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9.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0" documentId="8_{ABBED853-4A36-4F61-AF1D-39FAD32D044D}" xr6:coauthVersionLast="47" xr6:coauthVersionMax="47" xr10:uidLastSave="{00000000-0000-0000-0000-000000000000}"/>
  <bookViews>
    <workbookView xWindow="28680" yWindow="-6210" windowWidth="51840" windowHeight="21120" tabRatio="866" xr2:uid="{00000000-000D-0000-FFFF-FFFF00000000}"/>
  </bookViews>
  <sheets>
    <sheet name="Data" sheetId="1" r:id="rId1"/>
    <sheet name="Introduction" sheetId="13" r:id="rId2"/>
    <sheet name="Sample Selection" sheetId="2" r:id="rId3"/>
    <sheet name="Sample Select backend" sheetId="3" r:id="rId4"/>
    <sheet name="MPO Data" sheetId="14" r:id="rId5"/>
    <sheet name="Policy Choices within Sample" sheetId="4" r:id="rId6"/>
    <sheet name="Policy Choices across Samples" sheetId="5" r:id="rId7"/>
    <sheet name="Performance within Sample" sheetId="7" r:id="rId8"/>
    <sheet name="Performance within backend" sheetId="8" state="hidden" r:id="rId9"/>
    <sheet name="Performance across Samples" sheetId="9" r:id="rId10"/>
    <sheet name="Performance across Policies" sheetId="11" r:id="rId11"/>
    <sheet name="Perf. across Policies backend" sheetId="12" state="hidden" r:id="rId12"/>
    <sheet name="Performance across backend" sheetId="10" state="hidden" r:id="rId13"/>
    <sheet name="Policy select backend" sheetId="6" state="hidden" r:id="rId14"/>
  </sheets>
  <definedNames>
    <definedName name="_xlnm._FilterDatabase" localSheetId="0" hidden="1">Data!$A$1:$AU$3994</definedName>
    <definedName name="FCV_added">OFFSET('Policy select backend'!$O$52,,,2+'Policy select backend'!$B$52)</definedName>
    <definedName name="FCV_Scores">OFFSET('Performance across backend'!$H$39,,,2+'Performance across backend'!$P$3)</definedName>
    <definedName name="Income_added">OFFSET('Policy select backend'!$O$37,,,4+'Policy select backend'!$B$52)</definedName>
    <definedName name="Income_scores">OFFSET('Performance across backend'!$H$24,,,4+'Performance across backend'!$P$3)</definedName>
    <definedName name="Lending_added">OFFSET('Policy select backend'!$O$31,,,3+'Policy select backend'!$B$52)</definedName>
    <definedName name="Lending_scores">OFFSET('Performance across backend'!$H$18,,,3+'Performance across backend'!$P$3)</definedName>
    <definedName name="Regions_added">OFFSET('Policy select backend'!$O$43,,,7+'Policy select backend'!$B$52)</definedName>
    <definedName name="Regions_scores">OFFSET('Performance across backend'!$H$30,,,7+'Performance across backend'!$P$3)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4" i="6" l="1"/>
  <c r="G54" i="6"/>
  <c r="H50" i="6"/>
  <c r="G50" i="6"/>
  <c r="H41" i="6"/>
  <c r="G41" i="6"/>
  <c r="AU519" i="1"/>
  <c r="AT519" i="1"/>
  <c r="AS519" i="1"/>
  <c r="AL519" i="1"/>
  <c r="AU2033" i="1"/>
  <c r="AT2033" i="1"/>
  <c r="AS2033" i="1"/>
  <c r="AL2033" i="1"/>
  <c r="W4" i="1" l="1"/>
  <c r="I24" i="8"/>
  <c r="H24" i="8"/>
  <c r="G24" i="8"/>
  <c r="F24" i="8"/>
  <c r="E24" i="8"/>
  <c r="D24" i="8"/>
  <c r="C24" i="8"/>
  <c r="B24" i="8"/>
  <c r="A24" i="8"/>
  <c r="G26" i="3"/>
  <c r="M3" i="3"/>
  <c r="F26" i="3"/>
  <c r="I9" i="3"/>
  <c r="E26" i="3"/>
  <c r="I2" i="3"/>
  <c r="D26" i="3"/>
  <c r="F3" i="3"/>
  <c r="C26" i="3"/>
  <c r="C3" i="3"/>
  <c r="G25" i="3"/>
  <c r="M2" i="3"/>
  <c r="G10" i="3"/>
  <c r="I7" i="3"/>
  <c r="D25" i="3"/>
  <c r="F2" i="3"/>
  <c r="C25" i="3"/>
  <c r="C2" i="3"/>
  <c r="B4" i="8"/>
  <c r="E37" i="10" l="1"/>
  <c r="E28" i="10"/>
  <c r="G21" i="10"/>
  <c r="E41" i="10"/>
  <c r="F54" i="6"/>
  <c r="F50" i="6"/>
  <c r="H34" i="6"/>
  <c r="F41" i="6"/>
  <c r="AU2404" i="1"/>
  <c r="AL7" i="1" l="1"/>
  <c r="AU3994" i="1"/>
  <c r="AT3994" i="1"/>
  <c r="AS3994" i="1"/>
  <c r="AL3994" i="1"/>
  <c r="AU3993" i="1"/>
  <c r="AT3993" i="1"/>
  <c r="AS3993" i="1"/>
  <c r="AL3993" i="1"/>
  <c r="AU3992" i="1"/>
  <c r="AT3992" i="1"/>
  <c r="AS3992" i="1"/>
  <c r="AL3992" i="1"/>
  <c r="AU3991" i="1"/>
  <c r="AT3991" i="1"/>
  <c r="AS3991" i="1"/>
  <c r="AL3991" i="1"/>
  <c r="AU3990" i="1"/>
  <c r="AT3990" i="1"/>
  <c r="AS3990" i="1"/>
  <c r="AL3990" i="1"/>
  <c r="AU3989" i="1"/>
  <c r="AT3989" i="1"/>
  <c r="AS3989" i="1"/>
  <c r="AL3989" i="1"/>
  <c r="AU3988" i="1"/>
  <c r="AT3988" i="1"/>
  <c r="AS3988" i="1"/>
  <c r="AL3988" i="1"/>
  <c r="AU3987" i="1"/>
  <c r="AT3987" i="1"/>
  <c r="AS3987" i="1"/>
  <c r="AL3987" i="1"/>
  <c r="AU3986" i="1"/>
  <c r="AT3986" i="1"/>
  <c r="AS3986" i="1"/>
  <c r="AL3986" i="1"/>
  <c r="AU3985" i="1"/>
  <c r="AT3985" i="1"/>
  <c r="AS3985" i="1"/>
  <c r="AL3985" i="1"/>
  <c r="AU3984" i="1"/>
  <c r="AT3984" i="1"/>
  <c r="AS3984" i="1"/>
  <c r="AL3984" i="1"/>
  <c r="AU3983" i="1"/>
  <c r="AT3983" i="1"/>
  <c r="AS3983" i="1"/>
  <c r="AL3983" i="1"/>
  <c r="AU3982" i="1"/>
  <c r="AT3982" i="1"/>
  <c r="AS3982" i="1"/>
  <c r="AL3982" i="1"/>
  <c r="AU3981" i="1"/>
  <c r="AT3981" i="1"/>
  <c r="AS3981" i="1"/>
  <c r="AL3981" i="1"/>
  <c r="AU3980" i="1"/>
  <c r="AT3980" i="1"/>
  <c r="AS3980" i="1"/>
  <c r="AL3980" i="1"/>
  <c r="AU3979" i="1"/>
  <c r="AT3979" i="1"/>
  <c r="AS3979" i="1"/>
  <c r="AL3979" i="1"/>
  <c r="AU3978" i="1"/>
  <c r="AT3978" i="1"/>
  <c r="AS3978" i="1"/>
  <c r="AL3978" i="1"/>
  <c r="AU3977" i="1"/>
  <c r="AT3977" i="1"/>
  <c r="AS3977" i="1"/>
  <c r="AL3977" i="1"/>
  <c r="AU3976" i="1"/>
  <c r="AT3976" i="1"/>
  <c r="AS3976" i="1"/>
  <c r="AL3976" i="1"/>
  <c r="AU3975" i="1"/>
  <c r="AT3975" i="1"/>
  <c r="AS3975" i="1"/>
  <c r="AL3975" i="1"/>
  <c r="AU3974" i="1"/>
  <c r="AT3974" i="1"/>
  <c r="AS3974" i="1"/>
  <c r="AL3974" i="1"/>
  <c r="AU3973" i="1"/>
  <c r="AT3973" i="1"/>
  <c r="AS3973" i="1"/>
  <c r="AL3973" i="1"/>
  <c r="AU3972" i="1"/>
  <c r="AT3972" i="1"/>
  <c r="AS3972" i="1"/>
  <c r="AL3972" i="1"/>
  <c r="AU3971" i="1"/>
  <c r="AT3971" i="1"/>
  <c r="AS3971" i="1"/>
  <c r="AL3971" i="1"/>
  <c r="AU3970" i="1"/>
  <c r="AT3970" i="1"/>
  <c r="AS3970" i="1"/>
  <c r="AL3970" i="1"/>
  <c r="AU3969" i="1"/>
  <c r="AT3969" i="1"/>
  <c r="AS3969" i="1"/>
  <c r="AL3969" i="1"/>
  <c r="AU3968" i="1"/>
  <c r="AT3968" i="1"/>
  <c r="AS3968" i="1"/>
  <c r="AL3968" i="1"/>
  <c r="AU3967" i="1"/>
  <c r="AT3967" i="1"/>
  <c r="AS3967" i="1"/>
  <c r="AL3967" i="1"/>
  <c r="AU3966" i="1"/>
  <c r="AT3966" i="1"/>
  <c r="AS3966" i="1"/>
  <c r="AL3966" i="1"/>
  <c r="AU3965" i="1"/>
  <c r="AT3965" i="1"/>
  <c r="AS3965" i="1"/>
  <c r="AL3965" i="1"/>
  <c r="AU3964" i="1"/>
  <c r="AT3964" i="1"/>
  <c r="AS3964" i="1"/>
  <c r="AL3964" i="1"/>
  <c r="AU3963" i="1"/>
  <c r="AT3963" i="1"/>
  <c r="AS3963" i="1"/>
  <c r="AL3963" i="1"/>
  <c r="AU3962" i="1"/>
  <c r="AT3962" i="1"/>
  <c r="AS3962" i="1"/>
  <c r="AL3962" i="1"/>
  <c r="AU3961" i="1"/>
  <c r="AT3961" i="1"/>
  <c r="AS3961" i="1"/>
  <c r="AL3961" i="1"/>
  <c r="AU3960" i="1"/>
  <c r="AT3960" i="1"/>
  <c r="AS3960" i="1"/>
  <c r="AL3960" i="1"/>
  <c r="AU3959" i="1"/>
  <c r="AT3959" i="1"/>
  <c r="AS3959" i="1"/>
  <c r="AL3959" i="1"/>
  <c r="AU3958" i="1"/>
  <c r="AT3958" i="1"/>
  <c r="AS3958" i="1"/>
  <c r="AL3958" i="1"/>
  <c r="AU3957" i="1"/>
  <c r="AT3957" i="1"/>
  <c r="AS3957" i="1"/>
  <c r="AL3957" i="1"/>
  <c r="AU3956" i="1"/>
  <c r="AT3956" i="1"/>
  <c r="AS3956" i="1"/>
  <c r="AL3956" i="1"/>
  <c r="AU3955" i="1"/>
  <c r="AT3955" i="1"/>
  <c r="AS3955" i="1"/>
  <c r="AL3955" i="1"/>
  <c r="AU3954" i="1"/>
  <c r="AT3954" i="1"/>
  <c r="AS3954" i="1"/>
  <c r="AL3954" i="1"/>
  <c r="AU3953" i="1"/>
  <c r="AT3953" i="1"/>
  <c r="AS3953" i="1"/>
  <c r="AL3953" i="1"/>
  <c r="AU3952" i="1"/>
  <c r="AT3952" i="1"/>
  <c r="AS3952" i="1"/>
  <c r="AL3952" i="1"/>
  <c r="AU3951" i="1"/>
  <c r="AT3951" i="1"/>
  <c r="AS3951" i="1"/>
  <c r="AL3951" i="1"/>
  <c r="AU3950" i="1"/>
  <c r="AT3950" i="1"/>
  <c r="AS3950" i="1"/>
  <c r="AL3950" i="1"/>
  <c r="AU3949" i="1"/>
  <c r="AT3949" i="1"/>
  <c r="AS3949" i="1"/>
  <c r="AL3949" i="1"/>
  <c r="AU3948" i="1"/>
  <c r="AT3948" i="1"/>
  <c r="AS3948" i="1"/>
  <c r="AL3948" i="1"/>
  <c r="AU3947" i="1"/>
  <c r="AT3947" i="1"/>
  <c r="AS3947" i="1"/>
  <c r="AL3947" i="1"/>
  <c r="AU3946" i="1"/>
  <c r="AT3946" i="1"/>
  <c r="AS3946" i="1"/>
  <c r="AL3946" i="1"/>
  <c r="AU3945" i="1"/>
  <c r="AT3945" i="1"/>
  <c r="AS3945" i="1"/>
  <c r="AL3945" i="1"/>
  <c r="AU3944" i="1"/>
  <c r="AT3944" i="1"/>
  <c r="AS3944" i="1"/>
  <c r="AL3944" i="1"/>
  <c r="AU3943" i="1"/>
  <c r="AT3943" i="1"/>
  <c r="AS3943" i="1"/>
  <c r="AL3943" i="1"/>
  <c r="AU3942" i="1"/>
  <c r="AT3942" i="1"/>
  <c r="AS3942" i="1"/>
  <c r="AL3942" i="1"/>
  <c r="AU3941" i="1"/>
  <c r="AT3941" i="1"/>
  <c r="AS3941" i="1"/>
  <c r="AL3941" i="1"/>
  <c r="AU3940" i="1"/>
  <c r="AT3940" i="1"/>
  <c r="AS3940" i="1"/>
  <c r="AL3940" i="1"/>
  <c r="AU3939" i="1"/>
  <c r="AT3939" i="1"/>
  <c r="AS3939" i="1"/>
  <c r="AL3939" i="1"/>
  <c r="AU3938" i="1"/>
  <c r="AT3938" i="1"/>
  <c r="AS3938" i="1"/>
  <c r="AL3938" i="1"/>
  <c r="AU3937" i="1"/>
  <c r="AT3937" i="1"/>
  <c r="AS3937" i="1"/>
  <c r="AL3937" i="1"/>
  <c r="AU3936" i="1"/>
  <c r="AT3936" i="1"/>
  <c r="AS3936" i="1"/>
  <c r="AL3936" i="1"/>
  <c r="AU3935" i="1"/>
  <c r="AT3935" i="1"/>
  <c r="AS3935" i="1"/>
  <c r="AL3935" i="1"/>
  <c r="AU3934" i="1"/>
  <c r="AT3934" i="1"/>
  <c r="AS3934" i="1"/>
  <c r="AL3934" i="1"/>
  <c r="AU3933" i="1"/>
  <c r="AT3933" i="1"/>
  <c r="AS3933" i="1"/>
  <c r="AL3933" i="1"/>
  <c r="AU3932" i="1"/>
  <c r="AT3932" i="1"/>
  <c r="AS3932" i="1"/>
  <c r="AL3932" i="1"/>
  <c r="AU3931" i="1"/>
  <c r="AT3931" i="1"/>
  <c r="AS3931" i="1"/>
  <c r="AL3931" i="1"/>
  <c r="AU3930" i="1"/>
  <c r="AT3930" i="1"/>
  <c r="AS3930" i="1"/>
  <c r="AL3930" i="1"/>
  <c r="AU3929" i="1"/>
  <c r="AT3929" i="1"/>
  <c r="AS3929" i="1"/>
  <c r="AL3929" i="1"/>
  <c r="AU3928" i="1"/>
  <c r="AT3928" i="1"/>
  <c r="AS3928" i="1"/>
  <c r="AL3928" i="1"/>
  <c r="AU3927" i="1"/>
  <c r="AT3927" i="1"/>
  <c r="AS3927" i="1"/>
  <c r="AL3927" i="1"/>
  <c r="AU3926" i="1"/>
  <c r="AT3926" i="1"/>
  <c r="AS3926" i="1"/>
  <c r="AL3926" i="1"/>
  <c r="AU3925" i="1"/>
  <c r="AT3925" i="1"/>
  <c r="AS3925" i="1"/>
  <c r="AL3925" i="1"/>
  <c r="AU3924" i="1"/>
  <c r="AT3924" i="1"/>
  <c r="AS3924" i="1"/>
  <c r="AL3924" i="1"/>
  <c r="AU3923" i="1"/>
  <c r="AT3923" i="1"/>
  <c r="AS3923" i="1"/>
  <c r="AL3923" i="1"/>
  <c r="AU3922" i="1"/>
  <c r="AT3922" i="1"/>
  <c r="AS3922" i="1"/>
  <c r="AL3922" i="1"/>
  <c r="AU3921" i="1"/>
  <c r="AT3921" i="1"/>
  <c r="AS3921" i="1"/>
  <c r="AL3921" i="1"/>
  <c r="AU3920" i="1"/>
  <c r="AT3920" i="1"/>
  <c r="AS3920" i="1"/>
  <c r="AL3920" i="1"/>
  <c r="AU3919" i="1"/>
  <c r="AT3919" i="1"/>
  <c r="AS3919" i="1"/>
  <c r="AL3919" i="1"/>
  <c r="AU3918" i="1"/>
  <c r="AT3918" i="1"/>
  <c r="AS3918" i="1"/>
  <c r="AL3918" i="1"/>
  <c r="AU3917" i="1"/>
  <c r="AT3917" i="1"/>
  <c r="AS3917" i="1"/>
  <c r="AL3917" i="1"/>
  <c r="AU3916" i="1"/>
  <c r="AT3916" i="1"/>
  <c r="AS3916" i="1"/>
  <c r="AL3916" i="1"/>
  <c r="AU3915" i="1"/>
  <c r="AT3915" i="1"/>
  <c r="AS3915" i="1"/>
  <c r="AL3915" i="1"/>
  <c r="AU3914" i="1"/>
  <c r="AT3914" i="1"/>
  <c r="AS3914" i="1"/>
  <c r="AL3914" i="1"/>
  <c r="AU3913" i="1"/>
  <c r="AT3913" i="1"/>
  <c r="AS3913" i="1"/>
  <c r="AL3913" i="1"/>
  <c r="AU3912" i="1"/>
  <c r="AT3912" i="1"/>
  <c r="AS3912" i="1"/>
  <c r="AL3912" i="1"/>
  <c r="AU3911" i="1"/>
  <c r="AT3911" i="1"/>
  <c r="AS3911" i="1"/>
  <c r="AL3911" i="1"/>
  <c r="AU3910" i="1"/>
  <c r="AT3910" i="1"/>
  <c r="AS3910" i="1"/>
  <c r="AL3910" i="1"/>
  <c r="AU3909" i="1"/>
  <c r="AT3909" i="1"/>
  <c r="AS3909" i="1"/>
  <c r="AL3909" i="1"/>
  <c r="AU3908" i="1"/>
  <c r="AT3908" i="1"/>
  <c r="AS3908" i="1"/>
  <c r="AL3908" i="1"/>
  <c r="AU3907" i="1"/>
  <c r="AT3907" i="1"/>
  <c r="AS3907" i="1"/>
  <c r="AL3907" i="1"/>
  <c r="AU3906" i="1"/>
  <c r="AT3906" i="1"/>
  <c r="AS3906" i="1"/>
  <c r="AL3906" i="1"/>
  <c r="AU3905" i="1"/>
  <c r="AT3905" i="1"/>
  <c r="AS3905" i="1"/>
  <c r="AL3905" i="1"/>
  <c r="AU3904" i="1"/>
  <c r="AT3904" i="1"/>
  <c r="AS3904" i="1"/>
  <c r="AL3904" i="1"/>
  <c r="AU3903" i="1"/>
  <c r="AT3903" i="1"/>
  <c r="AS3903" i="1"/>
  <c r="AL3903" i="1"/>
  <c r="AU3902" i="1"/>
  <c r="AT3902" i="1"/>
  <c r="AS3902" i="1"/>
  <c r="AL3902" i="1"/>
  <c r="AU3901" i="1"/>
  <c r="AT3901" i="1"/>
  <c r="AS3901" i="1"/>
  <c r="AL3901" i="1"/>
  <c r="AU3900" i="1"/>
  <c r="AT3900" i="1"/>
  <c r="AS3900" i="1"/>
  <c r="AL3900" i="1"/>
  <c r="AU3899" i="1"/>
  <c r="AT3899" i="1"/>
  <c r="AS3899" i="1"/>
  <c r="AL3899" i="1"/>
  <c r="AU3898" i="1"/>
  <c r="AT3898" i="1"/>
  <c r="AS3898" i="1"/>
  <c r="AL3898" i="1"/>
  <c r="AU3897" i="1"/>
  <c r="AT3897" i="1"/>
  <c r="AS3897" i="1"/>
  <c r="AL3897" i="1"/>
  <c r="AU3896" i="1"/>
  <c r="AT3896" i="1"/>
  <c r="AS3896" i="1"/>
  <c r="AL3896" i="1"/>
  <c r="AU3895" i="1"/>
  <c r="AT3895" i="1"/>
  <c r="AS3895" i="1"/>
  <c r="AL3895" i="1"/>
  <c r="AU3894" i="1"/>
  <c r="AT3894" i="1"/>
  <c r="AS3894" i="1"/>
  <c r="AL3894" i="1"/>
  <c r="AU3893" i="1"/>
  <c r="AT3893" i="1"/>
  <c r="AS3893" i="1"/>
  <c r="AL3893" i="1"/>
  <c r="AU3892" i="1"/>
  <c r="AT3892" i="1"/>
  <c r="AS3892" i="1"/>
  <c r="AL3892" i="1"/>
  <c r="AU3891" i="1"/>
  <c r="AT3891" i="1"/>
  <c r="AS3891" i="1"/>
  <c r="AL3891" i="1"/>
  <c r="AU3890" i="1"/>
  <c r="AT3890" i="1"/>
  <c r="AS3890" i="1"/>
  <c r="AL3890" i="1"/>
  <c r="AU3889" i="1"/>
  <c r="AT3889" i="1"/>
  <c r="AS3889" i="1"/>
  <c r="AL3889" i="1"/>
  <c r="AU3888" i="1"/>
  <c r="AT3888" i="1"/>
  <c r="AS3888" i="1"/>
  <c r="AL3888" i="1"/>
  <c r="AU3887" i="1"/>
  <c r="AT3887" i="1"/>
  <c r="AS3887" i="1"/>
  <c r="AL3887" i="1"/>
  <c r="AU3886" i="1"/>
  <c r="AT3886" i="1"/>
  <c r="AS3886" i="1"/>
  <c r="AL3886" i="1"/>
  <c r="AU3885" i="1"/>
  <c r="AT3885" i="1"/>
  <c r="AS3885" i="1"/>
  <c r="AL3885" i="1"/>
  <c r="AU3884" i="1"/>
  <c r="AT3884" i="1"/>
  <c r="AS3884" i="1"/>
  <c r="AL3884" i="1"/>
  <c r="AU3883" i="1"/>
  <c r="AT3883" i="1"/>
  <c r="AS3883" i="1"/>
  <c r="AL3883" i="1"/>
  <c r="AU3882" i="1"/>
  <c r="AT3882" i="1"/>
  <c r="AS3882" i="1"/>
  <c r="AL3882" i="1"/>
  <c r="AU3881" i="1"/>
  <c r="AT3881" i="1"/>
  <c r="AS3881" i="1"/>
  <c r="AL3881" i="1"/>
  <c r="AU3880" i="1"/>
  <c r="AT3880" i="1"/>
  <c r="AS3880" i="1"/>
  <c r="AL3880" i="1"/>
  <c r="AU3879" i="1"/>
  <c r="AT3879" i="1"/>
  <c r="AS3879" i="1"/>
  <c r="AL3879" i="1"/>
  <c r="AU3878" i="1"/>
  <c r="AT3878" i="1"/>
  <c r="AS3878" i="1"/>
  <c r="AL3878" i="1"/>
  <c r="AU3877" i="1"/>
  <c r="AT3877" i="1"/>
  <c r="AS3877" i="1"/>
  <c r="AL3877" i="1"/>
  <c r="AU3876" i="1"/>
  <c r="AT3876" i="1"/>
  <c r="AS3876" i="1"/>
  <c r="AL3876" i="1"/>
  <c r="AU3875" i="1"/>
  <c r="AT3875" i="1"/>
  <c r="AS3875" i="1"/>
  <c r="AL3875" i="1"/>
  <c r="AU3874" i="1"/>
  <c r="AT3874" i="1"/>
  <c r="AS3874" i="1"/>
  <c r="AL3874" i="1"/>
  <c r="AU3873" i="1"/>
  <c r="AT3873" i="1"/>
  <c r="AS3873" i="1"/>
  <c r="AL3873" i="1"/>
  <c r="AU3872" i="1"/>
  <c r="AT3872" i="1"/>
  <c r="AS3872" i="1"/>
  <c r="AL3872" i="1"/>
  <c r="AU3871" i="1"/>
  <c r="AT3871" i="1"/>
  <c r="AS3871" i="1"/>
  <c r="AL3871" i="1"/>
  <c r="AU3870" i="1"/>
  <c r="AT3870" i="1"/>
  <c r="AS3870" i="1"/>
  <c r="AL3870" i="1"/>
  <c r="AU3869" i="1"/>
  <c r="AT3869" i="1"/>
  <c r="AS3869" i="1"/>
  <c r="AL3869" i="1"/>
  <c r="AU3868" i="1"/>
  <c r="AT3868" i="1"/>
  <c r="AS3868" i="1"/>
  <c r="AL3868" i="1"/>
  <c r="AU3867" i="1"/>
  <c r="AT3867" i="1"/>
  <c r="AS3867" i="1"/>
  <c r="AL3867" i="1"/>
  <c r="AU3866" i="1"/>
  <c r="AT3866" i="1"/>
  <c r="AS3866" i="1"/>
  <c r="AL3866" i="1"/>
  <c r="AU3865" i="1"/>
  <c r="AT3865" i="1"/>
  <c r="AS3865" i="1"/>
  <c r="AL3865" i="1"/>
  <c r="AU3864" i="1"/>
  <c r="AT3864" i="1"/>
  <c r="AS3864" i="1"/>
  <c r="AL3864" i="1"/>
  <c r="AU3863" i="1"/>
  <c r="AT3863" i="1"/>
  <c r="AS3863" i="1"/>
  <c r="AL3863" i="1"/>
  <c r="AU3862" i="1"/>
  <c r="AT3862" i="1"/>
  <c r="AS3862" i="1"/>
  <c r="AL3862" i="1"/>
  <c r="AU3861" i="1"/>
  <c r="AT3861" i="1"/>
  <c r="AS3861" i="1"/>
  <c r="AL3861" i="1"/>
  <c r="AU3860" i="1"/>
  <c r="AT3860" i="1"/>
  <c r="AS3860" i="1"/>
  <c r="AL3860" i="1"/>
  <c r="AU3859" i="1"/>
  <c r="AT3859" i="1"/>
  <c r="AS3859" i="1"/>
  <c r="AL3859" i="1"/>
  <c r="AU3858" i="1"/>
  <c r="AT3858" i="1"/>
  <c r="AS3858" i="1"/>
  <c r="AL3858" i="1"/>
  <c r="AU3857" i="1"/>
  <c r="AT3857" i="1"/>
  <c r="AS3857" i="1"/>
  <c r="AL3857" i="1"/>
  <c r="AU3856" i="1"/>
  <c r="AT3856" i="1"/>
  <c r="AS3856" i="1"/>
  <c r="AL3856" i="1"/>
  <c r="AU3855" i="1"/>
  <c r="AT3855" i="1"/>
  <c r="AS3855" i="1"/>
  <c r="AL3855" i="1"/>
  <c r="AU3854" i="1"/>
  <c r="AT3854" i="1"/>
  <c r="AS3854" i="1"/>
  <c r="AL3854" i="1"/>
  <c r="AU3853" i="1"/>
  <c r="AT3853" i="1"/>
  <c r="AS3853" i="1"/>
  <c r="AL3853" i="1"/>
  <c r="AU3852" i="1"/>
  <c r="AT3852" i="1"/>
  <c r="AS3852" i="1"/>
  <c r="AL3852" i="1"/>
  <c r="AU3851" i="1"/>
  <c r="AT3851" i="1"/>
  <c r="AS3851" i="1"/>
  <c r="AL3851" i="1"/>
  <c r="AU3850" i="1"/>
  <c r="AT3850" i="1"/>
  <c r="AS3850" i="1"/>
  <c r="AL3850" i="1"/>
  <c r="AU3849" i="1"/>
  <c r="AT3849" i="1"/>
  <c r="AS3849" i="1"/>
  <c r="AL3849" i="1"/>
  <c r="AU3848" i="1"/>
  <c r="AT3848" i="1"/>
  <c r="AS3848" i="1"/>
  <c r="AL3848" i="1"/>
  <c r="AU3847" i="1"/>
  <c r="AT3847" i="1"/>
  <c r="AS3847" i="1"/>
  <c r="AL3847" i="1"/>
  <c r="AU3846" i="1"/>
  <c r="AT3846" i="1"/>
  <c r="AS3846" i="1"/>
  <c r="AL3846" i="1"/>
  <c r="AU3845" i="1"/>
  <c r="AT3845" i="1"/>
  <c r="AS3845" i="1"/>
  <c r="AL3845" i="1"/>
  <c r="AU3844" i="1"/>
  <c r="AT3844" i="1"/>
  <c r="AS3844" i="1"/>
  <c r="AL3844" i="1"/>
  <c r="AU3843" i="1"/>
  <c r="AT3843" i="1"/>
  <c r="AS3843" i="1"/>
  <c r="AL3843" i="1"/>
  <c r="AU3842" i="1"/>
  <c r="AT3842" i="1"/>
  <c r="AS3842" i="1"/>
  <c r="AL3842" i="1"/>
  <c r="AU3841" i="1"/>
  <c r="AT3841" i="1"/>
  <c r="AS3841" i="1"/>
  <c r="AL3841" i="1"/>
  <c r="AU3840" i="1"/>
  <c r="AT3840" i="1"/>
  <c r="AS3840" i="1"/>
  <c r="AL3840" i="1"/>
  <c r="AU3839" i="1"/>
  <c r="AT3839" i="1"/>
  <c r="AS3839" i="1"/>
  <c r="AL3839" i="1"/>
  <c r="AU3838" i="1"/>
  <c r="AT3838" i="1"/>
  <c r="AS3838" i="1"/>
  <c r="AL3838" i="1"/>
  <c r="AU3837" i="1"/>
  <c r="AT3837" i="1"/>
  <c r="AS3837" i="1"/>
  <c r="AL3837" i="1"/>
  <c r="AU3836" i="1"/>
  <c r="AT3836" i="1"/>
  <c r="AS3836" i="1"/>
  <c r="AL3836" i="1"/>
  <c r="AU3835" i="1"/>
  <c r="AT3835" i="1"/>
  <c r="AS3835" i="1"/>
  <c r="AL3835" i="1"/>
  <c r="AU3834" i="1"/>
  <c r="AT3834" i="1"/>
  <c r="AS3834" i="1"/>
  <c r="AL3834" i="1"/>
  <c r="AU3833" i="1"/>
  <c r="AT3833" i="1"/>
  <c r="AS3833" i="1"/>
  <c r="AL3833" i="1"/>
  <c r="AU3832" i="1"/>
  <c r="AT3832" i="1"/>
  <c r="AS3832" i="1"/>
  <c r="AL3832" i="1"/>
  <c r="AU3831" i="1"/>
  <c r="AT3831" i="1"/>
  <c r="AS3831" i="1"/>
  <c r="AL3831" i="1"/>
  <c r="AU3830" i="1"/>
  <c r="AT3830" i="1"/>
  <c r="AS3830" i="1"/>
  <c r="AL3830" i="1"/>
  <c r="AU3829" i="1"/>
  <c r="AT3829" i="1"/>
  <c r="AS3829" i="1"/>
  <c r="AL3829" i="1"/>
  <c r="AU3828" i="1"/>
  <c r="AT3828" i="1"/>
  <c r="AS3828" i="1"/>
  <c r="AL3828" i="1"/>
  <c r="AU3827" i="1"/>
  <c r="AT3827" i="1"/>
  <c r="AS3827" i="1"/>
  <c r="AL3827" i="1"/>
  <c r="AU3826" i="1"/>
  <c r="AT3826" i="1"/>
  <c r="AS3826" i="1"/>
  <c r="AL3826" i="1"/>
  <c r="AU3825" i="1"/>
  <c r="AT3825" i="1"/>
  <c r="AS3825" i="1"/>
  <c r="AL3825" i="1"/>
  <c r="AU3824" i="1"/>
  <c r="AT3824" i="1"/>
  <c r="AS3824" i="1"/>
  <c r="AL3824" i="1"/>
  <c r="AU3823" i="1"/>
  <c r="AT3823" i="1"/>
  <c r="AS3823" i="1"/>
  <c r="AL3823" i="1"/>
  <c r="AU3822" i="1"/>
  <c r="AT3822" i="1"/>
  <c r="AS3822" i="1"/>
  <c r="AL3822" i="1"/>
  <c r="AU3821" i="1"/>
  <c r="AT3821" i="1"/>
  <c r="AS3821" i="1"/>
  <c r="AL3821" i="1"/>
  <c r="AU3820" i="1"/>
  <c r="AT3820" i="1"/>
  <c r="AS3820" i="1"/>
  <c r="AL3820" i="1"/>
  <c r="AU3819" i="1"/>
  <c r="AT3819" i="1"/>
  <c r="AS3819" i="1"/>
  <c r="AL3819" i="1"/>
  <c r="AU3818" i="1"/>
  <c r="AT3818" i="1"/>
  <c r="AS3818" i="1"/>
  <c r="AL3818" i="1"/>
  <c r="AU3817" i="1"/>
  <c r="AT3817" i="1"/>
  <c r="AS3817" i="1"/>
  <c r="AL3817" i="1"/>
  <c r="AU3816" i="1"/>
  <c r="AT3816" i="1"/>
  <c r="AS3816" i="1"/>
  <c r="AL3816" i="1"/>
  <c r="AU3815" i="1"/>
  <c r="AT3815" i="1"/>
  <c r="AS3815" i="1"/>
  <c r="AL3815" i="1"/>
  <c r="AU3814" i="1"/>
  <c r="AT3814" i="1"/>
  <c r="AS3814" i="1"/>
  <c r="AL3814" i="1"/>
  <c r="AU3813" i="1"/>
  <c r="AT3813" i="1"/>
  <c r="AS3813" i="1"/>
  <c r="AL3813" i="1"/>
  <c r="AU3812" i="1"/>
  <c r="AT3812" i="1"/>
  <c r="AS3812" i="1"/>
  <c r="AL3812" i="1"/>
  <c r="AU3811" i="1"/>
  <c r="AT3811" i="1"/>
  <c r="AS3811" i="1"/>
  <c r="AL3811" i="1"/>
  <c r="AU3810" i="1"/>
  <c r="AT3810" i="1"/>
  <c r="AS3810" i="1"/>
  <c r="AL3810" i="1"/>
  <c r="AU3809" i="1"/>
  <c r="AT3809" i="1"/>
  <c r="AS3809" i="1"/>
  <c r="AL3809" i="1"/>
  <c r="AU3808" i="1"/>
  <c r="AT3808" i="1"/>
  <c r="AS3808" i="1"/>
  <c r="AL3808" i="1"/>
  <c r="AU3807" i="1"/>
  <c r="AT3807" i="1"/>
  <c r="AS3807" i="1"/>
  <c r="AL3807" i="1"/>
  <c r="AU3806" i="1"/>
  <c r="AT3806" i="1"/>
  <c r="AS3806" i="1"/>
  <c r="AL3806" i="1"/>
  <c r="AU3805" i="1"/>
  <c r="AT3805" i="1"/>
  <c r="AS3805" i="1"/>
  <c r="AL3805" i="1"/>
  <c r="AU3804" i="1"/>
  <c r="AT3804" i="1"/>
  <c r="AS3804" i="1"/>
  <c r="AL3804" i="1"/>
  <c r="AU3803" i="1"/>
  <c r="AT3803" i="1"/>
  <c r="AS3803" i="1"/>
  <c r="AL3803" i="1"/>
  <c r="AU3802" i="1"/>
  <c r="AT3802" i="1"/>
  <c r="AS3802" i="1"/>
  <c r="AL3802" i="1"/>
  <c r="AU3801" i="1"/>
  <c r="AT3801" i="1"/>
  <c r="AS3801" i="1"/>
  <c r="AL3801" i="1"/>
  <c r="AU3800" i="1"/>
  <c r="AT3800" i="1"/>
  <c r="AS3800" i="1"/>
  <c r="AL3800" i="1"/>
  <c r="AU3799" i="1"/>
  <c r="AT3799" i="1"/>
  <c r="AS3799" i="1"/>
  <c r="AL3799" i="1"/>
  <c r="AU3798" i="1"/>
  <c r="AT3798" i="1"/>
  <c r="AS3798" i="1"/>
  <c r="AL3798" i="1"/>
  <c r="AU3797" i="1"/>
  <c r="AT3797" i="1"/>
  <c r="AS3797" i="1"/>
  <c r="AL3797" i="1"/>
  <c r="AU3796" i="1"/>
  <c r="AT3796" i="1"/>
  <c r="AS3796" i="1"/>
  <c r="AL3796" i="1"/>
  <c r="AU3795" i="1"/>
  <c r="AT3795" i="1"/>
  <c r="AS3795" i="1"/>
  <c r="AL3795" i="1"/>
  <c r="AU3794" i="1"/>
  <c r="AT3794" i="1"/>
  <c r="AS3794" i="1"/>
  <c r="AL3794" i="1"/>
  <c r="AU3793" i="1"/>
  <c r="AT3793" i="1"/>
  <c r="AS3793" i="1"/>
  <c r="AL3793" i="1"/>
  <c r="AU3792" i="1"/>
  <c r="AT3792" i="1"/>
  <c r="AS3792" i="1"/>
  <c r="AL3792" i="1"/>
  <c r="AU3791" i="1"/>
  <c r="AT3791" i="1"/>
  <c r="AS3791" i="1"/>
  <c r="AL3791" i="1"/>
  <c r="AU3790" i="1"/>
  <c r="AT3790" i="1"/>
  <c r="AS3790" i="1"/>
  <c r="AL3790" i="1"/>
  <c r="AU3789" i="1"/>
  <c r="AT3789" i="1"/>
  <c r="AS3789" i="1"/>
  <c r="AL3789" i="1"/>
  <c r="AU3788" i="1"/>
  <c r="AT3788" i="1"/>
  <c r="AS3788" i="1"/>
  <c r="AL3788" i="1"/>
  <c r="AU3787" i="1"/>
  <c r="AT3787" i="1"/>
  <c r="AS3787" i="1"/>
  <c r="AL3787" i="1"/>
  <c r="AU3786" i="1"/>
  <c r="AT3786" i="1"/>
  <c r="AS3786" i="1"/>
  <c r="AL3786" i="1"/>
  <c r="AU3785" i="1"/>
  <c r="AT3785" i="1"/>
  <c r="AS3785" i="1"/>
  <c r="AL3785" i="1"/>
  <c r="AU3784" i="1"/>
  <c r="AT3784" i="1"/>
  <c r="AS3784" i="1"/>
  <c r="AL3784" i="1"/>
  <c r="AU3783" i="1"/>
  <c r="AT3783" i="1"/>
  <c r="AS3783" i="1"/>
  <c r="AL3783" i="1"/>
  <c r="AU3782" i="1"/>
  <c r="AT3782" i="1"/>
  <c r="AS3782" i="1"/>
  <c r="AL3782" i="1"/>
  <c r="AU3781" i="1"/>
  <c r="AT3781" i="1"/>
  <c r="AS3781" i="1"/>
  <c r="AL3781" i="1"/>
  <c r="AU3780" i="1"/>
  <c r="AT3780" i="1"/>
  <c r="AS3780" i="1"/>
  <c r="AL3780" i="1"/>
  <c r="AU3779" i="1"/>
  <c r="AT3779" i="1"/>
  <c r="AS3779" i="1"/>
  <c r="AL3779" i="1"/>
  <c r="AU3778" i="1"/>
  <c r="AT3778" i="1"/>
  <c r="AS3778" i="1"/>
  <c r="AL3778" i="1"/>
  <c r="AU3777" i="1"/>
  <c r="AT3777" i="1"/>
  <c r="AS3777" i="1"/>
  <c r="AL3777" i="1"/>
  <c r="AU3776" i="1"/>
  <c r="AT3776" i="1"/>
  <c r="AS3776" i="1"/>
  <c r="AL3776" i="1"/>
  <c r="AU3775" i="1"/>
  <c r="AT3775" i="1"/>
  <c r="AS3775" i="1"/>
  <c r="AL3775" i="1"/>
  <c r="AU3774" i="1"/>
  <c r="AT3774" i="1"/>
  <c r="AS3774" i="1"/>
  <c r="AL3774" i="1"/>
  <c r="AU3773" i="1"/>
  <c r="AT3773" i="1"/>
  <c r="AS3773" i="1"/>
  <c r="AL3773" i="1"/>
  <c r="AU3772" i="1"/>
  <c r="AT3772" i="1"/>
  <c r="AS3772" i="1"/>
  <c r="AL3772" i="1"/>
  <c r="AU3771" i="1"/>
  <c r="AT3771" i="1"/>
  <c r="AS3771" i="1"/>
  <c r="AL3771" i="1"/>
  <c r="AU3770" i="1"/>
  <c r="AT3770" i="1"/>
  <c r="AS3770" i="1"/>
  <c r="AL3770" i="1"/>
  <c r="AU3769" i="1"/>
  <c r="AT3769" i="1"/>
  <c r="AS3769" i="1"/>
  <c r="AL3769" i="1"/>
  <c r="AU3768" i="1"/>
  <c r="AT3768" i="1"/>
  <c r="AS3768" i="1"/>
  <c r="AL3768" i="1"/>
  <c r="AU3767" i="1"/>
  <c r="AT3767" i="1"/>
  <c r="AS3767" i="1"/>
  <c r="AL3767" i="1"/>
  <c r="AU3766" i="1"/>
  <c r="AT3766" i="1"/>
  <c r="AS3766" i="1"/>
  <c r="AL3766" i="1"/>
  <c r="AU3765" i="1"/>
  <c r="AT3765" i="1"/>
  <c r="AS3765" i="1"/>
  <c r="AL3765" i="1"/>
  <c r="AU3764" i="1"/>
  <c r="AT3764" i="1"/>
  <c r="AS3764" i="1"/>
  <c r="AL3764" i="1"/>
  <c r="AU3763" i="1"/>
  <c r="AT3763" i="1"/>
  <c r="AS3763" i="1"/>
  <c r="AL3763" i="1"/>
  <c r="AU3762" i="1"/>
  <c r="AT3762" i="1"/>
  <c r="AS3762" i="1"/>
  <c r="AL3762" i="1"/>
  <c r="AU3761" i="1"/>
  <c r="AT3761" i="1"/>
  <c r="AS3761" i="1"/>
  <c r="AL3761" i="1"/>
  <c r="AU3760" i="1"/>
  <c r="AT3760" i="1"/>
  <c r="AS3760" i="1"/>
  <c r="AL3760" i="1"/>
  <c r="AU3759" i="1"/>
  <c r="AT3759" i="1"/>
  <c r="AS3759" i="1"/>
  <c r="AL3759" i="1"/>
  <c r="AU3758" i="1"/>
  <c r="AT3758" i="1"/>
  <c r="AS3758" i="1"/>
  <c r="AL3758" i="1"/>
  <c r="AU3757" i="1"/>
  <c r="AT3757" i="1"/>
  <c r="AS3757" i="1"/>
  <c r="AL3757" i="1"/>
  <c r="AU3756" i="1"/>
  <c r="AT3756" i="1"/>
  <c r="AS3756" i="1"/>
  <c r="AL3756" i="1"/>
  <c r="AU3755" i="1"/>
  <c r="AT3755" i="1"/>
  <c r="AS3755" i="1"/>
  <c r="AL3755" i="1"/>
  <c r="AU3754" i="1"/>
  <c r="AT3754" i="1"/>
  <c r="AS3754" i="1"/>
  <c r="AL3754" i="1"/>
  <c r="AU3753" i="1"/>
  <c r="AT3753" i="1"/>
  <c r="AS3753" i="1"/>
  <c r="AL3753" i="1"/>
  <c r="AU3752" i="1"/>
  <c r="AT3752" i="1"/>
  <c r="AS3752" i="1"/>
  <c r="AL3752" i="1"/>
  <c r="AU3751" i="1"/>
  <c r="AT3751" i="1"/>
  <c r="AS3751" i="1"/>
  <c r="AL3751" i="1"/>
  <c r="AU3750" i="1"/>
  <c r="AT3750" i="1"/>
  <c r="AS3750" i="1"/>
  <c r="AL3750" i="1"/>
  <c r="AU3749" i="1"/>
  <c r="AT3749" i="1"/>
  <c r="AS3749" i="1"/>
  <c r="AL3749" i="1"/>
  <c r="AU3748" i="1"/>
  <c r="AT3748" i="1"/>
  <c r="AS3748" i="1"/>
  <c r="AL3748" i="1"/>
  <c r="AU3747" i="1"/>
  <c r="AT3747" i="1"/>
  <c r="AS3747" i="1"/>
  <c r="AL3747" i="1"/>
  <c r="AU3746" i="1"/>
  <c r="AT3746" i="1"/>
  <c r="AS3746" i="1"/>
  <c r="AL3746" i="1"/>
  <c r="AU3745" i="1"/>
  <c r="AT3745" i="1"/>
  <c r="AS3745" i="1"/>
  <c r="AL3745" i="1"/>
  <c r="AU3744" i="1"/>
  <c r="AT3744" i="1"/>
  <c r="AS3744" i="1"/>
  <c r="AL3744" i="1"/>
  <c r="AU3743" i="1"/>
  <c r="AT3743" i="1"/>
  <c r="AS3743" i="1"/>
  <c r="AL3743" i="1"/>
  <c r="AU3742" i="1"/>
  <c r="AT3742" i="1"/>
  <c r="AS3742" i="1"/>
  <c r="AL3742" i="1"/>
  <c r="AU3741" i="1"/>
  <c r="AT3741" i="1"/>
  <c r="AS3741" i="1"/>
  <c r="AL3741" i="1"/>
  <c r="AU3740" i="1"/>
  <c r="AT3740" i="1"/>
  <c r="AS3740" i="1"/>
  <c r="AL3740" i="1"/>
  <c r="AU3739" i="1"/>
  <c r="AT3739" i="1"/>
  <c r="AS3739" i="1"/>
  <c r="AL3739" i="1"/>
  <c r="AU3738" i="1"/>
  <c r="AT3738" i="1"/>
  <c r="AS3738" i="1"/>
  <c r="AL3738" i="1"/>
  <c r="AU3737" i="1"/>
  <c r="AT3737" i="1"/>
  <c r="AS3737" i="1"/>
  <c r="AL3737" i="1"/>
  <c r="AU3736" i="1"/>
  <c r="AT3736" i="1"/>
  <c r="AS3736" i="1"/>
  <c r="AL3736" i="1"/>
  <c r="AU3735" i="1"/>
  <c r="AT3735" i="1"/>
  <c r="AS3735" i="1"/>
  <c r="AL3735" i="1"/>
  <c r="AU3734" i="1"/>
  <c r="AT3734" i="1"/>
  <c r="AS3734" i="1"/>
  <c r="AL3734" i="1"/>
  <c r="AU3733" i="1"/>
  <c r="AT3733" i="1"/>
  <c r="AS3733" i="1"/>
  <c r="AL3733" i="1"/>
  <c r="AU3732" i="1"/>
  <c r="AT3732" i="1"/>
  <c r="AS3732" i="1"/>
  <c r="AL3732" i="1"/>
  <c r="AU3731" i="1"/>
  <c r="AT3731" i="1"/>
  <c r="AS3731" i="1"/>
  <c r="AL3731" i="1"/>
  <c r="AU3730" i="1"/>
  <c r="AT3730" i="1"/>
  <c r="AS3730" i="1"/>
  <c r="AL3730" i="1"/>
  <c r="AU3729" i="1"/>
  <c r="AT3729" i="1"/>
  <c r="AS3729" i="1"/>
  <c r="AL3729" i="1"/>
  <c r="AU3728" i="1"/>
  <c r="AT3728" i="1"/>
  <c r="AS3728" i="1"/>
  <c r="AL3728" i="1"/>
  <c r="AU3727" i="1"/>
  <c r="AT3727" i="1"/>
  <c r="AS3727" i="1"/>
  <c r="AL3727" i="1"/>
  <c r="AU3726" i="1"/>
  <c r="AT3726" i="1"/>
  <c r="AS3726" i="1"/>
  <c r="AL3726" i="1"/>
  <c r="AU3725" i="1"/>
  <c r="AT3725" i="1"/>
  <c r="AS3725" i="1"/>
  <c r="AL3725" i="1"/>
  <c r="AU3724" i="1"/>
  <c r="AT3724" i="1"/>
  <c r="AS3724" i="1"/>
  <c r="AL3724" i="1"/>
  <c r="AU3723" i="1"/>
  <c r="AT3723" i="1"/>
  <c r="AS3723" i="1"/>
  <c r="AL3723" i="1"/>
  <c r="AU3722" i="1"/>
  <c r="AT3722" i="1"/>
  <c r="AS3722" i="1"/>
  <c r="AL3722" i="1"/>
  <c r="AU3721" i="1"/>
  <c r="AT3721" i="1"/>
  <c r="AS3721" i="1"/>
  <c r="AL3721" i="1"/>
  <c r="AU3720" i="1"/>
  <c r="AT3720" i="1"/>
  <c r="AS3720" i="1"/>
  <c r="AL3720" i="1"/>
  <c r="AU3719" i="1"/>
  <c r="AT3719" i="1"/>
  <c r="AS3719" i="1"/>
  <c r="AL3719" i="1"/>
  <c r="AU3718" i="1"/>
  <c r="AT3718" i="1"/>
  <c r="AS3718" i="1"/>
  <c r="AL3718" i="1"/>
  <c r="AU3717" i="1"/>
  <c r="AT3717" i="1"/>
  <c r="AS3717" i="1"/>
  <c r="AL3717" i="1"/>
  <c r="AU3716" i="1"/>
  <c r="AT3716" i="1"/>
  <c r="AS3716" i="1"/>
  <c r="AL3716" i="1"/>
  <c r="AU3715" i="1"/>
  <c r="AT3715" i="1"/>
  <c r="AS3715" i="1"/>
  <c r="AL3715" i="1"/>
  <c r="AU3714" i="1"/>
  <c r="AT3714" i="1"/>
  <c r="AS3714" i="1"/>
  <c r="AL3714" i="1"/>
  <c r="AU3713" i="1"/>
  <c r="AT3713" i="1"/>
  <c r="AS3713" i="1"/>
  <c r="AL3713" i="1"/>
  <c r="AU3712" i="1"/>
  <c r="AT3712" i="1"/>
  <c r="AS3712" i="1"/>
  <c r="AL3712" i="1"/>
  <c r="AU3711" i="1"/>
  <c r="AT3711" i="1"/>
  <c r="AS3711" i="1"/>
  <c r="AL3711" i="1"/>
  <c r="AU3710" i="1"/>
  <c r="AT3710" i="1"/>
  <c r="AS3710" i="1"/>
  <c r="AL3710" i="1"/>
  <c r="AU3709" i="1"/>
  <c r="AT3709" i="1"/>
  <c r="AS3709" i="1"/>
  <c r="AL3709" i="1"/>
  <c r="AU3708" i="1"/>
  <c r="AT3708" i="1"/>
  <c r="AS3708" i="1"/>
  <c r="AL3708" i="1"/>
  <c r="AU3707" i="1"/>
  <c r="AT3707" i="1"/>
  <c r="AS3707" i="1"/>
  <c r="AL3707" i="1"/>
  <c r="AU3706" i="1"/>
  <c r="AT3706" i="1"/>
  <c r="AS3706" i="1"/>
  <c r="AL3706" i="1"/>
  <c r="AU3705" i="1"/>
  <c r="AT3705" i="1"/>
  <c r="AS3705" i="1"/>
  <c r="AL3705" i="1"/>
  <c r="AU3704" i="1"/>
  <c r="AT3704" i="1"/>
  <c r="AS3704" i="1"/>
  <c r="AL3704" i="1"/>
  <c r="AU3703" i="1"/>
  <c r="AT3703" i="1"/>
  <c r="AS3703" i="1"/>
  <c r="AL3703" i="1"/>
  <c r="AU3702" i="1"/>
  <c r="AT3702" i="1"/>
  <c r="AS3702" i="1"/>
  <c r="AL3702" i="1"/>
  <c r="AU3701" i="1"/>
  <c r="AT3701" i="1"/>
  <c r="AS3701" i="1"/>
  <c r="AL3701" i="1"/>
  <c r="AU3700" i="1"/>
  <c r="AT3700" i="1"/>
  <c r="AS3700" i="1"/>
  <c r="AL3700" i="1"/>
  <c r="AU3699" i="1"/>
  <c r="AT3699" i="1"/>
  <c r="AS3699" i="1"/>
  <c r="AL3699" i="1"/>
  <c r="AU3698" i="1"/>
  <c r="AT3698" i="1"/>
  <c r="AS3698" i="1"/>
  <c r="AL3698" i="1"/>
  <c r="AU3697" i="1"/>
  <c r="AT3697" i="1"/>
  <c r="AS3697" i="1"/>
  <c r="AL3697" i="1"/>
  <c r="AU3696" i="1"/>
  <c r="AT3696" i="1"/>
  <c r="AS3696" i="1"/>
  <c r="AL3696" i="1"/>
  <c r="AU3695" i="1"/>
  <c r="AT3695" i="1"/>
  <c r="AS3695" i="1"/>
  <c r="AL3695" i="1"/>
  <c r="AU3694" i="1"/>
  <c r="AT3694" i="1"/>
  <c r="AS3694" i="1"/>
  <c r="AL3694" i="1"/>
  <c r="AU3693" i="1"/>
  <c r="AT3693" i="1"/>
  <c r="AS3693" i="1"/>
  <c r="AL3693" i="1"/>
  <c r="AU3692" i="1"/>
  <c r="AT3692" i="1"/>
  <c r="AS3692" i="1"/>
  <c r="AL3692" i="1"/>
  <c r="AU3691" i="1"/>
  <c r="AT3691" i="1"/>
  <c r="AS3691" i="1"/>
  <c r="AL3691" i="1"/>
  <c r="AU3690" i="1"/>
  <c r="AT3690" i="1"/>
  <c r="AS3690" i="1"/>
  <c r="AL3690" i="1"/>
  <c r="AU3689" i="1"/>
  <c r="AT3689" i="1"/>
  <c r="AS3689" i="1"/>
  <c r="AL3689" i="1"/>
  <c r="AU3688" i="1"/>
  <c r="AT3688" i="1"/>
  <c r="AS3688" i="1"/>
  <c r="AL3688" i="1"/>
  <c r="AU3687" i="1"/>
  <c r="AT3687" i="1"/>
  <c r="AS3687" i="1"/>
  <c r="AL3687" i="1"/>
  <c r="AU3686" i="1"/>
  <c r="AT3686" i="1"/>
  <c r="AS3686" i="1"/>
  <c r="AL3686" i="1"/>
  <c r="AU3685" i="1"/>
  <c r="AT3685" i="1"/>
  <c r="AS3685" i="1"/>
  <c r="AL3685" i="1"/>
  <c r="AU3684" i="1"/>
  <c r="AT3684" i="1"/>
  <c r="AS3684" i="1"/>
  <c r="AL3684" i="1"/>
  <c r="AU3683" i="1"/>
  <c r="AT3683" i="1"/>
  <c r="AS3683" i="1"/>
  <c r="AL3683" i="1"/>
  <c r="AU3682" i="1"/>
  <c r="AT3682" i="1"/>
  <c r="AS3682" i="1"/>
  <c r="AL3682" i="1"/>
  <c r="AU3681" i="1"/>
  <c r="AT3681" i="1"/>
  <c r="AS3681" i="1"/>
  <c r="AL3681" i="1"/>
  <c r="AU3680" i="1"/>
  <c r="AT3680" i="1"/>
  <c r="AS3680" i="1"/>
  <c r="AL3680" i="1"/>
  <c r="AU3679" i="1"/>
  <c r="AT3679" i="1"/>
  <c r="AS3679" i="1"/>
  <c r="AL3679" i="1"/>
  <c r="AU3678" i="1"/>
  <c r="AT3678" i="1"/>
  <c r="AS3678" i="1"/>
  <c r="AL3678" i="1"/>
  <c r="AU3677" i="1"/>
  <c r="AT3677" i="1"/>
  <c r="AS3677" i="1"/>
  <c r="AL3677" i="1"/>
  <c r="AU3676" i="1"/>
  <c r="AT3676" i="1"/>
  <c r="AS3676" i="1"/>
  <c r="AL3676" i="1"/>
  <c r="AU3675" i="1"/>
  <c r="AT3675" i="1"/>
  <c r="AS3675" i="1"/>
  <c r="AL3675" i="1"/>
  <c r="AU3674" i="1"/>
  <c r="AT3674" i="1"/>
  <c r="AS3674" i="1"/>
  <c r="AL3674" i="1"/>
  <c r="AU3673" i="1"/>
  <c r="AT3673" i="1"/>
  <c r="AS3673" i="1"/>
  <c r="AL3673" i="1"/>
  <c r="AU3672" i="1"/>
  <c r="AT3672" i="1"/>
  <c r="AS3672" i="1"/>
  <c r="AL3672" i="1"/>
  <c r="AU3671" i="1"/>
  <c r="AT3671" i="1"/>
  <c r="AS3671" i="1"/>
  <c r="AL3671" i="1"/>
  <c r="AU3670" i="1"/>
  <c r="AT3670" i="1"/>
  <c r="AS3670" i="1"/>
  <c r="AL3670" i="1"/>
  <c r="AU3669" i="1"/>
  <c r="AT3669" i="1"/>
  <c r="AS3669" i="1"/>
  <c r="AL3669" i="1"/>
  <c r="AU3668" i="1"/>
  <c r="AT3668" i="1"/>
  <c r="AS3668" i="1"/>
  <c r="AL3668" i="1"/>
  <c r="AU3667" i="1"/>
  <c r="AT3667" i="1"/>
  <c r="AS3667" i="1"/>
  <c r="AL3667" i="1"/>
  <c r="AU3666" i="1"/>
  <c r="AT3666" i="1"/>
  <c r="AS3666" i="1"/>
  <c r="AL3666" i="1"/>
  <c r="AU3665" i="1"/>
  <c r="AT3665" i="1"/>
  <c r="AS3665" i="1"/>
  <c r="AL3665" i="1"/>
  <c r="AU3664" i="1"/>
  <c r="AT3664" i="1"/>
  <c r="AS3664" i="1"/>
  <c r="AL3664" i="1"/>
  <c r="AU3663" i="1"/>
  <c r="AT3663" i="1"/>
  <c r="AS3663" i="1"/>
  <c r="AL3663" i="1"/>
  <c r="AU3662" i="1"/>
  <c r="AT3662" i="1"/>
  <c r="AS3662" i="1"/>
  <c r="AL3662" i="1"/>
  <c r="AU3661" i="1"/>
  <c r="AT3661" i="1"/>
  <c r="AS3661" i="1"/>
  <c r="AL3661" i="1"/>
  <c r="AU3660" i="1"/>
  <c r="AT3660" i="1"/>
  <c r="AS3660" i="1"/>
  <c r="AL3660" i="1"/>
  <c r="AU3659" i="1"/>
  <c r="AT3659" i="1"/>
  <c r="AS3659" i="1"/>
  <c r="AL3659" i="1"/>
  <c r="AU3658" i="1"/>
  <c r="AT3658" i="1"/>
  <c r="AS3658" i="1"/>
  <c r="AL3658" i="1"/>
  <c r="AU3657" i="1"/>
  <c r="AT3657" i="1"/>
  <c r="AS3657" i="1"/>
  <c r="AL3657" i="1"/>
  <c r="AU3656" i="1"/>
  <c r="AT3656" i="1"/>
  <c r="AS3656" i="1"/>
  <c r="AL3656" i="1"/>
  <c r="AU3655" i="1"/>
  <c r="AT3655" i="1"/>
  <c r="AS3655" i="1"/>
  <c r="AL3655" i="1"/>
  <c r="AU3654" i="1"/>
  <c r="AT3654" i="1"/>
  <c r="AS3654" i="1"/>
  <c r="AL3654" i="1"/>
  <c r="AU3653" i="1"/>
  <c r="AT3653" i="1"/>
  <c r="AS3653" i="1"/>
  <c r="AL3653" i="1"/>
  <c r="AU3652" i="1"/>
  <c r="AT3652" i="1"/>
  <c r="AS3652" i="1"/>
  <c r="AL3652" i="1"/>
  <c r="AU3651" i="1"/>
  <c r="AT3651" i="1"/>
  <c r="AS3651" i="1"/>
  <c r="AL3651" i="1"/>
  <c r="AU3650" i="1"/>
  <c r="AT3650" i="1"/>
  <c r="AS3650" i="1"/>
  <c r="AL3650" i="1"/>
  <c r="AU3649" i="1"/>
  <c r="AT3649" i="1"/>
  <c r="AS3649" i="1"/>
  <c r="AL3649" i="1"/>
  <c r="AU3648" i="1"/>
  <c r="AT3648" i="1"/>
  <c r="AS3648" i="1"/>
  <c r="AL3648" i="1"/>
  <c r="AU3647" i="1"/>
  <c r="AT3647" i="1"/>
  <c r="AS3647" i="1"/>
  <c r="AL3647" i="1"/>
  <c r="AU3646" i="1"/>
  <c r="AT3646" i="1"/>
  <c r="AS3646" i="1"/>
  <c r="AL3646" i="1"/>
  <c r="AU3645" i="1"/>
  <c r="AT3645" i="1"/>
  <c r="AS3645" i="1"/>
  <c r="AL3645" i="1"/>
  <c r="AU3644" i="1"/>
  <c r="AT3644" i="1"/>
  <c r="AS3644" i="1"/>
  <c r="AL3644" i="1"/>
  <c r="AU3643" i="1"/>
  <c r="AT3643" i="1"/>
  <c r="AS3643" i="1"/>
  <c r="AL3643" i="1"/>
  <c r="AU3642" i="1"/>
  <c r="AT3642" i="1"/>
  <c r="AS3642" i="1"/>
  <c r="AL3642" i="1"/>
  <c r="AU3641" i="1"/>
  <c r="AT3641" i="1"/>
  <c r="AS3641" i="1"/>
  <c r="AL3641" i="1"/>
  <c r="AU3640" i="1"/>
  <c r="AT3640" i="1"/>
  <c r="AS3640" i="1"/>
  <c r="AL3640" i="1"/>
  <c r="AU3639" i="1"/>
  <c r="AT3639" i="1"/>
  <c r="AS3639" i="1"/>
  <c r="AL3639" i="1"/>
  <c r="AU3638" i="1"/>
  <c r="AT3638" i="1"/>
  <c r="AS3638" i="1"/>
  <c r="AL3638" i="1"/>
  <c r="AU3637" i="1"/>
  <c r="AT3637" i="1"/>
  <c r="AS3637" i="1"/>
  <c r="AL3637" i="1"/>
  <c r="AU3636" i="1"/>
  <c r="AT3636" i="1"/>
  <c r="AS3636" i="1"/>
  <c r="AL3636" i="1"/>
  <c r="AU3635" i="1"/>
  <c r="AT3635" i="1"/>
  <c r="AS3635" i="1"/>
  <c r="AL3635" i="1"/>
  <c r="AU3634" i="1"/>
  <c r="AT3634" i="1"/>
  <c r="AS3634" i="1"/>
  <c r="AL3634" i="1"/>
  <c r="AU3633" i="1"/>
  <c r="AT3633" i="1"/>
  <c r="AS3633" i="1"/>
  <c r="AL3633" i="1"/>
  <c r="AU3632" i="1"/>
  <c r="AT3632" i="1"/>
  <c r="AS3632" i="1"/>
  <c r="AL3632" i="1"/>
  <c r="AU3631" i="1"/>
  <c r="AT3631" i="1"/>
  <c r="AS3631" i="1"/>
  <c r="AL3631" i="1"/>
  <c r="AU3630" i="1"/>
  <c r="AT3630" i="1"/>
  <c r="AS3630" i="1"/>
  <c r="AL3630" i="1"/>
  <c r="AU3629" i="1"/>
  <c r="AT3629" i="1"/>
  <c r="AS3629" i="1"/>
  <c r="AL3629" i="1"/>
  <c r="AU3628" i="1"/>
  <c r="AT3628" i="1"/>
  <c r="AS3628" i="1"/>
  <c r="AL3628" i="1"/>
  <c r="AU3627" i="1"/>
  <c r="AT3627" i="1"/>
  <c r="AS3627" i="1"/>
  <c r="AL3627" i="1"/>
  <c r="AU3626" i="1"/>
  <c r="AT3626" i="1"/>
  <c r="AS3626" i="1"/>
  <c r="AL3626" i="1"/>
  <c r="AU3625" i="1"/>
  <c r="AT3625" i="1"/>
  <c r="AS3625" i="1"/>
  <c r="AL3625" i="1"/>
  <c r="AU3624" i="1"/>
  <c r="AT3624" i="1"/>
  <c r="AS3624" i="1"/>
  <c r="AL3624" i="1"/>
  <c r="AU3623" i="1"/>
  <c r="AT3623" i="1"/>
  <c r="AS3623" i="1"/>
  <c r="AL3623" i="1"/>
  <c r="AU3622" i="1"/>
  <c r="AT3622" i="1"/>
  <c r="AS3622" i="1"/>
  <c r="AL3622" i="1"/>
  <c r="AU3621" i="1"/>
  <c r="AT3621" i="1"/>
  <c r="AS3621" i="1"/>
  <c r="AL3621" i="1"/>
  <c r="AU3620" i="1"/>
  <c r="AT3620" i="1"/>
  <c r="AS3620" i="1"/>
  <c r="AL3620" i="1"/>
  <c r="AU3619" i="1"/>
  <c r="AT3619" i="1"/>
  <c r="AS3619" i="1"/>
  <c r="AL3619" i="1"/>
  <c r="AU3618" i="1"/>
  <c r="AT3618" i="1"/>
  <c r="AS3618" i="1"/>
  <c r="AL3618" i="1"/>
  <c r="AU3617" i="1"/>
  <c r="AT3617" i="1"/>
  <c r="AS3617" i="1"/>
  <c r="AL3617" i="1"/>
  <c r="AU3616" i="1"/>
  <c r="AT3616" i="1"/>
  <c r="AS3616" i="1"/>
  <c r="AL3616" i="1"/>
  <c r="AU3615" i="1"/>
  <c r="AT3615" i="1"/>
  <c r="AS3615" i="1"/>
  <c r="AL3615" i="1"/>
  <c r="AU3614" i="1"/>
  <c r="AT3614" i="1"/>
  <c r="AS3614" i="1"/>
  <c r="AL3614" i="1"/>
  <c r="AU3613" i="1"/>
  <c r="AT3613" i="1"/>
  <c r="AS3613" i="1"/>
  <c r="AL3613" i="1"/>
  <c r="AU3612" i="1"/>
  <c r="AT3612" i="1"/>
  <c r="AS3612" i="1"/>
  <c r="AL3612" i="1"/>
  <c r="AU3611" i="1"/>
  <c r="AT3611" i="1"/>
  <c r="AS3611" i="1"/>
  <c r="AL3611" i="1"/>
  <c r="AU3610" i="1"/>
  <c r="AT3610" i="1"/>
  <c r="AS3610" i="1"/>
  <c r="AL3610" i="1"/>
  <c r="AU3609" i="1"/>
  <c r="AT3609" i="1"/>
  <c r="AS3609" i="1"/>
  <c r="AL3609" i="1"/>
  <c r="AU3608" i="1"/>
  <c r="AT3608" i="1"/>
  <c r="AS3608" i="1"/>
  <c r="AL3608" i="1"/>
  <c r="AU3607" i="1"/>
  <c r="AT3607" i="1"/>
  <c r="AS3607" i="1"/>
  <c r="AL3607" i="1"/>
  <c r="AU3606" i="1"/>
  <c r="AT3606" i="1"/>
  <c r="AS3606" i="1"/>
  <c r="AL3606" i="1"/>
  <c r="AU3605" i="1"/>
  <c r="AT3605" i="1"/>
  <c r="AS3605" i="1"/>
  <c r="AL3605" i="1"/>
  <c r="AU3604" i="1"/>
  <c r="AT3604" i="1"/>
  <c r="AS3604" i="1"/>
  <c r="AL3604" i="1"/>
  <c r="AU3603" i="1"/>
  <c r="AT3603" i="1"/>
  <c r="AS3603" i="1"/>
  <c r="AL3603" i="1"/>
  <c r="AU3602" i="1"/>
  <c r="AT3602" i="1"/>
  <c r="AS3602" i="1"/>
  <c r="AL3602" i="1"/>
  <c r="AU3601" i="1"/>
  <c r="AT3601" i="1"/>
  <c r="AS3601" i="1"/>
  <c r="AL3601" i="1"/>
  <c r="AU3600" i="1"/>
  <c r="AT3600" i="1"/>
  <c r="AS3600" i="1"/>
  <c r="AL3600" i="1"/>
  <c r="AU3599" i="1"/>
  <c r="AT3599" i="1"/>
  <c r="AS3599" i="1"/>
  <c r="AL3599" i="1"/>
  <c r="AU3598" i="1"/>
  <c r="AT3598" i="1"/>
  <c r="AS3598" i="1"/>
  <c r="AL3598" i="1"/>
  <c r="AU3597" i="1"/>
  <c r="AT3597" i="1"/>
  <c r="AS3597" i="1"/>
  <c r="AL3597" i="1"/>
  <c r="AU3596" i="1"/>
  <c r="AT3596" i="1"/>
  <c r="AS3596" i="1"/>
  <c r="AL3596" i="1"/>
  <c r="AU3595" i="1"/>
  <c r="AT3595" i="1"/>
  <c r="AS3595" i="1"/>
  <c r="AL3595" i="1"/>
  <c r="AU3594" i="1"/>
  <c r="AT3594" i="1"/>
  <c r="AS3594" i="1"/>
  <c r="AL3594" i="1"/>
  <c r="AU3593" i="1"/>
  <c r="AT3593" i="1"/>
  <c r="AS3593" i="1"/>
  <c r="AL3593" i="1"/>
  <c r="AU3592" i="1"/>
  <c r="AT3592" i="1"/>
  <c r="AS3592" i="1"/>
  <c r="AL3592" i="1"/>
  <c r="AU3591" i="1"/>
  <c r="AT3591" i="1"/>
  <c r="AS3591" i="1"/>
  <c r="AL3591" i="1"/>
  <c r="AU3590" i="1"/>
  <c r="AT3590" i="1"/>
  <c r="AS3590" i="1"/>
  <c r="AL3590" i="1"/>
  <c r="AU3589" i="1"/>
  <c r="AT3589" i="1"/>
  <c r="AS3589" i="1"/>
  <c r="AL3589" i="1"/>
  <c r="AU3588" i="1"/>
  <c r="AT3588" i="1"/>
  <c r="AS3588" i="1"/>
  <c r="AL3588" i="1"/>
  <c r="AU3587" i="1"/>
  <c r="AT3587" i="1"/>
  <c r="AS3587" i="1"/>
  <c r="AL3587" i="1"/>
  <c r="AU3586" i="1"/>
  <c r="AT3586" i="1"/>
  <c r="AS3586" i="1"/>
  <c r="AL3586" i="1"/>
  <c r="AU3585" i="1"/>
  <c r="AT3585" i="1"/>
  <c r="AS3585" i="1"/>
  <c r="AL3585" i="1"/>
  <c r="AU3584" i="1"/>
  <c r="AT3584" i="1"/>
  <c r="AS3584" i="1"/>
  <c r="AL3584" i="1"/>
  <c r="AU3583" i="1"/>
  <c r="AT3583" i="1"/>
  <c r="AS3583" i="1"/>
  <c r="AL3583" i="1"/>
  <c r="AU3582" i="1"/>
  <c r="AT3582" i="1"/>
  <c r="AS3582" i="1"/>
  <c r="AL3582" i="1"/>
  <c r="AU3581" i="1"/>
  <c r="AT3581" i="1"/>
  <c r="AS3581" i="1"/>
  <c r="AL3581" i="1"/>
  <c r="AU3580" i="1"/>
  <c r="AT3580" i="1"/>
  <c r="AS3580" i="1"/>
  <c r="AL3580" i="1"/>
  <c r="AU3579" i="1"/>
  <c r="AT3579" i="1"/>
  <c r="AS3579" i="1"/>
  <c r="AL3579" i="1"/>
  <c r="AU3578" i="1"/>
  <c r="AT3578" i="1"/>
  <c r="AS3578" i="1"/>
  <c r="AL3578" i="1"/>
  <c r="AU3577" i="1"/>
  <c r="AT3577" i="1"/>
  <c r="AS3577" i="1"/>
  <c r="AL3577" i="1"/>
  <c r="AU3576" i="1"/>
  <c r="AT3576" i="1"/>
  <c r="AS3576" i="1"/>
  <c r="AL3576" i="1"/>
  <c r="AU3575" i="1"/>
  <c r="AT3575" i="1"/>
  <c r="AS3575" i="1"/>
  <c r="AL3575" i="1"/>
  <c r="AU3574" i="1"/>
  <c r="AT3574" i="1"/>
  <c r="AS3574" i="1"/>
  <c r="AL3574" i="1"/>
  <c r="AU3573" i="1"/>
  <c r="AT3573" i="1"/>
  <c r="AS3573" i="1"/>
  <c r="AL3573" i="1"/>
  <c r="AU3572" i="1"/>
  <c r="AT3572" i="1"/>
  <c r="AS3572" i="1"/>
  <c r="AL3572" i="1"/>
  <c r="AU3571" i="1"/>
  <c r="AT3571" i="1"/>
  <c r="AS3571" i="1"/>
  <c r="AL3571" i="1"/>
  <c r="AU3570" i="1"/>
  <c r="AT3570" i="1"/>
  <c r="AS3570" i="1"/>
  <c r="AL3570" i="1"/>
  <c r="AU3569" i="1"/>
  <c r="AT3569" i="1"/>
  <c r="AS3569" i="1"/>
  <c r="AL3569" i="1"/>
  <c r="AU3568" i="1"/>
  <c r="AT3568" i="1"/>
  <c r="AS3568" i="1"/>
  <c r="AL3568" i="1"/>
  <c r="AU3567" i="1"/>
  <c r="AT3567" i="1"/>
  <c r="AS3567" i="1"/>
  <c r="AL3567" i="1"/>
  <c r="AU3566" i="1"/>
  <c r="AT3566" i="1"/>
  <c r="AS3566" i="1"/>
  <c r="AL3566" i="1"/>
  <c r="AU3565" i="1"/>
  <c r="AT3565" i="1"/>
  <c r="AS3565" i="1"/>
  <c r="AL3565" i="1"/>
  <c r="AU3564" i="1"/>
  <c r="AT3564" i="1"/>
  <c r="AS3564" i="1"/>
  <c r="AL3564" i="1"/>
  <c r="AU3563" i="1"/>
  <c r="AT3563" i="1"/>
  <c r="AS3563" i="1"/>
  <c r="AL3563" i="1"/>
  <c r="AU3562" i="1"/>
  <c r="AT3562" i="1"/>
  <c r="AS3562" i="1"/>
  <c r="AL3562" i="1"/>
  <c r="AU3561" i="1"/>
  <c r="AT3561" i="1"/>
  <c r="AS3561" i="1"/>
  <c r="AL3561" i="1"/>
  <c r="AU3560" i="1"/>
  <c r="AT3560" i="1"/>
  <c r="AS3560" i="1"/>
  <c r="AL3560" i="1"/>
  <c r="AU3559" i="1"/>
  <c r="AT3559" i="1"/>
  <c r="AS3559" i="1"/>
  <c r="AL3559" i="1"/>
  <c r="AU3558" i="1"/>
  <c r="AT3558" i="1"/>
  <c r="AS3558" i="1"/>
  <c r="AL3558" i="1"/>
  <c r="AU3557" i="1"/>
  <c r="AT3557" i="1"/>
  <c r="AS3557" i="1"/>
  <c r="AL3557" i="1"/>
  <c r="AU3556" i="1"/>
  <c r="AT3556" i="1"/>
  <c r="AS3556" i="1"/>
  <c r="AL3556" i="1"/>
  <c r="AU3555" i="1"/>
  <c r="AT3555" i="1"/>
  <c r="AS3555" i="1"/>
  <c r="AL3555" i="1"/>
  <c r="AU3554" i="1"/>
  <c r="AT3554" i="1"/>
  <c r="AS3554" i="1"/>
  <c r="AL3554" i="1"/>
  <c r="AU3553" i="1"/>
  <c r="AT3553" i="1"/>
  <c r="AS3553" i="1"/>
  <c r="AL3553" i="1"/>
  <c r="AU3552" i="1"/>
  <c r="AT3552" i="1"/>
  <c r="AS3552" i="1"/>
  <c r="AL3552" i="1"/>
  <c r="AU3551" i="1"/>
  <c r="AT3551" i="1"/>
  <c r="AS3551" i="1"/>
  <c r="AL3551" i="1"/>
  <c r="AU3550" i="1"/>
  <c r="AT3550" i="1"/>
  <c r="AS3550" i="1"/>
  <c r="AL3550" i="1"/>
  <c r="AU3549" i="1"/>
  <c r="AT3549" i="1"/>
  <c r="AS3549" i="1"/>
  <c r="AL3549" i="1"/>
  <c r="AU3548" i="1"/>
  <c r="AT3548" i="1"/>
  <c r="AS3548" i="1"/>
  <c r="AL3548" i="1"/>
  <c r="AU3547" i="1"/>
  <c r="AT3547" i="1"/>
  <c r="AS3547" i="1"/>
  <c r="AL3547" i="1"/>
  <c r="AU3546" i="1"/>
  <c r="AT3546" i="1"/>
  <c r="AS3546" i="1"/>
  <c r="AL3546" i="1"/>
  <c r="AU3545" i="1"/>
  <c r="AT3545" i="1"/>
  <c r="AS3545" i="1"/>
  <c r="AL3545" i="1"/>
  <c r="AU3544" i="1"/>
  <c r="AT3544" i="1"/>
  <c r="AS3544" i="1"/>
  <c r="AL3544" i="1"/>
  <c r="AU3543" i="1"/>
  <c r="AT3543" i="1"/>
  <c r="AS3543" i="1"/>
  <c r="AL3543" i="1"/>
  <c r="AU3542" i="1"/>
  <c r="AT3542" i="1"/>
  <c r="AS3542" i="1"/>
  <c r="AL3542" i="1"/>
  <c r="AU3541" i="1"/>
  <c r="AT3541" i="1"/>
  <c r="AS3541" i="1"/>
  <c r="AL3541" i="1"/>
  <c r="AU3540" i="1"/>
  <c r="AT3540" i="1"/>
  <c r="AS3540" i="1"/>
  <c r="AL3540" i="1"/>
  <c r="AU3539" i="1"/>
  <c r="AT3539" i="1"/>
  <c r="AS3539" i="1"/>
  <c r="AL3539" i="1"/>
  <c r="AU3538" i="1"/>
  <c r="AT3538" i="1"/>
  <c r="AS3538" i="1"/>
  <c r="AL3538" i="1"/>
  <c r="AU3537" i="1"/>
  <c r="AT3537" i="1"/>
  <c r="AS3537" i="1"/>
  <c r="AL3537" i="1"/>
  <c r="AU3536" i="1"/>
  <c r="AT3536" i="1"/>
  <c r="AS3536" i="1"/>
  <c r="AL3536" i="1"/>
  <c r="AU3535" i="1"/>
  <c r="AT3535" i="1"/>
  <c r="AS3535" i="1"/>
  <c r="AL3535" i="1"/>
  <c r="AU3534" i="1"/>
  <c r="AT3534" i="1"/>
  <c r="AS3534" i="1"/>
  <c r="AL3534" i="1"/>
  <c r="AU3533" i="1"/>
  <c r="AT3533" i="1"/>
  <c r="AS3533" i="1"/>
  <c r="AL3533" i="1"/>
  <c r="AU3532" i="1"/>
  <c r="AT3532" i="1"/>
  <c r="AS3532" i="1"/>
  <c r="AL3532" i="1"/>
  <c r="AU3531" i="1"/>
  <c r="AT3531" i="1"/>
  <c r="AS3531" i="1"/>
  <c r="AL3531" i="1"/>
  <c r="AU3530" i="1"/>
  <c r="AT3530" i="1"/>
  <c r="AS3530" i="1"/>
  <c r="AL3530" i="1"/>
  <c r="AU3529" i="1"/>
  <c r="AT3529" i="1"/>
  <c r="AS3529" i="1"/>
  <c r="AL3529" i="1"/>
  <c r="AU3528" i="1"/>
  <c r="AT3528" i="1"/>
  <c r="AS3528" i="1"/>
  <c r="AL3528" i="1"/>
  <c r="AU3527" i="1"/>
  <c r="AT3527" i="1"/>
  <c r="AS3527" i="1"/>
  <c r="AL3527" i="1"/>
  <c r="AU3526" i="1"/>
  <c r="AT3526" i="1"/>
  <c r="AS3526" i="1"/>
  <c r="AL3526" i="1"/>
  <c r="AU3525" i="1"/>
  <c r="AT3525" i="1"/>
  <c r="AS3525" i="1"/>
  <c r="AL3525" i="1"/>
  <c r="AU3524" i="1"/>
  <c r="AT3524" i="1"/>
  <c r="AS3524" i="1"/>
  <c r="AL3524" i="1"/>
  <c r="AU3523" i="1"/>
  <c r="AT3523" i="1"/>
  <c r="AS3523" i="1"/>
  <c r="AL3523" i="1"/>
  <c r="AU3522" i="1"/>
  <c r="AT3522" i="1"/>
  <c r="AS3522" i="1"/>
  <c r="AL3522" i="1"/>
  <c r="AU3521" i="1"/>
  <c r="AT3521" i="1"/>
  <c r="AS3521" i="1"/>
  <c r="AL3521" i="1"/>
  <c r="AU3520" i="1"/>
  <c r="AT3520" i="1"/>
  <c r="AS3520" i="1"/>
  <c r="AL3520" i="1"/>
  <c r="AU3519" i="1"/>
  <c r="AT3519" i="1"/>
  <c r="AS3519" i="1"/>
  <c r="AL3519" i="1"/>
  <c r="AU3518" i="1"/>
  <c r="AT3518" i="1"/>
  <c r="AS3518" i="1"/>
  <c r="AL3518" i="1"/>
  <c r="AU3517" i="1"/>
  <c r="AT3517" i="1"/>
  <c r="AS3517" i="1"/>
  <c r="AL3517" i="1"/>
  <c r="AU3516" i="1"/>
  <c r="AT3516" i="1"/>
  <c r="AS3516" i="1"/>
  <c r="AL3516" i="1"/>
  <c r="AU3515" i="1"/>
  <c r="AT3515" i="1"/>
  <c r="AS3515" i="1"/>
  <c r="AL3515" i="1"/>
  <c r="AU3514" i="1"/>
  <c r="AT3514" i="1"/>
  <c r="AS3514" i="1"/>
  <c r="AL3514" i="1"/>
  <c r="AU3513" i="1"/>
  <c r="AT3513" i="1"/>
  <c r="AS3513" i="1"/>
  <c r="AL3513" i="1"/>
  <c r="AU3512" i="1"/>
  <c r="AT3512" i="1"/>
  <c r="AS3512" i="1"/>
  <c r="AL3512" i="1"/>
  <c r="AU3511" i="1"/>
  <c r="AT3511" i="1"/>
  <c r="AS3511" i="1"/>
  <c r="AL3511" i="1"/>
  <c r="AU3510" i="1"/>
  <c r="AT3510" i="1"/>
  <c r="AS3510" i="1"/>
  <c r="AL3510" i="1"/>
  <c r="AU3509" i="1"/>
  <c r="AT3509" i="1"/>
  <c r="AS3509" i="1"/>
  <c r="AL3509" i="1"/>
  <c r="AU3508" i="1"/>
  <c r="AT3508" i="1"/>
  <c r="AS3508" i="1"/>
  <c r="AL3508" i="1"/>
  <c r="AU3507" i="1"/>
  <c r="AT3507" i="1"/>
  <c r="AS3507" i="1"/>
  <c r="AL3507" i="1"/>
  <c r="AU3506" i="1"/>
  <c r="AT3506" i="1"/>
  <c r="AS3506" i="1"/>
  <c r="AL3506" i="1"/>
  <c r="AU3505" i="1"/>
  <c r="AT3505" i="1"/>
  <c r="AS3505" i="1"/>
  <c r="AL3505" i="1"/>
  <c r="AU3504" i="1"/>
  <c r="AT3504" i="1"/>
  <c r="AS3504" i="1"/>
  <c r="AL3504" i="1"/>
  <c r="AU3503" i="1"/>
  <c r="AT3503" i="1"/>
  <c r="AS3503" i="1"/>
  <c r="AL3503" i="1"/>
  <c r="AU3502" i="1"/>
  <c r="AT3502" i="1"/>
  <c r="AS3502" i="1"/>
  <c r="AL3502" i="1"/>
  <c r="AU3501" i="1"/>
  <c r="AT3501" i="1"/>
  <c r="AS3501" i="1"/>
  <c r="AL3501" i="1"/>
  <c r="AU3500" i="1"/>
  <c r="AT3500" i="1"/>
  <c r="AS3500" i="1"/>
  <c r="AL3500" i="1"/>
  <c r="AU3499" i="1"/>
  <c r="AT3499" i="1"/>
  <c r="AS3499" i="1"/>
  <c r="AL3499" i="1"/>
  <c r="AU3498" i="1"/>
  <c r="AT3498" i="1"/>
  <c r="AS3498" i="1"/>
  <c r="AL3498" i="1"/>
  <c r="AU3497" i="1"/>
  <c r="AT3497" i="1"/>
  <c r="AS3497" i="1"/>
  <c r="AL3497" i="1"/>
  <c r="AU3496" i="1"/>
  <c r="AT3496" i="1"/>
  <c r="AS3496" i="1"/>
  <c r="AL3496" i="1"/>
  <c r="AU3495" i="1"/>
  <c r="AT3495" i="1"/>
  <c r="AS3495" i="1"/>
  <c r="AL3495" i="1"/>
  <c r="AU3494" i="1"/>
  <c r="AT3494" i="1"/>
  <c r="AS3494" i="1"/>
  <c r="AL3494" i="1"/>
  <c r="AU3493" i="1"/>
  <c r="AT3493" i="1"/>
  <c r="AS3493" i="1"/>
  <c r="AL3493" i="1"/>
  <c r="AU3492" i="1"/>
  <c r="AT3492" i="1"/>
  <c r="AS3492" i="1"/>
  <c r="AL3492" i="1"/>
  <c r="AU3491" i="1"/>
  <c r="AT3491" i="1"/>
  <c r="AS3491" i="1"/>
  <c r="AL3491" i="1"/>
  <c r="AU3490" i="1"/>
  <c r="AT3490" i="1"/>
  <c r="AS3490" i="1"/>
  <c r="AL3490" i="1"/>
  <c r="AU3489" i="1"/>
  <c r="AT3489" i="1"/>
  <c r="AS3489" i="1"/>
  <c r="AL3489" i="1"/>
  <c r="AU3488" i="1"/>
  <c r="AT3488" i="1"/>
  <c r="AS3488" i="1"/>
  <c r="AL3488" i="1"/>
  <c r="AU3487" i="1"/>
  <c r="AT3487" i="1"/>
  <c r="AS3487" i="1"/>
  <c r="AL3487" i="1"/>
  <c r="AU3486" i="1"/>
  <c r="AT3486" i="1"/>
  <c r="AS3486" i="1"/>
  <c r="AL3486" i="1"/>
  <c r="AU3485" i="1"/>
  <c r="AT3485" i="1"/>
  <c r="AS3485" i="1"/>
  <c r="AL3485" i="1"/>
  <c r="AU3484" i="1"/>
  <c r="AT3484" i="1"/>
  <c r="AS3484" i="1"/>
  <c r="AL3484" i="1"/>
  <c r="AU3483" i="1"/>
  <c r="AT3483" i="1"/>
  <c r="AS3483" i="1"/>
  <c r="AL3483" i="1"/>
  <c r="AU3482" i="1"/>
  <c r="AT3482" i="1"/>
  <c r="AS3482" i="1"/>
  <c r="AL3482" i="1"/>
  <c r="AU3481" i="1"/>
  <c r="AT3481" i="1"/>
  <c r="AS3481" i="1"/>
  <c r="AL3481" i="1"/>
  <c r="AU3480" i="1"/>
  <c r="AT3480" i="1"/>
  <c r="AS3480" i="1"/>
  <c r="AL3480" i="1"/>
  <c r="AU3479" i="1"/>
  <c r="AT3479" i="1"/>
  <c r="AS3479" i="1"/>
  <c r="AL3479" i="1"/>
  <c r="AU3478" i="1"/>
  <c r="AT3478" i="1"/>
  <c r="AS3478" i="1"/>
  <c r="AL3478" i="1"/>
  <c r="AU3477" i="1"/>
  <c r="AT3477" i="1"/>
  <c r="AS3477" i="1"/>
  <c r="AL3477" i="1"/>
  <c r="AU3476" i="1"/>
  <c r="AT3476" i="1"/>
  <c r="AS3476" i="1"/>
  <c r="AL3476" i="1"/>
  <c r="AU3475" i="1"/>
  <c r="AT3475" i="1"/>
  <c r="AS3475" i="1"/>
  <c r="AL3475" i="1"/>
  <c r="AU3474" i="1"/>
  <c r="AT3474" i="1"/>
  <c r="AS3474" i="1"/>
  <c r="AL3474" i="1"/>
  <c r="AU3473" i="1"/>
  <c r="AT3473" i="1"/>
  <c r="AS3473" i="1"/>
  <c r="AL3473" i="1"/>
  <c r="AU3472" i="1"/>
  <c r="AT3472" i="1"/>
  <c r="AS3472" i="1"/>
  <c r="AL3472" i="1"/>
  <c r="AU3471" i="1"/>
  <c r="AT3471" i="1"/>
  <c r="AS3471" i="1"/>
  <c r="AL3471" i="1"/>
  <c r="AU3470" i="1"/>
  <c r="AT3470" i="1"/>
  <c r="AS3470" i="1"/>
  <c r="AL3470" i="1"/>
  <c r="AU3469" i="1"/>
  <c r="AT3469" i="1"/>
  <c r="AS3469" i="1"/>
  <c r="AL3469" i="1"/>
  <c r="AU3468" i="1"/>
  <c r="AT3468" i="1"/>
  <c r="AS3468" i="1"/>
  <c r="AL3468" i="1"/>
  <c r="AU3467" i="1"/>
  <c r="AT3467" i="1"/>
  <c r="AS3467" i="1"/>
  <c r="AL3467" i="1"/>
  <c r="AU3466" i="1"/>
  <c r="AT3466" i="1"/>
  <c r="AS3466" i="1"/>
  <c r="AL3466" i="1"/>
  <c r="AU3465" i="1"/>
  <c r="AT3465" i="1"/>
  <c r="AS3465" i="1"/>
  <c r="AL3465" i="1"/>
  <c r="AU3464" i="1"/>
  <c r="AT3464" i="1"/>
  <c r="AS3464" i="1"/>
  <c r="AL3464" i="1"/>
  <c r="AU3463" i="1"/>
  <c r="AT3463" i="1"/>
  <c r="AS3463" i="1"/>
  <c r="AL3463" i="1"/>
  <c r="AU3462" i="1"/>
  <c r="AT3462" i="1"/>
  <c r="AS3462" i="1"/>
  <c r="AL3462" i="1"/>
  <c r="AU3461" i="1"/>
  <c r="AT3461" i="1"/>
  <c r="AS3461" i="1"/>
  <c r="AL3461" i="1"/>
  <c r="AU3460" i="1"/>
  <c r="AT3460" i="1"/>
  <c r="AS3460" i="1"/>
  <c r="AL3460" i="1"/>
  <c r="AU3459" i="1"/>
  <c r="AT3459" i="1"/>
  <c r="AS3459" i="1"/>
  <c r="AL3459" i="1"/>
  <c r="AU3458" i="1"/>
  <c r="AT3458" i="1"/>
  <c r="AS3458" i="1"/>
  <c r="AL3458" i="1"/>
  <c r="AU3457" i="1"/>
  <c r="AT3457" i="1"/>
  <c r="AS3457" i="1"/>
  <c r="AL3457" i="1"/>
  <c r="AU3456" i="1"/>
  <c r="AT3456" i="1"/>
  <c r="AS3456" i="1"/>
  <c r="AL3456" i="1"/>
  <c r="AU3455" i="1"/>
  <c r="AT3455" i="1"/>
  <c r="AS3455" i="1"/>
  <c r="AL3455" i="1"/>
  <c r="AU3454" i="1"/>
  <c r="AT3454" i="1"/>
  <c r="AS3454" i="1"/>
  <c r="AL3454" i="1"/>
  <c r="AU3453" i="1"/>
  <c r="AT3453" i="1"/>
  <c r="AS3453" i="1"/>
  <c r="AL3453" i="1"/>
  <c r="AU3452" i="1"/>
  <c r="AT3452" i="1"/>
  <c r="AS3452" i="1"/>
  <c r="AL3452" i="1"/>
  <c r="AU3451" i="1"/>
  <c r="AT3451" i="1"/>
  <c r="AS3451" i="1"/>
  <c r="AL3451" i="1"/>
  <c r="AU3450" i="1"/>
  <c r="AT3450" i="1"/>
  <c r="AS3450" i="1"/>
  <c r="AL3450" i="1"/>
  <c r="AU3449" i="1"/>
  <c r="AT3449" i="1"/>
  <c r="AS3449" i="1"/>
  <c r="AL3449" i="1"/>
  <c r="AU3448" i="1"/>
  <c r="AT3448" i="1"/>
  <c r="AS3448" i="1"/>
  <c r="AL3448" i="1"/>
  <c r="AU3447" i="1"/>
  <c r="AT3447" i="1"/>
  <c r="AS3447" i="1"/>
  <c r="AL3447" i="1"/>
  <c r="AU3446" i="1"/>
  <c r="AT3446" i="1"/>
  <c r="AS3446" i="1"/>
  <c r="AL3446" i="1"/>
  <c r="AU3445" i="1"/>
  <c r="AT3445" i="1"/>
  <c r="AS3445" i="1"/>
  <c r="AL3445" i="1"/>
  <c r="AU3444" i="1"/>
  <c r="AT3444" i="1"/>
  <c r="AS3444" i="1"/>
  <c r="AL3444" i="1"/>
  <c r="AU3443" i="1"/>
  <c r="AT3443" i="1"/>
  <c r="AS3443" i="1"/>
  <c r="AL3443" i="1"/>
  <c r="AU3442" i="1"/>
  <c r="AT3442" i="1"/>
  <c r="AS3442" i="1"/>
  <c r="AL3442" i="1"/>
  <c r="AU3441" i="1"/>
  <c r="AT3441" i="1"/>
  <c r="AS3441" i="1"/>
  <c r="AL3441" i="1"/>
  <c r="AU3440" i="1"/>
  <c r="AT3440" i="1"/>
  <c r="AS3440" i="1"/>
  <c r="AL3440" i="1"/>
  <c r="AU3439" i="1"/>
  <c r="AT3439" i="1"/>
  <c r="AS3439" i="1"/>
  <c r="AL3439" i="1"/>
  <c r="AU3438" i="1"/>
  <c r="AT3438" i="1"/>
  <c r="AS3438" i="1"/>
  <c r="AL3438" i="1"/>
  <c r="AU3437" i="1"/>
  <c r="AT3437" i="1"/>
  <c r="AS3437" i="1"/>
  <c r="AL3437" i="1"/>
  <c r="AU3436" i="1"/>
  <c r="AT3436" i="1"/>
  <c r="AS3436" i="1"/>
  <c r="AL3436" i="1"/>
  <c r="AU3435" i="1"/>
  <c r="AT3435" i="1"/>
  <c r="AS3435" i="1"/>
  <c r="AL3435" i="1"/>
  <c r="AU3434" i="1"/>
  <c r="AT3434" i="1"/>
  <c r="AS3434" i="1"/>
  <c r="AL3434" i="1"/>
  <c r="AU3433" i="1"/>
  <c r="AT3433" i="1"/>
  <c r="AS3433" i="1"/>
  <c r="AL3433" i="1"/>
  <c r="AU3432" i="1"/>
  <c r="AT3432" i="1"/>
  <c r="AS3432" i="1"/>
  <c r="AL3432" i="1"/>
  <c r="AU3431" i="1"/>
  <c r="AT3431" i="1"/>
  <c r="AS3431" i="1"/>
  <c r="AL3431" i="1"/>
  <c r="AU3430" i="1"/>
  <c r="AT3430" i="1"/>
  <c r="AS3430" i="1"/>
  <c r="AL3430" i="1"/>
  <c r="AU3429" i="1"/>
  <c r="AT3429" i="1"/>
  <c r="AS3429" i="1"/>
  <c r="AL3429" i="1"/>
  <c r="AU3428" i="1"/>
  <c r="AT3428" i="1"/>
  <c r="AS3428" i="1"/>
  <c r="AL3428" i="1"/>
  <c r="AU3427" i="1"/>
  <c r="AT3427" i="1"/>
  <c r="AS3427" i="1"/>
  <c r="AL3427" i="1"/>
  <c r="AU3426" i="1"/>
  <c r="AT3426" i="1"/>
  <c r="AS3426" i="1"/>
  <c r="AL3426" i="1"/>
  <c r="AU3425" i="1"/>
  <c r="AT3425" i="1"/>
  <c r="AS3425" i="1"/>
  <c r="AL3425" i="1"/>
  <c r="AU3424" i="1"/>
  <c r="AT3424" i="1"/>
  <c r="AS3424" i="1"/>
  <c r="AL3424" i="1"/>
  <c r="AU3423" i="1"/>
  <c r="AT3423" i="1"/>
  <c r="AS3423" i="1"/>
  <c r="AL3423" i="1"/>
  <c r="AU3422" i="1"/>
  <c r="AT3422" i="1"/>
  <c r="AS3422" i="1"/>
  <c r="AL3422" i="1"/>
  <c r="AU3421" i="1"/>
  <c r="AT3421" i="1"/>
  <c r="AS3421" i="1"/>
  <c r="AL3421" i="1"/>
  <c r="AU3420" i="1"/>
  <c r="AT3420" i="1"/>
  <c r="AS3420" i="1"/>
  <c r="AL3420" i="1"/>
  <c r="AU3419" i="1"/>
  <c r="AT3419" i="1"/>
  <c r="AS3419" i="1"/>
  <c r="AL3419" i="1"/>
  <c r="AU3418" i="1"/>
  <c r="AT3418" i="1"/>
  <c r="AS3418" i="1"/>
  <c r="AL3418" i="1"/>
  <c r="AU3417" i="1"/>
  <c r="AT3417" i="1"/>
  <c r="AS3417" i="1"/>
  <c r="AL3417" i="1"/>
  <c r="AU3416" i="1"/>
  <c r="AT3416" i="1"/>
  <c r="AS3416" i="1"/>
  <c r="AL3416" i="1"/>
  <c r="AU3415" i="1"/>
  <c r="AT3415" i="1"/>
  <c r="AS3415" i="1"/>
  <c r="AL3415" i="1"/>
  <c r="AU3414" i="1"/>
  <c r="AT3414" i="1"/>
  <c r="AS3414" i="1"/>
  <c r="AL3414" i="1"/>
  <c r="AU3413" i="1"/>
  <c r="AT3413" i="1"/>
  <c r="AS3413" i="1"/>
  <c r="AL3413" i="1"/>
  <c r="AU3412" i="1"/>
  <c r="AT3412" i="1"/>
  <c r="AS3412" i="1"/>
  <c r="AL3412" i="1"/>
  <c r="AU3411" i="1"/>
  <c r="AT3411" i="1"/>
  <c r="AS3411" i="1"/>
  <c r="AL3411" i="1"/>
  <c r="AU3410" i="1"/>
  <c r="AT3410" i="1"/>
  <c r="AS3410" i="1"/>
  <c r="AL3410" i="1"/>
  <c r="AU3409" i="1"/>
  <c r="AT3409" i="1"/>
  <c r="AS3409" i="1"/>
  <c r="AL3409" i="1"/>
  <c r="AU3408" i="1"/>
  <c r="AT3408" i="1"/>
  <c r="AS3408" i="1"/>
  <c r="AL3408" i="1"/>
  <c r="AU3407" i="1"/>
  <c r="AT3407" i="1"/>
  <c r="AS3407" i="1"/>
  <c r="AL3407" i="1"/>
  <c r="AU3406" i="1"/>
  <c r="AT3406" i="1"/>
  <c r="AS3406" i="1"/>
  <c r="AL3406" i="1"/>
  <c r="AU3405" i="1"/>
  <c r="AT3405" i="1"/>
  <c r="AS3405" i="1"/>
  <c r="AL3405" i="1"/>
  <c r="AU3404" i="1"/>
  <c r="AT3404" i="1"/>
  <c r="AS3404" i="1"/>
  <c r="AL3404" i="1"/>
  <c r="AU3403" i="1"/>
  <c r="AT3403" i="1"/>
  <c r="AS3403" i="1"/>
  <c r="AL3403" i="1"/>
  <c r="AU3402" i="1"/>
  <c r="AT3402" i="1"/>
  <c r="AS3402" i="1"/>
  <c r="AL3402" i="1"/>
  <c r="AU3401" i="1"/>
  <c r="AT3401" i="1"/>
  <c r="AS3401" i="1"/>
  <c r="AL3401" i="1"/>
  <c r="AU3400" i="1"/>
  <c r="AT3400" i="1"/>
  <c r="AS3400" i="1"/>
  <c r="AL3400" i="1"/>
  <c r="AU3399" i="1"/>
  <c r="AT3399" i="1"/>
  <c r="AS3399" i="1"/>
  <c r="AL3399" i="1"/>
  <c r="AU3398" i="1"/>
  <c r="AT3398" i="1"/>
  <c r="AS3398" i="1"/>
  <c r="AL3398" i="1"/>
  <c r="AU3397" i="1"/>
  <c r="AT3397" i="1"/>
  <c r="AS3397" i="1"/>
  <c r="AL3397" i="1"/>
  <c r="AU3396" i="1"/>
  <c r="AT3396" i="1"/>
  <c r="AS3396" i="1"/>
  <c r="AL3396" i="1"/>
  <c r="AU3395" i="1"/>
  <c r="AT3395" i="1"/>
  <c r="AS3395" i="1"/>
  <c r="AL3395" i="1"/>
  <c r="AU3394" i="1"/>
  <c r="AT3394" i="1"/>
  <c r="AS3394" i="1"/>
  <c r="AL3394" i="1"/>
  <c r="AU3393" i="1"/>
  <c r="AT3393" i="1"/>
  <c r="AS3393" i="1"/>
  <c r="AL3393" i="1"/>
  <c r="AU3392" i="1"/>
  <c r="AT3392" i="1"/>
  <c r="AS3392" i="1"/>
  <c r="AL3392" i="1"/>
  <c r="AU3391" i="1"/>
  <c r="AT3391" i="1"/>
  <c r="AS3391" i="1"/>
  <c r="AL3391" i="1"/>
  <c r="AU3390" i="1"/>
  <c r="AT3390" i="1"/>
  <c r="AS3390" i="1"/>
  <c r="AL3390" i="1"/>
  <c r="AU3389" i="1"/>
  <c r="AT3389" i="1"/>
  <c r="AS3389" i="1"/>
  <c r="AL3389" i="1"/>
  <c r="AU3388" i="1"/>
  <c r="AT3388" i="1"/>
  <c r="AS3388" i="1"/>
  <c r="AL3388" i="1"/>
  <c r="AU3387" i="1"/>
  <c r="AT3387" i="1"/>
  <c r="AS3387" i="1"/>
  <c r="AL3387" i="1"/>
  <c r="AU3386" i="1"/>
  <c r="AT3386" i="1"/>
  <c r="AS3386" i="1"/>
  <c r="AL3386" i="1"/>
  <c r="AU3385" i="1"/>
  <c r="AT3385" i="1"/>
  <c r="AS3385" i="1"/>
  <c r="AL3385" i="1"/>
  <c r="AU3384" i="1"/>
  <c r="AT3384" i="1"/>
  <c r="AS3384" i="1"/>
  <c r="AL3384" i="1"/>
  <c r="AU3383" i="1"/>
  <c r="AT3383" i="1"/>
  <c r="AS3383" i="1"/>
  <c r="AL3383" i="1"/>
  <c r="AU3382" i="1"/>
  <c r="AT3382" i="1"/>
  <c r="AS3382" i="1"/>
  <c r="AL3382" i="1"/>
  <c r="AU3381" i="1"/>
  <c r="AT3381" i="1"/>
  <c r="AS3381" i="1"/>
  <c r="AL3381" i="1"/>
  <c r="AU3380" i="1"/>
  <c r="AT3380" i="1"/>
  <c r="AS3380" i="1"/>
  <c r="AL3380" i="1"/>
  <c r="AU3379" i="1"/>
  <c r="AT3379" i="1"/>
  <c r="AS3379" i="1"/>
  <c r="AL3379" i="1"/>
  <c r="AU3378" i="1"/>
  <c r="AT3378" i="1"/>
  <c r="AS3378" i="1"/>
  <c r="AL3378" i="1"/>
  <c r="AU3377" i="1"/>
  <c r="AT3377" i="1"/>
  <c r="AS3377" i="1"/>
  <c r="AL3377" i="1"/>
  <c r="AU3376" i="1"/>
  <c r="AT3376" i="1"/>
  <c r="AS3376" i="1"/>
  <c r="AL3376" i="1"/>
  <c r="AU3375" i="1"/>
  <c r="AT3375" i="1"/>
  <c r="AS3375" i="1"/>
  <c r="AL3375" i="1"/>
  <c r="AU3374" i="1"/>
  <c r="AT3374" i="1"/>
  <c r="AS3374" i="1"/>
  <c r="AL3374" i="1"/>
  <c r="AU3373" i="1"/>
  <c r="AT3373" i="1"/>
  <c r="AS3373" i="1"/>
  <c r="AL3373" i="1"/>
  <c r="AU3372" i="1"/>
  <c r="AT3372" i="1"/>
  <c r="AS3372" i="1"/>
  <c r="AL3372" i="1"/>
  <c r="AU3371" i="1"/>
  <c r="AT3371" i="1"/>
  <c r="AS3371" i="1"/>
  <c r="AL3371" i="1"/>
  <c r="AU3370" i="1"/>
  <c r="AT3370" i="1"/>
  <c r="AS3370" i="1"/>
  <c r="AL3370" i="1"/>
  <c r="AU3369" i="1"/>
  <c r="AT3369" i="1"/>
  <c r="AS3369" i="1"/>
  <c r="AL3369" i="1"/>
  <c r="AU3368" i="1"/>
  <c r="AT3368" i="1"/>
  <c r="AS3368" i="1"/>
  <c r="AL3368" i="1"/>
  <c r="AU3367" i="1"/>
  <c r="AT3367" i="1"/>
  <c r="AS3367" i="1"/>
  <c r="AL3367" i="1"/>
  <c r="AU3366" i="1"/>
  <c r="AT3366" i="1"/>
  <c r="AS3366" i="1"/>
  <c r="AL3366" i="1"/>
  <c r="AU3365" i="1"/>
  <c r="AT3365" i="1"/>
  <c r="AS3365" i="1"/>
  <c r="AL3365" i="1"/>
  <c r="AU3364" i="1"/>
  <c r="AT3364" i="1"/>
  <c r="AS3364" i="1"/>
  <c r="AL3364" i="1"/>
  <c r="AU3363" i="1"/>
  <c r="AT3363" i="1"/>
  <c r="AS3363" i="1"/>
  <c r="AL3363" i="1"/>
  <c r="AU3362" i="1"/>
  <c r="AT3362" i="1"/>
  <c r="AS3362" i="1"/>
  <c r="AL3362" i="1"/>
  <c r="AU3361" i="1"/>
  <c r="AT3361" i="1"/>
  <c r="AS3361" i="1"/>
  <c r="AL3361" i="1"/>
  <c r="AU3360" i="1"/>
  <c r="AT3360" i="1"/>
  <c r="AS3360" i="1"/>
  <c r="AL3360" i="1"/>
  <c r="AU3359" i="1"/>
  <c r="AT3359" i="1"/>
  <c r="AS3359" i="1"/>
  <c r="AL3359" i="1"/>
  <c r="AU3358" i="1"/>
  <c r="AT3358" i="1"/>
  <c r="AS3358" i="1"/>
  <c r="AL3358" i="1"/>
  <c r="AU3357" i="1"/>
  <c r="AT3357" i="1"/>
  <c r="AS3357" i="1"/>
  <c r="AL3357" i="1"/>
  <c r="AU3356" i="1"/>
  <c r="AT3356" i="1"/>
  <c r="AS3356" i="1"/>
  <c r="AL3356" i="1"/>
  <c r="AU3355" i="1"/>
  <c r="AT3355" i="1"/>
  <c r="AS3355" i="1"/>
  <c r="AL3355" i="1"/>
  <c r="AU3354" i="1"/>
  <c r="AT3354" i="1"/>
  <c r="AS3354" i="1"/>
  <c r="AL3354" i="1"/>
  <c r="AU3353" i="1"/>
  <c r="AT3353" i="1"/>
  <c r="AS3353" i="1"/>
  <c r="AL3353" i="1"/>
  <c r="AU3352" i="1"/>
  <c r="AT3352" i="1"/>
  <c r="AS3352" i="1"/>
  <c r="AL3352" i="1"/>
  <c r="AU3351" i="1"/>
  <c r="AT3351" i="1"/>
  <c r="AS3351" i="1"/>
  <c r="AL3351" i="1"/>
  <c r="AU3350" i="1"/>
  <c r="AT3350" i="1"/>
  <c r="AS3350" i="1"/>
  <c r="AL3350" i="1"/>
  <c r="AU3349" i="1"/>
  <c r="AT3349" i="1"/>
  <c r="AS3349" i="1"/>
  <c r="AL3349" i="1"/>
  <c r="AU3348" i="1"/>
  <c r="AT3348" i="1"/>
  <c r="AS3348" i="1"/>
  <c r="AL3348" i="1"/>
  <c r="AU3347" i="1"/>
  <c r="AT3347" i="1"/>
  <c r="AS3347" i="1"/>
  <c r="AL3347" i="1"/>
  <c r="AU3346" i="1"/>
  <c r="AT3346" i="1"/>
  <c r="AS3346" i="1"/>
  <c r="AL3346" i="1"/>
  <c r="AU3345" i="1"/>
  <c r="AT3345" i="1"/>
  <c r="AS3345" i="1"/>
  <c r="AL3345" i="1"/>
  <c r="AU3344" i="1"/>
  <c r="AT3344" i="1"/>
  <c r="AS3344" i="1"/>
  <c r="AL3344" i="1"/>
  <c r="AU3343" i="1"/>
  <c r="AT3343" i="1"/>
  <c r="AS3343" i="1"/>
  <c r="AL3343" i="1"/>
  <c r="AU3342" i="1"/>
  <c r="AT3342" i="1"/>
  <c r="AS3342" i="1"/>
  <c r="AL3342" i="1"/>
  <c r="AU3341" i="1"/>
  <c r="AT3341" i="1"/>
  <c r="AS3341" i="1"/>
  <c r="AL3341" i="1"/>
  <c r="AU3340" i="1"/>
  <c r="AT3340" i="1"/>
  <c r="AS3340" i="1"/>
  <c r="AL3340" i="1"/>
  <c r="AU3339" i="1"/>
  <c r="AT3339" i="1"/>
  <c r="AS3339" i="1"/>
  <c r="AL3339" i="1"/>
  <c r="AU3338" i="1"/>
  <c r="AT3338" i="1"/>
  <c r="AS3338" i="1"/>
  <c r="AL3338" i="1"/>
  <c r="AU3337" i="1"/>
  <c r="AT3337" i="1"/>
  <c r="AS3337" i="1"/>
  <c r="AL3337" i="1"/>
  <c r="AU3336" i="1"/>
  <c r="AT3336" i="1"/>
  <c r="AS3336" i="1"/>
  <c r="AL3336" i="1"/>
  <c r="AU3335" i="1"/>
  <c r="AT3335" i="1"/>
  <c r="AS3335" i="1"/>
  <c r="AL3335" i="1"/>
  <c r="AU3334" i="1"/>
  <c r="AT3334" i="1"/>
  <c r="AS3334" i="1"/>
  <c r="AL3334" i="1"/>
  <c r="AU3333" i="1"/>
  <c r="AT3333" i="1"/>
  <c r="AS3333" i="1"/>
  <c r="AL3333" i="1"/>
  <c r="AU3332" i="1"/>
  <c r="AT3332" i="1"/>
  <c r="AS3332" i="1"/>
  <c r="AL3332" i="1"/>
  <c r="AU3331" i="1"/>
  <c r="AT3331" i="1"/>
  <c r="AS3331" i="1"/>
  <c r="AL3331" i="1"/>
  <c r="AU3330" i="1"/>
  <c r="AT3330" i="1"/>
  <c r="AS3330" i="1"/>
  <c r="AL3330" i="1"/>
  <c r="AU3329" i="1"/>
  <c r="AT3329" i="1"/>
  <c r="AS3329" i="1"/>
  <c r="AL3329" i="1"/>
  <c r="AU3328" i="1"/>
  <c r="AT3328" i="1"/>
  <c r="AS3328" i="1"/>
  <c r="AL3328" i="1"/>
  <c r="AU3327" i="1"/>
  <c r="AT3327" i="1"/>
  <c r="AS3327" i="1"/>
  <c r="AL3327" i="1"/>
  <c r="AU3326" i="1"/>
  <c r="AT3326" i="1"/>
  <c r="AS3326" i="1"/>
  <c r="AL3326" i="1"/>
  <c r="AU3325" i="1"/>
  <c r="AT3325" i="1"/>
  <c r="AS3325" i="1"/>
  <c r="AL3325" i="1"/>
  <c r="AU3324" i="1"/>
  <c r="AT3324" i="1"/>
  <c r="AS3324" i="1"/>
  <c r="AL3324" i="1"/>
  <c r="AU3323" i="1"/>
  <c r="AT3323" i="1"/>
  <c r="AS3323" i="1"/>
  <c r="AL3323" i="1"/>
  <c r="AU3322" i="1"/>
  <c r="AT3322" i="1"/>
  <c r="AS3322" i="1"/>
  <c r="AL3322" i="1"/>
  <c r="AU3321" i="1"/>
  <c r="AT3321" i="1"/>
  <c r="AS3321" i="1"/>
  <c r="AL3321" i="1"/>
  <c r="AU3320" i="1"/>
  <c r="AT3320" i="1"/>
  <c r="AS3320" i="1"/>
  <c r="AL3320" i="1"/>
  <c r="AU3319" i="1"/>
  <c r="AT3319" i="1"/>
  <c r="AS3319" i="1"/>
  <c r="AL3319" i="1"/>
  <c r="AU3318" i="1"/>
  <c r="AT3318" i="1"/>
  <c r="AS3318" i="1"/>
  <c r="AL3318" i="1"/>
  <c r="AU3317" i="1"/>
  <c r="AT3317" i="1"/>
  <c r="AS3317" i="1"/>
  <c r="AL3317" i="1"/>
  <c r="AU3316" i="1"/>
  <c r="AT3316" i="1"/>
  <c r="AS3316" i="1"/>
  <c r="AL3316" i="1"/>
  <c r="AU3315" i="1"/>
  <c r="AT3315" i="1"/>
  <c r="AS3315" i="1"/>
  <c r="AL3315" i="1"/>
  <c r="AU3314" i="1"/>
  <c r="AT3314" i="1"/>
  <c r="AS3314" i="1"/>
  <c r="AL3314" i="1"/>
  <c r="AU3313" i="1"/>
  <c r="AT3313" i="1"/>
  <c r="AS3313" i="1"/>
  <c r="AL3313" i="1"/>
  <c r="AU3312" i="1"/>
  <c r="AT3312" i="1"/>
  <c r="AS3312" i="1"/>
  <c r="AL3312" i="1"/>
  <c r="AU3311" i="1"/>
  <c r="AT3311" i="1"/>
  <c r="AS3311" i="1"/>
  <c r="AL3311" i="1"/>
  <c r="AU3310" i="1"/>
  <c r="AT3310" i="1"/>
  <c r="AS3310" i="1"/>
  <c r="AL3310" i="1"/>
  <c r="AU3309" i="1"/>
  <c r="AT3309" i="1"/>
  <c r="AS3309" i="1"/>
  <c r="AL3309" i="1"/>
  <c r="AU3308" i="1"/>
  <c r="AT3308" i="1"/>
  <c r="AS3308" i="1"/>
  <c r="AL3308" i="1"/>
  <c r="AU3307" i="1"/>
  <c r="AT3307" i="1"/>
  <c r="AS3307" i="1"/>
  <c r="AL3307" i="1"/>
  <c r="AU3306" i="1"/>
  <c r="AT3306" i="1"/>
  <c r="AS3306" i="1"/>
  <c r="AL3306" i="1"/>
  <c r="AU3305" i="1"/>
  <c r="AT3305" i="1"/>
  <c r="AS3305" i="1"/>
  <c r="AL3305" i="1"/>
  <c r="AU3304" i="1"/>
  <c r="AT3304" i="1"/>
  <c r="AS3304" i="1"/>
  <c r="AL3304" i="1"/>
  <c r="AU3303" i="1"/>
  <c r="AT3303" i="1"/>
  <c r="AS3303" i="1"/>
  <c r="AL3303" i="1"/>
  <c r="AU3302" i="1"/>
  <c r="AT3302" i="1"/>
  <c r="AS3302" i="1"/>
  <c r="AL3302" i="1"/>
  <c r="AU3301" i="1"/>
  <c r="AT3301" i="1"/>
  <c r="AS3301" i="1"/>
  <c r="AL3301" i="1"/>
  <c r="AU3300" i="1"/>
  <c r="AT3300" i="1"/>
  <c r="AS3300" i="1"/>
  <c r="AL3300" i="1"/>
  <c r="AU3299" i="1"/>
  <c r="AT3299" i="1"/>
  <c r="AS3299" i="1"/>
  <c r="AL3299" i="1"/>
  <c r="AU3298" i="1"/>
  <c r="AT3298" i="1"/>
  <c r="AS3298" i="1"/>
  <c r="AL3298" i="1"/>
  <c r="AU3297" i="1"/>
  <c r="AT3297" i="1"/>
  <c r="AS3297" i="1"/>
  <c r="AL3297" i="1"/>
  <c r="AU3296" i="1"/>
  <c r="AT3296" i="1"/>
  <c r="AS3296" i="1"/>
  <c r="AL3296" i="1"/>
  <c r="AU3295" i="1"/>
  <c r="AT3295" i="1"/>
  <c r="AS3295" i="1"/>
  <c r="AL3295" i="1"/>
  <c r="AU3294" i="1"/>
  <c r="AT3294" i="1"/>
  <c r="AS3294" i="1"/>
  <c r="AL3294" i="1"/>
  <c r="AU3293" i="1"/>
  <c r="AT3293" i="1"/>
  <c r="AS3293" i="1"/>
  <c r="AL3293" i="1"/>
  <c r="AU3292" i="1"/>
  <c r="AT3292" i="1"/>
  <c r="AS3292" i="1"/>
  <c r="AL3292" i="1"/>
  <c r="AU3291" i="1"/>
  <c r="AT3291" i="1"/>
  <c r="AS3291" i="1"/>
  <c r="AL3291" i="1"/>
  <c r="AU3290" i="1"/>
  <c r="AT3290" i="1"/>
  <c r="AS3290" i="1"/>
  <c r="AL3290" i="1"/>
  <c r="AU3289" i="1"/>
  <c r="AT3289" i="1"/>
  <c r="AS3289" i="1"/>
  <c r="AL3289" i="1"/>
  <c r="AU3288" i="1"/>
  <c r="AT3288" i="1"/>
  <c r="AS3288" i="1"/>
  <c r="AL3288" i="1"/>
  <c r="AU3287" i="1"/>
  <c r="AT3287" i="1"/>
  <c r="AS3287" i="1"/>
  <c r="AL3287" i="1"/>
  <c r="AU3286" i="1"/>
  <c r="AT3286" i="1"/>
  <c r="AS3286" i="1"/>
  <c r="AL3286" i="1"/>
  <c r="AU3285" i="1"/>
  <c r="AT3285" i="1"/>
  <c r="AS3285" i="1"/>
  <c r="AL3285" i="1"/>
  <c r="AU3284" i="1"/>
  <c r="AT3284" i="1"/>
  <c r="AS3284" i="1"/>
  <c r="AL3284" i="1"/>
  <c r="AU3283" i="1"/>
  <c r="AT3283" i="1"/>
  <c r="AS3283" i="1"/>
  <c r="AL3283" i="1"/>
  <c r="AU3282" i="1"/>
  <c r="AT3282" i="1"/>
  <c r="AS3282" i="1"/>
  <c r="AL3282" i="1"/>
  <c r="AU3281" i="1"/>
  <c r="AT3281" i="1"/>
  <c r="AS3281" i="1"/>
  <c r="AL3281" i="1"/>
  <c r="AU3280" i="1"/>
  <c r="AT3280" i="1"/>
  <c r="AS3280" i="1"/>
  <c r="AL3280" i="1"/>
  <c r="AU3279" i="1"/>
  <c r="AT3279" i="1"/>
  <c r="AS3279" i="1"/>
  <c r="AL3279" i="1"/>
  <c r="AU3278" i="1"/>
  <c r="AT3278" i="1"/>
  <c r="AS3278" i="1"/>
  <c r="AL3278" i="1"/>
  <c r="AU3277" i="1"/>
  <c r="AT3277" i="1"/>
  <c r="AS3277" i="1"/>
  <c r="AL3277" i="1"/>
  <c r="AU3276" i="1"/>
  <c r="AT3276" i="1"/>
  <c r="AS3276" i="1"/>
  <c r="AL3276" i="1"/>
  <c r="AU3275" i="1"/>
  <c r="AT3275" i="1"/>
  <c r="AS3275" i="1"/>
  <c r="AL3275" i="1"/>
  <c r="AU3274" i="1"/>
  <c r="AT3274" i="1"/>
  <c r="AS3274" i="1"/>
  <c r="AL3274" i="1"/>
  <c r="AU3273" i="1"/>
  <c r="AT3273" i="1"/>
  <c r="AS3273" i="1"/>
  <c r="AL3273" i="1"/>
  <c r="AU3272" i="1"/>
  <c r="AT3272" i="1"/>
  <c r="AS3272" i="1"/>
  <c r="AL3272" i="1"/>
  <c r="AU3271" i="1"/>
  <c r="AT3271" i="1"/>
  <c r="AS3271" i="1"/>
  <c r="AL3271" i="1"/>
  <c r="AU3270" i="1"/>
  <c r="AT3270" i="1"/>
  <c r="AS3270" i="1"/>
  <c r="AL3270" i="1"/>
  <c r="AU3269" i="1"/>
  <c r="AT3269" i="1"/>
  <c r="AS3269" i="1"/>
  <c r="AL3269" i="1"/>
  <c r="AU3268" i="1"/>
  <c r="AT3268" i="1"/>
  <c r="AS3268" i="1"/>
  <c r="AL3268" i="1"/>
  <c r="AU3267" i="1"/>
  <c r="AT3267" i="1"/>
  <c r="AS3267" i="1"/>
  <c r="AL3267" i="1"/>
  <c r="AU3266" i="1"/>
  <c r="AT3266" i="1"/>
  <c r="AS3266" i="1"/>
  <c r="AL3266" i="1"/>
  <c r="AU3265" i="1"/>
  <c r="AT3265" i="1"/>
  <c r="AS3265" i="1"/>
  <c r="AL3265" i="1"/>
  <c r="AU3264" i="1"/>
  <c r="AT3264" i="1"/>
  <c r="AS3264" i="1"/>
  <c r="AL3264" i="1"/>
  <c r="AU3263" i="1"/>
  <c r="AT3263" i="1"/>
  <c r="AS3263" i="1"/>
  <c r="AL3263" i="1"/>
  <c r="AU3262" i="1"/>
  <c r="AT3262" i="1"/>
  <c r="AS3262" i="1"/>
  <c r="AL3262" i="1"/>
  <c r="AU3261" i="1"/>
  <c r="AT3261" i="1"/>
  <c r="AS3261" i="1"/>
  <c r="AL3261" i="1"/>
  <c r="AU3260" i="1"/>
  <c r="AT3260" i="1"/>
  <c r="AS3260" i="1"/>
  <c r="AL3260" i="1"/>
  <c r="AU3259" i="1"/>
  <c r="AT3259" i="1"/>
  <c r="AS3259" i="1"/>
  <c r="AL3259" i="1"/>
  <c r="AU3258" i="1"/>
  <c r="AT3258" i="1"/>
  <c r="AS3258" i="1"/>
  <c r="AL3258" i="1"/>
  <c r="AU3257" i="1"/>
  <c r="AT3257" i="1"/>
  <c r="AS3257" i="1"/>
  <c r="AL3257" i="1"/>
  <c r="AU3256" i="1"/>
  <c r="AT3256" i="1"/>
  <c r="AS3256" i="1"/>
  <c r="AL3256" i="1"/>
  <c r="AU3255" i="1"/>
  <c r="AT3255" i="1"/>
  <c r="AS3255" i="1"/>
  <c r="AL3255" i="1"/>
  <c r="AU3254" i="1"/>
  <c r="AT3254" i="1"/>
  <c r="AS3254" i="1"/>
  <c r="AL3254" i="1"/>
  <c r="AU3253" i="1"/>
  <c r="AT3253" i="1"/>
  <c r="AS3253" i="1"/>
  <c r="AL3253" i="1"/>
  <c r="AU3252" i="1"/>
  <c r="AT3252" i="1"/>
  <c r="AS3252" i="1"/>
  <c r="AL3252" i="1"/>
  <c r="AU3251" i="1"/>
  <c r="AT3251" i="1"/>
  <c r="AS3251" i="1"/>
  <c r="AL3251" i="1"/>
  <c r="AU3250" i="1"/>
  <c r="AT3250" i="1"/>
  <c r="AS3250" i="1"/>
  <c r="AL3250" i="1"/>
  <c r="AU3249" i="1"/>
  <c r="AT3249" i="1"/>
  <c r="AS3249" i="1"/>
  <c r="AL3249" i="1"/>
  <c r="AU3248" i="1"/>
  <c r="AT3248" i="1"/>
  <c r="AS3248" i="1"/>
  <c r="AL3248" i="1"/>
  <c r="AU3247" i="1"/>
  <c r="AT3247" i="1"/>
  <c r="AS3247" i="1"/>
  <c r="AL3247" i="1"/>
  <c r="AU3246" i="1"/>
  <c r="AT3246" i="1"/>
  <c r="AS3246" i="1"/>
  <c r="AL3246" i="1"/>
  <c r="AU3245" i="1"/>
  <c r="AT3245" i="1"/>
  <c r="AS3245" i="1"/>
  <c r="AL3245" i="1"/>
  <c r="AU3244" i="1"/>
  <c r="AT3244" i="1"/>
  <c r="AS3244" i="1"/>
  <c r="AL3244" i="1"/>
  <c r="AU3243" i="1"/>
  <c r="AT3243" i="1"/>
  <c r="AS3243" i="1"/>
  <c r="AL3243" i="1"/>
  <c r="AU3242" i="1"/>
  <c r="AT3242" i="1"/>
  <c r="AS3242" i="1"/>
  <c r="AL3242" i="1"/>
  <c r="AU3241" i="1"/>
  <c r="AT3241" i="1"/>
  <c r="AS3241" i="1"/>
  <c r="AL3241" i="1"/>
  <c r="AU3240" i="1"/>
  <c r="AT3240" i="1"/>
  <c r="AS3240" i="1"/>
  <c r="AL3240" i="1"/>
  <c r="AU3239" i="1"/>
  <c r="AT3239" i="1"/>
  <c r="AS3239" i="1"/>
  <c r="AL3239" i="1"/>
  <c r="AU3238" i="1"/>
  <c r="AT3238" i="1"/>
  <c r="AS3238" i="1"/>
  <c r="AL3238" i="1"/>
  <c r="AU3237" i="1"/>
  <c r="AT3237" i="1"/>
  <c r="AS3237" i="1"/>
  <c r="AL3237" i="1"/>
  <c r="AU3236" i="1"/>
  <c r="AT3236" i="1"/>
  <c r="AS3236" i="1"/>
  <c r="AL3236" i="1"/>
  <c r="AU3235" i="1"/>
  <c r="AT3235" i="1"/>
  <c r="AS3235" i="1"/>
  <c r="AL3235" i="1"/>
  <c r="AU3234" i="1"/>
  <c r="AT3234" i="1"/>
  <c r="AS3234" i="1"/>
  <c r="AL3234" i="1"/>
  <c r="AU3233" i="1"/>
  <c r="AT3233" i="1"/>
  <c r="AS3233" i="1"/>
  <c r="AL3233" i="1"/>
  <c r="AU3232" i="1"/>
  <c r="AT3232" i="1"/>
  <c r="AS3232" i="1"/>
  <c r="AL3232" i="1"/>
  <c r="AU3231" i="1"/>
  <c r="AT3231" i="1"/>
  <c r="AS3231" i="1"/>
  <c r="AL3231" i="1"/>
  <c r="AU3230" i="1"/>
  <c r="AT3230" i="1"/>
  <c r="AS3230" i="1"/>
  <c r="AL3230" i="1"/>
  <c r="AU3229" i="1"/>
  <c r="AT3229" i="1"/>
  <c r="AS3229" i="1"/>
  <c r="AL3229" i="1"/>
  <c r="AU3228" i="1"/>
  <c r="AT3228" i="1"/>
  <c r="AS3228" i="1"/>
  <c r="AL3228" i="1"/>
  <c r="AU3227" i="1"/>
  <c r="AT3227" i="1"/>
  <c r="AS3227" i="1"/>
  <c r="AL3227" i="1"/>
  <c r="AU3226" i="1"/>
  <c r="AT3226" i="1"/>
  <c r="AS3226" i="1"/>
  <c r="AL3226" i="1"/>
  <c r="AU3225" i="1"/>
  <c r="AT3225" i="1"/>
  <c r="AS3225" i="1"/>
  <c r="AL3225" i="1"/>
  <c r="AU3224" i="1"/>
  <c r="AT3224" i="1"/>
  <c r="AS3224" i="1"/>
  <c r="AL3224" i="1"/>
  <c r="AU3223" i="1"/>
  <c r="AT3223" i="1"/>
  <c r="AS3223" i="1"/>
  <c r="AL3223" i="1"/>
  <c r="AU3222" i="1"/>
  <c r="AT3222" i="1"/>
  <c r="AS3222" i="1"/>
  <c r="AL3222" i="1"/>
  <c r="AU3221" i="1"/>
  <c r="AT3221" i="1"/>
  <c r="AS3221" i="1"/>
  <c r="AL3221" i="1"/>
  <c r="AU3220" i="1"/>
  <c r="AT3220" i="1"/>
  <c r="AS3220" i="1"/>
  <c r="AL3220" i="1"/>
  <c r="AU3219" i="1"/>
  <c r="AT3219" i="1"/>
  <c r="AS3219" i="1"/>
  <c r="AL3219" i="1"/>
  <c r="AU3218" i="1"/>
  <c r="AT3218" i="1"/>
  <c r="AS3218" i="1"/>
  <c r="AL3218" i="1"/>
  <c r="AU3217" i="1"/>
  <c r="AT3217" i="1"/>
  <c r="AS3217" i="1"/>
  <c r="AL3217" i="1"/>
  <c r="AU3216" i="1"/>
  <c r="AT3216" i="1"/>
  <c r="AS3216" i="1"/>
  <c r="AL3216" i="1"/>
  <c r="AU3215" i="1"/>
  <c r="AT3215" i="1"/>
  <c r="AS3215" i="1"/>
  <c r="AL3215" i="1"/>
  <c r="AU3214" i="1"/>
  <c r="AT3214" i="1"/>
  <c r="AS3214" i="1"/>
  <c r="AL3214" i="1"/>
  <c r="AU3213" i="1"/>
  <c r="AT3213" i="1"/>
  <c r="AS3213" i="1"/>
  <c r="AL3213" i="1"/>
  <c r="AU3212" i="1"/>
  <c r="AT3212" i="1"/>
  <c r="AS3212" i="1"/>
  <c r="AL3212" i="1"/>
  <c r="AU3211" i="1"/>
  <c r="AT3211" i="1"/>
  <c r="AS3211" i="1"/>
  <c r="AL3211" i="1"/>
  <c r="AU3210" i="1"/>
  <c r="AT3210" i="1"/>
  <c r="AS3210" i="1"/>
  <c r="AL3210" i="1"/>
  <c r="AU3209" i="1"/>
  <c r="AT3209" i="1"/>
  <c r="AS3209" i="1"/>
  <c r="AL3209" i="1"/>
  <c r="AU3208" i="1"/>
  <c r="AT3208" i="1"/>
  <c r="AS3208" i="1"/>
  <c r="AL3208" i="1"/>
  <c r="AU3207" i="1"/>
  <c r="AT3207" i="1"/>
  <c r="AS3207" i="1"/>
  <c r="AL3207" i="1"/>
  <c r="AU3206" i="1"/>
  <c r="AT3206" i="1"/>
  <c r="AS3206" i="1"/>
  <c r="AL3206" i="1"/>
  <c r="AU3205" i="1"/>
  <c r="AT3205" i="1"/>
  <c r="AS3205" i="1"/>
  <c r="AL3205" i="1"/>
  <c r="AU3204" i="1"/>
  <c r="AT3204" i="1"/>
  <c r="AS3204" i="1"/>
  <c r="AL3204" i="1"/>
  <c r="AU3203" i="1"/>
  <c r="AT3203" i="1"/>
  <c r="AS3203" i="1"/>
  <c r="AL3203" i="1"/>
  <c r="AU3202" i="1"/>
  <c r="AT3202" i="1"/>
  <c r="AS3202" i="1"/>
  <c r="AL3202" i="1"/>
  <c r="AU3201" i="1"/>
  <c r="AT3201" i="1"/>
  <c r="AS3201" i="1"/>
  <c r="AL3201" i="1"/>
  <c r="AU3200" i="1"/>
  <c r="AT3200" i="1"/>
  <c r="AS3200" i="1"/>
  <c r="AL3200" i="1"/>
  <c r="AU3199" i="1"/>
  <c r="AT3199" i="1"/>
  <c r="AS3199" i="1"/>
  <c r="AL3199" i="1"/>
  <c r="AU3198" i="1"/>
  <c r="AT3198" i="1"/>
  <c r="AS3198" i="1"/>
  <c r="AL3198" i="1"/>
  <c r="AU3197" i="1"/>
  <c r="AT3197" i="1"/>
  <c r="AS3197" i="1"/>
  <c r="AL3197" i="1"/>
  <c r="AU3196" i="1"/>
  <c r="AT3196" i="1"/>
  <c r="AS3196" i="1"/>
  <c r="AL3196" i="1"/>
  <c r="AU3195" i="1"/>
  <c r="AT3195" i="1"/>
  <c r="AS3195" i="1"/>
  <c r="AL3195" i="1"/>
  <c r="AU3194" i="1"/>
  <c r="AT3194" i="1"/>
  <c r="AS3194" i="1"/>
  <c r="AL3194" i="1"/>
  <c r="AU3193" i="1"/>
  <c r="AT3193" i="1"/>
  <c r="AS3193" i="1"/>
  <c r="AL3193" i="1"/>
  <c r="AU3192" i="1"/>
  <c r="AT3192" i="1"/>
  <c r="AS3192" i="1"/>
  <c r="AL3192" i="1"/>
  <c r="AU3191" i="1"/>
  <c r="AT3191" i="1"/>
  <c r="AS3191" i="1"/>
  <c r="AL3191" i="1"/>
  <c r="AU3190" i="1"/>
  <c r="AT3190" i="1"/>
  <c r="AS3190" i="1"/>
  <c r="AL3190" i="1"/>
  <c r="AU3189" i="1"/>
  <c r="AT3189" i="1"/>
  <c r="AS3189" i="1"/>
  <c r="AL3189" i="1"/>
  <c r="AU3188" i="1"/>
  <c r="AT3188" i="1"/>
  <c r="AS3188" i="1"/>
  <c r="AL3188" i="1"/>
  <c r="AU3187" i="1"/>
  <c r="AT3187" i="1"/>
  <c r="AS3187" i="1"/>
  <c r="AL3187" i="1"/>
  <c r="AU3186" i="1"/>
  <c r="AT3186" i="1"/>
  <c r="AS3186" i="1"/>
  <c r="AL3186" i="1"/>
  <c r="AU3185" i="1"/>
  <c r="AT3185" i="1"/>
  <c r="AS3185" i="1"/>
  <c r="AL3185" i="1"/>
  <c r="AU3184" i="1"/>
  <c r="AT3184" i="1"/>
  <c r="AS3184" i="1"/>
  <c r="AL3184" i="1"/>
  <c r="AU3183" i="1"/>
  <c r="AT3183" i="1"/>
  <c r="AS3183" i="1"/>
  <c r="AL3183" i="1"/>
  <c r="AU3182" i="1"/>
  <c r="AT3182" i="1"/>
  <c r="AS3182" i="1"/>
  <c r="AL3182" i="1"/>
  <c r="AU3181" i="1"/>
  <c r="AT3181" i="1"/>
  <c r="AS3181" i="1"/>
  <c r="AL3181" i="1"/>
  <c r="AU3180" i="1"/>
  <c r="AT3180" i="1"/>
  <c r="AS3180" i="1"/>
  <c r="AL3180" i="1"/>
  <c r="AU3179" i="1"/>
  <c r="AT3179" i="1"/>
  <c r="AS3179" i="1"/>
  <c r="AL3179" i="1"/>
  <c r="AU3178" i="1"/>
  <c r="AT3178" i="1"/>
  <c r="AS3178" i="1"/>
  <c r="AL3178" i="1"/>
  <c r="AU3177" i="1"/>
  <c r="AT3177" i="1"/>
  <c r="AS3177" i="1"/>
  <c r="AL3177" i="1"/>
  <c r="AU3176" i="1"/>
  <c r="AT3176" i="1"/>
  <c r="AS3176" i="1"/>
  <c r="AL3176" i="1"/>
  <c r="AU3175" i="1"/>
  <c r="AT3175" i="1"/>
  <c r="AS3175" i="1"/>
  <c r="AL3175" i="1"/>
  <c r="AU3174" i="1"/>
  <c r="AT3174" i="1"/>
  <c r="AS3174" i="1"/>
  <c r="AL3174" i="1"/>
  <c r="AU3173" i="1"/>
  <c r="AT3173" i="1"/>
  <c r="AS3173" i="1"/>
  <c r="AL3173" i="1"/>
  <c r="AU3172" i="1"/>
  <c r="AT3172" i="1"/>
  <c r="AS3172" i="1"/>
  <c r="AL3172" i="1"/>
  <c r="AU3171" i="1"/>
  <c r="AT3171" i="1"/>
  <c r="AS3171" i="1"/>
  <c r="AL3171" i="1"/>
  <c r="AU3170" i="1"/>
  <c r="AT3170" i="1"/>
  <c r="AS3170" i="1"/>
  <c r="AL3170" i="1"/>
  <c r="AU3169" i="1"/>
  <c r="AT3169" i="1"/>
  <c r="AS3169" i="1"/>
  <c r="AL3169" i="1"/>
  <c r="AU3168" i="1"/>
  <c r="AT3168" i="1"/>
  <c r="AS3168" i="1"/>
  <c r="AL3168" i="1"/>
  <c r="AU3167" i="1"/>
  <c r="AT3167" i="1"/>
  <c r="AS3167" i="1"/>
  <c r="AL3167" i="1"/>
  <c r="AU3166" i="1"/>
  <c r="AT3166" i="1"/>
  <c r="AS3166" i="1"/>
  <c r="AL3166" i="1"/>
  <c r="AU3165" i="1"/>
  <c r="AT3165" i="1"/>
  <c r="AS3165" i="1"/>
  <c r="AL3165" i="1"/>
  <c r="AU3164" i="1"/>
  <c r="AT3164" i="1"/>
  <c r="AS3164" i="1"/>
  <c r="AL3164" i="1"/>
  <c r="AU3163" i="1"/>
  <c r="AT3163" i="1"/>
  <c r="AS3163" i="1"/>
  <c r="AL3163" i="1"/>
  <c r="AU3162" i="1"/>
  <c r="AT3162" i="1"/>
  <c r="AS3162" i="1"/>
  <c r="AL3162" i="1"/>
  <c r="AU3161" i="1"/>
  <c r="AT3161" i="1"/>
  <c r="AS3161" i="1"/>
  <c r="AL3161" i="1"/>
  <c r="AU3160" i="1"/>
  <c r="AT3160" i="1"/>
  <c r="AS3160" i="1"/>
  <c r="AL3160" i="1"/>
  <c r="AU3159" i="1"/>
  <c r="AT3159" i="1"/>
  <c r="AS3159" i="1"/>
  <c r="AL3159" i="1"/>
  <c r="AU3158" i="1"/>
  <c r="AT3158" i="1"/>
  <c r="AS3158" i="1"/>
  <c r="AL3158" i="1"/>
  <c r="AU3157" i="1"/>
  <c r="AT3157" i="1"/>
  <c r="AS3157" i="1"/>
  <c r="AL3157" i="1"/>
  <c r="AU3156" i="1"/>
  <c r="AT3156" i="1"/>
  <c r="AS3156" i="1"/>
  <c r="AL3156" i="1"/>
  <c r="AU3155" i="1"/>
  <c r="AT3155" i="1"/>
  <c r="AS3155" i="1"/>
  <c r="AL3155" i="1"/>
  <c r="AU3154" i="1"/>
  <c r="AT3154" i="1"/>
  <c r="AS3154" i="1"/>
  <c r="AL3154" i="1"/>
  <c r="AU3153" i="1"/>
  <c r="AT3153" i="1"/>
  <c r="AS3153" i="1"/>
  <c r="AL3153" i="1"/>
  <c r="AU3152" i="1"/>
  <c r="AT3152" i="1"/>
  <c r="AS3152" i="1"/>
  <c r="AL3152" i="1"/>
  <c r="AU3151" i="1"/>
  <c r="AT3151" i="1"/>
  <c r="AS3151" i="1"/>
  <c r="AL3151" i="1"/>
  <c r="AU3150" i="1"/>
  <c r="AT3150" i="1"/>
  <c r="AS3150" i="1"/>
  <c r="AL3150" i="1"/>
  <c r="AU3149" i="1"/>
  <c r="AT3149" i="1"/>
  <c r="AS3149" i="1"/>
  <c r="AL3149" i="1"/>
  <c r="AU3148" i="1"/>
  <c r="AT3148" i="1"/>
  <c r="AS3148" i="1"/>
  <c r="AL3148" i="1"/>
  <c r="AU3147" i="1"/>
  <c r="AT3147" i="1"/>
  <c r="AS3147" i="1"/>
  <c r="AL3147" i="1"/>
  <c r="AU3146" i="1"/>
  <c r="AT3146" i="1"/>
  <c r="AS3146" i="1"/>
  <c r="AL3146" i="1"/>
  <c r="AU3145" i="1"/>
  <c r="AT3145" i="1"/>
  <c r="AS3145" i="1"/>
  <c r="AL3145" i="1"/>
  <c r="AU3144" i="1"/>
  <c r="AT3144" i="1"/>
  <c r="AS3144" i="1"/>
  <c r="AL3144" i="1"/>
  <c r="AU3143" i="1"/>
  <c r="AT3143" i="1"/>
  <c r="AS3143" i="1"/>
  <c r="AL3143" i="1"/>
  <c r="AU3142" i="1"/>
  <c r="AT3142" i="1"/>
  <c r="AS3142" i="1"/>
  <c r="AL3142" i="1"/>
  <c r="AU3141" i="1"/>
  <c r="AT3141" i="1"/>
  <c r="AS3141" i="1"/>
  <c r="AL3141" i="1"/>
  <c r="AU3140" i="1"/>
  <c r="AT3140" i="1"/>
  <c r="AS3140" i="1"/>
  <c r="AL3140" i="1"/>
  <c r="AU3139" i="1"/>
  <c r="AT3139" i="1"/>
  <c r="AS3139" i="1"/>
  <c r="AL3139" i="1"/>
  <c r="AU3138" i="1"/>
  <c r="AT3138" i="1"/>
  <c r="AS3138" i="1"/>
  <c r="AL3138" i="1"/>
  <c r="AU3137" i="1"/>
  <c r="AT3137" i="1"/>
  <c r="AS3137" i="1"/>
  <c r="AL3137" i="1"/>
  <c r="AU3136" i="1"/>
  <c r="AT3136" i="1"/>
  <c r="AS3136" i="1"/>
  <c r="AL3136" i="1"/>
  <c r="AU3135" i="1"/>
  <c r="AT3135" i="1"/>
  <c r="AS3135" i="1"/>
  <c r="AL3135" i="1"/>
  <c r="AU3134" i="1"/>
  <c r="AT3134" i="1"/>
  <c r="AS3134" i="1"/>
  <c r="AL3134" i="1"/>
  <c r="AU3133" i="1"/>
  <c r="AT3133" i="1"/>
  <c r="AS3133" i="1"/>
  <c r="AL3133" i="1"/>
  <c r="AU3132" i="1"/>
  <c r="AT3132" i="1"/>
  <c r="AS3132" i="1"/>
  <c r="AL3132" i="1"/>
  <c r="AU3131" i="1"/>
  <c r="AT3131" i="1"/>
  <c r="AS3131" i="1"/>
  <c r="AL3131" i="1"/>
  <c r="AU3130" i="1"/>
  <c r="AT3130" i="1"/>
  <c r="AS3130" i="1"/>
  <c r="AL3130" i="1"/>
  <c r="AU3129" i="1"/>
  <c r="AT3129" i="1"/>
  <c r="AS3129" i="1"/>
  <c r="AL3129" i="1"/>
  <c r="AU3128" i="1"/>
  <c r="AT3128" i="1"/>
  <c r="AS3128" i="1"/>
  <c r="AL3128" i="1"/>
  <c r="AU3127" i="1"/>
  <c r="AT3127" i="1"/>
  <c r="AS3127" i="1"/>
  <c r="AL3127" i="1"/>
  <c r="AU3126" i="1"/>
  <c r="AT3126" i="1"/>
  <c r="AS3126" i="1"/>
  <c r="AL3126" i="1"/>
  <c r="AU3125" i="1"/>
  <c r="AT3125" i="1"/>
  <c r="AS3125" i="1"/>
  <c r="AL3125" i="1"/>
  <c r="AU3124" i="1"/>
  <c r="AT3124" i="1"/>
  <c r="AS3124" i="1"/>
  <c r="AL3124" i="1"/>
  <c r="AU3123" i="1"/>
  <c r="AT3123" i="1"/>
  <c r="AS3123" i="1"/>
  <c r="AL3123" i="1"/>
  <c r="AU3122" i="1"/>
  <c r="AT3122" i="1"/>
  <c r="AS3122" i="1"/>
  <c r="AL3122" i="1"/>
  <c r="AU3121" i="1"/>
  <c r="AT3121" i="1"/>
  <c r="AS3121" i="1"/>
  <c r="AL3121" i="1"/>
  <c r="AU3120" i="1"/>
  <c r="AT3120" i="1"/>
  <c r="AS3120" i="1"/>
  <c r="AL3120" i="1"/>
  <c r="AU3119" i="1"/>
  <c r="AT3119" i="1"/>
  <c r="AS3119" i="1"/>
  <c r="AL3119" i="1"/>
  <c r="AU3118" i="1"/>
  <c r="AT3118" i="1"/>
  <c r="AS3118" i="1"/>
  <c r="AL3118" i="1"/>
  <c r="AU3117" i="1"/>
  <c r="AT3117" i="1"/>
  <c r="AS3117" i="1"/>
  <c r="AL3117" i="1"/>
  <c r="AU3116" i="1"/>
  <c r="AT3116" i="1"/>
  <c r="AS3116" i="1"/>
  <c r="AL3116" i="1"/>
  <c r="AU3115" i="1"/>
  <c r="AT3115" i="1"/>
  <c r="AS3115" i="1"/>
  <c r="AL3115" i="1"/>
  <c r="AU3114" i="1"/>
  <c r="AT3114" i="1"/>
  <c r="AS3114" i="1"/>
  <c r="AL3114" i="1"/>
  <c r="AU3113" i="1"/>
  <c r="AT3113" i="1"/>
  <c r="AS3113" i="1"/>
  <c r="AL3113" i="1"/>
  <c r="AU3112" i="1"/>
  <c r="AT3112" i="1"/>
  <c r="AS3112" i="1"/>
  <c r="AL3112" i="1"/>
  <c r="AU3111" i="1"/>
  <c r="AT3111" i="1"/>
  <c r="AS3111" i="1"/>
  <c r="AL3111" i="1"/>
  <c r="AU3110" i="1"/>
  <c r="AT3110" i="1"/>
  <c r="AS3110" i="1"/>
  <c r="AL3110" i="1"/>
  <c r="AU3109" i="1"/>
  <c r="AT3109" i="1"/>
  <c r="AS3109" i="1"/>
  <c r="AL3109" i="1"/>
  <c r="AU3108" i="1"/>
  <c r="AT3108" i="1"/>
  <c r="AS3108" i="1"/>
  <c r="AL3108" i="1"/>
  <c r="AU3107" i="1"/>
  <c r="AT3107" i="1"/>
  <c r="AS3107" i="1"/>
  <c r="AL3107" i="1"/>
  <c r="AU3106" i="1"/>
  <c r="AT3106" i="1"/>
  <c r="AS3106" i="1"/>
  <c r="AL3106" i="1"/>
  <c r="AU3105" i="1"/>
  <c r="AT3105" i="1"/>
  <c r="AS3105" i="1"/>
  <c r="AL3105" i="1"/>
  <c r="AU3104" i="1"/>
  <c r="AT3104" i="1"/>
  <c r="AS3104" i="1"/>
  <c r="AL3104" i="1"/>
  <c r="AU3103" i="1"/>
  <c r="AT3103" i="1"/>
  <c r="AS3103" i="1"/>
  <c r="AL3103" i="1"/>
  <c r="AU3102" i="1"/>
  <c r="AT3102" i="1"/>
  <c r="AS3102" i="1"/>
  <c r="AL3102" i="1"/>
  <c r="AU3101" i="1"/>
  <c r="AT3101" i="1"/>
  <c r="AS3101" i="1"/>
  <c r="AL3101" i="1"/>
  <c r="AU3100" i="1"/>
  <c r="AT3100" i="1"/>
  <c r="AS3100" i="1"/>
  <c r="AL3100" i="1"/>
  <c r="AU3099" i="1"/>
  <c r="AT3099" i="1"/>
  <c r="AS3099" i="1"/>
  <c r="AL3099" i="1"/>
  <c r="AU3098" i="1"/>
  <c r="AT3098" i="1"/>
  <c r="AS3098" i="1"/>
  <c r="AL3098" i="1"/>
  <c r="AU3097" i="1"/>
  <c r="AT3097" i="1"/>
  <c r="AS3097" i="1"/>
  <c r="AL3097" i="1"/>
  <c r="AU3096" i="1"/>
  <c r="AT3096" i="1"/>
  <c r="AS3096" i="1"/>
  <c r="AL3096" i="1"/>
  <c r="AU3095" i="1"/>
  <c r="AT3095" i="1"/>
  <c r="AS3095" i="1"/>
  <c r="AL3095" i="1"/>
  <c r="AU3094" i="1"/>
  <c r="AT3094" i="1"/>
  <c r="AS3094" i="1"/>
  <c r="AL3094" i="1"/>
  <c r="AU3093" i="1"/>
  <c r="AT3093" i="1"/>
  <c r="AS3093" i="1"/>
  <c r="AL3093" i="1"/>
  <c r="AU3092" i="1"/>
  <c r="AT3092" i="1"/>
  <c r="AS3092" i="1"/>
  <c r="AL3092" i="1"/>
  <c r="AU3091" i="1"/>
  <c r="AT3091" i="1"/>
  <c r="AS3091" i="1"/>
  <c r="AL3091" i="1"/>
  <c r="AU3090" i="1"/>
  <c r="AT3090" i="1"/>
  <c r="AS3090" i="1"/>
  <c r="AL3090" i="1"/>
  <c r="AU3089" i="1"/>
  <c r="AT3089" i="1"/>
  <c r="AS3089" i="1"/>
  <c r="AL3089" i="1"/>
  <c r="AU3088" i="1"/>
  <c r="AT3088" i="1"/>
  <c r="AS3088" i="1"/>
  <c r="AL3088" i="1"/>
  <c r="AU3087" i="1"/>
  <c r="AT3087" i="1"/>
  <c r="AS3087" i="1"/>
  <c r="AL3087" i="1"/>
  <c r="AU3086" i="1"/>
  <c r="AT3086" i="1"/>
  <c r="AS3086" i="1"/>
  <c r="AL3086" i="1"/>
  <c r="AU3085" i="1"/>
  <c r="AT3085" i="1"/>
  <c r="AS3085" i="1"/>
  <c r="AL3085" i="1"/>
  <c r="AU3084" i="1"/>
  <c r="AT3084" i="1"/>
  <c r="AS3084" i="1"/>
  <c r="AL3084" i="1"/>
  <c r="AU3083" i="1"/>
  <c r="AT3083" i="1"/>
  <c r="AS3083" i="1"/>
  <c r="AL3083" i="1"/>
  <c r="AU3082" i="1"/>
  <c r="AT3082" i="1"/>
  <c r="AS3082" i="1"/>
  <c r="AL3082" i="1"/>
  <c r="AU3081" i="1"/>
  <c r="AT3081" i="1"/>
  <c r="AS3081" i="1"/>
  <c r="AL3081" i="1"/>
  <c r="AU3080" i="1"/>
  <c r="AT3080" i="1"/>
  <c r="AS3080" i="1"/>
  <c r="AL3080" i="1"/>
  <c r="AU3079" i="1"/>
  <c r="AT3079" i="1"/>
  <c r="AS3079" i="1"/>
  <c r="AL3079" i="1"/>
  <c r="AU3078" i="1"/>
  <c r="AT3078" i="1"/>
  <c r="AS3078" i="1"/>
  <c r="AL3078" i="1"/>
  <c r="AU3077" i="1"/>
  <c r="AT3077" i="1"/>
  <c r="AS3077" i="1"/>
  <c r="AL3077" i="1"/>
  <c r="AU3076" i="1"/>
  <c r="AT3076" i="1"/>
  <c r="AS3076" i="1"/>
  <c r="AL3076" i="1"/>
  <c r="AU3075" i="1"/>
  <c r="AT3075" i="1"/>
  <c r="AS3075" i="1"/>
  <c r="AL3075" i="1"/>
  <c r="AU3074" i="1"/>
  <c r="AT3074" i="1"/>
  <c r="AS3074" i="1"/>
  <c r="AL3074" i="1"/>
  <c r="AU3073" i="1"/>
  <c r="AT3073" i="1"/>
  <c r="AS3073" i="1"/>
  <c r="AL3073" i="1"/>
  <c r="AU3072" i="1"/>
  <c r="AT3072" i="1"/>
  <c r="AS3072" i="1"/>
  <c r="AL3072" i="1"/>
  <c r="AU3071" i="1"/>
  <c r="AT3071" i="1"/>
  <c r="AS3071" i="1"/>
  <c r="AL3071" i="1"/>
  <c r="AU3070" i="1"/>
  <c r="AT3070" i="1"/>
  <c r="AS3070" i="1"/>
  <c r="AL3070" i="1"/>
  <c r="AU3069" i="1"/>
  <c r="AT3069" i="1"/>
  <c r="AS3069" i="1"/>
  <c r="AL3069" i="1"/>
  <c r="AU3068" i="1"/>
  <c r="AT3068" i="1"/>
  <c r="AS3068" i="1"/>
  <c r="AL3068" i="1"/>
  <c r="AU3067" i="1"/>
  <c r="AT3067" i="1"/>
  <c r="AS3067" i="1"/>
  <c r="AL3067" i="1"/>
  <c r="AU3066" i="1"/>
  <c r="AT3066" i="1"/>
  <c r="AS3066" i="1"/>
  <c r="AL3066" i="1"/>
  <c r="AU3065" i="1"/>
  <c r="AT3065" i="1"/>
  <c r="AS3065" i="1"/>
  <c r="AL3065" i="1"/>
  <c r="AU3064" i="1"/>
  <c r="AT3064" i="1"/>
  <c r="AS3064" i="1"/>
  <c r="AL3064" i="1"/>
  <c r="AU3063" i="1"/>
  <c r="AT3063" i="1"/>
  <c r="AS3063" i="1"/>
  <c r="AL3063" i="1"/>
  <c r="AU3062" i="1"/>
  <c r="AT3062" i="1"/>
  <c r="AS3062" i="1"/>
  <c r="AL3062" i="1"/>
  <c r="AU3061" i="1"/>
  <c r="AT3061" i="1"/>
  <c r="AS3061" i="1"/>
  <c r="AL3061" i="1"/>
  <c r="AU3060" i="1"/>
  <c r="AT3060" i="1"/>
  <c r="AS3060" i="1"/>
  <c r="AL3060" i="1"/>
  <c r="AU3059" i="1"/>
  <c r="AT3059" i="1"/>
  <c r="AS3059" i="1"/>
  <c r="AL3059" i="1"/>
  <c r="AU3058" i="1"/>
  <c r="AT3058" i="1"/>
  <c r="AS3058" i="1"/>
  <c r="AL3058" i="1"/>
  <c r="AU3057" i="1"/>
  <c r="AT3057" i="1"/>
  <c r="AS3057" i="1"/>
  <c r="AL3057" i="1"/>
  <c r="AU3056" i="1"/>
  <c r="AT3056" i="1"/>
  <c r="AS3056" i="1"/>
  <c r="AL3056" i="1"/>
  <c r="AU3055" i="1"/>
  <c r="AT3055" i="1"/>
  <c r="AS3055" i="1"/>
  <c r="AL3055" i="1"/>
  <c r="AU3054" i="1"/>
  <c r="AT3054" i="1"/>
  <c r="AS3054" i="1"/>
  <c r="AL3054" i="1"/>
  <c r="AU3053" i="1"/>
  <c r="AT3053" i="1"/>
  <c r="AS3053" i="1"/>
  <c r="AL3053" i="1"/>
  <c r="AU3052" i="1"/>
  <c r="AT3052" i="1"/>
  <c r="AS3052" i="1"/>
  <c r="AL3052" i="1"/>
  <c r="AU3051" i="1"/>
  <c r="AT3051" i="1"/>
  <c r="AS3051" i="1"/>
  <c r="AL3051" i="1"/>
  <c r="AU3050" i="1"/>
  <c r="AT3050" i="1"/>
  <c r="AS3050" i="1"/>
  <c r="AL3050" i="1"/>
  <c r="AU3049" i="1"/>
  <c r="AT3049" i="1"/>
  <c r="AS3049" i="1"/>
  <c r="AL3049" i="1"/>
  <c r="AU3048" i="1"/>
  <c r="AT3048" i="1"/>
  <c r="AS3048" i="1"/>
  <c r="AL3048" i="1"/>
  <c r="AU3047" i="1"/>
  <c r="AT3047" i="1"/>
  <c r="AS3047" i="1"/>
  <c r="AL3047" i="1"/>
  <c r="AU3046" i="1"/>
  <c r="AT3046" i="1"/>
  <c r="AS3046" i="1"/>
  <c r="AL3046" i="1"/>
  <c r="AU3045" i="1"/>
  <c r="AT3045" i="1"/>
  <c r="AS3045" i="1"/>
  <c r="AL3045" i="1"/>
  <c r="AU3044" i="1"/>
  <c r="AT3044" i="1"/>
  <c r="AS3044" i="1"/>
  <c r="AL3044" i="1"/>
  <c r="AU3043" i="1"/>
  <c r="AT3043" i="1"/>
  <c r="AS3043" i="1"/>
  <c r="AL3043" i="1"/>
  <c r="AU3042" i="1"/>
  <c r="AT3042" i="1"/>
  <c r="AS3042" i="1"/>
  <c r="AL3042" i="1"/>
  <c r="AU3041" i="1"/>
  <c r="AT3041" i="1"/>
  <c r="AS3041" i="1"/>
  <c r="AL3041" i="1"/>
  <c r="AU3040" i="1"/>
  <c r="AT3040" i="1"/>
  <c r="AS3040" i="1"/>
  <c r="AL3040" i="1"/>
  <c r="AU3039" i="1"/>
  <c r="AT3039" i="1"/>
  <c r="AS3039" i="1"/>
  <c r="AL3039" i="1"/>
  <c r="AU3038" i="1"/>
  <c r="AT3038" i="1"/>
  <c r="AS3038" i="1"/>
  <c r="AL3038" i="1"/>
  <c r="AU3037" i="1"/>
  <c r="AT3037" i="1"/>
  <c r="AS3037" i="1"/>
  <c r="AL3037" i="1"/>
  <c r="AU3036" i="1"/>
  <c r="AT3036" i="1"/>
  <c r="AS3036" i="1"/>
  <c r="AL3036" i="1"/>
  <c r="AU3035" i="1"/>
  <c r="AT3035" i="1"/>
  <c r="AS3035" i="1"/>
  <c r="AL3035" i="1"/>
  <c r="AU3034" i="1"/>
  <c r="AT3034" i="1"/>
  <c r="AS3034" i="1"/>
  <c r="AL3034" i="1"/>
  <c r="AU3033" i="1"/>
  <c r="AT3033" i="1"/>
  <c r="AS3033" i="1"/>
  <c r="AL3033" i="1"/>
  <c r="AU3032" i="1"/>
  <c r="AT3032" i="1"/>
  <c r="AS3032" i="1"/>
  <c r="AL3032" i="1"/>
  <c r="AU3031" i="1"/>
  <c r="AT3031" i="1"/>
  <c r="AS3031" i="1"/>
  <c r="AL3031" i="1"/>
  <c r="AU3030" i="1"/>
  <c r="AT3030" i="1"/>
  <c r="AS3030" i="1"/>
  <c r="AL3030" i="1"/>
  <c r="AU3029" i="1"/>
  <c r="AT3029" i="1"/>
  <c r="AS3029" i="1"/>
  <c r="AL3029" i="1"/>
  <c r="AU3028" i="1"/>
  <c r="AT3028" i="1"/>
  <c r="AS3028" i="1"/>
  <c r="AL3028" i="1"/>
  <c r="AU3027" i="1"/>
  <c r="AT3027" i="1"/>
  <c r="AS3027" i="1"/>
  <c r="AL3027" i="1"/>
  <c r="AU3026" i="1"/>
  <c r="AT3026" i="1"/>
  <c r="AS3026" i="1"/>
  <c r="AL3026" i="1"/>
  <c r="AU3025" i="1"/>
  <c r="AT3025" i="1"/>
  <c r="AS3025" i="1"/>
  <c r="AL3025" i="1"/>
  <c r="AU3024" i="1"/>
  <c r="AT3024" i="1"/>
  <c r="AS3024" i="1"/>
  <c r="AL3024" i="1"/>
  <c r="AU3023" i="1"/>
  <c r="AT3023" i="1"/>
  <c r="AS3023" i="1"/>
  <c r="AL3023" i="1"/>
  <c r="AU3022" i="1"/>
  <c r="AT3022" i="1"/>
  <c r="AS3022" i="1"/>
  <c r="AL3022" i="1"/>
  <c r="AU3021" i="1"/>
  <c r="AT3021" i="1"/>
  <c r="AS3021" i="1"/>
  <c r="AL3021" i="1"/>
  <c r="AU3020" i="1"/>
  <c r="AT3020" i="1"/>
  <c r="AS3020" i="1"/>
  <c r="AL3020" i="1"/>
  <c r="AU3019" i="1"/>
  <c r="AT3019" i="1"/>
  <c r="AS3019" i="1"/>
  <c r="AL3019" i="1"/>
  <c r="AU3018" i="1"/>
  <c r="AT3018" i="1"/>
  <c r="AS3018" i="1"/>
  <c r="AL3018" i="1"/>
  <c r="AU3017" i="1"/>
  <c r="AT3017" i="1"/>
  <c r="AS3017" i="1"/>
  <c r="AL3017" i="1"/>
  <c r="AU3016" i="1"/>
  <c r="AT3016" i="1"/>
  <c r="AS3016" i="1"/>
  <c r="AL3016" i="1"/>
  <c r="AU3015" i="1"/>
  <c r="AT3015" i="1"/>
  <c r="AS3015" i="1"/>
  <c r="AL3015" i="1"/>
  <c r="AU3014" i="1"/>
  <c r="AT3014" i="1"/>
  <c r="AS3014" i="1"/>
  <c r="AL3014" i="1"/>
  <c r="AU3013" i="1"/>
  <c r="AT3013" i="1"/>
  <c r="AS3013" i="1"/>
  <c r="AL3013" i="1"/>
  <c r="AU3012" i="1"/>
  <c r="AT3012" i="1"/>
  <c r="AS3012" i="1"/>
  <c r="AL3012" i="1"/>
  <c r="AU3011" i="1"/>
  <c r="AT3011" i="1"/>
  <c r="AS3011" i="1"/>
  <c r="AL3011" i="1"/>
  <c r="AU3010" i="1"/>
  <c r="AT3010" i="1"/>
  <c r="AS3010" i="1"/>
  <c r="AL3010" i="1"/>
  <c r="AU3009" i="1"/>
  <c r="AT3009" i="1"/>
  <c r="AS3009" i="1"/>
  <c r="AL3009" i="1"/>
  <c r="AU3008" i="1"/>
  <c r="AT3008" i="1"/>
  <c r="AS3008" i="1"/>
  <c r="AL3008" i="1"/>
  <c r="AU3007" i="1"/>
  <c r="AT3007" i="1"/>
  <c r="AS3007" i="1"/>
  <c r="AL3007" i="1"/>
  <c r="AU3006" i="1"/>
  <c r="AT3006" i="1"/>
  <c r="AS3006" i="1"/>
  <c r="AL3006" i="1"/>
  <c r="AU3005" i="1"/>
  <c r="AT3005" i="1"/>
  <c r="AS3005" i="1"/>
  <c r="AL3005" i="1"/>
  <c r="AU3004" i="1"/>
  <c r="AT3004" i="1"/>
  <c r="AS3004" i="1"/>
  <c r="AL3004" i="1"/>
  <c r="AU3003" i="1"/>
  <c r="AT3003" i="1"/>
  <c r="AS3003" i="1"/>
  <c r="AL3003" i="1"/>
  <c r="AU3002" i="1"/>
  <c r="AT3002" i="1"/>
  <c r="AS3002" i="1"/>
  <c r="AL3002" i="1"/>
  <c r="AU3001" i="1"/>
  <c r="AT3001" i="1"/>
  <c r="AS3001" i="1"/>
  <c r="AL3001" i="1"/>
  <c r="AU3000" i="1"/>
  <c r="AT3000" i="1"/>
  <c r="AS3000" i="1"/>
  <c r="AL3000" i="1"/>
  <c r="AU2999" i="1"/>
  <c r="AT2999" i="1"/>
  <c r="AS2999" i="1"/>
  <c r="AL2999" i="1"/>
  <c r="AU2998" i="1"/>
  <c r="AT2998" i="1"/>
  <c r="AS2998" i="1"/>
  <c r="AL2998" i="1"/>
  <c r="AU2997" i="1"/>
  <c r="AT2997" i="1"/>
  <c r="AS2997" i="1"/>
  <c r="AL2997" i="1"/>
  <c r="AU2996" i="1"/>
  <c r="AT2996" i="1"/>
  <c r="AS2996" i="1"/>
  <c r="AL2996" i="1"/>
  <c r="AU2995" i="1"/>
  <c r="AT2995" i="1"/>
  <c r="AS2995" i="1"/>
  <c r="AL2995" i="1"/>
  <c r="AU2994" i="1"/>
  <c r="AT2994" i="1"/>
  <c r="AS2994" i="1"/>
  <c r="AL2994" i="1"/>
  <c r="AU2993" i="1"/>
  <c r="AT2993" i="1"/>
  <c r="AS2993" i="1"/>
  <c r="AL2993" i="1"/>
  <c r="AU2992" i="1"/>
  <c r="AT2992" i="1"/>
  <c r="AS2992" i="1"/>
  <c r="AL2992" i="1"/>
  <c r="AU2991" i="1"/>
  <c r="AT2991" i="1"/>
  <c r="AS2991" i="1"/>
  <c r="AL2991" i="1"/>
  <c r="AU2990" i="1"/>
  <c r="AT2990" i="1"/>
  <c r="AS2990" i="1"/>
  <c r="AL2990" i="1"/>
  <c r="AU2989" i="1"/>
  <c r="AT2989" i="1"/>
  <c r="AS2989" i="1"/>
  <c r="AL2989" i="1"/>
  <c r="AU2988" i="1"/>
  <c r="AT2988" i="1"/>
  <c r="AS2988" i="1"/>
  <c r="AL2988" i="1"/>
  <c r="AU2987" i="1"/>
  <c r="AT2987" i="1"/>
  <c r="AS2987" i="1"/>
  <c r="AL2987" i="1"/>
  <c r="AU2986" i="1"/>
  <c r="AT2986" i="1"/>
  <c r="AS2986" i="1"/>
  <c r="AL2986" i="1"/>
  <c r="AU2985" i="1"/>
  <c r="AT2985" i="1"/>
  <c r="AS2985" i="1"/>
  <c r="AL2985" i="1"/>
  <c r="AU2984" i="1"/>
  <c r="AT2984" i="1"/>
  <c r="AS2984" i="1"/>
  <c r="AL2984" i="1"/>
  <c r="AU2983" i="1"/>
  <c r="AT2983" i="1"/>
  <c r="AS2983" i="1"/>
  <c r="AL2983" i="1"/>
  <c r="AU2982" i="1"/>
  <c r="AT2982" i="1"/>
  <c r="AS2982" i="1"/>
  <c r="AL2982" i="1"/>
  <c r="AU2981" i="1"/>
  <c r="AT2981" i="1"/>
  <c r="AS2981" i="1"/>
  <c r="AL2981" i="1"/>
  <c r="AU2980" i="1"/>
  <c r="AT2980" i="1"/>
  <c r="AS2980" i="1"/>
  <c r="AL2980" i="1"/>
  <c r="AU2979" i="1"/>
  <c r="AT2979" i="1"/>
  <c r="AS2979" i="1"/>
  <c r="AL2979" i="1"/>
  <c r="AU2978" i="1"/>
  <c r="AT2978" i="1"/>
  <c r="AS2978" i="1"/>
  <c r="AL2978" i="1"/>
  <c r="AU2977" i="1"/>
  <c r="AT2977" i="1"/>
  <c r="AS2977" i="1"/>
  <c r="AL2977" i="1"/>
  <c r="AU2976" i="1"/>
  <c r="AT2976" i="1"/>
  <c r="AS2976" i="1"/>
  <c r="AL2976" i="1"/>
  <c r="AU2975" i="1"/>
  <c r="AT2975" i="1"/>
  <c r="AS2975" i="1"/>
  <c r="AL2975" i="1"/>
  <c r="AU2974" i="1"/>
  <c r="AT2974" i="1"/>
  <c r="AS2974" i="1"/>
  <c r="AL2974" i="1"/>
  <c r="AU2973" i="1"/>
  <c r="AT2973" i="1"/>
  <c r="AS2973" i="1"/>
  <c r="AL2973" i="1"/>
  <c r="AU2972" i="1"/>
  <c r="AT2972" i="1"/>
  <c r="AS2972" i="1"/>
  <c r="AL2972" i="1"/>
  <c r="AU2971" i="1"/>
  <c r="AT2971" i="1"/>
  <c r="AS2971" i="1"/>
  <c r="AL2971" i="1"/>
  <c r="AU2970" i="1"/>
  <c r="AT2970" i="1"/>
  <c r="AS2970" i="1"/>
  <c r="AL2970" i="1"/>
  <c r="AU2969" i="1"/>
  <c r="AT2969" i="1"/>
  <c r="AS2969" i="1"/>
  <c r="AL2969" i="1"/>
  <c r="AU2968" i="1"/>
  <c r="AT2968" i="1"/>
  <c r="AS2968" i="1"/>
  <c r="AL2968" i="1"/>
  <c r="AU2967" i="1"/>
  <c r="AT2967" i="1"/>
  <c r="AS2967" i="1"/>
  <c r="AL2967" i="1"/>
  <c r="AU2966" i="1"/>
  <c r="AT2966" i="1"/>
  <c r="AS2966" i="1"/>
  <c r="AL2966" i="1"/>
  <c r="AU2965" i="1"/>
  <c r="AT2965" i="1"/>
  <c r="AS2965" i="1"/>
  <c r="AL2965" i="1"/>
  <c r="AU2964" i="1"/>
  <c r="AT2964" i="1"/>
  <c r="AS2964" i="1"/>
  <c r="AL2964" i="1"/>
  <c r="AU2963" i="1"/>
  <c r="AT2963" i="1"/>
  <c r="AS2963" i="1"/>
  <c r="AL2963" i="1"/>
  <c r="AU2962" i="1"/>
  <c r="AT2962" i="1"/>
  <c r="AS2962" i="1"/>
  <c r="AL2962" i="1"/>
  <c r="AU2961" i="1"/>
  <c r="AT2961" i="1"/>
  <c r="AS2961" i="1"/>
  <c r="AL2961" i="1"/>
  <c r="AU2960" i="1"/>
  <c r="AT2960" i="1"/>
  <c r="AS2960" i="1"/>
  <c r="AL2960" i="1"/>
  <c r="AU2959" i="1"/>
  <c r="AT2959" i="1"/>
  <c r="AS2959" i="1"/>
  <c r="AL2959" i="1"/>
  <c r="AU2958" i="1"/>
  <c r="AT2958" i="1"/>
  <c r="AS2958" i="1"/>
  <c r="AL2958" i="1"/>
  <c r="AU2957" i="1"/>
  <c r="AT2957" i="1"/>
  <c r="AS2957" i="1"/>
  <c r="AL2957" i="1"/>
  <c r="AU2956" i="1"/>
  <c r="AT2956" i="1"/>
  <c r="AS2956" i="1"/>
  <c r="AL2956" i="1"/>
  <c r="AU2955" i="1"/>
  <c r="AT2955" i="1"/>
  <c r="AS2955" i="1"/>
  <c r="AL2955" i="1"/>
  <c r="AU2954" i="1"/>
  <c r="AT2954" i="1"/>
  <c r="AS2954" i="1"/>
  <c r="AL2954" i="1"/>
  <c r="AU2953" i="1"/>
  <c r="AT2953" i="1"/>
  <c r="AS2953" i="1"/>
  <c r="AL2953" i="1"/>
  <c r="AU2952" i="1"/>
  <c r="AT2952" i="1"/>
  <c r="AS2952" i="1"/>
  <c r="AL2952" i="1"/>
  <c r="AU2951" i="1"/>
  <c r="AT2951" i="1"/>
  <c r="AS2951" i="1"/>
  <c r="AL2951" i="1"/>
  <c r="AU2950" i="1"/>
  <c r="AT2950" i="1"/>
  <c r="AS2950" i="1"/>
  <c r="AL2950" i="1"/>
  <c r="AU2949" i="1"/>
  <c r="AT2949" i="1"/>
  <c r="AS2949" i="1"/>
  <c r="AL2949" i="1"/>
  <c r="AU2948" i="1"/>
  <c r="AT2948" i="1"/>
  <c r="AS2948" i="1"/>
  <c r="AL2948" i="1"/>
  <c r="AU2947" i="1"/>
  <c r="AT2947" i="1"/>
  <c r="AS2947" i="1"/>
  <c r="AL2947" i="1"/>
  <c r="AU2946" i="1"/>
  <c r="AT2946" i="1"/>
  <c r="AS2946" i="1"/>
  <c r="AL2946" i="1"/>
  <c r="AU2945" i="1"/>
  <c r="AT2945" i="1"/>
  <c r="AS2945" i="1"/>
  <c r="AL2945" i="1"/>
  <c r="AU2944" i="1"/>
  <c r="AT2944" i="1"/>
  <c r="AS2944" i="1"/>
  <c r="AL2944" i="1"/>
  <c r="AU2943" i="1"/>
  <c r="AT2943" i="1"/>
  <c r="AS2943" i="1"/>
  <c r="AL2943" i="1"/>
  <c r="AU2942" i="1"/>
  <c r="AT2942" i="1"/>
  <c r="AS2942" i="1"/>
  <c r="AL2942" i="1"/>
  <c r="AU2941" i="1"/>
  <c r="AT2941" i="1"/>
  <c r="AS2941" i="1"/>
  <c r="AL2941" i="1"/>
  <c r="AU2940" i="1"/>
  <c r="AT2940" i="1"/>
  <c r="AS2940" i="1"/>
  <c r="AL2940" i="1"/>
  <c r="AU2939" i="1"/>
  <c r="AT2939" i="1"/>
  <c r="AS2939" i="1"/>
  <c r="AL2939" i="1"/>
  <c r="AU2938" i="1"/>
  <c r="AT2938" i="1"/>
  <c r="AS2938" i="1"/>
  <c r="AL2938" i="1"/>
  <c r="AU2937" i="1"/>
  <c r="AT2937" i="1"/>
  <c r="AS2937" i="1"/>
  <c r="AL2937" i="1"/>
  <c r="AU2936" i="1"/>
  <c r="AT2936" i="1"/>
  <c r="AS2936" i="1"/>
  <c r="AL2936" i="1"/>
  <c r="AU2935" i="1"/>
  <c r="AT2935" i="1"/>
  <c r="AS2935" i="1"/>
  <c r="AL2935" i="1"/>
  <c r="AU2934" i="1"/>
  <c r="AT2934" i="1"/>
  <c r="AS2934" i="1"/>
  <c r="AL2934" i="1"/>
  <c r="AU2933" i="1"/>
  <c r="AT2933" i="1"/>
  <c r="AS2933" i="1"/>
  <c r="AL2933" i="1"/>
  <c r="AU2932" i="1"/>
  <c r="AT2932" i="1"/>
  <c r="AS2932" i="1"/>
  <c r="AL2932" i="1"/>
  <c r="AU2931" i="1"/>
  <c r="AT2931" i="1"/>
  <c r="AS2931" i="1"/>
  <c r="AL2931" i="1"/>
  <c r="AU2930" i="1"/>
  <c r="AT2930" i="1"/>
  <c r="AS2930" i="1"/>
  <c r="AL2930" i="1"/>
  <c r="AU2929" i="1"/>
  <c r="AT2929" i="1"/>
  <c r="AS2929" i="1"/>
  <c r="AL2929" i="1"/>
  <c r="AU2928" i="1"/>
  <c r="AT2928" i="1"/>
  <c r="AS2928" i="1"/>
  <c r="AL2928" i="1"/>
  <c r="AU2927" i="1"/>
  <c r="AT2927" i="1"/>
  <c r="AS2927" i="1"/>
  <c r="AL2927" i="1"/>
  <c r="AU2926" i="1"/>
  <c r="AT2926" i="1"/>
  <c r="AS2926" i="1"/>
  <c r="AL2926" i="1"/>
  <c r="AU2925" i="1"/>
  <c r="AT2925" i="1"/>
  <c r="AS2925" i="1"/>
  <c r="AL2925" i="1"/>
  <c r="AU2924" i="1"/>
  <c r="AT2924" i="1"/>
  <c r="AS2924" i="1"/>
  <c r="AL2924" i="1"/>
  <c r="AU2923" i="1"/>
  <c r="AT2923" i="1"/>
  <c r="AS2923" i="1"/>
  <c r="AL2923" i="1"/>
  <c r="AU2922" i="1"/>
  <c r="AT2922" i="1"/>
  <c r="AS2922" i="1"/>
  <c r="AL2922" i="1"/>
  <c r="AU2921" i="1"/>
  <c r="AT2921" i="1"/>
  <c r="AS2921" i="1"/>
  <c r="AL2921" i="1"/>
  <c r="AU2920" i="1"/>
  <c r="AT2920" i="1"/>
  <c r="AS2920" i="1"/>
  <c r="AL2920" i="1"/>
  <c r="AU2919" i="1"/>
  <c r="AT2919" i="1"/>
  <c r="AS2919" i="1"/>
  <c r="AL2919" i="1"/>
  <c r="AU2918" i="1"/>
  <c r="AT2918" i="1"/>
  <c r="AS2918" i="1"/>
  <c r="AL2918" i="1"/>
  <c r="AU2917" i="1"/>
  <c r="AT2917" i="1"/>
  <c r="AS2917" i="1"/>
  <c r="AL2917" i="1"/>
  <c r="AU2916" i="1"/>
  <c r="AT2916" i="1"/>
  <c r="AS2916" i="1"/>
  <c r="AL2916" i="1"/>
  <c r="AU2915" i="1"/>
  <c r="AT2915" i="1"/>
  <c r="AS2915" i="1"/>
  <c r="AL2915" i="1"/>
  <c r="AU2914" i="1"/>
  <c r="AT2914" i="1"/>
  <c r="AS2914" i="1"/>
  <c r="AL2914" i="1"/>
  <c r="AU2913" i="1"/>
  <c r="AT2913" i="1"/>
  <c r="AS2913" i="1"/>
  <c r="AL2913" i="1"/>
  <c r="AU2912" i="1"/>
  <c r="AT2912" i="1"/>
  <c r="AS2912" i="1"/>
  <c r="AL2912" i="1"/>
  <c r="AU2911" i="1"/>
  <c r="AT2911" i="1"/>
  <c r="AS2911" i="1"/>
  <c r="AL2911" i="1"/>
  <c r="AU2910" i="1"/>
  <c r="AT2910" i="1"/>
  <c r="AS2910" i="1"/>
  <c r="AL2910" i="1"/>
  <c r="AU2909" i="1"/>
  <c r="AT2909" i="1"/>
  <c r="AS2909" i="1"/>
  <c r="AL2909" i="1"/>
  <c r="AU2908" i="1"/>
  <c r="AT2908" i="1"/>
  <c r="AS2908" i="1"/>
  <c r="AL2908" i="1"/>
  <c r="AU2907" i="1"/>
  <c r="AT2907" i="1"/>
  <c r="AS2907" i="1"/>
  <c r="AL2907" i="1"/>
  <c r="AU2906" i="1"/>
  <c r="AT2906" i="1"/>
  <c r="AS2906" i="1"/>
  <c r="AL2906" i="1"/>
  <c r="AU2905" i="1"/>
  <c r="AT2905" i="1"/>
  <c r="AS2905" i="1"/>
  <c r="AL2905" i="1"/>
  <c r="AU2904" i="1"/>
  <c r="AT2904" i="1"/>
  <c r="AS2904" i="1"/>
  <c r="AL2904" i="1"/>
  <c r="AU2903" i="1"/>
  <c r="AT2903" i="1"/>
  <c r="AS2903" i="1"/>
  <c r="AL2903" i="1"/>
  <c r="AU2902" i="1"/>
  <c r="AT2902" i="1"/>
  <c r="AS2902" i="1"/>
  <c r="AL2902" i="1"/>
  <c r="AU2901" i="1"/>
  <c r="AT2901" i="1"/>
  <c r="AS2901" i="1"/>
  <c r="AL2901" i="1"/>
  <c r="AU2900" i="1"/>
  <c r="AT2900" i="1"/>
  <c r="AS2900" i="1"/>
  <c r="AL2900" i="1"/>
  <c r="AU2899" i="1"/>
  <c r="AT2899" i="1"/>
  <c r="AS2899" i="1"/>
  <c r="AL2899" i="1"/>
  <c r="AU2898" i="1"/>
  <c r="AT2898" i="1"/>
  <c r="AS2898" i="1"/>
  <c r="AL2898" i="1"/>
  <c r="AU2897" i="1"/>
  <c r="AT2897" i="1"/>
  <c r="AS2897" i="1"/>
  <c r="AL2897" i="1"/>
  <c r="AU2896" i="1"/>
  <c r="AT2896" i="1"/>
  <c r="AS2896" i="1"/>
  <c r="AL2896" i="1"/>
  <c r="AU2895" i="1"/>
  <c r="AT2895" i="1"/>
  <c r="AS2895" i="1"/>
  <c r="AL2895" i="1"/>
  <c r="AU2894" i="1"/>
  <c r="AT2894" i="1"/>
  <c r="AS2894" i="1"/>
  <c r="AL2894" i="1"/>
  <c r="AU2893" i="1"/>
  <c r="AT2893" i="1"/>
  <c r="AS2893" i="1"/>
  <c r="AL2893" i="1"/>
  <c r="AU2892" i="1"/>
  <c r="AT2892" i="1"/>
  <c r="AS2892" i="1"/>
  <c r="AL2892" i="1"/>
  <c r="AU2891" i="1"/>
  <c r="AT2891" i="1"/>
  <c r="AS2891" i="1"/>
  <c r="AL2891" i="1"/>
  <c r="AU2890" i="1"/>
  <c r="AT2890" i="1"/>
  <c r="AS2890" i="1"/>
  <c r="AL2890" i="1"/>
  <c r="AU2889" i="1"/>
  <c r="AT2889" i="1"/>
  <c r="AS2889" i="1"/>
  <c r="AL2889" i="1"/>
  <c r="AU2888" i="1"/>
  <c r="AT2888" i="1"/>
  <c r="AS2888" i="1"/>
  <c r="AL2888" i="1"/>
  <c r="AU2887" i="1"/>
  <c r="AT2887" i="1"/>
  <c r="AS2887" i="1"/>
  <c r="AL2887" i="1"/>
  <c r="AU2886" i="1"/>
  <c r="AT2886" i="1"/>
  <c r="AS2886" i="1"/>
  <c r="AL2886" i="1"/>
  <c r="AU2885" i="1"/>
  <c r="AT2885" i="1"/>
  <c r="AS2885" i="1"/>
  <c r="AL2885" i="1"/>
  <c r="AU2884" i="1"/>
  <c r="AT2884" i="1"/>
  <c r="AS2884" i="1"/>
  <c r="AL2884" i="1"/>
  <c r="AU2883" i="1"/>
  <c r="AT2883" i="1"/>
  <c r="AS2883" i="1"/>
  <c r="AL2883" i="1"/>
  <c r="AU2882" i="1"/>
  <c r="AT2882" i="1"/>
  <c r="AS2882" i="1"/>
  <c r="AL2882" i="1"/>
  <c r="AU2881" i="1"/>
  <c r="AT2881" i="1"/>
  <c r="AS2881" i="1"/>
  <c r="AL2881" i="1"/>
  <c r="AU2880" i="1"/>
  <c r="AT2880" i="1"/>
  <c r="AS2880" i="1"/>
  <c r="AL2880" i="1"/>
  <c r="AU2879" i="1"/>
  <c r="AT2879" i="1"/>
  <c r="AS2879" i="1"/>
  <c r="AL2879" i="1"/>
  <c r="AU2878" i="1"/>
  <c r="AT2878" i="1"/>
  <c r="AS2878" i="1"/>
  <c r="AL2878" i="1"/>
  <c r="AU2877" i="1"/>
  <c r="AT2877" i="1"/>
  <c r="AS2877" i="1"/>
  <c r="AL2877" i="1"/>
  <c r="AU2876" i="1"/>
  <c r="AT2876" i="1"/>
  <c r="AS2876" i="1"/>
  <c r="AL2876" i="1"/>
  <c r="AU2875" i="1"/>
  <c r="AT2875" i="1"/>
  <c r="AS2875" i="1"/>
  <c r="AL2875" i="1"/>
  <c r="AU2874" i="1"/>
  <c r="AT2874" i="1"/>
  <c r="AS2874" i="1"/>
  <c r="AL2874" i="1"/>
  <c r="AU2873" i="1"/>
  <c r="AT2873" i="1"/>
  <c r="AS2873" i="1"/>
  <c r="AL2873" i="1"/>
  <c r="AU2872" i="1"/>
  <c r="AT2872" i="1"/>
  <c r="AS2872" i="1"/>
  <c r="AL2872" i="1"/>
  <c r="AU2871" i="1"/>
  <c r="AT2871" i="1"/>
  <c r="AS2871" i="1"/>
  <c r="AL2871" i="1"/>
  <c r="AU2870" i="1"/>
  <c r="AT2870" i="1"/>
  <c r="AS2870" i="1"/>
  <c r="AL2870" i="1"/>
  <c r="AU2869" i="1"/>
  <c r="AT2869" i="1"/>
  <c r="AS2869" i="1"/>
  <c r="AL2869" i="1"/>
  <c r="AU2868" i="1"/>
  <c r="AT2868" i="1"/>
  <c r="AS2868" i="1"/>
  <c r="AL2868" i="1"/>
  <c r="AU2867" i="1"/>
  <c r="AT2867" i="1"/>
  <c r="AS2867" i="1"/>
  <c r="AL2867" i="1"/>
  <c r="AU2866" i="1"/>
  <c r="AT2866" i="1"/>
  <c r="AS2866" i="1"/>
  <c r="AL2866" i="1"/>
  <c r="AU2865" i="1"/>
  <c r="AT2865" i="1"/>
  <c r="AS2865" i="1"/>
  <c r="AL2865" i="1"/>
  <c r="AU2864" i="1"/>
  <c r="AT2864" i="1"/>
  <c r="AS2864" i="1"/>
  <c r="AL2864" i="1"/>
  <c r="AU2863" i="1"/>
  <c r="AT2863" i="1"/>
  <c r="AS2863" i="1"/>
  <c r="AL2863" i="1"/>
  <c r="AU2862" i="1"/>
  <c r="AT2862" i="1"/>
  <c r="AS2862" i="1"/>
  <c r="AL2862" i="1"/>
  <c r="AU2861" i="1"/>
  <c r="AT2861" i="1"/>
  <c r="AS2861" i="1"/>
  <c r="AL2861" i="1"/>
  <c r="AU2860" i="1"/>
  <c r="AT2860" i="1"/>
  <c r="AS2860" i="1"/>
  <c r="AL2860" i="1"/>
  <c r="AU2859" i="1"/>
  <c r="AT2859" i="1"/>
  <c r="AS2859" i="1"/>
  <c r="AL2859" i="1"/>
  <c r="AU2858" i="1"/>
  <c r="AT2858" i="1"/>
  <c r="AS2858" i="1"/>
  <c r="AL2858" i="1"/>
  <c r="AU2857" i="1"/>
  <c r="AT2857" i="1"/>
  <c r="AS2857" i="1"/>
  <c r="AL2857" i="1"/>
  <c r="AU2856" i="1"/>
  <c r="AT2856" i="1"/>
  <c r="AS2856" i="1"/>
  <c r="AL2856" i="1"/>
  <c r="AU2855" i="1"/>
  <c r="AT2855" i="1"/>
  <c r="AS2855" i="1"/>
  <c r="AL2855" i="1"/>
  <c r="AU2854" i="1"/>
  <c r="AT2854" i="1"/>
  <c r="AS2854" i="1"/>
  <c r="AL2854" i="1"/>
  <c r="AU2853" i="1"/>
  <c r="AT2853" i="1"/>
  <c r="AS2853" i="1"/>
  <c r="AL2853" i="1"/>
  <c r="AU2852" i="1"/>
  <c r="AT2852" i="1"/>
  <c r="AS2852" i="1"/>
  <c r="AL2852" i="1"/>
  <c r="AU2851" i="1"/>
  <c r="AT2851" i="1"/>
  <c r="AS2851" i="1"/>
  <c r="AL2851" i="1"/>
  <c r="AU2850" i="1"/>
  <c r="AT2850" i="1"/>
  <c r="AS2850" i="1"/>
  <c r="AL2850" i="1"/>
  <c r="AU2849" i="1"/>
  <c r="AT2849" i="1"/>
  <c r="AS2849" i="1"/>
  <c r="AL2849" i="1"/>
  <c r="AU2848" i="1"/>
  <c r="AT2848" i="1"/>
  <c r="AS2848" i="1"/>
  <c r="AL2848" i="1"/>
  <c r="AU2847" i="1"/>
  <c r="AT2847" i="1"/>
  <c r="AS2847" i="1"/>
  <c r="AL2847" i="1"/>
  <c r="AU2846" i="1"/>
  <c r="AT2846" i="1"/>
  <c r="AS2846" i="1"/>
  <c r="AL2846" i="1"/>
  <c r="AU2845" i="1"/>
  <c r="AT2845" i="1"/>
  <c r="AS2845" i="1"/>
  <c r="AL2845" i="1"/>
  <c r="AU2844" i="1"/>
  <c r="AT2844" i="1"/>
  <c r="AS2844" i="1"/>
  <c r="AL2844" i="1"/>
  <c r="AU2843" i="1"/>
  <c r="AT2843" i="1"/>
  <c r="AS2843" i="1"/>
  <c r="AL2843" i="1"/>
  <c r="AU2842" i="1"/>
  <c r="AT2842" i="1"/>
  <c r="AS2842" i="1"/>
  <c r="AL2842" i="1"/>
  <c r="AU2841" i="1"/>
  <c r="AT2841" i="1"/>
  <c r="AS2841" i="1"/>
  <c r="AL2841" i="1"/>
  <c r="AU2840" i="1"/>
  <c r="AT2840" i="1"/>
  <c r="AS2840" i="1"/>
  <c r="AL2840" i="1"/>
  <c r="AU2839" i="1"/>
  <c r="AT2839" i="1"/>
  <c r="AS2839" i="1"/>
  <c r="AL2839" i="1"/>
  <c r="AU2838" i="1"/>
  <c r="AT2838" i="1"/>
  <c r="AS2838" i="1"/>
  <c r="AL2838" i="1"/>
  <c r="AU2837" i="1"/>
  <c r="AT2837" i="1"/>
  <c r="AS2837" i="1"/>
  <c r="AL2837" i="1"/>
  <c r="AU2836" i="1"/>
  <c r="AT2836" i="1"/>
  <c r="AS2836" i="1"/>
  <c r="AL2836" i="1"/>
  <c r="AU2835" i="1"/>
  <c r="AT2835" i="1"/>
  <c r="AS2835" i="1"/>
  <c r="AL2835" i="1"/>
  <c r="AU2834" i="1"/>
  <c r="AT2834" i="1"/>
  <c r="AS2834" i="1"/>
  <c r="AL2834" i="1"/>
  <c r="AU2833" i="1"/>
  <c r="AT2833" i="1"/>
  <c r="AS2833" i="1"/>
  <c r="AL2833" i="1"/>
  <c r="AU2832" i="1"/>
  <c r="AT2832" i="1"/>
  <c r="AS2832" i="1"/>
  <c r="AL2832" i="1"/>
  <c r="AU2831" i="1"/>
  <c r="AT2831" i="1"/>
  <c r="AS2831" i="1"/>
  <c r="AL2831" i="1"/>
  <c r="AU2830" i="1"/>
  <c r="AT2830" i="1"/>
  <c r="AS2830" i="1"/>
  <c r="AL2830" i="1"/>
  <c r="AU2829" i="1"/>
  <c r="AT2829" i="1"/>
  <c r="AS2829" i="1"/>
  <c r="AL2829" i="1"/>
  <c r="AU2828" i="1"/>
  <c r="AT2828" i="1"/>
  <c r="AS2828" i="1"/>
  <c r="AL2828" i="1"/>
  <c r="AU2827" i="1"/>
  <c r="AT2827" i="1"/>
  <c r="AS2827" i="1"/>
  <c r="AL2827" i="1"/>
  <c r="AU2826" i="1"/>
  <c r="AT2826" i="1"/>
  <c r="AS2826" i="1"/>
  <c r="AL2826" i="1"/>
  <c r="AU2825" i="1"/>
  <c r="AT2825" i="1"/>
  <c r="AS2825" i="1"/>
  <c r="AL2825" i="1"/>
  <c r="AU2824" i="1"/>
  <c r="AT2824" i="1"/>
  <c r="AS2824" i="1"/>
  <c r="AL2824" i="1"/>
  <c r="AU2823" i="1"/>
  <c r="AT2823" i="1"/>
  <c r="AS2823" i="1"/>
  <c r="AL2823" i="1"/>
  <c r="AU2822" i="1"/>
  <c r="AT2822" i="1"/>
  <c r="AS2822" i="1"/>
  <c r="AL2822" i="1"/>
  <c r="AU2821" i="1"/>
  <c r="AT2821" i="1"/>
  <c r="AS2821" i="1"/>
  <c r="AL2821" i="1"/>
  <c r="AU2820" i="1"/>
  <c r="AT2820" i="1"/>
  <c r="AS2820" i="1"/>
  <c r="AL2820" i="1"/>
  <c r="AU2819" i="1"/>
  <c r="AT2819" i="1"/>
  <c r="AS2819" i="1"/>
  <c r="AL2819" i="1"/>
  <c r="AU2818" i="1"/>
  <c r="AT2818" i="1"/>
  <c r="AS2818" i="1"/>
  <c r="AL2818" i="1"/>
  <c r="AU2817" i="1"/>
  <c r="AT2817" i="1"/>
  <c r="AS2817" i="1"/>
  <c r="AL2817" i="1"/>
  <c r="AU2816" i="1"/>
  <c r="AT2816" i="1"/>
  <c r="AS2816" i="1"/>
  <c r="AL2816" i="1"/>
  <c r="AU2815" i="1"/>
  <c r="AT2815" i="1"/>
  <c r="AS2815" i="1"/>
  <c r="AL2815" i="1"/>
  <c r="AU2814" i="1"/>
  <c r="AT2814" i="1"/>
  <c r="AS2814" i="1"/>
  <c r="AL2814" i="1"/>
  <c r="AU2813" i="1"/>
  <c r="AT2813" i="1"/>
  <c r="AS2813" i="1"/>
  <c r="AL2813" i="1"/>
  <c r="AU2812" i="1"/>
  <c r="AT2812" i="1"/>
  <c r="AS2812" i="1"/>
  <c r="AL2812" i="1"/>
  <c r="AU2811" i="1"/>
  <c r="AT2811" i="1"/>
  <c r="AS2811" i="1"/>
  <c r="AL2811" i="1"/>
  <c r="AU2810" i="1"/>
  <c r="AT2810" i="1"/>
  <c r="AS2810" i="1"/>
  <c r="AL2810" i="1"/>
  <c r="AU2809" i="1"/>
  <c r="AT2809" i="1"/>
  <c r="AS2809" i="1"/>
  <c r="AL2809" i="1"/>
  <c r="AU2808" i="1"/>
  <c r="AT2808" i="1"/>
  <c r="AS2808" i="1"/>
  <c r="AL2808" i="1"/>
  <c r="AU2807" i="1"/>
  <c r="AT2807" i="1"/>
  <c r="AS2807" i="1"/>
  <c r="AL2807" i="1"/>
  <c r="AU2806" i="1"/>
  <c r="AT2806" i="1"/>
  <c r="AS2806" i="1"/>
  <c r="AL2806" i="1"/>
  <c r="AU2805" i="1"/>
  <c r="AT2805" i="1"/>
  <c r="AS2805" i="1"/>
  <c r="AL2805" i="1"/>
  <c r="AU2804" i="1"/>
  <c r="AT2804" i="1"/>
  <c r="AS2804" i="1"/>
  <c r="AL2804" i="1"/>
  <c r="AU2803" i="1"/>
  <c r="AT2803" i="1"/>
  <c r="AS2803" i="1"/>
  <c r="AL2803" i="1"/>
  <c r="AU2802" i="1"/>
  <c r="AT2802" i="1"/>
  <c r="AS2802" i="1"/>
  <c r="AL2802" i="1"/>
  <c r="AU2801" i="1"/>
  <c r="AT2801" i="1"/>
  <c r="AS2801" i="1"/>
  <c r="AL2801" i="1"/>
  <c r="AU2800" i="1"/>
  <c r="AT2800" i="1"/>
  <c r="AS2800" i="1"/>
  <c r="AL2800" i="1"/>
  <c r="AU2799" i="1"/>
  <c r="AT2799" i="1"/>
  <c r="AS2799" i="1"/>
  <c r="AL2799" i="1"/>
  <c r="AU2798" i="1"/>
  <c r="AT2798" i="1"/>
  <c r="AS2798" i="1"/>
  <c r="AL2798" i="1"/>
  <c r="AU2797" i="1"/>
  <c r="AT2797" i="1"/>
  <c r="AS2797" i="1"/>
  <c r="AL2797" i="1"/>
  <c r="AU2796" i="1"/>
  <c r="AT2796" i="1"/>
  <c r="AS2796" i="1"/>
  <c r="AL2796" i="1"/>
  <c r="AU2795" i="1"/>
  <c r="AT2795" i="1"/>
  <c r="AS2795" i="1"/>
  <c r="AL2795" i="1"/>
  <c r="AU2794" i="1"/>
  <c r="AT2794" i="1"/>
  <c r="AS2794" i="1"/>
  <c r="AL2794" i="1"/>
  <c r="AU2793" i="1"/>
  <c r="AT2793" i="1"/>
  <c r="AS2793" i="1"/>
  <c r="AL2793" i="1"/>
  <c r="AU2792" i="1"/>
  <c r="AT2792" i="1"/>
  <c r="AS2792" i="1"/>
  <c r="AL2792" i="1"/>
  <c r="AU2791" i="1"/>
  <c r="AT2791" i="1"/>
  <c r="AS2791" i="1"/>
  <c r="AL2791" i="1"/>
  <c r="AU2790" i="1"/>
  <c r="AT2790" i="1"/>
  <c r="AS2790" i="1"/>
  <c r="AL2790" i="1"/>
  <c r="AU2789" i="1"/>
  <c r="AT2789" i="1"/>
  <c r="AS2789" i="1"/>
  <c r="AL2789" i="1"/>
  <c r="AU2788" i="1"/>
  <c r="AT2788" i="1"/>
  <c r="AS2788" i="1"/>
  <c r="AL2788" i="1"/>
  <c r="AU2787" i="1"/>
  <c r="AT2787" i="1"/>
  <c r="AS2787" i="1"/>
  <c r="AL2787" i="1"/>
  <c r="AU2786" i="1"/>
  <c r="AT2786" i="1"/>
  <c r="AS2786" i="1"/>
  <c r="AL2786" i="1"/>
  <c r="AU2785" i="1"/>
  <c r="AT2785" i="1"/>
  <c r="AS2785" i="1"/>
  <c r="AL2785" i="1"/>
  <c r="AU2784" i="1"/>
  <c r="AT2784" i="1"/>
  <c r="AS2784" i="1"/>
  <c r="AL2784" i="1"/>
  <c r="AU2783" i="1"/>
  <c r="AT2783" i="1"/>
  <c r="AS2783" i="1"/>
  <c r="AL2783" i="1"/>
  <c r="AU2782" i="1"/>
  <c r="AT2782" i="1"/>
  <c r="AS2782" i="1"/>
  <c r="AL2782" i="1"/>
  <c r="AU2781" i="1"/>
  <c r="AT2781" i="1"/>
  <c r="AS2781" i="1"/>
  <c r="AL2781" i="1"/>
  <c r="AU2780" i="1"/>
  <c r="AT2780" i="1"/>
  <c r="AS2780" i="1"/>
  <c r="AL2780" i="1"/>
  <c r="AU2779" i="1"/>
  <c r="AT2779" i="1"/>
  <c r="AS2779" i="1"/>
  <c r="AL2779" i="1"/>
  <c r="AU2778" i="1"/>
  <c r="AT2778" i="1"/>
  <c r="AS2778" i="1"/>
  <c r="AL2778" i="1"/>
  <c r="AU2777" i="1"/>
  <c r="AT2777" i="1"/>
  <c r="AS2777" i="1"/>
  <c r="AL2777" i="1"/>
  <c r="AU2776" i="1"/>
  <c r="AT2776" i="1"/>
  <c r="AS2776" i="1"/>
  <c r="AL2776" i="1"/>
  <c r="AU2775" i="1"/>
  <c r="AT2775" i="1"/>
  <c r="AS2775" i="1"/>
  <c r="AL2775" i="1"/>
  <c r="AU2774" i="1"/>
  <c r="AT2774" i="1"/>
  <c r="AS2774" i="1"/>
  <c r="AL2774" i="1"/>
  <c r="AU2773" i="1"/>
  <c r="AT2773" i="1"/>
  <c r="AS2773" i="1"/>
  <c r="AL2773" i="1"/>
  <c r="AU2772" i="1"/>
  <c r="AT2772" i="1"/>
  <c r="AS2772" i="1"/>
  <c r="AL2772" i="1"/>
  <c r="AU2771" i="1"/>
  <c r="AT2771" i="1"/>
  <c r="AS2771" i="1"/>
  <c r="AL2771" i="1"/>
  <c r="AU2770" i="1"/>
  <c r="AT2770" i="1"/>
  <c r="AS2770" i="1"/>
  <c r="AL2770" i="1"/>
  <c r="AU2769" i="1"/>
  <c r="AT2769" i="1"/>
  <c r="AS2769" i="1"/>
  <c r="AL2769" i="1"/>
  <c r="AU2768" i="1"/>
  <c r="AT2768" i="1"/>
  <c r="AS2768" i="1"/>
  <c r="AL2768" i="1"/>
  <c r="AU2767" i="1"/>
  <c r="AT2767" i="1"/>
  <c r="AS2767" i="1"/>
  <c r="AL2767" i="1"/>
  <c r="AU2766" i="1"/>
  <c r="AT2766" i="1"/>
  <c r="AS2766" i="1"/>
  <c r="AL2766" i="1"/>
  <c r="AU2765" i="1"/>
  <c r="AT2765" i="1"/>
  <c r="AS2765" i="1"/>
  <c r="AL2765" i="1"/>
  <c r="AU2764" i="1"/>
  <c r="AT2764" i="1"/>
  <c r="AS2764" i="1"/>
  <c r="AL2764" i="1"/>
  <c r="AU2763" i="1"/>
  <c r="AT2763" i="1"/>
  <c r="AS2763" i="1"/>
  <c r="AL2763" i="1"/>
  <c r="AU2762" i="1"/>
  <c r="AT2762" i="1"/>
  <c r="AS2762" i="1"/>
  <c r="AL2762" i="1"/>
  <c r="AU2761" i="1"/>
  <c r="AT2761" i="1"/>
  <c r="AS2761" i="1"/>
  <c r="AL2761" i="1"/>
  <c r="AU2760" i="1"/>
  <c r="AT2760" i="1"/>
  <c r="AS2760" i="1"/>
  <c r="AL2760" i="1"/>
  <c r="AU2759" i="1"/>
  <c r="AT2759" i="1"/>
  <c r="AS2759" i="1"/>
  <c r="AL2759" i="1"/>
  <c r="AU2758" i="1"/>
  <c r="AT2758" i="1"/>
  <c r="AS2758" i="1"/>
  <c r="AL2758" i="1"/>
  <c r="AU2757" i="1"/>
  <c r="AT2757" i="1"/>
  <c r="AS2757" i="1"/>
  <c r="AL2757" i="1"/>
  <c r="AU2756" i="1"/>
  <c r="AT2756" i="1"/>
  <c r="AS2756" i="1"/>
  <c r="AL2756" i="1"/>
  <c r="AU2755" i="1"/>
  <c r="AT2755" i="1"/>
  <c r="AS2755" i="1"/>
  <c r="AL2755" i="1"/>
  <c r="AU2754" i="1"/>
  <c r="AT2754" i="1"/>
  <c r="AS2754" i="1"/>
  <c r="AL2754" i="1"/>
  <c r="AU2753" i="1"/>
  <c r="AT2753" i="1"/>
  <c r="AS2753" i="1"/>
  <c r="AL2753" i="1"/>
  <c r="AU2752" i="1"/>
  <c r="AT2752" i="1"/>
  <c r="AS2752" i="1"/>
  <c r="AL2752" i="1"/>
  <c r="AU2751" i="1"/>
  <c r="AT2751" i="1"/>
  <c r="AS2751" i="1"/>
  <c r="AL2751" i="1"/>
  <c r="AU2750" i="1"/>
  <c r="AT2750" i="1"/>
  <c r="AS2750" i="1"/>
  <c r="AL2750" i="1"/>
  <c r="AU2749" i="1"/>
  <c r="AT2749" i="1"/>
  <c r="AS2749" i="1"/>
  <c r="AL2749" i="1"/>
  <c r="AU2748" i="1"/>
  <c r="AT2748" i="1"/>
  <c r="AS2748" i="1"/>
  <c r="AL2748" i="1"/>
  <c r="AU2747" i="1"/>
  <c r="AT2747" i="1"/>
  <c r="AS2747" i="1"/>
  <c r="AL2747" i="1"/>
  <c r="AU2746" i="1"/>
  <c r="AT2746" i="1"/>
  <c r="AS2746" i="1"/>
  <c r="AL2746" i="1"/>
  <c r="AU2745" i="1"/>
  <c r="AT2745" i="1"/>
  <c r="AS2745" i="1"/>
  <c r="AL2745" i="1"/>
  <c r="AU2744" i="1"/>
  <c r="AT2744" i="1"/>
  <c r="AS2744" i="1"/>
  <c r="AL2744" i="1"/>
  <c r="AU2743" i="1"/>
  <c r="AT2743" i="1"/>
  <c r="AS2743" i="1"/>
  <c r="AL2743" i="1"/>
  <c r="AU2742" i="1"/>
  <c r="AT2742" i="1"/>
  <c r="AS2742" i="1"/>
  <c r="AL2742" i="1"/>
  <c r="AU2741" i="1"/>
  <c r="AT2741" i="1"/>
  <c r="AS2741" i="1"/>
  <c r="AL2741" i="1"/>
  <c r="AU2740" i="1"/>
  <c r="AT2740" i="1"/>
  <c r="AS2740" i="1"/>
  <c r="AL2740" i="1"/>
  <c r="AU2739" i="1"/>
  <c r="AT2739" i="1"/>
  <c r="AS2739" i="1"/>
  <c r="AL2739" i="1"/>
  <c r="AU2738" i="1"/>
  <c r="AT2738" i="1"/>
  <c r="AS2738" i="1"/>
  <c r="AL2738" i="1"/>
  <c r="AU2737" i="1"/>
  <c r="AT2737" i="1"/>
  <c r="AS2737" i="1"/>
  <c r="AL2737" i="1"/>
  <c r="AU2736" i="1"/>
  <c r="AT2736" i="1"/>
  <c r="AS2736" i="1"/>
  <c r="AL2736" i="1"/>
  <c r="AU2735" i="1"/>
  <c r="AT2735" i="1"/>
  <c r="AS2735" i="1"/>
  <c r="AL2735" i="1"/>
  <c r="AU2734" i="1"/>
  <c r="AT2734" i="1"/>
  <c r="AS2734" i="1"/>
  <c r="AL2734" i="1"/>
  <c r="AU2733" i="1"/>
  <c r="AT2733" i="1"/>
  <c r="AS2733" i="1"/>
  <c r="AL2733" i="1"/>
  <c r="AU2732" i="1"/>
  <c r="AT2732" i="1"/>
  <c r="AS2732" i="1"/>
  <c r="AL2732" i="1"/>
  <c r="AU2731" i="1"/>
  <c r="AT2731" i="1"/>
  <c r="AS2731" i="1"/>
  <c r="AL2731" i="1"/>
  <c r="AU2730" i="1"/>
  <c r="AT2730" i="1"/>
  <c r="AS2730" i="1"/>
  <c r="AL2730" i="1"/>
  <c r="AU2729" i="1"/>
  <c r="AT2729" i="1"/>
  <c r="AS2729" i="1"/>
  <c r="AL2729" i="1"/>
  <c r="AU2728" i="1"/>
  <c r="AT2728" i="1"/>
  <c r="AS2728" i="1"/>
  <c r="AL2728" i="1"/>
  <c r="AU2727" i="1"/>
  <c r="AT2727" i="1"/>
  <c r="AS2727" i="1"/>
  <c r="AL2727" i="1"/>
  <c r="AU2726" i="1"/>
  <c r="AT2726" i="1"/>
  <c r="AS2726" i="1"/>
  <c r="AL2726" i="1"/>
  <c r="AU2725" i="1"/>
  <c r="AT2725" i="1"/>
  <c r="AS2725" i="1"/>
  <c r="AL2725" i="1"/>
  <c r="AU2724" i="1"/>
  <c r="AT2724" i="1"/>
  <c r="AS2724" i="1"/>
  <c r="AL2724" i="1"/>
  <c r="AU2723" i="1"/>
  <c r="AT2723" i="1"/>
  <c r="AS2723" i="1"/>
  <c r="AL2723" i="1"/>
  <c r="AU2722" i="1"/>
  <c r="AT2722" i="1"/>
  <c r="AS2722" i="1"/>
  <c r="AL2722" i="1"/>
  <c r="AU2721" i="1"/>
  <c r="AT2721" i="1"/>
  <c r="AS2721" i="1"/>
  <c r="AL2721" i="1"/>
  <c r="AU2720" i="1"/>
  <c r="AT2720" i="1"/>
  <c r="AS2720" i="1"/>
  <c r="AL2720" i="1"/>
  <c r="AU2719" i="1"/>
  <c r="AT2719" i="1"/>
  <c r="AS2719" i="1"/>
  <c r="AL2719" i="1"/>
  <c r="AU2718" i="1"/>
  <c r="AT2718" i="1"/>
  <c r="AS2718" i="1"/>
  <c r="AL2718" i="1"/>
  <c r="AU2717" i="1"/>
  <c r="AT2717" i="1"/>
  <c r="AS2717" i="1"/>
  <c r="AL2717" i="1"/>
  <c r="AU2716" i="1"/>
  <c r="AT2716" i="1"/>
  <c r="AS2716" i="1"/>
  <c r="AL2716" i="1"/>
  <c r="AU2715" i="1"/>
  <c r="AT2715" i="1"/>
  <c r="AS2715" i="1"/>
  <c r="AL2715" i="1"/>
  <c r="AU2714" i="1"/>
  <c r="AT2714" i="1"/>
  <c r="AS2714" i="1"/>
  <c r="AL2714" i="1"/>
  <c r="AU2713" i="1"/>
  <c r="AT2713" i="1"/>
  <c r="AS2713" i="1"/>
  <c r="AL2713" i="1"/>
  <c r="AU2712" i="1"/>
  <c r="AT2712" i="1"/>
  <c r="AS2712" i="1"/>
  <c r="AL2712" i="1"/>
  <c r="AU2711" i="1"/>
  <c r="AT2711" i="1"/>
  <c r="AS2711" i="1"/>
  <c r="AL2711" i="1"/>
  <c r="AU2710" i="1"/>
  <c r="AT2710" i="1"/>
  <c r="AS2710" i="1"/>
  <c r="AL2710" i="1"/>
  <c r="AU2709" i="1"/>
  <c r="AT2709" i="1"/>
  <c r="AS2709" i="1"/>
  <c r="AL2709" i="1"/>
  <c r="AU2708" i="1"/>
  <c r="AT2708" i="1"/>
  <c r="AS2708" i="1"/>
  <c r="AL2708" i="1"/>
  <c r="AU2707" i="1"/>
  <c r="AT2707" i="1"/>
  <c r="AS2707" i="1"/>
  <c r="AL2707" i="1"/>
  <c r="AU2706" i="1"/>
  <c r="AT2706" i="1"/>
  <c r="AS2706" i="1"/>
  <c r="AL2706" i="1"/>
  <c r="AU2705" i="1"/>
  <c r="AT2705" i="1"/>
  <c r="AS2705" i="1"/>
  <c r="AL2705" i="1"/>
  <c r="AU2704" i="1"/>
  <c r="AT2704" i="1"/>
  <c r="AS2704" i="1"/>
  <c r="AL2704" i="1"/>
  <c r="AU2703" i="1"/>
  <c r="AT2703" i="1"/>
  <c r="AS2703" i="1"/>
  <c r="AL2703" i="1"/>
  <c r="AU2702" i="1"/>
  <c r="AT2702" i="1"/>
  <c r="AS2702" i="1"/>
  <c r="AL2702" i="1"/>
  <c r="AU2701" i="1"/>
  <c r="AT2701" i="1"/>
  <c r="AS2701" i="1"/>
  <c r="AL2701" i="1"/>
  <c r="AU2700" i="1"/>
  <c r="AT2700" i="1"/>
  <c r="AS2700" i="1"/>
  <c r="AL2700" i="1"/>
  <c r="AU2699" i="1"/>
  <c r="AT2699" i="1"/>
  <c r="AS2699" i="1"/>
  <c r="AL2699" i="1"/>
  <c r="AU2698" i="1"/>
  <c r="AT2698" i="1"/>
  <c r="AS2698" i="1"/>
  <c r="AL2698" i="1"/>
  <c r="AU2697" i="1"/>
  <c r="AT2697" i="1"/>
  <c r="AS2697" i="1"/>
  <c r="AL2697" i="1"/>
  <c r="AU2696" i="1"/>
  <c r="AT2696" i="1"/>
  <c r="AS2696" i="1"/>
  <c r="AL2696" i="1"/>
  <c r="AU2695" i="1"/>
  <c r="AT2695" i="1"/>
  <c r="AS2695" i="1"/>
  <c r="AL2695" i="1"/>
  <c r="AU2694" i="1"/>
  <c r="AT2694" i="1"/>
  <c r="AS2694" i="1"/>
  <c r="AL2694" i="1"/>
  <c r="AU2693" i="1"/>
  <c r="AT2693" i="1"/>
  <c r="AS2693" i="1"/>
  <c r="AL2693" i="1"/>
  <c r="AU2692" i="1"/>
  <c r="AT2692" i="1"/>
  <c r="AS2692" i="1"/>
  <c r="AL2692" i="1"/>
  <c r="AU2691" i="1"/>
  <c r="AT2691" i="1"/>
  <c r="AS2691" i="1"/>
  <c r="AL2691" i="1"/>
  <c r="AU2690" i="1"/>
  <c r="AT2690" i="1"/>
  <c r="AS2690" i="1"/>
  <c r="AL2690" i="1"/>
  <c r="AU2689" i="1"/>
  <c r="AT2689" i="1"/>
  <c r="AS2689" i="1"/>
  <c r="AL2689" i="1"/>
  <c r="AU2688" i="1"/>
  <c r="AT2688" i="1"/>
  <c r="AS2688" i="1"/>
  <c r="AL2688" i="1"/>
  <c r="AU2687" i="1"/>
  <c r="AT2687" i="1"/>
  <c r="AS2687" i="1"/>
  <c r="AL2687" i="1"/>
  <c r="AU2686" i="1"/>
  <c r="AT2686" i="1"/>
  <c r="AS2686" i="1"/>
  <c r="AL2686" i="1"/>
  <c r="AU2685" i="1"/>
  <c r="AT2685" i="1"/>
  <c r="AS2685" i="1"/>
  <c r="AL2685" i="1"/>
  <c r="AU2684" i="1"/>
  <c r="AT2684" i="1"/>
  <c r="AS2684" i="1"/>
  <c r="AL2684" i="1"/>
  <c r="AU2683" i="1"/>
  <c r="AT2683" i="1"/>
  <c r="AS2683" i="1"/>
  <c r="AL2683" i="1"/>
  <c r="AU2682" i="1"/>
  <c r="AT2682" i="1"/>
  <c r="AS2682" i="1"/>
  <c r="AL2682" i="1"/>
  <c r="AU2681" i="1"/>
  <c r="AT2681" i="1"/>
  <c r="AS2681" i="1"/>
  <c r="AL2681" i="1"/>
  <c r="AU2680" i="1"/>
  <c r="AT2680" i="1"/>
  <c r="AS2680" i="1"/>
  <c r="AL2680" i="1"/>
  <c r="AU2679" i="1"/>
  <c r="AT2679" i="1"/>
  <c r="AS2679" i="1"/>
  <c r="AL2679" i="1"/>
  <c r="AU2678" i="1"/>
  <c r="AT2678" i="1"/>
  <c r="AS2678" i="1"/>
  <c r="AL2678" i="1"/>
  <c r="AU2677" i="1"/>
  <c r="AT2677" i="1"/>
  <c r="AS2677" i="1"/>
  <c r="AL2677" i="1"/>
  <c r="AU2676" i="1"/>
  <c r="AT2676" i="1"/>
  <c r="AS2676" i="1"/>
  <c r="AL2676" i="1"/>
  <c r="AU2675" i="1"/>
  <c r="AT2675" i="1"/>
  <c r="AS2675" i="1"/>
  <c r="AL2675" i="1"/>
  <c r="AU2674" i="1"/>
  <c r="AT2674" i="1"/>
  <c r="AS2674" i="1"/>
  <c r="AL2674" i="1"/>
  <c r="AU2673" i="1"/>
  <c r="AT2673" i="1"/>
  <c r="AS2673" i="1"/>
  <c r="AL2673" i="1"/>
  <c r="AU2672" i="1"/>
  <c r="AT2672" i="1"/>
  <c r="AS2672" i="1"/>
  <c r="AL2672" i="1"/>
  <c r="AU2671" i="1"/>
  <c r="AT2671" i="1"/>
  <c r="AS2671" i="1"/>
  <c r="AL2671" i="1"/>
  <c r="AU2670" i="1"/>
  <c r="AT2670" i="1"/>
  <c r="AS2670" i="1"/>
  <c r="AL2670" i="1"/>
  <c r="AU2669" i="1"/>
  <c r="AT2669" i="1"/>
  <c r="AS2669" i="1"/>
  <c r="AL2669" i="1"/>
  <c r="AU2668" i="1"/>
  <c r="AT2668" i="1"/>
  <c r="AS2668" i="1"/>
  <c r="AL2668" i="1"/>
  <c r="AU2667" i="1"/>
  <c r="AT2667" i="1"/>
  <c r="AS2667" i="1"/>
  <c r="AL2667" i="1"/>
  <c r="AU2666" i="1"/>
  <c r="AT2666" i="1"/>
  <c r="AS2666" i="1"/>
  <c r="AL2666" i="1"/>
  <c r="AU2665" i="1"/>
  <c r="AT2665" i="1"/>
  <c r="AS2665" i="1"/>
  <c r="AL2665" i="1"/>
  <c r="AU2664" i="1"/>
  <c r="AT2664" i="1"/>
  <c r="AS2664" i="1"/>
  <c r="AL2664" i="1"/>
  <c r="AU2663" i="1"/>
  <c r="AT2663" i="1"/>
  <c r="AS2663" i="1"/>
  <c r="AL2663" i="1"/>
  <c r="AU2662" i="1"/>
  <c r="AT2662" i="1"/>
  <c r="AS2662" i="1"/>
  <c r="AL2662" i="1"/>
  <c r="AU2661" i="1"/>
  <c r="AT2661" i="1"/>
  <c r="AS2661" i="1"/>
  <c r="AL2661" i="1"/>
  <c r="AU2660" i="1"/>
  <c r="AT2660" i="1"/>
  <c r="AS2660" i="1"/>
  <c r="AL2660" i="1"/>
  <c r="AU2659" i="1"/>
  <c r="AT2659" i="1"/>
  <c r="AS2659" i="1"/>
  <c r="AL2659" i="1"/>
  <c r="AU2658" i="1"/>
  <c r="AT2658" i="1"/>
  <c r="AS2658" i="1"/>
  <c r="AL2658" i="1"/>
  <c r="AU2657" i="1"/>
  <c r="AT2657" i="1"/>
  <c r="AS2657" i="1"/>
  <c r="AL2657" i="1"/>
  <c r="AU2656" i="1"/>
  <c r="AT2656" i="1"/>
  <c r="AS2656" i="1"/>
  <c r="AL2656" i="1"/>
  <c r="AU2655" i="1"/>
  <c r="AT2655" i="1"/>
  <c r="AS2655" i="1"/>
  <c r="AL2655" i="1"/>
  <c r="AU2654" i="1"/>
  <c r="AT2654" i="1"/>
  <c r="AS2654" i="1"/>
  <c r="AL2654" i="1"/>
  <c r="AU2653" i="1"/>
  <c r="AT2653" i="1"/>
  <c r="AS2653" i="1"/>
  <c r="AL2653" i="1"/>
  <c r="AU2652" i="1"/>
  <c r="AT2652" i="1"/>
  <c r="AS2652" i="1"/>
  <c r="AL2652" i="1"/>
  <c r="AU2651" i="1"/>
  <c r="AT2651" i="1"/>
  <c r="AS2651" i="1"/>
  <c r="AL2651" i="1"/>
  <c r="AU2650" i="1"/>
  <c r="AT2650" i="1"/>
  <c r="AS2650" i="1"/>
  <c r="AL2650" i="1"/>
  <c r="AU2649" i="1"/>
  <c r="AT2649" i="1"/>
  <c r="AS2649" i="1"/>
  <c r="AL2649" i="1"/>
  <c r="AU2648" i="1"/>
  <c r="AT2648" i="1"/>
  <c r="AS2648" i="1"/>
  <c r="AL2648" i="1"/>
  <c r="AU2647" i="1"/>
  <c r="AT2647" i="1"/>
  <c r="AS2647" i="1"/>
  <c r="AL2647" i="1"/>
  <c r="AU2646" i="1"/>
  <c r="AT2646" i="1"/>
  <c r="AS2646" i="1"/>
  <c r="AL2646" i="1"/>
  <c r="AU2645" i="1"/>
  <c r="AT2645" i="1"/>
  <c r="AS2645" i="1"/>
  <c r="AL2645" i="1"/>
  <c r="AU2644" i="1"/>
  <c r="AT2644" i="1"/>
  <c r="AS2644" i="1"/>
  <c r="AL2644" i="1"/>
  <c r="AU2643" i="1"/>
  <c r="AT2643" i="1"/>
  <c r="AS2643" i="1"/>
  <c r="AL2643" i="1"/>
  <c r="AU2642" i="1"/>
  <c r="AT2642" i="1"/>
  <c r="AS2642" i="1"/>
  <c r="AL2642" i="1"/>
  <c r="AU2641" i="1"/>
  <c r="AT2641" i="1"/>
  <c r="AS2641" i="1"/>
  <c r="AL2641" i="1"/>
  <c r="AU2640" i="1"/>
  <c r="AT2640" i="1"/>
  <c r="AS2640" i="1"/>
  <c r="AL2640" i="1"/>
  <c r="AU2639" i="1"/>
  <c r="AT2639" i="1"/>
  <c r="AS2639" i="1"/>
  <c r="AL2639" i="1"/>
  <c r="AU2638" i="1"/>
  <c r="AT2638" i="1"/>
  <c r="AS2638" i="1"/>
  <c r="AL2638" i="1"/>
  <c r="AU2637" i="1"/>
  <c r="AT2637" i="1"/>
  <c r="AS2637" i="1"/>
  <c r="AL2637" i="1"/>
  <c r="AU2636" i="1"/>
  <c r="AT2636" i="1"/>
  <c r="AS2636" i="1"/>
  <c r="AL2636" i="1"/>
  <c r="AU2635" i="1"/>
  <c r="AT2635" i="1"/>
  <c r="AS2635" i="1"/>
  <c r="AL2635" i="1"/>
  <c r="AU2634" i="1"/>
  <c r="AT2634" i="1"/>
  <c r="AS2634" i="1"/>
  <c r="AL2634" i="1"/>
  <c r="AU2633" i="1"/>
  <c r="AT2633" i="1"/>
  <c r="AS2633" i="1"/>
  <c r="AL2633" i="1"/>
  <c r="AU2632" i="1"/>
  <c r="AT2632" i="1"/>
  <c r="AS2632" i="1"/>
  <c r="AL2632" i="1"/>
  <c r="AU2631" i="1"/>
  <c r="AT2631" i="1"/>
  <c r="AS2631" i="1"/>
  <c r="AL2631" i="1"/>
  <c r="AU2630" i="1"/>
  <c r="AT2630" i="1"/>
  <c r="AS2630" i="1"/>
  <c r="AL2630" i="1"/>
  <c r="AU2629" i="1"/>
  <c r="AT2629" i="1"/>
  <c r="AS2629" i="1"/>
  <c r="AL2629" i="1"/>
  <c r="AU2628" i="1"/>
  <c r="AT2628" i="1"/>
  <c r="AS2628" i="1"/>
  <c r="AL2628" i="1"/>
  <c r="AU2627" i="1"/>
  <c r="AT2627" i="1"/>
  <c r="AS2627" i="1"/>
  <c r="AL2627" i="1"/>
  <c r="AU2626" i="1"/>
  <c r="AT2626" i="1"/>
  <c r="AS2626" i="1"/>
  <c r="AL2626" i="1"/>
  <c r="AU2625" i="1"/>
  <c r="AT2625" i="1"/>
  <c r="AS2625" i="1"/>
  <c r="AL2625" i="1"/>
  <c r="AU2624" i="1"/>
  <c r="AT2624" i="1"/>
  <c r="AS2624" i="1"/>
  <c r="AL2624" i="1"/>
  <c r="AU2623" i="1"/>
  <c r="AT2623" i="1"/>
  <c r="AS2623" i="1"/>
  <c r="AL2623" i="1"/>
  <c r="AU2622" i="1"/>
  <c r="AT2622" i="1"/>
  <c r="AS2622" i="1"/>
  <c r="AL2622" i="1"/>
  <c r="AU2621" i="1"/>
  <c r="AT2621" i="1"/>
  <c r="AS2621" i="1"/>
  <c r="AL2621" i="1"/>
  <c r="AU2620" i="1"/>
  <c r="AT2620" i="1"/>
  <c r="AS2620" i="1"/>
  <c r="AL2620" i="1"/>
  <c r="AU2619" i="1"/>
  <c r="AT2619" i="1"/>
  <c r="AS2619" i="1"/>
  <c r="AL2619" i="1"/>
  <c r="AU2618" i="1"/>
  <c r="AT2618" i="1"/>
  <c r="AS2618" i="1"/>
  <c r="AL2618" i="1"/>
  <c r="AU2617" i="1"/>
  <c r="AT2617" i="1"/>
  <c r="AS2617" i="1"/>
  <c r="AL2617" i="1"/>
  <c r="AU2616" i="1"/>
  <c r="AT2616" i="1"/>
  <c r="AS2616" i="1"/>
  <c r="AL2616" i="1"/>
  <c r="AU2615" i="1"/>
  <c r="AT2615" i="1"/>
  <c r="AS2615" i="1"/>
  <c r="AL2615" i="1"/>
  <c r="AU2614" i="1"/>
  <c r="AT2614" i="1"/>
  <c r="AS2614" i="1"/>
  <c r="AL2614" i="1"/>
  <c r="AU2613" i="1"/>
  <c r="AT2613" i="1"/>
  <c r="AS2613" i="1"/>
  <c r="AL2613" i="1"/>
  <c r="AU2612" i="1"/>
  <c r="AT2612" i="1"/>
  <c r="AS2612" i="1"/>
  <c r="AL2612" i="1"/>
  <c r="AU2611" i="1"/>
  <c r="AT2611" i="1"/>
  <c r="AS2611" i="1"/>
  <c r="AL2611" i="1"/>
  <c r="AU2610" i="1"/>
  <c r="AT2610" i="1"/>
  <c r="AS2610" i="1"/>
  <c r="AL2610" i="1"/>
  <c r="AU2609" i="1"/>
  <c r="AT2609" i="1"/>
  <c r="AS2609" i="1"/>
  <c r="AL2609" i="1"/>
  <c r="AU2608" i="1"/>
  <c r="AT2608" i="1"/>
  <c r="AS2608" i="1"/>
  <c r="AL2608" i="1"/>
  <c r="AU2607" i="1"/>
  <c r="AT2607" i="1"/>
  <c r="AS2607" i="1"/>
  <c r="AL2607" i="1"/>
  <c r="AU2606" i="1"/>
  <c r="AT2606" i="1"/>
  <c r="AS2606" i="1"/>
  <c r="AL2606" i="1"/>
  <c r="AU2605" i="1"/>
  <c r="AT2605" i="1"/>
  <c r="AS2605" i="1"/>
  <c r="AL2605" i="1"/>
  <c r="AU2604" i="1"/>
  <c r="AT2604" i="1"/>
  <c r="AS2604" i="1"/>
  <c r="AL2604" i="1"/>
  <c r="AU2603" i="1"/>
  <c r="AT2603" i="1"/>
  <c r="AS2603" i="1"/>
  <c r="AL2603" i="1"/>
  <c r="AU2602" i="1"/>
  <c r="AT2602" i="1"/>
  <c r="AS2602" i="1"/>
  <c r="AL2602" i="1"/>
  <c r="AU2601" i="1"/>
  <c r="AT2601" i="1"/>
  <c r="AS2601" i="1"/>
  <c r="AL2601" i="1"/>
  <c r="AU2600" i="1"/>
  <c r="AT2600" i="1"/>
  <c r="AS2600" i="1"/>
  <c r="AL2600" i="1"/>
  <c r="AU2599" i="1"/>
  <c r="AT2599" i="1"/>
  <c r="AS2599" i="1"/>
  <c r="AL2599" i="1"/>
  <c r="AU2598" i="1"/>
  <c r="AT2598" i="1"/>
  <c r="AS2598" i="1"/>
  <c r="AL2598" i="1"/>
  <c r="AU2597" i="1"/>
  <c r="AT2597" i="1"/>
  <c r="AS2597" i="1"/>
  <c r="AL2597" i="1"/>
  <c r="AU2596" i="1"/>
  <c r="AT2596" i="1"/>
  <c r="AS2596" i="1"/>
  <c r="AL2596" i="1"/>
  <c r="AU2595" i="1"/>
  <c r="AT2595" i="1"/>
  <c r="AS2595" i="1"/>
  <c r="AL2595" i="1"/>
  <c r="AU2594" i="1"/>
  <c r="AT2594" i="1"/>
  <c r="AS2594" i="1"/>
  <c r="AL2594" i="1"/>
  <c r="AU2593" i="1"/>
  <c r="AT2593" i="1"/>
  <c r="AS2593" i="1"/>
  <c r="AL2593" i="1"/>
  <c r="AU2592" i="1"/>
  <c r="AT2592" i="1"/>
  <c r="AS2592" i="1"/>
  <c r="AL2592" i="1"/>
  <c r="AU2591" i="1"/>
  <c r="AT2591" i="1"/>
  <c r="AS2591" i="1"/>
  <c r="AL2591" i="1"/>
  <c r="AU2590" i="1"/>
  <c r="AT2590" i="1"/>
  <c r="AS2590" i="1"/>
  <c r="AL2590" i="1"/>
  <c r="AU2589" i="1"/>
  <c r="AT2589" i="1"/>
  <c r="AS2589" i="1"/>
  <c r="AL2589" i="1"/>
  <c r="AU2588" i="1"/>
  <c r="AT2588" i="1"/>
  <c r="AS2588" i="1"/>
  <c r="AL2588" i="1"/>
  <c r="AU2587" i="1"/>
  <c r="AT2587" i="1"/>
  <c r="AS2587" i="1"/>
  <c r="AL2587" i="1"/>
  <c r="AU2586" i="1"/>
  <c r="AT2586" i="1"/>
  <c r="AS2586" i="1"/>
  <c r="AL2586" i="1"/>
  <c r="AU2585" i="1"/>
  <c r="AT2585" i="1"/>
  <c r="AS2585" i="1"/>
  <c r="AL2585" i="1"/>
  <c r="AU2584" i="1"/>
  <c r="AT2584" i="1"/>
  <c r="AS2584" i="1"/>
  <c r="AL2584" i="1"/>
  <c r="AU2583" i="1"/>
  <c r="AT2583" i="1"/>
  <c r="AS2583" i="1"/>
  <c r="AL2583" i="1"/>
  <c r="AU2582" i="1"/>
  <c r="AT2582" i="1"/>
  <c r="AS2582" i="1"/>
  <c r="AL2582" i="1"/>
  <c r="AU2581" i="1"/>
  <c r="AT2581" i="1"/>
  <c r="AS2581" i="1"/>
  <c r="AL2581" i="1"/>
  <c r="AU2580" i="1"/>
  <c r="AT2580" i="1"/>
  <c r="AS2580" i="1"/>
  <c r="AL2580" i="1"/>
  <c r="AU2579" i="1"/>
  <c r="AT2579" i="1"/>
  <c r="AS2579" i="1"/>
  <c r="AL2579" i="1"/>
  <c r="AU2578" i="1"/>
  <c r="AT2578" i="1"/>
  <c r="AS2578" i="1"/>
  <c r="AL2578" i="1"/>
  <c r="AU2577" i="1"/>
  <c r="AT2577" i="1"/>
  <c r="AS2577" i="1"/>
  <c r="AL2577" i="1"/>
  <c r="AU2576" i="1"/>
  <c r="AT2576" i="1"/>
  <c r="AS2576" i="1"/>
  <c r="AL2576" i="1"/>
  <c r="AU2575" i="1"/>
  <c r="AT2575" i="1"/>
  <c r="AS2575" i="1"/>
  <c r="AL2575" i="1"/>
  <c r="AU2574" i="1"/>
  <c r="AT2574" i="1"/>
  <c r="AS2574" i="1"/>
  <c r="AL2574" i="1"/>
  <c r="AU2573" i="1"/>
  <c r="AT2573" i="1"/>
  <c r="AS2573" i="1"/>
  <c r="AL2573" i="1"/>
  <c r="AU2572" i="1"/>
  <c r="AT2572" i="1"/>
  <c r="AS2572" i="1"/>
  <c r="AL2572" i="1"/>
  <c r="AU2571" i="1"/>
  <c r="AT2571" i="1"/>
  <c r="AS2571" i="1"/>
  <c r="AL2571" i="1"/>
  <c r="AU2570" i="1"/>
  <c r="AT2570" i="1"/>
  <c r="AS2570" i="1"/>
  <c r="AL2570" i="1"/>
  <c r="AU2569" i="1"/>
  <c r="AT2569" i="1"/>
  <c r="AS2569" i="1"/>
  <c r="AL2569" i="1"/>
  <c r="AU2568" i="1"/>
  <c r="AT2568" i="1"/>
  <c r="AS2568" i="1"/>
  <c r="AL2568" i="1"/>
  <c r="AU2567" i="1"/>
  <c r="AT2567" i="1"/>
  <c r="AS2567" i="1"/>
  <c r="AL2567" i="1"/>
  <c r="AU2566" i="1"/>
  <c r="AT2566" i="1"/>
  <c r="AS2566" i="1"/>
  <c r="AL2566" i="1"/>
  <c r="AU2565" i="1"/>
  <c r="AT2565" i="1"/>
  <c r="AS2565" i="1"/>
  <c r="AL2565" i="1"/>
  <c r="AU2564" i="1"/>
  <c r="AT2564" i="1"/>
  <c r="AS2564" i="1"/>
  <c r="AL2564" i="1"/>
  <c r="AU2563" i="1"/>
  <c r="AT2563" i="1"/>
  <c r="AS2563" i="1"/>
  <c r="AL2563" i="1"/>
  <c r="AU2562" i="1"/>
  <c r="AT2562" i="1"/>
  <c r="AS2562" i="1"/>
  <c r="AL2562" i="1"/>
  <c r="AU2561" i="1"/>
  <c r="AT2561" i="1"/>
  <c r="AS2561" i="1"/>
  <c r="AL2561" i="1"/>
  <c r="AU2560" i="1"/>
  <c r="AT2560" i="1"/>
  <c r="AS2560" i="1"/>
  <c r="AL2560" i="1"/>
  <c r="AU2559" i="1"/>
  <c r="AT2559" i="1"/>
  <c r="AS2559" i="1"/>
  <c r="AL2559" i="1"/>
  <c r="AU2558" i="1"/>
  <c r="AT2558" i="1"/>
  <c r="AS2558" i="1"/>
  <c r="AL2558" i="1"/>
  <c r="AU2557" i="1"/>
  <c r="AT2557" i="1"/>
  <c r="AS2557" i="1"/>
  <c r="AL2557" i="1"/>
  <c r="AU2556" i="1"/>
  <c r="AT2556" i="1"/>
  <c r="AS2556" i="1"/>
  <c r="AL2556" i="1"/>
  <c r="AU2555" i="1"/>
  <c r="AT2555" i="1"/>
  <c r="AS2555" i="1"/>
  <c r="AL2555" i="1"/>
  <c r="AU2554" i="1"/>
  <c r="AT2554" i="1"/>
  <c r="AS2554" i="1"/>
  <c r="AL2554" i="1"/>
  <c r="AU2553" i="1"/>
  <c r="AT2553" i="1"/>
  <c r="AS2553" i="1"/>
  <c r="AL2553" i="1"/>
  <c r="AU2552" i="1"/>
  <c r="AT2552" i="1"/>
  <c r="AS2552" i="1"/>
  <c r="AL2552" i="1"/>
  <c r="AU2551" i="1"/>
  <c r="AT2551" i="1"/>
  <c r="AS2551" i="1"/>
  <c r="AL2551" i="1"/>
  <c r="AU2550" i="1"/>
  <c r="AT2550" i="1"/>
  <c r="AS2550" i="1"/>
  <c r="AL2550" i="1"/>
  <c r="AU2549" i="1"/>
  <c r="AT2549" i="1"/>
  <c r="AS2549" i="1"/>
  <c r="AL2549" i="1"/>
  <c r="AU2548" i="1"/>
  <c r="AT2548" i="1"/>
  <c r="AS2548" i="1"/>
  <c r="AL2548" i="1"/>
  <c r="AU2547" i="1"/>
  <c r="AT2547" i="1"/>
  <c r="AS2547" i="1"/>
  <c r="AL2547" i="1"/>
  <c r="AU2546" i="1"/>
  <c r="AT2546" i="1"/>
  <c r="AS2546" i="1"/>
  <c r="AL2546" i="1"/>
  <c r="AU2545" i="1"/>
  <c r="AT2545" i="1"/>
  <c r="AS2545" i="1"/>
  <c r="AL2545" i="1"/>
  <c r="AU2544" i="1"/>
  <c r="AT2544" i="1"/>
  <c r="AS2544" i="1"/>
  <c r="AL2544" i="1"/>
  <c r="AU2543" i="1"/>
  <c r="AT2543" i="1"/>
  <c r="AS2543" i="1"/>
  <c r="AL2543" i="1"/>
  <c r="AU2542" i="1"/>
  <c r="AT2542" i="1"/>
  <c r="AS2542" i="1"/>
  <c r="AL2542" i="1"/>
  <c r="AU2541" i="1"/>
  <c r="AT2541" i="1"/>
  <c r="AS2541" i="1"/>
  <c r="AL2541" i="1"/>
  <c r="AU2540" i="1"/>
  <c r="AT2540" i="1"/>
  <c r="AS2540" i="1"/>
  <c r="AL2540" i="1"/>
  <c r="AU2539" i="1"/>
  <c r="AT2539" i="1"/>
  <c r="AS2539" i="1"/>
  <c r="AL2539" i="1"/>
  <c r="AU2538" i="1"/>
  <c r="AT2538" i="1"/>
  <c r="AS2538" i="1"/>
  <c r="AL2538" i="1"/>
  <c r="AU2537" i="1"/>
  <c r="AT2537" i="1"/>
  <c r="AS2537" i="1"/>
  <c r="AL2537" i="1"/>
  <c r="AU2536" i="1"/>
  <c r="AT2536" i="1"/>
  <c r="AS2536" i="1"/>
  <c r="AL2536" i="1"/>
  <c r="AU2535" i="1"/>
  <c r="AT2535" i="1"/>
  <c r="AS2535" i="1"/>
  <c r="AL2535" i="1"/>
  <c r="AU2534" i="1"/>
  <c r="AT2534" i="1"/>
  <c r="AS2534" i="1"/>
  <c r="AL2534" i="1"/>
  <c r="AU2533" i="1"/>
  <c r="AT2533" i="1"/>
  <c r="AS2533" i="1"/>
  <c r="AL2533" i="1"/>
  <c r="AU2532" i="1"/>
  <c r="AT2532" i="1"/>
  <c r="AS2532" i="1"/>
  <c r="AL2532" i="1"/>
  <c r="AU2531" i="1"/>
  <c r="AT2531" i="1"/>
  <c r="AS2531" i="1"/>
  <c r="AL2531" i="1"/>
  <c r="AU2530" i="1"/>
  <c r="AT2530" i="1"/>
  <c r="AS2530" i="1"/>
  <c r="AL2530" i="1"/>
  <c r="AU2529" i="1"/>
  <c r="AT2529" i="1"/>
  <c r="AS2529" i="1"/>
  <c r="AL2529" i="1"/>
  <c r="AU2528" i="1"/>
  <c r="AT2528" i="1"/>
  <c r="AS2528" i="1"/>
  <c r="AL2528" i="1"/>
  <c r="AU2527" i="1"/>
  <c r="AT2527" i="1"/>
  <c r="AS2527" i="1"/>
  <c r="AL2527" i="1"/>
  <c r="AU2526" i="1"/>
  <c r="AT2526" i="1"/>
  <c r="AS2526" i="1"/>
  <c r="AL2526" i="1"/>
  <c r="AU2525" i="1"/>
  <c r="AT2525" i="1"/>
  <c r="AS2525" i="1"/>
  <c r="AL2525" i="1"/>
  <c r="AU2524" i="1"/>
  <c r="AT2524" i="1"/>
  <c r="AS2524" i="1"/>
  <c r="AL2524" i="1"/>
  <c r="AU2523" i="1"/>
  <c r="AT2523" i="1"/>
  <c r="AS2523" i="1"/>
  <c r="AL2523" i="1"/>
  <c r="AU2522" i="1"/>
  <c r="AT2522" i="1"/>
  <c r="AS2522" i="1"/>
  <c r="AL2522" i="1"/>
  <c r="AU2521" i="1"/>
  <c r="AT2521" i="1"/>
  <c r="AS2521" i="1"/>
  <c r="AL2521" i="1"/>
  <c r="AU2520" i="1"/>
  <c r="AT2520" i="1"/>
  <c r="AS2520" i="1"/>
  <c r="AL2520" i="1"/>
  <c r="AU2519" i="1"/>
  <c r="AT2519" i="1"/>
  <c r="AS2519" i="1"/>
  <c r="AL2519" i="1"/>
  <c r="AU2518" i="1"/>
  <c r="AT2518" i="1"/>
  <c r="AS2518" i="1"/>
  <c r="AL2518" i="1"/>
  <c r="AU2517" i="1"/>
  <c r="AT2517" i="1"/>
  <c r="AS2517" i="1"/>
  <c r="AL2517" i="1"/>
  <c r="AU2516" i="1"/>
  <c r="AT2516" i="1"/>
  <c r="AS2516" i="1"/>
  <c r="AL2516" i="1"/>
  <c r="AU2515" i="1"/>
  <c r="AT2515" i="1"/>
  <c r="AS2515" i="1"/>
  <c r="AL2515" i="1"/>
  <c r="AU2514" i="1"/>
  <c r="AT2514" i="1"/>
  <c r="AS2514" i="1"/>
  <c r="AL2514" i="1"/>
  <c r="AU2513" i="1"/>
  <c r="AT2513" i="1"/>
  <c r="AS2513" i="1"/>
  <c r="AL2513" i="1"/>
  <c r="AU2512" i="1"/>
  <c r="AT2512" i="1"/>
  <c r="AS2512" i="1"/>
  <c r="AL2512" i="1"/>
  <c r="AU2511" i="1"/>
  <c r="AT2511" i="1"/>
  <c r="AS2511" i="1"/>
  <c r="AL2511" i="1"/>
  <c r="AU2510" i="1"/>
  <c r="AT2510" i="1"/>
  <c r="AS2510" i="1"/>
  <c r="AL2510" i="1"/>
  <c r="AU2509" i="1"/>
  <c r="AT2509" i="1"/>
  <c r="AS2509" i="1"/>
  <c r="AL2509" i="1"/>
  <c r="AU2508" i="1"/>
  <c r="AT2508" i="1"/>
  <c r="AS2508" i="1"/>
  <c r="AL2508" i="1"/>
  <c r="AU2507" i="1"/>
  <c r="AT2507" i="1"/>
  <c r="AS2507" i="1"/>
  <c r="AL2507" i="1"/>
  <c r="AU2506" i="1"/>
  <c r="AT2506" i="1"/>
  <c r="AS2506" i="1"/>
  <c r="AL2506" i="1"/>
  <c r="AU2505" i="1"/>
  <c r="AT2505" i="1"/>
  <c r="AS2505" i="1"/>
  <c r="AL2505" i="1"/>
  <c r="AU2504" i="1"/>
  <c r="AT2504" i="1"/>
  <c r="AS2504" i="1"/>
  <c r="AL2504" i="1"/>
  <c r="AU2503" i="1"/>
  <c r="AT2503" i="1"/>
  <c r="AS2503" i="1"/>
  <c r="AL2503" i="1"/>
  <c r="AU2502" i="1"/>
  <c r="AT2502" i="1"/>
  <c r="AS2502" i="1"/>
  <c r="AL2502" i="1"/>
  <c r="AU2501" i="1"/>
  <c r="AT2501" i="1"/>
  <c r="AS2501" i="1"/>
  <c r="AL2501" i="1"/>
  <c r="AU2500" i="1"/>
  <c r="AT2500" i="1"/>
  <c r="AS2500" i="1"/>
  <c r="AL2500" i="1"/>
  <c r="AU2499" i="1"/>
  <c r="AT2499" i="1"/>
  <c r="AS2499" i="1"/>
  <c r="AL2499" i="1"/>
  <c r="AU2498" i="1"/>
  <c r="AT2498" i="1"/>
  <c r="AS2498" i="1"/>
  <c r="AL2498" i="1"/>
  <c r="AU2497" i="1"/>
  <c r="AT2497" i="1"/>
  <c r="AS2497" i="1"/>
  <c r="AL2497" i="1"/>
  <c r="AU2496" i="1"/>
  <c r="AT2496" i="1"/>
  <c r="AS2496" i="1"/>
  <c r="AL2496" i="1"/>
  <c r="AU2495" i="1"/>
  <c r="AT2495" i="1"/>
  <c r="AS2495" i="1"/>
  <c r="AL2495" i="1"/>
  <c r="AU2494" i="1"/>
  <c r="AT2494" i="1"/>
  <c r="AS2494" i="1"/>
  <c r="AL2494" i="1"/>
  <c r="AU2493" i="1"/>
  <c r="AT2493" i="1"/>
  <c r="AS2493" i="1"/>
  <c r="AL2493" i="1"/>
  <c r="AU2492" i="1"/>
  <c r="AT2492" i="1"/>
  <c r="AS2492" i="1"/>
  <c r="AL2492" i="1"/>
  <c r="AU2491" i="1"/>
  <c r="AT2491" i="1"/>
  <c r="AS2491" i="1"/>
  <c r="AL2491" i="1"/>
  <c r="AU2490" i="1"/>
  <c r="AT2490" i="1"/>
  <c r="AS2490" i="1"/>
  <c r="AL2490" i="1"/>
  <c r="AU2489" i="1"/>
  <c r="AT2489" i="1"/>
  <c r="AS2489" i="1"/>
  <c r="AL2489" i="1"/>
  <c r="AU2488" i="1"/>
  <c r="AT2488" i="1"/>
  <c r="AS2488" i="1"/>
  <c r="AL2488" i="1"/>
  <c r="AU2487" i="1"/>
  <c r="AT2487" i="1"/>
  <c r="AS2487" i="1"/>
  <c r="AL2487" i="1"/>
  <c r="AU2486" i="1"/>
  <c r="AT2486" i="1"/>
  <c r="AS2486" i="1"/>
  <c r="AL2486" i="1"/>
  <c r="AU2485" i="1"/>
  <c r="AT2485" i="1"/>
  <c r="AS2485" i="1"/>
  <c r="AL2485" i="1"/>
  <c r="AU2484" i="1"/>
  <c r="AT2484" i="1"/>
  <c r="AS2484" i="1"/>
  <c r="AL2484" i="1"/>
  <c r="AU2483" i="1"/>
  <c r="AT2483" i="1"/>
  <c r="AS2483" i="1"/>
  <c r="AL2483" i="1"/>
  <c r="AU2482" i="1"/>
  <c r="AT2482" i="1"/>
  <c r="AS2482" i="1"/>
  <c r="AL2482" i="1"/>
  <c r="AU2481" i="1"/>
  <c r="AT2481" i="1"/>
  <c r="AS2481" i="1"/>
  <c r="AL2481" i="1"/>
  <c r="AU2480" i="1"/>
  <c r="AT2480" i="1"/>
  <c r="AS2480" i="1"/>
  <c r="AL2480" i="1"/>
  <c r="AU2479" i="1"/>
  <c r="AT2479" i="1"/>
  <c r="AS2479" i="1"/>
  <c r="AL2479" i="1"/>
  <c r="AU2478" i="1"/>
  <c r="AT2478" i="1"/>
  <c r="AS2478" i="1"/>
  <c r="AL2478" i="1"/>
  <c r="AU2477" i="1"/>
  <c r="AT2477" i="1"/>
  <c r="AS2477" i="1"/>
  <c r="AL2477" i="1"/>
  <c r="AU2476" i="1"/>
  <c r="AT2476" i="1"/>
  <c r="AS2476" i="1"/>
  <c r="AL2476" i="1"/>
  <c r="AU2475" i="1"/>
  <c r="AT2475" i="1"/>
  <c r="AS2475" i="1"/>
  <c r="AL2475" i="1"/>
  <c r="AU2474" i="1"/>
  <c r="AT2474" i="1"/>
  <c r="AS2474" i="1"/>
  <c r="AL2474" i="1"/>
  <c r="AU2473" i="1"/>
  <c r="AT2473" i="1"/>
  <c r="AS2473" i="1"/>
  <c r="AL2473" i="1"/>
  <c r="AU2472" i="1"/>
  <c r="AT2472" i="1"/>
  <c r="AS2472" i="1"/>
  <c r="AL2472" i="1"/>
  <c r="AU2471" i="1"/>
  <c r="AT2471" i="1"/>
  <c r="AS2471" i="1"/>
  <c r="AL2471" i="1"/>
  <c r="AU2470" i="1"/>
  <c r="AT2470" i="1"/>
  <c r="AS2470" i="1"/>
  <c r="AL2470" i="1"/>
  <c r="AU2469" i="1"/>
  <c r="AT2469" i="1"/>
  <c r="AS2469" i="1"/>
  <c r="AL2469" i="1"/>
  <c r="AU2468" i="1"/>
  <c r="AT2468" i="1"/>
  <c r="AS2468" i="1"/>
  <c r="AL2468" i="1"/>
  <c r="AU2467" i="1"/>
  <c r="AT2467" i="1"/>
  <c r="AS2467" i="1"/>
  <c r="AL2467" i="1"/>
  <c r="AU2466" i="1"/>
  <c r="AT2466" i="1"/>
  <c r="AS2466" i="1"/>
  <c r="AL2466" i="1"/>
  <c r="AU2465" i="1"/>
  <c r="AT2465" i="1"/>
  <c r="AS2465" i="1"/>
  <c r="AL2465" i="1"/>
  <c r="AU2464" i="1"/>
  <c r="AT2464" i="1"/>
  <c r="AS2464" i="1"/>
  <c r="AL2464" i="1"/>
  <c r="AU2463" i="1"/>
  <c r="AT2463" i="1"/>
  <c r="AS2463" i="1"/>
  <c r="AL2463" i="1"/>
  <c r="AU2462" i="1"/>
  <c r="AT2462" i="1"/>
  <c r="AS2462" i="1"/>
  <c r="AL2462" i="1"/>
  <c r="AU2461" i="1"/>
  <c r="AT2461" i="1"/>
  <c r="AS2461" i="1"/>
  <c r="AL2461" i="1"/>
  <c r="AU2460" i="1"/>
  <c r="AT2460" i="1"/>
  <c r="AS2460" i="1"/>
  <c r="AL2460" i="1"/>
  <c r="AU2459" i="1"/>
  <c r="AT2459" i="1"/>
  <c r="AS2459" i="1"/>
  <c r="AL2459" i="1"/>
  <c r="AU2458" i="1"/>
  <c r="AT2458" i="1"/>
  <c r="AS2458" i="1"/>
  <c r="AL2458" i="1"/>
  <c r="AU2457" i="1"/>
  <c r="AT2457" i="1"/>
  <c r="AS2457" i="1"/>
  <c r="AL2457" i="1"/>
  <c r="AU2456" i="1"/>
  <c r="AT2456" i="1"/>
  <c r="AS2456" i="1"/>
  <c r="AL2456" i="1"/>
  <c r="AU2455" i="1"/>
  <c r="AT2455" i="1"/>
  <c r="AS2455" i="1"/>
  <c r="AL2455" i="1"/>
  <c r="AU2454" i="1"/>
  <c r="AT2454" i="1"/>
  <c r="AS2454" i="1"/>
  <c r="AL2454" i="1"/>
  <c r="AU2453" i="1"/>
  <c r="AT2453" i="1"/>
  <c r="AS2453" i="1"/>
  <c r="AL2453" i="1"/>
  <c r="AU2452" i="1"/>
  <c r="AT2452" i="1"/>
  <c r="AS2452" i="1"/>
  <c r="AL2452" i="1"/>
  <c r="AU2451" i="1"/>
  <c r="AT2451" i="1"/>
  <c r="AS2451" i="1"/>
  <c r="AL2451" i="1"/>
  <c r="AU2450" i="1"/>
  <c r="AT2450" i="1"/>
  <c r="AS2450" i="1"/>
  <c r="AL2450" i="1"/>
  <c r="AU2449" i="1"/>
  <c r="AT2449" i="1"/>
  <c r="AS2449" i="1"/>
  <c r="AL2449" i="1"/>
  <c r="AU2448" i="1"/>
  <c r="AT2448" i="1"/>
  <c r="AS2448" i="1"/>
  <c r="AL2448" i="1"/>
  <c r="AU2447" i="1"/>
  <c r="AT2447" i="1"/>
  <c r="AS2447" i="1"/>
  <c r="AL2447" i="1"/>
  <c r="AU2446" i="1"/>
  <c r="AT2446" i="1"/>
  <c r="AS2446" i="1"/>
  <c r="AL2446" i="1"/>
  <c r="AU2445" i="1"/>
  <c r="AT2445" i="1"/>
  <c r="AS2445" i="1"/>
  <c r="AL2445" i="1"/>
  <c r="AU2444" i="1"/>
  <c r="AT2444" i="1"/>
  <c r="AS2444" i="1"/>
  <c r="AL2444" i="1"/>
  <c r="AU2443" i="1"/>
  <c r="AT2443" i="1"/>
  <c r="AS2443" i="1"/>
  <c r="AL2443" i="1"/>
  <c r="AU2442" i="1"/>
  <c r="AT2442" i="1"/>
  <c r="AS2442" i="1"/>
  <c r="AL2442" i="1"/>
  <c r="AU2441" i="1"/>
  <c r="AT2441" i="1"/>
  <c r="AS2441" i="1"/>
  <c r="AL2441" i="1"/>
  <c r="AU2440" i="1"/>
  <c r="AT2440" i="1"/>
  <c r="AS2440" i="1"/>
  <c r="AL2440" i="1"/>
  <c r="AU2439" i="1"/>
  <c r="AT2439" i="1"/>
  <c r="AS2439" i="1"/>
  <c r="AL2439" i="1"/>
  <c r="AU2438" i="1"/>
  <c r="AT2438" i="1"/>
  <c r="AS2438" i="1"/>
  <c r="AL2438" i="1"/>
  <c r="AU2437" i="1"/>
  <c r="AT2437" i="1"/>
  <c r="AS2437" i="1"/>
  <c r="AL2437" i="1"/>
  <c r="AU2436" i="1"/>
  <c r="AT2436" i="1"/>
  <c r="AS2436" i="1"/>
  <c r="AL2436" i="1"/>
  <c r="AU2435" i="1"/>
  <c r="AT2435" i="1"/>
  <c r="AS2435" i="1"/>
  <c r="AL2435" i="1"/>
  <c r="AU2434" i="1"/>
  <c r="AT2434" i="1"/>
  <c r="AS2434" i="1"/>
  <c r="AL2434" i="1"/>
  <c r="AU2433" i="1"/>
  <c r="AT2433" i="1"/>
  <c r="AS2433" i="1"/>
  <c r="AL2433" i="1"/>
  <c r="AU2432" i="1"/>
  <c r="AT2432" i="1"/>
  <c r="AS2432" i="1"/>
  <c r="AL2432" i="1"/>
  <c r="AU2431" i="1"/>
  <c r="AT2431" i="1"/>
  <c r="AS2431" i="1"/>
  <c r="AL2431" i="1"/>
  <c r="AU2430" i="1"/>
  <c r="AT2430" i="1"/>
  <c r="AS2430" i="1"/>
  <c r="AL2430" i="1"/>
  <c r="AU2429" i="1"/>
  <c r="AT2429" i="1"/>
  <c r="AS2429" i="1"/>
  <c r="AL2429" i="1"/>
  <c r="AU2428" i="1"/>
  <c r="AT2428" i="1"/>
  <c r="AS2428" i="1"/>
  <c r="AL2428" i="1"/>
  <c r="AU2427" i="1"/>
  <c r="AT2427" i="1"/>
  <c r="AS2427" i="1"/>
  <c r="AL2427" i="1"/>
  <c r="AU2426" i="1"/>
  <c r="AT2426" i="1"/>
  <c r="AS2426" i="1"/>
  <c r="AL2426" i="1"/>
  <c r="AU2425" i="1"/>
  <c r="AT2425" i="1"/>
  <c r="AS2425" i="1"/>
  <c r="AL2425" i="1"/>
  <c r="AU2424" i="1"/>
  <c r="AT2424" i="1"/>
  <c r="AS2424" i="1"/>
  <c r="AL2424" i="1"/>
  <c r="AU2423" i="1"/>
  <c r="AT2423" i="1"/>
  <c r="AS2423" i="1"/>
  <c r="AL2423" i="1"/>
  <c r="AU2422" i="1"/>
  <c r="AT2422" i="1"/>
  <c r="AS2422" i="1"/>
  <c r="AL2422" i="1"/>
  <c r="AU2421" i="1"/>
  <c r="AT2421" i="1"/>
  <c r="AS2421" i="1"/>
  <c r="AL2421" i="1"/>
  <c r="AU2420" i="1"/>
  <c r="AT2420" i="1"/>
  <c r="AS2420" i="1"/>
  <c r="AL2420" i="1"/>
  <c r="AU2419" i="1"/>
  <c r="AT2419" i="1"/>
  <c r="AS2419" i="1"/>
  <c r="AL2419" i="1"/>
  <c r="AU2418" i="1"/>
  <c r="AT2418" i="1"/>
  <c r="AS2418" i="1"/>
  <c r="AL2418" i="1"/>
  <c r="AU2417" i="1"/>
  <c r="AT2417" i="1"/>
  <c r="AS2417" i="1"/>
  <c r="AL2417" i="1"/>
  <c r="AU2416" i="1"/>
  <c r="AT2416" i="1"/>
  <c r="AS2416" i="1"/>
  <c r="AL2416" i="1"/>
  <c r="AU2415" i="1"/>
  <c r="AT2415" i="1"/>
  <c r="AS2415" i="1"/>
  <c r="AL2415" i="1"/>
  <c r="AU2414" i="1"/>
  <c r="AT2414" i="1"/>
  <c r="AS2414" i="1"/>
  <c r="AL2414" i="1"/>
  <c r="AU2413" i="1"/>
  <c r="AT2413" i="1"/>
  <c r="AS2413" i="1"/>
  <c r="AL2413" i="1"/>
  <c r="AU2412" i="1"/>
  <c r="AT2412" i="1"/>
  <c r="AS2412" i="1"/>
  <c r="AL2412" i="1"/>
  <c r="AU2411" i="1"/>
  <c r="AT2411" i="1"/>
  <c r="AS2411" i="1"/>
  <c r="AL2411" i="1"/>
  <c r="AU2410" i="1"/>
  <c r="AT2410" i="1"/>
  <c r="AS2410" i="1"/>
  <c r="AL2410" i="1"/>
  <c r="AU2409" i="1"/>
  <c r="AT2409" i="1"/>
  <c r="AS2409" i="1"/>
  <c r="AL2409" i="1"/>
  <c r="AU2408" i="1"/>
  <c r="AT2408" i="1"/>
  <c r="AS2408" i="1"/>
  <c r="AL2408" i="1"/>
  <c r="AU2407" i="1"/>
  <c r="AT2407" i="1"/>
  <c r="AS2407" i="1"/>
  <c r="AL2407" i="1"/>
  <c r="AU2406" i="1"/>
  <c r="AT2406" i="1"/>
  <c r="AS2406" i="1"/>
  <c r="AL2406" i="1"/>
  <c r="AU2405" i="1"/>
  <c r="AT2405" i="1"/>
  <c r="AS2405" i="1"/>
  <c r="AL2405" i="1"/>
  <c r="AT2404" i="1"/>
  <c r="AS2404" i="1"/>
  <c r="AL2404" i="1"/>
  <c r="H13" i="10" l="1"/>
  <c r="G13" i="10"/>
  <c r="F13" i="10"/>
  <c r="E13" i="10"/>
  <c r="AU10" i="8" l="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U47" i="8" s="1"/>
  <c r="AU48" i="8" s="1"/>
  <c r="AU49" i="8" s="1"/>
  <c r="AU50" i="8" s="1"/>
  <c r="AU51" i="8" s="1"/>
  <c r="AU52" i="8" s="1"/>
  <c r="AU53" i="8" s="1"/>
  <c r="AU54" i="8" s="1"/>
  <c r="AU55" i="8" s="1"/>
  <c r="AU56" i="8" s="1"/>
  <c r="AU57" i="8" s="1"/>
  <c r="AU58" i="8" s="1"/>
  <c r="AU59" i="8" s="1"/>
  <c r="AU60" i="8" s="1"/>
  <c r="AU61" i="8" s="1"/>
  <c r="AU62" i="8" s="1"/>
  <c r="AU63" i="8" s="1"/>
  <c r="AU64" i="8" s="1"/>
  <c r="AU65" i="8" s="1"/>
  <c r="AU66" i="8" s="1"/>
  <c r="AU67" i="8" s="1"/>
  <c r="AU68" i="8" s="1"/>
  <c r="AU69" i="8" s="1"/>
  <c r="AU70" i="8" s="1"/>
  <c r="AU71" i="8" s="1"/>
  <c r="AU72" i="8" s="1"/>
  <c r="AU73" i="8" s="1"/>
  <c r="AU74" i="8" s="1"/>
  <c r="AU75" i="8" s="1"/>
  <c r="AU76" i="8" s="1"/>
  <c r="AU77" i="8" s="1"/>
  <c r="AU78" i="8" s="1"/>
  <c r="AU79" i="8" s="1"/>
  <c r="AU80" i="8" s="1"/>
  <c r="AU81" i="8" s="1"/>
  <c r="AU82" i="8" s="1"/>
  <c r="AU83" i="8" s="1"/>
  <c r="AU84" i="8" s="1"/>
  <c r="AU85" i="8" s="1"/>
  <c r="AU86" i="8" s="1"/>
  <c r="AU87" i="8" s="1"/>
  <c r="AU88" i="8" s="1"/>
  <c r="AU89" i="8" s="1"/>
  <c r="AU90" i="8" s="1"/>
  <c r="AU91" i="8" s="1"/>
  <c r="AU92" i="8" s="1"/>
  <c r="AU93" i="8" s="1"/>
  <c r="AU94" i="8" s="1"/>
  <c r="AU95" i="8" s="1"/>
  <c r="AU96" i="8" s="1"/>
  <c r="AU97" i="8" s="1"/>
  <c r="AU98" i="8" s="1"/>
  <c r="AU99" i="8" s="1"/>
  <c r="AU100" i="8" s="1"/>
  <c r="AU101" i="8" s="1"/>
  <c r="AU102" i="8" s="1"/>
  <c r="AU103" i="8" s="1"/>
  <c r="AU104" i="8" s="1"/>
  <c r="AU105" i="8" s="1"/>
  <c r="AU106" i="8" s="1"/>
  <c r="AU107" i="8" s="1"/>
  <c r="AU108" i="8" s="1"/>
  <c r="AU109" i="8" s="1"/>
  <c r="AU110" i="8" s="1"/>
  <c r="AU111" i="8" s="1"/>
  <c r="AU112" i="8" s="1"/>
  <c r="AU113" i="8" s="1"/>
  <c r="AU114" i="8" s="1"/>
  <c r="AU115" i="8" s="1"/>
  <c r="AU116" i="8" s="1"/>
  <c r="AU117" i="8" s="1"/>
  <c r="AU118" i="8" s="1"/>
  <c r="AU119" i="8" s="1"/>
  <c r="AU120" i="8" s="1"/>
  <c r="AU121" i="8" s="1"/>
  <c r="AU122" i="8" s="1"/>
  <c r="AU123" i="8" s="1"/>
  <c r="AU124" i="8" s="1"/>
  <c r="AU125" i="8" s="1"/>
  <c r="AU126" i="8" s="1"/>
  <c r="AU127" i="8" s="1"/>
  <c r="AU128" i="8" s="1"/>
  <c r="AU129" i="8" s="1"/>
  <c r="AU130" i="8" s="1"/>
  <c r="AU131" i="8" s="1"/>
  <c r="AU132" i="8" s="1"/>
  <c r="AU133" i="8" s="1"/>
  <c r="AU134" i="8" s="1"/>
  <c r="AU135" i="8" s="1"/>
  <c r="AU136" i="8" s="1"/>
  <c r="AU137" i="8" s="1"/>
  <c r="AU138" i="8" s="1"/>
  <c r="AU139" i="8" s="1"/>
  <c r="AU140" i="8" s="1"/>
  <c r="AU141" i="8" s="1"/>
  <c r="AU142" i="8" s="1"/>
  <c r="AU143" i="8" s="1"/>
  <c r="AU144" i="8" s="1"/>
  <c r="AU145" i="8" s="1"/>
  <c r="AU146" i="8" s="1"/>
  <c r="AU147" i="8" s="1"/>
  <c r="AU148" i="8" s="1"/>
  <c r="AU149" i="8" s="1"/>
  <c r="AU150" i="8" s="1"/>
  <c r="AU151" i="8" s="1"/>
  <c r="AU152" i="8" s="1"/>
  <c r="AU153" i="8" s="1"/>
  <c r="AU154" i="8" s="1"/>
  <c r="AU155" i="8" s="1"/>
  <c r="AU156" i="8" s="1"/>
  <c r="AU157" i="8" s="1"/>
  <c r="AU158" i="8" s="1"/>
  <c r="AU159" i="8" s="1"/>
  <c r="AU160" i="8" s="1"/>
  <c r="AU161" i="8" s="1"/>
  <c r="AU162" i="8" s="1"/>
  <c r="AU163" i="8" s="1"/>
  <c r="AU164" i="8" s="1"/>
  <c r="AU165" i="8" s="1"/>
  <c r="AU166" i="8" s="1"/>
  <c r="AU167" i="8" s="1"/>
  <c r="AU168" i="8" s="1"/>
  <c r="AU169" i="8" s="1"/>
  <c r="AU170" i="8" s="1"/>
  <c r="AU171" i="8" s="1"/>
  <c r="AU172" i="8" s="1"/>
  <c r="AU173" i="8" s="1"/>
  <c r="AU174" i="8" s="1"/>
  <c r="AU175" i="8" s="1"/>
  <c r="AU176" i="8" s="1"/>
  <c r="AU177" i="8" s="1"/>
  <c r="AU178" i="8" s="1"/>
  <c r="AU179" i="8" s="1"/>
  <c r="AU180" i="8" s="1"/>
  <c r="AU181" i="8" s="1"/>
  <c r="AU182" i="8" s="1"/>
  <c r="AU183" i="8" s="1"/>
  <c r="AU184" i="8" s="1"/>
  <c r="AU185" i="8" s="1"/>
  <c r="AU186" i="8" s="1"/>
  <c r="AU187" i="8" s="1"/>
  <c r="AU188" i="8" s="1"/>
  <c r="AU189" i="8" s="1"/>
  <c r="AU190" i="8" s="1"/>
  <c r="AU191" i="8" s="1"/>
  <c r="AU192" i="8" s="1"/>
  <c r="AU193" i="8" s="1"/>
  <c r="AU194" i="8" s="1"/>
  <c r="AU195" i="8" s="1"/>
  <c r="AU196" i="8" s="1"/>
  <c r="AU197" i="8" s="1"/>
  <c r="AU198" i="8" s="1"/>
  <c r="AU199" i="8" s="1"/>
  <c r="AU200" i="8" s="1"/>
  <c r="AU201" i="8" s="1"/>
  <c r="AU202" i="8" s="1"/>
  <c r="AU203" i="8" s="1"/>
  <c r="AU204" i="8" s="1"/>
  <c r="AU205" i="8" s="1"/>
  <c r="AU206" i="8" s="1"/>
  <c r="BV9" i="8"/>
  <c r="AK9" i="8" l="1"/>
  <c r="J10" i="8"/>
  <c r="J11" i="8" s="1"/>
  <c r="J12" i="8" s="1"/>
  <c r="J13" i="8" s="1"/>
  <c r="J14" i="8" s="1"/>
  <c r="J15" i="8" s="1"/>
  <c r="J16" i="8" s="1"/>
  <c r="J17" i="8" s="1"/>
  <c r="J18" i="8" s="1"/>
  <c r="J19" i="8" s="1"/>
  <c r="J20" i="8" s="1"/>
  <c r="J21" i="8" s="1"/>
  <c r="J22" i="8" s="1"/>
  <c r="J23" i="8" s="1"/>
  <c r="J24" i="8" s="1"/>
  <c r="J25" i="8" s="1"/>
  <c r="J26" i="8" s="1"/>
  <c r="J27" i="8" s="1"/>
  <c r="J28" i="8" s="1"/>
  <c r="J29" i="8" s="1"/>
  <c r="J30" i="8" s="1"/>
  <c r="J31" i="8" s="1"/>
  <c r="J32" i="8" s="1"/>
  <c r="J33" i="8" s="1"/>
  <c r="J34" i="8" s="1"/>
  <c r="J35" i="8" s="1"/>
  <c r="J36" i="8" s="1"/>
  <c r="J37" i="8" s="1"/>
  <c r="J38" i="8" s="1"/>
  <c r="J39" i="8" s="1"/>
  <c r="J40" i="8" s="1"/>
  <c r="J41" i="8" s="1"/>
  <c r="J42" i="8" s="1"/>
  <c r="J43" i="8" s="1"/>
  <c r="J44" i="8" s="1"/>
  <c r="J45" i="8" s="1"/>
  <c r="J46" i="8" s="1"/>
  <c r="J47" i="8" s="1"/>
  <c r="J48" i="8" s="1"/>
  <c r="J49" i="8" s="1"/>
  <c r="J50" i="8" s="1"/>
  <c r="J51" i="8" s="1"/>
  <c r="J52" i="8" s="1"/>
  <c r="J53" i="8" s="1"/>
  <c r="J54" i="8" s="1"/>
  <c r="J55" i="8" s="1"/>
  <c r="J56" i="8" s="1"/>
  <c r="J57" i="8" s="1"/>
  <c r="J58" i="8" s="1"/>
  <c r="J59" i="8" s="1"/>
  <c r="J60" i="8" s="1"/>
  <c r="J61" i="8" s="1"/>
  <c r="J62" i="8" s="1"/>
  <c r="J63" i="8" s="1"/>
  <c r="J64" i="8" s="1"/>
  <c r="J65" i="8" s="1"/>
  <c r="J66" i="8" s="1"/>
  <c r="J67" i="8" s="1"/>
  <c r="J68" i="8" s="1"/>
  <c r="J69" i="8" s="1"/>
  <c r="J70" i="8" s="1"/>
  <c r="J71" i="8" s="1"/>
  <c r="J72" i="8" s="1"/>
  <c r="J73" i="8" s="1"/>
  <c r="J74" i="8" s="1"/>
  <c r="J75" i="8" s="1"/>
  <c r="J76" i="8" s="1"/>
  <c r="J77" i="8" s="1"/>
  <c r="J78" i="8" s="1"/>
  <c r="J79" i="8" s="1"/>
  <c r="J80" i="8" s="1"/>
  <c r="J81" i="8" s="1"/>
  <c r="J82" i="8" s="1"/>
  <c r="J83" i="8" s="1"/>
  <c r="J84" i="8" s="1"/>
  <c r="J85" i="8" s="1"/>
  <c r="J86" i="8" s="1"/>
  <c r="J87" i="8" s="1"/>
  <c r="J88" i="8" s="1"/>
  <c r="J89" i="8" s="1"/>
  <c r="J90" i="8" s="1"/>
  <c r="J91" i="8" s="1"/>
  <c r="J92" i="8" s="1"/>
  <c r="J93" i="8" s="1"/>
  <c r="J94" i="8" s="1"/>
  <c r="J95" i="8" s="1"/>
  <c r="J96" i="8" s="1"/>
  <c r="J97" i="8" s="1"/>
  <c r="J98" i="8" s="1"/>
  <c r="J99" i="8" s="1"/>
  <c r="J100" i="8" s="1"/>
  <c r="J101" i="8" s="1"/>
  <c r="J102" i="8" s="1"/>
  <c r="J103" i="8" s="1"/>
  <c r="J104" i="8" s="1"/>
  <c r="J105" i="8" s="1"/>
  <c r="J106" i="8" s="1"/>
  <c r="J107" i="8" s="1"/>
  <c r="J108" i="8" s="1"/>
  <c r="J109" i="8" s="1"/>
  <c r="J110" i="8" s="1"/>
  <c r="J111" i="8" s="1"/>
  <c r="J112" i="8" s="1"/>
  <c r="J113" i="8" s="1"/>
  <c r="J114" i="8" s="1"/>
  <c r="J115" i="8" s="1"/>
  <c r="J116" i="8" s="1"/>
  <c r="J117" i="8" s="1"/>
  <c r="J118" i="8" s="1"/>
  <c r="J119" i="8" s="1"/>
  <c r="J120" i="8" s="1"/>
  <c r="J121" i="8" s="1"/>
  <c r="J122" i="8" s="1"/>
  <c r="J123" i="8" s="1"/>
  <c r="J124" i="8" s="1"/>
  <c r="J125" i="8" s="1"/>
  <c r="J126" i="8" s="1"/>
  <c r="J127" i="8" s="1"/>
  <c r="J128" i="8" s="1"/>
  <c r="J129" i="8" s="1"/>
  <c r="J130" i="8" s="1"/>
  <c r="J131" i="8" s="1"/>
  <c r="J132" i="8" s="1"/>
  <c r="J133" i="8" s="1"/>
  <c r="J134" i="8" s="1"/>
  <c r="J135" i="8" s="1"/>
  <c r="J136" i="8" s="1"/>
  <c r="J137" i="8" s="1"/>
  <c r="J138" i="8" s="1"/>
  <c r="J139" i="8" s="1"/>
  <c r="J140" i="8" s="1"/>
  <c r="J141" i="8" s="1"/>
  <c r="J142" i="8" s="1"/>
  <c r="J143" i="8" s="1"/>
  <c r="J144" i="8" s="1"/>
  <c r="J145" i="8" s="1"/>
  <c r="J146" i="8" s="1"/>
  <c r="J147" i="8" s="1"/>
  <c r="J148" i="8" s="1"/>
  <c r="J149" i="8" s="1"/>
  <c r="J150" i="8" s="1"/>
  <c r="J151" i="8" s="1"/>
  <c r="J152" i="8" s="1"/>
  <c r="J153" i="8" s="1"/>
  <c r="J154" i="8" s="1"/>
  <c r="J155" i="8" s="1"/>
  <c r="J156" i="8" s="1"/>
  <c r="J157" i="8" s="1"/>
  <c r="J158" i="8" s="1"/>
  <c r="J159" i="8" s="1"/>
  <c r="J160" i="8" s="1"/>
  <c r="J161" i="8" s="1"/>
  <c r="J162" i="8" s="1"/>
  <c r="J163" i="8" s="1"/>
  <c r="J164" i="8" s="1"/>
  <c r="J165" i="8" s="1"/>
  <c r="J166" i="8" s="1"/>
  <c r="J167" i="8" s="1"/>
  <c r="J168" i="8" s="1"/>
  <c r="J169" i="8" s="1"/>
  <c r="J170" i="8" s="1"/>
  <c r="J171" i="8" s="1"/>
  <c r="J172" i="8" s="1"/>
  <c r="J173" i="8" s="1"/>
  <c r="J174" i="8" s="1"/>
  <c r="J175" i="8" s="1"/>
  <c r="J176" i="8" s="1"/>
  <c r="J177" i="8" s="1"/>
  <c r="J178" i="8" s="1"/>
  <c r="J179" i="8" s="1"/>
  <c r="J180" i="8" s="1"/>
  <c r="J181" i="8" s="1"/>
  <c r="J182" i="8" s="1"/>
  <c r="J183" i="8" s="1"/>
  <c r="J184" i="8" s="1"/>
  <c r="J185" i="8" s="1"/>
  <c r="J186" i="8" s="1"/>
  <c r="J187" i="8" s="1"/>
  <c r="J188" i="8" s="1"/>
  <c r="J189" i="8" s="1"/>
  <c r="J190" i="8" s="1"/>
  <c r="J191" i="8" s="1"/>
  <c r="J192" i="8" s="1"/>
  <c r="J193" i="8" s="1"/>
  <c r="J194" i="8" s="1"/>
  <c r="J195" i="8" s="1"/>
  <c r="J196" i="8" s="1"/>
  <c r="J197" i="8" s="1"/>
  <c r="J198" i="8" s="1"/>
  <c r="J199" i="8" s="1"/>
  <c r="J200" i="8" s="1"/>
  <c r="J201" i="8" s="1"/>
  <c r="J202" i="8" s="1"/>
  <c r="J203" i="8" s="1"/>
  <c r="J204" i="8" s="1"/>
  <c r="J205" i="8" s="1"/>
  <c r="J206" i="8" s="1"/>
  <c r="K3" i="10" l="1"/>
  <c r="AB65" i="3"/>
  <c r="AB66" i="3" s="1"/>
  <c r="Z59" i="3"/>
  <c r="AE55" i="3"/>
  <c r="AE54" i="3"/>
  <c r="AE53" i="3"/>
  <c r="AE51" i="3"/>
  <c r="AE50" i="3"/>
  <c r="AE49" i="3"/>
  <c r="AE48" i="3"/>
  <c r="AE47" i="3"/>
  <c r="AE46" i="3"/>
  <c r="AE45" i="3"/>
  <c r="AE44" i="3"/>
  <c r="AE43" i="3"/>
  <c r="AE42" i="3"/>
  <c r="AE41" i="3"/>
  <c r="AE40" i="3"/>
  <c r="AE39" i="3"/>
  <c r="AE38" i="3"/>
  <c r="AE36" i="3"/>
  <c r="AE35" i="3"/>
  <c r="AE34" i="3"/>
  <c r="AE33" i="3"/>
  <c r="AE32" i="3"/>
  <c r="AE31" i="3"/>
  <c r="AE30" i="3"/>
  <c r="AE29" i="3"/>
  <c r="AE27" i="3"/>
  <c r="AE26" i="3"/>
  <c r="AE25" i="3"/>
  <c r="AE23" i="3"/>
  <c r="AE22" i="3"/>
  <c r="AE21" i="3"/>
  <c r="AE19" i="3"/>
  <c r="AE18" i="3"/>
  <c r="AE17" i="3"/>
  <c r="AE16" i="3"/>
  <c r="AE15" i="3"/>
  <c r="AE13" i="3"/>
  <c r="AE12" i="3"/>
  <c r="AE11" i="3"/>
  <c r="AE10" i="3"/>
  <c r="AE9" i="3"/>
  <c r="AE8" i="3"/>
  <c r="AE6" i="3"/>
  <c r="AE5" i="3"/>
  <c r="AE4" i="3"/>
  <c r="AE3" i="3"/>
  <c r="L18" i="12"/>
  <c r="J12" i="12"/>
  <c r="J11" i="12"/>
  <c r="N9" i="12" l="1"/>
  <c r="N4" i="12" s="1"/>
  <c r="N8" i="12"/>
  <c r="N3" i="12" s="1"/>
  <c r="M9" i="12"/>
  <c r="M8" i="12"/>
  <c r="L9" i="12"/>
  <c r="L4" i="12" s="1"/>
  <c r="L8" i="12"/>
  <c r="L3" i="12" s="1"/>
  <c r="K9" i="12"/>
  <c r="K4" i="12" s="1"/>
  <c r="K8" i="12"/>
  <c r="K3" i="12" s="1"/>
  <c r="M4" i="12" l="1"/>
  <c r="M3" i="12"/>
  <c r="E9" i="6" l="1"/>
  <c r="AU2403" i="1" l="1"/>
  <c r="AU2402" i="1"/>
  <c r="AU2401" i="1"/>
  <c r="AU2400" i="1"/>
  <c r="AU2399" i="1"/>
  <c r="AU2398" i="1"/>
  <c r="AU2397" i="1"/>
  <c r="AU2396" i="1"/>
  <c r="AU2395" i="1"/>
  <c r="AU2394" i="1"/>
  <c r="AU2393" i="1"/>
  <c r="AU2392" i="1"/>
  <c r="AU2391" i="1"/>
  <c r="AU2390" i="1"/>
  <c r="AU2389" i="1"/>
  <c r="AU2388" i="1"/>
  <c r="AU2387" i="1"/>
  <c r="AU2386" i="1"/>
  <c r="AU2385" i="1"/>
  <c r="AU2384" i="1"/>
  <c r="AU2383" i="1"/>
  <c r="AU2382" i="1"/>
  <c r="AU2381" i="1"/>
  <c r="AU2380" i="1"/>
  <c r="AU2379" i="1"/>
  <c r="AU2378" i="1"/>
  <c r="AU2377" i="1"/>
  <c r="AU2376" i="1"/>
  <c r="AU2375" i="1"/>
  <c r="AU2374" i="1"/>
  <c r="AU2373" i="1"/>
  <c r="AU2372" i="1"/>
  <c r="AU2371" i="1"/>
  <c r="AU2370" i="1"/>
  <c r="AU2369" i="1"/>
  <c r="AU2368" i="1"/>
  <c r="AU2367" i="1"/>
  <c r="AU2366" i="1"/>
  <c r="AU2365" i="1"/>
  <c r="AU2364" i="1"/>
  <c r="AU2363" i="1"/>
  <c r="AU2362" i="1"/>
  <c r="AU2361" i="1"/>
  <c r="AU2360" i="1"/>
  <c r="AU2359" i="1"/>
  <c r="AU2358" i="1"/>
  <c r="AU2357" i="1"/>
  <c r="AU2356" i="1"/>
  <c r="AU2355" i="1"/>
  <c r="AU2354" i="1"/>
  <c r="AU2353" i="1"/>
  <c r="AU2352" i="1"/>
  <c r="AU2351" i="1"/>
  <c r="AU2350" i="1"/>
  <c r="AU2349" i="1"/>
  <c r="AU2348" i="1"/>
  <c r="AU2347" i="1"/>
  <c r="AU2346" i="1"/>
  <c r="AU2345" i="1"/>
  <c r="AU2344" i="1"/>
  <c r="AU2343" i="1"/>
  <c r="AU2342" i="1"/>
  <c r="AU2341" i="1"/>
  <c r="AU2340" i="1"/>
  <c r="AU2339" i="1"/>
  <c r="AU2338" i="1"/>
  <c r="AU2337" i="1"/>
  <c r="AU2336" i="1"/>
  <c r="AU2335" i="1"/>
  <c r="AU2334" i="1"/>
  <c r="AU2333" i="1"/>
  <c r="AU2332" i="1"/>
  <c r="AU2331" i="1"/>
  <c r="AU2330" i="1"/>
  <c r="AU2329" i="1"/>
  <c r="AU2328" i="1"/>
  <c r="AU2327" i="1"/>
  <c r="AU2326" i="1"/>
  <c r="AU2325" i="1"/>
  <c r="AU2324" i="1"/>
  <c r="AU2323" i="1"/>
  <c r="AU2322" i="1"/>
  <c r="AU2321" i="1"/>
  <c r="AU2320" i="1"/>
  <c r="AU2319" i="1"/>
  <c r="AU2318" i="1"/>
  <c r="AU2317" i="1"/>
  <c r="AU2316" i="1"/>
  <c r="AU2315" i="1"/>
  <c r="AU2314" i="1"/>
  <c r="AU2313" i="1"/>
  <c r="AU2312" i="1"/>
  <c r="AU2311" i="1"/>
  <c r="AU2310" i="1"/>
  <c r="AU2309" i="1"/>
  <c r="AU2308" i="1"/>
  <c r="AU2307" i="1"/>
  <c r="AU2306" i="1"/>
  <c r="AU2305" i="1"/>
  <c r="AU2304" i="1"/>
  <c r="AU2303" i="1"/>
  <c r="AU2302" i="1"/>
  <c r="AU2301" i="1"/>
  <c r="AU2300" i="1"/>
  <c r="AU2299" i="1"/>
  <c r="AU2298" i="1"/>
  <c r="AU2297" i="1"/>
  <c r="AU2296" i="1"/>
  <c r="AU2295" i="1"/>
  <c r="AU2294" i="1"/>
  <c r="AU2293" i="1"/>
  <c r="AU2292" i="1"/>
  <c r="AU2291" i="1"/>
  <c r="AU2290" i="1"/>
  <c r="AU2289" i="1"/>
  <c r="AU2288" i="1"/>
  <c r="AU2287" i="1"/>
  <c r="AU2286" i="1"/>
  <c r="AU2285" i="1"/>
  <c r="AU2284" i="1"/>
  <c r="AU2283" i="1"/>
  <c r="AU2282" i="1"/>
  <c r="AU2281" i="1"/>
  <c r="AU2280" i="1"/>
  <c r="AU2279" i="1"/>
  <c r="AU2278" i="1"/>
  <c r="AU2277" i="1"/>
  <c r="AU2276" i="1"/>
  <c r="AU2275" i="1"/>
  <c r="AU2274" i="1"/>
  <c r="AU2273" i="1"/>
  <c r="AU2272" i="1"/>
  <c r="AU2271" i="1"/>
  <c r="AU2270" i="1"/>
  <c r="AU2269" i="1"/>
  <c r="AU2268" i="1"/>
  <c r="AU2267" i="1"/>
  <c r="AU2266" i="1"/>
  <c r="AU2265" i="1"/>
  <c r="AU2264" i="1"/>
  <c r="AU2263" i="1"/>
  <c r="AU2262" i="1"/>
  <c r="AU2261" i="1"/>
  <c r="AU2260" i="1"/>
  <c r="AU2259" i="1"/>
  <c r="AU2258" i="1"/>
  <c r="AU2257" i="1"/>
  <c r="AU2256" i="1"/>
  <c r="AU2255" i="1"/>
  <c r="AU2254" i="1"/>
  <c r="AU2253" i="1"/>
  <c r="AU2252" i="1"/>
  <c r="AU2251" i="1"/>
  <c r="AU2250" i="1"/>
  <c r="AU2249" i="1"/>
  <c r="AU2248" i="1"/>
  <c r="AU2247" i="1"/>
  <c r="AU2246" i="1"/>
  <c r="AU2245" i="1"/>
  <c r="AU2244" i="1"/>
  <c r="AU2243" i="1"/>
  <c r="AU2242" i="1"/>
  <c r="AU2241" i="1"/>
  <c r="AU2240" i="1"/>
  <c r="AU2239" i="1"/>
  <c r="AU2238" i="1"/>
  <c r="AU2237" i="1"/>
  <c r="AU2236" i="1"/>
  <c r="AU2235" i="1"/>
  <c r="AU2234" i="1"/>
  <c r="AU2233" i="1"/>
  <c r="AU2232" i="1"/>
  <c r="AU2231" i="1"/>
  <c r="AU2230" i="1"/>
  <c r="AU2229" i="1"/>
  <c r="AU2228" i="1"/>
  <c r="AU2227" i="1"/>
  <c r="AU2226" i="1"/>
  <c r="AU2225" i="1"/>
  <c r="AU2224" i="1"/>
  <c r="AU2223" i="1"/>
  <c r="AU2222" i="1"/>
  <c r="AU2221" i="1"/>
  <c r="AU2220" i="1"/>
  <c r="AU2219" i="1"/>
  <c r="AU2218" i="1"/>
  <c r="AU2217" i="1"/>
  <c r="AU2216" i="1"/>
  <c r="AU2215" i="1"/>
  <c r="AU2214" i="1"/>
  <c r="AU2213" i="1"/>
  <c r="AU2212" i="1"/>
  <c r="AU2211" i="1"/>
  <c r="AU2210" i="1"/>
  <c r="AU2209" i="1"/>
  <c r="AU2208" i="1"/>
  <c r="AU2207" i="1"/>
  <c r="AU2206" i="1"/>
  <c r="AU2205" i="1"/>
  <c r="AU2204" i="1"/>
  <c r="AU2203" i="1"/>
  <c r="AU2202" i="1"/>
  <c r="AU2201" i="1"/>
  <c r="AU2200" i="1"/>
  <c r="AU2199" i="1"/>
  <c r="AU2198" i="1"/>
  <c r="AU2197" i="1"/>
  <c r="AU2196" i="1"/>
  <c r="AU2195" i="1"/>
  <c r="AU2194" i="1"/>
  <c r="AU2193" i="1"/>
  <c r="AU2192" i="1"/>
  <c r="AU2191" i="1"/>
  <c r="AU2190" i="1"/>
  <c r="AU2189" i="1"/>
  <c r="AU2188" i="1"/>
  <c r="AU2187" i="1"/>
  <c r="AU2186" i="1"/>
  <c r="AU2185" i="1"/>
  <c r="AU2184" i="1"/>
  <c r="AU2183" i="1"/>
  <c r="AU2182" i="1"/>
  <c r="AU2181" i="1"/>
  <c r="AU2180" i="1"/>
  <c r="AU2179" i="1"/>
  <c r="AU2178" i="1"/>
  <c r="AU2177" i="1"/>
  <c r="AU2176" i="1"/>
  <c r="AU2175" i="1"/>
  <c r="AU2174" i="1"/>
  <c r="AU2173" i="1"/>
  <c r="AU2172" i="1"/>
  <c r="AU2171" i="1"/>
  <c r="AU2170" i="1"/>
  <c r="AU2169" i="1"/>
  <c r="AU2168" i="1"/>
  <c r="AU2167" i="1"/>
  <c r="AU2166" i="1"/>
  <c r="AU2165" i="1"/>
  <c r="AU2164" i="1"/>
  <c r="AU2163" i="1"/>
  <c r="AU2162" i="1"/>
  <c r="AU2161" i="1"/>
  <c r="AU2160" i="1"/>
  <c r="AU2159" i="1"/>
  <c r="AU2158" i="1"/>
  <c r="AU2157" i="1"/>
  <c r="AU2156" i="1"/>
  <c r="AU2155" i="1"/>
  <c r="AU2154" i="1"/>
  <c r="AU2153" i="1"/>
  <c r="AU2152" i="1"/>
  <c r="AU2151" i="1"/>
  <c r="AU2150" i="1"/>
  <c r="AU2149" i="1"/>
  <c r="AU2148" i="1"/>
  <c r="AU2147" i="1"/>
  <c r="AU2146" i="1"/>
  <c r="AU2145" i="1"/>
  <c r="AU2144" i="1"/>
  <c r="AU2143" i="1"/>
  <c r="AU2142" i="1"/>
  <c r="AU2141" i="1"/>
  <c r="AU2140" i="1"/>
  <c r="AU2139" i="1"/>
  <c r="AU2138" i="1"/>
  <c r="AU2137" i="1"/>
  <c r="AU2136" i="1"/>
  <c r="AU2135" i="1"/>
  <c r="AU2134" i="1"/>
  <c r="AU2133" i="1"/>
  <c r="AU2132" i="1"/>
  <c r="AU2131" i="1"/>
  <c r="AU2130" i="1"/>
  <c r="AU2129" i="1"/>
  <c r="AU2128" i="1"/>
  <c r="AU2127" i="1"/>
  <c r="AU2126" i="1"/>
  <c r="AU2125" i="1"/>
  <c r="AU2124" i="1"/>
  <c r="AU2123" i="1"/>
  <c r="AU2122" i="1"/>
  <c r="AU2121" i="1"/>
  <c r="AU2120" i="1"/>
  <c r="AU2119" i="1"/>
  <c r="AU2118" i="1"/>
  <c r="AU2117" i="1"/>
  <c r="AU2116" i="1"/>
  <c r="AU2115" i="1"/>
  <c r="AU2114" i="1"/>
  <c r="AU2113" i="1"/>
  <c r="AU2112" i="1"/>
  <c r="AU2111" i="1"/>
  <c r="AU2110" i="1"/>
  <c r="AU2109" i="1"/>
  <c r="AU2108" i="1"/>
  <c r="AU2107" i="1"/>
  <c r="AU2106" i="1"/>
  <c r="AU2105" i="1"/>
  <c r="AU2104" i="1"/>
  <c r="AU2103" i="1"/>
  <c r="AU2102" i="1"/>
  <c r="AU2101" i="1"/>
  <c r="AU2100" i="1"/>
  <c r="AU2099" i="1"/>
  <c r="AU2098" i="1"/>
  <c r="AU2097" i="1"/>
  <c r="AU2096" i="1"/>
  <c r="AU2095" i="1"/>
  <c r="AU2094" i="1"/>
  <c r="AU2093" i="1"/>
  <c r="AU2092" i="1"/>
  <c r="AU2091" i="1"/>
  <c r="AU2090" i="1"/>
  <c r="AU2089" i="1"/>
  <c r="AU2088" i="1"/>
  <c r="AU2087" i="1"/>
  <c r="AU2086" i="1"/>
  <c r="AU2085" i="1"/>
  <c r="AU2084" i="1"/>
  <c r="AU2083" i="1"/>
  <c r="AU2082" i="1"/>
  <c r="AU2081" i="1"/>
  <c r="AU2080" i="1"/>
  <c r="AU2079" i="1"/>
  <c r="AU2078" i="1"/>
  <c r="AU2077" i="1"/>
  <c r="AU2076" i="1"/>
  <c r="AU2075" i="1"/>
  <c r="AU2074" i="1"/>
  <c r="AU2073" i="1"/>
  <c r="AU2072" i="1"/>
  <c r="AU2071" i="1"/>
  <c r="AU2070" i="1"/>
  <c r="AU2069" i="1"/>
  <c r="AU2068" i="1"/>
  <c r="AU2067" i="1"/>
  <c r="AU2066" i="1"/>
  <c r="AU2065" i="1"/>
  <c r="AU2064" i="1"/>
  <c r="AU2063" i="1"/>
  <c r="AU2062" i="1"/>
  <c r="AU2061" i="1"/>
  <c r="AU2060" i="1"/>
  <c r="AU2059" i="1"/>
  <c r="AU2058" i="1"/>
  <c r="AU2057" i="1"/>
  <c r="AU2056" i="1"/>
  <c r="AU2055" i="1"/>
  <c r="AU2054" i="1"/>
  <c r="AU2053" i="1"/>
  <c r="AU2052" i="1"/>
  <c r="AU2051" i="1"/>
  <c r="AU2050" i="1"/>
  <c r="AU2049" i="1"/>
  <c r="AU2048" i="1"/>
  <c r="AU2047" i="1"/>
  <c r="AU2046" i="1"/>
  <c r="AU2045" i="1"/>
  <c r="AU2044" i="1"/>
  <c r="AU2043" i="1"/>
  <c r="AU2042" i="1"/>
  <c r="AU2041" i="1"/>
  <c r="AU2040" i="1"/>
  <c r="AU2039" i="1"/>
  <c r="AU2038" i="1"/>
  <c r="AU2037" i="1"/>
  <c r="AU2036" i="1"/>
  <c r="AU2035" i="1"/>
  <c r="AU2034" i="1"/>
  <c r="AU2032" i="1"/>
  <c r="AU2031" i="1"/>
  <c r="AU2030" i="1"/>
  <c r="AU2029" i="1"/>
  <c r="AU2028" i="1"/>
  <c r="AU2027" i="1"/>
  <c r="AU2026" i="1"/>
  <c r="AU2025" i="1"/>
  <c r="AU2024" i="1"/>
  <c r="AU2023" i="1"/>
  <c r="AU2022" i="1"/>
  <c r="AU2021" i="1"/>
  <c r="AU2020" i="1"/>
  <c r="AU2019" i="1"/>
  <c r="AU2018" i="1"/>
  <c r="AU2017" i="1"/>
  <c r="AU2016" i="1"/>
  <c r="AU2015" i="1"/>
  <c r="AU2014" i="1"/>
  <c r="AU2013" i="1"/>
  <c r="AU2012" i="1"/>
  <c r="AU2011" i="1"/>
  <c r="AU2010" i="1"/>
  <c r="AU2009" i="1"/>
  <c r="AU2008" i="1"/>
  <c r="AU2007" i="1"/>
  <c r="AU2006" i="1"/>
  <c r="AU2005" i="1"/>
  <c r="AU2004" i="1"/>
  <c r="AU2003" i="1"/>
  <c r="AU2002" i="1"/>
  <c r="AU2001" i="1"/>
  <c r="AU2000" i="1"/>
  <c r="AU1999" i="1"/>
  <c r="AU1998" i="1"/>
  <c r="AU1997" i="1"/>
  <c r="AU1996" i="1"/>
  <c r="AU1995" i="1"/>
  <c r="AU1994" i="1"/>
  <c r="AU1993" i="1"/>
  <c r="AU1992" i="1"/>
  <c r="AU1991" i="1"/>
  <c r="AU1990" i="1"/>
  <c r="AU1989" i="1"/>
  <c r="AU1988" i="1"/>
  <c r="AU1987" i="1"/>
  <c r="AU1986" i="1"/>
  <c r="AU1985" i="1"/>
  <c r="AU1984" i="1"/>
  <c r="AU1983" i="1"/>
  <c r="AU1982" i="1"/>
  <c r="AU1981" i="1"/>
  <c r="AU1980" i="1"/>
  <c r="AU1979" i="1"/>
  <c r="AU1978" i="1"/>
  <c r="AU1977" i="1"/>
  <c r="AU1976" i="1"/>
  <c r="AU1975" i="1"/>
  <c r="AU1974" i="1"/>
  <c r="AU1973" i="1"/>
  <c r="AU1972" i="1"/>
  <c r="AU1971" i="1"/>
  <c r="AU1970" i="1"/>
  <c r="AU1969" i="1"/>
  <c r="AU1968" i="1"/>
  <c r="AU1967" i="1"/>
  <c r="AU1966" i="1"/>
  <c r="AU1965" i="1"/>
  <c r="AU1964" i="1"/>
  <c r="AU1963" i="1"/>
  <c r="AU1962" i="1"/>
  <c r="AU1961" i="1"/>
  <c r="AU1960" i="1"/>
  <c r="AU1959" i="1"/>
  <c r="AU1958" i="1"/>
  <c r="AU1957" i="1"/>
  <c r="AU1956" i="1"/>
  <c r="AU1955" i="1"/>
  <c r="AU1954" i="1"/>
  <c r="AU1953" i="1"/>
  <c r="AU1952" i="1"/>
  <c r="AU1951" i="1"/>
  <c r="AU1950" i="1"/>
  <c r="AU1949" i="1"/>
  <c r="AU1948" i="1"/>
  <c r="AU1947" i="1"/>
  <c r="AU1946" i="1"/>
  <c r="AU1945" i="1"/>
  <c r="AU1944" i="1"/>
  <c r="AU1943" i="1"/>
  <c r="AU1942" i="1"/>
  <c r="AU1941" i="1"/>
  <c r="AU1940" i="1"/>
  <c r="AU1939" i="1"/>
  <c r="AU1938" i="1"/>
  <c r="AU1937" i="1"/>
  <c r="AU1936" i="1"/>
  <c r="AU1935" i="1"/>
  <c r="AU1934" i="1"/>
  <c r="AU1933" i="1"/>
  <c r="AU1932" i="1"/>
  <c r="AU1931" i="1"/>
  <c r="AU1930" i="1"/>
  <c r="AU1929" i="1"/>
  <c r="AU1928" i="1"/>
  <c r="AU1927" i="1"/>
  <c r="AU1926" i="1"/>
  <c r="AU1925" i="1"/>
  <c r="AU1924" i="1"/>
  <c r="AU1923" i="1"/>
  <c r="AU1922" i="1"/>
  <c r="AU1921" i="1"/>
  <c r="AU1920" i="1"/>
  <c r="AU1919" i="1"/>
  <c r="AU1918" i="1"/>
  <c r="AU1917" i="1"/>
  <c r="AU1916" i="1"/>
  <c r="AU1915" i="1"/>
  <c r="AU1914" i="1"/>
  <c r="AU1913" i="1"/>
  <c r="AU1912" i="1"/>
  <c r="AU1911" i="1"/>
  <c r="AU1910" i="1"/>
  <c r="AU1909" i="1"/>
  <c r="AU1908" i="1"/>
  <c r="AU1907" i="1"/>
  <c r="AU1906" i="1"/>
  <c r="AU1905" i="1"/>
  <c r="AU1904" i="1"/>
  <c r="AU1903" i="1"/>
  <c r="AU1902" i="1"/>
  <c r="AU1901" i="1"/>
  <c r="AU1900" i="1"/>
  <c r="AU1899" i="1"/>
  <c r="AU1898" i="1"/>
  <c r="AU1897" i="1"/>
  <c r="AU1896" i="1"/>
  <c r="AU1895" i="1"/>
  <c r="AU1894" i="1"/>
  <c r="AU1893" i="1"/>
  <c r="AU1892" i="1"/>
  <c r="AU1891" i="1"/>
  <c r="AU1890" i="1"/>
  <c r="AU1889" i="1"/>
  <c r="AU1888" i="1"/>
  <c r="AU1887" i="1"/>
  <c r="AU1886" i="1"/>
  <c r="AU1885" i="1"/>
  <c r="AU1884" i="1"/>
  <c r="AU1883" i="1"/>
  <c r="AU1882" i="1"/>
  <c r="AU1881" i="1"/>
  <c r="AU1880" i="1"/>
  <c r="AU1879" i="1"/>
  <c r="AU1878" i="1"/>
  <c r="AU1877" i="1"/>
  <c r="AU1876" i="1"/>
  <c r="AU1875" i="1"/>
  <c r="AU1874" i="1"/>
  <c r="AU1873" i="1"/>
  <c r="AU1872" i="1"/>
  <c r="AU1871" i="1"/>
  <c r="AU1870" i="1"/>
  <c r="AU1869" i="1"/>
  <c r="AU1868" i="1"/>
  <c r="AU1867" i="1"/>
  <c r="AU1866" i="1"/>
  <c r="AU1865" i="1"/>
  <c r="AU1864" i="1"/>
  <c r="AU1863" i="1"/>
  <c r="AU1862" i="1"/>
  <c r="AU1861" i="1"/>
  <c r="AU1860" i="1"/>
  <c r="AU1859" i="1"/>
  <c r="AU1858" i="1"/>
  <c r="AU1857" i="1"/>
  <c r="AU1856" i="1"/>
  <c r="AU1855" i="1"/>
  <c r="AU1854" i="1"/>
  <c r="AU1853" i="1"/>
  <c r="AU1852" i="1"/>
  <c r="AU1851" i="1"/>
  <c r="AU1850" i="1"/>
  <c r="AU1849" i="1"/>
  <c r="AU1848" i="1"/>
  <c r="AU1847" i="1"/>
  <c r="AU1846" i="1"/>
  <c r="AU1845" i="1"/>
  <c r="AU1844" i="1"/>
  <c r="AU1843" i="1"/>
  <c r="AU1842" i="1"/>
  <c r="AU1841" i="1"/>
  <c r="AU1840" i="1"/>
  <c r="AU1839" i="1"/>
  <c r="AU1838" i="1"/>
  <c r="AU1837" i="1"/>
  <c r="AU1836" i="1"/>
  <c r="AU1835" i="1"/>
  <c r="AU1834" i="1"/>
  <c r="AU1833" i="1"/>
  <c r="AU1832" i="1"/>
  <c r="AU1831" i="1"/>
  <c r="AU1830" i="1"/>
  <c r="AU1829" i="1"/>
  <c r="AU1828" i="1"/>
  <c r="AU1827" i="1"/>
  <c r="AU1826" i="1"/>
  <c r="AU1825" i="1"/>
  <c r="AU1824" i="1"/>
  <c r="AU1823" i="1"/>
  <c r="AU1822" i="1"/>
  <c r="AU1821" i="1"/>
  <c r="AU1820" i="1"/>
  <c r="AU1819" i="1"/>
  <c r="AU1818" i="1"/>
  <c r="AU1817" i="1"/>
  <c r="AU1816" i="1"/>
  <c r="AU1815" i="1"/>
  <c r="AU1814" i="1"/>
  <c r="AU1813" i="1"/>
  <c r="AU1812" i="1"/>
  <c r="AU1811" i="1"/>
  <c r="AU1810" i="1"/>
  <c r="AU1809" i="1"/>
  <c r="AU1808" i="1"/>
  <c r="AU1807" i="1"/>
  <c r="AU1806" i="1"/>
  <c r="AU1805" i="1"/>
  <c r="AU1804" i="1"/>
  <c r="AU1803" i="1"/>
  <c r="AU1802" i="1"/>
  <c r="AU1801" i="1"/>
  <c r="AU1800" i="1"/>
  <c r="AU1799" i="1"/>
  <c r="AU1798" i="1"/>
  <c r="AU1797" i="1"/>
  <c r="AU1796" i="1"/>
  <c r="AU1795" i="1"/>
  <c r="AU1794" i="1"/>
  <c r="AU1793" i="1"/>
  <c r="AU1792" i="1"/>
  <c r="AU1791" i="1"/>
  <c r="AU1790" i="1"/>
  <c r="AU1789" i="1"/>
  <c r="AU1788" i="1"/>
  <c r="AU1787" i="1"/>
  <c r="AU1786" i="1"/>
  <c r="AU1785" i="1"/>
  <c r="AU1784" i="1"/>
  <c r="AU1783" i="1"/>
  <c r="AU1782" i="1"/>
  <c r="AU1781" i="1"/>
  <c r="AU1780" i="1"/>
  <c r="AU1779" i="1"/>
  <c r="AU1778" i="1"/>
  <c r="AU1777" i="1"/>
  <c r="AU1776" i="1"/>
  <c r="AU1775" i="1"/>
  <c r="AU1774" i="1"/>
  <c r="AU1773" i="1"/>
  <c r="AU1772" i="1"/>
  <c r="AU1771" i="1"/>
  <c r="AU1770" i="1"/>
  <c r="AU1769" i="1"/>
  <c r="AU1768" i="1"/>
  <c r="AU1767" i="1"/>
  <c r="AU1766" i="1"/>
  <c r="AU1765" i="1"/>
  <c r="AU1764" i="1"/>
  <c r="AU1763" i="1"/>
  <c r="AU1762" i="1"/>
  <c r="AU1761" i="1"/>
  <c r="AU1760" i="1"/>
  <c r="AU1759" i="1"/>
  <c r="AU1758" i="1"/>
  <c r="AU1757" i="1"/>
  <c r="AU1756" i="1"/>
  <c r="AU1755" i="1"/>
  <c r="AU1754" i="1"/>
  <c r="AU1753" i="1"/>
  <c r="AU1752" i="1"/>
  <c r="AU1751" i="1"/>
  <c r="AU1750" i="1"/>
  <c r="AU1749" i="1"/>
  <c r="AU1748" i="1"/>
  <c r="AU1747" i="1"/>
  <c r="AU1746" i="1"/>
  <c r="AU1745" i="1"/>
  <c r="AU1744" i="1"/>
  <c r="AU1743" i="1"/>
  <c r="AU1742" i="1"/>
  <c r="AU1741" i="1"/>
  <c r="AU1740" i="1"/>
  <c r="AU1739" i="1"/>
  <c r="AU1738" i="1"/>
  <c r="AU1737" i="1"/>
  <c r="AU1736" i="1"/>
  <c r="AU1735" i="1"/>
  <c r="AU1734" i="1"/>
  <c r="AU1733" i="1"/>
  <c r="AU1732" i="1"/>
  <c r="AU1731" i="1"/>
  <c r="AU1730" i="1"/>
  <c r="AU1729" i="1"/>
  <c r="AU1728" i="1"/>
  <c r="AU1727" i="1"/>
  <c r="AU1726" i="1"/>
  <c r="AU1725" i="1"/>
  <c r="AU1724" i="1"/>
  <c r="AU1723" i="1"/>
  <c r="AU1722" i="1"/>
  <c r="AU1721" i="1"/>
  <c r="AU1720" i="1"/>
  <c r="AU1719" i="1"/>
  <c r="AU1718" i="1"/>
  <c r="AU1717" i="1"/>
  <c r="AU1716" i="1"/>
  <c r="AU1715" i="1"/>
  <c r="AU1714" i="1"/>
  <c r="AU1713" i="1"/>
  <c r="AU1712" i="1"/>
  <c r="AU1711" i="1"/>
  <c r="AU1710" i="1"/>
  <c r="AU1709" i="1"/>
  <c r="AU1708" i="1"/>
  <c r="AU1707" i="1"/>
  <c r="AU1706" i="1"/>
  <c r="AU1705" i="1"/>
  <c r="AU1704" i="1"/>
  <c r="AU1703" i="1"/>
  <c r="AU1702" i="1"/>
  <c r="AU1701" i="1"/>
  <c r="AU1700" i="1"/>
  <c r="AU1699" i="1"/>
  <c r="AU1698" i="1"/>
  <c r="AU1697" i="1"/>
  <c r="AU1696" i="1"/>
  <c r="AU1695" i="1"/>
  <c r="AU1694" i="1"/>
  <c r="AU1693" i="1"/>
  <c r="AU1692" i="1"/>
  <c r="AU1691" i="1"/>
  <c r="AU1690" i="1"/>
  <c r="AU1689" i="1"/>
  <c r="AU1688" i="1"/>
  <c r="AU1687" i="1"/>
  <c r="AU1686" i="1"/>
  <c r="AU1685" i="1"/>
  <c r="AU1684" i="1"/>
  <c r="AU1683" i="1"/>
  <c r="AU1682" i="1"/>
  <c r="AU1681" i="1"/>
  <c r="AU1680" i="1"/>
  <c r="AU1679" i="1"/>
  <c r="AU1678" i="1"/>
  <c r="AU1677" i="1"/>
  <c r="AU1676" i="1"/>
  <c r="AU1675" i="1"/>
  <c r="AU1674" i="1"/>
  <c r="AU1673" i="1"/>
  <c r="AU1672" i="1"/>
  <c r="AU1671" i="1"/>
  <c r="AU1670" i="1"/>
  <c r="AU1669" i="1"/>
  <c r="AU1668" i="1"/>
  <c r="AU1667" i="1"/>
  <c r="AU1666" i="1"/>
  <c r="AU1665" i="1"/>
  <c r="AU1664" i="1"/>
  <c r="AU1663" i="1"/>
  <c r="AU1662" i="1"/>
  <c r="AU1661" i="1"/>
  <c r="AU1660" i="1"/>
  <c r="AU1659" i="1"/>
  <c r="AU1658" i="1"/>
  <c r="AU1657" i="1"/>
  <c r="AU1656" i="1"/>
  <c r="AU1655" i="1"/>
  <c r="AU1654" i="1"/>
  <c r="AU1653" i="1"/>
  <c r="AU1652" i="1"/>
  <c r="AU1651" i="1"/>
  <c r="AU1650" i="1"/>
  <c r="AU1649" i="1"/>
  <c r="AU1648" i="1"/>
  <c r="AU1647" i="1"/>
  <c r="AU1646" i="1"/>
  <c r="AU1645" i="1"/>
  <c r="AU1644" i="1"/>
  <c r="AU1643" i="1"/>
  <c r="AU1642" i="1"/>
  <c r="AU1641" i="1"/>
  <c r="AU1640" i="1"/>
  <c r="AU1639" i="1"/>
  <c r="AU1638" i="1"/>
  <c r="AU1637" i="1"/>
  <c r="AU1636" i="1"/>
  <c r="AU1635" i="1"/>
  <c r="AU1634" i="1"/>
  <c r="AU1633" i="1"/>
  <c r="AU1632" i="1"/>
  <c r="AU1631" i="1"/>
  <c r="AU1630" i="1"/>
  <c r="AU1629" i="1"/>
  <c r="AU1628" i="1"/>
  <c r="AU1627" i="1"/>
  <c r="AU1626" i="1"/>
  <c r="AU1625" i="1"/>
  <c r="AU1624" i="1"/>
  <c r="AU1623" i="1"/>
  <c r="AU1622" i="1"/>
  <c r="AU1621" i="1"/>
  <c r="AU1620" i="1"/>
  <c r="AU1619" i="1"/>
  <c r="AU1618" i="1"/>
  <c r="AU1617" i="1"/>
  <c r="AU1616" i="1"/>
  <c r="AU1615" i="1"/>
  <c r="AU1614" i="1"/>
  <c r="AU1613" i="1"/>
  <c r="AU1612" i="1"/>
  <c r="AU1611" i="1"/>
  <c r="AU1610" i="1"/>
  <c r="AU1609" i="1"/>
  <c r="AU1608" i="1"/>
  <c r="AU1607" i="1"/>
  <c r="AU1606" i="1"/>
  <c r="AU1605" i="1"/>
  <c r="AU1604" i="1"/>
  <c r="AU1603" i="1"/>
  <c r="AU1602" i="1"/>
  <c r="AU1601" i="1"/>
  <c r="AU1600" i="1"/>
  <c r="AU1599" i="1"/>
  <c r="AU1598" i="1"/>
  <c r="AU1597" i="1"/>
  <c r="AU1596" i="1"/>
  <c r="AU1595" i="1"/>
  <c r="AU1594" i="1"/>
  <c r="AU1593" i="1"/>
  <c r="AU1592" i="1"/>
  <c r="AU1591" i="1"/>
  <c r="AU1590" i="1"/>
  <c r="AU1589" i="1"/>
  <c r="AU1588" i="1"/>
  <c r="AU1587" i="1"/>
  <c r="AU1586" i="1"/>
  <c r="AU1585" i="1"/>
  <c r="AU1584" i="1"/>
  <c r="AU1583" i="1"/>
  <c r="AU1582" i="1"/>
  <c r="AU1581" i="1"/>
  <c r="AU1580" i="1"/>
  <c r="AU1579" i="1"/>
  <c r="AU1578" i="1"/>
  <c r="AU1577" i="1"/>
  <c r="AU1576" i="1"/>
  <c r="AU1575" i="1"/>
  <c r="AU1574" i="1"/>
  <c r="AU1573" i="1"/>
  <c r="AU1572" i="1"/>
  <c r="AU1571" i="1"/>
  <c r="AU1570" i="1"/>
  <c r="AU1569" i="1"/>
  <c r="AU1568" i="1"/>
  <c r="AU1567" i="1"/>
  <c r="AU1566" i="1"/>
  <c r="AU1565" i="1"/>
  <c r="AU1564" i="1"/>
  <c r="AU1563" i="1"/>
  <c r="AU1562" i="1"/>
  <c r="AU1561" i="1"/>
  <c r="AU1560" i="1"/>
  <c r="AU1559" i="1"/>
  <c r="AU1558" i="1"/>
  <c r="AU1557" i="1"/>
  <c r="AU1556" i="1"/>
  <c r="AU1555" i="1"/>
  <c r="AU1554" i="1"/>
  <c r="AU1553" i="1"/>
  <c r="AU1552" i="1"/>
  <c r="AU1551" i="1"/>
  <c r="AU1550" i="1"/>
  <c r="AU1549" i="1"/>
  <c r="AU1548" i="1"/>
  <c r="AU1547" i="1"/>
  <c r="AU1546" i="1"/>
  <c r="AU1545" i="1"/>
  <c r="AU1544" i="1"/>
  <c r="AU1543" i="1"/>
  <c r="AU1542" i="1"/>
  <c r="AU1541" i="1"/>
  <c r="AU1540" i="1"/>
  <c r="AU1539" i="1"/>
  <c r="AU1538" i="1"/>
  <c r="AU1537" i="1"/>
  <c r="AU1536" i="1"/>
  <c r="AU1535" i="1"/>
  <c r="AU1534" i="1"/>
  <c r="AU1533" i="1"/>
  <c r="AU1532" i="1"/>
  <c r="AU1531" i="1"/>
  <c r="AU1530" i="1"/>
  <c r="AU1529" i="1"/>
  <c r="AU1528" i="1"/>
  <c r="AU1527" i="1"/>
  <c r="AU1526" i="1"/>
  <c r="AU1525" i="1"/>
  <c r="AU1524" i="1"/>
  <c r="AU1523" i="1"/>
  <c r="AU1522" i="1"/>
  <c r="AU1521" i="1"/>
  <c r="AU1520" i="1"/>
  <c r="AU1519" i="1"/>
  <c r="AU1518" i="1"/>
  <c r="AU1517" i="1"/>
  <c r="AU1516" i="1"/>
  <c r="AU1515" i="1"/>
  <c r="AU1514" i="1"/>
  <c r="AU1513" i="1"/>
  <c r="AU1512" i="1"/>
  <c r="AU1511" i="1"/>
  <c r="AU1510" i="1"/>
  <c r="AU1509" i="1"/>
  <c r="AU1508" i="1"/>
  <c r="AU1507" i="1"/>
  <c r="AU1506" i="1"/>
  <c r="AU1505" i="1"/>
  <c r="AU1504" i="1"/>
  <c r="AU1503" i="1"/>
  <c r="AU1502" i="1"/>
  <c r="AU1501" i="1"/>
  <c r="AU1500" i="1"/>
  <c r="AU1499" i="1"/>
  <c r="AU1498" i="1"/>
  <c r="AU1497" i="1"/>
  <c r="AU1496" i="1"/>
  <c r="AU1495" i="1"/>
  <c r="AU1494" i="1"/>
  <c r="AU1493" i="1"/>
  <c r="AU1492" i="1"/>
  <c r="AU1491" i="1"/>
  <c r="AU1490" i="1"/>
  <c r="AU1489" i="1"/>
  <c r="AU1488" i="1"/>
  <c r="AU1487" i="1"/>
  <c r="AU1486" i="1"/>
  <c r="AU1485" i="1"/>
  <c r="AU1484" i="1"/>
  <c r="AU1483" i="1"/>
  <c r="AU1482" i="1"/>
  <c r="AU1481" i="1"/>
  <c r="AU1480" i="1"/>
  <c r="AU1479" i="1"/>
  <c r="AU1478" i="1"/>
  <c r="AU1477" i="1"/>
  <c r="AU1476" i="1"/>
  <c r="AU1475" i="1"/>
  <c r="AU1474" i="1"/>
  <c r="AU1473" i="1"/>
  <c r="AU1472" i="1"/>
  <c r="AU1471" i="1"/>
  <c r="AU1470" i="1"/>
  <c r="AU1469" i="1"/>
  <c r="AU1468" i="1"/>
  <c r="AU1467" i="1"/>
  <c r="AU1466" i="1"/>
  <c r="AU1465" i="1"/>
  <c r="AU1464" i="1"/>
  <c r="AU1463" i="1"/>
  <c r="AU1462" i="1"/>
  <c r="AU1461" i="1"/>
  <c r="AU1460" i="1"/>
  <c r="AU1459" i="1"/>
  <c r="AU1458" i="1"/>
  <c r="AU1457" i="1"/>
  <c r="AU1456" i="1"/>
  <c r="AU1455" i="1"/>
  <c r="AU1454" i="1"/>
  <c r="AU1453" i="1"/>
  <c r="AU1452" i="1"/>
  <c r="AU1451" i="1"/>
  <c r="AU1450" i="1"/>
  <c r="AU1449" i="1"/>
  <c r="AU1448" i="1"/>
  <c r="AU1447" i="1"/>
  <c r="AU1446" i="1"/>
  <c r="AU1445" i="1"/>
  <c r="AU1444" i="1"/>
  <c r="AU1443" i="1"/>
  <c r="AU1442" i="1"/>
  <c r="AU1441" i="1"/>
  <c r="AU1440" i="1"/>
  <c r="AU1439" i="1"/>
  <c r="AU1438" i="1"/>
  <c r="AU1437" i="1"/>
  <c r="AU1436" i="1"/>
  <c r="AU1435" i="1"/>
  <c r="AU1434" i="1"/>
  <c r="AU1433" i="1"/>
  <c r="AU1432" i="1"/>
  <c r="AU1431" i="1"/>
  <c r="AU1430" i="1"/>
  <c r="AU1429" i="1"/>
  <c r="AU1428" i="1"/>
  <c r="AU1427" i="1"/>
  <c r="AU1426" i="1"/>
  <c r="AU1425" i="1"/>
  <c r="AU1424" i="1"/>
  <c r="AU1423" i="1"/>
  <c r="AU1422" i="1"/>
  <c r="AU1421" i="1"/>
  <c r="AU1420" i="1"/>
  <c r="AU1419" i="1"/>
  <c r="AU1418" i="1"/>
  <c r="AU1417" i="1"/>
  <c r="AU1416" i="1"/>
  <c r="AU1415" i="1"/>
  <c r="AU1414" i="1"/>
  <c r="AU1413" i="1"/>
  <c r="AU1412" i="1"/>
  <c r="AU1411" i="1"/>
  <c r="AU1410" i="1"/>
  <c r="AU1409" i="1"/>
  <c r="AU1408" i="1"/>
  <c r="AU1407" i="1"/>
  <c r="AU1406" i="1"/>
  <c r="AU1405" i="1"/>
  <c r="AU1404" i="1"/>
  <c r="AU1403" i="1"/>
  <c r="AU1402" i="1"/>
  <c r="AU1401" i="1"/>
  <c r="AU1400" i="1"/>
  <c r="AU1399" i="1"/>
  <c r="AU1398" i="1"/>
  <c r="AU1397" i="1"/>
  <c r="AU1396" i="1"/>
  <c r="AU1395" i="1"/>
  <c r="AU1394" i="1"/>
  <c r="AU1393" i="1"/>
  <c r="AU1392" i="1"/>
  <c r="AU1391" i="1"/>
  <c r="AU1390" i="1"/>
  <c r="AU1389" i="1"/>
  <c r="AU1388" i="1"/>
  <c r="AU1387" i="1"/>
  <c r="AU1386" i="1"/>
  <c r="AU1385" i="1"/>
  <c r="AU1384" i="1"/>
  <c r="AU1383" i="1"/>
  <c r="AU1382" i="1"/>
  <c r="AU1381" i="1"/>
  <c r="AU1380" i="1"/>
  <c r="AU1379" i="1"/>
  <c r="AU1378" i="1"/>
  <c r="AU1377" i="1"/>
  <c r="AU1376" i="1"/>
  <c r="AU1375" i="1"/>
  <c r="AU1374" i="1"/>
  <c r="AU1373" i="1"/>
  <c r="AU1372" i="1"/>
  <c r="AU1371" i="1"/>
  <c r="AU1370" i="1"/>
  <c r="AU1369" i="1"/>
  <c r="AU1368" i="1"/>
  <c r="AU1367" i="1"/>
  <c r="AU1366" i="1"/>
  <c r="AU1365" i="1"/>
  <c r="AU1364" i="1"/>
  <c r="AU1363" i="1"/>
  <c r="AU1362" i="1"/>
  <c r="AU1361" i="1"/>
  <c r="AU1360" i="1"/>
  <c r="AU1359" i="1"/>
  <c r="AU1358" i="1"/>
  <c r="AU1357" i="1"/>
  <c r="AU1356" i="1"/>
  <c r="AU1355" i="1"/>
  <c r="AU1354" i="1"/>
  <c r="AU1353" i="1"/>
  <c r="AU1352" i="1"/>
  <c r="AU1351" i="1"/>
  <c r="AU1350" i="1"/>
  <c r="AU1349" i="1"/>
  <c r="AU1348" i="1"/>
  <c r="AU1347" i="1"/>
  <c r="AU1346" i="1"/>
  <c r="AU1345" i="1"/>
  <c r="AU1344" i="1"/>
  <c r="AU1343" i="1"/>
  <c r="AU1342" i="1"/>
  <c r="AU1341" i="1"/>
  <c r="AU1340" i="1"/>
  <c r="AU1339" i="1"/>
  <c r="AU1338" i="1"/>
  <c r="AU1337" i="1"/>
  <c r="AU1336" i="1"/>
  <c r="AU1335" i="1"/>
  <c r="AU1334" i="1"/>
  <c r="AU1333" i="1"/>
  <c r="AU1332" i="1"/>
  <c r="AU1331" i="1"/>
  <c r="AU1330" i="1"/>
  <c r="AU1329" i="1"/>
  <c r="AU1328" i="1"/>
  <c r="AU1327" i="1"/>
  <c r="AU1326" i="1"/>
  <c r="AU1325" i="1"/>
  <c r="AU1324" i="1"/>
  <c r="AU1323" i="1"/>
  <c r="AU1322" i="1"/>
  <c r="AU1321" i="1"/>
  <c r="AU1320" i="1"/>
  <c r="AU1319" i="1"/>
  <c r="AU1318" i="1"/>
  <c r="AU1317" i="1"/>
  <c r="AU1316" i="1"/>
  <c r="AU1315" i="1"/>
  <c r="AU1314" i="1"/>
  <c r="AU1313" i="1"/>
  <c r="AU1312" i="1"/>
  <c r="AU1311" i="1"/>
  <c r="AU1310" i="1"/>
  <c r="AU1309" i="1"/>
  <c r="AU1308" i="1"/>
  <c r="AU1307" i="1"/>
  <c r="AU1306" i="1"/>
  <c r="AU1305" i="1"/>
  <c r="AU1304" i="1"/>
  <c r="AU1303" i="1"/>
  <c r="AU1302" i="1"/>
  <c r="AU1301" i="1"/>
  <c r="AU1300" i="1"/>
  <c r="AU1299" i="1"/>
  <c r="AU1298" i="1"/>
  <c r="AU1297" i="1"/>
  <c r="AU1296" i="1"/>
  <c r="AU1295" i="1"/>
  <c r="AU1294" i="1"/>
  <c r="AU1293" i="1"/>
  <c r="AU1292" i="1"/>
  <c r="AU1291" i="1"/>
  <c r="AU1290" i="1"/>
  <c r="AU1289" i="1"/>
  <c r="AU1288" i="1"/>
  <c r="AU1287" i="1"/>
  <c r="AU1286" i="1"/>
  <c r="AU1285" i="1"/>
  <c r="AU1284" i="1"/>
  <c r="AU1283" i="1"/>
  <c r="AU1282" i="1"/>
  <c r="AU1281" i="1"/>
  <c r="AU1280" i="1"/>
  <c r="AU1279" i="1"/>
  <c r="AU1278" i="1"/>
  <c r="AU1277" i="1"/>
  <c r="AU1276" i="1"/>
  <c r="AU1275" i="1"/>
  <c r="AU1274" i="1"/>
  <c r="AU1273" i="1"/>
  <c r="AU1272" i="1"/>
  <c r="AU1271" i="1"/>
  <c r="AU1270" i="1"/>
  <c r="AU1269" i="1"/>
  <c r="AU1268" i="1"/>
  <c r="AU1267" i="1"/>
  <c r="AU1266" i="1"/>
  <c r="AU1265" i="1"/>
  <c r="AU1264" i="1"/>
  <c r="AU1263" i="1"/>
  <c r="AU1262" i="1"/>
  <c r="AU1261" i="1"/>
  <c r="AU1260" i="1"/>
  <c r="AU1259" i="1"/>
  <c r="AU1258" i="1"/>
  <c r="AU1257" i="1"/>
  <c r="AU1256" i="1"/>
  <c r="AU1255" i="1"/>
  <c r="AU1254" i="1"/>
  <c r="AU1253" i="1"/>
  <c r="AU1252" i="1"/>
  <c r="AU1251" i="1"/>
  <c r="AU1250" i="1"/>
  <c r="AU1249" i="1"/>
  <c r="AU1248" i="1"/>
  <c r="AU1247" i="1"/>
  <c r="AU1246" i="1"/>
  <c r="AU1245" i="1"/>
  <c r="AU1244" i="1"/>
  <c r="AU1243" i="1"/>
  <c r="AU1242" i="1"/>
  <c r="AU1241" i="1"/>
  <c r="AU1240" i="1"/>
  <c r="AU1239" i="1"/>
  <c r="AU1238" i="1"/>
  <c r="AU1237" i="1"/>
  <c r="AU1236" i="1"/>
  <c r="AU1235" i="1"/>
  <c r="AU1234" i="1"/>
  <c r="AU1233" i="1"/>
  <c r="AU1232" i="1"/>
  <c r="AU1231" i="1"/>
  <c r="AU1230" i="1"/>
  <c r="AU1229" i="1"/>
  <c r="AU1228" i="1"/>
  <c r="AU1227" i="1"/>
  <c r="AU1226" i="1"/>
  <c r="AU1225" i="1"/>
  <c r="AU1224" i="1"/>
  <c r="AU1223" i="1"/>
  <c r="AU1222" i="1"/>
  <c r="AU1221" i="1"/>
  <c r="AU1220" i="1"/>
  <c r="AU1219" i="1"/>
  <c r="AU1218" i="1"/>
  <c r="AU1217" i="1"/>
  <c r="AU1216" i="1"/>
  <c r="AU1215" i="1"/>
  <c r="AU1214" i="1"/>
  <c r="AU1213" i="1"/>
  <c r="AU1212" i="1"/>
  <c r="AU1211" i="1"/>
  <c r="AU1210" i="1"/>
  <c r="AU1209" i="1"/>
  <c r="AU1208" i="1"/>
  <c r="AU1207" i="1"/>
  <c r="AU1206" i="1"/>
  <c r="AU1205" i="1"/>
  <c r="AU1204" i="1"/>
  <c r="AU1203" i="1"/>
  <c r="AU1202" i="1"/>
  <c r="AU1201" i="1"/>
  <c r="AU1200" i="1"/>
  <c r="AU1199" i="1"/>
  <c r="AU1198" i="1"/>
  <c r="AU1197" i="1"/>
  <c r="AU1196" i="1"/>
  <c r="AU1195" i="1"/>
  <c r="AU1194" i="1"/>
  <c r="AU1193" i="1"/>
  <c r="AU1192" i="1"/>
  <c r="AU1191" i="1"/>
  <c r="AU1190" i="1"/>
  <c r="AU1189" i="1"/>
  <c r="AU1188" i="1"/>
  <c r="AU1187" i="1"/>
  <c r="AU1186" i="1"/>
  <c r="AU1185" i="1"/>
  <c r="AU1184" i="1"/>
  <c r="AU1183" i="1"/>
  <c r="AU1182" i="1"/>
  <c r="AU1181" i="1"/>
  <c r="AU1180" i="1"/>
  <c r="AU1179" i="1"/>
  <c r="AU1178" i="1"/>
  <c r="AU1177" i="1"/>
  <c r="AU1176" i="1"/>
  <c r="AU1175" i="1"/>
  <c r="AU1174" i="1"/>
  <c r="AU1173" i="1"/>
  <c r="AU1172" i="1"/>
  <c r="AU1171" i="1"/>
  <c r="AU1170" i="1"/>
  <c r="AU1169" i="1"/>
  <c r="AU1168" i="1"/>
  <c r="AU1167" i="1"/>
  <c r="AU1166" i="1"/>
  <c r="AU1165" i="1"/>
  <c r="AU1164" i="1"/>
  <c r="AU1163" i="1"/>
  <c r="AU1162" i="1"/>
  <c r="AU1161" i="1"/>
  <c r="AU1160" i="1"/>
  <c r="AU1159" i="1"/>
  <c r="AU1158" i="1"/>
  <c r="AU1157" i="1"/>
  <c r="AU1156" i="1"/>
  <c r="AU1155" i="1"/>
  <c r="AU1154" i="1"/>
  <c r="AU1153" i="1"/>
  <c r="AU1152" i="1"/>
  <c r="AU1151" i="1"/>
  <c r="AU1150" i="1"/>
  <c r="AU1149" i="1"/>
  <c r="AU1148" i="1"/>
  <c r="AU1147" i="1"/>
  <c r="AU1146" i="1"/>
  <c r="AU1145" i="1"/>
  <c r="AU1144" i="1"/>
  <c r="AU1143" i="1"/>
  <c r="AU1142" i="1"/>
  <c r="AU1141" i="1"/>
  <c r="AU1140" i="1"/>
  <c r="AU1139" i="1"/>
  <c r="AU1138" i="1"/>
  <c r="AU1137" i="1"/>
  <c r="AU1136" i="1"/>
  <c r="AU1135" i="1"/>
  <c r="AU1134" i="1"/>
  <c r="AU1133" i="1"/>
  <c r="AU1132" i="1"/>
  <c r="AU1131" i="1"/>
  <c r="AU1130" i="1"/>
  <c r="AU1129" i="1"/>
  <c r="AU1128" i="1"/>
  <c r="AU1127" i="1"/>
  <c r="AU1126" i="1"/>
  <c r="AU1125" i="1"/>
  <c r="AU1124" i="1"/>
  <c r="AU1123" i="1"/>
  <c r="AU1122" i="1"/>
  <c r="AU1121" i="1"/>
  <c r="AU1120" i="1"/>
  <c r="AU1119" i="1"/>
  <c r="AU1118" i="1"/>
  <c r="AU1117" i="1"/>
  <c r="AU1116" i="1"/>
  <c r="AU1115" i="1"/>
  <c r="AU1114" i="1"/>
  <c r="AU1113" i="1"/>
  <c r="AU1112" i="1"/>
  <c r="AU1111" i="1"/>
  <c r="AU1110" i="1"/>
  <c r="AU1109" i="1"/>
  <c r="AU1108" i="1"/>
  <c r="AU1107" i="1"/>
  <c r="AU1106" i="1"/>
  <c r="AU1105" i="1"/>
  <c r="AU1104" i="1"/>
  <c r="AU1103" i="1"/>
  <c r="AU1102" i="1"/>
  <c r="AU1101" i="1"/>
  <c r="AU1100" i="1"/>
  <c r="AU1099" i="1"/>
  <c r="AU1098" i="1"/>
  <c r="AU1097" i="1"/>
  <c r="AU1096" i="1"/>
  <c r="AU1095" i="1"/>
  <c r="AU1094" i="1"/>
  <c r="AU1093" i="1"/>
  <c r="AU1092" i="1"/>
  <c r="AU1091" i="1"/>
  <c r="AU1090" i="1"/>
  <c r="AU1089" i="1"/>
  <c r="AU1088" i="1"/>
  <c r="AU1087" i="1"/>
  <c r="AU1086" i="1"/>
  <c r="AU1085" i="1"/>
  <c r="AU1084" i="1"/>
  <c r="AU1083" i="1"/>
  <c r="AU1082" i="1"/>
  <c r="AU1081" i="1"/>
  <c r="AU1080" i="1"/>
  <c r="AU1079" i="1"/>
  <c r="AU1078" i="1"/>
  <c r="AU1077" i="1"/>
  <c r="AU1076" i="1"/>
  <c r="AU1075" i="1"/>
  <c r="AU1074" i="1"/>
  <c r="AU1073" i="1"/>
  <c r="AU1072" i="1"/>
  <c r="AU1071" i="1"/>
  <c r="AU1070" i="1"/>
  <c r="AU1069" i="1"/>
  <c r="AU1068" i="1"/>
  <c r="AU1067" i="1"/>
  <c r="AU1066" i="1"/>
  <c r="AU1065" i="1"/>
  <c r="AU1064" i="1"/>
  <c r="AU1063" i="1"/>
  <c r="AU1062" i="1"/>
  <c r="AU1061" i="1"/>
  <c r="AU1060" i="1"/>
  <c r="AU1059" i="1"/>
  <c r="AU1058" i="1"/>
  <c r="AU1057" i="1"/>
  <c r="AU1056" i="1"/>
  <c r="AU1055" i="1"/>
  <c r="AU1054" i="1"/>
  <c r="AU1053" i="1"/>
  <c r="AU1052" i="1"/>
  <c r="AU1051" i="1"/>
  <c r="AU1050" i="1"/>
  <c r="AU1049" i="1"/>
  <c r="AU1048" i="1"/>
  <c r="AU1047" i="1"/>
  <c r="AU1046" i="1"/>
  <c r="AU1045" i="1"/>
  <c r="AU1044" i="1"/>
  <c r="AU1043" i="1"/>
  <c r="AU1042" i="1"/>
  <c r="AU1041" i="1"/>
  <c r="AU1040" i="1"/>
  <c r="AU1039" i="1"/>
  <c r="AU1038" i="1"/>
  <c r="AU1037" i="1"/>
  <c r="AU1036" i="1"/>
  <c r="AU1035" i="1"/>
  <c r="AU1034" i="1"/>
  <c r="AU1033" i="1"/>
  <c r="AU1032" i="1"/>
  <c r="AU1031" i="1"/>
  <c r="AU1030" i="1"/>
  <c r="AU1029" i="1"/>
  <c r="AU1028" i="1"/>
  <c r="AU1027" i="1"/>
  <c r="AU1026" i="1"/>
  <c r="AU1025" i="1"/>
  <c r="AU1024" i="1"/>
  <c r="AU1023" i="1"/>
  <c r="AU1022" i="1"/>
  <c r="AU1021" i="1"/>
  <c r="AU1020" i="1"/>
  <c r="AU1019" i="1"/>
  <c r="AU1018" i="1"/>
  <c r="AU1017" i="1"/>
  <c r="AU1016" i="1"/>
  <c r="AU1015" i="1"/>
  <c r="AU1014" i="1"/>
  <c r="AU1013" i="1"/>
  <c r="AU1012" i="1"/>
  <c r="AU1011" i="1"/>
  <c r="AU1010" i="1"/>
  <c r="AU1009" i="1"/>
  <c r="AU1008" i="1"/>
  <c r="AU1007" i="1"/>
  <c r="AU1006" i="1"/>
  <c r="AU1005" i="1"/>
  <c r="AU1004" i="1"/>
  <c r="AU1003" i="1"/>
  <c r="AU1002" i="1"/>
  <c r="AU1001" i="1"/>
  <c r="AU1000" i="1"/>
  <c r="AU999" i="1"/>
  <c r="AU998" i="1"/>
  <c r="AU997" i="1"/>
  <c r="AU996" i="1"/>
  <c r="AU995" i="1"/>
  <c r="AU994" i="1"/>
  <c r="AU993" i="1"/>
  <c r="AU992" i="1"/>
  <c r="AU991" i="1"/>
  <c r="AU990" i="1"/>
  <c r="AU989" i="1"/>
  <c r="AU988" i="1"/>
  <c r="AU987" i="1"/>
  <c r="AU986" i="1"/>
  <c r="AU985" i="1"/>
  <c r="AU984" i="1"/>
  <c r="AU983" i="1"/>
  <c r="AU982" i="1"/>
  <c r="AU981" i="1"/>
  <c r="AU980" i="1"/>
  <c r="AU979" i="1"/>
  <c r="AU978" i="1"/>
  <c r="AU977" i="1"/>
  <c r="AU976" i="1"/>
  <c r="AU975" i="1"/>
  <c r="AU974" i="1"/>
  <c r="AU973" i="1"/>
  <c r="AU972" i="1"/>
  <c r="AU971" i="1"/>
  <c r="AU970" i="1"/>
  <c r="AU969" i="1"/>
  <c r="AU968" i="1"/>
  <c r="AU967" i="1"/>
  <c r="AU966" i="1"/>
  <c r="AU965" i="1"/>
  <c r="AU964" i="1"/>
  <c r="AU963" i="1"/>
  <c r="AU962" i="1"/>
  <c r="AU961" i="1"/>
  <c r="AU960" i="1"/>
  <c r="AU959" i="1"/>
  <c r="AU958" i="1"/>
  <c r="AU957" i="1"/>
  <c r="AU956" i="1"/>
  <c r="AU955" i="1"/>
  <c r="AU954" i="1"/>
  <c r="AU953" i="1"/>
  <c r="AU952" i="1"/>
  <c r="AU951" i="1"/>
  <c r="AU950" i="1"/>
  <c r="AU949" i="1"/>
  <c r="AU948" i="1"/>
  <c r="AU947" i="1"/>
  <c r="AU946" i="1"/>
  <c r="AU945" i="1"/>
  <c r="AU944" i="1"/>
  <c r="AU943" i="1"/>
  <c r="AU942" i="1"/>
  <c r="AU941" i="1"/>
  <c r="AU940" i="1"/>
  <c r="AU939" i="1"/>
  <c r="AU938" i="1"/>
  <c r="AU937" i="1"/>
  <c r="AU936" i="1"/>
  <c r="AU935" i="1"/>
  <c r="AU934" i="1"/>
  <c r="AU933" i="1"/>
  <c r="AU932" i="1"/>
  <c r="AU931" i="1"/>
  <c r="AU930" i="1"/>
  <c r="AU929" i="1"/>
  <c r="AU928" i="1"/>
  <c r="AU927" i="1"/>
  <c r="AU926" i="1"/>
  <c r="AU925" i="1"/>
  <c r="AU924" i="1"/>
  <c r="AU923" i="1"/>
  <c r="AU922" i="1"/>
  <c r="AU921" i="1"/>
  <c r="AU920" i="1"/>
  <c r="AU919" i="1"/>
  <c r="AU918" i="1"/>
  <c r="AU917" i="1"/>
  <c r="AU916" i="1"/>
  <c r="AU915" i="1"/>
  <c r="AU914" i="1"/>
  <c r="AU913" i="1"/>
  <c r="AU912" i="1"/>
  <c r="AU911" i="1"/>
  <c r="AU910" i="1"/>
  <c r="AU909" i="1"/>
  <c r="AU908" i="1"/>
  <c r="AU907" i="1"/>
  <c r="AU906" i="1"/>
  <c r="AU905" i="1"/>
  <c r="AU904" i="1"/>
  <c r="AU903" i="1"/>
  <c r="AU902" i="1"/>
  <c r="AU901" i="1"/>
  <c r="AU900" i="1"/>
  <c r="AU899" i="1"/>
  <c r="AU898" i="1"/>
  <c r="AU897" i="1"/>
  <c r="AU896" i="1"/>
  <c r="AU895" i="1"/>
  <c r="AU894" i="1"/>
  <c r="AU893" i="1"/>
  <c r="AU892" i="1"/>
  <c r="AU891" i="1"/>
  <c r="AU890" i="1"/>
  <c r="AU889" i="1"/>
  <c r="AU888" i="1"/>
  <c r="AU887" i="1"/>
  <c r="AU886" i="1"/>
  <c r="AU885" i="1"/>
  <c r="AU884" i="1"/>
  <c r="AU883" i="1"/>
  <c r="AU882" i="1"/>
  <c r="AU881" i="1"/>
  <c r="AU880" i="1"/>
  <c r="AU879" i="1"/>
  <c r="AU878" i="1"/>
  <c r="AU877" i="1"/>
  <c r="AU876" i="1"/>
  <c r="AU875" i="1"/>
  <c r="AU874" i="1"/>
  <c r="AU873" i="1"/>
  <c r="AU872" i="1"/>
  <c r="AU871" i="1"/>
  <c r="AU870" i="1"/>
  <c r="AU869" i="1"/>
  <c r="AU868" i="1"/>
  <c r="AU867" i="1"/>
  <c r="AU866" i="1"/>
  <c r="AU865" i="1"/>
  <c r="AU864" i="1"/>
  <c r="AU863" i="1"/>
  <c r="AU862" i="1"/>
  <c r="AU861" i="1"/>
  <c r="AU860" i="1"/>
  <c r="AU859" i="1"/>
  <c r="AU858" i="1"/>
  <c r="AU857" i="1"/>
  <c r="AU856" i="1"/>
  <c r="AU855" i="1"/>
  <c r="AU854" i="1"/>
  <c r="AU853" i="1"/>
  <c r="AU852" i="1"/>
  <c r="AU851" i="1"/>
  <c r="AU850" i="1"/>
  <c r="AU849" i="1"/>
  <c r="AU848" i="1"/>
  <c r="AU847" i="1"/>
  <c r="AU846" i="1"/>
  <c r="AU845" i="1"/>
  <c r="AU844" i="1"/>
  <c r="AU843" i="1"/>
  <c r="AU842" i="1"/>
  <c r="AU841" i="1"/>
  <c r="AU840" i="1"/>
  <c r="AU839" i="1"/>
  <c r="AU838" i="1"/>
  <c r="AU837" i="1"/>
  <c r="AU836" i="1"/>
  <c r="AU835" i="1"/>
  <c r="AU834" i="1"/>
  <c r="AU833" i="1"/>
  <c r="AU832" i="1"/>
  <c r="AU831" i="1"/>
  <c r="AU830" i="1"/>
  <c r="AU829" i="1"/>
  <c r="AU828" i="1"/>
  <c r="AU827" i="1"/>
  <c r="AU826" i="1"/>
  <c r="AU825" i="1"/>
  <c r="AU824" i="1"/>
  <c r="AU823" i="1"/>
  <c r="AU822" i="1"/>
  <c r="AU821" i="1"/>
  <c r="AU820" i="1"/>
  <c r="AU819" i="1"/>
  <c r="AU818" i="1"/>
  <c r="AU817" i="1"/>
  <c r="AU816" i="1"/>
  <c r="AU815" i="1"/>
  <c r="AU814" i="1"/>
  <c r="AU813" i="1"/>
  <c r="AU812" i="1"/>
  <c r="AU811" i="1"/>
  <c r="AU810" i="1"/>
  <c r="AU809" i="1"/>
  <c r="AU808" i="1"/>
  <c r="AU807" i="1"/>
  <c r="AU806" i="1"/>
  <c r="AU805" i="1"/>
  <c r="AU804" i="1"/>
  <c r="AU803" i="1"/>
  <c r="AU802" i="1"/>
  <c r="AU801" i="1"/>
  <c r="AU800" i="1"/>
  <c r="AU799" i="1"/>
  <c r="AU798" i="1"/>
  <c r="AU797" i="1"/>
  <c r="AU796" i="1"/>
  <c r="AU795" i="1"/>
  <c r="AU794" i="1"/>
  <c r="AU793" i="1"/>
  <c r="AU792" i="1"/>
  <c r="AU791" i="1"/>
  <c r="AU790" i="1"/>
  <c r="AU789" i="1"/>
  <c r="AU788" i="1"/>
  <c r="AU787" i="1"/>
  <c r="AU786" i="1"/>
  <c r="AU785" i="1"/>
  <c r="AU784" i="1"/>
  <c r="AU783" i="1"/>
  <c r="AU782" i="1"/>
  <c r="AU781" i="1"/>
  <c r="AU780" i="1"/>
  <c r="AU779" i="1"/>
  <c r="AU778" i="1"/>
  <c r="AU777" i="1"/>
  <c r="AU776" i="1"/>
  <c r="AU775" i="1"/>
  <c r="AU774" i="1"/>
  <c r="AU773" i="1"/>
  <c r="AU772" i="1"/>
  <c r="AU771" i="1"/>
  <c r="AU770" i="1"/>
  <c r="AU769" i="1"/>
  <c r="AU768" i="1"/>
  <c r="AU767" i="1"/>
  <c r="AU766" i="1"/>
  <c r="AU765" i="1"/>
  <c r="AU764" i="1"/>
  <c r="AU763" i="1"/>
  <c r="AU762" i="1"/>
  <c r="AU761" i="1"/>
  <c r="AU760" i="1"/>
  <c r="AU759" i="1"/>
  <c r="AU758" i="1"/>
  <c r="AU757" i="1"/>
  <c r="AU756" i="1"/>
  <c r="AU755" i="1"/>
  <c r="AU754" i="1"/>
  <c r="AU753" i="1"/>
  <c r="AU752" i="1"/>
  <c r="AU751" i="1"/>
  <c r="AU750" i="1"/>
  <c r="AU749" i="1"/>
  <c r="AU748" i="1"/>
  <c r="AU747" i="1"/>
  <c r="AU746" i="1"/>
  <c r="AU745" i="1"/>
  <c r="AU744" i="1"/>
  <c r="AU743" i="1"/>
  <c r="AU742" i="1"/>
  <c r="AU741" i="1"/>
  <c r="AU740" i="1"/>
  <c r="AU739" i="1"/>
  <c r="AU738" i="1"/>
  <c r="AU737" i="1"/>
  <c r="AU736" i="1"/>
  <c r="AU735" i="1"/>
  <c r="AU734" i="1"/>
  <c r="AU733" i="1"/>
  <c r="AU732" i="1"/>
  <c r="AU731" i="1"/>
  <c r="AU730" i="1"/>
  <c r="AU729" i="1"/>
  <c r="AU728" i="1"/>
  <c r="AU727" i="1"/>
  <c r="AU726" i="1"/>
  <c r="AU725" i="1"/>
  <c r="AU724" i="1"/>
  <c r="AU723" i="1"/>
  <c r="AU722" i="1"/>
  <c r="AU721" i="1"/>
  <c r="AU720" i="1"/>
  <c r="AU719" i="1"/>
  <c r="AU718" i="1"/>
  <c r="AU717" i="1"/>
  <c r="AU716" i="1"/>
  <c r="AU715" i="1"/>
  <c r="AU714" i="1"/>
  <c r="AU713" i="1"/>
  <c r="AU712" i="1"/>
  <c r="AU711" i="1"/>
  <c r="AU710" i="1"/>
  <c r="AU709" i="1"/>
  <c r="AU708" i="1"/>
  <c r="AU707" i="1"/>
  <c r="AU706" i="1"/>
  <c r="AU705" i="1"/>
  <c r="AU704" i="1"/>
  <c r="AU703" i="1"/>
  <c r="AU702" i="1"/>
  <c r="AU701" i="1"/>
  <c r="AU700" i="1"/>
  <c r="AU699" i="1"/>
  <c r="AU698" i="1"/>
  <c r="AU697" i="1"/>
  <c r="AU696" i="1"/>
  <c r="AU695" i="1"/>
  <c r="AU694" i="1"/>
  <c r="AU693" i="1"/>
  <c r="AU692" i="1"/>
  <c r="AU691" i="1"/>
  <c r="AU690" i="1"/>
  <c r="AU689" i="1"/>
  <c r="AU688" i="1"/>
  <c r="AU687" i="1"/>
  <c r="AU686" i="1"/>
  <c r="AU685" i="1"/>
  <c r="AU684" i="1"/>
  <c r="AU683" i="1"/>
  <c r="AU682" i="1"/>
  <c r="AU681" i="1"/>
  <c r="AU680" i="1"/>
  <c r="AU679" i="1"/>
  <c r="AU678" i="1"/>
  <c r="AU677" i="1"/>
  <c r="AU676" i="1"/>
  <c r="AU675" i="1"/>
  <c r="AU674" i="1"/>
  <c r="AU673" i="1"/>
  <c r="AU672" i="1"/>
  <c r="AU671" i="1"/>
  <c r="AU670" i="1"/>
  <c r="AU669" i="1"/>
  <c r="AU668" i="1"/>
  <c r="AU667" i="1"/>
  <c r="AU666" i="1"/>
  <c r="AU665" i="1"/>
  <c r="AU664" i="1"/>
  <c r="AU663" i="1"/>
  <c r="AU662" i="1"/>
  <c r="AU661" i="1"/>
  <c r="AU660" i="1"/>
  <c r="AU659" i="1"/>
  <c r="AU658" i="1"/>
  <c r="AU657" i="1"/>
  <c r="AU656" i="1"/>
  <c r="AU655" i="1"/>
  <c r="AU654" i="1"/>
  <c r="AU653" i="1"/>
  <c r="AU652" i="1"/>
  <c r="AU651" i="1"/>
  <c r="AU650" i="1"/>
  <c r="AU649" i="1"/>
  <c r="AU648" i="1"/>
  <c r="AU647" i="1"/>
  <c r="AU646" i="1"/>
  <c r="AU645" i="1"/>
  <c r="AU644" i="1"/>
  <c r="AU643" i="1"/>
  <c r="AU642" i="1"/>
  <c r="AU641" i="1"/>
  <c r="AU640" i="1"/>
  <c r="AU639" i="1"/>
  <c r="AU638" i="1"/>
  <c r="AU637" i="1"/>
  <c r="AU636" i="1"/>
  <c r="AU635" i="1"/>
  <c r="AU634" i="1"/>
  <c r="AU633" i="1"/>
  <c r="AU632" i="1"/>
  <c r="AU631" i="1"/>
  <c r="AU630" i="1"/>
  <c r="AU629" i="1"/>
  <c r="AU628" i="1"/>
  <c r="AU627" i="1"/>
  <c r="AU626" i="1"/>
  <c r="AU625" i="1"/>
  <c r="AU624" i="1"/>
  <c r="AU623" i="1"/>
  <c r="AU622" i="1"/>
  <c r="AU621" i="1"/>
  <c r="AU620" i="1"/>
  <c r="AU619" i="1"/>
  <c r="AU618" i="1"/>
  <c r="AU617" i="1"/>
  <c r="AU616" i="1"/>
  <c r="AU615" i="1"/>
  <c r="AU614" i="1"/>
  <c r="AU613" i="1"/>
  <c r="AU612" i="1"/>
  <c r="AU611" i="1"/>
  <c r="AU610" i="1"/>
  <c r="AU609" i="1"/>
  <c r="AU608" i="1"/>
  <c r="AU607" i="1"/>
  <c r="AU606" i="1"/>
  <c r="AU605" i="1"/>
  <c r="AU604" i="1"/>
  <c r="AU603" i="1"/>
  <c r="AU602" i="1"/>
  <c r="AU601" i="1"/>
  <c r="AU600" i="1"/>
  <c r="AU599" i="1"/>
  <c r="AU598" i="1"/>
  <c r="AU597" i="1"/>
  <c r="AU596" i="1"/>
  <c r="AU595" i="1"/>
  <c r="AU594" i="1"/>
  <c r="AU593" i="1"/>
  <c r="AU592" i="1"/>
  <c r="AU591" i="1"/>
  <c r="AU590" i="1"/>
  <c r="AU589" i="1"/>
  <c r="AU588" i="1"/>
  <c r="AU587" i="1"/>
  <c r="AU586" i="1"/>
  <c r="AU585" i="1"/>
  <c r="AU584" i="1"/>
  <c r="AU583" i="1"/>
  <c r="AU582" i="1"/>
  <c r="AU581" i="1"/>
  <c r="AU580" i="1"/>
  <c r="AU579" i="1"/>
  <c r="AU578" i="1"/>
  <c r="AU577" i="1"/>
  <c r="AU576" i="1"/>
  <c r="AU575" i="1"/>
  <c r="AU574" i="1"/>
  <c r="AU573" i="1"/>
  <c r="AU572" i="1"/>
  <c r="AU571" i="1"/>
  <c r="AU570" i="1"/>
  <c r="AU569" i="1"/>
  <c r="AU568" i="1"/>
  <c r="AU567" i="1"/>
  <c r="AU566" i="1"/>
  <c r="AU565" i="1"/>
  <c r="AU564" i="1"/>
  <c r="AU563" i="1"/>
  <c r="AU562" i="1"/>
  <c r="AU561" i="1"/>
  <c r="AU560" i="1"/>
  <c r="AU559" i="1"/>
  <c r="AU558" i="1"/>
  <c r="AU557" i="1"/>
  <c r="AU556" i="1"/>
  <c r="AU555" i="1"/>
  <c r="AU554" i="1"/>
  <c r="AU553" i="1"/>
  <c r="AU552" i="1"/>
  <c r="AU551" i="1"/>
  <c r="AU550" i="1"/>
  <c r="AU549" i="1"/>
  <c r="AU548" i="1"/>
  <c r="AU547" i="1"/>
  <c r="AU546" i="1"/>
  <c r="AU545" i="1"/>
  <c r="AU544" i="1"/>
  <c r="AU543" i="1"/>
  <c r="AU542" i="1"/>
  <c r="AU541" i="1"/>
  <c r="AU540" i="1"/>
  <c r="AU539" i="1"/>
  <c r="AU538" i="1"/>
  <c r="AU537" i="1"/>
  <c r="AU536" i="1"/>
  <c r="AU535" i="1"/>
  <c r="AU534" i="1"/>
  <c r="AU533" i="1"/>
  <c r="AU532" i="1"/>
  <c r="AU531" i="1"/>
  <c r="AU530" i="1"/>
  <c r="AU529" i="1"/>
  <c r="AU528" i="1"/>
  <c r="AU527" i="1"/>
  <c r="AU526" i="1"/>
  <c r="AU525" i="1"/>
  <c r="AU524" i="1"/>
  <c r="AU523" i="1"/>
  <c r="AU522" i="1"/>
  <c r="AU521" i="1"/>
  <c r="AU520" i="1"/>
  <c r="AU518" i="1"/>
  <c r="AU517" i="1"/>
  <c r="AU516" i="1"/>
  <c r="AU515" i="1"/>
  <c r="AU514" i="1"/>
  <c r="AU513" i="1"/>
  <c r="AU512" i="1"/>
  <c r="AU511" i="1"/>
  <c r="AU510" i="1"/>
  <c r="AU509" i="1"/>
  <c r="AU508" i="1"/>
  <c r="AU507" i="1"/>
  <c r="AU506" i="1"/>
  <c r="AU505" i="1"/>
  <c r="AU504" i="1"/>
  <c r="AU503" i="1"/>
  <c r="AU502" i="1"/>
  <c r="AU501" i="1"/>
  <c r="AU500" i="1"/>
  <c r="AU499" i="1"/>
  <c r="AU498" i="1"/>
  <c r="AU497" i="1"/>
  <c r="AU496" i="1"/>
  <c r="AU495" i="1"/>
  <c r="AU494" i="1"/>
  <c r="AU493" i="1"/>
  <c r="AU492" i="1"/>
  <c r="AU491" i="1"/>
  <c r="AU490" i="1"/>
  <c r="AU489" i="1"/>
  <c r="AU488" i="1"/>
  <c r="AU487" i="1"/>
  <c r="AU486" i="1"/>
  <c r="AU485" i="1"/>
  <c r="AU484" i="1"/>
  <c r="AU483" i="1"/>
  <c r="AU482" i="1"/>
  <c r="AU481" i="1"/>
  <c r="AU480" i="1"/>
  <c r="AU479" i="1"/>
  <c r="AU478" i="1"/>
  <c r="AU477" i="1"/>
  <c r="AU476" i="1"/>
  <c r="AU475" i="1"/>
  <c r="AU474" i="1"/>
  <c r="AU473" i="1"/>
  <c r="AU472" i="1"/>
  <c r="AU471" i="1"/>
  <c r="AU470" i="1"/>
  <c r="AU469" i="1"/>
  <c r="AU468" i="1"/>
  <c r="AU467" i="1"/>
  <c r="AU466" i="1"/>
  <c r="AU465" i="1"/>
  <c r="AU464" i="1"/>
  <c r="AU463" i="1"/>
  <c r="AU462" i="1"/>
  <c r="AU461" i="1"/>
  <c r="AU460" i="1"/>
  <c r="AU459" i="1"/>
  <c r="AU458" i="1"/>
  <c r="AU457" i="1"/>
  <c r="AU456" i="1"/>
  <c r="AU455" i="1"/>
  <c r="AU454" i="1"/>
  <c r="AU453" i="1"/>
  <c r="AU452" i="1"/>
  <c r="AU451" i="1"/>
  <c r="AU450" i="1"/>
  <c r="AU449" i="1"/>
  <c r="AU448" i="1"/>
  <c r="AU447" i="1"/>
  <c r="AU446" i="1"/>
  <c r="AU445" i="1"/>
  <c r="AU444" i="1"/>
  <c r="AU443" i="1"/>
  <c r="AU442" i="1"/>
  <c r="AU441" i="1"/>
  <c r="AU440" i="1"/>
  <c r="AU439" i="1"/>
  <c r="AU438" i="1"/>
  <c r="AU437" i="1"/>
  <c r="AU436" i="1"/>
  <c r="AU435" i="1"/>
  <c r="AU434" i="1"/>
  <c r="AU433" i="1"/>
  <c r="AU432" i="1"/>
  <c r="AU431" i="1"/>
  <c r="AU430" i="1"/>
  <c r="AU429" i="1"/>
  <c r="AU428" i="1"/>
  <c r="AU427" i="1"/>
  <c r="AU426" i="1"/>
  <c r="AU425" i="1"/>
  <c r="AU424" i="1"/>
  <c r="AU423" i="1"/>
  <c r="AU422" i="1"/>
  <c r="AU421" i="1"/>
  <c r="AU420" i="1"/>
  <c r="AU419" i="1"/>
  <c r="AU418" i="1"/>
  <c r="AU417" i="1"/>
  <c r="AU416" i="1"/>
  <c r="AU415" i="1"/>
  <c r="AU414" i="1"/>
  <c r="AU413" i="1"/>
  <c r="AU412" i="1"/>
  <c r="AU411" i="1"/>
  <c r="AU410" i="1"/>
  <c r="AU409" i="1"/>
  <c r="AU408" i="1"/>
  <c r="AU407" i="1"/>
  <c r="AU406" i="1"/>
  <c r="AU405" i="1"/>
  <c r="AU404" i="1"/>
  <c r="AU403" i="1"/>
  <c r="AU402" i="1"/>
  <c r="AU401" i="1"/>
  <c r="AU400" i="1"/>
  <c r="AU399" i="1"/>
  <c r="AU398" i="1"/>
  <c r="AU397" i="1"/>
  <c r="AU396" i="1"/>
  <c r="AU395" i="1"/>
  <c r="AU394" i="1"/>
  <c r="AU393" i="1"/>
  <c r="AU392" i="1"/>
  <c r="AU391" i="1"/>
  <c r="AU390" i="1"/>
  <c r="AU389" i="1"/>
  <c r="AU388" i="1"/>
  <c r="AU387" i="1"/>
  <c r="AU386" i="1"/>
  <c r="AU385" i="1"/>
  <c r="AU384" i="1"/>
  <c r="AU383" i="1"/>
  <c r="AU382" i="1"/>
  <c r="AU381" i="1"/>
  <c r="AU380" i="1"/>
  <c r="AU379" i="1"/>
  <c r="AU378" i="1"/>
  <c r="AU377" i="1"/>
  <c r="AU376" i="1"/>
  <c r="AU375" i="1"/>
  <c r="AU374" i="1"/>
  <c r="AU373" i="1"/>
  <c r="AU372" i="1"/>
  <c r="AU371" i="1"/>
  <c r="AU370" i="1"/>
  <c r="AU369" i="1"/>
  <c r="AU368" i="1"/>
  <c r="AU367" i="1"/>
  <c r="AU366" i="1"/>
  <c r="AU365" i="1"/>
  <c r="AU364" i="1"/>
  <c r="AU363" i="1"/>
  <c r="AU362" i="1"/>
  <c r="AU361" i="1"/>
  <c r="AU360" i="1"/>
  <c r="AU359" i="1"/>
  <c r="AU358" i="1"/>
  <c r="AU357" i="1"/>
  <c r="AU356" i="1"/>
  <c r="AU355" i="1"/>
  <c r="AU354" i="1"/>
  <c r="AU353" i="1"/>
  <c r="AU352" i="1"/>
  <c r="AU351" i="1"/>
  <c r="AU350" i="1"/>
  <c r="AU349" i="1"/>
  <c r="AU348" i="1"/>
  <c r="AU347" i="1"/>
  <c r="AU346" i="1"/>
  <c r="AU345" i="1"/>
  <c r="AU344" i="1"/>
  <c r="AU343" i="1"/>
  <c r="AU342" i="1"/>
  <c r="AU341" i="1"/>
  <c r="AU340" i="1"/>
  <c r="AU339" i="1"/>
  <c r="AU338" i="1"/>
  <c r="AU337" i="1"/>
  <c r="AU336" i="1"/>
  <c r="AU335" i="1"/>
  <c r="AU334" i="1"/>
  <c r="AU333" i="1"/>
  <c r="AU332" i="1"/>
  <c r="AU331" i="1"/>
  <c r="AU330" i="1"/>
  <c r="AU329" i="1"/>
  <c r="AU328" i="1"/>
  <c r="AU327" i="1"/>
  <c r="AU326" i="1"/>
  <c r="AU325" i="1"/>
  <c r="AU324" i="1"/>
  <c r="AU323" i="1"/>
  <c r="AU322" i="1"/>
  <c r="AU321" i="1"/>
  <c r="AU320" i="1"/>
  <c r="AU319" i="1"/>
  <c r="AU318" i="1"/>
  <c r="AU317" i="1"/>
  <c r="AU316" i="1"/>
  <c r="AU315" i="1"/>
  <c r="AU314" i="1"/>
  <c r="AU313" i="1"/>
  <c r="AU312" i="1"/>
  <c r="AU311" i="1"/>
  <c r="AU310" i="1"/>
  <c r="AU309" i="1"/>
  <c r="AU308" i="1"/>
  <c r="AU307" i="1"/>
  <c r="AU306" i="1"/>
  <c r="AU305" i="1"/>
  <c r="AU304" i="1"/>
  <c r="AU303" i="1"/>
  <c r="AU302" i="1"/>
  <c r="AU301" i="1"/>
  <c r="AU300" i="1"/>
  <c r="AU299" i="1"/>
  <c r="AU298" i="1"/>
  <c r="AU297" i="1"/>
  <c r="AU296" i="1"/>
  <c r="AU295" i="1"/>
  <c r="AU294" i="1"/>
  <c r="AU293" i="1"/>
  <c r="AU292" i="1"/>
  <c r="AU291" i="1"/>
  <c r="AU290" i="1"/>
  <c r="AU289" i="1"/>
  <c r="AU288" i="1"/>
  <c r="AU287" i="1"/>
  <c r="AU286" i="1"/>
  <c r="AU285" i="1"/>
  <c r="AU284" i="1"/>
  <c r="AU283" i="1"/>
  <c r="AU282" i="1"/>
  <c r="AU281" i="1"/>
  <c r="AU280" i="1"/>
  <c r="AU279" i="1"/>
  <c r="AU278" i="1"/>
  <c r="AU277" i="1"/>
  <c r="AU276" i="1"/>
  <c r="AU275" i="1"/>
  <c r="AU274" i="1"/>
  <c r="AU273" i="1"/>
  <c r="AU272" i="1"/>
  <c r="AU271" i="1"/>
  <c r="AU270" i="1"/>
  <c r="AU269" i="1"/>
  <c r="AU268" i="1"/>
  <c r="AU267" i="1"/>
  <c r="AU266" i="1"/>
  <c r="AU265" i="1"/>
  <c r="AU264" i="1"/>
  <c r="AU263" i="1"/>
  <c r="AU262" i="1"/>
  <c r="AU261" i="1"/>
  <c r="AU260" i="1"/>
  <c r="AU259" i="1"/>
  <c r="AU258" i="1"/>
  <c r="AU257" i="1"/>
  <c r="AU256" i="1"/>
  <c r="AU255" i="1"/>
  <c r="AU254" i="1"/>
  <c r="AU253" i="1"/>
  <c r="AU252" i="1"/>
  <c r="AU251" i="1"/>
  <c r="AU250" i="1"/>
  <c r="AU249" i="1"/>
  <c r="AU248" i="1"/>
  <c r="AU247" i="1"/>
  <c r="AU246" i="1"/>
  <c r="AU245" i="1"/>
  <c r="AU244" i="1"/>
  <c r="AU243" i="1"/>
  <c r="AU242" i="1"/>
  <c r="AU241" i="1"/>
  <c r="AU240" i="1"/>
  <c r="AU239" i="1"/>
  <c r="AU238" i="1"/>
  <c r="AU237" i="1"/>
  <c r="AU236" i="1"/>
  <c r="AU235" i="1"/>
  <c r="AU234" i="1"/>
  <c r="AU233" i="1"/>
  <c r="AU232" i="1"/>
  <c r="AU231" i="1"/>
  <c r="AU230" i="1"/>
  <c r="AU229" i="1"/>
  <c r="AU228" i="1"/>
  <c r="AU227" i="1"/>
  <c r="AU226" i="1"/>
  <c r="AU225" i="1"/>
  <c r="AU224" i="1"/>
  <c r="AU223" i="1"/>
  <c r="AU222" i="1"/>
  <c r="AU221" i="1"/>
  <c r="AU220" i="1"/>
  <c r="AU219" i="1"/>
  <c r="AU218" i="1"/>
  <c r="AU217" i="1"/>
  <c r="AU216" i="1"/>
  <c r="AU215" i="1"/>
  <c r="AU214" i="1"/>
  <c r="AU213" i="1"/>
  <c r="AU212" i="1"/>
  <c r="AU211" i="1"/>
  <c r="AU210" i="1"/>
  <c r="AU209" i="1"/>
  <c r="AU208" i="1"/>
  <c r="AU207" i="1"/>
  <c r="AU206" i="1"/>
  <c r="AU205" i="1"/>
  <c r="AU204" i="1"/>
  <c r="AU203" i="1"/>
  <c r="AU202" i="1"/>
  <c r="AU201" i="1"/>
  <c r="AU200" i="1"/>
  <c r="AU199" i="1"/>
  <c r="AU198" i="1"/>
  <c r="AU197" i="1"/>
  <c r="AU196" i="1"/>
  <c r="AU195" i="1"/>
  <c r="AU194" i="1"/>
  <c r="AU193" i="1"/>
  <c r="AU192" i="1"/>
  <c r="AU191" i="1"/>
  <c r="AU190" i="1"/>
  <c r="AU189" i="1"/>
  <c r="AU188" i="1"/>
  <c r="AU187" i="1"/>
  <c r="AU186" i="1"/>
  <c r="AU185" i="1"/>
  <c r="AU184" i="1"/>
  <c r="AU183" i="1"/>
  <c r="AU182" i="1"/>
  <c r="AU181" i="1"/>
  <c r="AU180" i="1"/>
  <c r="AU179" i="1"/>
  <c r="AU178" i="1"/>
  <c r="AU177" i="1"/>
  <c r="AU176" i="1"/>
  <c r="AU175" i="1"/>
  <c r="AU174" i="1"/>
  <c r="AU173" i="1"/>
  <c r="AU172" i="1"/>
  <c r="AU171" i="1"/>
  <c r="AU170" i="1"/>
  <c r="AU169" i="1"/>
  <c r="AU168" i="1"/>
  <c r="AU167" i="1"/>
  <c r="AU166" i="1"/>
  <c r="AU165" i="1"/>
  <c r="AU164" i="1"/>
  <c r="AU163" i="1"/>
  <c r="AU162" i="1"/>
  <c r="AU161" i="1"/>
  <c r="AU160" i="1"/>
  <c r="AU159" i="1"/>
  <c r="AU158" i="1"/>
  <c r="AU157" i="1"/>
  <c r="AU156" i="1"/>
  <c r="AU155" i="1"/>
  <c r="AU154" i="1"/>
  <c r="AU153" i="1"/>
  <c r="AU152" i="1"/>
  <c r="AU151" i="1"/>
  <c r="AU150" i="1"/>
  <c r="AU149" i="1"/>
  <c r="AU148" i="1"/>
  <c r="AU147" i="1"/>
  <c r="AU146" i="1"/>
  <c r="AU145" i="1"/>
  <c r="AU144" i="1"/>
  <c r="AU143" i="1"/>
  <c r="AU142" i="1"/>
  <c r="AU141" i="1"/>
  <c r="AU140" i="1"/>
  <c r="AU139" i="1"/>
  <c r="AU138" i="1"/>
  <c r="AU137" i="1"/>
  <c r="AU136" i="1"/>
  <c r="AU135" i="1"/>
  <c r="AU134" i="1"/>
  <c r="AU133" i="1"/>
  <c r="AU132" i="1"/>
  <c r="AU131" i="1"/>
  <c r="AU130" i="1"/>
  <c r="AU129" i="1"/>
  <c r="AU128" i="1"/>
  <c r="AU127" i="1"/>
  <c r="AU126" i="1"/>
  <c r="AU125" i="1"/>
  <c r="AU124" i="1"/>
  <c r="AU123" i="1"/>
  <c r="AU122" i="1"/>
  <c r="AU121" i="1"/>
  <c r="AU120" i="1"/>
  <c r="AU119" i="1"/>
  <c r="AU118" i="1"/>
  <c r="AU117" i="1"/>
  <c r="AU116" i="1"/>
  <c r="AU115" i="1"/>
  <c r="AU114" i="1"/>
  <c r="AU113" i="1"/>
  <c r="AU112" i="1"/>
  <c r="AU111" i="1"/>
  <c r="AU110" i="1"/>
  <c r="AU109" i="1"/>
  <c r="AU108" i="1"/>
  <c r="AU107" i="1"/>
  <c r="AU106" i="1"/>
  <c r="AU105" i="1"/>
  <c r="AU104" i="1"/>
  <c r="AU103" i="1"/>
  <c r="AU102" i="1"/>
  <c r="AU101" i="1"/>
  <c r="AU100" i="1"/>
  <c r="AU99" i="1"/>
  <c r="AU98" i="1"/>
  <c r="AU97" i="1"/>
  <c r="AU96" i="1"/>
  <c r="AU95" i="1"/>
  <c r="AU94" i="1"/>
  <c r="AU93" i="1"/>
  <c r="AU92" i="1"/>
  <c r="AU91" i="1"/>
  <c r="AU90" i="1"/>
  <c r="AU89" i="1"/>
  <c r="AU88" i="1"/>
  <c r="AU87" i="1"/>
  <c r="AU86" i="1"/>
  <c r="AU85" i="1"/>
  <c r="AU84" i="1"/>
  <c r="AU83" i="1"/>
  <c r="AU82" i="1"/>
  <c r="AU81" i="1"/>
  <c r="AU80" i="1"/>
  <c r="AU79" i="1"/>
  <c r="AU78" i="1"/>
  <c r="AU77" i="1"/>
  <c r="AU76" i="1"/>
  <c r="AU75" i="1"/>
  <c r="AU74" i="1"/>
  <c r="AU73" i="1"/>
  <c r="AU72" i="1"/>
  <c r="AU71" i="1"/>
  <c r="AU70" i="1"/>
  <c r="AU69" i="1"/>
  <c r="AU68" i="1"/>
  <c r="AU67" i="1"/>
  <c r="AU66" i="1"/>
  <c r="AU65" i="1"/>
  <c r="AU64" i="1"/>
  <c r="AU63" i="1"/>
  <c r="AU62" i="1"/>
  <c r="AU61" i="1"/>
  <c r="AU60" i="1"/>
  <c r="AU59" i="1"/>
  <c r="AU58" i="1"/>
  <c r="AU57" i="1"/>
  <c r="AU56" i="1"/>
  <c r="AU55" i="1"/>
  <c r="AU54" i="1"/>
  <c r="AU53" i="1"/>
  <c r="AU52" i="1"/>
  <c r="AU51" i="1"/>
  <c r="AU50" i="1"/>
  <c r="AU49" i="1"/>
  <c r="AU48" i="1"/>
  <c r="AU47" i="1"/>
  <c r="AU46" i="1"/>
  <c r="AU45" i="1"/>
  <c r="AU44" i="1"/>
  <c r="AU43" i="1"/>
  <c r="AU42" i="1"/>
  <c r="AU41" i="1"/>
  <c r="AU40" i="1"/>
  <c r="AU39" i="1"/>
  <c r="AU38" i="1"/>
  <c r="AU37" i="1"/>
  <c r="AU36" i="1"/>
  <c r="AU35" i="1"/>
  <c r="AU34" i="1"/>
  <c r="AU33" i="1"/>
  <c r="AU32" i="1"/>
  <c r="AU31" i="1"/>
  <c r="AU30" i="1"/>
  <c r="AU29" i="1"/>
  <c r="AU28" i="1"/>
  <c r="AU27" i="1"/>
  <c r="AU26" i="1"/>
  <c r="AU25" i="1"/>
  <c r="AU24" i="1"/>
  <c r="AU23" i="1"/>
  <c r="AU22" i="1"/>
  <c r="AU21" i="1"/>
  <c r="AU20" i="1"/>
  <c r="AU19" i="1"/>
  <c r="AU18" i="1"/>
  <c r="AU17" i="1"/>
  <c r="AU16" i="1"/>
  <c r="AU15" i="1"/>
  <c r="AU14" i="1"/>
  <c r="AU13" i="1"/>
  <c r="AU12" i="1"/>
  <c r="AU11" i="1"/>
  <c r="AU10" i="1"/>
  <c r="AU9" i="1"/>
  <c r="AU8" i="1"/>
  <c r="AU7" i="1"/>
  <c r="AU6" i="1"/>
  <c r="AU5" i="1"/>
  <c r="AU4" i="1"/>
  <c r="AU3" i="1"/>
  <c r="AU2" i="1"/>
  <c r="C3" i="10"/>
  <c r="H17" i="10" s="1"/>
  <c r="C10" i="8"/>
  <c r="D10" i="8"/>
  <c r="B9" i="8"/>
  <c r="B10" i="8"/>
  <c r="H21" i="10"/>
  <c r="H41" i="10" l="1"/>
  <c r="H37" i="10"/>
  <c r="H28" i="10"/>
  <c r="AD3979" i="1"/>
  <c r="AC3979" i="1"/>
  <c r="AB3979" i="1"/>
  <c r="AA3979" i="1"/>
  <c r="Z3979" i="1"/>
  <c r="Y3979" i="1"/>
  <c r="X3979" i="1"/>
  <c r="W3979" i="1"/>
  <c r="V3979" i="1"/>
  <c r="AD3978" i="1"/>
  <c r="AC3978" i="1"/>
  <c r="AB3978" i="1"/>
  <c r="AA3978" i="1"/>
  <c r="Z3978" i="1"/>
  <c r="Y3978" i="1"/>
  <c r="X3978" i="1"/>
  <c r="W3978" i="1"/>
  <c r="V3978" i="1"/>
  <c r="AD3977" i="1"/>
  <c r="AC3977" i="1"/>
  <c r="AB3977" i="1"/>
  <c r="AA3977" i="1"/>
  <c r="Z3977" i="1"/>
  <c r="Y3977" i="1"/>
  <c r="X3977" i="1"/>
  <c r="W3977" i="1"/>
  <c r="V3977" i="1"/>
  <c r="AD3976" i="1"/>
  <c r="AC3976" i="1"/>
  <c r="AB3976" i="1"/>
  <c r="AA3976" i="1"/>
  <c r="Z3976" i="1"/>
  <c r="Y3976" i="1"/>
  <c r="X3976" i="1"/>
  <c r="W3976" i="1"/>
  <c r="V3976" i="1"/>
  <c r="AD3975" i="1"/>
  <c r="AC3975" i="1"/>
  <c r="AB3975" i="1"/>
  <c r="AA3975" i="1"/>
  <c r="Z3975" i="1"/>
  <c r="Y3975" i="1"/>
  <c r="X3975" i="1"/>
  <c r="W3975" i="1"/>
  <c r="V3975" i="1"/>
  <c r="AD3974" i="1"/>
  <c r="AC3974" i="1"/>
  <c r="AB3974" i="1"/>
  <c r="AA3974" i="1"/>
  <c r="Z3974" i="1"/>
  <c r="Y3974" i="1"/>
  <c r="X3974" i="1"/>
  <c r="W3974" i="1"/>
  <c r="V3974" i="1"/>
  <c r="AD3968" i="1"/>
  <c r="AC3968" i="1"/>
  <c r="AB3968" i="1"/>
  <c r="AA3968" i="1"/>
  <c r="Z3968" i="1"/>
  <c r="Y3968" i="1"/>
  <c r="X3968" i="1"/>
  <c r="W3968" i="1"/>
  <c r="V3968" i="1"/>
  <c r="AD3967" i="1"/>
  <c r="AC3967" i="1"/>
  <c r="AB3967" i="1"/>
  <c r="AA3967" i="1"/>
  <c r="Z3967" i="1"/>
  <c r="Y3967" i="1"/>
  <c r="X3967" i="1"/>
  <c r="W3967" i="1"/>
  <c r="V3967" i="1"/>
  <c r="AD3966" i="1"/>
  <c r="AC3966" i="1"/>
  <c r="AB3966" i="1"/>
  <c r="AA3966" i="1"/>
  <c r="Z3966" i="1"/>
  <c r="Y3966" i="1"/>
  <c r="X3966" i="1"/>
  <c r="W3966" i="1"/>
  <c r="V3966" i="1"/>
  <c r="AD3965" i="1"/>
  <c r="AC3965" i="1"/>
  <c r="AB3965" i="1"/>
  <c r="AA3965" i="1"/>
  <c r="Z3965" i="1"/>
  <c r="Y3965" i="1"/>
  <c r="X3965" i="1"/>
  <c r="W3965" i="1"/>
  <c r="V3965" i="1"/>
  <c r="AD3964" i="1"/>
  <c r="AC3964" i="1"/>
  <c r="AB3964" i="1"/>
  <c r="AA3964" i="1"/>
  <c r="Z3964" i="1"/>
  <c r="Y3964" i="1"/>
  <c r="X3964" i="1"/>
  <c r="W3964" i="1"/>
  <c r="V3964" i="1"/>
  <c r="AD3963" i="1"/>
  <c r="AC3963" i="1"/>
  <c r="AB3963" i="1"/>
  <c r="AA3963" i="1"/>
  <c r="Z3963" i="1"/>
  <c r="Y3963" i="1"/>
  <c r="X3963" i="1"/>
  <c r="W3963" i="1"/>
  <c r="V3963" i="1"/>
  <c r="AD3962" i="1"/>
  <c r="AC3962" i="1"/>
  <c r="AB3962" i="1"/>
  <c r="AA3962" i="1"/>
  <c r="Z3962" i="1"/>
  <c r="Y3962" i="1"/>
  <c r="X3962" i="1"/>
  <c r="W3962" i="1"/>
  <c r="V3962" i="1"/>
  <c r="AD3291" i="1"/>
  <c r="AC3291" i="1"/>
  <c r="AB3291" i="1"/>
  <c r="AA3291" i="1"/>
  <c r="Z3291" i="1"/>
  <c r="Y3291" i="1"/>
  <c r="X3291" i="1"/>
  <c r="W3291" i="1"/>
  <c r="V3291" i="1"/>
  <c r="AD3290" i="1"/>
  <c r="AC3290" i="1"/>
  <c r="AB3290" i="1"/>
  <c r="AA3290" i="1"/>
  <c r="Z3290" i="1"/>
  <c r="Y3290" i="1"/>
  <c r="X3290" i="1"/>
  <c r="W3290" i="1"/>
  <c r="V3290" i="1"/>
  <c r="AD3289" i="1"/>
  <c r="AC3289" i="1"/>
  <c r="AB3289" i="1"/>
  <c r="AA3289" i="1"/>
  <c r="Z3289" i="1"/>
  <c r="Y3289" i="1"/>
  <c r="X3289" i="1"/>
  <c r="W3289" i="1"/>
  <c r="V3289" i="1"/>
  <c r="AD3288" i="1"/>
  <c r="AC3288" i="1"/>
  <c r="AB3288" i="1"/>
  <c r="AA3288" i="1"/>
  <c r="Z3288" i="1"/>
  <c r="Y3288" i="1"/>
  <c r="X3288" i="1"/>
  <c r="W3288" i="1"/>
  <c r="V3288" i="1"/>
  <c r="AD3287" i="1"/>
  <c r="AC3287" i="1"/>
  <c r="AB3287" i="1"/>
  <c r="AA3287" i="1"/>
  <c r="Z3287" i="1"/>
  <c r="Y3287" i="1"/>
  <c r="X3287" i="1"/>
  <c r="W3287" i="1"/>
  <c r="V3287" i="1"/>
  <c r="AD3286" i="1"/>
  <c r="AC3286" i="1"/>
  <c r="AB3286" i="1"/>
  <c r="AA3286" i="1"/>
  <c r="Z3286" i="1"/>
  <c r="Y3286" i="1"/>
  <c r="X3286" i="1"/>
  <c r="W3286" i="1"/>
  <c r="V3286" i="1"/>
  <c r="AD3285" i="1"/>
  <c r="AC3285" i="1"/>
  <c r="AB3285" i="1"/>
  <c r="AA3285" i="1"/>
  <c r="Z3285" i="1"/>
  <c r="Y3285" i="1"/>
  <c r="X3285" i="1"/>
  <c r="W3285" i="1"/>
  <c r="V3285" i="1"/>
  <c r="AD3284" i="1"/>
  <c r="AC3284" i="1"/>
  <c r="AB3284" i="1"/>
  <c r="AA3284" i="1"/>
  <c r="Z3284" i="1"/>
  <c r="Y3284" i="1"/>
  <c r="X3284" i="1"/>
  <c r="W3284" i="1"/>
  <c r="V3284" i="1"/>
  <c r="AD3283" i="1"/>
  <c r="AC3283" i="1"/>
  <c r="AB3283" i="1"/>
  <c r="AA3283" i="1"/>
  <c r="Z3283" i="1"/>
  <c r="Y3283" i="1"/>
  <c r="X3283" i="1"/>
  <c r="W3283" i="1"/>
  <c r="V3283" i="1"/>
  <c r="AD3282" i="1"/>
  <c r="AC3282" i="1"/>
  <c r="AB3282" i="1"/>
  <c r="AA3282" i="1"/>
  <c r="Z3282" i="1"/>
  <c r="Y3282" i="1"/>
  <c r="X3282" i="1"/>
  <c r="W3282" i="1"/>
  <c r="V3282" i="1"/>
  <c r="AD3281" i="1"/>
  <c r="AC3281" i="1"/>
  <c r="AB3281" i="1"/>
  <c r="AA3281" i="1"/>
  <c r="Z3281" i="1"/>
  <c r="Y3281" i="1"/>
  <c r="X3281" i="1"/>
  <c r="W3281" i="1"/>
  <c r="V3281" i="1"/>
  <c r="AD3280" i="1"/>
  <c r="AC3280" i="1"/>
  <c r="AB3280" i="1"/>
  <c r="AA3280" i="1"/>
  <c r="Z3280" i="1"/>
  <c r="Y3280" i="1"/>
  <c r="X3280" i="1"/>
  <c r="W3280" i="1"/>
  <c r="V3280" i="1"/>
  <c r="AD3279" i="1"/>
  <c r="AC3279" i="1"/>
  <c r="AB3279" i="1"/>
  <c r="AA3279" i="1"/>
  <c r="Z3279" i="1"/>
  <c r="Y3279" i="1"/>
  <c r="X3279" i="1"/>
  <c r="W3279" i="1"/>
  <c r="V3279" i="1"/>
  <c r="AD3278" i="1"/>
  <c r="AC3278" i="1"/>
  <c r="AB3278" i="1"/>
  <c r="AA3278" i="1"/>
  <c r="Z3278" i="1"/>
  <c r="Y3278" i="1"/>
  <c r="X3278" i="1"/>
  <c r="W3278" i="1"/>
  <c r="V3278" i="1"/>
  <c r="AD3277" i="1"/>
  <c r="AC3277" i="1"/>
  <c r="AB3277" i="1"/>
  <c r="AA3277" i="1"/>
  <c r="Z3277" i="1"/>
  <c r="Y3277" i="1"/>
  <c r="X3277" i="1"/>
  <c r="W3277" i="1"/>
  <c r="V3277" i="1"/>
  <c r="AD3276" i="1"/>
  <c r="AC3276" i="1"/>
  <c r="AB3276" i="1"/>
  <c r="AA3276" i="1"/>
  <c r="Z3276" i="1"/>
  <c r="Y3276" i="1"/>
  <c r="X3276" i="1"/>
  <c r="W3276" i="1"/>
  <c r="V3276" i="1"/>
  <c r="AD3275" i="1"/>
  <c r="AC3275" i="1"/>
  <c r="AB3275" i="1"/>
  <c r="AA3275" i="1"/>
  <c r="Z3275" i="1"/>
  <c r="Y3275" i="1"/>
  <c r="X3275" i="1"/>
  <c r="W3275" i="1"/>
  <c r="V3275" i="1"/>
  <c r="AD3274" i="1"/>
  <c r="AC3274" i="1"/>
  <c r="AB3274" i="1"/>
  <c r="AA3274" i="1"/>
  <c r="Z3274" i="1"/>
  <c r="Y3274" i="1"/>
  <c r="X3274" i="1"/>
  <c r="W3274" i="1"/>
  <c r="V3274" i="1"/>
  <c r="AD3273" i="1"/>
  <c r="AC3273" i="1"/>
  <c r="AB3273" i="1"/>
  <c r="AA3273" i="1"/>
  <c r="Z3273" i="1"/>
  <c r="Y3273" i="1"/>
  <c r="X3273" i="1"/>
  <c r="W3273" i="1"/>
  <c r="V3273" i="1"/>
  <c r="AD3272" i="1"/>
  <c r="AC3272" i="1"/>
  <c r="AB3272" i="1"/>
  <c r="AA3272" i="1"/>
  <c r="Z3272" i="1"/>
  <c r="Y3272" i="1"/>
  <c r="X3272" i="1"/>
  <c r="W3272" i="1"/>
  <c r="V3272" i="1"/>
  <c r="AD3271" i="1"/>
  <c r="AC3271" i="1"/>
  <c r="AB3271" i="1"/>
  <c r="AA3271" i="1"/>
  <c r="Z3271" i="1"/>
  <c r="Y3271" i="1"/>
  <c r="X3271" i="1"/>
  <c r="W3271" i="1"/>
  <c r="V3271" i="1"/>
  <c r="AD3270" i="1"/>
  <c r="AC3270" i="1"/>
  <c r="AB3270" i="1"/>
  <c r="AA3270" i="1"/>
  <c r="Z3270" i="1"/>
  <c r="Y3270" i="1"/>
  <c r="X3270" i="1"/>
  <c r="W3270" i="1"/>
  <c r="V3270" i="1"/>
  <c r="AD3269" i="1"/>
  <c r="AC3269" i="1"/>
  <c r="AB3269" i="1"/>
  <c r="AA3269" i="1"/>
  <c r="Z3269" i="1"/>
  <c r="Y3269" i="1"/>
  <c r="X3269" i="1"/>
  <c r="W3269" i="1"/>
  <c r="V3269" i="1"/>
  <c r="AD3268" i="1"/>
  <c r="AC3268" i="1"/>
  <c r="AB3268" i="1"/>
  <c r="AA3268" i="1"/>
  <c r="Z3268" i="1"/>
  <c r="Y3268" i="1"/>
  <c r="X3268" i="1"/>
  <c r="W3268" i="1"/>
  <c r="V3268" i="1"/>
  <c r="AD3267" i="1"/>
  <c r="AC3267" i="1"/>
  <c r="AB3267" i="1"/>
  <c r="AA3267" i="1"/>
  <c r="Z3267" i="1"/>
  <c r="Y3267" i="1"/>
  <c r="X3267" i="1"/>
  <c r="W3267" i="1"/>
  <c r="V3267" i="1"/>
  <c r="AD3266" i="1"/>
  <c r="AC3266" i="1"/>
  <c r="AB3266" i="1"/>
  <c r="AA3266" i="1"/>
  <c r="Z3266" i="1"/>
  <c r="Y3266" i="1"/>
  <c r="X3266" i="1"/>
  <c r="W3266" i="1"/>
  <c r="V3266" i="1"/>
  <c r="AD3960" i="1"/>
  <c r="AC3960" i="1"/>
  <c r="AB3960" i="1"/>
  <c r="AA3960" i="1"/>
  <c r="Z3960" i="1"/>
  <c r="Y3960" i="1"/>
  <c r="X3960" i="1"/>
  <c r="W3960" i="1"/>
  <c r="V3960" i="1"/>
  <c r="AD3959" i="1"/>
  <c r="AC3959" i="1"/>
  <c r="AB3959" i="1"/>
  <c r="AA3959" i="1"/>
  <c r="Z3959" i="1"/>
  <c r="Y3959" i="1"/>
  <c r="X3959" i="1"/>
  <c r="W3959" i="1"/>
  <c r="V3959" i="1"/>
  <c r="AD2026" i="1"/>
  <c r="AC2026" i="1"/>
  <c r="AB2026" i="1"/>
  <c r="AA2026" i="1"/>
  <c r="Z2026" i="1"/>
  <c r="Y2026" i="1"/>
  <c r="X2026" i="1"/>
  <c r="W2026" i="1"/>
  <c r="V2026" i="1"/>
  <c r="AD2025" i="1"/>
  <c r="AC2025" i="1"/>
  <c r="AB2025" i="1"/>
  <c r="AA2025" i="1"/>
  <c r="Z2025" i="1"/>
  <c r="Y2025" i="1"/>
  <c r="X2025" i="1"/>
  <c r="W2025" i="1"/>
  <c r="V2025" i="1"/>
  <c r="AD2024" i="1"/>
  <c r="AC2024" i="1"/>
  <c r="AB2024" i="1"/>
  <c r="AA2024" i="1"/>
  <c r="Z2024" i="1"/>
  <c r="Y2024" i="1"/>
  <c r="X2024" i="1"/>
  <c r="W2024" i="1"/>
  <c r="V2024" i="1"/>
  <c r="AD2023" i="1"/>
  <c r="AC2023" i="1"/>
  <c r="AB2023" i="1"/>
  <c r="AA2023" i="1"/>
  <c r="Z2023" i="1"/>
  <c r="Y2023" i="1"/>
  <c r="X2023" i="1"/>
  <c r="W2023" i="1"/>
  <c r="V2023" i="1"/>
  <c r="AD2022" i="1"/>
  <c r="AC2022" i="1"/>
  <c r="AB2022" i="1"/>
  <c r="AA2022" i="1"/>
  <c r="Z2022" i="1"/>
  <c r="Y2022" i="1"/>
  <c r="X2022" i="1"/>
  <c r="W2022" i="1"/>
  <c r="V2022" i="1"/>
  <c r="AD2021" i="1"/>
  <c r="AC2021" i="1"/>
  <c r="AB2021" i="1"/>
  <c r="AA2021" i="1"/>
  <c r="Z2021" i="1"/>
  <c r="Y2021" i="1"/>
  <c r="X2021" i="1"/>
  <c r="W2021" i="1"/>
  <c r="V2021" i="1"/>
  <c r="AD2020" i="1"/>
  <c r="AC2020" i="1"/>
  <c r="AB2020" i="1"/>
  <c r="AA2020" i="1"/>
  <c r="Z2020" i="1"/>
  <c r="Y2020" i="1"/>
  <c r="X2020" i="1"/>
  <c r="W2020" i="1"/>
  <c r="V2020" i="1"/>
  <c r="AD2019" i="1"/>
  <c r="AC2019" i="1"/>
  <c r="AB2019" i="1"/>
  <c r="AA2019" i="1"/>
  <c r="Z2019" i="1"/>
  <c r="Y2019" i="1"/>
  <c r="X2019" i="1"/>
  <c r="W2019" i="1"/>
  <c r="V2019" i="1"/>
  <c r="AD2018" i="1"/>
  <c r="AC2018" i="1"/>
  <c r="AB2018" i="1"/>
  <c r="AA2018" i="1"/>
  <c r="Z2018" i="1"/>
  <c r="Y2018" i="1"/>
  <c r="X2018" i="1"/>
  <c r="W2018" i="1"/>
  <c r="V2018" i="1"/>
  <c r="AD2017" i="1"/>
  <c r="AC2017" i="1"/>
  <c r="AB2017" i="1"/>
  <c r="AA2017" i="1"/>
  <c r="Z2017" i="1"/>
  <c r="Y2017" i="1"/>
  <c r="X2017" i="1"/>
  <c r="W2017" i="1"/>
  <c r="V2017" i="1"/>
  <c r="AD2016" i="1"/>
  <c r="AC2016" i="1"/>
  <c r="AB2016" i="1"/>
  <c r="AA2016" i="1"/>
  <c r="Z2016" i="1"/>
  <c r="Y2016" i="1"/>
  <c r="X2016" i="1"/>
  <c r="W2016" i="1"/>
  <c r="V2016" i="1"/>
  <c r="AD2015" i="1"/>
  <c r="AC2015" i="1"/>
  <c r="AB2015" i="1"/>
  <c r="AA2015" i="1"/>
  <c r="Z2015" i="1"/>
  <c r="Y2015" i="1"/>
  <c r="X2015" i="1"/>
  <c r="W2015" i="1"/>
  <c r="V2015" i="1"/>
  <c r="AD3047" i="1"/>
  <c r="AC3047" i="1"/>
  <c r="AB3047" i="1"/>
  <c r="AA3047" i="1"/>
  <c r="Z3047" i="1"/>
  <c r="Y3047" i="1"/>
  <c r="X3047" i="1"/>
  <c r="W3047" i="1"/>
  <c r="V3047" i="1"/>
  <c r="AD3046" i="1"/>
  <c r="AC3046" i="1"/>
  <c r="AB3046" i="1"/>
  <c r="AA3046" i="1"/>
  <c r="Z3046" i="1"/>
  <c r="Y3046" i="1"/>
  <c r="X3046" i="1"/>
  <c r="W3046" i="1"/>
  <c r="V3046" i="1"/>
  <c r="AD3045" i="1"/>
  <c r="AC3045" i="1"/>
  <c r="AB3045" i="1"/>
  <c r="AA3045" i="1"/>
  <c r="Z3045" i="1"/>
  <c r="Y3045" i="1"/>
  <c r="X3045" i="1"/>
  <c r="W3045" i="1"/>
  <c r="V3045" i="1"/>
  <c r="AD3044" i="1"/>
  <c r="AC3044" i="1"/>
  <c r="AB3044" i="1"/>
  <c r="AA3044" i="1"/>
  <c r="Z3044" i="1"/>
  <c r="Y3044" i="1"/>
  <c r="X3044" i="1"/>
  <c r="W3044" i="1"/>
  <c r="V3044" i="1"/>
  <c r="AD3043" i="1"/>
  <c r="AC3043" i="1"/>
  <c r="AB3043" i="1"/>
  <c r="AA3043" i="1"/>
  <c r="Z3043" i="1"/>
  <c r="Y3043" i="1"/>
  <c r="X3043" i="1"/>
  <c r="W3043" i="1"/>
  <c r="V3043" i="1"/>
  <c r="AD3042" i="1"/>
  <c r="AC3042" i="1"/>
  <c r="AB3042" i="1"/>
  <c r="AA3042" i="1"/>
  <c r="Z3042" i="1"/>
  <c r="Y3042" i="1"/>
  <c r="X3042" i="1"/>
  <c r="W3042" i="1"/>
  <c r="V3042" i="1"/>
  <c r="AD3916" i="1"/>
  <c r="AC3916" i="1"/>
  <c r="AB3916" i="1"/>
  <c r="AA3916" i="1"/>
  <c r="Z3916" i="1"/>
  <c r="Y3916" i="1"/>
  <c r="X3916" i="1"/>
  <c r="W3916" i="1"/>
  <c r="V3916" i="1"/>
  <c r="AD3915" i="1"/>
  <c r="AC3915" i="1"/>
  <c r="AB3915" i="1"/>
  <c r="AA3915" i="1"/>
  <c r="Z3915" i="1"/>
  <c r="Y3915" i="1"/>
  <c r="X3915" i="1"/>
  <c r="W3915" i="1"/>
  <c r="V3915" i="1"/>
  <c r="AD3914" i="1"/>
  <c r="AC3914" i="1"/>
  <c r="AB3914" i="1"/>
  <c r="AA3914" i="1"/>
  <c r="Z3914" i="1"/>
  <c r="Y3914" i="1"/>
  <c r="X3914" i="1"/>
  <c r="W3914" i="1"/>
  <c r="V3914" i="1"/>
  <c r="AD3913" i="1"/>
  <c r="AC3913" i="1"/>
  <c r="AB3913" i="1"/>
  <c r="AA3913" i="1"/>
  <c r="Z3913" i="1"/>
  <c r="Y3913" i="1"/>
  <c r="X3913" i="1"/>
  <c r="W3913" i="1"/>
  <c r="V3913" i="1"/>
  <c r="AD3912" i="1"/>
  <c r="AC3912" i="1"/>
  <c r="AB3912" i="1"/>
  <c r="AA3912" i="1"/>
  <c r="Z3912" i="1"/>
  <c r="Y3912" i="1"/>
  <c r="X3912" i="1"/>
  <c r="W3912" i="1"/>
  <c r="V3912" i="1"/>
  <c r="AD3938" i="1"/>
  <c r="AC3938" i="1"/>
  <c r="AB3938" i="1"/>
  <c r="AA3938" i="1"/>
  <c r="Z3938" i="1"/>
  <c r="Y3938" i="1"/>
  <c r="X3938" i="1"/>
  <c r="W3938" i="1"/>
  <c r="V3938" i="1"/>
  <c r="AD3937" i="1"/>
  <c r="AC3937" i="1"/>
  <c r="AB3937" i="1"/>
  <c r="AA3937" i="1"/>
  <c r="Z3937" i="1"/>
  <c r="Y3937" i="1"/>
  <c r="X3937" i="1"/>
  <c r="W3937" i="1"/>
  <c r="V3937" i="1"/>
  <c r="AD3936" i="1"/>
  <c r="AC3936" i="1"/>
  <c r="AB3936" i="1"/>
  <c r="AA3936" i="1"/>
  <c r="Z3936" i="1"/>
  <c r="Y3936" i="1"/>
  <c r="X3936" i="1"/>
  <c r="W3936" i="1"/>
  <c r="V3936" i="1"/>
  <c r="AD3935" i="1"/>
  <c r="AC3935" i="1"/>
  <c r="AB3935" i="1"/>
  <c r="AA3935" i="1"/>
  <c r="Z3935" i="1"/>
  <c r="Y3935" i="1"/>
  <c r="X3935" i="1"/>
  <c r="W3935" i="1"/>
  <c r="V3935" i="1"/>
  <c r="AD3934" i="1"/>
  <c r="AC3934" i="1"/>
  <c r="AB3934" i="1"/>
  <c r="AA3934" i="1"/>
  <c r="Z3934" i="1"/>
  <c r="Y3934" i="1"/>
  <c r="X3934" i="1"/>
  <c r="W3934" i="1"/>
  <c r="V3934" i="1"/>
  <c r="AD3933" i="1"/>
  <c r="AC3933" i="1"/>
  <c r="AB3933" i="1"/>
  <c r="AA3933" i="1"/>
  <c r="Z3933" i="1"/>
  <c r="Y3933" i="1"/>
  <c r="X3933" i="1"/>
  <c r="W3933" i="1"/>
  <c r="V3933" i="1"/>
  <c r="AD3932" i="1"/>
  <c r="AC3932" i="1"/>
  <c r="AB3932" i="1"/>
  <c r="AA3932" i="1"/>
  <c r="Z3932" i="1"/>
  <c r="Y3932" i="1"/>
  <c r="X3932" i="1"/>
  <c r="W3932" i="1"/>
  <c r="V3932" i="1"/>
  <c r="AD3931" i="1"/>
  <c r="AC3931" i="1"/>
  <c r="AB3931" i="1"/>
  <c r="AA3931" i="1"/>
  <c r="Z3931" i="1"/>
  <c r="Y3931" i="1"/>
  <c r="X3931" i="1"/>
  <c r="W3931" i="1"/>
  <c r="V3931" i="1"/>
  <c r="AD3930" i="1"/>
  <c r="AC3930" i="1"/>
  <c r="AB3930" i="1"/>
  <c r="AA3930" i="1"/>
  <c r="Z3930" i="1"/>
  <c r="Y3930" i="1"/>
  <c r="X3930" i="1"/>
  <c r="W3930" i="1"/>
  <c r="V3930" i="1"/>
  <c r="AD3929" i="1"/>
  <c r="AC3929" i="1"/>
  <c r="AB3929" i="1"/>
  <c r="AA3929" i="1"/>
  <c r="Z3929" i="1"/>
  <c r="Y3929" i="1"/>
  <c r="X3929" i="1"/>
  <c r="W3929" i="1"/>
  <c r="V3929" i="1"/>
  <c r="AD488" i="1"/>
  <c r="AC488" i="1"/>
  <c r="AB488" i="1"/>
  <c r="AA488" i="1"/>
  <c r="Z488" i="1"/>
  <c r="Y488" i="1"/>
  <c r="X488" i="1"/>
  <c r="W488" i="1"/>
  <c r="V488" i="1"/>
  <c r="AD487" i="1"/>
  <c r="AC487" i="1"/>
  <c r="AB487" i="1"/>
  <c r="AA487" i="1"/>
  <c r="Z487" i="1"/>
  <c r="Y487" i="1"/>
  <c r="X487" i="1"/>
  <c r="W487" i="1"/>
  <c r="V487" i="1"/>
  <c r="AD3926" i="1"/>
  <c r="AC3926" i="1"/>
  <c r="AB3926" i="1"/>
  <c r="AA3926" i="1"/>
  <c r="Z3926" i="1"/>
  <c r="Y3926" i="1"/>
  <c r="X3926" i="1"/>
  <c r="W3926" i="1"/>
  <c r="V3926" i="1"/>
  <c r="AD3925" i="1"/>
  <c r="AC3925" i="1"/>
  <c r="AB3925" i="1"/>
  <c r="AA3925" i="1"/>
  <c r="Z3925" i="1"/>
  <c r="Y3925" i="1"/>
  <c r="X3925" i="1"/>
  <c r="W3925" i="1"/>
  <c r="V3925" i="1"/>
  <c r="AD3924" i="1"/>
  <c r="AC3924" i="1"/>
  <c r="AB3924" i="1"/>
  <c r="AA3924" i="1"/>
  <c r="Z3924" i="1"/>
  <c r="Y3924" i="1"/>
  <c r="X3924" i="1"/>
  <c r="W3924" i="1"/>
  <c r="V3924" i="1"/>
  <c r="AD3923" i="1"/>
  <c r="AC3923" i="1"/>
  <c r="AB3923" i="1"/>
  <c r="AA3923" i="1"/>
  <c r="Z3923" i="1"/>
  <c r="Y3923" i="1"/>
  <c r="X3923" i="1"/>
  <c r="W3923" i="1"/>
  <c r="V3923" i="1"/>
  <c r="AD3922" i="1"/>
  <c r="AC3922" i="1"/>
  <c r="AB3922" i="1"/>
  <c r="AA3922" i="1"/>
  <c r="Z3922" i="1"/>
  <c r="Y3922" i="1"/>
  <c r="X3922" i="1"/>
  <c r="W3922" i="1"/>
  <c r="V3922" i="1"/>
  <c r="AD3921" i="1"/>
  <c r="AC3921" i="1"/>
  <c r="AB3921" i="1"/>
  <c r="AA3921" i="1"/>
  <c r="Z3921" i="1"/>
  <c r="Y3921" i="1"/>
  <c r="X3921" i="1"/>
  <c r="W3921" i="1"/>
  <c r="V3921" i="1"/>
  <c r="AD3920" i="1"/>
  <c r="AC3920" i="1"/>
  <c r="AB3920" i="1"/>
  <c r="AA3920" i="1"/>
  <c r="Z3920" i="1"/>
  <c r="Y3920" i="1"/>
  <c r="X3920" i="1"/>
  <c r="W3920" i="1"/>
  <c r="V3920" i="1"/>
  <c r="AD3039" i="1"/>
  <c r="AC3039" i="1"/>
  <c r="AB3039" i="1"/>
  <c r="AA3039" i="1"/>
  <c r="Z3039" i="1"/>
  <c r="Y3039" i="1"/>
  <c r="X3039" i="1"/>
  <c r="W3039" i="1"/>
  <c r="V3039" i="1"/>
  <c r="AD3038" i="1"/>
  <c r="AC3038" i="1"/>
  <c r="AB3038" i="1"/>
  <c r="AA3038" i="1"/>
  <c r="Z3038" i="1"/>
  <c r="Y3038" i="1"/>
  <c r="X3038" i="1"/>
  <c r="W3038" i="1"/>
  <c r="V3038" i="1"/>
  <c r="AD3037" i="1"/>
  <c r="AC3037" i="1"/>
  <c r="AB3037" i="1"/>
  <c r="AA3037" i="1"/>
  <c r="Z3037" i="1"/>
  <c r="Y3037" i="1"/>
  <c r="X3037" i="1"/>
  <c r="W3037" i="1"/>
  <c r="V3037" i="1"/>
  <c r="AD3036" i="1"/>
  <c r="AC3036" i="1"/>
  <c r="AB3036" i="1"/>
  <c r="AA3036" i="1"/>
  <c r="Z3036" i="1"/>
  <c r="Y3036" i="1"/>
  <c r="X3036" i="1"/>
  <c r="W3036" i="1"/>
  <c r="V3036" i="1"/>
  <c r="AD3035" i="1"/>
  <c r="AC3035" i="1"/>
  <c r="AB3035" i="1"/>
  <c r="AA3035" i="1"/>
  <c r="Z3035" i="1"/>
  <c r="Y3035" i="1"/>
  <c r="X3035" i="1"/>
  <c r="W3035" i="1"/>
  <c r="V3035" i="1"/>
  <c r="AD3034" i="1"/>
  <c r="AC3034" i="1"/>
  <c r="AB3034" i="1"/>
  <c r="AA3034" i="1"/>
  <c r="Z3034" i="1"/>
  <c r="Y3034" i="1"/>
  <c r="X3034" i="1"/>
  <c r="W3034" i="1"/>
  <c r="V3034" i="1"/>
  <c r="AD3033" i="1"/>
  <c r="AC3033" i="1"/>
  <c r="AB3033" i="1"/>
  <c r="AA3033" i="1"/>
  <c r="Z3033" i="1"/>
  <c r="Y3033" i="1"/>
  <c r="X3033" i="1"/>
  <c r="W3033" i="1"/>
  <c r="V3033" i="1"/>
  <c r="AD3032" i="1"/>
  <c r="AC3032" i="1"/>
  <c r="AB3032" i="1"/>
  <c r="AA3032" i="1"/>
  <c r="Z3032" i="1"/>
  <c r="Y3032" i="1"/>
  <c r="X3032" i="1"/>
  <c r="W3032" i="1"/>
  <c r="V3032" i="1"/>
  <c r="AD3031" i="1"/>
  <c r="AC3031" i="1"/>
  <c r="AB3031" i="1"/>
  <c r="AA3031" i="1"/>
  <c r="Z3031" i="1"/>
  <c r="Y3031" i="1"/>
  <c r="X3031" i="1"/>
  <c r="W3031" i="1"/>
  <c r="V3031" i="1"/>
  <c r="AD3030" i="1"/>
  <c r="AC3030" i="1"/>
  <c r="AB3030" i="1"/>
  <c r="AA3030" i="1"/>
  <c r="Z3030" i="1"/>
  <c r="Y3030" i="1"/>
  <c r="X3030" i="1"/>
  <c r="W3030" i="1"/>
  <c r="V3030" i="1"/>
  <c r="AD3902" i="1"/>
  <c r="AC3902" i="1"/>
  <c r="AB3902" i="1"/>
  <c r="AA3902" i="1"/>
  <c r="Z3902" i="1"/>
  <c r="Y3902" i="1"/>
  <c r="X3902" i="1"/>
  <c r="W3902" i="1"/>
  <c r="V3902" i="1"/>
  <c r="AD3901" i="1"/>
  <c r="AC3901" i="1"/>
  <c r="AB3901" i="1"/>
  <c r="AA3901" i="1"/>
  <c r="Z3901" i="1"/>
  <c r="Y3901" i="1"/>
  <c r="X3901" i="1"/>
  <c r="W3901" i="1"/>
  <c r="V3901" i="1"/>
  <c r="AD3900" i="1"/>
  <c r="AC3900" i="1"/>
  <c r="AB3900" i="1"/>
  <c r="AA3900" i="1"/>
  <c r="Z3900" i="1"/>
  <c r="Y3900" i="1"/>
  <c r="X3900" i="1"/>
  <c r="W3900" i="1"/>
  <c r="V3900" i="1"/>
  <c r="AD3899" i="1"/>
  <c r="AC3899" i="1"/>
  <c r="AB3899" i="1"/>
  <c r="AA3899" i="1"/>
  <c r="Z3899" i="1"/>
  <c r="Y3899" i="1"/>
  <c r="X3899" i="1"/>
  <c r="W3899" i="1"/>
  <c r="V3899" i="1"/>
  <c r="AD3898" i="1"/>
  <c r="AC3898" i="1"/>
  <c r="AB3898" i="1"/>
  <c r="AA3898" i="1"/>
  <c r="Z3898" i="1"/>
  <c r="Y3898" i="1"/>
  <c r="X3898" i="1"/>
  <c r="W3898" i="1"/>
  <c r="V3898" i="1"/>
  <c r="AD3897" i="1"/>
  <c r="AC3897" i="1"/>
  <c r="AB3897" i="1"/>
  <c r="AA3897" i="1"/>
  <c r="Z3897" i="1"/>
  <c r="Y3897" i="1"/>
  <c r="X3897" i="1"/>
  <c r="W3897" i="1"/>
  <c r="V3897" i="1"/>
  <c r="AD3896" i="1"/>
  <c r="AC3896" i="1"/>
  <c r="AB3896" i="1"/>
  <c r="AA3896" i="1"/>
  <c r="Z3896" i="1"/>
  <c r="Y3896" i="1"/>
  <c r="X3896" i="1"/>
  <c r="W3896" i="1"/>
  <c r="V3896" i="1"/>
  <c r="AD3895" i="1"/>
  <c r="AC3895" i="1"/>
  <c r="AB3895" i="1"/>
  <c r="AA3895" i="1"/>
  <c r="Z3895" i="1"/>
  <c r="Y3895" i="1"/>
  <c r="X3895" i="1"/>
  <c r="W3895" i="1"/>
  <c r="V3895" i="1"/>
  <c r="AD3894" i="1"/>
  <c r="AC3894" i="1"/>
  <c r="AB3894" i="1"/>
  <c r="AA3894" i="1"/>
  <c r="Z3894" i="1"/>
  <c r="Y3894" i="1"/>
  <c r="X3894" i="1"/>
  <c r="W3894" i="1"/>
  <c r="V3894" i="1"/>
  <c r="AD3893" i="1"/>
  <c r="AC3893" i="1"/>
  <c r="AB3893" i="1"/>
  <c r="AA3893" i="1"/>
  <c r="Z3893" i="1"/>
  <c r="Y3893" i="1"/>
  <c r="X3893" i="1"/>
  <c r="W3893" i="1"/>
  <c r="V3893" i="1"/>
  <c r="AD3892" i="1"/>
  <c r="AC3892" i="1"/>
  <c r="AB3892" i="1"/>
  <c r="AA3892" i="1"/>
  <c r="Z3892" i="1"/>
  <c r="Y3892" i="1"/>
  <c r="X3892" i="1"/>
  <c r="W3892" i="1"/>
  <c r="V3892" i="1"/>
  <c r="AD3891" i="1"/>
  <c r="AC3891" i="1"/>
  <c r="AB3891" i="1"/>
  <c r="AA3891" i="1"/>
  <c r="Z3891" i="1"/>
  <c r="Y3891" i="1"/>
  <c r="X3891" i="1"/>
  <c r="W3891" i="1"/>
  <c r="V3891" i="1"/>
  <c r="AD3890" i="1"/>
  <c r="AC3890" i="1"/>
  <c r="AB3890" i="1"/>
  <c r="AA3890" i="1"/>
  <c r="Z3890" i="1"/>
  <c r="Y3890" i="1"/>
  <c r="X3890" i="1"/>
  <c r="W3890" i="1"/>
  <c r="V3890" i="1"/>
  <c r="AD3889" i="1"/>
  <c r="AC3889" i="1"/>
  <c r="AB3889" i="1"/>
  <c r="AA3889" i="1"/>
  <c r="Z3889" i="1"/>
  <c r="Y3889" i="1"/>
  <c r="X3889" i="1"/>
  <c r="W3889" i="1"/>
  <c r="V3889" i="1"/>
  <c r="AD3888" i="1"/>
  <c r="AC3888" i="1"/>
  <c r="AB3888" i="1"/>
  <c r="AA3888" i="1"/>
  <c r="Z3888" i="1"/>
  <c r="Y3888" i="1"/>
  <c r="X3888" i="1"/>
  <c r="W3888" i="1"/>
  <c r="V3888" i="1"/>
  <c r="AD3887" i="1"/>
  <c r="AC3887" i="1"/>
  <c r="AB3887" i="1"/>
  <c r="AA3887" i="1"/>
  <c r="Z3887" i="1"/>
  <c r="Y3887" i="1"/>
  <c r="X3887" i="1"/>
  <c r="W3887" i="1"/>
  <c r="V3887" i="1"/>
  <c r="AD3886" i="1"/>
  <c r="AC3886" i="1"/>
  <c r="AB3886" i="1"/>
  <c r="AA3886" i="1"/>
  <c r="Z3886" i="1"/>
  <c r="Y3886" i="1"/>
  <c r="X3886" i="1"/>
  <c r="W3886" i="1"/>
  <c r="V3886" i="1"/>
  <c r="AD3885" i="1"/>
  <c r="AC3885" i="1"/>
  <c r="AB3885" i="1"/>
  <c r="AA3885" i="1"/>
  <c r="Z3885" i="1"/>
  <c r="Y3885" i="1"/>
  <c r="X3885" i="1"/>
  <c r="W3885" i="1"/>
  <c r="V3885" i="1"/>
  <c r="AD3884" i="1"/>
  <c r="AC3884" i="1"/>
  <c r="AB3884" i="1"/>
  <c r="AA3884" i="1"/>
  <c r="Z3884" i="1"/>
  <c r="Y3884" i="1"/>
  <c r="X3884" i="1"/>
  <c r="W3884" i="1"/>
  <c r="V3884" i="1"/>
  <c r="AD3883" i="1"/>
  <c r="AC3883" i="1"/>
  <c r="AB3883" i="1"/>
  <c r="AA3883" i="1"/>
  <c r="Z3883" i="1"/>
  <c r="Y3883" i="1"/>
  <c r="X3883" i="1"/>
  <c r="W3883" i="1"/>
  <c r="V3883" i="1"/>
  <c r="AD3882" i="1"/>
  <c r="AC3882" i="1"/>
  <c r="AB3882" i="1"/>
  <c r="AA3882" i="1"/>
  <c r="Z3882" i="1"/>
  <c r="Y3882" i="1"/>
  <c r="X3882" i="1"/>
  <c r="W3882" i="1"/>
  <c r="V3882" i="1"/>
  <c r="AD3881" i="1"/>
  <c r="AC3881" i="1"/>
  <c r="AB3881" i="1"/>
  <c r="AA3881" i="1"/>
  <c r="Z3881" i="1"/>
  <c r="Y3881" i="1"/>
  <c r="X3881" i="1"/>
  <c r="W3881" i="1"/>
  <c r="V3881" i="1"/>
  <c r="AD3880" i="1"/>
  <c r="AC3880" i="1"/>
  <c r="AB3880" i="1"/>
  <c r="AA3880" i="1"/>
  <c r="Z3880" i="1"/>
  <c r="Y3880" i="1"/>
  <c r="X3880" i="1"/>
  <c r="W3880" i="1"/>
  <c r="V3880" i="1"/>
  <c r="AD3879" i="1"/>
  <c r="AC3879" i="1"/>
  <c r="AB3879" i="1"/>
  <c r="AA3879" i="1"/>
  <c r="Z3879" i="1"/>
  <c r="Y3879" i="1"/>
  <c r="X3879" i="1"/>
  <c r="W3879" i="1"/>
  <c r="V3879" i="1"/>
  <c r="AD3878" i="1"/>
  <c r="AC3878" i="1"/>
  <c r="AB3878" i="1"/>
  <c r="AA3878" i="1"/>
  <c r="Z3878" i="1"/>
  <c r="Y3878" i="1"/>
  <c r="X3878" i="1"/>
  <c r="W3878" i="1"/>
  <c r="V3878" i="1"/>
  <c r="AD3825" i="1"/>
  <c r="AC3825" i="1"/>
  <c r="AB3825" i="1"/>
  <c r="AA3825" i="1"/>
  <c r="Z3825" i="1"/>
  <c r="Y3825" i="1"/>
  <c r="X3825" i="1"/>
  <c r="W3825" i="1"/>
  <c r="V3825" i="1"/>
  <c r="AD3824" i="1"/>
  <c r="AC3824" i="1"/>
  <c r="AB3824" i="1"/>
  <c r="AA3824" i="1"/>
  <c r="Z3824" i="1"/>
  <c r="Y3824" i="1"/>
  <c r="X3824" i="1"/>
  <c r="W3824" i="1"/>
  <c r="V3824" i="1"/>
  <c r="AD3823" i="1"/>
  <c r="AC3823" i="1"/>
  <c r="AB3823" i="1"/>
  <c r="AA3823" i="1"/>
  <c r="Z3823" i="1"/>
  <c r="Y3823" i="1"/>
  <c r="X3823" i="1"/>
  <c r="W3823" i="1"/>
  <c r="V3823" i="1"/>
  <c r="AD3822" i="1"/>
  <c r="AC3822" i="1"/>
  <c r="AB3822" i="1"/>
  <c r="AA3822" i="1"/>
  <c r="Z3822" i="1"/>
  <c r="Y3822" i="1"/>
  <c r="X3822" i="1"/>
  <c r="W3822" i="1"/>
  <c r="V3822" i="1"/>
  <c r="AD3821" i="1"/>
  <c r="AC3821" i="1"/>
  <c r="AB3821" i="1"/>
  <c r="AA3821" i="1"/>
  <c r="Z3821" i="1"/>
  <c r="Y3821" i="1"/>
  <c r="X3821" i="1"/>
  <c r="W3821" i="1"/>
  <c r="V3821" i="1"/>
  <c r="AD3820" i="1"/>
  <c r="AC3820" i="1"/>
  <c r="AB3820" i="1"/>
  <c r="AA3820" i="1"/>
  <c r="Z3820" i="1"/>
  <c r="Y3820" i="1"/>
  <c r="X3820" i="1"/>
  <c r="W3820" i="1"/>
  <c r="V3820" i="1"/>
  <c r="AD3819" i="1"/>
  <c r="AC3819" i="1"/>
  <c r="AB3819" i="1"/>
  <c r="AA3819" i="1"/>
  <c r="Z3819" i="1"/>
  <c r="Y3819" i="1"/>
  <c r="X3819" i="1"/>
  <c r="W3819" i="1"/>
  <c r="V3819" i="1"/>
  <c r="AD3818" i="1"/>
  <c r="AC3818" i="1"/>
  <c r="AB3818" i="1"/>
  <c r="AA3818" i="1"/>
  <c r="Z3818" i="1"/>
  <c r="Y3818" i="1"/>
  <c r="X3818" i="1"/>
  <c r="W3818" i="1"/>
  <c r="V3818" i="1"/>
  <c r="AD3817" i="1"/>
  <c r="AC3817" i="1"/>
  <c r="AB3817" i="1"/>
  <c r="AA3817" i="1"/>
  <c r="Z3817" i="1"/>
  <c r="Y3817" i="1"/>
  <c r="X3817" i="1"/>
  <c r="W3817" i="1"/>
  <c r="V3817" i="1"/>
  <c r="AD3816" i="1"/>
  <c r="AC3816" i="1"/>
  <c r="AB3816" i="1"/>
  <c r="AA3816" i="1"/>
  <c r="Z3816" i="1"/>
  <c r="Y3816" i="1"/>
  <c r="X3816" i="1"/>
  <c r="W3816" i="1"/>
  <c r="V3816" i="1"/>
  <c r="AD3815" i="1"/>
  <c r="AC3815" i="1"/>
  <c r="AB3815" i="1"/>
  <c r="AA3815" i="1"/>
  <c r="Z3815" i="1"/>
  <c r="Y3815" i="1"/>
  <c r="X3815" i="1"/>
  <c r="W3815" i="1"/>
  <c r="V3815" i="1"/>
  <c r="AD3814" i="1"/>
  <c r="AC3814" i="1"/>
  <c r="AB3814" i="1"/>
  <c r="AA3814" i="1"/>
  <c r="Z3814" i="1"/>
  <c r="Y3814" i="1"/>
  <c r="X3814" i="1"/>
  <c r="W3814" i="1"/>
  <c r="V3814" i="1"/>
  <c r="AD3813" i="1"/>
  <c r="AC3813" i="1"/>
  <c r="AB3813" i="1"/>
  <c r="AA3813" i="1"/>
  <c r="Z3813" i="1"/>
  <c r="Y3813" i="1"/>
  <c r="X3813" i="1"/>
  <c r="W3813" i="1"/>
  <c r="V3813" i="1"/>
  <c r="AD3812" i="1"/>
  <c r="AC3812" i="1"/>
  <c r="AB3812" i="1"/>
  <c r="AA3812" i="1"/>
  <c r="Z3812" i="1"/>
  <c r="Y3812" i="1"/>
  <c r="X3812" i="1"/>
  <c r="W3812" i="1"/>
  <c r="V3812" i="1"/>
  <c r="AD3811" i="1"/>
  <c r="AC3811" i="1"/>
  <c r="AB3811" i="1"/>
  <c r="AA3811" i="1"/>
  <c r="Z3811" i="1"/>
  <c r="Y3811" i="1"/>
  <c r="X3811" i="1"/>
  <c r="W3811" i="1"/>
  <c r="V3811" i="1"/>
  <c r="AD3810" i="1"/>
  <c r="AC3810" i="1"/>
  <c r="AB3810" i="1"/>
  <c r="AA3810" i="1"/>
  <c r="Z3810" i="1"/>
  <c r="Y3810" i="1"/>
  <c r="X3810" i="1"/>
  <c r="W3810" i="1"/>
  <c r="V3810" i="1"/>
  <c r="AD3809" i="1"/>
  <c r="AC3809" i="1"/>
  <c r="AB3809" i="1"/>
  <c r="AA3809" i="1"/>
  <c r="Z3809" i="1"/>
  <c r="Y3809" i="1"/>
  <c r="X3809" i="1"/>
  <c r="W3809" i="1"/>
  <c r="V3809" i="1"/>
  <c r="AD3808" i="1"/>
  <c r="AC3808" i="1"/>
  <c r="AB3808" i="1"/>
  <c r="AA3808" i="1"/>
  <c r="Z3808" i="1"/>
  <c r="Y3808" i="1"/>
  <c r="X3808" i="1"/>
  <c r="W3808" i="1"/>
  <c r="V3808" i="1"/>
  <c r="AD3807" i="1"/>
  <c r="AC3807" i="1"/>
  <c r="AB3807" i="1"/>
  <c r="AA3807" i="1"/>
  <c r="Z3807" i="1"/>
  <c r="Y3807" i="1"/>
  <c r="X3807" i="1"/>
  <c r="W3807" i="1"/>
  <c r="V3807" i="1"/>
  <c r="AD3806" i="1"/>
  <c r="AC3806" i="1"/>
  <c r="AB3806" i="1"/>
  <c r="AA3806" i="1"/>
  <c r="Z3806" i="1"/>
  <c r="Y3806" i="1"/>
  <c r="X3806" i="1"/>
  <c r="W3806" i="1"/>
  <c r="V3806" i="1"/>
  <c r="AD3805" i="1"/>
  <c r="AC3805" i="1"/>
  <c r="AB3805" i="1"/>
  <c r="AA3805" i="1"/>
  <c r="Z3805" i="1"/>
  <c r="Y3805" i="1"/>
  <c r="X3805" i="1"/>
  <c r="W3805" i="1"/>
  <c r="V3805" i="1"/>
  <c r="AD3804" i="1"/>
  <c r="AC3804" i="1"/>
  <c r="AB3804" i="1"/>
  <c r="AA3804" i="1"/>
  <c r="Z3804" i="1"/>
  <c r="Y3804" i="1"/>
  <c r="X3804" i="1"/>
  <c r="W3804" i="1"/>
  <c r="V3804" i="1"/>
  <c r="AD3803" i="1"/>
  <c r="AC3803" i="1"/>
  <c r="AB3803" i="1"/>
  <c r="AA3803" i="1"/>
  <c r="Z3803" i="1"/>
  <c r="Y3803" i="1"/>
  <c r="X3803" i="1"/>
  <c r="W3803" i="1"/>
  <c r="V3803" i="1"/>
  <c r="AD3802" i="1"/>
  <c r="AC3802" i="1"/>
  <c r="AB3802" i="1"/>
  <c r="AA3802" i="1"/>
  <c r="Z3802" i="1"/>
  <c r="Y3802" i="1"/>
  <c r="X3802" i="1"/>
  <c r="W3802" i="1"/>
  <c r="V3802" i="1"/>
  <c r="AD3801" i="1"/>
  <c r="AC3801" i="1"/>
  <c r="AB3801" i="1"/>
  <c r="AA3801" i="1"/>
  <c r="Z3801" i="1"/>
  <c r="Y3801" i="1"/>
  <c r="X3801" i="1"/>
  <c r="W3801" i="1"/>
  <c r="V3801" i="1"/>
  <c r="AD3800" i="1"/>
  <c r="AC3800" i="1"/>
  <c r="AB3800" i="1"/>
  <c r="AA3800" i="1"/>
  <c r="Z3800" i="1"/>
  <c r="Y3800" i="1"/>
  <c r="X3800" i="1"/>
  <c r="W3800" i="1"/>
  <c r="V3800" i="1"/>
  <c r="AD3799" i="1"/>
  <c r="AC3799" i="1"/>
  <c r="AB3799" i="1"/>
  <c r="AA3799" i="1"/>
  <c r="Z3799" i="1"/>
  <c r="Y3799" i="1"/>
  <c r="X3799" i="1"/>
  <c r="W3799" i="1"/>
  <c r="V3799" i="1"/>
  <c r="AD3798" i="1"/>
  <c r="AC3798" i="1"/>
  <c r="AB3798" i="1"/>
  <c r="AA3798" i="1"/>
  <c r="Z3798" i="1"/>
  <c r="Y3798" i="1"/>
  <c r="X3798" i="1"/>
  <c r="W3798" i="1"/>
  <c r="V3798" i="1"/>
  <c r="AD3797" i="1"/>
  <c r="AC3797" i="1"/>
  <c r="AB3797" i="1"/>
  <c r="AA3797" i="1"/>
  <c r="Z3797" i="1"/>
  <c r="Y3797" i="1"/>
  <c r="X3797" i="1"/>
  <c r="W3797" i="1"/>
  <c r="V3797" i="1"/>
  <c r="AD3796" i="1"/>
  <c r="AC3796" i="1"/>
  <c r="AB3796" i="1"/>
  <c r="AA3796" i="1"/>
  <c r="Z3796" i="1"/>
  <c r="Y3796" i="1"/>
  <c r="X3796" i="1"/>
  <c r="W3796" i="1"/>
  <c r="V3796" i="1"/>
  <c r="AD3795" i="1"/>
  <c r="AC3795" i="1"/>
  <c r="AB3795" i="1"/>
  <c r="AA3795" i="1"/>
  <c r="Z3795" i="1"/>
  <c r="Y3795" i="1"/>
  <c r="X3795" i="1"/>
  <c r="W3795" i="1"/>
  <c r="V3795" i="1"/>
  <c r="AD3794" i="1"/>
  <c r="AC3794" i="1"/>
  <c r="AB3794" i="1"/>
  <c r="AA3794" i="1"/>
  <c r="Z3794" i="1"/>
  <c r="Y3794" i="1"/>
  <c r="X3794" i="1"/>
  <c r="W3794" i="1"/>
  <c r="V3794" i="1"/>
  <c r="AD3793" i="1"/>
  <c r="AC3793" i="1"/>
  <c r="AB3793" i="1"/>
  <c r="AA3793" i="1"/>
  <c r="Z3793" i="1"/>
  <c r="Y3793" i="1"/>
  <c r="X3793" i="1"/>
  <c r="W3793" i="1"/>
  <c r="V3793" i="1"/>
  <c r="AD3792" i="1"/>
  <c r="AC3792" i="1"/>
  <c r="AB3792" i="1"/>
  <c r="AA3792" i="1"/>
  <c r="Z3792" i="1"/>
  <c r="Y3792" i="1"/>
  <c r="X3792" i="1"/>
  <c r="W3792" i="1"/>
  <c r="V3792" i="1"/>
  <c r="AD3791" i="1"/>
  <c r="AC3791" i="1"/>
  <c r="AB3791" i="1"/>
  <c r="AA3791" i="1"/>
  <c r="Z3791" i="1"/>
  <c r="Y3791" i="1"/>
  <c r="X3791" i="1"/>
  <c r="W3791" i="1"/>
  <c r="V3791" i="1"/>
  <c r="AD3790" i="1"/>
  <c r="AC3790" i="1"/>
  <c r="AB3790" i="1"/>
  <c r="AA3790" i="1"/>
  <c r="Z3790" i="1"/>
  <c r="Y3790" i="1"/>
  <c r="X3790" i="1"/>
  <c r="W3790" i="1"/>
  <c r="V3790" i="1"/>
  <c r="AD3789" i="1"/>
  <c r="AC3789" i="1"/>
  <c r="AB3789" i="1"/>
  <c r="AA3789" i="1"/>
  <c r="Z3789" i="1"/>
  <c r="Y3789" i="1"/>
  <c r="X3789" i="1"/>
  <c r="W3789" i="1"/>
  <c r="V3789" i="1"/>
  <c r="AD3788" i="1"/>
  <c r="AC3788" i="1"/>
  <c r="AB3788" i="1"/>
  <c r="AA3788" i="1"/>
  <c r="Z3788" i="1"/>
  <c r="Y3788" i="1"/>
  <c r="X3788" i="1"/>
  <c r="W3788" i="1"/>
  <c r="V3788" i="1"/>
  <c r="AD3787" i="1"/>
  <c r="AC3787" i="1"/>
  <c r="AB3787" i="1"/>
  <c r="AA3787" i="1"/>
  <c r="Z3787" i="1"/>
  <c r="Y3787" i="1"/>
  <c r="X3787" i="1"/>
  <c r="W3787" i="1"/>
  <c r="V3787" i="1"/>
  <c r="AD3786" i="1"/>
  <c r="AC3786" i="1"/>
  <c r="AB3786" i="1"/>
  <c r="AA3786" i="1"/>
  <c r="Z3786" i="1"/>
  <c r="Y3786" i="1"/>
  <c r="X3786" i="1"/>
  <c r="W3786" i="1"/>
  <c r="V3786" i="1"/>
  <c r="AD3856" i="1"/>
  <c r="AC3856" i="1"/>
  <c r="AB3856" i="1"/>
  <c r="AA3856" i="1"/>
  <c r="Z3856" i="1"/>
  <c r="Y3856" i="1"/>
  <c r="X3856" i="1"/>
  <c r="W3856" i="1"/>
  <c r="V3856" i="1"/>
  <c r="AD3855" i="1"/>
  <c r="AC3855" i="1"/>
  <c r="AB3855" i="1"/>
  <c r="AA3855" i="1"/>
  <c r="Z3855" i="1"/>
  <c r="Y3855" i="1"/>
  <c r="X3855" i="1"/>
  <c r="W3855" i="1"/>
  <c r="V3855" i="1"/>
  <c r="AD3854" i="1"/>
  <c r="AC3854" i="1"/>
  <c r="AB3854" i="1"/>
  <c r="AA3854" i="1"/>
  <c r="Z3854" i="1"/>
  <c r="Y3854" i="1"/>
  <c r="X3854" i="1"/>
  <c r="W3854" i="1"/>
  <c r="V3854" i="1"/>
  <c r="AD3853" i="1"/>
  <c r="AC3853" i="1"/>
  <c r="AB3853" i="1"/>
  <c r="AA3853" i="1"/>
  <c r="Z3853" i="1"/>
  <c r="Y3853" i="1"/>
  <c r="X3853" i="1"/>
  <c r="W3853" i="1"/>
  <c r="V3853" i="1"/>
  <c r="AD3852" i="1"/>
  <c r="AC3852" i="1"/>
  <c r="AB3852" i="1"/>
  <c r="AA3852" i="1"/>
  <c r="Z3852" i="1"/>
  <c r="Y3852" i="1"/>
  <c r="X3852" i="1"/>
  <c r="W3852" i="1"/>
  <c r="V3852" i="1"/>
  <c r="AD3851" i="1"/>
  <c r="AC3851" i="1"/>
  <c r="AB3851" i="1"/>
  <c r="AA3851" i="1"/>
  <c r="Z3851" i="1"/>
  <c r="Y3851" i="1"/>
  <c r="X3851" i="1"/>
  <c r="W3851" i="1"/>
  <c r="V3851" i="1"/>
  <c r="AD3850" i="1"/>
  <c r="AC3850" i="1"/>
  <c r="AB3850" i="1"/>
  <c r="AA3850" i="1"/>
  <c r="Z3850" i="1"/>
  <c r="Y3850" i="1"/>
  <c r="X3850" i="1"/>
  <c r="W3850" i="1"/>
  <c r="V3850" i="1"/>
  <c r="AD3849" i="1"/>
  <c r="AC3849" i="1"/>
  <c r="AB3849" i="1"/>
  <c r="AA3849" i="1"/>
  <c r="Z3849" i="1"/>
  <c r="Y3849" i="1"/>
  <c r="X3849" i="1"/>
  <c r="W3849" i="1"/>
  <c r="V3849" i="1"/>
  <c r="AD3848" i="1"/>
  <c r="AC3848" i="1"/>
  <c r="AB3848" i="1"/>
  <c r="AA3848" i="1"/>
  <c r="Z3848" i="1"/>
  <c r="Y3848" i="1"/>
  <c r="X3848" i="1"/>
  <c r="W3848" i="1"/>
  <c r="V3848" i="1"/>
  <c r="AD3847" i="1"/>
  <c r="AC3847" i="1"/>
  <c r="AB3847" i="1"/>
  <c r="AA3847" i="1"/>
  <c r="Z3847" i="1"/>
  <c r="Y3847" i="1"/>
  <c r="X3847" i="1"/>
  <c r="W3847" i="1"/>
  <c r="V3847" i="1"/>
  <c r="AD3846" i="1"/>
  <c r="AC3846" i="1"/>
  <c r="AB3846" i="1"/>
  <c r="AA3846" i="1"/>
  <c r="Z3846" i="1"/>
  <c r="Y3846" i="1"/>
  <c r="X3846" i="1"/>
  <c r="W3846" i="1"/>
  <c r="V3846" i="1"/>
  <c r="AD3845" i="1"/>
  <c r="AC3845" i="1"/>
  <c r="AB3845" i="1"/>
  <c r="AA3845" i="1"/>
  <c r="Z3845" i="1"/>
  <c r="Y3845" i="1"/>
  <c r="X3845" i="1"/>
  <c r="W3845" i="1"/>
  <c r="V3845" i="1"/>
  <c r="AD3844" i="1"/>
  <c r="AC3844" i="1"/>
  <c r="AB3844" i="1"/>
  <c r="AA3844" i="1"/>
  <c r="Z3844" i="1"/>
  <c r="Y3844" i="1"/>
  <c r="X3844" i="1"/>
  <c r="W3844" i="1"/>
  <c r="V3844" i="1"/>
  <c r="AD3717" i="1"/>
  <c r="AC3717" i="1"/>
  <c r="AB3717" i="1"/>
  <c r="AA3717" i="1"/>
  <c r="Z3717" i="1"/>
  <c r="Y3717" i="1"/>
  <c r="X3717" i="1"/>
  <c r="W3717" i="1"/>
  <c r="V3717" i="1"/>
  <c r="AD3716" i="1"/>
  <c r="AC3716" i="1"/>
  <c r="AB3716" i="1"/>
  <c r="AA3716" i="1"/>
  <c r="Z3716" i="1"/>
  <c r="Y3716" i="1"/>
  <c r="X3716" i="1"/>
  <c r="W3716" i="1"/>
  <c r="V3716" i="1"/>
  <c r="AD3715" i="1"/>
  <c r="AC3715" i="1"/>
  <c r="AB3715" i="1"/>
  <c r="AA3715" i="1"/>
  <c r="Z3715" i="1"/>
  <c r="Y3715" i="1"/>
  <c r="X3715" i="1"/>
  <c r="W3715" i="1"/>
  <c r="V3715" i="1"/>
  <c r="AD3714" i="1"/>
  <c r="AC3714" i="1"/>
  <c r="AB3714" i="1"/>
  <c r="AA3714" i="1"/>
  <c r="Z3714" i="1"/>
  <c r="Y3714" i="1"/>
  <c r="X3714" i="1"/>
  <c r="W3714" i="1"/>
  <c r="V3714" i="1"/>
  <c r="AD3713" i="1"/>
  <c r="AC3713" i="1"/>
  <c r="AB3713" i="1"/>
  <c r="AA3713" i="1"/>
  <c r="Z3713" i="1"/>
  <c r="Y3713" i="1"/>
  <c r="X3713" i="1"/>
  <c r="W3713" i="1"/>
  <c r="V3713" i="1"/>
  <c r="AD3712" i="1"/>
  <c r="AC3712" i="1"/>
  <c r="AB3712" i="1"/>
  <c r="AA3712" i="1"/>
  <c r="Z3712" i="1"/>
  <c r="Y3712" i="1"/>
  <c r="X3712" i="1"/>
  <c r="W3712" i="1"/>
  <c r="V3712" i="1"/>
  <c r="AD3711" i="1"/>
  <c r="AC3711" i="1"/>
  <c r="AB3711" i="1"/>
  <c r="AA3711" i="1"/>
  <c r="Z3711" i="1"/>
  <c r="Y3711" i="1"/>
  <c r="X3711" i="1"/>
  <c r="W3711" i="1"/>
  <c r="V3711" i="1"/>
  <c r="AD3710" i="1"/>
  <c r="AC3710" i="1"/>
  <c r="AB3710" i="1"/>
  <c r="AA3710" i="1"/>
  <c r="Z3710" i="1"/>
  <c r="Y3710" i="1"/>
  <c r="X3710" i="1"/>
  <c r="W3710" i="1"/>
  <c r="V3710" i="1"/>
  <c r="AD3709" i="1"/>
  <c r="AC3709" i="1"/>
  <c r="AB3709" i="1"/>
  <c r="AA3709" i="1"/>
  <c r="Z3709" i="1"/>
  <c r="Y3709" i="1"/>
  <c r="X3709" i="1"/>
  <c r="W3709" i="1"/>
  <c r="V3709" i="1"/>
  <c r="AD3708" i="1"/>
  <c r="AC3708" i="1"/>
  <c r="AB3708" i="1"/>
  <c r="AA3708" i="1"/>
  <c r="Z3708" i="1"/>
  <c r="Y3708" i="1"/>
  <c r="X3708" i="1"/>
  <c r="W3708" i="1"/>
  <c r="V3708" i="1"/>
  <c r="AD3707" i="1"/>
  <c r="AC3707" i="1"/>
  <c r="AB3707" i="1"/>
  <c r="AA3707" i="1"/>
  <c r="Z3707" i="1"/>
  <c r="Y3707" i="1"/>
  <c r="X3707" i="1"/>
  <c r="W3707" i="1"/>
  <c r="V3707" i="1"/>
  <c r="AD3706" i="1"/>
  <c r="AC3706" i="1"/>
  <c r="AB3706" i="1"/>
  <c r="AA3706" i="1"/>
  <c r="Z3706" i="1"/>
  <c r="Y3706" i="1"/>
  <c r="X3706" i="1"/>
  <c r="W3706" i="1"/>
  <c r="V3706" i="1"/>
  <c r="AD3705" i="1"/>
  <c r="AC3705" i="1"/>
  <c r="AB3705" i="1"/>
  <c r="AA3705" i="1"/>
  <c r="Z3705" i="1"/>
  <c r="Y3705" i="1"/>
  <c r="X3705" i="1"/>
  <c r="W3705" i="1"/>
  <c r="V3705" i="1"/>
  <c r="AD3704" i="1"/>
  <c r="AC3704" i="1"/>
  <c r="AB3704" i="1"/>
  <c r="AA3704" i="1"/>
  <c r="Z3704" i="1"/>
  <c r="Y3704" i="1"/>
  <c r="X3704" i="1"/>
  <c r="W3704" i="1"/>
  <c r="V3704" i="1"/>
  <c r="AD3703" i="1"/>
  <c r="AC3703" i="1"/>
  <c r="AB3703" i="1"/>
  <c r="AA3703" i="1"/>
  <c r="Z3703" i="1"/>
  <c r="Y3703" i="1"/>
  <c r="X3703" i="1"/>
  <c r="W3703" i="1"/>
  <c r="V3703" i="1"/>
  <c r="AD3702" i="1"/>
  <c r="AC3702" i="1"/>
  <c r="AB3702" i="1"/>
  <c r="AA3702" i="1"/>
  <c r="Z3702" i="1"/>
  <c r="Y3702" i="1"/>
  <c r="X3702" i="1"/>
  <c r="W3702" i="1"/>
  <c r="V3702" i="1"/>
  <c r="AD3701" i="1"/>
  <c r="AC3701" i="1"/>
  <c r="AB3701" i="1"/>
  <c r="AA3701" i="1"/>
  <c r="Z3701" i="1"/>
  <c r="Y3701" i="1"/>
  <c r="X3701" i="1"/>
  <c r="W3701" i="1"/>
  <c r="V3701" i="1"/>
  <c r="AD3700" i="1"/>
  <c r="AC3700" i="1"/>
  <c r="AB3700" i="1"/>
  <c r="AA3700" i="1"/>
  <c r="Z3700" i="1"/>
  <c r="Y3700" i="1"/>
  <c r="X3700" i="1"/>
  <c r="W3700" i="1"/>
  <c r="V3700" i="1"/>
  <c r="AD3699" i="1"/>
  <c r="AC3699" i="1"/>
  <c r="AB3699" i="1"/>
  <c r="AA3699" i="1"/>
  <c r="Z3699" i="1"/>
  <c r="Y3699" i="1"/>
  <c r="X3699" i="1"/>
  <c r="W3699" i="1"/>
  <c r="V3699" i="1"/>
  <c r="AD3698" i="1"/>
  <c r="AC3698" i="1"/>
  <c r="AB3698" i="1"/>
  <c r="AA3698" i="1"/>
  <c r="Z3698" i="1"/>
  <c r="Y3698" i="1"/>
  <c r="X3698" i="1"/>
  <c r="W3698" i="1"/>
  <c r="V3698" i="1"/>
  <c r="AD3697" i="1"/>
  <c r="AC3697" i="1"/>
  <c r="AB3697" i="1"/>
  <c r="AA3697" i="1"/>
  <c r="Z3697" i="1"/>
  <c r="Y3697" i="1"/>
  <c r="X3697" i="1"/>
  <c r="W3697" i="1"/>
  <c r="V3697" i="1"/>
  <c r="AD3696" i="1"/>
  <c r="AC3696" i="1"/>
  <c r="AB3696" i="1"/>
  <c r="AA3696" i="1"/>
  <c r="Z3696" i="1"/>
  <c r="Y3696" i="1"/>
  <c r="X3696" i="1"/>
  <c r="W3696" i="1"/>
  <c r="V3696" i="1"/>
  <c r="AD3674" i="1"/>
  <c r="AC3674" i="1"/>
  <c r="AB3674" i="1"/>
  <c r="AA3674" i="1"/>
  <c r="Z3674" i="1"/>
  <c r="Y3674" i="1"/>
  <c r="X3674" i="1"/>
  <c r="W3674" i="1"/>
  <c r="V3674" i="1"/>
  <c r="AD3673" i="1"/>
  <c r="AC3673" i="1"/>
  <c r="AB3673" i="1"/>
  <c r="AA3673" i="1"/>
  <c r="Z3673" i="1"/>
  <c r="Y3673" i="1"/>
  <c r="X3673" i="1"/>
  <c r="W3673" i="1"/>
  <c r="V3673" i="1"/>
  <c r="AD3672" i="1"/>
  <c r="AC3672" i="1"/>
  <c r="AB3672" i="1"/>
  <c r="AA3672" i="1"/>
  <c r="Z3672" i="1"/>
  <c r="Y3672" i="1"/>
  <c r="X3672" i="1"/>
  <c r="W3672" i="1"/>
  <c r="V3672" i="1"/>
  <c r="AD3671" i="1"/>
  <c r="AC3671" i="1"/>
  <c r="AB3671" i="1"/>
  <c r="AA3671" i="1"/>
  <c r="Z3671" i="1"/>
  <c r="Y3671" i="1"/>
  <c r="X3671" i="1"/>
  <c r="W3671" i="1"/>
  <c r="V3671" i="1"/>
  <c r="AD3670" i="1"/>
  <c r="AC3670" i="1"/>
  <c r="AB3670" i="1"/>
  <c r="AA3670" i="1"/>
  <c r="Z3670" i="1"/>
  <c r="Y3670" i="1"/>
  <c r="X3670" i="1"/>
  <c r="W3670" i="1"/>
  <c r="V3670" i="1"/>
  <c r="AD3669" i="1"/>
  <c r="AC3669" i="1"/>
  <c r="AB3669" i="1"/>
  <c r="AA3669" i="1"/>
  <c r="Z3669" i="1"/>
  <c r="Y3669" i="1"/>
  <c r="X3669" i="1"/>
  <c r="W3669" i="1"/>
  <c r="V3669" i="1"/>
  <c r="AD3668" i="1"/>
  <c r="AC3668" i="1"/>
  <c r="AB3668" i="1"/>
  <c r="AA3668" i="1"/>
  <c r="Z3668" i="1"/>
  <c r="Y3668" i="1"/>
  <c r="X3668" i="1"/>
  <c r="W3668" i="1"/>
  <c r="V3668" i="1"/>
  <c r="AD3667" i="1"/>
  <c r="AC3667" i="1"/>
  <c r="AB3667" i="1"/>
  <c r="AA3667" i="1"/>
  <c r="Z3667" i="1"/>
  <c r="Y3667" i="1"/>
  <c r="X3667" i="1"/>
  <c r="W3667" i="1"/>
  <c r="V3667" i="1"/>
  <c r="AD3468" i="1"/>
  <c r="AC3468" i="1"/>
  <c r="AB3468" i="1"/>
  <c r="AA3468" i="1"/>
  <c r="Z3468" i="1"/>
  <c r="Y3468" i="1"/>
  <c r="X3468" i="1"/>
  <c r="W3468" i="1"/>
  <c r="V3468" i="1"/>
  <c r="AD3467" i="1"/>
  <c r="AC3467" i="1"/>
  <c r="AB3467" i="1"/>
  <c r="AA3467" i="1"/>
  <c r="Z3467" i="1"/>
  <c r="Y3467" i="1"/>
  <c r="X3467" i="1"/>
  <c r="W3467" i="1"/>
  <c r="V3467" i="1"/>
  <c r="AD3466" i="1"/>
  <c r="AC3466" i="1"/>
  <c r="AB3466" i="1"/>
  <c r="AA3466" i="1"/>
  <c r="Z3466" i="1"/>
  <c r="Y3466" i="1"/>
  <c r="X3466" i="1"/>
  <c r="W3466" i="1"/>
  <c r="V3466" i="1"/>
  <c r="AD3465" i="1"/>
  <c r="AC3465" i="1"/>
  <c r="AB3465" i="1"/>
  <c r="AA3465" i="1"/>
  <c r="Z3465" i="1"/>
  <c r="Y3465" i="1"/>
  <c r="X3465" i="1"/>
  <c r="W3465" i="1"/>
  <c r="V3465" i="1"/>
  <c r="AD3464" i="1"/>
  <c r="AC3464" i="1"/>
  <c r="AB3464" i="1"/>
  <c r="AA3464" i="1"/>
  <c r="Z3464" i="1"/>
  <c r="Y3464" i="1"/>
  <c r="X3464" i="1"/>
  <c r="W3464" i="1"/>
  <c r="V3464" i="1"/>
  <c r="AD3463" i="1"/>
  <c r="AC3463" i="1"/>
  <c r="AB3463" i="1"/>
  <c r="AA3463" i="1"/>
  <c r="Z3463" i="1"/>
  <c r="Y3463" i="1"/>
  <c r="X3463" i="1"/>
  <c r="W3463" i="1"/>
  <c r="V3463" i="1"/>
  <c r="AD3462" i="1"/>
  <c r="AC3462" i="1"/>
  <c r="AB3462" i="1"/>
  <c r="AA3462" i="1"/>
  <c r="Z3462" i="1"/>
  <c r="Y3462" i="1"/>
  <c r="X3462" i="1"/>
  <c r="W3462" i="1"/>
  <c r="V3462" i="1"/>
  <c r="AD3461" i="1"/>
  <c r="AC3461" i="1"/>
  <c r="AB3461" i="1"/>
  <c r="AA3461" i="1"/>
  <c r="Z3461" i="1"/>
  <c r="Y3461" i="1"/>
  <c r="X3461" i="1"/>
  <c r="W3461" i="1"/>
  <c r="V3461" i="1"/>
  <c r="AD3460" i="1"/>
  <c r="AC3460" i="1"/>
  <c r="AB3460" i="1"/>
  <c r="AA3460" i="1"/>
  <c r="Z3460" i="1"/>
  <c r="Y3460" i="1"/>
  <c r="X3460" i="1"/>
  <c r="W3460" i="1"/>
  <c r="V3460" i="1"/>
  <c r="AD3459" i="1"/>
  <c r="AC3459" i="1"/>
  <c r="AB3459" i="1"/>
  <c r="AA3459" i="1"/>
  <c r="Z3459" i="1"/>
  <c r="Y3459" i="1"/>
  <c r="X3459" i="1"/>
  <c r="W3459" i="1"/>
  <c r="V3459" i="1"/>
  <c r="AD3458" i="1"/>
  <c r="AC3458" i="1"/>
  <c r="AB3458" i="1"/>
  <c r="AA3458" i="1"/>
  <c r="Z3458" i="1"/>
  <c r="Y3458" i="1"/>
  <c r="X3458" i="1"/>
  <c r="W3458" i="1"/>
  <c r="V3458" i="1"/>
  <c r="AD3457" i="1"/>
  <c r="AC3457" i="1"/>
  <c r="AB3457" i="1"/>
  <c r="AA3457" i="1"/>
  <c r="Z3457" i="1"/>
  <c r="Y3457" i="1"/>
  <c r="X3457" i="1"/>
  <c r="W3457" i="1"/>
  <c r="V3457" i="1"/>
  <c r="AD3456" i="1"/>
  <c r="AC3456" i="1"/>
  <c r="AB3456" i="1"/>
  <c r="AA3456" i="1"/>
  <c r="Z3456" i="1"/>
  <c r="Y3456" i="1"/>
  <c r="X3456" i="1"/>
  <c r="W3456" i="1"/>
  <c r="V3456" i="1"/>
  <c r="AD3455" i="1"/>
  <c r="AC3455" i="1"/>
  <c r="AB3455" i="1"/>
  <c r="AA3455" i="1"/>
  <c r="Z3455" i="1"/>
  <c r="Y3455" i="1"/>
  <c r="X3455" i="1"/>
  <c r="W3455" i="1"/>
  <c r="V3455" i="1"/>
  <c r="AD3454" i="1"/>
  <c r="AC3454" i="1"/>
  <c r="AB3454" i="1"/>
  <c r="AA3454" i="1"/>
  <c r="Z3454" i="1"/>
  <c r="Y3454" i="1"/>
  <c r="X3454" i="1"/>
  <c r="W3454" i="1"/>
  <c r="V3454" i="1"/>
  <c r="AD3453" i="1"/>
  <c r="AC3453" i="1"/>
  <c r="AB3453" i="1"/>
  <c r="AA3453" i="1"/>
  <c r="Z3453" i="1"/>
  <c r="Y3453" i="1"/>
  <c r="X3453" i="1"/>
  <c r="W3453" i="1"/>
  <c r="V3453" i="1"/>
  <c r="AD3666" i="1"/>
  <c r="AC3666" i="1"/>
  <c r="AB3666" i="1"/>
  <c r="AA3666" i="1"/>
  <c r="Z3666" i="1"/>
  <c r="Y3666" i="1"/>
  <c r="X3666" i="1"/>
  <c r="W3666" i="1"/>
  <c r="V3666" i="1"/>
  <c r="AD3665" i="1"/>
  <c r="AC3665" i="1"/>
  <c r="AB3665" i="1"/>
  <c r="AA3665" i="1"/>
  <c r="Z3665" i="1"/>
  <c r="Y3665" i="1"/>
  <c r="X3665" i="1"/>
  <c r="W3665" i="1"/>
  <c r="V3665" i="1"/>
  <c r="AD3664" i="1"/>
  <c r="AC3664" i="1"/>
  <c r="AB3664" i="1"/>
  <c r="AA3664" i="1"/>
  <c r="Z3664" i="1"/>
  <c r="Y3664" i="1"/>
  <c r="X3664" i="1"/>
  <c r="W3664" i="1"/>
  <c r="V3664" i="1"/>
  <c r="AD3645" i="1"/>
  <c r="AC3645" i="1"/>
  <c r="AB3645" i="1"/>
  <c r="AA3645" i="1"/>
  <c r="Z3645" i="1"/>
  <c r="Y3645" i="1"/>
  <c r="X3645" i="1"/>
  <c r="W3645" i="1"/>
  <c r="V3645" i="1"/>
  <c r="AD3644" i="1"/>
  <c r="AC3644" i="1"/>
  <c r="AB3644" i="1"/>
  <c r="AA3644" i="1"/>
  <c r="Z3644" i="1"/>
  <c r="Y3644" i="1"/>
  <c r="X3644" i="1"/>
  <c r="W3644" i="1"/>
  <c r="V3644" i="1"/>
  <c r="AD3643" i="1"/>
  <c r="AC3643" i="1"/>
  <c r="AB3643" i="1"/>
  <c r="AA3643" i="1"/>
  <c r="Z3643" i="1"/>
  <c r="Y3643" i="1"/>
  <c r="X3643" i="1"/>
  <c r="W3643" i="1"/>
  <c r="V3643" i="1"/>
  <c r="AD3642" i="1"/>
  <c r="AC3642" i="1"/>
  <c r="AB3642" i="1"/>
  <c r="AA3642" i="1"/>
  <c r="Z3642" i="1"/>
  <c r="Y3642" i="1"/>
  <c r="X3642" i="1"/>
  <c r="W3642" i="1"/>
  <c r="V3642" i="1"/>
  <c r="AD3641" i="1"/>
  <c r="AC3641" i="1"/>
  <c r="AB3641" i="1"/>
  <c r="AA3641" i="1"/>
  <c r="Z3641" i="1"/>
  <c r="Y3641" i="1"/>
  <c r="X3641" i="1"/>
  <c r="W3641" i="1"/>
  <c r="V3641" i="1"/>
  <c r="AD3640" i="1"/>
  <c r="AC3640" i="1"/>
  <c r="AB3640" i="1"/>
  <c r="AA3640" i="1"/>
  <c r="Z3640" i="1"/>
  <c r="Y3640" i="1"/>
  <c r="X3640" i="1"/>
  <c r="W3640" i="1"/>
  <c r="V3640" i="1"/>
  <c r="AD3639" i="1"/>
  <c r="AC3639" i="1"/>
  <c r="AB3639" i="1"/>
  <c r="AA3639" i="1"/>
  <c r="Z3639" i="1"/>
  <c r="Y3639" i="1"/>
  <c r="X3639" i="1"/>
  <c r="W3639" i="1"/>
  <c r="V3639" i="1"/>
  <c r="AD3638" i="1"/>
  <c r="AC3638" i="1"/>
  <c r="AB3638" i="1"/>
  <c r="AA3638" i="1"/>
  <c r="Z3638" i="1"/>
  <c r="Y3638" i="1"/>
  <c r="X3638" i="1"/>
  <c r="W3638" i="1"/>
  <c r="V3638" i="1"/>
  <c r="AD3637" i="1"/>
  <c r="AC3637" i="1"/>
  <c r="AB3637" i="1"/>
  <c r="AA3637" i="1"/>
  <c r="Z3637" i="1"/>
  <c r="Y3637" i="1"/>
  <c r="X3637" i="1"/>
  <c r="W3637" i="1"/>
  <c r="V3637" i="1"/>
  <c r="AD3636" i="1"/>
  <c r="AC3636" i="1"/>
  <c r="AB3636" i="1"/>
  <c r="AA3636" i="1"/>
  <c r="Z3636" i="1"/>
  <c r="Y3636" i="1"/>
  <c r="X3636" i="1"/>
  <c r="W3636" i="1"/>
  <c r="V3636" i="1"/>
  <c r="AD3635" i="1"/>
  <c r="AC3635" i="1"/>
  <c r="AB3635" i="1"/>
  <c r="AA3635" i="1"/>
  <c r="Z3635" i="1"/>
  <c r="Y3635" i="1"/>
  <c r="X3635" i="1"/>
  <c r="W3635" i="1"/>
  <c r="V3635" i="1"/>
  <c r="AD3634" i="1"/>
  <c r="AC3634" i="1"/>
  <c r="AB3634" i="1"/>
  <c r="AA3634" i="1"/>
  <c r="Z3634" i="1"/>
  <c r="Y3634" i="1"/>
  <c r="X3634" i="1"/>
  <c r="W3634" i="1"/>
  <c r="V3634" i="1"/>
  <c r="AD3633" i="1"/>
  <c r="AC3633" i="1"/>
  <c r="AB3633" i="1"/>
  <c r="AA3633" i="1"/>
  <c r="Z3633" i="1"/>
  <c r="Y3633" i="1"/>
  <c r="X3633" i="1"/>
  <c r="W3633" i="1"/>
  <c r="V3633" i="1"/>
  <c r="AD3632" i="1"/>
  <c r="AC3632" i="1"/>
  <c r="AB3632" i="1"/>
  <c r="AA3632" i="1"/>
  <c r="Z3632" i="1"/>
  <c r="Y3632" i="1"/>
  <c r="X3632" i="1"/>
  <c r="W3632" i="1"/>
  <c r="V3632" i="1"/>
  <c r="AD3631" i="1"/>
  <c r="AC3631" i="1"/>
  <c r="AB3631" i="1"/>
  <c r="AA3631" i="1"/>
  <c r="Z3631" i="1"/>
  <c r="Y3631" i="1"/>
  <c r="X3631" i="1"/>
  <c r="W3631" i="1"/>
  <c r="V3631" i="1"/>
  <c r="AD3630" i="1"/>
  <c r="AC3630" i="1"/>
  <c r="AB3630" i="1"/>
  <c r="AA3630" i="1"/>
  <c r="Z3630" i="1"/>
  <c r="Y3630" i="1"/>
  <c r="X3630" i="1"/>
  <c r="W3630" i="1"/>
  <c r="V3630" i="1"/>
  <c r="AD3629" i="1"/>
  <c r="AC3629" i="1"/>
  <c r="AB3629" i="1"/>
  <c r="AA3629" i="1"/>
  <c r="Z3629" i="1"/>
  <c r="Y3629" i="1"/>
  <c r="X3629" i="1"/>
  <c r="W3629" i="1"/>
  <c r="V3629" i="1"/>
  <c r="AD3628" i="1"/>
  <c r="AC3628" i="1"/>
  <c r="AB3628" i="1"/>
  <c r="AA3628" i="1"/>
  <c r="Z3628" i="1"/>
  <c r="Y3628" i="1"/>
  <c r="X3628" i="1"/>
  <c r="W3628" i="1"/>
  <c r="V3628" i="1"/>
  <c r="AD3627" i="1"/>
  <c r="AC3627" i="1"/>
  <c r="AB3627" i="1"/>
  <c r="AA3627" i="1"/>
  <c r="Z3627" i="1"/>
  <c r="Y3627" i="1"/>
  <c r="X3627" i="1"/>
  <c r="W3627" i="1"/>
  <c r="V3627" i="1"/>
  <c r="AD3626" i="1"/>
  <c r="AC3626" i="1"/>
  <c r="AB3626" i="1"/>
  <c r="AA3626" i="1"/>
  <c r="Z3626" i="1"/>
  <c r="Y3626" i="1"/>
  <c r="X3626" i="1"/>
  <c r="W3626" i="1"/>
  <c r="V3626" i="1"/>
  <c r="AD3625" i="1"/>
  <c r="AC3625" i="1"/>
  <c r="AB3625" i="1"/>
  <c r="AA3625" i="1"/>
  <c r="Z3625" i="1"/>
  <c r="Y3625" i="1"/>
  <c r="X3625" i="1"/>
  <c r="W3625" i="1"/>
  <c r="V3625" i="1"/>
  <c r="AD3624" i="1"/>
  <c r="AC3624" i="1"/>
  <c r="AB3624" i="1"/>
  <c r="AA3624" i="1"/>
  <c r="Z3624" i="1"/>
  <c r="Y3624" i="1"/>
  <c r="X3624" i="1"/>
  <c r="W3624" i="1"/>
  <c r="V3624" i="1"/>
  <c r="AD3623" i="1"/>
  <c r="AC3623" i="1"/>
  <c r="AB3623" i="1"/>
  <c r="AA3623" i="1"/>
  <c r="Z3623" i="1"/>
  <c r="Y3623" i="1"/>
  <c r="X3623" i="1"/>
  <c r="W3623" i="1"/>
  <c r="V3623" i="1"/>
  <c r="AD3622" i="1"/>
  <c r="AC3622" i="1"/>
  <c r="AB3622" i="1"/>
  <c r="AA3622" i="1"/>
  <c r="Z3622" i="1"/>
  <c r="Y3622" i="1"/>
  <c r="X3622" i="1"/>
  <c r="W3622" i="1"/>
  <c r="V3622" i="1"/>
  <c r="AD3621" i="1"/>
  <c r="AC3621" i="1"/>
  <c r="AB3621" i="1"/>
  <c r="AA3621" i="1"/>
  <c r="Z3621" i="1"/>
  <c r="Y3621" i="1"/>
  <c r="X3621" i="1"/>
  <c r="W3621" i="1"/>
  <c r="V3621" i="1"/>
  <c r="AD3600" i="1"/>
  <c r="AC3600" i="1"/>
  <c r="AB3600" i="1"/>
  <c r="AA3600" i="1"/>
  <c r="Z3600" i="1"/>
  <c r="Y3600" i="1"/>
  <c r="X3600" i="1"/>
  <c r="W3600" i="1"/>
  <c r="V3600" i="1"/>
  <c r="AD3599" i="1"/>
  <c r="AC3599" i="1"/>
  <c r="AB3599" i="1"/>
  <c r="AA3599" i="1"/>
  <c r="Z3599" i="1"/>
  <c r="Y3599" i="1"/>
  <c r="X3599" i="1"/>
  <c r="W3599" i="1"/>
  <c r="V3599" i="1"/>
  <c r="AD3598" i="1"/>
  <c r="AC3598" i="1"/>
  <c r="AB3598" i="1"/>
  <c r="AA3598" i="1"/>
  <c r="Z3598" i="1"/>
  <c r="Y3598" i="1"/>
  <c r="X3598" i="1"/>
  <c r="W3598" i="1"/>
  <c r="V3598" i="1"/>
  <c r="AD3597" i="1"/>
  <c r="AC3597" i="1"/>
  <c r="AB3597" i="1"/>
  <c r="AA3597" i="1"/>
  <c r="Z3597" i="1"/>
  <c r="Y3597" i="1"/>
  <c r="X3597" i="1"/>
  <c r="W3597" i="1"/>
  <c r="V3597" i="1"/>
  <c r="AD3596" i="1"/>
  <c r="AC3596" i="1"/>
  <c r="AB3596" i="1"/>
  <c r="AA3596" i="1"/>
  <c r="Z3596" i="1"/>
  <c r="Y3596" i="1"/>
  <c r="X3596" i="1"/>
  <c r="W3596" i="1"/>
  <c r="V3596" i="1"/>
  <c r="AD3595" i="1"/>
  <c r="AC3595" i="1"/>
  <c r="AB3595" i="1"/>
  <c r="AA3595" i="1"/>
  <c r="Z3595" i="1"/>
  <c r="Y3595" i="1"/>
  <c r="X3595" i="1"/>
  <c r="W3595" i="1"/>
  <c r="V3595" i="1"/>
  <c r="AD3594" i="1"/>
  <c r="AC3594" i="1"/>
  <c r="AB3594" i="1"/>
  <c r="AA3594" i="1"/>
  <c r="Z3594" i="1"/>
  <c r="Y3594" i="1"/>
  <c r="X3594" i="1"/>
  <c r="W3594" i="1"/>
  <c r="V3594" i="1"/>
  <c r="AD3593" i="1"/>
  <c r="AC3593" i="1"/>
  <c r="AB3593" i="1"/>
  <c r="AA3593" i="1"/>
  <c r="Z3593" i="1"/>
  <c r="Y3593" i="1"/>
  <c r="X3593" i="1"/>
  <c r="W3593" i="1"/>
  <c r="V3593" i="1"/>
  <c r="AD3592" i="1"/>
  <c r="AC3592" i="1"/>
  <c r="AB3592" i="1"/>
  <c r="AA3592" i="1"/>
  <c r="Z3592" i="1"/>
  <c r="Y3592" i="1"/>
  <c r="X3592" i="1"/>
  <c r="W3592" i="1"/>
  <c r="V3592" i="1"/>
  <c r="AD3591" i="1"/>
  <c r="AC3591" i="1"/>
  <c r="AB3591" i="1"/>
  <c r="AA3591" i="1"/>
  <c r="Z3591" i="1"/>
  <c r="Y3591" i="1"/>
  <c r="X3591" i="1"/>
  <c r="W3591" i="1"/>
  <c r="V3591" i="1"/>
  <c r="AD3590" i="1"/>
  <c r="AC3590" i="1"/>
  <c r="AB3590" i="1"/>
  <c r="AA3590" i="1"/>
  <c r="Z3590" i="1"/>
  <c r="Y3590" i="1"/>
  <c r="X3590" i="1"/>
  <c r="W3590" i="1"/>
  <c r="V3590" i="1"/>
  <c r="AD3589" i="1"/>
  <c r="AC3589" i="1"/>
  <c r="AB3589" i="1"/>
  <c r="AA3589" i="1"/>
  <c r="Z3589" i="1"/>
  <c r="Y3589" i="1"/>
  <c r="X3589" i="1"/>
  <c r="W3589" i="1"/>
  <c r="V3589" i="1"/>
  <c r="AD3588" i="1"/>
  <c r="AC3588" i="1"/>
  <c r="AB3588" i="1"/>
  <c r="AA3588" i="1"/>
  <c r="Z3588" i="1"/>
  <c r="Y3588" i="1"/>
  <c r="X3588" i="1"/>
  <c r="W3588" i="1"/>
  <c r="V3588" i="1"/>
  <c r="AD3587" i="1"/>
  <c r="AC3587" i="1"/>
  <c r="AB3587" i="1"/>
  <c r="AA3587" i="1"/>
  <c r="Z3587" i="1"/>
  <c r="Y3587" i="1"/>
  <c r="X3587" i="1"/>
  <c r="W3587" i="1"/>
  <c r="V3587" i="1"/>
  <c r="AD3586" i="1"/>
  <c r="AC3586" i="1"/>
  <c r="AB3586" i="1"/>
  <c r="AA3586" i="1"/>
  <c r="Z3586" i="1"/>
  <c r="Y3586" i="1"/>
  <c r="X3586" i="1"/>
  <c r="W3586" i="1"/>
  <c r="V3586" i="1"/>
  <c r="AD3585" i="1"/>
  <c r="AC3585" i="1"/>
  <c r="AB3585" i="1"/>
  <c r="AA3585" i="1"/>
  <c r="Z3585" i="1"/>
  <c r="Y3585" i="1"/>
  <c r="X3585" i="1"/>
  <c r="W3585" i="1"/>
  <c r="V3585" i="1"/>
  <c r="AD3584" i="1"/>
  <c r="AC3584" i="1"/>
  <c r="AB3584" i="1"/>
  <c r="AA3584" i="1"/>
  <c r="Z3584" i="1"/>
  <c r="Y3584" i="1"/>
  <c r="X3584" i="1"/>
  <c r="W3584" i="1"/>
  <c r="V3584" i="1"/>
  <c r="AD3583" i="1"/>
  <c r="AC3583" i="1"/>
  <c r="AB3583" i="1"/>
  <c r="AA3583" i="1"/>
  <c r="Z3583" i="1"/>
  <c r="Y3583" i="1"/>
  <c r="X3583" i="1"/>
  <c r="W3583" i="1"/>
  <c r="V3583" i="1"/>
  <c r="AD3582" i="1"/>
  <c r="AC3582" i="1"/>
  <c r="AB3582" i="1"/>
  <c r="AA3582" i="1"/>
  <c r="Z3582" i="1"/>
  <c r="Y3582" i="1"/>
  <c r="X3582" i="1"/>
  <c r="W3582" i="1"/>
  <c r="V3582" i="1"/>
  <c r="AD3581" i="1"/>
  <c r="AC3581" i="1"/>
  <c r="AB3581" i="1"/>
  <c r="AA3581" i="1"/>
  <c r="Z3581" i="1"/>
  <c r="Y3581" i="1"/>
  <c r="X3581" i="1"/>
  <c r="W3581" i="1"/>
  <c r="V3581" i="1"/>
  <c r="AD3580" i="1"/>
  <c r="AC3580" i="1"/>
  <c r="AB3580" i="1"/>
  <c r="AA3580" i="1"/>
  <c r="Z3580" i="1"/>
  <c r="Y3580" i="1"/>
  <c r="X3580" i="1"/>
  <c r="W3580" i="1"/>
  <c r="V3580" i="1"/>
  <c r="AD3579" i="1"/>
  <c r="AC3579" i="1"/>
  <c r="AB3579" i="1"/>
  <c r="AA3579" i="1"/>
  <c r="Z3579" i="1"/>
  <c r="Y3579" i="1"/>
  <c r="X3579" i="1"/>
  <c r="W3579" i="1"/>
  <c r="V3579" i="1"/>
  <c r="AD3578" i="1"/>
  <c r="AC3578" i="1"/>
  <c r="AB3578" i="1"/>
  <c r="AA3578" i="1"/>
  <c r="Z3578" i="1"/>
  <c r="Y3578" i="1"/>
  <c r="X3578" i="1"/>
  <c r="W3578" i="1"/>
  <c r="V3578" i="1"/>
  <c r="AD3577" i="1"/>
  <c r="AC3577" i="1"/>
  <c r="AB3577" i="1"/>
  <c r="AA3577" i="1"/>
  <c r="Z3577" i="1"/>
  <c r="Y3577" i="1"/>
  <c r="X3577" i="1"/>
  <c r="W3577" i="1"/>
  <c r="V3577" i="1"/>
  <c r="AD3576" i="1"/>
  <c r="AC3576" i="1"/>
  <c r="AB3576" i="1"/>
  <c r="AA3576" i="1"/>
  <c r="Z3576" i="1"/>
  <c r="Y3576" i="1"/>
  <c r="X3576" i="1"/>
  <c r="W3576" i="1"/>
  <c r="V3576" i="1"/>
  <c r="AD3575" i="1"/>
  <c r="AC3575" i="1"/>
  <c r="AB3575" i="1"/>
  <c r="AA3575" i="1"/>
  <c r="Z3575" i="1"/>
  <c r="Y3575" i="1"/>
  <c r="X3575" i="1"/>
  <c r="W3575" i="1"/>
  <c r="V3575" i="1"/>
  <c r="AD3574" i="1"/>
  <c r="AC3574" i="1"/>
  <c r="AB3574" i="1"/>
  <c r="AA3574" i="1"/>
  <c r="Z3574" i="1"/>
  <c r="Y3574" i="1"/>
  <c r="X3574" i="1"/>
  <c r="W3574" i="1"/>
  <c r="V3574" i="1"/>
  <c r="AD3573" i="1"/>
  <c r="AC3573" i="1"/>
  <c r="AB3573" i="1"/>
  <c r="AA3573" i="1"/>
  <c r="Z3573" i="1"/>
  <c r="Y3573" i="1"/>
  <c r="X3573" i="1"/>
  <c r="W3573" i="1"/>
  <c r="V3573" i="1"/>
  <c r="AD3572" i="1"/>
  <c r="AC3572" i="1"/>
  <c r="AB3572" i="1"/>
  <c r="AA3572" i="1"/>
  <c r="Z3572" i="1"/>
  <c r="Y3572" i="1"/>
  <c r="X3572" i="1"/>
  <c r="W3572" i="1"/>
  <c r="V3572" i="1"/>
  <c r="AD3571" i="1"/>
  <c r="AC3571" i="1"/>
  <c r="AB3571" i="1"/>
  <c r="AA3571" i="1"/>
  <c r="Z3571" i="1"/>
  <c r="Y3571" i="1"/>
  <c r="X3571" i="1"/>
  <c r="W3571" i="1"/>
  <c r="V3571" i="1"/>
  <c r="AD3570" i="1"/>
  <c r="AC3570" i="1"/>
  <c r="AB3570" i="1"/>
  <c r="AA3570" i="1"/>
  <c r="Z3570" i="1"/>
  <c r="Y3570" i="1"/>
  <c r="X3570" i="1"/>
  <c r="W3570" i="1"/>
  <c r="V3570" i="1"/>
  <c r="AD3569" i="1"/>
  <c r="AC3569" i="1"/>
  <c r="AB3569" i="1"/>
  <c r="AA3569" i="1"/>
  <c r="Z3569" i="1"/>
  <c r="Y3569" i="1"/>
  <c r="X3569" i="1"/>
  <c r="W3569" i="1"/>
  <c r="V3569" i="1"/>
  <c r="AD3568" i="1"/>
  <c r="AC3568" i="1"/>
  <c r="AB3568" i="1"/>
  <c r="AA3568" i="1"/>
  <c r="Z3568" i="1"/>
  <c r="Y3568" i="1"/>
  <c r="X3568" i="1"/>
  <c r="W3568" i="1"/>
  <c r="V3568" i="1"/>
  <c r="AD3567" i="1"/>
  <c r="AC3567" i="1"/>
  <c r="AB3567" i="1"/>
  <c r="AA3567" i="1"/>
  <c r="Z3567" i="1"/>
  <c r="Y3567" i="1"/>
  <c r="X3567" i="1"/>
  <c r="W3567" i="1"/>
  <c r="V3567" i="1"/>
  <c r="AD3566" i="1"/>
  <c r="AC3566" i="1"/>
  <c r="AB3566" i="1"/>
  <c r="AA3566" i="1"/>
  <c r="Z3566" i="1"/>
  <c r="Y3566" i="1"/>
  <c r="X3566" i="1"/>
  <c r="W3566" i="1"/>
  <c r="V3566" i="1"/>
  <c r="AD3565" i="1"/>
  <c r="AC3565" i="1"/>
  <c r="AB3565" i="1"/>
  <c r="AA3565" i="1"/>
  <c r="Z3565" i="1"/>
  <c r="Y3565" i="1"/>
  <c r="X3565" i="1"/>
  <c r="W3565" i="1"/>
  <c r="V3565" i="1"/>
  <c r="AD3564" i="1"/>
  <c r="AC3564" i="1"/>
  <c r="AB3564" i="1"/>
  <c r="AA3564" i="1"/>
  <c r="Z3564" i="1"/>
  <c r="Y3564" i="1"/>
  <c r="X3564" i="1"/>
  <c r="W3564" i="1"/>
  <c r="V3564" i="1"/>
  <c r="AD3547" i="1"/>
  <c r="AC3547" i="1"/>
  <c r="AB3547" i="1"/>
  <c r="AA3547" i="1"/>
  <c r="Z3547" i="1"/>
  <c r="Y3547" i="1"/>
  <c r="X3547" i="1"/>
  <c r="W3547" i="1"/>
  <c r="V3547" i="1"/>
  <c r="AD3546" i="1"/>
  <c r="AC3546" i="1"/>
  <c r="AB3546" i="1"/>
  <c r="AA3546" i="1"/>
  <c r="Z3546" i="1"/>
  <c r="Y3546" i="1"/>
  <c r="X3546" i="1"/>
  <c r="W3546" i="1"/>
  <c r="V3546" i="1"/>
  <c r="AD3545" i="1"/>
  <c r="AC3545" i="1"/>
  <c r="AB3545" i="1"/>
  <c r="AA3545" i="1"/>
  <c r="Z3545" i="1"/>
  <c r="Y3545" i="1"/>
  <c r="X3545" i="1"/>
  <c r="W3545" i="1"/>
  <c r="V3545" i="1"/>
  <c r="AD3544" i="1"/>
  <c r="AC3544" i="1"/>
  <c r="AB3544" i="1"/>
  <c r="AA3544" i="1"/>
  <c r="Z3544" i="1"/>
  <c r="Y3544" i="1"/>
  <c r="X3544" i="1"/>
  <c r="W3544" i="1"/>
  <c r="V3544" i="1"/>
  <c r="AD3543" i="1"/>
  <c r="AC3543" i="1"/>
  <c r="AB3543" i="1"/>
  <c r="AA3543" i="1"/>
  <c r="Z3543" i="1"/>
  <c r="Y3543" i="1"/>
  <c r="X3543" i="1"/>
  <c r="W3543" i="1"/>
  <c r="V3543" i="1"/>
  <c r="AD3542" i="1"/>
  <c r="AC3542" i="1"/>
  <c r="AB3542" i="1"/>
  <c r="AA3542" i="1"/>
  <c r="Z3542" i="1"/>
  <c r="Y3542" i="1"/>
  <c r="X3542" i="1"/>
  <c r="W3542" i="1"/>
  <c r="V3542" i="1"/>
  <c r="AD3541" i="1"/>
  <c r="AC3541" i="1"/>
  <c r="AB3541" i="1"/>
  <c r="AA3541" i="1"/>
  <c r="Z3541" i="1"/>
  <c r="Y3541" i="1"/>
  <c r="X3541" i="1"/>
  <c r="W3541" i="1"/>
  <c r="V3541" i="1"/>
  <c r="AD3540" i="1"/>
  <c r="AC3540" i="1"/>
  <c r="AB3540" i="1"/>
  <c r="AA3540" i="1"/>
  <c r="Z3540" i="1"/>
  <c r="Y3540" i="1"/>
  <c r="X3540" i="1"/>
  <c r="W3540" i="1"/>
  <c r="V3540" i="1"/>
  <c r="AD3478" i="1"/>
  <c r="AC3478" i="1"/>
  <c r="AB3478" i="1"/>
  <c r="AA3478" i="1"/>
  <c r="Z3478" i="1"/>
  <c r="Y3478" i="1"/>
  <c r="X3478" i="1"/>
  <c r="W3478" i="1"/>
  <c r="V3478" i="1"/>
  <c r="AD3524" i="1"/>
  <c r="AC3524" i="1"/>
  <c r="AB3524" i="1"/>
  <c r="AA3524" i="1"/>
  <c r="Z3524" i="1"/>
  <c r="Y3524" i="1"/>
  <c r="X3524" i="1"/>
  <c r="W3524" i="1"/>
  <c r="V3524" i="1"/>
  <c r="AD3523" i="1"/>
  <c r="AC3523" i="1"/>
  <c r="AB3523" i="1"/>
  <c r="AA3523" i="1"/>
  <c r="Z3523" i="1"/>
  <c r="Y3523" i="1"/>
  <c r="X3523" i="1"/>
  <c r="W3523" i="1"/>
  <c r="V3523" i="1"/>
  <c r="AD3522" i="1"/>
  <c r="AC3522" i="1"/>
  <c r="AB3522" i="1"/>
  <c r="AA3522" i="1"/>
  <c r="Z3522" i="1"/>
  <c r="Y3522" i="1"/>
  <c r="X3522" i="1"/>
  <c r="W3522" i="1"/>
  <c r="V3522" i="1"/>
  <c r="AD3521" i="1"/>
  <c r="AC3521" i="1"/>
  <c r="AB3521" i="1"/>
  <c r="AA3521" i="1"/>
  <c r="Z3521" i="1"/>
  <c r="Y3521" i="1"/>
  <c r="X3521" i="1"/>
  <c r="W3521" i="1"/>
  <c r="V3521" i="1"/>
  <c r="AD3520" i="1"/>
  <c r="AC3520" i="1"/>
  <c r="AB3520" i="1"/>
  <c r="AA3520" i="1"/>
  <c r="Z3520" i="1"/>
  <c r="Y3520" i="1"/>
  <c r="X3520" i="1"/>
  <c r="W3520" i="1"/>
  <c r="V3520" i="1"/>
  <c r="AD3519" i="1"/>
  <c r="AC3519" i="1"/>
  <c r="AB3519" i="1"/>
  <c r="AA3519" i="1"/>
  <c r="Z3519" i="1"/>
  <c r="Y3519" i="1"/>
  <c r="X3519" i="1"/>
  <c r="W3519" i="1"/>
  <c r="V3519" i="1"/>
  <c r="AD3518" i="1"/>
  <c r="AC3518" i="1"/>
  <c r="AB3518" i="1"/>
  <c r="AA3518" i="1"/>
  <c r="Z3518" i="1"/>
  <c r="Y3518" i="1"/>
  <c r="X3518" i="1"/>
  <c r="W3518" i="1"/>
  <c r="V3518" i="1"/>
  <c r="AD3517" i="1"/>
  <c r="AC3517" i="1"/>
  <c r="AB3517" i="1"/>
  <c r="AA3517" i="1"/>
  <c r="Z3517" i="1"/>
  <c r="Y3517" i="1"/>
  <c r="X3517" i="1"/>
  <c r="W3517" i="1"/>
  <c r="V3517" i="1"/>
  <c r="AD3516" i="1"/>
  <c r="AC3516" i="1"/>
  <c r="AB3516" i="1"/>
  <c r="AA3516" i="1"/>
  <c r="Z3516" i="1"/>
  <c r="Y3516" i="1"/>
  <c r="X3516" i="1"/>
  <c r="W3516" i="1"/>
  <c r="V3516" i="1"/>
  <c r="AD3515" i="1"/>
  <c r="AC3515" i="1"/>
  <c r="AB3515" i="1"/>
  <c r="AA3515" i="1"/>
  <c r="Z3515" i="1"/>
  <c r="Y3515" i="1"/>
  <c r="X3515" i="1"/>
  <c r="W3515" i="1"/>
  <c r="V3515" i="1"/>
  <c r="AD3514" i="1"/>
  <c r="AC3514" i="1"/>
  <c r="AB3514" i="1"/>
  <c r="AA3514" i="1"/>
  <c r="Z3514" i="1"/>
  <c r="Y3514" i="1"/>
  <c r="X3514" i="1"/>
  <c r="W3514" i="1"/>
  <c r="V3514" i="1"/>
  <c r="AD3513" i="1"/>
  <c r="AC3513" i="1"/>
  <c r="AB3513" i="1"/>
  <c r="AA3513" i="1"/>
  <c r="Z3513" i="1"/>
  <c r="Y3513" i="1"/>
  <c r="X3513" i="1"/>
  <c r="W3513" i="1"/>
  <c r="V3513" i="1"/>
  <c r="AD3512" i="1"/>
  <c r="AC3512" i="1"/>
  <c r="AB3512" i="1"/>
  <c r="AA3512" i="1"/>
  <c r="Z3512" i="1"/>
  <c r="Y3512" i="1"/>
  <c r="X3512" i="1"/>
  <c r="W3512" i="1"/>
  <c r="V3512" i="1"/>
  <c r="AD3511" i="1"/>
  <c r="AC3511" i="1"/>
  <c r="AB3511" i="1"/>
  <c r="AA3511" i="1"/>
  <c r="Z3511" i="1"/>
  <c r="Y3511" i="1"/>
  <c r="X3511" i="1"/>
  <c r="W3511" i="1"/>
  <c r="V3511" i="1"/>
  <c r="AD3510" i="1"/>
  <c r="AC3510" i="1"/>
  <c r="AB3510" i="1"/>
  <c r="AA3510" i="1"/>
  <c r="Z3510" i="1"/>
  <c r="Y3510" i="1"/>
  <c r="X3510" i="1"/>
  <c r="W3510" i="1"/>
  <c r="V3510" i="1"/>
  <c r="AD3509" i="1"/>
  <c r="AC3509" i="1"/>
  <c r="AB3509" i="1"/>
  <c r="AA3509" i="1"/>
  <c r="Z3509" i="1"/>
  <c r="Y3509" i="1"/>
  <c r="X3509" i="1"/>
  <c r="W3509" i="1"/>
  <c r="V3509" i="1"/>
  <c r="AD3508" i="1"/>
  <c r="AC3508" i="1"/>
  <c r="AB3508" i="1"/>
  <c r="AA3508" i="1"/>
  <c r="Z3508" i="1"/>
  <c r="Y3508" i="1"/>
  <c r="X3508" i="1"/>
  <c r="W3508" i="1"/>
  <c r="V3508" i="1"/>
  <c r="AD3507" i="1"/>
  <c r="AC3507" i="1"/>
  <c r="AB3507" i="1"/>
  <c r="AA3507" i="1"/>
  <c r="Z3507" i="1"/>
  <c r="Y3507" i="1"/>
  <c r="X3507" i="1"/>
  <c r="W3507" i="1"/>
  <c r="V3507" i="1"/>
  <c r="AD3506" i="1"/>
  <c r="AC3506" i="1"/>
  <c r="AB3506" i="1"/>
  <c r="AA3506" i="1"/>
  <c r="Z3506" i="1"/>
  <c r="Y3506" i="1"/>
  <c r="X3506" i="1"/>
  <c r="W3506" i="1"/>
  <c r="V3506" i="1"/>
  <c r="AD3505" i="1"/>
  <c r="AC3505" i="1"/>
  <c r="AB3505" i="1"/>
  <c r="AA3505" i="1"/>
  <c r="Z3505" i="1"/>
  <c r="Y3505" i="1"/>
  <c r="X3505" i="1"/>
  <c r="W3505" i="1"/>
  <c r="V3505" i="1"/>
  <c r="AD3504" i="1"/>
  <c r="AC3504" i="1"/>
  <c r="AB3504" i="1"/>
  <c r="AA3504" i="1"/>
  <c r="Z3504" i="1"/>
  <c r="Y3504" i="1"/>
  <c r="X3504" i="1"/>
  <c r="W3504" i="1"/>
  <c r="V3504" i="1"/>
  <c r="AD3503" i="1"/>
  <c r="AC3503" i="1"/>
  <c r="AB3503" i="1"/>
  <c r="AA3503" i="1"/>
  <c r="Z3503" i="1"/>
  <c r="Y3503" i="1"/>
  <c r="X3503" i="1"/>
  <c r="W3503" i="1"/>
  <c r="V3503" i="1"/>
  <c r="AD3502" i="1"/>
  <c r="AC3502" i="1"/>
  <c r="AB3502" i="1"/>
  <c r="AA3502" i="1"/>
  <c r="Z3502" i="1"/>
  <c r="Y3502" i="1"/>
  <c r="X3502" i="1"/>
  <c r="W3502" i="1"/>
  <c r="V3502" i="1"/>
  <c r="AD3558" i="1"/>
  <c r="AC3558" i="1"/>
  <c r="AB3558" i="1"/>
  <c r="AA3558" i="1"/>
  <c r="Z3558" i="1"/>
  <c r="Y3558" i="1"/>
  <c r="X3558" i="1"/>
  <c r="W3558" i="1"/>
  <c r="V3558" i="1"/>
  <c r="AD3557" i="1"/>
  <c r="AC3557" i="1"/>
  <c r="AB3557" i="1"/>
  <c r="AA3557" i="1"/>
  <c r="Z3557" i="1"/>
  <c r="Y3557" i="1"/>
  <c r="X3557" i="1"/>
  <c r="W3557" i="1"/>
  <c r="V3557" i="1"/>
  <c r="AD3556" i="1"/>
  <c r="AC3556" i="1"/>
  <c r="AB3556" i="1"/>
  <c r="AA3556" i="1"/>
  <c r="Z3556" i="1"/>
  <c r="Y3556" i="1"/>
  <c r="X3556" i="1"/>
  <c r="W3556" i="1"/>
  <c r="V3556" i="1"/>
  <c r="AD3555" i="1"/>
  <c r="AC3555" i="1"/>
  <c r="AB3555" i="1"/>
  <c r="AA3555" i="1"/>
  <c r="Z3555" i="1"/>
  <c r="Y3555" i="1"/>
  <c r="X3555" i="1"/>
  <c r="W3555" i="1"/>
  <c r="V3555" i="1"/>
  <c r="AD3554" i="1"/>
  <c r="AC3554" i="1"/>
  <c r="AB3554" i="1"/>
  <c r="AA3554" i="1"/>
  <c r="Z3554" i="1"/>
  <c r="Y3554" i="1"/>
  <c r="X3554" i="1"/>
  <c r="W3554" i="1"/>
  <c r="V3554" i="1"/>
  <c r="AD3553" i="1"/>
  <c r="AC3553" i="1"/>
  <c r="AB3553" i="1"/>
  <c r="AA3553" i="1"/>
  <c r="Z3553" i="1"/>
  <c r="Y3553" i="1"/>
  <c r="X3553" i="1"/>
  <c r="W3553" i="1"/>
  <c r="V3553" i="1"/>
  <c r="AD3552" i="1"/>
  <c r="AC3552" i="1"/>
  <c r="AB3552" i="1"/>
  <c r="AA3552" i="1"/>
  <c r="Z3552" i="1"/>
  <c r="Y3552" i="1"/>
  <c r="X3552" i="1"/>
  <c r="W3552" i="1"/>
  <c r="V3552" i="1"/>
  <c r="AD3551" i="1"/>
  <c r="AC3551" i="1"/>
  <c r="AB3551" i="1"/>
  <c r="AA3551" i="1"/>
  <c r="Z3551" i="1"/>
  <c r="Y3551" i="1"/>
  <c r="X3551" i="1"/>
  <c r="W3551" i="1"/>
  <c r="V3551" i="1"/>
  <c r="AD661" i="1"/>
  <c r="AC661" i="1"/>
  <c r="AB661" i="1"/>
  <c r="AA661" i="1"/>
  <c r="Z661" i="1"/>
  <c r="Y661" i="1"/>
  <c r="X661" i="1"/>
  <c r="W661" i="1"/>
  <c r="V661" i="1"/>
  <c r="AD660" i="1"/>
  <c r="AC660" i="1"/>
  <c r="AB660" i="1"/>
  <c r="AA660" i="1"/>
  <c r="Z660" i="1"/>
  <c r="Y660" i="1"/>
  <c r="X660" i="1"/>
  <c r="W660" i="1"/>
  <c r="V660" i="1"/>
  <c r="AD659" i="1"/>
  <c r="AC659" i="1"/>
  <c r="AB659" i="1"/>
  <c r="AA659" i="1"/>
  <c r="Z659" i="1"/>
  <c r="Y659" i="1"/>
  <c r="X659" i="1"/>
  <c r="W659" i="1"/>
  <c r="V659" i="1"/>
  <c r="AD658" i="1"/>
  <c r="AC658" i="1"/>
  <c r="AB658" i="1"/>
  <c r="AA658" i="1"/>
  <c r="Z658" i="1"/>
  <c r="Y658" i="1"/>
  <c r="X658" i="1"/>
  <c r="W658" i="1"/>
  <c r="V658" i="1"/>
  <c r="AD657" i="1"/>
  <c r="AC657" i="1"/>
  <c r="AB657" i="1"/>
  <c r="AA657" i="1"/>
  <c r="Z657" i="1"/>
  <c r="Y657" i="1"/>
  <c r="X657" i="1"/>
  <c r="W657" i="1"/>
  <c r="V657" i="1"/>
  <c r="AD656" i="1"/>
  <c r="AC656" i="1"/>
  <c r="AB656" i="1"/>
  <c r="AA656" i="1"/>
  <c r="Z656" i="1"/>
  <c r="Y656" i="1"/>
  <c r="X656" i="1"/>
  <c r="W656" i="1"/>
  <c r="V656" i="1"/>
  <c r="AD655" i="1"/>
  <c r="AC655" i="1"/>
  <c r="AB655" i="1"/>
  <c r="AA655" i="1"/>
  <c r="Z655" i="1"/>
  <c r="Y655" i="1"/>
  <c r="X655" i="1"/>
  <c r="W655" i="1"/>
  <c r="V655" i="1"/>
  <c r="AD654" i="1"/>
  <c r="AC654" i="1"/>
  <c r="AB654" i="1"/>
  <c r="AA654" i="1"/>
  <c r="Z654" i="1"/>
  <c r="Y654" i="1"/>
  <c r="X654" i="1"/>
  <c r="W654" i="1"/>
  <c r="V654" i="1"/>
  <c r="AD653" i="1"/>
  <c r="AC653" i="1"/>
  <c r="AB653" i="1"/>
  <c r="AA653" i="1"/>
  <c r="Z653" i="1"/>
  <c r="Y653" i="1"/>
  <c r="X653" i="1"/>
  <c r="W653" i="1"/>
  <c r="V653" i="1"/>
  <c r="AD652" i="1"/>
  <c r="AC652" i="1"/>
  <c r="AB652" i="1"/>
  <c r="AA652" i="1"/>
  <c r="Z652" i="1"/>
  <c r="Y652" i="1"/>
  <c r="X652" i="1"/>
  <c r="W652" i="1"/>
  <c r="V652" i="1"/>
  <c r="AD651" i="1"/>
  <c r="AC651" i="1"/>
  <c r="AB651" i="1"/>
  <c r="AA651" i="1"/>
  <c r="Z651" i="1"/>
  <c r="Y651" i="1"/>
  <c r="X651" i="1"/>
  <c r="W651" i="1"/>
  <c r="V651" i="1"/>
  <c r="AD650" i="1"/>
  <c r="AC650" i="1"/>
  <c r="AB650" i="1"/>
  <c r="AA650" i="1"/>
  <c r="Z650" i="1"/>
  <c r="Y650" i="1"/>
  <c r="X650" i="1"/>
  <c r="W650" i="1"/>
  <c r="V650" i="1"/>
  <c r="AD649" i="1"/>
  <c r="AC649" i="1"/>
  <c r="AB649" i="1"/>
  <c r="AA649" i="1"/>
  <c r="Z649" i="1"/>
  <c r="Y649" i="1"/>
  <c r="X649" i="1"/>
  <c r="W649" i="1"/>
  <c r="V649" i="1"/>
  <c r="AD648" i="1"/>
  <c r="AC648" i="1"/>
  <c r="AB648" i="1"/>
  <c r="AA648" i="1"/>
  <c r="Z648" i="1"/>
  <c r="Y648" i="1"/>
  <c r="X648" i="1"/>
  <c r="W648" i="1"/>
  <c r="V648" i="1"/>
  <c r="AD647" i="1"/>
  <c r="AC647" i="1"/>
  <c r="AB647" i="1"/>
  <c r="AA647" i="1"/>
  <c r="Z647" i="1"/>
  <c r="Y647" i="1"/>
  <c r="X647" i="1"/>
  <c r="W647" i="1"/>
  <c r="V647" i="1"/>
  <c r="AD3663" i="1"/>
  <c r="AC3663" i="1"/>
  <c r="AB3663" i="1"/>
  <c r="AA3663" i="1"/>
  <c r="Z3663" i="1"/>
  <c r="Y3663" i="1"/>
  <c r="X3663" i="1"/>
  <c r="W3663" i="1"/>
  <c r="V3663" i="1"/>
  <c r="AD3662" i="1"/>
  <c r="AC3662" i="1"/>
  <c r="AB3662" i="1"/>
  <c r="AA3662" i="1"/>
  <c r="Z3662" i="1"/>
  <c r="Y3662" i="1"/>
  <c r="X3662" i="1"/>
  <c r="W3662" i="1"/>
  <c r="V3662" i="1"/>
  <c r="AD3661" i="1"/>
  <c r="AC3661" i="1"/>
  <c r="AB3661" i="1"/>
  <c r="AA3661" i="1"/>
  <c r="Z3661" i="1"/>
  <c r="Y3661" i="1"/>
  <c r="X3661" i="1"/>
  <c r="W3661" i="1"/>
  <c r="V3661" i="1"/>
  <c r="AD3660" i="1"/>
  <c r="AC3660" i="1"/>
  <c r="AB3660" i="1"/>
  <c r="AA3660" i="1"/>
  <c r="Z3660" i="1"/>
  <c r="Y3660" i="1"/>
  <c r="X3660" i="1"/>
  <c r="W3660" i="1"/>
  <c r="V3660" i="1"/>
  <c r="AD3659" i="1"/>
  <c r="AC3659" i="1"/>
  <c r="AB3659" i="1"/>
  <c r="AA3659" i="1"/>
  <c r="Z3659" i="1"/>
  <c r="Y3659" i="1"/>
  <c r="X3659" i="1"/>
  <c r="W3659" i="1"/>
  <c r="V3659" i="1"/>
  <c r="AD3154" i="1"/>
  <c r="AC3154" i="1"/>
  <c r="AB3154" i="1"/>
  <c r="AA3154" i="1"/>
  <c r="Z3154" i="1"/>
  <c r="Y3154" i="1"/>
  <c r="X3154" i="1"/>
  <c r="W3154" i="1"/>
  <c r="V3154" i="1"/>
  <c r="AD3153" i="1"/>
  <c r="AC3153" i="1"/>
  <c r="AB3153" i="1"/>
  <c r="AA3153" i="1"/>
  <c r="Z3153" i="1"/>
  <c r="Y3153" i="1"/>
  <c r="X3153" i="1"/>
  <c r="W3153" i="1"/>
  <c r="V3153" i="1"/>
  <c r="AD3152" i="1"/>
  <c r="AC3152" i="1"/>
  <c r="AB3152" i="1"/>
  <c r="AA3152" i="1"/>
  <c r="Z3152" i="1"/>
  <c r="Y3152" i="1"/>
  <c r="X3152" i="1"/>
  <c r="W3152" i="1"/>
  <c r="V3152" i="1"/>
  <c r="AD3151" i="1"/>
  <c r="AC3151" i="1"/>
  <c r="AB3151" i="1"/>
  <c r="AA3151" i="1"/>
  <c r="Z3151" i="1"/>
  <c r="Y3151" i="1"/>
  <c r="X3151" i="1"/>
  <c r="W3151" i="1"/>
  <c r="V3151" i="1"/>
  <c r="AD3150" i="1"/>
  <c r="AC3150" i="1"/>
  <c r="AB3150" i="1"/>
  <c r="AA3150" i="1"/>
  <c r="Z3150" i="1"/>
  <c r="Y3150" i="1"/>
  <c r="X3150" i="1"/>
  <c r="W3150" i="1"/>
  <c r="V3150" i="1"/>
  <c r="AD3149" i="1"/>
  <c r="AC3149" i="1"/>
  <c r="AB3149" i="1"/>
  <c r="AA3149" i="1"/>
  <c r="Z3149" i="1"/>
  <c r="Y3149" i="1"/>
  <c r="X3149" i="1"/>
  <c r="W3149" i="1"/>
  <c r="V3149" i="1"/>
  <c r="AD3148" i="1"/>
  <c r="AC3148" i="1"/>
  <c r="AB3148" i="1"/>
  <c r="AA3148" i="1"/>
  <c r="Z3148" i="1"/>
  <c r="Y3148" i="1"/>
  <c r="X3148" i="1"/>
  <c r="W3148" i="1"/>
  <c r="V3148" i="1"/>
  <c r="AD3147" i="1"/>
  <c r="AC3147" i="1"/>
  <c r="AB3147" i="1"/>
  <c r="AA3147" i="1"/>
  <c r="Z3147" i="1"/>
  <c r="Y3147" i="1"/>
  <c r="X3147" i="1"/>
  <c r="W3147" i="1"/>
  <c r="V3147" i="1"/>
  <c r="AD3372" i="1"/>
  <c r="AC3372" i="1"/>
  <c r="AB3372" i="1"/>
  <c r="AA3372" i="1"/>
  <c r="Z3372" i="1"/>
  <c r="Y3372" i="1"/>
  <c r="X3372" i="1"/>
  <c r="W3372" i="1"/>
  <c r="V3372" i="1"/>
  <c r="AD3371" i="1"/>
  <c r="AC3371" i="1"/>
  <c r="AB3371" i="1"/>
  <c r="AA3371" i="1"/>
  <c r="Z3371" i="1"/>
  <c r="Y3371" i="1"/>
  <c r="X3371" i="1"/>
  <c r="W3371" i="1"/>
  <c r="V3371" i="1"/>
  <c r="AD3370" i="1"/>
  <c r="AC3370" i="1"/>
  <c r="AB3370" i="1"/>
  <c r="AA3370" i="1"/>
  <c r="Z3370" i="1"/>
  <c r="Y3370" i="1"/>
  <c r="X3370" i="1"/>
  <c r="W3370" i="1"/>
  <c r="V3370" i="1"/>
  <c r="AD3369" i="1"/>
  <c r="AC3369" i="1"/>
  <c r="AB3369" i="1"/>
  <c r="AA3369" i="1"/>
  <c r="Z3369" i="1"/>
  <c r="Y3369" i="1"/>
  <c r="X3369" i="1"/>
  <c r="W3369" i="1"/>
  <c r="V3369" i="1"/>
  <c r="AD3368" i="1"/>
  <c r="AC3368" i="1"/>
  <c r="AB3368" i="1"/>
  <c r="AA3368" i="1"/>
  <c r="Z3368" i="1"/>
  <c r="Y3368" i="1"/>
  <c r="X3368" i="1"/>
  <c r="W3368" i="1"/>
  <c r="V3368" i="1"/>
  <c r="AD3367" i="1"/>
  <c r="AC3367" i="1"/>
  <c r="AB3367" i="1"/>
  <c r="AA3367" i="1"/>
  <c r="Z3367" i="1"/>
  <c r="Y3367" i="1"/>
  <c r="X3367" i="1"/>
  <c r="W3367" i="1"/>
  <c r="V3367" i="1"/>
  <c r="AD3366" i="1"/>
  <c r="AC3366" i="1"/>
  <c r="AB3366" i="1"/>
  <c r="AA3366" i="1"/>
  <c r="Z3366" i="1"/>
  <c r="Y3366" i="1"/>
  <c r="X3366" i="1"/>
  <c r="W3366" i="1"/>
  <c r="V3366" i="1"/>
  <c r="AD3365" i="1"/>
  <c r="AC3365" i="1"/>
  <c r="AB3365" i="1"/>
  <c r="AA3365" i="1"/>
  <c r="Z3365" i="1"/>
  <c r="Y3365" i="1"/>
  <c r="X3365" i="1"/>
  <c r="W3365" i="1"/>
  <c r="V3365" i="1"/>
  <c r="AD3364" i="1"/>
  <c r="AC3364" i="1"/>
  <c r="AB3364" i="1"/>
  <c r="AA3364" i="1"/>
  <c r="Z3364" i="1"/>
  <c r="Y3364" i="1"/>
  <c r="X3364" i="1"/>
  <c r="W3364" i="1"/>
  <c r="V3364" i="1"/>
  <c r="AD1192" i="1"/>
  <c r="AC1192" i="1"/>
  <c r="AB1192" i="1"/>
  <c r="AA1192" i="1"/>
  <c r="Z1192" i="1"/>
  <c r="Y1192" i="1"/>
  <c r="X1192" i="1"/>
  <c r="W1192" i="1"/>
  <c r="V1192" i="1"/>
  <c r="AD1191" i="1"/>
  <c r="AC1191" i="1"/>
  <c r="AB1191" i="1"/>
  <c r="AA1191" i="1"/>
  <c r="Z1191" i="1"/>
  <c r="Y1191" i="1"/>
  <c r="X1191" i="1"/>
  <c r="W1191" i="1"/>
  <c r="V1191" i="1"/>
  <c r="AD1190" i="1"/>
  <c r="AC1190" i="1"/>
  <c r="AB1190" i="1"/>
  <c r="AA1190" i="1"/>
  <c r="Z1190" i="1"/>
  <c r="Y1190" i="1"/>
  <c r="X1190" i="1"/>
  <c r="W1190" i="1"/>
  <c r="V1190" i="1"/>
  <c r="AD1189" i="1"/>
  <c r="AC1189" i="1"/>
  <c r="AB1189" i="1"/>
  <c r="AA1189" i="1"/>
  <c r="Z1189" i="1"/>
  <c r="Y1189" i="1"/>
  <c r="X1189" i="1"/>
  <c r="W1189" i="1"/>
  <c r="V1189" i="1"/>
  <c r="AD1188" i="1"/>
  <c r="AC1188" i="1"/>
  <c r="AB1188" i="1"/>
  <c r="AA1188" i="1"/>
  <c r="Z1188" i="1"/>
  <c r="Y1188" i="1"/>
  <c r="X1188" i="1"/>
  <c r="W1188" i="1"/>
  <c r="V1188" i="1"/>
  <c r="AD1187" i="1"/>
  <c r="AC1187" i="1"/>
  <c r="AB1187" i="1"/>
  <c r="AA1187" i="1"/>
  <c r="Z1187" i="1"/>
  <c r="Y1187" i="1"/>
  <c r="X1187" i="1"/>
  <c r="W1187" i="1"/>
  <c r="V1187" i="1"/>
  <c r="AD1186" i="1"/>
  <c r="AC1186" i="1"/>
  <c r="AB1186" i="1"/>
  <c r="AA1186" i="1"/>
  <c r="Z1186" i="1"/>
  <c r="Y1186" i="1"/>
  <c r="X1186" i="1"/>
  <c r="W1186" i="1"/>
  <c r="V1186" i="1"/>
  <c r="AD1185" i="1"/>
  <c r="AC1185" i="1"/>
  <c r="AB1185" i="1"/>
  <c r="AA1185" i="1"/>
  <c r="Z1185" i="1"/>
  <c r="Y1185" i="1"/>
  <c r="X1185" i="1"/>
  <c r="W1185" i="1"/>
  <c r="V1185" i="1"/>
  <c r="AD1184" i="1"/>
  <c r="AC1184" i="1"/>
  <c r="AB1184" i="1"/>
  <c r="AA1184" i="1"/>
  <c r="Z1184" i="1"/>
  <c r="Y1184" i="1"/>
  <c r="X1184" i="1"/>
  <c r="W1184" i="1"/>
  <c r="V1184" i="1"/>
  <c r="AD3409" i="1"/>
  <c r="AC3409" i="1"/>
  <c r="AB3409" i="1"/>
  <c r="AA3409" i="1"/>
  <c r="Z3409" i="1"/>
  <c r="Y3409" i="1"/>
  <c r="X3409" i="1"/>
  <c r="W3409" i="1"/>
  <c r="V3409" i="1"/>
  <c r="AD3408" i="1"/>
  <c r="AC3408" i="1"/>
  <c r="AB3408" i="1"/>
  <c r="AA3408" i="1"/>
  <c r="Z3408" i="1"/>
  <c r="Y3408" i="1"/>
  <c r="X3408" i="1"/>
  <c r="W3408" i="1"/>
  <c r="V3408" i="1"/>
  <c r="AD3407" i="1"/>
  <c r="AC3407" i="1"/>
  <c r="AB3407" i="1"/>
  <c r="AA3407" i="1"/>
  <c r="Z3407" i="1"/>
  <c r="Y3407" i="1"/>
  <c r="X3407" i="1"/>
  <c r="W3407" i="1"/>
  <c r="V3407" i="1"/>
  <c r="AD3406" i="1"/>
  <c r="AC3406" i="1"/>
  <c r="AB3406" i="1"/>
  <c r="AA3406" i="1"/>
  <c r="Z3406" i="1"/>
  <c r="Y3406" i="1"/>
  <c r="X3406" i="1"/>
  <c r="W3406" i="1"/>
  <c r="V3406" i="1"/>
  <c r="AD3405" i="1"/>
  <c r="AC3405" i="1"/>
  <c r="AB3405" i="1"/>
  <c r="AA3405" i="1"/>
  <c r="Z3405" i="1"/>
  <c r="Y3405" i="1"/>
  <c r="X3405" i="1"/>
  <c r="W3405" i="1"/>
  <c r="V3405" i="1"/>
  <c r="AD3404" i="1"/>
  <c r="AC3404" i="1"/>
  <c r="AB3404" i="1"/>
  <c r="AA3404" i="1"/>
  <c r="Z3404" i="1"/>
  <c r="Y3404" i="1"/>
  <c r="X3404" i="1"/>
  <c r="W3404" i="1"/>
  <c r="V3404" i="1"/>
  <c r="AD3403" i="1"/>
  <c r="AC3403" i="1"/>
  <c r="AB3403" i="1"/>
  <c r="AA3403" i="1"/>
  <c r="Z3403" i="1"/>
  <c r="Y3403" i="1"/>
  <c r="X3403" i="1"/>
  <c r="W3403" i="1"/>
  <c r="V3403" i="1"/>
  <c r="AD3402" i="1"/>
  <c r="AC3402" i="1"/>
  <c r="AB3402" i="1"/>
  <c r="AA3402" i="1"/>
  <c r="Z3402" i="1"/>
  <c r="Y3402" i="1"/>
  <c r="X3402" i="1"/>
  <c r="W3402" i="1"/>
  <c r="V3402" i="1"/>
  <c r="AD3401" i="1"/>
  <c r="AC3401" i="1"/>
  <c r="AB3401" i="1"/>
  <c r="AA3401" i="1"/>
  <c r="Z3401" i="1"/>
  <c r="Y3401" i="1"/>
  <c r="X3401" i="1"/>
  <c r="W3401" i="1"/>
  <c r="V3401" i="1"/>
  <c r="AD3400" i="1"/>
  <c r="AC3400" i="1"/>
  <c r="AB3400" i="1"/>
  <c r="AA3400" i="1"/>
  <c r="Z3400" i="1"/>
  <c r="Y3400" i="1"/>
  <c r="X3400" i="1"/>
  <c r="W3400" i="1"/>
  <c r="V3400" i="1"/>
  <c r="AD3399" i="1"/>
  <c r="AC3399" i="1"/>
  <c r="AB3399" i="1"/>
  <c r="AA3399" i="1"/>
  <c r="Z3399" i="1"/>
  <c r="Y3399" i="1"/>
  <c r="X3399" i="1"/>
  <c r="W3399" i="1"/>
  <c r="V3399" i="1"/>
  <c r="AD3398" i="1"/>
  <c r="AC3398" i="1"/>
  <c r="AB3398" i="1"/>
  <c r="AA3398" i="1"/>
  <c r="Z3398" i="1"/>
  <c r="Y3398" i="1"/>
  <c r="X3398" i="1"/>
  <c r="W3398" i="1"/>
  <c r="V3398" i="1"/>
  <c r="AD3397" i="1"/>
  <c r="AC3397" i="1"/>
  <c r="AB3397" i="1"/>
  <c r="AA3397" i="1"/>
  <c r="Z3397" i="1"/>
  <c r="Y3397" i="1"/>
  <c r="X3397" i="1"/>
  <c r="W3397" i="1"/>
  <c r="V3397" i="1"/>
  <c r="AD3396" i="1"/>
  <c r="AC3396" i="1"/>
  <c r="AB3396" i="1"/>
  <c r="AA3396" i="1"/>
  <c r="Z3396" i="1"/>
  <c r="Y3396" i="1"/>
  <c r="X3396" i="1"/>
  <c r="W3396" i="1"/>
  <c r="V3396" i="1"/>
  <c r="AD3395" i="1"/>
  <c r="AC3395" i="1"/>
  <c r="AB3395" i="1"/>
  <c r="AA3395" i="1"/>
  <c r="Z3395" i="1"/>
  <c r="Y3395" i="1"/>
  <c r="X3395" i="1"/>
  <c r="W3395" i="1"/>
  <c r="V3395" i="1"/>
  <c r="AD3394" i="1"/>
  <c r="AC3394" i="1"/>
  <c r="AB3394" i="1"/>
  <c r="AA3394" i="1"/>
  <c r="Z3394" i="1"/>
  <c r="Y3394" i="1"/>
  <c r="X3394" i="1"/>
  <c r="W3394" i="1"/>
  <c r="V3394" i="1"/>
  <c r="AD3393" i="1"/>
  <c r="AC3393" i="1"/>
  <c r="AB3393" i="1"/>
  <c r="AA3393" i="1"/>
  <c r="Z3393" i="1"/>
  <c r="Y3393" i="1"/>
  <c r="X3393" i="1"/>
  <c r="W3393" i="1"/>
  <c r="V3393" i="1"/>
  <c r="AD3236" i="1"/>
  <c r="AC3236" i="1"/>
  <c r="AB3236" i="1"/>
  <c r="AA3236" i="1"/>
  <c r="Z3236" i="1"/>
  <c r="Y3236" i="1"/>
  <c r="X3236" i="1"/>
  <c r="W3236" i="1"/>
  <c r="V3236" i="1"/>
  <c r="AD3235" i="1"/>
  <c r="AC3235" i="1"/>
  <c r="AB3235" i="1"/>
  <c r="AA3235" i="1"/>
  <c r="Z3235" i="1"/>
  <c r="Y3235" i="1"/>
  <c r="X3235" i="1"/>
  <c r="W3235" i="1"/>
  <c r="V3235" i="1"/>
  <c r="AD3234" i="1"/>
  <c r="AC3234" i="1"/>
  <c r="AB3234" i="1"/>
  <c r="AA3234" i="1"/>
  <c r="Z3234" i="1"/>
  <c r="Y3234" i="1"/>
  <c r="X3234" i="1"/>
  <c r="W3234" i="1"/>
  <c r="V3234" i="1"/>
  <c r="AD3233" i="1"/>
  <c r="AC3233" i="1"/>
  <c r="AB3233" i="1"/>
  <c r="AA3233" i="1"/>
  <c r="Z3233" i="1"/>
  <c r="Y3233" i="1"/>
  <c r="X3233" i="1"/>
  <c r="W3233" i="1"/>
  <c r="V3233" i="1"/>
  <c r="AD3232" i="1"/>
  <c r="AC3232" i="1"/>
  <c r="AB3232" i="1"/>
  <c r="AA3232" i="1"/>
  <c r="Z3232" i="1"/>
  <c r="Y3232" i="1"/>
  <c r="X3232" i="1"/>
  <c r="W3232" i="1"/>
  <c r="V3232" i="1"/>
  <c r="AD3231" i="1"/>
  <c r="AC3231" i="1"/>
  <c r="AB3231" i="1"/>
  <c r="AA3231" i="1"/>
  <c r="Z3231" i="1"/>
  <c r="Y3231" i="1"/>
  <c r="X3231" i="1"/>
  <c r="W3231" i="1"/>
  <c r="V3231" i="1"/>
  <c r="AD3230" i="1"/>
  <c r="AC3230" i="1"/>
  <c r="AB3230" i="1"/>
  <c r="AA3230" i="1"/>
  <c r="Z3230" i="1"/>
  <c r="Y3230" i="1"/>
  <c r="X3230" i="1"/>
  <c r="W3230" i="1"/>
  <c r="V3230" i="1"/>
  <c r="AD3229" i="1"/>
  <c r="AC3229" i="1"/>
  <c r="AB3229" i="1"/>
  <c r="AA3229" i="1"/>
  <c r="Z3229" i="1"/>
  <c r="Y3229" i="1"/>
  <c r="X3229" i="1"/>
  <c r="W3229" i="1"/>
  <c r="V3229" i="1"/>
  <c r="AD3228" i="1"/>
  <c r="AC3228" i="1"/>
  <c r="AB3228" i="1"/>
  <c r="AA3228" i="1"/>
  <c r="Z3228" i="1"/>
  <c r="Y3228" i="1"/>
  <c r="X3228" i="1"/>
  <c r="W3228" i="1"/>
  <c r="V3228" i="1"/>
  <c r="AD3227" i="1"/>
  <c r="AC3227" i="1"/>
  <c r="AB3227" i="1"/>
  <c r="AA3227" i="1"/>
  <c r="Z3227" i="1"/>
  <c r="Y3227" i="1"/>
  <c r="X3227" i="1"/>
  <c r="W3227" i="1"/>
  <c r="V3227" i="1"/>
  <c r="AD3226" i="1"/>
  <c r="AC3226" i="1"/>
  <c r="AB3226" i="1"/>
  <c r="AA3226" i="1"/>
  <c r="Z3226" i="1"/>
  <c r="Y3226" i="1"/>
  <c r="X3226" i="1"/>
  <c r="W3226" i="1"/>
  <c r="V3226" i="1"/>
  <c r="AD3225" i="1"/>
  <c r="AC3225" i="1"/>
  <c r="AB3225" i="1"/>
  <c r="AA3225" i="1"/>
  <c r="Z3225" i="1"/>
  <c r="Y3225" i="1"/>
  <c r="X3225" i="1"/>
  <c r="W3225" i="1"/>
  <c r="V3225" i="1"/>
  <c r="AD3224" i="1"/>
  <c r="AC3224" i="1"/>
  <c r="AB3224" i="1"/>
  <c r="AA3224" i="1"/>
  <c r="Z3224" i="1"/>
  <c r="Y3224" i="1"/>
  <c r="X3224" i="1"/>
  <c r="W3224" i="1"/>
  <c r="V3224" i="1"/>
  <c r="AD3223" i="1"/>
  <c r="AC3223" i="1"/>
  <c r="AB3223" i="1"/>
  <c r="AA3223" i="1"/>
  <c r="Z3223" i="1"/>
  <c r="Y3223" i="1"/>
  <c r="X3223" i="1"/>
  <c r="W3223" i="1"/>
  <c r="V3223" i="1"/>
  <c r="AD3222" i="1"/>
  <c r="AC3222" i="1"/>
  <c r="AB3222" i="1"/>
  <c r="AA3222" i="1"/>
  <c r="Z3222" i="1"/>
  <c r="Y3222" i="1"/>
  <c r="X3222" i="1"/>
  <c r="W3222" i="1"/>
  <c r="V3222" i="1"/>
  <c r="AD3221" i="1"/>
  <c r="AC3221" i="1"/>
  <c r="AB3221" i="1"/>
  <c r="AA3221" i="1"/>
  <c r="Z3221" i="1"/>
  <c r="Y3221" i="1"/>
  <c r="X3221" i="1"/>
  <c r="W3221" i="1"/>
  <c r="V3221" i="1"/>
  <c r="AD3215" i="1"/>
  <c r="AC3215" i="1"/>
  <c r="AB3215" i="1"/>
  <c r="AA3215" i="1"/>
  <c r="Z3215" i="1"/>
  <c r="Y3215" i="1"/>
  <c r="X3215" i="1"/>
  <c r="W3215" i="1"/>
  <c r="V3215" i="1"/>
  <c r="AD3214" i="1"/>
  <c r="AC3214" i="1"/>
  <c r="AB3214" i="1"/>
  <c r="AA3214" i="1"/>
  <c r="Z3214" i="1"/>
  <c r="Y3214" i="1"/>
  <c r="X3214" i="1"/>
  <c r="W3214" i="1"/>
  <c r="V3214" i="1"/>
  <c r="AD3213" i="1"/>
  <c r="AC3213" i="1"/>
  <c r="AB3213" i="1"/>
  <c r="AA3213" i="1"/>
  <c r="Z3213" i="1"/>
  <c r="Y3213" i="1"/>
  <c r="X3213" i="1"/>
  <c r="W3213" i="1"/>
  <c r="V3213" i="1"/>
  <c r="AD3212" i="1"/>
  <c r="AC3212" i="1"/>
  <c r="AB3212" i="1"/>
  <c r="AA3212" i="1"/>
  <c r="Z3212" i="1"/>
  <c r="Y3212" i="1"/>
  <c r="X3212" i="1"/>
  <c r="W3212" i="1"/>
  <c r="V3212" i="1"/>
  <c r="AD3211" i="1"/>
  <c r="AC3211" i="1"/>
  <c r="AB3211" i="1"/>
  <c r="AA3211" i="1"/>
  <c r="Z3211" i="1"/>
  <c r="Y3211" i="1"/>
  <c r="X3211" i="1"/>
  <c r="W3211" i="1"/>
  <c r="V3211" i="1"/>
  <c r="AD3210" i="1"/>
  <c r="AC3210" i="1"/>
  <c r="AB3210" i="1"/>
  <c r="AA3210" i="1"/>
  <c r="Z3210" i="1"/>
  <c r="Y3210" i="1"/>
  <c r="X3210" i="1"/>
  <c r="W3210" i="1"/>
  <c r="V3210" i="1"/>
  <c r="AD3209" i="1"/>
  <c r="AC3209" i="1"/>
  <c r="AB3209" i="1"/>
  <c r="AA3209" i="1"/>
  <c r="Z3209" i="1"/>
  <c r="Y3209" i="1"/>
  <c r="X3209" i="1"/>
  <c r="W3209" i="1"/>
  <c r="V3209" i="1"/>
  <c r="AD3208" i="1"/>
  <c r="AC3208" i="1"/>
  <c r="AB3208" i="1"/>
  <c r="AA3208" i="1"/>
  <c r="Z3208" i="1"/>
  <c r="Y3208" i="1"/>
  <c r="X3208" i="1"/>
  <c r="W3208" i="1"/>
  <c r="V3208" i="1"/>
  <c r="AD3207" i="1"/>
  <c r="AC3207" i="1"/>
  <c r="AB3207" i="1"/>
  <c r="AA3207" i="1"/>
  <c r="Z3207" i="1"/>
  <c r="Y3207" i="1"/>
  <c r="X3207" i="1"/>
  <c r="W3207" i="1"/>
  <c r="V3207" i="1"/>
  <c r="AD3206" i="1"/>
  <c r="AC3206" i="1"/>
  <c r="AB3206" i="1"/>
  <c r="AA3206" i="1"/>
  <c r="Z3206" i="1"/>
  <c r="Y3206" i="1"/>
  <c r="X3206" i="1"/>
  <c r="W3206" i="1"/>
  <c r="V3206" i="1"/>
  <c r="AD3205" i="1"/>
  <c r="AC3205" i="1"/>
  <c r="AB3205" i="1"/>
  <c r="AA3205" i="1"/>
  <c r="Z3205" i="1"/>
  <c r="Y3205" i="1"/>
  <c r="X3205" i="1"/>
  <c r="W3205" i="1"/>
  <c r="V3205" i="1"/>
  <c r="AD3204" i="1"/>
  <c r="AC3204" i="1"/>
  <c r="AB3204" i="1"/>
  <c r="AA3204" i="1"/>
  <c r="Z3204" i="1"/>
  <c r="Y3204" i="1"/>
  <c r="X3204" i="1"/>
  <c r="W3204" i="1"/>
  <c r="V3204" i="1"/>
  <c r="AD3203" i="1"/>
  <c r="AC3203" i="1"/>
  <c r="AB3203" i="1"/>
  <c r="AA3203" i="1"/>
  <c r="Z3203" i="1"/>
  <c r="Y3203" i="1"/>
  <c r="X3203" i="1"/>
  <c r="W3203" i="1"/>
  <c r="V3203" i="1"/>
  <c r="AD3202" i="1"/>
  <c r="AC3202" i="1"/>
  <c r="AB3202" i="1"/>
  <c r="AA3202" i="1"/>
  <c r="Z3202" i="1"/>
  <c r="Y3202" i="1"/>
  <c r="X3202" i="1"/>
  <c r="W3202" i="1"/>
  <c r="V3202" i="1"/>
  <c r="AD3201" i="1"/>
  <c r="AC3201" i="1"/>
  <c r="AB3201" i="1"/>
  <c r="AA3201" i="1"/>
  <c r="Z3201" i="1"/>
  <c r="Y3201" i="1"/>
  <c r="X3201" i="1"/>
  <c r="W3201" i="1"/>
  <c r="V3201" i="1"/>
  <c r="AD3200" i="1"/>
  <c r="AC3200" i="1"/>
  <c r="AB3200" i="1"/>
  <c r="AA3200" i="1"/>
  <c r="Z3200" i="1"/>
  <c r="Y3200" i="1"/>
  <c r="X3200" i="1"/>
  <c r="W3200" i="1"/>
  <c r="V3200" i="1"/>
  <c r="AD3199" i="1"/>
  <c r="AC3199" i="1"/>
  <c r="AB3199" i="1"/>
  <c r="AA3199" i="1"/>
  <c r="Z3199" i="1"/>
  <c r="Y3199" i="1"/>
  <c r="X3199" i="1"/>
  <c r="W3199" i="1"/>
  <c r="V3199" i="1"/>
  <c r="AD3198" i="1"/>
  <c r="AC3198" i="1"/>
  <c r="AB3198" i="1"/>
  <c r="AA3198" i="1"/>
  <c r="Z3198" i="1"/>
  <c r="Y3198" i="1"/>
  <c r="X3198" i="1"/>
  <c r="W3198" i="1"/>
  <c r="V3198" i="1"/>
  <c r="AD3197" i="1"/>
  <c r="AC3197" i="1"/>
  <c r="AB3197" i="1"/>
  <c r="AA3197" i="1"/>
  <c r="Z3197" i="1"/>
  <c r="Y3197" i="1"/>
  <c r="X3197" i="1"/>
  <c r="W3197" i="1"/>
  <c r="V3197" i="1"/>
  <c r="AD3390" i="1"/>
  <c r="AC3390" i="1"/>
  <c r="AB3390" i="1"/>
  <c r="AA3390" i="1"/>
  <c r="Z3390" i="1"/>
  <c r="Y3390" i="1"/>
  <c r="X3390" i="1"/>
  <c r="W3390" i="1"/>
  <c r="V3390" i="1"/>
  <c r="AD3389" i="1"/>
  <c r="AC3389" i="1"/>
  <c r="AB3389" i="1"/>
  <c r="AA3389" i="1"/>
  <c r="Z3389" i="1"/>
  <c r="Y3389" i="1"/>
  <c r="X3389" i="1"/>
  <c r="W3389" i="1"/>
  <c r="V3389" i="1"/>
  <c r="AD3388" i="1"/>
  <c r="AC3388" i="1"/>
  <c r="AB3388" i="1"/>
  <c r="AA3388" i="1"/>
  <c r="Z3388" i="1"/>
  <c r="Y3388" i="1"/>
  <c r="X3388" i="1"/>
  <c r="W3388" i="1"/>
  <c r="V3388" i="1"/>
  <c r="AD3387" i="1"/>
  <c r="AC3387" i="1"/>
  <c r="AB3387" i="1"/>
  <c r="AA3387" i="1"/>
  <c r="Z3387" i="1"/>
  <c r="Y3387" i="1"/>
  <c r="X3387" i="1"/>
  <c r="W3387" i="1"/>
  <c r="V3387" i="1"/>
  <c r="AD3386" i="1"/>
  <c r="AC3386" i="1"/>
  <c r="AB3386" i="1"/>
  <c r="AA3386" i="1"/>
  <c r="Z3386" i="1"/>
  <c r="Y3386" i="1"/>
  <c r="X3386" i="1"/>
  <c r="W3386" i="1"/>
  <c r="V3386" i="1"/>
  <c r="AD3079" i="1"/>
  <c r="AC3079" i="1"/>
  <c r="AB3079" i="1"/>
  <c r="AA3079" i="1"/>
  <c r="Z3079" i="1"/>
  <c r="Y3079" i="1"/>
  <c r="X3079" i="1"/>
  <c r="W3079" i="1"/>
  <c r="V3079" i="1"/>
  <c r="AD3078" i="1"/>
  <c r="AC3078" i="1"/>
  <c r="AB3078" i="1"/>
  <c r="AA3078" i="1"/>
  <c r="Z3078" i="1"/>
  <c r="Y3078" i="1"/>
  <c r="X3078" i="1"/>
  <c r="W3078" i="1"/>
  <c r="V3078" i="1"/>
  <c r="AD3077" i="1"/>
  <c r="AC3077" i="1"/>
  <c r="AB3077" i="1"/>
  <c r="AA3077" i="1"/>
  <c r="Z3077" i="1"/>
  <c r="Y3077" i="1"/>
  <c r="X3077" i="1"/>
  <c r="W3077" i="1"/>
  <c r="V3077" i="1"/>
  <c r="AD3076" i="1"/>
  <c r="AC3076" i="1"/>
  <c r="AB3076" i="1"/>
  <c r="AA3076" i="1"/>
  <c r="Z3076" i="1"/>
  <c r="Y3076" i="1"/>
  <c r="X3076" i="1"/>
  <c r="W3076" i="1"/>
  <c r="V3076" i="1"/>
  <c r="AD3075" i="1"/>
  <c r="AC3075" i="1"/>
  <c r="AB3075" i="1"/>
  <c r="AA3075" i="1"/>
  <c r="Z3075" i="1"/>
  <c r="Y3075" i="1"/>
  <c r="X3075" i="1"/>
  <c r="W3075" i="1"/>
  <c r="V3075" i="1"/>
  <c r="AD3074" i="1"/>
  <c r="AC3074" i="1"/>
  <c r="AB3074" i="1"/>
  <c r="AA3074" i="1"/>
  <c r="Z3074" i="1"/>
  <c r="Y3074" i="1"/>
  <c r="X3074" i="1"/>
  <c r="W3074" i="1"/>
  <c r="V3074" i="1"/>
  <c r="AD3142" i="1"/>
  <c r="AC3142" i="1"/>
  <c r="AB3142" i="1"/>
  <c r="AA3142" i="1"/>
  <c r="Z3142" i="1"/>
  <c r="Y3142" i="1"/>
  <c r="X3142" i="1"/>
  <c r="W3142" i="1"/>
  <c r="V3142" i="1"/>
  <c r="AD3141" i="1"/>
  <c r="AC3141" i="1"/>
  <c r="AB3141" i="1"/>
  <c r="AA3141" i="1"/>
  <c r="Z3141" i="1"/>
  <c r="Y3141" i="1"/>
  <c r="X3141" i="1"/>
  <c r="W3141" i="1"/>
  <c r="V3141" i="1"/>
  <c r="AD3140" i="1"/>
  <c r="AC3140" i="1"/>
  <c r="AB3140" i="1"/>
  <c r="AA3140" i="1"/>
  <c r="Z3140" i="1"/>
  <c r="Y3140" i="1"/>
  <c r="X3140" i="1"/>
  <c r="W3140" i="1"/>
  <c r="V3140" i="1"/>
  <c r="AD3139" i="1"/>
  <c r="AC3139" i="1"/>
  <c r="AB3139" i="1"/>
  <c r="AA3139" i="1"/>
  <c r="Z3139" i="1"/>
  <c r="Y3139" i="1"/>
  <c r="X3139" i="1"/>
  <c r="W3139" i="1"/>
  <c r="V3139" i="1"/>
  <c r="AD3138" i="1"/>
  <c r="AC3138" i="1"/>
  <c r="AB3138" i="1"/>
  <c r="AA3138" i="1"/>
  <c r="Z3138" i="1"/>
  <c r="Y3138" i="1"/>
  <c r="X3138" i="1"/>
  <c r="W3138" i="1"/>
  <c r="V3138" i="1"/>
  <c r="AD3137" i="1"/>
  <c r="AC3137" i="1"/>
  <c r="AB3137" i="1"/>
  <c r="AA3137" i="1"/>
  <c r="Z3137" i="1"/>
  <c r="Y3137" i="1"/>
  <c r="X3137" i="1"/>
  <c r="W3137" i="1"/>
  <c r="V3137" i="1"/>
  <c r="AD3136" i="1"/>
  <c r="AC3136" i="1"/>
  <c r="AB3136" i="1"/>
  <c r="AA3136" i="1"/>
  <c r="Z3136" i="1"/>
  <c r="Y3136" i="1"/>
  <c r="X3136" i="1"/>
  <c r="W3136" i="1"/>
  <c r="V3136" i="1"/>
  <c r="AD3135" i="1"/>
  <c r="AC3135" i="1"/>
  <c r="AB3135" i="1"/>
  <c r="AA3135" i="1"/>
  <c r="Z3135" i="1"/>
  <c r="Y3135" i="1"/>
  <c r="X3135" i="1"/>
  <c r="W3135" i="1"/>
  <c r="V3135" i="1"/>
  <c r="AD3134" i="1"/>
  <c r="AC3134" i="1"/>
  <c r="AB3134" i="1"/>
  <c r="AA3134" i="1"/>
  <c r="Z3134" i="1"/>
  <c r="Y3134" i="1"/>
  <c r="X3134" i="1"/>
  <c r="W3134" i="1"/>
  <c r="V3134" i="1"/>
  <c r="AD3133" i="1"/>
  <c r="AC3133" i="1"/>
  <c r="AB3133" i="1"/>
  <c r="AA3133" i="1"/>
  <c r="Z3133" i="1"/>
  <c r="Y3133" i="1"/>
  <c r="X3133" i="1"/>
  <c r="W3133" i="1"/>
  <c r="V3133" i="1"/>
  <c r="AD3132" i="1"/>
  <c r="AC3132" i="1"/>
  <c r="AB3132" i="1"/>
  <c r="AA3132" i="1"/>
  <c r="Z3132" i="1"/>
  <c r="Y3132" i="1"/>
  <c r="X3132" i="1"/>
  <c r="W3132" i="1"/>
  <c r="V3132" i="1"/>
  <c r="AD3131" i="1"/>
  <c r="AC3131" i="1"/>
  <c r="AB3131" i="1"/>
  <c r="AA3131" i="1"/>
  <c r="Z3131" i="1"/>
  <c r="Y3131" i="1"/>
  <c r="X3131" i="1"/>
  <c r="W3131" i="1"/>
  <c r="V3131" i="1"/>
  <c r="AD3130" i="1"/>
  <c r="AC3130" i="1"/>
  <c r="AB3130" i="1"/>
  <c r="AA3130" i="1"/>
  <c r="Z3130" i="1"/>
  <c r="Y3130" i="1"/>
  <c r="X3130" i="1"/>
  <c r="W3130" i="1"/>
  <c r="V3130" i="1"/>
  <c r="AD3129" i="1"/>
  <c r="AC3129" i="1"/>
  <c r="AB3129" i="1"/>
  <c r="AA3129" i="1"/>
  <c r="Z3129" i="1"/>
  <c r="Y3129" i="1"/>
  <c r="X3129" i="1"/>
  <c r="W3129" i="1"/>
  <c r="V3129" i="1"/>
  <c r="AD3263" i="1"/>
  <c r="AC3263" i="1"/>
  <c r="AB3263" i="1"/>
  <c r="AA3263" i="1"/>
  <c r="Z3263" i="1"/>
  <c r="Y3263" i="1"/>
  <c r="X3263" i="1"/>
  <c r="W3263" i="1"/>
  <c r="V3263" i="1"/>
  <c r="AD3262" i="1"/>
  <c r="AC3262" i="1"/>
  <c r="AB3262" i="1"/>
  <c r="AA3262" i="1"/>
  <c r="Z3262" i="1"/>
  <c r="Y3262" i="1"/>
  <c r="X3262" i="1"/>
  <c r="W3262" i="1"/>
  <c r="V3262" i="1"/>
  <c r="AD3261" i="1"/>
  <c r="AC3261" i="1"/>
  <c r="AB3261" i="1"/>
  <c r="AA3261" i="1"/>
  <c r="Z3261" i="1"/>
  <c r="Y3261" i="1"/>
  <c r="X3261" i="1"/>
  <c r="W3261" i="1"/>
  <c r="V3261" i="1"/>
  <c r="AD3067" i="1"/>
  <c r="AC3067" i="1"/>
  <c r="AB3067" i="1"/>
  <c r="AA3067" i="1"/>
  <c r="Z3067" i="1"/>
  <c r="Y3067" i="1"/>
  <c r="X3067" i="1"/>
  <c r="W3067" i="1"/>
  <c r="V3067" i="1"/>
  <c r="AD3066" i="1"/>
  <c r="AC3066" i="1"/>
  <c r="AB3066" i="1"/>
  <c r="AA3066" i="1"/>
  <c r="Z3066" i="1"/>
  <c r="Y3066" i="1"/>
  <c r="X3066" i="1"/>
  <c r="W3066" i="1"/>
  <c r="V3066" i="1"/>
  <c r="AD3065" i="1"/>
  <c r="AC3065" i="1"/>
  <c r="AB3065" i="1"/>
  <c r="AA3065" i="1"/>
  <c r="Z3065" i="1"/>
  <c r="Y3065" i="1"/>
  <c r="X3065" i="1"/>
  <c r="W3065" i="1"/>
  <c r="V3065" i="1"/>
  <c r="AD3064" i="1"/>
  <c r="AC3064" i="1"/>
  <c r="AB3064" i="1"/>
  <c r="AA3064" i="1"/>
  <c r="Z3064" i="1"/>
  <c r="Y3064" i="1"/>
  <c r="X3064" i="1"/>
  <c r="W3064" i="1"/>
  <c r="V3064" i="1"/>
  <c r="AD3063" i="1"/>
  <c r="AC3063" i="1"/>
  <c r="AB3063" i="1"/>
  <c r="AA3063" i="1"/>
  <c r="Z3063" i="1"/>
  <c r="Y3063" i="1"/>
  <c r="X3063" i="1"/>
  <c r="W3063" i="1"/>
  <c r="V3063" i="1"/>
  <c r="AD3062" i="1"/>
  <c r="AC3062" i="1"/>
  <c r="AB3062" i="1"/>
  <c r="AA3062" i="1"/>
  <c r="Z3062" i="1"/>
  <c r="Y3062" i="1"/>
  <c r="X3062" i="1"/>
  <c r="W3062" i="1"/>
  <c r="V3062" i="1"/>
  <c r="AD3061" i="1"/>
  <c r="AC3061" i="1"/>
  <c r="AB3061" i="1"/>
  <c r="AA3061" i="1"/>
  <c r="Z3061" i="1"/>
  <c r="Y3061" i="1"/>
  <c r="X3061" i="1"/>
  <c r="W3061" i="1"/>
  <c r="V3061" i="1"/>
  <c r="AD3060" i="1"/>
  <c r="AC3060" i="1"/>
  <c r="AB3060" i="1"/>
  <c r="AA3060" i="1"/>
  <c r="Z3060" i="1"/>
  <c r="Y3060" i="1"/>
  <c r="X3060" i="1"/>
  <c r="W3060" i="1"/>
  <c r="V3060" i="1"/>
  <c r="AD3059" i="1"/>
  <c r="AC3059" i="1"/>
  <c r="AB3059" i="1"/>
  <c r="AA3059" i="1"/>
  <c r="Z3059" i="1"/>
  <c r="Y3059" i="1"/>
  <c r="X3059" i="1"/>
  <c r="W3059" i="1"/>
  <c r="V3059" i="1"/>
  <c r="AD3058" i="1"/>
  <c r="AC3058" i="1"/>
  <c r="AB3058" i="1"/>
  <c r="AA3058" i="1"/>
  <c r="Z3058" i="1"/>
  <c r="Y3058" i="1"/>
  <c r="X3058" i="1"/>
  <c r="W3058" i="1"/>
  <c r="V3058" i="1"/>
  <c r="AD3057" i="1"/>
  <c r="AC3057" i="1"/>
  <c r="AB3057" i="1"/>
  <c r="AA3057" i="1"/>
  <c r="Z3057" i="1"/>
  <c r="Y3057" i="1"/>
  <c r="X3057" i="1"/>
  <c r="W3057" i="1"/>
  <c r="V3057" i="1"/>
  <c r="AD3056" i="1"/>
  <c r="AC3056" i="1"/>
  <c r="AB3056" i="1"/>
  <c r="AA3056" i="1"/>
  <c r="Z3056" i="1"/>
  <c r="Y3056" i="1"/>
  <c r="X3056" i="1"/>
  <c r="W3056" i="1"/>
  <c r="V3056" i="1"/>
  <c r="AD1129" i="1"/>
  <c r="AC1129" i="1"/>
  <c r="AB1129" i="1"/>
  <c r="AA1129" i="1"/>
  <c r="Z1129" i="1"/>
  <c r="Y1129" i="1"/>
  <c r="X1129" i="1"/>
  <c r="W1129" i="1"/>
  <c r="V1129" i="1"/>
  <c r="AD1128" i="1"/>
  <c r="AC1128" i="1"/>
  <c r="AB1128" i="1"/>
  <c r="AA1128" i="1"/>
  <c r="Z1128" i="1"/>
  <c r="Y1128" i="1"/>
  <c r="X1128" i="1"/>
  <c r="W1128" i="1"/>
  <c r="V1128" i="1"/>
  <c r="AD1127" i="1"/>
  <c r="AC1127" i="1"/>
  <c r="AB1127" i="1"/>
  <c r="AA1127" i="1"/>
  <c r="Z1127" i="1"/>
  <c r="Y1127" i="1"/>
  <c r="X1127" i="1"/>
  <c r="W1127" i="1"/>
  <c r="V1127" i="1"/>
  <c r="AD1126" i="1"/>
  <c r="AC1126" i="1"/>
  <c r="AB1126" i="1"/>
  <c r="AA1126" i="1"/>
  <c r="Z1126" i="1"/>
  <c r="Y1126" i="1"/>
  <c r="X1126" i="1"/>
  <c r="W1126" i="1"/>
  <c r="V1126" i="1"/>
  <c r="AD1125" i="1"/>
  <c r="AC1125" i="1"/>
  <c r="AB1125" i="1"/>
  <c r="AA1125" i="1"/>
  <c r="Z1125" i="1"/>
  <c r="Y1125" i="1"/>
  <c r="X1125" i="1"/>
  <c r="W1125" i="1"/>
  <c r="V1125" i="1"/>
  <c r="AD1124" i="1"/>
  <c r="AC1124" i="1"/>
  <c r="AB1124" i="1"/>
  <c r="AA1124" i="1"/>
  <c r="Z1124" i="1"/>
  <c r="Y1124" i="1"/>
  <c r="X1124" i="1"/>
  <c r="W1124" i="1"/>
  <c r="V1124" i="1"/>
  <c r="AD1123" i="1"/>
  <c r="AC1123" i="1"/>
  <c r="AB1123" i="1"/>
  <c r="AA1123" i="1"/>
  <c r="Z1123" i="1"/>
  <c r="Y1123" i="1"/>
  <c r="X1123" i="1"/>
  <c r="W1123" i="1"/>
  <c r="V1123" i="1"/>
  <c r="AD1122" i="1"/>
  <c r="AC1122" i="1"/>
  <c r="AB1122" i="1"/>
  <c r="AA1122" i="1"/>
  <c r="Z1122" i="1"/>
  <c r="Y1122" i="1"/>
  <c r="X1122" i="1"/>
  <c r="W1122" i="1"/>
  <c r="V1122" i="1"/>
  <c r="AD1121" i="1"/>
  <c r="AC1121" i="1"/>
  <c r="AB1121" i="1"/>
  <c r="AA1121" i="1"/>
  <c r="Z1121" i="1"/>
  <c r="Y1121" i="1"/>
  <c r="X1121" i="1"/>
  <c r="W1121" i="1"/>
  <c r="V1121" i="1"/>
  <c r="AD1120" i="1"/>
  <c r="AC1120" i="1"/>
  <c r="AB1120" i="1"/>
  <c r="AA1120" i="1"/>
  <c r="Z1120" i="1"/>
  <c r="Y1120" i="1"/>
  <c r="X1120" i="1"/>
  <c r="W1120" i="1"/>
  <c r="V1120" i="1"/>
  <c r="AD3157" i="1"/>
  <c r="AC3157" i="1"/>
  <c r="AB3157" i="1"/>
  <c r="AA3157" i="1"/>
  <c r="Z3157" i="1"/>
  <c r="Y3157" i="1"/>
  <c r="X3157" i="1"/>
  <c r="W3157" i="1"/>
  <c r="V3157" i="1"/>
  <c r="AD3156" i="1"/>
  <c r="AC3156" i="1"/>
  <c r="AB3156" i="1"/>
  <c r="AA3156" i="1"/>
  <c r="Z3156" i="1"/>
  <c r="Y3156" i="1"/>
  <c r="X3156" i="1"/>
  <c r="W3156" i="1"/>
  <c r="V3156" i="1"/>
  <c r="AD3155" i="1"/>
  <c r="AC3155" i="1"/>
  <c r="AB3155" i="1"/>
  <c r="AA3155" i="1"/>
  <c r="Z3155" i="1"/>
  <c r="Y3155" i="1"/>
  <c r="X3155" i="1"/>
  <c r="W3155" i="1"/>
  <c r="V3155" i="1"/>
  <c r="AD3253" i="1"/>
  <c r="AC3253" i="1"/>
  <c r="AB3253" i="1"/>
  <c r="AA3253" i="1"/>
  <c r="Z3253" i="1"/>
  <c r="Y3253" i="1"/>
  <c r="X3253" i="1"/>
  <c r="W3253" i="1"/>
  <c r="V3253" i="1"/>
  <c r="AD3252" i="1"/>
  <c r="AC3252" i="1"/>
  <c r="AB3252" i="1"/>
  <c r="AA3252" i="1"/>
  <c r="Z3252" i="1"/>
  <c r="Y3252" i="1"/>
  <c r="X3252" i="1"/>
  <c r="W3252" i="1"/>
  <c r="V3252" i="1"/>
  <c r="AD3251" i="1"/>
  <c r="AC3251" i="1"/>
  <c r="AB3251" i="1"/>
  <c r="AA3251" i="1"/>
  <c r="Z3251" i="1"/>
  <c r="Y3251" i="1"/>
  <c r="X3251" i="1"/>
  <c r="W3251" i="1"/>
  <c r="V3251" i="1"/>
  <c r="AD3250" i="1"/>
  <c r="AC3250" i="1"/>
  <c r="AB3250" i="1"/>
  <c r="AA3250" i="1"/>
  <c r="Z3250" i="1"/>
  <c r="Y3250" i="1"/>
  <c r="X3250" i="1"/>
  <c r="W3250" i="1"/>
  <c r="V3250" i="1"/>
  <c r="AD3249" i="1"/>
  <c r="AC3249" i="1"/>
  <c r="AB3249" i="1"/>
  <c r="AA3249" i="1"/>
  <c r="Z3249" i="1"/>
  <c r="Y3249" i="1"/>
  <c r="X3249" i="1"/>
  <c r="W3249" i="1"/>
  <c r="V3249" i="1"/>
  <c r="AD3248" i="1"/>
  <c r="AC3248" i="1"/>
  <c r="AB3248" i="1"/>
  <c r="AA3248" i="1"/>
  <c r="Z3248" i="1"/>
  <c r="Y3248" i="1"/>
  <c r="X3248" i="1"/>
  <c r="W3248" i="1"/>
  <c r="V3248" i="1"/>
  <c r="AD3191" i="1"/>
  <c r="AC3191" i="1"/>
  <c r="AB3191" i="1"/>
  <c r="AA3191" i="1"/>
  <c r="Z3191" i="1"/>
  <c r="Y3191" i="1"/>
  <c r="X3191" i="1"/>
  <c r="W3191" i="1"/>
  <c r="V3191" i="1"/>
  <c r="AD3190" i="1"/>
  <c r="AC3190" i="1"/>
  <c r="AB3190" i="1"/>
  <c r="AA3190" i="1"/>
  <c r="Z3190" i="1"/>
  <c r="Y3190" i="1"/>
  <c r="X3190" i="1"/>
  <c r="W3190" i="1"/>
  <c r="V3190" i="1"/>
  <c r="AD3189" i="1"/>
  <c r="AC3189" i="1"/>
  <c r="AB3189" i="1"/>
  <c r="AA3189" i="1"/>
  <c r="Z3189" i="1"/>
  <c r="Y3189" i="1"/>
  <c r="X3189" i="1"/>
  <c r="W3189" i="1"/>
  <c r="V3189" i="1"/>
  <c r="AD3188" i="1"/>
  <c r="AC3188" i="1"/>
  <c r="AB3188" i="1"/>
  <c r="AA3188" i="1"/>
  <c r="Z3188" i="1"/>
  <c r="Y3188" i="1"/>
  <c r="X3188" i="1"/>
  <c r="W3188" i="1"/>
  <c r="V3188" i="1"/>
  <c r="AD3187" i="1"/>
  <c r="AC3187" i="1"/>
  <c r="AB3187" i="1"/>
  <c r="AA3187" i="1"/>
  <c r="Z3187" i="1"/>
  <c r="Y3187" i="1"/>
  <c r="X3187" i="1"/>
  <c r="W3187" i="1"/>
  <c r="V3187" i="1"/>
  <c r="AD3186" i="1"/>
  <c r="AC3186" i="1"/>
  <c r="AB3186" i="1"/>
  <c r="AA3186" i="1"/>
  <c r="Z3186" i="1"/>
  <c r="Y3186" i="1"/>
  <c r="X3186" i="1"/>
  <c r="W3186" i="1"/>
  <c r="V3186" i="1"/>
  <c r="AD3185" i="1"/>
  <c r="AC3185" i="1"/>
  <c r="AB3185" i="1"/>
  <c r="AA3185" i="1"/>
  <c r="Z3185" i="1"/>
  <c r="Y3185" i="1"/>
  <c r="X3185" i="1"/>
  <c r="W3185" i="1"/>
  <c r="V3185" i="1"/>
  <c r="AD3184" i="1"/>
  <c r="AC3184" i="1"/>
  <c r="AB3184" i="1"/>
  <c r="AA3184" i="1"/>
  <c r="Z3184" i="1"/>
  <c r="Y3184" i="1"/>
  <c r="X3184" i="1"/>
  <c r="W3184" i="1"/>
  <c r="V3184" i="1"/>
  <c r="AD3183" i="1"/>
  <c r="AC3183" i="1"/>
  <c r="AB3183" i="1"/>
  <c r="AA3183" i="1"/>
  <c r="Z3183" i="1"/>
  <c r="Y3183" i="1"/>
  <c r="X3183" i="1"/>
  <c r="W3183" i="1"/>
  <c r="V3183" i="1"/>
  <c r="AD3182" i="1"/>
  <c r="AC3182" i="1"/>
  <c r="AB3182" i="1"/>
  <c r="AA3182" i="1"/>
  <c r="Z3182" i="1"/>
  <c r="Y3182" i="1"/>
  <c r="X3182" i="1"/>
  <c r="W3182" i="1"/>
  <c r="V3182" i="1"/>
  <c r="AD3181" i="1"/>
  <c r="AC3181" i="1"/>
  <c r="AB3181" i="1"/>
  <c r="AA3181" i="1"/>
  <c r="Z3181" i="1"/>
  <c r="Y3181" i="1"/>
  <c r="X3181" i="1"/>
  <c r="W3181" i="1"/>
  <c r="V3181" i="1"/>
  <c r="AD3180" i="1"/>
  <c r="AC3180" i="1"/>
  <c r="AB3180" i="1"/>
  <c r="AA3180" i="1"/>
  <c r="Z3180" i="1"/>
  <c r="Y3180" i="1"/>
  <c r="X3180" i="1"/>
  <c r="W3180" i="1"/>
  <c r="V3180" i="1"/>
  <c r="AD3179" i="1"/>
  <c r="AC3179" i="1"/>
  <c r="AB3179" i="1"/>
  <c r="AA3179" i="1"/>
  <c r="Z3179" i="1"/>
  <c r="Y3179" i="1"/>
  <c r="X3179" i="1"/>
  <c r="W3179" i="1"/>
  <c r="V3179" i="1"/>
  <c r="AD3178" i="1"/>
  <c r="AC3178" i="1"/>
  <c r="AB3178" i="1"/>
  <c r="AA3178" i="1"/>
  <c r="Z3178" i="1"/>
  <c r="Y3178" i="1"/>
  <c r="X3178" i="1"/>
  <c r="W3178" i="1"/>
  <c r="V3178" i="1"/>
  <c r="AD3177" i="1"/>
  <c r="AC3177" i="1"/>
  <c r="AB3177" i="1"/>
  <c r="AA3177" i="1"/>
  <c r="Z3177" i="1"/>
  <c r="Y3177" i="1"/>
  <c r="X3177" i="1"/>
  <c r="W3177" i="1"/>
  <c r="V3177" i="1"/>
  <c r="AD3176" i="1"/>
  <c r="AC3176" i="1"/>
  <c r="AB3176" i="1"/>
  <c r="AA3176" i="1"/>
  <c r="Z3176" i="1"/>
  <c r="Y3176" i="1"/>
  <c r="X3176" i="1"/>
  <c r="W3176" i="1"/>
  <c r="V3176" i="1"/>
  <c r="AD3175" i="1"/>
  <c r="AC3175" i="1"/>
  <c r="AB3175" i="1"/>
  <c r="AA3175" i="1"/>
  <c r="Z3175" i="1"/>
  <c r="Y3175" i="1"/>
  <c r="X3175" i="1"/>
  <c r="W3175" i="1"/>
  <c r="V3175" i="1"/>
  <c r="AD3174" i="1"/>
  <c r="AC3174" i="1"/>
  <c r="AB3174" i="1"/>
  <c r="AA3174" i="1"/>
  <c r="Z3174" i="1"/>
  <c r="Y3174" i="1"/>
  <c r="X3174" i="1"/>
  <c r="W3174" i="1"/>
  <c r="V3174" i="1"/>
  <c r="AD3173" i="1"/>
  <c r="AC3173" i="1"/>
  <c r="AB3173" i="1"/>
  <c r="AA3173" i="1"/>
  <c r="Z3173" i="1"/>
  <c r="Y3173" i="1"/>
  <c r="X3173" i="1"/>
  <c r="W3173" i="1"/>
  <c r="V3173" i="1"/>
  <c r="AD3172" i="1"/>
  <c r="AC3172" i="1"/>
  <c r="AB3172" i="1"/>
  <c r="AA3172" i="1"/>
  <c r="Z3172" i="1"/>
  <c r="Y3172" i="1"/>
  <c r="X3172" i="1"/>
  <c r="W3172" i="1"/>
  <c r="V3172" i="1"/>
  <c r="AD3171" i="1"/>
  <c r="AC3171" i="1"/>
  <c r="AB3171" i="1"/>
  <c r="AA3171" i="1"/>
  <c r="Z3171" i="1"/>
  <c r="Y3171" i="1"/>
  <c r="X3171" i="1"/>
  <c r="W3171" i="1"/>
  <c r="V3171" i="1"/>
  <c r="AD3170" i="1"/>
  <c r="AC3170" i="1"/>
  <c r="AB3170" i="1"/>
  <c r="AA3170" i="1"/>
  <c r="Z3170" i="1"/>
  <c r="Y3170" i="1"/>
  <c r="X3170" i="1"/>
  <c r="W3170" i="1"/>
  <c r="V3170" i="1"/>
  <c r="AD3169" i="1"/>
  <c r="AC3169" i="1"/>
  <c r="AB3169" i="1"/>
  <c r="AA3169" i="1"/>
  <c r="Z3169" i="1"/>
  <c r="Y3169" i="1"/>
  <c r="X3169" i="1"/>
  <c r="W3169" i="1"/>
  <c r="V3169" i="1"/>
  <c r="AD3168" i="1"/>
  <c r="AC3168" i="1"/>
  <c r="AB3168" i="1"/>
  <c r="AA3168" i="1"/>
  <c r="Z3168" i="1"/>
  <c r="Y3168" i="1"/>
  <c r="X3168" i="1"/>
  <c r="W3168" i="1"/>
  <c r="V3168" i="1"/>
  <c r="AD3167" i="1"/>
  <c r="AC3167" i="1"/>
  <c r="AB3167" i="1"/>
  <c r="AA3167" i="1"/>
  <c r="Z3167" i="1"/>
  <c r="Y3167" i="1"/>
  <c r="X3167" i="1"/>
  <c r="W3167" i="1"/>
  <c r="V3167" i="1"/>
  <c r="AD3166" i="1"/>
  <c r="AC3166" i="1"/>
  <c r="AB3166" i="1"/>
  <c r="AA3166" i="1"/>
  <c r="Z3166" i="1"/>
  <c r="Y3166" i="1"/>
  <c r="X3166" i="1"/>
  <c r="W3166" i="1"/>
  <c r="V3166" i="1"/>
  <c r="AD3121" i="1"/>
  <c r="AC3121" i="1"/>
  <c r="AB3121" i="1"/>
  <c r="AA3121" i="1"/>
  <c r="Z3121" i="1"/>
  <c r="Y3121" i="1"/>
  <c r="X3121" i="1"/>
  <c r="W3121" i="1"/>
  <c r="V3121" i="1"/>
  <c r="AD3120" i="1"/>
  <c r="AC3120" i="1"/>
  <c r="AB3120" i="1"/>
  <c r="AA3120" i="1"/>
  <c r="Z3120" i="1"/>
  <c r="Y3120" i="1"/>
  <c r="X3120" i="1"/>
  <c r="W3120" i="1"/>
  <c r="V3120" i="1"/>
  <c r="AD3119" i="1"/>
  <c r="AC3119" i="1"/>
  <c r="AB3119" i="1"/>
  <c r="AA3119" i="1"/>
  <c r="Z3119" i="1"/>
  <c r="Y3119" i="1"/>
  <c r="X3119" i="1"/>
  <c r="W3119" i="1"/>
  <c r="V3119" i="1"/>
  <c r="AD3118" i="1"/>
  <c r="AC3118" i="1"/>
  <c r="AB3118" i="1"/>
  <c r="AA3118" i="1"/>
  <c r="Z3118" i="1"/>
  <c r="Y3118" i="1"/>
  <c r="X3118" i="1"/>
  <c r="W3118" i="1"/>
  <c r="V3118" i="1"/>
  <c r="AD3117" i="1"/>
  <c r="AC3117" i="1"/>
  <c r="AB3117" i="1"/>
  <c r="AA3117" i="1"/>
  <c r="Z3117" i="1"/>
  <c r="Y3117" i="1"/>
  <c r="X3117" i="1"/>
  <c r="W3117" i="1"/>
  <c r="V3117" i="1"/>
  <c r="AD3116" i="1"/>
  <c r="AC3116" i="1"/>
  <c r="AB3116" i="1"/>
  <c r="AA3116" i="1"/>
  <c r="Z3116" i="1"/>
  <c r="Y3116" i="1"/>
  <c r="X3116" i="1"/>
  <c r="W3116" i="1"/>
  <c r="V3116" i="1"/>
  <c r="AD3115" i="1"/>
  <c r="AC3115" i="1"/>
  <c r="AB3115" i="1"/>
  <c r="AA3115" i="1"/>
  <c r="Z3115" i="1"/>
  <c r="Y3115" i="1"/>
  <c r="X3115" i="1"/>
  <c r="W3115" i="1"/>
  <c r="V3115" i="1"/>
  <c r="AD3114" i="1"/>
  <c r="AC3114" i="1"/>
  <c r="AB3114" i="1"/>
  <c r="AA3114" i="1"/>
  <c r="Z3114" i="1"/>
  <c r="Y3114" i="1"/>
  <c r="X3114" i="1"/>
  <c r="W3114" i="1"/>
  <c r="V3114" i="1"/>
  <c r="AD3113" i="1"/>
  <c r="AC3113" i="1"/>
  <c r="AB3113" i="1"/>
  <c r="AA3113" i="1"/>
  <c r="Z3113" i="1"/>
  <c r="Y3113" i="1"/>
  <c r="X3113" i="1"/>
  <c r="W3113" i="1"/>
  <c r="V3113" i="1"/>
  <c r="AD3112" i="1"/>
  <c r="AC3112" i="1"/>
  <c r="AB3112" i="1"/>
  <c r="AA3112" i="1"/>
  <c r="Z3112" i="1"/>
  <c r="Y3112" i="1"/>
  <c r="X3112" i="1"/>
  <c r="W3112" i="1"/>
  <c r="V3112" i="1"/>
  <c r="AD3111" i="1"/>
  <c r="AC3111" i="1"/>
  <c r="AB3111" i="1"/>
  <c r="AA3111" i="1"/>
  <c r="Z3111" i="1"/>
  <c r="Y3111" i="1"/>
  <c r="X3111" i="1"/>
  <c r="W3111" i="1"/>
  <c r="V3111" i="1"/>
  <c r="AD3110" i="1"/>
  <c r="AC3110" i="1"/>
  <c r="AB3110" i="1"/>
  <c r="AA3110" i="1"/>
  <c r="Z3110" i="1"/>
  <c r="Y3110" i="1"/>
  <c r="X3110" i="1"/>
  <c r="W3110" i="1"/>
  <c r="V3110" i="1"/>
  <c r="AD3109" i="1"/>
  <c r="AC3109" i="1"/>
  <c r="AB3109" i="1"/>
  <c r="AA3109" i="1"/>
  <c r="Z3109" i="1"/>
  <c r="Y3109" i="1"/>
  <c r="X3109" i="1"/>
  <c r="W3109" i="1"/>
  <c r="V3109" i="1"/>
  <c r="AD3382" i="1"/>
  <c r="AC3382" i="1"/>
  <c r="AB3382" i="1"/>
  <c r="AA3382" i="1"/>
  <c r="Z3382" i="1"/>
  <c r="Y3382" i="1"/>
  <c r="X3382" i="1"/>
  <c r="W3382" i="1"/>
  <c r="V3382" i="1"/>
  <c r="AD3381" i="1"/>
  <c r="AC3381" i="1"/>
  <c r="AB3381" i="1"/>
  <c r="AA3381" i="1"/>
  <c r="Z3381" i="1"/>
  <c r="Y3381" i="1"/>
  <c r="X3381" i="1"/>
  <c r="W3381" i="1"/>
  <c r="V3381" i="1"/>
  <c r="AD3380" i="1"/>
  <c r="AC3380" i="1"/>
  <c r="AB3380" i="1"/>
  <c r="AA3380" i="1"/>
  <c r="Z3380" i="1"/>
  <c r="Y3380" i="1"/>
  <c r="X3380" i="1"/>
  <c r="W3380" i="1"/>
  <c r="V3380" i="1"/>
  <c r="AD3379" i="1"/>
  <c r="AC3379" i="1"/>
  <c r="AB3379" i="1"/>
  <c r="AA3379" i="1"/>
  <c r="Z3379" i="1"/>
  <c r="Y3379" i="1"/>
  <c r="X3379" i="1"/>
  <c r="W3379" i="1"/>
  <c r="V3379" i="1"/>
  <c r="AD3378" i="1"/>
  <c r="AC3378" i="1"/>
  <c r="AB3378" i="1"/>
  <c r="AA3378" i="1"/>
  <c r="Z3378" i="1"/>
  <c r="Y3378" i="1"/>
  <c r="X3378" i="1"/>
  <c r="W3378" i="1"/>
  <c r="V3378" i="1"/>
  <c r="AD3100" i="1"/>
  <c r="AC3100" i="1"/>
  <c r="AB3100" i="1"/>
  <c r="AA3100" i="1"/>
  <c r="Z3100" i="1"/>
  <c r="Y3100" i="1"/>
  <c r="X3100" i="1"/>
  <c r="W3100" i="1"/>
  <c r="V3100" i="1"/>
  <c r="AD3099" i="1"/>
  <c r="AC3099" i="1"/>
  <c r="AB3099" i="1"/>
  <c r="AA3099" i="1"/>
  <c r="Z3099" i="1"/>
  <c r="Y3099" i="1"/>
  <c r="X3099" i="1"/>
  <c r="W3099" i="1"/>
  <c r="V3099" i="1"/>
  <c r="AD3098" i="1"/>
  <c r="AC3098" i="1"/>
  <c r="AB3098" i="1"/>
  <c r="AA3098" i="1"/>
  <c r="Z3098" i="1"/>
  <c r="Y3098" i="1"/>
  <c r="X3098" i="1"/>
  <c r="W3098" i="1"/>
  <c r="V3098" i="1"/>
  <c r="AD3097" i="1"/>
  <c r="AC3097" i="1"/>
  <c r="AB3097" i="1"/>
  <c r="AA3097" i="1"/>
  <c r="Z3097" i="1"/>
  <c r="Y3097" i="1"/>
  <c r="X3097" i="1"/>
  <c r="W3097" i="1"/>
  <c r="V3097" i="1"/>
  <c r="AD3096" i="1"/>
  <c r="AC3096" i="1"/>
  <c r="AB3096" i="1"/>
  <c r="AA3096" i="1"/>
  <c r="Z3096" i="1"/>
  <c r="Y3096" i="1"/>
  <c r="X3096" i="1"/>
  <c r="W3096" i="1"/>
  <c r="V3096" i="1"/>
  <c r="AD3095" i="1"/>
  <c r="AC3095" i="1"/>
  <c r="AB3095" i="1"/>
  <c r="AA3095" i="1"/>
  <c r="Z3095" i="1"/>
  <c r="Y3095" i="1"/>
  <c r="X3095" i="1"/>
  <c r="W3095" i="1"/>
  <c r="V3095" i="1"/>
  <c r="AD3094" i="1"/>
  <c r="AC3094" i="1"/>
  <c r="AB3094" i="1"/>
  <c r="AA3094" i="1"/>
  <c r="Z3094" i="1"/>
  <c r="Y3094" i="1"/>
  <c r="X3094" i="1"/>
  <c r="W3094" i="1"/>
  <c r="V3094" i="1"/>
  <c r="AD3093" i="1"/>
  <c r="AC3093" i="1"/>
  <c r="AB3093" i="1"/>
  <c r="AA3093" i="1"/>
  <c r="Z3093" i="1"/>
  <c r="Y3093" i="1"/>
  <c r="X3093" i="1"/>
  <c r="W3093" i="1"/>
  <c r="V3093" i="1"/>
  <c r="AD3092" i="1"/>
  <c r="AC3092" i="1"/>
  <c r="AB3092" i="1"/>
  <c r="AA3092" i="1"/>
  <c r="Z3092" i="1"/>
  <c r="Y3092" i="1"/>
  <c r="X3092" i="1"/>
  <c r="W3092" i="1"/>
  <c r="V3092" i="1"/>
  <c r="AD3091" i="1"/>
  <c r="AC3091" i="1"/>
  <c r="AB3091" i="1"/>
  <c r="AA3091" i="1"/>
  <c r="Z3091" i="1"/>
  <c r="Y3091" i="1"/>
  <c r="X3091" i="1"/>
  <c r="W3091" i="1"/>
  <c r="V3091" i="1"/>
  <c r="AD3090" i="1"/>
  <c r="AC3090" i="1"/>
  <c r="AB3090" i="1"/>
  <c r="AA3090" i="1"/>
  <c r="Z3090" i="1"/>
  <c r="Y3090" i="1"/>
  <c r="X3090" i="1"/>
  <c r="W3090" i="1"/>
  <c r="V3090" i="1"/>
  <c r="AD3089" i="1"/>
  <c r="AC3089" i="1"/>
  <c r="AB3089" i="1"/>
  <c r="AA3089" i="1"/>
  <c r="Z3089" i="1"/>
  <c r="Y3089" i="1"/>
  <c r="X3089" i="1"/>
  <c r="W3089" i="1"/>
  <c r="V3089" i="1"/>
  <c r="AD3088" i="1"/>
  <c r="AC3088" i="1"/>
  <c r="AB3088" i="1"/>
  <c r="AA3088" i="1"/>
  <c r="Z3088" i="1"/>
  <c r="Y3088" i="1"/>
  <c r="X3088" i="1"/>
  <c r="W3088" i="1"/>
  <c r="V3088" i="1"/>
  <c r="AD3087" i="1"/>
  <c r="AC3087" i="1"/>
  <c r="AB3087" i="1"/>
  <c r="AA3087" i="1"/>
  <c r="Z3087" i="1"/>
  <c r="Y3087" i="1"/>
  <c r="X3087" i="1"/>
  <c r="W3087" i="1"/>
  <c r="V3087" i="1"/>
  <c r="AD3086" i="1"/>
  <c r="AC3086" i="1"/>
  <c r="AB3086" i="1"/>
  <c r="AA3086" i="1"/>
  <c r="Z3086" i="1"/>
  <c r="Y3086" i="1"/>
  <c r="X3086" i="1"/>
  <c r="W3086" i="1"/>
  <c r="V3086" i="1"/>
  <c r="AD3085" i="1"/>
  <c r="AC3085" i="1"/>
  <c r="AB3085" i="1"/>
  <c r="AA3085" i="1"/>
  <c r="Z3085" i="1"/>
  <c r="Y3085" i="1"/>
  <c r="X3085" i="1"/>
  <c r="W3085" i="1"/>
  <c r="V3085" i="1"/>
  <c r="AD3084" i="1"/>
  <c r="AC3084" i="1"/>
  <c r="AB3084" i="1"/>
  <c r="AA3084" i="1"/>
  <c r="Z3084" i="1"/>
  <c r="Y3084" i="1"/>
  <c r="X3084" i="1"/>
  <c r="W3084" i="1"/>
  <c r="V3084" i="1"/>
  <c r="AD3083" i="1"/>
  <c r="AC3083" i="1"/>
  <c r="AB3083" i="1"/>
  <c r="AA3083" i="1"/>
  <c r="Z3083" i="1"/>
  <c r="Y3083" i="1"/>
  <c r="X3083" i="1"/>
  <c r="W3083" i="1"/>
  <c r="V3083" i="1"/>
  <c r="AD2988" i="1"/>
  <c r="AC2988" i="1"/>
  <c r="AB2988" i="1"/>
  <c r="AA2988" i="1"/>
  <c r="Z2988" i="1"/>
  <c r="Y2988" i="1"/>
  <c r="X2988" i="1"/>
  <c r="W2988" i="1"/>
  <c r="V2988" i="1"/>
  <c r="AD2987" i="1"/>
  <c r="AC2987" i="1"/>
  <c r="AB2987" i="1"/>
  <c r="AA2987" i="1"/>
  <c r="Z2987" i="1"/>
  <c r="Y2987" i="1"/>
  <c r="X2987" i="1"/>
  <c r="W2987" i="1"/>
  <c r="V2987" i="1"/>
  <c r="AD2986" i="1"/>
  <c r="AC2986" i="1"/>
  <c r="AB2986" i="1"/>
  <c r="AA2986" i="1"/>
  <c r="Z2986" i="1"/>
  <c r="Y2986" i="1"/>
  <c r="X2986" i="1"/>
  <c r="W2986" i="1"/>
  <c r="V2986" i="1"/>
  <c r="AD2985" i="1"/>
  <c r="AC2985" i="1"/>
  <c r="AB2985" i="1"/>
  <c r="AA2985" i="1"/>
  <c r="Z2985" i="1"/>
  <c r="Y2985" i="1"/>
  <c r="X2985" i="1"/>
  <c r="W2985" i="1"/>
  <c r="V2985" i="1"/>
  <c r="AD2984" i="1"/>
  <c r="AC2984" i="1"/>
  <c r="AB2984" i="1"/>
  <c r="AA2984" i="1"/>
  <c r="Z2984" i="1"/>
  <c r="Y2984" i="1"/>
  <c r="X2984" i="1"/>
  <c r="W2984" i="1"/>
  <c r="V2984" i="1"/>
  <c r="AD2983" i="1"/>
  <c r="AC2983" i="1"/>
  <c r="AB2983" i="1"/>
  <c r="AA2983" i="1"/>
  <c r="Z2983" i="1"/>
  <c r="Y2983" i="1"/>
  <c r="X2983" i="1"/>
  <c r="W2983" i="1"/>
  <c r="V2983" i="1"/>
  <c r="AD2982" i="1"/>
  <c r="AC2982" i="1"/>
  <c r="AB2982" i="1"/>
  <c r="AA2982" i="1"/>
  <c r="Z2982" i="1"/>
  <c r="Y2982" i="1"/>
  <c r="X2982" i="1"/>
  <c r="W2982" i="1"/>
  <c r="V2982" i="1"/>
  <c r="AD2981" i="1"/>
  <c r="AC2981" i="1"/>
  <c r="AB2981" i="1"/>
  <c r="AA2981" i="1"/>
  <c r="Z2981" i="1"/>
  <c r="Y2981" i="1"/>
  <c r="X2981" i="1"/>
  <c r="W2981" i="1"/>
  <c r="V2981" i="1"/>
  <c r="AD2968" i="1"/>
  <c r="AC2968" i="1"/>
  <c r="AB2968" i="1"/>
  <c r="AA2968" i="1"/>
  <c r="Z2968" i="1"/>
  <c r="Y2968" i="1"/>
  <c r="X2968" i="1"/>
  <c r="W2968" i="1"/>
  <c r="V2968" i="1"/>
  <c r="AD2967" i="1"/>
  <c r="AC2967" i="1"/>
  <c r="AB2967" i="1"/>
  <c r="AA2967" i="1"/>
  <c r="Z2967" i="1"/>
  <c r="Y2967" i="1"/>
  <c r="X2967" i="1"/>
  <c r="W2967" i="1"/>
  <c r="V2967" i="1"/>
  <c r="AD2966" i="1"/>
  <c r="AC2966" i="1"/>
  <c r="AB2966" i="1"/>
  <c r="AA2966" i="1"/>
  <c r="Z2966" i="1"/>
  <c r="Y2966" i="1"/>
  <c r="X2966" i="1"/>
  <c r="W2966" i="1"/>
  <c r="V2966" i="1"/>
  <c r="AD2965" i="1"/>
  <c r="AC2965" i="1"/>
  <c r="AB2965" i="1"/>
  <c r="AA2965" i="1"/>
  <c r="Z2965" i="1"/>
  <c r="Y2965" i="1"/>
  <c r="X2965" i="1"/>
  <c r="W2965" i="1"/>
  <c r="V2965" i="1"/>
  <c r="AD2964" i="1"/>
  <c r="AC2964" i="1"/>
  <c r="AB2964" i="1"/>
  <c r="AA2964" i="1"/>
  <c r="Z2964" i="1"/>
  <c r="Y2964" i="1"/>
  <c r="X2964" i="1"/>
  <c r="W2964" i="1"/>
  <c r="V2964" i="1"/>
  <c r="AD2963" i="1"/>
  <c r="AC2963" i="1"/>
  <c r="AB2963" i="1"/>
  <c r="AA2963" i="1"/>
  <c r="Z2963" i="1"/>
  <c r="Y2963" i="1"/>
  <c r="X2963" i="1"/>
  <c r="W2963" i="1"/>
  <c r="V2963" i="1"/>
  <c r="AD2962" i="1"/>
  <c r="AC2962" i="1"/>
  <c r="AB2962" i="1"/>
  <c r="AA2962" i="1"/>
  <c r="Z2962" i="1"/>
  <c r="Y2962" i="1"/>
  <c r="X2962" i="1"/>
  <c r="W2962" i="1"/>
  <c r="V2962" i="1"/>
  <c r="AD2961" i="1"/>
  <c r="AC2961" i="1"/>
  <c r="AB2961" i="1"/>
  <c r="AA2961" i="1"/>
  <c r="Z2961" i="1"/>
  <c r="Y2961" i="1"/>
  <c r="X2961" i="1"/>
  <c r="W2961" i="1"/>
  <c r="V2961" i="1"/>
  <c r="AD2960" i="1"/>
  <c r="AC2960" i="1"/>
  <c r="AB2960" i="1"/>
  <c r="AA2960" i="1"/>
  <c r="Z2960" i="1"/>
  <c r="Y2960" i="1"/>
  <c r="X2960" i="1"/>
  <c r="W2960" i="1"/>
  <c r="V2960" i="1"/>
  <c r="AD2959" i="1"/>
  <c r="AC2959" i="1"/>
  <c r="AB2959" i="1"/>
  <c r="AA2959" i="1"/>
  <c r="Z2959" i="1"/>
  <c r="Y2959" i="1"/>
  <c r="X2959" i="1"/>
  <c r="W2959" i="1"/>
  <c r="V2959" i="1"/>
  <c r="AD2958" i="1"/>
  <c r="AC2958" i="1"/>
  <c r="AB2958" i="1"/>
  <c r="AA2958" i="1"/>
  <c r="Z2958" i="1"/>
  <c r="Y2958" i="1"/>
  <c r="X2958" i="1"/>
  <c r="W2958" i="1"/>
  <c r="V2958" i="1"/>
  <c r="AD2957" i="1"/>
  <c r="AC2957" i="1"/>
  <c r="AB2957" i="1"/>
  <c r="AA2957" i="1"/>
  <c r="Z2957" i="1"/>
  <c r="Y2957" i="1"/>
  <c r="X2957" i="1"/>
  <c r="W2957" i="1"/>
  <c r="V2957" i="1"/>
  <c r="AD2956" i="1"/>
  <c r="AC2956" i="1"/>
  <c r="AB2956" i="1"/>
  <c r="AA2956" i="1"/>
  <c r="Z2956" i="1"/>
  <c r="Y2956" i="1"/>
  <c r="X2956" i="1"/>
  <c r="W2956" i="1"/>
  <c r="V2956" i="1"/>
  <c r="AD2955" i="1"/>
  <c r="AC2955" i="1"/>
  <c r="AB2955" i="1"/>
  <c r="AA2955" i="1"/>
  <c r="Z2955" i="1"/>
  <c r="Y2955" i="1"/>
  <c r="X2955" i="1"/>
  <c r="W2955" i="1"/>
  <c r="V2955" i="1"/>
  <c r="AD2954" i="1"/>
  <c r="AC2954" i="1"/>
  <c r="AB2954" i="1"/>
  <c r="AA2954" i="1"/>
  <c r="Z2954" i="1"/>
  <c r="Y2954" i="1"/>
  <c r="X2954" i="1"/>
  <c r="W2954" i="1"/>
  <c r="V2954" i="1"/>
  <c r="AD2953" i="1"/>
  <c r="AC2953" i="1"/>
  <c r="AB2953" i="1"/>
  <c r="AA2953" i="1"/>
  <c r="Z2953" i="1"/>
  <c r="Y2953" i="1"/>
  <c r="X2953" i="1"/>
  <c r="W2953" i="1"/>
  <c r="V2953" i="1"/>
  <c r="AD2952" i="1"/>
  <c r="AC2952" i="1"/>
  <c r="AB2952" i="1"/>
  <c r="AA2952" i="1"/>
  <c r="Z2952" i="1"/>
  <c r="Y2952" i="1"/>
  <c r="X2952" i="1"/>
  <c r="W2952" i="1"/>
  <c r="V2952" i="1"/>
  <c r="AD2951" i="1"/>
  <c r="AC2951" i="1"/>
  <c r="AB2951" i="1"/>
  <c r="AA2951" i="1"/>
  <c r="Z2951" i="1"/>
  <c r="Y2951" i="1"/>
  <c r="X2951" i="1"/>
  <c r="W2951" i="1"/>
  <c r="V2951" i="1"/>
  <c r="AD2950" i="1"/>
  <c r="AC2950" i="1"/>
  <c r="AB2950" i="1"/>
  <c r="AA2950" i="1"/>
  <c r="Z2950" i="1"/>
  <c r="Y2950" i="1"/>
  <c r="X2950" i="1"/>
  <c r="W2950" i="1"/>
  <c r="V2950" i="1"/>
  <c r="AD2949" i="1"/>
  <c r="AC2949" i="1"/>
  <c r="AB2949" i="1"/>
  <c r="AA2949" i="1"/>
  <c r="Z2949" i="1"/>
  <c r="Y2949" i="1"/>
  <c r="X2949" i="1"/>
  <c r="W2949" i="1"/>
  <c r="V2949" i="1"/>
  <c r="AD2948" i="1"/>
  <c r="AC2948" i="1"/>
  <c r="AB2948" i="1"/>
  <c r="AA2948" i="1"/>
  <c r="Z2948" i="1"/>
  <c r="Y2948" i="1"/>
  <c r="X2948" i="1"/>
  <c r="W2948" i="1"/>
  <c r="V2948" i="1"/>
  <c r="AD2947" i="1"/>
  <c r="AC2947" i="1"/>
  <c r="AB2947" i="1"/>
  <c r="AA2947" i="1"/>
  <c r="Z2947" i="1"/>
  <c r="Y2947" i="1"/>
  <c r="X2947" i="1"/>
  <c r="W2947" i="1"/>
  <c r="V2947" i="1"/>
  <c r="AD2946" i="1"/>
  <c r="AC2946" i="1"/>
  <c r="AB2946" i="1"/>
  <c r="AA2946" i="1"/>
  <c r="Z2946" i="1"/>
  <c r="Y2946" i="1"/>
  <c r="X2946" i="1"/>
  <c r="W2946" i="1"/>
  <c r="V2946" i="1"/>
  <c r="AD2945" i="1"/>
  <c r="AC2945" i="1"/>
  <c r="AB2945" i="1"/>
  <c r="AA2945" i="1"/>
  <c r="Z2945" i="1"/>
  <c r="Y2945" i="1"/>
  <c r="X2945" i="1"/>
  <c r="W2945" i="1"/>
  <c r="V2945" i="1"/>
  <c r="AD2944" i="1"/>
  <c r="AC2944" i="1"/>
  <c r="AB2944" i="1"/>
  <c r="AA2944" i="1"/>
  <c r="Z2944" i="1"/>
  <c r="Y2944" i="1"/>
  <c r="X2944" i="1"/>
  <c r="W2944" i="1"/>
  <c r="V2944" i="1"/>
  <c r="AD2943" i="1"/>
  <c r="AC2943" i="1"/>
  <c r="AB2943" i="1"/>
  <c r="AA2943" i="1"/>
  <c r="Z2943" i="1"/>
  <c r="Y2943" i="1"/>
  <c r="X2943" i="1"/>
  <c r="W2943" i="1"/>
  <c r="V2943" i="1"/>
  <c r="AD2942" i="1"/>
  <c r="AC2942" i="1"/>
  <c r="AB2942" i="1"/>
  <c r="AA2942" i="1"/>
  <c r="Z2942" i="1"/>
  <c r="Y2942" i="1"/>
  <c r="X2942" i="1"/>
  <c r="W2942" i="1"/>
  <c r="V2942" i="1"/>
  <c r="AD2941" i="1"/>
  <c r="AC2941" i="1"/>
  <c r="AB2941" i="1"/>
  <c r="AA2941" i="1"/>
  <c r="Z2941" i="1"/>
  <c r="Y2941" i="1"/>
  <c r="X2941" i="1"/>
  <c r="W2941" i="1"/>
  <c r="V2941" i="1"/>
  <c r="AD2940" i="1"/>
  <c r="AC2940" i="1"/>
  <c r="AB2940" i="1"/>
  <c r="AA2940" i="1"/>
  <c r="Z2940" i="1"/>
  <c r="Y2940" i="1"/>
  <c r="X2940" i="1"/>
  <c r="W2940" i="1"/>
  <c r="V2940" i="1"/>
  <c r="AD2931" i="1"/>
  <c r="AC2931" i="1"/>
  <c r="AB2931" i="1"/>
  <c r="AA2931" i="1"/>
  <c r="Z2931" i="1"/>
  <c r="Y2931" i="1"/>
  <c r="X2931" i="1"/>
  <c r="W2931" i="1"/>
  <c r="V2931" i="1"/>
  <c r="AD2930" i="1"/>
  <c r="AC2930" i="1"/>
  <c r="AB2930" i="1"/>
  <c r="AA2930" i="1"/>
  <c r="Z2930" i="1"/>
  <c r="Y2930" i="1"/>
  <c r="X2930" i="1"/>
  <c r="W2930" i="1"/>
  <c r="V2930" i="1"/>
  <c r="AD2929" i="1"/>
  <c r="AC2929" i="1"/>
  <c r="AB2929" i="1"/>
  <c r="AA2929" i="1"/>
  <c r="Z2929" i="1"/>
  <c r="Y2929" i="1"/>
  <c r="X2929" i="1"/>
  <c r="W2929" i="1"/>
  <c r="V2929" i="1"/>
  <c r="AD2928" i="1"/>
  <c r="AC2928" i="1"/>
  <c r="AB2928" i="1"/>
  <c r="AA2928" i="1"/>
  <c r="Z2928" i="1"/>
  <c r="Y2928" i="1"/>
  <c r="X2928" i="1"/>
  <c r="W2928" i="1"/>
  <c r="V2928" i="1"/>
  <c r="AD2927" i="1"/>
  <c r="AC2927" i="1"/>
  <c r="AB2927" i="1"/>
  <c r="AA2927" i="1"/>
  <c r="Z2927" i="1"/>
  <c r="Y2927" i="1"/>
  <c r="X2927" i="1"/>
  <c r="W2927" i="1"/>
  <c r="V2927" i="1"/>
  <c r="AD2926" i="1"/>
  <c r="AC2926" i="1"/>
  <c r="AB2926" i="1"/>
  <c r="AA2926" i="1"/>
  <c r="Z2926" i="1"/>
  <c r="Y2926" i="1"/>
  <c r="X2926" i="1"/>
  <c r="W2926" i="1"/>
  <c r="V2926" i="1"/>
  <c r="AD2925" i="1"/>
  <c r="AC2925" i="1"/>
  <c r="AB2925" i="1"/>
  <c r="AA2925" i="1"/>
  <c r="Z2925" i="1"/>
  <c r="Y2925" i="1"/>
  <c r="X2925" i="1"/>
  <c r="W2925" i="1"/>
  <c r="V2925" i="1"/>
  <c r="AD2924" i="1"/>
  <c r="AC2924" i="1"/>
  <c r="AB2924" i="1"/>
  <c r="AA2924" i="1"/>
  <c r="Z2924" i="1"/>
  <c r="Y2924" i="1"/>
  <c r="X2924" i="1"/>
  <c r="W2924" i="1"/>
  <c r="V2924" i="1"/>
  <c r="AD2923" i="1"/>
  <c r="AC2923" i="1"/>
  <c r="AB2923" i="1"/>
  <c r="AA2923" i="1"/>
  <c r="Z2923" i="1"/>
  <c r="Y2923" i="1"/>
  <c r="X2923" i="1"/>
  <c r="W2923" i="1"/>
  <c r="V2923" i="1"/>
  <c r="AD2922" i="1"/>
  <c r="AC2922" i="1"/>
  <c r="AB2922" i="1"/>
  <c r="AA2922" i="1"/>
  <c r="Z2922" i="1"/>
  <c r="Y2922" i="1"/>
  <c r="X2922" i="1"/>
  <c r="W2922" i="1"/>
  <c r="V2922" i="1"/>
  <c r="AD2921" i="1"/>
  <c r="AC2921" i="1"/>
  <c r="AB2921" i="1"/>
  <c r="AA2921" i="1"/>
  <c r="Z2921" i="1"/>
  <c r="Y2921" i="1"/>
  <c r="X2921" i="1"/>
  <c r="W2921" i="1"/>
  <c r="V2921" i="1"/>
  <c r="AD2920" i="1"/>
  <c r="AC2920" i="1"/>
  <c r="AB2920" i="1"/>
  <c r="AA2920" i="1"/>
  <c r="Z2920" i="1"/>
  <c r="Y2920" i="1"/>
  <c r="X2920" i="1"/>
  <c r="W2920" i="1"/>
  <c r="V2920" i="1"/>
  <c r="AD2919" i="1"/>
  <c r="AC2919" i="1"/>
  <c r="AB2919" i="1"/>
  <c r="AA2919" i="1"/>
  <c r="Z2919" i="1"/>
  <c r="Y2919" i="1"/>
  <c r="X2919" i="1"/>
  <c r="W2919" i="1"/>
  <c r="V2919" i="1"/>
  <c r="AD2918" i="1"/>
  <c r="AC2918" i="1"/>
  <c r="AB2918" i="1"/>
  <c r="AA2918" i="1"/>
  <c r="Z2918" i="1"/>
  <c r="Y2918" i="1"/>
  <c r="X2918" i="1"/>
  <c r="W2918" i="1"/>
  <c r="V2918" i="1"/>
  <c r="AD2917" i="1"/>
  <c r="AC2917" i="1"/>
  <c r="AB2917" i="1"/>
  <c r="AA2917" i="1"/>
  <c r="Z2917" i="1"/>
  <c r="Y2917" i="1"/>
  <c r="X2917" i="1"/>
  <c r="W2917" i="1"/>
  <c r="V2917" i="1"/>
  <c r="AD2916" i="1"/>
  <c r="AC2916" i="1"/>
  <c r="AB2916" i="1"/>
  <c r="AA2916" i="1"/>
  <c r="Z2916" i="1"/>
  <c r="Y2916" i="1"/>
  <c r="X2916" i="1"/>
  <c r="W2916" i="1"/>
  <c r="V2916" i="1"/>
  <c r="AD2915" i="1"/>
  <c r="AC2915" i="1"/>
  <c r="AB2915" i="1"/>
  <c r="AA2915" i="1"/>
  <c r="Z2915" i="1"/>
  <c r="Y2915" i="1"/>
  <c r="X2915" i="1"/>
  <c r="W2915" i="1"/>
  <c r="V2915" i="1"/>
  <c r="AD2914" i="1"/>
  <c r="AC2914" i="1"/>
  <c r="AB2914" i="1"/>
  <c r="AA2914" i="1"/>
  <c r="Z2914" i="1"/>
  <c r="Y2914" i="1"/>
  <c r="X2914" i="1"/>
  <c r="W2914" i="1"/>
  <c r="V2914" i="1"/>
  <c r="AD2913" i="1"/>
  <c r="AC2913" i="1"/>
  <c r="AB2913" i="1"/>
  <c r="AA2913" i="1"/>
  <c r="Z2913" i="1"/>
  <c r="Y2913" i="1"/>
  <c r="X2913" i="1"/>
  <c r="W2913" i="1"/>
  <c r="V2913" i="1"/>
  <c r="AD2912" i="1"/>
  <c r="AC2912" i="1"/>
  <c r="AB2912" i="1"/>
  <c r="AA2912" i="1"/>
  <c r="Z2912" i="1"/>
  <c r="Y2912" i="1"/>
  <c r="X2912" i="1"/>
  <c r="W2912" i="1"/>
  <c r="V2912" i="1"/>
  <c r="AD2911" i="1"/>
  <c r="AC2911" i="1"/>
  <c r="AB2911" i="1"/>
  <c r="AA2911" i="1"/>
  <c r="Z2911" i="1"/>
  <c r="Y2911" i="1"/>
  <c r="X2911" i="1"/>
  <c r="W2911" i="1"/>
  <c r="V2911" i="1"/>
  <c r="AD3953" i="1"/>
  <c r="AC3953" i="1"/>
  <c r="AB3953" i="1"/>
  <c r="AA3953" i="1"/>
  <c r="Z3953" i="1"/>
  <c r="Y3953" i="1"/>
  <c r="X3953" i="1"/>
  <c r="W3953" i="1"/>
  <c r="V3953" i="1"/>
  <c r="AD3952" i="1"/>
  <c r="AC3952" i="1"/>
  <c r="AB3952" i="1"/>
  <c r="AA3952" i="1"/>
  <c r="Z3952" i="1"/>
  <c r="Y3952" i="1"/>
  <c r="X3952" i="1"/>
  <c r="W3952" i="1"/>
  <c r="V3952" i="1"/>
  <c r="AD3951" i="1"/>
  <c r="AC3951" i="1"/>
  <c r="AB3951" i="1"/>
  <c r="AA3951" i="1"/>
  <c r="Z3951" i="1"/>
  <c r="Y3951" i="1"/>
  <c r="X3951" i="1"/>
  <c r="W3951" i="1"/>
  <c r="V3951" i="1"/>
  <c r="AD3950" i="1"/>
  <c r="AC3950" i="1"/>
  <c r="AB3950" i="1"/>
  <c r="AA3950" i="1"/>
  <c r="Z3950" i="1"/>
  <c r="Y3950" i="1"/>
  <c r="X3950" i="1"/>
  <c r="W3950" i="1"/>
  <c r="V3950" i="1"/>
  <c r="AD2748" i="1"/>
  <c r="AC2748" i="1"/>
  <c r="AB2748" i="1"/>
  <c r="AA2748" i="1"/>
  <c r="Z2748" i="1"/>
  <c r="Y2748" i="1"/>
  <c r="X2748" i="1"/>
  <c r="W2748" i="1"/>
  <c r="V2748" i="1"/>
  <c r="AD2747" i="1"/>
  <c r="AC2747" i="1"/>
  <c r="AB2747" i="1"/>
  <c r="AA2747" i="1"/>
  <c r="Z2747" i="1"/>
  <c r="Y2747" i="1"/>
  <c r="X2747" i="1"/>
  <c r="W2747" i="1"/>
  <c r="V2747" i="1"/>
  <c r="AD2746" i="1"/>
  <c r="AC2746" i="1"/>
  <c r="AB2746" i="1"/>
  <c r="AA2746" i="1"/>
  <c r="Z2746" i="1"/>
  <c r="Y2746" i="1"/>
  <c r="X2746" i="1"/>
  <c r="W2746" i="1"/>
  <c r="V2746" i="1"/>
  <c r="AD2745" i="1"/>
  <c r="AC2745" i="1"/>
  <c r="AB2745" i="1"/>
  <c r="AA2745" i="1"/>
  <c r="Z2745" i="1"/>
  <c r="Y2745" i="1"/>
  <c r="X2745" i="1"/>
  <c r="W2745" i="1"/>
  <c r="V2745" i="1"/>
  <c r="AD2744" i="1"/>
  <c r="AC2744" i="1"/>
  <c r="AB2744" i="1"/>
  <c r="AA2744" i="1"/>
  <c r="Z2744" i="1"/>
  <c r="Y2744" i="1"/>
  <c r="X2744" i="1"/>
  <c r="W2744" i="1"/>
  <c r="V2744" i="1"/>
  <c r="AD2743" i="1"/>
  <c r="AC2743" i="1"/>
  <c r="AB2743" i="1"/>
  <c r="AA2743" i="1"/>
  <c r="Z2743" i="1"/>
  <c r="Y2743" i="1"/>
  <c r="X2743" i="1"/>
  <c r="W2743" i="1"/>
  <c r="V2743" i="1"/>
  <c r="AD2742" i="1"/>
  <c r="AC2742" i="1"/>
  <c r="AB2742" i="1"/>
  <c r="AA2742" i="1"/>
  <c r="Z2742" i="1"/>
  <c r="Y2742" i="1"/>
  <c r="X2742" i="1"/>
  <c r="W2742" i="1"/>
  <c r="V2742" i="1"/>
  <c r="AD2741" i="1"/>
  <c r="AC2741" i="1"/>
  <c r="AB2741" i="1"/>
  <c r="AA2741" i="1"/>
  <c r="Z2741" i="1"/>
  <c r="Y2741" i="1"/>
  <c r="X2741" i="1"/>
  <c r="W2741" i="1"/>
  <c r="V2741" i="1"/>
  <c r="AD2740" i="1"/>
  <c r="AC2740" i="1"/>
  <c r="AB2740" i="1"/>
  <c r="AA2740" i="1"/>
  <c r="Z2740" i="1"/>
  <c r="Y2740" i="1"/>
  <c r="X2740" i="1"/>
  <c r="W2740" i="1"/>
  <c r="V2740" i="1"/>
  <c r="AD2739" i="1"/>
  <c r="AC2739" i="1"/>
  <c r="AB2739" i="1"/>
  <c r="AA2739" i="1"/>
  <c r="Z2739" i="1"/>
  <c r="Y2739" i="1"/>
  <c r="X2739" i="1"/>
  <c r="W2739" i="1"/>
  <c r="V2739" i="1"/>
  <c r="AD2738" i="1"/>
  <c r="AC2738" i="1"/>
  <c r="AB2738" i="1"/>
  <c r="AA2738" i="1"/>
  <c r="Z2738" i="1"/>
  <c r="Y2738" i="1"/>
  <c r="X2738" i="1"/>
  <c r="W2738" i="1"/>
  <c r="V2738" i="1"/>
  <c r="AD2737" i="1"/>
  <c r="AC2737" i="1"/>
  <c r="AB2737" i="1"/>
  <c r="AA2737" i="1"/>
  <c r="Z2737" i="1"/>
  <c r="Y2737" i="1"/>
  <c r="X2737" i="1"/>
  <c r="W2737" i="1"/>
  <c r="V2737" i="1"/>
  <c r="AD2736" i="1"/>
  <c r="AC2736" i="1"/>
  <c r="AB2736" i="1"/>
  <c r="AA2736" i="1"/>
  <c r="Z2736" i="1"/>
  <c r="Y2736" i="1"/>
  <c r="X2736" i="1"/>
  <c r="W2736" i="1"/>
  <c r="V2736" i="1"/>
  <c r="AD2894" i="1"/>
  <c r="AC2894" i="1"/>
  <c r="AB2894" i="1"/>
  <c r="AA2894" i="1"/>
  <c r="Z2894" i="1"/>
  <c r="Y2894" i="1"/>
  <c r="X2894" i="1"/>
  <c r="W2894" i="1"/>
  <c r="V2894" i="1"/>
  <c r="AD2893" i="1"/>
  <c r="AC2893" i="1"/>
  <c r="AB2893" i="1"/>
  <c r="AA2893" i="1"/>
  <c r="Z2893" i="1"/>
  <c r="Y2893" i="1"/>
  <c r="X2893" i="1"/>
  <c r="W2893" i="1"/>
  <c r="V2893" i="1"/>
  <c r="AD2892" i="1"/>
  <c r="AC2892" i="1"/>
  <c r="AB2892" i="1"/>
  <c r="AA2892" i="1"/>
  <c r="Z2892" i="1"/>
  <c r="Y2892" i="1"/>
  <c r="X2892" i="1"/>
  <c r="W2892" i="1"/>
  <c r="V2892" i="1"/>
  <c r="AD2891" i="1"/>
  <c r="AC2891" i="1"/>
  <c r="AB2891" i="1"/>
  <c r="AA2891" i="1"/>
  <c r="Z2891" i="1"/>
  <c r="Y2891" i="1"/>
  <c r="X2891" i="1"/>
  <c r="W2891" i="1"/>
  <c r="V2891" i="1"/>
  <c r="AD2890" i="1"/>
  <c r="AC2890" i="1"/>
  <c r="AB2890" i="1"/>
  <c r="AA2890" i="1"/>
  <c r="Z2890" i="1"/>
  <c r="Y2890" i="1"/>
  <c r="X2890" i="1"/>
  <c r="W2890" i="1"/>
  <c r="V2890" i="1"/>
  <c r="AD2889" i="1"/>
  <c r="AC2889" i="1"/>
  <c r="AB2889" i="1"/>
  <c r="AA2889" i="1"/>
  <c r="Z2889" i="1"/>
  <c r="Y2889" i="1"/>
  <c r="X2889" i="1"/>
  <c r="W2889" i="1"/>
  <c r="V2889" i="1"/>
  <c r="AD2888" i="1"/>
  <c r="AC2888" i="1"/>
  <c r="AB2888" i="1"/>
  <c r="AA2888" i="1"/>
  <c r="Z2888" i="1"/>
  <c r="Y2888" i="1"/>
  <c r="X2888" i="1"/>
  <c r="W2888" i="1"/>
  <c r="V2888" i="1"/>
  <c r="AD2887" i="1"/>
  <c r="AC2887" i="1"/>
  <c r="AB2887" i="1"/>
  <c r="AA2887" i="1"/>
  <c r="Z2887" i="1"/>
  <c r="Y2887" i="1"/>
  <c r="X2887" i="1"/>
  <c r="W2887" i="1"/>
  <c r="V2887" i="1"/>
  <c r="AD2886" i="1"/>
  <c r="AC2886" i="1"/>
  <c r="AB2886" i="1"/>
  <c r="AA2886" i="1"/>
  <c r="Z2886" i="1"/>
  <c r="Y2886" i="1"/>
  <c r="X2886" i="1"/>
  <c r="W2886" i="1"/>
  <c r="V2886" i="1"/>
  <c r="AD2885" i="1"/>
  <c r="AC2885" i="1"/>
  <c r="AB2885" i="1"/>
  <c r="AA2885" i="1"/>
  <c r="Z2885" i="1"/>
  <c r="Y2885" i="1"/>
  <c r="X2885" i="1"/>
  <c r="W2885" i="1"/>
  <c r="V2885" i="1"/>
  <c r="AD2884" i="1"/>
  <c r="AC2884" i="1"/>
  <c r="AB2884" i="1"/>
  <c r="AA2884" i="1"/>
  <c r="Z2884" i="1"/>
  <c r="Y2884" i="1"/>
  <c r="X2884" i="1"/>
  <c r="W2884" i="1"/>
  <c r="V2884" i="1"/>
  <c r="AD2883" i="1"/>
  <c r="AC2883" i="1"/>
  <c r="AB2883" i="1"/>
  <c r="AA2883" i="1"/>
  <c r="Z2883" i="1"/>
  <c r="Y2883" i="1"/>
  <c r="X2883" i="1"/>
  <c r="W2883" i="1"/>
  <c r="V2883" i="1"/>
  <c r="AD2882" i="1"/>
  <c r="AC2882" i="1"/>
  <c r="AB2882" i="1"/>
  <c r="AA2882" i="1"/>
  <c r="Z2882" i="1"/>
  <c r="Y2882" i="1"/>
  <c r="X2882" i="1"/>
  <c r="W2882" i="1"/>
  <c r="V2882" i="1"/>
  <c r="AD2881" i="1"/>
  <c r="AC2881" i="1"/>
  <c r="AB2881" i="1"/>
  <c r="AA2881" i="1"/>
  <c r="Z2881" i="1"/>
  <c r="Y2881" i="1"/>
  <c r="X2881" i="1"/>
  <c r="W2881" i="1"/>
  <c r="V2881" i="1"/>
  <c r="AD2880" i="1"/>
  <c r="AC2880" i="1"/>
  <c r="AB2880" i="1"/>
  <c r="AA2880" i="1"/>
  <c r="Z2880" i="1"/>
  <c r="Y2880" i="1"/>
  <c r="X2880" i="1"/>
  <c r="W2880" i="1"/>
  <c r="V2880" i="1"/>
  <c r="AD2879" i="1"/>
  <c r="AC2879" i="1"/>
  <c r="AB2879" i="1"/>
  <c r="AA2879" i="1"/>
  <c r="Z2879" i="1"/>
  <c r="Y2879" i="1"/>
  <c r="X2879" i="1"/>
  <c r="W2879" i="1"/>
  <c r="V2879" i="1"/>
  <c r="AD2878" i="1"/>
  <c r="AC2878" i="1"/>
  <c r="AB2878" i="1"/>
  <c r="AA2878" i="1"/>
  <c r="Z2878" i="1"/>
  <c r="Y2878" i="1"/>
  <c r="X2878" i="1"/>
  <c r="W2878" i="1"/>
  <c r="V2878" i="1"/>
  <c r="AD2877" i="1"/>
  <c r="AC2877" i="1"/>
  <c r="AB2877" i="1"/>
  <c r="AA2877" i="1"/>
  <c r="Z2877" i="1"/>
  <c r="Y2877" i="1"/>
  <c r="X2877" i="1"/>
  <c r="W2877" i="1"/>
  <c r="V2877" i="1"/>
  <c r="AD2876" i="1"/>
  <c r="AC2876" i="1"/>
  <c r="AB2876" i="1"/>
  <c r="AA2876" i="1"/>
  <c r="Z2876" i="1"/>
  <c r="Y2876" i="1"/>
  <c r="X2876" i="1"/>
  <c r="W2876" i="1"/>
  <c r="V2876" i="1"/>
  <c r="AD2875" i="1"/>
  <c r="AC2875" i="1"/>
  <c r="AB2875" i="1"/>
  <c r="AA2875" i="1"/>
  <c r="Z2875" i="1"/>
  <c r="Y2875" i="1"/>
  <c r="X2875" i="1"/>
  <c r="W2875" i="1"/>
  <c r="V2875" i="1"/>
  <c r="AD2874" i="1"/>
  <c r="AC2874" i="1"/>
  <c r="AB2874" i="1"/>
  <c r="AA2874" i="1"/>
  <c r="Z2874" i="1"/>
  <c r="Y2874" i="1"/>
  <c r="X2874" i="1"/>
  <c r="W2874" i="1"/>
  <c r="V2874" i="1"/>
  <c r="AD2873" i="1"/>
  <c r="AC2873" i="1"/>
  <c r="AB2873" i="1"/>
  <c r="AA2873" i="1"/>
  <c r="Z2873" i="1"/>
  <c r="Y2873" i="1"/>
  <c r="X2873" i="1"/>
  <c r="W2873" i="1"/>
  <c r="V2873" i="1"/>
  <c r="AD2872" i="1"/>
  <c r="AC2872" i="1"/>
  <c r="AB2872" i="1"/>
  <c r="AA2872" i="1"/>
  <c r="Z2872" i="1"/>
  <c r="Y2872" i="1"/>
  <c r="X2872" i="1"/>
  <c r="W2872" i="1"/>
  <c r="V2872" i="1"/>
  <c r="AD2871" i="1"/>
  <c r="AC2871" i="1"/>
  <c r="AB2871" i="1"/>
  <c r="AA2871" i="1"/>
  <c r="Z2871" i="1"/>
  <c r="Y2871" i="1"/>
  <c r="X2871" i="1"/>
  <c r="W2871" i="1"/>
  <c r="V2871" i="1"/>
  <c r="AD2870" i="1"/>
  <c r="AC2870" i="1"/>
  <c r="AB2870" i="1"/>
  <c r="AA2870" i="1"/>
  <c r="Z2870" i="1"/>
  <c r="Y2870" i="1"/>
  <c r="X2870" i="1"/>
  <c r="W2870" i="1"/>
  <c r="V2870" i="1"/>
  <c r="AD2869" i="1"/>
  <c r="AC2869" i="1"/>
  <c r="AB2869" i="1"/>
  <c r="AA2869" i="1"/>
  <c r="Z2869" i="1"/>
  <c r="Y2869" i="1"/>
  <c r="X2869" i="1"/>
  <c r="W2869" i="1"/>
  <c r="V2869" i="1"/>
  <c r="AD2908" i="1"/>
  <c r="AC2908" i="1"/>
  <c r="AB2908" i="1"/>
  <c r="AA2908" i="1"/>
  <c r="Z2908" i="1"/>
  <c r="Y2908" i="1"/>
  <c r="X2908" i="1"/>
  <c r="W2908" i="1"/>
  <c r="V2908" i="1"/>
  <c r="AD2907" i="1"/>
  <c r="AC2907" i="1"/>
  <c r="AB2907" i="1"/>
  <c r="AA2907" i="1"/>
  <c r="Z2907" i="1"/>
  <c r="Y2907" i="1"/>
  <c r="X2907" i="1"/>
  <c r="W2907" i="1"/>
  <c r="V2907" i="1"/>
  <c r="AD2906" i="1"/>
  <c r="AC2906" i="1"/>
  <c r="AB2906" i="1"/>
  <c r="AA2906" i="1"/>
  <c r="Z2906" i="1"/>
  <c r="Y2906" i="1"/>
  <c r="X2906" i="1"/>
  <c r="W2906" i="1"/>
  <c r="V2906" i="1"/>
  <c r="AD2905" i="1"/>
  <c r="AC2905" i="1"/>
  <c r="AB2905" i="1"/>
  <c r="AA2905" i="1"/>
  <c r="Z2905" i="1"/>
  <c r="Y2905" i="1"/>
  <c r="X2905" i="1"/>
  <c r="W2905" i="1"/>
  <c r="V2905" i="1"/>
  <c r="AD2904" i="1"/>
  <c r="AC2904" i="1"/>
  <c r="AB2904" i="1"/>
  <c r="AA2904" i="1"/>
  <c r="Z2904" i="1"/>
  <c r="Y2904" i="1"/>
  <c r="X2904" i="1"/>
  <c r="W2904" i="1"/>
  <c r="V2904" i="1"/>
  <c r="AD2903" i="1"/>
  <c r="AC2903" i="1"/>
  <c r="AB2903" i="1"/>
  <c r="AA2903" i="1"/>
  <c r="Z2903" i="1"/>
  <c r="Y2903" i="1"/>
  <c r="X2903" i="1"/>
  <c r="W2903" i="1"/>
  <c r="V2903" i="1"/>
  <c r="AD2902" i="1"/>
  <c r="AC2902" i="1"/>
  <c r="AB2902" i="1"/>
  <c r="AA2902" i="1"/>
  <c r="Z2902" i="1"/>
  <c r="Y2902" i="1"/>
  <c r="X2902" i="1"/>
  <c r="W2902" i="1"/>
  <c r="V2902" i="1"/>
  <c r="AD2901" i="1"/>
  <c r="AC2901" i="1"/>
  <c r="AB2901" i="1"/>
  <c r="AA2901" i="1"/>
  <c r="Z2901" i="1"/>
  <c r="Y2901" i="1"/>
  <c r="X2901" i="1"/>
  <c r="W2901" i="1"/>
  <c r="V2901" i="1"/>
  <c r="AD2845" i="1"/>
  <c r="AC2845" i="1"/>
  <c r="AB2845" i="1"/>
  <c r="AA2845" i="1"/>
  <c r="Z2845" i="1"/>
  <c r="Y2845" i="1"/>
  <c r="X2845" i="1"/>
  <c r="W2845" i="1"/>
  <c r="V2845" i="1"/>
  <c r="AD2844" i="1"/>
  <c r="AC2844" i="1"/>
  <c r="AB2844" i="1"/>
  <c r="AA2844" i="1"/>
  <c r="Z2844" i="1"/>
  <c r="Y2844" i="1"/>
  <c r="X2844" i="1"/>
  <c r="W2844" i="1"/>
  <c r="V2844" i="1"/>
  <c r="AD2843" i="1"/>
  <c r="AC2843" i="1"/>
  <c r="AB2843" i="1"/>
  <c r="AA2843" i="1"/>
  <c r="Z2843" i="1"/>
  <c r="Y2843" i="1"/>
  <c r="X2843" i="1"/>
  <c r="W2843" i="1"/>
  <c r="V2843" i="1"/>
  <c r="AD2842" i="1"/>
  <c r="AC2842" i="1"/>
  <c r="AB2842" i="1"/>
  <c r="AA2842" i="1"/>
  <c r="Z2842" i="1"/>
  <c r="Y2842" i="1"/>
  <c r="X2842" i="1"/>
  <c r="W2842" i="1"/>
  <c r="V2842" i="1"/>
  <c r="AD2841" i="1"/>
  <c r="AC2841" i="1"/>
  <c r="AB2841" i="1"/>
  <c r="AA2841" i="1"/>
  <c r="Z2841" i="1"/>
  <c r="Y2841" i="1"/>
  <c r="X2841" i="1"/>
  <c r="W2841" i="1"/>
  <c r="V2841" i="1"/>
  <c r="AD2840" i="1"/>
  <c r="AC2840" i="1"/>
  <c r="AB2840" i="1"/>
  <c r="AA2840" i="1"/>
  <c r="Z2840" i="1"/>
  <c r="Y2840" i="1"/>
  <c r="X2840" i="1"/>
  <c r="W2840" i="1"/>
  <c r="V2840" i="1"/>
  <c r="AD2839" i="1"/>
  <c r="AC2839" i="1"/>
  <c r="AB2839" i="1"/>
  <c r="AA2839" i="1"/>
  <c r="Z2839" i="1"/>
  <c r="Y2839" i="1"/>
  <c r="X2839" i="1"/>
  <c r="W2839" i="1"/>
  <c r="V2839" i="1"/>
  <c r="AD2838" i="1"/>
  <c r="AC2838" i="1"/>
  <c r="AB2838" i="1"/>
  <c r="AA2838" i="1"/>
  <c r="Z2838" i="1"/>
  <c r="Y2838" i="1"/>
  <c r="X2838" i="1"/>
  <c r="W2838" i="1"/>
  <c r="V2838" i="1"/>
  <c r="AD2837" i="1"/>
  <c r="AC2837" i="1"/>
  <c r="AB2837" i="1"/>
  <c r="AA2837" i="1"/>
  <c r="Z2837" i="1"/>
  <c r="Y2837" i="1"/>
  <c r="X2837" i="1"/>
  <c r="W2837" i="1"/>
  <c r="V2837" i="1"/>
  <c r="AD2836" i="1"/>
  <c r="AC2836" i="1"/>
  <c r="AB2836" i="1"/>
  <c r="AA2836" i="1"/>
  <c r="Z2836" i="1"/>
  <c r="Y2836" i="1"/>
  <c r="X2836" i="1"/>
  <c r="W2836" i="1"/>
  <c r="V2836" i="1"/>
  <c r="AD2835" i="1"/>
  <c r="AC2835" i="1"/>
  <c r="AB2835" i="1"/>
  <c r="AA2835" i="1"/>
  <c r="Z2835" i="1"/>
  <c r="Y2835" i="1"/>
  <c r="X2835" i="1"/>
  <c r="W2835" i="1"/>
  <c r="V2835" i="1"/>
  <c r="AD2834" i="1"/>
  <c r="AC2834" i="1"/>
  <c r="AB2834" i="1"/>
  <c r="AA2834" i="1"/>
  <c r="Z2834" i="1"/>
  <c r="Y2834" i="1"/>
  <c r="X2834" i="1"/>
  <c r="W2834" i="1"/>
  <c r="V2834" i="1"/>
  <c r="AD2833" i="1"/>
  <c r="AC2833" i="1"/>
  <c r="AB2833" i="1"/>
  <c r="AA2833" i="1"/>
  <c r="Z2833" i="1"/>
  <c r="Y2833" i="1"/>
  <c r="X2833" i="1"/>
  <c r="W2833" i="1"/>
  <c r="V2833" i="1"/>
  <c r="AD2832" i="1"/>
  <c r="AC2832" i="1"/>
  <c r="AB2832" i="1"/>
  <c r="AA2832" i="1"/>
  <c r="Z2832" i="1"/>
  <c r="Y2832" i="1"/>
  <c r="X2832" i="1"/>
  <c r="W2832" i="1"/>
  <c r="V2832" i="1"/>
  <c r="AD2831" i="1"/>
  <c r="AC2831" i="1"/>
  <c r="AB2831" i="1"/>
  <c r="AA2831" i="1"/>
  <c r="Z2831" i="1"/>
  <c r="Y2831" i="1"/>
  <c r="X2831" i="1"/>
  <c r="W2831" i="1"/>
  <c r="V2831" i="1"/>
  <c r="AD2830" i="1"/>
  <c r="AC2830" i="1"/>
  <c r="AB2830" i="1"/>
  <c r="AA2830" i="1"/>
  <c r="Z2830" i="1"/>
  <c r="Y2830" i="1"/>
  <c r="X2830" i="1"/>
  <c r="W2830" i="1"/>
  <c r="V2830" i="1"/>
  <c r="AD2829" i="1"/>
  <c r="AC2829" i="1"/>
  <c r="AB2829" i="1"/>
  <c r="AA2829" i="1"/>
  <c r="Z2829" i="1"/>
  <c r="Y2829" i="1"/>
  <c r="X2829" i="1"/>
  <c r="W2829" i="1"/>
  <c r="V2829" i="1"/>
  <c r="AD2828" i="1"/>
  <c r="AC2828" i="1"/>
  <c r="AB2828" i="1"/>
  <c r="AA2828" i="1"/>
  <c r="Z2828" i="1"/>
  <c r="Y2828" i="1"/>
  <c r="X2828" i="1"/>
  <c r="W2828" i="1"/>
  <c r="V2828" i="1"/>
  <c r="AD2827" i="1"/>
  <c r="AC2827" i="1"/>
  <c r="AB2827" i="1"/>
  <c r="AA2827" i="1"/>
  <c r="Z2827" i="1"/>
  <c r="Y2827" i="1"/>
  <c r="X2827" i="1"/>
  <c r="W2827" i="1"/>
  <c r="V2827" i="1"/>
  <c r="AD2826" i="1"/>
  <c r="AC2826" i="1"/>
  <c r="AB2826" i="1"/>
  <c r="AA2826" i="1"/>
  <c r="Z2826" i="1"/>
  <c r="Y2826" i="1"/>
  <c r="X2826" i="1"/>
  <c r="W2826" i="1"/>
  <c r="V2826" i="1"/>
  <c r="AD2825" i="1"/>
  <c r="AC2825" i="1"/>
  <c r="AB2825" i="1"/>
  <c r="AA2825" i="1"/>
  <c r="Z2825" i="1"/>
  <c r="Y2825" i="1"/>
  <c r="X2825" i="1"/>
  <c r="W2825" i="1"/>
  <c r="V2825" i="1"/>
  <c r="AD2824" i="1"/>
  <c r="AC2824" i="1"/>
  <c r="AB2824" i="1"/>
  <c r="AA2824" i="1"/>
  <c r="Z2824" i="1"/>
  <c r="Y2824" i="1"/>
  <c r="X2824" i="1"/>
  <c r="W2824" i="1"/>
  <c r="V2824" i="1"/>
  <c r="AD2823" i="1"/>
  <c r="AC2823" i="1"/>
  <c r="AB2823" i="1"/>
  <c r="AA2823" i="1"/>
  <c r="Z2823" i="1"/>
  <c r="Y2823" i="1"/>
  <c r="X2823" i="1"/>
  <c r="W2823" i="1"/>
  <c r="V2823" i="1"/>
  <c r="AD2822" i="1"/>
  <c r="AC2822" i="1"/>
  <c r="AB2822" i="1"/>
  <c r="AA2822" i="1"/>
  <c r="Z2822" i="1"/>
  <c r="Y2822" i="1"/>
  <c r="X2822" i="1"/>
  <c r="W2822" i="1"/>
  <c r="V2822" i="1"/>
  <c r="AD2821" i="1"/>
  <c r="AC2821" i="1"/>
  <c r="AB2821" i="1"/>
  <c r="AA2821" i="1"/>
  <c r="Z2821" i="1"/>
  <c r="Y2821" i="1"/>
  <c r="X2821" i="1"/>
  <c r="W2821" i="1"/>
  <c r="V2821" i="1"/>
  <c r="AD2820" i="1"/>
  <c r="AC2820" i="1"/>
  <c r="AB2820" i="1"/>
  <c r="AA2820" i="1"/>
  <c r="Z2820" i="1"/>
  <c r="Y2820" i="1"/>
  <c r="X2820" i="1"/>
  <c r="W2820" i="1"/>
  <c r="V2820" i="1"/>
  <c r="AD2819" i="1"/>
  <c r="AC2819" i="1"/>
  <c r="AB2819" i="1"/>
  <c r="AA2819" i="1"/>
  <c r="Z2819" i="1"/>
  <c r="Y2819" i="1"/>
  <c r="X2819" i="1"/>
  <c r="W2819" i="1"/>
  <c r="V2819" i="1"/>
  <c r="AD2818" i="1"/>
  <c r="AC2818" i="1"/>
  <c r="AB2818" i="1"/>
  <c r="AA2818" i="1"/>
  <c r="Z2818" i="1"/>
  <c r="Y2818" i="1"/>
  <c r="X2818" i="1"/>
  <c r="W2818" i="1"/>
  <c r="V2818" i="1"/>
  <c r="AD2817" i="1"/>
  <c r="AC2817" i="1"/>
  <c r="AB2817" i="1"/>
  <c r="AA2817" i="1"/>
  <c r="Z2817" i="1"/>
  <c r="Y2817" i="1"/>
  <c r="X2817" i="1"/>
  <c r="W2817" i="1"/>
  <c r="V2817" i="1"/>
  <c r="AD2816" i="1"/>
  <c r="AC2816" i="1"/>
  <c r="AB2816" i="1"/>
  <c r="AA2816" i="1"/>
  <c r="Z2816" i="1"/>
  <c r="Y2816" i="1"/>
  <c r="X2816" i="1"/>
  <c r="W2816" i="1"/>
  <c r="V2816" i="1"/>
  <c r="AD2815" i="1"/>
  <c r="AC2815" i="1"/>
  <c r="AB2815" i="1"/>
  <c r="AA2815" i="1"/>
  <c r="Z2815" i="1"/>
  <c r="Y2815" i="1"/>
  <c r="X2815" i="1"/>
  <c r="W2815" i="1"/>
  <c r="V2815" i="1"/>
  <c r="AD2728" i="1"/>
  <c r="AC2728" i="1"/>
  <c r="AB2728" i="1"/>
  <c r="AA2728" i="1"/>
  <c r="Z2728" i="1"/>
  <c r="Y2728" i="1"/>
  <c r="X2728" i="1"/>
  <c r="W2728" i="1"/>
  <c r="V2728" i="1"/>
  <c r="AD2727" i="1"/>
  <c r="AC2727" i="1"/>
  <c r="AB2727" i="1"/>
  <c r="AA2727" i="1"/>
  <c r="Z2727" i="1"/>
  <c r="Y2727" i="1"/>
  <c r="X2727" i="1"/>
  <c r="W2727" i="1"/>
  <c r="V2727" i="1"/>
  <c r="AD2726" i="1"/>
  <c r="AC2726" i="1"/>
  <c r="AB2726" i="1"/>
  <c r="AA2726" i="1"/>
  <c r="Z2726" i="1"/>
  <c r="Y2726" i="1"/>
  <c r="X2726" i="1"/>
  <c r="W2726" i="1"/>
  <c r="V2726" i="1"/>
  <c r="AD2725" i="1"/>
  <c r="AC2725" i="1"/>
  <c r="AB2725" i="1"/>
  <c r="AA2725" i="1"/>
  <c r="Z2725" i="1"/>
  <c r="Y2725" i="1"/>
  <c r="X2725" i="1"/>
  <c r="W2725" i="1"/>
  <c r="V2725" i="1"/>
  <c r="AD2724" i="1"/>
  <c r="AC2724" i="1"/>
  <c r="AB2724" i="1"/>
  <c r="AA2724" i="1"/>
  <c r="Z2724" i="1"/>
  <c r="Y2724" i="1"/>
  <c r="X2724" i="1"/>
  <c r="W2724" i="1"/>
  <c r="V2724" i="1"/>
  <c r="AD2723" i="1"/>
  <c r="AC2723" i="1"/>
  <c r="AB2723" i="1"/>
  <c r="AA2723" i="1"/>
  <c r="Z2723" i="1"/>
  <c r="Y2723" i="1"/>
  <c r="X2723" i="1"/>
  <c r="W2723" i="1"/>
  <c r="V2723" i="1"/>
  <c r="AD2692" i="1"/>
  <c r="AC2692" i="1"/>
  <c r="AB2692" i="1"/>
  <c r="AA2692" i="1"/>
  <c r="Z2692" i="1"/>
  <c r="Y2692" i="1"/>
  <c r="X2692" i="1"/>
  <c r="W2692" i="1"/>
  <c r="V2692" i="1"/>
  <c r="AD2691" i="1"/>
  <c r="AC2691" i="1"/>
  <c r="AB2691" i="1"/>
  <c r="AA2691" i="1"/>
  <c r="Z2691" i="1"/>
  <c r="Y2691" i="1"/>
  <c r="X2691" i="1"/>
  <c r="W2691" i="1"/>
  <c r="V2691" i="1"/>
  <c r="AD2690" i="1"/>
  <c r="AC2690" i="1"/>
  <c r="AB2690" i="1"/>
  <c r="AA2690" i="1"/>
  <c r="Z2690" i="1"/>
  <c r="Y2690" i="1"/>
  <c r="X2690" i="1"/>
  <c r="W2690" i="1"/>
  <c r="V2690" i="1"/>
  <c r="AD2689" i="1"/>
  <c r="AC2689" i="1"/>
  <c r="AB2689" i="1"/>
  <c r="AA2689" i="1"/>
  <c r="Z2689" i="1"/>
  <c r="Y2689" i="1"/>
  <c r="X2689" i="1"/>
  <c r="W2689" i="1"/>
  <c r="V2689" i="1"/>
  <c r="AD2810" i="1"/>
  <c r="AC2810" i="1"/>
  <c r="AB2810" i="1"/>
  <c r="AA2810" i="1"/>
  <c r="Z2810" i="1"/>
  <c r="Y2810" i="1"/>
  <c r="X2810" i="1"/>
  <c r="W2810" i="1"/>
  <c r="V2810" i="1"/>
  <c r="AD2809" i="1"/>
  <c r="AC2809" i="1"/>
  <c r="AB2809" i="1"/>
  <c r="AA2809" i="1"/>
  <c r="Z2809" i="1"/>
  <c r="Y2809" i="1"/>
  <c r="X2809" i="1"/>
  <c r="W2809" i="1"/>
  <c r="V2809" i="1"/>
  <c r="AD2808" i="1"/>
  <c r="AC2808" i="1"/>
  <c r="AB2808" i="1"/>
  <c r="AA2808" i="1"/>
  <c r="Z2808" i="1"/>
  <c r="Y2808" i="1"/>
  <c r="X2808" i="1"/>
  <c r="W2808" i="1"/>
  <c r="V2808" i="1"/>
  <c r="AD2807" i="1"/>
  <c r="AC2807" i="1"/>
  <c r="AB2807" i="1"/>
  <c r="AA2807" i="1"/>
  <c r="Z2807" i="1"/>
  <c r="Y2807" i="1"/>
  <c r="X2807" i="1"/>
  <c r="W2807" i="1"/>
  <c r="V2807" i="1"/>
  <c r="AD2806" i="1"/>
  <c r="AC2806" i="1"/>
  <c r="AB2806" i="1"/>
  <c r="AA2806" i="1"/>
  <c r="Z2806" i="1"/>
  <c r="Y2806" i="1"/>
  <c r="X2806" i="1"/>
  <c r="W2806" i="1"/>
  <c r="V2806" i="1"/>
  <c r="AD2805" i="1"/>
  <c r="AC2805" i="1"/>
  <c r="AB2805" i="1"/>
  <c r="AA2805" i="1"/>
  <c r="Z2805" i="1"/>
  <c r="Y2805" i="1"/>
  <c r="X2805" i="1"/>
  <c r="W2805" i="1"/>
  <c r="V2805" i="1"/>
  <c r="AD2804" i="1"/>
  <c r="AC2804" i="1"/>
  <c r="AB2804" i="1"/>
  <c r="AA2804" i="1"/>
  <c r="Z2804" i="1"/>
  <c r="Y2804" i="1"/>
  <c r="X2804" i="1"/>
  <c r="W2804" i="1"/>
  <c r="V2804" i="1"/>
  <c r="AD2803" i="1"/>
  <c r="AC2803" i="1"/>
  <c r="AB2803" i="1"/>
  <c r="AA2803" i="1"/>
  <c r="Z2803" i="1"/>
  <c r="Y2803" i="1"/>
  <c r="X2803" i="1"/>
  <c r="W2803" i="1"/>
  <c r="V2803" i="1"/>
  <c r="AD2802" i="1"/>
  <c r="AC2802" i="1"/>
  <c r="AB2802" i="1"/>
  <c r="AA2802" i="1"/>
  <c r="Z2802" i="1"/>
  <c r="Y2802" i="1"/>
  <c r="X2802" i="1"/>
  <c r="W2802" i="1"/>
  <c r="V2802" i="1"/>
  <c r="AD2801" i="1"/>
  <c r="AC2801" i="1"/>
  <c r="AB2801" i="1"/>
  <c r="AA2801" i="1"/>
  <c r="Z2801" i="1"/>
  <c r="Y2801" i="1"/>
  <c r="X2801" i="1"/>
  <c r="W2801" i="1"/>
  <c r="V2801" i="1"/>
  <c r="AD2800" i="1"/>
  <c r="AC2800" i="1"/>
  <c r="AB2800" i="1"/>
  <c r="AA2800" i="1"/>
  <c r="Z2800" i="1"/>
  <c r="Y2800" i="1"/>
  <c r="X2800" i="1"/>
  <c r="W2800" i="1"/>
  <c r="V2800" i="1"/>
  <c r="AD2799" i="1"/>
  <c r="AC2799" i="1"/>
  <c r="AB2799" i="1"/>
  <c r="AA2799" i="1"/>
  <c r="Z2799" i="1"/>
  <c r="Y2799" i="1"/>
  <c r="X2799" i="1"/>
  <c r="W2799" i="1"/>
  <c r="V2799" i="1"/>
  <c r="AD2798" i="1"/>
  <c r="AC2798" i="1"/>
  <c r="AB2798" i="1"/>
  <c r="AA2798" i="1"/>
  <c r="Z2798" i="1"/>
  <c r="Y2798" i="1"/>
  <c r="X2798" i="1"/>
  <c r="W2798" i="1"/>
  <c r="V2798" i="1"/>
  <c r="AD2797" i="1"/>
  <c r="AC2797" i="1"/>
  <c r="AB2797" i="1"/>
  <c r="AA2797" i="1"/>
  <c r="Z2797" i="1"/>
  <c r="Y2797" i="1"/>
  <c r="X2797" i="1"/>
  <c r="W2797" i="1"/>
  <c r="V2797" i="1"/>
  <c r="AD2796" i="1"/>
  <c r="AC2796" i="1"/>
  <c r="AB2796" i="1"/>
  <c r="AA2796" i="1"/>
  <c r="Z2796" i="1"/>
  <c r="Y2796" i="1"/>
  <c r="X2796" i="1"/>
  <c r="W2796" i="1"/>
  <c r="V2796" i="1"/>
  <c r="AD2795" i="1"/>
  <c r="AC2795" i="1"/>
  <c r="AB2795" i="1"/>
  <c r="AA2795" i="1"/>
  <c r="Z2795" i="1"/>
  <c r="Y2795" i="1"/>
  <c r="X2795" i="1"/>
  <c r="W2795" i="1"/>
  <c r="V2795" i="1"/>
  <c r="AD2794" i="1"/>
  <c r="AC2794" i="1"/>
  <c r="AB2794" i="1"/>
  <c r="AA2794" i="1"/>
  <c r="Z2794" i="1"/>
  <c r="Y2794" i="1"/>
  <c r="X2794" i="1"/>
  <c r="W2794" i="1"/>
  <c r="V2794" i="1"/>
  <c r="AD2793" i="1"/>
  <c r="AC2793" i="1"/>
  <c r="AB2793" i="1"/>
  <c r="AA2793" i="1"/>
  <c r="Z2793" i="1"/>
  <c r="Y2793" i="1"/>
  <c r="X2793" i="1"/>
  <c r="W2793" i="1"/>
  <c r="V2793" i="1"/>
  <c r="AD2792" i="1"/>
  <c r="AC2792" i="1"/>
  <c r="AB2792" i="1"/>
  <c r="AA2792" i="1"/>
  <c r="Z2792" i="1"/>
  <c r="Y2792" i="1"/>
  <c r="X2792" i="1"/>
  <c r="W2792" i="1"/>
  <c r="V2792" i="1"/>
  <c r="AD2791" i="1"/>
  <c r="AC2791" i="1"/>
  <c r="AB2791" i="1"/>
  <c r="AA2791" i="1"/>
  <c r="Z2791" i="1"/>
  <c r="Y2791" i="1"/>
  <c r="X2791" i="1"/>
  <c r="W2791" i="1"/>
  <c r="V2791" i="1"/>
  <c r="AD2790" i="1"/>
  <c r="AC2790" i="1"/>
  <c r="AB2790" i="1"/>
  <c r="AA2790" i="1"/>
  <c r="Z2790" i="1"/>
  <c r="Y2790" i="1"/>
  <c r="X2790" i="1"/>
  <c r="W2790" i="1"/>
  <c r="V2790" i="1"/>
  <c r="AD2774" i="1"/>
  <c r="AC2774" i="1"/>
  <c r="AB2774" i="1"/>
  <c r="AA2774" i="1"/>
  <c r="Z2774" i="1"/>
  <c r="Y2774" i="1"/>
  <c r="X2774" i="1"/>
  <c r="W2774" i="1"/>
  <c r="V2774" i="1"/>
  <c r="AD2773" i="1"/>
  <c r="AC2773" i="1"/>
  <c r="AB2773" i="1"/>
  <c r="AA2773" i="1"/>
  <c r="Z2773" i="1"/>
  <c r="Y2773" i="1"/>
  <c r="X2773" i="1"/>
  <c r="W2773" i="1"/>
  <c r="V2773" i="1"/>
  <c r="AD2772" i="1"/>
  <c r="AC2772" i="1"/>
  <c r="AB2772" i="1"/>
  <c r="AA2772" i="1"/>
  <c r="Z2772" i="1"/>
  <c r="Y2772" i="1"/>
  <c r="X2772" i="1"/>
  <c r="W2772" i="1"/>
  <c r="V2772" i="1"/>
  <c r="AD2771" i="1"/>
  <c r="AC2771" i="1"/>
  <c r="AB2771" i="1"/>
  <c r="AA2771" i="1"/>
  <c r="Z2771" i="1"/>
  <c r="Y2771" i="1"/>
  <c r="X2771" i="1"/>
  <c r="W2771" i="1"/>
  <c r="V2771" i="1"/>
  <c r="AD2770" i="1"/>
  <c r="AC2770" i="1"/>
  <c r="AB2770" i="1"/>
  <c r="AA2770" i="1"/>
  <c r="Z2770" i="1"/>
  <c r="Y2770" i="1"/>
  <c r="X2770" i="1"/>
  <c r="W2770" i="1"/>
  <c r="V2770" i="1"/>
  <c r="AD2769" i="1"/>
  <c r="AC2769" i="1"/>
  <c r="AB2769" i="1"/>
  <c r="AA2769" i="1"/>
  <c r="Z2769" i="1"/>
  <c r="Y2769" i="1"/>
  <c r="X2769" i="1"/>
  <c r="W2769" i="1"/>
  <c r="V2769" i="1"/>
  <c r="AD2768" i="1"/>
  <c r="AC2768" i="1"/>
  <c r="AB2768" i="1"/>
  <c r="AA2768" i="1"/>
  <c r="Z2768" i="1"/>
  <c r="Y2768" i="1"/>
  <c r="X2768" i="1"/>
  <c r="W2768" i="1"/>
  <c r="V2768" i="1"/>
  <c r="AD2767" i="1"/>
  <c r="AC2767" i="1"/>
  <c r="AB2767" i="1"/>
  <c r="AA2767" i="1"/>
  <c r="Z2767" i="1"/>
  <c r="Y2767" i="1"/>
  <c r="X2767" i="1"/>
  <c r="W2767" i="1"/>
  <c r="V2767" i="1"/>
  <c r="AD2766" i="1"/>
  <c r="AC2766" i="1"/>
  <c r="AB2766" i="1"/>
  <c r="AA2766" i="1"/>
  <c r="Z2766" i="1"/>
  <c r="Y2766" i="1"/>
  <c r="X2766" i="1"/>
  <c r="W2766" i="1"/>
  <c r="V2766" i="1"/>
  <c r="AD2765" i="1"/>
  <c r="AC2765" i="1"/>
  <c r="AB2765" i="1"/>
  <c r="AA2765" i="1"/>
  <c r="Z2765" i="1"/>
  <c r="Y2765" i="1"/>
  <c r="X2765" i="1"/>
  <c r="W2765" i="1"/>
  <c r="V2765" i="1"/>
  <c r="AD2764" i="1"/>
  <c r="AC2764" i="1"/>
  <c r="AB2764" i="1"/>
  <c r="AA2764" i="1"/>
  <c r="Z2764" i="1"/>
  <c r="Y2764" i="1"/>
  <c r="X2764" i="1"/>
  <c r="W2764" i="1"/>
  <c r="V2764" i="1"/>
  <c r="AD2763" i="1"/>
  <c r="AC2763" i="1"/>
  <c r="AB2763" i="1"/>
  <c r="AA2763" i="1"/>
  <c r="Z2763" i="1"/>
  <c r="Y2763" i="1"/>
  <c r="X2763" i="1"/>
  <c r="W2763" i="1"/>
  <c r="V2763" i="1"/>
  <c r="AD2762" i="1"/>
  <c r="AC2762" i="1"/>
  <c r="AB2762" i="1"/>
  <c r="AA2762" i="1"/>
  <c r="Z2762" i="1"/>
  <c r="Y2762" i="1"/>
  <c r="X2762" i="1"/>
  <c r="W2762" i="1"/>
  <c r="V2762" i="1"/>
  <c r="AD2761" i="1"/>
  <c r="AC2761" i="1"/>
  <c r="AB2761" i="1"/>
  <c r="AA2761" i="1"/>
  <c r="Z2761" i="1"/>
  <c r="Y2761" i="1"/>
  <c r="X2761" i="1"/>
  <c r="W2761" i="1"/>
  <c r="V2761" i="1"/>
  <c r="AD2760" i="1"/>
  <c r="AC2760" i="1"/>
  <c r="AB2760" i="1"/>
  <c r="AA2760" i="1"/>
  <c r="Z2760" i="1"/>
  <c r="Y2760" i="1"/>
  <c r="X2760" i="1"/>
  <c r="W2760" i="1"/>
  <c r="V2760" i="1"/>
  <c r="AD2759" i="1"/>
  <c r="AC2759" i="1"/>
  <c r="AB2759" i="1"/>
  <c r="AA2759" i="1"/>
  <c r="Z2759" i="1"/>
  <c r="Y2759" i="1"/>
  <c r="X2759" i="1"/>
  <c r="W2759" i="1"/>
  <c r="V2759" i="1"/>
  <c r="AD2758" i="1"/>
  <c r="AC2758" i="1"/>
  <c r="AB2758" i="1"/>
  <c r="AA2758" i="1"/>
  <c r="Z2758" i="1"/>
  <c r="Y2758" i="1"/>
  <c r="X2758" i="1"/>
  <c r="W2758" i="1"/>
  <c r="V2758" i="1"/>
  <c r="AD2757" i="1"/>
  <c r="AC2757" i="1"/>
  <c r="AB2757" i="1"/>
  <c r="AA2757" i="1"/>
  <c r="Z2757" i="1"/>
  <c r="Y2757" i="1"/>
  <c r="X2757" i="1"/>
  <c r="W2757" i="1"/>
  <c r="V2757" i="1"/>
  <c r="AD2756" i="1"/>
  <c r="AC2756" i="1"/>
  <c r="AB2756" i="1"/>
  <c r="AA2756" i="1"/>
  <c r="Z2756" i="1"/>
  <c r="Y2756" i="1"/>
  <c r="X2756" i="1"/>
  <c r="W2756" i="1"/>
  <c r="V2756" i="1"/>
  <c r="AD2755" i="1"/>
  <c r="AC2755" i="1"/>
  <c r="AB2755" i="1"/>
  <c r="AA2755" i="1"/>
  <c r="Z2755" i="1"/>
  <c r="Y2755" i="1"/>
  <c r="X2755" i="1"/>
  <c r="W2755" i="1"/>
  <c r="V2755" i="1"/>
  <c r="AD2708" i="1"/>
  <c r="AC2708" i="1"/>
  <c r="AB2708" i="1"/>
  <c r="AA2708" i="1"/>
  <c r="Z2708" i="1"/>
  <c r="Y2708" i="1"/>
  <c r="X2708" i="1"/>
  <c r="W2708" i="1"/>
  <c r="V2708" i="1"/>
  <c r="AD2707" i="1"/>
  <c r="AC2707" i="1"/>
  <c r="AB2707" i="1"/>
  <c r="AA2707" i="1"/>
  <c r="Z2707" i="1"/>
  <c r="Y2707" i="1"/>
  <c r="X2707" i="1"/>
  <c r="W2707" i="1"/>
  <c r="V2707" i="1"/>
  <c r="AD2706" i="1"/>
  <c r="AC2706" i="1"/>
  <c r="AB2706" i="1"/>
  <c r="AA2706" i="1"/>
  <c r="Z2706" i="1"/>
  <c r="Y2706" i="1"/>
  <c r="X2706" i="1"/>
  <c r="W2706" i="1"/>
  <c r="V2706" i="1"/>
  <c r="AD2705" i="1"/>
  <c r="AC2705" i="1"/>
  <c r="AB2705" i="1"/>
  <c r="AA2705" i="1"/>
  <c r="Z2705" i="1"/>
  <c r="Y2705" i="1"/>
  <c r="X2705" i="1"/>
  <c r="W2705" i="1"/>
  <c r="V2705" i="1"/>
  <c r="AD2704" i="1"/>
  <c r="AC2704" i="1"/>
  <c r="AB2704" i="1"/>
  <c r="AA2704" i="1"/>
  <c r="Z2704" i="1"/>
  <c r="Y2704" i="1"/>
  <c r="X2704" i="1"/>
  <c r="W2704" i="1"/>
  <c r="V2704" i="1"/>
  <c r="AD2703" i="1"/>
  <c r="AC2703" i="1"/>
  <c r="AB2703" i="1"/>
  <c r="AA2703" i="1"/>
  <c r="Z2703" i="1"/>
  <c r="Y2703" i="1"/>
  <c r="X2703" i="1"/>
  <c r="W2703" i="1"/>
  <c r="V2703" i="1"/>
  <c r="AD2702" i="1"/>
  <c r="AC2702" i="1"/>
  <c r="AB2702" i="1"/>
  <c r="AA2702" i="1"/>
  <c r="Z2702" i="1"/>
  <c r="Y2702" i="1"/>
  <c r="X2702" i="1"/>
  <c r="W2702" i="1"/>
  <c r="V2702" i="1"/>
  <c r="AD2701" i="1"/>
  <c r="AC2701" i="1"/>
  <c r="AB2701" i="1"/>
  <c r="AA2701" i="1"/>
  <c r="Z2701" i="1"/>
  <c r="Y2701" i="1"/>
  <c r="X2701" i="1"/>
  <c r="W2701" i="1"/>
  <c r="V2701" i="1"/>
  <c r="AD2700" i="1"/>
  <c r="AC2700" i="1"/>
  <c r="AB2700" i="1"/>
  <c r="AA2700" i="1"/>
  <c r="Z2700" i="1"/>
  <c r="Y2700" i="1"/>
  <c r="X2700" i="1"/>
  <c r="W2700" i="1"/>
  <c r="V2700" i="1"/>
  <c r="AD2699" i="1"/>
  <c r="AC2699" i="1"/>
  <c r="AB2699" i="1"/>
  <c r="AA2699" i="1"/>
  <c r="Z2699" i="1"/>
  <c r="Y2699" i="1"/>
  <c r="X2699" i="1"/>
  <c r="W2699" i="1"/>
  <c r="V2699" i="1"/>
  <c r="AD2698" i="1"/>
  <c r="AC2698" i="1"/>
  <c r="AB2698" i="1"/>
  <c r="AA2698" i="1"/>
  <c r="Z2698" i="1"/>
  <c r="Y2698" i="1"/>
  <c r="X2698" i="1"/>
  <c r="W2698" i="1"/>
  <c r="V2698" i="1"/>
  <c r="AD2697" i="1"/>
  <c r="AC2697" i="1"/>
  <c r="AB2697" i="1"/>
  <c r="AA2697" i="1"/>
  <c r="Z2697" i="1"/>
  <c r="Y2697" i="1"/>
  <c r="X2697" i="1"/>
  <c r="W2697" i="1"/>
  <c r="V2697" i="1"/>
  <c r="AD2683" i="1"/>
  <c r="AC2683" i="1"/>
  <c r="AB2683" i="1"/>
  <c r="AA2683" i="1"/>
  <c r="Z2683" i="1"/>
  <c r="Y2683" i="1"/>
  <c r="X2683" i="1"/>
  <c r="W2683" i="1"/>
  <c r="V2683" i="1"/>
  <c r="AD2682" i="1"/>
  <c r="AC2682" i="1"/>
  <c r="AB2682" i="1"/>
  <c r="AA2682" i="1"/>
  <c r="Z2682" i="1"/>
  <c r="Y2682" i="1"/>
  <c r="X2682" i="1"/>
  <c r="W2682" i="1"/>
  <c r="V2682" i="1"/>
  <c r="AD2681" i="1"/>
  <c r="AC2681" i="1"/>
  <c r="AB2681" i="1"/>
  <c r="AA2681" i="1"/>
  <c r="Z2681" i="1"/>
  <c r="Y2681" i="1"/>
  <c r="X2681" i="1"/>
  <c r="W2681" i="1"/>
  <c r="V2681" i="1"/>
  <c r="AD2680" i="1"/>
  <c r="AC2680" i="1"/>
  <c r="AB2680" i="1"/>
  <c r="AA2680" i="1"/>
  <c r="Z2680" i="1"/>
  <c r="Y2680" i="1"/>
  <c r="X2680" i="1"/>
  <c r="W2680" i="1"/>
  <c r="V2680" i="1"/>
  <c r="AD2679" i="1"/>
  <c r="AC2679" i="1"/>
  <c r="AB2679" i="1"/>
  <c r="AA2679" i="1"/>
  <c r="Z2679" i="1"/>
  <c r="Y2679" i="1"/>
  <c r="X2679" i="1"/>
  <c r="W2679" i="1"/>
  <c r="V2679" i="1"/>
  <c r="AD2678" i="1"/>
  <c r="AC2678" i="1"/>
  <c r="AB2678" i="1"/>
  <c r="AA2678" i="1"/>
  <c r="Z2678" i="1"/>
  <c r="Y2678" i="1"/>
  <c r="X2678" i="1"/>
  <c r="W2678" i="1"/>
  <c r="V2678" i="1"/>
  <c r="AD2677" i="1"/>
  <c r="AC2677" i="1"/>
  <c r="AB2677" i="1"/>
  <c r="AA2677" i="1"/>
  <c r="Z2677" i="1"/>
  <c r="Y2677" i="1"/>
  <c r="X2677" i="1"/>
  <c r="W2677" i="1"/>
  <c r="V2677" i="1"/>
  <c r="AD2676" i="1"/>
  <c r="AC2676" i="1"/>
  <c r="AB2676" i="1"/>
  <c r="AA2676" i="1"/>
  <c r="Z2676" i="1"/>
  <c r="Y2676" i="1"/>
  <c r="X2676" i="1"/>
  <c r="W2676" i="1"/>
  <c r="V2676" i="1"/>
  <c r="AD2675" i="1"/>
  <c r="AC2675" i="1"/>
  <c r="AB2675" i="1"/>
  <c r="AA2675" i="1"/>
  <c r="Z2675" i="1"/>
  <c r="Y2675" i="1"/>
  <c r="X2675" i="1"/>
  <c r="W2675" i="1"/>
  <c r="V2675" i="1"/>
  <c r="AD2674" i="1"/>
  <c r="AC2674" i="1"/>
  <c r="AB2674" i="1"/>
  <c r="AA2674" i="1"/>
  <c r="Z2674" i="1"/>
  <c r="Y2674" i="1"/>
  <c r="X2674" i="1"/>
  <c r="W2674" i="1"/>
  <c r="V2674" i="1"/>
  <c r="AD2673" i="1"/>
  <c r="AC2673" i="1"/>
  <c r="AB2673" i="1"/>
  <c r="AA2673" i="1"/>
  <c r="Z2673" i="1"/>
  <c r="Y2673" i="1"/>
  <c r="X2673" i="1"/>
  <c r="W2673" i="1"/>
  <c r="V2673" i="1"/>
  <c r="AD2672" i="1"/>
  <c r="AC2672" i="1"/>
  <c r="AB2672" i="1"/>
  <c r="AA2672" i="1"/>
  <c r="Z2672" i="1"/>
  <c r="Y2672" i="1"/>
  <c r="X2672" i="1"/>
  <c r="W2672" i="1"/>
  <c r="V2672" i="1"/>
  <c r="AD2671" i="1"/>
  <c r="AC2671" i="1"/>
  <c r="AB2671" i="1"/>
  <c r="AA2671" i="1"/>
  <c r="Z2671" i="1"/>
  <c r="Y2671" i="1"/>
  <c r="X2671" i="1"/>
  <c r="W2671" i="1"/>
  <c r="V2671" i="1"/>
  <c r="AD2670" i="1"/>
  <c r="AC2670" i="1"/>
  <c r="AB2670" i="1"/>
  <c r="AA2670" i="1"/>
  <c r="Z2670" i="1"/>
  <c r="Y2670" i="1"/>
  <c r="X2670" i="1"/>
  <c r="W2670" i="1"/>
  <c r="V2670" i="1"/>
  <c r="AD2669" i="1"/>
  <c r="AC2669" i="1"/>
  <c r="AB2669" i="1"/>
  <c r="AA2669" i="1"/>
  <c r="Z2669" i="1"/>
  <c r="Y2669" i="1"/>
  <c r="X2669" i="1"/>
  <c r="W2669" i="1"/>
  <c r="V2669" i="1"/>
  <c r="AD2668" i="1"/>
  <c r="AC2668" i="1"/>
  <c r="AB2668" i="1"/>
  <c r="AA2668" i="1"/>
  <c r="Z2668" i="1"/>
  <c r="Y2668" i="1"/>
  <c r="X2668" i="1"/>
  <c r="W2668" i="1"/>
  <c r="V2668" i="1"/>
  <c r="AD2667" i="1"/>
  <c r="AC2667" i="1"/>
  <c r="AB2667" i="1"/>
  <c r="AA2667" i="1"/>
  <c r="Z2667" i="1"/>
  <c r="Y2667" i="1"/>
  <c r="X2667" i="1"/>
  <c r="W2667" i="1"/>
  <c r="V2667" i="1"/>
  <c r="AD2666" i="1"/>
  <c r="AC2666" i="1"/>
  <c r="AB2666" i="1"/>
  <c r="AA2666" i="1"/>
  <c r="Z2666" i="1"/>
  <c r="Y2666" i="1"/>
  <c r="X2666" i="1"/>
  <c r="W2666" i="1"/>
  <c r="V2666" i="1"/>
  <c r="AD2665" i="1"/>
  <c r="AC2665" i="1"/>
  <c r="AB2665" i="1"/>
  <c r="AA2665" i="1"/>
  <c r="Z2665" i="1"/>
  <c r="Y2665" i="1"/>
  <c r="X2665" i="1"/>
  <c r="W2665" i="1"/>
  <c r="V2665" i="1"/>
  <c r="AD2664" i="1"/>
  <c r="AC2664" i="1"/>
  <c r="AB2664" i="1"/>
  <c r="AA2664" i="1"/>
  <c r="Z2664" i="1"/>
  <c r="Y2664" i="1"/>
  <c r="X2664" i="1"/>
  <c r="W2664" i="1"/>
  <c r="V2664" i="1"/>
  <c r="AD2663" i="1"/>
  <c r="AC2663" i="1"/>
  <c r="AB2663" i="1"/>
  <c r="AA2663" i="1"/>
  <c r="Z2663" i="1"/>
  <c r="Y2663" i="1"/>
  <c r="X2663" i="1"/>
  <c r="W2663" i="1"/>
  <c r="V2663" i="1"/>
  <c r="AD2662" i="1"/>
  <c r="AC2662" i="1"/>
  <c r="AB2662" i="1"/>
  <c r="AA2662" i="1"/>
  <c r="Z2662" i="1"/>
  <c r="Y2662" i="1"/>
  <c r="X2662" i="1"/>
  <c r="W2662" i="1"/>
  <c r="V2662" i="1"/>
  <c r="AD2661" i="1"/>
  <c r="AC2661" i="1"/>
  <c r="AB2661" i="1"/>
  <c r="AA2661" i="1"/>
  <c r="Z2661" i="1"/>
  <c r="Y2661" i="1"/>
  <c r="X2661" i="1"/>
  <c r="W2661" i="1"/>
  <c r="V2661" i="1"/>
  <c r="AD2660" i="1"/>
  <c r="AC2660" i="1"/>
  <c r="AB2660" i="1"/>
  <c r="AA2660" i="1"/>
  <c r="Z2660" i="1"/>
  <c r="Y2660" i="1"/>
  <c r="X2660" i="1"/>
  <c r="W2660" i="1"/>
  <c r="V2660" i="1"/>
  <c r="AD2659" i="1"/>
  <c r="AC2659" i="1"/>
  <c r="AB2659" i="1"/>
  <c r="AA2659" i="1"/>
  <c r="Z2659" i="1"/>
  <c r="Y2659" i="1"/>
  <c r="X2659" i="1"/>
  <c r="W2659" i="1"/>
  <c r="V2659" i="1"/>
  <c r="AD2658" i="1"/>
  <c r="AC2658" i="1"/>
  <c r="AB2658" i="1"/>
  <c r="AA2658" i="1"/>
  <c r="Z2658" i="1"/>
  <c r="Y2658" i="1"/>
  <c r="X2658" i="1"/>
  <c r="W2658" i="1"/>
  <c r="V2658" i="1"/>
  <c r="AD2657" i="1"/>
  <c r="AC2657" i="1"/>
  <c r="AB2657" i="1"/>
  <c r="AA2657" i="1"/>
  <c r="Z2657" i="1"/>
  <c r="Y2657" i="1"/>
  <c r="X2657" i="1"/>
  <c r="W2657" i="1"/>
  <c r="V2657" i="1"/>
  <c r="AD2656" i="1"/>
  <c r="AC2656" i="1"/>
  <c r="AB2656" i="1"/>
  <c r="AA2656" i="1"/>
  <c r="Z2656" i="1"/>
  <c r="Y2656" i="1"/>
  <c r="X2656" i="1"/>
  <c r="W2656" i="1"/>
  <c r="V2656" i="1"/>
  <c r="AD2653" i="1"/>
  <c r="AC2653" i="1"/>
  <c r="AB2653" i="1"/>
  <c r="AA2653" i="1"/>
  <c r="Z2653" i="1"/>
  <c r="Y2653" i="1"/>
  <c r="X2653" i="1"/>
  <c r="W2653" i="1"/>
  <c r="V2653" i="1"/>
  <c r="AD2652" i="1"/>
  <c r="AC2652" i="1"/>
  <c r="AB2652" i="1"/>
  <c r="AA2652" i="1"/>
  <c r="Z2652" i="1"/>
  <c r="Y2652" i="1"/>
  <c r="X2652" i="1"/>
  <c r="W2652" i="1"/>
  <c r="V2652" i="1"/>
  <c r="AD2651" i="1"/>
  <c r="AC2651" i="1"/>
  <c r="AB2651" i="1"/>
  <c r="AA2651" i="1"/>
  <c r="Z2651" i="1"/>
  <c r="Y2651" i="1"/>
  <c r="X2651" i="1"/>
  <c r="W2651" i="1"/>
  <c r="V2651" i="1"/>
  <c r="AD2650" i="1"/>
  <c r="AC2650" i="1"/>
  <c r="AB2650" i="1"/>
  <c r="AA2650" i="1"/>
  <c r="Z2650" i="1"/>
  <c r="Y2650" i="1"/>
  <c r="X2650" i="1"/>
  <c r="W2650" i="1"/>
  <c r="V2650" i="1"/>
  <c r="AD2649" i="1"/>
  <c r="AC2649" i="1"/>
  <c r="AB2649" i="1"/>
  <c r="AA2649" i="1"/>
  <c r="Z2649" i="1"/>
  <c r="Y2649" i="1"/>
  <c r="X2649" i="1"/>
  <c r="W2649" i="1"/>
  <c r="V2649" i="1"/>
  <c r="AD2648" i="1"/>
  <c r="AC2648" i="1"/>
  <c r="AB2648" i="1"/>
  <c r="AA2648" i="1"/>
  <c r="Z2648" i="1"/>
  <c r="Y2648" i="1"/>
  <c r="X2648" i="1"/>
  <c r="W2648" i="1"/>
  <c r="V2648" i="1"/>
  <c r="AD2647" i="1"/>
  <c r="AC2647" i="1"/>
  <c r="AB2647" i="1"/>
  <c r="AA2647" i="1"/>
  <c r="Z2647" i="1"/>
  <c r="Y2647" i="1"/>
  <c r="X2647" i="1"/>
  <c r="W2647" i="1"/>
  <c r="V2647" i="1"/>
  <c r="AD2545" i="1"/>
  <c r="AC2545" i="1"/>
  <c r="AB2545" i="1"/>
  <c r="AA2545" i="1"/>
  <c r="Z2545" i="1"/>
  <c r="Y2545" i="1"/>
  <c r="X2545" i="1"/>
  <c r="W2545" i="1"/>
  <c r="V2545" i="1"/>
  <c r="AD2544" i="1"/>
  <c r="AC2544" i="1"/>
  <c r="AB2544" i="1"/>
  <c r="AA2544" i="1"/>
  <c r="Z2544" i="1"/>
  <c r="Y2544" i="1"/>
  <c r="X2544" i="1"/>
  <c r="W2544" i="1"/>
  <c r="V2544" i="1"/>
  <c r="AD2543" i="1"/>
  <c r="AC2543" i="1"/>
  <c r="AB2543" i="1"/>
  <c r="AA2543" i="1"/>
  <c r="Z2543" i="1"/>
  <c r="Y2543" i="1"/>
  <c r="X2543" i="1"/>
  <c r="W2543" i="1"/>
  <c r="V2543" i="1"/>
  <c r="AD2542" i="1"/>
  <c r="AC2542" i="1"/>
  <c r="AB2542" i="1"/>
  <c r="AA2542" i="1"/>
  <c r="Z2542" i="1"/>
  <c r="Y2542" i="1"/>
  <c r="X2542" i="1"/>
  <c r="W2542" i="1"/>
  <c r="V2542" i="1"/>
  <c r="AD2541" i="1"/>
  <c r="AC2541" i="1"/>
  <c r="AB2541" i="1"/>
  <c r="AA2541" i="1"/>
  <c r="Z2541" i="1"/>
  <c r="Y2541" i="1"/>
  <c r="X2541" i="1"/>
  <c r="W2541" i="1"/>
  <c r="V2541" i="1"/>
  <c r="AD2540" i="1"/>
  <c r="AC2540" i="1"/>
  <c r="AB2540" i="1"/>
  <c r="AA2540" i="1"/>
  <c r="Z2540" i="1"/>
  <c r="Y2540" i="1"/>
  <c r="X2540" i="1"/>
  <c r="W2540" i="1"/>
  <c r="V2540" i="1"/>
  <c r="AD2539" i="1"/>
  <c r="AC2539" i="1"/>
  <c r="AB2539" i="1"/>
  <c r="AA2539" i="1"/>
  <c r="Z2539" i="1"/>
  <c r="Y2539" i="1"/>
  <c r="X2539" i="1"/>
  <c r="W2539" i="1"/>
  <c r="V2539" i="1"/>
  <c r="AD2538" i="1"/>
  <c r="AC2538" i="1"/>
  <c r="AB2538" i="1"/>
  <c r="AA2538" i="1"/>
  <c r="Z2538" i="1"/>
  <c r="Y2538" i="1"/>
  <c r="X2538" i="1"/>
  <c r="W2538" i="1"/>
  <c r="V2538" i="1"/>
  <c r="AD2537" i="1"/>
  <c r="AC2537" i="1"/>
  <c r="AB2537" i="1"/>
  <c r="AA2537" i="1"/>
  <c r="Z2537" i="1"/>
  <c r="Y2537" i="1"/>
  <c r="X2537" i="1"/>
  <c r="W2537" i="1"/>
  <c r="V2537" i="1"/>
  <c r="AD2536" i="1"/>
  <c r="AC2536" i="1"/>
  <c r="AB2536" i="1"/>
  <c r="AA2536" i="1"/>
  <c r="Z2536" i="1"/>
  <c r="Y2536" i="1"/>
  <c r="X2536" i="1"/>
  <c r="W2536" i="1"/>
  <c r="V2536" i="1"/>
  <c r="AD2535" i="1"/>
  <c r="AC2535" i="1"/>
  <c r="AB2535" i="1"/>
  <c r="AA2535" i="1"/>
  <c r="Z2535" i="1"/>
  <c r="Y2535" i="1"/>
  <c r="X2535" i="1"/>
  <c r="W2535" i="1"/>
  <c r="V2535" i="1"/>
  <c r="AD2534" i="1"/>
  <c r="AC2534" i="1"/>
  <c r="AB2534" i="1"/>
  <c r="AA2534" i="1"/>
  <c r="Z2534" i="1"/>
  <c r="Y2534" i="1"/>
  <c r="X2534" i="1"/>
  <c r="W2534" i="1"/>
  <c r="V2534" i="1"/>
  <c r="AD2533" i="1"/>
  <c r="AC2533" i="1"/>
  <c r="AB2533" i="1"/>
  <c r="AA2533" i="1"/>
  <c r="Z2533" i="1"/>
  <c r="Y2533" i="1"/>
  <c r="X2533" i="1"/>
  <c r="W2533" i="1"/>
  <c r="V2533" i="1"/>
  <c r="AD2532" i="1"/>
  <c r="AC2532" i="1"/>
  <c r="AB2532" i="1"/>
  <c r="AA2532" i="1"/>
  <c r="Z2532" i="1"/>
  <c r="Y2532" i="1"/>
  <c r="X2532" i="1"/>
  <c r="W2532" i="1"/>
  <c r="V2532" i="1"/>
  <c r="AD2531" i="1"/>
  <c r="AC2531" i="1"/>
  <c r="AB2531" i="1"/>
  <c r="AA2531" i="1"/>
  <c r="Z2531" i="1"/>
  <c r="Y2531" i="1"/>
  <c r="X2531" i="1"/>
  <c r="W2531" i="1"/>
  <c r="V2531" i="1"/>
  <c r="AD2530" i="1"/>
  <c r="AC2530" i="1"/>
  <c r="AB2530" i="1"/>
  <c r="AA2530" i="1"/>
  <c r="Z2530" i="1"/>
  <c r="Y2530" i="1"/>
  <c r="X2530" i="1"/>
  <c r="W2530" i="1"/>
  <c r="V2530" i="1"/>
  <c r="AD2529" i="1"/>
  <c r="AC2529" i="1"/>
  <c r="AB2529" i="1"/>
  <c r="AA2529" i="1"/>
  <c r="Z2529" i="1"/>
  <c r="Y2529" i="1"/>
  <c r="X2529" i="1"/>
  <c r="W2529" i="1"/>
  <c r="V2529" i="1"/>
  <c r="AD2528" i="1"/>
  <c r="AC2528" i="1"/>
  <c r="AB2528" i="1"/>
  <c r="AA2528" i="1"/>
  <c r="Z2528" i="1"/>
  <c r="Y2528" i="1"/>
  <c r="X2528" i="1"/>
  <c r="W2528" i="1"/>
  <c r="V2528" i="1"/>
  <c r="AD2527" i="1"/>
  <c r="AC2527" i="1"/>
  <c r="AB2527" i="1"/>
  <c r="AA2527" i="1"/>
  <c r="Z2527" i="1"/>
  <c r="Y2527" i="1"/>
  <c r="X2527" i="1"/>
  <c r="W2527" i="1"/>
  <c r="V2527" i="1"/>
  <c r="AD2526" i="1"/>
  <c r="AC2526" i="1"/>
  <c r="AB2526" i="1"/>
  <c r="AA2526" i="1"/>
  <c r="Z2526" i="1"/>
  <c r="Y2526" i="1"/>
  <c r="X2526" i="1"/>
  <c r="W2526" i="1"/>
  <c r="V2526" i="1"/>
  <c r="AD2467" i="1"/>
  <c r="AC2467" i="1"/>
  <c r="AB2467" i="1"/>
  <c r="AA2467" i="1"/>
  <c r="Z2467" i="1"/>
  <c r="Y2467" i="1"/>
  <c r="X2467" i="1"/>
  <c r="W2467" i="1"/>
  <c r="V2467" i="1"/>
  <c r="AD2466" i="1"/>
  <c r="AC2466" i="1"/>
  <c r="AB2466" i="1"/>
  <c r="AA2466" i="1"/>
  <c r="Z2466" i="1"/>
  <c r="Y2466" i="1"/>
  <c r="X2466" i="1"/>
  <c r="W2466" i="1"/>
  <c r="V2466" i="1"/>
  <c r="AD2479" i="1"/>
  <c r="AC2479" i="1"/>
  <c r="AB2479" i="1"/>
  <c r="AA2479" i="1"/>
  <c r="Z2479" i="1"/>
  <c r="Y2479" i="1"/>
  <c r="X2479" i="1"/>
  <c r="W2479" i="1"/>
  <c r="V2479" i="1"/>
  <c r="AD2478" i="1"/>
  <c r="AC2478" i="1"/>
  <c r="AB2478" i="1"/>
  <c r="AA2478" i="1"/>
  <c r="Z2478" i="1"/>
  <c r="Y2478" i="1"/>
  <c r="X2478" i="1"/>
  <c r="W2478" i="1"/>
  <c r="V2478" i="1"/>
  <c r="AD2477" i="1"/>
  <c r="AC2477" i="1"/>
  <c r="AB2477" i="1"/>
  <c r="AA2477" i="1"/>
  <c r="Z2477" i="1"/>
  <c r="Y2477" i="1"/>
  <c r="X2477" i="1"/>
  <c r="W2477" i="1"/>
  <c r="V2477" i="1"/>
  <c r="AD2476" i="1"/>
  <c r="AC2476" i="1"/>
  <c r="AB2476" i="1"/>
  <c r="AA2476" i="1"/>
  <c r="Z2476" i="1"/>
  <c r="Y2476" i="1"/>
  <c r="X2476" i="1"/>
  <c r="W2476" i="1"/>
  <c r="V2476" i="1"/>
  <c r="AD2475" i="1"/>
  <c r="AC2475" i="1"/>
  <c r="AB2475" i="1"/>
  <c r="AA2475" i="1"/>
  <c r="Z2475" i="1"/>
  <c r="Y2475" i="1"/>
  <c r="X2475" i="1"/>
  <c r="W2475" i="1"/>
  <c r="V2475" i="1"/>
  <c r="AD2474" i="1"/>
  <c r="AC2474" i="1"/>
  <c r="AB2474" i="1"/>
  <c r="AA2474" i="1"/>
  <c r="Z2474" i="1"/>
  <c r="Y2474" i="1"/>
  <c r="X2474" i="1"/>
  <c r="W2474" i="1"/>
  <c r="V2474" i="1"/>
  <c r="AD2473" i="1"/>
  <c r="AC2473" i="1"/>
  <c r="AB2473" i="1"/>
  <c r="AA2473" i="1"/>
  <c r="Z2473" i="1"/>
  <c r="Y2473" i="1"/>
  <c r="X2473" i="1"/>
  <c r="W2473" i="1"/>
  <c r="V2473" i="1"/>
  <c r="AD2472" i="1"/>
  <c r="AC2472" i="1"/>
  <c r="AB2472" i="1"/>
  <c r="AA2472" i="1"/>
  <c r="Z2472" i="1"/>
  <c r="Y2472" i="1"/>
  <c r="X2472" i="1"/>
  <c r="W2472" i="1"/>
  <c r="V2472" i="1"/>
  <c r="AD2471" i="1"/>
  <c r="AC2471" i="1"/>
  <c r="AB2471" i="1"/>
  <c r="AA2471" i="1"/>
  <c r="Z2471" i="1"/>
  <c r="Y2471" i="1"/>
  <c r="X2471" i="1"/>
  <c r="W2471" i="1"/>
  <c r="V2471" i="1"/>
  <c r="AD2470" i="1"/>
  <c r="AC2470" i="1"/>
  <c r="AB2470" i="1"/>
  <c r="AA2470" i="1"/>
  <c r="Z2470" i="1"/>
  <c r="Y2470" i="1"/>
  <c r="X2470" i="1"/>
  <c r="W2470" i="1"/>
  <c r="V2470" i="1"/>
  <c r="AD2631" i="1"/>
  <c r="AC2631" i="1"/>
  <c r="AB2631" i="1"/>
  <c r="AA2631" i="1"/>
  <c r="Z2631" i="1"/>
  <c r="Y2631" i="1"/>
  <c r="X2631" i="1"/>
  <c r="W2631" i="1"/>
  <c r="V2631" i="1"/>
  <c r="AD2630" i="1"/>
  <c r="AC2630" i="1"/>
  <c r="AB2630" i="1"/>
  <c r="AA2630" i="1"/>
  <c r="Z2630" i="1"/>
  <c r="Y2630" i="1"/>
  <c r="X2630" i="1"/>
  <c r="W2630" i="1"/>
  <c r="V2630" i="1"/>
  <c r="AD2629" i="1"/>
  <c r="AC2629" i="1"/>
  <c r="AB2629" i="1"/>
  <c r="AA2629" i="1"/>
  <c r="Z2629" i="1"/>
  <c r="Y2629" i="1"/>
  <c r="X2629" i="1"/>
  <c r="W2629" i="1"/>
  <c r="V2629" i="1"/>
  <c r="AD2628" i="1"/>
  <c r="AC2628" i="1"/>
  <c r="AB2628" i="1"/>
  <c r="AA2628" i="1"/>
  <c r="Z2628" i="1"/>
  <c r="Y2628" i="1"/>
  <c r="X2628" i="1"/>
  <c r="W2628" i="1"/>
  <c r="V2628" i="1"/>
  <c r="AD2627" i="1"/>
  <c r="AC2627" i="1"/>
  <c r="AB2627" i="1"/>
  <c r="AA2627" i="1"/>
  <c r="Z2627" i="1"/>
  <c r="Y2627" i="1"/>
  <c r="X2627" i="1"/>
  <c r="W2627" i="1"/>
  <c r="V2627" i="1"/>
  <c r="AD2626" i="1"/>
  <c r="AC2626" i="1"/>
  <c r="AB2626" i="1"/>
  <c r="AA2626" i="1"/>
  <c r="Z2626" i="1"/>
  <c r="Y2626" i="1"/>
  <c r="X2626" i="1"/>
  <c r="W2626" i="1"/>
  <c r="V2626" i="1"/>
  <c r="AD2625" i="1"/>
  <c r="AC2625" i="1"/>
  <c r="AB2625" i="1"/>
  <c r="AA2625" i="1"/>
  <c r="Z2625" i="1"/>
  <c r="Y2625" i="1"/>
  <c r="X2625" i="1"/>
  <c r="W2625" i="1"/>
  <c r="V2625" i="1"/>
  <c r="AD2624" i="1"/>
  <c r="AC2624" i="1"/>
  <c r="AB2624" i="1"/>
  <c r="AA2624" i="1"/>
  <c r="Z2624" i="1"/>
  <c r="Y2624" i="1"/>
  <c r="X2624" i="1"/>
  <c r="W2624" i="1"/>
  <c r="V2624" i="1"/>
  <c r="AD2623" i="1"/>
  <c r="AC2623" i="1"/>
  <c r="AB2623" i="1"/>
  <c r="AA2623" i="1"/>
  <c r="Z2623" i="1"/>
  <c r="Y2623" i="1"/>
  <c r="X2623" i="1"/>
  <c r="W2623" i="1"/>
  <c r="V2623" i="1"/>
  <c r="AD2622" i="1"/>
  <c r="AC2622" i="1"/>
  <c r="AB2622" i="1"/>
  <c r="AA2622" i="1"/>
  <c r="Z2622" i="1"/>
  <c r="Y2622" i="1"/>
  <c r="X2622" i="1"/>
  <c r="W2622" i="1"/>
  <c r="V2622" i="1"/>
  <c r="AD2621" i="1"/>
  <c r="AC2621" i="1"/>
  <c r="AB2621" i="1"/>
  <c r="AA2621" i="1"/>
  <c r="Z2621" i="1"/>
  <c r="Y2621" i="1"/>
  <c r="X2621" i="1"/>
  <c r="W2621" i="1"/>
  <c r="V2621" i="1"/>
  <c r="AD2620" i="1"/>
  <c r="AC2620" i="1"/>
  <c r="AB2620" i="1"/>
  <c r="AA2620" i="1"/>
  <c r="Z2620" i="1"/>
  <c r="Y2620" i="1"/>
  <c r="X2620" i="1"/>
  <c r="W2620" i="1"/>
  <c r="V2620" i="1"/>
  <c r="AD2619" i="1"/>
  <c r="AC2619" i="1"/>
  <c r="AB2619" i="1"/>
  <c r="AA2619" i="1"/>
  <c r="Z2619" i="1"/>
  <c r="Y2619" i="1"/>
  <c r="X2619" i="1"/>
  <c r="W2619" i="1"/>
  <c r="V2619" i="1"/>
  <c r="AD2618" i="1"/>
  <c r="AC2618" i="1"/>
  <c r="AB2618" i="1"/>
  <c r="AA2618" i="1"/>
  <c r="Z2618" i="1"/>
  <c r="Y2618" i="1"/>
  <c r="X2618" i="1"/>
  <c r="W2618" i="1"/>
  <c r="V2618" i="1"/>
  <c r="AD2617" i="1"/>
  <c r="AC2617" i="1"/>
  <c r="AB2617" i="1"/>
  <c r="AA2617" i="1"/>
  <c r="Z2617" i="1"/>
  <c r="Y2617" i="1"/>
  <c r="X2617" i="1"/>
  <c r="W2617" i="1"/>
  <c r="V2617" i="1"/>
  <c r="AD2616" i="1"/>
  <c r="AC2616" i="1"/>
  <c r="AB2616" i="1"/>
  <c r="AA2616" i="1"/>
  <c r="Z2616" i="1"/>
  <c r="Y2616" i="1"/>
  <c r="X2616" i="1"/>
  <c r="W2616" i="1"/>
  <c r="V2616" i="1"/>
  <c r="AD2615" i="1"/>
  <c r="AC2615" i="1"/>
  <c r="AB2615" i="1"/>
  <c r="AA2615" i="1"/>
  <c r="Z2615" i="1"/>
  <c r="Y2615" i="1"/>
  <c r="X2615" i="1"/>
  <c r="W2615" i="1"/>
  <c r="V2615" i="1"/>
  <c r="AD2614" i="1"/>
  <c r="AC2614" i="1"/>
  <c r="AB2614" i="1"/>
  <c r="AA2614" i="1"/>
  <c r="Z2614" i="1"/>
  <c r="Y2614" i="1"/>
  <c r="X2614" i="1"/>
  <c r="W2614" i="1"/>
  <c r="V2614" i="1"/>
  <c r="AD2613" i="1"/>
  <c r="AC2613" i="1"/>
  <c r="AB2613" i="1"/>
  <c r="AA2613" i="1"/>
  <c r="Z2613" i="1"/>
  <c r="Y2613" i="1"/>
  <c r="X2613" i="1"/>
  <c r="W2613" i="1"/>
  <c r="V2613" i="1"/>
  <c r="AD2612" i="1"/>
  <c r="AC2612" i="1"/>
  <c r="AB2612" i="1"/>
  <c r="AA2612" i="1"/>
  <c r="Z2612" i="1"/>
  <c r="Y2612" i="1"/>
  <c r="X2612" i="1"/>
  <c r="W2612" i="1"/>
  <c r="V2612" i="1"/>
  <c r="AD2611" i="1"/>
  <c r="AC2611" i="1"/>
  <c r="AB2611" i="1"/>
  <c r="AA2611" i="1"/>
  <c r="Z2611" i="1"/>
  <c r="Y2611" i="1"/>
  <c r="X2611" i="1"/>
  <c r="W2611" i="1"/>
  <c r="V2611" i="1"/>
  <c r="AD2610" i="1"/>
  <c r="AC2610" i="1"/>
  <c r="AB2610" i="1"/>
  <c r="AA2610" i="1"/>
  <c r="Z2610" i="1"/>
  <c r="Y2610" i="1"/>
  <c r="X2610" i="1"/>
  <c r="W2610" i="1"/>
  <c r="V2610" i="1"/>
  <c r="AD2609" i="1"/>
  <c r="AC2609" i="1"/>
  <c r="AB2609" i="1"/>
  <c r="AA2609" i="1"/>
  <c r="Z2609" i="1"/>
  <c r="Y2609" i="1"/>
  <c r="X2609" i="1"/>
  <c r="W2609" i="1"/>
  <c r="V2609" i="1"/>
  <c r="AD2507" i="1"/>
  <c r="AC2507" i="1"/>
  <c r="AB2507" i="1"/>
  <c r="AA2507" i="1"/>
  <c r="Z2507" i="1"/>
  <c r="Y2507" i="1"/>
  <c r="X2507" i="1"/>
  <c r="W2507" i="1"/>
  <c r="V2507" i="1"/>
  <c r="AD2506" i="1"/>
  <c r="AC2506" i="1"/>
  <c r="AB2506" i="1"/>
  <c r="AA2506" i="1"/>
  <c r="Z2506" i="1"/>
  <c r="Y2506" i="1"/>
  <c r="X2506" i="1"/>
  <c r="W2506" i="1"/>
  <c r="V2506" i="1"/>
  <c r="AD2505" i="1"/>
  <c r="AC2505" i="1"/>
  <c r="AB2505" i="1"/>
  <c r="AA2505" i="1"/>
  <c r="Z2505" i="1"/>
  <c r="Y2505" i="1"/>
  <c r="X2505" i="1"/>
  <c r="W2505" i="1"/>
  <c r="V2505" i="1"/>
  <c r="AD2504" i="1"/>
  <c r="AC2504" i="1"/>
  <c r="AB2504" i="1"/>
  <c r="AA2504" i="1"/>
  <c r="Z2504" i="1"/>
  <c r="Y2504" i="1"/>
  <c r="X2504" i="1"/>
  <c r="W2504" i="1"/>
  <c r="V2504" i="1"/>
  <c r="AD2503" i="1"/>
  <c r="AC2503" i="1"/>
  <c r="AB2503" i="1"/>
  <c r="AA2503" i="1"/>
  <c r="Z2503" i="1"/>
  <c r="Y2503" i="1"/>
  <c r="X2503" i="1"/>
  <c r="W2503" i="1"/>
  <c r="V2503" i="1"/>
  <c r="AD2502" i="1"/>
  <c r="AC2502" i="1"/>
  <c r="AB2502" i="1"/>
  <c r="AA2502" i="1"/>
  <c r="Z2502" i="1"/>
  <c r="Y2502" i="1"/>
  <c r="X2502" i="1"/>
  <c r="W2502" i="1"/>
  <c r="V2502" i="1"/>
  <c r="AD2501" i="1"/>
  <c r="AC2501" i="1"/>
  <c r="AB2501" i="1"/>
  <c r="AA2501" i="1"/>
  <c r="Z2501" i="1"/>
  <c r="Y2501" i="1"/>
  <c r="X2501" i="1"/>
  <c r="W2501" i="1"/>
  <c r="V2501" i="1"/>
  <c r="AD2500" i="1"/>
  <c r="AC2500" i="1"/>
  <c r="AB2500" i="1"/>
  <c r="AA2500" i="1"/>
  <c r="Z2500" i="1"/>
  <c r="Y2500" i="1"/>
  <c r="X2500" i="1"/>
  <c r="W2500" i="1"/>
  <c r="V2500" i="1"/>
  <c r="AD2499" i="1"/>
  <c r="AC2499" i="1"/>
  <c r="AB2499" i="1"/>
  <c r="AA2499" i="1"/>
  <c r="Z2499" i="1"/>
  <c r="Y2499" i="1"/>
  <c r="X2499" i="1"/>
  <c r="W2499" i="1"/>
  <c r="V2499" i="1"/>
  <c r="AD2498" i="1"/>
  <c r="AC2498" i="1"/>
  <c r="AB2498" i="1"/>
  <c r="AA2498" i="1"/>
  <c r="Z2498" i="1"/>
  <c r="Y2498" i="1"/>
  <c r="X2498" i="1"/>
  <c r="W2498" i="1"/>
  <c r="V2498" i="1"/>
  <c r="AD2497" i="1"/>
  <c r="AC2497" i="1"/>
  <c r="AB2497" i="1"/>
  <c r="AA2497" i="1"/>
  <c r="Z2497" i="1"/>
  <c r="Y2497" i="1"/>
  <c r="X2497" i="1"/>
  <c r="W2497" i="1"/>
  <c r="V2497" i="1"/>
  <c r="AD2496" i="1"/>
  <c r="AC2496" i="1"/>
  <c r="AB2496" i="1"/>
  <c r="AA2496" i="1"/>
  <c r="Z2496" i="1"/>
  <c r="Y2496" i="1"/>
  <c r="X2496" i="1"/>
  <c r="W2496" i="1"/>
  <c r="V2496" i="1"/>
  <c r="AD2495" i="1"/>
  <c r="AC2495" i="1"/>
  <c r="AB2495" i="1"/>
  <c r="AA2495" i="1"/>
  <c r="Z2495" i="1"/>
  <c r="Y2495" i="1"/>
  <c r="X2495" i="1"/>
  <c r="W2495" i="1"/>
  <c r="V2495" i="1"/>
  <c r="AD2494" i="1"/>
  <c r="AC2494" i="1"/>
  <c r="AB2494" i="1"/>
  <c r="AA2494" i="1"/>
  <c r="Z2494" i="1"/>
  <c r="Y2494" i="1"/>
  <c r="X2494" i="1"/>
  <c r="W2494" i="1"/>
  <c r="V2494" i="1"/>
  <c r="AD2493" i="1"/>
  <c r="AC2493" i="1"/>
  <c r="AB2493" i="1"/>
  <c r="AA2493" i="1"/>
  <c r="Z2493" i="1"/>
  <c r="Y2493" i="1"/>
  <c r="X2493" i="1"/>
  <c r="W2493" i="1"/>
  <c r="V2493" i="1"/>
  <c r="AD2492" i="1"/>
  <c r="AC2492" i="1"/>
  <c r="AB2492" i="1"/>
  <c r="AA2492" i="1"/>
  <c r="Z2492" i="1"/>
  <c r="Y2492" i="1"/>
  <c r="X2492" i="1"/>
  <c r="W2492" i="1"/>
  <c r="V2492" i="1"/>
  <c r="AD2491" i="1"/>
  <c r="AC2491" i="1"/>
  <c r="AB2491" i="1"/>
  <c r="AA2491" i="1"/>
  <c r="Z2491" i="1"/>
  <c r="Y2491" i="1"/>
  <c r="X2491" i="1"/>
  <c r="W2491" i="1"/>
  <c r="V2491" i="1"/>
  <c r="AD2490" i="1"/>
  <c r="AC2490" i="1"/>
  <c r="AB2490" i="1"/>
  <c r="AA2490" i="1"/>
  <c r="Z2490" i="1"/>
  <c r="Y2490" i="1"/>
  <c r="X2490" i="1"/>
  <c r="W2490" i="1"/>
  <c r="V2490" i="1"/>
  <c r="AD2489" i="1"/>
  <c r="AC2489" i="1"/>
  <c r="AB2489" i="1"/>
  <c r="AA2489" i="1"/>
  <c r="Z2489" i="1"/>
  <c r="Y2489" i="1"/>
  <c r="X2489" i="1"/>
  <c r="W2489" i="1"/>
  <c r="V2489" i="1"/>
  <c r="AD2488" i="1"/>
  <c r="AC2488" i="1"/>
  <c r="AB2488" i="1"/>
  <c r="AA2488" i="1"/>
  <c r="Z2488" i="1"/>
  <c r="Y2488" i="1"/>
  <c r="X2488" i="1"/>
  <c r="W2488" i="1"/>
  <c r="V2488" i="1"/>
  <c r="AD2487" i="1"/>
  <c r="AC2487" i="1"/>
  <c r="AB2487" i="1"/>
  <c r="AA2487" i="1"/>
  <c r="Z2487" i="1"/>
  <c r="Y2487" i="1"/>
  <c r="X2487" i="1"/>
  <c r="W2487" i="1"/>
  <c r="V2487" i="1"/>
  <c r="AD2556" i="1"/>
  <c r="AC2556" i="1"/>
  <c r="AB2556" i="1"/>
  <c r="AA2556" i="1"/>
  <c r="Z2556" i="1"/>
  <c r="Y2556" i="1"/>
  <c r="X2556" i="1"/>
  <c r="W2556" i="1"/>
  <c r="V2556" i="1"/>
  <c r="AD2583" i="1"/>
  <c r="AC2583" i="1"/>
  <c r="AB2583" i="1"/>
  <c r="AA2583" i="1"/>
  <c r="Z2583" i="1"/>
  <c r="Y2583" i="1"/>
  <c r="X2583" i="1"/>
  <c r="W2583" i="1"/>
  <c r="V2583" i="1"/>
  <c r="AD2582" i="1"/>
  <c r="AC2582" i="1"/>
  <c r="AB2582" i="1"/>
  <c r="AA2582" i="1"/>
  <c r="Z2582" i="1"/>
  <c r="Y2582" i="1"/>
  <c r="X2582" i="1"/>
  <c r="W2582" i="1"/>
  <c r="V2582" i="1"/>
  <c r="AD2581" i="1"/>
  <c r="AC2581" i="1"/>
  <c r="AB2581" i="1"/>
  <c r="AA2581" i="1"/>
  <c r="Z2581" i="1"/>
  <c r="Y2581" i="1"/>
  <c r="X2581" i="1"/>
  <c r="W2581" i="1"/>
  <c r="V2581" i="1"/>
  <c r="AD2580" i="1"/>
  <c r="AC2580" i="1"/>
  <c r="AB2580" i="1"/>
  <c r="AA2580" i="1"/>
  <c r="Z2580" i="1"/>
  <c r="Y2580" i="1"/>
  <c r="X2580" i="1"/>
  <c r="W2580" i="1"/>
  <c r="V2580" i="1"/>
  <c r="AD2579" i="1"/>
  <c r="AC2579" i="1"/>
  <c r="AB2579" i="1"/>
  <c r="AA2579" i="1"/>
  <c r="Z2579" i="1"/>
  <c r="Y2579" i="1"/>
  <c r="X2579" i="1"/>
  <c r="W2579" i="1"/>
  <c r="V2579" i="1"/>
  <c r="AD2578" i="1"/>
  <c r="AC2578" i="1"/>
  <c r="AB2578" i="1"/>
  <c r="AA2578" i="1"/>
  <c r="Z2578" i="1"/>
  <c r="Y2578" i="1"/>
  <c r="X2578" i="1"/>
  <c r="W2578" i="1"/>
  <c r="V2578" i="1"/>
  <c r="AD2577" i="1"/>
  <c r="AC2577" i="1"/>
  <c r="AB2577" i="1"/>
  <c r="AA2577" i="1"/>
  <c r="Z2577" i="1"/>
  <c r="Y2577" i="1"/>
  <c r="X2577" i="1"/>
  <c r="W2577" i="1"/>
  <c r="V2577" i="1"/>
  <c r="AD2576" i="1"/>
  <c r="AC2576" i="1"/>
  <c r="AB2576" i="1"/>
  <c r="AA2576" i="1"/>
  <c r="Z2576" i="1"/>
  <c r="Y2576" i="1"/>
  <c r="X2576" i="1"/>
  <c r="W2576" i="1"/>
  <c r="V2576" i="1"/>
  <c r="AD2575" i="1"/>
  <c r="AC2575" i="1"/>
  <c r="AB2575" i="1"/>
  <c r="AA2575" i="1"/>
  <c r="Z2575" i="1"/>
  <c r="Y2575" i="1"/>
  <c r="X2575" i="1"/>
  <c r="W2575" i="1"/>
  <c r="V2575" i="1"/>
  <c r="AD2574" i="1"/>
  <c r="AC2574" i="1"/>
  <c r="AB2574" i="1"/>
  <c r="AA2574" i="1"/>
  <c r="Z2574" i="1"/>
  <c r="Y2574" i="1"/>
  <c r="X2574" i="1"/>
  <c r="W2574" i="1"/>
  <c r="V2574" i="1"/>
  <c r="AD2573" i="1"/>
  <c r="AC2573" i="1"/>
  <c r="AB2573" i="1"/>
  <c r="AA2573" i="1"/>
  <c r="Z2573" i="1"/>
  <c r="Y2573" i="1"/>
  <c r="X2573" i="1"/>
  <c r="W2573" i="1"/>
  <c r="V2573" i="1"/>
  <c r="AD2572" i="1"/>
  <c r="AC2572" i="1"/>
  <c r="AB2572" i="1"/>
  <c r="AA2572" i="1"/>
  <c r="Z2572" i="1"/>
  <c r="Y2572" i="1"/>
  <c r="X2572" i="1"/>
  <c r="W2572" i="1"/>
  <c r="V2572" i="1"/>
  <c r="AD2565" i="1"/>
  <c r="AC2565" i="1"/>
  <c r="AB2565" i="1"/>
  <c r="AA2565" i="1"/>
  <c r="Z2565" i="1"/>
  <c r="Y2565" i="1"/>
  <c r="X2565" i="1"/>
  <c r="W2565" i="1"/>
  <c r="V2565" i="1"/>
  <c r="AD2564" i="1"/>
  <c r="AC2564" i="1"/>
  <c r="AB2564" i="1"/>
  <c r="AA2564" i="1"/>
  <c r="Z2564" i="1"/>
  <c r="Y2564" i="1"/>
  <c r="X2564" i="1"/>
  <c r="W2564" i="1"/>
  <c r="V2564" i="1"/>
  <c r="AD2563" i="1"/>
  <c r="AC2563" i="1"/>
  <c r="AB2563" i="1"/>
  <c r="AA2563" i="1"/>
  <c r="Z2563" i="1"/>
  <c r="Y2563" i="1"/>
  <c r="X2563" i="1"/>
  <c r="W2563" i="1"/>
  <c r="V2563" i="1"/>
  <c r="AD2562" i="1"/>
  <c r="AC2562" i="1"/>
  <c r="AB2562" i="1"/>
  <c r="AA2562" i="1"/>
  <c r="Z2562" i="1"/>
  <c r="Y2562" i="1"/>
  <c r="X2562" i="1"/>
  <c r="W2562" i="1"/>
  <c r="V2562" i="1"/>
  <c r="AD2561" i="1"/>
  <c r="AC2561" i="1"/>
  <c r="AB2561" i="1"/>
  <c r="AA2561" i="1"/>
  <c r="Z2561" i="1"/>
  <c r="Y2561" i="1"/>
  <c r="X2561" i="1"/>
  <c r="W2561" i="1"/>
  <c r="V2561" i="1"/>
  <c r="AD2560" i="1"/>
  <c r="AC2560" i="1"/>
  <c r="AB2560" i="1"/>
  <c r="AA2560" i="1"/>
  <c r="Z2560" i="1"/>
  <c r="Y2560" i="1"/>
  <c r="X2560" i="1"/>
  <c r="W2560" i="1"/>
  <c r="V2560" i="1"/>
  <c r="AD2559" i="1"/>
  <c r="AC2559" i="1"/>
  <c r="AB2559" i="1"/>
  <c r="AA2559" i="1"/>
  <c r="Z2559" i="1"/>
  <c r="Y2559" i="1"/>
  <c r="X2559" i="1"/>
  <c r="W2559" i="1"/>
  <c r="V2559" i="1"/>
  <c r="AD2558" i="1"/>
  <c r="AC2558" i="1"/>
  <c r="AB2558" i="1"/>
  <c r="AA2558" i="1"/>
  <c r="Z2558" i="1"/>
  <c r="Y2558" i="1"/>
  <c r="X2558" i="1"/>
  <c r="W2558" i="1"/>
  <c r="V2558" i="1"/>
  <c r="AD2557" i="1"/>
  <c r="AC2557" i="1"/>
  <c r="AB2557" i="1"/>
  <c r="AA2557" i="1"/>
  <c r="Z2557" i="1"/>
  <c r="Y2557" i="1"/>
  <c r="X2557" i="1"/>
  <c r="W2557" i="1"/>
  <c r="V2557" i="1"/>
  <c r="AD2464" i="1"/>
  <c r="AC2464" i="1"/>
  <c r="AB2464" i="1"/>
  <c r="AA2464" i="1"/>
  <c r="Z2464" i="1"/>
  <c r="Y2464" i="1"/>
  <c r="X2464" i="1"/>
  <c r="W2464" i="1"/>
  <c r="V2464" i="1"/>
  <c r="AD2463" i="1"/>
  <c r="AC2463" i="1"/>
  <c r="AB2463" i="1"/>
  <c r="AA2463" i="1"/>
  <c r="Z2463" i="1"/>
  <c r="Y2463" i="1"/>
  <c r="X2463" i="1"/>
  <c r="W2463" i="1"/>
  <c r="V2463" i="1"/>
  <c r="AD2462" i="1"/>
  <c r="AC2462" i="1"/>
  <c r="AB2462" i="1"/>
  <c r="AA2462" i="1"/>
  <c r="Z2462" i="1"/>
  <c r="Y2462" i="1"/>
  <c r="X2462" i="1"/>
  <c r="W2462" i="1"/>
  <c r="V2462" i="1"/>
  <c r="AD2461" i="1"/>
  <c r="AC2461" i="1"/>
  <c r="AB2461" i="1"/>
  <c r="AA2461" i="1"/>
  <c r="Z2461" i="1"/>
  <c r="Y2461" i="1"/>
  <c r="X2461" i="1"/>
  <c r="W2461" i="1"/>
  <c r="V2461" i="1"/>
  <c r="AD2460" i="1"/>
  <c r="AC2460" i="1"/>
  <c r="AB2460" i="1"/>
  <c r="AA2460" i="1"/>
  <c r="Z2460" i="1"/>
  <c r="Y2460" i="1"/>
  <c r="X2460" i="1"/>
  <c r="W2460" i="1"/>
  <c r="V2460" i="1"/>
  <c r="AD2459" i="1"/>
  <c r="AC2459" i="1"/>
  <c r="AB2459" i="1"/>
  <c r="AA2459" i="1"/>
  <c r="Z2459" i="1"/>
  <c r="Y2459" i="1"/>
  <c r="X2459" i="1"/>
  <c r="W2459" i="1"/>
  <c r="V2459" i="1"/>
  <c r="AD2458" i="1"/>
  <c r="AC2458" i="1"/>
  <c r="AB2458" i="1"/>
  <c r="AA2458" i="1"/>
  <c r="Z2458" i="1"/>
  <c r="Y2458" i="1"/>
  <c r="X2458" i="1"/>
  <c r="W2458" i="1"/>
  <c r="V2458" i="1"/>
  <c r="AD2457" i="1"/>
  <c r="AC2457" i="1"/>
  <c r="AB2457" i="1"/>
  <c r="AA2457" i="1"/>
  <c r="Z2457" i="1"/>
  <c r="Y2457" i="1"/>
  <c r="X2457" i="1"/>
  <c r="W2457" i="1"/>
  <c r="V2457" i="1"/>
  <c r="AD2456" i="1"/>
  <c r="AC2456" i="1"/>
  <c r="AB2456" i="1"/>
  <c r="AA2456" i="1"/>
  <c r="Z2456" i="1"/>
  <c r="Y2456" i="1"/>
  <c r="X2456" i="1"/>
  <c r="W2456" i="1"/>
  <c r="V2456" i="1"/>
  <c r="AD2455" i="1"/>
  <c r="AC2455" i="1"/>
  <c r="AB2455" i="1"/>
  <c r="AA2455" i="1"/>
  <c r="Z2455" i="1"/>
  <c r="Y2455" i="1"/>
  <c r="X2455" i="1"/>
  <c r="W2455" i="1"/>
  <c r="V2455" i="1"/>
  <c r="AD2454" i="1"/>
  <c r="AC2454" i="1"/>
  <c r="AB2454" i="1"/>
  <c r="AA2454" i="1"/>
  <c r="Z2454" i="1"/>
  <c r="Y2454" i="1"/>
  <c r="X2454" i="1"/>
  <c r="W2454" i="1"/>
  <c r="V2454" i="1"/>
  <c r="AD2215" i="1"/>
  <c r="AC2215" i="1"/>
  <c r="AB2215" i="1"/>
  <c r="AA2215" i="1"/>
  <c r="Z2215" i="1"/>
  <c r="Y2215" i="1"/>
  <c r="X2215" i="1"/>
  <c r="W2215" i="1"/>
  <c r="V2215" i="1"/>
  <c r="AD2214" i="1"/>
  <c r="AC2214" i="1"/>
  <c r="AB2214" i="1"/>
  <c r="AA2214" i="1"/>
  <c r="Z2214" i="1"/>
  <c r="Y2214" i="1"/>
  <c r="X2214" i="1"/>
  <c r="W2214" i="1"/>
  <c r="V2214" i="1"/>
  <c r="AD2213" i="1"/>
  <c r="AC2213" i="1"/>
  <c r="AB2213" i="1"/>
  <c r="AA2213" i="1"/>
  <c r="Z2213" i="1"/>
  <c r="Y2213" i="1"/>
  <c r="X2213" i="1"/>
  <c r="W2213" i="1"/>
  <c r="V2213" i="1"/>
  <c r="AD2212" i="1"/>
  <c r="AC2212" i="1"/>
  <c r="AB2212" i="1"/>
  <c r="AA2212" i="1"/>
  <c r="Z2212" i="1"/>
  <c r="Y2212" i="1"/>
  <c r="X2212" i="1"/>
  <c r="W2212" i="1"/>
  <c r="V2212" i="1"/>
  <c r="AD2211" i="1"/>
  <c r="AC2211" i="1"/>
  <c r="AB2211" i="1"/>
  <c r="AA2211" i="1"/>
  <c r="Z2211" i="1"/>
  <c r="Y2211" i="1"/>
  <c r="X2211" i="1"/>
  <c r="W2211" i="1"/>
  <c r="V2211" i="1"/>
  <c r="AD2210" i="1"/>
  <c r="AC2210" i="1"/>
  <c r="AB2210" i="1"/>
  <c r="AA2210" i="1"/>
  <c r="Z2210" i="1"/>
  <c r="Y2210" i="1"/>
  <c r="X2210" i="1"/>
  <c r="W2210" i="1"/>
  <c r="V2210" i="1"/>
  <c r="AD2209" i="1"/>
  <c r="AC2209" i="1"/>
  <c r="AB2209" i="1"/>
  <c r="AA2209" i="1"/>
  <c r="Z2209" i="1"/>
  <c r="Y2209" i="1"/>
  <c r="X2209" i="1"/>
  <c r="W2209" i="1"/>
  <c r="V2209" i="1"/>
  <c r="AD2208" i="1"/>
  <c r="AC2208" i="1"/>
  <c r="AB2208" i="1"/>
  <c r="AA2208" i="1"/>
  <c r="Z2208" i="1"/>
  <c r="Y2208" i="1"/>
  <c r="X2208" i="1"/>
  <c r="W2208" i="1"/>
  <c r="V2208" i="1"/>
  <c r="AD2207" i="1"/>
  <c r="AC2207" i="1"/>
  <c r="AB2207" i="1"/>
  <c r="AA2207" i="1"/>
  <c r="Z2207" i="1"/>
  <c r="Y2207" i="1"/>
  <c r="X2207" i="1"/>
  <c r="W2207" i="1"/>
  <c r="V2207" i="1"/>
  <c r="AD2206" i="1"/>
  <c r="AC2206" i="1"/>
  <c r="AB2206" i="1"/>
  <c r="AA2206" i="1"/>
  <c r="Z2206" i="1"/>
  <c r="Y2206" i="1"/>
  <c r="X2206" i="1"/>
  <c r="W2206" i="1"/>
  <c r="V2206" i="1"/>
  <c r="AD2205" i="1"/>
  <c r="AC2205" i="1"/>
  <c r="AB2205" i="1"/>
  <c r="AA2205" i="1"/>
  <c r="Z2205" i="1"/>
  <c r="Y2205" i="1"/>
  <c r="X2205" i="1"/>
  <c r="W2205" i="1"/>
  <c r="V2205" i="1"/>
  <c r="AD2204" i="1"/>
  <c r="AC2204" i="1"/>
  <c r="AB2204" i="1"/>
  <c r="AA2204" i="1"/>
  <c r="Z2204" i="1"/>
  <c r="Y2204" i="1"/>
  <c r="X2204" i="1"/>
  <c r="W2204" i="1"/>
  <c r="V2204" i="1"/>
  <c r="AD2203" i="1"/>
  <c r="AC2203" i="1"/>
  <c r="AB2203" i="1"/>
  <c r="AA2203" i="1"/>
  <c r="Z2203" i="1"/>
  <c r="Y2203" i="1"/>
  <c r="X2203" i="1"/>
  <c r="W2203" i="1"/>
  <c r="V2203" i="1"/>
  <c r="AD2202" i="1"/>
  <c r="AC2202" i="1"/>
  <c r="AB2202" i="1"/>
  <c r="AA2202" i="1"/>
  <c r="Z2202" i="1"/>
  <c r="Y2202" i="1"/>
  <c r="X2202" i="1"/>
  <c r="W2202" i="1"/>
  <c r="V2202" i="1"/>
  <c r="AD2201" i="1"/>
  <c r="AC2201" i="1"/>
  <c r="AB2201" i="1"/>
  <c r="AA2201" i="1"/>
  <c r="Z2201" i="1"/>
  <c r="Y2201" i="1"/>
  <c r="X2201" i="1"/>
  <c r="W2201" i="1"/>
  <c r="V2201" i="1"/>
  <c r="AD2200" i="1"/>
  <c r="AC2200" i="1"/>
  <c r="AB2200" i="1"/>
  <c r="AA2200" i="1"/>
  <c r="Z2200" i="1"/>
  <c r="Y2200" i="1"/>
  <c r="X2200" i="1"/>
  <c r="W2200" i="1"/>
  <c r="V2200" i="1"/>
  <c r="AD2199" i="1"/>
  <c r="AC2199" i="1"/>
  <c r="AB2199" i="1"/>
  <c r="AA2199" i="1"/>
  <c r="Z2199" i="1"/>
  <c r="Y2199" i="1"/>
  <c r="X2199" i="1"/>
  <c r="W2199" i="1"/>
  <c r="V2199" i="1"/>
  <c r="AD2198" i="1"/>
  <c r="AC2198" i="1"/>
  <c r="AB2198" i="1"/>
  <c r="AA2198" i="1"/>
  <c r="Z2198" i="1"/>
  <c r="Y2198" i="1"/>
  <c r="X2198" i="1"/>
  <c r="W2198" i="1"/>
  <c r="V2198" i="1"/>
  <c r="AD2197" i="1"/>
  <c r="AC2197" i="1"/>
  <c r="AB2197" i="1"/>
  <c r="AA2197" i="1"/>
  <c r="Z2197" i="1"/>
  <c r="Y2197" i="1"/>
  <c r="X2197" i="1"/>
  <c r="W2197" i="1"/>
  <c r="V2197" i="1"/>
  <c r="AD2196" i="1"/>
  <c r="AC2196" i="1"/>
  <c r="AB2196" i="1"/>
  <c r="AA2196" i="1"/>
  <c r="Z2196" i="1"/>
  <c r="Y2196" i="1"/>
  <c r="X2196" i="1"/>
  <c r="W2196" i="1"/>
  <c r="V2196" i="1"/>
  <c r="AD2195" i="1"/>
  <c r="AC2195" i="1"/>
  <c r="AB2195" i="1"/>
  <c r="AA2195" i="1"/>
  <c r="Z2195" i="1"/>
  <c r="Y2195" i="1"/>
  <c r="X2195" i="1"/>
  <c r="W2195" i="1"/>
  <c r="V2195" i="1"/>
  <c r="AD2194" i="1"/>
  <c r="AC2194" i="1"/>
  <c r="AB2194" i="1"/>
  <c r="AA2194" i="1"/>
  <c r="Z2194" i="1"/>
  <c r="Y2194" i="1"/>
  <c r="X2194" i="1"/>
  <c r="W2194" i="1"/>
  <c r="V2194" i="1"/>
  <c r="AD2193" i="1"/>
  <c r="AC2193" i="1"/>
  <c r="AB2193" i="1"/>
  <c r="AA2193" i="1"/>
  <c r="Z2193" i="1"/>
  <c r="Y2193" i="1"/>
  <c r="X2193" i="1"/>
  <c r="W2193" i="1"/>
  <c r="V2193" i="1"/>
  <c r="AD2192" i="1"/>
  <c r="AC2192" i="1"/>
  <c r="AB2192" i="1"/>
  <c r="AA2192" i="1"/>
  <c r="Z2192" i="1"/>
  <c r="Y2192" i="1"/>
  <c r="X2192" i="1"/>
  <c r="W2192" i="1"/>
  <c r="V2192" i="1"/>
  <c r="AD2191" i="1"/>
  <c r="AC2191" i="1"/>
  <c r="AB2191" i="1"/>
  <c r="AA2191" i="1"/>
  <c r="Z2191" i="1"/>
  <c r="Y2191" i="1"/>
  <c r="X2191" i="1"/>
  <c r="W2191" i="1"/>
  <c r="V2191" i="1"/>
  <c r="AD2190" i="1"/>
  <c r="AC2190" i="1"/>
  <c r="AB2190" i="1"/>
  <c r="AA2190" i="1"/>
  <c r="Z2190" i="1"/>
  <c r="Y2190" i="1"/>
  <c r="X2190" i="1"/>
  <c r="W2190" i="1"/>
  <c r="V2190" i="1"/>
  <c r="AD2186" i="1"/>
  <c r="AC2186" i="1"/>
  <c r="AB2186" i="1"/>
  <c r="AA2186" i="1"/>
  <c r="Z2186" i="1"/>
  <c r="Y2186" i="1"/>
  <c r="X2186" i="1"/>
  <c r="W2186" i="1"/>
  <c r="V2186" i="1"/>
  <c r="AD2185" i="1"/>
  <c r="AC2185" i="1"/>
  <c r="AB2185" i="1"/>
  <c r="AA2185" i="1"/>
  <c r="Z2185" i="1"/>
  <c r="Y2185" i="1"/>
  <c r="X2185" i="1"/>
  <c r="W2185" i="1"/>
  <c r="V2185" i="1"/>
  <c r="AD2184" i="1"/>
  <c r="AC2184" i="1"/>
  <c r="AB2184" i="1"/>
  <c r="AA2184" i="1"/>
  <c r="Z2184" i="1"/>
  <c r="Y2184" i="1"/>
  <c r="X2184" i="1"/>
  <c r="W2184" i="1"/>
  <c r="V2184" i="1"/>
  <c r="AD2183" i="1"/>
  <c r="AC2183" i="1"/>
  <c r="AB2183" i="1"/>
  <c r="AA2183" i="1"/>
  <c r="Z2183" i="1"/>
  <c r="Y2183" i="1"/>
  <c r="X2183" i="1"/>
  <c r="W2183" i="1"/>
  <c r="V2183" i="1"/>
  <c r="AD2182" i="1"/>
  <c r="AC2182" i="1"/>
  <c r="AB2182" i="1"/>
  <c r="AA2182" i="1"/>
  <c r="Z2182" i="1"/>
  <c r="Y2182" i="1"/>
  <c r="X2182" i="1"/>
  <c r="W2182" i="1"/>
  <c r="V2182" i="1"/>
  <c r="AD2315" i="1"/>
  <c r="AC2315" i="1"/>
  <c r="AB2315" i="1"/>
  <c r="AA2315" i="1"/>
  <c r="Z2315" i="1"/>
  <c r="Y2315" i="1"/>
  <c r="X2315" i="1"/>
  <c r="W2315" i="1"/>
  <c r="V2315" i="1"/>
  <c r="AD2314" i="1"/>
  <c r="AC2314" i="1"/>
  <c r="AB2314" i="1"/>
  <c r="AA2314" i="1"/>
  <c r="Z2314" i="1"/>
  <c r="Y2314" i="1"/>
  <c r="X2314" i="1"/>
  <c r="W2314" i="1"/>
  <c r="V2314" i="1"/>
  <c r="AD2313" i="1"/>
  <c r="AC2313" i="1"/>
  <c r="AB2313" i="1"/>
  <c r="AA2313" i="1"/>
  <c r="Z2313" i="1"/>
  <c r="Y2313" i="1"/>
  <c r="X2313" i="1"/>
  <c r="W2313" i="1"/>
  <c r="V2313" i="1"/>
  <c r="AD2312" i="1"/>
  <c r="AC2312" i="1"/>
  <c r="AB2312" i="1"/>
  <c r="AA2312" i="1"/>
  <c r="Z2312" i="1"/>
  <c r="Y2312" i="1"/>
  <c r="X2312" i="1"/>
  <c r="W2312" i="1"/>
  <c r="V2312" i="1"/>
  <c r="AD2311" i="1"/>
  <c r="AC2311" i="1"/>
  <c r="AB2311" i="1"/>
  <c r="AA2311" i="1"/>
  <c r="Z2311" i="1"/>
  <c r="Y2311" i="1"/>
  <c r="X2311" i="1"/>
  <c r="W2311" i="1"/>
  <c r="V2311" i="1"/>
  <c r="AD2310" i="1"/>
  <c r="AC2310" i="1"/>
  <c r="AB2310" i="1"/>
  <c r="AA2310" i="1"/>
  <c r="Z2310" i="1"/>
  <c r="Y2310" i="1"/>
  <c r="X2310" i="1"/>
  <c r="W2310" i="1"/>
  <c r="V2310" i="1"/>
  <c r="AD2309" i="1"/>
  <c r="AC2309" i="1"/>
  <c r="AB2309" i="1"/>
  <c r="AA2309" i="1"/>
  <c r="Z2309" i="1"/>
  <c r="Y2309" i="1"/>
  <c r="X2309" i="1"/>
  <c r="W2309" i="1"/>
  <c r="V2309" i="1"/>
  <c r="AD2308" i="1"/>
  <c r="AC2308" i="1"/>
  <c r="AB2308" i="1"/>
  <c r="AA2308" i="1"/>
  <c r="Z2308" i="1"/>
  <c r="Y2308" i="1"/>
  <c r="X2308" i="1"/>
  <c r="W2308" i="1"/>
  <c r="V2308" i="1"/>
  <c r="AD2307" i="1"/>
  <c r="AC2307" i="1"/>
  <c r="AB2307" i="1"/>
  <c r="AA2307" i="1"/>
  <c r="Z2307" i="1"/>
  <c r="Y2307" i="1"/>
  <c r="X2307" i="1"/>
  <c r="W2307" i="1"/>
  <c r="V2307" i="1"/>
  <c r="AD2306" i="1"/>
  <c r="AC2306" i="1"/>
  <c r="AB2306" i="1"/>
  <c r="AA2306" i="1"/>
  <c r="Z2306" i="1"/>
  <c r="Y2306" i="1"/>
  <c r="X2306" i="1"/>
  <c r="W2306" i="1"/>
  <c r="V2306" i="1"/>
  <c r="AD2411" i="1"/>
  <c r="AC2411" i="1"/>
  <c r="AB2411" i="1"/>
  <c r="AA2411" i="1"/>
  <c r="Z2411" i="1"/>
  <c r="Y2411" i="1"/>
  <c r="X2411" i="1"/>
  <c r="W2411" i="1"/>
  <c r="V2411" i="1"/>
  <c r="AD2410" i="1"/>
  <c r="AC2410" i="1"/>
  <c r="AB2410" i="1"/>
  <c r="AA2410" i="1"/>
  <c r="Z2410" i="1"/>
  <c r="Y2410" i="1"/>
  <c r="X2410" i="1"/>
  <c r="W2410" i="1"/>
  <c r="V2410" i="1"/>
  <c r="AD2409" i="1"/>
  <c r="AC2409" i="1"/>
  <c r="AB2409" i="1"/>
  <c r="AA2409" i="1"/>
  <c r="Z2409" i="1"/>
  <c r="Y2409" i="1"/>
  <c r="X2409" i="1"/>
  <c r="W2409" i="1"/>
  <c r="V2409" i="1"/>
  <c r="AD2408" i="1"/>
  <c r="AC2408" i="1"/>
  <c r="AB2408" i="1"/>
  <c r="AA2408" i="1"/>
  <c r="Z2408" i="1"/>
  <c r="Y2408" i="1"/>
  <c r="X2408" i="1"/>
  <c r="W2408" i="1"/>
  <c r="V2408" i="1"/>
  <c r="AD2407" i="1"/>
  <c r="AC2407" i="1"/>
  <c r="AB2407" i="1"/>
  <c r="AA2407" i="1"/>
  <c r="Z2407" i="1"/>
  <c r="Y2407" i="1"/>
  <c r="X2407" i="1"/>
  <c r="W2407" i="1"/>
  <c r="V2407" i="1"/>
  <c r="AD2406" i="1"/>
  <c r="AC2406" i="1"/>
  <c r="AB2406" i="1"/>
  <c r="AA2406" i="1"/>
  <c r="Z2406" i="1"/>
  <c r="Y2406" i="1"/>
  <c r="X2406" i="1"/>
  <c r="W2406" i="1"/>
  <c r="V2406" i="1"/>
  <c r="AD2405" i="1"/>
  <c r="AC2405" i="1"/>
  <c r="AB2405" i="1"/>
  <c r="AA2405" i="1"/>
  <c r="Z2405" i="1"/>
  <c r="Y2405" i="1"/>
  <c r="X2405" i="1"/>
  <c r="W2405" i="1"/>
  <c r="V2405" i="1"/>
  <c r="AD2404" i="1"/>
  <c r="AC2404" i="1"/>
  <c r="AB2404" i="1"/>
  <c r="AA2404" i="1"/>
  <c r="Z2404" i="1"/>
  <c r="Y2404" i="1"/>
  <c r="X2404" i="1"/>
  <c r="W2404" i="1"/>
  <c r="V2404" i="1"/>
  <c r="AD2403" i="1"/>
  <c r="AC2403" i="1"/>
  <c r="AB2403" i="1"/>
  <c r="AA2403" i="1"/>
  <c r="Z2403" i="1"/>
  <c r="Y2403" i="1"/>
  <c r="X2403" i="1"/>
  <c r="W2403" i="1"/>
  <c r="V2403" i="1"/>
  <c r="AD2304" i="1"/>
  <c r="AC2304" i="1"/>
  <c r="AB2304" i="1"/>
  <c r="AA2304" i="1"/>
  <c r="Z2304" i="1"/>
  <c r="Y2304" i="1"/>
  <c r="X2304" i="1"/>
  <c r="W2304" i="1"/>
  <c r="V2304" i="1"/>
  <c r="AD2303" i="1"/>
  <c r="AC2303" i="1"/>
  <c r="AB2303" i="1"/>
  <c r="AA2303" i="1"/>
  <c r="Z2303" i="1"/>
  <c r="Y2303" i="1"/>
  <c r="X2303" i="1"/>
  <c r="W2303" i="1"/>
  <c r="V2303" i="1"/>
  <c r="AD2302" i="1"/>
  <c r="AC2302" i="1"/>
  <c r="AB2302" i="1"/>
  <c r="AA2302" i="1"/>
  <c r="Z2302" i="1"/>
  <c r="Y2302" i="1"/>
  <c r="X2302" i="1"/>
  <c r="W2302" i="1"/>
  <c r="V2302" i="1"/>
  <c r="AD2301" i="1"/>
  <c r="AC2301" i="1"/>
  <c r="AB2301" i="1"/>
  <c r="AA2301" i="1"/>
  <c r="Z2301" i="1"/>
  <c r="Y2301" i="1"/>
  <c r="X2301" i="1"/>
  <c r="W2301" i="1"/>
  <c r="V2301" i="1"/>
  <c r="AD2300" i="1"/>
  <c r="AC2300" i="1"/>
  <c r="AB2300" i="1"/>
  <c r="AA2300" i="1"/>
  <c r="Z2300" i="1"/>
  <c r="Y2300" i="1"/>
  <c r="X2300" i="1"/>
  <c r="W2300" i="1"/>
  <c r="V2300" i="1"/>
  <c r="AD2299" i="1"/>
  <c r="AC2299" i="1"/>
  <c r="AB2299" i="1"/>
  <c r="AA2299" i="1"/>
  <c r="Z2299" i="1"/>
  <c r="Y2299" i="1"/>
  <c r="X2299" i="1"/>
  <c r="W2299" i="1"/>
  <c r="V2299" i="1"/>
  <c r="AD2298" i="1"/>
  <c r="AC2298" i="1"/>
  <c r="AB2298" i="1"/>
  <c r="AA2298" i="1"/>
  <c r="Z2298" i="1"/>
  <c r="Y2298" i="1"/>
  <c r="X2298" i="1"/>
  <c r="W2298" i="1"/>
  <c r="V2298" i="1"/>
  <c r="AD2431" i="1"/>
  <c r="AC2431" i="1"/>
  <c r="AB2431" i="1"/>
  <c r="AA2431" i="1"/>
  <c r="Z2431" i="1"/>
  <c r="Y2431" i="1"/>
  <c r="X2431" i="1"/>
  <c r="W2431" i="1"/>
  <c r="V2431" i="1"/>
  <c r="AD2430" i="1"/>
  <c r="AC2430" i="1"/>
  <c r="AB2430" i="1"/>
  <c r="AA2430" i="1"/>
  <c r="Z2430" i="1"/>
  <c r="Y2430" i="1"/>
  <c r="X2430" i="1"/>
  <c r="W2430" i="1"/>
  <c r="V2430" i="1"/>
  <c r="AD2429" i="1"/>
  <c r="AC2429" i="1"/>
  <c r="AB2429" i="1"/>
  <c r="AA2429" i="1"/>
  <c r="Z2429" i="1"/>
  <c r="Y2429" i="1"/>
  <c r="X2429" i="1"/>
  <c r="W2429" i="1"/>
  <c r="V2429" i="1"/>
  <c r="AD2428" i="1"/>
  <c r="AC2428" i="1"/>
  <c r="AB2428" i="1"/>
  <c r="AA2428" i="1"/>
  <c r="Z2428" i="1"/>
  <c r="Y2428" i="1"/>
  <c r="X2428" i="1"/>
  <c r="W2428" i="1"/>
  <c r="V2428" i="1"/>
  <c r="AD2427" i="1"/>
  <c r="AC2427" i="1"/>
  <c r="AB2427" i="1"/>
  <c r="AA2427" i="1"/>
  <c r="Z2427" i="1"/>
  <c r="Y2427" i="1"/>
  <c r="X2427" i="1"/>
  <c r="W2427" i="1"/>
  <c r="V2427" i="1"/>
  <c r="AD2426" i="1"/>
  <c r="AC2426" i="1"/>
  <c r="AB2426" i="1"/>
  <c r="AA2426" i="1"/>
  <c r="Z2426" i="1"/>
  <c r="Y2426" i="1"/>
  <c r="X2426" i="1"/>
  <c r="W2426" i="1"/>
  <c r="V2426" i="1"/>
  <c r="AD2425" i="1"/>
  <c r="AC2425" i="1"/>
  <c r="AB2425" i="1"/>
  <c r="AA2425" i="1"/>
  <c r="Z2425" i="1"/>
  <c r="Y2425" i="1"/>
  <c r="X2425" i="1"/>
  <c r="W2425" i="1"/>
  <c r="V2425" i="1"/>
  <c r="AD2375" i="1"/>
  <c r="AC2375" i="1"/>
  <c r="AB2375" i="1"/>
  <c r="AA2375" i="1"/>
  <c r="Z2375" i="1"/>
  <c r="Y2375" i="1"/>
  <c r="X2375" i="1"/>
  <c r="W2375" i="1"/>
  <c r="V2375" i="1"/>
  <c r="AD2374" i="1"/>
  <c r="AC2374" i="1"/>
  <c r="AB2374" i="1"/>
  <c r="AA2374" i="1"/>
  <c r="Z2374" i="1"/>
  <c r="Y2374" i="1"/>
  <c r="X2374" i="1"/>
  <c r="W2374" i="1"/>
  <c r="V2374" i="1"/>
  <c r="AD2373" i="1"/>
  <c r="AC2373" i="1"/>
  <c r="AB2373" i="1"/>
  <c r="AA2373" i="1"/>
  <c r="Z2373" i="1"/>
  <c r="Y2373" i="1"/>
  <c r="X2373" i="1"/>
  <c r="W2373" i="1"/>
  <c r="V2373" i="1"/>
  <c r="AD2372" i="1"/>
  <c r="AC2372" i="1"/>
  <c r="AB2372" i="1"/>
  <c r="AA2372" i="1"/>
  <c r="Z2372" i="1"/>
  <c r="Y2372" i="1"/>
  <c r="X2372" i="1"/>
  <c r="W2372" i="1"/>
  <c r="V2372" i="1"/>
  <c r="AD2371" i="1"/>
  <c r="AC2371" i="1"/>
  <c r="AB2371" i="1"/>
  <c r="AA2371" i="1"/>
  <c r="Z2371" i="1"/>
  <c r="Y2371" i="1"/>
  <c r="X2371" i="1"/>
  <c r="W2371" i="1"/>
  <c r="V2371" i="1"/>
  <c r="AD2370" i="1"/>
  <c r="AC2370" i="1"/>
  <c r="AB2370" i="1"/>
  <c r="AA2370" i="1"/>
  <c r="Z2370" i="1"/>
  <c r="Y2370" i="1"/>
  <c r="X2370" i="1"/>
  <c r="W2370" i="1"/>
  <c r="V2370" i="1"/>
  <c r="AD2369" i="1"/>
  <c r="AC2369" i="1"/>
  <c r="AB2369" i="1"/>
  <c r="AA2369" i="1"/>
  <c r="Z2369" i="1"/>
  <c r="Y2369" i="1"/>
  <c r="X2369" i="1"/>
  <c r="W2369" i="1"/>
  <c r="V2369" i="1"/>
  <c r="AD2368" i="1"/>
  <c r="AC2368" i="1"/>
  <c r="AB2368" i="1"/>
  <c r="AA2368" i="1"/>
  <c r="Z2368" i="1"/>
  <c r="Y2368" i="1"/>
  <c r="X2368" i="1"/>
  <c r="W2368" i="1"/>
  <c r="V2368" i="1"/>
  <c r="AD2367" i="1"/>
  <c r="AC2367" i="1"/>
  <c r="AB2367" i="1"/>
  <c r="AA2367" i="1"/>
  <c r="Z2367" i="1"/>
  <c r="Y2367" i="1"/>
  <c r="X2367" i="1"/>
  <c r="W2367" i="1"/>
  <c r="V2367" i="1"/>
  <c r="AD2395" i="1"/>
  <c r="AC2395" i="1"/>
  <c r="AB2395" i="1"/>
  <c r="AA2395" i="1"/>
  <c r="Z2395" i="1"/>
  <c r="Y2395" i="1"/>
  <c r="X2395" i="1"/>
  <c r="W2395" i="1"/>
  <c r="V2395" i="1"/>
  <c r="AD2394" i="1"/>
  <c r="AC2394" i="1"/>
  <c r="AB2394" i="1"/>
  <c r="AA2394" i="1"/>
  <c r="Z2394" i="1"/>
  <c r="Y2394" i="1"/>
  <c r="X2394" i="1"/>
  <c r="W2394" i="1"/>
  <c r="V2394" i="1"/>
  <c r="AD2393" i="1"/>
  <c r="AC2393" i="1"/>
  <c r="AB2393" i="1"/>
  <c r="AA2393" i="1"/>
  <c r="Z2393" i="1"/>
  <c r="Y2393" i="1"/>
  <c r="X2393" i="1"/>
  <c r="W2393" i="1"/>
  <c r="V2393" i="1"/>
  <c r="AD2392" i="1"/>
  <c r="AC2392" i="1"/>
  <c r="AB2392" i="1"/>
  <c r="AA2392" i="1"/>
  <c r="Z2392" i="1"/>
  <c r="Y2392" i="1"/>
  <c r="X2392" i="1"/>
  <c r="W2392" i="1"/>
  <c r="V2392" i="1"/>
  <c r="AD2391" i="1"/>
  <c r="AC2391" i="1"/>
  <c r="AB2391" i="1"/>
  <c r="AA2391" i="1"/>
  <c r="Z2391" i="1"/>
  <c r="Y2391" i="1"/>
  <c r="X2391" i="1"/>
  <c r="W2391" i="1"/>
  <c r="V2391" i="1"/>
  <c r="AD2390" i="1"/>
  <c r="AC2390" i="1"/>
  <c r="AB2390" i="1"/>
  <c r="AA2390" i="1"/>
  <c r="Z2390" i="1"/>
  <c r="Y2390" i="1"/>
  <c r="X2390" i="1"/>
  <c r="W2390" i="1"/>
  <c r="V2390" i="1"/>
  <c r="AD2389" i="1"/>
  <c r="AC2389" i="1"/>
  <c r="AB2389" i="1"/>
  <c r="AA2389" i="1"/>
  <c r="Z2389" i="1"/>
  <c r="Y2389" i="1"/>
  <c r="X2389" i="1"/>
  <c r="W2389" i="1"/>
  <c r="V2389" i="1"/>
  <c r="AD2388" i="1"/>
  <c r="AC2388" i="1"/>
  <c r="AB2388" i="1"/>
  <c r="AA2388" i="1"/>
  <c r="Z2388" i="1"/>
  <c r="Y2388" i="1"/>
  <c r="X2388" i="1"/>
  <c r="W2388" i="1"/>
  <c r="V2388" i="1"/>
  <c r="AD2387" i="1"/>
  <c r="AC2387" i="1"/>
  <c r="AB2387" i="1"/>
  <c r="AA2387" i="1"/>
  <c r="Z2387" i="1"/>
  <c r="Y2387" i="1"/>
  <c r="X2387" i="1"/>
  <c r="W2387" i="1"/>
  <c r="V2387" i="1"/>
  <c r="AD2386" i="1"/>
  <c r="AC2386" i="1"/>
  <c r="AB2386" i="1"/>
  <c r="AA2386" i="1"/>
  <c r="Z2386" i="1"/>
  <c r="Y2386" i="1"/>
  <c r="X2386" i="1"/>
  <c r="W2386" i="1"/>
  <c r="V2386" i="1"/>
  <c r="AD2385" i="1"/>
  <c r="AC2385" i="1"/>
  <c r="AB2385" i="1"/>
  <c r="AA2385" i="1"/>
  <c r="Z2385" i="1"/>
  <c r="Y2385" i="1"/>
  <c r="X2385" i="1"/>
  <c r="W2385" i="1"/>
  <c r="V2385" i="1"/>
  <c r="AD2384" i="1"/>
  <c r="AC2384" i="1"/>
  <c r="AB2384" i="1"/>
  <c r="AA2384" i="1"/>
  <c r="Z2384" i="1"/>
  <c r="Y2384" i="1"/>
  <c r="X2384" i="1"/>
  <c r="W2384" i="1"/>
  <c r="V2384" i="1"/>
  <c r="AD2383" i="1"/>
  <c r="AC2383" i="1"/>
  <c r="AB2383" i="1"/>
  <c r="AA2383" i="1"/>
  <c r="Z2383" i="1"/>
  <c r="Y2383" i="1"/>
  <c r="X2383" i="1"/>
  <c r="W2383" i="1"/>
  <c r="V2383" i="1"/>
  <c r="AD2382" i="1"/>
  <c r="AC2382" i="1"/>
  <c r="AB2382" i="1"/>
  <c r="AA2382" i="1"/>
  <c r="Z2382" i="1"/>
  <c r="Y2382" i="1"/>
  <c r="X2382" i="1"/>
  <c r="W2382" i="1"/>
  <c r="V2382" i="1"/>
  <c r="AD2381" i="1"/>
  <c r="AC2381" i="1"/>
  <c r="AB2381" i="1"/>
  <c r="AA2381" i="1"/>
  <c r="Z2381" i="1"/>
  <c r="Y2381" i="1"/>
  <c r="X2381" i="1"/>
  <c r="W2381" i="1"/>
  <c r="V2381" i="1"/>
  <c r="AD2380" i="1"/>
  <c r="AC2380" i="1"/>
  <c r="AB2380" i="1"/>
  <c r="AA2380" i="1"/>
  <c r="Z2380" i="1"/>
  <c r="Y2380" i="1"/>
  <c r="X2380" i="1"/>
  <c r="W2380" i="1"/>
  <c r="V2380" i="1"/>
  <c r="AD2444" i="1"/>
  <c r="AC2444" i="1"/>
  <c r="AB2444" i="1"/>
  <c r="AA2444" i="1"/>
  <c r="Z2444" i="1"/>
  <c r="Y2444" i="1"/>
  <c r="X2444" i="1"/>
  <c r="W2444" i="1"/>
  <c r="V2444" i="1"/>
  <c r="AD2443" i="1"/>
  <c r="AC2443" i="1"/>
  <c r="AB2443" i="1"/>
  <c r="AA2443" i="1"/>
  <c r="Z2443" i="1"/>
  <c r="Y2443" i="1"/>
  <c r="X2443" i="1"/>
  <c r="W2443" i="1"/>
  <c r="V2443" i="1"/>
  <c r="AD2442" i="1"/>
  <c r="AC2442" i="1"/>
  <c r="AB2442" i="1"/>
  <c r="AA2442" i="1"/>
  <c r="Z2442" i="1"/>
  <c r="Y2442" i="1"/>
  <c r="X2442" i="1"/>
  <c r="W2442" i="1"/>
  <c r="V2442" i="1"/>
  <c r="AD2441" i="1"/>
  <c r="AC2441" i="1"/>
  <c r="AB2441" i="1"/>
  <c r="AA2441" i="1"/>
  <c r="Z2441" i="1"/>
  <c r="Y2441" i="1"/>
  <c r="X2441" i="1"/>
  <c r="W2441" i="1"/>
  <c r="V2441" i="1"/>
  <c r="AD2440" i="1"/>
  <c r="AC2440" i="1"/>
  <c r="AB2440" i="1"/>
  <c r="AA2440" i="1"/>
  <c r="Z2440" i="1"/>
  <c r="Y2440" i="1"/>
  <c r="X2440" i="1"/>
  <c r="W2440" i="1"/>
  <c r="V2440" i="1"/>
  <c r="AD2439" i="1"/>
  <c r="AC2439" i="1"/>
  <c r="AB2439" i="1"/>
  <c r="AA2439" i="1"/>
  <c r="Z2439" i="1"/>
  <c r="Y2439" i="1"/>
  <c r="X2439" i="1"/>
  <c r="W2439" i="1"/>
  <c r="V2439" i="1"/>
  <c r="AD2438" i="1"/>
  <c r="AC2438" i="1"/>
  <c r="AB2438" i="1"/>
  <c r="AA2438" i="1"/>
  <c r="Z2438" i="1"/>
  <c r="Y2438" i="1"/>
  <c r="X2438" i="1"/>
  <c r="W2438" i="1"/>
  <c r="V2438" i="1"/>
  <c r="AD2437" i="1"/>
  <c r="AC2437" i="1"/>
  <c r="AB2437" i="1"/>
  <c r="AA2437" i="1"/>
  <c r="Z2437" i="1"/>
  <c r="Y2437" i="1"/>
  <c r="X2437" i="1"/>
  <c r="W2437" i="1"/>
  <c r="V2437" i="1"/>
  <c r="AD2436" i="1"/>
  <c r="AC2436" i="1"/>
  <c r="AB2436" i="1"/>
  <c r="AA2436" i="1"/>
  <c r="Z2436" i="1"/>
  <c r="Y2436" i="1"/>
  <c r="X2436" i="1"/>
  <c r="W2436" i="1"/>
  <c r="V2436" i="1"/>
  <c r="AD2435" i="1"/>
  <c r="AC2435" i="1"/>
  <c r="AB2435" i="1"/>
  <c r="AA2435" i="1"/>
  <c r="Z2435" i="1"/>
  <c r="Y2435" i="1"/>
  <c r="X2435" i="1"/>
  <c r="W2435" i="1"/>
  <c r="V2435" i="1"/>
  <c r="AD2434" i="1"/>
  <c r="AC2434" i="1"/>
  <c r="AB2434" i="1"/>
  <c r="AA2434" i="1"/>
  <c r="Z2434" i="1"/>
  <c r="Y2434" i="1"/>
  <c r="X2434" i="1"/>
  <c r="W2434" i="1"/>
  <c r="V2434" i="1"/>
  <c r="AD2278" i="1"/>
  <c r="AC2278" i="1"/>
  <c r="AB2278" i="1"/>
  <c r="AA2278" i="1"/>
  <c r="Z2278" i="1"/>
  <c r="Y2278" i="1"/>
  <c r="X2278" i="1"/>
  <c r="W2278" i="1"/>
  <c r="V2278" i="1"/>
  <c r="AD2277" i="1"/>
  <c r="AC2277" i="1"/>
  <c r="AB2277" i="1"/>
  <c r="AA2277" i="1"/>
  <c r="Z2277" i="1"/>
  <c r="Y2277" i="1"/>
  <c r="X2277" i="1"/>
  <c r="W2277" i="1"/>
  <c r="V2277" i="1"/>
  <c r="AD2276" i="1"/>
  <c r="AC2276" i="1"/>
  <c r="AB2276" i="1"/>
  <c r="AA2276" i="1"/>
  <c r="Z2276" i="1"/>
  <c r="Y2276" i="1"/>
  <c r="X2276" i="1"/>
  <c r="W2276" i="1"/>
  <c r="V2276" i="1"/>
  <c r="AD2275" i="1"/>
  <c r="AC2275" i="1"/>
  <c r="AB2275" i="1"/>
  <c r="AA2275" i="1"/>
  <c r="Z2275" i="1"/>
  <c r="Y2275" i="1"/>
  <c r="X2275" i="1"/>
  <c r="W2275" i="1"/>
  <c r="V2275" i="1"/>
  <c r="AD2274" i="1"/>
  <c r="AC2274" i="1"/>
  <c r="AB2274" i="1"/>
  <c r="AA2274" i="1"/>
  <c r="Z2274" i="1"/>
  <c r="Y2274" i="1"/>
  <c r="X2274" i="1"/>
  <c r="W2274" i="1"/>
  <c r="V2274" i="1"/>
  <c r="AD2273" i="1"/>
  <c r="AC2273" i="1"/>
  <c r="AB2273" i="1"/>
  <c r="AA2273" i="1"/>
  <c r="Z2273" i="1"/>
  <c r="Y2273" i="1"/>
  <c r="X2273" i="1"/>
  <c r="W2273" i="1"/>
  <c r="V2273" i="1"/>
  <c r="AD2272" i="1"/>
  <c r="AC2272" i="1"/>
  <c r="AB2272" i="1"/>
  <c r="AA2272" i="1"/>
  <c r="Z2272" i="1"/>
  <c r="Y2272" i="1"/>
  <c r="X2272" i="1"/>
  <c r="W2272" i="1"/>
  <c r="V2272" i="1"/>
  <c r="AD2271" i="1"/>
  <c r="AC2271" i="1"/>
  <c r="AB2271" i="1"/>
  <c r="AA2271" i="1"/>
  <c r="Z2271" i="1"/>
  <c r="Y2271" i="1"/>
  <c r="X2271" i="1"/>
  <c r="W2271" i="1"/>
  <c r="V2271" i="1"/>
  <c r="AD2270" i="1"/>
  <c r="AC2270" i="1"/>
  <c r="AB2270" i="1"/>
  <c r="AA2270" i="1"/>
  <c r="Z2270" i="1"/>
  <c r="Y2270" i="1"/>
  <c r="X2270" i="1"/>
  <c r="W2270" i="1"/>
  <c r="V2270" i="1"/>
  <c r="AD2269" i="1"/>
  <c r="AC2269" i="1"/>
  <c r="AB2269" i="1"/>
  <c r="AA2269" i="1"/>
  <c r="Z2269" i="1"/>
  <c r="Y2269" i="1"/>
  <c r="X2269" i="1"/>
  <c r="W2269" i="1"/>
  <c r="V2269" i="1"/>
  <c r="AD2268" i="1"/>
  <c r="AC2268" i="1"/>
  <c r="AB2268" i="1"/>
  <c r="AA2268" i="1"/>
  <c r="Z2268" i="1"/>
  <c r="Y2268" i="1"/>
  <c r="X2268" i="1"/>
  <c r="W2268" i="1"/>
  <c r="V2268" i="1"/>
  <c r="AD2267" i="1"/>
  <c r="AC2267" i="1"/>
  <c r="AB2267" i="1"/>
  <c r="AA2267" i="1"/>
  <c r="Z2267" i="1"/>
  <c r="Y2267" i="1"/>
  <c r="X2267" i="1"/>
  <c r="W2267" i="1"/>
  <c r="V2267" i="1"/>
  <c r="AD2266" i="1"/>
  <c r="AC2266" i="1"/>
  <c r="AB2266" i="1"/>
  <c r="AA2266" i="1"/>
  <c r="Z2266" i="1"/>
  <c r="Y2266" i="1"/>
  <c r="X2266" i="1"/>
  <c r="W2266" i="1"/>
  <c r="V2266" i="1"/>
  <c r="AD2265" i="1"/>
  <c r="AC2265" i="1"/>
  <c r="AB2265" i="1"/>
  <c r="AA2265" i="1"/>
  <c r="Z2265" i="1"/>
  <c r="Y2265" i="1"/>
  <c r="X2265" i="1"/>
  <c r="W2265" i="1"/>
  <c r="V2265" i="1"/>
  <c r="AD2264" i="1"/>
  <c r="AC2264" i="1"/>
  <c r="AB2264" i="1"/>
  <c r="AA2264" i="1"/>
  <c r="Z2264" i="1"/>
  <c r="Y2264" i="1"/>
  <c r="X2264" i="1"/>
  <c r="W2264" i="1"/>
  <c r="V2264" i="1"/>
  <c r="AD2251" i="1"/>
  <c r="AC2251" i="1"/>
  <c r="AB2251" i="1"/>
  <c r="AA2251" i="1"/>
  <c r="Z2251" i="1"/>
  <c r="Y2251" i="1"/>
  <c r="X2251" i="1"/>
  <c r="W2251" i="1"/>
  <c r="V2251" i="1"/>
  <c r="AD2250" i="1"/>
  <c r="AC2250" i="1"/>
  <c r="AB2250" i="1"/>
  <c r="AA2250" i="1"/>
  <c r="Z2250" i="1"/>
  <c r="Y2250" i="1"/>
  <c r="X2250" i="1"/>
  <c r="W2250" i="1"/>
  <c r="V2250" i="1"/>
  <c r="AD2249" i="1"/>
  <c r="AC2249" i="1"/>
  <c r="AB2249" i="1"/>
  <c r="AA2249" i="1"/>
  <c r="Z2249" i="1"/>
  <c r="Y2249" i="1"/>
  <c r="X2249" i="1"/>
  <c r="W2249" i="1"/>
  <c r="V2249" i="1"/>
  <c r="AD2248" i="1"/>
  <c r="AC2248" i="1"/>
  <c r="AB2248" i="1"/>
  <c r="AA2248" i="1"/>
  <c r="Z2248" i="1"/>
  <c r="Y2248" i="1"/>
  <c r="X2248" i="1"/>
  <c r="W2248" i="1"/>
  <c r="V2248" i="1"/>
  <c r="AD2247" i="1"/>
  <c r="AC2247" i="1"/>
  <c r="AB2247" i="1"/>
  <c r="AA2247" i="1"/>
  <c r="Z2247" i="1"/>
  <c r="Y2247" i="1"/>
  <c r="X2247" i="1"/>
  <c r="W2247" i="1"/>
  <c r="V2247" i="1"/>
  <c r="AD2246" i="1"/>
  <c r="AC2246" i="1"/>
  <c r="AB2246" i="1"/>
  <c r="AA2246" i="1"/>
  <c r="Z2246" i="1"/>
  <c r="Y2246" i="1"/>
  <c r="X2246" i="1"/>
  <c r="W2246" i="1"/>
  <c r="V2246" i="1"/>
  <c r="AD2245" i="1"/>
  <c r="AC2245" i="1"/>
  <c r="AB2245" i="1"/>
  <c r="AA2245" i="1"/>
  <c r="Z2245" i="1"/>
  <c r="Y2245" i="1"/>
  <c r="X2245" i="1"/>
  <c r="W2245" i="1"/>
  <c r="V2245" i="1"/>
  <c r="AD2244" i="1"/>
  <c r="AC2244" i="1"/>
  <c r="AB2244" i="1"/>
  <c r="AA2244" i="1"/>
  <c r="Z2244" i="1"/>
  <c r="Y2244" i="1"/>
  <c r="X2244" i="1"/>
  <c r="W2244" i="1"/>
  <c r="V2244" i="1"/>
  <c r="AD2601" i="1"/>
  <c r="AC2601" i="1"/>
  <c r="AB2601" i="1"/>
  <c r="AA2601" i="1"/>
  <c r="Z2601" i="1"/>
  <c r="Y2601" i="1"/>
  <c r="X2601" i="1"/>
  <c r="W2601" i="1"/>
  <c r="V2601" i="1"/>
  <c r="AD2600" i="1"/>
  <c r="AC2600" i="1"/>
  <c r="AB2600" i="1"/>
  <c r="AA2600" i="1"/>
  <c r="Z2600" i="1"/>
  <c r="Y2600" i="1"/>
  <c r="X2600" i="1"/>
  <c r="W2600" i="1"/>
  <c r="V2600" i="1"/>
  <c r="AD2599" i="1"/>
  <c r="AC2599" i="1"/>
  <c r="AB2599" i="1"/>
  <c r="AA2599" i="1"/>
  <c r="Z2599" i="1"/>
  <c r="Y2599" i="1"/>
  <c r="X2599" i="1"/>
  <c r="W2599" i="1"/>
  <c r="V2599" i="1"/>
  <c r="AD2598" i="1"/>
  <c r="AC2598" i="1"/>
  <c r="AB2598" i="1"/>
  <c r="AA2598" i="1"/>
  <c r="Z2598" i="1"/>
  <c r="Y2598" i="1"/>
  <c r="X2598" i="1"/>
  <c r="W2598" i="1"/>
  <c r="V2598" i="1"/>
  <c r="AD2597" i="1"/>
  <c r="AC2597" i="1"/>
  <c r="AB2597" i="1"/>
  <c r="AA2597" i="1"/>
  <c r="Z2597" i="1"/>
  <c r="Y2597" i="1"/>
  <c r="X2597" i="1"/>
  <c r="W2597" i="1"/>
  <c r="V2597" i="1"/>
  <c r="AD2596" i="1"/>
  <c r="AC2596" i="1"/>
  <c r="AB2596" i="1"/>
  <c r="AA2596" i="1"/>
  <c r="Z2596" i="1"/>
  <c r="Y2596" i="1"/>
  <c r="X2596" i="1"/>
  <c r="W2596" i="1"/>
  <c r="V2596" i="1"/>
  <c r="AD2595" i="1"/>
  <c r="AC2595" i="1"/>
  <c r="AB2595" i="1"/>
  <c r="AA2595" i="1"/>
  <c r="Z2595" i="1"/>
  <c r="Y2595" i="1"/>
  <c r="X2595" i="1"/>
  <c r="W2595" i="1"/>
  <c r="V2595" i="1"/>
  <c r="AD2594" i="1"/>
  <c r="AC2594" i="1"/>
  <c r="AB2594" i="1"/>
  <c r="AA2594" i="1"/>
  <c r="Z2594" i="1"/>
  <c r="Y2594" i="1"/>
  <c r="X2594" i="1"/>
  <c r="W2594" i="1"/>
  <c r="V2594" i="1"/>
  <c r="AD2593" i="1"/>
  <c r="AC2593" i="1"/>
  <c r="AB2593" i="1"/>
  <c r="AA2593" i="1"/>
  <c r="Z2593" i="1"/>
  <c r="Y2593" i="1"/>
  <c r="X2593" i="1"/>
  <c r="W2593" i="1"/>
  <c r="V2593" i="1"/>
  <c r="AD2293" i="1"/>
  <c r="AC2293" i="1"/>
  <c r="AB2293" i="1"/>
  <c r="AA2293" i="1"/>
  <c r="Z2293" i="1"/>
  <c r="Y2293" i="1"/>
  <c r="X2293" i="1"/>
  <c r="W2293" i="1"/>
  <c r="V2293" i="1"/>
  <c r="AD2339" i="1"/>
  <c r="AC2339" i="1"/>
  <c r="AB2339" i="1"/>
  <c r="AA2339" i="1"/>
  <c r="Z2339" i="1"/>
  <c r="Y2339" i="1"/>
  <c r="X2339" i="1"/>
  <c r="W2339" i="1"/>
  <c r="V2339" i="1"/>
  <c r="AD2338" i="1"/>
  <c r="AC2338" i="1"/>
  <c r="AB2338" i="1"/>
  <c r="AA2338" i="1"/>
  <c r="Z2338" i="1"/>
  <c r="Y2338" i="1"/>
  <c r="X2338" i="1"/>
  <c r="W2338" i="1"/>
  <c r="V2338" i="1"/>
  <c r="AD2337" i="1"/>
  <c r="AC2337" i="1"/>
  <c r="AB2337" i="1"/>
  <c r="AA2337" i="1"/>
  <c r="Z2337" i="1"/>
  <c r="Y2337" i="1"/>
  <c r="X2337" i="1"/>
  <c r="W2337" i="1"/>
  <c r="V2337" i="1"/>
  <c r="AD2336" i="1"/>
  <c r="AC2336" i="1"/>
  <c r="AB2336" i="1"/>
  <c r="AA2336" i="1"/>
  <c r="Z2336" i="1"/>
  <c r="Y2336" i="1"/>
  <c r="X2336" i="1"/>
  <c r="W2336" i="1"/>
  <c r="V2336" i="1"/>
  <c r="AD2335" i="1"/>
  <c r="AC2335" i="1"/>
  <c r="AB2335" i="1"/>
  <c r="AA2335" i="1"/>
  <c r="Z2335" i="1"/>
  <c r="Y2335" i="1"/>
  <c r="X2335" i="1"/>
  <c r="W2335" i="1"/>
  <c r="V2335" i="1"/>
  <c r="AD2334" i="1"/>
  <c r="AC2334" i="1"/>
  <c r="AB2334" i="1"/>
  <c r="AA2334" i="1"/>
  <c r="Z2334" i="1"/>
  <c r="Y2334" i="1"/>
  <c r="X2334" i="1"/>
  <c r="W2334" i="1"/>
  <c r="V2334" i="1"/>
  <c r="AD2333" i="1"/>
  <c r="AC2333" i="1"/>
  <c r="AB2333" i="1"/>
  <c r="AA2333" i="1"/>
  <c r="Z2333" i="1"/>
  <c r="Y2333" i="1"/>
  <c r="X2333" i="1"/>
  <c r="W2333" i="1"/>
  <c r="V2333" i="1"/>
  <c r="AD2332" i="1"/>
  <c r="AC2332" i="1"/>
  <c r="AB2332" i="1"/>
  <c r="AA2332" i="1"/>
  <c r="Z2332" i="1"/>
  <c r="Y2332" i="1"/>
  <c r="X2332" i="1"/>
  <c r="W2332" i="1"/>
  <c r="V2332" i="1"/>
  <c r="AD2331" i="1"/>
  <c r="AC2331" i="1"/>
  <c r="AB2331" i="1"/>
  <c r="AA2331" i="1"/>
  <c r="Z2331" i="1"/>
  <c r="Y2331" i="1"/>
  <c r="X2331" i="1"/>
  <c r="W2331" i="1"/>
  <c r="V2331" i="1"/>
  <c r="AD2330" i="1"/>
  <c r="AC2330" i="1"/>
  <c r="AB2330" i="1"/>
  <c r="AA2330" i="1"/>
  <c r="Z2330" i="1"/>
  <c r="Y2330" i="1"/>
  <c r="X2330" i="1"/>
  <c r="W2330" i="1"/>
  <c r="V2330" i="1"/>
  <c r="AD2329" i="1"/>
  <c r="AC2329" i="1"/>
  <c r="AB2329" i="1"/>
  <c r="AA2329" i="1"/>
  <c r="Z2329" i="1"/>
  <c r="Y2329" i="1"/>
  <c r="X2329" i="1"/>
  <c r="W2329" i="1"/>
  <c r="V2329" i="1"/>
  <c r="AD2328" i="1"/>
  <c r="AC2328" i="1"/>
  <c r="AB2328" i="1"/>
  <c r="AA2328" i="1"/>
  <c r="Z2328" i="1"/>
  <c r="Y2328" i="1"/>
  <c r="X2328" i="1"/>
  <c r="W2328" i="1"/>
  <c r="V2328" i="1"/>
  <c r="AD2327" i="1"/>
  <c r="AC2327" i="1"/>
  <c r="AB2327" i="1"/>
  <c r="AA2327" i="1"/>
  <c r="Z2327" i="1"/>
  <c r="Y2327" i="1"/>
  <c r="X2327" i="1"/>
  <c r="W2327" i="1"/>
  <c r="V2327" i="1"/>
  <c r="AD2326" i="1"/>
  <c r="AC2326" i="1"/>
  <c r="AB2326" i="1"/>
  <c r="AA2326" i="1"/>
  <c r="Z2326" i="1"/>
  <c r="Y2326" i="1"/>
  <c r="X2326" i="1"/>
  <c r="W2326" i="1"/>
  <c r="V2326" i="1"/>
  <c r="AD2240" i="1"/>
  <c r="AC2240" i="1"/>
  <c r="AB2240" i="1"/>
  <c r="AA2240" i="1"/>
  <c r="Z2240" i="1"/>
  <c r="Y2240" i="1"/>
  <c r="X2240" i="1"/>
  <c r="W2240" i="1"/>
  <c r="V2240" i="1"/>
  <c r="AD2239" i="1"/>
  <c r="AC2239" i="1"/>
  <c r="AB2239" i="1"/>
  <c r="AA2239" i="1"/>
  <c r="Z2239" i="1"/>
  <c r="Y2239" i="1"/>
  <c r="X2239" i="1"/>
  <c r="W2239" i="1"/>
  <c r="V2239" i="1"/>
  <c r="AD2238" i="1"/>
  <c r="AC2238" i="1"/>
  <c r="AB2238" i="1"/>
  <c r="AA2238" i="1"/>
  <c r="Z2238" i="1"/>
  <c r="Y2238" i="1"/>
  <c r="X2238" i="1"/>
  <c r="W2238" i="1"/>
  <c r="V2238" i="1"/>
  <c r="AD2237" i="1"/>
  <c r="AC2237" i="1"/>
  <c r="AB2237" i="1"/>
  <c r="AA2237" i="1"/>
  <c r="Z2237" i="1"/>
  <c r="Y2237" i="1"/>
  <c r="X2237" i="1"/>
  <c r="W2237" i="1"/>
  <c r="V2237" i="1"/>
  <c r="AD2236" i="1"/>
  <c r="AC2236" i="1"/>
  <c r="AB2236" i="1"/>
  <c r="AA2236" i="1"/>
  <c r="Z2236" i="1"/>
  <c r="Y2236" i="1"/>
  <c r="X2236" i="1"/>
  <c r="W2236" i="1"/>
  <c r="V2236" i="1"/>
  <c r="AD2235" i="1"/>
  <c r="AC2235" i="1"/>
  <c r="AB2235" i="1"/>
  <c r="AA2235" i="1"/>
  <c r="Z2235" i="1"/>
  <c r="Y2235" i="1"/>
  <c r="X2235" i="1"/>
  <c r="W2235" i="1"/>
  <c r="V2235" i="1"/>
  <c r="AD2234" i="1"/>
  <c r="AC2234" i="1"/>
  <c r="AB2234" i="1"/>
  <c r="AA2234" i="1"/>
  <c r="Z2234" i="1"/>
  <c r="Y2234" i="1"/>
  <c r="X2234" i="1"/>
  <c r="W2234" i="1"/>
  <c r="V2234" i="1"/>
  <c r="AD2233" i="1"/>
  <c r="AC2233" i="1"/>
  <c r="AB2233" i="1"/>
  <c r="AA2233" i="1"/>
  <c r="Z2233" i="1"/>
  <c r="Y2233" i="1"/>
  <c r="X2233" i="1"/>
  <c r="W2233" i="1"/>
  <c r="V2233" i="1"/>
  <c r="AD2179" i="1"/>
  <c r="AC2179" i="1"/>
  <c r="AB2179" i="1"/>
  <c r="AA2179" i="1"/>
  <c r="Z2179" i="1"/>
  <c r="Y2179" i="1"/>
  <c r="X2179" i="1"/>
  <c r="W2179" i="1"/>
  <c r="V2179" i="1"/>
  <c r="AD2178" i="1"/>
  <c r="AC2178" i="1"/>
  <c r="AB2178" i="1"/>
  <c r="AA2178" i="1"/>
  <c r="Z2178" i="1"/>
  <c r="Y2178" i="1"/>
  <c r="X2178" i="1"/>
  <c r="W2178" i="1"/>
  <c r="V2178" i="1"/>
  <c r="AD2177" i="1"/>
  <c r="AC2177" i="1"/>
  <c r="AB2177" i="1"/>
  <c r="AA2177" i="1"/>
  <c r="Z2177" i="1"/>
  <c r="Y2177" i="1"/>
  <c r="X2177" i="1"/>
  <c r="W2177" i="1"/>
  <c r="V2177" i="1"/>
  <c r="AD2176" i="1"/>
  <c r="AC2176" i="1"/>
  <c r="AB2176" i="1"/>
  <c r="AA2176" i="1"/>
  <c r="Z2176" i="1"/>
  <c r="Y2176" i="1"/>
  <c r="X2176" i="1"/>
  <c r="W2176" i="1"/>
  <c r="V2176" i="1"/>
  <c r="AD2175" i="1"/>
  <c r="AC2175" i="1"/>
  <c r="AB2175" i="1"/>
  <c r="AA2175" i="1"/>
  <c r="Z2175" i="1"/>
  <c r="Y2175" i="1"/>
  <c r="X2175" i="1"/>
  <c r="W2175" i="1"/>
  <c r="V2175" i="1"/>
  <c r="AD2174" i="1"/>
  <c r="AC2174" i="1"/>
  <c r="AB2174" i="1"/>
  <c r="AA2174" i="1"/>
  <c r="Z2174" i="1"/>
  <c r="Y2174" i="1"/>
  <c r="X2174" i="1"/>
  <c r="W2174" i="1"/>
  <c r="V2174" i="1"/>
  <c r="AD2173" i="1"/>
  <c r="AC2173" i="1"/>
  <c r="AB2173" i="1"/>
  <c r="AA2173" i="1"/>
  <c r="Z2173" i="1"/>
  <c r="Y2173" i="1"/>
  <c r="X2173" i="1"/>
  <c r="W2173" i="1"/>
  <c r="V2173" i="1"/>
  <c r="AD2363" i="1"/>
  <c r="AC2363" i="1"/>
  <c r="AB2363" i="1"/>
  <c r="AA2363" i="1"/>
  <c r="Z2363" i="1"/>
  <c r="Y2363" i="1"/>
  <c r="X2363" i="1"/>
  <c r="W2363" i="1"/>
  <c r="V2363" i="1"/>
  <c r="AD2362" i="1"/>
  <c r="AC2362" i="1"/>
  <c r="AB2362" i="1"/>
  <c r="AA2362" i="1"/>
  <c r="Z2362" i="1"/>
  <c r="Y2362" i="1"/>
  <c r="X2362" i="1"/>
  <c r="W2362" i="1"/>
  <c r="V2362" i="1"/>
  <c r="AD2361" i="1"/>
  <c r="AC2361" i="1"/>
  <c r="AB2361" i="1"/>
  <c r="AA2361" i="1"/>
  <c r="Z2361" i="1"/>
  <c r="Y2361" i="1"/>
  <c r="X2361" i="1"/>
  <c r="W2361" i="1"/>
  <c r="V2361" i="1"/>
  <c r="AD2360" i="1"/>
  <c r="AC2360" i="1"/>
  <c r="AB2360" i="1"/>
  <c r="AA2360" i="1"/>
  <c r="Z2360" i="1"/>
  <c r="Y2360" i="1"/>
  <c r="X2360" i="1"/>
  <c r="W2360" i="1"/>
  <c r="V2360" i="1"/>
  <c r="AD2359" i="1"/>
  <c r="AC2359" i="1"/>
  <c r="AB2359" i="1"/>
  <c r="AA2359" i="1"/>
  <c r="Z2359" i="1"/>
  <c r="Y2359" i="1"/>
  <c r="X2359" i="1"/>
  <c r="W2359" i="1"/>
  <c r="V2359" i="1"/>
  <c r="AD2358" i="1"/>
  <c r="AC2358" i="1"/>
  <c r="AB2358" i="1"/>
  <c r="AA2358" i="1"/>
  <c r="Z2358" i="1"/>
  <c r="Y2358" i="1"/>
  <c r="X2358" i="1"/>
  <c r="W2358" i="1"/>
  <c r="V2358" i="1"/>
  <c r="AD2357" i="1"/>
  <c r="AC2357" i="1"/>
  <c r="AB2357" i="1"/>
  <c r="AA2357" i="1"/>
  <c r="Z2357" i="1"/>
  <c r="Y2357" i="1"/>
  <c r="X2357" i="1"/>
  <c r="W2357" i="1"/>
  <c r="V2357" i="1"/>
  <c r="AD2356" i="1"/>
  <c r="AC2356" i="1"/>
  <c r="AB2356" i="1"/>
  <c r="AA2356" i="1"/>
  <c r="Z2356" i="1"/>
  <c r="Y2356" i="1"/>
  <c r="X2356" i="1"/>
  <c r="W2356" i="1"/>
  <c r="V2356" i="1"/>
  <c r="AD2355" i="1"/>
  <c r="AC2355" i="1"/>
  <c r="AB2355" i="1"/>
  <c r="AA2355" i="1"/>
  <c r="Z2355" i="1"/>
  <c r="Y2355" i="1"/>
  <c r="X2355" i="1"/>
  <c r="W2355" i="1"/>
  <c r="V2355" i="1"/>
  <c r="AD2354" i="1"/>
  <c r="AC2354" i="1"/>
  <c r="AB2354" i="1"/>
  <c r="AA2354" i="1"/>
  <c r="Z2354" i="1"/>
  <c r="Y2354" i="1"/>
  <c r="X2354" i="1"/>
  <c r="W2354" i="1"/>
  <c r="V2354" i="1"/>
  <c r="AD2366" i="1"/>
  <c r="AC2366" i="1"/>
  <c r="AB2366" i="1"/>
  <c r="AA2366" i="1"/>
  <c r="Z2366" i="1"/>
  <c r="Y2366" i="1"/>
  <c r="X2366" i="1"/>
  <c r="W2366" i="1"/>
  <c r="V2366" i="1"/>
  <c r="AD2365" i="1"/>
  <c r="AC2365" i="1"/>
  <c r="AB2365" i="1"/>
  <c r="AA2365" i="1"/>
  <c r="Z2365" i="1"/>
  <c r="Y2365" i="1"/>
  <c r="X2365" i="1"/>
  <c r="W2365" i="1"/>
  <c r="V2365" i="1"/>
  <c r="AD2421" i="1"/>
  <c r="AC2421" i="1"/>
  <c r="AB2421" i="1"/>
  <c r="AA2421" i="1"/>
  <c r="Z2421" i="1"/>
  <c r="Y2421" i="1"/>
  <c r="X2421" i="1"/>
  <c r="W2421" i="1"/>
  <c r="V2421" i="1"/>
  <c r="AD2420" i="1"/>
  <c r="AC2420" i="1"/>
  <c r="AB2420" i="1"/>
  <c r="AA2420" i="1"/>
  <c r="Z2420" i="1"/>
  <c r="Y2420" i="1"/>
  <c r="X2420" i="1"/>
  <c r="W2420" i="1"/>
  <c r="V2420" i="1"/>
  <c r="AD2419" i="1"/>
  <c r="AC2419" i="1"/>
  <c r="AB2419" i="1"/>
  <c r="AA2419" i="1"/>
  <c r="Z2419" i="1"/>
  <c r="Y2419" i="1"/>
  <c r="X2419" i="1"/>
  <c r="W2419" i="1"/>
  <c r="V2419" i="1"/>
  <c r="AD2418" i="1"/>
  <c r="AC2418" i="1"/>
  <c r="AB2418" i="1"/>
  <c r="AA2418" i="1"/>
  <c r="Z2418" i="1"/>
  <c r="Y2418" i="1"/>
  <c r="X2418" i="1"/>
  <c r="W2418" i="1"/>
  <c r="V2418" i="1"/>
  <c r="AD2417" i="1"/>
  <c r="AC2417" i="1"/>
  <c r="AB2417" i="1"/>
  <c r="AA2417" i="1"/>
  <c r="Z2417" i="1"/>
  <c r="Y2417" i="1"/>
  <c r="X2417" i="1"/>
  <c r="W2417" i="1"/>
  <c r="V2417" i="1"/>
  <c r="AD2416" i="1"/>
  <c r="AC2416" i="1"/>
  <c r="AB2416" i="1"/>
  <c r="AA2416" i="1"/>
  <c r="Z2416" i="1"/>
  <c r="Y2416" i="1"/>
  <c r="X2416" i="1"/>
  <c r="W2416" i="1"/>
  <c r="V2416" i="1"/>
  <c r="AD2415" i="1"/>
  <c r="AC2415" i="1"/>
  <c r="AB2415" i="1"/>
  <c r="AA2415" i="1"/>
  <c r="Z2415" i="1"/>
  <c r="Y2415" i="1"/>
  <c r="X2415" i="1"/>
  <c r="W2415" i="1"/>
  <c r="V2415" i="1"/>
  <c r="AD2414" i="1"/>
  <c r="AC2414" i="1"/>
  <c r="AB2414" i="1"/>
  <c r="AA2414" i="1"/>
  <c r="Z2414" i="1"/>
  <c r="Y2414" i="1"/>
  <c r="X2414" i="1"/>
  <c r="W2414" i="1"/>
  <c r="V2414" i="1"/>
  <c r="AD2413" i="1"/>
  <c r="AC2413" i="1"/>
  <c r="AB2413" i="1"/>
  <c r="AA2413" i="1"/>
  <c r="Z2413" i="1"/>
  <c r="Y2413" i="1"/>
  <c r="X2413" i="1"/>
  <c r="W2413" i="1"/>
  <c r="V2413" i="1"/>
  <c r="AD2171" i="1"/>
  <c r="AC2171" i="1"/>
  <c r="AB2171" i="1"/>
  <c r="AA2171" i="1"/>
  <c r="Z2171" i="1"/>
  <c r="Y2171" i="1"/>
  <c r="X2171" i="1"/>
  <c r="W2171" i="1"/>
  <c r="V2171" i="1"/>
  <c r="AD2170" i="1"/>
  <c r="AC2170" i="1"/>
  <c r="AB2170" i="1"/>
  <c r="AA2170" i="1"/>
  <c r="Z2170" i="1"/>
  <c r="Y2170" i="1"/>
  <c r="X2170" i="1"/>
  <c r="W2170" i="1"/>
  <c r="V2170" i="1"/>
  <c r="AD2169" i="1"/>
  <c r="AC2169" i="1"/>
  <c r="AB2169" i="1"/>
  <c r="AA2169" i="1"/>
  <c r="Z2169" i="1"/>
  <c r="Y2169" i="1"/>
  <c r="X2169" i="1"/>
  <c r="W2169" i="1"/>
  <c r="V2169" i="1"/>
  <c r="AD2168" i="1"/>
  <c r="AC2168" i="1"/>
  <c r="AB2168" i="1"/>
  <c r="AA2168" i="1"/>
  <c r="Z2168" i="1"/>
  <c r="Y2168" i="1"/>
  <c r="X2168" i="1"/>
  <c r="W2168" i="1"/>
  <c r="V2168" i="1"/>
  <c r="AD2167" i="1"/>
  <c r="AC2167" i="1"/>
  <c r="AB2167" i="1"/>
  <c r="AA2167" i="1"/>
  <c r="Z2167" i="1"/>
  <c r="Y2167" i="1"/>
  <c r="X2167" i="1"/>
  <c r="W2167" i="1"/>
  <c r="V2167" i="1"/>
  <c r="AD2166" i="1"/>
  <c r="AC2166" i="1"/>
  <c r="AB2166" i="1"/>
  <c r="AA2166" i="1"/>
  <c r="Z2166" i="1"/>
  <c r="Y2166" i="1"/>
  <c r="X2166" i="1"/>
  <c r="W2166" i="1"/>
  <c r="V2166" i="1"/>
  <c r="AD2165" i="1"/>
  <c r="AC2165" i="1"/>
  <c r="AB2165" i="1"/>
  <c r="AA2165" i="1"/>
  <c r="Z2165" i="1"/>
  <c r="Y2165" i="1"/>
  <c r="X2165" i="1"/>
  <c r="W2165" i="1"/>
  <c r="V2165" i="1"/>
  <c r="AD2164" i="1"/>
  <c r="AC2164" i="1"/>
  <c r="AB2164" i="1"/>
  <c r="AA2164" i="1"/>
  <c r="Z2164" i="1"/>
  <c r="Y2164" i="1"/>
  <c r="X2164" i="1"/>
  <c r="W2164" i="1"/>
  <c r="V2164" i="1"/>
  <c r="AD2163" i="1"/>
  <c r="AC2163" i="1"/>
  <c r="AB2163" i="1"/>
  <c r="AA2163" i="1"/>
  <c r="Z2163" i="1"/>
  <c r="Y2163" i="1"/>
  <c r="X2163" i="1"/>
  <c r="W2163" i="1"/>
  <c r="V2163" i="1"/>
  <c r="AD2162" i="1"/>
  <c r="AC2162" i="1"/>
  <c r="AB2162" i="1"/>
  <c r="AA2162" i="1"/>
  <c r="Z2162" i="1"/>
  <c r="Y2162" i="1"/>
  <c r="X2162" i="1"/>
  <c r="W2162" i="1"/>
  <c r="V2162" i="1"/>
  <c r="AD2066" i="1"/>
  <c r="AC2066" i="1"/>
  <c r="AB2066" i="1"/>
  <c r="AA2066" i="1"/>
  <c r="Z2066" i="1"/>
  <c r="Y2066" i="1"/>
  <c r="X2066" i="1"/>
  <c r="W2066" i="1"/>
  <c r="V2066" i="1"/>
  <c r="AD2065" i="1"/>
  <c r="AC2065" i="1"/>
  <c r="AB2065" i="1"/>
  <c r="AA2065" i="1"/>
  <c r="Z2065" i="1"/>
  <c r="Y2065" i="1"/>
  <c r="X2065" i="1"/>
  <c r="W2065" i="1"/>
  <c r="V2065" i="1"/>
  <c r="AD2064" i="1"/>
  <c r="AC2064" i="1"/>
  <c r="AB2064" i="1"/>
  <c r="AA2064" i="1"/>
  <c r="Z2064" i="1"/>
  <c r="Y2064" i="1"/>
  <c r="X2064" i="1"/>
  <c r="W2064" i="1"/>
  <c r="V2064" i="1"/>
  <c r="AD2063" i="1"/>
  <c r="AC2063" i="1"/>
  <c r="AB2063" i="1"/>
  <c r="AA2063" i="1"/>
  <c r="Z2063" i="1"/>
  <c r="Y2063" i="1"/>
  <c r="X2063" i="1"/>
  <c r="W2063" i="1"/>
  <c r="V2063" i="1"/>
  <c r="AD2062" i="1"/>
  <c r="AC2062" i="1"/>
  <c r="AB2062" i="1"/>
  <c r="AA2062" i="1"/>
  <c r="Z2062" i="1"/>
  <c r="Y2062" i="1"/>
  <c r="X2062" i="1"/>
  <c r="W2062" i="1"/>
  <c r="V2062" i="1"/>
  <c r="AD2061" i="1"/>
  <c r="AC2061" i="1"/>
  <c r="AB2061" i="1"/>
  <c r="AA2061" i="1"/>
  <c r="Z2061" i="1"/>
  <c r="Y2061" i="1"/>
  <c r="X2061" i="1"/>
  <c r="W2061" i="1"/>
  <c r="V2061" i="1"/>
  <c r="AD2060" i="1"/>
  <c r="AC2060" i="1"/>
  <c r="AB2060" i="1"/>
  <c r="AA2060" i="1"/>
  <c r="Z2060" i="1"/>
  <c r="Y2060" i="1"/>
  <c r="X2060" i="1"/>
  <c r="W2060" i="1"/>
  <c r="V2060" i="1"/>
  <c r="AD2059" i="1"/>
  <c r="AC2059" i="1"/>
  <c r="AB2059" i="1"/>
  <c r="AA2059" i="1"/>
  <c r="Z2059" i="1"/>
  <c r="Y2059" i="1"/>
  <c r="X2059" i="1"/>
  <c r="W2059" i="1"/>
  <c r="V2059" i="1"/>
  <c r="AD2058" i="1"/>
  <c r="AC2058" i="1"/>
  <c r="AB2058" i="1"/>
  <c r="AA2058" i="1"/>
  <c r="Z2058" i="1"/>
  <c r="Y2058" i="1"/>
  <c r="X2058" i="1"/>
  <c r="W2058" i="1"/>
  <c r="V2058" i="1"/>
  <c r="AD2154" i="1"/>
  <c r="AC2154" i="1"/>
  <c r="AB2154" i="1"/>
  <c r="AA2154" i="1"/>
  <c r="Z2154" i="1"/>
  <c r="Y2154" i="1"/>
  <c r="X2154" i="1"/>
  <c r="W2154" i="1"/>
  <c r="V2154" i="1"/>
  <c r="AD2153" i="1"/>
  <c r="AC2153" i="1"/>
  <c r="AB2153" i="1"/>
  <c r="AA2153" i="1"/>
  <c r="Z2153" i="1"/>
  <c r="Y2153" i="1"/>
  <c r="X2153" i="1"/>
  <c r="W2153" i="1"/>
  <c r="V2153" i="1"/>
  <c r="AD2152" i="1"/>
  <c r="AC2152" i="1"/>
  <c r="AB2152" i="1"/>
  <c r="AA2152" i="1"/>
  <c r="Z2152" i="1"/>
  <c r="Y2152" i="1"/>
  <c r="X2152" i="1"/>
  <c r="W2152" i="1"/>
  <c r="V2152" i="1"/>
  <c r="AD2151" i="1"/>
  <c r="AC2151" i="1"/>
  <c r="AB2151" i="1"/>
  <c r="AA2151" i="1"/>
  <c r="Z2151" i="1"/>
  <c r="Y2151" i="1"/>
  <c r="X2151" i="1"/>
  <c r="W2151" i="1"/>
  <c r="V2151" i="1"/>
  <c r="AD2150" i="1"/>
  <c r="AC2150" i="1"/>
  <c r="AB2150" i="1"/>
  <c r="AA2150" i="1"/>
  <c r="Z2150" i="1"/>
  <c r="Y2150" i="1"/>
  <c r="X2150" i="1"/>
  <c r="W2150" i="1"/>
  <c r="V2150" i="1"/>
  <c r="AD2149" i="1"/>
  <c r="AC2149" i="1"/>
  <c r="AB2149" i="1"/>
  <c r="AA2149" i="1"/>
  <c r="Z2149" i="1"/>
  <c r="Y2149" i="1"/>
  <c r="X2149" i="1"/>
  <c r="W2149" i="1"/>
  <c r="V2149" i="1"/>
  <c r="AD2148" i="1"/>
  <c r="AC2148" i="1"/>
  <c r="AB2148" i="1"/>
  <c r="AA2148" i="1"/>
  <c r="Z2148" i="1"/>
  <c r="Y2148" i="1"/>
  <c r="X2148" i="1"/>
  <c r="W2148" i="1"/>
  <c r="V2148" i="1"/>
  <c r="AD2147" i="1"/>
  <c r="AC2147" i="1"/>
  <c r="AB2147" i="1"/>
  <c r="AA2147" i="1"/>
  <c r="Z2147" i="1"/>
  <c r="Y2147" i="1"/>
  <c r="X2147" i="1"/>
  <c r="W2147" i="1"/>
  <c r="V2147" i="1"/>
  <c r="AD2146" i="1"/>
  <c r="AC2146" i="1"/>
  <c r="AB2146" i="1"/>
  <c r="AA2146" i="1"/>
  <c r="Z2146" i="1"/>
  <c r="Y2146" i="1"/>
  <c r="X2146" i="1"/>
  <c r="W2146" i="1"/>
  <c r="V2146" i="1"/>
  <c r="AD2145" i="1"/>
  <c r="AC2145" i="1"/>
  <c r="AB2145" i="1"/>
  <c r="AA2145" i="1"/>
  <c r="Z2145" i="1"/>
  <c r="Y2145" i="1"/>
  <c r="X2145" i="1"/>
  <c r="W2145" i="1"/>
  <c r="V2145" i="1"/>
  <c r="AD2144" i="1"/>
  <c r="AC2144" i="1"/>
  <c r="AB2144" i="1"/>
  <c r="AA2144" i="1"/>
  <c r="Z2144" i="1"/>
  <c r="Y2144" i="1"/>
  <c r="X2144" i="1"/>
  <c r="W2144" i="1"/>
  <c r="V2144" i="1"/>
  <c r="AD2143" i="1"/>
  <c r="AC2143" i="1"/>
  <c r="AB2143" i="1"/>
  <c r="AA2143" i="1"/>
  <c r="Z2143" i="1"/>
  <c r="Y2143" i="1"/>
  <c r="X2143" i="1"/>
  <c r="W2143" i="1"/>
  <c r="V2143" i="1"/>
  <c r="AD2142" i="1"/>
  <c r="AC2142" i="1"/>
  <c r="AB2142" i="1"/>
  <c r="AA2142" i="1"/>
  <c r="Z2142" i="1"/>
  <c r="Y2142" i="1"/>
  <c r="X2142" i="1"/>
  <c r="W2142" i="1"/>
  <c r="V2142" i="1"/>
  <c r="AD2141" i="1"/>
  <c r="AC2141" i="1"/>
  <c r="AB2141" i="1"/>
  <c r="AA2141" i="1"/>
  <c r="Z2141" i="1"/>
  <c r="Y2141" i="1"/>
  <c r="X2141" i="1"/>
  <c r="W2141" i="1"/>
  <c r="V2141" i="1"/>
  <c r="AD2140" i="1"/>
  <c r="AC2140" i="1"/>
  <c r="AB2140" i="1"/>
  <c r="AA2140" i="1"/>
  <c r="Z2140" i="1"/>
  <c r="Y2140" i="1"/>
  <c r="X2140" i="1"/>
  <c r="W2140" i="1"/>
  <c r="V2140" i="1"/>
  <c r="AD2139" i="1"/>
  <c r="AC2139" i="1"/>
  <c r="AB2139" i="1"/>
  <c r="AA2139" i="1"/>
  <c r="Z2139" i="1"/>
  <c r="Y2139" i="1"/>
  <c r="X2139" i="1"/>
  <c r="W2139" i="1"/>
  <c r="V2139" i="1"/>
  <c r="AD2138" i="1"/>
  <c r="AC2138" i="1"/>
  <c r="AB2138" i="1"/>
  <c r="AA2138" i="1"/>
  <c r="Z2138" i="1"/>
  <c r="Y2138" i="1"/>
  <c r="X2138" i="1"/>
  <c r="W2138" i="1"/>
  <c r="V2138" i="1"/>
  <c r="AD2128" i="1"/>
  <c r="AC2128" i="1"/>
  <c r="AB2128" i="1"/>
  <c r="AA2128" i="1"/>
  <c r="Z2128" i="1"/>
  <c r="Y2128" i="1"/>
  <c r="X2128" i="1"/>
  <c r="W2128" i="1"/>
  <c r="V2128" i="1"/>
  <c r="AD2127" i="1"/>
  <c r="AC2127" i="1"/>
  <c r="AB2127" i="1"/>
  <c r="AA2127" i="1"/>
  <c r="Z2127" i="1"/>
  <c r="Y2127" i="1"/>
  <c r="X2127" i="1"/>
  <c r="W2127" i="1"/>
  <c r="V2127" i="1"/>
  <c r="AD2126" i="1"/>
  <c r="AC2126" i="1"/>
  <c r="AB2126" i="1"/>
  <c r="AA2126" i="1"/>
  <c r="Z2126" i="1"/>
  <c r="Y2126" i="1"/>
  <c r="X2126" i="1"/>
  <c r="W2126" i="1"/>
  <c r="V2126" i="1"/>
  <c r="AD2125" i="1"/>
  <c r="AC2125" i="1"/>
  <c r="AB2125" i="1"/>
  <c r="AA2125" i="1"/>
  <c r="Z2125" i="1"/>
  <c r="Y2125" i="1"/>
  <c r="X2125" i="1"/>
  <c r="W2125" i="1"/>
  <c r="V2125" i="1"/>
  <c r="AD2124" i="1"/>
  <c r="AC2124" i="1"/>
  <c r="AB2124" i="1"/>
  <c r="AA2124" i="1"/>
  <c r="Z2124" i="1"/>
  <c r="Y2124" i="1"/>
  <c r="X2124" i="1"/>
  <c r="W2124" i="1"/>
  <c r="V2124" i="1"/>
  <c r="AD2123" i="1"/>
  <c r="AC2123" i="1"/>
  <c r="AB2123" i="1"/>
  <c r="AA2123" i="1"/>
  <c r="Z2123" i="1"/>
  <c r="Y2123" i="1"/>
  <c r="X2123" i="1"/>
  <c r="W2123" i="1"/>
  <c r="V2123" i="1"/>
  <c r="AD2122" i="1"/>
  <c r="AC2122" i="1"/>
  <c r="AB2122" i="1"/>
  <c r="AA2122" i="1"/>
  <c r="Z2122" i="1"/>
  <c r="Y2122" i="1"/>
  <c r="X2122" i="1"/>
  <c r="W2122" i="1"/>
  <c r="V2122" i="1"/>
  <c r="AD2121" i="1"/>
  <c r="AC2121" i="1"/>
  <c r="AB2121" i="1"/>
  <c r="AA2121" i="1"/>
  <c r="Z2121" i="1"/>
  <c r="Y2121" i="1"/>
  <c r="X2121" i="1"/>
  <c r="W2121" i="1"/>
  <c r="V2121" i="1"/>
  <c r="AD2120" i="1"/>
  <c r="AC2120" i="1"/>
  <c r="AB2120" i="1"/>
  <c r="AA2120" i="1"/>
  <c r="Z2120" i="1"/>
  <c r="Y2120" i="1"/>
  <c r="X2120" i="1"/>
  <c r="W2120" i="1"/>
  <c r="V2120" i="1"/>
  <c r="AD2119" i="1"/>
  <c r="AC2119" i="1"/>
  <c r="AB2119" i="1"/>
  <c r="AA2119" i="1"/>
  <c r="Z2119" i="1"/>
  <c r="Y2119" i="1"/>
  <c r="X2119" i="1"/>
  <c r="W2119" i="1"/>
  <c r="V2119" i="1"/>
  <c r="AD2118" i="1"/>
  <c r="AC2118" i="1"/>
  <c r="AB2118" i="1"/>
  <c r="AA2118" i="1"/>
  <c r="Z2118" i="1"/>
  <c r="Y2118" i="1"/>
  <c r="X2118" i="1"/>
  <c r="W2118" i="1"/>
  <c r="V2118" i="1"/>
  <c r="AD2117" i="1"/>
  <c r="AC2117" i="1"/>
  <c r="AB2117" i="1"/>
  <c r="AA2117" i="1"/>
  <c r="Z2117" i="1"/>
  <c r="Y2117" i="1"/>
  <c r="X2117" i="1"/>
  <c r="W2117" i="1"/>
  <c r="V2117" i="1"/>
  <c r="AD2116" i="1"/>
  <c r="AC2116" i="1"/>
  <c r="AB2116" i="1"/>
  <c r="AA2116" i="1"/>
  <c r="Z2116" i="1"/>
  <c r="Y2116" i="1"/>
  <c r="X2116" i="1"/>
  <c r="W2116" i="1"/>
  <c r="V2116" i="1"/>
  <c r="AD2115" i="1"/>
  <c r="AC2115" i="1"/>
  <c r="AB2115" i="1"/>
  <c r="AA2115" i="1"/>
  <c r="Z2115" i="1"/>
  <c r="Y2115" i="1"/>
  <c r="X2115" i="1"/>
  <c r="W2115" i="1"/>
  <c r="V2115" i="1"/>
  <c r="AD2114" i="1"/>
  <c r="AC2114" i="1"/>
  <c r="AB2114" i="1"/>
  <c r="AA2114" i="1"/>
  <c r="Z2114" i="1"/>
  <c r="Y2114" i="1"/>
  <c r="X2114" i="1"/>
  <c r="W2114" i="1"/>
  <c r="V2114" i="1"/>
  <c r="AD2113" i="1"/>
  <c r="AC2113" i="1"/>
  <c r="AB2113" i="1"/>
  <c r="AA2113" i="1"/>
  <c r="Z2113" i="1"/>
  <c r="Y2113" i="1"/>
  <c r="X2113" i="1"/>
  <c r="W2113" i="1"/>
  <c r="V2113" i="1"/>
  <c r="AD2112" i="1"/>
  <c r="AC2112" i="1"/>
  <c r="AB2112" i="1"/>
  <c r="AA2112" i="1"/>
  <c r="Z2112" i="1"/>
  <c r="Y2112" i="1"/>
  <c r="X2112" i="1"/>
  <c r="W2112" i="1"/>
  <c r="V2112" i="1"/>
  <c r="AD2111" i="1"/>
  <c r="AC2111" i="1"/>
  <c r="AB2111" i="1"/>
  <c r="AA2111" i="1"/>
  <c r="Z2111" i="1"/>
  <c r="Y2111" i="1"/>
  <c r="X2111" i="1"/>
  <c r="W2111" i="1"/>
  <c r="V2111" i="1"/>
  <c r="AD2110" i="1"/>
  <c r="AC2110" i="1"/>
  <c r="AB2110" i="1"/>
  <c r="AA2110" i="1"/>
  <c r="Z2110" i="1"/>
  <c r="Y2110" i="1"/>
  <c r="X2110" i="1"/>
  <c r="W2110" i="1"/>
  <c r="V2110" i="1"/>
  <c r="AD2109" i="1"/>
  <c r="AC2109" i="1"/>
  <c r="AB2109" i="1"/>
  <c r="AA2109" i="1"/>
  <c r="Z2109" i="1"/>
  <c r="Y2109" i="1"/>
  <c r="X2109" i="1"/>
  <c r="W2109" i="1"/>
  <c r="V2109" i="1"/>
  <c r="AD2085" i="1"/>
  <c r="AC2085" i="1"/>
  <c r="AB2085" i="1"/>
  <c r="AA2085" i="1"/>
  <c r="Z2085" i="1"/>
  <c r="Y2085" i="1"/>
  <c r="X2085" i="1"/>
  <c r="W2085" i="1"/>
  <c r="V2085" i="1"/>
  <c r="AD2084" i="1"/>
  <c r="AC2084" i="1"/>
  <c r="AB2084" i="1"/>
  <c r="AA2084" i="1"/>
  <c r="Z2084" i="1"/>
  <c r="Y2084" i="1"/>
  <c r="X2084" i="1"/>
  <c r="W2084" i="1"/>
  <c r="V2084" i="1"/>
  <c r="AD2083" i="1"/>
  <c r="AC2083" i="1"/>
  <c r="AB2083" i="1"/>
  <c r="AA2083" i="1"/>
  <c r="Z2083" i="1"/>
  <c r="Y2083" i="1"/>
  <c r="X2083" i="1"/>
  <c r="W2083" i="1"/>
  <c r="V2083" i="1"/>
  <c r="AD2082" i="1"/>
  <c r="AC2082" i="1"/>
  <c r="AB2082" i="1"/>
  <c r="AA2082" i="1"/>
  <c r="Z2082" i="1"/>
  <c r="Y2082" i="1"/>
  <c r="X2082" i="1"/>
  <c r="W2082" i="1"/>
  <c r="V2082" i="1"/>
  <c r="AD2081" i="1"/>
  <c r="AC2081" i="1"/>
  <c r="AB2081" i="1"/>
  <c r="AA2081" i="1"/>
  <c r="Z2081" i="1"/>
  <c r="Y2081" i="1"/>
  <c r="X2081" i="1"/>
  <c r="W2081" i="1"/>
  <c r="V2081" i="1"/>
  <c r="AD2080" i="1"/>
  <c r="AC2080" i="1"/>
  <c r="AB2080" i="1"/>
  <c r="AA2080" i="1"/>
  <c r="Z2080" i="1"/>
  <c r="Y2080" i="1"/>
  <c r="X2080" i="1"/>
  <c r="W2080" i="1"/>
  <c r="V2080" i="1"/>
  <c r="AD2079" i="1"/>
  <c r="AC2079" i="1"/>
  <c r="AB2079" i="1"/>
  <c r="AA2079" i="1"/>
  <c r="Z2079" i="1"/>
  <c r="Y2079" i="1"/>
  <c r="X2079" i="1"/>
  <c r="W2079" i="1"/>
  <c r="V2079" i="1"/>
  <c r="AD3359" i="1"/>
  <c r="AC3359" i="1"/>
  <c r="AB3359" i="1"/>
  <c r="AA3359" i="1"/>
  <c r="Z3359" i="1"/>
  <c r="Y3359" i="1"/>
  <c r="X3359" i="1"/>
  <c r="W3359" i="1"/>
  <c r="V3359" i="1"/>
  <c r="AD3358" i="1"/>
  <c r="AC3358" i="1"/>
  <c r="AB3358" i="1"/>
  <c r="AA3358" i="1"/>
  <c r="Z3358" i="1"/>
  <c r="Y3358" i="1"/>
  <c r="X3358" i="1"/>
  <c r="W3358" i="1"/>
  <c r="V3358" i="1"/>
  <c r="AD3357" i="1"/>
  <c r="AC3357" i="1"/>
  <c r="AB3357" i="1"/>
  <c r="AA3357" i="1"/>
  <c r="Z3357" i="1"/>
  <c r="Y3357" i="1"/>
  <c r="X3357" i="1"/>
  <c r="W3357" i="1"/>
  <c r="V3357" i="1"/>
  <c r="AD3356" i="1"/>
  <c r="AC3356" i="1"/>
  <c r="AB3356" i="1"/>
  <c r="AA3356" i="1"/>
  <c r="Z3356" i="1"/>
  <c r="Y3356" i="1"/>
  <c r="X3356" i="1"/>
  <c r="W3356" i="1"/>
  <c r="V3356" i="1"/>
  <c r="AD3355" i="1"/>
  <c r="AC3355" i="1"/>
  <c r="AB3355" i="1"/>
  <c r="AA3355" i="1"/>
  <c r="Z3355" i="1"/>
  <c r="Y3355" i="1"/>
  <c r="X3355" i="1"/>
  <c r="W3355" i="1"/>
  <c r="V3355" i="1"/>
  <c r="AD3354" i="1"/>
  <c r="AC3354" i="1"/>
  <c r="AB3354" i="1"/>
  <c r="AA3354" i="1"/>
  <c r="Z3354" i="1"/>
  <c r="Y3354" i="1"/>
  <c r="X3354" i="1"/>
  <c r="W3354" i="1"/>
  <c r="V3354" i="1"/>
  <c r="AD3353" i="1"/>
  <c r="AC3353" i="1"/>
  <c r="AB3353" i="1"/>
  <c r="AA3353" i="1"/>
  <c r="Z3353" i="1"/>
  <c r="Y3353" i="1"/>
  <c r="X3353" i="1"/>
  <c r="W3353" i="1"/>
  <c r="V3353" i="1"/>
  <c r="AD3352" i="1"/>
  <c r="AC3352" i="1"/>
  <c r="AB3352" i="1"/>
  <c r="AA3352" i="1"/>
  <c r="Z3352" i="1"/>
  <c r="Y3352" i="1"/>
  <c r="X3352" i="1"/>
  <c r="W3352" i="1"/>
  <c r="V3352" i="1"/>
  <c r="AD3351" i="1"/>
  <c r="AC3351" i="1"/>
  <c r="AB3351" i="1"/>
  <c r="AA3351" i="1"/>
  <c r="Z3351" i="1"/>
  <c r="Y3351" i="1"/>
  <c r="X3351" i="1"/>
  <c r="W3351" i="1"/>
  <c r="V3351" i="1"/>
  <c r="AD3350" i="1"/>
  <c r="AC3350" i="1"/>
  <c r="AB3350" i="1"/>
  <c r="AA3350" i="1"/>
  <c r="Z3350" i="1"/>
  <c r="Y3350" i="1"/>
  <c r="X3350" i="1"/>
  <c r="W3350" i="1"/>
  <c r="V3350" i="1"/>
  <c r="AD3349" i="1"/>
  <c r="AC3349" i="1"/>
  <c r="AB3349" i="1"/>
  <c r="AA3349" i="1"/>
  <c r="Z3349" i="1"/>
  <c r="Y3349" i="1"/>
  <c r="X3349" i="1"/>
  <c r="W3349" i="1"/>
  <c r="V3349" i="1"/>
  <c r="AD3348" i="1"/>
  <c r="AC3348" i="1"/>
  <c r="AB3348" i="1"/>
  <c r="AA3348" i="1"/>
  <c r="Z3348" i="1"/>
  <c r="Y3348" i="1"/>
  <c r="X3348" i="1"/>
  <c r="W3348" i="1"/>
  <c r="V3348" i="1"/>
  <c r="AD3026" i="1"/>
  <c r="AC3026" i="1"/>
  <c r="AB3026" i="1"/>
  <c r="AA3026" i="1"/>
  <c r="Z3026" i="1"/>
  <c r="Y3026" i="1"/>
  <c r="X3026" i="1"/>
  <c r="W3026" i="1"/>
  <c r="V3026" i="1"/>
  <c r="AD3025" i="1"/>
  <c r="AC3025" i="1"/>
  <c r="AB3025" i="1"/>
  <c r="AA3025" i="1"/>
  <c r="Z3025" i="1"/>
  <c r="Y3025" i="1"/>
  <c r="X3025" i="1"/>
  <c r="W3025" i="1"/>
  <c r="V3025" i="1"/>
  <c r="AD3024" i="1"/>
  <c r="AC3024" i="1"/>
  <c r="AB3024" i="1"/>
  <c r="AA3024" i="1"/>
  <c r="Z3024" i="1"/>
  <c r="Y3024" i="1"/>
  <c r="X3024" i="1"/>
  <c r="W3024" i="1"/>
  <c r="V3024" i="1"/>
  <c r="AD3023" i="1"/>
  <c r="AC3023" i="1"/>
  <c r="AB3023" i="1"/>
  <c r="AA3023" i="1"/>
  <c r="Z3023" i="1"/>
  <c r="Y3023" i="1"/>
  <c r="X3023" i="1"/>
  <c r="W3023" i="1"/>
  <c r="V3023" i="1"/>
  <c r="AD3022" i="1"/>
  <c r="AC3022" i="1"/>
  <c r="AB3022" i="1"/>
  <c r="AA3022" i="1"/>
  <c r="Z3022" i="1"/>
  <c r="Y3022" i="1"/>
  <c r="X3022" i="1"/>
  <c r="W3022" i="1"/>
  <c r="V3022" i="1"/>
  <c r="AD3021" i="1"/>
  <c r="AC3021" i="1"/>
  <c r="AB3021" i="1"/>
  <c r="AA3021" i="1"/>
  <c r="Z3021" i="1"/>
  <c r="Y3021" i="1"/>
  <c r="X3021" i="1"/>
  <c r="W3021" i="1"/>
  <c r="V3021" i="1"/>
  <c r="AD3020" i="1"/>
  <c r="AC3020" i="1"/>
  <c r="AB3020" i="1"/>
  <c r="AA3020" i="1"/>
  <c r="Z3020" i="1"/>
  <c r="Y3020" i="1"/>
  <c r="X3020" i="1"/>
  <c r="W3020" i="1"/>
  <c r="V3020" i="1"/>
  <c r="AD3019" i="1"/>
  <c r="AC3019" i="1"/>
  <c r="AB3019" i="1"/>
  <c r="AA3019" i="1"/>
  <c r="Z3019" i="1"/>
  <c r="Y3019" i="1"/>
  <c r="X3019" i="1"/>
  <c r="W3019" i="1"/>
  <c r="V3019" i="1"/>
  <c r="AD3018" i="1"/>
  <c r="AC3018" i="1"/>
  <c r="AB3018" i="1"/>
  <c r="AA3018" i="1"/>
  <c r="Z3018" i="1"/>
  <c r="Y3018" i="1"/>
  <c r="X3018" i="1"/>
  <c r="W3018" i="1"/>
  <c r="V3018" i="1"/>
  <c r="AD3017" i="1"/>
  <c r="AC3017" i="1"/>
  <c r="AB3017" i="1"/>
  <c r="AA3017" i="1"/>
  <c r="Z3017" i="1"/>
  <c r="Y3017" i="1"/>
  <c r="X3017" i="1"/>
  <c r="W3017" i="1"/>
  <c r="V3017" i="1"/>
  <c r="AD2105" i="1"/>
  <c r="AC2105" i="1"/>
  <c r="AB2105" i="1"/>
  <c r="AA2105" i="1"/>
  <c r="Z2105" i="1"/>
  <c r="Y2105" i="1"/>
  <c r="X2105" i="1"/>
  <c r="W2105" i="1"/>
  <c r="V2105" i="1"/>
  <c r="AD2103" i="1"/>
  <c r="AC2103" i="1"/>
  <c r="AB2103" i="1"/>
  <c r="AA2103" i="1"/>
  <c r="Z2103" i="1"/>
  <c r="Y2103" i="1"/>
  <c r="X2103" i="1"/>
  <c r="W2103" i="1"/>
  <c r="V2103" i="1"/>
  <c r="AD2102" i="1"/>
  <c r="AC2102" i="1"/>
  <c r="AB2102" i="1"/>
  <c r="AA2102" i="1"/>
  <c r="Z2102" i="1"/>
  <c r="Y2102" i="1"/>
  <c r="X2102" i="1"/>
  <c r="W2102" i="1"/>
  <c r="V2102" i="1"/>
  <c r="AD2101" i="1"/>
  <c r="AC2101" i="1"/>
  <c r="AB2101" i="1"/>
  <c r="AA2101" i="1"/>
  <c r="Z2101" i="1"/>
  <c r="Y2101" i="1"/>
  <c r="X2101" i="1"/>
  <c r="W2101" i="1"/>
  <c r="V2101" i="1"/>
  <c r="AD2100" i="1"/>
  <c r="AC2100" i="1"/>
  <c r="AB2100" i="1"/>
  <c r="AA2100" i="1"/>
  <c r="Z2100" i="1"/>
  <c r="Y2100" i="1"/>
  <c r="X2100" i="1"/>
  <c r="W2100" i="1"/>
  <c r="V2100" i="1"/>
  <c r="AD2099" i="1"/>
  <c r="AC2099" i="1"/>
  <c r="AB2099" i="1"/>
  <c r="AA2099" i="1"/>
  <c r="Z2099" i="1"/>
  <c r="Y2099" i="1"/>
  <c r="X2099" i="1"/>
  <c r="W2099" i="1"/>
  <c r="V2099" i="1"/>
  <c r="AD2077" i="1"/>
  <c r="AC2077" i="1"/>
  <c r="AB2077" i="1"/>
  <c r="AA2077" i="1"/>
  <c r="Z2077" i="1"/>
  <c r="Y2077" i="1"/>
  <c r="X2077" i="1"/>
  <c r="W2077" i="1"/>
  <c r="V2077" i="1"/>
  <c r="AD2076" i="1"/>
  <c r="AC2076" i="1"/>
  <c r="AB2076" i="1"/>
  <c r="AA2076" i="1"/>
  <c r="Z2076" i="1"/>
  <c r="Y2076" i="1"/>
  <c r="X2076" i="1"/>
  <c r="W2076" i="1"/>
  <c r="V2076" i="1"/>
  <c r="AD2075" i="1"/>
  <c r="AC2075" i="1"/>
  <c r="AB2075" i="1"/>
  <c r="AA2075" i="1"/>
  <c r="Z2075" i="1"/>
  <c r="Y2075" i="1"/>
  <c r="X2075" i="1"/>
  <c r="W2075" i="1"/>
  <c r="V2075" i="1"/>
  <c r="AD2074" i="1"/>
  <c r="AC2074" i="1"/>
  <c r="AB2074" i="1"/>
  <c r="AA2074" i="1"/>
  <c r="Z2074" i="1"/>
  <c r="Y2074" i="1"/>
  <c r="X2074" i="1"/>
  <c r="W2074" i="1"/>
  <c r="V2074" i="1"/>
  <c r="AD2073" i="1"/>
  <c r="AC2073" i="1"/>
  <c r="AB2073" i="1"/>
  <c r="AA2073" i="1"/>
  <c r="Z2073" i="1"/>
  <c r="Y2073" i="1"/>
  <c r="X2073" i="1"/>
  <c r="W2073" i="1"/>
  <c r="V2073" i="1"/>
  <c r="AD2072" i="1"/>
  <c r="AC2072" i="1"/>
  <c r="AB2072" i="1"/>
  <c r="AA2072" i="1"/>
  <c r="Z2072" i="1"/>
  <c r="Y2072" i="1"/>
  <c r="X2072" i="1"/>
  <c r="W2072" i="1"/>
  <c r="V2072" i="1"/>
  <c r="AD2056" i="1"/>
  <c r="AC2056" i="1"/>
  <c r="AB2056" i="1"/>
  <c r="AA2056" i="1"/>
  <c r="Z2056" i="1"/>
  <c r="Y2056" i="1"/>
  <c r="X2056" i="1"/>
  <c r="W2056" i="1"/>
  <c r="V2056" i="1"/>
  <c r="AD2055" i="1"/>
  <c r="AC2055" i="1"/>
  <c r="AB2055" i="1"/>
  <c r="AA2055" i="1"/>
  <c r="Z2055" i="1"/>
  <c r="Y2055" i="1"/>
  <c r="X2055" i="1"/>
  <c r="W2055" i="1"/>
  <c r="V2055" i="1"/>
  <c r="AD2054" i="1"/>
  <c r="AC2054" i="1"/>
  <c r="AB2054" i="1"/>
  <c r="AA2054" i="1"/>
  <c r="Z2054" i="1"/>
  <c r="Y2054" i="1"/>
  <c r="X2054" i="1"/>
  <c r="W2054" i="1"/>
  <c r="V2054" i="1"/>
  <c r="AD2053" i="1"/>
  <c r="AC2053" i="1"/>
  <c r="AB2053" i="1"/>
  <c r="AA2053" i="1"/>
  <c r="Z2053" i="1"/>
  <c r="Y2053" i="1"/>
  <c r="X2053" i="1"/>
  <c r="W2053" i="1"/>
  <c r="V2053" i="1"/>
  <c r="AD2052" i="1"/>
  <c r="AC2052" i="1"/>
  <c r="AB2052" i="1"/>
  <c r="AA2052" i="1"/>
  <c r="Z2052" i="1"/>
  <c r="Y2052" i="1"/>
  <c r="X2052" i="1"/>
  <c r="W2052" i="1"/>
  <c r="V2052" i="1"/>
  <c r="AD2051" i="1"/>
  <c r="AC2051" i="1"/>
  <c r="AB2051" i="1"/>
  <c r="AA2051" i="1"/>
  <c r="Z2051" i="1"/>
  <c r="Y2051" i="1"/>
  <c r="X2051" i="1"/>
  <c r="W2051" i="1"/>
  <c r="V2051" i="1"/>
  <c r="AD2039" i="1"/>
  <c r="AC2039" i="1"/>
  <c r="AB2039" i="1"/>
  <c r="AA2039" i="1"/>
  <c r="Z2039" i="1"/>
  <c r="Y2039" i="1"/>
  <c r="X2039" i="1"/>
  <c r="W2039" i="1"/>
  <c r="V2039" i="1"/>
  <c r="AD2038" i="1"/>
  <c r="AC2038" i="1"/>
  <c r="AB2038" i="1"/>
  <c r="AA2038" i="1"/>
  <c r="Z2038" i="1"/>
  <c r="Y2038" i="1"/>
  <c r="X2038" i="1"/>
  <c r="W2038" i="1"/>
  <c r="V2038" i="1"/>
  <c r="AD2037" i="1"/>
  <c r="AC2037" i="1"/>
  <c r="AB2037" i="1"/>
  <c r="AA2037" i="1"/>
  <c r="Z2037" i="1"/>
  <c r="Y2037" i="1"/>
  <c r="X2037" i="1"/>
  <c r="W2037" i="1"/>
  <c r="V2037" i="1"/>
  <c r="AD2036" i="1"/>
  <c r="AC2036" i="1"/>
  <c r="AB2036" i="1"/>
  <c r="AA2036" i="1"/>
  <c r="Z2036" i="1"/>
  <c r="Y2036" i="1"/>
  <c r="X2036" i="1"/>
  <c r="W2036" i="1"/>
  <c r="V2036" i="1"/>
  <c r="AD2035" i="1"/>
  <c r="AC2035" i="1"/>
  <c r="AB2035" i="1"/>
  <c r="AA2035" i="1"/>
  <c r="Z2035" i="1"/>
  <c r="Y2035" i="1"/>
  <c r="X2035" i="1"/>
  <c r="W2035" i="1"/>
  <c r="V2035" i="1"/>
  <c r="AD2034" i="1"/>
  <c r="AC2034" i="1"/>
  <c r="AB2034" i="1"/>
  <c r="AA2034" i="1"/>
  <c r="Z2034" i="1"/>
  <c r="Y2034" i="1"/>
  <c r="X2034" i="1"/>
  <c r="W2034" i="1"/>
  <c r="V2034" i="1"/>
  <c r="AD2003" i="1"/>
  <c r="AC2003" i="1"/>
  <c r="AB2003" i="1"/>
  <c r="AA2003" i="1"/>
  <c r="Z2003" i="1"/>
  <c r="Y2003" i="1"/>
  <c r="X2003" i="1"/>
  <c r="W2003" i="1"/>
  <c r="V2003" i="1"/>
  <c r="AD2002" i="1"/>
  <c r="AC2002" i="1"/>
  <c r="AB2002" i="1"/>
  <c r="AA2002" i="1"/>
  <c r="Z2002" i="1"/>
  <c r="Y2002" i="1"/>
  <c r="X2002" i="1"/>
  <c r="W2002" i="1"/>
  <c r="V2002" i="1"/>
  <c r="AD2001" i="1"/>
  <c r="AC2001" i="1"/>
  <c r="AB2001" i="1"/>
  <c r="AA2001" i="1"/>
  <c r="Z2001" i="1"/>
  <c r="Y2001" i="1"/>
  <c r="X2001" i="1"/>
  <c r="W2001" i="1"/>
  <c r="V2001" i="1"/>
  <c r="AD2000" i="1"/>
  <c r="AC2000" i="1"/>
  <c r="AB2000" i="1"/>
  <c r="AA2000" i="1"/>
  <c r="Z2000" i="1"/>
  <c r="Y2000" i="1"/>
  <c r="X2000" i="1"/>
  <c r="W2000" i="1"/>
  <c r="V2000" i="1"/>
  <c r="AD1999" i="1"/>
  <c r="AC1999" i="1"/>
  <c r="AB1999" i="1"/>
  <c r="AA1999" i="1"/>
  <c r="Z1999" i="1"/>
  <c r="Y1999" i="1"/>
  <c r="X1999" i="1"/>
  <c r="W1999" i="1"/>
  <c r="V1999" i="1"/>
  <c r="AD1998" i="1"/>
  <c r="AC1998" i="1"/>
  <c r="AB1998" i="1"/>
  <c r="AA1998" i="1"/>
  <c r="Z1998" i="1"/>
  <c r="Y1998" i="1"/>
  <c r="X1998" i="1"/>
  <c r="W1998" i="1"/>
  <c r="V1998" i="1"/>
  <c r="AD1997" i="1"/>
  <c r="AC1997" i="1"/>
  <c r="AB1997" i="1"/>
  <c r="AA1997" i="1"/>
  <c r="Z1997" i="1"/>
  <c r="Y1997" i="1"/>
  <c r="X1997" i="1"/>
  <c r="W1997" i="1"/>
  <c r="V1997" i="1"/>
  <c r="AD1996" i="1"/>
  <c r="AC1996" i="1"/>
  <c r="AB1996" i="1"/>
  <c r="AA1996" i="1"/>
  <c r="Z1996" i="1"/>
  <c r="Y1996" i="1"/>
  <c r="X1996" i="1"/>
  <c r="W1996" i="1"/>
  <c r="V1996" i="1"/>
  <c r="AD1995" i="1"/>
  <c r="AC1995" i="1"/>
  <c r="AB1995" i="1"/>
  <c r="AA1995" i="1"/>
  <c r="Z1995" i="1"/>
  <c r="Y1995" i="1"/>
  <c r="X1995" i="1"/>
  <c r="W1995" i="1"/>
  <c r="V1995" i="1"/>
  <c r="AD1994" i="1"/>
  <c r="AC1994" i="1"/>
  <c r="AB1994" i="1"/>
  <c r="AA1994" i="1"/>
  <c r="Z1994" i="1"/>
  <c r="Y1994" i="1"/>
  <c r="X1994" i="1"/>
  <c r="W1994" i="1"/>
  <c r="V1994" i="1"/>
  <c r="AD1993" i="1"/>
  <c r="AC1993" i="1"/>
  <c r="AB1993" i="1"/>
  <c r="AA1993" i="1"/>
  <c r="Z1993" i="1"/>
  <c r="Y1993" i="1"/>
  <c r="X1993" i="1"/>
  <c r="W1993" i="1"/>
  <c r="V1993" i="1"/>
  <c r="AD1992" i="1"/>
  <c r="AC1992" i="1"/>
  <c r="AB1992" i="1"/>
  <c r="AA1992" i="1"/>
  <c r="Z1992" i="1"/>
  <c r="Y1992" i="1"/>
  <c r="X1992" i="1"/>
  <c r="W1992" i="1"/>
  <c r="V1992" i="1"/>
  <c r="AD1991" i="1"/>
  <c r="AC1991" i="1"/>
  <c r="AB1991" i="1"/>
  <c r="AA1991" i="1"/>
  <c r="Z1991" i="1"/>
  <c r="Y1991" i="1"/>
  <c r="X1991" i="1"/>
  <c r="W1991" i="1"/>
  <c r="V1991" i="1"/>
  <c r="AD1990" i="1"/>
  <c r="AC1990" i="1"/>
  <c r="AB1990" i="1"/>
  <c r="AA1990" i="1"/>
  <c r="Z1990" i="1"/>
  <c r="Y1990" i="1"/>
  <c r="X1990" i="1"/>
  <c r="W1990" i="1"/>
  <c r="V1990" i="1"/>
  <c r="AD1989" i="1"/>
  <c r="AC1989" i="1"/>
  <c r="AB1989" i="1"/>
  <c r="AA1989" i="1"/>
  <c r="Z1989" i="1"/>
  <c r="Y1989" i="1"/>
  <c r="X1989" i="1"/>
  <c r="W1989" i="1"/>
  <c r="V1989" i="1"/>
  <c r="AD1988" i="1"/>
  <c r="AC1988" i="1"/>
  <c r="AB1988" i="1"/>
  <c r="AA1988" i="1"/>
  <c r="Z1988" i="1"/>
  <c r="Y1988" i="1"/>
  <c r="X1988" i="1"/>
  <c r="W1988" i="1"/>
  <c r="V1988" i="1"/>
  <c r="AD1987" i="1"/>
  <c r="AC1987" i="1"/>
  <c r="AB1987" i="1"/>
  <c r="AA1987" i="1"/>
  <c r="Z1987" i="1"/>
  <c r="Y1987" i="1"/>
  <c r="X1987" i="1"/>
  <c r="W1987" i="1"/>
  <c r="V1987" i="1"/>
  <c r="AD1986" i="1"/>
  <c r="AC1986" i="1"/>
  <c r="AB1986" i="1"/>
  <c r="AA1986" i="1"/>
  <c r="Z1986" i="1"/>
  <c r="Y1986" i="1"/>
  <c r="X1986" i="1"/>
  <c r="W1986" i="1"/>
  <c r="V1986" i="1"/>
  <c r="AD1985" i="1"/>
  <c r="AC1985" i="1"/>
  <c r="AB1985" i="1"/>
  <c r="AA1985" i="1"/>
  <c r="Z1985" i="1"/>
  <c r="Y1985" i="1"/>
  <c r="X1985" i="1"/>
  <c r="W1985" i="1"/>
  <c r="V1985" i="1"/>
  <c r="AD1984" i="1"/>
  <c r="AC1984" i="1"/>
  <c r="AB1984" i="1"/>
  <c r="AA1984" i="1"/>
  <c r="Z1984" i="1"/>
  <c r="Y1984" i="1"/>
  <c r="X1984" i="1"/>
  <c r="W1984" i="1"/>
  <c r="V1984" i="1"/>
  <c r="AD1983" i="1"/>
  <c r="AC1983" i="1"/>
  <c r="AB1983" i="1"/>
  <c r="AA1983" i="1"/>
  <c r="Z1983" i="1"/>
  <c r="Y1983" i="1"/>
  <c r="X1983" i="1"/>
  <c r="W1983" i="1"/>
  <c r="V1983" i="1"/>
  <c r="AD1982" i="1"/>
  <c r="AC1982" i="1"/>
  <c r="AB1982" i="1"/>
  <c r="AA1982" i="1"/>
  <c r="Z1982" i="1"/>
  <c r="Y1982" i="1"/>
  <c r="X1982" i="1"/>
  <c r="W1982" i="1"/>
  <c r="V1982" i="1"/>
  <c r="AD1981" i="1"/>
  <c r="AC1981" i="1"/>
  <c r="AB1981" i="1"/>
  <c r="AA1981" i="1"/>
  <c r="Z1981" i="1"/>
  <c r="Y1981" i="1"/>
  <c r="X1981" i="1"/>
  <c r="W1981" i="1"/>
  <c r="V1981" i="1"/>
  <c r="AD1980" i="1"/>
  <c r="AC1980" i="1"/>
  <c r="AB1980" i="1"/>
  <c r="AA1980" i="1"/>
  <c r="Z1980" i="1"/>
  <c r="Y1980" i="1"/>
  <c r="X1980" i="1"/>
  <c r="W1980" i="1"/>
  <c r="V1980" i="1"/>
  <c r="AD3015" i="1"/>
  <c r="AC3015" i="1"/>
  <c r="AB3015" i="1"/>
  <c r="AA3015" i="1"/>
  <c r="Z3015" i="1"/>
  <c r="Y3015" i="1"/>
  <c r="X3015" i="1"/>
  <c r="W3015" i="1"/>
  <c r="V3015" i="1"/>
  <c r="AD3014" i="1"/>
  <c r="AC3014" i="1"/>
  <c r="AB3014" i="1"/>
  <c r="AA3014" i="1"/>
  <c r="Z3014" i="1"/>
  <c r="Y3014" i="1"/>
  <c r="X3014" i="1"/>
  <c r="W3014" i="1"/>
  <c r="V3014" i="1"/>
  <c r="AD3013" i="1"/>
  <c r="AC3013" i="1"/>
  <c r="AB3013" i="1"/>
  <c r="AA3013" i="1"/>
  <c r="Z3013" i="1"/>
  <c r="Y3013" i="1"/>
  <c r="X3013" i="1"/>
  <c r="W3013" i="1"/>
  <c r="V3013" i="1"/>
  <c r="AD3012" i="1"/>
  <c r="AC3012" i="1"/>
  <c r="AB3012" i="1"/>
  <c r="AA3012" i="1"/>
  <c r="Z3012" i="1"/>
  <c r="Y3012" i="1"/>
  <c r="X3012" i="1"/>
  <c r="W3012" i="1"/>
  <c r="V3012" i="1"/>
  <c r="AD3011" i="1"/>
  <c r="AC3011" i="1"/>
  <c r="AB3011" i="1"/>
  <c r="AA3011" i="1"/>
  <c r="Z3011" i="1"/>
  <c r="Y3011" i="1"/>
  <c r="X3011" i="1"/>
  <c r="W3011" i="1"/>
  <c r="V3011" i="1"/>
  <c r="AD3010" i="1"/>
  <c r="AC3010" i="1"/>
  <c r="AB3010" i="1"/>
  <c r="AA3010" i="1"/>
  <c r="Z3010" i="1"/>
  <c r="Y3010" i="1"/>
  <c r="X3010" i="1"/>
  <c r="W3010" i="1"/>
  <c r="V3010" i="1"/>
  <c r="AD3009" i="1"/>
  <c r="AC3009" i="1"/>
  <c r="AB3009" i="1"/>
  <c r="AA3009" i="1"/>
  <c r="Z3009" i="1"/>
  <c r="Y3009" i="1"/>
  <c r="X3009" i="1"/>
  <c r="W3009" i="1"/>
  <c r="V3009" i="1"/>
  <c r="AD3008" i="1"/>
  <c r="AC3008" i="1"/>
  <c r="AB3008" i="1"/>
  <c r="AA3008" i="1"/>
  <c r="Z3008" i="1"/>
  <c r="Y3008" i="1"/>
  <c r="X3008" i="1"/>
  <c r="W3008" i="1"/>
  <c r="V3008" i="1"/>
  <c r="AD3007" i="1"/>
  <c r="AC3007" i="1"/>
  <c r="AB3007" i="1"/>
  <c r="AA3007" i="1"/>
  <c r="Z3007" i="1"/>
  <c r="Y3007" i="1"/>
  <c r="X3007" i="1"/>
  <c r="W3007" i="1"/>
  <c r="V3007" i="1"/>
  <c r="AD3006" i="1"/>
  <c r="AC3006" i="1"/>
  <c r="AB3006" i="1"/>
  <c r="AA3006" i="1"/>
  <c r="Z3006" i="1"/>
  <c r="Y3006" i="1"/>
  <c r="X3006" i="1"/>
  <c r="W3006" i="1"/>
  <c r="V3006" i="1"/>
  <c r="AD3005" i="1"/>
  <c r="AC3005" i="1"/>
  <c r="AB3005" i="1"/>
  <c r="AA3005" i="1"/>
  <c r="Z3005" i="1"/>
  <c r="Y3005" i="1"/>
  <c r="X3005" i="1"/>
  <c r="W3005" i="1"/>
  <c r="V3005" i="1"/>
  <c r="AD3004" i="1"/>
  <c r="AC3004" i="1"/>
  <c r="AB3004" i="1"/>
  <c r="AA3004" i="1"/>
  <c r="Z3004" i="1"/>
  <c r="Y3004" i="1"/>
  <c r="X3004" i="1"/>
  <c r="W3004" i="1"/>
  <c r="V3004" i="1"/>
  <c r="AD3003" i="1"/>
  <c r="AC3003" i="1"/>
  <c r="AB3003" i="1"/>
  <c r="AA3003" i="1"/>
  <c r="Z3003" i="1"/>
  <c r="Y3003" i="1"/>
  <c r="X3003" i="1"/>
  <c r="W3003" i="1"/>
  <c r="V3003" i="1"/>
  <c r="AD3002" i="1"/>
  <c r="AC3002" i="1"/>
  <c r="AB3002" i="1"/>
  <c r="AA3002" i="1"/>
  <c r="Z3002" i="1"/>
  <c r="Y3002" i="1"/>
  <c r="X3002" i="1"/>
  <c r="W3002" i="1"/>
  <c r="V3002" i="1"/>
  <c r="AD3001" i="1"/>
  <c r="AC3001" i="1"/>
  <c r="AB3001" i="1"/>
  <c r="AA3001" i="1"/>
  <c r="Z3001" i="1"/>
  <c r="Y3001" i="1"/>
  <c r="X3001" i="1"/>
  <c r="W3001" i="1"/>
  <c r="V3001" i="1"/>
  <c r="AD560" i="1"/>
  <c r="AC560" i="1"/>
  <c r="AB560" i="1"/>
  <c r="AA560" i="1"/>
  <c r="Z560" i="1"/>
  <c r="Y560" i="1"/>
  <c r="X560" i="1"/>
  <c r="W560" i="1"/>
  <c r="V560" i="1"/>
  <c r="AD559" i="1"/>
  <c r="AC559" i="1"/>
  <c r="AB559" i="1"/>
  <c r="AA559" i="1"/>
  <c r="Z559" i="1"/>
  <c r="Y559" i="1"/>
  <c r="X559" i="1"/>
  <c r="W559" i="1"/>
  <c r="V559" i="1"/>
  <c r="AD558" i="1"/>
  <c r="AC558" i="1"/>
  <c r="AB558" i="1"/>
  <c r="AA558" i="1"/>
  <c r="Z558" i="1"/>
  <c r="Y558" i="1"/>
  <c r="X558" i="1"/>
  <c r="W558" i="1"/>
  <c r="V558" i="1"/>
  <c r="AD557" i="1"/>
  <c r="AC557" i="1"/>
  <c r="AB557" i="1"/>
  <c r="AA557" i="1"/>
  <c r="Z557" i="1"/>
  <c r="Y557" i="1"/>
  <c r="X557" i="1"/>
  <c r="W557" i="1"/>
  <c r="V557" i="1"/>
  <c r="AD556" i="1"/>
  <c r="AC556" i="1"/>
  <c r="AB556" i="1"/>
  <c r="AA556" i="1"/>
  <c r="Z556" i="1"/>
  <c r="Y556" i="1"/>
  <c r="X556" i="1"/>
  <c r="W556" i="1"/>
  <c r="V556" i="1"/>
  <c r="AD555" i="1"/>
  <c r="AC555" i="1"/>
  <c r="AB555" i="1"/>
  <c r="AA555" i="1"/>
  <c r="Z555" i="1"/>
  <c r="Y555" i="1"/>
  <c r="X555" i="1"/>
  <c r="W555" i="1"/>
  <c r="V555" i="1"/>
  <c r="AD554" i="1"/>
  <c r="AC554" i="1"/>
  <c r="AB554" i="1"/>
  <c r="AA554" i="1"/>
  <c r="Z554" i="1"/>
  <c r="Y554" i="1"/>
  <c r="X554" i="1"/>
  <c r="W554" i="1"/>
  <c r="V554" i="1"/>
  <c r="AD553" i="1"/>
  <c r="AC553" i="1"/>
  <c r="AB553" i="1"/>
  <c r="AA553" i="1"/>
  <c r="Z553" i="1"/>
  <c r="Y553" i="1"/>
  <c r="X553" i="1"/>
  <c r="W553" i="1"/>
  <c r="V553" i="1"/>
  <c r="AD552" i="1"/>
  <c r="AC552" i="1"/>
  <c r="AB552" i="1"/>
  <c r="AA552" i="1"/>
  <c r="Z552" i="1"/>
  <c r="Y552" i="1"/>
  <c r="X552" i="1"/>
  <c r="W552" i="1"/>
  <c r="V552" i="1"/>
  <c r="AD551" i="1"/>
  <c r="AC551" i="1"/>
  <c r="AB551" i="1"/>
  <c r="AA551" i="1"/>
  <c r="Z551" i="1"/>
  <c r="Y551" i="1"/>
  <c r="X551" i="1"/>
  <c r="W551" i="1"/>
  <c r="V551" i="1"/>
  <c r="AD550" i="1"/>
  <c r="AC550" i="1"/>
  <c r="AB550" i="1"/>
  <c r="AA550" i="1"/>
  <c r="Z550" i="1"/>
  <c r="Y550" i="1"/>
  <c r="X550" i="1"/>
  <c r="W550" i="1"/>
  <c r="V550" i="1"/>
  <c r="AD549" i="1"/>
  <c r="AC549" i="1"/>
  <c r="AB549" i="1"/>
  <c r="AA549" i="1"/>
  <c r="Z549" i="1"/>
  <c r="Y549" i="1"/>
  <c r="X549" i="1"/>
  <c r="W549" i="1"/>
  <c r="V549" i="1"/>
  <c r="AD548" i="1"/>
  <c r="AC548" i="1"/>
  <c r="AB548" i="1"/>
  <c r="AA548" i="1"/>
  <c r="Z548" i="1"/>
  <c r="Y548" i="1"/>
  <c r="X548" i="1"/>
  <c r="W548" i="1"/>
  <c r="V548" i="1"/>
  <c r="AD547" i="1"/>
  <c r="AC547" i="1"/>
  <c r="AB547" i="1"/>
  <c r="AA547" i="1"/>
  <c r="Z547" i="1"/>
  <c r="Y547" i="1"/>
  <c r="X547" i="1"/>
  <c r="W547" i="1"/>
  <c r="V547" i="1"/>
  <c r="AD546" i="1"/>
  <c r="AC546" i="1"/>
  <c r="AB546" i="1"/>
  <c r="AA546" i="1"/>
  <c r="Z546" i="1"/>
  <c r="Y546" i="1"/>
  <c r="X546" i="1"/>
  <c r="W546" i="1"/>
  <c r="V546" i="1"/>
  <c r="AD545" i="1"/>
  <c r="AC545" i="1"/>
  <c r="AB545" i="1"/>
  <c r="AA545" i="1"/>
  <c r="Z545" i="1"/>
  <c r="Y545" i="1"/>
  <c r="X545" i="1"/>
  <c r="W545" i="1"/>
  <c r="V545" i="1"/>
  <c r="AD544" i="1"/>
  <c r="AC544" i="1"/>
  <c r="AB544" i="1"/>
  <c r="AA544" i="1"/>
  <c r="Z544" i="1"/>
  <c r="Y544" i="1"/>
  <c r="X544" i="1"/>
  <c r="W544" i="1"/>
  <c r="V544" i="1"/>
  <c r="AD543" i="1"/>
  <c r="AC543" i="1"/>
  <c r="AB543" i="1"/>
  <c r="AA543" i="1"/>
  <c r="Z543" i="1"/>
  <c r="Y543" i="1"/>
  <c r="X543" i="1"/>
  <c r="W543" i="1"/>
  <c r="V543" i="1"/>
  <c r="AD2047" i="1"/>
  <c r="AC2047" i="1"/>
  <c r="AB2047" i="1"/>
  <c r="AA2047" i="1"/>
  <c r="Z2047" i="1"/>
  <c r="Y2047" i="1"/>
  <c r="X2047" i="1"/>
  <c r="W2047" i="1"/>
  <c r="V2047" i="1"/>
  <c r="AD2046" i="1"/>
  <c r="AC2046" i="1"/>
  <c r="AB2046" i="1"/>
  <c r="AA2046" i="1"/>
  <c r="Z2046" i="1"/>
  <c r="Y2046" i="1"/>
  <c r="X2046" i="1"/>
  <c r="W2046" i="1"/>
  <c r="V2046" i="1"/>
  <c r="AD2045" i="1"/>
  <c r="AC2045" i="1"/>
  <c r="AB2045" i="1"/>
  <c r="AA2045" i="1"/>
  <c r="Z2045" i="1"/>
  <c r="Y2045" i="1"/>
  <c r="X2045" i="1"/>
  <c r="W2045" i="1"/>
  <c r="V2045" i="1"/>
  <c r="AD2044" i="1"/>
  <c r="AC2044" i="1"/>
  <c r="AB2044" i="1"/>
  <c r="AA2044" i="1"/>
  <c r="Z2044" i="1"/>
  <c r="Y2044" i="1"/>
  <c r="X2044" i="1"/>
  <c r="W2044" i="1"/>
  <c r="V2044" i="1"/>
  <c r="AD2043" i="1"/>
  <c r="AC2043" i="1"/>
  <c r="AB2043" i="1"/>
  <c r="AA2043" i="1"/>
  <c r="Z2043" i="1"/>
  <c r="Y2043" i="1"/>
  <c r="X2043" i="1"/>
  <c r="W2043" i="1"/>
  <c r="V2043" i="1"/>
  <c r="AD2042" i="1"/>
  <c r="AC2042" i="1"/>
  <c r="AB2042" i="1"/>
  <c r="AA2042" i="1"/>
  <c r="Z2042" i="1"/>
  <c r="Y2042" i="1"/>
  <c r="X2042" i="1"/>
  <c r="W2042" i="1"/>
  <c r="V2042" i="1"/>
  <c r="AD2041" i="1"/>
  <c r="AC2041" i="1"/>
  <c r="AB2041" i="1"/>
  <c r="AA2041" i="1"/>
  <c r="Z2041" i="1"/>
  <c r="Y2041" i="1"/>
  <c r="X2041" i="1"/>
  <c r="W2041" i="1"/>
  <c r="V2041" i="1"/>
  <c r="AD2040" i="1"/>
  <c r="AC2040" i="1"/>
  <c r="AB2040" i="1"/>
  <c r="AA2040" i="1"/>
  <c r="Z2040" i="1"/>
  <c r="Y2040" i="1"/>
  <c r="X2040" i="1"/>
  <c r="W2040" i="1"/>
  <c r="V2040" i="1"/>
  <c r="AD1972" i="1"/>
  <c r="AC1972" i="1"/>
  <c r="AB1972" i="1"/>
  <c r="AA1972" i="1"/>
  <c r="Z1972" i="1"/>
  <c r="Y1972" i="1"/>
  <c r="X1972" i="1"/>
  <c r="W1972" i="1"/>
  <c r="V1972" i="1"/>
  <c r="AD1971" i="1"/>
  <c r="AC1971" i="1"/>
  <c r="AB1971" i="1"/>
  <c r="AA1971" i="1"/>
  <c r="Z1971" i="1"/>
  <c r="Y1971" i="1"/>
  <c r="X1971" i="1"/>
  <c r="W1971" i="1"/>
  <c r="V1971" i="1"/>
  <c r="AD1970" i="1"/>
  <c r="AC1970" i="1"/>
  <c r="AB1970" i="1"/>
  <c r="AA1970" i="1"/>
  <c r="Z1970" i="1"/>
  <c r="Y1970" i="1"/>
  <c r="X1970" i="1"/>
  <c r="W1970" i="1"/>
  <c r="V1970" i="1"/>
  <c r="AD1969" i="1"/>
  <c r="AC1969" i="1"/>
  <c r="AB1969" i="1"/>
  <c r="AA1969" i="1"/>
  <c r="Z1969" i="1"/>
  <c r="Y1969" i="1"/>
  <c r="X1969" i="1"/>
  <c r="W1969" i="1"/>
  <c r="V1969" i="1"/>
  <c r="AD1968" i="1"/>
  <c r="AC1968" i="1"/>
  <c r="AB1968" i="1"/>
  <c r="AA1968" i="1"/>
  <c r="Z1968" i="1"/>
  <c r="Y1968" i="1"/>
  <c r="X1968" i="1"/>
  <c r="W1968" i="1"/>
  <c r="V1968" i="1"/>
  <c r="AD1967" i="1"/>
  <c r="AC1967" i="1"/>
  <c r="AB1967" i="1"/>
  <c r="AA1967" i="1"/>
  <c r="Z1967" i="1"/>
  <c r="Y1967" i="1"/>
  <c r="X1967" i="1"/>
  <c r="W1967" i="1"/>
  <c r="V1967" i="1"/>
  <c r="AD1966" i="1"/>
  <c r="AC1966" i="1"/>
  <c r="AB1966" i="1"/>
  <c r="AA1966" i="1"/>
  <c r="Z1966" i="1"/>
  <c r="Y1966" i="1"/>
  <c r="X1966" i="1"/>
  <c r="W1966" i="1"/>
  <c r="V1966" i="1"/>
  <c r="AD1965" i="1"/>
  <c r="AC1965" i="1"/>
  <c r="AB1965" i="1"/>
  <c r="AA1965" i="1"/>
  <c r="Z1965" i="1"/>
  <c r="Y1965" i="1"/>
  <c r="X1965" i="1"/>
  <c r="W1965" i="1"/>
  <c r="V1965" i="1"/>
  <c r="AD1964" i="1"/>
  <c r="AC1964" i="1"/>
  <c r="AB1964" i="1"/>
  <c r="AA1964" i="1"/>
  <c r="Z1964" i="1"/>
  <c r="Y1964" i="1"/>
  <c r="X1964" i="1"/>
  <c r="W1964" i="1"/>
  <c r="V1964" i="1"/>
  <c r="AD1963" i="1"/>
  <c r="AC1963" i="1"/>
  <c r="AB1963" i="1"/>
  <c r="AA1963" i="1"/>
  <c r="Z1963" i="1"/>
  <c r="Y1963" i="1"/>
  <c r="X1963" i="1"/>
  <c r="W1963" i="1"/>
  <c r="V1963" i="1"/>
  <c r="AD1962" i="1"/>
  <c r="AC1962" i="1"/>
  <c r="AB1962" i="1"/>
  <c r="AA1962" i="1"/>
  <c r="Z1962" i="1"/>
  <c r="Y1962" i="1"/>
  <c r="X1962" i="1"/>
  <c r="W1962" i="1"/>
  <c r="V1962" i="1"/>
  <c r="AD1961" i="1"/>
  <c r="AC1961" i="1"/>
  <c r="AB1961" i="1"/>
  <c r="AA1961" i="1"/>
  <c r="Z1961" i="1"/>
  <c r="Y1961" i="1"/>
  <c r="X1961" i="1"/>
  <c r="W1961" i="1"/>
  <c r="V1961" i="1"/>
  <c r="AD1960" i="1"/>
  <c r="AC1960" i="1"/>
  <c r="AB1960" i="1"/>
  <c r="AA1960" i="1"/>
  <c r="Z1960" i="1"/>
  <c r="Y1960" i="1"/>
  <c r="X1960" i="1"/>
  <c r="W1960" i="1"/>
  <c r="V1960" i="1"/>
  <c r="AD1959" i="1"/>
  <c r="AC1959" i="1"/>
  <c r="AB1959" i="1"/>
  <c r="AA1959" i="1"/>
  <c r="Z1959" i="1"/>
  <c r="Y1959" i="1"/>
  <c r="X1959" i="1"/>
  <c r="W1959" i="1"/>
  <c r="V1959" i="1"/>
  <c r="AD1958" i="1"/>
  <c r="AC1958" i="1"/>
  <c r="AB1958" i="1"/>
  <c r="AA1958" i="1"/>
  <c r="Z1958" i="1"/>
  <c r="Y1958" i="1"/>
  <c r="X1958" i="1"/>
  <c r="W1958" i="1"/>
  <c r="V1958" i="1"/>
  <c r="AD1957" i="1"/>
  <c r="AC1957" i="1"/>
  <c r="AB1957" i="1"/>
  <c r="AA1957" i="1"/>
  <c r="Z1957" i="1"/>
  <c r="Y1957" i="1"/>
  <c r="X1957" i="1"/>
  <c r="W1957" i="1"/>
  <c r="V1957" i="1"/>
  <c r="AD1956" i="1"/>
  <c r="AC1956" i="1"/>
  <c r="AB1956" i="1"/>
  <c r="AA1956" i="1"/>
  <c r="Z1956" i="1"/>
  <c r="Y1956" i="1"/>
  <c r="X1956" i="1"/>
  <c r="W1956" i="1"/>
  <c r="V1956" i="1"/>
  <c r="AD1955" i="1"/>
  <c r="AC1955" i="1"/>
  <c r="AB1955" i="1"/>
  <c r="AA1955" i="1"/>
  <c r="Z1955" i="1"/>
  <c r="Y1955" i="1"/>
  <c r="X1955" i="1"/>
  <c r="W1955" i="1"/>
  <c r="V1955" i="1"/>
  <c r="AD1954" i="1"/>
  <c r="AC1954" i="1"/>
  <c r="AB1954" i="1"/>
  <c r="AA1954" i="1"/>
  <c r="Z1954" i="1"/>
  <c r="Y1954" i="1"/>
  <c r="X1954" i="1"/>
  <c r="W1954" i="1"/>
  <c r="V1954" i="1"/>
  <c r="AD1953" i="1"/>
  <c r="AC1953" i="1"/>
  <c r="AB1953" i="1"/>
  <c r="AA1953" i="1"/>
  <c r="Z1953" i="1"/>
  <c r="Y1953" i="1"/>
  <c r="X1953" i="1"/>
  <c r="W1953" i="1"/>
  <c r="V1953" i="1"/>
  <c r="AD1952" i="1"/>
  <c r="AC1952" i="1"/>
  <c r="AB1952" i="1"/>
  <c r="AA1952" i="1"/>
  <c r="Z1952" i="1"/>
  <c r="Y1952" i="1"/>
  <c r="X1952" i="1"/>
  <c r="W1952" i="1"/>
  <c r="V1952" i="1"/>
  <c r="AD1951" i="1"/>
  <c r="AC1951" i="1"/>
  <c r="AB1951" i="1"/>
  <c r="AA1951" i="1"/>
  <c r="Z1951" i="1"/>
  <c r="Y1951" i="1"/>
  <c r="X1951" i="1"/>
  <c r="W1951" i="1"/>
  <c r="V1951" i="1"/>
  <c r="AD1950" i="1"/>
  <c r="AC1950" i="1"/>
  <c r="AB1950" i="1"/>
  <c r="AA1950" i="1"/>
  <c r="Z1950" i="1"/>
  <c r="Y1950" i="1"/>
  <c r="X1950" i="1"/>
  <c r="W1950" i="1"/>
  <c r="V1950" i="1"/>
  <c r="AD1949" i="1"/>
  <c r="AC1949" i="1"/>
  <c r="AB1949" i="1"/>
  <c r="AA1949" i="1"/>
  <c r="Z1949" i="1"/>
  <c r="Y1949" i="1"/>
  <c r="X1949" i="1"/>
  <c r="W1949" i="1"/>
  <c r="V1949" i="1"/>
  <c r="AD1948" i="1"/>
  <c r="AC1948" i="1"/>
  <c r="AB1948" i="1"/>
  <c r="AA1948" i="1"/>
  <c r="Z1948" i="1"/>
  <c r="Y1948" i="1"/>
  <c r="X1948" i="1"/>
  <c r="W1948" i="1"/>
  <c r="V1948" i="1"/>
  <c r="AD1947" i="1"/>
  <c r="AC1947" i="1"/>
  <c r="AB1947" i="1"/>
  <c r="AA1947" i="1"/>
  <c r="Z1947" i="1"/>
  <c r="Y1947" i="1"/>
  <c r="X1947" i="1"/>
  <c r="W1947" i="1"/>
  <c r="V1947" i="1"/>
  <c r="AD1946" i="1"/>
  <c r="AC1946" i="1"/>
  <c r="AB1946" i="1"/>
  <c r="AA1946" i="1"/>
  <c r="Z1946" i="1"/>
  <c r="Y1946" i="1"/>
  <c r="X1946" i="1"/>
  <c r="W1946" i="1"/>
  <c r="V1946" i="1"/>
  <c r="AD1945" i="1"/>
  <c r="AC1945" i="1"/>
  <c r="AB1945" i="1"/>
  <c r="AA1945" i="1"/>
  <c r="Z1945" i="1"/>
  <c r="Y1945" i="1"/>
  <c r="X1945" i="1"/>
  <c r="W1945" i="1"/>
  <c r="V1945" i="1"/>
  <c r="AD1944" i="1"/>
  <c r="AC1944" i="1"/>
  <c r="AB1944" i="1"/>
  <c r="AA1944" i="1"/>
  <c r="Z1944" i="1"/>
  <c r="Y1944" i="1"/>
  <c r="X1944" i="1"/>
  <c r="W1944" i="1"/>
  <c r="V1944" i="1"/>
  <c r="AD1943" i="1"/>
  <c r="AC1943" i="1"/>
  <c r="AB1943" i="1"/>
  <c r="AA1943" i="1"/>
  <c r="Z1943" i="1"/>
  <c r="Y1943" i="1"/>
  <c r="X1943" i="1"/>
  <c r="W1943" i="1"/>
  <c r="V1943" i="1"/>
  <c r="AD1935" i="1"/>
  <c r="AC1935" i="1"/>
  <c r="AB1935" i="1"/>
  <c r="AA1935" i="1"/>
  <c r="Z1935" i="1"/>
  <c r="Y1935" i="1"/>
  <c r="X1935" i="1"/>
  <c r="W1935" i="1"/>
  <c r="V1935" i="1"/>
  <c r="AD1934" i="1"/>
  <c r="AC1934" i="1"/>
  <c r="AB1934" i="1"/>
  <c r="AA1934" i="1"/>
  <c r="Z1934" i="1"/>
  <c r="Y1934" i="1"/>
  <c r="X1934" i="1"/>
  <c r="W1934" i="1"/>
  <c r="V1934" i="1"/>
  <c r="AD1933" i="1"/>
  <c r="AC1933" i="1"/>
  <c r="AB1933" i="1"/>
  <c r="AA1933" i="1"/>
  <c r="Z1933" i="1"/>
  <c r="Y1933" i="1"/>
  <c r="X1933" i="1"/>
  <c r="W1933" i="1"/>
  <c r="V1933" i="1"/>
  <c r="AD1932" i="1"/>
  <c r="AC1932" i="1"/>
  <c r="AB1932" i="1"/>
  <c r="AA1932" i="1"/>
  <c r="Z1932" i="1"/>
  <c r="Y1932" i="1"/>
  <c r="X1932" i="1"/>
  <c r="W1932" i="1"/>
  <c r="V1932" i="1"/>
  <c r="AD1931" i="1"/>
  <c r="AC1931" i="1"/>
  <c r="AB1931" i="1"/>
  <c r="AA1931" i="1"/>
  <c r="Z1931" i="1"/>
  <c r="Y1931" i="1"/>
  <c r="X1931" i="1"/>
  <c r="W1931" i="1"/>
  <c r="V1931" i="1"/>
  <c r="AD1930" i="1"/>
  <c r="AC1930" i="1"/>
  <c r="AB1930" i="1"/>
  <c r="AA1930" i="1"/>
  <c r="Z1930" i="1"/>
  <c r="Y1930" i="1"/>
  <c r="X1930" i="1"/>
  <c r="W1930" i="1"/>
  <c r="V1930" i="1"/>
  <c r="AD1929" i="1"/>
  <c r="AC1929" i="1"/>
  <c r="AB1929" i="1"/>
  <c r="AA1929" i="1"/>
  <c r="Z1929" i="1"/>
  <c r="Y1929" i="1"/>
  <c r="X1929" i="1"/>
  <c r="W1929" i="1"/>
  <c r="V1929" i="1"/>
  <c r="AD1928" i="1"/>
  <c r="AC1928" i="1"/>
  <c r="AB1928" i="1"/>
  <c r="AA1928" i="1"/>
  <c r="Z1928" i="1"/>
  <c r="Y1928" i="1"/>
  <c r="X1928" i="1"/>
  <c r="W1928" i="1"/>
  <c r="V1928" i="1"/>
  <c r="AD1927" i="1"/>
  <c r="AC1927" i="1"/>
  <c r="AB1927" i="1"/>
  <c r="AA1927" i="1"/>
  <c r="Z1927" i="1"/>
  <c r="Y1927" i="1"/>
  <c r="X1927" i="1"/>
  <c r="W1927" i="1"/>
  <c r="V1927" i="1"/>
  <c r="AD1926" i="1"/>
  <c r="AC1926" i="1"/>
  <c r="AB1926" i="1"/>
  <c r="AA1926" i="1"/>
  <c r="Z1926" i="1"/>
  <c r="Y1926" i="1"/>
  <c r="X1926" i="1"/>
  <c r="W1926" i="1"/>
  <c r="V1926" i="1"/>
  <c r="AD1925" i="1"/>
  <c r="AC1925" i="1"/>
  <c r="AB1925" i="1"/>
  <c r="AA1925" i="1"/>
  <c r="Z1925" i="1"/>
  <c r="Y1925" i="1"/>
  <c r="X1925" i="1"/>
  <c r="W1925" i="1"/>
  <c r="V1925" i="1"/>
  <c r="AD1924" i="1"/>
  <c r="AC1924" i="1"/>
  <c r="AB1924" i="1"/>
  <c r="AA1924" i="1"/>
  <c r="Z1924" i="1"/>
  <c r="Y1924" i="1"/>
  <c r="X1924" i="1"/>
  <c r="W1924" i="1"/>
  <c r="V1924" i="1"/>
  <c r="AD1923" i="1"/>
  <c r="AC1923" i="1"/>
  <c r="AB1923" i="1"/>
  <c r="AA1923" i="1"/>
  <c r="Z1923" i="1"/>
  <c r="Y1923" i="1"/>
  <c r="X1923" i="1"/>
  <c r="W1923" i="1"/>
  <c r="V1923" i="1"/>
  <c r="AD1922" i="1"/>
  <c r="AC1922" i="1"/>
  <c r="AB1922" i="1"/>
  <c r="AA1922" i="1"/>
  <c r="Z1922" i="1"/>
  <c r="Y1922" i="1"/>
  <c r="X1922" i="1"/>
  <c r="W1922" i="1"/>
  <c r="V1922" i="1"/>
  <c r="AD1921" i="1"/>
  <c r="AC1921" i="1"/>
  <c r="AB1921" i="1"/>
  <c r="AA1921" i="1"/>
  <c r="Z1921" i="1"/>
  <c r="Y1921" i="1"/>
  <c r="X1921" i="1"/>
  <c r="W1921" i="1"/>
  <c r="V1921" i="1"/>
  <c r="AD1920" i="1"/>
  <c r="AC1920" i="1"/>
  <c r="AB1920" i="1"/>
  <c r="AA1920" i="1"/>
  <c r="Z1920" i="1"/>
  <c r="Y1920" i="1"/>
  <c r="X1920" i="1"/>
  <c r="W1920" i="1"/>
  <c r="V1920" i="1"/>
  <c r="AD1919" i="1"/>
  <c r="AC1919" i="1"/>
  <c r="AB1919" i="1"/>
  <c r="AA1919" i="1"/>
  <c r="Z1919" i="1"/>
  <c r="Y1919" i="1"/>
  <c r="X1919" i="1"/>
  <c r="W1919" i="1"/>
  <c r="V1919" i="1"/>
  <c r="AD1918" i="1"/>
  <c r="AC1918" i="1"/>
  <c r="AB1918" i="1"/>
  <c r="AA1918" i="1"/>
  <c r="Z1918" i="1"/>
  <c r="Y1918" i="1"/>
  <c r="X1918" i="1"/>
  <c r="W1918" i="1"/>
  <c r="V1918" i="1"/>
  <c r="AD1878" i="1"/>
  <c r="AC1878" i="1"/>
  <c r="AB1878" i="1"/>
  <c r="AA1878" i="1"/>
  <c r="Z1878" i="1"/>
  <c r="Y1878" i="1"/>
  <c r="X1878" i="1"/>
  <c r="W1878" i="1"/>
  <c r="V1878" i="1"/>
  <c r="AD1877" i="1"/>
  <c r="AC1877" i="1"/>
  <c r="AB1877" i="1"/>
  <c r="AA1877" i="1"/>
  <c r="Z1877" i="1"/>
  <c r="Y1877" i="1"/>
  <c r="X1877" i="1"/>
  <c r="W1877" i="1"/>
  <c r="V1877" i="1"/>
  <c r="AD1876" i="1"/>
  <c r="AC1876" i="1"/>
  <c r="AB1876" i="1"/>
  <c r="AA1876" i="1"/>
  <c r="Z1876" i="1"/>
  <c r="Y1876" i="1"/>
  <c r="X1876" i="1"/>
  <c r="W1876" i="1"/>
  <c r="V1876" i="1"/>
  <c r="AD1875" i="1"/>
  <c r="AC1875" i="1"/>
  <c r="AB1875" i="1"/>
  <c r="AA1875" i="1"/>
  <c r="Z1875" i="1"/>
  <c r="Y1875" i="1"/>
  <c r="X1875" i="1"/>
  <c r="W1875" i="1"/>
  <c r="V1875" i="1"/>
  <c r="AD1874" i="1"/>
  <c r="AC1874" i="1"/>
  <c r="AB1874" i="1"/>
  <c r="AA1874" i="1"/>
  <c r="Z1874" i="1"/>
  <c r="Y1874" i="1"/>
  <c r="X1874" i="1"/>
  <c r="W1874" i="1"/>
  <c r="V1874" i="1"/>
  <c r="AD1873" i="1"/>
  <c r="AC1873" i="1"/>
  <c r="AB1873" i="1"/>
  <c r="AA1873" i="1"/>
  <c r="Z1873" i="1"/>
  <c r="Y1873" i="1"/>
  <c r="X1873" i="1"/>
  <c r="W1873" i="1"/>
  <c r="V1873" i="1"/>
  <c r="AD1872" i="1"/>
  <c r="AC1872" i="1"/>
  <c r="AB1872" i="1"/>
  <c r="AA1872" i="1"/>
  <c r="Z1872" i="1"/>
  <c r="Y1872" i="1"/>
  <c r="X1872" i="1"/>
  <c r="W1872" i="1"/>
  <c r="V1872" i="1"/>
  <c r="AD1871" i="1"/>
  <c r="AC1871" i="1"/>
  <c r="AB1871" i="1"/>
  <c r="AA1871" i="1"/>
  <c r="Z1871" i="1"/>
  <c r="Y1871" i="1"/>
  <c r="X1871" i="1"/>
  <c r="W1871" i="1"/>
  <c r="V1871" i="1"/>
  <c r="AD1907" i="1"/>
  <c r="AC1907" i="1"/>
  <c r="AB1907" i="1"/>
  <c r="AA1907" i="1"/>
  <c r="Z1907" i="1"/>
  <c r="Y1907" i="1"/>
  <c r="X1907" i="1"/>
  <c r="W1907" i="1"/>
  <c r="V1907" i="1"/>
  <c r="AD1906" i="1"/>
  <c r="AC1906" i="1"/>
  <c r="AB1906" i="1"/>
  <c r="AA1906" i="1"/>
  <c r="Z1906" i="1"/>
  <c r="Y1906" i="1"/>
  <c r="X1906" i="1"/>
  <c r="W1906" i="1"/>
  <c r="V1906" i="1"/>
  <c r="AD1905" i="1"/>
  <c r="AC1905" i="1"/>
  <c r="AB1905" i="1"/>
  <c r="AA1905" i="1"/>
  <c r="Z1905" i="1"/>
  <c r="Y1905" i="1"/>
  <c r="X1905" i="1"/>
  <c r="W1905" i="1"/>
  <c r="V1905" i="1"/>
  <c r="AD1904" i="1"/>
  <c r="AC1904" i="1"/>
  <c r="AB1904" i="1"/>
  <c r="AA1904" i="1"/>
  <c r="Z1904" i="1"/>
  <c r="Y1904" i="1"/>
  <c r="X1904" i="1"/>
  <c r="W1904" i="1"/>
  <c r="V1904" i="1"/>
  <c r="AD1903" i="1"/>
  <c r="AC1903" i="1"/>
  <c r="AB1903" i="1"/>
  <c r="AA1903" i="1"/>
  <c r="Z1903" i="1"/>
  <c r="Y1903" i="1"/>
  <c r="X1903" i="1"/>
  <c r="W1903" i="1"/>
  <c r="V1903" i="1"/>
  <c r="AD1902" i="1"/>
  <c r="AC1902" i="1"/>
  <c r="AB1902" i="1"/>
  <c r="AA1902" i="1"/>
  <c r="Z1902" i="1"/>
  <c r="Y1902" i="1"/>
  <c r="X1902" i="1"/>
  <c r="W1902" i="1"/>
  <c r="V1902" i="1"/>
  <c r="AD1901" i="1"/>
  <c r="AC1901" i="1"/>
  <c r="AB1901" i="1"/>
  <c r="AA1901" i="1"/>
  <c r="Z1901" i="1"/>
  <c r="Y1901" i="1"/>
  <c r="X1901" i="1"/>
  <c r="W1901" i="1"/>
  <c r="V1901" i="1"/>
  <c r="AD1900" i="1"/>
  <c r="AC1900" i="1"/>
  <c r="AB1900" i="1"/>
  <c r="AA1900" i="1"/>
  <c r="Z1900" i="1"/>
  <c r="Y1900" i="1"/>
  <c r="X1900" i="1"/>
  <c r="W1900" i="1"/>
  <c r="V1900" i="1"/>
  <c r="AD1899" i="1"/>
  <c r="AC1899" i="1"/>
  <c r="AB1899" i="1"/>
  <c r="AA1899" i="1"/>
  <c r="Z1899" i="1"/>
  <c r="Y1899" i="1"/>
  <c r="X1899" i="1"/>
  <c r="W1899" i="1"/>
  <c r="V1899" i="1"/>
  <c r="AD1898" i="1"/>
  <c r="AC1898" i="1"/>
  <c r="AB1898" i="1"/>
  <c r="AA1898" i="1"/>
  <c r="Z1898" i="1"/>
  <c r="Y1898" i="1"/>
  <c r="X1898" i="1"/>
  <c r="W1898" i="1"/>
  <c r="V1898" i="1"/>
  <c r="AD1892" i="1"/>
  <c r="AC1892" i="1"/>
  <c r="AB1892" i="1"/>
  <c r="AA1892" i="1"/>
  <c r="Z1892" i="1"/>
  <c r="Y1892" i="1"/>
  <c r="X1892" i="1"/>
  <c r="W1892" i="1"/>
  <c r="V1892" i="1"/>
  <c r="AD1891" i="1"/>
  <c r="AC1891" i="1"/>
  <c r="AB1891" i="1"/>
  <c r="AA1891" i="1"/>
  <c r="Z1891" i="1"/>
  <c r="Y1891" i="1"/>
  <c r="X1891" i="1"/>
  <c r="W1891" i="1"/>
  <c r="V1891" i="1"/>
  <c r="AD1890" i="1"/>
  <c r="AC1890" i="1"/>
  <c r="AB1890" i="1"/>
  <c r="AA1890" i="1"/>
  <c r="Z1890" i="1"/>
  <c r="Y1890" i="1"/>
  <c r="X1890" i="1"/>
  <c r="W1890" i="1"/>
  <c r="V1890" i="1"/>
  <c r="AD1889" i="1"/>
  <c r="AC1889" i="1"/>
  <c r="AB1889" i="1"/>
  <c r="AA1889" i="1"/>
  <c r="Z1889" i="1"/>
  <c r="Y1889" i="1"/>
  <c r="X1889" i="1"/>
  <c r="W1889" i="1"/>
  <c r="V1889" i="1"/>
  <c r="AD1888" i="1"/>
  <c r="AC1888" i="1"/>
  <c r="AB1888" i="1"/>
  <c r="AA1888" i="1"/>
  <c r="Z1888" i="1"/>
  <c r="Y1888" i="1"/>
  <c r="X1888" i="1"/>
  <c r="W1888" i="1"/>
  <c r="V1888" i="1"/>
  <c r="AD1887" i="1"/>
  <c r="AC1887" i="1"/>
  <c r="AB1887" i="1"/>
  <c r="AA1887" i="1"/>
  <c r="Z1887" i="1"/>
  <c r="Y1887" i="1"/>
  <c r="X1887" i="1"/>
  <c r="W1887" i="1"/>
  <c r="V1887" i="1"/>
  <c r="AD1865" i="1"/>
  <c r="AC1865" i="1"/>
  <c r="AB1865" i="1"/>
  <c r="AA1865" i="1"/>
  <c r="Z1865" i="1"/>
  <c r="Y1865" i="1"/>
  <c r="X1865" i="1"/>
  <c r="W1865" i="1"/>
  <c r="V1865" i="1"/>
  <c r="AD1864" i="1"/>
  <c r="AC1864" i="1"/>
  <c r="AB1864" i="1"/>
  <c r="AA1864" i="1"/>
  <c r="Z1864" i="1"/>
  <c r="Y1864" i="1"/>
  <c r="X1864" i="1"/>
  <c r="W1864" i="1"/>
  <c r="V1864" i="1"/>
  <c r="AD1863" i="1"/>
  <c r="AC1863" i="1"/>
  <c r="AB1863" i="1"/>
  <c r="AA1863" i="1"/>
  <c r="Z1863" i="1"/>
  <c r="Y1863" i="1"/>
  <c r="X1863" i="1"/>
  <c r="W1863" i="1"/>
  <c r="V1863" i="1"/>
  <c r="AD1862" i="1"/>
  <c r="AC1862" i="1"/>
  <c r="AB1862" i="1"/>
  <c r="AA1862" i="1"/>
  <c r="Z1862" i="1"/>
  <c r="Y1862" i="1"/>
  <c r="X1862" i="1"/>
  <c r="W1862" i="1"/>
  <c r="V1862" i="1"/>
  <c r="AD1861" i="1"/>
  <c r="AC1861" i="1"/>
  <c r="AB1861" i="1"/>
  <c r="AA1861" i="1"/>
  <c r="Z1861" i="1"/>
  <c r="Y1861" i="1"/>
  <c r="X1861" i="1"/>
  <c r="W1861" i="1"/>
  <c r="V1861" i="1"/>
  <c r="AD1834" i="1"/>
  <c r="AC1834" i="1"/>
  <c r="AB1834" i="1"/>
  <c r="AA1834" i="1"/>
  <c r="Z1834" i="1"/>
  <c r="Y1834" i="1"/>
  <c r="X1834" i="1"/>
  <c r="W1834" i="1"/>
  <c r="V1834" i="1"/>
  <c r="AD1833" i="1"/>
  <c r="AC1833" i="1"/>
  <c r="AB1833" i="1"/>
  <c r="AA1833" i="1"/>
  <c r="Z1833" i="1"/>
  <c r="Y1833" i="1"/>
  <c r="X1833" i="1"/>
  <c r="W1833" i="1"/>
  <c r="V1833" i="1"/>
  <c r="AD1832" i="1"/>
  <c r="AC1832" i="1"/>
  <c r="AB1832" i="1"/>
  <c r="AA1832" i="1"/>
  <c r="Z1832" i="1"/>
  <c r="Y1832" i="1"/>
  <c r="X1832" i="1"/>
  <c r="W1832" i="1"/>
  <c r="V1832" i="1"/>
  <c r="AD1831" i="1"/>
  <c r="AC1831" i="1"/>
  <c r="AB1831" i="1"/>
  <c r="AA1831" i="1"/>
  <c r="Z1831" i="1"/>
  <c r="Y1831" i="1"/>
  <c r="X1831" i="1"/>
  <c r="W1831" i="1"/>
  <c r="V1831" i="1"/>
  <c r="AD1830" i="1"/>
  <c r="AC1830" i="1"/>
  <c r="AB1830" i="1"/>
  <c r="AA1830" i="1"/>
  <c r="Z1830" i="1"/>
  <c r="Y1830" i="1"/>
  <c r="X1830" i="1"/>
  <c r="W1830" i="1"/>
  <c r="V1830" i="1"/>
  <c r="AD1829" i="1"/>
  <c r="AC1829" i="1"/>
  <c r="AB1829" i="1"/>
  <c r="AA1829" i="1"/>
  <c r="Z1829" i="1"/>
  <c r="Y1829" i="1"/>
  <c r="X1829" i="1"/>
  <c r="W1829" i="1"/>
  <c r="V1829" i="1"/>
  <c r="AD1828" i="1"/>
  <c r="AC1828" i="1"/>
  <c r="AB1828" i="1"/>
  <c r="AA1828" i="1"/>
  <c r="Z1828" i="1"/>
  <c r="Y1828" i="1"/>
  <c r="X1828" i="1"/>
  <c r="W1828" i="1"/>
  <c r="V1828" i="1"/>
  <c r="AD1827" i="1"/>
  <c r="AC1827" i="1"/>
  <c r="AB1827" i="1"/>
  <c r="AA1827" i="1"/>
  <c r="Z1827" i="1"/>
  <c r="Y1827" i="1"/>
  <c r="X1827" i="1"/>
  <c r="W1827" i="1"/>
  <c r="V1827" i="1"/>
  <c r="AD1826" i="1"/>
  <c r="AC1826" i="1"/>
  <c r="AB1826" i="1"/>
  <c r="AA1826" i="1"/>
  <c r="Z1826" i="1"/>
  <c r="Y1826" i="1"/>
  <c r="X1826" i="1"/>
  <c r="W1826" i="1"/>
  <c r="V1826" i="1"/>
  <c r="AD1825" i="1"/>
  <c r="AC1825" i="1"/>
  <c r="AB1825" i="1"/>
  <c r="AA1825" i="1"/>
  <c r="Z1825" i="1"/>
  <c r="Y1825" i="1"/>
  <c r="X1825" i="1"/>
  <c r="W1825" i="1"/>
  <c r="V1825" i="1"/>
  <c r="AD1824" i="1"/>
  <c r="AC1824" i="1"/>
  <c r="AB1824" i="1"/>
  <c r="AA1824" i="1"/>
  <c r="Z1824" i="1"/>
  <c r="Y1824" i="1"/>
  <c r="X1824" i="1"/>
  <c r="W1824" i="1"/>
  <c r="V1824" i="1"/>
  <c r="AD1823" i="1"/>
  <c r="AC1823" i="1"/>
  <c r="AB1823" i="1"/>
  <c r="AA1823" i="1"/>
  <c r="Z1823" i="1"/>
  <c r="Y1823" i="1"/>
  <c r="X1823" i="1"/>
  <c r="W1823" i="1"/>
  <c r="V1823" i="1"/>
  <c r="AD1822" i="1"/>
  <c r="AC1822" i="1"/>
  <c r="AB1822" i="1"/>
  <c r="AA1822" i="1"/>
  <c r="Z1822" i="1"/>
  <c r="Y1822" i="1"/>
  <c r="X1822" i="1"/>
  <c r="W1822" i="1"/>
  <c r="V1822" i="1"/>
  <c r="AD1821" i="1"/>
  <c r="AC1821" i="1"/>
  <c r="AB1821" i="1"/>
  <c r="AA1821" i="1"/>
  <c r="Z1821" i="1"/>
  <c r="Y1821" i="1"/>
  <c r="X1821" i="1"/>
  <c r="W1821" i="1"/>
  <c r="V1821" i="1"/>
  <c r="AD1820" i="1"/>
  <c r="AC1820" i="1"/>
  <c r="AB1820" i="1"/>
  <c r="AA1820" i="1"/>
  <c r="Z1820" i="1"/>
  <c r="Y1820" i="1"/>
  <c r="X1820" i="1"/>
  <c r="W1820" i="1"/>
  <c r="V1820" i="1"/>
  <c r="AD1819" i="1"/>
  <c r="AC1819" i="1"/>
  <c r="AB1819" i="1"/>
  <c r="AA1819" i="1"/>
  <c r="Z1819" i="1"/>
  <c r="Y1819" i="1"/>
  <c r="X1819" i="1"/>
  <c r="W1819" i="1"/>
  <c r="V1819" i="1"/>
  <c r="AD1818" i="1"/>
  <c r="AC1818" i="1"/>
  <c r="AB1818" i="1"/>
  <c r="AA1818" i="1"/>
  <c r="Z1818" i="1"/>
  <c r="Y1818" i="1"/>
  <c r="X1818" i="1"/>
  <c r="W1818" i="1"/>
  <c r="V1818" i="1"/>
  <c r="AD1817" i="1"/>
  <c r="AC1817" i="1"/>
  <c r="AB1817" i="1"/>
  <c r="AA1817" i="1"/>
  <c r="Z1817" i="1"/>
  <c r="Y1817" i="1"/>
  <c r="X1817" i="1"/>
  <c r="W1817" i="1"/>
  <c r="V1817" i="1"/>
  <c r="AD1816" i="1"/>
  <c r="AC1816" i="1"/>
  <c r="AB1816" i="1"/>
  <c r="AA1816" i="1"/>
  <c r="Z1816" i="1"/>
  <c r="Y1816" i="1"/>
  <c r="X1816" i="1"/>
  <c r="W1816" i="1"/>
  <c r="V1816" i="1"/>
  <c r="AD1815" i="1"/>
  <c r="AC1815" i="1"/>
  <c r="AB1815" i="1"/>
  <c r="AA1815" i="1"/>
  <c r="Z1815" i="1"/>
  <c r="Y1815" i="1"/>
  <c r="X1815" i="1"/>
  <c r="W1815" i="1"/>
  <c r="V1815" i="1"/>
  <c r="AD1814" i="1"/>
  <c r="AC1814" i="1"/>
  <c r="AB1814" i="1"/>
  <c r="AA1814" i="1"/>
  <c r="Z1814" i="1"/>
  <c r="Y1814" i="1"/>
  <c r="X1814" i="1"/>
  <c r="W1814" i="1"/>
  <c r="V1814" i="1"/>
  <c r="AD1813" i="1"/>
  <c r="AC1813" i="1"/>
  <c r="AB1813" i="1"/>
  <c r="AA1813" i="1"/>
  <c r="Z1813" i="1"/>
  <c r="Y1813" i="1"/>
  <c r="X1813" i="1"/>
  <c r="W1813" i="1"/>
  <c r="V1813" i="1"/>
  <c r="AD1812" i="1"/>
  <c r="AC1812" i="1"/>
  <c r="AB1812" i="1"/>
  <c r="AA1812" i="1"/>
  <c r="Z1812" i="1"/>
  <c r="Y1812" i="1"/>
  <c r="X1812" i="1"/>
  <c r="W1812" i="1"/>
  <c r="V1812" i="1"/>
  <c r="AD1811" i="1"/>
  <c r="AC1811" i="1"/>
  <c r="AB1811" i="1"/>
  <c r="AA1811" i="1"/>
  <c r="Z1811" i="1"/>
  <c r="Y1811" i="1"/>
  <c r="X1811" i="1"/>
  <c r="W1811" i="1"/>
  <c r="V1811" i="1"/>
  <c r="AD1799" i="1"/>
  <c r="AC1799" i="1"/>
  <c r="AB1799" i="1"/>
  <c r="AA1799" i="1"/>
  <c r="Z1799" i="1"/>
  <c r="Y1799" i="1"/>
  <c r="X1799" i="1"/>
  <c r="W1799" i="1"/>
  <c r="V1799" i="1"/>
  <c r="AD1798" i="1"/>
  <c r="AC1798" i="1"/>
  <c r="AB1798" i="1"/>
  <c r="AA1798" i="1"/>
  <c r="Z1798" i="1"/>
  <c r="Y1798" i="1"/>
  <c r="X1798" i="1"/>
  <c r="W1798" i="1"/>
  <c r="V1798" i="1"/>
  <c r="AD1797" i="1"/>
  <c r="AC1797" i="1"/>
  <c r="AB1797" i="1"/>
  <c r="AA1797" i="1"/>
  <c r="Z1797" i="1"/>
  <c r="Y1797" i="1"/>
  <c r="X1797" i="1"/>
  <c r="W1797" i="1"/>
  <c r="V1797" i="1"/>
  <c r="AD1796" i="1"/>
  <c r="AC1796" i="1"/>
  <c r="AB1796" i="1"/>
  <c r="AA1796" i="1"/>
  <c r="Z1796" i="1"/>
  <c r="Y1796" i="1"/>
  <c r="X1796" i="1"/>
  <c r="W1796" i="1"/>
  <c r="V1796" i="1"/>
  <c r="AD1795" i="1"/>
  <c r="AC1795" i="1"/>
  <c r="AB1795" i="1"/>
  <c r="AA1795" i="1"/>
  <c r="Z1795" i="1"/>
  <c r="Y1795" i="1"/>
  <c r="X1795" i="1"/>
  <c r="W1795" i="1"/>
  <c r="V1795" i="1"/>
  <c r="AD1794" i="1"/>
  <c r="AC1794" i="1"/>
  <c r="AB1794" i="1"/>
  <c r="AA1794" i="1"/>
  <c r="Z1794" i="1"/>
  <c r="Y1794" i="1"/>
  <c r="X1794" i="1"/>
  <c r="W1794" i="1"/>
  <c r="V1794" i="1"/>
  <c r="AD1793" i="1"/>
  <c r="AC1793" i="1"/>
  <c r="AB1793" i="1"/>
  <c r="AA1793" i="1"/>
  <c r="Z1793" i="1"/>
  <c r="Y1793" i="1"/>
  <c r="X1793" i="1"/>
  <c r="W1793" i="1"/>
  <c r="V1793" i="1"/>
  <c r="AD1792" i="1"/>
  <c r="AC1792" i="1"/>
  <c r="AB1792" i="1"/>
  <c r="AA1792" i="1"/>
  <c r="Z1792" i="1"/>
  <c r="Y1792" i="1"/>
  <c r="X1792" i="1"/>
  <c r="W1792" i="1"/>
  <c r="V1792" i="1"/>
  <c r="AD1791" i="1"/>
  <c r="AC1791" i="1"/>
  <c r="AB1791" i="1"/>
  <c r="AA1791" i="1"/>
  <c r="Z1791" i="1"/>
  <c r="Y1791" i="1"/>
  <c r="X1791" i="1"/>
  <c r="W1791" i="1"/>
  <c r="V1791" i="1"/>
  <c r="AD1790" i="1"/>
  <c r="AC1790" i="1"/>
  <c r="AB1790" i="1"/>
  <c r="AA1790" i="1"/>
  <c r="Z1790" i="1"/>
  <c r="Y1790" i="1"/>
  <c r="X1790" i="1"/>
  <c r="W1790" i="1"/>
  <c r="V1790" i="1"/>
  <c r="AD1645" i="1"/>
  <c r="AC1645" i="1"/>
  <c r="AB1645" i="1"/>
  <c r="AA1645" i="1"/>
  <c r="Z1645" i="1"/>
  <c r="Y1645" i="1"/>
  <c r="X1645" i="1"/>
  <c r="W1645" i="1"/>
  <c r="V1645" i="1"/>
  <c r="AD1644" i="1"/>
  <c r="AC1644" i="1"/>
  <c r="AB1644" i="1"/>
  <c r="AA1644" i="1"/>
  <c r="Z1644" i="1"/>
  <c r="Y1644" i="1"/>
  <c r="X1644" i="1"/>
  <c r="W1644" i="1"/>
  <c r="V1644" i="1"/>
  <c r="AD1643" i="1"/>
  <c r="AC1643" i="1"/>
  <c r="AB1643" i="1"/>
  <c r="AA1643" i="1"/>
  <c r="Z1643" i="1"/>
  <c r="Y1643" i="1"/>
  <c r="X1643" i="1"/>
  <c r="W1643" i="1"/>
  <c r="V1643" i="1"/>
  <c r="AD1642" i="1"/>
  <c r="AC1642" i="1"/>
  <c r="AB1642" i="1"/>
  <c r="AA1642" i="1"/>
  <c r="Z1642" i="1"/>
  <c r="Y1642" i="1"/>
  <c r="X1642" i="1"/>
  <c r="W1642" i="1"/>
  <c r="V1642" i="1"/>
  <c r="AD1641" i="1"/>
  <c r="AC1641" i="1"/>
  <c r="AB1641" i="1"/>
  <c r="AA1641" i="1"/>
  <c r="Z1641" i="1"/>
  <c r="Y1641" i="1"/>
  <c r="X1641" i="1"/>
  <c r="W1641" i="1"/>
  <c r="V1641" i="1"/>
  <c r="AD1640" i="1"/>
  <c r="AC1640" i="1"/>
  <c r="AB1640" i="1"/>
  <c r="AA1640" i="1"/>
  <c r="Z1640" i="1"/>
  <c r="Y1640" i="1"/>
  <c r="X1640" i="1"/>
  <c r="W1640" i="1"/>
  <c r="V1640" i="1"/>
  <c r="AD1639" i="1"/>
  <c r="AC1639" i="1"/>
  <c r="AB1639" i="1"/>
  <c r="AA1639" i="1"/>
  <c r="Z1639" i="1"/>
  <c r="Y1639" i="1"/>
  <c r="X1639" i="1"/>
  <c r="W1639" i="1"/>
  <c r="V1639" i="1"/>
  <c r="AD1638" i="1"/>
  <c r="AC1638" i="1"/>
  <c r="AB1638" i="1"/>
  <c r="AA1638" i="1"/>
  <c r="Z1638" i="1"/>
  <c r="Y1638" i="1"/>
  <c r="X1638" i="1"/>
  <c r="W1638" i="1"/>
  <c r="V1638" i="1"/>
  <c r="AD1637" i="1"/>
  <c r="AC1637" i="1"/>
  <c r="AB1637" i="1"/>
  <c r="AA1637" i="1"/>
  <c r="Z1637" i="1"/>
  <c r="Y1637" i="1"/>
  <c r="X1637" i="1"/>
  <c r="W1637" i="1"/>
  <c r="V1637" i="1"/>
  <c r="AD1636" i="1"/>
  <c r="AC1636" i="1"/>
  <c r="AB1636" i="1"/>
  <c r="AA1636" i="1"/>
  <c r="Z1636" i="1"/>
  <c r="Y1636" i="1"/>
  <c r="X1636" i="1"/>
  <c r="W1636" i="1"/>
  <c r="V1636" i="1"/>
  <c r="AD1635" i="1"/>
  <c r="AC1635" i="1"/>
  <c r="AB1635" i="1"/>
  <c r="AA1635" i="1"/>
  <c r="Z1635" i="1"/>
  <c r="Y1635" i="1"/>
  <c r="X1635" i="1"/>
  <c r="W1635" i="1"/>
  <c r="V1635" i="1"/>
  <c r="AD1634" i="1"/>
  <c r="AC1634" i="1"/>
  <c r="AB1634" i="1"/>
  <c r="AA1634" i="1"/>
  <c r="Z1634" i="1"/>
  <c r="Y1634" i="1"/>
  <c r="X1634" i="1"/>
  <c r="W1634" i="1"/>
  <c r="V1634" i="1"/>
  <c r="AD1633" i="1"/>
  <c r="AC1633" i="1"/>
  <c r="AB1633" i="1"/>
  <c r="AA1633" i="1"/>
  <c r="Z1633" i="1"/>
  <c r="Y1633" i="1"/>
  <c r="X1633" i="1"/>
  <c r="W1633" i="1"/>
  <c r="V1633" i="1"/>
  <c r="AD1632" i="1"/>
  <c r="AC1632" i="1"/>
  <c r="AB1632" i="1"/>
  <c r="AA1632" i="1"/>
  <c r="Z1632" i="1"/>
  <c r="Y1632" i="1"/>
  <c r="X1632" i="1"/>
  <c r="W1632" i="1"/>
  <c r="V1632" i="1"/>
  <c r="AD1631" i="1"/>
  <c r="AC1631" i="1"/>
  <c r="AB1631" i="1"/>
  <c r="AA1631" i="1"/>
  <c r="Z1631" i="1"/>
  <c r="Y1631" i="1"/>
  <c r="X1631" i="1"/>
  <c r="W1631" i="1"/>
  <c r="V1631" i="1"/>
  <c r="AD1747" i="1"/>
  <c r="AC1747" i="1"/>
  <c r="AB1747" i="1"/>
  <c r="AA1747" i="1"/>
  <c r="Z1747" i="1"/>
  <c r="Y1747" i="1"/>
  <c r="X1747" i="1"/>
  <c r="W1747" i="1"/>
  <c r="V1747" i="1"/>
  <c r="AD1746" i="1"/>
  <c r="AC1746" i="1"/>
  <c r="AB1746" i="1"/>
  <c r="AA1746" i="1"/>
  <c r="Z1746" i="1"/>
  <c r="Y1746" i="1"/>
  <c r="X1746" i="1"/>
  <c r="W1746" i="1"/>
  <c r="V1746" i="1"/>
  <c r="AD1745" i="1"/>
  <c r="AC1745" i="1"/>
  <c r="AB1745" i="1"/>
  <c r="AA1745" i="1"/>
  <c r="Z1745" i="1"/>
  <c r="Y1745" i="1"/>
  <c r="X1745" i="1"/>
  <c r="W1745" i="1"/>
  <c r="V1745" i="1"/>
  <c r="AD1744" i="1"/>
  <c r="AC1744" i="1"/>
  <c r="AB1744" i="1"/>
  <c r="AA1744" i="1"/>
  <c r="Z1744" i="1"/>
  <c r="Y1744" i="1"/>
  <c r="X1744" i="1"/>
  <c r="W1744" i="1"/>
  <c r="V1744" i="1"/>
  <c r="AD1737" i="1"/>
  <c r="AC1737" i="1"/>
  <c r="AB1737" i="1"/>
  <c r="AA1737" i="1"/>
  <c r="Z1737" i="1"/>
  <c r="Y1737" i="1"/>
  <c r="X1737" i="1"/>
  <c r="W1737" i="1"/>
  <c r="V1737" i="1"/>
  <c r="AD1736" i="1"/>
  <c r="AC1736" i="1"/>
  <c r="AB1736" i="1"/>
  <c r="AA1736" i="1"/>
  <c r="Z1736" i="1"/>
  <c r="Y1736" i="1"/>
  <c r="X1736" i="1"/>
  <c r="W1736" i="1"/>
  <c r="V1736" i="1"/>
  <c r="AD1735" i="1"/>
  <c r="AC1735" i="1"/>
  <c r="AB1735" i="1"/>
  <c r="AA1735" i="1"/>
  <c r="Z1735" i="1"/>
  <c r="Y1735" i="1"/>
  <c r="X1735" i="1"/>
  <c r="W1735" i="1"/>
  <c r="V1735" i="1"/>
  <c r="AD1734" i="1"/>
  <c r="AC1734" i="1"/>
  <c r="AB1734" i="1"/>
  <c r="AA1734" i="1"/>
  <c r="Z1734" i="1"/>
  <c r="Y1734" i="1"/>
  <c r="X1734" i="1"/>
  <c r="W1734" i="1"/>
  <c r="V1734" i="1"/>
  <c r="AD1733" i="1"/>
  <c r="AC1733" i="1"/>
  <c r="AB1733" i="1"/>
  <c r="AA1733" i="1"/>
  <c r="Z1733" i="1"/>
  <c r="Y1733" i="1"/>
  <c r="X1733" i="1"/>
  <c r="W1733" i="1"/>
  <c r="V1733" i="1"/>
  <c r="AD1732" i="1"/>
  <c r="AC1732" i="1"/>
  <c r="AB1732" i="1"/>
  <c r="AA1732" i="1"/>
  <c r="Z1732" i="1"/>
  <c r="Y1732" i="1"/>
  <c r="X1732" i="1"/>
  <c r="W1732" i="1"/>
  <c r="V1732" i="1"/>
  <c r="AD1731" i="1"/>
  <c r="AC1731" i="1"/>
  <c r="AB1731" i="1"/>
  <c r="AA1731" i="1"/>
  <c r="Z1731" i="1"/>
  <c r="Y1731" i="1"/>
  <c r="X1731" i="1"/>
  <c r="W1731" i="1"/>
  <c r="V1731" i="1"/>
  <c r="AD1730" i="1"/>
  <c r="AC1730" i="1"/>
  <c r="AB1730" i="1"/>
  <c r="AA1730" i="1"/>
  <c r="Z1730" i="1"/>
  <c r="Y1730" i="1"/>
  <c r="X1730" i="1"/>
  <c r="W1730" i="1"/>
  <c r="V1730" i="1"/>
  <c r="AD1767" i="1"/>
  <c r="AC1767" i="1"/>
  <c r="AB1767" i="1"/>
  <c r="AA1767" i="1"/>
  <c r="Z1767" i="1"/>
  <c r="Y1767" i="1"/>
  <c r="X1767" i="1"/>
  <c r="W1767" i="1"/>
  <c r="V1767" i="1"/>
  <c r="AD1766" i="1"/>
  <c r="AC1766" i="1"/>
  <c r="AB1766" i="1"/>
  <c r="AA1766" i="1"/>
  <c r="Z1766" i="1"/>
  <c r="Y1766" i="1"/>
  <c r="X1766" i="1"/>
  <c r="W1766" i="1"/>
  <c r="V1766" i="1"/>
  <c r="AD1765" i="1"/>
  <c r="AC1765" i="1"/>
  <c r="AB1765" i="1"/>
  <c r="AA1765" i="1"/>
  <c r="Z1765" i="1"/>
  <c r="Y1765" i="1"/>
  <c r="X1765" i="1"/>
  <c r="W1765" i="1"/>
  <c r="V1765" i="1"/>
  <c r="AD1764" i="1"/>
  <c r="AC1764" i="1"/>
  <c r="AB1764" i="1"/>
  <c r="AA1764" i="1"/>
  <c r="Z1764" i="1"/>
  <c r="Y1764" i="1"/>
  <c r="X1764" i="1"/>
  <c r="W1764" i="1"/>
  <c r="V1764" i="1"/>
  <c r="AD1763" i="1"/>
  <c r="AC1763" i="1"/>
  <c r="AB1763" i="1"/>
  <c r="AA1763" i="1"/>
  <c r="Z1763" i="1"/>
  <c r="Y1763" i="1"/>
  <c r="X1763" i="1"/>
  <c r="W1763" i="1"/>
  <c r="V1763" i="1"/>
  <c r="AD1762" i="1"/>
  <c r="AC1762" i="1"/>
  <c r="AB1762" i="1"/>
  <c r="AA1762" i="1"/>
  <c r="Z1762" i="1"/>
  <c r="Y1762" i="1"/>
  <c r="X1762" i="1"/>
  <c r="W1762" i="1"/>
  <c r="V1762" i="1"/>
  <c r="AD1761" i="1"/>
  <c r="AC1761" i="1"/>
  <c r="AB1761" i="1"/>
  <c r="AA1761" i="1"/>
  <c r="Z1761" i="1"/>
  <c r="Y1761" i="1"/>
  <c r="X1761" i="1"/>
  <c r="W1761" i="1"/>
  <c r="V1761" i="1"/>
  <c r="AD1760" i="1"/>
  <c r="AC1760" i="1"/>
  <c r="AB1760" i="1"/>
  <c r="AA1760" i="1"/>
  <c r="Z1760" i="1"/>
  <c r="Y1760" i="1"/>
  <c r="X1760" i="1"/>
  <c r="W1760" i="1"/>
  <c r="V1760" i="1"/>
  <c r="AD1759" i="1"/>
  <c r="AC1759" i="1"/>
  <c r="AB1759" i="1"/>
  <c r="AA1759" i="1"/>
  <c r="Z1759" i="1"/>
  <c r="Y1759" i="1"/>
  <c r="X1759" i="1"/>
  <c r="W1759" i="1"/>
  <c r="V1759" i="1"/>
  <c r="AD1758" i="1"/>
  <c r="AC1758" i="1"/>
  <c r="AB1758" i="1"/>
  <c r="AA1758" i="1"/>
  <c r="Z1758" i="1"/>
  <c r="Y1758" i="1"/>
  <c r="X1758" i="1"/>
  <c r="W1758" i="1"/>
  <c r="V1758" i="1"/>
  <c r="AD1757" i="1"/>
  <c r="AC1757" i="1"/>
  <c r="AB1757" i="1"/>
  <c r="AA1757" i="1"/>
  <c r="Z1757" i="1"/>
  <c r="Y1757" i="1"/>
  <c r="X1757" i="1"/>
  <c r="W1757" i="1"/>
  <c r="V1757" i="1"/>
  <c r="AD1756" i="1"/>
  <c r="AC1756" i="1"/>
  <c r="AB1756" i="1"/>
  <c r="AA1756" i="1"/>
  <c r="Z1756" i="1"/>
  <c r="Y1756" i="1"/>
  <c r="X1756" i="1"/>
  <c r="W1756" i="1"/>
  <c r="V1756" i="1"/>
  <c r="AD1755" i="1"/>
  <c r="AC1755" i="1"/>
  <c r="AB1755" i="1"/>
  <c r="AA1755" i="1"/>
  <c r="Z1755" i="1"/>
  <c r="Y1755" i="1"/>
  <c r="X1755" i="1"/>
  <c r="W1755" i="1"/>
  <c r="V1755" i="1"/>
  <c r="AD1754" i="1"/>
  <c r="AC1754" i="1"/>
  <c r="AB1754" i="1"/>
  <c r="AA1754" i="1"/>
  <c r="Z1754" i="1"/>
  <c r="Y1754" i="1"/>
  <c r="X1754" i="1"/>
  <c r="W1754" i="1"/>
  <c r="V1754" i="1"/>
  <c r="AD1753" i="1"/>
  <c r="AC1753" i="1"/>
  <c r="AB1753" i="1"/>
  <c r="AA1753" i="1"/>
  <c r="Z1753" i="1"/>
  <c r="Y1753" i="1"/>
  <c r="X1753" i="1"/>
  <c r="W1753" i="1"/>
  <c r="V1753" i="1"/>
  <c r="AD1752" i="1"/>
  <c r="AC1752" i="1"/>
  <c r="AB1752" i="1"/>
  <c r="AA1752" i="1"/>
  <c r="Z1752" i="1"/>
  <c r="Y1752" i="1"/>
  <c r="X1752" i="1"/>
  <c r="W1752" i="1"/>
  <c r="V1752" i="1"/>
  <c r="AD1751" i="1"/>
  <c r="AC1751" i="1"/>
  <c r="AB1751" i="1"/>
  <c r="AA1751" i="1"/>
  <c r="Z1751" i="1"/>
  <c r="Y1751" i="1"/>
  <c r="X1751" i="1"/>
  <c r="W1751" i="1"/>
  <c r="V1751" i="1"/>
  <c r="AD1685" i="1"/>
  <c r="AC1685" i="1"/>
  <c r="AB1685" i="1"/>
  <c r="AA1685" i="1"/>
  <c r="Z1685" i="1"/>
  <c r="Y1685" i="1"/>
  <c r="X1685" i="1"/>
  <c r="W1685" i="1"/>
  <c r="V1685" i="1"/>
  <c r="AD1684" i="1"/>
  <c r="AC1684" i="1"/>
  <c r="AB1684" i="1"/>
  <c r="AA1684" i="1"/>
  <c r="Z1684" i="1"/>
  <c r="Y1684" i="1"/>
  <c r="X1684" i="1"/>
  <c r="W1684" i="1"/>
  <c r="V1684" i="1"/>
  <c r="AD1683" i="1"/>
  <c r="AC1683" i="1"/>
  <c r="AB1683" i="1"/>
  <c r="AA1683" i="1"/>
  <c r="Z1683" i="1"/>
  <c r="Y1683" i="1"/>
  <c r="X1683" i="1"/>
  <c r="W1683" i="1"/>
  <c r="V1683" i="1"/>
  <c r="AD1682" i="1"/>
  <c r="AC1682" i="1"/>
  <c r="AB1682" i="1"/>
  <c r="AA1682" i="1"/>
  <c r="Z1682" i="1"/>
  <c r="Y1682" i="1"/>
  <c r="X1682" i="1"/>
  <c r="W1682" i="1"/>
  <c r="V1682" i="1"/>
  <c r="AD1681" i="1"/>
  <c r="AC1681" i="1"/>
  <c r="AB1681" i="1"/>
  <c r="AA1681" i="1"/>
  <c r="Z1681" i="1"/>
  <c r="Y1681" i="1"/>
  <c r="X1681" i="1"/>
  <c r="W1681" i="1"/>
  <c r="V1681" i="1"/>
  <c r="AD1680" i="1"/>
  <c r="AC1680" i="1"/>
  <c r="AB1680" i="1"/>
  <c r="AA1680" i="1"/>
  <c r="Z1680" i="1"/>
  <c r="Y1680" i="1"/>
  <c r="X1680" i="1"/>
  <c r="W1680" i="1"/>
  <c r="V1680" i="1"/>
  <c r="AD1679" i="1"/>
  <c r="AC1679" i="1"/>
  <c r="AB1679" i="1"/>
  <c r="AA1679" i="1"/>
  <c r="Z1679" i="1"/>
  <c r="Y1679" i="1"/>
  <c r="X1679" i="1"/>
  <c r="W1679" i="1"/>
  <c r="V1679" i="1"/>
  <c r="AD1678" i="1"/>
  <c r="AC1678" i="1"/>
  <c r="AB1678" i="1"/>
  <c r="AA1678" i="1"/>
  <c r="Z1678" i="1"/>
  <c r="Y1678" i="1"/>
  <c r="X1678" i="1"/>
  <c r="W1678" i="1"/>
  <c r="V1678" i="1"/>
  <c r="AD1677" i="1"/>
  <c r="AC1677" i="1"/>
  <c r="AB1677" i="1"/>
  <c r="AA1677" i="1"/>
  <c r="Z1677" i="1"/>
  <c r="Y1677" i="1"/>
  <c r="X1677" i="1"/>
  <c r="W1677" i="1"/>
  <c r="V1677" i="1"/>
  <c r="AD1676" i="1"/>
  <c r="AC1676" i="1"/>
  <c r="AB1676" i="1"/>
  <c r="AA1676" i="1"/>
  <c r="Z1676" i="1"/>
  <c r="Y1676" i="1"/>
  <c r="X1676" i="1"/>
  <c r="W1676" i="1"/>
  <c r="V1676" i="1"/>
  <c r="AD1675" i="1"/>
  <c r="AC1675" i="1"/>
  <c r="AB1675" i="1"/>
  <c r="AA1675" i="1"/>
  <c r="Z1675" i="1"/>
  <c r="Y1675" i="1"/>
  <c r="X1675" i="1"/>
  <c r="W1675" i="1"/>
  <c r="V1675" i="1"/>
  <c r="AD1674" i="1"/>
  <c r="AC1674" i="1"/>
  <c r="AB1674" i="1"/>
  <c r="AA1674" i="1"/>
  <c r="Z1674" i="1"/>
  <c r="Y1674" i="1"/>
  <c r="X1674" i="1"/>
  <c r="W1674" i="1"/>
  <c r="V1674" i="1"/>
  <c r="AD1673" i="1"/>
  <c r="AC1673" i="1"/>
  <c r="AB1673" i="1"/>
  <c r="AA1673" i="1"/>
  <c r="Z1673" i="1"/>
  <c r="Y1673" i="1"/>
  <c r="X1673" i="1"/>
  <c r="W1673" i="1"/>
  <c r="V1673" i="1"/>
  <c r="AD1672" i="1"/>
  <c r="AC1672" i="1"/>
  <c r="AB1672" i="1"/>
  <c r="AA1672" i="1"/>
  <c r="Z1672" i="1"/>
  <c r="Y1672" i="1"/>
  <c r="X1672" i="1"/>
  <c r="W1672" i="1"/>
  <c r="V1672" i="1"/>
  <c r="AD1671" i="1"/>
  <c r="AC1671" i="1"/>
  <c r="AB1671" i="1"/>
  <c r="AA1671" i="1"/>
  <c r="Z1671" i="1"/>
  <c r="Y1671" i="1"/>
  <c r="X1671" i="1"/>
  <c r="W1671" i="1"/>
  <c r="V1671" i="1"/>
  <c r="AD1670" i="1"/>
  <c r="AC1670" i="1"/>
  <c r="AB1670" i="1"/>
  <c r="AA1670" i="1"/>
  <c r="Z1670" i="1"/>
  <c r="Y1670" i="1"/>
  <c r="X1670" i="1"/>
  <c r="W1670" i="1"/>
  <c r="V1670" i="1"/>
  <c r="AD1669" i="1"/>
  <c r="AC1669" i="1"/>
  <c r="AB1669" i="1"/>
  <c r="AA1669" i="1"/>
  <c r="Z1669" i="1"/>
  <c r="Y1669" i="1"/>
  <c r="X1669" i="1"/>
  <c r="W1669" i="1"/>
  <c r="V1669" i="1"/>
  <c r="AD1668" i="1"/>
  <c r="AC1668" i="1"/>
  <c r="AB1668" i="1"/>
  <c r="AA1668" i="1"/>
  <c r="Z1668" i="1"/>
  <c r="Y1668" i="1"/>
  <c r="X1668" i="1"/>
  <c r="W1668" i="1"/>
  <c r="V1668" i="1"/>
  <c r="AD1667" i="1"/>
  <c r="AC1667" i="1"/>
  <c r="AB1667" i="1"/>
  <c r="AA1667" i="1"/>
  <c r="Z1667" i="1"/>
  <c r="Y1667" i="1"/>
  <c r="X1667" i="1"/>
  <c r="W1667" i="1"/>
  <c r="V1667" i="1"/>
  <c r="AD1666" i="1"/>
  <c r="AC1666" i="1"/>
  <c r="AB1666" i="1"/>
  <c r="AA1666" i="1"/>
  <c r="Z1666" i="1"/>
  <c r="Y1666" i="1"/>
  <c r="X1666" i="1"/>
  <c r="W1666" i="1"/>
  <c r="V1666" i="1"/>
  <c r="AD1665" i="1"/>
  <c r="AC1665" i="1"/>
  <c r="AB1665" i="1"/>
  <c r="AA1665" i="1"/>
  <c r="Z1665" i="1"/>
  <c r="Y1665" i="1"/>
  <c r="X1665" i="1"/>
  <c r="W1665" i="1"/>
  <c r="V1665" i="1"/>
  <c r="AD1664" i="1"/>
  <c r="AC1664" i="1"/>
  <c r="AB1664" i="1"/>
  <c r="AA1664" i="1"/>
  <c r="Z1664" i="1"/>
  <c r="Y1664" i="1"/>
  <c r="X1664" i="1"/>
  <c r="W1664" i="1"/>
  <c r="V1664" i="1"/>
  <c r="AD1663" i="1"/>
  <c r="AC1663" i="1"/>
  <c r="AB1663" i="1"/>
  <c r="AA1663" i="1"/>
  <c r="Z1663" i="1"/>
  <c r="Y1663" i="1"/>
  <c r="X1663" i="1"/>
  <c r="W1663" i="1"/>
  <c r="V1663" i="1"/>
  <c r="AD1786" i="1"/>
  <c r="AC1786" i="1"/>
  <c r="AB1786" i="1"/>
  <c r="AA1786" i="1"/>
  <c r="Z1786" i="1"/>
  <c r="Y1786" i="1"/>
  <c r="X1786" i="1"/>
  <c r="W1786" i="1"/>
  <c r="V1786" i="1"/>
  <c r="AD1785" i="1"/>
  <c r="AC1785" i="1"/>
  <c r="AB1785" i="1"/>
  <c r="AA1785" i="1"/>
  <c r="Z1785" i="1"/>
  <c r="Y1785" i="1"/>
  <c r="X1785" i="1"/>
  <c r="W1785" i="1"/>
  <c r="V1785" i="1"/>
  <c r="AD1719" i="1"/>
  <c r="AC1719" i="1"/>
  <c r="AB1719" i="1"/>
  <c r="AA1719" i="1"/>
  <c r="Z1719" i="1"/>
  <c r="Y1719" i="1"/>
  <c r="X1719" i="1"/>
  <c r="W1719" i="1"/>
  <c r="V1719" i="1"/>
  <c r="AD1718" i="1"/>
  <c r="AC1718" i="1"/>
  <c r="AB1718" i="1"/>
  <c r="AA1718" i="1"/>
  <c r="Z1718" i="1"/>
  <c r="Y1718" i="1"/>
  <c r="X1718" i="1"/>
  <c r="W1718" i="1"/>
  <c r="V1718" i="1"/>
  <c r="AD1717" i="1"/>
  <c r="AC1717" i="1"/>
  <c r="AB1717" i="1"/>
  <c r="AA1717" i="1"/>
  <c r="Z1717" i="1"/>
  <c r="Y1717" i="1"/>
  <c r="X1717" i="1"/>
  <c r="W1717" i="1"/>
  <c r="V1717" i="1"/>
  <c r="AD1716" i="1"/>
  <c r="AC1716" i="1"/>
  <c r="AB1716" i="1"/>
  <c r="AA1716" i="1"/>
  <c r="Z1716" i="1"/>
  <c r="Y1716" i="1"/>
  <c r="X1716" i="1"/>
  <c r="W1716" i="1"/>
  <c r="V1716" i="1"/>
  <c r="AD1715" i="1"/>
  <c r="AC1715" i="1"/>
  <c r="AB1715" i="1"/>
  <c r="AA1715" i="1"/>
  <c r="Z1715" i="1"/>
  <c r="Y1715" i="1"/>
  <c r="X1715" i="1"/>
  <c r="W1715" i="1"/>
  <c r="V1715" i="1"/>
  <c r="AD1714" i="1"/>
  <c r="AC1714" i="1"/>
  <c r="AB1714" i="1"/>
  <c r="AA1714" i="1"/>
  <c r="Z1714" i="1"/>
  <c r="Y1714" i="1"/>
  <c r="X1714" i="1"/>
  <c r="W1714" i="1"/>
  <c r="V1714" i="1"/>
  <c r="AD1713" i="1"/>
  <c r="AC1713" i="1"/>
  <c r="AB1713" i="1"/>
  <c r="AA1713" i="1"/>
  <c r="Z1713" i="1"/>
  <c r="Y1713" i="1"/>
  <c r="X1713" i="1"/>
  <c r="W1713" i="1"/>
  <c r="V1713" i="1"/>
  <c r="AD1712" i="1"/>
  <c r="AC1712" i="1"/>
  <c r="AB1712" i="1"/>
  <c r="AA1712" i="1"/>
  <c r="Z1712" i="1"/>
  <c r="Y1712" i="1"/>
  <c r="X1712" i="1"/>
  <c r="W1712" i="1"/>
  <c r="V1712" i="1"/>
  <c r="AD1711" i="1"/>
  <c r="AC1711" i="1"/>
  <c r="AB1711" i="1"/>
  <c r="AA1711" i="1"/>
  <c r="Z1711" i="1"/>
  <c r="Y1711" i="1"/>
  <c r="X1711" i="1"/>
  <c r="W1711" i="1"/>
  <c r="V1711" i="1"/>
  <c r="AD1710" i="1"/>
  <c r="AC1710" i="1"/>
  <c r="AB1710" i="1"/>
  <c r="AA1710" i="1"/>
  <c r="Z1710" i="1"/>
  <c r="Y1710" i="1"/>
  <c r="X1710" i="1"/>
  <c r="W1710" i="1"/>
  <c r="V1710" i="1"/>
  <c r="AD1709" i="1"/>
  <c r="AC1709" i="1"/>
  <c r="AB1709" i="1"/>
  <c r="AA1709" i="1"/>
  <c r="Z1709" i="1"/>
  <c r="Y1709" i="1"/>
  <c r="X1709" i="1"/>
  <c r="W1709" i="1"/>
  <c r="V1709" i="1"/>
  <c r="AD1708" i="1"/>
  <c r="AC1708" i="1"/>
  <c r="AB1708" i="1"/>
  <c r="AA1708" i="1"/>
  <c r="Z1708" i="1"/>
  <c r="Y1708" i="1"/>
  <c r="X1708" i="1"/>
  <c r="W1708" i="1"/>
  <c r="V1708" i="1"/>
  <c r="AD1707" i="1"/>
  <c r="AC1707" i="1"/>
  <c r="AB1707" i="1"/>
  <c r="AA1707" i="1"/>
  <c r="Z1707" i="1"/>
  <c r="Y1707" i="1"/>
  <c r="X1707" i="1"/>
  <c r="W1707" i="1"/>
  <c r="V1707" i="1"/>
  <c r="AD1706" i="1"/>
  <c r="AC1706" i="1"/>
  <c r="AB1706" i="1"/>
  <c r="AA1706" i="1"/>
  <c r="Z1706" i="1"/>
  <c r="Y1706" i="1"/>
  <c r="X1706" i="1"/>
  <c r="W1706" i="1"/>
  <c r="V1706" i="1"/>
  <c r="AD1705" i="1"/>
  <c r="AC1705" i="1"/>
  <c r="AB1705" i="1"/>
  <c r="AA1705" i="1"/>
  <c r="Z1705" i="1"/>
  <c r="Y1705" i="1"/>
  <c r="X1705" i="1"/>
  <c r="W1705" i="1"/>
  <c r="V1705" i="1"/>
  <c r="AD1704" i="1"/>
  <c r="AC1704" i="1"/>
  <c r="AB1704" i="1"/>
  <c r="AA1704" i="1"/>
  <c r="Z1704" i="1"/>
  <c r="Y1704" i="1"/>
  <c r="X1704" i="1"/>
  <c r="W1704" i="1"/>
  <c r="V1704" i="1"/>
  <c r="AD1703" i="1"/>
  <c r="AC1703" i="1"/>
  <c r="AB1703" i="1"/>
  <c r="AA1703" i="1"/>
  <c r="Z1703" i="1"/>
  <c r="Y1703" i="1"/>
  <c r="X1703" i="1"/>
  <c r="W1703" i="1"/>
  <c r="V1703" i="1"/>
  <c r="AD1702" i="1"/>
  <c r="AC1702" i="1"/>
  <c r="AB1702" i="1"/>
  <c r="AA1702" i="1"/>
  <c r="Z1702" i="1"/>
  <c r="Y1702" i="1"/>
  <c r="X1702" i="1"/>
  <c r="W1702" i="1"/>
  <c r="V1702" i="1"/>
  <c r="AD1701" i="1"/>
  <c r="AC1701" i="1"/>
  <c r="AB1701" i="1"/>
  <c r="AA1701" i="1"/>
  <c r="Z1701" i="1"/>
  <c r="Y1701" i="1"/>
  <c r="X1701" i="1"/>
  <c r="W1701" i="1"/>
  <c r="V1701" i="1"/>
  <c r="AD1700" i="1"/>
  <c r="AC1700" i="1"/>
  <c r="AB1700" i="1"/>
  <c r="AA1700" i="1"/>
  <c r="Z1700" i="1"/>
  <c r="Y1700" i="1"/>
  <c r="X1700" i="1"/>
  <c r="W1700" i="1"/>
  <c r="V1700" i="1"/>
  <c r="AD1699" i="1"/>
  <c r="AC1699" i="1"/>
  <c r="AB1699" i="1"/>
  <c r="AA1699" i="1"/>
  <c r="Z1699" i="1"/>
  <c r="Y1699" i="1"/>
  <c r="X1699" i="1"/>
  <c r="W1699" i="1"/>
  <c r="V1699" i="1"/>
  <c r="AD1698" i="1"/>
  <c r="AC1698" i="1"/>
  <c r="AB1698" i="1"/>
  <c r="AA1698" i="1"/>
  <c r="Z1698" i="1"/>
  <c r="Y1698" i="1"/>
  <c r="X1698" i="1"/>
  <c r="W1698" i="1"/>
  <c r="V1698" i="1"/>
  <c r="AD1697" i="1"/>
  <c r="AC1697" i="1"/>
  <c r="AB1697" i="1"/>
  <c r="AA1697" i="1"/>
  <c r="Z1697" i="1"/>
  <c r="Y1697" i="1"/>
  <c r="X1697" i="1"/>
  <c r="W1697" i="1"/>
  <c r="V1697" i="1"/>
  <c r="AD1696" i="1"/>
  <c r="AC1696" i="1"/>
  <c r="AB1696" i="1"/>
  <c r="AA1696" i="1"/>
  <c r="Z1696" i="1"/>
  <c r="Y1696" i="1"/>
  <c r="X1696" i="1"/>
  <c r="W1696" i="1"/>
  <c r="V1696" i="1"/>
  <c r="AD1695" i="1"/>
  <c r="AC1695" i="1"/>
  <c r="AB1695" i="1"/>
  <c r="AA1695" i="1"/>
  <c r="Z1695" i="1"/>
  <c r="Y1695" i="1"/>
  <c r="X1695" i="1"/>
  <c r="W1695" i="1"/>
  <c r="V1695" i="1"/>
  <c r="AD1621" i="1"/>
  <c r="AC1621" i="1"/>
  <c r="AB1621" i="1"/>
  <c r="AA1621" i="1"/>
  <c r="Z1621" i="1"/>
  <c r="Y1621" i="1"/>
  <c r="X1621" i="1"/>
  <c r="W1621" i="1"/>
  <c r="V1621" i="1"/>
  <c r="AD1620" i="1"/>
  <c r="AC1620" i="1"/>
  <c r="AB1620" i="1"/>
  <c r="AA1620" i="1"/>
  <c r="Z1620" i="1"/>
  <c r="Y1620" i="1"/>
  <c r="X1620" i="1"/>
  <c r="W1620" i="1"/>
  <c r="V1620" i="1"/>
  <c r="AD1619" i="1"/>
  <c r="AC1619" i="1"/>
  <c r="AB1619" i="1"/>
  <c r="AA1619" i="1"/>
  <c r="Z1619" i="1"/>
  <c r="Y1619" i="1"/>
  <c r="X1619" i="1"/>
  <c r="W1619" i="1"/>
  <c r="V1619" i="1"/>
  <c r="AD1618" i="1"/>
  <c r="AC1618" i="1"/>
  <c r="AB1618" i="1"/>
  <c r="AA1618" i="1"/>
  <c r="Z1618" i="1"/>
  <c r="Y1618" i="1"/>
  <c r="X1618" i="1"/>
  <c r="W1618" i="1"/>
  <c r="V1618" i="1"/>
  <c r="AD1617" i="1"/>
  <c r="AC1617" i="1"/>
  <c r="AB1617" i="1"/>
  <c r="AA1617" i="1"/>
  <c r="Z1617" i="1"/>
  <c r="Y1617" i="1"/>
  <c r="X1617" i="1"/>
  <c r="W1617" i="1"/>
  <c r="V1617" i="1"/>
  <c r="AD1616" i="1"/>
  <c r="AC1616" i="1"/>
  <c r="AB1616" i="1"/>
  <c r="AA1616" i="1"/>
  <c r="Z1616" i="1"/>
  <c r="Y1616" i="1"/>
  <c r="X1616" i="1"/>
  <c r="W1616" i="1"/>
  <c r="V1616" i="1"/>
  <c r="AD1615" i="1"/>
  <c r="AC1615" i="1"/>
  <c r="AB1615" i="1"/>
  <c r="AA1615" i="1"/>
  <c r="Z1615" i="1"/>
  <c r="Y1615" i="1"/>
  <c r="X1615" i="1"/>
  <c r="W1615" i="1"/>
  <c r="V1615" i="1"/>
  <c r="AD1614" i="1"/>
  <c r="AC1614" i="1"/>
  <c r="AB1614" i="1"/>
  <c r="AA1614" i="1"/>
  <c r="Z1614" i="1"/>
  <c r="Y1614" i="1"/>
  <c r="X1614" i="1"/>
  <c r="W1614" i="1"/>
  <c r="V1614" i="1"/>
  <c r="AD1613" i="1"/>
  <c r="AC1613" i="1"/>
  <c r="AB1613" i="1"/>
  <c r="AA1613" i="1"/>
  <c r="Z1613" i="1"/>
  <c r="Y1613" i="1"/>
  <c r="X1613" i="1"/>
  <c r="W1613" i="1"/>
  <c r="V1613" i="1"/>
  <c r="AD1612" i="1"/>
  <c r="AC1612" i="1"/>
  <c r="AB1612" i="1"/>
  <c r="AA1612" i="1"/>
  <c r="Z1612" i="1"/>
  <c r="Y1612" i="1"/>
  <c r="X1612" i="1"/>
  <c r="W1612" i="1"/>
  <c r="V1612" i="1"/>
  <c r="AD1611" i="1"/>
  <c r="AC1611" i="1"/>
  <c r="AB1611" i="1"/>
  <c r="AA1611" i="1"/>
  <c r="Z1611" i="1"/>
  <c r="Y1611" i="1"/>
  <c r="X1611" i="1"/>
  <c r="W1611" i="1"/>
  <c r="V1611" i="1"/>
  <c r="AD1610" i="1"/>
  <c r="AC1610" i="1"/>
  <c r="AB1610" i="1"/>
  <c r="AA1610" i="1"/>
  <c r="Z1610" i="1"/>
  <c r="Y1610" i="1"/>
  <c r="X1610" i="1"/>
  <c r="W1610" i="1"/>
  <c r="V1610" i="1"/>
  <c r="AD1609" i="1"/>
  <c r="AC1609" i="1"/>
  <c r="AB1609" i="1"/>
  <c r="AA1609" i="1"/>
  <c r="Z1609" i="1"/>
  <c r="Y1609" i="1"/>
  <c r="X1609" i="1"/>
  <c r="W1609" i="1"/>
  <c r="V1609" i="1"/>
  <c r="AD1608" i="1"/>
  <c r="AC1608" i="1"/>
  <c r="AB1608" i="1"/>
  <c r="AA1608" i="1"/>
  <c r="Z1608" i="1"/>
  <c r="Y1608" i="1"/>
  <c r="X1608" i="1"/>
  <c r="W1608" i="1"/>
  <c r="V1608" i="1"/>
  <c r="AD1607" i="1"/>
  <c r="AC1607" i="1"/>
  <c r="AB1607" i="1"/>
  <c r="AA1607" i="1"/>
  <c r="Z1607" i="1"/>
  <c r="Y1607" i="1"/>
  <c r="X1607" i="1"/>
  <c r="W1607" i="1"/>
  <c r="V1607" i="1"/>
  <c r="AD1606" i="1"/>
  <c r="AC1606" i="1"/>
  <c r="AB1606" i="1"/>
  <c r="AA1606" i="1"/>
  <c r="Z1606" i="1"/>
  <c r="Y1606" i="1"/>
  <c r="X1606" i="1"/>
  <c r="W1606" i="1"/>
  <c r="V1606" i="1"/>
  <c r="AD1605" i="1"/>
  <c r="AC1605" i="1"/>
  <c r="AB1605" i="1"/>
  <c r="AA1605" i="1"/>
  <c r="Z1605" i="1"/>
  <c r="Y1605" i="1"/>
  <c r="X1605" i="1"/>
  <c r="W1605" i="1"/>
  <c r="V1605" i="1"/>
  <c r="AD1604" i="1"/>
  <c r="AC1604" i="1"/>
  <c r="AB1604" i="1"/>
  <c r="AA1604" i="1"/>
  <c r="Z1604" i="1"/>
  <c r="Y1604" i="1"/>
  <c r="X1604" i="1"/>
  <c r="W1604" i="1"/>
  <c r="V1604" i="1"/>
  <c r="AD1603" i="1"/>
  <c r="AC1603" i="1"/>
  <c r="AB1603" i="1"/>
  <c r="AA1603" i="1"/>
  <c r="Z1603" i="1"/>
  <c r="Y1603" i="1"/>
  <c r="X1603" i="1"/>
  <c r="W1603" i="1"/>
  <c r="V1603" i="1"/>
  <c r="AD1602" i="1"/>
  <c r="AC1602" i="1"/>
  <c r="AB1602" i="1"/>
  <c r="AA1602" i="1"/>
  <c r="Z1602" i="1"/>
  <c r="Y1602" i="1"/>
  <c r="X1602" i="1"/>
  <c r="W1602" i="1"/>
  <c r="V1602" i="1"/>
  <c r="AD1601" i="1"/>
  <c r="AC1601" i="1"/>
  <c r="AB1601" i="1"/>
  <c r="AA1601" i="1"/>
  <c r="Z1601" i="1"/>
  <c r="Y1601" i="1"/>
  <c r="X1601" i="1"/>
  <c r="W1601" i="1"/>
  <c r="V1601" i="1"/>
  <c r="AD1600" i="1"/>
  <c r="AC1600" i="1"/>
  <c r="AB1600" i="1"/>
  <c r="AA1600" i="1"/>
  <c r="Z1600" i="1"/>
  <c r="Y1600" i="1"/>
  <c r="X1600" i="1"/>
  <c r="W1600" i="1"/>
  <c r="V1600" i="1"/>
  <c r="AD1599" i="1"/>
  <c r="AC1599" i="1"/>
  <c r="AB1599" i="1"/>
  <c r="AA1599" i="1"/>
  <c r="Z1599" i="1"/>
  <c r="Y1599" i="1"/>
  <c r="X1599" i="1"/>
  <c r="W1599" i="1"/>
  <c r="V1599" i="1"/>
  <c r="AD1598" i="1"/>
  <c r="AC1598" i="1"/>
  <c r="AB1598" i="1"/>
  <c r="AA1598" i="1"/>
  <c r="Z1598" i="1"/>
  <c r="Y1598" i="1"/>
  <c r="X1598" i="1"/>
  <c r="W1598" i="1"/>
  <c r="V1598" i="1"/>
  <c r="AD1597" i="1"/>
  <c r="AC1597" i="1"/>
  <c r="AB1597" i="1"/>
  <c r="AA1597" i="1"/>
  <c r="Z1597" i="1"/>
  <c r="Y1597" i="1"/>
  <c r="X1597" i="1"/>
  <c r="W1597" i="1"/>
  <c r="V1597" i="1"/>
  <c r="AD1596" i="1"/>
  <c r="AC1596" i="1"/>
  <c r="AB1596" i="1"/>
  <c r="AA1596" i="1"/>
  <c r="Z1596" i="1"/>
  <c r="Y1596" i="1"/>
  <c r="X1596" i="1"/>
  <c r="W1596" i="1"/>
  <c r="V1596" i="1"/>
  <c r="AD1595" i="1"/>
  <c r="AC1595" i="1"/>
  <c r="AB1595" i="1"/>
  <c r="AA1595" i="1"/>
  <c r="Z1595" i="1"/>
  <c r="Y1595" i="1"/>
  <c r="X1595" i="1"/>
  <c r="W1595" i="1"/>
  <c r="V1595" i="1"/>
  <c r="AD1594" i="1"/>
  <c r="AC1594" i="1"/>
  <c r="AB1594" i="1"/>
  <c r="AA1594" i="1"/>
  <c r="Z1594" i="1"/>
  <c r="Y1594" i="1"/>
  <c r="X1594" i="1"/>
  <c r="W1594" i="1"/>
  <c r="V1594" i="1"/>
  <c r="AD1556" i="1"/>
  <c r="AC1556" i="1"/>
  <c r="AB1556" i="1"/>
  <c r="AA1556" i="1"/>
  <c r="Z1556" i="1"/>
  <c r="Y1556" i="1"/>
  <c r="X1556" i="1"/>
  <c r="W1556" i="1"/>
  <c r="V1556" i="1"/>
  <c r="AD1555" i="1"/>
  <c r="AC1555" i="1"/>
  <c r="AB1555" i="1"/>
  <c r="AA1555" i="1"/>
  <c r="Z1555" i="1"/>
  <c r="Y1555" i="1"/>
  <c r="X1555" i="1"/>
  <c r="W1555" i="1"/>
  <c r="V1555" i="1"/>
  <c r="AD1554" i="1"/>
  <c r="AC1554" i="1"/>
  <c r="AB1554" i="1"/>
  <c r="AA1554" i="1"/>
  <c r="Z1554" i="1"/>
  <c r="Y1554" i="1"/>
  <c r="X1554" i="1"/>
  <c r="W1554" i="1"/>
  <c r="V1554" i="1"/>
  <c r="AD1553" i="1"/>
  <c r="AC1553" i="1"/>
  <c r="AB1553" i="1"/>
  <c r="AA1553" i="1"/>
  <c r="Z1553" i="1"/>
  <c r="Y1553" i="1"/>
  <c r="X1553" i="1"/>
  <c r="W1553" i="1"/>
  <c r="V1553" i="1"/>
  <c r="AD910" i="1"/>
  <c r="AC910" i="1"/>
  <c r="AB910" i="1"/>
  <c r="AA910" i="1"/>
  <c r="Z910" i="1"/>
  <c r="Y910" i="1"/>
  <c r="X910" i="1"/>
  <c r="W910" i="1"/>
  <c r="V910" i="1"/>
  <c r="AD909" i="1"/>
  <c r="AC909" i="1"/>
  <c r="AB909" i="1"/>
  <c r="AA909" i="1"/>
  <c r="Z909" i="1"/>
  <c r="Y909" i="1"/>
  <c r="X909" i="1"/>
  <c r="W909" i="1"/>
  <c r="V909" i="1"/>
  <c r="AD908" i="1"/>
  <c r="AC908" i="1"/>
  <c r="AB908" i="1"/>
  <c r="AA908" i="1"/>
  <c r="Z908" i="1"/>
  <c r="Y908" i="1"/>
  <c r="X908" i="1"/>
  <c r="W908" i="1"/>
  <c r="V908" i="1"/>
  <c r="AD907" i="1"/>
  <c r="AC907" i="1"/>
  <c r="AB907" i="1"/>
  <c r="AA907" i="1"/>
  <c r="Z907" i="1"/>
  <c r="Y907" i="1"/>
  <c r="X907" i="1"/>
  <c r="W907" i="1"/>
  <c r="V907" i="1"/>
  <c r="AD906" i="1"/>
  <c r="AC906" i="1"/>
  <c r="AB906" i="1"/>
  <c r="AA906" i="1"/>
  <c r="Z906" i="1"/>
  <c r="Y906" i="1"/>
  <c r="X906" i="1"/>
  <c r="W906" i="1"/>
  <c r="V906" i="1"/>
  <c r="AD905" i="1"/>
  <c r="AC905" i="1"/>
  <c r="AB905" i="1"/>
  <c r="AA905" i="1"/>
  <c r="Z905" i="1"/>
  <c r="Y905" i="1"/>
  <c r="X905" i="1"/>
  <c r="W905" i="1"/>
  <c r="V905" i="1"/>
  <c r="AD904" i="1"/>
  <c r="AC904" i="1"/>
  <c r="AB904" i="1"/>
  <c r="AA904" i="1"/>
  <c r="Z904" i="1"/>
  <c r="Y904" i="1"/>
  <c r="X904" i="1"/>
  <c r="W904" i="1"/>
  <c r="V904" i="1"/>
  <c r="AD903" i="1"/>
  <c r="AC903" i="1"/>
  <c r="AB903" i="1"/>
  <c r="AA903" i="1"/>
  <c r="Z903" i="1"/>
  <c r="Y903" i="1"/>
  <c r="X903" i="1"/>
  <c r="W903" i="1"/>
  <c r="V903" i="1"/>
  <c r="AD902" i="1"/>
  <c r="AC902" i="1"/>
  <c r="AB902" i="1"/>
  <c r="AA902" i="1"/>
  <c r="Z902" i="1"/>
  <c r="Y902" i="1"/>
  <c r="X902" i="1"/>
  <c r="W902" i="1"/>
  <c r="V902" i="1"/>
  <c r="AD901" i="1"/>
  <c r="AC901" i="1"/>
  <c r="AB901" i="1"/>
  <c r="AA901" i="1"/>
  <c r="Z901" i="1"/>
  <c r="Y901" i="1"/>
  <c r="X901" i="1"/>
  <c r="W901" i="1"/>
  <c r="V901" i="1"/>
  <c r="AD900" i="1"/>
  <c r="AC900" i="1"/>
  <c r="AB900" i="1"/>
  <c r="AA900" i="1"/>
  <c r="Z900" i="1"/>
  <c r="Y900" i="1"/>
  <c r="X900" i="1"/>
  <c r="W900" i="1"/>
  <c r="V900" i="1"/>
  <c r="AD899" i="1"/>
  <c r="AC899" i="1"/>
  <c r="AB899" i="1"/>
  <c r="AA899" i="1"/>
  <c r="Z899" i="1"/>
  <c r="Y899" i="1"/>
  <c r="X899" i="1"/>
  <c r="W899" i="1"/>
  <c r="V899" i="1"/>
  <c r="AD1570" i="1"/>
  <c r="AC1570" i="1"/>
  <c r="AB1570" i="1"/>
  <c r="AA1570" i="1"/>
  <c r="Z1570" i="1"/>
  <c r="Y1570" i="1"/>
  <c r="X1570" i="1"/>
  <c r="W1570" i="1"/>
  <c r="V1570" i="1"/>
  <c r="AD1569" i="1"/>
  <c r="AC1569" i="1"/>
  <c r="AB1569" i="1"/>
  <c r="AA1569" i="1"/>
  <c r="Z1569" i="1"/>
  <c r="Y1569" i="1"/>
  <c r="X1569" i="1"/>
  <c r="W1569" i="1"/>
  <c r="V1569" i="1"/>
  <c r="AD1568" i="1"/>
  <c r="AC1568" i="1"/>
  <c r="AB1568" i="1"/>
  <c r="AA1568" i="1"/>
  <c r="Z1568" i="1"/>
  <c r="Y1568" i="1"/>
  <c r="X1568" i="1"/>
  <c r="W1568" i="1"/>
  <c r="V1568" i="1"/>
  <c r="AD1567" i="1"/>
  <c r="AC1567" i="1"/>
  <c r="AB1567" i="1"/>
  <c r="AA1567" i="1"/>
  <c r="Z1567" i="1"/>
  <c r="Y1567" i="1"/>
  <c r="X1567" i="1"/>
  <c r="W1567" i="1"/>
  <c r="V1567" i="1"/>
  <c r="AD1566" i="1"/>
  <c r="AC1566" i="1"/>
  <c r="AB1566" i="1"/>
  <c r="AA1566" i="1"/>
  <c r="Z1566" i="1"/>
  <c r="Y1566" i="1"/>
  <c r="X1566" i="1"/>
  <c r="W1566" i="1"/>
  <c r="V1566" i="1"/>
  <c r="AD1565" i="1"/>
  <c r="AC1565" i="1"/>
  <c r="AB1565" i="1"/>
  <c r="AA1565" i="1"/>
  <c r="Z1565" i="1"/>
  <c r="Y1565" i="1"/>
  <c r="X1565" i="1"/>
  <c r="W1565" i="1"/>
  <c r="V1565" i="1"/>
  <c r="AD1564" i="1"/>
  <c r="AC1564" i="1"/>
  <c r="AB1564" i="1"/>
  <c r="AA1564" i="1"/>
  <c r="Z1564" i="1"/>
  <c r="Y1564" i="1"/>
  <c r="X1564" i="1"/>
  <c r="W1564" i="1"/>
  <c r="V1564" i="1"/>
  <c r="AD1563" i="1"/>
  <c r="AC1563" i="1"/>
  <c r="AB1563" i="1"/>
  <c r="AA1563" i="1"/>
  <c r="Z1563" i="1"/>
  <c r="Y1563" i="1"/>
  <c r="X1563" i="1"/>
  <c r="W1563" i="1"/>
  <c r="V1563" i="1"/>
  <c r="AD1562" i="1"/>
  <c r="AC1562" i="1"/>
  <c r="AB1562" i="1"/>
  <c r="AA1562" i="1"/>
  <c r="Z1562" i="1"/>
  <c r="Y1562" i="1"/>
  <c r="X1562" i="1"/>
  <c r="W1562" i="1"/>
  <c r="V1562" i="1"/>
  <c r="AD1561" i="1"/>
  <c r="AC1561" i="1"/>
  <c r="AB1561" i="1"/>
  <c r="AA1561" i="1"/>
  <c r="Z1561" i="1"/>
  <c r="Y1561" i="1"/>
  <c r="X1561" i="1"/>
  <c r="W1561" i="1"/>
  <c r="V1561" i="1"/>
  <c r="AD1560" i="1"/>
  <c r="AC1560" i="1"/>
  <c r="AB1560" i="1"/>
  <c r="AA1560" i="1"/>
  <c r="Z1560" i="1"/>
  <c r="Y1560" i="1"/>
  <c r="X1560" i="1"/>
  <c r="W1560" i="1"/>
  <c r="V1560" i="1"/>
  <c r="AD1559" i="1"/>
  <c r="AC1559" i="1"/>
  <c r="AB1559" i="1"/>
  <c r="AA1559" i="1"/>
  <c r="Z1559" i="1"/>
  <c r="Y1559" i="1"/>
  <c r="X1559" i="1"/>
  <c r="W1559" i="1"/>
  <c r="V1559" i="1"/>
  <c r="AD1558" i="1"/>
  <c r="AC1558" i="1"/>
  <c r="AB1558" i="1"/>
  <c r="AA1558" i="1"/>
  <c r="Z1558" i="1"/>
  <c r="Y1558" i="1"/>
  <c r="X1558" i="1"/>
  <c r="W1558" i="1"/>
  <c r="V1558" i="1"/>
  <c r="AD1557" i="1"/>
  <c r="AC1557" i="1"/>
  <c r="AB1557" i="1"/>
  <c r="AA1557" i="1"/>
  <c r="Z1557" i="1"/>
  <c r="Y1557" i="1"/>
  <c r="X1557" i="1"/>
  <c r="W1557" i="1"/>
  <c r="V1557" i="1"/>
  <c r="AD1588" i="1"/>
  <c r="AC1588" i="1"/>
  <c r="AB1588" i="1"/>
  <c r="AA1588" i="1"/>
  <c r="Z1588" i="1"/>
  <c r="Y1588" i="1"/>
  <c r="X1588" i="1"/>
  <c r="W1588" i="1"/>
  <c r="V1588" i="1"/>
  <c r="AD1587" i="1"/>
  <c r="AC1587" i="1"/>
  <c r="AB1587" i="1"/>
  <c r="AA1587" i="1"/>
  <c r="Z1587" i="1"/>
  <c r="Y1587" i="1"/>
  <c r="X1587" i="1"/>
  <c r="W1587" i="1"/>
  <c r="V1587" i="1"/>
  <c r="AD1586" i="1"/>
  <c r="AC1586" i="1"/>
  <c r="AB1586" i="1"/>
  <c r="AA1586" i="1"/>
  <c r="Z1586" i="1"/>
  <c r="Y1586" i="1"/>
  <c r="X1586" i="1"/>
  <c r="W1586" i="1"/>
  <c r="V1586" i="1"/>
  <c r="AD1585" i="1"/>
  <c r="AC1585" i="1"/>
  <c r="AB1585" i="1"/>
  <c r="AA1585" i="1"/>
  <c r="Z1585" i="1"/>
  <c r="Y1585" i="1"/>
  <c r="X1585" i="1"/>
  <c r="W1585" i="1"/>
  <c r="V1585" i="1"/>
  <c r="AD1584" i="1"/>
  <c r="AC1584" i="1"/>
  <c r="AB1584" i="1"/>
  <c r="AA1584" i="1"/>
  <c r="Z1584" i="1"/>
  <c r="Y1584" i="1"/>
  <c r="X1584" i="1"/>
  <c r="W1584" i="1"/>
  <c r="V1584" i="1"/>
  <c r="AD1583" i="1"/>
  <c r="AC1583" i="1"/>
  <c r="AB1583" i="1"/>
  <c r="AA1583" i="1"/>
  <c r="Z1583" i="1"/>
  <c r="Y1583" i="1"/>
  <c r="X1583" i="1"/>
  <c r="W1583" i="1"/>
  <c r="V1583" i="1"/>
  <c r="AD1582" i="1"/>
  <c r="AC1582" i="1"/>
  <c r="AB1582" i="1"/>
  <c r="AA1582" i="1"/>
  <c r="Z1582" i="1"/>
  <c r="Y1582" i="1"/>
  <c r="X1582" i="1"/>
  <c r="W1582" i="1"/>
  <c r="V1582" i="1"/>
  <c r="AD1544" i="1"/>
  <c r="AC1544" i="1"/>
  <c r="AB1544" i="1"/>
  <c r="AA1544" i="1"/>
  <c r="Z1544" i="1"/>
  <c r="Y1544" i="1"/>
  <c r="X1544" i="1"/>
  <c r="W1544" i="1"/>
  <c r="V1544" i="1"/>
  <c r="AD1543" i="1"/>
  <c r="AC1543" i="1"/>
  <c r="AB1543" i="1"/>
  <c r="AA1543" i="1"/>
  <c r="Z1543" i="1"/>
  <c r="Y1543" i="1"/>
  <c r="X1543" i="1"/>
  <c r="W1543" i="1"/>
  <c r="V1543" i="1"/>
  <c r="AD1542" i="1"/>
  <c r="AC1542" i="1"/>
  <c r="AB1542" i="1"/>
  <c r="AA1542" i="1"/>
  <c r="Z1542" i="1"/>
  <c r="Y1542" i="1"/>
  <c r="X1542" i="1"/>
  <c r="W1542" i="1"/>
  <c r="V1542" i="1"/>
  <c r="AD1541" i="1"/>
  <c r="AC1541" i="1"/>
  <c r="AB1541" i="1"/>
  <c r="AA1541" i="1"/>
  <c r="Z1541" i="1"/>
  <c r="Y1541" i="1"/>
  <c r="X1541" i="1"/>
  <c r="W1541" i="1"/>
  <c r="V1541" i="1"/>
  <c r="AD1540" i="1"/>
  <c r="AC1540" i="1"/>
  <c r="AB1540" i="1"/>
  <c r="AA1540" i="1"/>
  <c r="Z1540" i="1"/>
  <c r="Y1540" i="1"/>
  <c r="X1540" i="1"/>
  <c r="W1540" i="1"/>
  <c r="V1540" i="1"/>
  <c r="AD1539" i="1"/>
  <c r="AC1539" i="1"/>
  <c r="AB1539" i="1"/>
  <c r="AA1539" i="1"/>
  <c r="Z1539" i="1"/>
  <c r="Y1539" i="1"/>
  <c r="X1539" i="1"/>
  <c r="W1539" i="1"/>
  <c r="V1539" i="1"/>
  <c r="AD1538" i="1"/>
  <c r="AC1538" i="1"/>
  <c r="AB1538" i="1"/>
  <c r="AA1538" i="1"/>
  <c r="Z1538" i="1"/>
  <c r="Y1538" i="1"/>
  <c r="X1538" i="1"/>
  <c r="W1538" i="1"/>
  <c r="V1538" i="1"/>
  <c r="AD1537" i="1"/>
  <c r="AC1537" i="1"/>
  <c r="AB1537" i="1"/>
  <c r="AA1537" i="1"/>
  <c r="Z1537" i="1"/>
  <c r="Y1537" i="1"/>
  <c r="X1537" i="1"/>
  <c r="W1537" i="1"/>
  <c r="V1537" i="1"/>
  <c r="AD1504" i="1"/>
  <c r="AC1504" i="1"/>
  <c r="AB1504" i="1"/>
  <c r="AA1504" i="1"/>
  <c r="Z1504" i="1"/>
  <c r="Y1504" i="1"/>
  <c r="X1504" i="1"/>
  <c r="W1504" i="1"/>
  <c r="V1504" i="1"/>
  <c r="AD1503" i="1"/>
  <c r="AC1503" i="1"/>
  <c r="AB1503" i="1"/>
  <c r="AA1503" i="1"/>
  <c r="Z1503" i="1"/>
  <c r="Y1503" i="1"/>
  <c r="X1503" i="1"/>
  <c r="W1503" i="1"/>
  <c r="V1503" i="1"/>
  <c r="AD1502" i="1"/>
  <c r="AC1502" i="1"/>
  <c r="AB1502" i="1"/>
  <c r="AA1502" i="1"/>
  <c r="Z1502" i="1"/>
  <c r="Y1502" i="1"/>
  <c r="X1502" i="1"/>
  <c r="W1502" i="1"/>
  <c r="V1502" i="1"/>
  <c r="AD1501" i="1"/>
  <c r="AC1501" i="1"/>
  <c r="AB1501" i="1"/>
  <c r="AA1501" i="1"/>
  <c r="Z1501" i="1"/>
  <c r="Y1501" i="1"/>
  <c r="X1501" i="1"/>
  <c r="W1501" i="1"/>
  <c r="V1501" i="1"/>
  <c r="AD1500" i="1"/>
  <c r="AC1500" i="1"/>
  <c r="AB1500" i="1"/>
  <c r="AA1500" i="1"/>
  <c r="Z1500" i="1"/>
  <c r="Y1500" i="1"/>
  <c r="X1500" i="1"/>
  <c r="W1500" i="1"/>
  <c r="V1500" i="1"/>
  <c r="AD1499" i="1"/>
  <c r="AC1499" i="1"/>
  <c r="AB1499" i="1"/>
  <c r="AA1499" i="1"/>
  <c r="Z1499" i="1"/>
  <c r="Y1499" i="1"/>
  <c r="X1499" i="1"/>
  <c r="W1499" i="1"/>
  <c r="V1499" i="1"/>
  <c r="AD1498" i="1"/>
  <c r="AC1498" i="1"/>
  <c r="AB1498" i="1"/>
  <c r="AA1498" i="1"/>
  <c r="Z1498" i="1"/>
  <c r="Y1498" i="1"/>
  <c r="X1498" i="1"/>
  <c r="W1498" i="1"/>
  <c r="V1498" i="1"/>
  <c r="AD1497" i="1"/>
  <c r="AC1497" i="1"/>
  <c r="AB1497" i="1"/>
  <c r="AA1497" i="1"/>
  <c r="Z1497" i="1"/>
  <c r="Y1497" i="1"/>
  <c r="X1497" i="1"/>
  <c r="W1497" i="1"/>
  <c r="V1497" i="1"/>
  <c r="AD1496" i="1"/>
  <c r="AC1496" i="1"/>
  <c r="AB1496" i="1"/>
  <c r="AA1496" i="1"/>
  <c r="Z1496" i="1"/>
  <c r="Y1496" i="1"/>
  <c r="X1496" i="1"/>
  <c r="W1496" i="1"/>
  <c r="V1496" i="1"/>
  <c r="AD1495" i="1"/>
  <c r="AC1495" i="1"/>
  <c r="AB1495" i="1"/>
  <c r="AA1495" i="1"/>
  <c r="Z1495" i="1"/>
  <c r="Y1495" i="1"/>
  <c r="X1495" i="1"/>
  <c r="W1495" i="1"/>
  <c r="V1495" i="1"/>
  <c r="AD1494" i="1"/>
  <c r="AC1494" i="1"/>
  <c r="AB1494" i="1"/>
  <c r="AA1494" i="1"/>
  <c r="Z1494" i="1"/>
  <c r="Y1494" i="1"/>
  <c r="X1494" i="1"/>
  <c r="W1494" i="1"/>
  <c r="V1494" i="1"/>
  <c r="AD1493" i="1"/>
  <c r="AC1493" i="1"/>
  <c r="AB1493" i="1"/>
  <c r="AA1493" i="1"/>
  <c r="Z1493" i="1"/>
  <c r="Y1493" i="1"/>
  <c r="X1493" i="1"/>
  <c r="W1493" i="1"/>
  <c r="V1493" i="1"/>
  <c r="AD1492" i="1"/>
  <c r="AC1492" i="1"/>
  <c r="AB1492" i="1"/>
  <c r="AA1492" i="1"/>
  <c r="Z1492" i="1"/>
  <c r="Y1492" i="1"/>
  <c r="X1492" i="1"/>
  <c r="W1492" i="1"/>
  <c r="V1492" i="1"/>
  <c r="AD1491" i="1"/>
  <c r="AC1491" i="1"/>
  <c r="AB1491" i="1"/>
  <c r="AA1491" i="1"/>
  <c r="Z1491" i="1"/>
  <c r="Y1491" i="1"/>
  <c r="X1491" i="1"/>
  <c r="W1491" i="1"/>
  <c r="V1491" i="1"/>
  <c r="AD1488" i="1"/>
  <c r="AC1488" i="1"/>
  <c r="AB1488" i="1"/>
  <c r="AA1488" i="1"/>
  <c r="Z1488" i="1"/>
  <c r="Y1488" i="1"/>
  <c r="X1488" i="1"/>
  <c r="W1488" i="1"/>
  <c r="V1488" i="1"/>
  <c r="AD1487" i="1"/>
  <c r="AC1487" i="1"/>
  <c r="AB1487" i="1"/>
  <c r="AA1487" i="1"/>
  <c r="Z1487" i="1"/>
  <c r="Y1487" i="1"/>
  <c r="X1487" i="1"/>
  <c r="W1487" i="1"/>
  <c r="V1487" i="1"/>
  <c r="AD1486" i="1"/>
  <c r="AC1486" i="1"/>
  <c r="AB1486" i="1"/>
  <c r="AA1486" i="1"/>
  <c r="Z1486" i="1"/>
  <c r="Y1486" i="1"/>
  <c r="X1486" i="1"/>
  <c r="W1486" i="1"/>
  <c r="V1486" i="1"/>
  <c r="AD1485" i="1"/>
  <c r="AC1485" i="1"/>
  <c r="AB1485" i="1"/>
  <c r="AA1485" i="1"/>
  <c r="Z1485" i="1"/>
  <c r="Y1485" i="1"/>
  <c r="X1485" i="1"/>
  <c r="W1485" i="1"/>
  <c r="V1485" i="1"/>
  <c r="AD1484" i="1"/>
  <c r="AC1484" i="1"/>
  <c r="AB1484" i="1"/>
  <c r="AA1484" i="1"/>
  <c r="Z1484" i="1"/>
  <c r="Y1484" i="1"/>
  <c r="X1484" i="1"/>
  <c r="W1484" i="1"/>
  <c r="V1484" i="1"/>
  <c r="AD1483" i="1"/>
  <c r="AC1483" i="1"/>
  <c r="AB1483" i="1"/>
  <c r="AA1483" i="1"/>
  <c r="Z1483" i="1"/>
  <c r="Y1483" i="1"/>
  <c r="X1483" i="1"/>
  <c r="W1483" i="1"/>
  <c r="V1483" i="1"/>
  <c r="AD1482" i="1"/>
  <c r="AC1482" i="1"/>
  <c r="AB1482" i="1"/>
  <c r="AA1482" i="1"/>
  <c r="Z1482" i="1"/>
  <c r="Y1482" i="1"/>
  <c r="X1482" i="1"/>
  <c r="W1482" i="1"/>
  <c r="V1482" i="1"/>
  <c r="AD1468" i="1"/>
  <c r="AC1468" i="1"/>
  <c r="AB1468" i="1"/>
  <c r="AA1468" i="1"/>
  <c r="Z1468" i="1"/>
  <c r="Y1468" i="1"/>
  <c r="X1468" i="1"/>
  <c r="W1468" i="1"/>
  <c r="V1468" i="1"/>
  <c r="AD1467" i="1"/>
  <c r="AC1467" i="1"/>
  <c r="AB1467" i="1"/>
  <c r="AA1467" i="1"/>
  <c r="Z1467" i="1"/>
  <c r="Y1467" i="1"/>
  <c r="X1467" i="1"/>
  <c r="W1467" i="1"/>
  <c r="V1467" i="1"/>
  <c r="AD1466" i="1"/>
  <c r="AC1466" i="1"/>
  <c r="AB1466" i="1"/>
  <c r="AA1466" i="1"/>
  <c r="Z1466" i="1"/>
  <c r="Y1466" i="1"/>
  <c r="X1466" i="1"/>
  <c r="W1466" i="1"/>
  <c r="V1466" i="1"/>
  <c r="AD1465" i="1"/>
  <c r="AC1465" i="1"/>
  <c r="AB1465" i="1"/>
  <c r="AA1465" i="1"/>
  <c r="Z1465" i="1"/>
  <c r="Y1465" i="1"/>
  <c r="X1465" i="1"/>
  <c r="W1465" i="1"/>
  <c r="V1465" i="1"/>
  <c r="AD1464" i="1"/>
  <c r="AC1464" i="1"/>
  <c r="AB1464" i="1"/>
  <c r="AA1464" i="1"/>
  <c r="Z1464" i="1"/>
  <c r="Y1464" i="1"/>
  <c r="X1464" i="1"/>
  <c r="W1464" i="1"/>
  <c r="V1464" i="1"/>
  <c r="AD1463" i="1"/>
  <c r="AC1463" i="1"/>
  <c r="AB1463" i="1"/>
  <c r="AA1463" i="1"/>
  <c r="Z1463" i="1"/>
  <c r="Y1463" i="1"/>
  <c r="X1463" i="1"/>
  <c r="W1463" i="1"/>
  <c r="V1463" i="1"/>
  <c r="AD1462" i="1"/>
  <c r="AC1462" i="1"/>
  <c r="AB1462" i="1"/>
  <c r="AA1462" i="1"/>
  <c r="Z1462" i="1"/>
  <c r="Y1462" i="1"/>
  <c r="X1462" i="1"/>
  <c r="W1462" i="1"/>
  <c r="V1462" i="1"/>
  <c r="AD1461" i="1"/>
  <c r="AC1461" i="1"/>
  <c r="AB1461" i="1"/>
  <c r="AA1461" i="1"/>
  <c r="Z1461" i="1"/>
  <c r="Y1461" i="1"/>
  <c r="X1461" i="1"/>
  <c r="W1461" i="1"/>
  <c r="V1461" i="1"/>
  <c r="AD1460" i="1"/>
  <c r="AC1460" i="1"/>
  <c r="AB1460" i="1"/>
  <c r="AA1460" i="1"/>
  <c r="Z1460" i="1"/>
  <c r="Y1460" i="1"/>
  <c r="X1460" i="1"/>
  <c r="W1460" i="1"/>
  <c r="V1460" i="1"/>
  <c r="AD1459" i="1"/>
  <c r="AC1459" i="1"/>
  <c r="AB1459" i="1"/>
  <c r="AA1459" i="1"/>
  <c r="Z1459" i="1"/>
  <c r="Y1459" i="1"/>
  <c r="X1459" i="1"/>
  <c r="W1459" i="1"/>
  <c r="V1459" i="1"/>
  <c r="AD1458" i="1"/>
  <c r="AC1458" i="1"/>
  <c r="AB1458" i="1"/>
  <c r="AA1458" i="1"/>
  <c r="Z1458" i="1"/>
  <c r="Y1458" i="1"/>
  <c r="X1458" i="1"/>
  <c r="W1458" i="1"/>
  <c r="V1458" i="1"/>
  <c r="AD1457" i="1"/>
  <c r="AC1457" i="1"/>
  <c r="AB1457" i="1"/>
  <c r="AA1457" i="1"/>
  <c r="Z1457" i="1"/>
  <c r="Y1457" i="1"/>
  <c r="X1457" i="1"/>
  <c r="W1457" i="1"/>
  <c r="V1457" i="1"/>
  <c r="AD1456" i="1"/>
  <c r="AC1456" i="1"/>
  <c r="AB1456" i="1"/>
  <c r="AA1456" i="1"/>
  <c r="Z1456" i="1"/>
  <c r="Y1456" i="1"/>
  <c r="X1456" i="1"/>
  <c r="W1456" i="1"/>
  <c r="V1456" i="1"/>
  <c r="AD1455" i="1"/>
  <c r="AC1455" i="1"/>
  <c r="AB1455" i="1"/>
  <c r="AA1455" i="1"/>
  <c r="Z1455" i="1"/>
  <c r="Y1455" i="1"/>
  <c r="X1455" i="1"/>
  <c r="W1455" i="1"/>
  <c r="V1455" i="1"/>
  <c r="AD1454" i="1"/>
  <c r="AC1454" i="1"/>
  <c r="AB1454" i="1"/>
  <c r="AA1454" i="1"/>
  <c r="Z1454" i="1"/>
  <c r="Y1454" i="1"/>
  <c r="X1454" i="1"/>
  <c r="W1454" i="1"/>
  <c r="V1454" i="1"/>
  <c r="AD1453" i="1"/>
  <c r="AC1453" i="1"/>
  <c r="AB1453" i="1"/>
  <c r="AA1453" i="1"/>
  <c r="Z1453" i="1"/>
  <c r="Y1453" i="1"/>
  <c r="X1453" i="1"/>
  <c r="W1453" i="1"/>
  <c r="V1453" i="1"/>
  <c r="AD1452" i="1"/>
  <c r="AC1452" i="1"/>
  <c r="AB1452" i="1"/>
  <c r="AA1452" i="1"/>
  <c r="Z1452" i="1"/>
  <c r="Y1452" i="1"/>
  <c r="X1452" i="1"/>
  <c r="W1452" i="1"/>
  <c r="V1452" i="1"/>
  <c r="AD1451" i="1"/>
  <c r="AC1451" i="1"/>
  <c r="AB1451" i="1"/>
  <c r="AA1451" i="1"/>
  <c r="Z1451" i="1"/>
  <c r="Y1451" i="1"/>
  <c r="X1451" i="1"/>
  <c r="W1451" i="1"/>
  <c r="V1451" i="1"/>
  <c r="AD1450" i="1"/>
  <c r="AC1450" i="1"/>
  <c r="AB1450" i="1"/>
  <c r="AA1450" i="1"/>
  <c r="Z1450" i="1"/>
  <c r="Y1450" i="1"/>
  <c r="X1450" i="1"/>
  <c r="W1450" i="1"/>
  <c r="V1450" i="1"/>
  <c r="AD1449" i="1"/>
  <c r="AC1449" i="1"/>
  <c r="AB1449" i="1"/>
  <c r="AA1449" i="1"/>
  <c r="Z1449" i="1"/>
  <c r="Y1449" i="1"/>
  <c r="X1449" i="1"/>
  <c r="W1449" i="1"/>
  <c r="V1449" i="1"/>
  <c r="AD1448" i="1"/>
  <c r="AC1448" i="1"/>
  <c r="AB1448" i="1"/>
  <c r="AA1448" i="1"/>
  <c r="Z1448" i="1"/>
  <c r="Y1448" i="1"/>
  <c r="X1448" i="1"/>
  <c r="W1448" i="1"/>
  <c r="V1448" i="1"/>
  <c r="AD1447" i="1"/>
  <c r="AC1447" i="1"/>
  <c r="AB1447" i="1"/>
  <c r="AA1447" i="1"/>
  <c r="Z1447" i="1"/>
  <c r="Y1447" i="1"/>
  <c r="X1447" i="1"/>
  <c r="W1447" i="1"/>
  <c r="V1447" i="1"/>
  <c r="AD1446" i="1"/>
  <c r="AC1446" i="1"/>
  <c r="AB1446" i="1"/>
  <c r="AA1446" i="1"/>
  <c r="Z1446" i="1"/>
  <c r="Y1446" i="1"/>
  <c r="X1446" i="1"/>
  <c r="W1446" i="1"/>
  <c r="V1446" i="1"/>
  <c r="AD1152" i="1"/>
  <c r="AC1152" i="1"/>
  <c r="AB1152" i="1"/>
  <c r="AA1152" i="1"/>
  <c r="Z1152" i="1"/>
  <c r="Y1152" i="1"/>
  <c r="X1152" i="1"/>
  <c r="W1152" i="1"/>
  <c r="V1152" i="1"/>
  <c r="AD1151" i="1"/>
  <c r="AC1151" i="1"/>
  <c r="AB1151" i="1"/>
  <c r="AA1151" i="1"/>
  <c r="Z1151" i="1"/>
  <c r="Y1151" i="1"/>
  <c r="X1151" i="1"/>
  <c r="W1151" i="1"/>
  <c r="V1151" i="1"/>
  <c r="AD1150" i="1"/>
  <c r="AC1150" i="1"/>
  <c r="AB1150" i="1"/>
  <c r="AA1150" i="1"/>
  <c r="Z1150" i="1"/>
  <c r="Y1150" i="1"/>
  <c r="X1150" i="1"/>
  <c r="W1150" i="1"/>
  <c r="V1150" i="1"/>
  <c r="AD1149" i="1"/>
  <c r="AC1149" i="1"/>
  <c r="AB1149" i="1"/>
  <c r="AA1149" i="1"/>
  <c r="Z1149" i="1"/>
  <c r="Y1149" i="1"/>
  <c r="X1149" i="1"/>
  <c r="W1149" i="1"/>
  <c r="V1149" i="1"/>
  <c r="AD1148" i="1"/>
  <c r="AC1148" i="1"/>
  <c r="AB1148" i="1"/>
  <c r="AA1148" i="1"/>
  <c r="Z1148" i="1"/>
  <c r="Y1148" i="1"/>
  <c r="X1148" i="1"/>
  <c r="W1148" i="1"/>
  <c r="V1148" i="1"/>
  <c r="AD1147" i="1"/>
  <c r="AC1147" i="1"/>
  <c r="AB1147" i="1"/>
  <c r="AA1147" i="1"/>
  <c r="Z1147" i="1"/>
  <c r="Y1147" i="1"/>
  <c r="X1147" i="1"/>
  <c r="W1147" i="1"/>
  <c r="V1147" i="1"/>
  <c r="AD1535" i="1"/>
  <c r="AC1535" i="1"/>
  <c r="AB1535" i="1"/>
  <c r="AA1535" i="1"/>
  <c r="Z1535" i="1"/>
  <c r="Y1535" i="1"/>
  <c r="X1535" i="1"/>
  <c r="W1535" i="1"/>
  <c r="V1535" i="1"/>
  <c r="AD1534" i="1"/>
  <c r="AC1534" i="1"/>
  <c r="AB1534" i="1"/>
  <c r="AA1534" i="1"/>
  <c r="Z1534" i="1"/>
  <c r="Y1534" i="1"/>
  <c r="X1534" i="1"/>
  <c r="W1534" i="1"/>
  <c r="V1534" i="1"/>
  <c r="AD1334" i="1"/>
  <c r="AC1334" i="1"/>
  <c r="AB1334" i="1"/>
  <c r="AA1334" i="1"/>
  <c r="Z1334" i="1"/>
  <c r="Y1334" i="1"/>
  <c r="X1334" i="1"/>
  <c r="W1334" i="1"/>
  <c r="V1334" i="1"/>
  <c r="AD1333" i="1"/>
  <c r="AC1333" i="1"/>
  <c r="AB1333" i="1"/>
  <c r="AA1333" i="1"/>
  <c r="Z1333" i="1"/>
  <c r="Y1333" i="1"/>
  <c r="X1333" i="1"/>
  <c r="W1333" i="1"/>
  <c r="V1333" i="1"/>
  <c r="AD1332" i="1"/>
  <c r="AC1332" i="1"/>
  <c r="AB1332" i="1"/>
  <c r="AA1332" i="1"/>
  <c r="Z1332" i="1"/>
  <c r="Y1332" i="1"/>
  <c r="X1332" i="1"/>
  <c r="W1332" i="1"/>
  <c r="V1332" i="1"/>
  <c r="AD1523" i="1"/>
  <c r="AC1523" i="1"/>
  <c r="AB1523" i="1"/>
  <c r="AA1523" i="1"/>
  <c r="Z1523" i="1"/>
  <c r="Y1523" i="1"/>
  <c r="X1523" i="1"/>
  <c r="W1523" i="1"/>
  <c r="V1523" i="1"/>
  <c r="AD1522" i="1"/>
  <c r="AC1522" i="1"/>
  <c r="AB1522" i="1"/>
  <c r="AA1522" i="1"/>
  <c r="Z1522" i="1"/>
  <c r="Y1522" i="1"/>
  <c r="X1522" i="1"/>
  <c r="W1522" i="1"/>
  <c r="V1522" i="1"/>
  <c r="AD1521" i="1"/>
  <c r="AC1521" i="1"/>
  <c r="AB1521" i="1"/>
  <c r="AA1521" i="1"/>
  <c r="Z1521" i="1"/>
  <c r="Y1521" i="1"/>
  <c r="X1521" i="1"/>
  <c r="W1521" i="1"/>
  <c r="V1521" i="1"/>
  <c r="AD1520" i="1"/>
  <c r="AC1520" i="1"/>
  <c r="AB1520" i="1"/>
  <c r="AA1520" i="1"/>
  <c r="Z1520" i="1"/>
  <c r="Y1520" i="1"/>
  <c r="X1520" i="1"/>
  <c r="W1520" i="1"/>
  <c r="V1520" i="1"/>
  <c r="AD1519" i="1"/>
  <c r="AC1519" i="1"/>
  <c r="AB1519" i="1"/>
  <c r="AA1519" i="1"/>
  <c r="Z1519" i="1"/>
  <c r="Y1519" i="1"/>
  <c r="X1519" i="1"/>
  <c r="W1519" i="1"/>
  <c r="V1519" i="1"/>
  <c r="AD1518" i="1"/>
  <c r="AC1518" i="1"/>
  <c r="AB1518" i="1"/>
  <c r="AA1518" i="1"/>
  <c r="Z1518" i="1"/>
  <c r="Y1518" i="1"/>
  <c r="X1518" i="1"/>
  <c r="W1518" i="1"/>
  <c r="V1518" i="1"/>
  <c r="AD1437" i="1"/>
  <c r="AC1437" i="1"/>
  <c r="AB1437" i="1"/>
  <c r="AA1437" i="1"/>
  <c r="Z1437" i="1"/>
  <c r="Y1437" i="1"/>
  <c r="X1437" i="1"/>
  <c r="W1437" i="1"/>
  <c r="V1437" i="1"/>
  <c r="AD1436" i="1"/>
  <c r="AC1436" i="1"/>
  <c r="AB1436" i="1"/>
  <c r="AA1436" i="1"/>
  <c r="Z1436" i="1"/>
  <c r="Y1436" i="1"/>
  <c r="X1436" i="1"/>
  <c r="W1436" i="1"/>
  <c r="V1436" i="1"/>
  <c r="AD1435" i="1"/>
  <c r="AC1435" i="1"/>
  <c r="AB1435" i="1"/>
  <c r="AA1435" i="1"/>
  <c r="Z1435" i="1"/>
  <c r="Y1435" i="1"/>
  <c r="X1435" i="1"/>
  <c r="W1435" i="1"/>
  <c r="V1435" i="1"/>
  <c r="AD1434" i="1"/>
  <c r="AC1434" i="1"/>
  <c r="AB1434" i="1"/>
  <c r="AA1434" i="1"/>
  <c r="Z1434" i="1"/>
  <c r="Y1434" i="1"/>
  <c r="X1434" i="1"/>
  <c r="W1434" i="1"/>
  <c r="V1434" i="1"/>
  <c r="AD1433" i="1"/>
  <c r="AC1433" i="1"/>
  <c r="AB1433" i="1"/>
  <c r="AA1433" i="1"/>
  <c r="Z1433" i="1"/>
  <c r="Y1433" i="1"/>
  <c r="X1433" i="1"/>
  <c r="W1433" i="1"/>
  <c r="V1433" i="1"/>
  <c r="AD1432" i="1"/>
  <c r="AC1432" i="1"/>
  <c r="AB1432" i="1"/>
  <c r="AA1432" i="1"/>
  <c r="Z1432" i="1"/>
  <c r="Y1432" i="1"/>
  <c r="X1432" i="1"/>
  <c r="W1432" i="1"/>
  <c r="V1432" i="1"/>
  <c r="AD1431" i="1"/>
  <c r="AC1431" i="1"/>
  <c r="AB1431" i="1"/>
  <c r="AA1431" i="1"/>
  <c r="Z1431" i="1"/>
  <c r="Y1431" i="1"/>
  <c r="X1431" i="1"/>
  <c r="W1431" i="1"/>
  <c r="V1431" i="1"/>
  <c r="AD1430" i="1"/>
  <c r="AC1430" i="1"/>
  <c r="AB1430" i="1"/>
  <c r="AA1430" i="1"/>
  <c r="Z1430" i="1"/>
  <c r="Y1430" i="1"/>
  <c r="X1430" i="1"/>
  <c r="W1430" i="1"/>
  <c r="V1430" i="1"/>
  <c r="AD1429" i="1"/>
  <c r="AC1429" i="1"/>
  <c r="AB1429" i="1"/>
  <c r="AA1429" i="1"/>
  <c r="Z1429" i="1"/>
  <c r="Y1429" i="1"/>
  <c r="X1429" i="1"/>
  <c r="W1429" i="1"/>
  <c r="V1429" i="1"/>
  <c r="AD1428" i="1"/>
  <c r="AC1428" i="1"/>
  <c r="AB1428" i="1"/>
  <c r="AA1428" i="1"/>
  <c r="Z1428" i="1"/>
  <c r="Y1428" i="1"/>
  <c r="X1428" i="1"/>
  <c r="W1428" i="1"/>
  <c r="V1428" i="1"/>
  <c r="AD1427" i="1"/>
  <c r="AC1427" i="1"/>
  <c r="AB1427" i="1"/>
  <c r="AA1427" i="1"/>
  <c r="Z1427" i="1"/>
  <c r="Y1427" i="1"/>
  <c r="X1427" i="1"/>
  <c r="W1427" i="1"/>
  <c r="V1427" i="1"/>
  <c r="AD1426" i="1"/>
  <c r="AC1426" i="1"/>
  <c r="AB1426" i="1"/>
  <c r="AA1426" i="1"/>
  <c r="Z1426" i="1"/>
  <c r="Y1426" i="1"/>
  <c r="X1426" i="1"/>
  <c r="W1426" i="1"/>
  <c r="V1426" i="1"/>
  <c r="AD1425" i="1"/>
  <c r="AC1425" i="1"/>
  <c r="AB1425" i="1"/>
  <c r="AA1425" i="1"/>
  <c r="Z1425" i="1"/>
  <c r="Y1425" i="1"/>
  <c r="X1425" i="1"/>
  <c r="W1425" i="1"/>
  <c r="V1425" i="1"/>
  <c r="AD1517" i="1"/>
  <c r="AC1517" i="1"/>
  <c r="AB1517" i="1"/>
  <c r="AA1517" i="1"/>
  <c r="Z1517" i="1"/>
  <c r="Y1517" i="1"/>
  <c r="X1517" i="1"/>
  <c r="W1517" i="1"/>
  <c r="V1517" i="1"/>
  <c r="AD1516" i="1"/>
  <c r="AC1516" i="1"/>
  <c r="AB1516" i="1"/>
  <c r="AA1516" i="1"/>
  <c r="Z1516" i="1"/>
  <c r="Y1516" i="1"/>
  <c r="X1516" i="1"/>
  <c r="W1516" i="1"/>
  <c r="V1516" i="1"/>
  <c r="AD1515" i="1"/>
  <c r="AC1515" i="1"/>
  <c r="AB1515" i="1"/>
  <c r="AA1515" i="1"/>
  <c r="Z1515" i="1"/>
  <c r="Y1515" i="1"/>
  <c r="X1515" i="1"/>
  <c r="W1515" i="1"/>
  <c r="V1515" i="1"/>
  <c r="AD1514" i="1"/>
  <c r="AC1514" i="1"/>
  <c r="AB1514" i="1"/>
  <c r="AA1514" i="1"/>
  <c r="Z1514" i="1"/>
  <c r="Y1514" i="1"/>
  <c r="X1514" i="1"/>
  <c r="W1514" i="1"/>
  <c r="V1514" i="1"/>
  <c r="AD1513" i="1"/>
  <c r="AC1513" i="1"/>
  <c r="AB1513" i="1"/>
  <c r="AA1513" i="1"/>
  <c r="Z1513" i="1"/>
  <c r="Y1513" i="1"/>
  <c r="X1513" i="1"/>
  <c r="W1513" i="1"/>
  <c r="V1513" i="1"/>
  <c r="AD1512" i="1"/>
  <c r="AC1512" i="1"/>
  <c r="AB1512" i="1"/>
  <c r="AA1512" i="1"/>
  <c r="Z1512" i="1"/>
  <c r="Y1512" i="1"/>
  <c r="X1512" i="1"/>
  <c r="W1512" i="1"/>
  <c r="V1512" i="1"/>
  <c r="AD1511" i="1"/>
  <c r="AC1511" i="1"/>
  <c r="AB1511" i="1"/>
  <c r="AA1511" i="1"/>
  <c r="Z1511" i="1"/>
  <c r="Y1511" i="1"/>
  <c r="X1511" i="1"/>
  <c r="W1511" i="1"/>
  <c r="V1511" i="1"/>
  <c r="AD1510" i="1"/>
  <c r="AC1510" i="1"/>
  <c r="AB1510" i="1"/>
  <c r="AA1510" i="1"/>
  <c r="Z1510" i="1"/>
  <c r="Y1510" i="1"/>
  <c r="X1510" i="1"/>
  <c r="W1510" i="1"/>
  <c r="V1510" i="1"/>
  <c r="AD1361" i="1"/>
  <c r="AC1361" i="1"/>
  <c r="AB1361" i="1"/>
  <c r="AA1361" i="1"/>
  <c r="Z1361" i="1"/>
  <c r="Y1361" i="1"/>
  <c r="X1361" i="1"/>
  <c r="W1361" i="1"/>
  <c r="V1361" i="1"/>
  <c r="AD1360" i="1"/>
  <c r="AC1360" i="1"/>
  <c r="AB1360" i="1"/>
  <c r="AA1360" i="1"/>
  <c r="Z1360" i="1"/>
  <c r="Y1360" i="1"/>
  <c r="X1360" i="1"/>
  <c r="W1360" i="1"/>
  <c r="V1360" i="1"/>
  <c r="AD1359" i="1"/>
  <c r="AC1359" i="1"/>
  <c r="AB1359" i="1"/>
  <c r="AA1359" i="1"/>
  <c r="Z1359" i="1"/>
  <c r="Y1359" i="1"/>
  <c r="X1359" i="1"/>
  <c r="W1359" i="1"/>
  <c r="V1359" i="1"/>
  <c r="AD1358" i="1"/>
  <c r="AC1358" i="1"/>
  <c r="AB1358" i="1"/>
  <c r="AA1358" i="1"/>
  <c r="Z1358" i="1"/>
  <c r="Y1358" i="1"/>
  <c r="X1358" i="1"/>
  <c r="W1358" i="1"/>
  <c r="V1358" i="1"/>
  <c r="AD1357" i="1"/>
  <c r="AC1357" i="1"/>
  <c r="AB1357" i="1"/>
  <c r="AA1357" i="1"/>
  <c r="Z1357" i="1"/>
  <c r="Y1357" i="1"/>
  <c r="X1357" i="1"/>
  <c r="W1357" i="1"/>
  <c r="V1357" i="1"/>
  <c r="AD1356" i="1"/>
  <c r="AC1356" i="1"/>
  <c r="AB1356" i="1"/>
  <c r="AA1356" i="1"/>
  <c r="Z1356" i="1"/>
  <c r="Y1356" i="1"/>
  <c r="X1356" i="1"/>
  <c r="W1356" i="1"/>
  <c r="V1356" i="1"/>
  <c r="AD1355" i="1"/>
  <c r="AC1355" i="1"/>
  <c r="AB1355" i="1"/>
  <c r="AA1355" i="1"/>
  <c r="Z1355" i="1"/>
  <c r="Y1355" i="1"/>
  <c r="X1355" i="1"/>
  <c r="W1355" i="1"/>
  <c r="V1355" i="1"/>
  <c r="AD1354" i="1"/>
  <c r="AC1354" i="1"/>
  <c r="AB1354" i="1"/>
  <c r="AA1354" i="1"/>
  <c r="Z1354" i="1"/>
  <c r="Y1354" i="1"/>
  <c r="X1354" i="1"/>
  <c r="W1354" i="1"/>
  <c r="V1354" i="1"/>
  <c r="AD1353" i="1"/>
  <c r="AC1353" i="1"/>
  <c r="AB1353" i="1"/>
  <c r="AA1353" i="1"/>
  <c r="Z1353" i="1"/>
  <c r="Y1353" i="1"/>
  <c r="X1353" i="1"/>
  <c r="W1353" i="1"/>
  <c r="V1353" i="1"/>
  <c r="AD1352" i="1"/>
  <c r="AC1352" i="1"/>
  <c r="AB1352" i="1"/>
  <c r="AA1352" i="1"/>
  <c r="Z1352" i="1"/>
  <c r="Y1352" i="1"/>
  <c r="X1352" i="1"/>
  <c r="W1352" i="1"/>
  <c r="V1352" i="1"/>
  <c r="AD1351" i="1"/>
  <c r="AC1351" i="1"/>
  <c r="AB1351" i="1"/>
  <c r="AA1351" i="1"/>
  <c r="Z1351" i="1"/>
  <c r="Y1351" i="1"/>
  <c r="X1351" i="1"/>
  <c r="W1351" i="1"/>
  <c r="V1351" i="1"/>
  <c r="AD1350" i="1"/>
  <c r="AC1350" i="1"/>
  <c r="AB1350" i="1"/>
  <c r="AA1350" i="1"/>
  <c r="Z1350" i="1"/>
  <c r="Y1350" i="1"/>
  <c r="X1350" i="1"/>
  <c r="W1350" i="1"/>
  <c r="V1350" i="1"/>
  <c r="AD1349" i="1"/>
  <c r="AC1349" i="1"/>
  <c r="AB1349" i="1"/>
  <c r="AA1349" i="1"/>
  <c r="Z1349" i="1"/>
  <c r="Y1349" i="1"/>
  <c r="X1349" i="1"/>
  <c r="W1349" i="1"/>
  <c r="V1349" i="1"/>
  <c r="AD1348" i="1"/>
  <c r="AC1348" i="1"/>
  <c r="AB1348" i="1"/>
  <c r="AA1348" i="1"/>
  <c r="Z1348" i="1"/>
  <c r="Y1348" i="1"/>
  <c r="X1348" i="1"/>
  <c r="W1348" i="1"/>
  <c r="V1348" i="1"/>
  <c r="AD1347" i="1"/>
  <c r="AC1347" i="1"/>
  <c r="AB1347" i="1"/>
  <c r="AA1347" i="1"/>
  <c r="Z1347" i="1"/>
  <c r="Y1347" i="1"/>
  <c r="X1347" i="1"/>
  <c r="W1347" i="1"/>
  <c r="V1347" i="1"/>
  <c r="AD1346" i="1"/>
  <c r="AC1346" i="1"/>
  <c r="AB1346" i="1"/>
  <c r="AA1346" i="1"/>
  <c r="Z1346" i="1"/>
  <c r="Y1346" i="1"/>
  <c r="X1346" i="1"/>
  <c r="W1346" i="1"/>
  <c r="V1346" i="1"/>
  <c r="AD1345" i="1"/>
  <c r="AC1345" i="1"/>
  <c r="AB1345" i="1"/>
  <c r="AA1345" i="1"/>
  <c r="Z1345" i="1"/>
  <c r="Y1345" i="1"/>
  <c r="X1345" i="1"/>
  <c r="W1345" i="1"/>
  <c r="V1345" i="1"/>
  <c r="AD1344" i="1"/>
  <c r="AC1344" i="1"/>
  <c r="AB1344" i="1"/>
  <c r="AA1344" i="1"/>
  <c r="Z1344" i="1"/>
  <c r="Y1344" i="1"/>
  <c r="X1344" i="1"/>
  <c r="W1344" i="1"/>
  <c r="V1344" i="1"/>
  <c r="AD1343" i="1"/>
  <c r="AC1343" i="1"/>
  <c r="AB1343" i="1"/>
  <c r="AA1343" i="1"/>
  <c r="Z1343" i="1"/>
  <c r="Y1343" i="1"/>
  <c r="X1343" i="1"/>
  <c r="W1343" i="1"/>
  <c r="V1343" i="1"/>
  <c r="AD1342" i="1"/>
  <c r="AC1342" i="1"/>
  <c r="AB1342" i="1"/>
  <c r="AA1342" i="1"/>
  <c r="Z1342" i="1"/>
  <c r="Y1342" i="1"/>
  <c r="X1342" i="1"/>
  <c r="W1342" i="1"/>
  <c r="V1342" i="1"/>
  <c r="AD3771" i="1"/>
  <c r="AC3771" i="1"/>
  <c r="AB3771" i="1"/>
  <c r="AA3771" i="1"/>
  <c r="Z3771" i="1"/>
  <c r="Y3771" i="1"/>
  <c r="X3771" i="1"/>
  <c r="W3771" i="1"/>
  <c r="V3771" i="1"/>
  <c r="AD3770" i="1"/>
  <c r="AC3770" i="1"/>
  <c r="AB3770" i="1"/>
  <c r="AA3770" i="1"/>
  <c r="Z3770" i="1"/>
  <c r="Y3770" i="1"/>
  <c r="X3770" i="1"/>
  <c r="W3770" i="1"/>
  <c r="V3770" i="1"/>
  <c r="AD3769" i="1"/>
  <c r="AC3769" i="1"/>
  <c r="AB3769" i="1"/>
  <c r="AA3769" i="1"/>
  <c r="Z3769" i="1"/>
  <c r="Y3769" i="1"/>
  <c r="X3769" i="1"/>
  <c r="W3769" i="1"/>
  <c r="V3769" i="1"/>
  <c r="AD3768" i="1"/>
  <c r="AC3768" i="1"/>
  <c r="AB3768" i="1"/>
  <c r="AA3768" i="1"/>
  <c r="Z3768" i="1"/>
  <c r="Y3768" i="1"/>
  <c r="X3768" i="1"/>
  <c r="W3768" i="1"/>
  <c r="V3768" i="1"/>
  <c r="AD3767" i="1"/>
  <c r="AC3767" i="1"/>
  <c r="AB3767" i="1"/>
  <c r="AA3767" i="1"/>
  <c r="Z3767" i="1"/>
  <c r="Y3767" i="1"/>
  <c r="X3767" i="1"/>
  <c r="W3767" i="1"/>
  <c r="V3767" i="1"/>
  <c r="AD3766" i="1"/>
  <c r="AC3766" i="1"/>
  <c r="AB3766" i="1"/>
  <c r="AA3766" i="1"/>
  <c r="Z3766" i="1"/>
  <c r="Y3766" i="1"/>
  <c r="X3766" i="1"/>
  <c r="W3766" i="1"/>
  <c r="V3766" i="1"/>
  <c r="AD3765" i="1"/>
  <c r="AC3765" i="1"/>
  <c r="AB3765" i="1"/>
  <c r="AA3765" i="1"/>
  <c r="Z3765" i="1"/>
  <c r="Y3765" i="1"/>
  <c r="X3765" i="1"/>
  <c r="W3765" i="1"/>
  <c r="V3765" i="1"/>
  <c r="AD3764" i="1"/>
  <c r="AC3764" i="1"/>
  <c r="AB3764" i="1"/>
  <c r="AA3764" i="1"/>
  <c r="Z3764" i="1"/>
  <c r="Y3764" i="1"/>
  <c r="X3764" i="1"/>
  <c r="W3764" i="1"/>
  <c r="V3764" i="1"/>
  <c r="AD3763" i="1"/>
  <c r="AC3763" i="1"/>
  <c r="AB3763" i="1"/>
  <c r="AA3763" i="1"/>
  <c r="Z3763" i="1"/>
  <c r="Y3763" i="1"/>
  <c r="X3763" i="1"/>
  <c r="W3763" i="1"/>
  <c r="V3763" i="1"/>
  <c r="AD3762" i="1"/>
  <c r="AC3762" i="1"/>
  <c r="AB3762" i="1"/>
  <c r="AA3762" i="1"/>
  <c r="Z3762" i="1"/>
  <c r="Y3762" i="1"/>
  <c r="X3762" i="1"/>
  <c r="W3762" i="1"/>
  <c r="V3762" i="1"/>
  <c r="AD3761" i="1"/>
  <c r="AC3761" i="1"/>
  <c r="AB3761" i="1"/>
  <c r="AA3761" i="1"/>
  <c r="Z3761" i="1"/>
  <c r="Y3761" i="1"/>
  <c r="X3761" i="1"/>
  <c r="W3761" i="1"/>
  <c r="V3761" i="1"/>
  <c r="AD3760" i="1"/>
  <c r="AC3760" i="1"/>
  <c r="AB3760" i="1"/>
  <c r="AA3760" i="1"/>
  <c r="Z3760" i="1"/>
  <c r="Y3760" i="1"/>
  <c r="X3760" i="1"/>
  <c r="W3760" i="1"/>
  <c r="V3760" i="1"/>
  <c r="AD3759" i="1"/>
  <c r="AC3759" i="1"/>
  <c r="AB3759" i="1"/>
  <c r="AA3759" i="1"/>
  <c r="Z3759" i="1"/>
  <c r="Y3759" i="1"/>
  <c r="X3759" i="1"/>
  <c r="W3759" i="1"/>
  <c r="V3759" i="1"/>
  <c r="AD3758" i="1"/>
  <c r="AC3758" i="1"/>
  <c r="AB3758" i="1"/>
  <c r="AA3758" i="1"/>
  <c r="Z3758" i="1"/>
  <c r="Y3758" i="1"/>
  <c r="X3758" i="1"/>
  <c r="W3758" i="1"/>
  <c r="V3758" i="1"/>
  <c r="AD3757" i="1"/>
  <c r="AC3757" i="1"/>
  <c r="AB3757" i="1"/>
  <c r="AA3757" i="1"/>
  <c r="Z3757" i="1"/>
  <c r="Y3757" i="1"/>
  <c r="X3757" i="1"/>
  <c r="W3757" i="1"/>
  <c r="V3757" i="1"/>
  <c r="AD3756" i="1"/>
  <c r="AC3756" i="1"/>
  <c r="AB3756" i="1"/>
  <c r="AA3756" i="1"/>
  <c r="Z3756" i="1"/>
  <c r="Y3756" i="1"/>
  <c r="X3756" i="1"/>
  <c r="W3756" i="1"/>
  <c r="V3756" i="1"/>
  <c r="AD3755" i="1"/>
  <c r="AC3755" i="1"/>
  <c r="AB3755" i="1"/>
  <c r="AA3755" i="1"/>
  <c r="Z3755" i="1"/>
  <c r="Y3755" i="1"/>
  <c r="X3755" i="1"/>
  <c r="W3755" i="1"/>
  <c r="V3755" i="1"/>
  <c r="AD3754" i="1"/>
  <c r="AC3754" i="1"/>
  <c r="AB3754" i="1"/>
  <c r="AA3754" i="1"/>
  <c r="Z3754" i="1"/>
  <c r="Y3754" i="1"/>
  <c r="X3754" i="1"/>
  <c r="W3754" i="1"/>
  <c r="V3754" i="1"/>
  <c r="AD3753" i="1"/>
  <c r="AC3753" i="1"/>
  <c r="AB3753" i="1"/>
  <c r="AA3753" i="1"/>
  <c r="Z3753" i="1"/>
  <c r="Y3753" i="1"/>
  <c r="X3753" i="1"/>
  <c r="W3753" i="1"/>
  <c r="V3753" i="1"/>
  <c r="AD3752" i="1"/>
  <c r="AC3752" i="1"/>
  <c r="AB3752" i="1"/>
  <c r="AA3752" i="1"/>
  <c r="Z3752" i="1"/>
  <c r="Y3752" i="1"/>
  <c r="X3752" i="1"/>
  <c r="W3752" i="1"/>
  <c r="V3752" i="1"/>
  <c r="AD3751" i="1"/>
  <c r="AC3751" i="1"/>
  <c r="AB3751" i="1"/>
  <c r="AA3751" i="1"/>
  <c r="Z3751" i="1"/>
  <c r="Y3751" i="1"/>
  <c r="X3751" i="1"/>
  <c r="W3751" i="1"/>
  <c r="V3751" i="1"/>
  <c r="AD3750" i="1"/>
  <c r="AC3750" i="1"/>
  <c r="AB3750" i="1"/>
  <c r="AA3750" i="1"/>
  <c r="Z3750" i="1"/>
  <c r="Y3750" i="1"/>
  <c r="X3750" i="1"/>
  <c r="W3750" i="1"/>
  <c r="V3750" i="1"/>
  <c r="AD3749" i="1"/>
  <c r="AC3749" i="1"/>
  <c r="AB3749" i="1"/>
  <c r="AA3749" i="1"/>
  <c r="Z3749" i="1"/>
  <c r="Y3749" i="1"/>
  <c r="X3749" i="1"/>
  <c r="W3749" i="1"/>
  <c r="V3749" i="1"/>
  <c r="AD3748" i="1"/>
  <c r="AC3748" i="1"/>
  <c r="AB3748" i="1"/>
  <c r="AA3748" i="1"/>
  <c r="Z3748" i="1"/>
  <c r="Y3748" i="1"/>
  <c r="X3748" i="1"/>
  <c r="W3748" i="1"/>
  <c r="V3748" i="1"/>
  <c r="AD1328" i="1"/>
  <c r="AC1328" i="1"/>
  <c r="AB1328" i="1"/>
  <c r="AA1328" i="1"/>
  <c r="Z1328" i="1"/>
  <c r="Y1328" i="1"/>
  <c r="X1328" i="1"/>
  <c r="W1328" i="1"/>
  <c r="V1328" i="1"/>
  <c r="AD1327" i="1"/>
  <c r="AC1327" i="1"/>
  <c r="AB1327" i="1"/>
  <c r="AA1327" i="1"/>
  <c r="Z1327" i="1"/>
  <c r="Y1327" i="1"/>
  <c r="X1327" i="1"/>
  <c r="W1327" i="1"/>
  <c r="V1327" i="1"/>
  <c r="AD1311" i="1"/>
  <c r="AC1311" i="1"/>
  <c r="AB1311" i="1"/>
  <c r="AA1311" i="1"/>
  <c r="Z1311" i="1"/>
  <c r="Y1311" i="1"/>
  <c r="X1311" i="1"/>
  <c r="W1311" i="1"/>
  <c r="V1311" i="1"/>
  <c r="AD1310" i="1"/>
  <c r="AC1310" i="1"/>
  <c r="AB1310" i="1"/>
  <c r="AA1310" i="1"/>
  <c r="Z1310" i="1"/>
  <c r="Y1310" i="1"/>
  <c r="X1310" i="1"/>
  <c r="W1310" i="1"/>
  <c r="V1310" i="1"/>
  <c r="AD1309" i="1"/>
  <c r="AC1309" i="1"/>
  <c r="AB1309" i="1"/>
  <c r="AA1309" i="1"/>
  <c r="Z1309" i="1"/>
  <c r="Y1309" i="1"/>
  <c r="X1309" i="1"/>
  <c r="W1309" i="1"/>
  <c r="V1309" i="1"/>
  <c r="AD1308" i="1"/>
  <c r="AC1308" i="1"/>
  <c r="AB1308" i="1"/>
  <c r="AA1308" i="1"/>
  <c r="Z1308" i="1"/>
  <c r="Y1308" i="1"/>
  <c r="X1308" i="1"/>
  <c r="W1308" i="1"/>
  <c r="V1308" i="1"/>
  <c r="AD1307" i="1"/>
  <c r="AC1307" i="1"/>
  <c r="AB1307" i="1"/>
  <c r="AA1307" i="1"/>
  <c r="Z1307" i="1"/>
  <c r="Y1307" i="1"/>
  <c r="X1307" i="1"/>
  <c r="W1307" i="1"/>
  <c r="V1307" i="1"/>
  <c r="AD1306" i="1"/>
  <c r="AC1306" i="1"/>
  <c r="AB1306" i="1"/>
  <c r="AA1306" i="1"/>
  <c r="Z1306" i="1"/>
  <c r="Y1306" i="1"/>
  <c r="X1306" i="1"/>
  <c r="W1306" i="1"/>
  <c r="V1306" i="1"/>
  <c r="AD1305" i="1"/>
  <c r="AC1305" i="1"/>
  <c r="AB1305" i="1"/>
  <c r="AA1305" i="1"/>
  <c r="Z1305" i="1"/>
  <c r="Y1305" i="1"/>
  <c r="X1305" i="1"/>
  <c r="W1305" i="1"/>
  <c r="V1305" i="1"/>
  <c r="AD1304" i="1"/>
  <c r="AC1304" i="1"/>
  <c r="AB1304" i="1"/>
  <c r="AA1304" i="1"/>
  <c r="Z1304" i="1"/>
  <c r="Y1304" i="1"/>
  <c r="X1304" i="1"/>
  <c r="W1304" i="1"/>
  <c r="V1304" i="1"/>
  <c r="AD1303" i="1"/>
  <c r="AC1303" i="1"/>
  <c r="AB1303" i="1"/>
  <c r="AA1303" i="1"/>
  <c r="Z1303" i="1"/>
  <c r="Y1303" i="1"/>
  <c r="X1303" i="1"/>
  <c r="W1303" i="1"/>
  <c r="V1303" i="1"/>
  <c r="AD1302" i="1"/>
  <c r="AC1302" i="1"/>
  <c r="AB1302" i="1"/>
  <c r="AA1302" i="1"/>
  <c r="Z1302" i="1"/>
  <c r="Y1302" i="1"/>
  <c r="X1302" i="1"/>
  <c r="W1302" i="1"/>
  <c r="V1302" i="1"/>
  <c r="AD1301" i="1"/>
  <c r="AC1301" i="1"/>
  <c r="AB1301" i="1"/>
  <c r="AA1301" i="1"/>
  <c r="Z1301" i="1"/>
  <c r="Y1301" i="1"/>
  <c r="X1301" i="1"/>
  <c r="W1301" i="1"/>
  <c r="V1301" i="1"/>
  <c r="AD1300" i="1"/>
  <c r="AC1300" i="1"/>
  <c r="AB1300" i="1"/>
  <c r="AA1300" i="1"/>
  <c r="Z1300" i="1"/>
  <c r="Y1300" i="1"/>
  <c r="X1300" i="1"/>
  <c r="W1300" i="1"/>
  <c r="V1300" i="1"/>
  <c r="AD1299" i="1"/>
  <c r="AC1299" i="1"/>
  <c r="AB1299" i="1"/>
  <c r="AA1299" i="1"/>
  <c r="Z1299" i="1"/>
  <c r="Y1299" i="1"/>
  <c r="X1299" i="1"/>
  <c r="W1299" i="1"/>
  <c r="V1299" i="1"/>
  <c r="AD1298" i="1"/>
  <c r="AC1298" i="1"/>
  <c r="AB1298" i="1"/>
  <c r="AA1298" i="1"/>
  <c r="Z1298" i="1"/>
  <c r="Y1298" i="1"/>
  <c r="X1298" i="1"/>
  <c r="W1298" i="1"/>
  <c r="V1298" i="1"/>
  <c r="AD1297" i="1"/>
  <c r="AC1297" i="1"/>
  <c r="AB1297" i="1"/>
  <c r="AA1297" i="1"/>
  <c r="Z1297" i="1"/>
  <c r="Y1297" i="1"/>
  <c r="X1297" i="1"/>
  <c r="W1297" i="1"/>
  <c r="V1297" i="1"/>
  <c r="AD1296" i="1"/>
  <c r="AC1296" i="1"/>
  <c r="AB1296" i="1"/>
  <c r="AA1296" i="1"/>
  <c r="Z1296" i="1"/>
  <c r="Y1296" i="1"/>
  <c r="X1296" i="1"/>
  <c r="W1296" i="1"/>
  <c r="V1296" i="1"/>
  <c r="AD1295" i="1"/>
  <c r="AC1295" i="1"/>
  <c r="AB1295" i="1"/>
  <c r="AA1295" i="1"/>
  <c r="Z1295" i="1"/>
  <c r="Y1295" i="1"/>
  <c r="X1295" i="1"/>
  <c r="W1295" i="1"/>
  <c r="V1295" i="1"/>
  <c r="AD1294" i="1"/>
  <c r="AC1294" i="1"/>
  <c r="AB1294" i="1"/>
  <c r="AA1294" i="1"/>
  <c r="Z1294" i="1"/>
  <c r="Y1294" i="1"/>
  <c r="X1294" i="1"/>
  <c r="W1294" i="1"/>
  <c r="V1294" i="1"/>
  <c r="AD1293" i="1"/>
  <c r="AC1293" i="1"/>
  <c r="AB1293" i="1"/>
  <c r="AA1293" i="1"/>
  <c r="Z1293" i="1"/>
  <c r="Y1293" i="1"/>
  <c r="X1293" i="1"/>
  <c r="W1293" i="1"/>
  <c r="V1293" i="1"/>
  <c r="AD1292" i="1"/>
  <c r="AC1292" i="1"/>
  <c r="AB1292" i="1"/>
  <c r="AA1292" i="1"/>
  <c r="Z1292" i="1"/>
  <c r="Y1292" i="1"/>
  <c r="X1292" i="1"/>
  <c r="W1292" i="1"/>
  <c r="V1292" i="1"/>
  <c r="AD1291" i="1"/>
  <c r="AC1291" i="1"/>
  <c r="AB1291" i="1"/>
  <c r="AA1291" i="1"/>
  <c r="Z1291" i="1"/>
  <c r="Y1291" i="1"/>
  <c r="X1291" i="1"/>
  <c r="W1291" i="1"/>
  <c r="V1291" i="1"/>
  <c r="AD1253" i="1"/>
  <c r="AC1253" i="1"/>
  <c r="AB1253" i="1"/>
  <c r="AA1253" i="1"/>
  <c r="Z1253" i="1"/>
  <c r="Y1253" i="1"/>
  <c r="X1253" i="1"/>
  <c r="W1253" i="1"/>
  <c r="V1253" i="1"/>
  <c r="AD1252" i="1"/>
  <c r="AC1252" i="1"/>
  <c r="AB1252" i="1"/>
  <c r="AA1252" i="1"/>
  <c r="Z1252" i="1"/>
  <c r="Y1252" i="1"/>
  <c r="X1252" i="1"/>
  <c r="W1252" i="1"/>
  <c r="V1252" i="1"/>
  <c r="AD1251" i="1"/>
  <c r="AC1251" i="1"/>
  <c r="AB1251" i="1"/>
  <c r="AA1251" i="1"/>
  <c r="Z1251" i="1"/>
  <c r="Y1251" i="1"/>
  <c r="X1251" i="1"/>
  <c r="W1251" i="1"/>
  <c r="V1251" i="1"/>
  <c r="AD1250" i="1"/>
  <c r="AC1250" i="1"/>
  <c r="AB1250" i="1"/>
  <c r="AA1250" i="1"/>
  <c r="Z1250" i="1"/>
  <c r="Y1250" i="1"/>
  <c r="X1250" i="1"/>
  <c r="W1250" i="1"/>
  <c r="V1250" i="1"/>
  <c r="AD1249" i="1"/>
  <c r="AC1249" i="1"/>
  <c r="AB1249" i="1"/>
  <c r="AA1249" i="1"/>
  <c r="Z1249" i="1"/>
  <c r="Y1249" i="1"/>
  <c r="X1249" i="1"/>
  <c r="W1249" i="1"/>
  <c r="V1249" i="1"/>
  <c r="AD1248" i="1"/>
  <c r="AC1248" i="1"/>
  <c r="AB1248" i="1"/>
  <c r="AA1248" i="1"/>
  <c r="Z1248" i="1"/>
  <c r="Y1248" i="1"/>
  <c r="X1248" i="1"/>
  <c r="W1248" i="1"/>
  <c r="V1248" i="1"/>
  <c r="AD1247" i="1"/>
  <c r="AC1247" i="1"/>
  <c r="AB1247" i="1"/>
  <c r="AA1247" i="1"/>
  <c r="Z1247" i="1"/>
  <c r="Y1247" i="1"/>
  <c r="X1247" i="1"/>
  <c r="W1247" i="1"/>
  <c r="V1247" i="1"/>
  <c r="AD1246" i="1"/>
  <c r="AC1246" i="1"/>
  <c r="AB1246" i="1"/>
  <c r="AA1246" i="1"/>
  <c r="Z1246" i="1"/>
  <c r="Y1246" i="1"/>
  <c r="X1246" i="1"/>
  <c r="W1246" i="1"/>
  <c r="V1246" i="1"/>
  <c r="AD1245" i="1"/>
  <c r="AC1245" i="1"/>
  <c r="AB1245" i="1"/>
  <c r="AA1245" i="1"/>
  <c r="Z1245" i="1"/>
  <c r="Y1245" i="1"/>
  <c r="X1245" i="1"/>
  <c r="W1245" i="1"/>
  <c r="V1245" i="1"/>
  <c r="AD1244" i="1"/>
  <c r="AC1244" i="1"/>
  <c r="AB1244" i="1"/>
  <c r="AA1244" i="1"/>
  <c r="Z1244" i="1"/>
  <c r="Y1244" i="1"/>
  <c r="X1244" i="1"/>
  <c r="W1244" i="1"/>
  <c r="V1244" i="1"/>
  <c r="AD1243" i="1"/>
  <c r="AC1243" i="1"/>
  <c r="AB1243" i="1"/>
  <c r="AA1243" i="1"/>
  <c r="Z1243" i="1"/>
  <c r="Y1243" i="1"/>
  <c r="X1243" i="1"/>
  <c r="W1243" i="1"/>
  <c r="V1243" i="1"/>
  <c r="AD1242" i="1"/>
  <c r="AC1242" i="1"/>
  <c r="AB1242" i="1"/>
  <c r="AA1242" i="1"/>
  <c r="Z1242" i="1"/>
  <c r="Y1242" i="1"/>
  <c r="X1242" i="1"/>
  <c r="W1242" i="1"/>
  <c r="V1242" i="1"/>
  <c r="AD1241" i="1"/>
  <c r="AC1241" i="1"/>
  <c r="AB1241" i="1"/>
  <c r="AA1241" i="1"/>
  <c r="Z1241" i="1"/>
  <c r="Y1241" i="1"/>
  <c r="X1241" i="1"/>
  <c r="W1241" i="1"/>
  <c r="V1241" i="1"/>
  <c r="AD1240" i="1"/>
  <c r="AC1240" i="1"/>
  <c r="AB1240" i="1"/>
  <c r="AA1240" i="1"/>
  <c r="Z1240" i="1"/>
  <c r="Y1240" i="1"/>
  <c r="X1240" i="1"/>
  <c r="W1240" i="1"/>
  <c r="V1240" i="1"/>
  <c r="AD1239" i="1"/>
  <c r="AC1239" i="1"/>
  <c r="AB1239" i="1"/>
  <c r="AA1239" i="1"/>
  <c r="Z1239" i="1"/>
  <c r="Y1239" i="1"/>
  <c r="X1239" i="1"/>
  <c r="W1239" i="1"/>
  <c r="V1239" i="1"/>
  <c r="AD1277" i="1"/>
  <c r="AC1277" i="1"/>
  <c r="AB1277" i="1"/>
  <c r="AA1277" i="1"/>
  <c r="Z1277" i="1"/>
  <c r="Y1277" i="1"/>
  <c r="X1277" i="1"/>
  <c r="W1277" i="1"/>
  <c r="V1277" i="1"/>
  <c r="AD1276" i="1"/>
  <c r="AC1276" i="1"/>
  <c r="AB1276" i="1"/>
  <c r="AA1276" i="1"/>
  <c r="Z1276" i="1"/>
  <c r="Y1276" i="1"/>
  <c r="X1276" i="1"/>
  <c r="W1276" i="1"/>
  <c r="V1276" i="1"/>
  <c r="AD1275" i="1"/>
  <c r="AC1275" i="1"/>
  <c r="AB1275" i="1"/>
  <c r="AA1275" i="1"/>
  <c r="Z1275" i="1"/>
  <c r="Y1275" i="1"/>
  <c r="X1275" i="1"/>
  <c r="W1275" i="1"/>
  <c r="V1275" i="1"/>
  <c r="AD1274" i="1"/>
  <c r="AC1274" i="1"/>
  <c r="AB1274" i="1"/>
  <c r="AA1274" i="1"/>
  <c r="Z1274" i="1"/>
  <c r="Y1274" i="1"/>
  <c r="X1274" i="1"/>
  <c r="W1274" i="1"/>
  <c r="V1274" i="1"/>
  <c r="AD1273" i="1"/>
  <c r="AC1273" i="1"/>
  <c r="AB1273" i="1"/>
  <c r="AA1273" i="1"/>
  <c r="Z1273" i="1"/>
  <c r="Y1273" i="1"/>
  <c r="X1273" i="1"/>
  <c r="W1273" i="1"/>
  <c r="V1273" i="1"/>
  <c r="AD1272" i="1"/>
  <c r="AC1272" i="1"/>
  <c r="AB1272" i="1"/>
  <c r="AA1272" i="1"/>
  <c r="Z1272" i="1"/>
  <c r="Y1272" i="1"/>
  <c r="X1272" i="1"/>
  <c r="W1272" i="1"/>
  <c r="V1272" i="1"/>
  <c r="AD1271" i="1"/>
  <c r="AC1271" i="1"/>
  <c r="AB1271" i="1"/>
  <c r="AA1271" i="1"/>
  <c r="Z1271" i="1"/>
  <c r="Y1271" i="1"/>
  <c r="X1271" i="1"/>
  <c r="W1271" i="1"/>
  <c r="V1271" i="1"/>
  <c r="AD1270" i="1"/>
  <c r="AC1270" i="1"/>
  <c r="AB1270" i="1"/>
  <c r="AA1270" i="1"/>
  <c r="Z1270" i="1"/>
  <c r="Y1270" i="1"/>
  <c r="X1270" i="1"/>
  <c r="W1270" i="1"/>
  <c r="V1270" i="1"/>
  <c r="AD1269" i="1"/>
  <c r="AC1269" i="1"/>
  <c r="AB1269" i="1"/>
  <c r="AA1269" i="1"/>
  <c r="Z1269" i="1"/>
  <c r="Y1269" i="1"/>
  <c r="X1269" i="1"/>
  <c r="W1269" i="1"/>
  <c r="V1269" i="1"/>
  <c r="AD1268" i="1"/>
  <c r="AC1268" i="1"/>
  <c r="AB1268" i="1"/>
  <c r="AA1268" i="1"/>
  <c r="Z1268" i="1"/>
  <c r="Y1268" i="1"/>
  <c r="X1268" i="1"/>
  <c r="W1268" i="1"/>
  <c r="V1268" i="1"/>
  <c r="AD1267" i="1"/>
  <c r="AC1267" i="1"/>
  <c r="AB1267" i="1"/>
  <c r="AA1267" i="1"/>
  <c r="Z1267" i="1"/>
  <c r="Y1267" i="1"/>
  <c r="X1267" i="1"/>
  <c r="W1267" i="1"/>
  <c r="V1267" i="1"/>
  <c r="AD1266" i="1"/>
  <c r="AC1266" i="1"/>
  <c r="AB1266" i="1"/>
  <c r="AA1266" i="1"/>
  <c r="Z1266" i="1"/>
  <c r="Y1266" i="1"/>
  <c r="X1266" i="1"/>
  <c r="W1266" i="1"/>
  <c r="V1266" i="1"/>
  <c r="AD1265" i="1"/>
  <c r="AC1265" i="1"/>
  <c r="AB1265" i="1"/>
  <c r="AA1265" i="1"/>
  <c r="Z1265" i="1"/>
  <c r="Y1265" i="1"/>
  <c r="X1265" i="1"/>
  <c r="W1265" i="1"/>
  <c r="V1265" i="1"/>
  <c r="AD1264" i="1"/>
  <c r="AC1264" i="1"/>
  <c r="AB1264" i="1"/>
  <c r="AA1264" i="1"/>
  <c r="Z1264" i="1"/>
  <c r="Y1264" i="1"/>
  <c r="X1264" i="1"/>
  <c r="W1264" i="1"/>
  <c r="V1264" i="1"/>
  <c r="AD1263" i="1"/>
  <c r="AC1263" i="1"/>
  <c r="AB1263" i="1"/>
  <c r="AA1263" i="1"/>
  <c r="Z1263" i="1"/>
  <c r="Y1263" i="1"/>
  <c r="X1263" i="1"/>
  <c r="W1263" i="1"/>
  <c r="V1263" i="1"/>
  <c r="AD1262" i="1"/>
  <c r="AC1262" i="1"/>
  <c r="AB1262" i="1"/>
  <c r="AA1262" i="1"/>
  <c r="Z1262" i="1"/>
  <c r="Y1262" i="1"/>
  <c r="X1262" i="1"/>
  <c r="W1262" i="1"/>
  <c r="V1262" i="1"/>
  <c r="AD1212" i="1"/>
  <c r="AC1212" i="1"/>
  <c r="AB1212" i="1"/>
  <c r="AA1212" i="1"/>
  <c r="Z1212" i="1"/>
  <c r="Y1212" i="1"/>
  <c r="X1212" i="1"/>
  <c r="W1212" i="1"/>
  <c r="V1212" i="1"/>
  <c r="AD1211" i="1"/>
  <c r="AC1211" i="1"/>
  <c r="AB1211" i="1"/>
  <c r="AA1211" i="1"/>
  <c r="Z1211" i="1"/>
  <c r="Y1211" i="1"/>
  <c r="X1211" i="1"/>
  <c r="W1211" i="1"/>
  <c r="V1211" i="1"/>
  <c r="AD1210" i="1"/>
  <c r="AC1210" i="1"/>
  <c r="AB1210" i="1"/>
  <c r="AA1210" i="1"/>
  <c r="Z1210" i="1"/>
  <c r="Y1210" i="1"/>
  <c r="X1210" i="1"/>
  <c r="W1210" i="1"/>
  <c r="V1210" i="1"/>
  <c r="AD1209" i="1"/>
  <c r="AC1209" i="1"/>
  <c r="AB1209" i="1"/>
  <c r="AA1209" i="1"/>
  <c r="Z1209" i="1"/>
  <c r="Y1209" i="1"/>
  <c r="X1209" i="1"/>
  <c r="W1209" i="1"/>
  <c r="V1209" i="1"/>
  <c r="AD1208" i="1"/>
  <c r="AC1208" i="1"/>
  <c r="AB1208" i="1"/>
  <c r="AA1208" i="1"/>
  <c r="Z1208" i="1"/>
  <c r="Y1208" i="1"/>
  <c r="X1208" i="1"/>
  <c r="W1208" i="1"/>
  <c r="V1208" i="1"/>
  <c r="AD1207" i="1"/>
  <c r="AC1207" i="1"/>
  <c r="AB1207" i="1"/>
  <c r="AA1207" i="1"/>
  <c r="Z1207" i="1"/>
  <c r="Y1207" i="1"/>
  <c r="X1207" i="1"/>
  <c r="W1207" i="1"/>
  <c r="V1207" i="1"/>
  <c r="AD1206" i="1"/>
  <c r="AC1206" i="1"/>
  <c r="AB1206" i="1"/>
  <c r="AA1206" i="1"/>
  <c r="Z1206" i="1"/>
  <c r="Y1206" i="1"/>
  <c r="X1206" i="1"/>
  <c r="W1206" i="1"/>
  <c r="V1206" i="1"/>
  <c r="AD1205" i="1"/>
  <c r="AC1205" i="1"/>
  <c r="AB1205" i="1"/>
  <c r="AA1205" i="1"/>
  <c r="Z1205" i="1"/>
  <c r="Y1205" i="1"/>
  <c r="X1205" i="1"/>
  <c r="W1205" i="1"/>
  <c r="V1205" i="1"/>
  <c r="AD1204" i="1"/>
  <c r="AC1204" i="1"/>
  <c r="AB1204" i="1"/>
  <c r="AA1204" i="1"/>
  <c r="Z1204" i="1"/>
  <c r="Y1204" i="1"/>
  <c r="X1204" i="1"/>
  <c r="W1204" i="1"/>
  <c r="V1204" i="1"/>
  <c r="AD1203" i="1"/>
  <c r="AC1203" i="1"/>
  <c r="AB1203" i="1"/>
  <c r="AA1203" i="1"/>
  <c r="Z1203" i="1"/>
  <c r="Y1203" i="1"/>
  <c r="X1203" i="1"/>
  <c r="W1203" i="1"/>
  <c r="V1203" i="1"/>
  <c r="AD1202" i="1"/>
  <c r="AC1202" i="1"/>
  <c r="AB1202" i="1"/>
  <c r="AA1202" i="1"/>
  <c r="Z1202" i="1"/>
  <c r="Y1202" i="1"/>
  <c r="X1202" i="1"/>
  <c r="W1202" i="1"/>
  <c r="V1202" i="1"/>
  <c r="AD1201" i="1"/>
  <c r="AC1201" i="1"/>
  <c r="AB1201" i="1"/>
  <c r="AA1201" i="1"/>
  <c r="Z1201" i="1"/>
  <c r="Y1201" i="1"/>
  <c r="X1201" i="1"/>
  <c r="W1201" i="1"/>
  <c r="V1201" i="1"/>
  <c r="AD1200" i="1"/>
  <c r="AC1200" i="1"/>
  <c r="AB1200" i="1"/>
  <c r="AA1200" i="1"/>
  <c r="Z1200" i="1"/>
  <c r="Y1200" i="1"/>
  <c r="X1200" i="1"/>
  <c r="W1200" i="1"/>
  <c r="V1200" i="1"/>
  <c r="AD1199" i="1"/>
  <c r="AC1199" i="1"/>
  <c r="AB1199" i="1"/>
  <c r="AA1199" i="1"/>
  <c r="Z1199" i="1"/>
  <c r="Y1199" i="1"/>
  <c r="X1199" i="1"/>
  <c r="W1199" i="1"/>
  <c r="V1199" i="1"/>
  <c r="AD1198" i="1"/>
  <c r="AC1198" i="1"/>
  <c r="AB1198" i="1"/>
  <c r="AA1198" i="1"/>
  <c r="Z1198" i="1"/>
  <c r="Y1198" i="1"/>
  <c r="X1198" i="1"/>
  <c r="W1198" i="1"/>
  <c r="V1198" i="1"/>
  <c r="AD1197" i="1"/>
  <c r="AC1197" i="1"/>
  <c r="AB1197" i="1"/>
  <c r="AA1197" i="1"/>
  <c r="Z1197" i="1"/>
  <c r="Y1197" i="1"/>
  <c r="X1197" i="1"/>
  <c r="W1197" i="1"/>
  <c r="V1197" i="1"/>
  <c r="AD1173" i="1"/>
  <c r="AC1173" i="1"/>
  <c r="AB1173" i="1"/>
  <c r="AA1173" i="1"/>
  <c r="Z1173" i="1"/>
  <c r="Y1173" i="1"/>
  <c r="X1173" i="1"/>
  <c r="W1173" i="1"/>
  <c r="V1173" i="1"/>
  <c r="AD1172" i="1"/>
  <c r="AC1172" i="1"/>
  <c r="AB1172" i="1"/>
  <c r="AA1172" i="1"/>
  <c r="Z1172" i="1"/>
  <c r="Y1172" i="1"/>
  <c r="X1172" i="1"/>
  <c r="W1172" i="1"/>
  <c r="V1172" i="1"/>
  <c r="AD1171" i="1"/>
  <c r="AC1171" i="1"/>
  <c r="AB1171" i="1"/>
  <c r="AA1171" i="1"/>
  <c r="Z1171" i="1"/>
  <c r="Y1171" i="1"/>
  <c r="X1171" i="1"/>
  <c r="W1171" i="1"/>
  <c r="V1171" i="1"/>
  <c r="AD1170" i="1"/>
  <c r="AC1170" i="1"/>
  <c r="AB1170" i="1"/>
  <c r="AA1170" i="1"/>
  <c r="Z1170" i="1"/>
  <c r="Y1170" i="1"/>
  <c r="X1170" i="1"/>
  <c r="W1170" i="1"/>
  <c r="V1170" i="1"/>
  <c r="AD1169" i="1"/>
  <c r="AC1169" i="1"/>
  <c r="AB1169" i="1"/>
  <c r="AA1169" i="1"/>
  <c r="Z1169" i="1"/>
  <c r="Y1169" i="1"/>
  <c r="X1169" i="1"/>
  <c r="W1169" i="1"/>
  <c r="V1169" i="1"/>
  <c r="AD1168" i="1"/>
  <c r="AC1168" i="1"/>
  <c r="AB1168" i="1"/>
  <c r="AA1168" i="1"/>
  <c r="Z1168" i="1"/>
  <c r="Y1168" i="1"/>
  <c r="X1168" i="1"/>
  <c r="W1168" i="1"/>
  <c r="V1168" i="1"/>
  <c r="AD1167" i="1"/>
  <c r="AC1167" i="1"/>
  <c r="AB1167" i="1"/>
  <c r="AA1167" i="1"/>
  <c r="Z1167" i="1"/>
  <c r="Y1167" i="1"/>
  <c r="X1167" i="1"/>
  <c r="W1167" i="1"/>
  <c r="V1167" i="1"/>
  <c r="AD1166" i="1"/>
  <c r="AC1166" i="1"/>
  <c r="AB1166" i="1"/>
  <c r="AA1166" i="1"/>
  <c r="Z1166" i="1"/>
  <c r="Y1166" i="1"/>
  <c r="X1166" i="1"/>
  <c r="W1166" i="1"/>
  <c r="V1166" i="1"/>
  <c r="AD1165" i="1"/>
  <c r="AC1165" i="1"/>
  <c r="AB1165" i="1"/>
  <c r="AA1165" i="1"/>
  <c r="Z1165" i="1"/>
  <c r="Y1165" i="1"/>
  <c r="X1165" i="1"/>
  <c r="W1165" i="1"/>
  <c r="V1165" i="1"/>
  <c r="AD1164" i="1"/>
  <c r="AC1164" i="1"/>
  <c r="AB1164" i="1"/>
  <c r="AA1164" i="1"/>
  <c r="Z1164" i="1"/>
  <c r="Y1164" i="1"/>
  <c r="X1164" i="1"/>
  <c r="W1164" i="1"/>
  <c r="V1164" i="1"/>
  <c r="AD1163" i="1"/>
  <c r="AC1163" i="1"/>
  <c r="AB1163" i="1"/>
  <c r="AA1163" i="1"/>
  <c r="Z1163" i="1"/>
  <c r="Y1163" i="1"/>
  <c r="X1163" i="1"/>
  <c r="W1163" i="1"/>
  <c r="V1163" i="1"/>
  <c r="AD1162" i="1"/>
  <c r="AC1162" i="1"/>
  <c r="AB1162" i="1"/>
  <c r="AA1162" i="1"/>
  <c r="Z1162" i="1"/>
  <c r="Y1162" i="1"/>
  <c r="X1162" i="1"/>
  <c r="W1162" i="1"/>
  <c r="V1162" i="1"/>
  <c r="AD1161" i="1"/>
  <c r="AC1161" i="1"/>
  <c r="AB1161" i="1"/>
  <c r="AA1161" i="1"/>
  <c r="Z1161" i="1"/>
  <c r="Y1161" i="1"/>
  <c r="X1161" i="1"/>
  <c r="W1161" i="1"/>
  <c r="V1161" i="1"/>
  <c r="AD1160" i="1"/>
  <c r="AC1160" i="1"/>
  <c r="AB1160" i="1"/>
  <c r="AA1160" i="1"/>
  <c r="Z1160" i="1"/>
  <c r="Y1160" i="1"/>
  <c r="X1160" i="1"/>
  <c r="W1160" i="1"/>
  <c r="V1160" i="1"/>
  <c r="AD1159" i="1"/>
  <c r="AC1159" i="1"/>
  <c r="AB1159" i="1"/>
  <c r="AA1159" i="1"/>
  <c r="Z1159" i="1"/>
  <c r="Y1159" i="1"/>
  <c r="X1159" i="1"/>
  <c r="W1159" i="1"/>
  <c r="V1159" i="1"/>
  <c r="AD1158" i="1"/>
  <c r="AC1158" i="1"/>
  <c r="AB1158" i="1"/>
  <c r="AA1158" i="1"/>
  <c r="Z1158" i="1"/>
  <c r="Y1158" i="1"/>
  <c r="X1158" i="1"/>
  <c r="W1158" i="1"/>
  <c r="V1158" i="1"/>
  <c r="AD1157" i="1"/>
  <c r="AC1157" i="1"/>
  <c r="AB1157" i="1"/>
  <c r="AA1157" i="1"/>
  <c r="Z1157" i="1"/>
  <c r="Y1157" i="1"/>
  <c r="X1157" i="1"/>
  <c r="W1157" i="1"/>
  <c r="V1157" i="1"/>
  <c r="AD1156" i="1"/>
  <c r="AC1156" i="1"/>
  <c r="AB1156" i="1"/>
  <c r="AA1156" i="1"/>
  <c r="Z1156" i="1"/>
  <c r="Y1156" i="1"/>
  <c r="X1156" i="1"/>
  <c r="W1156" i="1"/>
  <c r="V1156" i="1"/>
  <c r="AD1155" i="1"/>
  <c r="AC1155" i="1"/>
  <c r="AB1155" i="1"/>
  <c r="AA1155" i="1"/>
  <c r="Z1155" i="1"/>
  <c r="Y1155" i="1"/>
  <c r="X1155" i="1"/>
  <c r="W1155" i="1"/>
  <c r="V1155" i="1"/>
  <c r="AD3339" i="1"/>
  <c r="AC3339" i="1"/>
  <c r="AB3339" i="1"/>
  <c r="AA3339" i="1"/>
  <c r="Z3339" i="1"/>
  <c r="Y3339" i="1"/>
  <c r="X3339" i="1"/>
  <c r="W3339" i="1"/>
  <c r="V3339" i="1"/>
  <c r="AD3338" i="1"/>
  <c r="AC3338" i="1"/>
  <c r="AB3338" i="1"/>
  <c r="AA3338" i="1"/>
  <c r="Z3338" i="1"/>
  <c r="Y3338" i="1"/>
  <c r="X3338" i="1"/>
  <c r="W3338" i="1"/>
  <c r="V3338" i="1"/>
  <c r="AD3337" i="1"/>
  <c r="AC3337" i="1"/>
  <c r="AB3337" i="1"/>
  <c r="AA3337" i="1"/>
  <c r="Z3337" i="1"/>
  <c r="Y3337" i="1"/>
  <c r="X3337" i="1"/>
  <c r="W3337" i="1"/>
  <c r="V3337" i="1"/>
  <c r="AD3336" i="1"/>
  <c r="AC3336" i="1"/>
  <c r="AB3336" i="1"/>
  <c r="AA3336" i="1"/>
  <c r="Z3336" i="1"/>
  <c r="Y3336" i="1"/>
  <c r="X3336" i="1"/>
  <c r="W3336" i="1"/>
  <c r="V3336" i="1"/>
  <c r="AD3335" i="1"/>
  <c r="AC3335" i="1"/>
  <c r="AB3335" i="1"/>
  <c r="AA3335" i="1"/>
  <c r="Z3335" i="1"/>
  <c r="Y3335" i="1"/>
  <c r="X3335" i="1"/>
  <c r="W3335" i="1"/>
  <c r="V3335" i="1"/>
  <c r="AD3334" i="1"/>
  <c r="AC3334" i="1"/>
  <c r="AB3334" i="1"/>
  <c r="AA3334" i="1"/>
  <c r="Z3334" i="1"/>
  <c r="Y3334" i="1"/>
  <c r="X3334" i="1"/>
  <c r="W3334" i="1"/>
  <c r="V3334" i="1"/>
  <c r="AD3333" i="1"/>
  <c r="AC3333" i="1"/>
  <c r="AB3333" i="1"/>
  <c r="AA3333" i="1"/>
  <c r="Z3333" i="1"/>
  <c r="Y3333" i="1"/>
  <c r="X3333" i="1"/>
  <c r="W3333" i="1"/>
  <c r="V3333" i="1"/>
  <c r="AD3332" i="1"/>
  <c r="AC3332" i="1"/>
  <c r="AB3332" i="1"/>
  <c r="AA3332" i="1"/>
  <c r="Z3332" i="1"/>
  <c r="Y3332" i="1"/>
  <c r="X3332" i="1"/>
  <c r="W3332" i="1"/>
  <c r="V3332" i="1"/>
  <c r="AD3331" i="1"/>
  <c r="AC3331" i="1"/>
  <c r="AB3331" i="1"/>
  <c r="AA3331" i="1"/>
  <c r="Z3331" i="1"/>
  <c r="Y3331" i="1"/>
  <c r="X3331" i="1"/>
  <c r="W3331" i="1"/>
  <c r="V3331" i="1"/>
  <c r="AD3330" i="1"/>
  <c r="AC3330" i="1"/>
  <c r="AB3330" i="1"/>
  <c r="AA3330" i="1"/>
  <c r="Z3330" i="1"/>
  <c r="Y3330" i="1"/>
  <c r="X3330" i="1"/>
  <c r="W3330" i="1"/>
  <c r="V3330" i="1"/>
  <c r="AD3329" i="1"/>
  <c r="AC3329" i="1"/>
  <c r="AB3329" i="1"/>
  <c r="AA3329" i="1"/>
  <c r="Z3329" i="1"/>
  <c r="Y3329" i="1"/>
  <c r="X3329" i="1"/>
  <c r="W3329" i="1"/>
  <c r="V3329" i="1"/>
  <c r="AD3328" i="1"/>
  <c r="AC3328" i="1"/>
  <c r="AB3328" i="1"/>
  <c r="AA3328" i="1"/>
  <c r="Z3328" i="1"/>
  <c r="Y3328" i="1"/>
  <c r="X3328" i="1"/>
  <c r="W3328" i="1"/>
  <c r="V3328" i="1"/>
  <c r="AD3327" i="1"/>
  <c r="AC3327" i="1"/>
  <c r="AB3327" i="1"/>
  <c r="AA3327" i="1"/>
  <c r="Z3327" i="1"/>
  <c r="Y3327" i="1"/>
  <c r="X3327" i="1"/>
  <c r="W3327" i="1"/>
  <c r="V3327" i="1"/>
  <c r="AD3326" i="1"/>
  <c r="AC3326" i="1"/>
  <c r="AB3326" i="1"/>
  <c r="AA3326" i="1"/>
  <c r="Z3326" i="1"/>
  <c r="Y3326" i="1"/>
  <c r="X3326" i="1"/>
  <c r="W3326" i="1"/>
  <c r="V3326" i="1"/>
  <c r="AD3325" i="1"/>
  <c r="AC3325" i="1"/>
  <c r="AB3325" i="1"/>
  <c r="AA3325" i="1"/>
  <c r="Z3325" i="1"/>
  <c r="Y3325" i="1"/>
  <c r="X3325" i="1"/>
  <c r="W3325" i="1"/>
  <c r="V3325" i="1"/>
  <c r="AD3324" i="1"/>
  <c r="AC3324" i="1"/>
  <c r="AB3324" i="1"/>
  <c r="AA3324" i="1"/>
  <c r="Z3324" i="1"/>
  <c r="Y3324" i="1"/>
  <c r="X3324" i="1"/>
  <c r="W3324" i="1"/>
  <c r="V3324" i="1"/>
  <c r="AD3323" i="1"/>
  <c r="AC3323" i="1"/>
  <c r="AB3323" i="1"/>
  <c r="AA3323" i="1"/>
  <c r="Z3323" i="1"/>
  <c r="Y3323" i="1"/>
  <c r="X3323" i="1"/>
  <c r="W3323" i="1"/>
  <c r="V3323" i="1"/>
  <c r="AD3322" i="1"/>
  <c r="AC3322" i="1"/>
  <c r="AB3322" i="1"/>
  <c r="AA3322" i="1"/>
  <c r="Z3322" i="1"/>
  <c r="Y3322" i="1"/>
  <c r="X3322" i="1"/>
  <c r="W3322" i="1"/>
  <c r="V3322" i="1"/>
  <c r="AD3321" i="1"/>
  <c r="AC3321" i="1"/>
  <c r="AB3321" i="1"/>
  <c r="AA3321" i="1"/>
  <c r="Z3321" i="1"/>
  <c r="Y3321" i="1"/>
  <c r="X3321" i="1"/>
  <c r="W3321" i="1"/>
  <c r="V3321" i="1"/>
  <c r="AD3320" i="1"/>
  <c r="AC3320" i="1"/>
  <c r="AB3320" i="1"/>
  <c r="AA3320" i="1"/>
  <c r="Z3320" i="1"/>
  <c r="Y3320" i="1"/>
  <c r="X3320" i="1"/>
  <c r="W3320" i="1"/>
  <c r="V3320" i="1"/>
  <c r="AD3319" i="1"/>
  <c r="AC3319" i="1"/>
  <c r="AB3319" i="1"/>
  <c r="AA3319" i="1"/>
  <c r="Z3319" i="1"/>
  <c r="Y3319" i="1"/>
  <c r="X3319" i="1"/>
  <c r="W3319" i="1"/>
  <c r="V3319" i="1"/>
  <c r="AD3318" i="1"/>
  <c r="AC3318" i="1"/>
  <c r="AB3318" i="1"/>
  <c r="AA3318" i="1"/>
  <c r="Z3318" i="1"/>
  <c r="Y3318" i="1"/>
  <c r="X3318" i="1"/>
  <c r="W3318" i="1"/>
  <c r="V3318" i="1"/>
  <c r="AD3317" i="1"/>
  <c r="AC3317" i="1"/>
  <c r="AB3317" i="1"/>
  <c r="AA3317" i="1"/>
  <c r="Z3317" i="1"/>
  <c r="Y3317" i="1"/>
  <c r="X3317" i="1"/>
  <c r="W3317" i="1"/>
  <c r="V3317" i="1"/>
  <c r="AD3316" i="1"/>
  <c r="AC3316" i="1"/>
  <c r="AB3316" i="1"/>
  <c r="AA3316" i="1"/>
  <c r="Z3316" i="1"/>
  <c r="Y3316" i="1"/>
  <c r="X3316" i="1"/>
  <c r="W3316" i="1"/>
  <c r="V3316" i="1"/>
  <c r="AD3315" i="1"/>
  <c r="AC3315" i="1"/>
  <c r="AB3315" i="1"/>
  <c r="AA3315" i="1"/>
  <c r="Z3315" i="1"/>
  <c r="Y3315" i="1"/>
  <c r="X3315" i="1"/>
  <c r="W3315" i="1"/>
  <c r="V3315" i="1"/>
  <c r="AD3314" i="1"/>
  <c r="AC3314" i="1"/>
  <c r="AB3314" i="1"/>
  <c r="AA3314" i="1"/>
  <c r="Z3314" i="1"/>
  <c r="Y3314" i="1"/>
  <c r="X3314" i="1"/>
  <c r="W3314" i="1"/>
  <c r="V3314" i="1"/>
  <c r="AD3313" i="1"/>
  <c r="AC3313" i="1"/>
  <c r="AB3313" i="1"/>
  <c r="AA3313" i="1"/>
  <c r="Z3313" i="1"/>
  <c r="Y3313" i="1"/>
  <c r="X3313" i="1"/>
  <c r="W3313" i="1"/>
  <c r="V3313" i="1"/>
  <c r="AD3312" i="1"/>
  <c r="AC3312" i="1"/>
  <c r="AB3312" i="1"/>
  <c r="AA3312" i="1"/>
  <c r="Z3312" i="1"/>
  <c r="Y3312" i="1"/>
  <c r="X3312" i="1"/>
  <c r="W3312" i="1"/>
  <c r="V3312" i="1"/>
  <c r="AD3311" i="1"/>
  <c r="AC3311" i="1"/>
  <c r="AB3311" i="1"/>
  <c r="AA3311" i="1"/>
  <c r="Z3311" i="1"/>
  <c r="Y3311" i="1"/>
  <c r="X3311" i="1"/>
  <c r="W3311" i="1"/>
  <c r="V3311" i="1"/>
  <c r="AD3310" i="1"/>
  <c r="AC3310" i="1"/>
  <c r="AB3310" i="1"/>
  <c r="AA3310" i="1"/>
  <c r="Z3310" i="1"/>
  <c r="Y3310" i="1"/>
  <c r="X3310" i="1"/>
  <c r="W3310" i="1"/>
  <c r="V3310" i="1"/>
  <c r="AD3309" i="1"/>
  <c r="AC3309" i="1"/>
  <c r="AB3309" i="1"/>
  <c r="AA3309" i="1"/>
  <c r="Z3309" i="1"/>
  <c r="Y3309" i="1"/>
  <c r="X3309" i="1"/>
  <c r="W3309" i="1"/>
  <c r="V3309" i="1"/>
  <c r="AD3308" i="1"/>
  <c r="AC3308" i="1"/>
  <c r="AB3308" i="1"/>
  <c r="AA3308" i="1"/>
  <c r="Z3308" i="1"/>
  <c r="Y3308" i="1"/>
  <c r="X3308" i="1"/>
  <c r="W3308" i="1"/>
  <c r="V3308" i="1"/>
  <c r="AD3307" i="1"/>
  <c r="AC3307" i="1"/>
  <c r="AB3307" i="1"/>
  <c r="AA3307" i="1"/>
  <c r="Z3307" i="1"/>
  <c r="Y3307" i="1"/>
  <c r="X3307" i="1"/>
  <c r="W3307" i="1"/>
  <c r="V3307" i="1"/>
  <c r="AD3306" i="1"/>
  <c r="AC3306" i="1"/>
  <c r="AB3306" i="1"/>
  <c r="AA3306" i="1"/>
  <c r="Z3306" i="1"/>
  <c r="Y3306" i="1"/>
  <c r="X3306" i="1"/>
  <c r="W3306" i="1"/>
  <c r="V3306" i="1"/>
  <c r="AD3305" i="1"/>
  <c r="AC3305" i="1"/>
  <c r="AB3305" i="1"/>
  <c r="AA3305" i="1"/>
  <c r="Z3305" i="1"/>
  <c r="Y3305" i="1"/>
  <c r="X3305" i="1"/>
  <c r="W3305" i="1"/>
  <c r="V3305" i="1"/>
  <c r="AD3304" i="1"/>
  <c r="AC3304" i="1"/>
  <c r="AB3304" i="1"/>
  <c r="AA3304" i="1"/>
  <c r="Z3304" i="1"/>
  <c r="Y3304" i="1"/>
  <c r="X3304" i="1"/>
  <c r="W3304" i="1"/>
  <c r="V3304" i="1"/>
  <c r="AD3303" i="1"/>
  <c r="AC3303" i="1"/>
  <c r="AB3303" i="1"/>
  <c r="AA3303" i="1"/>
  <c r="Z3303" i="1"/>
  <c r="Y3303" i="1"/>
  <c r="X3303" i="1"/>
  <c r="W3303" i="1"/>
  <c r="V3303" i="1"/>
  <c r="AD3302" i="1"/>
  <c r="AC3302" i="1"/>
  <c r="AB3302" i="1"/>
  <c r="AA3302" i="1"/>
  <c r="Z3302" i="1"/>
  <c r="Y3302" i="1"/>
  <c r="X3302" i="1"/>
  <c r="W3302" i="1"/>
  <c r="V3302" i="1"/>
  <c r="AD3301" i="1"/>
  <c r="AC3301" i="1"/>
  <c r="AB3301" i="1"/>
  <c r="AA3301" i="1"/>
  <c r="Z3301" i="1"/>
  <c r="Y3301" i="1"/>
  <c r="X3301" i="1"/>
  <c r="W3301" i="1"/>
  <c r="V3301" i="1"/>
  <c r="AD3300" i="1"/>
  <c r="AC3300" i="1"/>
  <c r="AB3300" i="1"/>
  <c r="AA3300" i="1"/>
  <c r="Z3300" i="1"/>
  <c r="Y3300" i="1"/>
  <c r="X3300" i="1"/>
  <c r="W3300" i="1"/>
  <c r="V3300" i="1"/>
  <c r="AD1110" i="1"/>
  <c r="AC1110" i="1"/>
  <c r="AB1110" i="1"/>
  <c r="AA1110" i="1"/>
  <c r="Z1110" i="1"/>
  <c r="Y1110" i="1"/>
  <c r="X1110" i="1"/>
  <c r="W1110" i="1"/>
  <c r="V1110" i="1"/>
  <c r="AD1109" i="1"/>
  <c r="AC1109" i="1"/>
  <c r="AB1109" i="1"/>
  <c r="AA1109" i="1"/>
  <c r="Z1109" i="1"/>
  <c r="Y1109" i="1"/>
  <c r="X1109" i="1"/>
  <c r="W1109" i="1"/>
  <c r="V1109" i="1"/>
  <c r="AD1108" i="1"/>
  <c r="AC1108" i="1"/>
  <c r="AB1108" i="1"/>
  <c r="AA1108" i="1"/>
  <c r="Z1108" i="1"/>
  <c r="Y1108" i="1"/>
  <c r="X1108" i="1"/>
  <c r="W1108" i="1"/>
  <c r="V1108" i="1"/>
  <c r="AD1107" i="1"/>
  <c r="AC1107" i="1"/>
  <c r="AB1107" i="1"/>
  <c r="AA1107" i="1"/>
  <c r="Z1107" i="1"/>
  <c r="Y1107" i="1"/>
  <c r="X1107" i="1"/>
  <c r="W1107" i="1"/>
  <c r="V1107" i="1"/>
  <c r="AD1106" i="1"/>
  <c r="AC1106" i="1"/>
  <c r="AB1106" i="1"/>
  <c r="AA1106" i="1"/>
  <c r="Z1106" i="1"/>
  <c r="Y1106" i="1"/>
  <c r="X1106" i="1"/>
  <c r="W1106" i="1"/>
  <c r="V1106" i="1"/>
  <c r="AD1105" i="1"/>
  <c r="AC1105" i="1"/>
  <c r="AB1105" i="1"/>
  <c r="AA1105" i="1"/>
  <c r="Z1105" i="1"/>
  <c r="Y1105" i="1"/>
  <c r="X1105" i="1"/>
  <c r="W1105" i="1"/>
  <c r="V1105" i="1"/>
  <c r="AD1104" i="1"/>
  <c r="AC1104" i="1"/>
  <c r="AB1104" i="1"/>
  <c r="AA1104" i="1"/>
  <c r="Z1104" i="1"/>
  <c r="Y1104" i="1"/>
  <c r="X1104" i="1"/>
  <c r="W1104" i="1"/>
  <c r="V1104" i="1"/>
  <c r="AD1103" i="1"/>
  <c r="AC1103" i="1"/>
  <c r="AB1103" i="1"/>
  <c r="AA1103" i="1"/>
  <c r="Z1103" i="1"/>
  <c r="Y1103" i="1"/>
  <c r="X1103" i="1"/>
  <c r="W1103" i="1"/>
  <c r="V1103" i="1"/>
  <c r="AD1102" i="1"/>
  <c r="AC1102" i="1"/>
  <c r="AB1102" i="1"/>
  <c r="AA1102" i="1"/>
  <c r="Z1102" i="1"/>
  <c r="Y1102" i="1"/>
  <c r="X1102" i="1"/>
  <c r="W1102" i="1"/>
  <c r="V1102" i="1"/>
  <c r="AD1101" i="1"/>
  <c r="AC1101" i="1"/>
  <c r="AB1101" i="1"/>
  <c r="AA1101" i="1"/>
  <c r="Z1101" i="1"/>
  <c r="Y1101" i="1"/>
  <c r="X1101" i="1"/>
  <c r="W1101" i="1"/>
  <c r="V1101" i="1"/>
  <c r="AD1100" i="1"/>
  <c r="AC1100" i="1"/>
  <c r="AB1100" i="1"/>
  <c r="AA1100" i="1"/>
  <c r="Z1100" i="1"/>
  <c r="Y1100" i="1"/>
  <c r="X1100" i="1"/>
  <c r="W1100" i="1"/>
  <c r="V1100" i="1"/>
  <c r="AD1099" i="1"/>
  <c r="AC1099" i="1"/>
  <c r="AB1099" i="1"/>
  <c r="AA1099" i="1"/>
  <c r="Z1099" i="1"/>
  <c r="Y1099" i="1"/>
  <c r="X1099" i="1"/>
  <c r="W1099" i="1"/>
  <c r="V1099" i="1"/>
  <c r="AD1098" i="1"/>
  <c r="AC1098" i="1"/>
  <c r="AB1098" i="1"/>
  <c r="AA1098" i="1"/>
  <c r="Z1098" i="1"/>
  <c r="Y1098" i="1"/>
  <c r="X1098" i="1"/>
  <c r="W1098" i="1"/>
  <c r="V1098" i="1"/>
  <c r="AD1097" i="1"/>
  <c r="AC1097" i="1"/>
  <c r="AB1097" i="1"/>
  <c r="AA1097" i="1"/>
  <c r="Z1097" i="1"/>
  <c r="Y1097" i="1"/>
  <c r="X1097" i="1"/>
  <c r="W1097" i="1"/>
  <c r="V1097" i="1"/>
  <c r="AD1096" i="1"/>
  <c r="AC1096" i="1"/>
  <c r="AB1096" i="1"/>
  <c r="AA1096" i="1"/>
  <c r="Z1096" i="1"/>
  <c r="Y1096" i="1"/>
  <c r="X1096" i="1"/>
  <c r="W1096" i="1"/>
  <c r="V1096" i="1"/>
  <c r="AD1095" i="1"/>
  <c r="AC1095" i="1"/>
  <c r="AB1095" i="1"/>
  <c r="AA1095" i="1"/>
  <c r="Z1095" i="1"/>
  <c r="Y1095" i="1"/>
  <c r="X1095" i="1"/>
  <c r="W1095" i="1"/>
  <c r="V1095" i="1"/>
  <c r="AD1094" i="1"/>
  <c r="AC1094" i="1"/>
  <c r="AB1094" i="1"/>
  <c r="AA1094" i="1"/>
  <c r="Z1094" i="1"/>
  <c r="Y1094" i="1"/>
  <c r="X1094" i="1"/>
  <c r="W1094" i="1"/>
  <c r="V1094" i="1"/>
  <c r="AD1087" i="1"/>
  <c r="AC1087" i="1"/>
  <c r="AB1087" i="1"/>
  <c r="AA1087" i="1"/>
  <c r="Z1087" i="1"/>
  <c r="Y1087" i="1"/>
  <c r="X1087" i="1"/>
  <c r="W1087" i="1"/>
  <c r="V1087" i="1"/>
  <c r="AD1086" i="1"/>
  <c r="AC1086" i="1"/>
  <c r="AB1086" i="1"/>
  <c r="AA1086" i="1"/>
  <c r="Z1086" i="1"/>
  <c r="Y1086" i="1"/>
  <c r="X1086" i="1"/>
  <c r="W1086" i="1"/>
  <c r="V1086" i="1"/>
  <c r="AD1085" i="1"/>
  <c r="AC1085" i="1"/>
  <c r="AB1085" i="1"/>
  <c r="AA1085" i="1"/>
  <c r="Z1085" i="1"/>
  <c r="Y1085" i="1"/>
  <c r="X1085" i="1"/>
  <c r="W1085" i="1"/>
  <c r="V1085" i="1"/>
  <c r="AD1084" i="1"/>
  <c r="AC1084" i="1"/>
  <c r="AB1084" i="1"/>
  <c r="AA1084" i="1"/>
  <c r="Z1084" i="1"/>
  <c r="Y1084" i="1"/>
  <c r="X1084" i="1"/>
  <c r="W1084" i="1"/>
  <c r="V1084" i="1"/>
  <c r="AD1083" i="1"/>
  <c r="AC1083" i="1"/>
  <c r="AB1083" i="1"/>
  <c r="AA1083" i="1"/>
  <c r="Z1083" i="1"/>
  <c r="Y1083" i="1"/>
  <c r="X1083" i="1"/>
  <c r="W1083" i="1"/>
  <c r="V1083" i="1"/>
  <c r="AD1082" i="1"/>
  <c r="AC1082" i="1"/>
  <c r="AB1082" i="1"/>
  <c r="AA1082" i="1"/>
  <c r="Z1082" i="1"/>
  <c r="Y1082" i="1"/>
  <c r="X1082" i="1"/>
  <c r="W1082" i="1"/>
  <c r="V1082" i="1"/>
  <c r="AD1081" i="1"/>
  <c r="AC1081" i="1"/>
  <c r="AB1081" i="1"/>
  <c r="AA1081" i="1"/>
  <c r="Z1081" i="1"/>
  <c r="Y1081" i="1"/>
  <c r="X1081" i="1"/>
  <c r="W1081" i="1"/>
  <c r="V1081" i="1"/>
  <c r="AD1080" i="1"/>
  <c r="AC1080" i="1"/>
  <c r="AB1080" i="1"/>
  <c r="AA1080" i="1"/>
  <c r="Z1080" i="1"/>
  <c r="Y1080" i="1"/>
  <c r="X1080" i="1"/>
  <c r="W1080" i="1"/>
  <c r="V1080" i="1"/>
  <c r="AD45" i="1"/>
  <c r="AC45" i="1"/>
  <c r="AB45" i="1"/>
  <c r="AA45" i="1"/>
  <c r="Z45" i="1"/>
  <c r="Y45" i="1"/>
  <c r="X45" i="1"/>
  <c r="W45" i="1"/>
  <c r="V45" i="1"/>
  <c r="AD44" i="1"/>
  <c r="AC44" i="1"/>
  <c r="AB44" i="1"/>
  <c r="AA44" i="1"/>
  <c r="Z44" i="1"/>
  <c r="Y44" i="1"/>
  <c r="X44" i="1"/>
  <c r="W44" i="1"/>
  <c r="V44" i="1"/>
  <c r="AD43" i="1"/>
  <c r="AC43" i="1"/>
  <c r="AB43" i="1"/>
  <c r="AA43" i="1"/>
  <c r="Z43" i="1"/>
  <c r="Y43" i="1"/>
  <c r="X43" i="1"/>
  <c r="W43" i="1"/>
  <c r="V43" i="1"/>
  <c r="AD42" i="1"/>
  <c r="AC42" i="1"/>
  <c r="AB42" i="1"/>
  <c r="AA42" i="1"/>
  <c r="Z42" i="1"/>
  <c r="Y42" i="1"/>
  <c r="X42" i="1"/>
  <c r="W42" i="1"/>
  <c r="V42" i="1"/>
  <c r="AD41" i="1"/>
  <c r="AC41" i="1"/>
  <c r="AB41" i="1"/>
  <c r="AA41" i="1"/>
  <c r="Z41" i="1"/>
  <c r="Y41" i="1"/>
  <c r="X41" i="1"/>
  <c r="W41" i="1"/>
  <c r="V41" i="1"/>
  <c r="AD40" i="1"/>
  <c r="AC40" i="1"/>
  <c r="AB40" i="1"/>
  <c r="AA40" i="1"/>
  <c r="Z40" i="1"/>
  <c r="Y40" i="1"/>
  <c r="X40" i="1"/>
  <c r="W40" i="1"/>
  <c r="V40" i="1"/>
  <c r="AD39" i="1"/>
  <c r="AC39" i="1"/>
  <c r="AB39" i="1"/>
  <c r="AA39" i="1"/>
  <c r="Z39" i="1"/>
  <c r="Y39" i="1"/>
  <c r="X39" i="1"/>
  <c r="W39" i="1"/>
  <c r="V39" i="1"/>
  <c r="AD38" i="1"/>
  <c r="AC38" i="1"/>
  <c r="AB38" i="1"/>
  <c r="AA38" i="1"/>
  <c r="Z38" i="1"/>
  <c r="Y38" i="1"/>
  <c r="X38" i="1"/>
  <c r="W38" i="1"/>
  <c r="V38" i="1"/>
  <c r="AD37" i="1"/>
  <c r="AC37" i="1"/>
  <c r="AB37" i="1"/>
  <c r="AA37" i="1"/>
  <c r="Z37" i="1"/>
  <c r="Y37" i="1"/>
  <c r="X37" i="1"/>
  <c r="W37" i="1"/>
  <c r="V37" i="1"/>
  <c r="AD1058" i="1"/>
  <c r="AC1058" i="1"/>
  <c r="AB1058" i="1"/>
  <c r="AA1058" i="1"/>
  <c r="Z1058" i="1"/>
  <c r="Y1058" i="1"/>
  <c r="X1058" i="1"/>
  <c r="W1058" i="1"/>
  <c r="V1058" i="1"/>
  <c r="AD1057" i="1"/>
  <c r="AC1057" i="1"/>
  <c r="AB1057" i="1"/>
  <c r="AA1057" i="1"/>
  <c r="Z1057" i="1"/>
  <c r="Y1057" i="1"/>
  <c r="X1057" i="1"/>
  <c r="W1057" i="1"/>
  <c r="V1057" i="1"/>
  <c r="AD1056" i="1"/>
  <c r="AC1056" i="1"/>
  <c r="AB1056" i="1"/>
  <c r="AA1056" i="1"/>
  <c r="Z1056" i="1"/>
  <c r="Y1056" i="1"/>
  <c r="X1056" i="1"/>
  <c r="W1056" i="1"/>
  <c r="V1056" i="1"/>
  <c r="AD1055" i="1"/>
  <c r="AC1055" i="1"/>
  <c r="AB1055" i="1"/>
  <c r="AA1055" i="1"/>
  <c r="Z1055" i="1"/>
  <c r="Y1055" i="1"/>
  <c r="X1055" i="1"/>
  <c r="W1055" i="1"/>
  <c r="V1055" i="1"/>
  <c r="AD1054" i="1"/>
  <c r="AC1054" i="1"/>
  <c r="AB1054" i="1"/>
  <c r="AA1054" i="1"/>
  <c r="Z1054" i="1"/>
  <c r="Y1054" i="1"/>
  <c r="X1054" i="1"/>
  <c r="W1054" i="1"/>
  <c r="V1054" i="1"/>
  <c r="AD1053" i="1"/>
  <c r="AC1053" i="1"/>
  <c r="AB1053" i="1"/>
  <c r="AA1053" i="1"/>
  <c r="Z1053" i="1"/>
  <c r="Y1053" i="1"/>
  <c r="X1053" i="1"/>
  <c r="W1053" i="1"/>
  <c r="V1053" i="1"/>
  <c r="AD1052" i="1"/>
  <c r="AC1052" i="1"/>
  <c r="AB1052" i="1"/>
  <c r="AA1052" i="1"/>
  <c r="Z1052" i="1"/>
  <c r="Y1052" i="1"/>
  <c r="X1052" i="1"/>
  <c r="W1052" i="1"/>
  <c r="V1052" i="1"/>
  <c r="AD1051" i="1"/>
  <c r="AC1051" i="1"/>
  <c r="AB1051" i="1"/>
  <c r="AA1051" i="1"/>
  <c r="Z1051" i="1"/>
  <c r="Y1051" i="1"/>
  <c r="X1051" i="1"/>
  <c r="W1051" i="1"/>
  <c r="V1051" i="1"/>
  <c r="AD1050" i="1"/>
  <c r="AC1050" i="1"/>
  <c r="AB1050" i="1"/>
  <c r="AA1050" i="1"/>
  <c r="Z1050" i="1"/>
  <c r="Y1050" i="1"/>
  <c r="X1050" i="1"/>
  <c r="W1050" i="1"/>
  <c r="V1050" i="1"/>
  <c r="AD1049" i="1"/>
  <c r="AC1049" i="1"/>
  <c r="AB1049" i="1"/>
  <c r="AA1049" i="1"/>
  <c r="Z1049" i="1"/>
  <c r="Y1049" i="1"/>
  <c r="X1049" i="1"/>
  <c r="W1049" i="1"/>
  <c r="V1049" i="1"/>
  <c r="AD1048" i="1"/>
  <c r="AC1048" i="1"/>
  <c r="AB1048" i="1"/>
  <c r="AA1048" i="1"/>
  <c r="Z1048" i="1"/>
  <c r="Y1048" i="1"/>
  <c r="X1048" i="1"/>
  <c r="W1048" i="1"/>
  <c r="V1048" i="1"/>
  <c r="AD1047" i="1"/>
  <c r="AC1047" i="1"/>
  <c r="AB1047" i="1"/>
  <c r="AA1047" i="1"/>
  <c r="Z1047" i="1"/>
  <c r="Y1047" i="1"/>
  <c r="X1047" i="1"/>
  <c r="W1047" i="1"/>
  <c r="V1047" i="1"/>
  <c r="AD1046" i="1"/>
  <c r="AC1046" i="1"/>
  <c r="AB1046" i="1"/>
  <c r="AA1046" i="1"/>
  <c r="Z1046" i="1"/>
  <c r="Y1046" i="1"/>
  <c r="X1046" i="1"/>
  <c r="W1046" i="1"/>
  <c r="V1046" i="1"/>
  <c r="AD1045" i="1"/>
  <c r="AC1045" i="1"/>
  <c r="AB1045" i="1"/>
  <c r="AA1045" i="1"/>
  <c r="Z1045" i="1"/>
  <c r="Y1045" i="1"/>
  <c r="X1045" i="1"/>
  <c r="W1045" i="1"/>
  <c r="V1045" i="1"/>
  <c r="AD1044" i="1"/>
  <c r="AC1044" i="1"/>
  <c r="AB1044" i="1"/>
  <c r="AA1044" i="1"/>
  <c r="Z1044" i="1"/>
  <c r="Y1044" i="1"/>
  <c r="X1044" i="1"/>
  <c r="W1044" i="1"/>
  <c r="V1044" i="1"/>
  <c r="AD1043" i="1"/>
  <c r="AC1043" i="1"/>
  <c r="AB1043" i="1"/>
  <c r="AA1043" i="1"/>
  <c r="Z1043" i="1"/>
  <c r="Y1043" i="1"/>
  <c r="X1043" i="1"/>
  <c r="W1043" i="1"/>
  <c r="V1043" i="1"/>
  <c r="AD1042" i="1"/>
  <c r="AC1042" i="1"/>
  <c r="AB1042" i="1"/>
  <c r="AA1042" i="1"/>
  <c r="Z1042" i="1"/>
  <c r="Y1042" i="1"/>
  <c r="X1042" i="1"/>
  <c r="W1042" i="1"/>
  <c r="V1042" i="1"/>
  <c r="AD995" i="1"/>
  <c r="AC995" i="1"/>
  <c r="AB995" i="1"/>
  <c r="AA995" i="1"/>
  <c r="Z995" i="1"/>
  <c r="Y995" i="1"/>
  <c r="X995" i="1"/>
  <c r="W995" i="1"/>
  <c r="V995" i="1"/>
  <c r="AD994" i="1"/>
  <c r="AC994" i="1"/>
  <c r="AB994" i="1"/>
  <c r="AA994" i="1"/>
  <c r="Z994" i="1"/>
  <c r="Y994" i="1"/>
  <c r="X994" i="1"/>
  <c r="W994" i="1"/>
  <c r="V994" i="1"/>
  <c r="AD993" i="1"/>
  <c r="AC993" i="1"/>
  <c r="AB993" i="1"/>
  <c r="AA993" i="1"/>
  <c r="Z993" i="1"/>
  <c r="Y993" i="1"/>
  <c r="X993" i="1"/>
  <c r="W993" i="1"/>
  <c r="V993" i="1"/>
  <c r="AD992" i="1"/>
  <c r="AC992" i="1"/>
  <c r="AB992" i="1"/>
  <c r="AA992" i="1"/>
  <c r="Z992" i="1"/>
  <c r="Y992" i="1"/>
  <c r="X992" i="1"/>
  <c r="W992" i="1"/>
  <c r="V992" i="1"/>
  <c r="AD991" i="1"/>
  <c r="AC991" i="1"/>
  <c r="AB991" i="1"/>
  <c r="AA991" i="1"/>
  <c r="Z991" i="1"/>
  <c r="Y991" i="1"/>
  <c r="X991" i="1"/>
  <c r="W991" i="1"/>
  <c r="V991" i="1"/>
  <c r="AD990" i="1"/>
  <c r="AC990" i="1"/>
  <c r="AB990" i="1"/>
  <c r="AA990" i="1"/>
  <c r="Z990" i="1"/>
  <c r="Y990" i="1"/>
  <c r="X990" i="1"/>
  <c r="W990" i="1"/>
  <c r="V990" i="1"/>
  <c r="AD989" i="1"/>
  <c r="AC989" i="1"/>
  <c r="AB989" i="1"/>
  <c r="AA989" i="1"/>
  <c r="Z989" i="1"/>
  <c r="Y989" i="1"/>
  <c r="X989" i="1"/>
  <c r="W989" i="1"/>
  <c r="V989" i="1"/>
  <c r="AD988" i="1"/>
  <c r="AC988" i="1"/>
  <c r="AB988" i="1"/>
  <c r="AA988" i="1"/>
  <c r="Z988" i="1"/>
  <c r="Y988" i="1"/>
  <c r="X988" i="1"/>
  <c r="W988" i="1"/>
  <c r="V988" i="1"/>
  <c r="AD987" i="1"/>
  <c r="AC987" i="1"/>
  <c r="AB987" i="1"/>
  <c r="AA987" i="1"/>
  <c r="Z987" i="1"/>
  <c r="Y987" i="1"/>
  <c r="X987" i="1"/>
  <c r="W987" i="1"/>
  <c r="V987" i="1"/>
  <c r="AD986" i="1"/>
  <c r="AC986" i="1"/>
  <c r="AB986" i="1"/>
  <c r="AA986" i="1"/>
  <c r="Z986" i="1"/>
  <c r="Y986" i="1"/>
  <c r="X986" i="1"/>
  <c r="W986" i="1"/>
  <c r="V986" i="1"/>
  <c r="AD985" i="1"/>
  <c r="AC985" i="1"/>
  <c r="AB985" i="1"/>
  <c r="AA985" i="1"/>
  <c r="Z985" i="1"/>
  <c r="Y985" i="1"/>
  <c r="X985" i="1"/>
  <c r="W985" i="1"/>
  <c r="V985" i="1"/>
  <c r="AD984" i="1"/>
  <c r="AC984" i="1"/>
  <c r="AB984" i="1"/>
  <c r="AA984" i="1"/>
  <c r="Z984" i="1"/>
  <c r="Y984" i="1"/>
  <c r="X984" i="1"/>
  <c r="W984" i="1"/>
  <c r="V984" i="1"/>
  <c r="AD983" i="1"/>
  <c r="AC983" i="1"/>
  <c r="AB983" i="1"/>
  <c r="AA983" i="1"/>
  <c r="Z983" i="1"/>
  <c r="Y983" i="1"/>
  <c r="X983" i="1"/>
  <c r="W983" i="1"/>
  <c r="V983" i="1"/>
  <c r="AD1032" i="1"/>
  <c r="AC1032" i="1"/>
  <c r="AB1032" i="1"/>
  <c r="AA1032" i="1"/>
  <c r="Z1032" i="1"/>
  <c r="Y1032" i="1"/>
  <c r="X1032" i="1"/>
  <c r="W1032" i="1"/>
  <c r="V1032" i="1"/>
  <c r="AD1031" i="1"/>
  <c r="AC1031" i="1"/>
  <c r="AB1031" i="1"/>
  <c r="AA1031" i="1"/>
  <c r="Z1031" i="1"/>
  <c r="Y1031" i="1"/>
  <c r="X1031" i="1"/>
  <c r="W1031" i="1"/>
  <c r="V1031" i="1"/>
  <c r="AD1030" i="1"/>
  <c r="AC1030" i="1"/>
  <c r="AB1030" i="1"/>
  <c r="AA1030" i="1"/>
  <c r="Z1030" i="1"/>
  <c r="Y1030" i="1"/>
  <c r="X1030" i="1"/>
  <c r="W1030" i="1"/>
  <c r="V1030" i="1"/>
  <c r="AD1029" i="1"/>
  <c r="AC1029" i="1"/>
  <c r="AB1029" i="1"/>
  <c r="AA1029" i="1"/>
  <c r="Z1029" i="1"/>
  <c r="Y1029" i="1"/>
  <c r="X1029" i="1"/>
  <c r="W1029" i="1"/>
  <c r="V1029" i="1"/>
  <c r="AD1028" i="1"/>
  <c r="AC1028" i="1"/>
  <c r="AB1028" i="1"/>
  <c r="AA1028" i="1"/>
  <c r="Z1028" i="1"/>
  <c r="Y1028" i="1"/>
  <c r="X1028" i="1"/>
  <c r="W1028" i="1"/>
  <c r="V1028" i="1"/>
  <c r="AD1027" i="1"/>
  <c r="AC1027" i="1"/>
  <c r="AB1027" i="1"/>
  <c r="AA1027" i="1"/>
  <c r="Z1027" i="1"/>
  <c r="Y1027" i="1"/>
  <c r="X1027" i="1"/>
  <c r="W1027" i="1"/>
  <c r="V1027" i="1"/>
  <c r="AD1026" i="1"/>
  <c r="AC1026" i="1"/>
  <c r="AB1026" i="1"/>
  <c r="AA1026" i="1"/>
  <c r="Z1026" i="1"/>
  <c r="Y1026" i="1"/>
  <c r="X1026" i="1"/>
  <c r="W1026" i="1"/>
  <c r="V1026" i="1"/>
  <c r="AD1025" i="1"/>
  <c r="AC1025" i="1"/>
  <c r="AB1025" i="1"/>
  <c r="AA1025" i="1"/>
  <c r="Z1025" i="1"/>
  <c r="Y1025" i="1"/>
  <c r="X1025" i="1"/>
  <c r="W1025" i="1"/>
  <c r="V1025" i="1"/>
  <c r="AD1402" i="1"/>
  <c r="AC1402" i="1"/>
  <c r="AB1402" i="1"/>
  <c r="AA1402" i="1"/>
  <c r="Z1402" i="1"/>
  <c r="Y1402" i="1"/>
  <c r="X1402" i="1"/>
  <c r="W1402" i="1"/>
  <c r="V1402" i="1"/>
  <c r="AD1401" i="1"/>
  <c r="AC1401" i="1"/>
  <c r="AB1401" i="1"/>
  <c r="AA1401" i="1"/>
  <c r="Z1401" i="1"/>
  <c r="Y1401" i="1"/>
  <c r="X1401" i="1"/>
  <c r="W1401" i="1"/>
  <c r="V1401" i="1"/>
  <c r="AD1400" i="1"/>
  <c r="AC1400" i="1"/>
  <c r="AB1400" i="1"/>
  <c r="AA1400" i="1"/>
  <c r="Z1400" i="1"/>
  <c r="Y1400" i="1"/>
  <c r="X1400" i="1"/>
  <c r="W1400" i="1"/>
  <c r="V1400" i="1"/>
  <c r="AD1399" i="1"/>
  <c r="AC1399" i="1"/>
  <c r="AB1399" i="1"/>
  <c r="AA1399" i="1"/>
  <c r="Z1399" i="1"/>
  <c r="Y1399" i="1"/>
  <c r="X1399" i="1"/>
  <c r="W1399" i="1"/>
  <c r="V1399" i="1"/>
  <c r="AD1398" i="1"/>
  <c r="AC1398" i="1"/>
  <c r="AB1398" i="1"/>
  <c r="AA1398" i="1"/>
  <c r="Z1398" i="1"/>
  <c r="Y1398" i="1"/>
  <c r="X1398" i="1"/>
  <c r="W1398" i="1"/>
  <c r="V1398" i="1"/>
  <c r="AD1397" i="1"/>
  <c r="AC1397" i="1"/>
  <c r="AB1397" i="1"/>
  <c r="AA1397" i="1"/>
  <c r="Z1397" i="1"/>
  <c r="Y1397" i="1"/>
  <c r="X1397" i="1"/>
  <c r="W1397" i="1"/>
  <c r="V1397" i="1"/>
  <c r="AD1396" i="1"/>
  <c r="AC1396" i="1"/>
  <c r="AB1396" i="1"/>
  <c r="AA1396" i="1"/>
  <c r="Z1396" i="1"/>
  <c r="Y1396" i="1"/>
  <c r="X1396" i="1"/>
  <c r="W1396" i="1"/>
  <c r="V1396" i="1"/>
  <c r="AD1395" i="1"/>
  <c r="AC1395" i="1"/>
  <c r="AB1395" i="1"/>
  <c r="AA1395" i="1"/>
  <c r="Z1395" i="1"/>
  <c r="Y1395" i="1"/>
  <c r="X1395" i="1"/>
  <c r="W1395" i="1"/>
  <c r="V1395" i="1"/>
  <c r="AD1394" i="1"/>
  <c r="AC1394" i="1"/>
  <c r="AB1394" i="1"/>
  <c r="AA1394" i="1"/>
  <c r="Z1394" i="1"/>
  <c r="Y1394" i="1"/>
  <c r="X1394" i="1"/>
  <c r="W1394" i="1"/>
  <c r="V1394" i="1"/>
  <c r="AD1393" i="1"/>
  <c r="AC1393" i="1"/>
  <c r="AB1393" i="1"/>
  <c r="AA1393" i="1"/>
  <c r="Z1393" i="1"/>
  <c r="Y1393" i="1"/>
  <c r="X1393" i="1"/>
  <c r="W1393" i="1"/>
  <c r="V1393" i="1"/>
  <c r="AD1392" i="1"/>
  <c r="AC1392" i="1"/>
  <c r="AB1392" i="1"/>
  <c r="AA1392" i="1"/>
  <c r="Z1392" i="1"/>
  <c r="Y1392" i="1"/>
  <c r="X1392" i="1"/>
  <c r="W1392" i="1"/>
  <c r="V1392" i="1"/>
  <c r="AD1391" i="1"/>
  <c r="AC1391" i="1"/>
  <c r="AB1391" i="1"/>
  <c r="AA1391" i="1"/>
  <c r="Z1391" i="1"/>
  <c r="Y1391" i="1"/>
  <c r="X1391" i="1"/>
  <c r="W1391" i="1"/>
  <c r="V1391" i="1"/>
  <c r="AD1390" i="1"/>
  <c r="AC1390" i="1"/>
  <c r="AB1390" i="1"/>
  <c r="AA1390" i="1"/>
  <c r="Z1390" i="1"/>
  <c r="Y1390" i="1"/>
  <c r="X1390" i="1"/>
  <c r="W1390" i="1"/>
  <c r="V1390" i="1"/>
  <c r="AD1389" i="1"/>
  <c r="AC1389" i="1"/>
  <c r="AB1389" i="1"/>
  <c r="AA1389" i="1"/>
  <c r="Z1389" i="1"/>
  <c r="Y1389" i="1"/>
  <c r="X1389" i="1"/>
  <c r="W1389" i="1"/>
  <c r="V1389" i="1"/>
  <c r="AD1388" i="1"/>
  <c r="AC1388" i="1"/>
  <c r="AB1388" i="1"/>
  <c r="AA1388" i="1"/>
  <c r="Z1388" i="1"/>
  <c r="Y1388" i="1"/>
  <c r="X1388" i="1"/>
  <c r="W1388" i="1"/>
  <c r="V1388" i="1"/>
  <c r="AD1387" i="1"/>
  <c r="AC1387" i="1"/>
  <c r="AB1387" i="1"/>
  <c r="AA1387" i="1"/>
  <c r="Z1387" i="1"/>
  <c r="Y1387" i="1"/>
  <c r="X1387" i="1"/>
  <c r="W1387" i="1"/>
  <c r="V1387" i="1"/>
  <c r="AD1386" i="1"/>
  <c r="AC1386" i="1"/>
  <c r="AB1386" i="1"/>
  <c r="AA1386" i="1"/>
  <c r="Z1386" i="1"/>
  <c r="Y1386" i="1"/>
  <c r="X1386" i="1"/>
  <c r="W1386" i="1"/>
  <c r="V1386" i="1"/>
  <c r="AD1385" i="1"/>
  <c r="AC1385" i="1"/>
  <c r="AB1385" i="1"/>
  <c r="AA1385" i="1"/>
  <c r="Z1385" i="1"/>
  <c r="Y1385" i="1"/>
  <c r="X1385" i="1"/>
  <c r="W1385" i="1"/>
  <c r="V1385" i="1"/>
  <c r="AD1384" i="1"/>
  <c r="AC1384" i="1"/>
  <c r="AB1384" i="1"/>
  <c r="AA1384" i="1"/>
  <c r="Z1384" i="1"/>
  <c r="Y1384" i="1"/>
  <c r="X1384" i="1"/>
  <c r="W1384" i="1"/>
  <c r="V1384" i="1"/>
  <c r="AD1383" i="1"/>
  <c r="AC1383" i="1"/>
  <c r="AB1383" i="1"/>
  <c r="AA1383" i="1"/>
  <c r="Z1383" i="1"/>
  <c r="Y1383" i="1"/>
  <c r="X1383" i="1"/>
  <c r="W1383" i="1"/>
  <c r="V1383" i="1"/>
  <c r="AD1382" i="1"/>
  <c r="AC1382" i="1"/>
  <c r="AB1382" i="1"/>
  <c r="AA1382" i="1"/>
  <c r="Z1382" i="1"/>
  <c r="Y1382" i="1"/>
  <c r="X1382" i="1"/>
  <c r="W1382" i="1"/>
  <c r="V1382" i="1"/>
  <c r="AD1381" i="1"/>
  <c r="AC1381" i="1"/>
  <c r="AB1381" i="1"/>
  <c r="AA1381" i="1"/>
  <c r="Z1381" i="1"/>
  <c r="Y1381" i="1"/>
  <c r="X1381" i="1"/>
  <c r="W1381" i="1"/>
  <c r="V1381" i="1"/>
  <c r="AD1380" i="1"/>
  <c r="AC1380" i="1"/>
  <c r="AB1380" i="1"/>
  <c r="AA1380" i="1"/>
  <c r="Z1380" i="1"/>
  <c r="Y1380" i="1"/>
  <c r="X1380" i="1"/>
  <c r="W1380" i="1"/>
  <c r="V1380" i="1"/>
  <c r="AD1379" i="1"/>
  <c r="AC1379" i="1"/>
  <c r="AB1379" i="1"/>
  <c r="AA1379" i="1"/>
  <c r="Z1379" i="1"/>
  <c r="Y1379" i="1"/>
  <c r="X1379" i="1"/>
  <c r="W1379" i="1"/>
  <c r="V1379" i="1"/>
  <c r="AD1378" i="1"/>
  <c r="AC1378" i="1"/>
  <c r="AB1378" i="1"/>
  <c r="AA1378" i="1"/>
  <c r="Z1378" i="1"/>
  <c r="Y1378" i="1"/>
  <c r="X1378" i="1"/>
  <c r="W1378" i="1"/>
  <c r="V1378" i="1"/>
  <c r="AD1377" i="1"/>
  <c r="AC1377" i="1"/>
  <c r="AB1377" i="1"/>
  <c r="AA1377" i="1"/>
  <c r="Z1377" i="1"/>
  <c r="Y1377" i="1"/>
  <c r="X1377" i="1"/>
  <c r="W1377" i="1"/>
  <c r="V1377" i="1"/>
  <c r="AD957" i="1"/>
  <c r="AC957" i="1"/>
  <c r="AB957" i="1"/>
  <c r="AA957" i="1"/>
  <c r="Z957" i="1"/>
  <c r="Y957" i="1"/>
  <c r="X957" i="1"/>
  <c r="W957" i="1"/>
  <c r="V957" i="1"/>
  <c r="AD956" i="1"/>
  <c r="AC956" i="1"/>
  <c r="AB956" i="1"/>
  <c r="AA956" i="1"/>
  <c r="Z956" i="1"/>
  <c r="Y956" i="1"/>
  <c r="X956" i="1"/>
  <c r="W956" i="1"/>
  <c r="V956" i="1"/>
  <c r="AD955" i="1"/>
  <c r="AC955" i="1"/>
  <c r="AB955" i="1"/>
  <c r="AA955" i="1"/>
  <c r="Z955" i="1"/>
  <c r="Y955" i="1"/>
  <c r="X955" i="1"/>
  <c r="W955" i="1"/>
  <c r="V955" i="1"/>
  <c r="AD954" i="1"/>
  <c r="AC954" i="1"/>
  <c r="AB954" i="1"/>
  <c r="AA954" i="1"/>
  <c r="Z954" i="1"/>
  <c r="Y954" i="1"/>
  <c r="X954" i="1"/>
  <c r="W954" i="1"/>
  <c r="V954" i="1"/>
  <c r="AD953" i="1"/>
  <c r="AC953" i="1"/>
  <c r="AB953" i="1"/>
  <c r="AA953" i="1"/>
  <c r="Z953" i="1"/>
  <c r="Y953" i="1"/>
  <c r="X953" i="1"/>
  <c r="W953" i="1"/>
  <c r="V953" i="1"/>
  <c r="AD952" i="1"/>
  <c r="AC952" i="1"/>
  <c r="AB952" i="1"/>
  <c r="AA952" i="1"/>
  <c r="Z952" i="1"/>
  <c r="Y952" i="1"/>
  <c r="X952" i="1"/>
  <c r="W952" i="1"/>
  <c r="V952" i="1"/>
  <c r="AD951" i="1"/>
  <c r="AC951" i="1"/>
  <c r="AB951" i="1"/>
  <c r="AA951" i="1"/>
  <c r="Z951" i="1"/>
  <c r="Y951" i="1"/>
  <c r="X951" i="1"/>
  <c r="W951" i="1"/>
  <c r="V951" i="1"/>
  <c r="AD950" i="1"/>
  <c r="AC950" i="1"/>
  <c r="AB950" i="1"/>
  <c r="AA950" i="1"/>
  <c r="Z950" i="1"/>
  <c r="Y950" i="1"/>
  <c r="X950" i="1"/>
  <c r="W950" i="1"/>
  <c r="V950" i="1"/>
  <c r="AD949" i="1"/>
  <c r="AC949" i="1"/>
  <c r="AB949" i="1"/>
  <c r="AA949" i="1"/>
  <c r="Z949" i="1"/>
  <c r="Y949" i="1"/>
  <c r="X949" i="1"/>
  <c r="W949" i="1"/>
  <c r="V949" i="1"/>
  <c r="AD948" i="1"/>
  <c r="AC948" i="1"/>
  <c r="AB948" i="1"/>
  <c r="AA948" i="1"/>
  <c r="Z948" i="1"/>
  <c r="Y948" i="1"/>
  <c r="X948" i="1"/>
  <c r="W948" i="1"/>
  <c r="V948" i="1"/>
  <c r="AD947" i="1"/>
  <c r="AC947" i="1"/>
  <c r="AB947" i="1"/>
  <c r="AA947" i="1"/>
  <c r="Z947" i="1"/>
  <c r="Y947" i="1"/>
  <c r="X947" i="1"/>
  <c r="W947" i="1"/>
  <c r="V947" i="1"/>
  <c r="AD946" i="1"/>
  <c r="AC946" i="1"/>
  <c r="AB946" i="1"/>
  <c r="AA946" i="1"/>
  <c r="Z946" i="1"/>
  <c r="Y946" i="1"/>
  <c r="X946" i="1"/>
  <c r="W946" i="1"/>
  <c r="V946" i="1"/>
  <c r="AD945" i="1"/>
  <c r="AC945" i="1"/>
  <c r="AB945" i="1"/>
  <c r="AA945" i="1"/>
  <c r="Z945" i="1"/>
  <c r="Y945" i="1"/>
  <c r="X945" i="1"/>
  <c r="W945" i="1"/>
  <c r="V945" i="1"/>
  <c r="AD944" i="1"/>
  <c r="AC944" i="1"/>
  <c r="AB944" i="1"/>
  <c r="AA944" i="1"/>
  <c r="Z944" i="1"/>
  <c r="Y944" i="1"/>
  <c r="X944" i="1"/>
  <c r="W944" i="1"/>
  <c r="V944" i="1"/>
  <c r="AD930" i="1"/>
  <c r="AC930" i="1"/>
  <c r="AB930" i="1"/>
  <c r="AA930" i="1"/>
  <c r="Z930" i="1"/>
  <c r="Y930" i="1"/>
  <c r="X930" i="1"/>
  <c r="W930" i="1"/>
  <c r="V930" i="1"/>
  <c r="AD929" i="1"/>
  <c r="AC929" i="1"/>
  <c r="AB929" i="1"/>
  <c r="AA929" i="1"/>
  <c r="Z929" i="1"/>
  <c r="Y929" i="1"/>
  <c r="X929" i="1"/>
  <c r="W929" i="1"/>
  <c r="V929" i="1"/>
  <c r="AD928" i="1"/>
  <c r="AC928" i="1"/>
  <c r="AB928" i="1"/>
  <c r="AA928" i="1"/>
  <c r="Z928" i="1"/>
  <c r="Y928" i="1"/>
  <c r="X928" i="1"/>
  <c r="W928" i="1"/>
  <c r="V928" i="1"/>
  <c r="AD927" i="1"/>
  <c r="AC927" i="1"/>
  <c r="AB927" i="1"/>
  <c r="AA927" i="1"/>
  <c r="Z927" i="1"/>
  <c r="Y927" i="1"/>
  <c r="X927" i="1"/>
  <c r="W927" i="1"/>
  <c r="V927" i="1"/>
  <c r="AD926" i="1"/>
  <c r="AC926" i="1"/>
  <c r="AB926" i="1"/>
  <c r="AA926" i="1"/>
  <c r="Z926" i="1"/>
  <c r="Y926" i="1"/>
  <c r="X926" i="1"/>
  <c r="W926" i="1"/>
  <c r="V926" i="1"/>
  <c r="AD925" i="1"/>
  <c r="AC925" i="1"/>
  <c r="AB925" i="1"/>
  <c r="AA925" i="1"/>
  <c r="Z925" i="1"/>
  <c r="Y925" i="1"/>
  <c r="X925" i="1"/>
  <c r="W925" i="1"/>
  <c r="V925" i="1"/>
  <c r="AD924" i="1"/>
  <c r="AC924" i="1"/>
  <c r="AB924" i="1"/>
  <c r="AA924" i="1"/>
  <c r="Z924" i="1"/>
  <c r="Y924" i="1"/>
  <c r="X924" i="1"/>
  <c r="W924" i="1"/>
  <c r="V924" i="1"/>
  <c r="AD923" i="1"/>
  <c r="AC923" i="1"/>
  <c r="AB923" i="1"/>
  <c r="AA923" i="1"/>
  <c r="Z923" i="1"/>
  <c r="Y923" i="1"/>
  <c r="X923" i="1"/>
  <c r="W923" i="1"/>
  <c r="V923" i="1"/>
  <c r="AD922" i="1"/>
  <c r="AC922" i="1"/>
  <c r="AB922" i="1"/>
  <c r="AA922" i="1"/>
  <c r="Z922" i="1"/>
  <c r="Y922" i="1"/>
  <c r="X922" i="1"/>
  <c r="W922" i="1"/>
  <c r="V922" i="1"/>
  <c r="AD641" i="1"/>
  <c r="AC641" i="1"/>
  <c r="AB641" i="1"/>
  <c r="AA641" i="1"/>
  <c r="Z641" i="1"/>
  <c r="Y641" i="1"/>
  <c r="X641" i="1"/>
  <c r="W641" i="1"/>
  <c r="V641" i="1"/>
  <c r="AD640" i="1"/>
  <c r="AC640" i="1"/>
  <c r="AB640" i="1"/>
  <c r="AA640" i="1"/>
  <c r="Z640" i="1"/>
  <c r="Y640" i="1"/>
  <c r="X640" i="1"/>
  <c r="W640" i="1"/>
  <c r="V640" i="1"/>
  <c r="AD639" i="1"/>
  <c r="AC639" i="1"/>
  <c r="AB639" i="1"/>
  <c r="AA639" i="1"/>
  <c r="Z639" i="1"/>
  <c r="Y639" i="1"/>
  <c r="X639" i="1"/>
  <c r="W639" i="1"/>
  <c r="V639" i="1"/>
  <c r="AD638" i="1"/>
  <c r="AC638" i="1"/>
  <c r="AB638" i="1"/>
  <c r="AA638" i="1"/>
  <c r="Z638" i="1"/>
  <c r="Y638" i="1"/>
  <c r="X638" i="1"/>
  <c r="W638" i="1"/>
  <c r="V638" i="1"/>
  <c r="AD637" i="1"/>
  <c r="AC637" i="1"/>
  <c r="AB637" i="1"/>
  <c r="AA637" i="1"/>
  <c r="Z637" i="1"/>
  <c r="Y637" i="1"/>
  <c r="X637" i="1"/>
  <c r="W637" i="1"/>
  <c r="V637" i="1"/>
  <c r="AD865" i="1"/>
  <c r="AC865" i="1"/>
  <c r="AB865" i="1"/>
  <c r="AA865" i="1"/>
  <c r="Z865" i="1"/>
  <c r="Y865" i="1"/>
  <c r="X865" i="1"/>
  <c r="W865" i="1"/>
  <c r="V865" i="1"/>
  <c r="AD864" i="1"/>
  <c r="AC864" i="1"/>
  <c r="AB864" i="1"/>
  <c r="AA864" i="1"/>
  <c r="Z864" i="1"/>
  <c r="Y864" i="1"/>
  <c r="X864" i="1"/>
  <c r="W864" i="1"/>
  <c r="V864" i="1"/>
  <c r="AD863" i="1"/>
  <c r="AC863" i="1"/>
  <c r="AB863" i="1"/>
  <c r="AA863" i="1"/>
  <c r="Z863" i="1"/>
  <c r="Y863" i="1"/>
  <c r="X863" i="1"/>
  <c r="W863" i="1"/>
  <c r="V863" i="1"/>
  <c r="AD862" i="1"/>
  <c r="AC862" i="1"/>
  <c r="AB862" i="1"/>
  <c r="AA862" i="1"/>
  <c r="Z862" i="1"/>
  <c r="Y862" i="1"/>
  <c r="X862" i="1"/>
  <c r="W862" i="1"/>
  <c r="V862" i="1"/>
  <c r="AD861" i="1"/>
  <c r="AC861" i="1"/>
  <c r="AB861" i="1"/>
  <c r="AA861" i="1"/>
  <c r="Z861" i="1"/>
  <c r="Y861" i="1"/>
  <c r="X861" i="1"/>
  <c r="W861" i="1"/>
  <c r="V861" i="1"/>
  <c r="AD860" i="1"/>
  <c r="AC860" i="1"/>
  <c r="AB860" i="1"/>
  <c r="AA860" i="1"/>
  <c r="Z860" i="1"/>
  <c r="Y860" i="1"/>
  <c r="X860" i="1"/>
  <c r="W860" i="1"/>
  <c r="V860" i="1"/>
  <c r="AD859" i="1"/>
  <c r="AC859" i="1"/>
  <c r="AB859" i="1"/>
  <c r="AA859" i="1"/>
  <c r="Z859" i="1"/>
  <c r="Y859" i="1"/>
  <c r="X859" i="1"/>
  <c r="W859" i="1"/>
  <c r="V859" i="1"/>
  <c r="AD858" i="1"/>
  <c r="AC858" i="1"/>
  <c r="AB858" i="1"/>
  <c r="AA858" i="1"/>
  <c r="Z858" i="1"/>
  <c r="Y858" i="1"/>
  <c r="X858" i="1"/>
  <c r="W858" i="1"/>
  <c r="V858" i="1"/>
  <c r="AD857" i="1"/>
  <c r="AC857" i="1"/>
  <c r="AB857" i="1"/>
  <c r="AA857" i="1"/>
  <c r="Z857" i="1"/>
  <c r="Y857" i="1"/>
  <c r="X857" i="1"/>
  <c r="W857" i="1"/>
  <c r="V857" i="1"/>
  <c r="AD856" i="1"/>
  <c r="AC856" i="1"/>
  <c r="AB856" i="1"/>
  <c r="AA856" i="1"/>
  <c r="Z856" i="1"/>
  <c r="Y856" i="1"/>
  <c r="X856" i="1"/>
  <c r="W856" i="1"/>
  <c r="V856" i="1"/>
  <c r="AD855" i="1"/>
  <c r="AC855" i="1"/>
  <c r="AB855" i="1"/>
  <c r="AA855" i="1"/>
  <c r="Z855" i="1"/>
  <c r="Y855" i="1"/>
  <c r="X855" i="1"/>
  <c r="W855" i="1"/>
  <c r="V855" i="1"/>
  <c r="AD854" i="1"/>
  <c r="AC854" i="1"/>
  <c r="AB854" i="1"/>
  <c r="AA854" i="1"/>
  <c r="Z854" i="1"/>
  <c r="Y854" i="1"/>
  <c r="X854" i="1"/>
  <c r="W854" i="1"/>
  <c r="V854" i="1"/>
  <c r="AD853" i="1"/>
  <c r="AC853" i="1"/>
  <c r="AB853" i="1"/>
  <c r="AA853" i="1"/>
  <c r="Z853" i="1"/>
  <c r="Y853" i="1"/>
  <c r="X853" i="1"/>
  <c r="W853" i="1"/>
  <c r="V853" i="1"/>
  <c r="AD635" i="1"/>
  <c r="AC635" i="1"/>
  <c r="AB635" i="1"/>
  <c r="AA635" i="1"/>
  <c r="Z635" i="1"/>
  <c r="Y635" i="1"/>
  <c r="X635" i="1"/>
  <c r="W635" i="1"/>
  <c r="V635" i="1"/>
  <c r="AD634" i="1"/>
  <c r="AC634" i="1"/>
  <c r="AB634" i="1"/>
  <c r="AA634" i="1"/>
  <c r="Z634" i="1"/>
  <c r="Y634" i="1"/>
  <c r="X634" i="1"/>
  <c r="W634" i="1"/>
  <c r="V634" i="1"/>
  <c r="AD633" i="1"/>
  <c r="AC633" i="1"/>
  <c r="AB633" i="1"/>
  <c r="AA633" i="1"/>
  <c r="Z633" i="1"/>
  <c r="Y633" i="1"/>
  <c r="X633" i="1"/>
  <c r="W633" i="1"/>
  <c r="V633" i="1"/>
  <c r="AD632" i="1"/>
  <c r="AC632" i="1"/>
  <c r="AB632" i="1"/>
  <c r="AA632" i="1"/>
  <c r="Z632" i="1"/>
  <c r="Y632" i="1"/>
  <c r="X632" i="1"/>
  <c r="W632" i="1"/>
  <c r="V632" i="1"/>
  <c r="AD631" i="1"/>
  <c r="AC631" i="1"/>
  <c r="AB631" i="1"/>
  <c r="AA631" i="1"/>
  <c r="Z631" i="1"/>
  <c r="Y631" i="1"/>
  <c r="X631" i="1"/>
  <c r="W631" i="1"/>
  <c r="V631" i="1"/>
  <c r="AD630" i="1"/>
  <c r="AC630" i="1"/>
  <c r="AB630" i="1"/>
  <c r="AA630" i="1"/>
  <c r="Z630" i="1"/>
  <c r="Y630" i="1"/>
  <c r="X630" i="1"/>
  <c r="W630" i="1"/>
  <c r="V630" i="1"/>
  <c r="AD629" i="1"/>
  <c r="AC629" i="1"/>
  <c r="AB629" i="1"/>
  <c r="AA629" i="1"/>
  <c r="Z629" i="1"/>
  <c r="Y629" i="1"/>
  <c r="X629" i="1"/>
  <c r="W629" i="1"/>
  <c r="V629" i="1"/>
  <c r="AD628" i="1"/>
  <c r="AC628" i="1"/>
  <c r="AB628" i="1"/>
  <c r="AA628" i="1"/>
  <c r="Z628" i="1"/>
  <c r="Y628" i="1"/>
  <c r="X628" i="1"/>
  <c r="W628" i="1"/>
  <c r="V628" i="1"/>
  <c r="AD627" i="1"/>
  <c r="AC627" i="1"/>
  <c r="AB627" i="1"/>
  <c r="AA627" i="1"/>
  <c r="Z627" i="1"/>
  <c r="Y627" i="1"/>
  <c r="X627" i="1"/>
  <c r="W627" i="1"/>
  <c r="V627" i="1"/>
  <c r="AD626" i="1"/>
  <c r="AC626" i="1"/>
  <c r="AB626" i="1"/>
  <c r="AA626" i="1"/>
  <c r="Z626" i="1"/>
  <c r="Y626" i="1"/>
  <c r="X626" i="1"/>
  <c r="W626" i="1"/>
  <c r="V626" i="1"/>
  <c r="AD625" i="1"/>
  <c r="AC625" i="1"/>
  <c r="AB625" i="1"/>
  <c r="AA625" i="1"/>
  <c r="Z625" i="1"/>
  <c r="Y625" i="1"/>
  <c r="X625" i="1"/>
  <c r="W625" i="1"/>
  <c r="V625" i="1"/>
  <c r="AD624" i="1"/>
  <c r="AC624" i="1"/>
  <c r="AB624" i="1"/>
  <c r="AA624" i="1"/>
  <c r="Z624" i="1"/>
  <c r="Y624" i="1"/>
  <c r="X624" i="1"/>
  <c r="W624" i="1"/>
  <c r="V624" i="1"/>
  <c r="AD807" i="1"/>
  <c r="AC807" i="1"/>
  <c r="AB807" i="1"/>
  <c r="AA807" i="1"/>
  <c r="Z807" i="1"/>
  <c r="Y807" i="1"/>
  <c r="X807" i="1"/>
  <c r="W807" i="1"/>
  <c r="V807" i="1"/>
  <c r="AD806" i="1"/>
  <c r="AC806" i="1"/>
  <c r="AB806" i="1"/>
  <c r="AA806" i="1"/>
  <c r="Z806" i="1"/>
  <c r="Y806" i="1"/>
  <c r="X806" i="1"/>
  <c r="W806" i="1"/>
  <c r="V806" i="1"/>
  <c r="AD805" i="1"/>
  <c r="AC805" i="1"/>
  <c r="AB805" i="1"/>
  <c r="AA805" i="1"/>
  <c r="Z805" i="1"/>
  <c r="Y805" i="1"/>
  <c r="X805" i="1"/>
  <c r="W805" i="1"/>
  <c r="V805" i="1"/>
  <c r="AD804" i="1"/>
  <c r="AC804" i="1"/>
  <c r="AB804" i="1"/>
  <c r="AA804" i="1"/>
  <c r="Z804" i="1"/>
  <c r="Y804" i="1"/>
  <c r="X804" i="1"/>
  <c r="W804" i="1"/>
  <c r="V804" i="1"/>
  <c r="AD781" i="1"/>
  <c r="AC781" i="1"/>
  <c r="AB781" i="1"/>
  <c r="AA781" i="1"/>
  <c r="Z781" i="1"/>
  <c r="Y781" i="1"/>
  <c r="X781" i="1"/>
  <c r="W781" i="1"/>
  <c r="V781" i="1"/>
  <c r="AD780" i="1"/>
  <c r="AC780" i="1"/>
  <c r="AB780" i="1"/>
  <c r="AA780" i="1"/>
  <c r="Z780" i="1"/>
  <c r="Y780" i="1"/>
  <c r="X780" i="1"/>
  <c r="W780" i="1"/>
  <c r="V780" i="1"/>
  <c r="AD779" i="1"/>
  <c r="AC779" i="1"/>
  <c r="AB779" i="1"/>
  <c r="AA779" i="1"/>
  <c r="Z779" i="1"/>
  <c r="Y779" i="1"/>
  <c r="X779" i="1"/>
  <c r="W779" i="1"/>
  <c r="V779" i="1"/>
  <c r="AD778" i="1"/>
  <c r="AC778" i="1"/>
  <c r="AB778" i="1"/>
  <c r="AA778" i="1"/>
  <c r="Z778" i="1"/>
  <c r="Y778" i="1"/>
  <c r="X778" i="1"/>
  <c r="W778" i="1"/>
  <c r="V778" i="1"/>
  <c r="AD777" i="1"/>
  <c r="AC777" i="1"/>
  <c r="AB777" i="1"/>
  <c r="AA777" i="1"/>
  <c r="Z777" i="1"/>
  <c r="Y777" i="1"/>
  <c r="X777" i="1"/>
  <c r="W777" i="1"/>
  <c r="V777" i="1"/>
  <c r="AD776" i="1"/>
  <c r="AC776" i="1"/>
  <c r="AB776" i="1"/>
  <c r="AA776" i="1"/>
  <c r="Z776" i="1"/>
  <c r="Y776" i="1"/>
  <c r="X776" i="1"/>
  <c r="W776" i="1"/>
  <c r="V776" i="1"/>
  <c r="AD775" i="1"/>
  <c r="AC775" i="1"/>
  <c r="AB775" i="1"/>
  <c r="AA775" i="1"/>
  <c r="Z775" i="1"/>
  <c r="Y775" i="1"/>
  <c r="X775" i="1"/>
  <c r="W775" i="1"/>
  <c r="V775" i="1"/>
  <c r="AD774" i="1"/>
  <c r="AC774" i="1"/>
  <c r="AB774" i="1"/>
  <c r="AA774" i="1"/>
  <c r="Z774" i="1"/>
  <c r="Y774" i="1"/>
  <c r="X774" i="1"/>
  <c r="W774" i="1"/>
  <c r="V774" i="1"/>
  <c r="AD773" i="1"/>
  <c r="AC773" i="1"/>
  <c r="AB773" i="1"/>
  <c r="AA773" i="1"/>
  <c r="Z773" i="1"/>
  <c r="Y773" i="1"/>
  <c r="X773" i="1"/>
  <c r="W773" i="1"/>
  <c r="V773" i="1"/>
  <c r="AD772" i="1"/>
  <c r="AC772" i="1"/>
  <c r="AB772" i="1"/>
  <c r="AA772" i="1"/>
  <c r="Z772" i="1"/>
  <c r="Y772" i="1"/>
  <c r="X772" i="1"/>
  <c r="W772" i="1"/>
  <c r="V772" i="1"/>
  <c r="AD771" i="1"/>
  <c r="AC771" i="1"/>
  <c r="AB771" i="1"/>
  <c r="AA771" i="1"/>
  <c r="Z771" i="1"/>
  <c r="Y771" i="1"/>
  <c r="X771" i="1"/>
  <c r="W771" i="1"/>
  <c r="V771" i="1"/>
  <c r="AD770" i="1"/>
  <c r="AC770" i="1"/>
  <c r="AB770" i="1"/>
  <c r="AA770" i="1"/>
  <c r="Z770" i="1"/>
  <c r="Y770" i="1"/>
  <c r="X770" i="1"/>
  <c r="W770" i="1"/>
  <c r="V770" i="1"/>
  <c r="AD769" i="1"/>
  <c r="AC769" i="1"/>
  <c r="AB769" i="1"/>
  <c r="AA769" i="1"/>
  <c r="Z769" i="1"/>
  <c r="Y769" i="1"/>
  <c r="X769" i="1"/>
  <c r="W769" i="1"/>
  <c r="V769" i="1"/>
  <c r="AD768" i="1"/>
  <c r="AC768" i="1"/>
  <c r="AB768" i="1"/>
  <c r="AA768" i="1"/>
  <c r="Z768" i="1"/>
  <c r="Y768" i="1"/>
  <c r="X768" i="1"/>
  <c r="W768" i="1"/>
  <c r="V768" i="1"/>
  <c r="AD767" i="1"/>
  <c r="AC767" i="1"/>
  <c r="AB767" i="1"/>
  <c r="AA767" i="1"/>
  <c r="Z767" i="1"/>
  <c r="Y767" i="1"/>
  <c r="X767" i="1"/>
  <c r="W767" i="1"/>
  <c r="V767" i="1"/>
  <c r="AD766" i="1"/>
  <c r="AC766" i="1"/>
  <c r="AB766" i="1"/>
  <c r="AA766" i="1"/>
  <c r="Z766" i="1"/>
  <c r="Y766" i="1"/>
  <c r="X766" i="1"/>
  <c r="W766" i="1"/>
  <c r="V766" i="1"/>
  <c r="AD765" i="1"/>
  <c r="AC765" i="1"/>
  <c r="AB765" i="1"/>
  <c r="AA765" i="1"/>
  <c r="Z765" i="1"/>
  <c r="Y765" i="1"/>
  <c r="X765" i="1"/>
  <c r="W765" i="1"/>
  <c r="V765" i="1"/>
  <c r="AD764" i="1"/>
  <c r="AC764" i="1"/>
  <c r="AB764" i="1"/>
  <c r="AA764" i="1"/>
  <c r="Z764" i="1"/>
  <c r="Y764" i="1"/>
  <c r="X764" i="1"/>
  <c r="W764" i="1"/>
  <c r="V764" i="1"/>
  <c r="AD763" i="1"/>
  <c r="AC763" i="1"/>
  <c r="AB763" i="1"/>
  <c r="AA763" i="1"/>
  <c r="Z763" i="1"/>
  <c r="Y763" i="1"/>
  <c r="X763" i="1"/>
  <c r="W763" i="1"/>
  <c r="V763" i="1"/>
  <c r="AD762" i="1"/>
  <c r="AC762" i="1"/>
  <c r="AB762" i="1"/>
  <c r="AA762" i="1"/>
  <c r="Z762" i="1"/>
  <c r="Y762" i="1"/>
  <c r="X762" i="1"/>
  <c r="W762" i="1"/>
  <c r="V762" i="1"/>
  <c r="AD761" i="1"/>
  <c r="AC761" i="1"/>
  <c r="AB761" i="1"/>
  <c r="AA761" i="1"/>
  <c r="Z761" i="1"/>
  <c r="Y761" i="1"/>
  <c r="X761" i="1"/>
  <c r="W761" i="1"/>
  <c r="V761" i="1"/>
  <c r="AD760" i="1"/>
  <c r="AC760" i="1"/>
  <c r="AB760" i="1"/>
  <c r="AA760" i="1"/>
  <c r="Z760" i="1"/>
  <c r="Y760" i="1"/>
  <c r="X760" i="1"/>
  <c r="W760" i="1"/>
  <c r="V760" i="1"/>
  <c r="AD759" i="1"/>
  <c r="AC759" i="1"/>
  <c r="AB759" i="1"/>
  <c r="AA759" i="1"/>
  <c r="Z759" i="1"/>
  <c r="Y759" i="1"/>
  <c r="X759" i="1"/>
  <c r="W759" i="1"/>
  <c r="V759" i="1"/>
  <c r="AD758" i="1"/>
  <c r="AC758" i="1"/>
  <c r="AB758" i="1"/>
  <c r="AA758" i="1"/>
  <c r="Z758" i="1"/>
  <c r="Y758" i="1"/>
  <c r="X758" i="1"/>
  <c r="W758" i="1"/>
  <c r="V758" i="1"/>
  <c r="AD757" i="1"/>
  <c r="AC757" i="1"/>
  <c r="AB757" i="1"/>
  <c r="AA757" i="1"/>
  <c r="Z757" i="1"/>
  <c r="Y757" i="1"/>
  <c r="X757" i="1"/>
  <c r="W757" i="1"/>
  <c r="V757" i="1"/>
  <c r="AD756" i="1"/>
  <c r="AC756" i="1"/>
  <c r="AB756" i="1"/>
  <c r="AA756" i="1"/>
  <c r="Z756" i="1"/>
  <c r="Y756" i="1"/>
  <c r="X756" i="1"/>
  <c r="W756" i="1"/>
  <c r="V756" i="1"/>
  <c r="AD755" i="1"/>
  <c r="AC755" i="1"/>
  <c r="AB755" i="1"/>
  <c r="AA755" i="1"/>
  <c r="Z755" i="1"/>
  <c r="Y755" i="1"/>
  <c r="X755" i="1"/>
  <c r="W755" i="1"/>
  <c r="V755" i="1"/>
  <c r="AD852" i="1"/>
  <c r="AC852" i="1"/>
  <c r="AB852" i="1"/>
  <c r="AA852" i="1"/>
  <c r="Z852" i="1"/>
  <c r="Y852" i="1"/>
  <c r="X852" i="1"/>
  <c r="W852" i="1"/>
  <c r="V852" i="1"/>
  <c r="AD851" i="1"/>
  <c r="AC851" i="1"/>
  <c r="AB851" i="1"/>
  <c r="AA851" i="1"/>
  <c r="Z851" i="1"/>
  <c r="Y851" i="1"/>
  <c r="X851" i="1"/>
  <c r="W851" i="1"/>
  <c r="V851" i="1"/>
  <c r="AD850" i="1"/>
  <c r="AC850" i="1"/>
  <c r="AB850" i="1"/>
  <c r="AA850" i="1"/>
  <c r="Z850" i="1"/>
  <c r="Y850" i="1"/>
  <c r="X850" i="1"/>
  <c r="W850" i="1"/>
  <c r="V850" i="1"/>
  <c r="AD849" i="1"/>
  <c r="AC849" i="1"/>
  <c r="AB849" i="1"/>
  <c r="AA849" i="1"/>
  <c r="Z849" i="1"/>
  <c r="Y849" i="1"/>
  <c r="X849" i="1"/>
  <c r="W849" i="1"/>
  <c r="V849" i="1"/>
  <c r="AD848" i="1"/>
  <c r="AC848" i="1"/>
  <c r="AB848" i="1"/>
  <c r="AA848" i="1"/>
  <c r="Z848" i="1"/>
  <c r="Y848" i="1"/>
  <c r="X848" i="1"/>
  <c r="W848" i="1"/>
  <c r="V848" i="1"/>
  <c r="AD847" i="1"/>
  <c r="AC847" i="1"/>
  <c r="AB847" i="1"/>
  <c r="AA847" i="1"/>
  <c r="Z847" i="1"/>
  <c r="Y847" i="1"/>
  <c r="X847" i="1"/>
  <c r="W847" i="1"/>
  <c r="V847" i="1"/>
  <c r="AD846" i="1"/>
  <c r="AC846" i="1"/>
  <c r="AB846" i="1"/>
  <c r="AA846" i="1"/>
  <c r="Z846" i="1"/>
  <c r="Y846" i="1"/>
  <c r="X846" i="1"/>
  <c r="W846" i="1"/>
  <c r="V846" i="1"/>
  <c r="AD845" i="1"/>
  <c r="AC845" i="1"/>
  <c r="AB845" i="1"/>
  <c r="AA845" i="1"/>
  <c r="Z845" i="1"/>
  <c r="Y845" i="1"/>
  <c r="X845" i="1"/>
  <c r="W845" i="1"/>
  <c r="V845" i="1"/>
  <c r="AD842" i="1"/>
  <c r="AC842" i="1"/>
  <c r="AB842" i="1"/>
  <c r="AA842" i="1"/>
  <c r="Z842" i="1"/>
  <c r="Y842" i="1"/>
  <c r="X842" i="1"/>
  <c r="W842" i="1"/>
  <c r="V842" i="1"/>
  <c r="AD841" i="1"/>
  <c r="AC841" i="1"/>
  <c r="AB841" i="1"/>
  <c r="AA841" i="1"/>
  <c r="Z841" i="1"/>
  <c r="Y841" i="1"/>
  <c r="X841" i="1"/>
  <c r="W841" i="1"/>
  <c r="V841" i="1"/>
  <c r="AD840" i="1"/>
  <c r="AC840" i="1"/>
  <c r="AB840" i="1"/>
  <c r="AA840" i="1"/>
  <c r="Z840" i="1"/>
  <c r="Y840" i="1"/>
  <c r="X840" i="1"/>
  <c r="W840" i="1"/>
  <c r="V840" i="1"/>
  <c r="AD839" i="1"/>
  <c r="AC839" i="1"/>
  <c r="AB839" i="1"/>
  <c r="AA839" i="1"/>
  <c r="Z839" i="1"/>
  <c r="Y839" i="1"/>
  <c r="X839" i="1"/>
  <c r="W839" i="1"/>
  <c r="V839" i="1"/>
  <c r="AD838" i="1"/>
  <c r="AC838" i="1"/>
  <c r="AB838" i="1"/>
  <c r="AA838" i="1"/>
  <c r="Z838" i="1"/>
  <c r="Y838" i="1"/>
  <c r="X838" i="1"/>
  <c r="W838" i="1"/>
  <c r="V838" i="1"/>
  <c r="AD837" i="1"/>
  <c r="AC837" i="1"/>
  <c r="AB837" i="1"/>
  <c r="AA837" i="1"/>
  <c r="Z837" i="1"/>
  <c r="Y837" i="1"/>
  <c r="X837" i="1"/>
  <c r="W837" i="1"/>
  <c r="V837" i="1"/>
  <c r="AD836" i="1"/>
  <c r="AC836" i="1"/>
  <c r="AB836" i="1"/>
  <c r="AA836" i="1"/>
  <c r="Z836" i="1"/>
  <c r="Y836" i="1"/>
  <c r="X836" i="1"/>
  <c r="W836" i="1"/>
  <c r="V836" i="1"/>
  <c r="AD835" i="1"/>
  <c r="AC835" i="1"/>
  <c r="AB835" i="1"/>
  <c r="AA835" i="1"/>
  <c r="Z835" i="1"/>
  <c r="Y835" i="1"/>
  <c r="X835" i="1"/>
  <c r="W835" i="1"/>
  <c r="V835" i="1"/>
  <c r="AD834" i="1"/>
  <c r="AC834" i="1"/>
  <c r="AB834" i="1"/>
  <c r="AA834" i="1"/>
  <c r="Z834" i="1"/>
  <c r="Y834" i="1"/>
  <c r="X834" i="1"/>
  <c r="W834" i="1"/>
  <c r="V834" i="1"/>
  <c r="AD833" i="1"/>
  <c r="AC833" i="1"/>
  <c r="AB833" i="1"/>
  <c r="AA833" i="1"/>
  <c r="Z833" i="1"/>
  <c r="Y833" i="1"/>
  <c r="X833" i="1"/>
  <c r="W833" i="1"/>
  <c r="V833" i="1"/>
  <c r="AD832" i="1"/>
  <c r="AC832" i="1"/>
  <c r="AB832" i="1"/>
  <c r="AA832" i="1"/>
  <c r="Z832" i="1"/>
  <c r="Y832" i="1"/>
  <c r="X832" i="1"/>
  <c r="W832" i="1"/>
  <c r="V832" i="1"/>
  <c r="AD831" i="1"/>
  <c r="AC831" i="1"/>
  <c r="AB831" i="1"/>
  <c r="AA831" i="1"/>
  <c r="Z831" i="1"/>
  <c r="Y831" i="1"/>
  <c r="X831" i="1"/>
  <c r="W831" i="1"/>
  <c r="V831" i="1"/>
  <c r="AD830" i="1"/>
  <c r="AC830" i="1"/>
  <c r="AB830" i="1"/>
  <c r="AA830" i="1"/>
  <c r="Z830" i="1"/>
  <c r="Y830" i="1"/>
  <c r="X830" i="1"/>
  <c r="W830" i="1"/>
  <c r="V830" i="1"/>
  <c r="AD829" i="1"/>
  <c r="AC829" i="1"/>
  <c r="AB829" i="1"/>
  <c r="AA829" i="1"/>
  <c r="Z829" i="1"/>
  <c r="Y829" i="1"/>
  <c r="X829" i="1"/>
  <c r="W829" i="1"/>
  <c r="V829" i="1"/>
  <c r="AD828" i="1"/>
  <c r="AC828" i="1"/>
  <c r="AB828" i="1"/>
  <c r="AA828" i="1"/>
  <c r="Z828" i="1"/>
  <c r="Y828" i="1"/>
  <c r="X828" i="1"/>
  <c r="W828" i="1"/>
  <c r="V828" i="1"/>
  <c r="AD827" i="1"/>
  <c r="AC827" i="1"/>
  <c r="AB827" i="1"/>
  <c r="AA827" i="1"/>
  <c r="Z827" i="1"/>
  <c r="Y827" i="1"/>
  <c r="X827" i="1"/>
  <c r="W827" i="1"/>
  <c r="V827" i="1"/>
  <c r="AD819" i="1"/>
  <c r="AC819" i="1"/>
  <c r="AB819" i="1"/>
  <c r="AA819" i="1"/>
  <c r="Z819" i="1"/>
  <c r="Y819" i="1"/>
  <c r="X819" i="1"/>
  <c r="W819" i="1"/>
  <c r="V819" i="1"/>
  <c r="AD818" i="1"/>
  <c r="AC818" i="1"/>
  <c r="AB818" i="1"/>
  <c r="AA818" i="1"/>
  <c r="Z818" i="1"/>
  <c r="Y818" i="1"/>
  <c r="X818" i="1"/>
  <c r="W818" i="1"/>
  <c r="V818" i="1"/>
  <c r="AD817" i="1"/>
  <c r="AC817" i="1"/>
  <c r="AB817" i="1"/>
  <c r="AA817" i="1"/>
  <c r="Z817" i="1"/>
  <c r="Y817" i="1"/>
  <c r="X817" i="1"/>
  <c r="W817" i="1"/>
  <c r="V817" i="1"/>
  <c r="AD816" i="1"/>
  <c r="AC816" i="1"/>
  <c r="AB816" i="1"/>
  <c r="AA816" i="1"/>
  <c r="Z816" i="1"/>
  <c r="Y816" i="1"/>
  <c r="X816" i="1"/>
  <c r="W816" i="1"/>
  <c r="V816" i="1"/>
  <c r="AD815" i="1"/>
  <c r="AC815" i="1"/>
  <c r="AB815" i="1"/>
  <c r="AA815" i="1"/>
  <c r="Z815" i="1"/>
  <c r="Y815" i="1"/>
  <c r="X815" i="1"/>
  <c r="W815" i="1"/>
  <c r="V815" i="1"/>
  <c r="AD814" i="1"/>
  <c r="AC814" i="1"/>
  <c r="AB814" i="1"/>
  <c r="AA814" i="1"/>
  <c r="Z814" i="1"/>
  <c r="Y814" i="1"/>
  <c r="X814" i="1"/>
  <c r="W814" i="1"/>
  <c r="V814" i="1"/>
  <c r="AD813" i="1"/>
  <c r="AC813" i="1"/>
  <c r="AB813" i="1"/>
  <c r="AA813" i="1"/>
  <c r="Z813" i="1"/>
  <c r="Y813" i="1"/>
  <c r="X813" i="1"/>
  <c r="W813" i="1"/>
  <c r="V813" i="1"/>
  <c r="AD812" i="1"/>
  <c r="AC812" i="1"/>
  <c r="AB812" i="1"/>
  <c r="AA812" i="1"/>
  <c r="Z812" i="1"/>
  <c r="Y812" i="1"/>
  <c r="X812" i="1"/>
  <c r="W812" i="1"/>
  <c r="V812" i="1"/>
  <c r="AD811" i="1"/>
  <c r="AC811" i="1"/>
  <c r="AB811" i="1"/>
  <c r="AA811" i="1"/>
  <c r="Z811" i="1"/>
  <c r="Y811" i="1"/>
  <c r="X811" i="1"/>
  <c r="W811" i="1"/>
  <c r="V811" i="1"/>
  <c r="AD576" i="1"/>
  <c r="AC576" i="1"/>
  <c r="AB576" i="1"/>
  <c r="AA576" i="1"/>
  <c r="Z576" i="1"/>
  <c r="Y576" i="1"/>
  <c r="X576" i="1"/>
  <c r="W576" i="1"/>
  <c r="V576" i="1"/>
  <c r="AD575" i="1"/>
  <c r="AC575" i="1"/>
  <c r="AB575" i="1"/>
  <c r="AA575" i="1"/>
  <c r="Z575" i="1"/>
  <c r="Y575" i="1"/>
  <c r="X575" i="1"/>
  <c r="W575" i="1"/>
  <c r="V575" i="1"/>
  <c r="AD883" i="1"/>
  <c r="AC883" i="1"/>
  <c r="AB883" i="1"/>
  <c r="AA883" i="1"/>
  <c r="Z883" i="1"/>
  <c r="Y883" i="1"/>
  <c r="X883" i="1"/>
  <c r="W883" i="1"/>
  <c r="V883" i="1"/>
  <c r="AD882" i="1"/>
  <c r="AC882" i="1"/>
  <c r="AB882" i="1"/>
  <c r="AA882" i="1"/>
  <c r="Z882" i="1"/>
  <c r="Y882" i="1"/>
  <c r="X882" i="1"/>
  <c r="W882" i="1"/>
  <c r="V882" i="1"/>
  <c r="AD881" i="1"/>
  <c r="AC881" i="1"/>
  <c r="AB881" i="1"/>
  <c r="AA881" i="1"/>
  <c r="Z881" i="1"/>
  <c r="Y881" i="1"/>
  <c r="X881" i="1"/>
  <c r="W881" i="1"/>
  <c r="V881" i="1"/>
  <c r="AD880" i="1"/>
  <c r="AC880" i="1"/>
  <c r="AB880" i="1"/>
  <c r="AA880" i="1"/>
  <c r="Z880" i="1"/>
  <c r="Y880" i="1"/>
  <c r="X880" i="1"/>
  <c r="W880" i="1"/>
  <c r="V880" i="1"/>
  <c r="AD734" i="1"/>
  <c r="AC734" i="1"/>
  <c r="AB734" i="1"/>
  <c r="AA734" i="1"/>
  <c r="Z734" i="1"/>
  <c r="Y734" i="1"/>
  <c r="X734" i="1"/>
  <c r="W734" i="1"/>
  <c r="V734" i="1"/>
  <c r="AD733" i="1"/>
  <c r="AC733" i="1"/>
  <c r="AB733" i="1"/>
  <c r="AA733" i="1"/>
  <c r="Z733" i="1"/>
  <c r="Y733" i="1"/>
  <c r="X733" i="1"/>
  <c r="W733" i="1"/>
  <c r="V733" i="1"/>
  <c r="AD732" i="1"/>
  <c r="AC732" i="1"/>
  <c r="AB732" i="1"/>
  <c r="AA732" i="1"/>
  <c r="Z732" i="1"/>
  <c r="Y732" i="1"/>
  <c r="X732" i="1"/>
  <c r="W732" i="1"/>
  <c r="V732" i="1"/>
  <c r="AD731" i="1"/>
  <c r="AC731" i="1"/>
  <c r="AB731" i="1"/>
  <c r="AA731" i="1"/>
  <c r="Z731" i="1"/>
  <c r="Y731" i="1"/>
  <c r="X731" i="1"/>
  <c r="W731" i="1"/>
  <c r="V731" i="1"/>
  <c r="AD730" i="1"/>
  <c r="AC730" i="1"/>
  <c r="AB730" i="1"/>
  <c r="AA730" i="1"/>
  <c r="Z730" i="1"/>
  <c r="Y730" i="1"/>
  <c r="X730" i="1"/>
  <c r="W730" i="1"/>
  <c r="V730" i="1"/>
  <c r="AD729" i="1"/>
  <c r="AC729" i="1"/>
  <c r="AB729" i="1"/>
  <c r="AA729" i="1"/>
  <c r="Z729" i="1"/>
  <c r="Y729" i="1"/>
  <c r="X729" i="1"/>
  <c r="W729" i="1"/>
  <c r="V729" i="1"/>
  <c r="AD728" i="1"/>
  <c r="AC728" i="1"/>
  <c r="AB728" i="1"/>
  <c r="AA728" i="1"/>
  <c r="Z728" i="1"/>
  <c r="Y728" i="1"/>
  <c r="X728" i="1"/>
  <c r="W728" i="1"/>
  <c r="V728" i="1"/>
  <c r="AD727" i="1"/>
  <c r="AC727" i="1"/>
  <c r="AB727" i="1"/>
  <c r="AA727" i="1"/>
  <c r="Z727" i="1"/>
  <c r="Y727" i="1"/>
  <c r="X727" i="1"/>
  <c r="W727" i="1"/>
  <c r="V727" i="1"/>
  <c r="AD726" i="1"/>
  <c r="AC726" i="1"/>
  <c r="AB726" i="1"/>
  <c r="AA726" i="1"/>
  <c r="Z726" i="1"/>
  <c r="Y726" i="1"/>
  <c r="X726" i="1"/>
  <c r="W726" i="1"/>
  <c r="V726" i="1"/>
  <c r="AD725" i="1"/>
  <c r="AC725" i="1"/>
  <c r="AB725" i="1"/>
  <c r="AA725" i="1"/>
  <c r="Z725" i="1"/>
  <c r="Y725" i="1"/>
  <c r="X725" i="1"/>
  <c r="W725" i="1"/>
  <c r="V725" i="1"/>
  <c r="AD724" i="1"/>
  <c r="AC724" i="1"/>
  <c r="AB724" i="1"/>
  <c r="AA724" i="1"/>
  <c r="Z724" i="1"/>
  <c r="Y724" i="1"/>
  <c r="X724" i="1"/>
  <c r="W724" i="1"/>
  <c r="V724" i="1"/>
  <c r="AD723" i="1"/>
  <c r="AC723" i="1"/>
  <c r="AB723" i="1"/>
  <c r="AA723" i="1"/>
  <c r="Z723" i="1"/>
  <c r="Y723" i="1"/>
  <c r="X723" i="1"/>
  <c r="W723" i="1"/>
  <c r="V723" i="1"/>
  <c r="AD722" i="1"/>
  <c r="AC722" i="1"/>
  <c r="AB722" i="1"/>
  <c r="AA722" i="1"/>
  <c r="Z722" i="1"/>
  <c r="Y722" i="1"/>
  <c r="X722" i="1"/>
  <c r="W722" i="1"/>
  <c r="V722" i="1"/>
  <c r="AD721" i="1"/>
  <c r="AC721" i="1"/>
  <c r="AB721" i="1"/>
  <c r="AA721" i="1"/>
  <c r="Z721" i="1"/>
  <c r="Y721" i="1"/>
  <c r="X721" i="1"/>
  <c r="W721" i="1"/>
  <c r="V721" i="1"/>
  <c r="AD720" i="1"/>
  <c r="AC720" i="1"/>
  <c r="AB720" i="1"/>
  <c r="AA720" i="1"/>
  <c r="Z720" i="1"/>
  <c r="Y720" i="1"/>
  <c r="X720" i="1"/>
  <c r="W720" i="1"/>
  <c r="V720" i="1"/>
  <c r="AD719" i="1"/>
  <c r="AC719" i="1"/>
  <c r="AB719" i="1"/>
  <c r="AA719" i="1"/>
  <c r="Z719" i="1"/>
  <c r="Y719" i="1"/>
  <c r="X719" i="1"/>
  <c r="W719" i="1"/>
  <c r="V719" i="1"/>
  <c r="AD718" i="1"/>
  <c r="AC718" i="1"/>
  <c r="AB718" i="1"/>
  <c r="AA718" i="1"/>
  <c r="Z718" i="1"/>
  <c r="Y718" i="1"/>
  <c r="X718" i="1"/>
  <c r="W718" i="1"/>
  <c r="V718" i="1"/>
  <c r="AD717" i="1"/>
  <c r="AC717" i="1"/>
  <c r="AB717" i="1"/>
  <c r="AA717" i="1"/>
  <c r="Z717" i="1"/>
  <c r="Y717" i="1"/>
  <c r="X717" i="1"/>
  <c r="W717" i="1"/>
  <c r="V717" i="1"/>
  <c r="AD716" i="1"/>
  <c r="AC716" i="1"/>
  <c r="AB716" i="1"/>
  <c r="AA716" i="1"/>
  <c r="Z716" i="1"/>
  <c r="Y716" i="1"/>
  <c r="X716" i="1"/>
  <c r="W716" i="1"/>
  <c r="V716" i="1"/>
  <c r="AD715" i="1"/>
  <c r="AC715" i="1"/>
  <c r="AB715" i="1"/>
  <c r="AA715" i="1"/>
  <c r="Z715" i="1"/>
  <c r="Y715" i="1"/>
  <c r="X715" i="1"/>
  <c r="W715" i="1"/>
  <c r="V715" i="1"/>
  <c r="AD714" i="1"/>
  <c r="AC714" i="1"/>
  <c r="AB714" i="1"/>
  <c r="AA714" i="1"/>
  <c r="Z714" i="1"/>
  <c r="Y714" i="1"/>
  <c r="X714" i="1"/>
  <c r="W714" i="1"/>
  <c r="V714" i="1"/>
  <c r="AD713" i="1"/>
  <c r="AC713" i="1"/>
  <c r="AB713" i="1"/>
  <c r="AA713" i="1"/>
  <c r="Z713" i="1"/>
  <c r="Y713" i="1"/>
  <c r="X713" i="1"/>
  <c r="W713" i="1"/>
  <c r="V713" i="1"/>
  <c r="AD712" i="1"/>
  <c r="AC712" i="1"/>
  <c r="AB712" i="1"/>
  <c r="AA712" i="1"/>
  <c r="Z712" i="1"/>
  <c r="Y712" i="1"/>
  <c r="X712" i="1"/>
  <c r="W712" i="1"/>
  <c r="V712" i="1"/>
  <c r="AD686" i="1"/>
  <c r="AC686" i="1"/>
  <c r="AB686" i="1"/>
  <c r="AA686" i="1"/>
  <c r="Z686" i="1"/>
  <c r="Y686" i="1"/>
  <c r="X686" i="1"/>
  <c r="W686" i="1"/>
  <c r="V686" i="1"/>
  <c r="AD685" i="1"/>
  <c r="AC685" i="1"/>
  <c r="AB685" i="1"/>
  <c r="AA685" i="1"/>
  <c r="Z685" i="1"/>
  <c r="Y685" i="1"/>
  <c r="X685" i="1"/>
  <c r="W685" i="1"/>
  <c r="V685" i="1"/>
  <c r="AD684" i="1"/>
  <c r="AC684" i="1"/>
  <c r="AB684" i="1"/>
  <c r="AA684" i="1"/>
  <c r="Z684" i="1"/>
  <c r="Y684" i="1"/>
  <c r="X684" i="1"/>
  <c r="W684" i="1"/>
  <c r="V684" i="1"/>
  <c r="AD683" i="1"/>
  <c r="AC683" i="1"/>
  <c r="AB683" i="1"/>
  <c r="AA683" i="1"/>
  <c r="Z683" i="1"/>
  <c r="Y683" i="1"/>
  <c r="X683" i="1"/>
  <c r="W683" i="1"/>
  <c r="V683" i="1"/>
  <c r="AD682" i="1"/>
  <c r="AC682" i="1"/>
  <c r="AB682" i="1"/>
  <c r="AA682" i="1"/>
  <c r="Z682" i="1"/>
  <c r="Y682" i="1"/>
  <c r="X682" i="1"/>
  <c r="W682" i="1"/>
  <c r="V682" i="1"/>
  <c r="AD681" i="1"/>
  <c r="AC681" i="1"/>
  <c r="AB681" i="1"/>
  <c r="AA681" i="1"/>
  <c r="Z681" i="1"/>
  <c r="Y681" i="1"/>
  <c r="X681" i="1"/>
  <c r="W681" i="1"/>
  <c r="V681" i="1"/>
  <c r="AD680" i="1"/>
  <c r="AC680" i="1"/>
  <c r="AB680" i="1"/>
  <c r="AA680" i="1"/>
  <c r="Z680" i="1"/>
  <c r="Y680" i="1"/>
  <c r="X680" i="1"/>
  <c r="W680" i="1"/>
  <c r="V680" i="1"/>
  <c r="AD679" i="1"/>
  <c r="AC679" i="1"/>
  <c r="AB679" i="1"/>
  <c r="AA679" i="1"/>
  <c r="Z679" i="1"/>
  <c r="Y679" i="1"/>
  <c r="X679" i="1"/>
  <c r="W679" i="1"/>
  <c r="V679" i="1"/>
  <c r="AD678" i="1"/>
  <c r="AC678" i="1"/>
  <c r="AB678" i="1"/>
  <c r="AA678" i="1"/>
  <c r="Z678" i="1"/>
  <c r="Y678" i="1"/>
  <c r="X678" i="1"/>
  <c r="W678" i="1"/>
  <c r="V678" i="1"/>
  <c r="AD677" i="1"/>
  <c r="AC677" i="1"/>
  <c r="AB677" i="1"/>
  <c r="AA677" i="1"/>
  <c r="Z677" i="1"/>
  <c r="Y677" i="1"/>
  <c r="X677" i="1"/>
  <c r="W677" i="1"/>
  <c r="V677" i="1"/>
  <c r="AD676" i="1"/>
  <c r="AC676" i="1"/>
  <c r="AB676" i="1"/>
  <c r="AA676" i="1"/>
  <c r="Z676" i="1"/>
  <c r="Y676" i="1"/>
  <c r="X676" i="1"/>
  <c r="W676" i="1"/>
  <c r="V676" i="1"/>
  <c r="AD675" i="1"/>
  <c r="AC675" i="1"/>
  <c r="AB675" i="1"/>
  <c r="AA675" i="1"/>
  <c r="Z675" i="1"/>
  <c r="Y675" i="1"/>
  <c r="X675" i="1"/>
  <c r="W675" i="1"/>
  <c r="V675" i="1"/>
  <c r="AD674" i="1"/>
  <c r="AC674" i="1"/>
  <c r="AB674" i="1"/>
  <c r="AA674" i="1"/>
  <c r="Z674" i="1"/>
  <c r="Y674" i="1"/>
  <c r="X674" i="1"/>
  <c r="W674" i="1"/>
  <c r="V674" i="1"/>
  <c r="AD673" i="1"/>
  <c r="AC673" i="1"/>
  <c r="AB673" i="1"/>
  <c r="AA673" i="1"/>
  <c r="Z673" i="1"/>
  <c r="Y673" i="1"/>
  <c r="X673" i="1"/>
  <c r="W673" i="1"/>
  <c r="V673" i="1"/>
  <c r="AD672" i="1"/>
  <c r="AC672" i="1"/>
  <c r="AB672" i="1"/>
  <c r="AA672" i="1"/>
  <c r="Z672" i="1"/>
  <c r="Y672" i="1"/>
  <c r="X672" i="1"/>
  <c r="W672" i="1"/>
  <c r="V672" i="1"/>
  <c r="AD671" i="1"/>
  <c r="AC671" i="1"/>
  <c r="AB671" i="1"/>
  <c r="AA671" i="1"/>
  <c r="Z671" i="1"/>
  <c r="Y671" i="1"/>
  <c r="X671" i="1"/>
  <c r="W671" i="1"/>
  <c r="V671" i="1"/>
  <c r="AD670" i="1"/>
  <c r="AC670" i="1"/>
  <c r="AB670" i="1"/>
  <c r="AA670" i="1"/>
  <c r="Z670" i="1"/>
  <c r="Y670" i="1"/>
  <c r="X670" i="1"/>
  <c r="W670" i="1"/>
  <c r="V670" i="1"/>
  <c r="AD3445" i="1"/>
  <c r="AC3445" i="1"/>
  <c r="AB3445" i="1"/>
  <c r="AA3445" i="1"/>
  <c r="Z3445" i="1"/>
  <c r="Y3445" i="1"/>
  <c r="X3445" i="1"/>
  <c r="W3445" i="1"/>
  <c r="V3445" i="1"/>
  <c r="AD3444" i="1"/>
  <c r="AC3444" i="1"/>
  <c r="AB3444" i="1"/>
  <c r="AA3444" i="1"/>
  <c r="Z3444" i="1"/>
  <c r="Y3444" i="1"/>
  <c r="X3444" i="1"/>
  <c r="W3444" i="1"/>
  <c r="V3444" i="1"/>
  <c r="AD3443" i="1"/>
  <c r="AC3443" i="1"/>
  <c r="AB3443" i="1"/>
  <c r="AA3443" i="1"/>
  <c r="Z3443" i="1"/>
  <c r="Y3443" i="1"/>
  <c r="X3443" i="1"/>
  <c r="W3443" i="1"/>
  <c r="V3443" i="1"/>
  <c r="AD3442" i="1"/>
  <c r="AC3442" i="1"/>
  <c r="AB3442" i="1"/>
  <c r="AA3442" i="1"/>
  <c r="Z3442" i="1"/>
  <c r="Y3442" i="1"/>
  <c r="X3442" i="1"/>
  <c r="W3442" i="1"/>
  <c r="V3442" i="1"/>
  <c r="AD3441" i="1"/>
  <c r="AC3441" i="1"/>
  <c r="AB3441" i="1"/>
  <c r="AA3441" i="1"/>
  <c r="Z3441" i="1"/>
  <c r="Y3441" i="1"/>
  <c r="X3441" i="1"/>
  <c r="W3441" i="1"/>
  <c r="V3441" i="1"/>
  <c r="AD3440" i="1"/>
  <c r="AC3440" i="1"/>
  <c r="AB3440" i="1"/>
  <c r="AA3440" i="1"/>
  <c r="Z3440" i="1"/>
  <c r="Y3440" i="1"/>
  <c r="X3440" i="1"/>
  <c r="W3440" i="1"/>
  <c r="V3440" i="1"/>
  <c r="AD3439" i="1"/>
  <c r="AC3439" i="1"/>
  <c r="AB3439" i="1"/>
  <c r="AA3439" i="1"/>
  <c r="Z3439" i="1"/>
  <c r="Y3439" i="1"/>
  <c r="X3439" i="1"/>
  <c r="W3439" i="1"/>
  <c r="V3439" i="1"/>
  <c r="AD3438" i="1"/>
  <c r="AC3438" i="1"/>
  <c r="AB3438" i="1"/>
  <c r="AA3438" i="1"/>
  <c r="Z3438" i="1"/>
  <c r="Y3438" i="1"/>
  <c r="X3438" i="1"/>
  <c r="W3438" i="1"/>
  <c r="V3438" i="1"/>
  <c r="AD3437" i="1"/>
  <c r="AC3437" i="1"/>
  <c r="AB3437" i="1"/>
  <c r="AA3437" i="1"/>
  <c r="Z3437" i="1"/>
  <c r="Y3437" i="1"/>
  <c r="X3437" i="1"/>
  <c r="W3437" i="1"/>
  <c r="V3437" i="1"/>
  <c r="AD3436" i="1"/>
  <c r="AC3436" i="1"/>
  <c r="AB3436" i="1"/>
  <c r="AA3436" i="1"/>
  <c r="Z3436" i="1"/>
  <c r="Y3436" i="1"/>
  <c r="X3436" i="1"/>
  <c r="W3436" i="1"/>
  <c r="V3436" i="1"/>
  <c r="AD3435" i="1"/>
  <c r="AC3435" i="1"/>
  <c r="AB3435" i="1"/>
  <c r="AA3435" i="1"/>
  <c r="Z3435" i="1"/>
  <c r="Y3435" i="1"/>
  <c r="X3435" i="1"/>
  <c r="W3435" i="1"/>
  <c r="V3435" i="1"/>
  <c r="AD3434" i="1"/>
  <c r="AC3434" i="1"/>
  <c r="AB3434" i="1"/>
  <c r="AA3434" i="1"/>
  <c r="Z3434" i="1"/>
  <c r="Y3434" i="1"/>
  <c r="X3434" i="1"/>
  <c r="W3434" i="1"/>
  <c r="V3434" i="1"/>
  <c r="AD3433" i="1"/>
  <c r="AC3433" i="1"/>
  <c r="AB3433" i="1"/>
  <c r="AA3433" i="1"/>
  <c r="Z3433" i="1"/>
  <c r="Y3433" i="1"/>
  <c r="X3433" i="1"/>
  <c r="W3433" i="1"/>
  <c r="V3433" i="1"/>
  <c r="AD3432" i="1"/>
  <c r="AC3432" i="1"/>
  <c r="AB3432" i="1"/>
  <c r="AA3432" i="1"/>
  <c r="Z3432" i="1"/>
  <c r="Y3432" i="1"/>
  <c r="X3432" i="1"/>
  <c r="W3432" i="1"/>
  <c r="V3432" i="1"/>
  <c r="AD3431" i="1"/>
  <c r="AC3431" i="1"/>
  <c r="AB3431" i="1"/>
  <c r="AA3431" i="1"/>
  <c r="Z3431" i="1"/>
  <c r="Y3431" i="1"/>
  <c r="X3431" i="1"/>
  <c r="W3431" i="1"/>
  <c r="V3431" i="1"/>
  <c r="AD3430" i="1"/>
  <c r="AC3430" i="1"/>
  <c r="AB3430" i="1"/>
  <c r="AA3430" i="1"/>
  <c r="Z3430" i="1"/>
  <c r="Y3430" i="1"/>
  <c r="X3430" i="1"/>
  <c r="W3430" i="1"/>
  <c r="V3430" i="1"/>
  <c r="AD3429" i="1"/>
  <c r="AC3429" i="1"/>
  <c r="AB3429" i="1"/>
  <c r="AA3429" i="1"/>
  <c r="Z3429" i="1"/>
  <c r="Y3429" i="1"/>
  <c r="X3429" i="1"/>
  <c r="W3429" i="1"/>
  <c r="V3429" i="1"/>
  <c r="AD3428" i="1"/>
  <c r="AC3428" i="1"/>
  <c r="AB3428" i="1"/>
  <c r="AA3428" i="1"/>
  <c r="Z3428" i="1"/>
  <c r="Y3428" i="1"/>
  <c r="X3428" i="1"/>
  <c r="W3428" i="1"/>
  <c r="V3428" i="1"/>
  <c r="AD3427" i="1"/>
  <c r="AC3427" i="1"/>
  <c r="AB3427" i="1"/>
  <c r="AA3427" i="1"/>
  <c r="Z3427" i="1"/>
  <c r="Y3427" i="1"/>
  <c r="X3427" i="1"/>
  <c r="W3427" i="1"/>
  <c r="V3427" i="1"/>
  <c r="AD3426" i="1"/>
  <c r="AC3426" i="1"/>
  <c r="AB3426" i="1"/>
  <c r="AA3426" i="1"/>
  <c r="Z3426" i="1"/>
  <c r="Y3426" i="1"/>
  <c r="X3426" i="1"/>
  <c r="W3426" i="1"/>
  <c r="V3426" i="1"/>
  <c r="AD3425" i="1"/>
  <c r="AC3425" i="1"/>
  <c r="AB3425" i="1"/>
  <c r="AA3425" i="1"/>
  <c r="Z3425" i="1"/>
  <c r="Y3425" i="1"/>
  <c r="X3425" i="1"/>
  <c r="W3425" i="1"/>
  <c r="V3425" i="1"/>
  <c r="AD616" i="1"/>
  <c r="AC616" i="1"/>
  <c r="AB616" i="1"/>
  <c r="AA616" i="1"/>
  <c r="Z616" i="1"/>
  <c r="Y616" i="1"/>
  <c r="X616" i="1"/>
  <c r="W616" i="1"/>
  <c r="V616" i="1"/>
  <c r="AD615" i="1"/>
  <c r="AC615" i="1"/>
  <c r="AB615" i="1"/>
  <c r="AA615" i="1"/>
  <c r="Z615" i="1"/>
  <c r="Y615" i="1"/>
  <c r="X615" i="1"/>
  <c r="W615" i="1"/>
  <c r="V615" i="1"/>
  <c r="AD614" i="1"/>
  <c r="AC614" i="1"/>
  <c r="AB614" i="1"/>
  <c r="AA614" i="1"/>
  <c r="Z614" i="1"/>
  <c r="Y614" i="1"/>
  <c r="X614" i="1"/>
  <c r="W614" i="1"/>
  <c r="V614" i="1"/>
  <c r="AD613" i="1"/>
  <c r="AC613" i="1"/>
  <c r="AB613" i="1"/>
  <c r="AA613" i="1"/>
  <c r="Z613" i="1"/>
  <c r="Y613" i="1"/>
  <c r="X613" i="1"/>
  <c r="W613" i="1"/>
  <c r="V613" i="1"/>
  <c r="AD612" i="1"/>
  <c r="AC612" i="1"/>
  <c r="AB612" i="1"/>
  <c r="AA612" i="1"/>
  <c r="Z612" i="1"/>
  <c r="Y612" i="1"/>
  <c r="X612" i="1"/>
  <c r="W612" i="1"/>
  <c r="V612" i="1"/>
  <c r="AD611" i="1"/>
  <c r="AC611" i="1"/>
  <c r="AB611" i="1"/>
  <c r="AA611" i="1"/>
  <c r="Z611" i="1"/>
  <c r="Y611" i="1"/>
  <c r="X611" i="1"/>
  <c r="W611" i="1"/>
  <c r="V611" i="1"/>
  <c r="AD610" i="1"/>
  <c r="AC610" i="1"/>
  <c r="AB610" i="1"/>
  <c r="AA610" i="1"/>
  <c r="Z610" i="1"/>
  <c r="Y610" i="1"/>
  <c r="X610" i="1"/>
  <c r="W610" i="1"/>
  <c r="V610" i="1"/>
  <c r="AD609" i="1"/>
  <c r="AC609" i="1"/>
  <c r="AB609" i="1"/>
  <c r="AA609" i="1"/>
  <c r="Z609" i="1"/>
  <c r="Y609" i="1"/>
  <c r="X609" i="1"/>
  <c r="W609" i="1"/>
  <c r="V609" i="1"/>
  <c r="AD608" i="1"/>
  <c r="AC608" i="1"/>
  <c r="AB608" i="1"/>
  <c r="AA608" i="1"/>
  <c r="Z608" i="1"/>
  <c r="Y608" i="1"/>
  <c r="X608" i="1"/>
  <c r="W608" i="1"/>
  <c r="V608" i="1"/>
  <c r="AD607" i="1"/>
  <c r="AC607" i="1"/>
  <c r="AB607" i="1"/>
  <c r="AA607" i="1"/>
  <c r="Z607" i="1"/>
  <c r="Y607" i="1"/>
  <c r="X607" i="1"/>
  <c r="W607" i="1"/>
  <c r="V607" i="1"/>
  <c r="AD606" i="1"/>
  <c r="AC606" i="1"/>
  <c r="AB606" i="1"/>
  <c r="AA606" i="1"/>
  <c r="Z606" i="1"/>
  <c r="Y606" i="1"/>
  <c r="X606" i="1"/>
  <c r="W606" i="1"/>
  <c r="V606" i="1"/>
  <c r="AD605" i="1"/>
  <c r="AC605" i="1"/>
  <c r="AB605" i="1"/>
  <c r="AA605" i="1"/>
  <c r="Z605" i="1"/>
  <c r="Y605" i="1"/>
  <c r="X605" i="1"/>
  <c r="W605" i="1"/>
  <c r="V605" i="1"/>
  <c r="AD604" i="1"/>
  <c r="AC604" i="1"/>
  <c r="AB604" i="1"/>
  <c r="AA604" i="1"/>
  <c r="Z604" i="1"/>
  <c r="Y604" i="1"/>
  <c r="X604" i="1"/>
  <c r="W604" i="1"/>
  <c r="V604" i="1"/>
  <c r="AD603" i="1"/>
  <c r="AC603" i="1"/>
  <c r="AB603" i="1"/>
  <c r="AA603" i="1"/>
  <c r="Z603" i="1"/>
  <c r="Y603" i="1"/>
  <c r="X603" i="1"/>
  <c r="W603" i="1"/>
  <c r="V603" i="1"/>
  <c r="AD602" i="1"/>
  <c r="AC602" i="1"/>
  <c r="AB602" i="1"/>
  <c r="AA602" i="1"/>
  <c r="Z602" i="1"/>
  <c r="Y602" i="1"/>
  <c r="X602" i="1"/>
  <c r="W602" i="1"/>
  <c r="V602" i="1"/>
  <c r="AD601" i="1"/>
  <c r="AC601" i="1"/>
  <c r="AB601" i="1"/>
  <c r="AA601" i="1"/>
  <c r="Z601" i="1"/>
  <c r="Y601" i="1"/>
  <c r="X601" i="1"/>
  <c r="W601" i="1"/>
  <c r="V601" i="1"/>
  <c r="AD600" i="1"/>
  <c r="AC600" i="1"/>
  <c r="AB600" i="1"/>
  <c r="AA600" i="1"/>
  <c r="Z600" i="1"/>
  <c r="Y600" i="1"/>
  <c r="X600" i="1"/>
  <c r="W600" i="1"/>
  <c r="V600" i="1"/>
  <c r="AD599" i="1"/>
  <c r="AC599" i="1"/>
  <c r="AB599" i="1"/>
  <c r="AA599" i="1"/>
  <c r="Z599" i="1"/>
  <c r="Y599" i="1"/>
  <c r="X599" i="1"/>
  <c r="W599" i="1"/>
  <c r="V599" i="1"/>
  <c r="AD598" i="1"/>
  <c r="AC598" i="1"/>
  <c r="AB598" i="1"/>
  <c r="AA598" i="1"/>
  <c r="Z598" i="1"/>
  <c r="Y598" i="1"/>
  <c r="X598" i="1"/>
  <c r="W598" i="1"/>
  <c r="V598" i="1"/>
  <c r="AD597" i="1"/>
  <c r="AC597" i="1"/>
  <c r="AB597" i="1"/>
  <c r="AA597" i="1"/>
  <c r="Z597" i="1"/>
  <c r="Y597" i="1"/>
  <c r="X597" i="1"/>
  <c r="W597" i="1"/>
  <c r="V597" i="1"/>
  <c r="AD596" i="1"/>
  <c r="AC596" i="1"/>
  <c r="AB596" i="1"/>
  <c r="AA596" i="1"/>
  <c r="Z596" i="1"/>
  <c r="Y596" i="1"/>
  <c r="X596" i="1"/>
  <c r="W596" i="1"/>
  <c r="V596" i="1"/>
  <c r="AD595" i="1"/>
  <c r="AC595" i="1"/>
  <c r="AB595" i="1"/>
  <c r="AA595" i="1"/>
  <c r="Z595" i="1"/>
  <c r="Y595" i="1"/>
  <c r="X595" i="1"/>
  <c r="W595" i="1"/>
  <c r="V595" i="1"/>
  <c r="AD594" i="1"/>
  <c r="AC594" i="1"/>
  <c r="AB594" i="1"/>
  <c r="AA594" i="1"/>
  <c r="Z594" i="1"/>
  <c r="Y594" i="1"/>
  <c r="X594" i="1"/>
  <c r="W594" i="1"/>
  <c r="V594" i="1"/>
  <c r="AD593" i="1"/>
  <c r="AC593" i="1"/>
  <c r="AB593" i="1"/>
  <c r="AA593" i="1"/>
  <c r="Z593" i="1"/>
  <c r="Y593" i="1"/>
  <c r="X593" i="1"/>
  <c r="W593" i="1"/>
  <c r="V593" i="1"/>
  <c r="AD592" i="1"/>
  <c r="AC592" i="1"/>
  <c r="AB592" i="1"/>
  <c r="AA592" i="1"/>
  <c r="Z592" i="1"/>
  <c r="Y592" i="1"/>
  <c r="X592" i="1"/>
  <c r="W592" i="1"/>
  <c r="V592" i="1"/>
  <c r="AD591" i="1"/>
  <c r="AC591" i="1"/>
  <c r="AB591" i="1"/>
  <c r="AA591" i="1"/>
  <c r="Z591" i="1"/>
  <c r="Y591" i="1"/>
  <c r="X591" i="1"/>
  <c r="W591" i="1"/>
  <c r="V591" i="1"/>
  <c r="AD643" i="1"/>
  <c r="AC643" i="1"/>
  <c r="AB643" i="1"/>
  <c r="AA643" i="1"/>
  <c r="Z643" i="1"/>
  <c r="Y643" i="1"/>
  <c r="X643" i="1"/>
  <c r="W643" i="1"/>
  <c r="V643" i="1"/>
  <c r="AD451" i="1"/>
  <c r="AC451" i="1"/>
  <c r="AB451" i="1"/>
  <c r="AA451" i="1"/>
  <c r="Z451" i="1"/>
  <c r="Y451" i="1"/>
  <c r="X451" i="1"/>
  <c r="W451" i="1"/>
  <c r="V451" i="1"/>
  <c r="AD450" i="1"/>
  <c r="AC450" i="1"/>
  <c r="AB450" i="1"/>
  <c r="AA450" i="1"/>
  <c r="Z450" i="1"/>
  <c r="Y450" i="1"/>
  <c r="X450" i="1"/>
  <c r="W450" i="1"/>
  <c r="V450" i="1"/>
  <c r="AD449" i="1"/>
  <c r="AC449" i="1"/>
  <c r="AB449" i="1"/>
  <c r="AA449" i="1"/>
  <c r="Z449" i="1"/>
  <c r="Y449" i="1"/>
  <c r="X449" i="1"/>
  <c r="W449" i="1"/>
  <c r="V449" i="1"/>
  <c r="AD448" i="1"/>
  <c r="AC448" i="1"/>
  <c r="AB448" i="1"/>
  <c r="AA448" i="1"/>
  <c r="Z448" i="1"/>
  <c r="Y448" i="1"/>
  <c r="X448" i="1"/>
  <c r="W448" i="1"/>
  <c r="V448" i="1"/>
  <c r="AD447" i="1"/>
  <c r="AC447" i="1"/>
  <c r="AB447" i="1"/>
  <c r="AA447" i="1"/>
  <c r="Z447" i="1"/>
  <c r="Y447" i="1"/>
  <c r="X447" i="1"/>
  <c r="W447" i="1"/>
  <c r="V447" i="1"/>
  <c r="AD446" i="1"/>
  <c r="AC446" i="1"/>
  <c r="AB446" i="1"/>
  <c r="AA446" i="1"/>
  <c r="Z446" i="1"/>
  <c r="Y446" i="1"/>
  <c r="X446" i="1"/>
  <c r="W446" i="1"/>
  <c r="V446" i="1"/>
  <c r="AD445" i="1"/>
  <c r="AC445" i="1"/>
  <c r="AB445" i="1"/>
  <c r="AA445" i="1"/>
  <c r="Z445" i="1"/>
  <c r="Y445" i="1"/>
  <c r="X445" i="1"/>
  <c r="W445" i="1"/>
  <c r="V445" i="1"/>
  <c r="AD384" i="1"/>
  <c r="AC384" i="1"/>
  <c r="AB384" i="1"/>
  <c r="AA384" i="1"/>
  <c r="Z384" i="1"/>
  <c r="Y384" i="1"/>
  <c r="X384" i="1"/>
  <c r="W384" i="1"/>
  <c r="V384" i="1"/>
  <c r="AD383" i="1"/>
  <c r="AC383" i="1"/>
  <c r="AB383" i="1"/>
  <c r="AA383" i="1"/>
  <c r="Z383" i="1"/>
  <c r="Y383" i="1"/>
  <c r="X383" i="1"/>
  <c r="W383" i="1"/>
  <c r="V383" i="1"/>
  <c r="AD382" i="1"/>
  <c r="AC382" i="1"/>
  <c r="AB382" i="1"/>
  <c r="AA382" i="1"/>
  <c r="Z382" i="1"/>
  <c r="Y382" i="1"/>
  <c r="X382" i="1"/>
  <c r="W382" i="1"/>
  <c r="V382" i="1"/>
  <c r="AD381" i="1"/>
  <c r="AC381" i="1"/>
  <c r="AB381" i="1"/>
  <c r="AA381" i="1"/>
  <c r="Z381" i="1"/>
  <c r="Y381" i="1"/>
  <c r="X381" i="1"/>
  <c r="W381" i="1"/>
  <c r="V381" i="1"/>
  <c r="AD380" i="1"/>
  <c r="AC380" i="1"/>
  <c r="AB380" i="1"/>
  <c r="AA380" i="1"/>
  <c r="Z380" i="1"/>
  <c r="Y380" i="1"/>
  <c r="X380" i="1"/>
  <c r="W380" i="1"/>
  <c r="V380" i="1"/>
  <c r="AD379" i="1"/>
  <c r="AC379" i="1"/>
  <c r="AB379" i="1"/>
  <c r="AA379" i="1"/>
  <c r="Z379" i="1"/>
  <c r="Y379" i="1"/>
  <c r="X379" i="1"/>
  <c r="W379" i="1"/>
  <c r="V379" i="1"/>
  <c r="AD378" i="1"/>
  <c r="AC378" i="1"/>
  <c r="AB378" i="1"/>
  <c r="AA378" i="1"/>
  <c r="Z378" i="1"/>
  <c r="Y378" i="1"/>
  <c r="X378" i="1"/>
  <c r="W378" i="1"/>
  <c r="V378" i="1"/>
  <c r="AD491" i="1"/>
  <c r="AC491" i="1"/>
  <c r="AB491" i="1"/>
  <c r="AA491" i="1"/>
  <c r="Z491" i="1"/>
  <c r="Y491" i="1"/>
  <c r="X491" i="1"/>
  <c r="W491" i="1"/>
  <c r="V491" i="1"/>
  <c r="AD490" i="1"/>
  <c r="AC490" i="1"/>
  <c r="AB490" i="1"/>
  <c r="AA490" i="1"/>
  <c r="Z490" i="1"/>
  <c r="Y490" i="1"/>
  <c r="X490" i="1"/>
  <c r="W490" i="1"/>
  <c r="V490" i="1"/>
  <c r="AD489" i="1"/>
  <c r="AC489" i="1"/>
  <c r="AB489" i="1"/>
  <c r="AA489" i="1"/>
  <c r="Z489" i="1"/>
  <c r="Y489" i="1"/>
  <c r="X489" i="1"/>
  <c r="W489" i="1"/>
  <c r="V489" i="1"/>
  <c r="AD294" i="1"/>
  <c r="AC294" i="1"/>
  <c r="AB294" i="1"/>
  <c r="AA294" i="1"/>
  <c r="Z294" i="1"/>
  <c r="Y294" i="1"/>
  <c r="X294" i="1"/>
  <c r="W294" i="1"/>
  <c r="V294" i="1"/>
  <c r="AD293" i="1"/>
  <c r="AC293" i="1"/>
  <c r="AB293" i="1"/>
  <c r="AA293" i="1"/>
  <c r="Z293" i="1"/>
  <c r="Y293" i="1"/>
  <c r="X293" i="1"/>
  <c r="W293" i="1"/>
  <c r="V293" i="1"/>
  <c r="AD292" i="1"/>
  <c r="AC292" i="1"/>
  <c r="AB292" i="1"/>
  <c r="AA292" i="1"/>
  <c r="Z292" i="1"/>
  <c r="Y292" i="1"/>
  <c r="X292" i="1"/>
  <c r="W292" i="1"/>
  <c r="V292" i="1"/>
  <c r="AD291" i="1"/>
  <c r="AC291" i="1"/>
  <c r="AB291" i="1"/>
  <c r="AA291" i="1"/>
  <c r="Z291" i="1"/>
  <c r="Y291" i="1"/>
  <c r="X291" i="1"/>
  <c r="W291" i="1"/>
  <c r="V291" i="1"/>
  <c r="AD290" i="1"/>
  <c r="AC290" i="1"/>
  <c r="AB290" i="1"/>
  <c r="AA290" i="1"/>
  <c r="Z290" i="1"/>
  <c r="Y290" i="1"/>
  <c r="X290" i="1"/>
  <c r="W290" i="1"/>
  <c r="V290" i="1"/>
  <c r="AD289" i="1"/>
  <c r="AC289" i="1"/>
  <c r="AB289" i="1"/>
  <c r="AA289" i="1"/>
  <c r="Z289" i="1"/>
  <c r="Y289" i="1"/>
  <c r="X289" i="1"/>
  <c r="W289" i="1"/>
  <c r="V289" i="1"/>
  <c r="AD288" i="1"/>
  <c r="AC288" i="1"/>
  <c r="AB288" i="1"/>
  <c r="AA288" i="1"/>
  <c r="Z288" i="1"/>
  <c r="Y288" i="1"/>
  <c r="X288" i="1"/>
  <c r="W288" i="1"/>
  <c r="V288" i="1"/>
  <c r="AD474" i="1"/>
  <c r="AC474" i="1"/>
  <c r="AB474" i="1"/>
  <c r="AA474" i="1"/>
  <c r="Z474" i="1"/>
  <c r="Y474" i="1"/>
  <c r="X474" i="1"/>
  <c r="W474" i="1"/>
  <c r="V474" i="1"/>
  <c r="AD473" i="1"/>
  <c r="AC473" i="1"/>
  <c r="AB473" i="1"/>
  <c r="AA473" i="1"/>
  <c r="Z473" i="1"/>
  <c r="Y473" i="1"/>
  <c r="X473" i="1"/>
  <c r="W473" i="1"/>
  <c r="V473" i="1"/>
  <c r="AD472" i="1"/>
  <c r="AC472" i="1"/>
  <c r="AB472" i="1"/>
  <c r="AA472" i="1"/>
  <c r="Z472" i="1"/>
  <c r="Y472" i="1"/>
  <c r="X472" i="1"/>
  <c r="W472" i="1"/>
  <c r="V472" i="1"/>
  <c r="AD471" i="1"/>
  <c r="AC471" i="1"/>
  <c r="AB471" i="1"/>
  <c r="AA471" i="1"/>
  <c r="Z471" i="1"/>
  <c r="Y471" i="1"/>
  <c r="X471" i="1"/>
  <c r="W471" i="1"/>
  <c r="V471" i="1"/>
  <c r="AD470" i="1"/>
  <c r="AC470" i="1"/>
  <c r="AB470" i="1"/>
  <c r="AA470" i="1"/>
  <c r="Z470" i="1"/>
  <c r="Y470" i="1"/>
  <c r="X470" i="1"/>
  <c r="W470" i="1"/>
  <c r="V470" i="1"/>
  <c r="AD469" i="1"/>
  <c r="AC469" i="1"/>
  <c r="AB469" i="1"/>
  <c r="AA469" i="1"/>
  <c r="Z469" i="1"/>
  <c r="Y469" i="1"/>
  <c r="X469" i="1"/>
  <c r="W469" i="1"/>
  <c r="V469" i="1"/>
  <c r="AD468" i="1"/>
  <c r="AC468" i="1"/>
  <c r="AB468" i="1"/>
  <c r="AA468" i="1"/>
  <c r="Z468" i="1"/>
  <c r="Y468" i="1"/>
  <c r="X468" i="1"/>
  <c r="W468" i="1"/>
  <c r="V468" i="1"/>
  <c r="AD467" i="1"/>
  <c r="AC467" i="1"/>
  <c r="AB467" i="1"/>
  <c r="AA467" i="1"/>
  <c r="Z467" i="1"/>
  <c r="Y467" i="1"/>
  <c r="X467" i="1"/>
  <c r="W467" i="1"/>
  <c r="V467" i="1"/>
  <c r="AD466" i="1"/>
  <c r="AC466" i="1"/>
  <c r="AB466" i="1"/>
  <c r="AA466" i="1"/>
  <c r="Z466" i="1"/>
  <c r="Y466" i="1"/>
  <c r="X466" i="1"/>
  <c r="W466" i="1"/>
  <c r="V466" i="1"/>
  <c r="AD465" i="1"/>
  <c r="AC465" i="1"/>
  <c r="AB465" i="1"/>
  <c r="AA465" i="1"/>
  <c r="Z465" i="1"/>
  <c r="Y465" i="1"/>
  <c r="X465" i="1"/>
  <c r="W465" i="1"/>
  <c r="V465" i="1"/>
  <c r="AD464" i="1"/>
  <c r="AC464" i="1"/>
  <c r="AB464" i="1"/>
  <c r="AA464" i="1"/>
  <c r="Z464" i="1"/>
  <c r="Y464" i="1"/>
  <c r="X464" i="1"/>
  <c r="W464" i="1"/>
  <c r="V464" i="1"/>
  <c r="AD463" i="1"/>
  <c r="AC463" i="1"/>
  <c r="AB463" i="1"/>
  <c r="AA463" i="1"/>
  <c r="Z463" i="1"/>
  <c r="Y463" i="1"/>
  <c r="X463" i="1"/>
  <c r="W463" i="1"/>
  <c r="V463" i="1"/>
  <c r="AD462" i="1"/>
  <c r="AC462" i="1"/>
  <c r="AB462" i="1"/>
  <c r="AA462" i="1"/>
  <c r="Z462" i="1"/>
  <c r="Y462" i="1"/>
  <c r="X462" i="1"/>
  <c r="W462" i="1"/>
  <c r="V462" i="1"/>
  <c r="AD461" i="1"/>
  <c r="AC461" i="1"/>
  <c r="AB461" i="1"/>
  <c r="AA461" i="1"/>
  <c r="Z461" i="1"/>
  <c r="Y461" i="1"/>
  <c r="X461" i="1"/>
  <c r="W461" i="1"/>
  <c r="V461" i="1"/>
  <c r="AD460" i="1"/>
  <c r="AC460" i="1"/>
  <c r="AB460" i="1"/>
  <c r="AA460" i="1"/>
  <c r="Z460" i="1"/>
  <c r="Y460" i="1"/>
  <c r="X460" i="1"/>
  <c r="W460" i="1"/>
  <c r="V460" i="1"/>
  <c r="AD459" i="1"/>
  <c r="AC459" i="1"/>
  <c r="AB459" i="1"/>
  <c r="AA459" i="1"/>
  <c r="Z459" i="1"/>
  <c r="Y459" i="1"/>
  <c r="X459" i="1"/>
  <c r="W459" i="1"/>
  <c r="V459" i="1"/>
  <c r="AD458" i="1"/>
  <c r="AC458" i="1"/>
  <c r="AB458" i="1"/>
  <c r="AA458" i="1"/>
  <c r="Z458" i="1"/>
  <c r="Y458" i="1"/>
  <c r="X458" i="1"/>
  <c r="W458" i="1"/>
  <c r="V458" i="1"/>
  <c r="AD457" i="1"/>
  <c r="AC457" i="1"/>
  <c r="AB457" i="1"/>
  <c r="AA457" i="1"/>
  <c r="Z457" i="1"/>
  <c r="Y457" i="1"/>
  <c r="X457" i="1"/>
  <c r="W457" i="1"/>
  <c r="V457" i="1"/>
  <c r="AD456" i="1"/>
  <c r="AC456" i="1"/>
  <c r="AB456" i="1"/>
  <c r="AA456" i="1"/>
  <c r="Z456" i="1"/>
  <c r="Y456" i="1"/>
  <c r="X456" i="1"/>
  <c r="W456" i="1"/>
  <c r="V456" i="1"/>
  <c r="AD455" i="1"/>
  <c r="AC455" i="1"/>
  <c r="AB455" i="1"/>
  <c r="AA455" i="1"/>
  <c r="Z455" i="1"/>
  <c r="Y455" i="1"/>
  <c r="X455" i="1"/>
  <c r="W455" i="1"/>
  <c r="V455" i="1"/>
  <c r="AD454" i="1"/>
  <c r="AC454" i="1"/>
  <c r="AB454" i="1"/>
  <c r="AA454" i="1"/>
  <c r="Z454" i="1"/>
  <c r="Y454" i="1"/>
  <c r="X454" i="1"/>
  <c r="W454" i="1"/>
  <c r="V454" i="1"/>
  <c r="AD453" i="1"/>
  <c r="AC453" i="1"/>
  <c r="AB453" i="1"/>
  <c r="AA453" i="1"/>
  <c r="Z453" i="1"/>
  <c r="Y453" i="1"/>
  <c r="X453" i="1"/>
  <c r="W453" i="1"/>
  <c r="V453" i="1"/>
  <c r="AD452" i="1"/>
  <c r="AC452" i="1"/>
  <c r="AB452" i="1"/>
  <c r="AA452" i="1"/>
  <c r="Z452" i="1"/>
  <c r="Y452" i="1"/>
  <c r="X452" i="1"/>
  <c r="W452" i="1"/>
  <c r="V452" i="1"/>
  <c r="AD405" i="1"/>
  <c r="AC405" i="1"/>
  <c r="AB405" i="1"/>
  <c r="AA405" i="1"/>
  <c r="Z405" i="1"/>
  <c r="Y405" i="1"/>
  <c r="X405" i="1"/>
  <c r="W405" i="1"/>
  <c r="V405" i="1"/>
  <c r="AD404" i="1"/>
  <c r="AC404" i="1"/>
  <c r="AB404" i="1"/>
  <c r="AA404" i="1"/>
  <c r="Z404" i="1"/>
  <c r="Y404" i="1"/>
  <c r="X404" i="1"/>
  <c r="W404" i="1"/>
  <c r="V404" i="1"/>
  <c r="AD403" i="1"/>
  <c r="AC403" i="1"/>
  <c r="AB403" i="1"/>
  <c r="AA403" i="1"/>
  <c r="Z403" i="1"/>
  <c r="Y403" i="1"/>
  <c r="X403" i="1"/>
  <c r="W403" i="1"/>
  <c r="V403" i="1"/>
  <c r="AD402" i="1"/>
  <c r="AC402" i="1"/>
  <c r="AB402" i="1"/>
  <c r="AA402" i="1"/>
  <c r="Z402" i="1"/>
  <c r="Y402" i="1"/>
  <c r="X402" i="1"/>
  <c r="W402" i="1"/>
  <c r="V402" i="1"/>
  <c r="AD401" i="1"/>
  <c r="AC401" i="1"/>
  <c r="AB401" i="1"/>
  <c r="AA401" i="1"/>
  <c r="Z401" i="1"/>
  <c r="Y401" i="1"/>
  <c r="X401" i="1"/>
  <c r="W401" i="1"/>
  <c r="V401" i="1"/>
  <c r="AD400" i="1"/>
  <c r="AC400" i="1"/>
  <c r="AB400" i="1"/>
  <c r="AA400" i="1"/>
  <c r="Z400" i="1"/>
  <c r="Y400" i="1"/>
  <c r="X400" i="1"/>
  <c r="W400" i="1"/>
  <c r="V400" i="1"/>
  <c r="AD399" i="1"/>
  <c r="AC399" i="1"/>
  <c r="AB399" i="1"/>
  <c r="AA399" i="1"/>
  <c r="Z399" i="1"/>
  <c r="Y399" i="1"/>
  <c r="X399" i="1"/>
  <c r="W399" i="1"/>
  <c r="V399" i="1"/>
  <c r="AD398" i="1"/>
  <c r="AC398" i="1"/>
  <c r="AB398" i="1"/>
  <c r="AA398" i="1"/>
  <c r="Z398" i="1"/>
  <c r="Y398" i="1"/>
  <c r="X398" i="1"/>
  <c r="W398" i="1"/>
  <c r="V398" i="1"/>
  <c r="AD397" i="1"/>
  <c r="AC397" i="1"/>
  <c r="AB397" i="1"/>
  <c r="AA397" i="1"/>
  <c r="Z397" i="1"/>
  <c r="Y397" i="1"/>
  <c r="X397" i="1"/>
  <c r="W397" i="1"/>
  <c r="V397" i="1"/>
  <c r="AD396" i="1"/>
  <c r="AC396" i="1"/>
  <c r="AB396" i="1"/>
  <c r="AA396" i="1"/>
  <c r="Z396" i="1"/>
  <c r="Y396" i="1"/>
  <c r="X396" i="1"/>
  <c r="W396" i="1"/>
  <c r="V396" i="1"/>
  <c r="AD395" i="1"/>
  <c r="AC395" i="1"/>
  <c r="AB395" i="1"/>
  <c r="AA395" i="1"/>
  <c r="Z395" i="1"/>
  <c r="Y395" i="1"/>
  <c r="X395" i="1"/>
  <c r="W395" i="1"/>
  <c r="V395" i="1"/>
  <c r="AD394" i="1"/>
  <c r="AC394" i="1"/>
  <c r="AB394" i="1"/>
  <c r="AA394" i="1"/>
  <c r="Z394" i="1"/>
  <c r="Y394" i="1"/>
  <c r="X394" i="1"/>
  <c r="W394" i="1"/>
  <c r="V394" i="1"/>
  <c r="AD393" i="1"/>
  <c r="AC393" i="1"/>
  <c r="AB393" i="1"/>
  <c r="AA393" i="1"/>
  <c r="Z393" i="1"/>
  <c r="Y393" i="1"/>
  <c r="X393" i="1"/>
  <c r="W393" i="1"/>
  <c r="V393" i="1"/>
  <c r="AD392" i="1"/>
  <c r="AC392" i="1"/>
  <c r="AB392" i="1"/>
  <c r="AA392" i="1"/>
  <c r="Z392" i="1"/>
  <c r="Y392" i="1"/>
  <c r="X392" i="1"/>
  <c r="W392" i="1"/>
  <c r="V392" i="1"/>
  <c r="AD377" i="1"/>
  <c r="AC377" i="1"/>
  <c r="AB377" i="1"/>
  <c r="AA377" i="1"/>
  <c r="Z377" i="1"/>
  <c r="Y377" i="1"/>
  <c r="X377" i="1"/>
  <c r="W377" i="1"/>
  <c r="V377" i="1"/>
  <c r="AD376" i="1"/>
  <c r="AC376" i="1"/>
  <c r="AB376" i="1"/>
  <c r="AA376" i="1"/>
  <c r="Z376" i="1"/>
  <c r="Y376" i="1"/>
  <c r="X376" i="1"/>
  <c r="W376" i="1"/>
  <c r="V376" i="1"/>
  <c r="AD361" i="1"/>
  <c r="AC361" i="1"/>
  <c r="AB361" i="1"/>
  <c r="AA361" i="1"/>
  <c r="Z361" i="1"/>
  <c r="Y361" i="1"/>
  <c r="X361" i="1"/>
  <c r="W361" i="1"/>
  <c r="V361" i="1"/>
  <c r="AD360" i="1"/>
  <c r="AC360" i="1"/>
  <c r="AB360" i="1"/>
  <c r="AA360" i="1"/>
  <c r="Z360" i="1"/>
  <c r="Y360" i="1"/>
  <c r="X360" i="1"/>
  <c r="W360" i="1"/>
  <c r="V360" i="1"/>
  <c r="AD359" i="1"/>
  <c r="AC359" i="1"/>
  <c r="AB359" i="1"/>
  <c r="AA359" i="1"/>
  <c r="Z359" i="1"/>
  <c r="Y359" i="1"/>
  <c r="X359" i="1"/>
  <c r="W359" i="1"/>
  <c r="V359" i="1"/>
  <c r="AD358" i="1"/>
  <c r="AC358" i="1"/>
  <c r="AB358" i="1"/>
  <c r="AA358" i="1"/>
  <c r="Z358" i="1"/>
  <c r="Y358" i="1"/>
  <c r="X358" i="1"/>
  <c r="W358" i="1"/>
  <c r="V358" i="1"/>
  <c r="AD357" i="1"/>
  <c r="AC357" i="1"/>
  <c r="AB357" i="1"/>
  <c r="AA357" i="1"/>
  <c r="Z357" i="1"/>
  <c r="Y357" i="1"/>
  <c r="X357" i="1"/>
  <c r="W357" i="1"/>
  <c r="V357" i="1"/>
  <c r="AD306" i="1"/>
  <c r="AC306" i="1"/>
  <c r="AB306" i="1"/>
  <c r="AA306" i="1"/>
  <c r="Z306" i="1"/>
  <c r="Y306" i="1"/>
  <c r="X306" i="1"/>
  <c r="W306" i="1"/>
  <c r="V306" i="1"/>
  <c r="AD305" i="1"/>
  <c r="AC305" i="1"/>
  <c r="AB305" i="1"/>
  <c r="AA305" i="1"/>
  <c r="Z305" i="1"/>
  <c r="Y305" i="1"/>
  <c r="X305" i="1"/>
  <c r="W305" i="1"/>
  <c r="V305" i="1"/>
  <c r="AD304" i="1"/>
  <c r="AC304" i="1"/>
  <c r="AB304" i="1"/>
  <c r="AA304" i="1"/>
  <c r="Z304" i="1"/>
  <c r="Y304" i="1"/>
  <c r="X304" i="1"/>
  <c r="W304" i="1"/>
  <c r="V304" i="1"/>
  <c r="AD303" i="1"/>
  <c r="AC303" i="1"/>
  <c r="AB303" i="1"/>
  <c r="AA303" i="1"/>
  <c r="Z303" i="1"/>
  <c r="Y303" i="1"/>
  <c r="X303" i="1"/>
  <c r="W303" i="1"/>
  <c r="V303" i="1"/>
  <c r="AD302" i="1"/>
  <c r="AC302" i="1"/>
  <c r="AB302" i="1"/>
  <c r="AA302" i="1"/>
  <c r="Z302" i="1"/>
  <c r="Y302" i="1"/>
  <c r="X302" i="1"/>
  <c r="W302" i="1"/>
  <c r="V302" i="1"/>
  <c r="AD301" i="1"/>
  <c r="AC301" i="1"/>
  <c r="AB301" i="1"/>
  <c r="AA301" i="1"/>
  <c r="Z301" i="1"/>
  <c r="Y301" i="1"/>
  <c r="X301" i="1"/>
  <c r="W301" i="1"/>
  <c r="V301" i="1"/>
  <c r="AD300" i="1"/>
  <c r="AC300" i="1"/>
  <c r="AB300" i="1"/>
  <c r="AA300" i="1"/>
  <c r="Z300" i="1"/>
  <c r="Y300" i="1"/>
  <c r="X300" i="1"/>
  <c r="W300" i="1"/>
  <c r="V300" i="1"/>
  <c r="AD299" i="1"/>
  <c r="AC299" i="1"/>
  <c r="AB299" i="1"/>
  <c r="AA299" i="1"/>
  <c r="Z299" i="1"/>
  <c r="Y299" i="1"/>
  <c r="X299" i="1"/>
  <c r="W299" i="1"/>
  <c r="V299" i="1"/>
  <c r="AD298" i="1"/>
  <c r="AC298" i="1"/>
  <c r="AB298" i="1"/>
  <c r="AA298" i="1"/>
  <c r="Z298" i="1"/>
  <c r="Y298" i="1"/>
  <c r="X298" i="1"/>
  <c r="W298" i="1"/>
  <c r="V298" i="1"/>
  <c r="AD434" i="1"/>
  <c r="AC434" i="1"/>
  <c r="AB434" i="1"/>
  <c r="AA434" i="1"/>
  <c r="Z434" i="1"/>
  <c r="Y434" i="1"/>
  <c r="X434" i="1"/>
  <c r="W434" i="1"/>
  <c r="V434" i="1"/>
  <c r="AD433" i="1"/>
  <c r="AC433" i="1"/>
  <c r="AB433" i="1"/>
  <c r="AA433" i="1"/>
  <c r="Z433" i="1"/>
  <c r="Y433" i="1"/>
  <c r="X433" i="1"/>
  <c r="W433" i="1"/>
  <c r="V433" i="1"/>
  <c r="AD432" i="1"/>
  <c r="AC432" i="1"/>
  <c r="AB432" i="1"/>
  <c r="AA432" i="1"/>
  <c r="Z432" i="1"/>
  <c r="Y432" i="1"/>
  <c r="X432" i="1"/>
  <c r="W432" i="1"/>
  <c r="V432" i="1"/>
  <c r="AD431" i="1"/>
  <c r="AC431" i="1"/>
  <c r="AB431" i="1"/>
  <c r="AA431" i="1"/>
  <c r="Z431" i="1"/>
  <c r="Y431" i="1"/>
  <c r="X431" i="1"/>
  <c r="W431" i="1"/>
  <c r="V431" i="1"/>
  <c r="AD430" i="1"/>
  <c r="AC430" i="1"/>
  <c r="AB430" i="1"/>
  <c r="AA430" i="1"/>
  <c r="Z430" i="1"/>
  <c r="Y430" i="1"/>
  <c r="X430" i="1"/>
  <c r="W430" i="1"/>
  <c r="V430" i="1"/>
  <c r="AD429" i="1"/>
  <c r="AC429" i="1"/>
  <c r="AB429" i="1"/>
  <c r="AA429" i="1"/>
  <c r="Z429" i="1"/>
  <c r="Y429" i="1"/>
  <c r="X429" i="1"/>
  <c r="W429" i="1"/>
  <c r="V429" i="1"/>
  <c r="AD428" i="1"/>
  <c r="AC428" i="1"/>
  <c r="AB428" i="1"/>
  <c r="AA428" i="1"/>
  <c r="Z428" i="1"/>
  <c r="Y428" i="1"/>
  <c r="X428" i="1"/>
  <c r="W428" i="1"/>
  <c r="V428" i="1"/>
  <c r="AD427" i="1"/>
  <c r="AC427" i="1"/>
  <c r="AB427" i="1"/>
  <c r="AA427" i="1"/>
  <c r="Z427" i="1"/>
  <c r="Y427" i="1"/>
  <c r="X427" i="1"/>
  <c r="W427" i="1"/>
  <c r="V427" i="1"/>
  <c r="AD426" i="1"/>
  <c r="AC426" i="1"/>
  <c r="AB426" i="1"/>
  <c r="AA426" i="1"/>
  <c r="Z426" i="1"/>
  <c r="Y426" i="1"/>
  <c r="X426" i="1"/>
  <c r="W426" i="1"/>
  <c r="V426" i="1"/>
  <c r="AD425" i="1"/>
  <c r="AC425" i="1"/>
  <c r="AB425" i="1"/>
  <c r="AA425" i="1"/>
  <c r="Z425" i="1"/>
  <c r="Y425" i="1"/>
  <c r="X425" i="1"/>
  <c r="W425" i="1"/>
  <c r="V425" i="1"/>
  <c r="AD424" i="1"/>
  <c r="AC424" i="1"/>
  <c r="AB424" i="1"/>
  <c r="AA424" i="1"/>
  <c r="Z424" i="1"/>
  <c r="Y424" i="1"/>
  <c r="X424" i="1"/>
  <c r="W424" i="1"/>
  <c r="V424" i="1"/>
  <c r="AD423" i="1"/>
  <c r="AC423" i="1"/>
  <c r="AB423" i="1"/>
  <c r="AA423" i="1"/>
  <c r="Z423" i="1"/>
  <c r="Y423" i="1"/>
  <c r="X423" i="1"/>
  <c r="W423" i="1"/>
  <c r="V423" i="1"/>
  <c r="AD422" i="1"/>
  <c r="AC422" i="1"/>
  <c r="AB422" i="1"/>
  <c r="AA422" i="1"/>
  <c r="Z422" i="1"/>
  <c r="Y422" i="1"/>
  <c r="X422" i="1"/>
  <c r="W422" i="1"/>
  <c r="V422" i="1"/>
  <c r="AD421" i="1"/>
  <c r="AC421" i="1"/>
  <c r="AB421" i="1"/>
  <c r="AA421" i="1"/>
  <c r="Z421" i="1"/>
  <c r="Y421" i="1"/>
  <c r="X421" i="1"/>
  <c r="W421" i="1"/>
  <c r="V421" i="1"/>
  <c r="AD420" i="1"/>
  <c r="AC420" i="1"/>
  <c r="AB420" i="1"/>
  <c r="AA420" i="1"/>
  <c r="Z420" i="1"/>
  <c r="Y420" i="1"/>
  <c r="X420" i="1"/>
  <c r="W420" i="1"/>
  <c r="V420" i="1"/>
  <c r="AD419" i="1"/>
  <c r="AC419" i="1"/>
  <c r="AB419" i="1"/>
  <c r="AA419" i="1"/>
  <c r="Z419" i="1"/>
  <c r="Y419" i="1"/>
  <c r="X419" i="1"/>
  <c r="W419" i="1"/>
  <c r="V419" i="1"/>
  <c r="AD252" i="1"/>
  <c r="AC252" i="1"/>
  <c r="AB252" i="1"/>
  <c r="AA252" i="1"/>
  <c r="Z252" i="1"/>
  <c r="Y252" i="1"/>
  <c r="X252" i="1"/>
  <c r="W252" i="1"/>
  <c r="V252" i="1"/>
  <c r="AD251" i="1"/>
  <c r="AC251" i="1"/>
  <c r="AB251" i="1"/>
  <c r="AA251" i="1"/>
  <c r="Z251" i="1"/>
  <c r="Y251" i="1"/>
  <c r="X251" i="1"/>
  <c r="W251" i="1"/>
  <c r="V251" i="1"/>
  <c r="AD250" i="1"/>
  <c r="AC250" i="1"/>
  <c r="AB250" i="1"/>
  <c r="AA250" i="1"/>
  <c r="Z250" i="1"/>
  <c r="Y250" i="1"/>
  <c r="X250" i="1"/>
  <c r="W250" i="1"/>
  <c r="V250" i="1"/>
  <c r="AD249" i="1"/>
  <c r="AC249" i="1"/>
  <c r="AB249" i="1"/>
  <c r="AA249" i="1"/>
  <c r="Z249" i="1"/>
  <c r="Y249" i="1"/>
  <c r="X249" i="1"/>
  <c r="W249" i="1"/>
  <c r="V249" i="1"/>
  <c r="AD248" i="1"/>
  <c r="AC248" i="1"/>
  <c r="AB248" i="1"/>
  <c r="AA248" i="1"/>
  <c r="Z248" i="1"/>
  <c r="Y248" i="1"/>
  <c r="X248" i="1"/>
  <c r="W248" i="1"/>
  <c r="V248" i="1"/>
  <c r="AD266" i="1"/>
  <c r="AC266" i="1"/>
  <c r="AB266" i="1"/>
  <c r="AA266" i="1"/>
  <c r="Z266" i="1"/>
  <c r="Y266" i="1"/>
  <c r="X266" i="1"/>
  <c r="W266" i="1"/>
  <c r="V266" i="1"/>
  <c r="AD265" i="1"/>
  <c r="AC265" i="1"/>
  <c r="AB265" i="1"/>
  <c r="AA265" i="1"/>
  <c r="Z265" i="1"/>
  <c r="Y265" i="1"/>
  <c r="X265" i="1"/>
  <c r="W265" i="1"/>
  <c r="V265" i="1"/>
  <c r="AD264" i="1"/>
  <c r="AC264" i="1"/>
  <c r="AB264" i="1"/>
  <c r="AA264" i="1"/>
  <c r="Z264" i="1"/>
  <c r="Y264" i="1"/>
  <c r="X264" i="1"/>
  <c r="W264" i="1"/>
  <c r="V264" i="1"/>
  <c r="AD263" i="1"/>
  <c r="AC263" i="1"/>
  <c r="AB263" i="1"/>
  <c r="AA263" i="1"/>
  <c r="Z263" i="1"/>
  <c r="Y263" i="1"/>
  <c r="X263" i="1"/>
  <c r="W263" i="1"/>
  <c r="V263" i="1"/>
  <c r="AD262" i="1"/>
  <c r="AC262" i="1"/>
  <c r="AB262" i="1"/>
  <c r="AA262" i="1"/>
  <c r="Z262" i="1"/>
  <c r="Y262" i="1"/>
  <c r="X262" i="1"/>
  <c r="W262" i="1"/>
  <c r="V262" i="1"/>
  <c r="AD261" i="1"/>
  <c r="AC261" i="1"/>
  <c r="AB261" i="1"/>
  <c r="AA261" i="1"/>
  <c r="Z261" i="1"/>
  <c r="Y261" i="1"/>
  <c r="X261" i="1"/>
  <c r="W261" i="1"/>
  <c r="V261" i="1"/>
  <c r="AD260" i="1"/>
  <c r="AC260" i="1"/>
  <c r="AB260" i="1"/>
  <c r="AA260" i="1"/>
  <c r="Z260" i="1"/>
  <c r="Y260" i="1"/>
  <c r="X260" i="1"/>
  <c r="W260" i="1"/>
  <c r="V260" i="1"/>
  <c r="AD505" i="1"/>
  <c r="AC505" i="1"/>
  <c r="AB505" i="1"/>
  <c r="AA505" i="1"/>
  <c r="Z505" i="1"/>
  <c r="Y505" i="1"/>
  <c r="X505" i="1"/>
  <c r="W505" i="1"/>
  <c r="V505" i="1"/>
  <c r="AD504" i="1"/>
  <c r="AC504" i="1"/>
  <c r="AB504" i="1"/>
  <c r="AA504" i="1"/>
  <c r="Z504" i="1"/>
  <c r="Y504" i="1"/>
  <c r="X504" i="1"/>
  <c r="W504" i="1"/>
  <c r="V504" i="1"/>
  <c r="AD503" i="1"/>
  <c r="AC503" i="1"/>
  <c r="AB503" i="1"/>
  <c r="AA503" i="1"/>
  <c r="Z503" i="1"/>
  <c r="Y503" i="1"/>
  <c r="X503" i="1"/>
  <c r="W503" i="1"/>
  <c r="V503" i="1"/>
  <c r="AD502" i="1"/>
  <c r="AC502" i="1"/>
  <c r="AB502" i="1"/>
  <c r="AA502" i="1"/>
  <c r="Z502" i="1"/>
  <c r="Y502" i="1"/>
  <c r="X502" i="1"/>
  <c r="W502" i="1"/>
  <c r="V502" i="1"/>
  <c r="AD501" i="1"/>
  <c r="AC501" i="1"/>
  <c r="AB501" i="1"/>
  <c r="AA501" i="1"/>
  <c r="Z501" i="1"/>
  <c r="Y501" i="1"/>
  <c r="X501" i="1"/>
  <c r="W501" i="1"/>
  <c r="V501" i="1"/>
  <c r="AD500" i="1"/>
  <c r="AC500" i="1"/>
  <c r="AB500" i="1"/>
  <c r="AA500" i="1"/>
  <c r="Z500" i="1"/>
  <c r="Y500" i="1"/>
  <c r="X500" i="1"/>
  <c r="W500" i="1"/>
  <c r="V500" i="1"/>
  <c r="AD499" i="1"/>
  <c r="AC499" i="1"/>
  <c r="AB499" i="1"/>
  <c r="AA499" i="1"/>
  <c r="Z499" i="1"/>
  <c r="Y499" i="1"/>
  <c r="X499" i="1"/>
  <c r="W499" i="1"/>
  <c r="V499" i="1"/>
  <c r="AD498" i="1"/>
  <c r="AC498" i="1"/>
  <c r="AB498" i="1"/>
  <c r="AA498" i="1"/>
  <c r="Z498" i="1"/>
  <c r="Y498" i="1"/>
  <c r="X498" i="1"/>
  <c r="W498" i="1"/>
  <c r="V498" i="1"/>
  <c r="AD497" i="1"/>
  <c r="AC497" i="1"/>
  <c r="AB497" i="1"/>
  <c r="AA497" i="1"/>
  <c r="Z497" i="1"/>
  <c r="Y497" i="1"/>
  <c r="X497" i="1"/>
  <c r="W497" i="1"/>
  <c r="V497" i="1"/>
  <c r="AD496" i="1"/>
  <c r="AC496" i="1"/>
  <c r="AB496" i="1"/>
  <c r="AA496" i="1"/>
  <c r="Z496" i="1"/>
  <c r="Y496" i="1"/>
  <c r="X496" i="1"/>
  <c r="W496" i="1"/>
  <c r="V496" i="1"/>
  <c r="AD495" i="1"/>
  <c r="AC495" i="1"/>
  <c r="AB495" i="1"/>
  <c r="AA495" i="1"/>
  <c r="Z495" i="1"/>
  <c r="Y495" i="1"/>
  <c r="X495" i="1"/>
  <c r="W495" i="1"/>
  <c r="V495" i="1"/>
  <c r="AD494" i="1"/>
  <c r="AC494" i="1"/>
  <c r="AB494" i="1"/>
  <c r="AA494" i="1"/>
  <c r="Z494" i="1"/>
  <c r="Y494" i="1"/>
  <c r="X494" i="1"/>
  <c r="W494" i="1"/>
  <c r="V494" i="1"/>
  <c r="AD493" i="1"/>
  <c r="AC493" i="1"/>
  <c r="AB493" i="1"/>
  <c r="AA493" i="1"/>
  <c r="Z493" i="1"/>
  <c r="Y493" i="1"/>
  <c r="X493" i="1"/>
  <c r="W493" i="1"/>
  <c r="V493" i="1"/>
  <c r="AD492" i="1"/>
  <c r="AC492" i="1"/>
  <c r="AB492" i="1"/>
  <c r="AA492" i="1"/>
  <c r="Z492" i="1"/>
  <c r="Y492" i="1"/>
  <c r="X492" i="1"/>
  <c r="W492" i="1"/>
  <c r="V492" i="1"/>
  <c r="AD284" i="1"/>
  <c r="AC284" i="1"/>
  <c r="AB284" i="1"/>
  <c r="AA284" i="1"/>
  <c r="Z284" i="1"/>
  <c r="Y284" i="1"/>
  <c r="X284" i="1"/>
  <c r="W284" i="1"/>
  <c r="V284" i="1"/>
  <c r="AD283" i="1"/>
  <c r="AC283" i="1"/>
  <c r="AB283" i="1"/>
  <c r="AA283" i="1"/>
  <c r="Z283" i="1"/>
  <c r="Y283" i="1"/>
  <c r="X283" i="1"/>
  <c r="W283" i="1"/>
  <c r="V283" i="1"/>
  <c r="AD282" i="1"/>
  <c r="AC282" i="1"/>
  <c r="AB282" i="1"/>
  <c r="AA282" i="1"/>
  <c r="Z282" i="1"/>
  <c r="Y282" i="1"/>
  <c r="X282" i="1"/>
  <c r="W282" i="1"/>
  <c r="V282" i="1"/>
  <c r="AD281" i="1"/>
  <c r="AC281" i="1"/>
  <c r="AB281" i="1"/>
  <c r="AA281" i="1"/>
  <c r="Z281" i="1"/>
  <c r="Y281" i="1"/>
  <c r="X281" i="1"/>
  <c r="W281" i="1"/>
  <c r="V281" i="1"/>
  <c r="AD280" i="1"/>
  <c r="AC280" i="1"/>
  <c r="AB280" i="1"/>
  <c r="AA280" i="1"/>
  <c r="Z280" i="1"/>
  <c r="Y280" i="1"/>
  <c r="X280" i="1"/>
  <c r="W280" i="1"/>
  <c r="V280" i="1"/>
  <c r="AD279" i="1"/>
  <c r="AC279" i="1"/>
  <c r="AB279" i="1"/>
  <c r="AA279" i="1"/>
  <c r="Z279" i="1"/>
  <c r="Y279" i="1"/>
  <c r="X279" i="1"/>
  <c r="W279" i="1"/>
  <c r="V279" i="1"/>
  <c r="AD278" i="1"/>
  <c r="AC278" i="1"/>
  <c r="AB278" i="1"/>
  <c r="AA278" i="1"/>
  <c r="Z278" i="1"/>
  <c r="Y278" i="1"/>
  <c r="X278" i="1"/>
  <c r="W278" i="1"/>
  <c r="V278" i="1"/>
  <c r="AD277" i="1"/>
  <c r="AC277" i="1"/>
  <c r="AB277" i="1"/>
  <c r="AA277" i="1"/>
  <c r="Z277" i="1"/>
  <c r="Y277" i="1"/>
  <c r="X277" i="1"/>
  <c r="W277" i="1"/>
  <c r="V277" i="1"/>
  <c r="AD276" i="1"/>
  <c r="AC276" i="1"/>
  <c r="AB276" i="1"/>
  <c r="AA276" i="1"/>
  <c r="Z276" i="1"/>
  <c r="Y276" i="1"/>
  <c r="X276" i="1"/>
  <c r="W276" i="1"/>
  <c r="V276" i="1"/>
  <c r="AD275" i="1"/>
  <c r="AC275" i="1"/>
  <c r="AB275" i="1"/>
  <c r="AA275" i="1"/>
  <c r="Z275" i="1"/>
  <c r="Y275" i="1"/>
  <c r="X275" i="1"/>
  <c r="W275" i="1"/>
  <c r="V275" i="1"/>
  <c r="AD274" i="1"/>
  <c r="AC274" i="1"/>
  <c r="AB274" i="1"/>
  <c r="AA274" i="1"/>
  <c r="Z274" i="1"/>
  <c r="Y274" i="1"/>
  <c r="X274" i="1"/>
  <c r="W274" i="1"/>
  <c r="V274" i="1"/>
  <c r="AD534" i="1"/>
  <c r="AC534" i="1"/>
  <c r="AB534" i="1"/>
  <c r="AA534" i="1"/>
  <c r="Z534" i="1"/>
  <c r="Y534" i="1"/>
  <c r="X534" i="1"/>
  <c r="W534" i="1"/>
  <c r="V534" i="1"/>
  <c r="AD533" i="1"/>
  <c r="AC533" i="1"/>
  <c r="AB533" i="1"/>
  <c r="AA533" i="1"/>
  <c r="Z533" i="1"/>
  <c r="Y533" i="1"/>
  <c r="X533" i="1"/>
  <c r="W533" i="1"/>
  <c r="V533" i="1"/>
  <c r="AD532" i="1"/>
  <c r="AC532" i="1"/>
  <c r="AB532" i="1"/>
  <c r="AA532" i="1"/>
  <c r="Z532" i="1"/>
  <c r="Y532" i="1"/>
  <c r="X532" i="1"/>
  <c r="W532" i="1"/>
  <c r="V532" i="1"/>
  <c r="AD531" i="1"/>
  <c r="AC531" i="1"/>
  <c r="AB531" i="1"/>
  <c r="AA531" i="1"/>
  <c r="Z531" i="1"/>
  <c r="Y531" i="1"/>
  <c r="X531" i="1"/>
  <c r="W531" i="1"/>
  <c r="V531" i="1"/>
  <c r="AD530" i="1"/>
  <c r="AC530" i="1"/>
  <c r="AB530" i="1"/>
  <c r="AA530" i="1"/>
  <c r="Z530" i="1"/>
  <c r="Y530" i="1"/>
  <c r="X530" i="1"/>
  <c r="W530" i="1"/>
  <c r="V530" i="1"/>
  <c r="AD529" i="1"/>
  <c r="AC529" i="1"/>
  <c r="AB529" i="1"/>
  <c r="AA529" i="1"/>
  <c r="Z529" i="1"/>
  <c r="Y529" i="1"/>
  <c r="X529" i="1"/>
  <c r="W529" i="1"/>
  <c r="V529" i="1"/>
  <c r="AD528" i="1"/>
  <c r="AC528" i="1"/>
  <c r="AB528" i="1"/>
  <c r="AA528" i="1"/>
  <c r="Z528" i="1"/>
  <c r="Y528" i="1"/>
  <c r="X528" i="1"/>
  <c r="W528" i="1"/>
  <c r="V528" i="1"/>
  <c r="AD527" i="1"/>
  <c r="AC527" i="1"/>
  <c r="AB527" i="1"/>
  <c r="AA527" i="1"/>
  <c r="Z527" i="1"/>
  <c r="Y527" i="1"/>
  <c r="X527" i="1"/>
  <c r="W527" i="1"/>
  <c r="V527" i="1"/>
  <c r="AD526" i="1"/>
  <c r="AC526" i="1"/>
  <c r="AB526" i="1"/>
  <c r="AA526" i="1"/>
  <c r="Z526" i="1"/>
  <c r="Y526" i="1"/>
  <c r="X526" i="1"/>
  <c r="W526" i="1"/>
  <c r="V526" i="1"/>
  <c r="AD525" i="1"/>
  <c r="AC525" i="1"/>
  <c r="AB525" i="1"/>
  <c r="AA525" i="1"/>
  <c r="Z525" i="1"/>
  <c r="Y525" i="1"/>
  <c r="X525" i="1"/>
  <c r="W525" i="1"/>
  <c r="V525" i="1"/>
  <c r="AD524" i="1"/>
  <c r="AC524" i="1"/>
  <c r="AB524" i="1"/>
  <c r="AA524" i="1"/>
  <c r="Z524" i="1"/>
  <c r="Y524" i="1"/>
  <c r="X524" i="1"/>
  <c r="W524" i="1"/>
  <c r="V524" i="1"/>
  <c r="AD523" i="1"/>
  <c r="AC523" i="1"/>
  <c r="AB523" i="1"/>
  <c r="AA523" i="1"/>
  <c r="Z523" i="1"/>
  <c r="Y523" i="1"/>
  <c r="X523" i="1"/>
  <c r="W523" i="1"/>
  <c r="V523" i="1"/>
  <c r="AD522" i="1"/>
  <c r="AC522" i="1"/>
  <c r="AB522" i="1"/>
  <c r="AA522" i="1"/>
  <c r="Z522" i="1"/>
  <c r="Y522" i="1"/>
  <c r="X522" i="1"/>
  <c r="W522" i="1"/>
  <c r="V522" i="1"/>
  <c r="AD521" i="1"/>
  <c r="AC521" i="1"/>
  <c r="AB521" i="1"/>
  <c r="AA521" i="1"/>
  <c r="Z521" i="1"/>
  <c r="Y521" i="1"/>
  <c r="X521" i="1"/>
  <c r="W521" i="1"/>
  <c r="V521" i="1"/>
  <c r="AD520" i="1"/>
  <c r="AC520" i="1"/>
  <c r="AB520" i="1"/>
  <c r="AA520" i="1"/>
  <c r="Z520" i="1"/>
  <c r="Y520" i="1"/>
  <c r="X520" i="1"/>
  <c r="W520" i="1"/>
  <c r="V520" i="1"/>
  <c r="AD364" i="1"/>
  <c r="AC364" i="1"/>
  <c r="AB364" i="1"/>
  <c r="AA364" i="1"/>
  <c r="Z364" i="1"/>
  <c r="Y364" i="1"/>
  <c r="X364" i="1"/>
  <c r="W364" i="1"/>
  <c r="V364" i="1"/>
  <c r="AD363" i="1"/>
  <c r="AC363" i="1"/>
  <c r="AB363" i="1"/>
  <c r="AA363" i="1"/>
  <c r="Z363" i="1"/>
  <c r="Y363" i="1"/>
  <c r="X363" i="1"/>
  <c r="W363" i="1"/>
  <c r="V363" i="1"/>
  <c r="AD336" i="1"/>
  <c r="AC336" i="1"/>
  <c r="AB336" i="1"/>
  <c r="AA336" i="1"/>
  <c r="Z336" i="1"/>
  <c r="Y336" i="1"/>
  <c r="X336" i="1"/>
  <c r="W336" i="1"/>
  <c r="V336" i="1"/>
  <c r="AD335" i="1"/>
  <c r="AC335" i="1"/>
  <c r="AB335" i="1"/>
  <c r="AA335" i="1"/>
  <c r="Z335" i="1"/>
  <c r="Y335" i="1"/>
  <c r="X335" i="1"/>
  <c r="W335" i="1"/>
  <c r="V335" i="1"/>
  <c r="AD334" i="1"/>
  <c r="AC334" i="1"/>
  <c r="AB334" i="1"/>
  <c r="AA334" i="1"/>
  <c r="Z334" i="1"/>
  <c r="Y334" i="1"/>
  <c r="X334" i="1"/>
  <c r="W334" i="1"/>
  <c r="V334" i="1"/>
  <c r="AD333" i="1"/>
  <c r="AC333" i="1"/>
  <c r="AB333" i="1"/>
  <c r="AA333" i="1"/>
  <c r="Z333" i="1"/>
  <c r="Y333" i="1"/>
  <c r="X333" i="1"/>
  <c r="W333" i="1"/>
  <c r="V333" i="1"/>
  <c r="AD332" i="1"/>
  <c r="AC332" i="1"/>
  <c r="AB332" i="1"/>
  <c r="AA332" i="1"/>
  <c r="Z332" i="1"/>
  <c r="Y332" i="1"/>
  <c r="X332" i="1"/>
  <c r="W332" i="1"/>
  <c r="V332" i="1"/>
  <c r="AD331" i="1"/>
  <c r="AC331" i="1"/>
  <c r="AB331" i="1"/>
  <c r="AA331" i="1"/>
  <c r="Z331" i="1"/>
  <c r="Y331" i="1"/>
  <c r="X331" i="1"/>
  <c r="W331" i="1"/>
  <c r="V331" i="1"/>
  <c r="AD330" i="1"/>
  <c r="AC330" i="1"/>
  <c r="AB330" i="1"/>
  <c r="AA330" i="1"/>
  <c r="Z330" i="1"/>
  <c r="Y330" i="1"/>
  <c r="X330" i="1"/>
  <c r="W330" i="1"/>
  <c r="V330" i="1"/>
  <c r="AD329" i="1"/>
  <c r="AC329" i="1"/>
  <c r="AB329" i="1"/>
  <c r="AA329" i="1"/>
  <c r="Z329" i="1"/>
  <c r="Y329" i="1"/>
  <c r="X329" i="1"/>
  <c r="W329" i="1"/>
  <c r="V329" i="1"/>
  <c r="AD328" i="1"/>
  <c r="AC328" i="1"/>
  <c r="AB328" i="1"/>
  <c r="AA328" i="1"/>
  <c r="Z328" i="1"/>
  <c r="Y328" i="1"/>
  <c r="X328" i="1"/>
  <c r="W328" i="1"/>
  <c r="V328" i="1"/>
  <c r="AD327" i="1"/>
  <c r="AC327" i="1"/>
  <c r="AB327" i="1"/>
  <c r="AA327" i="1"/>
  <c r="Z327" i="1"/>
  <c r="Y327" i="1"/>
  <c r="X327" i="1"/>
  <c r="W327" i="1"/>
  <c r="V327" i="1"/>
  <c r="AD326" i="1"/>
  <c r="AC326" i="1"/>
  <c r="AB326" i="1"/>
  <c r="AA326" i="1"/>
  <c r="Z326" i="1"/>
  <c r="Y326" i="1"/>
  <c r="X326" i="1"/>
  <c r="W326" i="1"/>
  <c r="V326" i="1"/>
  <c r="AD325" i="1"/>
  <c r="AC325" i="1"/>
  <c r="AB325" i="1"/>
  <c r="AA325" i="1"/>
  <c r="Z325" i="1"/>
  <c r="Y325" i="1"/>
  <c r="X325" i="1"/>
  <c r="W325" i="1"/>
  <c r="V325" i="1"/>
  <c r="AD324" i="1"/>
  <c r="AC324" i="1"/>
  <c r="AB324" i="1"/>
  <c r="AA324" i="1"/>
  <c r="Z324" i="1"/>
  <c r="Y324" i="1"/>
  <c r="X324" i="1"/>
  <c r="W324" i="1"/>
  <c r="V324" i="1"/>
  <c r="AD323" i="1"/>
  <c r="AC323" i="1"/>
  <c r="AB323" i="1"/>
  <c r="AA323" i="1"/>
  <c r="Z323" i="1"/>
  <c r="Y323" i="1"/>
  <c r="X323" i="1"/>
  <c r="W323" i="1"/>
  <c r="V323" i="1"/>
  <c r="AD322" i="1"/>
  <c r="AC322" i="1"/>
  <c r="AB322" i="1"/>
  <c r="AA322" i="1"/>
  <c r="Z322" i="1"/>
  <c r="Y322" i="1"/>
  <c r="X322" i="1"/>
  <c r="W322" i="1"/>
  <c r="V322" i="1"/>
  <c r="AD321" i="1"/>
  <c r="AC321" i="1"/>
  <c r="AB321" i="1"/>
  <c r="AA321" i="1"/>
  <c r="Z321" i="1"/>
  <c r="Y321" i="1"/>
  <c r="X321" i="1"/>
  <c r="W321" i="1"/>
  <c r="V321" i="1"/>
  <c r="AD320" i="1"/>
  <c r="AC320" i="1"/>
  <c r="AB320" i="1"/>
  <c r="AA320" i="1"/>
  <c r="Z320" i="1"/>
  <c r="Y320" i="1"/>
  <c r="X320" i="1"/>
  <c r="W320" i="1"/>
  <c r="V320" i="1"/>
  <c r="AD319" i="1"/>
  <c r="AC319" i="1"/>
  <c r="AB319" i="1"/>
  <c r="AA319" i="1"/>
  <c r="Z319" i="1"/>
  <c r="Y319" i="1"/>
  <c r="X319" i="1"/>
  <c r="W319" i="1"/>
  <c r="V319" i="1"/>
  <c r="AD318" i="1"/>
  <c r="AC318" i="1"/>
  <c r="AB318" i="1"/>
  <c r="AA318" i="1"/>
  <c r="Z318" i="1"/>
  <c r="Y318" i="1"/>
  <c r="X318" i="1"/>
  <c r="W318" i="1"/>
  <c r="V318" i="1"/>
  <c r="AD317" i="1"/>
  <c r="AC317" i="1"/>
  <c r="AB317" i="1"/>
  <c r="AA317" i="1"/>
  <c r="Z317" i="1"/>
  <c r="Y317" i="1"/>
  <c r="X317" i="1"/>
  <c r="W317" i="1"/>
  <c r="V317" i="1"/>
  <c r="AD316" i="1"/>
  <c r="AC316" i="1"/>
  <c r="AB316" i="1"/>
  <c r="AA316" i="1"/>
  <c r="Z316" i="1"/>
  <c r="Y316" i="1"/>
  <c r="X316" i="1"/>
  <c r="W316" i="1"/>
  <c r="V316" i="1"/>
  <c r="AD315" i="1"/>
  <c r="AC315" i="1"/>
  <c r="AB315" i="1"/>
  <c r="AA315" i="1"/>
  <c r="Z315" i="1"/>
  <c r="Y315" i="1"/>
  <c r="X315" i="1"/>
  <c r="W315" i="1"/>
  <c r="V315" i="1"/>
  <c r="AD314" i="1"/>
  <c r="AC314" i="1"/>
  <c r="AB314" i="1"/>
  <c r="AA314" i="1"/>
  <c r="Z314" i="1"/>
  <c r="Y314" i="1"/>
  <c r="X314" i="1"/>
  <c r="W314" i="1"/>
  <c r="V314" i="1"/>
  <c r="AD313" i="1"/>
  <c r="AC313" i="1"/>
  <c r="AB313" i="1"/>
  <c r="AA313" i="1"/>
  <c r="Z313" i="1"/>
  <c r="Y313" i="1"/>
  <c r="X313" i="1"/>
  <c r="W313" i="1"/>
  <c r="V313" i="1"/>
  <c r="AD312" i="1"/>
  <c r="AC312" i="1"/>
  <c r="AB312" i="1"/>
  <c r="AA312" i="1"/>
  <c r="Z312" i="1"/>
  <c r="Y312" i="1"/>
  <c r="X312" i="1"/>
  <c r="W312" i="1"/>
  <c r="V312" i="1"/>
  <c r="AD311" i="1"/>
  <c r="AC311" i="1"/>
  <c r="AB311" i="1"/>
  <c r="AA311" i="1"/>
  <c r="Z311" i="1"/>
  <c r="Y311" i="1"/>
  <c r="X311" i="1"/>
  <c r="W311" i="1"/>
  <c r="V311" i="1"/>
  <c r="AD218" i="1"/>
  <c r="AC218" i="1"/>
  <c r="AB218" i="1"/>
  <c r="AA218" i="1"/>
  <c r="Z218" i="1"/>
  <c r="Y218" i="1"/>
  <c r="X218" i="1"/>
  <c r="W218" i="1"/>
  <c r="V218" i="1"/>
  <c r="AD217" i="1"/>
  <c r="AC217" i="1"/>
  <c r="AB217" i="1"/>
  <c r="AA217" i="1"/>
  <c r="Z217" i="1"/>
  <c r="Y217" i="1"/>
  <c r="X217" i="1"/>
  <c r="W217" i="1"/>
  <c r="V217" i="1"/>
  <c r="AD216" i="1"/>
  <c r="AC216" i="1"/>
  <c r="AB216" i="1"/>
  <c r="AA216" i="1"/>
  <c r="Z216" i="1"/>
  <c r="Y216" i="1"/>
  <c r="X216" i="1"/>
  <c r="W216" i="1"/>
  <c r="V216" i="1"/>
  <c r="AD215" i="1"/>
  <c r="AC215" i="1"/>
  <c r="AB215" i="1"/>
  <c r="AA215" i="1"/>
  <c r="Z215" i="1"/>
  <c r="Y215" i="1"/>
  <c r="X215" i="1"/>
  <c r="W215" i="1"/>
  <c r="V215" i="1"/>
  <c r="AD214" i="1"/>
  <c r="AC214" i="1"/>
  <c r="AB214" i="1"/>
  <c r="AA214" i="1"/>
  <c r="Z214" i="1"/>
  <c r="Y214" i="1"/>
  <c r="X214" i="1"/>
  <c r="W214" i="1"/>
  <c r="V214" i="1"/>
  <c r="AD213" i="1"/>
  <c r="AC213" i="1"/>
  <c r="AB213" i="1"/>
  <c r="AA213" i="1"/>
  <c r="Z213" i="1"/>
  <c r="Y213" i="1"/>
  <c r="X213" i="1"/>
  <c r="W213" i="1"/>
  <c r="V213" i="1"/>
  <c r="AD212" i="1"/>
  <c r="AC212" i="1"/>
  <c r="AB212" i="1"/>
  <c r="AA212" i="1"/>
  <c r="Z212" i="1"/>
  <c r="Y212" i="1"/>
  <c r="X212" i="1"/>
  <c r="W212" i="1"/>
  <c r="V212" i="1"/>
  <c r="AD211" i="1"/>
  <c r="AC211" i="1"/>
  <c r="AB211" i="1"/>
  <c r="AA211" i="1"/>
  <c r="Z211" i="1"/>
  <c r="Y211" i="1"/>
  <c r="X211" i="1"/>
  <c r="W211" i="1"/>
  <c r="V211" i="1"/>
  <c r="AD190" i="1"/>
  <c r="AC190" i="1"/>
  <c r="AB190" i="1"/>
  <c r="AA190" i="1"/>
  <c r="Z190" i="1"/>
  <c r="Y190" i="1"/>
  <c r="X190" i="1"/>
  <c r="W190" i="1"/>
  <c r="V190" i="1"/>
  <c r="AD189" i="1"/>
  <c r="AC189" i="1"/>
  <c r="AB189" i="1"/>
  <c r="AA189" i="1"/>
  <c r="Z189" i="1"/>
  <c r="Y189" i="1"/>
  <c r="X189" i="1"/>
  <c r="W189" i="1"/>
  <c r="V189" i="1"/>
  <c r="AD188" i="1"/>
  <c r="AC188" i="1"/>
  <c r="AB188" i="1"/>
  <c r="AA188" i="1"/>
  <c r="Z188" i="1"/>
  <c r="Y188" i="1"/>
  <c r="X188" i="1"/>
  <c r="W188" i="1"/>
  <c r="V188" i="1"/>
  <c r="AD187" i="1"/>
  <c r="AC187" i="1"/>
  <c r="AB187" i="1"/>
  <c r="AA187" i="1"/>
  <c r="Z187" i="1"/>
  <c r="Y187" i="1"/>
  <c r="X187" i="1"/>
  <c r="W187" i="1"/>
  <c r="V187" i="1"/>
  <c r="AD186" i="1"/>
  <c r="AC186" i="1"/>
  <c r="AB186" i="1"/>
  <c r="AA186" i="1"/>
  <c r="Z186" i="1"/>
  <c r="Y186" i="1"/>
  <c r="X186" i="1"/>
  <c r="W186" i="1"/>
  <c r="V186" i="1"/>
  <c r="AD185" i="1"/>
  <c r="AC185" i="1"/>
  <c r="AB185" i="1"/>
  <c r="AA185" i="1"/>
  <c r="Z185" i="1"/>
  <c r="Y185" i="1"/>
  <c r="X185" i="1"/>
  <c r="W185" i="1"/>
  <c r="V185" i="1"/>
  <c r="AD184" i="1"/>
  <c r="AC184" i="1"/>
  <c r="AB184" i="1"/>
  <c r="AA184" i="1"/>
  <c r="Z184" i="1"/>
  <c r="Y184" i="1"/>
  <c r="X184" i="1"/>
  <c r="W184" i="1"/>
  <c r="V184" i="1"/>
  <c r="AD183" i="1"/>
  <c r="AC183" i="1"/>
  <c r="AB183" i="1"/>
  <c r="AA183" i="1"/>
  <c r="Z183" i="1"/>
  <c r="Y183" i="1"/>
  <c r="X183" i="1"/>
  <c r="W183" i="1"/>
  <c r="V183" i="1"/>
  <c r="AD182" i="1"/>
  <c r="AC182" i="1"/>
  <c r="AB182" i="1"/>
  <c r="AA182" i="1"/>
  <c r="Z182" i="1"/>
  <c r="Y182" i="1"/>
  <c r="X182" i="1"/>
  <c r="W182" i="1"/>
  <c r="V182" i="1"/>
  <c r="AD181" i="1"/>
  <c r="AC181" i="1"/>
  <c r="AB181" i="1"/>
  <c r="AA181" i="1"/>
  <c r="Z181" i="1"/>
  <c r="Y181" i="1"/>
  <c r="X181" i="1"/>
  <c r="W181" i="1"/>
  <c r="V181" i="1"/>
  <c r="AD180" i="1"/>
  <c r="AC180" i="1"/>
  <c r="AB180" i="1"/>
  <c r="AA180" i="1"/>
  <c r="Z180" i="1"/>
  <c r="Y180" i="1"/>
  <c r="X180" i="1"/>
  <c r="W180" i="1"/>
  <c r="V180" i="1"/>
  <c r="AD179" i="1"/>
  <c r="AC179" i="1"/>
  <c r="AB179" i="1"/>
  <c r="AA179" i="1"/>
  <c r="Z179" i="1"/>
  <c r="Y179" i="1"/>
  <c r="X179" i="1"/>
  <c r="W179" i="1"/>
  <c r="V179" i="1"/>
  <c r="AD178" i="1"/>
  <c r="AC178" i="1"/>
  <c r="AB178" i="1"/>
  <c r="AA178" i="1"/>
  <c r="Z178" i="1"/>
  <c r="Y178" i="1"/>
  <c r="X178" i="1"/>
  <c r="W178" i="1"/>
  <c r="V178" i="1"/>
  <c r="AD177" i="1"/>
  <c r="AC177" i="1"/>
  <c r="AB177" i="1"/>
  <c r="AA177" i="1"/>
  <c r="Z177" i="1"/>
  <c r="Y177" i="1"/>
  <c r="X177" i="1"/>
  <c r="W177" i="1"/>
  <c r="V177" i="1"/>
  <c r="AD176" i="1"/>
  <c r="AC176" i="1"/>
  <c r="AB176" i="1"/>
  <c r="AA176" i="1"/>
  <c r="Z176" i="1"/>
  <c r="Y176" i="1"/>
  <c r="X176" i="1"/>
  <c r="W176" i="1"/>
  <c r="V176" i="1"/>
  <c r="AD175" i="1"/>
  <c r="AC175" i="1"/>
  <c r="AB175" i="1"/>
  <c r="AA175" i="1"/>
  <c r="Z175" i="1"/>
  <c r="Y175" i="1"/>
  <c r="X175" i="1"/>
  <c r="W175" i="1"/>
  <c r="V175" i="1"/>
  <c r="AD165" i="1"/>
  <c r="AC165" i="1"/>
  <c r="AB165" i="1"/>
  <c r="AA165" i="1"/>
  <c r="Z165" i="1"/>
  <c r="Y165" i="1"/>
  <c r="X165" i="1"/>
  <c r="W165" i="1"/>
  <c r="V165" i="1"/>
  <c r="AD164" i="1"/>
  <c r="AC164" i="1"/>
  <c r="AB164" i="1"/>
  <c r="AA164" i="1"/>
  <c r="Z164" i="1"/>
  <c r="Y164" i="1"/>
  <c r="X164" i="1"/>
  <c r="W164" i="1"/>
  <c r="V164" i="1"/>
  <c r="AD163" i="1"/>
  <c r="AC163" i="1"/>
  <c r="AB163" i="1"/>
  <c r="AA163" i="1"/>
  <c r="Z163" i="1"/>
  <c r="Y163" i="1"/>
  <c r="X163" i="1"/>
  <c r="W163" i="1"/>
  <c r="V163" i="1"/>
  <c r="AD162" i="1"/>
  <c r="AC162" i="1"/>
  <c r="AB162" i="1"/>
  <c r="AA162" i="1"/>
  <c r="Z162" i="1"/>
  <c r="Y162" i="1"/>
  <c r="X162" i="1"/>
  <c r="W162" i="1"/>
  <c r="V162" i="1"/>
  <c r="AD161" i="1"/>
  <c r="AC161" i="1"/>
  <c r="AB161" i="1"/>
  <c r="AA161" i="1"/>
  <c r="Z161" i="1"/>
  <c r="Y161" i="1"/>
  <c r="X161" i="1"/>
  <c r="W161" i="1"/>
  <c r="V161" i="1"/>
  <c r="AD160" i="1"/>
  <c r="AC160" i="1"/>
  <c r="AB160" i="1"/>
  <c r="AA160" i="1"/>
  <c r="Z160" i="1"/>
  <c r="Y160" i="1"/>
  <c r="X160" i="1"/>
  <c r="W160" i="1"/>
  <c r="V160" i="1"/>
  <c r="AD159" i="1"/>
  <c r="AC159" i="1"/>
  <c r="AB159" i="1"/>
  <c r="AA159" i="1"/>
  <c r="Z159" i="1"/>
  <c r="Y159" i="1"/>
  <c r="X159" i="1"/>
  <c r="W159" i="1"/>
  <c r="V159" i="1"/>
  <c r="AD158" i="1"/>
  <c r="AC158" i="1"/>
  <c r="AB158" i="1"/>
  <c r="AA158" i="1"/>
  <c r="Z158" i="1"/>
  <c r="Y158" i="1"/>
  <c r="X158" i="1"/>
  <c r="W158" i="1"/>
  <c r="V158" i="1"/>
  <c r="AD157" i="1"/>
  <c r="AC157" i="1"/>
  <c r="AB157" i="1"/>
  <c r="AA157" i="1"/>
  <c r="Z157" i="1"/>
  <c r="Y157" i="1"/>
  <c r="X157" i="1"/>
  <c r="W157" i="1"/>
  <c r="V157" i="1"/>
  <c r="AD156" i="1"/>
  <c r="AC156" i="1"/>
  <c r="AB156" i="1"/>
  <c r="AA156" i="1"/>
  <c r="Z156" i="1"/>
  <c r="Y156" i="1"/>
  <c r="X156" i="1"/>
  <c r="W156" i="1"/>
  <c r="V156" i="1"/>
  <c r="AD155" i="1"/>
  <c r="AC155" i="1"/>
  <c r="AB155" i="1"/>
  <c r="AA155" i="1"/>
  <c r="Z155" i="1"/>
  <c r="Y155" i="1"/>
  <c r="X155" i="1"/>
  <c r="W155" i="1"/>
  <c r="V155" i="1"/>
  <c r="AD154" i="1"/>
  <c r="AC154" i="1"/>
  <c r="AB154" i="1"/>
  <c r="AA154" i="1"/>
  <c r="Z154" i="1"/>
  <c r="Y154" i="1"/>
  <c r="X154" i="1"/>
  <c r="W154" i="1"/>
  <c r="V154" i="1"/>
  <c r="AD153" i="1"/>
  <c r="AC153" i="1"/>
  <c r="AB153" i="1"/>
  <c r="AA153" i="1"/>
  <c r="Z153" i="1"/>
  <c r="Y153" i="1"/>
  <c r="X153" i="1"/>
  <c r="W153" i="1"/>
  <c r="V153" i="1"/>
  <c r="AD152" i="1"/>
  <c r="AC152" i="1"/>
  <c r="AB152" i="1"/>
  <c r="AA152" i="1"/>
  <c r="Z152" i="1"/>
  <c r="Y152" i="1"/>
  <c r="X152" i="1"/>
  <c r="W152" i="1"/>
  <c r="V152" i="1"/>
  <c r="AD151" i="1"/>
  <c r="AC151" i="1"/>
  <c r="AB151" i="1"/>
  <c r="AA151" i="1"/>
  <c r="Z151" i="1"/>
  <c r="Y151" i="1"/>
  <c r="X151" i="1"/>
  <c r="W151" i="1"/>
  <c r="V151" i="1"/>
  <c r="AD150" i="1"/>
  <c r="AC150" i="1"/>
  <c r="AB150" i="1"/>
  <c r="AA150" i="1"/>
  <c r="Z150" i="1"/>
  <c r="Y150" i="1"/>
  <c r="X150" i="1"/>
  <c r="W150" i="1"/>
  <c r="V150" i="1"/>
  <c r="AD149" i="1"/>
  <c r="AC149" i="1"/>
  <c r="AB149" i="1"/>
  <c r="AA149" i="1"/>
  <c r="Z149" i="1"/>
  <c r="Y149" i="1"/>
  <c r="X149" i="1"/>
  <c r="W149" i="1"/>
  <c r="V149" i="1"/>
  <c r="AD148" i="1"/>
  <c r="AC148" i="1"/>
  <c r="AB148" i="1"/>
  <c r="AA148" i="1"/>
  <c r="Z148" i="1"/>
  <c r="Y148" i="1"/>
  <c r="X148" i="1"/>
  <c r="W148" i="1"/>
  <c r="V148" i="1"/>
  <c r="AD147" i="1"/>
  <c r="AC147" i="1"/>
  <c r="AB147" i="1"/>
  <c r="AA147" i="1"/>
  <c r="Z147" i="1"/>
  <c r="Y147" i="1"/>
  <c r="X147" i="1"/>
  <c r="W147" i="1"/>
  <c r="V147" i="1"/>
  <c r="AD146" i="1"/>
  <c r="AC146" i="1"/>
  <c r="AB146" i="1"/>
  <c r="AA146" i="1"/>
  <c r="Z146" i="1"/>
  <c r="Y146" i="1"/>
  <c r="X146" i="1"/>
  <c r="W146" i="1"/>
  <c r="V146" i="1"/>
  <c r="AD145" i="1"/>
  <c r="AC145" i="1"/>
  <c r="AB145" i="1"/>
  <c r="AA145" i="1"/>
  <c r="Z145" i="1"/>
  <c r="Y145" i="1"/>
  <c r="X145" i="1"/>
  <c r="W145" i="1"/>
  <c r="V145" i="1"/>
  <c r="AD144" i="1"/>
  <c r="AC144" i="1"/>
  <c r="AB144" i="1"/>
  <c r="AA144" i="1"/>
  <c r="Z144" i="1"/>
  <c r="Y144" i="1"/>
  <c r="X144" i="1"/>
  <c r="W144" i="1"/>
  <c r="V144" i="1"/>
  <c r="AD84" i="1"/>
  <c r="AC84" i="1"/>
  <c r="AB84" i="1"/>
  <c r="AA84" i="1"/>
  <c r="Z84" i="1"/>
  <c r="Y84" i="1"/>
  <c r="X84" i="1"/>
  <c r="W84" i="1"/>
  <c r="V84" i="1"/>
  <c r="AD83" i="1"/>
  <c r="AC83" i="1"/>
  <c r="AB83" i="1"/>
  <c r="AA83" i="1"/>
  <c r="Z83" i="1"/>
  <c r="Y83" i="1"/>
  <c r="X83" i="1"/>
  <c r="W83" i="1"/>
  <c r="V83" i="1"/>
  <c r="AD82" i="1"/>
  <c r="AC82" i="1"/>
  <c r="AB82" i="1"/>
  <c r="AA82" i="1"/>
  <c r="Z82" i="1"/>
  <c r="Y82" i="1"/>
  <c r="X82" i="1"/>
  <c r="W82" i="1"/>
  <c r="V82" i="1"/>
  <c r="AD81" i="1"/>
  <c r="AC81" i="1"/>
  <c r="AB81" i="1"/>
  <c r="AA81" i="1"/>
  <c r="Z81" i="1"/>
  <c r="Y81" i="1"/>
  <c r="X81" i="1"/>
  <c r="W81" i="1"/>
  <c r="V81" i="1"/>
  <c r="AD80" i="1"/>
  <c r="AC80" i="1"/>
  <c r="AB80" i="1"/>
  <c r="AA80" i="1"/>
  <c r="Z80" i="1"/>
  <c r="Y80" i="1"/>
  <c r="X80" i="1"/>
  <c r="W80" i="1"/>
  <c r="V80" i="1"/>
  <c r="AD131" i="1"/>
  <c r="AC131" i="1"/>
  <c r="AB131" i="1"/>
  <c r="AA131" i="1"/>
  <c r="Z131" i="1"/>
  <c r="Y131" i="1"/>
  <c r="X131" i="1"/>
  <c r="W131" i="1"/>
  <c r="V131" i="1"/>
  <c r="AD130" i="1"/>
  <c r="AC130" i="1"/>
  <c r="AB130" i="1"/>
  <c r="AA130" i="1"/>
  <c r="Z130" i="1"/>
  <c r="Y130" i="1"/>
  <c r="X130" i="1"/>
  <c r="W130" i="1"/>
  <c r="V130" i="1"/>
  <c r="AD129" i="1"/>
  <c r="AC129" i="1"/>
  <c r="AB129" i="1"/>
  <c r="AA129" i="1"/>
  <c r="Z129" i="1"/>
  <c r="Y129" i="1"/>
  <c r="X129" i="1"/>
  <c r="W129" i="1"/>
  <c r="V129" i="1"/>
  <c r="AD128" i="1"/>
  <c r="AC128" i="1"/>
  <c r="AB128" i="1"/>
  <c r="AA128" i="1"/>
  <c r="Z128" i="1"/>
  <c r="Y128" i="1"/>
  <c r="X128" i="1"/>
  <c r="W128" i="1"/>
  <c r="V128" i="1"/>
  <c r="AD127" i="1"/>
  <c r="AC127" i="1"/>
  <c r="AB127" i="1"/>
  <c r="AA127" i="1"/>
  <c r="Z127" i="1"/>
  <c r="Y127" i="1"/>
  <c r="X127" i="1"/>
  <c r="W127" i="1"/>
  <c r="V127" i="1"/>
  <c r="AD126" i="1"/>
  <c r="AC126" i="1"/>
  <c r="AB126" i="1"/>
  <c r="AA126" i="1"/>
  <c r="Z126" i="1"/>
  <c r="Y126" i="1"/>
  <c r="X126" i="1"/>
  <c r="W126" i="1"/>
  <c r="V126" i="1"/>
  <c r="AD125" i="1"/>
  <c r="AC125" i="1"/>
  <c r="AB125" i="1"/>
  <c r="AA125" i="1"/>
  <c r="Z125" i="1"/>
  <c r="Y125" i="1"/>
  <c r="X125" i="1"/>
  <c r="W125" i="1"/>
  <c r="V125" i="1"/>
  <c r="AD124" i="1"/>
  <c r="AC124" i="1"/>
  <c r="AB124" i="1"/>
  <c r="AA124" i="1"/>
  <c r="Z124" i="1"/>
  <c r="Y124" i="1"/>
  <c r="X124" i="1"/>
  <c r="W124" i="1"/>
  <c r="V124" i="1"/>
  <c r="AD123" i="1"/>
  <c r="AC123" i="1"/>
  <c r="AB123" i="1"/>
  <c r="AA123" i="1"/>
  <c r="Z123" i="1"/>
  <c r="Y123" i="1"/>
  <c r="X123" i="1"/>
  <c r="W123" i="1"/>
  <c r="V123" i="1"/>
  <c r="AD122" i="1"/>
  <c r="AC122" i="1"/>
  <c r="AB122" i="1"/>
  <c r="AA122" i="1"/>
  <c r="Z122" i="1"/>
  <c r="Y122" i="1"/>
  <c r="X122" i="1"/>
  <c r="W122" i="1"/>
  <c r="V122" i="1"/>
  <c r="AD121" i="1"/>
  <c r="AC121" i="1"/>
  <c r="AB121" i="1"/>
  <c r="AA121" i="1"/>
  <c r="Z121" i="1"/>
  <c r="Y121" i="1"/>
  <c r="X121" i="1"/>
  <c r="W121" i="1"/>
  <c r="V121" i="1"/>
  <c r="AD120" i="1"/>
  <c r="AC120" i="1"/>
  <c r="AB120" i="1"/>
  <c r="AA120" i="1"/>
  <c r="Z120" i="1"/>
  <c r="Y120" i="1"/>
  <c r="X120" i="1"/>
  <c r="W120" i="1"/>
  <c r="V120" i="1"/>
  <c r="AD119" i="1"/>
  <c r="AC119" i="1"/>
  <c r="AB119" i="1"/>
  <c r="AA119" i="1"/>
  <c r="Z119" i="1"/>
  <c r="Y119" i="1"/>
  <c r="X119" i="1"/>
  <c r="W119" i="1"/>
  <c r="V119" i="1"/>
  <c r="AD118" i="1"/>
  <c r="AC118" i="1"/>
  <c r="AB118" i="1"/>
  <c r="AA118" i="1"/>
  <c r="Z118" i="1"/>
  <c r="Y118" i="1"/>
  <c r="X118" i="1"/>
  <c r="W118" i="1"/>
  <c r="V118" i="1"/>
  <c r="AD102" i="1"/>
  <c r="AC102" i="1"/>
  <c r="AB102" i="1"/>
  <c r="AA102" i="1"/>
  <c r="Z102" i="1"/>
  <c r="Y102" i="1"/>
  <c r="X102" i="1"/>
  <c r="W102" i="1"/>
  <c r="V102" i="1"/>
  <c r="AD101" i="1"/>
  <c r="AC101" i="1"/>
  <c r="AB101" i="1"/>
  <c r="AA101" i="1"/>
  <c r="Z101" i="1"/>
  <c r="Y101" i="1"/>
  <c r="X101" i="1"/>
  <c r="W101" i="1"/>
  <c r="V101" i="1"/>
  <c r="AD100" i="1"/>
  <c r="AC100" i="1"/>
  <c r="AB100" i="1"/>
  <c r="AA100" i="1"/>
  <c r="Z100" i="1"/>
  <c r="Y100" i="1"/>
  <c r="X100" i="1"/>
  <c r="W100" i="1"/>
  <c r="V100" i="1"/>
  <c r="AD99" i="1"/>
  <c r="AC99" i="1"/>
  <c r="AB99" i="1"/>
  <c r="AA99" i="1"/>
  <c r="Z99" i="1"/>
  <c r="Y99" i="1"/>
  <c r="X99" i="1"/>
  <c r="W99" i="1"/>
  <c r="V99" i="1"/>
  <c r="AD98" i="1"/>
  <c r="AC98" i="1"/>
  <c r="AB98" i="1"/>
  <c r="AA98" i="1"/>
  <c r="Z98" i="1"/>
  <c r="Y98" i="1"/>
  <c r="X98" i="1"/>
  <c r="W98" i="1"/>
  <c r="V98" i="1"/>
  <c r="AD97" i="1"/>
  <c r="AC97" i="1"/>
  <c r="AB97" i="1"/>
  <c r="AA97" i="1"/>
  <c r="Z97" i="1"/>
  <c r="Y97" i="1"/>
  <c r="X97" i="1"/>
  <c r="W97" i="1"/>
  <c r="V97" i="1"/>
  <c r="AD96" i="1"/>
  <c r="AC96" i="1"/>
  <c r="AB96" i="1"/>
  <c r="AA96" i="1"/>
  <c r="Z96" i="1"/>
  <c r="Y96" i="1"/>
  <c r="X96" i="1"/>
  <c r="W96" i="1"/>
  <c r="V96" i="1"/>
  <c r="AD95" i="1"/>
  <c r="AC95" i="1"/>
  <c r="AB95" i="1"/>
  <c r="AA95" i="1"/>
  <c r="Z95" i="1"/>
  <c r="Y95" i="1"/>
  <c r="X95" i="1"/>
  <c r="W95" i="1"/>
  <c r="V95" i="1"/>
  <c r="AD94" i="1"/>
  <c r="AC94" i="1"/>
  <c r="AB94" i="1"/>
  <c r="AA94" i="1"/>
  <c r="Z94" i="1"/>
  <c r="Y94" i="1"/>
  <c r="X94" i="1"/>
  <c r="W94" i="1"/>
  <c r="V94" i="1"/>
  <c r="AD93" i="1"/>
  <c r="AC93" i="1"/>
  <c r="AB93" i="1"/>
  <c r="AA93" i="1"/>
  <c r="Z93" i="1"/>
  <c r="Y93" i="1"/>
  <c r="X93" i="1"/>
  <c r="W93" i="1"/>
  <c r="V93" i="1"/>
  <c r="AD92" i="1"/>
  <c r="AC92" i="1"/>
  <c r="AB92" i="1"/>
  <c r="AA92" i="1"/>
  <c r="Z92" i="1"/>
  <c r="Y92" i="1"/>
  <c r="X92" i="1"/>
  <c r="W92" i="1"/>
  <c r="V92" i="1"/>
  <c r="AD91" i="1"/>
  <c r="AC91" i="1"/>
  <c r="AB91" i="1"/>
  <c r="AA91" i="1"/>
  <c r="Z91" i="1"/>
  <c r="Y91" i="1"/>
  <c r="X91" i="1"/>
  <c r="W91" i="1"/>
  <c r="V91" i="1"/>
  <c r="AD90" i="1"/>
  <c r="AC90" i="1"/>
  <c r="AB90" i="1"/>
  <c r="AA90" i="1"/>
  <c r="Z90" i="1"/>
  <c r="Y90" i="1"/>
  <c r="X90" i="1"/>
  <c r="W90" i="1"/>
  <c r="V90" i="1"/>
  <c r="AD89" i="1"/>
  <c r="AC89" i="1"/>
  <c r="AB89" i="1"/>
  <c r="AA89" i="1"/>
  <c r="Z89" i="1"/>
  <c r="Y89" i="1"/>
  <c r="X89" i="1"/>
  <c r="W89" i="1"/>
  <c r="V89" i="1"/>
  <c r="AD88" i="1"/>
  <c r="AC88" i="1"/>
  <c r="AB88" i="1"/>
  <c r="AA88" i="1"/>
  <c r="Z88" i="1"/>
  <c r="Y88" i="1"/>
  <c r="X88" i="1"/>
  <c r="W88" i="1"/>
  <c r="V88" i="1"/>
  <c r="AD87" i="1"/>
  <c r="AC87" i="1"/>
  <c r="AB87" i="1"/>
  <c r="AA87" i="1"/>
  <c r="Z87" i="1"/>
  <c r="Y87" i="1"/>
  <c r="X87" i="1"/>
  <c r="W87" i="1"/>
  <c r="V87" i="1"/>
  <c r="AD86" i="1"/>
  <c r="AC86" i="1"/>
  <c r="AB86" i="1"/>
  <c r="AA86" i="1"/>
  <c r="Z86" i="1"/>
  <c r="Y86" i="1"/>
  <c r="X86" i="1"/>
  <c r="W86" i="1"/>
  <c r="V86" i="1"/>
  <c r="AD3737" i="1"/>
  <c r="AC3737" i="1"/>
  <c r="AB3737" i="1"/>
  <c r="AA3737" i="1"/>
  <c r="Z3737" i="1"/>
  <c r="Y3737" i="1"/>
  <c r="X3737" i="1"/>
  <c r="W3737" i="1"/>
  <c r="V3737" i="1"/>
  <c r="AD3736" i="1"/>
  <c r="AC3736" i="1"/>
  <c r="AB3736" i="1"/>
  <c r="AA3736" i="1"/>
  <c r="Z3736" i="1"/>
  <c r="Y3736" i="1"/>
  <c r="X3736" i="1"/>
  <c r="W3736" i="1"/>
  <c r="V3736" i="1"/>
  <c r="AD3735" i="1"/>
  <c r="AC3735" i="1"/>
  <c r="AB3735" i="1"/>
  <c r="AA3735" i="1"/>
  <c r="Z3735" i="1"/>
  <c r="Y3735" i="1"/>
  <c r="X3735" i="1"/>
  <c r="W3735" i="1"/>
  <c r="V3735" i="1"/>
  <c r="AD3734" i="1"/>
  <c r="AC3734" i="1"/>
  <c r="AB3734" i="1"/>
  <c r="AA3734" i="1"/>
  <c r="Z3734" i="1"/>
  <c r="Y3734" i="1"/>
  <c r="X3734" i="1"/>
  <c r="W3734" i="1"/>
  <c r="V3734" i="1"/>
  <c r="AD3733" i="1"/>
  <c r="AC3733" i="1"/>
  <c r="AB3733" i="1"/>
  <c r="AA3733" i="1"/>
  <c r="Z3733" i="1"/>
  <c r="Y3733" i="1"/>
  <c r="X3733" i="1"/>
  <c r="W3733" i="1"/>
  <c r="V3733" i="1"/>
  <c r="AD3732" i="1"/>
  <c r="AC3732" i="1"/>
  <c r="AB3732" i="1"/>
  <c r="AA3732" i="1"/>
  <c r="Z3732" i="1"/>
  <c r="Y3732" i="1"/>
  <c r="X3732" i="1"/>
  <c r="W3732" i="1"/>
  <c r="V3732" i="1"/>
  <c r="AD3731" i="1"/>
  <c r="AC3731" i="1"/>
  <c r="AB3731" i="1"/>
  <c r="AA3731" i="1"/>
  <c r="Z3731" i="1"/>
  <c r="Y3731" i="1"/>
  <c r="X3731" i="1"/>
  <c r="W3731" i="1"/>
  <c r="V3731" i="1"/>
  <c r="AD3730" i="1"/>
  <c r="AC3730" i="1"/>
  <c r="AB3730" i="1"/>
  <c r="AA3730" i="1"/>
  <c r="Z3730" i="1"/>
  <c r="Y3730" i="1"/>
  <c r="X3730" i="1"/>
  <c r="W3730" i="1"/>
  <c r="V3730" i="1"/>
  <c r="AD3729" i="1"/>
  <c r="AC3729" i="1"/>
  <c r="AB3729" i="1"/>
  <c r="AA3729" i="1"/>
  <c r="Z3729" i="1"/>
  <c r="Y3729" i="1"/>
  <c r="X3729" i="1"/>
  <c r="W3729" i="1"/>
  <c r="V3729" i="1"/>
  <c r="AD3728" i="1"/>
  <c r="AC3728" i="1"/>
  <c r="AB3728" i="1"/>
  <c r="AA3728" i="1"/>
  <c r="Z3728" i="1"/>
  <c r="Y3728" i="1"/>
  <c r="X3728" i="1"/>
  <c r="W3728" i="1"/>
  <c r="V3728" i="1"/>
  <c r="AD3727" i="1"/>
  <c r="AC3727" i="1"/>
  <c r="AB3727" i="1"/>
  <c r="AA3727" i="1"/>
  <c r="Z3727" i="1"/>
  <c r="Y3727" i="1"/>
  <c r="X3727" i="1"/>
  <c r="W3727" i="1"/>
  <c r="V3727" i="1"/>
  <c r="AD3726" i="1"/>
  <c r="AC3726" i="1"/>
  <c r="AB3726" i="1"/>
  <c r="AA3726" i="1"/>
  <c r="Z3726" i="1"/>
  <c r="Y3726" i="1"/>
  <c r="X3726" i="1"/>
  <c r="W3726" i="1"/>
  <c r="V3726" i="1"/>
  <c r="AD31" i="1"/>
  <c r="AC31" i="1"/>
  <c r="AB31" i="1"/>
  <c r="AA31" i="1"/>
  <c r="Z31" i="1"/>
  <c r="Y31" i="1"/>
  <c r="X31" i="1"/>
  <c r="W31" i="1"/>
  <c r="V31" i="1"/>
  <c r="AD30" i="1"/>
  <c r="AC30" i="1"/>
  <c r="AB30" i="1"/>
  <c r="AA30" i="1"/>
  <c r="Z30" i="1"/>
  <c r="Y30" i="1"/>
  <c r="X30" i="1"/>
  <c r="W30" i="1"/>
  <c r="V30" i="1"/>
  <c r="AD29" i="1"/>
  <c r="AC29" i="1"/>
  <c r="AB29" i="1"/>
  <c r="AA29" i="1"/>
  <c r="Z29" i="1"/>
  <c r="Y29" i="1"/>
  <c r="X29" i="1"/>
  <c r="W29" i="1"/>
  <c r="V29" i="1"/>
  <c r="AD28" i="1"/>
  <c r="AC28" i="1"/>
  <c r="AB28" i="1"/>
  <c r="AA28" i="1"/>
  <c r="Z28" i="1"/>
  <c r="Y28" i="1"/>
  <c r="X28" i="1"/>
  <c r="W28" i="1"/>
  <c r="V28" i="1"/>
  <c r="AD27" i="1"/>
  <c r="AC27" i="1"/>
  <c r="AB27" i="1"/>
  <c r="AA27" i="1"/>
  <c r="Z27" i="1"/>
  <c r="Y27" i="1"/>
  <c r="X27" i="1"/>
  <c r="W27" i="1"/>
  <c r="V27" i="1"/>
  <c r="AD26" i="1"/>
  <c r="AC26" i="1"/>
  <c r="AB26" i="1"/>
  <c r="AA26" i="1"/>
  <c r="Z26" i="1"/>
  <c r="Y26" i="1"/>
  <c r="X26" i="1"/>
  <c r="W26" i="1"/>
  <c r="V26" i="1"/>
  <c r="AD25" i="1"/>
  <c r="AC25" i="1"/>
  <c r="AB25" i="1"/>
  <c r="AA25" i="1"/>
  <c r="Z25" i="1"/>
  <c r="Y25" i="1"/>
  <c r="X25" i="1"/>
  <c r="W25" i="1"/>
  <c r="V25" i="1"/>
  <c r="AD24" i="1"/>
  <c r="AC24" i="1"/>
  <c r="AB24" i="1"/>
  <c r="AA24" i="1"/>
  <c r="Z24" i="1"/>
  <c r="Y24" i="1"/>
  <c r="X24" i="1"/>
  <c r="W24" i="1"/>
  <c r="V24" i="1"/>
  <c r="AD23" i="1"/>
  <c r="AC23" i="1"/>
  <c r="AB23" i="1"/>
  <c r="AA23" i="1"/>
  <c r="Z23" i="1"/>
  <c r="Y23" i="1"/>
  <c r="X23" i="1"/>
  <c r="W23" i="1"/>
  <c r="V23" i="1"/>
  <c r="AD22" i="1"/>
  <c r="AC22" i="1"/>
  <c r="AB22" i="1"/>
  <c r="AA22" i="1"/>
  <c r="Z22" i="1"/>
  <c r="Y22" i="1"/>
  <c r="X22" i="1"/>
  <c r="W22" i="1"/>
  <c r="V22" i="1"/>
  <c r="AD21" i="1"/>
  <c r="AC21" i="1"/>
  <c r="AB21" i="1"/>
  <c r="AA21" i="1"/>
  <c r="Z21" i="1"/>
  <c r="Y21" i="1"/>
  <c r="X21" i="1"/>
  <c r="W21" i="1"/>
  <c r="V21" i="1"/>
  <c r="AD20" i="1"/>
  <c r="AC20" i="1"/>
  <c r="AB20" i="1"/>
  <c r="AA20" i="1"/>
  <c r="Z20" i="1"/>
  <c r="Y20" i="1"/>
  <c r="X20" i="1"/>
  <c r="W20" i="1"/>
  <c r="V20" i="1"/>
  <c r="AD19" i="1"/>
  <c r="AC19" i="1"/>
  <c r="AB19" i="1"/>
  <c r="AA19" i="1"/>
  <c r="Z19" i="1"/>
  <c r="Y19" i="1"/>
  <c r="X19" i="1"/>
  <c r="W19" i="1"/>
  <c r="V19" i="1"/>
  <c r="AD18" i="1"/>
  <c r="AC18" i="1"/>
  <c r="AB18" i="1"/>
  <c r="AA18" i="1"/>
  <c r="Z18" i="1"/>
  <c r="Y18" i="1"/>
  <c r="X18" i="1"/>
  <c r="W18" i="1"/>
  <c r="V18" i="1"/>
  <c r="AD79" i="1"/>
  <c r="AC79" i="1"/>
  <c r="AB79" i="1"/>
  <c r="AA79" i="1"/>
  <c r="Z79" i="1"/>
  <c r="Y79" i="1"/>
  <c r="X79" i="1"/>
  <c r="W79" i="1"/>
  <c r="V79" i="1"/>
  <c r="AD78" i="1"/>
  <c r="AC78" i="1"/>
  <c r="AB78" i="1"/>
  <c r="AA78" i="1"/>
  <c r="Z78" i="1"/>
  <c r="Y78" i="1"/>
  <c r="X78" i="1"/>
  <c r="W78" i="1"/>
  <c r="V78" i="1"/>
  <c r="AD77" i="1"/>
  <c r="AC77" i="1"/>
  <c r="AB77" i="1"/>
  <c r="AA77" i="1"/>
  <c r="Z77" i="1"/>
  <c r="Y77" i="1"/>
  <c r="X77" i="1"/>
  <c r="W77" i="1"/>
  <c r="V77" i="1"/>
  <c r="AD76" i="1"/>
  <c r="AC76" i="1"/>
  <c r="AB76" i="1"/>
  <c r="AA76" i="1"/>
  <c r="Z76" i="1"/>
  <c r="Y76" i="1"/>
  <c r="X76" i="1"/>
  <c r="W76" i="1"/>
  <c r="V76" i="1"/>
  <c r="AD75" i="1"/>
  <c r="AC75" i="1"/>
  <c r="AB75" i="1"/>
  <c r="AA75" i="1"/>
  <c r="Z75" i="1"/>
  <c r="Y75" i="1"/>
  <c r="X75" i="1"/>
  <c r="W75" i="1"/>
  <c r="V75" i="1"/>
  <c r="AD74" i="1"/>
  <c r="AC74" i="1"/>
  <c r="AB74" i="1"/>
  <c r="AA74" i="1"/>
  <c r="Z74" i="1"/>
  <c r="Y74" i="1"/>
  <c r="X74" i="1"/>
  <c r="W74" i="1"/>
  <c r="V74" i="1"/>
  <c r="AD73" i="1"/>
  <c r="AC73" i="1"/>
  <c r="AB73" i="1"/>
  <c r="AA73" i="1"/>
  <c r="Z73" i="1"/>
  <c r="Y73" i="1"/>
  <c r="X73" i="1"/>
  <c r="W73" i="1"/>
  <c r="V73" i="1"/>
  <c r="AD58" i="1"/>
  <c r="AC58" i="1"/>
  <c r="AB58" i="1"/>
  <c r="AA58" i="1"/>
  <c r="Z58" i="1"/>
  <c r="Y58" i="1"/>
  <c r="X58" i="1"/>
  <c r="W58" i="1"/>
  <c r="V58" i="1"/>
  <c r="AD57" i="1"/>
  <c r="AC57" i="1"/>
  <c r="AB57" i="1"/>
  <c r="AA57" i="1"/>
  <c r="Z57" i="1"/>
  <c r="Y57" i="1"/>
  <c r="X57" i="1"/>
  <c r="W57" i="1"/>
  <c r="V57" i="1"/>
  <c r="AD56" i="1"/>
  <c r="AC56" i="1"/>
  <c r="AB56" i="1"/>
  <c r="AA56" i="1"/>
  <c r="Z56" i="1"/>
  <c r="Y56" i="1"/>
  <c r="X56" i="1"/>
  <c r="W56" i="1"/>
  <c r="V56" i="1"/>
  <c r="AD10" i="1"/>
  <c r="AC10" i="1"/>
  <c r="AB10" i="1"/>
  <c r="AA10" i="1"/>
  <c r="Z10" i="1"/>
  <c r="Y10" i="1"/>
  <c r="X10" i="1"/>
  <c r="W10" i="1"/>
  <c r="V10" i="1"/>
  <c r="AD9" i="1"/>
  <c r="AC9" i="1"/>
  <c r="AB9" i="1"/>
  <c r="AA9" i="1"/>
  <c r="Z9" i="1"/>
  <c r="Y9" i="1"/>
  <c r="X9" i="1"/>
  <c r="W9" i="1"/>
  <c r="V9" i="1"/>
  <c r="AD8" i="1"/>
  <c r="AC8" i="1"/>
  <c r="AB8" i="1"/>
  <c r="AA8" i="1"/>
  <c r="Z8" i="1"/>
  <c r="Y8" i="1"/>
  <c r="X8" i="1"/>
  <c r="W8" i="1"/>
  <c r="V8" i="1"/>
  <c r="AD7" i="1"/>
  <c r="AC7" i="1"/>
  <c r="AB7" i="1"/>
  <c r="AA7" i="1"/>
  <c r="Z7" i="1"/>
  <c r="Y7" i="1"/>
  <c r="X7" i="1"/>
  <c r="W7" i="1"/>
  <c r="V7" i="1"/>
  <c r="AD6" i="1"/>
  <c r="AC6" i="1"/>
  <c r="AB6" i="1"/>
  <c r="AA6" i="1"/>
  <c r="Z6" i="1"/>
  <c r="Y6" i="1"/>
  <c r="X6" i="1"/>
  <c r="W6" i="1"/>
  <c r="V6" i="1"/>
  <c r="AD5" i="1"/>
  <c r="AC5" i="1"/>
  <c r="AB5" i="1"/>
  <c r="AA5" i="1"/>
  <c r="Z5" i="1"/>
  <c r="Y5" i="1"/>
  <c r="X5" i="1"/>
  <c r="W5" i="1"/>
  <c r="V5" i="1"/>
  <c r="AD4" i="1"/>
  <c r="AC4" i="1"/>
  <c r="AB4" i="1"/>
  <c r="AA4" i="1"/>
  <c r="Z4" i="1"/>
  <c r="Y4" i="1"/>
  <c r="X4" i="1"/>
  <c r="V4" i="1"/>
  <c r="AD3" i="1"/>
  <c r="AC3" i="1"/>
  <c r="AB3" i="1"/>
  <c r="AA3" i="1"/>
  <c r="Z3" i="1"/>
  <c r="Y3" i="1"/>
  <c r="X3" i="1"/>
  <c r="W3" i="1"/>
  <c r="V3" i="1"/>
  <c r="AD2" i="1"/>
  <c r="AC2" i="1"/>
  <c r="AB2" i="1"/>
  <c r="AA2" i="1"/>
  <c r="Z2" i="1"/>
  <c r="Y2" i="1"/>
  <c r="X2" i="1"/>
  <c r="W2" i="1"/>
  <c r="V2" i="1"/>
  <c r="AD142" i="1"/>
  <c r="AC142" i="1"/>
  <c r="AB142" i="1"/>
  <c r="AA142" i="1"/>
  <c r="Z142" i="1"/>
  <c r="Y142" i="1"/>
  <c r="X142" i="1"/>
  <c r="W142" i="1"/>
  <c r="V142" i="1"/>
  <c r="AD141" i="1"/>
  <c r="AC141" i="1"/>
  <c r="AB141" i="1"/>
  <c r="AA141" i="1"/>
  <c r="Z141" i="1"/>
  <c r="Y141" i="1"/>
  <c r="X141" i="1"/>
  <c r="W141" i="1"/>
  <c r="V141" i="1"/>
  <c r="AD140" i="1"/>
  <c r="AC140" i="1"/>
  <c r="AB140" i="1"/>
  <c r="AA140" i="1"/>
  <c r="Z140" i="1"/>
  <c r="Y140" i="1"/>
  <c r="X140" i="1"/>
  <c r="W140" i="1"/>
  <c r="V140" i="1"/>
  <c r="AD139" i="1"/>
  <c r="AC139" i="1"/>
  <c r="AB139" i="1"/>
  <c r="AA139" i="1"/>
  <c r="Z139" i="1"/>
  <c r="Y139" i="1"/>
  <c r="X139" i="1"/>
  <c r="W139" i="1"/>
  <c r="V139" i="1"/>
  <c r="AD138" i="1"/>
  <c r="AC138" i="1"/>
  <c r="AB138" i="1"/>
  <c r="AA138" i="1"/>
  <c r="Z138" i="1"/>
  <c r="Y138" i="1"/>
  <c r="X138" i="1"/>
  <c r="W138" i="1"/>
  <c r="V138" i="1"/>
  <c r="AD1233" i="1"/>
  <c r="AC1233" i="1"/>
  <c r="AB1233" i="1"/>
  <c r="AA1233" i="1"/>
  <c r="Z1233" i="1"/>
  <c r="Y1233" i="1"/>
  <c r="X1233" i="1"/>
  <c r="W1233" i="1"/>
  <c r="V1233" i="1"/>
  <c r="AD1232" i="1"/>
  <c r="AC1232" i="1"/>
  <c r="AB1232" i="1"/>
  <c r="AA1232" i="1"/>
  <c r="Z1232" i="1"/>
  <c r="Y1232" i="1"/>
  <c r="X1232" i="1"/>
  <c r="W1232" i="1"/>
  <c r="V1232" i="1"/>
  <c r="AD1231" i="1"/>
  <c r="AC1231" i="1"/>
  <c r="AB1231" i="1"/>
  <c r="AA1231" i="1"/>
  <c r="Z1231" i="1"/>
  <c r="Y1231" i="1"/>
  <c r="X1231" i="1"/>
  <c r="W1231" i="1"/>
  <c r="V1231" i="1"/>
  <c r="AD1230" i="1"/>
  <c r="AC1230" i="1"/>
  <c r="AB1230" i="1"/>
  <c r="AA1230" i="1"/>
  <c r="Z1230" i="1"/>
  <c r="Y1230" i="1"/>
  <c r="X1230" i="1"/>
  <c r="W1230" i="1"/>
  <c r="V1230" i="1"/>
  <c r="AD1229" i="1"/>
  <c r="AC1229" i="1"/>
  <c r="AB1229" i="1"/>
  <c r="AA1229" i="1"/>
  <c r="Z1229" i="1"/>
  <c r="Y1229" i="1"/>
  <c r="X1229" i="1"/>
  <c r="W1229" i="1"/>
  <c r="V1229" i="1"/>
  <c r="AD1228" i="1"/>
  <c r="AC1228" i="1"/>
  <c r="AB1228" i="1"/>
  <c r="AA1228" i="1"/>
  <c r="Z1228" i="1"/>
  <c r="Y1228" i="1"/>
  <c r="X1228" i="1"/>
  <c r="W1228" i="1"/>
  <c r="V1228" i="1"/>
  <c r="AD1227" i="1"/>
  <c r="AC1227" i="1"/>
  <c r="AB1227" i="1"/>
  <c r="AA1227" i="1"/>
  <c r="Z1227" i="1"/>
  <c r="Y1227" i="1"/>
  <c r="X1227" i="1"/>
  <c r="W1227" i="1"/>
  <c r="V1227" i="1"/>
  <c r="AD1226" i="1"/>
  <c r="AC1226" i="1"/>
  <c r="AB1226" i="1"/>
  <c r="AA1226" i="1"/>
  <c r="Z1226" i="1"/>
  <c r="Y1226" i="1"/>
  <c r="X1226" i="1"/>
  <c r="W1226" i="1"/>
  <c r="V1226" i="1"/>
  <c r="D9" i="6"/>
  <c r="F26" i="8"/>
  <c r="H26" i="8"/>
  <c r="E26" i="8"/>
  <c r="A26" i="8"/>
  <c r="D26" i="8"/>
  <c r="G26" i="8"/>
  <c r="I26" i="8"/>
  <c r="C26" i="8"/>
  <c r="B26" i="8"/>
  <c r="AF4" i="6" l="1"/>
  <c r="D28" i="6"/>
  <c r="A1" i="6"/>
  <c r="AI7" i="6"/>
  <c r="J30" i="6" s="1"/>
  <c r="AH7" i="6"/>
  <c r="AG7" i="6"/>
  <c r="J28" i="6" s="1"/>
  <c r="AF7" i="6"/>
  <c r="I25" i="6" l="1"/>
  <c r="I27" i="6" s="1"/>
  <c r="AP45" i="3"/>
  <c r="AP44" i="3"/>
  <c r="AP43" i="3"/>
  <c r="AP42" i="3"/>
  <c r="AP41" i="3"/>
  <c r="AP40" i="3"/>
  <c r="AP39" i="3"/>
  <c r="AP38" i="3"/>
  <c r="AP37" i="3"/>
  <c r="AP36" i="3"/>
  <c r="AP35" i="3"/>
  <c r="AP34" i="3"/>
  <c r="AP33" i="3"/>
  <c r="AP32" i="3"/>
  <c r="AO32" i="3"/>
  <c r="AP31" i="3"/>
  <c r="AP30" i="3"/>
  <c r="AP29" i="3"/>
  <c r="AP28" i="3"/>
  <c r="AP27" i="3"/>
  <c r="AP26" i="3"/>
  <c r="AP25" i="3"/>
  <c r="AP24" i="3"/>
  <c r="AO24" i="3"/>
  <c r="AP23" i="3"/>
  <c r="AP22" i="3"/>
  <c r="AP21" i="3"/>
  <c r="AO21" i="3"/>
  <c r="AP20" i="3"/>
  <c r="AP19" i="3"/>
  <c r="AP18" i="3"/>
  <c r="AO18" i="3"/>
  <c r="AP17" i="3"/>
  <c r="AP16" i="3"/>
  <c r="AP15" i="3"/>
  <c r="AP14" i="3"/>
  <c r="AP13" i="3"/>
  <c r="AO13" i="3"/>
  <c r="AP12" i="3"/>
  <c r="AP11" i="3"/>
  <c r="AP10" i="3"/>
  <c r="AP9" i="3"/>
  <c r="AP8" i="3"/>
  <c r="AP7" i="3"/>
  <c r="AO7" i="3"/>
  <c r="AP6" i="3"/>
  <c r="AP5" i="3"/>
  <c r="AP4" i="3"/>
  <c r="AP3" i="3"/>
  <c r="AO3" i="3"/>
  <c r="AT2403" i="1"/>
  <c r="AT2402" i="1"/>
  <c r="AT2401" i="1"/>
  <c r="AT2400" i="1"/>
  <c r="AT2399" i="1"/>
  <c r="AT2398" i="1"/>
  <c r="AT2397" i="1"/>
  <c r="AT2396" i="1"/>
  <c r="AT2395" i="1"/>
  <c r="AT2394" i="1"/>
  <c r="AT2393" i="1"/>
  <c r="AT2392" i="1"/>
  <c r="AT2391" i="1"/>
  <c r="AT2390" i="1"/>
  <c r="AT2389" i="1"/>
  <c r="AT2388" i="1"/>
  <c r="AT2387" i="1"/>
  <c r="AT2386" i="1"/>
  <c r="AT2385" i="1"/>
  <c r="AT2384" i="1"/>
  <c r="AT2383" i="1"/>
  <c r="AT2382" i="1"/>
  <c r="AT2381" i="1"/>
  <c r="AT2380" i="1"/>
  <c r="AT2379" i="1"/>
  <c r="AT2378" i="1"/>
  <c r="AT2377" i="1"/>
  <c r="AT2376" i="1"/>
  <c r="AT2375" i="1"/>
  <c r="AT2374" i="1"/>
  <c r="AT2373" i="1"/>
  <c r="AT2372" i="1"/>
  <c r="AT2371" i="1"/>
  <c r="AT2370" i="1"/>
  <c r="AT2369" i="1"/>
  <c r="AT2368" i="1"/>
  <c r="AT2367" i="1"/>
  <c r="AT2366" i="1"/>
  <c r="AT2365" i="1"/>
  <c r="AT2364" i="1"/>
  <c r="AT2363" i="1"/>
  <c r="AT2362" i="1"/>
  <c r="AT2361" i="1"/>
  <c r="AT2360" i="1"/>
  <c r="AT2359" i="1"/>
  <c r="AT2358" i="1"/>
  <c r="AT2357" i="1"/>
  <c r="AT2356" i="1"/>
  <c r="AT2355" i="1"/>
  <c r="AT2354" i="1"/>
  <c r="AT2353" i="1"/>
  <c r="AT2352" i="1"/>
  <c r="AT2351" i="1"/>
  <c r="AT2350" i="1"/>
  <c r="AT2349" i="1"/>
  <c r="AT2348" i="1"/>
  <c r="AT2347" i="1"/>
  <c r="AT2346" i="1"/>
  <c r="AT2345" i="1"/>
  <c r="AT2344" i="1"/>
  <c r="AT2343" i="1"/>
  <c r="AT2342" i="1"/>
  <c r="AT2341" i="1"/>
  <c r="AT2340" i="1"/>
  <c r="AT2339" i="1"/>
  <c r="AT2338" i="1"/>
  <c r="AT2337" i="1"/>
  <c r="AT2336" i="1"/>
  <c r="AT2335" i="1"/>
  <c r="AT2334" i="1"/>
  <c r="AT2333" i="1"/>
  <c r="AT2332" i="1"/>
  <c r="AT2331" i="1"/>
  <c r="AT2330" i="1"/>
  <c r="AT2329" i="1"/>
  <c r="AT2328" i="1"/>
  <c r="AT2327" i="1"/>
  <c r="AT2326" i="1"/>
  <c r="AT2325" i="1"/>
  <c r="AT2324" i="1"/>
  <c r="AT2323" i="1"/>
  <c r="AT2322" i="1"/>
  <c r="AT2321" i="1"/>
  <c r="AT2320" i="1"/>
  <c r="AT2319" i="1"/>
  <c r="AT2318" i="1"/>
  <c r="AT2317" i="1"/>
  <c r="AT2316" i="1"/>
  <c r="AT2315" i="1"/>
  <c r="AT2314" i="1"/>
  <c r="AT2313" i="1"/>
  <c r="AT2312" i="1"/>
  <c r="AT2311" i="1"/>
  <c r="AT2310" i="1"/>
  <c r="AT2309" i="1"/>
  <c r="AT2308" i="1"/>
  <c r="AT2307" i="1"/>
  <c r="AT2306" i="1"/>
  <c r="AT2305" i="1"/>
  <c r="AT2304" i="1"/>
  <c r="AT2303" i="1"/>
  <c r="AT2302" i="1"/>
  <c r="AT2301" i="1"/>
  <c r="AT2300" i="1"/>
  <c r="AT2299" i="1"/>
  <c r="AT2298" i="1"/>
  <c r="AT2297" i="1"/>
  <c r="AT2296" i="1"/>
  <c r="AT2295" i="1"/>
  <c r="AT2294" i="1"/>
  <c r="AT2293" i="1"/>
  <c r="AT2292" i="1"/>
  <c r="AT2291" i="1"/>
  <c r="AT2290" i="1"/>
  <c r="AT2289" i="1"/>
  <c r="AT2288" i="1"/>
  <c r="AT2287" i="1"/>
  <c r="AT2286" i="1"/>
  <c r="AT2285" i="1"/>
  <c r="AT2284" i="1"/>
  <c r="AT2283" i="1"/>
  <c r="AT2282" i="1"/>
  <c r="AT2281" i="1"/>
  <c r="AT2280" i="1"/>
  <c r="AT2279" i="1"/>
  <c r="AT2278" i="1"/>
  <c r="AT2277" i="1"/>
  <c r="AT2276" i="1"/>
  <c r="AT2275" i="1"/>
  <c r="AT2274" i="1"/>
  <c r="AT2273" i="1"/>
  <c r="AT2272" i="1"/>
  <c r="AT2271" i="1"/>
  <c r="AT2270" i="1"/>
  <c r="AT2269" i="1"/>
  <c r="AT2268" i="1"/>
  <c r="AT2267" i="1"/>
  <c r="AT2266" i="1"/>
  <c r="AT2265" i="1"/>
  <c r="AT2264" i="1"/>
  <c r="AT2263" i="1"/>
  <c r="AT2262" i="1"/>
  <c r="AT2261" i="1"/>
  <c r="AT2260" i="1"/>
  <c r="AT2259" i="1"/>
  <c r="AT2258" i="1"/>
  <c r="AT2257" i="1"/>
  <c r="AT2256" i="1"/>
  <c r="AT2255" i="1"/>
  <c r="AT2254" i="1"/>
  <c r="AT2253" i="1"/>
  <c r="AT2252" i="1"/>
  <c r="AT2251" i="1"/>
  <c r="AT2250" i="1"/>
  <c r="AT2249" i="1"/>
  <c r="AT2248" i="1"/>
  <c r="AT2247" i="1"/>
  <c r="AT2246" i="1"/>
  <c r="AT2245" i="1"/>
  <c r="AT2244" i="1"/>
  <c r="AT2243" i="1"/>
  <c r="AT2242" i="1"/>
  <c r="AT2241" i="1"/>
  <c r="AT2240" i="1"/>
  <c r="AT2239" i="1"/>
  <c r="AT2238" i="1"/>
  <c r="AT2237" i="1"/>
  <c r="AT2236" i="1"/>
  <c r="AT2235" i="1"/>
  <c r="AT2234" i="1"/>
  <c r="AT2233" i="1"/>
  <c r="AT2232" i="1"/>
  <c r="AT2231" i="1"/>
  <c r="AT2230" i="1"/>
  <c r="AT2229" i="1"/>
  <c r="AT2228" i="1"/>
  <c r="AT2227" i="1"/>
  <c r="AT2226" i="1"/>
  <c r="AT2225" i="1"/>
  <c r="AT2224" i="1"/>
  <c r="AT2223" i="1"/>
  <c r="AT2222" i="1"/>
  <c r="AT2221" i="1"/>
  <c r="AT2220" i="1"/>
  <c r="AT2219" i="1"/>
  <c r="AT2218" i="1"/>
  <c r="AT2217" i="1"/>
  <c r="AT2216" i="1"/>
  <c r="AT2215" i="1"/>
  <c r="AT2214" i="1"/>
  <c r="AT2213" i="1"/>
  <c r="AT2212" i="1"/>
  <c r="AT2211" i="1"/>
  <c r="AT2210" i="1"/>
  <c r="AT2209" i="1"/>
  <c r="AT2208" i="1"/>
  <c r="AT2207" i="1"/>
  <c r="AT2206" i="1"/>
  <c r="AT2205" i="1"/>
  <c r="AT2204" i="1"/>
  <c r="AT2203" i="1"/>
  <c r="AT2202" i="1"/>
  <c r="AT2201" i="1"/>
  <c r="AT2200" i="1"/>
  <c r="AT2199" i="1"/>
  <c r="AT2198" i="1"/>
  <c r="AT2197" i="1"/>
  <c r="AT2196" i="1"/>
  <c r="AT2195" i="1"/>
  <c r="AT2194" i="1"/>
  <c r="AT2193" i="1"/>
  <c r="AT2192" i="1"/>
  <c r="AT2191" i="1"/>
  <c r="AT2190" i="1"/>
  <c r="AT2189" i="1"/>
  <c r="AT2188" i="1"/>
  <c r="AT2187" i="1"/>
  <c r="AT2186" i="1"/>
  <c r="AT2185" i="1"/>
  <c r="AT2184" i="1"/>
  <c r="AT2183" i="1"/>
  <c r="AT2182" i="1"/>
  <c r="AT2181" i="1"/>
  <c r="AT2180" i="1"/>
  <c r="AT2179" i="1"/>
  <c r="AT2178" i="1"/>
  <c r="AT2177" i="1"/>
  <c r="AT2176" i="1"/>
  <c r="AT2175" i="1"/>
  <c r="AT2174" i="1"/>
  <c r="AT2173" i="1"/>
  <c r="AT2172" i="1"/>
  <c r="AT2171" i="1"/>
  <c r="AT2170" i="1"/>
  <c r="AT2169" i="1"/>
  <c r="AT2168" i="1"/>
  <c r="AT2167" i="1"/>
  <c r="AT2166" i="1"/>
  <c r="AT2165" i="1"/>
  <c r="AT2164" i="1"/>
  <c r="AT2163" i="1"/>
  <c r="AT2162" i="1"/>
  <c r="AT2161" i="1"/>
  <c r="AT2160" i="1"/>
  <c r="AT2159" i="1"/>
  <c r="AT2158" i="1"/>
  <c r="AT2157" i="1"/>
  <c r="AT2156" i="1"/>
  <c r="AT2155" i="1"/>
  <c r="AT2154" i="1"/>
  <c r="AT2153" i="1"/>
  <c r="AT2152" i="1"/>
  <c r="AT2151" i="1"/>
  <c r="AT2150" i="1"/>
  <c r="AT2149" i="1"/>
  <c r="AT2148" i="1"/>
  <c r="AT2147" i="1"/>
  <c r="AT2146" i="1"/>
  <c r="AT2145" i="1"/>
  <c r="AT2144" i="1"/>
  <c r="AT2143" i="1"/>
  <c r="AT2142" i="1"/>
  <c r="AT2141" i="1"/>
  <c r="AT2140" i="1"/>
  <c r="AT2139" i="1"/>
  <c r="AT2138" i="1"/>
  <c r="AT2137" i="1"/>
  <c r="AT2136" i="1"/>
  <c r="AT2135" i="1"/>
  <c r="AT2134" i="1"/>
  <c r="AT2133" i="1"/>
  <c r="AT2132" i="1"/>
  <c r="AT2131" i="1"/>
  <c r="AT2130" i="1"/>
  <c r="AT2129" i="1"/>
  <c r="AT2128" i="1"/>
  <c r="AT2127" i="1"/>
  <c r="AT2126" i="1"/>
  <c r="AT2125" i="1"/>
  <c r="AT2124" i="1"/>
  <c r="AT2123" i="1"/>
  <c r="AT2122" i="1"/>
  <c r="AT2121" i="1"/>
  <c r="AT2120" i="1"/>
  <c r="AT2119" i="1"/>
  <c r="AT2118" i="1"/>
  <c r="AT2117" i="1"/>
  <c r="AT2116" i="1"/>
  <c r="AT2115" i="1"/>
  <c r="AT2114" i="1"/>
  <c r="AT2113" i="1"/>
  <c r="AT2112" i="1"/>
  <c r="AT2111" i="1"/>
  <c r="AT2110" i="1"/>
  <c r="AT2109" i="1"/>
  <c r="AT2108" i="1"/>
  <c r="AT2107" i="1"/>
  <c r="AT2106" i="1"/>
  <c r="AT2105" i="1"/>
  <c r="AT2104" i="1"/>
  <c r="AT2103" i="1"/>
  <c r="AT2102" i="1"/>
  <c r="AT2101" i="1"/>
  <c r="AT2100" i="1"/>
  <c r="AT2099" i="1"/>
  <c r="AT2098" i="1"/>
  <c r="AT2097" i="1"/>
  <c r="AT2096" i="1"/>
  <c r="AT2095" i="1"/>
  <c r="AT2094" i="1"/>
  <c r="AT2093" i="1"/>
  <c r="AT2092" i="1"/>
  <c r="AT2091" i="1"/>
  <c r="AT2090" i="1"/>
  <c r="AT2089" i="1"/>
  <c r="AT2088" i="1"/>
  <c r="AT2087" i="1"/>
  <c r="AT2086" i="1"/>
  <c r="AT2085" i="1"/>
  <c r="AT2084" i="1"/>
  <c r="AT2083" i="1"/>
  <c r="AT2082" i="1"/>
  <c r="AT2081" i="1"/>
  <c r="AT2080" i="1"/>
  <c r="AT2079" i="1"/>
  <c r="AT2078" i="1"/>
  <c r="AT2077" i="1"/>
  <c r="AT2076" i="1"/>
  <c r="AT2075" i="1"/>
  <c r="AT2074" i="1"/>
  <c r="AT2073" i="1"/>
  <c r="AT2072" i="1"/>
  <c r="AT2071" i="1"/>
  <c r="AT2070" i="1"/>
  <c r="AT2069" i="1"/>
  <c r="AT2068" i="1"/>
  <c r="AT2067" i="1"/>
  <c r="AT2066" i="1"/>
  <c r="AT2065" i="1"/>
  <c r="AT2064" i="1"/>
  <c r="AT2063" i="1"/>
  <c r="AT2062" i="1"/>
  <c r="AT2061" i="1"/>
  <c r="AT2060" i="1"/>
  <c r="AT2059" i="1"/>
  <c r="AT2058" i="1"/>
  <c r="AT2057" i="1"/>
  <c r="AT2056" i="1"/>
  <c r="AT2055" i="1"/>
  <c r="AT2054" i="1"/>
  <c r="AT2053" i="1"/>
  <c r="AT2052" i="1"/>
  <c r="AT2051" i="1"/>
  <c r="AT2050" i="1"/>
  <c r="AT2049" i="1"/>
  <c r="AT2048" i="1"/>
  <c r="AT2047" i="1"/>
  <c r="AT2046" i="1"/>
  <c r="AT2045" i="1"/>
  <c r="AT2044" i="1"/>
  <c r="AT2043" i="1"/>
  <c r="AT2042" i="1"/>
  <c r="AT2041" i="1"/>
  <c r="AT2040" i="1"/>
  <c r="AT2039" i="1"/>
  <c r="AT2038" i="1"/>
  <c r="AT2037" i="1"/>
  <c r="AT2036" i="1"/>
  <c r="AT2035" i="1"/>
  <c r="AT2034" i="1"/>
  <c r="AT2032" i="1"/>
  <c r="AT2031" i="1"/>
  <c r="AT2030" i="1"/>
  <c r="AT2029" i="1"/>
  <c r="AT2028" i="1"/>
  <c r="AT2027" i="1"/>
  <c r="AT2026" i="1"/>
  <c r="AT2025" i="1"/>
  <c r="AT2024" i="1"/>
  <c r="AT2023" i="1"/>
  <c r="AT2022" i="1"/>
  <c r="AT2021" i="1"/>
  <c r="AT2020" i="1"/>
  <c r="AT2019" i="1"/>
  <c r="AT2018" i="1"/>
  <c r="AT2017" i="1"/>
  <c r="AT2016" i="1"/>
  <c r="AT2015" i="1"/>
  <c r="AT2014" i="1"/>
  <c r="AT2013" i="1"/>
  <c r="AT2012" i="1"/>
  <c r="AT2011" i="1"/>
  <c r="AT2010" i="1"/>
  <c r="AT2009" i="1"/>
  <c r="AT2008" i="1"/>
  <c r="AT2007" i="1"/>
  <c r="AT2006" i="1"/>
  <c r="AT2005" i="1"/>
  <c r="AT2004" i="1"/>
  <c r="AT2003" i="1"/>
  <c r="AT2002" i="1"/>
  <c r="AT2001" i="1"/>
  <c r="AT2000" i="1"/>
  <c r="AT1999" i="1"/>
  <c r="AT1998" i="1"/>
  <c r="AT1997" i="1"/>
  <c r="AT1996" i="1"/>
  <c r="AT1995" i="1"/>
  <c r="AT1994" i="1"/>
  <c r="AT1993" i="1"/>
  <c r="AT1992" i="1"/>
  <c r="AT1991" i="1"/>
  <c r="AT1990" i="1"/>
  <c r="AT1989" i="1"/>
  <c r="AT1988" i="1"/>
  <c r="AT1987" i="1"/>
  <c r="AT1986" i="1"/>
  <c r="AT1985" i="1"/>
  <c r="AT1984" i="1"/>
  <c r="AT1983" i="1"/>
  <c r="AT1982" i="1"/>
  <c r="AT1981" i="1"/>
  <c r="AT1980" i="1"/>
  <c r="AT1979" i="1"/>
  <c r="AT1978" i="1"/>
  <c r="AT1977" i="1"/>
  <c r="AT1976" i="1"/>
  <c r="AT1975" i="1"/>
  <c r="AT1974" i="1"/>
  <c r="AT1973" i="1"/>
  <c r="AT1972" i="1"/>
  <c r="AT1971" i="1"/>
  <c r="AT1970" i="1"/>
  <c r="AT1969" i="1"/>
  <c r="AT1968" i="1"/>
  <c r="AT1967" i="1"/>
  <c r="AT1966" i="1"/>
  <c r="AT1965" i="1"/>
  <c r="AT1964" i="1"/>
  <c r="AT1963" i="1"/>
  <c r="AT1962" i="1"/>
  <c r="AT1961" i="1"/>
  <c r="AT1960" i="1"/>
  <c r="AT1959" i="1"/>
  <c r="AT1958" i="1"/>
  <c r="AT1957" i="1"/>
  <c r="AT1956" i="1"/>
  <c r="AT1955" i="1"/>
  <c r="AT1954" i="1"/>
  <c r="AT1953" i="1"/>
  <c r="AT1952" i="1"/>
  <c r="AT1951" i="1"/>
  <c r="AT1950" i="1"/>
  <c r="AT1949" i="1"/>
  <c r="AT1948" i="1"/>
  <c r="AT1947" i="1"/>
  <c r="AT1946" i="1"/>
  <c r="AT1945" i="1"/>
  <c r="AT1944" i="1"/>
  <c r="AT1943" i="1"/>
  <c r="AT1942" i="1"/>
  <c r="AT1941" i="1"/>
  <c r="AT1940" i="1"/>
  <c r="AT1939" i="1"/>
  <c r="AT1938" i="1"/>
  <c r="AT1937" i="1"/>
  <c r="AT1936" i="1"/>
  <c r="AT1935" i="1"/>
  <c r="AT1934" i="1"/>
  <c r="AT1933" i="1"/>
  <c r="AT1932" i="1"/>
  <c r="AT1931" i="1"/>
  <c r="AT1930" i="1"/>
  <c r="AT1929" i="1"/>
  <c r="AT1928" i="1"/>
  <c r="AT1927" i="1"/>
  <c r="AT1926" i="1"/>
  <c r="AT1925" i="1"/>
  <c r="AT1924" i="1"/>
  <c r="AT1923" i="1"/>
  <c r="AT1922" i="1"/>
  <c r="AT1921" i="1"/>
  <c r="AT1920" i="1"/>
  <c r="AT1919" i="1"/>
  <c r="AT1918" i="1"/>
  <c r="AT1917" i="1"/>
  <c r="AT1916" i="1"/>
  <c r="AT1915" i="1"/>
  <c r="AT1914" i="1"/>
  <c r="AT1913" i="1"/>
  <c r="AT1912" i="1"/>
  <c r="AT1911" i="1"/>
  <c r="AT1910" i="1"/>
  <c r="AT1909" i="1"/>
  <c r="AT1908" i="1"/>
  <c r="AT1907" i="1"/>
  <c r="AT1906" i="1"/>
  <c r="AT1905" i="1"/>
  <c r="AT1904" i="1"/>
  <c r="AT1903" i="1"/>
  <c r="AT1902" i="1"/>
  <c r="AT1901" i="1"/>
  <c r="AT1900" i="1"/>
  <c r="AT1899" i="1"/>
  <c r="AT1898" i="1"/>
  <c r="AT1897" i="1"/>
  <c r="AT1896" i="1"/>
  <c r="AT1895" i="1"/>
  <c r="AT1894" i="1"/>
  <c r="AT1893" i="1"/>
  <c r="AT1892" i="1"/>
  <c r="AT1891" i="1"/>
  <c r="AT1890" i="1"/>
  <c r="AT1889" i="1"/>
  <c r="AT1888" i="1"/>
  <c r="AT1887" i="1"/>
  <c r="AT1886" i="1"/>
  <c r="AT1885" i="1"/>
  <c r="AT1884" i="1"/>
  <c r="AT1883" i="1"/>
  <c r="AT1882" i="1"/>
  <c r="AT1881" i="1"/>
  <c r="AT1880" i="1"/>
  <c r="AT1879" i="1"/>
  <c r="AT1878" i="1"/>
  <c r="AT1877" i="1"/>
  <c r="AT1876" i="1"/>
  <c r="AT1875" i="1"/>
  <c r="AT1874" i="1"/>
  <c r="AT1873" i="1"/>
  <c r="AT1872" i="1"/>
  <c r="AT1871" i="1"/>
  <c r="AT1870" i="1"/>
  <c r="AT1869" i="1"/>
  <c r="AT1868" i="1"/>
  <c r="AT1867" i="1"/>
  <c r="AT1866" i="1"/>
  <c r="AT1865" i="1"/>
  <c r="AT1864" i="1"/>
  <c r="AT1863" i="1"/>
  <c r="AT1862" i="1"/>
  <c r="AT1861" i="1"/>
  <c r="AT1860" i="1"/>
  <c r="AT1859" i="1"/>
  <c r="AT1858" i="1"/>
  <c r="AT1857" i="1"/>
  <c r="AT1856" i="1"/>
  <c r="AT1855" i="1"/>
  <c r="AT1854" i="1"/>
  <c r="AT1853" i="1"/>
  <c r="AT1852" i="1"/>
  <c r="AT1851" i="1"/>
  <c r="AT1850" i="1"/>
  <c r="AT1849" i="1"/>
  <c r="AT1848" i="1"/>
  <c r="AT1847" i="1"/>
  <c r="AT1846" i="1"/>
  <c r="AT1845" i="1"/>
  <c r="AT1844" i="1"/>
  <c r="AT1843" i="1"/>
  <c r="AT1842" i="1"/>
  <c r="AT1841" i="1"/>
  <c r="AT1840" i="1"/>
  <c r="AT1839" i="1"/>
  <c r="AT1838" i="1"/>
  <c r="AT1837" i="1"/>
  <c r="AT1836" i="1"/>
  <c r="AT1835" i="1"/>
  <c r="AT1834" i="1"/>
  <c r="AT1833" i="1"/>
  <c r="AT1832" i="1"/>
  <c r="AT1831" i="1"/>
  <c r="AT1830" i="1"/>
  <c r="AT1829" i="1"/>
  <c r="AT1828" i="1"/>
  <c r="AT1827" i="1"/>
  <c r="AT1826" i="1"/>
  <c r="AT1825" i="1"/>
  <c r="AT1824" i="1"/>
  <c r="AT1823" i="1"/>
  <c r="AT1822" i="1"/>
  <c r="AT1821" i="1"/>
  <c r="AT1820" i="1"/>
  <c r="AT1819" i="1"/>
  <c r="AT1818" i="1"/>
  <c r="AT1817" i="1"/>
  <c r="AT1816" i="1"/>
  <c r="AT1815" i="1"/>
  <c r="AT1814" i="1"/>
  <c r="AT1813" i="1"/>
  <c r="AT1812" i="1"/>
  <c r="AT1811" i="1"/>
  <c r="AT1810" i="1"/>
  <c r="AT1809" i="1"/>
  <c r="AT1808" i="1"/>
  <c r="AT1807" i="1"/>
  <c r="AT1806" i="1"/>
  <c r="AT1805" i="1"/>
  <c r="AT1804" i="1"/>
  <c r="AT1803" i="1"/>
  <c r="AT1802" i="1"/>
  <c r="AT1801" i="1"/>
  <c r="AT1800" i="1"/>
  <c r="AT1799" i="1"/>
  <c r="AT1798" i="1"/>
  <c r="AT1797" i="1"/>
  <c r="AT1796" i="1"/>
  <c r="AT1795" i="1"/>
  <c r="AT1794" i="1"/>
  <c r="AT1793" i="1"/>
  <c r="AT1792" i="1"/>
  <c r="AT1791" i="1"/>
  <c r="AT1790" i="1"/>
  <c r="AT1789" i="1"/>
  <c r="AT1788" i="1"/>
  <c r="AT1787" i="1"/>
  <c r="AT1786" i="1"/>
  <c r="AT1785" i="1"/>
  <c r="AT1784" i="1"/>
  <c r="AT1783" i="1"/>
  <c r="AT1782" i="1"/>
  <c r="AT1781" i="1"/>
  <c r="AT1780" i="1"/>
  <c r="AT1779" i="1"/>
  <c r="AT1778" i="1"/>
  <c r="AT1777" i="1"/>
  <c r="AT1776" i="1"/>
  <c r="AT1775" i="1"/>
  <c r="AT1774" i="1"/>
  <c r="AT1773" i="1"/>
  <c r="AT1772" i="1"/>
  <c r="AT1771" i="1"/>
  <c r="AT1770" i="1"/>
  <c r="AT1769" i="1"/>
  <c r="AT1768" i="1"/>
  <c r="AT1767" i="1"/>
  <c r="AT1766" i="1"/>
  <c r="AT1765" i="1"/>
  <c r="AT1764" i="1"/>
  <c r="AT1763" i="1"/>
  <c r="AT1762" i="1"/>
  <c r="AT1761" i="1"/>
  <c r="AT1760" i="1"/>
  <c r="AT1759" i="1"/>
  <c r="AT1758" i="1"/>
  <c r="AT1757" i="1"/>
  <c r="AT1756" i="1"/>
  <c r="AT1755" i="1"/>
  <c r="AT1754" i="1"/>
  <c r="AT1753" i="1"/>
  <c r="AT1752" i="1"/>
  <c r="AT1751" i="1"/>
  <c r="AT1750" i="1"/>
  <c r="AT1749" i="1"/>
  <c r="AT1748" i="1"/>
  <c r="AT1747" i="1"/>
  <c r="AT1746" i="1"/>
  <c r="AT1745" i="1"/>
  <c r="AT1744" i="1"/>
  <c r="AT1743" i="1"/>
  <c r="AT1742" i="1"/>
  <c r="AT1741" i="1"/>
  <c r="AT1740" i="1"/>
  <c r="AT1739" i="1"/>
  <c r="AT1738" i="1"/>
  <c r="AT1737" i="1"/>
  <c r="AT1736" i="1"/>
  <c r="AT1735" i="1"/>
  <c r="AT1734" i="1"/>
  <c r="AT1733" i="1"/>
  <c r="AT1732" i="1"/>
  <c r="AT1731" i="1"/>
  <c r="AT1730" i="1"/>
  <c r="AT1729" i="1"/>
  <c r="AT1728" i="1"/>
  <c r="AT1727" i="1"/>
  <c r="AT1726" i="1"/>
  <c r="AT1725" i="1"/>
  <c r="AT1724" i="1"/>
  <c r="AT1723" i="1"/>
  <c r="AT1722" i="1"/>
  <c r="AT1721" i="1"/>
  <c r="AT1720" i="1"/>
  <c r="AT1719" i="1"/>
  <c r="AT1718" i="1"/>
  <c r="AT1717" i="1"/>
  <c r="AT1716" i="1"/>
  <c r="AT1715" i="1"/>
  <c r="AT1714" i="1"/>
  <c r="AT1713" i="1"/>
  <c r="AT1712" i="1"/>
  <c r="AT1711" i="1"/>
  <c r="AT1710" i="1"/>
  <c r="AT1709" i="1"/>
  <c r="AT1708" i="1"/>
  <c r="AT1707" i="1"/>
  <c r="AT1706" i="1"/>
  <c r="AT1705" i="1"/>
  <c r="AT1704" i="1"/>
  <c r="AT1703" i="1"/>
  <c r="AT1702" i="1"/>
  <c r="AT1701" i="1"/>
  <c r="AT1700" i="1"/>
  <c r="AT1699" i="1"/>
  <c r="AT1698" i="1"/>
  <c r="AT1697" i="1"/>
  <c r="AT1696" i="1"/>
  <c r="AT1695" i="1"/>
  <c r="AT1694" i="1"/>
  <c r="AT1693" i="1"/>
  <c r="AT1692" i="1"/>
  <c r="AT1691" i="1"/>
  <c r="AT1690" i="1"/>
  <c r="AT1689" i="1"/>
  <c r="AT1688" i="1"/>
  <c r="AT1687" i="1"/>
  <c r="AT1686" i="1"/>
  <c r="AT1685" i="1"/>
  <c r="AT1684" i="1"/>
  <c r="AT1683" i="1"/>
  <c r="AT1682" i="1"/>
  <c r="AT1681" i="1"/>
  <c r="AT1680" i="1"/>
  <c r="AT1679" i="1"/>
  <c r="AT1678" i="1"/>
  <c r="AT1677" i="1"/>
  <c r="AT1676" i="1"/>
  <c r="AT1675" i="1"/>
  <c r="AT1674" i="1"/>
  <c r="AT1673" i="1"/>
  <c r="AT1672" i="1"/>
  <c r="AT1671" i="1"/>
  <c r="AT1670" i="1"/>
  <c r="AT1669" i="1"/>
  <c r="AT1668" i="1"/>
  <c r="AT1667" i="1"/>
  <c r="AT1666" i="1"/>
  <c r="AT1665" i="1"/>
  <c r="AT1664" i="1"/>
  <c r="AT1663" i="1"/>
  <c r="AT1662" i="1"/>
  <c r="AT1661" i="1"/>
  <c r="AT1660" i="1"/>
  <c r="AT1659" i="1"/>
  <c r="AT1658" i="1"/>
  <c r="AT1657" i="1"/>
  <c r="AT1656" i="1"/>
  <c r="AT1655" i="1"/>
  <c r="AT1654" i="1"/>
  <c r="AT1653" i="1"/>
  <c r="AT1652" i="1"/>
  <c r="AT1651" i="1"/>
  <c r="AT1650" i="1"/>
  <c r="AT1649" i="1"/>
  <c r="AT1648" i="1"/>
  <c r="AT1647" i="1"/>
  <c r="AT1646" i="1"/>
  <c r="AT1645" i="1"/>
  <c r="AT1644" i="1"/>
  <c r="AT1643" i="1"/>
  <c r="AT1642" i="1"/>
  <c r="AT1641" i="1"/>
  <c r="AT1640" i="1"/>
  <c r="AT1639" i="1"/>
  <c r="AT1638" i="1"/>
  <c r="AT1637" i="1"/>
  <c r="AT1636" i="1"/>
  <c r="AT1635" i="1"/>
  <c r="AT1634" i="1"/>
  <c r="AT1633" i="1"/>
  <c r="AT1632" i="1"/>
  <c r="AT1631" i="1"/>
  <c r="AT1630" i="1"/>
  <c r="AT1629" i="1"/>
  <c r="AT1628" i="1"/>
  <c r="AT1627" i="1"/>
  <c r="AT1626" i="1"/>
  <c r="AT1625" i="1"/>
  <c r="AT1624" i="1"/>
  <c r="AT1623" i="1"/>
  <c r="AT1622" i="1"/>
  <c r="AT1621" i="1"/>
  <c r="AT1620" i="1"/>
  <c r="AT1619" i="1"/>
  <c r="AT1618" i="1"/>
  <c r="AT1617" i="1"/>
  <c r="AT1616" i="1"/>
  <c r="AT1615" i="1"/>
  <c r="AT1614" i="1"/>
  <c r="AT1613" i="1"/>
  <c r="AT1612" i="1"/>
  <c r="AT1611" i="1"/>
  <c r="AT1610" i="1"/>
  <c r="AT1609" i="1"/>
  <c r="AT1608" i="1"/>
  <c r="AT1607" i="1"/>
  <c r="AT1606" i="1"/>
  <c r="AT1605" i="1"/>
  <c r="AT1604" i="1"/>
  <c r="AT1603" i="1"/>
  <c r="AT1602" i="1"/>
  <c r="AT1601" i="1"/>
  <c r="AT1600" i="1"/>
  <c r="AT1599" i="1"/>
  <c r="AT1598" i="1"/>
  <c r="AT1597" i="1"/>
  <c r="AT1596" i="1"/>
  <c r="AT1595" i="1"/>
  <c r="AT1594" i="1"/>
  <c r="AT1593" i="1"/>
  <c r="AT1592" i="1"/>
  <c r="AT1591" i="1"/>
  <c r="AT1590" i="1"/>
  <c r="AT1589" i="1"/>
  <c r="AT1588" i="1"/>
  <c r="AT1587" i="1"/>
  <c r="AT1586" i="1"/>
  <c r="AT1585" i="1"/>
  <c r="AT1584" i="1"/>
  <c r="AT1583" i="1"/>
  <c r="AT1582" i="1"/>
  <c r="AT1581" i="1"/>
  <c r="AT1580" i="1"/>
  <c r="AT1579" i="1"/>
  <c r="AT1578" i="1"/>
  <c r="AT1577" i="1"/>
  <c r="AT1576" i="1"/>
  <c r="AT1575" i="1"/>
  <c r="AT1574" i="1"/>
  <c r="AT1573" i="1"/>
  <c r="AT1572" i="1"/>
  <c r="AT1571" i="1"/>
  <c r="AT1570" i="1"/>
  <c r="AT1569" i="1"/>
  <c r="AT1568" i="1"/>
  <c r="AT1567" i="1"/>
  <c r="AT1566" i="1"/>
  <c r="AT1565" i="1"/>
  <c r="AT1564" i="1"/>
  <c r="AT1563" i="1"/>
  <c r="AT1562" i="1"/>
  <c r="AT1561" i="1"/>
  <c r="AT1560" i="1"/>
  <c r="AT1559" i="1"/>
  <c r="AT1558" i="1"/>
  <c r="AT1557" i="1"/>
  <c r="AT1556" i="1"/>
  <c r="AT1555" i="1"/>
  <c r="AT1554" i="1"/>
  <c r="AT1553" i="1"/>
  <c r="AT1552" i="1"/>
  <c r="AT1551" i="1"/>
  <c r="AT1550" i="1"/>
  <c r="AT1549" i="1"/>
  <c r="AT1548" i="1"/>
  <c r="AT1547" i="1"/>
  <c r="AT1546" i="1"/>
  <c r="AT1545" i="1"/>
  <c r="AT1544" i="1"/>
  <c r="AT1543" i="1"/>
  <c r="AT1542" i="1"/>
  <c r="AT1541" i="1"/>
  <c r="AT1540" i="1"/>
  <c r="AT1539" i="1"/>
  <c r="AT1538" i="1"/>
  <c r="AT1537" i="1"/>
  <c r="AT1536" i="1"/>
  <c r="AT1535" i="1"/>
  <c r="AT1534" i="1"/>
  <c r="AT1533" i="1"/>
  <c r="AT1532" i="1"/>
  <c r="AT1531" i="1"/>
  <c r="AT1530" i="1"/>
  <c r="AT1529" i="1"/>
  <c r="AT1528" i="1"/>
  <c r="AT1527" i="1"/>
  <c r="AT1526" i="1"/>
  <c r="AT1525" i="1"/>
  <c r="AT1524" i="1"/>
  <c r="AT1523" i="1"/>
  <c r="AT1522" i="1"/>
  <c r="AT1521" i="1"/>
  <c r="AT1520" i="1"/>
  <c r="AT1519" i="1"/>
  <c r="AT1518" i="1"/>
  <c r="AT1517" i="1"/>
  <c r="AT1516" i="1"/>
  <c r="AT1515" i="1"/>
  <c r="AT1514" i="1"/>
  <c r="AT1513" i="1"/>
  <c r="AT1512" i="1"/>
  <c r="AT1511" i="1"/>
  <c r="AT1510" i="1"/>
  <c r="AT1509" i="1"/>
  <c r="AT1508" i="1"/>
  <c r="AT1507" i="1"/>
  <c r="AT1506" i="1"/>
  <c r="AT1505" i="1"/>
  <c r="AT1504" i="1"/>
  <c r="AT1503" i="1"/>
  <c r="AT1502" i="1"/>
  <c r="AT1501" i="1"/>
  <c r="AT1500" i="1"/>
  <c r="AT1499" i="1"/>
  <c r="AT1498" i="1"/>
  <c r="AT1497" i="1"/>
  <c r="AT1496" i="1"/>
  <c r="AT1495" i="1"/>
  <c r="AT1494" i="1"/>
  <c r="AT1493" i="1"/>
  <c r="AT1492" i="1"/>
  <c r="AT1491" i="1"/>
  <c r="AT1490" i="1"/>
  <c r="AT1489" i="1"/>
  <c r="AT1488" i="1"/>
  <c r="AT1487" i="1"/>
  <c r="AT1486" i="1"/>
  <c r="AT1485" i="1"/>
  <c r="AT1484" i="1"/>
  <c r="AT1483" i="1"/>
  <c r="AT1482" i="1"/>
  <c r="AT1481" i="1"/>
  <c r="AT1480" i="1"/>
  <c r="AT1479" i="1"/>
  <c r="AT1478" i="1"/>
  <c r="AT1477" i="1"/>
  <c r="AT1476" i="1"/>
  <c r="AT1475" i="1"/>
  <c r="AT1474" i="1"/>
  <c r="AT1473" i="1"/>
  <c r="AT1472" i="1"/>
  <c r="AT1471" i="1"/>
  <c r="AT1470" i="1"/>
  <c r="AT1469" i="1"/>
  <c r="AT1468" i="1"/>
  <c r="AT1467" i="1"/>
  <c r="AT1466" i="1"/>
  <c r="AT1465" i="1"/>
  <c r="AT1464" i="1"/>
  <c r="AT1463" i="1"/>
  <c r="AT1462" i="1"/>
  <c r="AT1461" i="1"/>
  <c r="AT1460" i="1"/>
  <c r="AT1459" i="1"/>
  <c r="AT1458" i="1"/>
  <c r="AT1457" i="1"/>
  <c r="AT1456" i="1"/>
  <c r="AT1455" i="1"/>
  <c r="AT1454" i="1"/>
  <c r="AT1453" i="1"/>
  <c r="AT1452" i="1"/>
  <c r="AT1451" i="1"/>
  <c r="AT1450" i="1"/>
  <c r="AT1449" i="1"/>
  <c r="AT1448" i="1"/>
  <c r="AT1447" i="1"/>
  <c r="AT1446" i="1"/>
  <c r="AT1445" i="1"/>
  <c r="AT1444" i="1"/>
  <c r="AT1443" i="1"/>
  <c r="AT1442" i="1"/>
  <c r="AT1441" i="1"/>
  <c r="AT1440" i="1"/>
  <c r="AT1439" i="1"/>
  <c r="AT1438" i="1"/>
  <c r="AT1437" i="1"/>
  <c r="AT1436" i="1"/>
  <c r="AT1435" i="1"/>
  <c r="AT1434" i="1"/>
  <c r="AT1433" i="1"/>
  <c r="AT1432" i="1"/>
  <c r="AT1431" i="1"/>
  <c r="AT1430" i="1"/>
  <c r="AT1429" i="1"/>
  <c r="AT1428" i="1"/>
  <c r="AT1427" i="1"/>
  <c r="AT1426" i="1"/>
  <c r="AT1425" i="1"/>
  <c r="AT1424" i="1"/>
  <c r="AT1423" i="1"/>
  <c r="AT1422" i="1"/>
  <c r="AT1421" i="1"/>
  <c r="AT1420" i="1"/>
  <c r="AT1419" i="1"/>
  <c r="AT1418" i="1"/>
  <c r="AT1417" i="1"/>
  <c r="AT1416" i="1"/>
  <c r="AT1415" i="1"/>
  <c r="AT1414" i="1"/>
  <c r="AT1413" i="1"/>
  <c r="AT1412" i="1"/>
  <c r="AT1411" i="1"/>
  <c r="AT1410" i="1"/>
  <c r="AT1409" i="1"/>
  <c r="AT1408" i="1"/>
  <c r="AT1407" i="1"/>
  <c r="AT1406" i="1"/>
  <c r="AT1405" i="1"/>
  <c r="AT1404" i="1"/>
  <c r="AT1403" i="1"/>
  <c r="AT1402" i="1"/>
  <c r="AT1401" i="1"/>
  <c r="AT1400" i="1"/>
  <c r="AT1399" i="1"/>
  <c r="AT1398" i="1"/>
  <c r="AT1397" i="1"/>
  <c r="AT1396" i="1"/>
  <c r="AT1395" i="1"/>
  <c r="AT1394" i="1"/>
  <c r="AT1393" i="1"/>
  <c r="AT1392" i="1"/>
  <c r="AT1391" i="1"/>
  <c r="AT1390" i="1"/>
  <c r="AT1389" i="1"/>
  <c r="AT1388" i="1"/>
  <c r="AT1387" i="1"/>
  <c r="AT1386" i="1"/>
  <c r="AT1385" i="1"/>
  <c r="AT1384" i="1"/>
  <c r="AT1383" i="1"/>
  <c r="AT1382" i="1"/>
  <c r="AT1381" i="1"/>
  <c r="AT1380" i="1"/>
  <c r="AT1379" i="1"/>
  <c r="AT1378" i="1"/>
  <c r="AT1377" i="1"/>
  <c r="AT1376" i="1"/>
  <c r="AT1375" i="1"/>
  <c r="AT1374" i="1"/>
  <c r="AT1373" i="1"/>
  <c r="AT1372" i="1"/>
  <c r="AT1371" i="1"/>
  <c r="AT1370" i="1"/>
  <c r="AT1369" i="1"/>
  <c r="AT1368" i="1"/>
  <c r="AT1367" i="1"/>
  <c r="AT1366" i="1"/>
  <c r="AT1365" i="1"/>
  <c r="AT1364" i="1"/>
  <c r="AT1363" i="1"/>
  <c r="AT1362" i="1"/>
  <c r="AT1361" i="1"/>
  <c r="AT1360" i="1"/>
  <c r="AT1359" i="1"/>
  <c r="AT1358" i="1"/>
  <c r="AT1357" i="1"/>
  <c r="AT1356" i="1"/>
  <c r="AT1355" i="1"/>
  <c r="AT1354" i="1"/>
  <c r="AT1353" i="1"/>
  <c r="AT1352" i="1"/>
  <c r="AT1351" i="1"/>
  <c r="AT1350" i="1"/>
  <c r="AT1349" i="1"/>
  <c r="AT1348" i="1"/>
  <c r="AT1347" i="1"/>
  <c r="AT1346" i="1"/>
  <c r="AT1345" i="1"/>
  <c r="AT1344" i="1"/>
  <c r="AT1343" i="1"/>
  <c r="AT1342" i="1"/>
  <c r="AT1341" i="1"/>
  <c r="AT1340" i="1"/>
  <c r="AT1339" i="1"/>
  <c r="AT1338" i="1"/>
  <c r="AT1337" i="1"/>
  <c r="AT1336" i="1"/>
  <c r="AT1335" i="1"/>
  <c r="AT1334" i="1"/>
  <c r="AT1333" i="1"/>
  <c r="AT1332" i="1"/>
  <c r="AT1331" i="1"/>
  <c r="AT1330" i="1"/>
  <c r="AT1329" i="1"/>
  <c r="AT1328" i="1"/>
  <c r="AT1327" i="1"/>
  <c r="AT1326" i="1"/>
  <c r="AT1325" i="1"/>
  <c r="AT1324" i="1"/>
  <c r="AT1323" i="1"/>
  <c r="AT1322" i="1"/>
  <c r="AT1321" i="1"/>
  <c r="AT1320" i="1"/>
  <c r="AT1319" i="1"/>
  <c r="AT1318" i="1"/>
  <c r="AT1317" i="1"/>
  <c r="AT1316" i="1"/>
  <c r="AT1315" i="1"/>
  <c r="AT1314" i="1"/>
  <c r="AT1313" i="1"/>
  <c r="AT1312" i="1"/>
  <c r="AT1311" i="1"/>
  <c r="AT1310" i="1"/>
  <c r="AT1309" i="1"/>
  <c r="AT1308" i="1"/>
  <c r="AT1307" i="1"/>
  <c r="AT1306" i="1"/>
  <c r="AT1305" i="1"/>
  <c r="AT1304" i="1"/>
  <c r="AT1303" i="1"/>
  <c r="AT1302" i="1"/>
  <c r="AT1301" i="1"/>
  <c r="AT1300" i="1"/>
  <c r="AT1299" i="1"/>
  <c r="AT1298" i="1"/>
  <c r="AT1297" i="1"/>
  <c r="AT1296" i="1"/>
  <c r="AT1295" i="1"/>
  <c r="AT1294" i="1"/>
  <c r="AT1293" i="1"/>
  <c r="AT1292" i="1"/>
  <c r="AT1291" i="1"/>
  <c r="AT1290" i="1"/>
  <c r="AT1289" i="1"/>
  <c r="AT1288" i="1"/>
  <c r="AT1287" i="1"/>
  <c r="AT1286" i="1"/>
  <c r="AT1285" i="1"/>
  <c r="AT1284" i="1"/>
  <c r="AT1283" i="1"/>
  <c r="AT1282" i="1"/>
  <c r="AT1281" i="1"/>
  <c r="AT1280" i="1"/>
  <c r="AT1279" i="1"/>
  <c r="AT1278" i="1"/>
  <c r="AT1277" i="1"/>
  <c r="AT1276" i="1"/>
  <c r="AT1275" i="1"/>
  <c r="AT1274" i="1"/>
  <c r="AT1273" i="1"/>
  <c r="AT1272" i="1"/>
  <c r="AT1271" i="1"/>
  <c r="AT1270" i="1"/>
  <c r="AT1269" i="1"/>
  <c r="AT1268" i="1"/>
  <c r="AT1267" i="1"/>
  <c r="AT1266" i="1"/>
  <c r="AT1265" i="1"/>
  <c r="AT1264" i="1"/>
  <c r="AT1263" i="1"/>
  <c r="AT1262" i="1"/>
  <c r="AT1261" i="1"/>
  <c r="AT1260" i="1"/>
  <c r="AT1259" i="1"/>
  <c r="AT1258" i="1"/>
  <c r="AT1257" i="1"/>
  <c r="AT1256" i="1"/>
  <c r="AT1255" i="1"/>
  <c r="AT1254" i="1"/>
  <c r="AT1253" i="1"/>
  <c r="AT1252" i="1"/>
  <c r="AT1251" i="1"/>
  <c r="AT1250" i="1"/>
  <c r="AT1249" i="1"/>
  <c r="AT1248" i="1"/>
  <c r="AT1247" i="1"/>
  <c r="AT1246" i="1"/>
  <c r="AT1245" i="1"/>
  <c r="AT1244" i="1"/>
  <c r="AT1243" i="1"/>
  <c r="AT1242" i="1"/>
  <c r="AT1241" i="1"/>
  <c r="AT1240" i="1"/>
  <c r="AT1239" i="1"/>
  <c r="AT1238" i="1"/>
  <c r="AT1237" i="1"/>
  <c r="AT1236" i="1"/>
  <c r="AT1235" i="1"/>
  <c r="AT1234" i="1"/>
  <c r="AT1233" i="1"/>
  <c r="AT1232" i="1"/>
  <c r="AT1231" i="1"/>
  <c r="AT1230" i="1"/>
  <c r="AT1229" i="1"/>
  <c r="AT1228" i="1"/>
  <c r="AT1227" i="1"/>
  <c r="AT1226" i="1"/>
  <c r="AT1225" i="1"/>
  <c r="AT1224" i="1"/>
  <c r="AT1223" i="1"/>
  <c r="AT1222" i="1"/>
  <c r="AT1221" i="1"/>
  <c r="AT1220" i="1"/>
  <c r="AT1219" i="1"/>
  <c r="AT1218" i="1"/>
  <c r="AT1217" i="1"/>
  <c r="AT1216" i="1"/>
  <c r="AT1215" i="1"/>
  <c r="AT1214" i="1"/>
  <c r="AT1213" i="1"/>
  <c r="AT1212" i="1"/>
  <c r="AT1211" i="1"/>
  <c r="AT1210" i="1"/>
  <c r="AT1209" i="1"/>
  <c r="AT1208" i="1"/>
  <c r="AT1207" i="1"/>
  <c r="AT1206" i="1"/>
  <c r="AT1205" i="1"/>
  <c r="AT1204" i="1"/>
  <c r="AT1203" i="1"/>
  <c r="AT1202" i="1"/>
  <c r="AT1201" i="1"/>
  <c r="AT1200" i="1"/>
  <c r="AT1199" i="1"/>
  <c r="AT1198" i="1"/>
  <c r="AT1197" i="1"/>
  <c r="AT1196" i="1"/>
  <c r="AT1195" i="1"/>
  <c r="AT1194" i="1"/>
  <c r="AT1193" i="1"/>
  <c r="AT1192" i="1"/>
  <c r="AT1191" i="1"/>
  <c r="AT1190" i="1"/>
  <c r="AT1189" i="1"/>
  <c r="AT1188" i="1"/>
  <c r="AT1187" i="1"/>
  <c r="AT1186" i="1"/>
  <c r="AT1185" i="1"/>
  <c r="AT1184" i="1"/>
  <c r="AT1183" i="1"/>
  <c r="AT1182" i="1"/>
  <c r="AT1181" i="1"/>
  <c r="AT1180" i="1"/>
  <c r="AT1179" i="1"/>
  <c r="AT1178" i="1"/>
  <c r="AT1177" i="1"/>
  <c r="AT1176" i="1"/>
  <c r="AT1175" i="1"/>
  <c r="AT1174" i="1"/>
  <c r="AT1173" i="1"/>
  <c r="AT1172" i="1"/>
  <c r="AT1171" i="1"/>
  <c r="AT1170" i="1"/>
  <c r="AT1169" i="1"/>
  <c r="AT1168" i="1"/>
  <c r="AT1167" i="1"/>
  <c r="AT1166" i="1"/>
  <c r="AT1165" i="1"/>
  <c r="AT1164" i="1"/>
  <c r="AT1163" i="1"/>
  <c r="AT1162" i="1"/>
  <c r="AT1161" i="1"/>
  <c r="AT1160" i="1"/>
  <c r="AT1159" i="1"/>
  <c r="AT1158" i="1"/>
  <c r="AT1157" i="1"/>
  <c r="AT1156" i="1"/>
  <c r="AT1155" i="1"/>
  <c r="AT1154" i="1"/>
  <c r="AT1153" i="1"/>
  <c r="AT1152" i="1"/>
  <c r="AT1151" i="1"/>
  <c r="AT1150" i="1"/>
  <c r="AT1149" i="1"/>
  <c r="AT1148" i="1"/>
  <c r="AT1147" i="1"/>
  <c r="AT1146" i="1"/>
  <c r="AT1145" i="1"/>
  <c r="AT1144" i="1"/>
  <c r="AT1143" i="1"/>
  <c r="AT1142" i="1"/>
  <c r="AT1141" i="1"/>
  <c r="AT1140" i="1"/>
  <c r="AT1139" i="1"/>
  <c r="AT1138" i="1"/>
  <c r="AT1137" i="1"/>
  <c r="AT1136" i="1"/>
  <c r="AT1135" i="1"/>
  <c r="AT1134" i="1"/>
  <c r="AT1133" i="1"/>
  <c r="AT1132" i="1"/>
  <c r="AT1131" i="1"/>
  <c r="AT1130" i="1"/>
  <c r="AT1129" i="1"/>
  <c r="AT1128" i="1"/>
  <c r="AT1127" i="1"/>
  <c r="AT1126" i="1"/>
  <c r="AT1125" i="1"/>
  <c r="AT1124" i="1"/>
  <c r="AT1123" i="1"/>
  <c r="AT1122" i="1"/>
  <c r="AT1121" i="1"/>
  <c r="AT1120" i="1"/>
  <c r="AT1119" i="1"/>
  <c r="AT1118" i="1"/>
  <c r="AT1117" i="1"/>
  <c r="AT1116" i="1"/>
  <c r="AT1115" i="1"/>
  <c r="AT1114" i="1"/>
  <c r="AT1113" i="1"/>
  <c r="AT1112" i="1"/>
  <c r="AT1111" i="1"/>
  <c r="AT1110" i="1"/>
  <c r="AT1109" i="1"/>
  <c r="AT1108" i="1"/>
  <c r="AT1107" i="1"/>
  <c r="AT1106" i="1"/>
  <c r="AT1105" i="1"/>
  <c r="AT1104" i="1"/>
  <c r="AT1103" i="1"/>
  <c r="AT1102" i="1"/>
  <c r="AT1101" i="1"/>
  <c r="AT1100" i="1"/>
  <c r="AT1099" i="1"/>
  <c r="AT1098" i="1"/>
  <c r="AT1097" i="1"/>
  <c r="AT1096" i="1"/>
  <c r="AT1095" i="1"/>
  <c r="AT1094" i="1"/>
  <c r="AT1093" i="1"/>
  <c r="AT1092" i="1"/>
  <c r="AT1091" i="1"/>
  <c r="AT1090" i="1"/>
  <c r="AT1089" i="1"/>
  <c r="AT1088" i="1"/>
  <c r="AT1087" i="1"/>
  <c r="AT1086" i="1"/>
  <c r="AT1085" i="1"/>
  <c r="AT1084" i="1"/>
  <c r="AT1083" i="1"/>
  <c r="AT1082" i="1"/>
  <c r="AT1081" i="1"/>
  <c r="AT1080" i="1"/>
  <c r="AT1079" i="1"/>
  <c r="AT1078" i="1"/>
  <c r="AT1077" i="1"/>
  <c r="AT1076" i="1"/>
  <c r="AT1075" i="1"/>
  <c r="AT1074" i="1"/>
  <c r="AT1073" i="1"/>
  <c r="AT1072" i="1"/>
  <c r="AT1071" i="1"/>
  <c r="AT1070" i="1"/>
  <c r="AT1069" i="1"/>
  <c r="AT1068" i="1"/>
  <c r="AT1067" i="1"/>
  <c r="AT1066" i="1"/>
  <c r="AT1065" i="1"/>
  <c r="AT1064" i="1"/>
  <c r="AT1063" i="1"/>
  <c r="AT1062" i="1"/>
  <c r="AT1061" i="1"/>
  <c r="AT1060" i="1"/>
  <c r="AT1059" i="1"/>
  <c r="AT1058" i="1"/>
  <c r="AT1057" i="1"/>
  <c r="AT1056" i="1"/>
  <c r="AT1055" i="1"/>
  <c r="AT1054" i="1"/>
  <c r="AT1053" i="1"/>
  <c r="AT1052" i="1"/>
  <c r="AT1051" i="1"/>
  <c r="AT1050" i="1"/>
  <c r="AT1049" i="1"/>
  <c r="AT1048" i="1"/>
  <c r="AT1047" i="1"/>
  <c r="AT1046" i="1"/>
  <c r="AT1045" i="1"/>
  <c r="AT1044" i="1"/>
  <c r="AT1043" i="1"/>
  <c r="AT1042" i="1"/>
  <c r="AT1041" i="1"/>
  <c r="AT1040" i="1"/>
  <c r="AT1039" i="1"/>
  <c r="AT1038" i="1"/>
  <c r="AT1037" i="1"/>
  <c r="AT1036" i="1"/>
  <c r="AT1035" i="1"/>
  <c r="AT1034" i="1"/>
  <c r="AT1033" i="1"/>
  <c r="AT1032" i="1"/>
  <c r="AT1031" i="1"/>
  <c r="AT1030" i="1"/>
  <c r="AT1029" i="1"/>
  <c r="AT1028" i="1"/>
  <c r="AT1027" i="1"/>
  <c r="AT1026" i="1"/>
  <c r="AT1025" i="1"/>
  <c r="AT1024" i="1"/>
  <c r="AT1023" i="1"/>
  <c r="AT1022" i="1"/>
  <c r="AT1021" i="1"/>
  <c r="AT1020" i="1"/>
  <c r="AT1019" i="1"/>
  <c r="AT1018" i="1"/>
  <c r="AT1017" i="1"/>
  <c r="AT1016" i="1"/>
  <c r="AT1015" i="1"/>
  <c r="AT1014" i="1"/>
  <c r="AT1013" i="1"/>
  <c r="AT1012" i="1"/>
  <c r="AT1011" i="1"/>
  <c r="AT1010" i="1"/>
  <c r="AT1009" i="1"/>
  <c r="AT1008" i="1"/>
  <c r="AT1007" i="1"/>
  <c r="AT1006" i="1"/>
  <c r="AT1005" i="1"/>
  <c r="AT1004" i="1"/>
  <c r="AT1003" i="1"/>
  <c r="AT1002" i="1"/>
  <c r="AT1001" i="1"/>
  <c r="AT1000" i="1"/>
  <c r="AT999" i="1"/>
  <c r="AT998" i="1"/>
  <c r="AT997" i="1"/>
  <c r="AT996" i="1"/>
  <c r="AT995" i="1"/>
  <c r="AT994" i="1"/>
  <c r="AT993" i="1"/>
  <c r="AT992" i="1"/>
  <c r="AT991" i="1"/>
  <c r="AT990" i="1"/>
  <c r="AT989" i="1"/>
  <c r="AT988" i="1"/>
  <c r="AT987" i="1"/>
  <c r="AT986" i="1"/>
  <c r="AT985" i="1"/>
  <c r="AT984" i="1"/>
  <c r="AT983" i="1"/>
  <c r="AT982" i="1"/>
  <c r="AT981" i="1"/>
  <c r="AT980" i="1"/>
  <c r="AT979" i="1"/>
  <c r="AT978" i="1"/>
  <c r="AT977" i="1"/>
  <c r="AT976" i="1"/>
  <c r="AT975" i="1"/>
  <c r="AT974" i="1"/>
  <c r="AT973" i="1"/>
  <c r="AT972" i="1"/>
  <c r="AT971" i="1"/>
  <c r="AT970" i="1"/>
  <c r="AT969" i="1"/>
  <c r="AT968" i="1"/>
  <c r="AT967" i="1"/>
  <c r="AT966" i="1"/>
  <c r="AT965" i="1"/>
  <c r="AT964" i="1"/>
  <c r="AT963" i="1"/>
  <c r="AT962" i="1"/>
  <c r="AT961" i="1"/>
  <c r="AT960" i="1"/>
  <c r="AT959" i="1"/>
  <c r="AT958" i="1"/>
  <c r="AT957" i="1"/>
  <c r="AT956" i="1"/>
  <c r="AT955" i="1"/>
  <c r="AT954" i="1"/>
  <c r="AT953" i="1"/>
  <c r="AT952" i="1"/>
  <c r="AT951" i="1"/>
  <c r="AT950" i="1"/>
  <c r="AT949" i="1"/>
  <c r="AT948" i="1"/>
  <c r="AT947" i="1"/>
  <c r="AT946" i="1"/>
  <c r="AT945" i="1"/>
  <c r="AT944" i="1"/>
  <c r="AT943" i="1"/>
  <c r="AT942" i="1"/>
  <c r="AT941" i="1"/>
  <c r="AT940" i="1"/>
  <c r="AT939" i="1"/>
  <c r="AT938" i="1"/>
  <c r="AT937" i="1"/>
  <c r="AT936" i="1"/>
  <c r="AT935" i="1"/>
  <c r="AT934" i="1"/>
  <c r="AT933" i="1"/>
  <c r="AT932" i="1"/>
  <c r="AT931" i="1"/>
  <c r="AT930" i="1"/>
  <c r="AT929" i="1"/>
  <c r="AT928" i="1"/>
  <c r="AT927" i="1"/>
  <c r="AT926" i="1"/>
  <c r="AT925" i="1"/>
  <c r="AT924" i="1"/>
  <c r="AT923" i="1"/>
  <c r="AT922" i="1"/>
  <c r="AT921" i="1"/>
  <c r="AT920" i="1"/>
  <c r="AT919" i="1"/>
  <c r="AT918" i="1"/>
  <c r="AT917" i="1"/>
  <c r="AT916" i="1"/>
  <c r="AT915" i="1"/>
  <c r="AT914" i="1"/>
  <c r="AT913" i="1"/>
  <c r="AT912" i="1"/>
  <c r="AT911" i="1"/>
  <c r="AT910" i="1"/>
  <c r="AT909" i="1"/>
  <c r="AT908" i="1"/>
  <c r="AT907" i="1"/>
  <c r="AT906" i="1"/>
  <c r="AT905" i="1"/>
  <c r="AT904" i="1"/>
  <c r="AT903" i="1"/>
  <c r="AT902" i="1"/>
  <c r="AT901" i="1"/>
  <c r="AT900" i="1"/>
  <c r="AT899" i="1"/>
  <c r="AT898" i="1"/>
  <c r="AT897" i="1"/>
  <c r="AT896" i="1"/>
  <c r="AT895" i="1"/>
  <c r="AT894" i="1"/>
  <c r="AT893" i="1"/>
  <c r="AT892" i="1"/>
  <c r="AT891" i="1"/>
  <c r="AT890" i="1"/>
  <c r="AT889" i="1"/>
  <c r="AT888" i="1"/>
  <c r="AT887" i="1"/>
  <c r="AT886" i="1"/>
  <c r="AT885" i="1"/>
  <c r="AT884" i="1"/>
  <c r="AT883" i="1"/>
  <c r="AT882" i="1"/>
  <c r="AT881" i="1"/>
  <c r="AT880" i="1"/>
  <c r="AT879" i="1"/>
  <c r="AT878" i="1"/>
  <c r="AT877" i="1"/>
  <c r="AT876" i="1"/>
  <c r="AT875" i="1"/>
  <c r="AT874" i="1"/>
  <c r="AT873" i="1"/>
  <c r="AT872" i="1"/>
  <c r="AT871" i="1"/>
  <c r="AT870" i="1"/>
  <c r="AT869" i="1"/>
  <c r="AT868" i="1"/>
  <c r="AT867" i="1"/>
  <c r="AT866" i="1"/>
  <c r="AT865" i="1"/>
  <c r="AT864" i="1"/>
  <c r="AT863" i="1"/>
  <c r="AT862" i="1"/>
  <c r="AT861" i="1"/>
  <c r="AT860" i="1"/>
  <c r="AT859" i="1"/>
  <c r="AT858" i="1"/>
  <c r="AT857" i="1"/>
  <c r="AT856" i="1"/>
  <c r="AT855" i="1"/>
  <c r="AT854" i="1"/>
  <c r="AT853" i="1"/>
  <c r="AT852" i="1"/>
  <c r="AT851" i="1"/>
  <c r="AT850" i="1"/>
  <c r="AT849" i="1"/>
  <c r="AT848" i="1"/>
  <c r="AT847" i="1"/>
  <c r="AT846" i="1"/>
  <c r="AT845" i="1"/>
  <c r="AT844" i="1"/>
  <c r="AT843" i="1"/>
  <c r="AT842" i="1"/>
  <c r="AT841" i="1"/>
  <c r="AT840" i="1"/>
  <c r="AT839" i="1"/>
  <c r="AT838" i="1"/>
  <c r="AT837" i="1"/>
  <c r="AT836" i="1"/>
  <c r="AT835" i="1"/>
  <c r="AT834" i="1"/>
  <c r="AT833" i="1"/>
  <c r="AT832" i="1"/>
  <c r="AT831" i="1"/>
  <c r="AT830" i="1"/>
  <c r="AT829" i="1"/>
  <c r="AT828" i="1"/>
  <c r="AT827" i="1"/>
  <c r="AT826" i="1"/>
  <c r="AT825" i="1"/>
  <c r="AT824" i="1"/>
  <c r="AT823" i="1"/>
  <c r="AT822" i="1"/>
  <c r="AT821" i="1"/>
  <c r="AT820" i="1"/>
  <c r="AT819" i="1"/>
  <c r="AT818" i="1"/>
  <c r="AT817" i="1"/>
  <c r="AT816" i="1"/>
  <c r="AT815" i="1"/>
  <c r="AT814" i="1"/>
  <c r="AT813" i="1"/>
  <c r="AT812" i="1"/>
  <c r="AT811" i="1"/>
  <c r="AT810" i="1"/>
  <c r="AT809" i="1"/>
  <c r="AT808" i="1"/>
  <c r="AT807" i="1"/>
  <c r="AT806" i="1"/>
  <c r="AT805" i="1"/>
  <c r="AT804" i="1"/>
  <c r="AT803" i="1"/>
  <c r="AT802" i="1"/>
  <c r="AT801" i="1"/>
  <c r="AT800" i="1"/>
  <c r="AT799" i="1"/>
  <c r="AT798" i="1"/>
  <c r="AT797" i="1"/>
  <c r="AT796" i="1"/>
  <c r="AT795" i="1"/>
  <c r="AT794" i="1"/>
  <c r="AT793" i="1"/>
  <c r="AT792" i="1"/>
  <c r="AT791" i="1"/>
  <c r="AT790" i="1"/>
  <c r="AT789" i="1"/>
  <c r="AT788" i="1"/>
  <c r="AT787" i="1"/>
  <c r="AT786" i="1"/>
  <c r="AT785" i="1"/>
  <c r="AT784" i="1"/>
  <c r="AT783" i="1"/>
  <c r="AT782" i="1"/>
  <c r="AT781" i="1"/>
  <c r="AT780" i="1"/>
  <c r="AT779" i="1"/>
  <c r="AT778" i="1"/>
  <c r="AT777" i="1"/>
  <c r="AT776" i="1"/>
  <c r="AT775" i="1"/>
  <c r="AT774" i="1"/>
  <c r="AT773" i="1"/>
  <c r="AT772" i="1"/>
  <c r="AT771" i="1"/>
  <c r="AT770" i="1"/>
  <c r="AT769" i="1"/>
  <c r="AT768" i="1"/>
  <c r="AT767" i="1"/>
  <c r="AT766" i="1"/>
  <c r="AT765" i="1"/>
  <c r="AT764" i="1"/>
  <c r="AT763" i="1"/>
  <c r="AT762" i="1"/>
  <c r="AT761" i="1"/>
  <c r="AT760" i="1"/>
  <c r="AT759" i="1"/>
  <c r="AT758" i="1"/>
  <c r="AT757" i="1"/>
  <c r="AT756" i="1"/>
  <c r="AT755" i="1"/>
  <c r="AT754" i="1"/>
  <c r="AT753" i="1"/>
  <c r="AT752" i="1"/>
  <c r="AT751" i="1"/>
  <c r="AT750" i="1"/>
  <c r="AT749" i="1"/>
  <c r="AT748" i="1"/>
  <c r="AT747" i="1"/>
  <c r="AT746" i="1"/>
  <c r="AT745" i="1"/>
  <c r="AT744" i="1"/>
  <c r="AT743" i="1"/>
  <c r="AT742" i="1"/>
  <c r="AT741" i="1"/>
  <c r="AT740" i="1"/>
  <c r="AT739" i="1"/>
  <c r="AT738" i="1"/>
  <c r="AT737" i="1"/>
  <c r="AT736" i="1"/>
  <c r="AT735" i="1"/>
  <c r="AT734" i="1"/>
  <c r="AT733" i="1"/>
  <c r="AT732" i="1"/>
  <c r="AT731" i="1"/>
  <c r="AT730" i="1"/>
  <c r="AT729" i="1"/>
  <c r="AT728" i="1"/>
  <c r="AT727" i="1"/>
  <c r="AT726" i="1"/>
  <c r="AT725" i="1"/>
  <c r="AT724" i="1"/>
  <c r="AT723" i="1"/>
  <c r="AT722" i="1"/>
  <c r="AT721" i="1"/>
  <c r="AT720" i="1"/>
  <c r="AT719" i="1"/>
  <c r="AT718" i="1"/>
  <c r="AT717" i="1"/>
  <c r="AT716" i="1"/>
  <c r="AT715" i="1"/>
  <c r="AT714" i="1"/>
  <c r="AT713" i="1"/>
  <c r="AT712" i="1"/>
  <c r="AT711" i="1"/>
  <c r="AT710" i="1"/>
  <c r="AT709" i="1"/>
  <c r="AT708" i="1"/>
  <c r="AT707" i="1"/>
  <c r="AT706" i="1"/>
  <c r="AT705" i="1"/>
  <c r="AT704" i="1"/>
  <c r="AT703" i="1"/>
  <c r="AT702" i="1"/>
  <c r="AT701" i="1"/>
  <c r="AT700" i="1"/>
  <c r="AT699" i="1"/>
  <c r="AT698" i="1"/>
  <c r="AT697" i="1"/>
  <c r="AT696" i="1"/>
  <c r="AT695" i="1"/>
  <c r="AT694" i="1"/>
  <c r="AT693" i="1"/>
  <c r="AT692" i="1"/>
  <c r="AT691" i="1"/>
  <c r="AT690" i="1"/>
  <c r="AT689" i="1"/>
  <c r="AT688" i="1"/>
  <c r="AT687" i="1"/>
  <c r="AT686" i="1"/>
  <c r="AT685" i="1"/>
  <c r="AT684" i="1"/>
  <c r="AT683" i="1"/>
  <c r="AT682" i="1"/>
  <c r="AT681" i="1"/>
  <c r="AT680" i="1"/>
  <c r="AT679" i="1"/>
  <c r="AT678" i="1"/>
  <c r="AT677" i="1"/>
  <c r="AT676" i="1"/>
  <c r="AT675" i="1"/>
  <c r="AT674" i="1"/>
  <c r="AT673" i="1"/>
  <c r="AT672" i="1"/>
  <c r="AT671" i="1"/>
  <c r="AT670" i="1"/>
  <c r="AT669" i="1"/>
  <c r="AT668" i="1"/>
  <c r="AT667" i="1"/>
  <c r="AT666" i="1"/>
  <c r="AT665" i="1"/>
  <c r="AT664" i="1"/>
  <c r="AT663" i="1"/>
  <c r="AT662" i="1"/>
  <c r="AT661" i="1"/>
  <c r="AT660" i="1"/>
  <c r="AT659" i="1"/>
  <c r="AT658" i="1"/>
  <c r="AT657" i="1"/>
  <c r="AT656" i="1"/>
  <c r="AT655" i="1"/>
  <c r="AT654" i="1"/>
  <c r="AT653" i="1"/>
  <c r="AT652" i="1"/>
  <c r="AT651" i="1"/>
  <c r="AT650" i="1"/>
  <c r="AT649" i="1"/>
  <c r="AT648" i="1"/>
  <c r="AT647" i="1"/>
  <c r="AT646" i="1"/>
  <c r="AT645" i="1"/>
  <c r="AT644" i="1"/>
  <c r="AT643" i="1"/>
  <c r="AT642" i="1"/>
  <c r="AT641" i="1"/>
  <c r="AT640" i="1"/>
  <c r="AT639" i="1"/>
  <c r="AT638" i="1"/>
  <c r="AT637" i="1"/>
  <c r="AT636" i="1"/>
  <c r="AT635" i="1"/>
  <c r="AT634" i="1"/>
  <c r="AT633" i="1"/>
  <c r="AT632" i="1"/>
  <c r="AT631" i="1"/>
  <c r="AT630" i="1"/>
  <c r="AT629" i="1"/>
  <c r="AT628" i="1"/>
  <c r="AT627" i="1"/>
  <c r="AT626" i="1"/>
  <c r="AT625" i="1"/>
  <c r="AT624" i="1"/>
  <c r="AT623" i="1"/>
  <c r="AT622" i="1"/>
  <c r="AT621" i="1"/>
  <c r="AT620" i="1"/>
  <c r="AT619" i="1"/>
  <c r="AT618" i="1"/>
  <c r="AT617" i="1"/>
  <c r="AT616" i="1"/>
  <c r="AT615" i="1"/>
  <c r="AT614" i="1"/>
  <c r="AT613" i="1"/>
  <c r="AT612" i="1"/>
  <c r="AT611" i="1"/>
  <c r="AT610" i="1"/>
  <c r="AT609" i="1"/>
  <c r="AT608" i="1"/>
  <c r="AT607" i="1"/>
  <c r="AT606" i="1"/>
  <c r="AT605" i="1"/>
  <c r="AT604" i="1"/>
  <c r="AT603" i="1"/>
  <c r="AT602" i="1"/>
  <c r="AT601" i="1"/>
  <c r="AT600" i="1"/>
  <c r="AT599" i="1"/>
  <c r="AT598" i="1"/>
  <c r="AT597" i="1"/>
  <c r="AT596" i="1"/>
  <c r="AT595" i="1"/>
  <c r="AT594" i="1"/>
  <c r="AT593" i="1"/>
  <c r="AT592" i="1"/>
  <c r="AT591" i="1"/>
  <c r="AT590" i="1"/>
  <c r="AT589" i="1"/>
  <c r="AT588" i="1"/>
  <c r="AT587" i="1"/>
  <c r="AT586" i="1"/>
  <c r="AT585" i="1"/>
  <c r="AT584" i="1"/>
  <c r="AT583" i="1"/>
  <c r="AT582" i="1"/>
  <c r="AT581" i="1"/>
  <c r="AT580" i="1"/>
  <c r="AT579" i="1"/>
  <c r="AT578" i="1"/>
  <c r="AT577" i="1"/>
  <c r="AT576" i="1"/>
  <c r="AT575" i="1"/>
  <c r="AT574" i="1"/>
  <c r="AT573" i="1"/>
  <c r="AT572" i="1"/>
  <c r="AT571" i="1"/>
  <c r="AT570" i="1"/>
  <c r="AT569" i="1"/>
  <c r="AT568" i="1"/>
  <c r="AT567" i="1"/>
  <c r="AT566" i="1"/>
  <c r="AT565" i="1"/>
  <c r="AT564" i="1"/>
  <c r="AT563" i="1"/>
  <c r="AT562" i="1"/>
  <c r="AT561" i="1"/>
  <c r="AT560" i="1"/>
  <c r="AT559" i="1"/>
  <c r="AT558" i="1"/>
  <c r="AT557" i="1"/>
  <c r="AT556" i="1"/>
  <c r="AT555" i="1"/>
  <c r="AT554" i="1"/>
  <c r="AT553" i="1"/>
  <c r="AT552" i="1"/>
  <c r="AT551" i="1"/>
  <c r="AT550" i="1"/>
  <c r="AT549" i="1"/>
  <c r="AT548" i="1"/>
  <c r="AT547" i="1"/>
  <c r="AT546" i="1"/>
  <c r="AT545" i="1"/>
  <c r="AT544" i="1"/>
  <c r="AT543" i="1"/>
  <c r="AT542" i="1"/>
  <c r="AT541" i="1"/>
  <c r="AT540" i="1"/>
  <c r="AT539" i="1"/>
  <c r="AT538" i="1"/>
  <c r="AT537" i="1"/>
  <c r="AT536" i="1"/>
  <c r="AT535" i="1"/>
  <c r="AT534" i="1"/>
  <c r="AT533" i="1"/>
  <c r="AT532" i="1"/>
  <c r="AT531" i="1"/>
  <c r="AT530" i="1"/>
  <c r="AT529" i="1"/>
  <c r="AT528" i="1"/>
  <c r="AT527" i="1"/>
  <c r="AT526" i="1"/>
  <c r="AT525" i="1"/>
  <c r="AT524" i="1"/>
  <c r="AT523" i="1"/>
  <c r="AT522" i="1"/>
  <c r="AT521" i="1"/>
  <c r="AT520" i="1"/>
  <c r="AT518" i="1"/>
  <c r="AT517" i="1"/>
  <c r="AT516" i="1"/>
  <c r="AT515" i="1"/>
  <c r="AT514" i="1"/>
  <c r="AT513" i="1"/>
  <c r="AT512" i="1"/>
  <c r="AT511" i="1"/>
  <c r="AT510" i="1"/>
  <c r="AT509" i="1"/>
  <c r="AT508" i="1"/>
  <c r="AT507" i="1"/>
  <c r="AT506" i="1"/>
  <c r="AT505" i="1"/>
  <c r="AT504" i="1"/>
  <c r="AT503" i="1"/>
  <c r="AT502" i="1"/>
  <c r="AT501" i="1"/>
  <c r="AT500" i="1"/>
  <c r="AT499" i="1"/>
  <c r="AT498" i="1"/>
  <c r="AT497" i="1"/>
  <c r="AT496" i="1"/>
  <c r="AT495" i="1"/>
  <c r="AT494" i="1"/>
  <c r="AT493" i="1"/>
  <c r="AT492" i="1"/>
  <c r="AT491" i="1"/>
  <c r="AT490" i="1"/>
  <c r="AT489" i="1"/>
  <c r="AT488" i="1"/>
  <c r="AT487" i="1"/>
  <c r="AT486" i="1"/>
  <c r="AT485" i="1"/>
  <c r="AT484" i="1"/>
  <c r="AT483" i="1"/>
  <c r="AT482" i="1"/>
  <c r="AT481" i="1"/>
  <c r="AT480" i="1"/>
  <c r="AT479" i="1"/>
  <c r="AT478" i="1"/>
  <c r="AT477" i="1"/>
  <c r="AT476" i="1"/>
  <c r="AT475" i="1"/>
  <c r="AT474" i="1"/>
  <c r="AT473" i="1"/>
  <c r="AT472" i="1"/>
  <c r="AT471" i="1"/>
  <c r="AT470" i="1"/>
  <c r="AT469" i="1"/>
  <c r="AT468" i="1"/>
  <c r="AT467" i="1"/>
  <c r="AT466" i="1"/>
  <c r="AT465" i="1"/>
  <c r="AT464" i="1"/>
  <c r="AT463" i="1"/>
  <c r="AT462" i="1"/>
  <c r="AT461" i="1"/>
  <c r="AT460" i="1"/>
  <c r="AT459" i="1"/>
  <c r="AT458" i="1"/>
  <c r="AT457" i="1"/>
  <c r="AT456" i="1"/>
  <c r="AT455" i="1"/>
  <c r="AT454" i="1"/>
  <c r="AT453" i="1"/>
  <c r="AT452" i="1"/>
  <c r="AT451" i="1"/>
  <c r="AT450" i="1"/>
  <c r="AT449" i="1"/>
  <c r="AT448" i="1"/>
  <c r="AT447" i="1"/>
  <c r="AT446" i="1"/>
  <c r="AT445" i="1"/>
  <c r="AT444" i="1"/>
  <c r="AT443" i="1"/>
  <c r="AT442" i="1"/>
  <c r="AT441" i="1"/>
  <c r="AT440" i="1"/>
  <c r="AT439" i="1"/>
  <c r="AT438" i="1"/>
  <c r="AT437" i="1"/>
  <c r="AT436" i="1"/>
  <c r="AT435" i="1"/>
  <c r="AT434" i="1"/>
  <c r="AT433" i="1"/>
  <c r="AT432" i="1"/>
  <c r="AT431" i="1"/>
  <c r="AT430" i="1"/>
  <c r="AT429" i="1"/>
  <c r="AT428" i="1"/>
  <c r="AT427" i="1"/>
  <c r="AT426" i="1"/>
  <c r="AT425" i="1"/>
  <c r="AT424" i="1"/>
  <c r="AT423" i="1"/>
  <c r="AT422" i="1"/>
  <c r="AT421" i="1"/>
  <c r="AT420" i="1"/>
  <c r="AT419" i="1"/>
  <c r="AT418" i="1"/>
  <c r="AT417" i="1"/>
  <c r="AT416" i="1"/>
  <c r="AT415" i="1"/>
  <c r="AT414" i="1"/>
  <c r="AT413" i="1"/>
  <c r="AT412" i="1"/>
  <c r="AT411" i="1"/>
  <c r="AT410" i="1"/>
  <c r="AT409" i="1"/>
  <c r="AT408" i="1"/>
  <c r="AT407" i="1"/>
  <c r="AT406" i="1"/>
  <c r="AT405" i="1"/>
  <c r="AT404" i="1"/>
  <c r="AT403" i="1"/>
  <c r="AT402" i="1"/>
  <c r="AT401" i="1"/>
  <c r="AT400" i="1"/>
  <c r="AT399" i="1"/>
  <c r="AT398" i="1"/>
  <c r="AT397" i="1"/>
  <c r="AT396" i="1"/>
  <c r="AT395" i="1"/>
  <c r="AT394" i="1"/>
  <c r="AT393" i="1"/>
  <c r="AT392" i="1"/>
  <c r="AT391" i="1"/>
  <c r="AT390" i="1"/>
  <c r="AT389" i="1"/>
  <c r="AT388" i="1"/>
  <c r="AT387" i="1"/>
  <c r="AT386" i="1"/>
  <c r="AT385" i="1"/>
  <c r="AT384" i="1"/>
  <c r="AT383" i="1"/>
  <c r="AT382" i="1"/>
  <c r="AT381" i="1"/>
  <c r="AT380" i="1"/>
  <c r="AT379" i="1"/>
  <c r="AT378" i="1"/>
  <c r="AT377" i="1"/>
  <c r="AT376" i="1"/>
  <c r="AT375" i="1"/>
  <c r="AT374" i="1"/>
  <c r="AT373" i="1"/>
  <c r="AT372" i="1"/>
  <c r="AT371" i="1"/>
  <c r="AT370" i="1"/>
  <c r="AT369" i="1"/>
  <c r="AT368" i="1"/>
  <c r="AT367" i="1"/>
  <c r="AT366" i="1"/>
  <c r="AT365" i="1"/>
  <c r="AT364" i="1"/>
  <c r="AT363" i="1"/>
  <c r="AT362" i="1"/>
  <c r="AT361" i="1"/>
  <c r="AT360" i="1"/>
  <c r="AT359" i="1"/>
  <c r="AT358" i="1"/>
  <c r="AT357" i="1"/>
  <c r="AT356" i="1"/>
  <c r="AT355" i="1"/>
  <c r="AT354" i="1"/>
  <c r="AT353" i="1"/>
  <c r="AT352" i="1"/>
  <c r="AT351" i="1"/>
  <c r="AT350" i="1"/>
  <c r="AT349" i="1"/>
  <c r="AT348" i="1"/>
  <c r="AT347" i="1"/>
  <c r="AT346" i="1"/>
  <c r="AT345" i="1"/>
  <c r="AT344" i="1"/>
  <c r="AT343" i="1"/>
  <c r="AT342" i="1"/>
  <c r="AT341" i="1"/>
  <c r="AT340" i="1"/>
  <c r="AT339" i="1"/>
  <c r="AT338" i="1"/>
  <c r="AT337" i="1"/>
  <c r="AT336" i="1"/>
  <c r="AT335" i="1"/>
  <c r="AT334" i="1"/>
  <c r="AT333" i="1"/>
  <c r="AT332" i="1"/>
  <c r="AT331" i="1"/>
  <c r="AT330" i="1"/>
  <c r="AT329" i="1"/>
  <c r="AT328" i="1"/>
  <c r="AT327" i="1"/>
  <c r="AT326" i="1"/>
  <c r="AT325" i="1"/>
  <c r="AT324" i="1"/>
  <c r="AT323" i="1"/>
  <c r="AT322" i="1"/>
  <c r="AT321" i="1"/>
  <c r="AT320" i="1"/>
  <c r="AT319" i="1"/>
  <c r="AT318" i="1"/>
  <c r="AT317" i="1"/>
  <c r="AT316" i="1"/>
  <c r="AT315" i="1"/>
  <c r="AT314" i="1"/>
  <c r="AT313" i="1"/>
  <c r="AT312" i="1"/>
  <c r="AT311" i="1"/>
  <c r="AT310" i="1"/>
  <c r="AT309" i="1"/>
  <c r="AT308" i="1"/>
  <c r="AT307" i="1"/>
  <c r="AT306" i="1"/>
  <c r="AT305" i="1"/>
  <c r="AT304" i="1"/>
  <c r="AT303" i="1"/>
  <c r="AT302" i="1"/>
  <c r="AT301" i="1"/>
  <c r="AT300" i="1"/>
  <c r="AT299" i="1"/>
  <c r="AT298" i="1"/>
  <c r="AT297" i="1"/>
  <c r="AT296" i="1"/>
  <c r="AT295" i="1"/>
  <c r="AT294" i="1"/>
  <c r="AT293" i="1"/>
  <c r="AT292" i="1"/>
  <c r="AT291" i="1"/>
  <c r="AT290" i="1"/>
  <c r="AT289" i="1"/>
  <c r="AT288" i="1"/>
  <c r="AT287" i="1"/>
  <c r="AT286" i="1"/>
  <c r="AT285" i="1"/>
  <c r="AT284" i="1"/>
  <c r="AT283" i="1"/>
  <c r="AT282" i="1"/>
  <c r="AT281" i="1"/>
  <c r="AT280" i="1"/>
  <c r="AT279" i="1"/>
  <c r="AT278" i="1"/>
  <c r="AT277" i="1"/>
  <c r="AT276" i="1"/>
  <c r="AT275" i="1"/>
  <c r="AT274" i="1"/>
  <c r="AT273" i="1"/>
  <c r="AT272" i="1"/>
  <c r="AT271" i="1"/>
  <c r="AT270" i="1"/>
  <c r="AT269" i="1"/>
  <c r="AT268" i="1"/>
  <c r="AT267" i="1"/>
  <c r="AT266" i="1"/>
  <c r="AT265" i="1"/>
  <c r="AT264" i="1"/>
  <c r="AT263" i="1"/>
  <c r="AT262" i="1"/>
  <c r="AT261" i="1"/>
  <c r="AT260" i="1"/>
  <c r="AT259" i="1"/>
  <c r="AT258" i="1"/>
  <c r="AT257" i="1"/>
  <c r="AT256" i="1"/>
  <c r="AT255" i="1"/>
  <c r="AT254" i="1"/>
  <c r="AT253" i="1"/>
  <c r="AT252" i="1"/>
  <c r="AT251" i="1"/>
  <c r="AT250" i="1"/>
  <c r="AT249" i="1"/>
  <c r="AT248" i="1"/>
  <c r="AT247" i="1"/>
  <c r="AT246" i="1"/>
  <c r="AT245" i="1"/>
  <c r="AT244" i="1"/>
  <c r="AT243" i="1"/>
  <c r="AT242" i="1"/>
  <c r="AT241" i="1"/>
  <c r="AT240" i="1"/>
  <c r="AT239" i="1"/>
  <c r="AT238" i="1"/>
  <c r="AT237" i="1"/>
  <c r="AT236" i="1"/>
  <c r="AT235" i="1"/>
  <c r="AT234" i="1"/>
  <c r="AT233" i="1"/>
  <c r="AT232" i="1"/>
  <c r="AT231" i="1"/>
  <c r="AT230" i="1"/>
  <c r="AT229" i="1"/>
  <c r="AT228" i="1"/>
  <c r="AT227" i="1"/>
  <c r="AT226" i="1"/>
  <c r="AT225" i="1"/>
  <c r="AT224" i="1"/>
  <c r="AT223" i="1"/>
  <c r="AT222" i="1"/>
  <c r="AT221" i="1"/>
  <c r="AT220" i="1"/>
  <c r="AT219" i="1"/>
  <c r="AT218" i="1"/>
  <c r="AT217" i="1"/>
  <c r="AT216" i="1"/>
  <c r="AT215" i="1"/>
  <c r="AT214" i="1"/>
  <c r="AT213" i="1"/>
  <c r="AT212" i="1"/>
  <c r="AT211" i="1"/>
  <c r="AT210" i="1"/>
  <c r="AT209" i="1"/>
  <c r="AT208" i="1"/>
  <c r="AT207" i="1"/>
  <c r="AT206" i="1"/>
  <c r="AT205" i="1"/>
  <c r="AT204" i="1"/>
  <c r="AT203" i="1"/>
  <c r="AT202" i="1"/>
  <c r="AT201" i="1"/>
  <c r="AT200" i="1"/>
  <c r="AT199" i="1"/>
  <c r="AT198" i="1"/>
  <c r="AT197" i="1"/>
  <c r="AT196" i="1"/>
  <c r="AT195" i="1"/>
  <c r="AT194" i="1"/>
  <c r="AT193" i="1"/>
  <c r="AT192" i="1"/>
  <c r="AT191" i="1"/>
  <c r="AT190" i="1"/>
  <c r="AT189" i="1"/>
  <c r="AT188" i="1"/>
  <c r="AT187" i="1"/>
  <c r="AT186" i="1"/>
  <c r="AT185" i="1"/>
  <c r="AT184" i="1"/>
  <c r="AT183" i="1"/>
  <c r="AT182" i="1"/>
  <c r="AT181" i="1"/>
  <c r="AT180" i="1"/>
  <c r="AT179" i="1"/>
  <c r="AT178" i="1"/>
  <c r="AT177" i="1"/>
  <c r="AT176" i="1"/>
  <c r="AT175" i="1"/>
  <c r="AT174" i="1"/>
  <c r="AT173" i="1"/>
  <c r="AT172" i="1"/>
  <c r="AT171" i="1"/>
  <c r="AT170" i="1"/>
  <c r="AT169" i="1"/>
  <c r="AT168" i="1"/>
  <c r="AT167" i="1"/>
  <c r="AT166" i="1"/>
  <c r="AT165" i="1"/>
  <c r="AT164" i="1"/>
  <c r="AT163" i="1"/>
  <c r="AT162" i="1"/>
  <c r="AT161" i="1"/>
  <c r="AT160" i="1"/>
  <c r="AT159" i="1"/>
  <c r="AT158" i="1"/>
  <c r="AT157" i="1"/>
  <c r="AT156" i="1"/>
  <c r="AT155" i="1"/>
  <c r="AT154" i="1"/>
  <c r="AT153" i="1"/>
  <c r="AT152" i="1"/>
  <c r="AT151" i="1"/>
  <c r="AT150" i="1"/>
  <c r="AT149" i="1"/>
  <c r="AT148" i="1"/>
  <c r="AT147" i="1"/>
  <c r="AT146" i="1"/>
  <c r="AT145" i="1"/>
  <c r="AT144" i="1"/>
  <c r="AT143" i="1"/>
  <c r="AT142" i="1"/>
  <c r="AT141" i="1"/>
  <c r="AT140" i="1"/>
  <c r="AT139" i="1"/>
  <c r="AT138" i="1"/>
  <c r="AT137" i="1"/>
  <c r="AT136" i="1"/>
  <c r="AT135" i="1"/>
  <c r="AT134" i="1"/>
  <c r="AT133" i="1"/>
  <c r="AT132" i="1"/>
  <c r="AT131" i="1"/>
  <c r="AT130" i="1"/>
  <c r="AT129" i="1"/>
  <c r="AT128" i="1"/>
  <c r="AT127" i="1"/>
  <c r="AT126" i="1"/>
  <c r="AT125" i="1"/>
  <c r="AT124" i="1"/>
  <c r="AT123" i="1"/>
  <c r="AT122" i="1"/>
  <c r="AT121" i="1"/>
  <c r="AT120" i="1"/>
  <c r="AT119" i="1"/>
  <c r="AT118" i="1"/>
  <c r="AT117" i="1"/>
  <c r="AT116" i="1"/>
  <c r="AT115" i="1"/>
  <c r="AT114" i="1"/>
  <c r="AT113" i="1"/>
  <c r="AT112" i="1"/>
  <c r="AT111" i="1"/>
  <c r="AT110" i="1"/>
  <c r="AT109" i="1"/>
  <c r="AT108" i="1"/>
  <c r="AT107" i="1"/>
  <c r="AT106" i="1"/>
  <c r="AT105" i="1"/>
  <c r="AT104" i="1"/>
  <c r="AT103" i="1"/>
  <c r="AT102" i="1"/>
  <c r="AT101" i="1"/>
  <c r="AT100" i="1"/>
  <c r="AT99" i="1"/>
  <c r="AT98" i="1"/>
  <c r="AT97" i="1"/>
  <c r="AT96" i="1"/>
  <c r="AT95" i="1"/>
  <c r="AT94" i="1"/>
  <c r="AT93" i="1"/>
  <c r="AT92" i="1"/>
  <c r="AT91" i="1"/>
  <c r="AT90" i="1"/>
  <c r="AT89" i="1"/>
  <c r="AT88" i="1"/>
  <c r="AT87" i="1"/>
  <c r="AT86" i="1"/>
  <c r="AT85" i="1"/>
  <c r="AT84" i="1"/>
  <c r="AT83" i="1"/>
  <c r="AT82" i="1"/>
  <c r="AT81" i="1"/>
  <c r="AT80" i="1"/>
  <c r="AT79" i="1"/>
  <c r="AT78" i="1"/>
  <c r="AT77" i="1"/>
  <c r="AT76" i="1"/>
  <c r="AT75" i="1"/>
  <c r="AT74" i="1"/>
  <c r="AT73" i="1"/>
  <c r="AT72" i="1"/>
  <c r="AT71" i="1"/>
  <c r="AT70" i="1"/>
  <c r="AT69" i="1"/>
  <c r="AT68" i="1"/>
  <c r="AT67" i="1"/>
  <c r="AT66" i="1"/>
  <c r="AT65" i="1"/>
  <c r="AT64" i="1"/>
  <c r="AT63" i="1"/>
  <c r="AT62" i="1"/>
  <c r="AT61" i="1"/>
  <c r="AT60" i="1"/>
  <c r="AT59" i="1"/>
  <c r="AT58" i="1"/>
  <c r="AT57"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AT11" i="1"/>
  <c r="AT10" i="1"/>
  <c r="AT9" i="1"/>
  <c r="AT8" i="1"/>
  <c r="AT7" i="1"/>
  <c r="AT6" i="1"/>
  <c r="AT5" i="1"/>
  <c r="AT4" i="1"/>
  <c r="AT3" i="1"/>
  <c r="AT2" i="1"/>
  <c r="AS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S711" i="1"/>
  <c r="AS712" i="1"/>
  <c r="AS713" i="1"/>
  <c r="AS714" i="1"/>
  <c r="AS715" i="1"/>
  <c r="AS716" i="1"/>
  <c r="AS717" i="1"/>
  <c r="AS718" i="1"/>
  <c r="AS719" i="1"/>
  <c r="AS720" i="1"/>
  <c r="AS721" i="1"/>
  <c r="AS722" i="1"/>
  <c r="AS723" i="1"/>
  <c r="AS724" i="1"/>
  <c r="AS725" i="1"/>
  <c r="AS726" i="1"/>
  <c r="AS727" i="1"/>
  <c r="AS728" i="1"/>
  <c r="AS729" i="1"/>
  <c r="AS730" i="1"/>
  <c r="AS731" i="1"/>
  <c r="AS732" i="1"/>
  <c r="AS733" i="1"/>
  <c r="AS734" i="1"/>
  <c r="AS735" i="1"/>
  <c r="AS736" i="1"/>
  <c r="AS737" i="1"/>
  <c r="AS738" i="1"/>
  <c r="AS739" i="1"/>
  <c r="AS740" i="1"/>
  <c r="AS741" i="1"/>
  <c r="AS742" i="1"/>
  <c r="AS743" i="1"/>
  <c r="AS744" i="1"/>
  <c r="AS745" i="1"/>
  <c r="AS746" i="1"/>
  <c r="AS747" i="1"/>
  <c r="AS748" i="1"/>
  <c r="AS749" i="1"/>
  <c r="AS750" i="1"/>
  <c r="AS751" i="1"/>
  <c r="AS752" i="1"/>
  <c r="AS753" i="1"/>
  <c r="AS754" i="1"/>
  <c r="AS755" i="1"/>
  <c r="AS756" i="1"/>
  <c r="AS757" i="1"/>
  <c r="AS758" i="1"/>
  <c r="AS759" i="1"/>
  <c r="AS760" i="1"/>
  <c r="AS761" i="1"/>
  <c r="AS762" i="1"/>
  <c r="AS763" i="1"/>
  <c r="AS764" i="1"/>
  <c r="AS765" i="1"/>
  <c r="AS766" i="1"/>
  <c r="AS767" i="1"/>
  <c r="AS768" i="1"/>
  <c r="AS769" i="1"/>
  <c r="AS770" i="1"/>
  <c r="AS771" i="1"/>
  <c r="AS772" i="1"/>
  <c r="AS773" i="1"/>
  <c r="AS774" i="1"/>
  <c r="AS775" i="1"/>
  <c r="AS776" i="1"/>
  <c r="AS777" i="1"/>
  <c r="AS778" i="1"/>
  <c r="AS779" i="1"/>
  <c r="AS780" i="1"/>
  <c r="AS781" i="1"/>
  <c r="AS782" i="1"/>
  <c r="AS783" i="1"/>
  <c r="AS784" i="1"/>
  <c r="AS785" i="1"/>
  <c r="AS786" i="1"/>
  <c r="AS787" i="1"/>
  <c r="AS788" i="1"/>
  <c r="AS789" i="1"/>
  <c r="AS790" i="1"/>
  <c r="AS791" i="1"/>
  <c r="AS792" i="1"/>
  <c r="AS793" i="1"/>
  <c r="AS794" i="1"/>
  <c r="AS795" i="1"/>
  <c r="AS796" i="1"/>
  <c r="AS797" i="1"/>
  <c r="AS798" i="1"/>
  <c r="AS799" i="1"/>
  <c r="AS800" i="1"/>
  <c r="AS801" i="1"/>
  <c r="AS802" i="1"/>
  <c r="AS803" i="1"/>
  <c r="AS804" i="1"/>
  <c r="AS805" i="1"/>
  <c r="AS806" i="1"/>
  <c r="AS807" i="1"/>
  <c r="AS808" i="1"/>
  <c r="AS809" i="1"/>
  <c r="AS810" i="1"/>
  <c r="AS811" i="1"/>
  <c r="AS812" i="1"/>
  <c r="AS813" i="1"/>
  <c r="AS814" i="1"/>
  <c r="AS815" i="1"/>
  <c r="AS816" i="1"/>
  <c r="AS817" i="1"/>
  <c r="AS818" i="1"/>
  <c r="AS819" i="1"/>
  <c r="AS820" i="1"/>
  <c r="AS821" i="1"/>
  <c r="AS822" i="1"/>
  <c r="AS823" i="1"/>
  <c r="AS824" i="1"/>
  <c r="AS825" i="1"/>
  <c r="AS826" i="1"/>
  <c r="AS827" i="1"/>
  <c r="AS828" i="1"/>
  <c r="AS829" i="1"/>
  <c r="AS830" i="1"/>
  <c r="AS831" i="1"/>
  <c r="AS832" i="1"/>
  <c r="AS833" i="1"/>
  <c r="AS834" i="1"/>
  <c r="AS835" i="1"/>
  <c r="AS836" i="1"/>
  <c r="AS837" i="1"/>
  <c r="AS838" i="1"/>
  <c r="AS839" i="1"/>
  <c r="AS840" i="1"/>
  <c r="AS841" i="1"/>
  <c r="AS842" i="1"/>
  <c r="AS843" i="1"/>
  <c r="AS844" i="1"/>
  <c r="AS845" i="1"/>
  <c r="AS846" i="1"/>
  <c r="AS847" i="1"/>
  <c r="AS848" i="1"/>
  <c r="AS849" i="1"/>
  <c r="AS850" i="1"/>
  <c r="AS851" i="1"/>
  <c r="AS852" i="1"/>
  <c r="AS853" i="1"/>
  <c r="AS854" i="1"/>
  <c r="AS855" i="1"/>
  <c r="AS856" i="1"/>
  <c r="AS857" i="1"/>
  <c r="AS858" i="1"/>
  <c r="AS859" i="1"/>
  <c r="AS860" i="1"/>
  <c r="AS861" i="1"/>
  <c r="AS862" i="1"/>
  <c r="AS863" i="1"/>
  <c r="AS864" i="1"/>
  <c r="AS865" i="1"/>
  <c r="AS866" i="1"/>
  <c r="AS867" i="1"/>
  <c r="AS868" i="1"/>
  <c r="AS869" i="1"/>
  <c r="AS870" i="1"/>
  <c r="AS871" i="1"/>
  <c r="AS872" i="1"/>
  <c r="AS873" i="1"/>
  <c r="AS874" i="1"/>
  <c r="AS875" i="1"/>
  <c r="AS876" i="1"/>
  <c r="AS877" i="1"/>
  <c r="AS878" i="1"/>
  <c r="AS879" i="1"/>
  <c r="AS880" i="1"/>
  <c r="AS881" i="1"/>
  <c r="AS882" i="1"/>
  <c r="AS883" i="1"/>
  <c r="AS884" i="1"/>
  <c r="AS885" i="1"/>
  <c r="AS886" i="1"/>
  <c r="AS887" i="1"/>
  <c r="AS888" i="1"/>
  <c r="AS889" i="1"/>
  <c r="AS890" i="1"/>
  <c r="AS891" i="1"/>
  <c r="AS892" i="1"/>
  <c r="AS893" i="1"/>
  <c r="AS894" i="1"/>
  <c r="AS895" i="1"/>
  <c r="AS896" i="1"/>
  <c r="AS897" i="1"/>
  <c r="AS898" i="1"/>
  <c r="AS899" i="1"/>
  <c r="AS900" i="1"/>
  <c r="AS901" i="1"/>
  <c r="AS902" i="1"/>
  <c r="AS903" i="1"/>
  <c r="AS904" i="1"/>
  <c r="AS905" i="1"/>
  <c r="AS906" i="1"/>
  <c r="AS907" i="1"/>
  <c r="AS908" i="1"/>
  <c r="AS909" i="1"/>
  <c r="AS910" i="1"/>
  <c r="AS911" i="1"/>
  <c r="AS912" i="1"/>
  <c r="AS913" i="1"/>
  <c r="AS914" i="1"/>
  <c r="AS915" i="1"/>
  <c r="AS916" i="1"/>
  <c r="AS917" i="1"/>
  <c r="AS918" i="1"/>
  <c r="AS919" i="1"/>
  <c r="AS920" i="1"/>
  <c r="AS921" i="1"/>
  <c r="AS922" i="1"/>
  <c r="AS923" i="1"/>
  <c r="AS924" i="1"/>
  <c r="AS925" i="1"/>
  <c r="AS926" i="1"/>
  <c r="AS927" i="1"/>
  <c r="AS928" i="1"/>
  <c r="AS929" i="1"/>
  <c r="AS930" i="1"/>
  <c r="AS931" i="1"/>
  <c r="AS932" i="1"/>
  <c r="AS933" i="1"/>
  <c r="AS934" i="1"/>
  <c r="AS935" i="1"/>
  <c r="AS936" i="1"/>
  <c r="AS937" i="1"/>
  <c r="AS938" i="1"/>
  <c r="AS939" i="1"/>
  <c r="AS940" i="1"/>
  <c r="AS941" i="1"/>
  <c r="AS942" i="1"/>
  <c r="AS943" i="1"/>
  <c r="AS944" i="1"/>
  <c r="AS945" i="1"/>
  <c r="AS946" i="1"/>
  <c r="AS947" i="1"/>
  <c r="AS948" i="1"/>
  <c r="AS949" i="1"/>
  <c r="AS950" i="1"/>
  <c r="AS951" i="1"/>
  <c r="AS952" i="1"/>
  <c r="AS953" i="1"/>
  <c r="AS954" i="1"/>
  <c r="AS955" i="1"/>
  <c r="AS956" i="1"/>
  <c r="AS957" i="1"/>
  <c r="AS958" i="1"/>
  <c r="AS959" i="1"/>
  <c r="AS960" i="1"/>
  <c r="AS961" i="1"/>
  <c r="AS962" i="1"/>
  <c r="AS963" i="1"/>
  <c r="AS964" i="1"/>
  <c r="AS965" i="1"/>
  <c r="AS966" i="1"/>
  <c r="AS967" i="1"/>
  <c r="AS968" i="1"/>
  <c r="AS969" i="1"/>
  <c r="AS970" i="1"/>
  <c r="AS971" i="1"/>
  <c r="AS972" i="1"/>
  <c r="AS973" i="1"/>
  <c r="AS974" i="1"/>
  <c r="AS975" i="1"/>
  <c r="AS976" i="1"/>
  <c r="AS977" i="1"/>
  <c r="AS978" i="1"/>
  <c r="AS979" i="1"/>
  <c r="AS980" i="1"/>
  <c r="AS981" i="1"/>
  <c r="AS982" i="1"/>
  <c r="AS983" i="1"/>
  <c r="AS984" i="1"/>
  <c r="AS985" i="1"/>
  <c r="AS986" i="1"/>
  <c r="AS987" i="1"/>
  <c r="AS988" i="1"/>
  <c r="AS989" i="1"/>
  <c r="AS990" i="1"/>
  <c r="AS991" i="1"/>
  <c r="AS992" i="1"/>
  <c r="AS993" i="1"/>
  <c r="AS994" i="1"/>
  <c r="AS995" i="1"/>
  <c r="AS996" i="1"/>
  <c r="AS997" i="1"/>
  <c r="AS998" i="1"/>
  <c r="AS999" i="1"/>
  <c r="AS1000" i="1"/>
  <c r="AS1001" i="1"/>
  <c r="AS1002" i="1"/>
  <c r="AS1003" i="1"/>
  <c r="AS1004" i="1"/>
  <c r="AS1005" i="1"/>
  <c r="AS1006" i="1"/>
  <c r="AS1007" i="1"/>
  <c r="AS1008" i="1"/>
  <c r="AS1009" i="1"/>
  <c r="AS1010" i="1"/>
  <c r="AS1011" i="1"/>
  <c r="AS1012" i="1"/>
  <c r="AS1013" i="1"/>
  <c r="AS1014" i="1"/>
  <c r="AS1015" i="1"/>
  <c r="AS1016" i="1"/>
  <c r="AS1017" i="1"/>
  <c r="AS1018" i="1"/>
  <c r="AS1019" i="1"/>
  <c r="AS1020" i="1"/>
  <c r="AS1021" i="1"/>
  <c r="AS1022" i="1"/>
  <c r="AS1023" i="1"/>
  <c r="AS1024" i="1"/>
  <c r="AS1025" i="1"/>
  <c r="AS1026" i="1"/>
  <c r="AS1027" i="1"/>
  <c r="AS1028" i="1"/>
  <c r="AS1029" i="1"/>
  <c r="AS1030" i="1"/>
  <c r="AS1031" i="1"/>
  <c r="AS1032" i="1"/>
  <c r="AS1033" i="1"/>
  <c r="AS1034" i="1"/>
  <c r="AS1035" i="1"/>
  <c r="AS1036" i="1"/>
  <c r="AS1037" i="1"/>
  <c r="AS1038" i="1"/>
  <c r="AS1039" i="1"/>
  <c r="AS1040" i="1"/>
  <c r="AS1041" i="1"/>
  <c r="AS1042" i="1"/>
  <c r="AS1043" i="1"/>
  <c r="AS1044" i="1"/>
  <c r="AS1045" i="1"/>
  <c r="AS1046" i="1"/>
  <c r="AS1047" i="1"/>
  <c r="AS1048" i="1"/>
  <c r="AS1049" i="1"/>
  <c r="AS1050" i="1"/>
  <c r="AS1051" i="1"/>
  <c r="AS1052" i="1"/>
  <c r="AS1053" i="1"/>
  <c r="AS1054" i="1"/>
  <c r="AS1055" i="1"/>
  <c r="AS1056" i="1"/>
  <c r="AS1057" i="1"/>
  <c r="AS1058" i="1"/>
  <c r="AS1059" i="1"/>
  <c r="AS1060" i="1"/>
  <c r="AS1061" i="1"/>
  <c r="AS1062" i="1"/>
  <c r="AS1063" i="1"/>
  <c r="AS1064" i="1"/>
  <c r="AS1065" i="1"/>
  <c r="AS1066" i="1"/>
  <c r="AS1067" i="1"/>
  <c r="AS1068" i="1"/>
  <c r="AS1069" i="1"/>
  <c r="AS1070" i="1"/>
  <c r="AS1071" i="1"/>
  <c r="AS1072" i="1"/>
  <c r="AS1073" i="1"/>
  <c r="AS1074" i="1"/>
  <c r="AS1075" i="1"/>
  <c r="AS1076" i="1"/>
  <c r="AS1077" i="1"/>
  <c r="AS1078" i="1"/>
  <c r="AS1079" i="1"/>
  <c r="AS1080" i="1"/>
  <c r="AS1081" i="1"/>
  <c r="AS1082" i="1"/>
  <c r="AS1083" i="1"/>
  <c r="AS1084" i="1"/>
  <c r="AS1085" i="1"/>
  <c r="AS1086" i="1"/>
  <c r="AS1087" i="1"/>
  <c r="AS1088" i="1"/>
  <c r="AS1089" i="1"/>
  <c r="AS1090" i="1"/>
  <c r="AS1091" i="1"/>
  <c r="AS1092" i="1"/>
  <c r="AS1093" i="1"/>
  <c r="AS1094" i="1"/>
  <c r="AS1095" i="1"/>
  <c r="AS1096" i="1"/>
  <c r="AS1097" i="1"/>
  <c r="AS1098" i="1"/>
  <c r="AS1099" i="1"/>
  <c r="AS1100" i="1"/>
  <c r="AS1101" i="1"/>
  <c r="AS1102" i="1"/>
  <c r="AS1103" i="1"/>
  <c r="AS1104" i="1"/>
  <c r="AS1105" i="1"/>
  <c r="AS1106" i="1"/>
  <c r="AS1107" i="1"/>
  <c r="AS1108" i="1"/>
  <c r="AS1109" i="1"/>
  <c r="AS1110" i="1"/>
  <c r="AS1111" i="1"/>
  <c r="AS1112" i="1"/>
  <c r="AS1113" i="1"/>
  <c r="AS1114" i="1"/>
  <c r="AS1115" i="1"/>
  <c r="AS1116" i="1"/>
  <c r="AS1117" i="1"/>
  <c r="AS1118" i="1"/>
  <c r="AS1119" i="1"/>
  <c r="AS1120" i="1"/>
  <c r="AS1121" i="1"/>
  <c r="AS1122" i="1"/>
  <c r="AS1123" i="1"/>
  <c r="AS1124" i="1"/>
  <c r="AS1125" i="1"/>
  <c r="AS1126" i="1"/>
  <c r="AS1127" i="1"/>
  <c r="AS1128" i="1"/>
  <c r="AS1129" i="1"/>
  <c r="AS1130" i="1"/>
  <c r="AS1131" i="1"/>
  <c r="AS1132" i="1"/>
  <c r="AS1133" i="1"/>
  <c r="AS1134" i="1"/>
  <c r="AS1135" i="1"/>
  <c r="AS1136" i="1"/>
  <c r="AS1137" i="1"/>
  <c r="AS1138" i="1"/>
  <c r="AS1139" i="1"/>
  <c r="AS1140" i="1"/>
  <c r="AS1141" i="1"/>
  <c r="AS1142" i="1"/>
  <c r="AS1143" i="1"/>
  <c r="AS1144" i="1"/>
  <c r="AS1145" i="1"/>
  <c r="AS1146" i="1"/>
  <c r="AS1147" i="1"/>
  <c r="AS1148" i="1"/>
  <c r="AS1149" i="1"/>
  <c r="AS1150" i="1"/>
  <c r="AS1151" i="1"/>
  <c r="AS1152" i="1"/>
  <c r="AS1153" i="1"/>
  <c r="AS1154" i="1"/>
  <c r="AS1155" i="1"/>
  <c r="AS1156" i="1"/>
  <c r="AS1157" i="1"/>
  <c r="AS1158" i="1"/>
  <c r="AS1159" i="1"/>
  <c r="AS1160" i="1"/>
  <c r="AS1161" i="1"/>
  <c r="AS1162" i="1"/>
  <c r="AS1163" i="1"/>
  <c r="AS1164" i="1"/>
  <c r="AS1165" i="1"/>
  <c r="AS1166" i="1"/>
  <c r="AS1167" i="1"/>
  <c r="AS1168" i="1"/>
  <c r="AS1169" i="1"/>
  <c r="AS1170" i="1"/>
  <c r="AS1171" i="1"/>
  <c r="AS1172" i="1"/>
  <c r="AS1173" i="1"/>
  <c r="AS1174" i="1"/>
  <c r="AS1175" i="1"/>
  <c r="AS1176" i="1"/>
  <c r="AS1177" i="1"/>
  <c r="AS1178" i="1"/>
  <c r="AS1179" i="1"/>
  <c r="AS1180" i="1"/>
  <c r="AS1181" i="1"/>
  <c r="AS1182" i="1"/>
  <c r="AS1183" i="1"/>
  <c r="AS1184" i="1"/>
  <c r="AS1185" i="1"/>
  <c r="AS1186" i="1"/>
  <c r="AS1187" i="1"/>
  <c r="AS1188" i="1"/>
  <c r="AS1189" i="1"/>
  <c r="AS1190" i="1"/>
  <c r="AS1191" i="1"/>
  <c r="AS1192" i="1"/>
  <c r="AS1193" i="1"/>
  <c r="AS1194" i="1"/>
  <c r="AS1195" i="1"/>
  <c r="AS1196" i="1"/>
  <c r="AS1197" i="1"/>
  <c r="AS1198" i="1"/>
  <c r="AS1199" i="1"/>
  <c r="AS1200" i="1"/>
  <c r="AS1201" i="1"/>
  <c r="AS1202" i="1"/>
  <c r="AS1203" i="1"/>
  <c r="AS1204" i="1"/>
  <c r="AS1205" i="1"/>
  <c r="AS1206" i="1"/>
  <c r="AS1207" i="1"/>
  <c r="AS1208" i="1"/>
  <c r="AS1209" i="1"/>
  <c r="AS1210" i="1"/>
  <c r="AS1211" i="1"/>
  <c r="AS1212" i="1"/>
  <c r="AS1213" i="1"/>
  <c r="AS1214" i="1"/>
  <c r="AS1215" i="1"/>
  <c r="AS1216" i="1"/>
  <c r="AS1217" i="1"/>
  <c r="AS1218" i="1"/>
  <c r="AS1219" i="1"/>
  <c r="AS1220" i="1"/>
  <c r="AS1221" i="1"/>
  <c r="AS1222" i="1"/>
  <c r="AS1223" i="1"/>
  <c r="AS1224" i="1"/>
  <c r="AS1225" i="1"/>
  <c r="AS1226" i="1"/>
  <c r="AS1227" i="1"/>
  <c r="AS1228" i="1"/>
  <c r="AS1229" i="1"/>
  <c r="AS1230" i="1"/>
  <c r="AS1231" i="1"/>
  <c r="AS1232" i="1"/>
  <c r="AS1233" i="1"/>
  <c r="AS1234" i="1"/>
  <c r="AS1235" i="1"/>
  <c r="AS1236" i="1"/>
  <c r="AS1237" i="1"/>
  <c r="AS1238" i="1"/>
  <c r="AS1239" i="1"/>
  <c r="AS1240" i="1"/>
  <c r="AS1241" i="1"/>
  <c r="AS1242" i="1"/>
  <c r="AS1243" i="1"/>
  <c r="AS1244" i="1"/>
  <c r="AS1245" i="1"/>
  <c r="AS1246" i="1"/>
  <c r="AS1247" i="1"/>
  <c r="AS1248" i="1"/>
  <c r="AS1249" i="1"/>
  <c r="AS1250" i="1"/>
  <c r="AS1251" i="1"/>
  <c r="AS1252" i="1"/>
  <c r="AS1253" i="1"/>
  <c r="AS1254" i="1"/>
  <c r="AS1255" i="1"/>
  <c r="AS1256" i="1"/>
  <c r="AS1257" i="1"/>
  <c r="AS1258" i="1"/>
  <c r="AS1259" i="1"/>
  <c r="AS1260" i="1"/>
  <c r="AS1261" i="1"/>
  <c r="AS1262" i="1"/>
  <c r="AS1263" i="1"/>
  <c r="AS1264" i="1"/>
  <c r="AS1265" i="1"/>
  <c r="AS1266" i="1"/>
  <c r="AS1267" i="1"/>
  <c r="AS1268" i="1"/>
  <c r="AS1269" i="1"/>
  <c r="AS1270" i="1"/>
  <c r="AS1271" i="1"/>
  <c r="AS1272" i="1"/>
  <c r="AS1273" i="1"/>
  <c r="AS1274" i="1"/>
  <c r="AS1275" i="1"/>
  <c r="AS1276" i="1"/>
  <c r="AS1277" i="1"/>
  <c r="AS1278" i="1"/>
  <c r="AS1279" i="1"/>
  <c r="AS1280" i="1"/>
  <c r="AS1281" i="1"/>
  <c r="AS1282" i="1"/>
  <c r="AS1283" i="1"/>
  <c r="AS1284" i="1"/>
  <c r="AS1285" i="1"/>
  <c r="AS1286" i="1"/>
  <c r="AS1287" i="1"/>
  <c r="AS1288" i="1"/>
  <c r="AS1289" i="1"/>
  <c r="AS1290" i="1"/>
  <c r="AS1291" i="1"/>
  <c r="AS1292" i="1"/>
  <c r="AS1293" i="1"/>
  <c r="AS1294" i="1"/>
  <c r="AS1295" i="1"/>
  <c r="AS1296" i="1"/>
  <c r="AS1297" i="1"/>
  <c r="AS1298" i="1"/>
  <c r="AS1299" i="1"/>
  <c r="AS1300" i="1"/>
  <c r="AS1301" i="1"/>
  <c r="AS1302" i="1"/>
  <c r="AS1303" i="1"/>
  <c r="AS1304" i="1"/>
  <c r="AS1305" i="1"/>
  <c r="AS1306" i="1"/>
  <c r="AS1307" i="1"/>
  <c r="AS1308" i="1"/>
  <c r="AS1309" i="1"/>
  <c r="AS1310" i="1"/>
  <c r="AS1311" i="1"/>
  <c r="AS1312" i="1"/>
  <c r="AS1313" i="1"/>
  <c r="AS1314" i="1"/>
  <c r="AS1315" i="1"/>
  <c r="AS1316" i="1"/>
  <c r="AS1317" i="1"/>
  <c r="AS1318" i="1"/>
  <c r="AS1319" i="1"/>
  <c r="AS1320" i="1"/>
  <c r="AS1321" i="1"/>
  <c r="AS1322" i="1"/>
  <c r="AS1323" i="1"/>
  <c r="AS1324" i="1"/>
  <c r="AS1325" i="1"/>
  <c r="AS1326" i="1"/>
  <c r="AS1327" i="1"/>
  <c r="AS1328" i="1"/>
  <c r="AS1329" i="1"/>
  <c r="AS1330" i="1"/>
  <c r="AS1331" i="1"/>
  <c r="AS1332" i="1"/>
  <c r="AS1333" i="1"/>
  <c r="AS1334" i="1"/>
  <c r="AS1335" i="1"/>
  <c r="AS1336" i="1"/>
  <c r="AS1337" i="1"/>
  <c r="AS1338" i="1"/>
  <c r="AS1339" i="1"/>
  <c r="AS1340" i="1"/>
  <c r="AS1341" i="1"/>
  <c r="AS1342" i="1"/>
  <c r="AS1343" i="1"/>
  <c r="AS1344" i="1"/>
  <c r="AS1345" i="1"/>
  <c r="AS1346" i="1"/>
  <c r="AS1347" i="1"/>
  <c r="AS1348" i="1"/>
  <c r="AS1349" i="1"/>
  <c r="AS1350" i="1"/>
  <c r="AS1351" i="1"/>
  <c r="AS1352" i="1"/>
  <c r="AS1353" i="1"/>
  <c r="AS1354" i="1"/>
  <c r="AS1355" i="1"/>
  <c r="AS1356" i="1"/>
  <c r="AS1357" i="1"/>
  <c r="AS1358" i="1"/>
  <c r="AS1359" i="1"/>
  <c r="AS1360" i="1"/>
  <c r="AS1361" i="1"/>
  <c r="AS1362" i="1"/>
  <c r="AS1363" i="1"/>
  <c r="AS1364" i="1"/>
  <c r="AS1365" i="1"/>
  <c r="AS1366" i="1"/>
  <c r="AS1367" i="1"/>
  <c r="AS1368" i="1"/>
  <c r="AS1369" i="1"/>
  <c r="AS1370" i="1"/>
  <c r="AS1371" i="1"/>
  <c r="AS1372" i="1"/>
  <c r="AS1373" i="1"/>
  <c r="AS1374" i="1"/>
  <c r="AS1375" i="1"/>
  <c r="AS1376" i="1"/>
  <c r="AS1377" i="1"/>
  <c r="AS1378" i="1"/>
  <c r="AS1379" i="1"/>
  <c r="AS1380" i="1"/>
  <c r="AS1381" i="1"/>
  <c r="AS1382" i="1"/>
  <c r="AS1383" i="1"/>
  <c r="AS1384" i="1"/>
  <c r="AS1385" i="1"/>
  <c r="AS1386" i="1"/>
  <c r="AS1387" i="1"/>
  <c r="AS1388" i="1"/>
  <c r="AS1389" i="1"/>
  <c r="AS1390" i="1"/>
  <c r="AS1391" i="1"/>
  <c r="AS1392" i="1"/>
  <c r="AS1393" i="1"/>
  <c r="AS1394" i="1"/>
  <c r="AS1395" i="1"/>
  <c r="AS1396" i="1"/>
  <c r="AS1397" i="1"/>
  <c r="AS1398" i="1"/>
  <c r="AS1399" i="1"/>
  <c r="AS1400" i="1"/>
  <c r="AS1401" i="1"/>
  <c r="AS1402" i="1"/>
  <c r="AS1403" i="1"/>
  <c r="AS1404" i="1"/>
  <c r="AS1405" i="1"/>
  <c r="AS1406" i="1"/>
  <c r="AS1407" i="1"/>
  <c r="AS1408" i="1"/>
  <c r="AS1409" i="1"/>
  <c r="AS1410" i="1"/>
  <c r="AS1411" i="1"/>
  <c r="AS1412" i="1"/>
  <c r="AS1413" i="1"/>
  <c r="AS1414" i="1"/>
  <c r="AS1415" i="1"/>
  <c r="AS1416" i="1"/>
  <c r="AS1417" i="1"/>
  <c r="AS1418" i="1"/>
  <c r="AS1419" i="1"/>
  <c r="AS1420" i="1"/>
  <c r="AS1421" i="1"/>
  <c r="AS1422" i="1"/>
  <c r="AS1423" i="1"/>
  <c r="AS1424" i="1"/>
  <c r="AS1425" i="1"/>
  <c r="AS1426" i="1"/>
  <c r="AS1427" i="1"/>
  <c r="AS1428" i="1"/>
  <c r="AS1429" i="1"/>
  <c r="AS1430" i="1"/>
  <c r="AS1431" i="1"/>
  <c r="AS1432" i="1"/>
  <c r="AS1433" i="1"/>
  <c r="AS1434" i="1"/>
  <c r="AS1435" i="1"/>
  <c r="AS1436" i="1"/>
  <c r="AS1437" i="1"/>
  <c r="AS1438" i="1"/>
  <c r="AS1439" i="1"/>
  <c r="AS1440" i="1"/>
  <c r="AS1441" i="1"/>
  <c r="AS1442" i="1"/>
  <c r="AS1443" i="1"/>
  <c r="AS1444" i="1"/>
  <c r="AS1445" i="1"/>
  <c r="AS1446" i="1"/>
  <c r="AS1447" i="1"/>
  <c r="AS1448" i="1"/>
  <c r="AS1449" i="1"/>
  <c r="AS1450" i="1"/>
  <c r="AS1451" i="1"/>
  <c r="AS1452" i="1"/>
  <c r="AS1453" i="1"/>
  <c r="AS1454" i="1"/>
  <c r="AS1455" i="1"/>
  <c r="AS1456" i="1"/>
  <c r="AS1457" i="1"/>
  <c r="AS1458" i="1"/>
  <c r="AS1459" i="1"/>
  <c r="AS1460" i="1"/>
  <c r="AS1461" i="1"/>
  <c r="AS1462" i="1"/>
  <c r="AS1463" i="1"/>
  <c r="AS1464" i="1"/>
  <c r="AS1465" i="1"/>
  <c r="AS1466" i="1"/>
  <c r="AS1467" i="1"/>
  <c r="AS1468" i="1"/>
  <c r="AS1469" i="1"/>
  <c r="AS1470" i="1"/>
  <c r="AS1471" i="1"/>
  <c r="AS1472" i="1"/>
  <c r="AS1473" i="1"/>
  <c r="AS1474" i="1"/>
  <c r="AS1475" i="1"/>
  <c r="AS1476" i="1"/>
  <c r="AS1477" i="1"/>
  <c r="AS1478" i="1"/>
  <c r="AS1479" i="1"/>
  <c r="AS1480" i="1"/>
  <c r="AS1481" i="1"/>
  <c r="AS1482" i="1"/>
  <c r="AS1483" i="1"/>
  <c r="AS1484" i="1"/>
  <c r="AS1485" i="1"/>
  <c r="AS1486" i="1"/>
  <c r="AS1487" i="1"/>
  <c r="AS1488" i="1"/>
  <c r="AS1489" i="1"/>
  <c r="AS1490" i="1"/>
  <c r="AS1491" i="1"/>
  <c r="AS1492" i="1"/>
  <c r="AS1493" i="1"/>
  <c r="AS1494" i="1"/>
  <c r="AS1495" i="1"/>
  <c r="AS1496" i="1"/>
  <c r="AS1497" i="1"/>
  <c r="AS1498" i="1"/>
  <c r="AS1499" i="1"/>
  <c r="AS1500" i="1"/>
  <c r="AS1501" i="1"/>
  <c r="AS1502" i="1"/>
  <c r="AS1503" i="1"/>
  <c r="AS1504" i="1"/>
  <c r="AS1505" i="1"/>
  <c r="AS1506" i="1"/>
  <c r="AS1507" i="1"/>
  <c r="AS1508" i="1"/>
  <c r="AS1509" i="1"/>
  <c r="AS1510" i="1"/>
  <c r="AS1511" i="1"/>
  <c r="AS1512" i="1"/>
  <c r="AS1513" i="1"/>
  <c r="AS1514" i="1"/>
  <c r="AS1515" i="1"/>
  <c r="AS1516" i="1"/>
  <c r="AS1517" i="1"/>
  <c r="AS1518" i="1"/>
  <c r="AS1519" i="1"/>
  <c r="AS1520" i="1"/>
  <c r="AS1521" i="1"/>
  <c r="AS1522" i="1"/>
  <c r="AS1523" i="1"/>
  <c r="AS1524" i="1"/>
  <c r="AS1525" i="1"/>
  <c r="AS1526" i="1"/>
  <c r="AS1527" i="1"/>
  <c r="AS1528" i="1"/>
  <c r="AS1529" i="1"/>
  <c r="AS1530" i="1"/>
  <c r="AS1531" i="1"/>
  <c r="AS1532" i="1"/>
  <c r="AS1533" i="1"/>
  <c r="AS1534" i="1"/>
  <c r="AS1535" i="1"/>
  <c r="AS1536" i="1"/>
  <c r="AS1537" i="1"/>
  <c r="AS1538" i="1"/>
  <c r="AS1539" i="1"/>
  <c r="AS1540" i="1"/>
  <c r="AS1541" i="1"/>
  <c r="AS1542" i="1"/>
  <c r="AS1543" i="1"/>
  <c r="AS1544" i="1"/>
  <c r="AS1545" i="1"/>
  <c r="AS1546" i="1"/>
  <c r="AS1547" i="1"/>
  <c r="AS1548" i="1"/>
  <c r="AS1549" i="1"/>
  <c r="AS1550" i="1"/>
  <c r="AS1551" i="1"/>
  <c r="AS1552" i="1"/>
  <c r="AS1553" i="1"/>
  <c r="AS1554" i="1"/>
  <c r="AS1555" i="1"/>
  <c r="AS1556" i="1"/>
  <c r="AS1557" i="1"/>
  <c r="AS1558" i="1"/>
  <c r="AS1559" i="1"/>
  <c r="AS1560" i="1"/>
  <c r="AS1561" i="1"/>
  <c r="AS1562" i="1"/>
  <c r="AS1563" i="1"/>
  <c r="AS1564" i="1"/>
  <c r="AS1565" i="1"/>
  <c r="AS1566" i="1"/>
  <c r="AS1567" i="1"/>
  <c r="AS1568" i="1"/>
  <c r="AS1569" i="1"/>
  <c r="AS1570" i="1"/>
  <c r="AS1571" i="1"/>
  <c r="AS1572" i="1"/>
  <c r="AS1573" i="1"/>
  <c r="AS1574" i="1"/>
  <c r="AS1575" i="1"/>
  <c r="AS1576" i="1"/>
  <c r="AS1577" i="1"/>
  <c r="AS1578" i="1"/>
  <c r="AS1579" i="1"/>
  <c r="AS1580" i="1"/>
  <c r="AS1581" i="1"/>
  <c r="AS1582" i="1"/>
  <c r="AS1583" i="1"/>
  <c r="AS1584" i="1"/>
  <c r="AS1585" i="1"/>
  <c r="AS1586" i="1"/>
  <c r="AS1587" i="1"/>
  <c r="AS1588" i="1"/>
  <c r="AS1589" i="1"/>
  <c r="AS1590" i="1"/>
  <c r="AS1591" i="1"/>
  <c r="AS1592" i="1"/>
  <c r="AS1593" i="1"/>
  <c r="AS1594" i="1"/>
  <c r="AS1595" i="1"/>
  <c r="AS1596" i="1"/>
  <c r="AS1597" i="1"/>
  <c r="AS1598" i="1"/>
  <c r="AS1599" i="1"/>
  <c r="AS1600" i="1"/>
  <c r="AS1601" i="1"/>
  <c r="AS1602" i="1"/>
  <c r="AS1603" i="1"/>
  <c r="AS1604" i="1"/>
  <c r="AS1605" i="1"/>
  <c r="AS1606" i="1"/>
  <c r="AS1607" i="1"/>
  <c r="AS1608" i="1"/>
  <c r="AS1609" i="1"/>
  <c r="AS1610" i="1"/>
  <c r="AS1611" i="1"/>
  <c r="AS1612" i="1"/>
  <c r="AS1613" i="1"/>
  <c r="AS1614" i="1"/>
  <c r="AS1615" i="1"/>
  <c r="AS1616" i="1"/>
  <c r="AS1617" i="1"/>
  <c r="AS1618" i="1"/>
  <c r="AS1619" i="1"/>
  <c r="AS1620" i="1"/>
  <c r="AS1621" i="1"/>
  <c r="AS1622" i="1"/>
  <c r="AS1623" i="1"/>
  <c r="AS1624" i="1"/>
  <c r="AS1625" i="1"/>
  <c r="AS1626" i="1"/>
  <c r="AS1627" i="1"/>
  <c r="AS1628" i="1"/>
  <c r="AS1629" i="1"/>
  <c r="AS1630" i="1"/>
  <c r="AS1631" i="1"/>
  <c r="AS1632" i="1"/>
  <c r="AS1633" i="1"/>
  <c r="AS1634" i="1"/>
  <c r="AS1635" i="1"/>
  <c r="AS1636" i="1"/>
  <c r="AS1637" i="1"/>
  <c r="AS1638" i="1"/>
  <c r="AS1639" i="1"/>
  <c r="AS1640" i="1"/>
  <c r="AS1641" i="1"/>
  <c r="AS1642" i="1"/>
  <c r="AS1643" i="1"/>
  <c r="AS1644" i="1"/>
  <c r="AS1645" i="1"/>
  <c r="AS1646" i="1"/>
  <c r="AS1647" i="1"/>
  <c r="AS1648" i="1"/>
  <c r="AS1649" i="1"/>
  <c r="AS1650" i="1"/>
  <c r="AS1651" i="1"/>
  <c r="AS1652" i="1"/>
  <c r="AS1653" i="1"/>
  <c r="AS1654" i="1"/>
  <c r="AS1655" i="1"/>
  <c r="AS1656" i="1"/>
  <c r="AS1657" i="1"/>
  <c r="AS1658" i="1"/>
  <c r="AS1659" i="1"/>
  <c r="AS1660" i="1"/>
  <c r="AS1661" i="1"/>
  <c r="AS1662" i="1"/>
  <c r="AS1663" i="1"/>
  <c r="AS1664" i="1"/>
  <c r="AS1665" i="1"/>
  <c r="AS1666" i="1"/>
  <c r="AS1667" i="1"/>
  <c r="AS1668" i="1"/>
  <c r="AS1669" i="1"/>
  <c r="AS1670" i="1"/>
  <c r="AS1671" i="1"/>
  <c r="AS1672" i="1"/>
  <c r="AS1673" i="1"/>
  <c r="AS1674" i="1"/>
  <c r="AS1675" i="1"/>
  <c r="AS1676" i="1"/>
  <c r="AS1677" i="1"/>
  <c r="AS1678" i="1"/>
  <c r="AS1679" i="1"/>
  <c r="AS1680" i="1"/>
  <c r="AS1681" i="1"/>
  <c r="AS1682" i="1"/>
  <c r="AS1683" i="1"/>
  <c r="AS1684" i="1"/>
  <c r="AS1685" i="1"/>
  <c r="AS1686" i="1"/>
  <c r="AS1687" i="1"/>
  <c r="AS1688" i="1"/>
  <c r="AS1689" i="1"/>
  <c r="AS1690" i="1"/>
  <c r="AS1691" i="1"/>
  <c r="AS1692" i="1"/>
  <c r="AS1693" i="1"/>
  <c r="AS1694" i="1"/>
  <c r="AS1695" i="1"/>
  <c r="AS1696" i="1"/>
  <c r="AS1697" i="1"/>
  <c r="AS1698" i="1"/>
  <c r="AS1699" i="1"/>
  <c r="AS1700" i="1"/>
  <c r="AS1701" i="1"/>
  <c r="AS1702" i="1"/>
  <c r="AS1703" i="1"/>
  <c r="AS1704" i="1"/>
  <c r="AS1705" i="1"/>
  <c r="AS1706" i="1"/>
  <c r="AS1707" i="1"/>
  <c r="AS1708" i="1"/>
  <c r="AS1709" i="1"/>
  <c r="AS1710" i="1"/>
  <c r="AS1711" i="1"/>
  <c r="AS1712" i="1"/>
  <c r="AS1713" i="1"/>
  <c r="AS1714" i="1"/>
  <c r="AS1715" i="1"/>
  <c r="AS1716" i="1"/>
  <c r="AS1717" i="1"/>
  <c r="AS1718" i="1"/>
  <c r="AS1719" i="1"/>
  <c r="AS1720" i="1"/>
  <c r="AS1721" i="1"/>
  <c r="AS1722" i="1"/>
  <c r="AS1723" i="1"/>
  <c r="AS1724" i="1"/>
  <c r="AS1725" i="1"/>
  <c r="AS1726" i="1"/>
  <c r="AS1727" i="1"/>
  <c r="AS1728" i="1"/>
  <c r="AS1729" i="1"/>
  <c r="AS1730" i="1"/>
  <c r="AS1731" i="1"/>
  <c r="AS1732" i="1"/>
  <c r="AS1733" i="1"/>
  <c r="AS1734" i="1"/>
  <c r="AS1735" i="1"/>
  <c r="AS1736" i="1"/>
  <c r="AS1737" i="1"/>
  <c r="AS1738" i="1"/>
  <c r="AS1739" i="1"/>
  <c r="AS1740" i="1"/>
  <c r="AS1741" i="1"/>
  <c r="AS1742" i="1"/>
  <c r="AS1743" i="1"/>
  <c r="AS1744" i="1"/>
  <c r="AS1745" i="1"/>
  <c r="AS1746" i="1"/>
  <c r="AS1747" i="1"/>
  <c r="AS1748" i="1"/>
  <c r="AS1749" i="1"/>
  <c r="AS1750" i="1"/>
  <c r="AS1751" i="1"/>
  <c r="AS1752" i="1"/>
  <c r="AS1753" i="1"/>
  <c r="AS1754" i="1"/>
  <c r="AS1755" i="1"/>
  <c r="AS1756" i="1"/>
  <c r="AS1757" i="1"/>
  <c r="AS1758" i="1"/>
  <c r="AS1759" i="1"/>
  <c r="AS1760" i="1"/>
  <c r="AS1761" i="1"/>
  <c r="AS1762" i="1"/>
  <c r="AS1763" i="1"/>
  <c r="AS1764" i="1"/>
  <c r="AS1765" i="1"/>
  <c r="AS1766" i="1"/>
  <c r="AS1767" i="1"/>
  <c r="AS1768" i="1"/>
  <c r="AS1769" i="1"/>
  <c r="AS1770" i="1"/>
  <c r="AS1771" i="1"/>
  <c r="AS1772" i="1"/>
  <c r="AS1773" i="1"/>
  <c r="AS1774" i="1"/>
  <c r="AS1775" i="1"/>
  <c r="AS1776" i="1"/>
  <c r="AS1777" i="1"/>
  <c r="AS1778" i="1"/>
  <c r="AS1779" i="1"/>
  <c r="AS1780" i="1"/>
  <c r="AS1781" i="1"/>
  <c r="AS1782" i="1"/>
  <c r="AS1783" i="1"/>
  <c r="AS1784" i="1"/>
  <c r="AS1785" i="1"/>
  <c r="AS1786" i="1"/>
  <c r="AS1787" i="1"/>
  <c r="AS1788" i="1"/>
  <c r="AS1789" i="1"/>
  <c r="AS1790" i="1"/>
  <c r="AS1791" i="1"/>
  <c r="AS1792" i="1"/>
  <c r="AS1793" i="1"/>
  <c r="AS1794" i="1"/>
  <c r="AS1795" i="1"/>
  <c r="AS1796" i="1"/>
  <c r="AS1797" i="1"/>
  <c r="AS1798" i="1"/>
  <c r="AS1799" i="1"/>
  <c r="AS1800" i="1"/>
  <c r="AS1801" i="1"/>
  <c r="AS1802" i="1"/>
  <c r="AS1803" i="1"/>
  <c r="AS1804" i="1"/>
  <c r="AS1805" i="1"/>
  <c r="AS1806" i="1"/>
  <c r="AS1807" i="1"/>
  <c r="AS1808" i="1"/>
  <c r="AS1809" i="1"/>
  <c r="AS1810" i="1"/>
  <c r="AS1811" i="1"/>
  <c r="AS1812" i="1"/>
  <c r="AS1813" i="1"/>
  <c r="AS1814" i="1"/>
  <c r="AS1815" i="1"/>
  <c r="AS1816" i="1"/>
  <c r="AS1817" i="1"/>
  <c r="AS1818" i="1"/>
  <c r="AS1819" i="1"/>
  <c r="AS1820" i="1"/>
  <c r="AS1821" i="1"/>
  <c r="AS1822" i="1"/>
  <c r="AS1823" i="1"/>
  <c r="AS1824" i="1"/>
  <c r="AS1825" i="1"/>
  <c r="AS1826" i="1"/>
  <c r="AS1827" i="1"/>
  <c r="AS1828" i="1"/>
  <c r="AS1829" i="1"/>
  <c r="AS1830" i="1"/>
  <c r="AS1831" i="1"/>
  <c r="AS1832" i="1"/>
  <c r="AS1833" i="1"/>
  <c r="AS1834" i="1"/>
  <c r="AS1835" i="1"/>
  <c r="AS1836" i="1"/>
  <c r="AS1837" i="1"/>
  <c r="AS1838" i="1"/>
  <c r="AS1839" i="1"/>
  <c r="AS1840" i="1"/>
  <c r="AS1841" i="1"/>
  <c r="AS1842" i="1"/>
  <c r="AS1843" i="1"/>
  <c r="AS1844" i="1"/>
  <c r="AS1845" i="1"/>
  <c r="AS1846" i="1"/>
  <c r="AS1847" i="1"/>
  <c r="AS1848" i="1"/>
  <c r="AS1849" i="1"/>
  <c r="AS1850" i="1"/>
  <c r="AS1851" i="1"/>
  <c r="AS1852" i="1"/>
  <c r="AS1853" i="1"/>
  <c r="AS1854" i="1"/>
  <c r="AS1855" i="1"/>
  <c r="AS1856" i="1"/>
  <c r="AS1857" i="1"/>
  <c r="AS1858" i="1"/>
  <c r="AS1859" i="1"/>
  <c r="AS1860" i="1"/>
  <c r="AS1861" i="1"/>
  <c r="AS1862" i="1"/>
  <c r="AS1863" i="1"/>
  <c r="AS1864" i="1"/>
  <c r="AS1865" i="1"/>
  <c r="AS1866" i="1"/>
  <c r="AS1867" i="1"/>
  <c r="AS1868" i="1"/>
  <c r="AS1869" i="1"/>
  <c r="AS1870" i="1"/>
  <c r="AS1871" i="1"/>
  <c r="AS1872" i="1"/>
  <c r="AS1873" i="1"/>
  <c r="AS1874" i="1"/>
  <c r="AS1875" i="1"/>
  <c r="AS1876" i="1"/>
  <c r="AS1877" i="1"/>
  <c r="AS1878" i="1"/>
  <c r="AS1879" i="1"/>
  <c r="AS1880" i="1"/>
  <c r="AS1881" i="1"/>
  <c r="AS1882" i="1"/>
  <c r="AS1883" i="1"/>
  <c r="AS1884" i="1"/>
  <c r="AS1885" i="1"/>
  <c r="AS1886" i="1"/>
  <c r="AS1887" i="1"/>
  <c r="AS1888" i="1"/>
  <c r="AS1889" i="1"/>
  <c r="AS1890" i="1"/>
  <c r="AS1891" i="1"/>
  <c r="AS1892" i="1"/>
  <c r="AS1893" i="1"/>
  <c r="AS1894" i="1"/>
  <c r="AS1895" i="1"/>
  <c r="AS1896" i="1"/>
  <c r="AS1897" i="1"/>
  <c r="AS1898" i="1"/>
  <c r="AS1899" i="1"/>
  <c r="AS1900" i="1"/>
  <c r="AS1901" i="1"/>
  <c r="AS1902" i="1"/>
  <c r="AS1903" i="1"/>
  <c r="AS1904" i="1"/>
  <c r="AS1905" i="1"/>
  <c r="AS1906" i="1"/>
  <c r="AS1907" i="1"/>
  <c r="AS1908" i="1"/>
  <c r="AS1909" i="1"/>
  <c r="AS1910" i="1"/>
  <c r="AS1911" i="1"/>
  <c r="AS1912" i="1"/>
  <c r="AS1913" i="1"/>
  <c r="AS1914" i="1"/>
  <c r="AS1915" i="1"/>
  <c r="AS1916" i="1"/>
  <c r="AS1917" i="1"/>
  <c r="AS1918" i="1"/>
  <c r="AS1919" i="1"/>
  <c r="AS1920" i="1"/>
  <c r="AS1921" i="1"/>
  <c r="AS1922" i="1"/>
  <c r="AS1923" i="1"/>
  <c r="AS1924" i="1"/>
  <c r="AS1925" i="1"/>
  <c r="AS1926" i="1"/>
  <c r="AS1927" i="1"/>
  <c r="AS1928" i="1"/>
  <c r="AS1929" i="1"/>
  <c r="AS1930" i="1"/>
  <c r="AS1931" i="1"/>
  <c r="AS1932" i="1"/>
  <c r="AS1933" i="1"/>
  <c r="AS1934" i="1"/>
  <c r="AS1935" i="1"/>
  <c r="AS1936" i="1"/>
  <c r="AS1937" i="1"/>
  <c r="AS1938" i="1"/>
  <c r="AS1939" i="1"/>
  <c r="AS1940" i="1"/>
  <c r="AS1941" i="1"/>
  <c r="AS1942" i="1"/>
  <c r="AS1943" i="1"/>
  <c r="AS1944" i="1"/>
  <c r="AS1945" i="1"/>
  <c r="AS1946" i="1"/>
  <c r="AS1947" i="1"/>
  <c r="AS1948" i="1"/>
  <c r="AS1949" i="1"/>
  <c r="AS1950" i="1"/>
  <c r="AS1951" i="1"/>
  <c r="AS1952" i="1"/>
  <c r="AS1953" i="1"/>
  <c r="AS1954" i="1"/>
  <c r="AS1955" i="1"/>
  <c r="AS1956" i="1"/>
  <c r="AS1957" i="1"/>
  <c r="AS1958" i="1"/>
  <c r="AS1959" i="1"/>
  <c r="AS1960" i="1"/>
  <c r="AS1961" i="1"/>
  <c r="AS1962" i="1"/>
  <c r="AS1963" i="1"/>
  <c r="AS1964" i="1"/>
  <c r="AS1965" i="1"/>
  <c r="AS1966" i="1"/>
  <c r="AS1967" i="1"/>
  <c r="AS1968" i="1"/>
  <c r="AS1969" i="1"/>
  <c r="AS1970" i="1"/>
  <c r="AS1971" i="1"/>
  <c r="AS1972" i="1"/>
  <c r="AS1973" i="1"/>
  <c r="AS1974" i="1"/>
  <c r="AS1975" i="1"/>
  <c r="AS1976" i="1"/>
  <c r="AS1977" i="1"/>
  <c r="AS1978" i="1"/>
  <c r="AS1979" i="1"/>
  <c r="AS1980" i="1"/>
  <c r="AS1981" i="1"/>
  <c r="AS1982" i="1"/>
  <c r="AS1983" i="1"/>
  <c r="AS1984" i="1"/>
  <c r="AS1985" i="1"/>
  <c r="AS1986" i="1"/>
  <c r="AS1987" i="1"/>
  <c r="AS1988" i="1"/>
  <c r="AS1989" i="1"/>
  <c r="AS1990" i="1"/>
  <c r="AS1991" i="1"/>
  <c r="AS1992" i="1"/>
  <c r="AS1993" i="1"/>
  <c r="AS1994" i="1"/>
  <c r="AS1995" i="1"/>
  <c r="AS1996" i="1"/>
  <c r="AS1997" i="1"/>
  <c r="AS1998" i="1"/>
  <c r="AS1999" i="1"/>
  <c r="AS2000" i="1"/>
  <c r="AS2001" i="1"/>
  <c r="AS2002" i="1"/>
  <c r="AS2003" i="1"/>
  <c r="AS2004" i="1"/>
  <c r="AS2005" i="1"/>
  <c r="AS2006" i="1"/>
  <c r="AS2007" i="1"/>
  <c r="AS2008" i="1"/>
  <c r="AS2009" i="1"/>
  <c r="AS2010" i="1"/>
  <c r="AS2011" i="1"/>
  <c r="AS2012" i="1"/>
  <c r="AS2013" i="1"/>
  <c r="AS2014" i="1"/>
  <c r="AS2015" i="1"/>
  <c r="AS2016" i="1"/>
  <c r="AS2017" i="1"/>
  <c r="AS2018" i="1"/>
  <c r="AS2019" i="1"/>
  <c r="AS2020" i="1"/>
  <c r="AS2021" i="1"/>
  <c r="AS2022" i="1"/>
  <c r="AS2023" i="1"/>
  <c r="AS2024" i="1"/>
  <c r="AS2025" i="1"/>
  <c r="AS2026" i="1"/>
  <c r="AS2027" i="1"/>
  <c r="AS2028" i="1"/>
  <c r="AS2029" i="1"/>
  <c r="AS2030" i="1"/>
  <c r="AS2031" i="1"/>
  <c r="AS2032" i="1"/>
  <c r="AS2034" i="1"/>
  <c r="AS2035" i="1"/>
  <c r="AS2036" i="1"/>
  <c r="AS2037" i="1"/>
  <c r="AS2038" i="1"/>
  <c r="AS2039" i="1"/>
  <c r="AS2040" i="1"/>
  <c r="AS2041" i="1"/>
  <c r="AS2042" i="1"/>
  <c r="AS2043" i="1"/>
  <c r="AS2044" i="1"/>
  <c r="AS2045" i="1"/>
  <c r="AS2046" i="1"/>
  <c r="AS2047" i="1"/>
  <c r="AS2048" i="1"/>
  <c r="AS2049" i="1"/>
  <c r="AS2050" i="1"/>
  <c r="AS2051" i="1"/>
  <c r="AS2052" i="1"/>
  <c r="AS2053" i="1"/>
  <c r="AS2054" i="1"/>
  <c r="AS2055" i="1"/>
  <c r="AS2056" i="1"/>
  <c r="AS2057" i="1"/>
  <c r="AS2058" i="1"/>
  <c r="AS2059" i="1"/>
  <c r="AS2060" i="1"/>
  <c r="AS2061" i="1"/>
  <c r="AS2062" i="1"/>
  <c r="AS2063" i="1"/>
  <c r="AS2064" i="1"/>
  <c r="AS2065" i="1"/>
  <c r="AS2066" i="1"/>
  <c r="AS2067" i="1"/>
  <c r="AS2068" i="1"/>
  <c r="AS2069" i="1"/>
  <c r="AS2070" i="1"/>
  <c r="AS2071" i="1"/>
  <c r="AS2072" i="1"/>
  <c r="AS2073" i="1"/>
  <c r="AS2074" i="1"/>
  <c r="AS2075" i="1"/>
  <c r="AS2076" i="1"/>
  <c r="AS2077" i="1"/>
  <c r="AS2078" i="1"/>
  <c r="AS2079" i="1"/>
  <c r="AS2080" i="1"/>
  <c r="AS2081" i="1"/>
  <c r="AS2082" i="1"/>
  <c r="AS2083" i="1"/>
  <c r="AS2084" i="1"/>
  <c r="AS2085" i="1"/>
  <c r="AS2086" i="1"/>
  <c r="AS2087" i="1"/>
  <c r="AS2088" i="1"/>
  <c r="AS2089" i="1"/>
  <c r="AS2090" i="1"/>
  <c r="AS2091" i="1"/>
  <c r="AS2092" i="1"/>
  <c r="AS2093" i="1"/>
  <c r="AS2094" i="1"/>
  <c r="AS2095" i="1"/>
  <c r="AS2096" i="1"/>
  <c r="AS2097" i="1"/>
  <c r="AS2098" i="1"/>
  <c r="AS2099" i="1"/>
  <c r="AS2100" i="1"/>
  <c r="AS2101" i="1"/>
  <c r="AS2102" i="1"/>
  <c r="AS2103" i="1"/>
  <c r="AS2104" i="1"/>
  <c r="AS2105" i="1"/>
  <c r="AS2106" i="1"/>
  <c r="AS2107" i="1"/>
  <c r="AS2108" i="1"/>
  <c r="AS2109" i="1"/>
  <c r="AS2110" i="1"/>
  <c r="AS2111" i="1"/>
  <c r="AS2112" i="1"/>
  <c r="AS2113" i="1"/>
  <c r="AS2114" i="1"/>
  <c r="AS2115" i="1"/>
  <c r="AS2116" i="1"/>
  <c r="AS2117" i="1"/>
  <c r="AS2118" i="1"/>
  <c r="AS2119" i="1"/>
  <c r="AS2120" i="1"/>
  <c r="AS2121" i="1"/>
  <c r="AS2122" i="1"/>
  <c r="AS2123" i="1"/>
  <c r="AS2124" i="1"/>
  <c r="AS2125" i="1"/>
  <c r="AS2126" i="1"/>
  <c r="AS2127" i="1"/>
  <c r="AS2128" i="1"/>
  <c r="AS2129" i="1"/>
  <c r="AS2130" i="1"/>
  <c r="AS2131" i="1"/>
  <c r="AS2132" i="1"/>
  <c r="AS2133" i="1"/>
  <c r="AS2134" i="1"/>
  <c r="AS2135" i="1"/>
  <c r="AS2136" i="1"/>
  <c r="AS2137" i="1"/>
  <c r="AS2138" i="1"/>
  <c r="AS2139" i="1"/>
  <c r="AS2140" i="1"/>
  <c r="AS2141" i="1"/>
  <c r="AS2142" i="1"/>
  <c r="AS2143" i="1"/>
  <c r="AS2144" i="1"/>
  <c r="AS2145" i="1"/>
  <c r="AS2146" i="1"/>
  <c r="AS2147" i="1"/>
  <c r="AS2148" i="1"/>
  <c r="AS2149" i="1"/>
  <c r="AS2150" i="1"/>
  <c r="AS2151" i="1"/>
  <c r="AS2152" i="1"/>
  <c r="AS2153" i="1"/>
  <c r="AS2154" i="1"/>
  <c r="AS2155" i="1"/>
  <c r="AS2156" i="1"/>
  <c r="AS2157" i="1"/>
  <c r="AS2158" i="1"/>
  <c r="AS2159" i="1"/>
  <c r="AS2160" i="1"/>
  <c r="AS2161" i="1"/>
  <c r="AS2162" i="1"/>
  <c r="AS2163" i="1"/>
  <c r="AS2164" i="1"/>
  <c r="AS2165" i="1"/>
  <c r="AS2166" i="1"/>
  <c r="AS2167" i="1"/>
  <c r="AS2168" i="1"/>
  <c r="AS2169" i="1"/>
  <c r="AS2170" i="1"/>
  <c r="AS2171" i="1"/>
  <c r="AS2172" i="1"/>
  <c r="AS2173" i="1"/>
  <c r="AS2174" i="1"/>
  <c r="AS2175" i="1"/>
  <c r="AS2176" i="1"/>
  <c r="AS2177" i="1"/>
  <c r="AS2178" i="1"/>
  <c r="AS2179" i="1"/>
  <c r="AS2180" i="1"/>
  <c r="AS2181" i="1"/>
  <c r="AS2182" i="1"/>
  <c r="AS2183" i="1"/>
  <c r="AS2184" i="1"/>
  <c r="AS2185" i="1"/>
  <c r="AS2186" i="1"/>
  <c r="AS2187" i="1"/>
  <c r="AS2188" i="1"/>
  <c r="AS2189" i="1"/>
  <c r="AS2190" i="1"/>
  <c r="AS2191" i="1"/>
  <c r="AS2192" i="1"/>
  <c r="AS2193" i="1"/>
  <c r="AS2194" i="1"/>
  <c r="AS2195" i="1"/>
  <c r="AS2196" i="1"/>
  <c r="AS2197" i="1"/>
  <c r="AS2198" i="1"/>
  <c r="AS2199" i="1"/>
  <c r="AS2200" i="1"/>
  <c r="AS2201" i="1"/>
  <c r="AS2202" i="1"/>
  <c r="AS2203" i="1"/>
  <c r="AS2204" i="1"/>
  <c r="AS2205" i="1"/>
  <c r="AS2206" i="1"/>
  <c r="AS2207" i="1"/>
  <c r="AS2208" i="1"/>
  <c r="AS2209" i="1"/>
  <c r="AS2210" i="1"/>
  <c r="AS2211" i="1"/>
  <c r="AS2212" i="1"/>
  <c r="AS2213" i="1"/>
  <c r="AS2214" i="1"/>
  <c r="AS2215" i="1"/>
  <c r="AS2216" i="1"/>
  <c r="AS2217" i="1"/>
  <c r="AS2218" i="1"/>
  <c r="AS2219" i="1"/>
  <c r="AS2220" i="1"/>
  <c r="AS2221" i="1"/>
  <c r="AS2222" i="1"/>
  <c r="AS2223" i="1"/>
  <c r="AS2224" i="1"/>
  <c r="AS2225" i="1"/>
  <c r="AS2226" i="1"/>
  <c r="AS2227" i="1"/>
  <c r="AS2228" i="1"/>
  <c r="AS2229" i="1"/>
  <c r="AS2230" i="1"/>
  <c r="AS2231" i="1"/>
  <c r="AS2232" i="1"/>
  <c r="AS2233" i="1"/>
  <c r="AS2234" i="1"/>
  <c r="AS2235" i="1"/>
  <c r="AS2236" i="1"/>
  <c r="AS2237" i="1"/>
  <c r="AS2238" i="1"/>
  <c r="AS2239" i="1"/>
  <c r="AS2240" i="1"/>
  <c r="AS2241" i="1"/>
  <c r="AS2242" i="1"/>
  <c r="AS2243" i="1"/>
  <c r="AS2244" i="1"/>
  <c r="AS2245" i="1"/>
  <c r="AS2246" i="1"/>
  <c r="AS2247" i="1"/>
  <c r="AS2248" i="1"/>
  <c r="AS2249" i="1"/>
  <c r="AS2250" i="1"/>
  <c r="AS2251" i="1"/>
  <c r="AS2252" i="1"/>
  <c r="AS2253" i="1"/>
  <c r="AS2254" i="1"/>
  <c r="AS2255" i="1"/>
  <c r="AS2256" i="1"/>
  <c r="AS2257" i="1"/>
  <c r="AS2258" i="1"/>
  <c r="AS2259" i="1"/>
  <c r="AS2260" i="1"/>
  <c r="AS2261" i="1"/>
  <c r="AS2262" i="1"/>
  <c r="AS2263" i="1"/>
  <c r="AS2264" i="1"/>
  <c r="AS2265" i="1"/>
  <c r="AS2266" i="1"/>
  <c r="AS2267" i="1"/>
  <c r="AS2268" i="1"/>
  <c r="AS2269" i="1"/>
  <c r="AS2270" i="1"/>
  <c r="AS2271" i="1"/>
  <c r="AS2272" i="1"/>
  <c r="AS2273" i="1"/>
  <c r="AS2274" i="1"/>
  <c r="AS2275" i="1"/>
  <c r="AS2276" i="1"/>
  <c r="AS2277" i="1"/>
  <c r="AS2278" i="1"/>
  <c r="AS2279" i="1"/>
  <c r="AS2280" i="1"/>
  <c r="AS2281" i="1"/>
  <c r="AS2282" i="1"/>
  <c r="AS2283" i="1"/>
  <c r="AS2284" i="1"/>
  <c r="AS2285" i="1"/>
  <c r="AS2286" i="1"/>
  <c r="AS2287" i="1"/>
  <c r="AS2288" i="1"/>
  <c r="AS2289" i="1"/>
  <c r="AS2290" i="1"/>
  <c r="AS2291" i="1"/>
  <c r="AS2292" i="1"/>
  <c r="AS2293" i="1"/>
  <c r="AS2294" i="1"/>
  <c r="AS2295" i="1"/>
  <c r="AS2296" i="1"/>
  <c r="AS2297" i="1"/>
  <c r="AS2298" i="1"/>
  <c r="AS2299" i="1"/>
  <c r="AS2300" i="1"/>
  <c r="AS2301" i="1"/>
  <c r="AS2302" i="1"/>
  <c r="AS2303" i="1"/>
  <c r="AS2304" i="1"/>
  <c r="AS2305" i="1"/>
  <c r="AS2306" i="1"/>
  <c r="AS2307" i="1"/>
  <c r="AS2308" i="1"/>
  <c r="AS2309" i="1"/>
  <c r="AS2310" i="1"/>
  <c r="AS2311" i="1"/>
  <c r="AS2312" i="1"/>
  <c r="AS2313" i="1"/>
  <c r="AS2314" i="1"/>
  <c r="AS2315" i="1"/>
  <c r="AS2316" i="1"/>
  <c r="AS2317" i="1"/>
  <c r="AS2318" i="1"/>
  <c r="AS2319" i="1"/>
  <c r="AS2320" i="1"/>
  <c r="AS2321" i="1"/>
  <c r="AS2322" i="1"/>
  <c r="AS2323" i="1"/>
  <c r="AS2324" i="1"/>
  <c r="AS2325" i="1"/>
  <c r="AS2326" i="1"/>
  <c r="AS2327" i="1"/>
  <c r="AS2328" i="1"/>
  <c r="AS2329" i="1"/>
  <c r="AS2330" i="1"/>
  <c r="AS2331" i="1"/>
  <c r="AS2332" i="1"/>
  <c r="AS2333" i="1"/>
  <c r="AS2334" i="1"/>
  <c r="AS2335" i="1"/>
  <c r="AS2336" i="1"/>
  <c r="AS2337" i="1"/>
  <c r="AS2338" i="1"/>
  <c r="AS2339" i="1"/>
  <c r="AS2340" i="1"/>
  <c r="AS2341" i="1"/>
  <c r="AS2342" i="1"/>
  <c r="AS2343" i="1"/>
  <c r="AS2344" i="1"/>
  <c r="AS2345" i="1"/>
  <c r="AS2346" i="1"/>
  <c r="AS2347" i="1"/>
  <c r="AS2348" i="1"/>
  <c r="AS2349" i="1"/>
  <c r="AS2350" i="1"/>
  <c r="AS2351" i="1"/>
  <c r="AS2352" i="1"/>
  <c r="AS2353" i="1"/>
  <c r="AS2354" i="1"/>
  <c r="AS2355" i="1"/>
  <c r="AS2356" i="1"/>
  <c r="AS2357" i="1"/>
  <c r="AS2358" i="1"/>
  <c r="AS2359" i="1"/>
  <c r="AS2360" i="1"/>
  <c r="AS2361" i="1"/>
  <c r="AS2362" i="1"/>
  <c r="AS2363" i="1"/>
  <c r="AS2364" i="1"/>
  <c r="AS2365" i="1"/>
  <c r="AS2366" i="1"/>
  <c r="AS2367" i="1"/>
  <c r="AS2368" i="1"/>
  <c r="AS2369" i="1"/>
  <c r="AS2370" i="1"/>
  <c r="AS2371" i="1"/>
  <c r="AS2372" i="1"/>
  <c r="AS2373" i="1"/>
  <c r="AS2374" i="1"/>
  <c r="AS2375" i="1"/>
  <c r="AS2376" i="1"/>
  <c r="AS2377" i="1"/>
  <c r="AS2378" i="1"/>
  <c r="AS2379" i="1"/>
  <c r="AS2380" i="1"/>
  <c r="AS2381" i="1"/>
  <c r="AS2382" i="1"/>
  <c r="AS2383" i="1"/>
  <c r="AS2384" i="1"/>
  <c r="AS2385" i="1"/>
  <c r="AS2386" i="1"/>
  <c r="AS2387" i="1"/>
  <c r="AS2388" i="1"/>
  <c r="AS2389" i="1"/>
  <c r="AS2390" i="1"/>
  <c r="AS2391" i="1"/>
  <c r="AS2392" i="1"/>
  <c r="AS2393" i="1"/>
  <c r="AS2394" i="1"/>
  <c r="AS2395" i="1"/>
  <c r="AS2396" i="1"/>
  <c r="AS2397" i="1"/>
  <c r="AS2398" i="1"/>
  <c r="AS2399" i="1"/>
  <c r="AS2400" i="1"/>
  <c r="AS2401" i="1"/>
  <c r="AS2402" i="1"/>
  <c r="AS2403" i="1"/>
  <c r="M4" i="3" l="1"/>
  <c r="AR519" i="1" l="1"/>
  <c r="AR2033" i="1"/>
  <c r="AR767" i="1"/>
  <c r="AR3994" i="1"/>
  <c r="AR3993" i="1"/>
  <c r="AR3992" i="1"/>
  <c r="AR3991" i="1"/>
  <c r="AR3990" i="1"/>
  <c r="AR3989" i="1"/>
  <c r="AR3988" i="1"/>
  <c r="AR3987" i="1"/>
  <c r="AR3986" i="1"/>
  <c r="AR3985" i="1"/>
  <c r="AR3984" i="1"/>
  <c r="AR3983" i="1"/>
  <c r="AR3982" i="1"/>
  <c r="AR3981" i="1"/>
  <c r="AR3980" i="1"/>
  <c r="AR3979" i="1"/>
  <c r="AR3978" i="1"/>
  <c r="AR3977" i="1"/>
  <c r="AR3976" i="1"/>
  <c r="AR3975" i="1"/>
  <c r="AR3974" i="1"/>
  <c r="AR3973" i="1"/>
  <c r="AR3972" i="1"/>
  <c r="AR3971" i="1"/>
  <c r="AR3970" i="1"/>
  <c r="AR3969" i="1"/>
  <c r="AR3968" i="1"/>
  <c r="AR3967" i="1"/>
  <c r="AR3966" i="1"/>
  <c r="AR3965" i="1"/>
  <c r="AR3964" i="1"/>
  <c r="AR3963" i="1"/>
  <c r="AR3962" i="1"/>
  <c r="AR3961" i="1"/>
  <c r="AR3960" i="1"/>
  <c r="AR3959" i="1"/>
  <c r="AR3958" i="1"/>
  <c r="AR3957" i="1"/>
  <c r="AR3956" i="1"/>
  <c r="AR3955" i="1"/>
  <c r="AR3954" i="1"/>
  <c r="AR3953" i="1"/>
  <c r="AR3952" i="1"/>
  <c r="AR3951" i="1"/>
  <c r="AR3950" i="1"/>
  <c r="AR3949" i="1"/>
  <c r="AR3948" i="1"/>
  <c r="AR3947" i="1"/>
  <c r="AR3946" i="1"/>
  <c r="AR3945" i="1"/>
  <c r="AR3944" i="1"/>
  <c r="AR3943" i="1"/>
  <c r="AR3942" i="1"/>
  <c r="AR3941" i="1"/>
  <c r="AR3940" i="1"/>
  <c r="AR3939" i="1"/>
  <c r="AR3938" i="1"/>
  <c r="AR3937" i="1"/>
  <c r="AR3936" i="1"/>
  <c r="AR3935" i="1"/>
  <c r="AR3934" i="1"/>
  <c r="AR3933" i="1"/>
  <c r="AR3932" i="1"/>
  <c r="AR3931" i="1"/>
  <c r="AR3930" i="1"/>
  <c r="AR3929" i="1"/>
  <c r="AR3928" i="1"/>
  <c r="AR3927" i="1"/>
  <c r="AR3926" i="1"/>
  <c r="AR3925" i="1"/>
  <c r="AR3924" i="1"/>
  <c r="AR3923" i="1"/>
  <c r="AR3922" i="1"/>
  <c r="AR3921" i="1"/>
  <c r="AR3920" i="1"/>
  <c r="AR3919" i="1"/>
  <c r="AR3918" i="1"/>
  <c r="AR3917" i="1"/>
  <c r="AR3916" i="1"/>
  <c r="AR3915" i="1"/>
  <c r="AR3914" i="1"/>
  <c r="AR3913" i="1"/>
  <c r="AR3912" i="1"/>
  <c r="AR3911" i="1"/>
  <c r="AR3910" i="1"/>
  <c r="AR3908" i="1"/>
  <c r="AR3836" i="1"/>
  <c r="AR3831" i="1"/>
  <c r="AR3829" i="1"/>
  <c r="AR3827" i="1"/>
  <c r="AR3825" i="1"/>
  <c r="AR3823" i="1"/>
  <c r="AR3821" i="1"/>
  <c r="AR3819" i="1"/>
  <c r="AR3817" i="1"/>
  <c r="AR3815" i="1"/>
  <c r="AR3813" i="1"/>
  <c r="AR3909" i="1"/>
  <c r="AR3907" i="1"/>
  <c r="AR3906" i="1"/>
  <c r="AR3905" i="1"/>
  <c r="AR3904" i="1"/>
  <c r="AR3903" i="1"/>
  <c r="AR3902" i="1"/>
  <c r="AR3901" i="1"/>
  <c r="AR3900" i="1"/>
  <c r="AR3899" i="1"/>
  <c r="AR3898" i="1"/>
  <c r="AR3897" i="1"/>
  <c r="AR3896" i="1"/>
  <c r="AR3895" i="1"/>
  <c r="AR3894" i="1"/>
  <c r="AR3893" i="1"/>
  <c r="AR3892" i="1"/>
  <c r="AR3891" i="1"/>
  <c r="AR3890" i="1"/>
  <c r="AR3889" i="1"/>
  <c r="AR3888" i="1"/>
  <c r="AR3887" i="1"/>
  <c r="AR3886" i="1"/>
  <c r="AR3885" i="1"/>
  <c r="AR3884" i="1"/>
  <c r="AR3883" i="1"/>
  <c r="AR3882" i="1"/>
  <c r="AR3881" i="1"/>
  <c r="AR3880" i="1"/>
  <c r="AR3879" i="1"/>
  <c r="AR3878" i="1"/>
  <c r="AR3877" i="1"/>
  <c r="AR3876" i="1"/>
  <c r="AR3875" i="1"/>
  <c r="AR3874" i="1"/>
  <c r="AR3873" i="1"/>
  <c r="AR3872" i="1"/>
  <c r="AR3871" i="1"/>
  <c r="AR3870" i="1"/>
  <c r="AR3869" i="1"/>
  <c r="AR3868" i="1"/>
  <c r="AR3867" i="1"/>
  <c r="AR3866" i="1"/>
  <c r="AR3865" i="1"/>
  <c r="AR3864" i="1"/>
  <c r="AR3863" i="1"/>
  <c r="AR3862" i="1"/>
  <c r="AR3861" i="1"/>
  <c r="AR3860" i="1"/>
  <c r="AR3859" i="1"/>
  <c r="AR3858" i="1"/>
  <c r="AR3857" i="1"/>
  <c r="AR3856" i="1"/>
  <c r="AR3855" i="1"/>
  <c r="AR3854" i="1"/>
  <c r="AR3853" i="1"/>
  <c r="AR3852" i="1"/>
  <c r="AR3851" i="1"/>
  <c r="AR3850" i="1"/>
  <c r="AR3849" i="1"/>
  <c r="AR3848" i="1"/>
  <c r="AR3847" i="1"/>
  <c r="AR3846" i="1"/>
  <c r="AR3845" i="1"/>
  <c r="AR3844" i="1"/>
  <c r="AR3843" i="1"/>
  <c r="AR3842" i="1"/>
  <c r="AR3841" i="1"/>
  <c r="AR3840" i="1"/>
  <c r="AR3839" i="1"/>
  <c r="AR3838" i="1"/>
  <c r="AR3837" i="1"/>
  <c r="AR3835" i="1"/>
  <c r="AR3834" i="1"/>
  <c r="AR3833" i="1"/>
  <c r="AR3832" i="1"/>
  <c r="AR3830" i="1"/>
  <c r="AR3828" i="1"/>
  <c r="AR3826" i="1"/>
  <c r="AR3824" i="1"/>
  <c r="AR3822" i="1"/>
  <c r="AR3820" i="1"/>
  <c r="AR3818" i="1"/>
  <c r="AR3816" i="1"/>
  <c r="AR3814" i="1"/>
  <c r="AR3812" i="1"/>
  <c r="AR3811" i="1"/>
  <c r="AR3810" i="1"/>
  <c r="AR3809" i="1"/>
  <c r="AR3808" i="1"/>
  <c r="AR3807" i="1"/>
  <c r="AR3806" i="1"/>
  <c r="AR3805" i="1"/>
  <c r="AR3804" i="1"/>
  <c r="AR3803" i="1"/>
  <c r="AR3802" i="1"/>
  <c r="AR3801" i="1"/>
  <c r="AR3800" i="1"/>
  <c r="AR3799" i="1"/>
  <c r="AR3798" i="1"/>
  <c r="AR3797" i="1"/>
  <c r="AR3796" i="1"/>
  <c r="AR3795" i="1"/>
  <c r="AR3794" i="1"/>
  <c r="AR3793" i="1"/>
  <c r="AR3792" i="1"/>
  <c r="AR3791" i="1"/>
  <c r="AR3790" i="1"/>
  <c r="AR3789" i="1"/>
  <c r="AR3788" i="1"/>
  <c r="AR3787" i="1"/>
  <c r="AR3786" i="1"/>
  <c r="AR3785" i="1"/>
  <c r="AR3784" i="1"/>
  <c r="AR3783" i="1"/>
  <c r="AR3782" i="1"/>
  <c r="AR3781" i="1"/>
  <c r="AR3780" i="1"/>
  <c r="AR3779" i="1"/>
  <c r="AR3778" i="1"/>
  <c r="AR3777" i="1"/>
  <c r="AR3776" i="1"/>
  <c r="AR3775" i="1"/>
  <c r="AR3774" i="1"/>
  <c r="AR3773" i="1"/>
  <c r="AR3772" i="1"/>
  <c r="AR3771" i="1"/>
  <c r="AR3770" i="1"/>
  <c r="AR3769" i="1"/>
  <c r="AR3768" i="1"/>
  <c r="AR3767" i="1"/>
  <c r="AR3766" i="1"/>
  <c r="AR3765" i="1"/>
  <c r="AR3764" i="1"/>
  <c r="AR3763" i="1"/>
  <c r="AR3762" i="1"/>
  <c r="AR3761" i="1"/>
  <c r="AR3760" i="1"/>
  <c r="AR3759" i="1"/>
  <c r="AR3758" i="1"/>
  <c r="AR3757" i="1"/>
  <c r="AR3756" i="1"/>
  <c r="AR3755" i="1"/>
  <c r="AR3754" i="1"/>
  <c r="AR3753" i="1"/>
  <c r="AR3752" i="1"/>
  <c r="AR3751" i="1"/>
  <c r="AR3750" i="1"/>
  <c r="AR3749" i="1"/>
  <c r="AR3748" i="1"/>
  <c r="AR3747" i="1"/>
  <c r="AR3746" i="1"/>
  <c r="AR3745" i="1"/>
  <c r="AR3744" i="1"/>
  <c r="AR3743" i="1"/>
  <c r="AR3742" i="1"/>
  <c r="AR3741" i="1"/>
  <c r="AR3740" i="1"/>
  <c r="AR3739" i="1"/>
  <c r="AR3738" i="1"/>
  <c r="AR3737" i="1"/>
  <c r="AR3736" i="1"/>
  <c r="AR3735" i="1"/>
  <c r="AR3734" i="1"/>
  <c r="AR3733" i="1"/>
  <c r="AR3732" i="1"/>
  <c r="AR3731" i="1"/>
  <c r="AR3730" i="1"/>
  <c r="AR3729" i="1"/>
  <c r="AR3728" i="1"/>
  <c r="AR3727" i="1"/>
  <c r="AR3726" i="1"/>
  <c r="AR3725" i="1"/>
  <c r="AR3724" i="1"/>
  <c r="AR3723" i="1"/>
  <c r="AR3722" i="1"/>
  <c r="AR3721" i="1"/>
  <c r="AR3720" i="1"/>
  <c r="AR3719" i="1"/>
  <c r="AR3718" i="1"/>
  <c r="AR3717" i="1"/>
  <c r="AR3716" i="1"/>
  <c r="AR3715" i="1"/>
  <c r="AR3714" i="1"/>
  <c r="AR3713" i="1"/>
  <c r="AR3712" i="1"/>
  <c r="AR3711" i="1"/>
  <c r="AR3710" i="1"/>
  <c r="AR3709" i="1"/>
  <c r="AR3708" i="1"/>
  <c r="AR3707" i="1"/>
  <c r="AR3706" i="1"/>
  <c r="AR3705" i="1"/>
  <c r="AR3704" i="1"/>
  <c r="AR3703" i="1"/>
  <c r="AR3702" i="1"/>
  <c r="AR3701" i="1"/>
  <c r="AR3700" i="1"/>
  <c r="AR3699" i="1"/>
  <c r="AR3698" i="1"/>
  <c r="AR3697" i="1"/>
  <c r="AR3696" i="1"/>
  <c r="AR3695" i="1"/>
  <c r="AR3694" i="1"/>
  <c r="AR3693" i="1"/>
  <c r="AR3692" i="1"/>
  <c r="AR3691" i="1"/>
  <c r="AR3690" i="1"/>
  <c r="AR3689" i="1"/>
  <c r="AR3688" i="1"/>
  <c r="AR3687" i="1"/>
  <c r="AR3686" i="1"/>
  <c r="AR3685" i="1"/>
  <c r="AR3684" i="1"/>
  <c r="AR3683" i="1"/>
  <c r="AR3682" i="1"/>
  <c r="AR3681" i="1"/>
  <c r="AR3680" i="1"/>
  <c r="AR3679" i="1"/>
  <c r="AR3678" i="1"/>
  <c r="AR3677" i="1"/>
  <c r="AR3676" i="1"/>
  <c r="AR3675" i="1"/>
  <c r="AR3674" i="1"/>
  <c r="AR3673" i="1"/>
  <c r="AR3672" i="1"/>
  <c r="AR3671" i="1"/>
  <c r="AR3670" i="1"/>
  <c r="AR3669" i="1"/>
  <c r="AR3668" i="1"/>
  <c r="AR3667" i="1"/>
  <c r="AR3666" i="1"/>
  <c r="AR3665" i="1"/>
  <c r="AR3664" i="1"/>
  <c r="AR3663" i="1"/>
  <c r="AR3662" i="1"/>
  <c r="AR3661" i="1"/>
  <c r="AR3660" i="1"/>
  <c r="AR3659" i="1"/>
  <c r="AR3658" i="1"/>
  <c r="AR3657" i="1"/>
  <c r="AR3656" i="1"/>
  <c r="AR3655" i="1"/>
  <c r="AR3654" i="1"/>
  <c r="AR3653" i="1"/>
  <c r="AR3652" i="1"/>
  <c r="AR3651" i="1"/>
  <c r="AR3650" i="1"/>
  <c r="AR3649" i="1"/>
  <c r="AR3648" i="1"/>
  <c r="AR3647" i="1"/>
  <c r="AR3646" i="1"/>
  <c r="AR3645" i="1"/>
  <c r="AR3644" i="1"/>
  <c r="AR3643" i="1"/>
  <c r="AR3568" i="1"/>
  <c r="AR3496" i="1"/>
  <c r="AR3488" i="1"/>
  <c r="AR3483" i="1"/>
  <c r="AR3480" i="1"/>
  <c r="AR3477" i="1"/>
  <c r="AR3474" i="1"/>
  <c r="AR3471" i="1"/>
  <c r="AR3468" i="1"/>
  <c r="AR3465" i="1"/>
  <c r="AR3461" i="1"/>
  <c r="AR3457" i="1"/>
  <c r="AR3454" i="1"/>
  <c r="AR3450" i="1"/>
  <c r="AR3447" i="1"/>
  <c r="AR3443" i="1"/>
  <c r="AR3440" i="1"/>
  <c r="AR3436" i="1"/>
  <c r="AR3432" i="1"/>
  <c r="AR3429" i="1"/>
  <c r="AR3425" i="1"/>
  <c r="AR3422" i="1"/>
  <c r="AR3418" i="1"/>
  <c r="AR3415" i="1"/>
  <c r="AR3412" i="1"/>
  <c r="AR3408" i="1"/>
  <c r="AR3405" i="1"/>
  <c r="AR3401" i="1"/>
  <c r="AR3398" i="1"/>
  <c r="AR3394" i="1"/>
  <c r="AR3389" i="1"/>
  <c r="AR3385" i="1"/>
  <c r="AR3381" i="1"/>
  <c r="AR3376" i="1"/>
  <c r="AR3372" i="1"/>
  <c r="AR3368" i="1"/>
  <c r="AR3364" i="1"/>
  <c r="AR3361" i="1"/>
  <c r="AR3357" i="1"/>
  <c r="AR3352" i="1"/>
  <c r="AR3349" i="1"/>
  <c r="AR3344" i="1"/>
  <c r="AR3342" i="1"/>
  <c r="AR3337" i="1"/>
  <c r="AR3332" i="1"/>
  <c r="AR3546" i="1"/>
  <c r="AR3428" i="1"/>
  <c r="AR3402" i="1"/>
  <c r="AR3388" i="1"/>
  <c r="AR3380" i="1"/>
  <c r="AR3373" i="1"/>
  <c r="AR3367" i="1"/>
  <c r="AR3359" i="1"/>
  <c r="AR3354" i="1"/>
  <c r="AR3346" i="1"/>
  <c r="AR3339" i="1"/>
  <c r="AR3333" i="1"/>
  <c r="AR3328" i="1"/>
  <c r="AR3324" i="1"/>
  <c r="AR3321" i="1"/>
  <c r="AR3317" i="1"/>
  <c r="AR3311" i="1"/>
  <c r="AR3307" i="1"/>
  <c r="AR3303" i="1"/>
  <c r="AR3299" i="1"/>
  <c r="AR3569" i="1"/>
  <c r="AR3497" i="1"/>
  <c r="AR3489" i="1"/>
  <c r="AR3484" i="1"/>
  <c r="AR3479" i="1"/>
  <c r="AR3476" i="1"/>
  <c r="AR3472" i="1"/>
  <c r="AR3467" i="1"/>
  <c r="AR3464" i="1"/>
  <c r="AR3460" i="1"/>
  <c r="AR3456" i="1"/>
  <c r="AR3453" i="1"/>
  <c r="AR3451" i="1"/>
  <c r="AR3448" i="1"/>
  <c r="AR3444" i="1"/>
  <c r="AR3441" i="1"/>
  <c r="AR3438" i="1"/>
  <c r="AR3435" i="1"/>
  <c r="AR3431" i="1"/>
  <c r="AR3427" i="1"/>
  <c r="AR3423" i="1"/>
  <c r="AR3420" i="1"/>
  <c r="AR3417" i="1"/>
  <c r="AR3413" i="1"/>
  <c r="AR3410" i="1"/>
  <c r="AR3407" i="1"/>
  <c r="AR3404" i="1"/>
  <c r="AR3399" i="1"/>
  <c r="AR3396" i="1"/>
  <c r="AR3393" i="1"/>
  <c r="AR3390" i="1"/>
  <c r="AR3386" i="1"/>
  <c r="AR3382" i="1"/>
  <c r="AR3378" i="1"/>
  <c r="AR3374" i="1"/>
  <c r="AR3370" i="1"/>
  <c r="AR3366" i="1"/>
  <c r="AR3362" i="1"/>
  <c r="AR3358" i="1"/>
  <c r="AR3353" i="1"/>
  <c r="AR3350" i="1"/>
  <c r="AR3345" i="1"/>
  <c r="AR3340" i="1"/>
  <c r="AR3336" i="1"/>
  <c r="AR3331" i="1"/>
  <c r="AR3329" i="1"/>
  <c r="AR3319" i="1"/>
  <c r="AR3314" i="1"/>
  <c r="AR3308" i="1"/>
  <c r="AR3304" i="1"/>
  <c r="AR3302" i="1"/>
  <c r="AR3298" i="1"/>
  <c r="AR3600" i="1"/>
  <c r="AR3559" i="1"/>
  <c r="AR3555" i="1"/>
  <c r="AR3553" i="1"/>
  <c r="AR3551" i="1"/>
  <c r="AR3549" i="1"/>
  <c r="AR3547" i="1"/>
  <c r="AR3544" i="1"/>
  <c r="AR3542" i="1"/>
  <c r="AR3540" i="1"/>
  <c r="AR3539" i="1"/>
  <c r="AR3537" i="1"/>
  <c r="AR3535" i="1"/>
  <c r="AR3533" i="1"/>
  <c r="AR3531" i="1"/>
  <c r="AR3530" i="1"/>
  <c r="AR3528" i="1"/>
  <c r="AR3526" i="1"/>
  <c r="AR3525" i="1"/>
  <c r="AR3523" i="1"/>
  <c r="AR3521" i="1"/>
  <c r="AR3519" i="1"/>
  <c r="AR3517" i="1"/>
  <c r="AR3516" i="1"/>
  <c r="AR3514" i="1"/>
  <c r="AR3512" i="1"/>
  <c r="AR3510" i="1"/>
  <c r="AR3509" i="1"/>
  <c r="AR3507" i="1"/>
  <c r="AR3505" i="1"/>
  <c r="AR3503" i="1"/>
  <c r="AR3502" i="1"/>
  <c r="AR3500" i="1"/>
  <c r="AR3498" i="1"/>
  <c r="AR3494" i="1"/>
  <c r="AR3492" i="1"/>
  <c r="AR3491" i="1"/>
  <c r="AR3487" i="1"/>
  <c r="AR3485" i="1"/>
  <c r="AR3482" i="1"/>
  <c r="AR3478" i="1"/>
  <c r="AR3473" i="1"/>
  <c r="AR3470" i="1"/>
  <c r="AR3466" i="1"/>
  <c r="AR3462" i="1"/>
  <c r="AR3458" i="1"/>
  <c r="AR3455" i="1"/>
  <c r="AR3449" i="1"/>
  <c r="AR3445" i="1"/>
  <c r="AR3442" i="1"/>
  <c r="AR3437" i="1"/>
  <c r="AR3433" i="1"/>
  <c r="AR3430" i="1"/>
  <c r="AR3424" i="1"/>
  <c r="AR3419" i="1"/>
  <c r="AR3416" i="1"/>
  <c r="AR3411" i="1"/>
  <c r="AR3406" i="1"/>
  <c r="AR3400" i="1"/>
  <c r="AR3395" i="1"/>
  <c r="AR3392" i="1"/>
  <c r="AR3387" i="1"/>
  <c r="AR3383" i="1"/>
  <c r="AR3379" i="1"/>
  <c r="AR3375" i="1"/>
  <c r="AR3371" i="1"/>
  <c r="AR3365" i="1"/>
  <c r="AR3360" i="1"/>
  <c r="AR3356" i="1"/>
  <c r="AR3351" i="1"/>
  <c r="AR3347" i="1"/>
  <c r="AR3343" i="1"/>
  <c r="AR3338" i="1"/>
  <c r="AR3335" i="1"/>
  <c r="AR3330" i="1"/>
  <c r="AR3327" i="1"/>
  <c r="AR3325" i="1"/>
  <c r="AR3323" i="1"/>
  <c r="AR3320" i="1"/>
  <c r="AR3318" i="1"/>
  <c r="AR3315" i="1"/>
  <c r="AR3313" i="1"/>
  <c r="AR3309" i="1"/>
  <c r="AR3305" i="1"/>
  <c r="AR3301" i="1"/>
  <c r="AR3642" i="1"/>
  <c r="AR3641" i="1"/>
  <c r="AR3640" i="1"/>
  <c r="AR3639" i="1"/>
  <c r="AR3638" i="1"/>
  <c r="AR3637" i="1"/>
  <c r="AR3636" i="1"/>
  <c r="AR3635" i="1"/>
  <c r="AR3634" i="1"/>
  <c r="AR3633" i="1"/>
  <c r="AR3632" i="1"/>
  <c r="AR3631" i="1"/>
  <c r="AR3630" i="1"/>
  <c r="AR3629" i="1"/>
  <c r="AR3628" i="1"/>
  <c r="AR3627" i="1"/>
  <c r="AR3626" i="1"/>
  <c r="AR3625" i="1"/>
  <c r="AR3624" i="1"/>
  <c r="AR3623" i="1"/>
  <c r="AR3622" i="1"/>
  <c r="AR3621" i="1"/>
  <c r="AR3620" i="1"/>
  <c r="AR3619" i="1"/>
  <c r="AR3618" i="1"/>
  <c r="AR3617" i="1"/>
  <c r="AR3616" i="1"/>
  <c r="AR3615" i="1"/>
  <c r="AR3614" i="1"/>
  <c r="AR3613" i="1"/>
  <c r="AR3612" i="1"/>
  <c r="AR3611" i="1"/>
  <c r="AR3610" i="1"/>
  <c r="AR3609" i="1"/>
  <c r="AR3608" i="1"/>
  <c r="AR3607" i="1"/>
  <c r="AR3606" i="1"/>
  <c r="AR3605" i="1"/>
  <c r="AR3604" i="1"/>
  <c r="AR3603" i="1"/>
  <c r="AR3602" i="1"/>
  <c r="AR3601" i="1"/>
  <c r="AR3599" i="1"/>
  <c r="AR3598" i="1"/>
  <c r="AR3597" i="1"/>
  <c r="AR3596" i="1"/>
  <c r="AR3595" i="1"/>
  <c r="AR3594" i="1"/>
  <c r="AR3593" i="1"/>
  <c r="AR3592" i="1"/>
  <c r="AR3591" i="1"/>
  <c r="AR3590" i="1"/>
  <c r="AR3589" i="1"/>
  <c r="AR3588" i="1"/>
  <c r="AR3587" i="1"/>
  <c r="AR3586" i="1"/>
  <c r="AR3585" i="1"/>
  <c r="AR3584" i="1"/>
  <c r="AR3583" i="1"/>
  <c r="AR3582" i="1"/>
  <c r="AR3581" i="1"/>
  <c r="AR3580" i="1"/>
  <c r="AR3579" i="1"/>
  <c r="AR3578" i="1"/>
  <c r="AR3577" i="1"/>
  <c r="AR3576" i="1"/>
  <c r="AR3575" i="1"/>
  <c r="AR3574" i="1"/>
  <c r="AR3573" i="1"/>
  <c r="AR3572" i="1"/>
  <c r="AR3571" i="1"/>
  <c r="AR3570" i="1"/>
  <c r="AR3567" i="1"/>
  <c r="AR3566" i="1"/>
  <c r="AR3565" i="1"/>
  <c r="AR3564" i="1"/>
  <c r="AR3563" i="1"/>
  <c r="AR3562" i="1"/>
  <c r="AR3561" i="1"/>
  <c r="AR3560" i="1"/>
  <c r="AR3558" i="1"/>
  <c r="AR3557" i="1"/>
  <c r="AR3556" i="1"/>
  <c r="AR3554" i="1"/>
  <c r="AR3552" i="1"/>
  <c r="AR3550" i="1"/>
  <c r="AR3548" i="1"/>
  <c r="AR3545" i="1"/>
  <c r="AR3543" i="1"/>
  <c r="AR3541" i="1"/>
  <c r="AR3538" i="1"/>
  <c r="AR3536" i="1"/>
  <c r="AR3534" i="1"/>
  <c r="AR3532" i="1"/>
  <c r="AR3529" i="1"/>
  <c r="AR3527" i="1"/>
  <c r="AR3524" i="1"/>
  <c r="AR3522" i="1"/>
  <c r="AR3520" i="1"/>
  <c r="AR3518" i="1"/>
  <c r="AR3515" i="1"/>
  <c r="AR3513" i="1"/>
  <c r="AR3511" i="1"/>
  <c r="AR3508" i="1"/>
  <c r="AR3506" i="1"/>
  <c r="AR3504" i="1"/>
  <c r="AR3501" i="1"/>
  <c r="AR3499" i="1"/>
  <c r="AR3495" i="1"/>
  <c r="AR3493" i="1"/>
  <c r="AR3490" i="1"/>
  <c r="AR3486" i="1"/>
  <c r="AR3481" i="1"/>
  <c r="AR3475" i="1"/>
  <c r="AR3469" i="1"/>
  <c r="AR3463" i="1"/>
  <c r="AR3459" i="1"/>
  <c r="AR3452" i="1"/>
  <c r="AR3446" i="1"/>
  <c r="AR3439" i="1"/>
  <c r="AR3434" i="1"/>
  <c r="AR3426" i="1"/>
  <c r="AR3421" i="1"/>
  <c r="AR3414" i="1"/>
  <c r="AR3409" i="1"/>
  <c r="AR3403" i="1"/>
  <c r="AR3397" i="1"/>
  <c r="AR3391" i="1"/>
  <c r="AR3384" i="1"/>
  <c r="AR3377" i="1"/>
  <c r="AR3369" i="1"/>
  <c r="AR3363" i="1"/>
  <c r="AR3355" i="1"/>
  <c r="AR3348" i="1"/>
  <c r="AR3341" i="1"/>
  <c r="AR3334" i="1"/>
  <c r="AR3326" i="1"/>
  <c r="AR3322" i="1"/>
  <c r="AR3316" i="1"/>
  <c r="AR3310" i="1"/>
  <c r="AR3306" i="1"/>
  <c r="AR3300" i="1"/>
  <c r="AR3205" i="1"/>
  <c r="AR3147" i="1"/>
  <c r="AR3140" i="1"/>
  <c r="AR3136" i="1"/>
  <c r="AR3132" i="1"/>
  <c r="AR3129" i="1"/>
  <c r="AR3126" i="1"/>
  <c r="AR3122" i="1"/>
  <c r="AR3118" i="1"/>
  <c r="AR3114" i="1"/>
  <c r="AR3111" i="1"/>
  <c r="AR3108" i="1"/>
  <c r="AR3105" i="1"/>
  <c r="AR3102" i="1"/>
  <c r="AR3099" i="1"/>
  <c r="AR3096" i="1"/>
  <c r="AR3092" i="1"/>
  <c r="AR3089" i="1"/>
  <c r="AR3086" i="1"/>
  <c r="AR3081" i="1"/>
  <c r="AR3078" i="1"/>
  <c r="AR3075" i="1"/>
  <c r="AR3072" i="1"/>
  <c r="AR3067" i="1"/>
  <c r="AR3064" i="1"/>
  <c r="AR3061" i="1"/>
  <c r="AR3057" i="1"/>
  <c r="AR3054" i="1"/>
  <c r="AR3051" i="1"/>
  <c r="AR3048" i="1"/>
  <c r="AR3044" i="1"/>
  <c r="AR3040" i="1"/>
  <c r="AR3037" i="1"/>
  <c r="AR3034" i="1"/>
  <c r="AR3030" i="1"/>
  <c r="AR3027" i="1"/>
  <c r="AR3023" i="1"/>
  <c r="AR3020" i="1"/>
  <c r="AR3016" i="1"/>
  <c r="AR3012" i="1"/>
  <c r="AR3009" i="1"/>
  <c r="AR3004" i="1"/>
  <c r="AR3001" i="1"/>
  <c r="AR2998" i="1"/>
  <c r="AR2995" i="1"/>
  <c r="AR2990" i="1"/>
  <c r="AR2986" i="1"/>
  <c r="AR2982" i="1"/>
  <c r="AR2979" i="1"/>
  <c r="AR2975" i="1"/>
  <c r="AR2973" i="1"/>
  <c r="AR2970" i="1"/>
  <c r="AR2966" i="1"/>
  <c r="AR2963" i="1"/>
  <c r="AR2960" i="1"/>
  <c r="AR2956" i="1"/>
  <c r="AR2952" i="1"/>
  <c r="AR3312" i="1"/>
  <c r="AR3284" i="1"/>
  <c r="AR3250" i="1"/>
  <c r="AR3246" i="1"/>
  <c r="AR3243" i="1"/>
  <c r="AR3240" i="1"/>
  <c r="AR3237" i="1"/>
  <c r="AR3235" i="1"/>
  <c r="AR3232" i="1"/>
  <c r="AR3229" i="1"/>
  <c r="AR3228" i="1"/>
  <c r="AR3285" i="1"/>
  <c r="AR3248" i="1"/>
  <c r="AR3244" i="1"/>
  <c r="AR3241" i="1"/>
  <c r="AR3239" i="1"/>
  <c r="AR3236" i="1"/>
  <c r="AR3233" i="1"/>
  <c r="AR3230" i="1"/>
  <c r="AR3226" i="1"/>
  <c r="AR3224" i="1"/>
  <c r="AR3219" i="1"/>
  <c r="AR3217" i="1"/>
  <c r="AR3214" i="1"/>
  <c r="AR3212" i="1"/>
  <c r="AR3210" i="1"/>
  <c r="AR3207" i="1"/>
  <c r="AR3204" i="1"/>
  <c r="AR3201" i="1"/>
  <c r="AR3199" i="1"/>
  <c r="AR3196" i="1"/>
  <c r="AR3194" i="1"/>
  <c r="AR3191" i="1"/>
  <c r="AR3188" i="1"/>
  <c r="AR3186" i="1"/>
  <c r="AR3183" i="1"/>
  <c r="AR3181" i="1"/>
  <c r="AR3179" i="1"/>
  <c r="AR3176" i="1"/>
  <c r="AR3174" i="1"/>
  <c r="AR3171" i="1"/>
  <c r="AR3169" i="1"/>
  <c r="AR3167" i="1"/>
  <c r="AR3166" i="1"/>
  <c r="AR3164" i="1"/>
  <c r="AR3146" i="1"/>
  <c r="AR3142" i="1"/>
  <c r="AR3139" i="1"/>
  <c r="AR3137" i="1"/>
  <c r="AR3134" i="1"/>
  <c r="AR3130" i="1"/>
  <c r="AR3127" i="1"/>
  <c r="AR3125" i="1"/>
  <c r="AR3123" i="1"/>
  <c r="AR3120" i="1"/>
  <c r="AR3117" i="1"/>
  <c r="AR3115" i="1"/>
  <c r="AR3112" i="1"/>
  <c r="AR3110" i="1"/>
  <c r="AR3107" i="1"/>
  <c r="AR3104" i="1"/>
  <c r="AR3101" i="1"/>
  <c r="AR3098" i="1"/>
  <c r="AR3095" i="1"/>
  <c r="AR3093" i="1"/>
  <c r="AR3090" i="1"/>
  <c r="AR3087" i="1"/>
  <c r="AR3084" i="1"/>
  <c r="AR3083" i="1"/>
  <c r="AR3080" i="1"/>
  <c r="AR3077" i="1"/>
  <c r="AR3074" i="1"/>
  <c r="AR3071" i="1"/>
  <c r="AR3069" i="1"/>
  <c r="AR3066" i="1"/>
  <c r="AR3063" i="1"/>
  <c r="AR3060" i="1"/>
  <c r="AR3058" i="1"/>
  <c r="AR3055" i="1"/>
  <c r="AR3052" i="1"/>
  <c r="AR3049" i="1"/>
  <c r="AR3046" i="1"/>
  <c r="AR3043" i="1"/>
  <c r="AR3041" i="1"/>
  <c r="AR3039" i="1"/>
  <c r="AR3036" i="1"/>
  <c r="AR3033" i="1"/>
  <c r="AR3031" i="1"/>
  <c r="AR3028" i="1"/>
  <c r="AR3026" i="1"/>
  <c r="AR3024" i="1"/>
  <c r="AR3021" i="1"/>
  <c r="AR3018" i="1"/>
  <c r="AR3015" i="1"/>
  <c r="AR3013" i="1"/>
  <c r="AR3010" i="1"/>
  <c r="AR3007" i="1"/>
  <c r="AR3005" i="1"/>
  <c r="AR3002" i="1"/>
  <c r="AR2999" i="1"/>
  <c r="AR2996" i="1"/>
  <c r="AR2993" i="1"/>
  <c r="AR2991" i="1"/>
  <c r="AR2988" i="1"/>
  <c r="AR2985" i="1"/>
  <c r="AR2983" i="1"/>
  <c r="AR2981" i="1"/>
  <c r="AR2978" i="1"/>
  <c r="AR2977" i="1"/>
  <c r="AR2974" i="1"/>
  <c r="AR2971" i="1"/>
  <c r="AR2969" i="1"/>
  <c r="AR2967" i="1"/>
  <c r="AR2964" i="1"/>
  <c r="AR2962" i="1"/>
  <c r="AR2959" i="1"/>
  <c r="AR2958" i="1"/>
  <c r="AR2955" i="1"/>
  <c r="AR2953" i="1"/>
  <c r="AR3297" i="1"/>
  <c r="AR3296" i="1"/>
  <c r="AR3295" i="1"/>
  <c r="AR3294" i="1"/>
  <c r="AR3293" i="1"/>
  <c r="AR3292" i="1"/>
  <c r="AR3291" i="1"/>
  <c r="AR3290" i="1"/>
  <c r="AR3289" i="1"/>
  <c r="AR3288" i="1"/>
  <c r="AR3287" i="1"/>
  <c r="AR3286" i="1"/>
  <c r="AR3283" i="1"/>
  <c r="AR3282" i="1"/>
  <c r="AR3281" i="1"/>
  <c r="AR3280" i="1"/>
  <c r="AR3279" i="1"/>
  <c r="AR3278" i="1"/>
  <c r="AR3277" i="1"/>
  <c r="AR3276" i="1"/>
  <c r="AR3274" i="1"/>
  <c r="AR3273" i="1"/>
  <c r="AR3272" i="1"/>
  <c r="AR3271" i="1"/>
  <c r="AR3270" i="1"/>
  <c r="AR3269" i="1"/>
  <c r="AR3268" i="1"/>
  <c r="AR3267" i="1"/>
  <c r="AR3266" i="1"/>
  <c r="AR3265" i="1"/>
  <c r="AR3264" i="1"/>
  <c r="AR3263" i="1"/>
  <c r="AR3262" i="1"/>
  <c r="AR3261" i="1"/>
  <c r="AR3260" i="1"/>
  <c r="AR3259" i="1"/>
  <c r="AR3258" i="1"/>
  <c r="AR3257" i="1"/>
  <c r="AR3256" i="1"/>
  <c r="AR3255" i="1"/>
  <c r="AR3254" i="1"/>
  <c r="AR3253" i="1"/>
  <c r="AR3252" i="1"/>
  <c r="AR3251" i="1"/>
  <c r="AR3249" i="1"/>
  <c r="AR3247" i="1"/>
  <c r="AR3245" i="1"/>
  <c r="AR3242" i="1"/>
  <c r="AR3238" i="1"/>
  <c r="AR3234" i="1"/>
  <c r="AR3231" i="1"/>
  <c r="AR3227" i="1"/>
  <c r="AR3225" i="1"/>
  <c r="AR3223" i="1"/>
  <c r="AR3222" i="1"/>
  <c r="AR3221" i="1"/>
  <c r="AR3220" i="1"/>
  <c r="AR3218" i="1"/>
  <c r="AR3216" i="1"/>
  <c r="AR3215" i="1"/>
  <c r="AR3213" i="1"/>
  <c r="AR3211" i="1"/>
  <c r="AR3209" i="1"/>
  <c r="AR3208" i="1"/>
  <c r="AR3206" i="1"/>
  <c r="AR3203" i="1"/>
  <c r="AR3202" i="1"/>
  <c r="AR3200" i="1"/>
  <c r="AR3198" i="1"/>
  <c r="AR3197" i="1"/>
  <c r="AR3195" i="1"/>
  <c r="AR3193" i="1"/>
  <c r="AR3192" i="1"/>
  <c r="AR3190" i="1"/>
  <c r="AR3189" i="1"/>
  <c r="AR3187" i="1"/>
  <c r="AR3185" i="1"/>
  <c r="AR3184" i="1"/>
  <c r="AR3182" i="1"/>
  <c r="AR3180" i="1"/>
  <c r="AR3178" i="1"/>
  <c r="AR3177" i="1"/>
  <c r="AR3175" i="1"/>
  <c r="AR3173" i="1"/>
  <c r="AR3172" i="1"/>
  <c r="AR3170" i="1"/>
  <c r="AR3168" i="1"/>
  <c r="AR3165" i="1"/>
  <c r="AR3163" i="1"/>
  <c r="AR3162" i="1"/>
  <c r="AR3161" i="1"/>
  <c r="AR3160" i="1"/>
  <c r="AR3159" i="1"/>
  <c r="AR3158" i="1"/>
  <c r="AR3157" i="1"/>
  <c r="AR3156" i="1"/>
  <c r="AR3155" i="1"/>
  <c r="AR3154" i="1"/>
  <c r="AR3153" i="1"/>
  <c r="AR3152" i="1"/>
  <c r="AR3151" i="1"/>
  <c r="AR3150" i="1"/>
  <c r="AR3149" i="1"/>
  <c r="AR3148" i="1"/>
  <c r="AR3145" i="1"/>
  <c r="AR3144" i="1"/>
  <c r="AR3143" i="1"/>
  <c r="AR3141" i="1"/>
  <c r="AR3138" i="1"/>
  <c r="AR3135" i="1"/>
  <c r="AR3133" i="1"/>
  <c r="AR3131" i="1"/>
  <c r="AR3128" i="1"/>
  <c r="AR3124" i="1"/>
  <c r="AR3121" i="1"/>
  <c r="AR3119" i="1"/>
  <c r="AR3116" i="1"/>
  <c r="AR3113" i="1"/>
  <c r="AR3109" i="1"/>
  <c r="AR3106" i="1"/>
  <c r="AR3103" i="1"/>
  <c r="AR3100" i="1"/>
  <c r="AR3097" i="1"/>
  <c r="AR3094" i="1"/>
  <c r="AR3091" i="1"/>
  <c r="AR3088" i="1"/>
  <c r="AR3085" i="1"/>
  <c r="AR3082" i="1"/>
  <c r="AR3079" i="1"/>
  <c r="AR3076" i="1"/>
  <c r="AR3073" i="1"/>
  <c r="AR3070" i="1"/>
  <c r="AR3068" i="1"/>
  <c r="AR3065" i="1"/>
  <c r="AR3062" i="1"/>
  <c r="AR3059" i="1"/>
  <c r="AR3056" i="1"/>
  <c r="AR3053" i="1"/>
  <c r="AR3050" i="1"/>
  <c r="AR3047" i="1"/>
  <c r="AR3045" i="1"/>
  <c r="AR3042" i="1"/>
  <c r="AR3038" i="1"/>
  <c r="AR3035" i="1"/>
  <c r="AR3032" i="1"/>
  <c r="AR3029" i="1"/>
  <c r="AR3025" i="1"/>
  <c r="AR3022" i="1"/>
  <c r="AR3019" i="1"/>
  <c r="AR3017" i="1"/>
  <c r="AR3014" i="1"/>
  <c r="AR3011" i="1"/>
  <c r="AR3008" i="1"/>
  <c r="AR3006" i="1"/>
  <c r="AR3003" i="1"/>
  <c r="AR3000" i="1"/>
  <c r="AR2997" i="1"/>
  <c r="AR2994" i="1"/>
  <c r="AR2992" i="1"/>
  <c r="AR2989" i="1"/>
  <c r="AR2987" i="1"/>
  <c r="AR2984" i="1"/>
  <c r="AR2980" i="1"/>
  <c r="AR2976" i="1"/>
  <c r="AR2972" i="1"/>
  <c r="AR2968" i="1"/>
  <c r="AR2965" i="1"/>
  <c r="AR2961" i="1"/>
  <c r="AR2957" i="1"/>
  <c r="AR2954" i="1"/>
  <c r="AR2926" i="1"/>
  <c r="AR2905" i="1"/>
  <c r="AR2902" i="1"/>
  <c r="AR2898" i="1"/>
  <c r="AR2895" i="1"/>
  <c r="AR2892" i="1"/>
  <c r="AR2889" i="1"/>
  <c r="AR2886" i="1"/>
  <c r="AR2883" i="1"/>
  <c r="AR2881" i="1"/>
  <c r="AR2878" i="1"/>
  <c r="AR2875" i="1"/>
  <c r="AR2873" i="1"/>
  <c r="AR2869" i="1"/>
  <c r="AR2868" i="1"/>
  <c r="AR2864" i="1"/>
  <c r="AR2861" i="1"/>
  <c r="AR2859" i="1"/>
  <c r="AR2857" i="1"/>
  <c r="AR2854" i="1"/>
  <c r="AR2852" i="1"/>
  <c r="AR2849" i="1"/>
  <c r="AR2846" i="1"/>
  <c r="AR2844" i="1"/>
  <c r="AR2840" i="1"/>
  <c r="AR2838" i="1"/>
  <c r="AR2834" i="1"/>
  <c r="AR2832" i="1"/>
  <c r="AR2828" i="1"/>
  <c r="AR2825" i="1"/>
  <c r="AR2822" i="1"/>
  <c r="AR2819" i="1"/>
  <c r="AR2816" i="1"/>
  <c r="AR2813" i="1"/>
  <c r="AR2810" i="1"/>
  <c r="AR2808" i="1"/>
  <c r="AR2805" i="1"/>
  <c r="AR2802" i="1"/>
  <c r="AR2799" i="1"/>
  <c r="AR2796" i="1"/>
  <c r="AR2794" i="1"/>
  <c r="AR2791" i="1"/>
  <c r="AR2788" i="1"/>
  <c r="AR2784" i="1"/>
  <c r="AR2781" i="1"/>
  <c r="AR2779" i="1"/>
  <c r="AR2776" i="1"/>
  <c r="AR2773" i="1"/>
  <c r="AR2770" i="1"/>
  <c r="AR2927" i="1"/>
  <c r="AR2906" i="1"/>
  <c r="AR2901" i="1"/>
  <c r="AR2899" i="1"/>
  <c r="AR2896" i="1"/>
  <c r="AR2893" i="1"/>
  <c r="AR2890" i="1"/>
  <c r="AR2887" i="1"/>
  <c r="AR2885" i="1"/>
  <c r="AR2882" i="1"/>
  <c r="AR2879" i="1"/>
  <c r="AR2876" i="1"/>
  <c r="AR2872" i="1"/>
  <c r="AR2870" i="1"/>
  <c r="AR2867" i="1"/>
  <c r="AR2865" i="1"/>
  <c r="AR2862" i="1"/>
  <c r="AR2860" i="1"/>
  <c r="AR2858" i="1"/>
  <c r="AR2855" i="1"/>
  <c r="AR2853" i="1"/>
  <c r="AR2850" i="1"/>
  <c r="AR2847" i="1"/>
  <c r="AR2843" i="1"/>
  <c r="AR2841" i="1"/>
  <c r="AR2837" i="1"/>
  <c r="AR2835" i="1"/>
  <c r="AR2831" i="1"/>
  <c r="AR2829" i="1"/>
  <c r="AR2827" i="1"/>
  <c r="AR2824" i="1"/>
  <c r="AR2821" i="1"/>
  <c r="AR2818" i="1"/>
  <c r="AR2815" i="1"/>
  <c r="AR2812" i="1"/>
  <c r="AR2809" i="1"/>
  <c r="AR2806" i="1"/>
  <c r="AR2803" i="1"/>
  <c r="AR2800" i="1"/>
  <c r="AR2797" i="1"/>
  <c r="AR2793" i="1"/>
  <c r="AR2790" i="1"/>
  <c r="AR2787" i="1"/>
  <c r="AR2785" i="1"/>
  <c r="AR2782" i="1"/>
  <c r="AR2778" i="1"/>
  <c r="AR2775" i="1"/>
  <c r="AR2772" i="1"/>
  <c r="AR2769" i="1"/>
  <c r="AR2951" i="1"/>
  <c r="AR2950" i="1"/>
  <c r="AR2949" i="1"/>
  <c r="AR2948" i="1"/>
  <c r="AR2947" i="1"/>
  <c r="AR2946" i="1"/>
  <c r="AR2945" i="1"/>
  <c r="AR2944" i="1"/>
  <c r="AR2943" i="1"/>
  <c r="AR2942" i="1"/>
  <c r="AR2941" i="1"/>
  <c r="AR2940" i="1"/>
  <c r="AR2939" i="1"/>
  <c r="AR2938" i="1"/>
  <c r="AR2937" i="1"/>
  <c r="AR2936" i="1"/>
  <c r="AR2935" i="1"/>
  <c r="AR2934" i="1"/>
  <c r="AR2933" i="1"/>
  <c r="AR2932" i="1"/>
  <c r="AR2931" i="1"/>
  <c r="AR2930" i="1"/>
  <c r="AR2929" i="1"/>
  <c r="AR2928" i="1"/>
  <c r="AR2925" i="1"/>
  <c r="AR2924" i="1"/>
  <c r="AR2923" i="1"/>
  <c r="AR2922" i="1"/>
  <c r="AR2921" i="1"/>
  <c r="AR2920" i="1"/>
  <c r="AR2919" i="1"/>
  <c r="AR2918" i="1"/>
  <c r="AR2917" i="1"/>
  <c r="AR2916" i="1"/>
  <c r="AR2915" i="1"/>
  <c r="AR2914" i="1"/>
  <c r="AR2913" i="1"/>
  <c r="AR2912" i="1"/>
  <c r="AR2911" i="1"/>
  <c r="AR2910" i="1"/>
  <c r="AR2909" i="1"/>
  <c r="AR2908" i="1"/>
  <c r="AR2907" i="1"/>
  <c r="AR2904" i="1"/>
  <c r="AR2903" i="1"/>
  <c r="AR2900" i="1"/>
  <c r="AR2897" i="1"/>
  <c r="AR2894" i="1"/>
  <c r="AR2891" i="1"/>
  <c r="AR2888" i="1"/>
  <c r="AR2884" i="1"/>
  <c r="AR2880" i="1"/>
  <c r="AR2877" i="1"/>
  <c r="AR2874" i="1"/>
  <c r="AR2871" i="1"/>
  <c r="AR2866" i="1"/>
  <c r="AR2863" i="1"/>
  <c r="AR2856" i="1"/>
  <c r="AR2851" i="1"/>
  <c r="AR2848" i="1"/>
  <c r="AR2845" i="1"/>
  <c r="AR2842" i="1"/>
  <c r="AR2839" i="1"/>
  <c r="AR2836" i="1"/>
  <c r="AR2833" i="1"/>
  <c r="AR2830" i="1"/>
  <c r="AR2826" i="1"/>
  <c r="AR2823" i="1"/>
  <c r="AR2820" i="1"/>
  <c r="AR2817" i="1"/>
  <c r="AR2814" i="1"/>
  <c r="AR2811" i="1"/>
  <c r="AR2807" i="1"/>
  <c r="AR2804" i="1"/>
  <c r="AR2801" i="1"/>
  <c r="AR2798" i="1"/>
  <c r="AR2795" i="1"/>
  <c r="AR2792" i="1"/>
  <c r="AR2789" i="1"/>
  <c r="AR2786" i="1"/>
  <c r="AR2783" i="1"/>
  <c r="AR2780" i="1"/>
  <c r="AR2777" i="1"/>
  <c r="AR2774" i="1"/>
  <c r="AR2771" i="1"/>
  <c r="AR3275" i="1"/>
  <c r="AR2739" i="1"/>
  <c r="AR2717" i="1"/>
  <c r="AR2713" i="1"/>
  <c r="AR2710" i="1"/>
  <c r="AR2706" i="1"/>
  <c r="AR2702" i="1"/>
  <c r="AR2699" i="1"/>
  <c r="AR2696" i="1"/>
  <c r="AR2693" i="1"/>
  <c r="AR2690" i="1"/>
  <c r="AR2686" i="1"/>
  <c r="AR2683" i="1"/>
  <c r="AR2680" i="1"/>
  <c r="AR2677" i="1"/>
  <c r="AR2672" i="1"/>
  <c r="AR2669" i="1"/>
  <c r="AR2665" i="1"/>
  <c r="AR2662" i="1"/>
  <c r="AR2658" i="1"/>
  <c r="AR2655" i="1"/>
  <c r="AR2651" i="1"/>
  <c r="AR2648" i="1"/>
  <c r="AR2644" i="1"/>
  <c r="AR2642" i="1"/>
  <c r="AR2640" i="1"/>
  <c r="AR2638" i="1"/>
  <c r="AR2633" i="1"/>
  <c r="AR2629" i="1"/>
  <c r="AR2627" i="1"/>
  <c r="AR2624" i="1"/>
  <c r="AR2621" i="1"/>
  <c r="AR2619" i="1"/>
  <c r="AR2616" i="1"/>
  <c r="AR2613" i="1"/>
  <c r="AR2611" i="1"/>
  <c r="AR2609" i="1"/>
  <c r="AR2606" i="1"/>
  <c r="AR2603" i="1"/>
  <c r="AR2601" i="1"/>
  <c r="AR2598" i="1"/>
  <c r="AR2596" i="1"/>
  <c r="AR2594" i="1"/>
  <c r="AR2591" i="1"/>
  <c r="AR2588" i="1"/>
  <c r="AR2585" i="1"/>
  <c r="AR2583" i="1"/>
  <c r="AR2581" i="1"/>
  <c r="AR2577" i="1"/>
  <c r="AR2574" i="1"/>
  <c r="AR2571" i="1"/>
  <c r="AR2568" i="1"/>
  <c r="AR2564" i="1"/>
  <c r="AR2560" i="1"/>
  <c r="AR2557" i="1"/>
  <c r="AR2552" i="1"/>
  <c r="AR2549" i="1"/>
  <c r="AR2545" i="1"/>
  <c r="AR2541" i="1"/>
  <c r="AR2538" i="1"/>
  <c r="AR2534" i="1"/>
  <c r="AR2530" i="1"/>
  <c r="AR2526" i="1"/>
  <c r="AR2523" i="1"/>
  <c r="AR2519" i="1"/>
  <c r="AR2515" i="1"/>
  <c r="AR2512" i="1"/>
  <c r="AR2509" i="1"/>
  <c r="AR2506" i="1"/>
  <c r="AR2502" i="1"/>
  <c r="AR2498" i="1"/>
  <c r="AR2495" i="1"/>
  <c r="AR2491" i="1"/>
  <c r="AR2487" i="1"/>
  <c r="AR2484" i="1"/>
  <c r="AR2480" i="1"/>
  <c r="AR2471" i="1"/>
  <c r="AR2468" i="1"/>
  <c r="AR2466" i="1"/>
  <c r="AR2464" i="1"/>
  <c r="AR2462" i="1"/>
  <c r="AR2460" i="1"/>
  <c r="AR2737" i="1"/>
  <c r="AR2719" i="1"/>
  <c r="AR2715" i="1"/>
  <c r="AR2712" i="1"/>
  <c r="AR2709" i="1"/>
  <c r="AR2707" i="1"/>
  <c r="AR2704" i="1"/>
  <c r="AR2701" i="1"/>
  <c r="AR2698" i="1"/>
  <c r="AR2695" i="1"/>
  <c r="AR2692" i="1"/>
  <c r="AR2689" i="1"/>
  <c r="AR2687" i="1"/>
  <c r="AR2684" i="1"/>
  <c r="AR2681" i="1"/>
  <c r="AR2678" i="1"/>
  <c r="AR2676" i="1"/>
  <c r="AR2674" i="1"/>
  <c r="AR2671" i="1"/>
  <c r="AR2668" i="1"/>
  <c r="AR2666" i="1"/>
  <c r="AR2663" i="1"/>
  <c r="AR2660" i="1"/>
  <c r="AR2657" i="1"/>
  <c r="AR2654" i="1"/>
  <c r="AR2652" i="1"/>
  <c r="AR2649" i="1"/>
  <c r="AR2646" i="1"/>
  <c r="AR2589" i="1"/>
  <c r="AR2580" i="1"/>
  <c r="AR2576" i="1"/>
  <c r="AR2572" i="1"/>
  <c r="AR2569" i="1"/>
  <c r="AR2567" i="1"/>
  <c r="AR2565" i="1"/>
  <c r="AR2562" i="1"/>
  <c r="AR2559" i="1"/>
  <c r="AR2556" i="1"/>
  <c r="AR2553" i="1"/>
  <c r="AR2550" i="1"/>
  <c r="AR2547" i="1"/>
  <c r="AR2544" i="1"/>
  <c r="AR2542" i="1"/>
  <c r="AR2539" i="1"/>
  <c r="AR2536" i="1"/>
  <c r="AR2533" i="1"/>
  <c r="AR2531" i="1"/>
  <c r="AR2528" i="1"/>
  <c r="AR2525" i="1"/>
  <c r="AR2522" i="1"/>
  <c r="AR2520" i="1"/>
  <c r="AR2517" i="1"/>
  <c r="AR2514" i="1"/>
  <c r="AR2511" i="1"/>
  <c r="AR2508" i="1"/>
  <c r="AR2505" i="1"/>
  <c r="AR2503" i="1"/>
  <c r="AR2500" i="1"/>
  <c r="AR2497" i="1"/>
  <c r="AR2494" i="1"/>
  <c r="AR2492" i="1"/>
  <c r="AR2489" i="1"/>
  <c r="AR2486" i="1"/>
  <c r="AR2483" i="1"/>
  <c r="AR2481" i="1"/>
  <c r="AR2478" i="1"/>
  <c r="AR2476" i="1"/>
  <c r="AR2474" i="1"/>
  <c r="AR2472" i="1"/>
  <c r="AR2768" i="1"/>
  <c r="AR2767" i="1"/>
  <c r="AR2766" i="1"/>
  <c r="AR2765" i="1"/>
  <c r="AR2764" i="1"/>
  <c r="AR2763" i="1"/>
  <c r="AR2762" i="1"/>
  <c r="AR2761" i="1"/>
  <c r="AR2760" i="1"/>
  <c r="AR2759" i="1"/>
  <c r="AR2758" i="1"/>
  <c r="AR2757" i="1"/>
  <c r="AR2756" i="1"/>
  <c r="AR2755" i="1"/>
  <c r="AR2754" i="1"/>
  <c r="AR2753" i="1"/>
  <c r="AR2752" i="1"/>
  <c r="AR2751" i="1"/>
  <c r="AR2750" i="1"/>
  <c r="AR2749" i="1"/>
  <c r="AR2748" i="1"/>
  <c r="AR2747" i="1"/>
  <c r="AR2746" i="1"/>
  <c r="AR2745" i="1"/>
  <c r="AR2744" i="1"/>
  <c r="AR2743" i="1"/>
  <c r="AR2742" i="1"/>
  <c r="AR2741" i="1"/>
  <c r="AR2740" i="1"/>
  <c r="AR2738" i="1"/>
  <c r="AR2736" i="1"/>
  <c r="AR2735" i="1"/>
  <c r="AR2734" i="1"/>
  <c r="AR2733" i="1"/>
  <c r="AR2732" i="1"/>
  <c r="AR2731" i="1"/>
  <c r="AR2730" i="1"/>
  <c r="AR2729" i="1"/>
  <c r="AR2728" i="1"/>
  <c r="AR2727" i="1"/>
  <c r="AR2726" i="1"/>
  <c r="AR2725" i="1"/>
  <c r="AR2724" i="1"/>
  <c r="AR2723" i="1"/>
  <c r="AR2722" i="1"/>
  <c r="AR2721" i="1"/>
  <c r="AR2720" i="1"/>
  <c r="AR2718" i="1"/>
  <c r="AR2716" i="1"/>
  <c r="AR2714" i="1"/>
  <c r="AR2711" i="1"/>
  <c r="AR2708" i="1"/>
  <c r="AR2705" i="1"/>
  <c r="AR2703" i="1"/>
  <c r="AR2700" i="1"/>
  <c r="AR2697" i="1"/>
  <c r="AR2694" i="1"/>
  <c r="AR2691" i="1"/>
  <c r="AR2688" i="1"/>
  <c r="AR2685" i="1"/>
  <c r="AR2682" i="1"/>
  <c r="AR2679" i="1"/>
  <c r="AR2675" i="1"/>
  <c r="AR2673" i="1"/>
  <c r="AR2670" i="1"/>
  <c r="AR2667" i="1"/>
  <c r="AR2664" i="1"/>
  <c r="AR2661" i="1"/>
  <c r="AR2659" i="1"/>
  <c r="AR2656" i="1"/>
  <c r="AR2653" i="1"/>
  <c r="AR2650" i="1"/>
  <c r="AR2647" i="1"/>
  <c r="AR2645" i="1"/>
  <c r="AR2643" i="1"/>
  <c r="AR2641" i="1"/>
  <c r="AR2639" i="1"/>
  <c r="AR2637" i="1"/>
  <c r="AR2636" i="1"/>
  <c r="AR2635" i="1"/>
  <c r="AR2634" i="1"/>
  <c r="AR2632" i="1"/>
  <c r="AR2631" i="1"/>
  <c r="AR2630" i="1"/>
  <c r="AR2628" i="1"/>
  <c r="AR2626" i="1"/>
  <c r="AR2625" i="1"/>
  <c r="AR2623" i="1"/>
  <c r="AR2622" i="1"/>
  <c r="AR2620" i="1"/>
  <c r="AR2618" i="1"/>
  <c r="AR2617" i="1"/>
  <c r="AR2615" i="1"/>
  <c r="AR2614" i="1"/>
  <c r="AR2612" i="1"/>
  <c r="AR2610" i="1"/>
  <c r="AR2608" i="1"/>
  <c r="AR2607" i="1"/>
  <c r="AR2605" i="1"/>
  <c r="AR2604" i="1"/>
  <c r="AR2602" i="1"/>
  <c r="AR2600" i="1"/>
  <c r="AR2599" i="1"/>
  <c r="AR2597" i="1"/>
  <c r="AR2595" i="1"/>
  <c r="AR2593" i="1"/>
  <c r="AR2592" i="1"/>
  <c r="AR2590" i="1"/>
  <c r="AR2587" i="1"/>
  <c r="AR2586" i="1"/>
  <c r="AR2584" i="1"/>
  <c r="AR2582" i="1"/>
  <c r="AR2579" i="1"/>
  <c r="AR2578" i="1"/>
  <c r="AR2575" i="1"/>
  <c r="AR2573" i="1"/>
  <c r="AR2570" i="1"/>
  <c r="AR2566" i="1"/>
  <c r="AR2563" i="1"/>
  <c r="AR2561" i="1"/>
  <c r="AR2558" i="1"/>
  <c r="AR2555" i="1"/>
  <c r="AR2554" i="1"/>
  <c r="AR2551" i="1"/>
  <c r="AR2548" i="1"/>
  <c r="AR2546" i="1"/>
  <c r="AR2543" i="1"/>
  <c r="AR2540" i="1"/>
  <c r="AR2537" i="1"/>
  <c r="AR2535" i="1"/>
  <c r="AR2532" i="1"/>
  <c r="AR2529" i="1"/>
  <c r="AR2527" i="1"/>
  <c r="AR2524" i="1"/>
  <c r="AR2521" i="1"/>
  <c r="AR2518" i="1"/>
  <c r="AR2516" i="1"/>
  <c r="AR2513" i="1"/>
  <c r="AR2510" i="1"/>
  <c r="AR2507" i="1"/>
  <c r="AR2504" i="1"/>
  <c r="AR2501" i="1"/>
  <c r="AR2499" i="1"/>
  <c r="AR2496" i="1"/>
  <c r="AR2493" i="1"/>
  <c r="AR2490" i="1"/>
  <c r="AR2488" i="1"/>
  <c r="AR2485" i="1"/>
  <c r="AR2482" i="1"/>
  <c r="AR2479" i="1"/>
  <c r="AR2477" i="1"/>
  <c r="AR2475" i="1"/>
  <c r="AR2473" i="1"/>
  <c r="AR2470" i="1"/>
  <c r="AR2469" i="1"/>
  <c r="AR2467" i="1"/>
  <c r="AR2465" i="1"/>
  <c r="AR2463" i="1"/>
  <c r="AR2461" i="1"/>
  <c r="AR2459" i="1"/>
  <c r="AR2458" i="1"/>
  <c r="AR2457" i="1"/>
  <c r="AR2456" i="1"/>
  <c r="AR2455" i="1"/>
  <c r="AR2454" i="1"/>
  <c r="AR2453" i="1"/>
  <c r="AR2452" i="1"/>
  <c r="AR2451" i="1"/>
  <c r="AR2450" i="1"/>
  <c r="AR2449" i="1"/>
  <c r="AR2448" i="1"/>
  <c r="AR2445" i="1"/>
  <c r="AR2442" i="1"/>
  <c r="AR2440" i="1"/>
  <c r="AR2437" i="1"/>
  <c r="AR2434" i="1"/>
  <c r="AR2431" i="1"/>
  <c r="AR2428" i="1"/>
  <c r="AR2425" i="1"/>
  <c r="AR2422" i="1"/>
  <c r="AR2418" i="1"/>
  <c r="AR2415" i="1"/>
  <c r="AR2413" i="1"/>
  <c r="AR2410" i="1"/>
  <c r="AR2407" i="1"/>
  <c r="AR2404" i="1"/>
  <c r="AR2446" i="1"/>
  <c r="AR2443" i="1"/>
  <c r="AR2439" i="1"/>
  <c r="AR2436" i="1"/>
  <c r="AR2433" i="1"/>
  <c r="AR2430" i="1"/>
  <c r="AR2427" i="1"/>
  <c r="AR2424" i="1"/>
  <c r="AR2421" i="1"/>
  <c r="AR2419" i="1"/>
  <c r="AR2416" i="1"/>
  <c r="AR2412" i="1"/>
  <c r="AR2409" i="1"/>
  <c r="AR2406" i="1"/>
  <c r="AR2447" i="1"/>
  <c r="AR2444" i="1"/>
  <c r="AR2441" i="1"/>
  <c r="AR2438" i="1"/>
  <c r="AR2435" i="1"/>
  <c r="AR2432" i="1"/>
  <c r="AR2429" i="1"/>
  <c r="AR2426" i="1"/>
  <c r="AR2423" i="1"/>
  <c r="AR2420" i="1"/>
  <c r="AR2417" i="1"/>
  <c r="AR2414" i="1"/>
  <c r="AR2411" i="1"/>
  <c r="AR2408" i="1"/>
  <c r="AR2405" i="1"/>
  <c r="AR34" i="1"/>
  <c r="AR162" i="1"/>
  <c r="AR290" i="1"/>
  <c r="AR50" i="1"/>
  <c r="AR178" i="1"/>
  <c r="AR66" i="1"/>
  <c r="AR194" i="1"/>
  <c r="AR82" i="1"/>
  <c r="AR210" i="1"/>
  <c r="AR98" i="1"/>
  <c r="AR226" i="1"/>
  <c r="AR114" i="1"/>
  <c r="AR242" i="1"/>
  <c r="AR130" i="1"/>
  <c r="AR258" i="1"/>
  <c r="AR18" i="1"/>
  <c r="AR146" i="1"/>
  <c r="AR274" i="1"/>
  <c r="AR2" i="1"/>
  <c r="AR20" i="1"/>
  <c r="AR36" i="1"/>
  <c r="AR52" i="1"/>
  <c r="AR68" i="1"/>
  <c r="AR84" i="1"/>
  <c r="AR100" i="1"/>
  <c r="AR116" i="1"/>
  <c r="AR132" i="1"/>
  <c r="AR148" i="1"/>
  <c r="AR164" i="1"/>
  <c r="AR180" i="1"/>
  <c r="AR196" i="1"/>
  <c r="AR212" i="1"/>
  <c r="AR228" i="1"/>
  <c r="AR244" i="1"/>
  <c r="AR260" i="1"/>
  <c r="AR276" i="1"/>
  <c r="AR292" i="1"/>
  <c r="AR541" i="1"/>
  <c r="AR7" i="1"/>
  <c r="AR16" i="1"/>
  <c r="AR32" i="1"/>
  <c r="AR48" i="1"/>
  <c r="AR64" i="1"/>
  <c r="AR80" i="1"/>
  <c r="AR96" i="1"/>
  <c r="AR112" i="1"/>
  <c r="AR128" i="1"/>
  <c r="AR144" i="1"/>
  <c r="AR160" i="1"/>
  <c r="AR176" i="1"/>
  <c r="AR192" i="1"/>
  <c r="AR208" i="1"/>
  <c r="AR224" i="1"/>
  <c r="AR240" i="1"/>
  <c r="AR256" i="1"/>
  <c r="AR272" i="1"/>
  <c r="AR288" i="1"/>
  <c r="AR304" i="1"/>
  <c r="AR14" i="1"/>
  <c r="AR30" i="1"/>
  <c r="AR46" i="1"/>
  <c r="AR62" i="1"/>
  <c r="AR78" i="1"/>
  <c r="AR94" i="1"/>
  <c r="AR110" i="1"/>
  <c r="AR126" i="1"/>
  <c r="AR142" i="1"/>
  <c r="AR158" i="1"/>
  <c r="AR174" i="1"/>
  <c r="AR190" i="1"/>
  <c r="AR206" i="1"/>
  <c r="AR222" i="1"/>
  <c r="AR238" i="1"/>
  <c r="AR254" i="1"/>
  <c r="AR270" i="1"/>
  <c r="AR286" i="1"/>
  <c r="AR302" i="1"/>
  <c r="AR12" i="1"/>
  <c r="AR28" i="1"/>
  <c r="AR44" i="1"/>
  <c r="AR60" i="1"/>
  <c r="AR76" i="1"/>
  <c r="AR92" i="1"/>
  <c r="AR108" i="1"/>
  <c r="AR124" i="1"/>
  <c r="AR140" i="1"/>
  <c r="AR156" i="1"/>
  <c r="AR172" i="1"/>
  <c r="AR188" i="1"/>
  <c r="AR204" i="1"/>
  <c r="AR220" i="1"/>
  <c r="AR236" i="1"/>
  <c r="AR252" i="1"/>
  <c r="AR268" i="1"/>
  <c r="AR284" i="1"/>
  <c r="AR300" i="1"/>
  <c r="AR10" i="1"/>
  <c r="AR26" i="1"/>
  <c r="AR42" i="1"/>
  <c r="AR58" i="1"/>
  <c r="AR74" i="1"/>
  <c r="AR90" i="1"/>
  <c r="AR106" i="1"/>
  <c r="AR122" i="1"/>
  <c r="AR138" i="1"/>
  <c r="AR154" i="1"/>
  <c r="AR170" i="1"/>
  <c r="AR186" i="1"/>
  <c r="AR202" i="1"/>
  <c r="AR218" i="1"/>
  <c r="AR234" i="1"/>
  <c r="AR250" i="1"/>
  <c r="AR266" i="1"/>
  <c r="AR282" i="1"/>
  <c r="AR298" i="1"/>
  <c r="AR6" i="1"/>
  <c r="AR8" i="1"/>
  <c r="AR24" i="1"/>
  <c r="AR40" i="1"/>
  <c r="AR56" i="1"/>
  <c r="AR72" i="1"/>
  <c r="AR88" i="1"/>
  <c r="AR104" i="1"/>
  <c r="AR120" i="1"/>
  <c r="AR136" i="1"/>
  <c r="AR152" i="1"/>
  <c r="AR168" i="1"/>
  <c r="AR184" i="1"/>
  <c r="AR200" i="1"/>
  <c r="AR216" i="1"/>
  <c r="AR232" i="1"/>
  <c r="AR248" i="1"/>
  <c r="AR264" i="1"/>
  <c r="AR280" i="1"/>
  <c r="AR296" i="1"/>
  <c r="AR4" i="1"/>
  <c r="AR22" i="1"/>
  <c r="AR38" i="1"/>
  <c r="AR54" i="1"/>
  <c r="AR70" i="1"/>
  <c r="AR86" i="1"/>
  <c r="AR102" i="1"/>
  <c r="AR118" i="1"/>
  <c r="AR134" i="1"/>
  <c r="AR150" i="1"/>
  <c r="AR166" i="1"/>
  <c r="AR182" i="1"/>
  <c r="AR198" i="1"/>
  <c r="AR214" i="1"/>
  <c r="AR230" i="1"/>
  <c r="AR246" i="1"/>
  <c r="AR262" i="1"/>
  <c r="AR278" i="1"/>
  <c r="AR294" i="1"/>
  <c r="AR525" i="1"/>
  <c r="AR557" i="1"/>
  <c r="AR573" i="1"/>
  <c r="AR655" i="1"/>
  <c r="AR589" i="1"/>
  <c r="AR2403" i="1"/>
  <c r="AR2401" i="1"/>
  <c r="AR2399" i="1"/>
  <c r="AR2397" i="1"/>
  <c r="AR2395" i="1"/>
  <c r="AR2393" i="1"/>
  <c r="AR2391" i="1"/>
  <c r="AR2389" i="1"/>
  <c r="AR2387" i="1"/>
  <c r="AR2385" i="1"/>
  <c r="AR2383" i="1"/>
  <c r="AR2381" i="1"/>
  <c r="AR2379" i="1"/>
  <c r="AR2377" i="1"/>
  <c r="AR2375" i="1"/>
  <c r="AR2373" i="1"/>
  <c r="AR2371" i="1"/>
  <c r="AR2369" i="1"/>
  <c r="AR2367" i="1"/>
  <c r="AR2365" i="1"/>
  <c r="AR2363" i="1"/>
  <c r="AR2361" i="1"/>
  <c r="AR2359" i="1"/>
  <c r="AR2357" i="1"/>
  <c r="AR2355" i="1"/>
  <c r="AR2353" i="1"/>
  <c r="AR2351" i="1"/>
  <c r="AR2349" i="1"/>
  <c r="AR2347" i="1"/>
  <c r="AR2345" i="1"/>
  <c r="AR2343" i="1"/>
  <c r="AR2341" i="1"/>
  <c r="AR2339" i="1"/>
  <c r="AR2337" i="1"/>
  <c r="AR2335" i="1"/>
  <c r="AR2333" i="1"/>
  <c r="AR2331" i="1"/>
  <c r="AR2329" i="1"/>
  <c r="AR2327" i="1"/>
  <c r="AR2325" i="1"/>
  <c r="AR2323" i="1"/>
  <c r="AR2321" i="1"/>
  <c r="AR2319" i="1"/>
  <c r="AR2317" i="1"/>
  <c r="AR2315" i="1"/>
  <c r="AR2313" i="1"/>
  <c r="AR2311" i="1"/>
  <c r="AR2309" i="1"/>
  <c r="AR2307" i="1"/>
  <c r="AR2305" i="1"/>
  <c r="AR2303" i="1"/>
  <c r="AR2301" i="1"/>
  <c r="AR2299" i="1"/>
  <c r="AR2297" i="1"/>
  <c r="AR2295" i="1"/>
  <c r="AR2293" i="1"/>
  <c r="AR2402" i="1"/>
  <c r="AR2400" i="1"/>
  <c r="AR2398" i="1"/>
  <c r="AR2396" i="1"/>
  <c r="AR2394" i="1"/>
  <c r="AR2392" i="1"/>
  <c r="AR2390" i="1"/>
  <c r="AR2388" i="1"/>
  <c r="AR2386" i="1"/>
  <c r="AR2384" i="1"/>
  <c r="AR2382" i="1"/>
  <c r="AR2380" i="1"/>
  <c r="AR2378" i="1"/>
  <c r="AR2376" i="1"/>
  <c r="AR2374" i="1"/>
  <c r="AR2372" i="1"/>
  <c r="AR2370" i="1"/>
  <c r="AR2368" i="1"/>
  <c r="AR2366" i="1"/>
  <c r="AR2364" i="1"/>
  <c r="AR2362" i="1"/>
  <c r="AR2360" i="1"/>
  <c r="AR2358" i="1"/>
  <c r="AR2356" i="1"/>
  <c r="AR2354" i="1"/>
  <c r="AR2352" i="1"/>
  <c r="AR2350" i="1"/>
  <c r="AR2348" i="1"/>
  <c r="AR2346" i="1"/>
  <c r="AR2344" i="1"/>
  <c r="AR2342" i="1"/>
  <c r="AR2340" i="1"/>
  <c r="AR2338" i="1"/>
  <c r="AR2336" i="1"/>
  <c r="AR2334" i="1"/>
  <c r="AR2332" i="1"/>
  <c r="AR2330" i="1"/>
  <c r="AR2328" i="1"/>
  <c r="AR2326" i="1"/>
  <c r="AR2324" i="1"/>
  <c r="AR2322" i="1"/>
  <c r="AR2320" i="1"/>
  <c r="AR2318" i="1"/>
  <c r="AR2316" i="1"/>
  <c r="AR2314" i="1"/>
  <c r="AR2312" i="1"/>
  <c r="AR2310" i="1"/>
  <c r="AR2308" i="1"/>
  <c r="AR2306" i="1"/>
  <c r="AR2304" i="1"/>
  <c r="AR2302" i="1"/>
  <c r="AR2300" i="1"/>
  <c r="AR2298" i="1"/>
  <c r="AR2296" i="1"/>
  <c r="AR2294" i="1"/>
  <c r="AR2292" i="1"/>
  <c r="AR2290" i="1"/>
  <c r="AR2288" i="1"/>
  <c r="AR2286" i="1"/>
  <c r="AR2284" i="1"/>
  <c r="AR2282" i="1"/>
  <c r="AR2280" i="1"/>
  <c r="AR2278" i="1"/>
  <c r="AR2276" i="1"/>
  <c r="AR2274" i="1"/>
  <c r="AR2272" i="1"/>
  <c r="AR2270" i="1"/>
  <c r="AR2268" i="1"/>
  <c r="AR2266" i="1"/>
  <c r="AR2264" i="1"/>
  <c r="AR2262" i="1"/>
  <c r="AR2260" i="1"/>
  <c r="AR2258" i="1"/>
  <c r="AR2256" i="1"/>
  <c r="AR2254" i="1"/>
  <c r="AR2252" i="1"/>
  <c r="AR2250" i="1"/>
  <c r="AR2248" i="1"/>
  <c r="AR2246" i="1"/>
  <c r="AR2244" i="1"/>
  <c r="AR2242" i="1"/>
  <c r="AR2240" i="1"/>
  <c r="AR2238" i="1"/>
  <c r="AR2236" i="1"/>
  <c r="AR2234" i="1"/>
  <c r="AR2291" i="1"/>
  <c r="AR2275" i="1"/>
  <c r="AR2259" i="1"/>
  <c r="AR2243" i="1"/>
  <c r="AR2277" i="1"/>
  <c r="AR2261" i="1"/>
  <c r="AR2245" i="1"/>
  <c r="AR2279" i="1"/>
  <c r="AR2263" i="1"/>
  <c r="AR2247" i="1"/>
  <c r="AR2281" i="1"/>
  <c r="AR2265" i="1"/>
  <c r="AR2249" i="1"/>
  <c r="AR2233" i="1"/>
  <c r="AR2231" i="1"/>
  <c r="AR2229" i="1"/>
  <c r="AR2227" i="1"/>
  <c r="AR2225" i="1"/>
  <c r="AR2223" i="1"/>
  <c r="AR2221" i="1"/>
  <c r="AR2219" i="1"/>
  <c r="AR2217" i="1"/>
  <c r="AR2215" i="1"/>
  <c r="AR2213" i="1"/>
  <c r="AR2211" i="1"/>
  <c r="AR2209" i="1"/>
  <c r="AR2207" i="1"/>
  <c r="AR2205" i="1"/>
  <c r="AR2203" i="1"/>
  <c r="AR2201" i="1"/>
  <c r="AR2199" i="1"/>
  <c r="AR2197" i="1"/>
  <c r="AR2195" i="1"/>
  <c r="AR2193" i="1"/>
  <c r="AR2191" i="1"/>
  <c r="AR2189" i="1"/>
  <c r="AR2187" i="1"/>
  <c r="AR2185" i="1"/>
  <c r="AR2183" i="1"/>
  <c r="AR2181" i="1"/>
  <c r="AR2179" i="1"/>
  <c r="AR2177" i="1"/>
  <c r="AR2175" i="1"/>
  <c r="AR2173" i="1"/>
  <c r="AR2171" i="1"/>
  <c r="AR2169" i="1"/>
  <c r="AR2167" i="1"/>
  <c r="AR2165" i="1"/>
  <c r="AR2163" i="1"/>
  <c r="AR2161" i="1"/>
  <c r="AR2159" i="1"/>
  <c r="AR2157" i="1"/>
  <c r="AR2155" i="1"/>
  <c r="AR2153" i="1"/>
  <c r="AR2151" i="1"/>
  <c r="AR2149" i="1"/>
  <c r="AR2283" i="1"/>
  <c r="AR2267" i="1"/>
  <c r="AR2251" i="1"/>
  <c r="AR2235" i="1"/>
  <c r="AR2285" i="1"/>
  <c r="AR2269" i="1"/>
  <c r="AR2253" i="1"/>
  <c r="AR2237" i="1"/>
  <c r="AR2289" i="1"/>
  <c r="AR2273" i="1"/>
  <c r="AR2257" i="1"/>
  <c r="AR2241" i="1"/>
  <c r="AR2232" i="1"/>
  <c r="AR2230" i="1"/>
  <c r="AR2228" i="1"/>
  <c r="AR2226" i="1"/>
  <c r="AR2224" i="1"/>
  <c r="AR2222" i="1"/>
  <c r="AR2220" i="1"/>
  <c r="AR2218" i="1"/>
  <c r="AR2216" i="1"/>
  <c r="AR2214" i="1"/>
  <c r="AR2212" i="1"/>
  <c r="AR2210" i="1"/>
  <c r="AR2208" i="1"/>
  <c r="AR2206" i="1"/>
  <c r="AR2204" i="1"/>
  <c r="AR2202" i="1"/>
  <c r="AR2200" i="1"/>
  <c r="AR2198" i="1"/>
  <c r="AR2196" i="1"/>
  <c r="AR2194" i="1"/>
  <c r="AR2192" i="1"/>
  <c r="AR2190" i="1"/>
  <c r="AR2188" i="1"/>
  <c r="AR2186" i="1"/>
  <c r="AR2184" i="1"/>
  <c r="AR2182" i="1"/>
  <c r="AR2180" i="1"/>
  <c r="AR2178" i="1"/>
  <c r="AR2176" i="1"/>
  <c r="AR2174" i="1"/>
  <c r="AR2172" i="1"/>
  <c r="AR2170" i="1"/>
  <c r="AR2168" i="1"/>
  <c r="AR2166" i="1"/>
  <c r="AR2164" i="1"/>
  <c r="AR2162" i="1"/>
  <c r="AR2160" i="1"/>
  <c r="AR2158" i="1"/>
  <c r="AR2156" i="1"/>
  <c r="AR2154" i="1"/>
  <c r="AR2152" i="1"/>
  <c r="AR2150" i="1"/>
  <c r="AR2148" i="1"/>
  <c r="AR2146" i="1"/>
  <c r="AR2144" i="1"/>
  <c r="AR2142" i="1"/>
  <c r="AR2140" i="1"/>
  <c r="AR2138" i="1"/>
  <c r="AR2136" i="1"/>
  <c r="AR2134" i="1"/>
  <c r="AR2132" i="1"/>
  <c r="AR2130" i="1"/>
  <c r="AR2128" i="1"/>
  <c r="AR2126" i="1"/>
  <c r="AR2124" i="1"/>
  <c r="AR2122" i="1"/>
  <c r="AR2120" i="1"/>
  <c r="AR2118" i="1"/>
  <c r="AR2116" i="1"/>
  <c r="AR2114" i="1"/>
  <c r="AR2112" i="1"/>
  <c r="AR2110" i="1"/>
  <c r="AR2108" i="1"/>
  <c r="AR2106" i="1"/>
  <c r="AR2104" i="1"/>
  <c r="AR2102" i="1"/>
  <c r="AR2100" i="1"/>
  <c r="AR2098" i="1"/>
  <c r="AR2096" i="1"/>
  <c r="AR2094" i="1"/>
  <c r="AR2092" i="1"/>
  <c r="AR2090" i="1"/>
  <c r="AR2088" i="1"/>
  <c r="AR2086" i="1"/>
  <c r="AR2084" i="1"/>
  <c r="AR2082" i="1"/>
  <c r="AR2080" i="1"/>
  <c r="AR2078" i="1"/>
  <c r="AR2076" i="1"/>
  <c r="AR2074" i="1"/>
  <c r="AR2072" i="1"/>
  <c r="AR2139" i="1"/>
  <c r="AR2123" i="1"/>
  <c r="AR2107" i="1"/>
  <c r="AR2091" i="1"/>
  <c r="AR2075" i="1"/>
  <c r="AR2141" i="1"/>
  <c r="AR2125" i="1"/>
  <c r="AR2109" i="1"/>
  <c r="AR2093" i="1"/>
  <c r="AR2077" i="1"/>
  <c r="AR2143" i="1"/>
  <c r="AR2127" i="1"/>
  <c r="AR2111" i="1"/>
  <c r="AR2095" i="1"/>
  <c r="AR2079" i="1"/>
  <c r="AR2070" i="1"/>
  <c r="AR2068" i="1"/>
  <c r="AR2066" i="1"/>
  <c r="AR2064" i="1"/>
  <c r="AR2062" i="1"/>
  <c r="AR2060" i="1"/>
  <c r="AR2058" i="1"/>
  <c r="AR2056" i="1"/>
  <c r="AR2054" i="1"/>
  <c r="AR2052" i="1"/>
  <c r="AR2050" i="1"/>
  <c r="AR2048" i="1"/>
  <c r="AR2046" i="1"/>
  <c r="AR2044" i="1"/>
  <c r="AR2042" i="1"/>
  <c r="AR2040" i="1"/>
  <c r="AR2038" i="1"/>
  <c r="AR2036" i="1"/>
  <c r="AR2034" i="1"/>
  <c r="AR2031" i="1"/>
  <c r="AR2029" i="1"/>
  <c r="AR2027" i="1"/>
  <c r="AR2025" i="1"/>
  <c r="AR2023" i="1"/>
  <c r="AR2021" i="1"/>
  <c r="AR2019" i="1"/>
  <c r="AR2017" i="1"/>
  <c r="AR2015" i="1"/>
  <c r="AR2013" i="1"/>
  <c r="AR2011" i="1"/>
  <c r="AR2009" i="1"/>
  <c r="AR2007" i="1"/>
  <c r="AR2005" i="1"/>
  <c r="AR2003" i="1"/>
  <c r="AR2001" i="1"/>
  <c r="AR1999" i="1"/>
  <c r="AR1997" i="1"/>
  <c r="AR1995" i="1"/>
  <c r="AR1993" i="1"/>
  <c r="AR1991" i="1"/>
  <c r="AR1989" i="1"/>
  <c r="AR1987" i="1"/>
  <c r="AR1985" i="1"/>
  <c r="AR1983" i="1"/>
  <c r="AR1981" i="1"/>
  <c r="AR1979" i="1"/>
  <c r="AR1977" i="1"/>
  <c r="AR1975" i="1"/>
  <c r="AR1973" i="1"/>
  <c r="AR1971" i="1"/>
  <c r="AR1969" i="1"/>
  <c r="AR1967" i="1"/>
  <c r="AR1965" i="1"/>
  <c r="AR1963" i="1"/>
  <c r="AR1961" i="1"/>
  <c r="AR1959" i="1"/>
  <c r="AR1957" i="1"/>
  <c r="AR1955" i="1"/>
  <c r="AR1953" i="1"/>
  <c r="AR1951" i="1"/>
  <c r="AR1949" i="1"/>
  <c r="AR1947" i="1"/>
  <c r="AR1945" i="1"/>
  <c r="AR1943" i="1"/>
  <c r="AR1941" i="1"/>
  <c r="AR1939" i="1"/>
  <c r="AR1937" i="1"/>
  <c r="AR1935" i="1"/>
  <c r="AR1933" i="1"/>
  <c r="AR1931" i="1"/>
  <c r="AR1927" i="1"/>
  <c r="AR1925" i="1"/>
  <c r="AR1923" i="1"/>
  <c r="AR1921" i="1"/>
  <c r="AR1919" i="1"/>
  <c r="AR1917" i="1"/>
  <c r="AR1915" i="1"/>
  <c r="AR1913" i="1"/>
  <c r="AR1911" i="1"/>
  <c r="AR1909" i="1"/>
  <c r="AR2145" i="1"/>
  <c r="AR2129" i="1"/>
  <c r="AR2113" i="1"/>
  <c r="AR2097" i="1"/>
  <c r="AR2081" i="1"/>
  <c r="AR2287" i="1"/>
  <c r="AR2147" i="1"/>
  <c r="AR2131" i="1"/>
  <c r="AR2115" i="1"/>
  <c r="AR2099" i="1"/>
  <c r="AR2083" i="1"/>
  <c r="AR2271" i="1"/>
  <c r="AR2133" i="1"/>
  <c r="AR2117" i="1"/>
  <c r="AR2101" i="1"/>
  <c r="AR2085" i="1"/>
  <c r="AR2119" i="1"/>
  <c r="AR2059" i="1"/>
  <c r="AR2043" i="1"/>
  <c r="AR2026" i="1"/>
  <c r="AR2010" i="1"/>
  <c r="AR1994" i="1"/>
  <c r="AR1978" i="1"/>
  <c r="AR1962" i="1"/>
  <c r="AR1946" i="1"/>
  <c r="AR1930" i="1"/>
  <c r="AR1928" i="1"/>
  <c r="AR1912" i="1"/>
  <c r="AR1837" i="1"/>
  <c r="AR2121" i="1"/>
  <c r="AR2061" i="1"/>
  <c r="AR2045" i="1"/>
  <c r="AR2028" i="1"/>
  <c r="AR2012" i="1"/>
  <c r="AR1996" i="1"/>
  <c r="AR1980" i="1"/>
  <c r="AR1964" i="1"/>
  <c r="AR1948" i="1"/>
  <c r="AR1932" i="1"/>
  <c r="AR1914" i="1"/>
  <c r="AR1887" i="1"/>
  <c r="AR1885" i="1"/>
  <c r="AR1883" i="1"/>
  <c r="AR1881" i="1"/>
  <c r="AR1879" i="1"/>
  <c r="AR1877" i="1"/>
  <c r="AR1875" i="1"/>
  <c r="AR1873" i="1"/>
  <c r="AR1871" i="1"/>
  <c r="AR1869" i="1"/>
  <c r="AR1867" i="1"/>
  <c r="AR1865" i="1"/>
  <c r="AR1863" i="1"/>
  <c r="AR1861" i="1"/>
  <c r="AR1859" i="1"/>
  <c r="AR1857" i="1"/>
  <c r="AR1855" i="1"/>
  <c r="AR1853" i="1"/>
  <c r="AR1851" i="1"/>
  <c r="AR1849" i="1"/>
  <c r="AR1847" i="1"/>
  <c r="AR1845" i="1"/>
  <c r="AR1843" i="1"/>
  <c r="AR1841" i="1"/>
  <c r="AR1839" i="1"/>
  <c r="AR1835" i="1"/>
  <c r="AR1833" i="1"/>
  <c r="AR1831" i="1"/>
  <c r="AR1829" i="1"/>
  <c r="AR1827" i="1"/>
  <c r="AR1825" i="1"/>
  <c r="AR1823" i="1"/>
  <c r="AR1821" i="1"/>
  <c r="AR1819" i="1"/>
  <c r="AR1817" i="1"/>
  <c r="AR1815" i="1"/>
  <c r="AR1813" i="1"/>
  <c r="AR1811" i="1"/>
  <c r="AR1809" i="1"/>
  <c r="AR1807" i="1"/>
  <c r="AR1805" i="1"/>
  <c r="AR1803" i="1"/>
  <c r="AR1801" i="1"/>
  <c r="AR1799" i="1"/>
  <c r="AR1797" i="1"/>
  <c r="AR1795" i="1"/>
  <c r="AR1793" i="1"/>
  <c r="AR1791" i="1"/>
  <c r="AR1789" i="1"/>
  <c r="AR1787" i="1"/>
  <c r="AR1785" i="1"/>
  <c r="AR1783" i="1"/>
  <c r="AR1781" i="1"/>
  <c r="AR1779" i="1"/>
  <c r="AR1777" i="1"/>
  <c r="AR1775" i="1"/>
  <c r="AR1773" i="1"/>
  <c r="AR1771" i="1"/>
  <c r="AR1769" i="1"/>
  <c r="AR1767" i="1"/>
  <c r="AR1765" i="1"/>
  <c r="AR1763" i="1"/>
  <c r="AR1761" i="1"/>
  <c r="AR1759" i="1"/>
  <c r="AR1757" i="1"/>
  <c r="AR1755" i="1"/>
  <c r="AR1753" i="1"/>
  <c r="AR1751" i="1"/>
  <c r="AR2103" i="1"/>
  <c r="AR2063" i="1"/>
  <c r="AR2047" i="1"/>
  <c r="AR2030" i="1"/>
  <c r="AR2014" i="1"/>
  <c r="AR1998" i="1"/>
  <c r="AR1982" i="1"/>
  <c r="AR1966" i="1"/>
  <c r="AR1950" i="1"/>
  <c r="AR1934" i="1"/>
  <c r="AR1916" i="1"/>
  <c r="AR1907" i="1"/>
  <c r="AR1905" i="1"/>
  <c r="AR1903" i="1"/>
  <c r="AR1901" i="1"/>
  <c r="AR1899" i="1"/>
  <c r="AR1897" i="1"/>
  <c r="AR1895" i="1"/>
  <c r="AR1893" i="1"/>
  <c r="AR1891" i="1"/>
  <c r="AR1889" i="1"/>
  <c r="AR2255" i="1"/>
  <c r="AR2105" i="1"/>
  <c r="AR2065" i="1"/>
  <c r="AR2049" i="1"/>
  <c r="AR2032" i="1"/>
  <c r="AR2016" i="1"/>
  <c r="AR2000" i="1"/>
  <c r="AR1984" i="1"/>
  <c r="AR1968" i="1"/>
  <c r="AR1952" i="1"/>
  <c r="AR1936" i="1"/>
  <c r="AR1918" i="1"/>
  <c r="AR2239" i="1"/>
  <c r="AR2087" i="1"/>
  <c r="AR2067" i="1"/>
  <c r="AR2051" i="1"/>
  <c r="AR2035" i="1"/>
  <c r="AR2018" i="1"/>
  <c r="AR2002" i="1"/>
  <c r="AR1986" i="1"/>
  <c r="AR1970" i="1"/>
  <c r="AR1954" i="1"/>
  <c r="AR1938" i="1"/>
  <c r="AR1929" i="1"/>
  <c r="AR1920" i="1"/>
  <c r="AR2135" i="1"/>
  <c r="AR2071" i="1"/>
  <c r="AR2055" i="1"/>
  <c r="AR2039" i="1"/>
  <c r="AR2022" i="1"/>
  <c r="AR2006" i="1"/>
  <c r="AR1990" i="1"/>
  <c r="AR1974" i="1"/>
  <c r="AR1958" i="1"/>
  <c r="AR1942" i="1"/>
  <c r="AR1924" i="1"/>
  <c r="AR1908" i="1"/>
  <c r="AR1906" i="1"/>
  <c r="AR1904" i="1"/>
  <c r="AR1902" i="1"/>
  <c r="AR1900" i="1"/>
  <c r="AR1898" i="1"/>
  <c r="AR1896" i="1"/>
  <c r="AR1894" i="1"/>
  <c r="AR1892" i="1"/>
  <c r="AR1890" i="1"/>
  <c r="AR1888" i="1"/>
  <c r="AR1886" i="1"/>
  <c r="AR1884" i="1"/>
  <c r="AR1882" i="1"/>
  <c r="AR1880" i="1"/>
  <c r="AR1878" i="1"/>
  <c r="AR1876" i="1"/>
  <c r="AR1874" i="1"/>
  <c r="AR1872" i="1"/>
  <c r="AR1870" i="1"/>
  <c r="AR1868" i="1"/>
  <c r="AR1866" i="1"/>
  <c r="AR1864" i="1"/>
  <c r="AR1862" i="1"/>
  <c r="AR1860" i="1"/>
  <c r="AR1858" i="1"/>
  <c r="AR1856" i="1"/>
  <c r="AR1854" i="1"/>
  <c r="AR1852" i="1"/>
  <c r="AR1850" i="1"/>
  <c r="AR1848" i="1"/>
  <c r="AR1846" i="1"/>
  <c r="AR1844" i="1"/>
  <c r="AR1842" i="1"/>
  <c r="AR1840" i="1"/>
  <c r="AR1838" i="1"/>
  <c r="AR1836" i="1"/>
  <c r="AR1834" i="1"/>
  <c r="AR1832" i="1"/>
  <c r="AR1830" i="1"/>
  <c r="AR1828" i="1"/>
  <c r="AR1826" i="1"/>
  <c r="AR1824" i="1"/>
  <c r="AR1822" i="1"/>
  <c r="AR1820" i="1"/>
  <c r="AR1818" i="1"/>
  <c r="AR1816" i="1"/>
  <c r="AR1814" i="1"/>
  <c r="AR1812" i="1"/>
  <c r="AR1810" i="1"/>
  <c r="AR1808" i="1"/>
  <c r="AR1806" i="1"/>
  <c r="AR1804" i="1"/>
  <c r="AR1802" i="1"/>
  <c r="AR1800" i="1"/>
  <c r="AR1798" i="1"/>
  <c r="AR1796" i="1"/>
  <c r="AR1794" i="1"/>
  <c r="AR1792" i="1"/>
  <c r="AR1790" i="1"/>
  <c r="AR1788" i="1"/>
  <c r="AR1786" i="1"/>
  <c r="AR1784" i="1"/>
  <c r="AR1782" i="1"/>
  <c r="AR1780" i="1"/>
  <c r="AR1778" i="1"/>
  <c r="AR1776" i="1"/>
  <c r="AR1774" i="1"/>
  <c r="AR1772" i="1"/>
  <c r="AR1770" i="1"/>
  <c r="AR1768" i="1"/>
  <c r="AR1766" i="1"/>
  <c r="AR1764" i="1"/>
  <c r="AR1762" i="1"/>
  <c r="AR1760" i="1"/>
  <c r="AR1758" i="1"/>
  <c r="AR1756" i="1"/>
  <c r="AR1754" i="1"/>
  <c r="AR1752" i="1"/>
  <c r="AR1750" i="1"/>
  <c r="AR1748" i="1"/>
  <c r="AR1746" i="1"/>
  <c r="AR1744" i="1"/>
  <c r="AR1742" i="1"/>
  <c r="AR1740" i="1"/>
  <c r="AR1738" i="1"/>
  <c r="AR1736" i="1"/>
  <c r="AR1734" i="1"/>
  <c r="AR1732" i="1"/>
  <c r="AR1730" i="1"/>
  <c r="AR1728" i="1"/>
  <c r="AR1726" i="1"/>
  <c r="AR1724" i="1"/>
  <c r="AR1722" i="1"/>
  <c r="AR1720" i="1"/>
  <c r="AR1718" i="1"/>
  <c r="AR1716" i="1"/>
  <c r="AR1714" i="1"/>
  <c r="AR1712" i="1"/>
  <c r="AR1710" i="1"/>
  <c r="AR1708" i="1"/>
  <c r="AR1706" i="1"/>
  <c r="AR1704" i="1"/>
  <c r="AR1702" i="1"/>
  <c r="AR1700" i="1"/>
  <c r="AR1698" i="1"/>
  <c r="AR1696" i="1"/>
  <c r="AR1694" i="1"/>
  <c r="AR1692" i="1"/>
  <c r="AR1690" i="1"/>
  <c r="AR1688" i="1"/>
  <c r="AR1686" i="1"/>
  <c r="AR1684" i="1"/>
  <c r="AR1682" i="1"/>
  <c r="AR1680" i="1"/>
  <c r="AR1678" i="1"/>
  <c r="AR1676" i="1"/>
  <c r="AR1674" i="1"/>
  <c r="AR1672" i="1"/>
  <c r="AR1670" i="1"/>
  <c r="AR1668" i="1"/>
  <c r="AR1666" i="1"/>
  <c r="AR1664" i="1"/>
  <c r="AR1662" i="1"/>
  <c r="AR1660" i="1"/>
  <c r="AR1658" i="1"/>
  <c r="AR1656" i="1"/>
  <c r="AR1654" i="1"/>
  <c r="AR1652" i="1"/>
  <c r="AR1650" i="1"/>
  <c r="AR1648" i="1"/>
  <c r="AR1646" i="1"/>
  <c r="AR1644" i="1"/>
  <c r="AR1642" i="1"/>
  <c r="AR1640" i="1"/>
  <c r="AR1638" i="1"/>
  <c r="AR1636" i="1"/>
  <c r="AR1634" i="1"/>
  <c r="AR1632" i="1"/>
  <c r="AR1630" i="1"/>
  <c r="AR1628" i="1"/>
  <c r="AR1626" i="1"/>
  <c r="AR1624" i="1"/>
  <c r="AR1622" i="1"/>
  <c r="AR1620" i="1"/>
  <c r="AR1618" i="1"/>
  <c r="AR1616" i="1"/>
  <c r="AR1614" i="1"/>
  <c r="AR1612" i="1"/>
  <c r="AR1610" i="1"/>
  <c r="AR1608" i="1"/>
  <c r="AR1606" i="1"/>
  <c r="AR1604" i="1"/>
  <c r="AR1602" i="1"/>
  <c r="AR1600" i="1"/>
  <c r="AR1598" i="1"/>
  <c r="AR1596" i="1"/>
  <c r="AR1594" i="1"/>
  <c r="AR1592" i="1"/>
  <c r="AR2073" i="1"/>
  <c r="AR2008" i="1"/>
  <c r="AR1944" i="1"/>
  <c r="AR1926" i="1"/>
  <c r="AR1737" i="1"/>
  <c r="AR1721" i="1"/>
  <c r="AR1705" i="1"/>
  <c r="AR1689" i="1"/>
  <c r="AR1673" i="1"/>
  <c r="AR1657" i="1"/>
  <c r="AR1641" i="1"/>
  <c r="AR1625" i="1"/>
  <c r="AR1609" i="1"/>
  <c r="AR1593" i="1"/>
  <c r="AR1570" i="1"/>
  <c r="AR1466" i="1"/>
  <c r="AR1446" i="1"/>
  <c r="AR1434" i="1"/>
  <c r="AR1422" i="1"/>
  <c r="AR1416" i="1"/>
  <c r="AR1406" i="1"/>
  <c r="AR1396" i="1"/>
  <c r="AR1390" i="1"/>
  <c r="AR1378" i="1"/>
  <c r="AR1370" i="1"/>
  <c r="AR1358" i="1"/>
  <c r="AR1350" i="1"/>
  <c r="AR1338" i="1"/>
  <c r="AR1328" i="1"/>
  <c r="AR1318" i="1"/>
  <c r="AR1306" i="1"/>
  <c r="AR1298" i="1"/>
  <c r="AR2037" i="1"/>
  <c r="AR1972" i="1"/>
  <c r="AR1739" i="1"/>
  <c r="AR1723" i="1"/>
  <c r="AR1707" i="1"/>
  <c r="AR1691" i="1"/>
  <c r="AR1675" i="1"/>
  <c r="AR1659" i="1"/>
  <c r="AR1643" i="1"/>
  <c r="AR1627" i="1"/>
  <c r="AR1611" i="1"/>
  <c r="AR1595" i="1"/>
  <c r="AR1580" i="1"/>
  <c r="AR1460" i="1"/>
  <c r="AR1440" i="1"/>
  <c r="AR1426" i="1"/>
  <c r="AR1412" i="1"/>
  <c r="AR1400" i="1"/>
  <c r="AR1388" i="1"/>
  <c r="AR1376" i="1"/>
  <c r="AR1364" i="1"/>
  <c r="AR1354" i="1"/>
  <c r="AR1344" i="1"/>
  <c r="AR1332" i="1"/>
  <c r="AR1324" i="1"/>
  <c r="AR1316" i="1"/>
  <c r="AR1304" i="1"/>
  <c r="AR1294" i="1"/>
  <c r="AR2057" i="1"/>
  <c r="AR1992" i="1"/>
  <c r="AR1910" i="1"/>
  <c r="AR1741" i="1"/>
  <c r="AR1725" i="1"/>
  <c r="AR1709" i="1"/>
  <c r="AR1693" i="1"/>
  <c r="AR1677" i="1"/>
  <c r="AR1661" i="1"/>
  <c r="AR1645" i="1"/>
  <c r="AR1629" i="1"/>
  <c r="AR1613" i="1"/>
  <c r="AR1597" i="1"/>
  <c r="AR1528" i="1"/>
  <c r="AR1520" i="1"/>
  <c r="AR1516" i="1"/>
  <c r="AR1512" i="1"/>
  <c r="AR1508" i="1"/>
  <c r="AR1504" i="1"/>
  <c r="AR1500" i="1"/>
  <c r="AR1496" i="1"/>
  <c r="AR1492" i="1"/>
  <c r="AR1488" i="1"/>
  <c r="AR1484" i="1"/>
  <c r="AR1480" i="1"/>
  <c r="AR1476" i="1"/>
  <c r="AR1472" i="1"/>
  <c r="AR1468" i="1"/>
  <c r="AR1462" i="1"/>
  <c r="AR1456" i="1"/>
  <c r="AR1452" i="1"/>
  <c r="AR1448" i="1"/>
  <c r="AR1442" i="1"/>
  <c r="AR1436" i="1"/>
  <c r="AR1430" i="1"/>
  <c r="AR1424" i="1"/>
  <c r="AR1418" i="1"/>
  <c r="AR1410" i="1"/>
  <c r="AR1404" i="1"/>
  <c r="AR1398" i="1"/>
  <c r="AR1392" i="1"/>
  <c r="AR1386" i="1"/>
  <c r="AR1382" i="1"/>
  <c r="AR1374" i="1"/>
  <c r="AR1366" i="1"/>
  <c r="AR1360" i="1"/>
  <c r="AR1352" i="1"/>
  <c r="AR1348" i="1"/>
  <c r="AR1342" i="1"/>
  <c r="AR1336" i="1"/>
  <c r="AR1326" i="1"/>
  <c r="AR1320" i="1"/>
  <c r="AR1314" i="1"/>
  <c r="AR1310" i="1"/>
  <c r="AR1302" i="1"/>
  <c r="AR1296" i="1"/>
  <c r="AR1290" i="1"/>
  <c r="AR2020" i="1"/>
  <c r="AR1956" i="1"/>
  <c r="AR1743" i="1"/>
  <c r="AR1727" i="1"/>
  <c r="AR1711" i="1"/>
  <c r="AR1695" i="1"/>
  <c r="AR1679" i="1"/>
  <c r="AR1663" i="1"/>
  <c r="AR1647" i="1"/>
  <c r="AR1631" i="1"/>
  <c r="AR1615" i="1"/>
  <c r="AR1599" i="1"/>
  <c r="AR1590" i="1"/>
  <c r="AR1588" i="1"/>
  <c r="AR1586" i="1"/>
  <c r="AR1584" i="1"/>
  <c r="AR1582" i="1"/>
  <c r="AR1578" i="1"/>
  <c r="AR1576" i="1"/>
  <c r="AR1574" i="1"/>
  <c r="AR1572" i="1"/>
  <c r="AR1568" i="1"/>
  <c r="AR1566" i="1"/>
  <c r="AR1564" i="1"/>
  <c r="AR1562" i="1"/>
  <c r="AR1560" i="1"/>
  <c r="AR1558" i="1"/>
  <c r="AR1556" i="1"/>
  <c r="AR1554" i="1"/>
  <c r="AR1552" i="1"/>
  <c r="AR1550" i="1"/>
  <c r="AR1548" i="1"/>
  <c r="AR1546" i="1"/>
  <c r="AR1544" i="1"/>
  <c r="AR1542" i="1"/>
  <c r="AR1540" i="1"/>
  <c r="AR1538" i="1"/>
  <c r="AR1536" i="1"/>
  <c r="AR1534" i="1"/>
  <c r="AR1532" i="1"/>
  <c r="AR1530" i="1"/>
  <c r="AR1526" i="1"/>
  <c r="AR1524" i="1"/>
  <c r="AR1522" i="1"/>
  <c r="AR1518" i="1"/>
  <c r="AR1514" i="1"/>
  <c r="AR1510" i="1"/>
  <c r="AR1506" i="1"/>
  <c r="AR1502" i="1"/>
  <c r="AR1498" i="1"/>
  <c r="AR1494" i="1"/>
  <c r="AR1490" i="1"/>
  <c r="AR1486" i="1"/>
  <c r="AR1482" i="1"/>
  <c r="AR1478" i="1"/>
  <c r="AR1474" i="1"/>
  <c r="AR1470" i="1"/>
  <c r="AR1464" i="1"/>
  <c r="AR1458" i="1"/>
  <c r="AR1454" i="1"/>
  <c r="AR1450" i="1"/>
  <c r="AR1444" i="1"/>
  <c r="AR1438" i="1"/>
  <c r="AR1432" i="1"/>
  <c r="AR1428" i="1"/>
  <c r="AR1420" i="1"/>
  <c r="AR1414" i="1"/>
  <c r="AR1408" i="1"/>
  <c r="AR1402" i="1"/>
  <c r="AR1394" i="1"/>
  <c r="AR1384" i="1"/>
  <c r="AR1380" i="1"/>
  <c r="AR1372" i="1"/>
  <c r="AR1368" i="1"/>
  <c r="AR1362" i="1"/>
  <c r="AR1356" i="1"/>
  <c r="AR1346" i="1"/>
  <c r="AR1340" i="1"/>
  <c r="AR1334" i="1"/>
  <c r="AR1330" i="1"/>
  <c r="AR1322" i="1"/>
  <c r="AR1312" i="1"/>
  <c r="AR1308" i="1"/>
  <c r="AR1300" i="1"/>
  <c r="AR1292" i="1"/>
  <c r="AR2041" i="1"/>
  <c r="AR1976" i="1"/>
  <c r="AR1745" i="1"/>
  <c r="AR1729" i="1"/>
  <c r="AR1713" i="1"/>
  <c r="AR1697" i="1"/>
  <c r="AR1681" i="1"/>
  <c r="AR1665" i="1"/>
  <c r="AR1649" i="1"/>
  <c r="AR1633" i="1"/>
  <c r="AR1617" i="1"/>
  <c r="AR1601" i="1"/>
  <c r="AR2069" i="1"/>
  <c r="AR2004" i="1"/>
  <c r="AR1940" i="1"/>
  <c r="AR1922" i="1"/>
  <c r="AR1747" i="1"/>
  <c r="AR1731" i="1"/>
  <c r="AR1715" i="1"/>
  <c r="AR1699" i="1"/>
  <c r="AR1683" i="1"/>
  <c r="AR1667" i="1"/>
  <c r="AR1651" i="1"/>
  <c r="AR1635" i="1"/>
  <c r="AR1619" i="1"/>
  <c r="AR1603" i="1"/>
  <c r="AR1701" i="1"/>
  <c r="AR1685" i="1"/>
  <c r="AR1669" i="1"/>
  <c r="AR1653" i="1"/>
  <c r="AR1637" i="1"/>
  <c r="AR1621" i="1"/>
  <c r="AR1605" i="1"/>
  <c r="AR2137" i="1"/>
  <c r="AR2024" i="1"/>
  <c r="AR1960" i="1"/>
  <c r="AR1749" i="1"/>
  <c r="AR1733" i="1"/>
  <c r="AR1717" i="1"/>
  <c r="AR1671" i="1"/>
  <c r="AR1581" i="1"/>
  <c r="AR1565" i="1"/>
  <c r="AR1549" i="1"/>
  <c r="AR1533" i="1"/>
  <c r="AR1517" i="1"/>
  <c r="AR1501" i="1"/>
  <c r="AR1485" i="1"/>
  <c r="AR1469" i="1"/>
  <c r="AR1453" i="1"/>
  <c r="AR1437" i="1"/>
  <c r="AR1421" i="1"/>
  <c r="AR1405" i="1"/>
  <c r="AR1389" i="1"/>
  <c r="AR1373" i="1"/>
  <c r="AR1357" i="1"/>
  <c r="AR1341" i="1"/>
  <c r="AR1325" i="1"/>
  <c r="AR1309" i="1"/>
  <c r="AR1293" i="1"/>
  <c r="AR1146" i="1"/>
  <c r="AR1084" i="1"/>
  <c r="AR1074" i="1"/>
  <c r="AR1068" i="1"/>
  <c r="AR1062" i="1"/>
  <c r="AR1058" i="1"/>
  <c r="AR1054" i="1"/>
  <c r="AR1048" i="1"/>
  <c r="AR1042" i="1"/>
  <c r="AR1034" i="1"/>
  <c r="AR1028" i="1"/>
  <c r="AR1022" i="1"/>
  <c r="AR1014" i="1"/>
  <c r="AR1006" i="1"/>
  <c r="AR1000" i="1"/>
  <c r="AR992" i="1"/>
  <c r="AR982" i="1"/>
  <c r="AR974" i="1"/>
  <c r="AR966" i="1"/>
  <c r="AR960" i="1"/>
  <c r="AR952" i="1"/>
  <c r="AR944" i="1"/>
  <c r="AR934" i="1"/>
  <c r="AR926" i="1"/>
  <c r="AR918" i="1"/>
  <c r="AR910" i="1"/>
  <c r="AR900" i="1"/>
  <c r="AR892" i="1"/>
  <c r="AR884" i="1"/>
  <c r="AR876" i="1"/>
  <c r="AR868" i="1"/>
  <c r="AR860" i="1"/>
  <c r="AR852" i="1"/>
  <c r="AR846" i="1"/>
  <c r="AR838" i="1"/>
  <c r="AR830" i="1"/>
  <c r="AR822" i="1"/>
  <c r="AR814" i="1"/>
  <c r="AR806" i="1"/>
  <c r="AR798" i="1"/>
  <c r="AR792" i="1"/>
  <c r="AR786" i="1"/>
  <c r="AR780" i="1"/>
  <c r="AR772" i="1"/>
  <c r="AR764" i="1"/>
  <c r="AR756" i="1"/>
  <c r="AR744" i="1"/>
  <c r="AR736" i="1"/>
  <c r="AR728" i="1"/>
  <c r="AR720" i="1"/>
  <c r="AR712" i="1"/>
  <c r="AR702" i="1"/>
  <c r="AR692" i="1"/>
  <c r="AR684" i="1"/>
  <c r="AR674" i="1"/>
  <c r="AR666" i="1"/>
  <c r="AR658" i="1"/>
  <c r="AR652" i="1"/>
  <c r="AR646" i="1"/>
  <c r="AR638" i="1"/>
  <c r="AR630" i="1"/>
  <c r="AR1655" i="1"/>
  <c r="AR1583" i="1"/>
  <c r="AR1567" i="1"/>
  <c r="AR1551" i="1"/>
  <c r="AR1535" i="1"/>
  <c r="AR1519" i="1"/>
  <c r="AR1503" i="1"/>
  <c r="AR1487" i="1"/>
  <c r="AR1471" i="1"/>
  <c r="AR1455" i="1"/>
  <c r="AR1439" i="1"/>
  <c r="AR1423" i="1"/>
  <c r="AR1407" i="1"/>
  <c r="AR1391" i="1"/>
  <c r="AR1375" i="1"/>
  <c r="AR1359" i="1"/>
  <c r="AR1343" i="1"/>
  <c r="AR1327" i="1"/>
  <c r="AR1311" i="1"/>
  <c r="AR1295" i="1"/>
  <c r="AR1168" i="1"/>
  <c r="AR1112" i="1"/>
  <c r="AR1106" i="1"/>
  <c r="AR1102" i="1"/>
  <c r="AR1098" i="1"/>
  <c r="AR1094" i="1"/>
  <c r="AR1090" i="1"/>
  <c r="AR1086" i="1"/>
  <c r="AR1080" i="1"/>
  <c r="AR1076" i="1"/>
  <c r="AR1070" i="1"/>
  <c r="AR1064" i="1"/>
  <c r="AR1056" i="1"/>
  <c r="AR1050" i="1"/>
  <c r="AR1044" i="1"/>
  <c r="AR1036" i="1"/>
  <c r="AR1030" i="1"/>
  <c r="AR1024" i="1"/>
  <c r="AR1016" i="1"/>
  <c r="AR1010" i="1"/>
  <c r="AR1002" i="1"/>
  <c r="AR994" i="1"/>
  <c r="AR986" i="1"/>
  <c r="AR978" i="1"/>
  <c r="AR968" i="1"/>
  <c r="AR958" i="1"/>
  <c r="AR948" i="1"/>
  <c r="AR940" i="1"/>
  <c r="AR938" i="1"/>
  <c r="AR928" i="1"/>
  <c r="AR922" i="1"/>
  <c r="AR914" i="1"/>
  <c r="AR906" i="1"/>
  <c r="AR898" i="1"/>
  <c r="AR890" i="1"/>
  <c r="AR882" i="1"/>
  <c r="AR872" i="1"/>
  <c r="AR866" i="1"/>
  <c r="AR858" i="1"/>
  <c r="AR850" i="1"/>
  <c r="AR842" i="1"/>
  <c r="AR836" i="1"/>
  <c r="AR828" i="1"/>
  <c r="AR820" i="1"/>
  <c r="AR808" i="1"/>
  <c r="AR800" i="1"/>
  <c r="AR790" i="1"/>
  <c r="AR784" i="1"/>
  <c r="AR776" i="1"/>
  <c r="AR766" i="1"/>
  <c r="AR758" i="1"/>
  <c r="AR750" i="1"/>
  <c r="AR742" i="1"/>
  <c r="AR734" i="1"/>
  <c r="AR726" i="1"/>
  <c r="AR716" i="1"/>
  <c r="AR708" i="1"/>
  <c r="AR700" i="1"/>
  <c r="AR690" i="1"/>
  <c r="AR680" i="1"/>
  <c r="AR672" i="1"/>
  <c r="AR662" i="1"/>
  <c r="AR650" i="1"/>
  <c r="AR640" i="1"/>
  <c r="AR632" i="1"/>
  <c r="AR1639" i="1"/>
  <c r="AR1585" i="1"/>
  <c r="AR1569" i="1"/>
  <c r="AR1553" i="1"/>
  <c r="AR1537" i="1"/>
  <c r="AR1521" i="1"/>
  <c r="AR1505" i="1"/>
  <c r="AR1489" i="1"/>
  <c r="AR1473" i="1"/>
  <c r="AR1457" i="1"/>
  <c r="AR1441" i="1"/>
  <c r="AR1425" i="1"/>
  <c r="AR1409" i="1"/>
  <c r="AR1393" i="1"/>
  <c r="AR1377" i="1"/>
  <c r="AR1361" i="1"/>
  <c r="AR1345" i="1"/>
  <c r="AR1329" i="1"/>
  <c r="AR1313" i="1"/>
  <c r="AR1297" i="1"/>
  <c r="AR1288" i="1"/>
  <c r="AR1286" i="1"/>
  <c r="AR1284" i="1"/>
  <c r="AR1282" i="1"/>
  <c r="AR1280" i="1"/>
  <c r="AR1278" i="1"/>
  <c r="AR1276" i="1"/>
  <c r="AR1274" i="1"/>
  <c r="AR1272" i="1"/>
  <c r="AR1270" i="1"/>
  <c r="AR1268" i="1"/>
  <c r="AR1266" i="1"/>
  <c r="AR1264" i="1"/>
  <c r="AR1262" i="1"/>
  <c r="AR1260" i="1"/>
  <c r="AR1258" i="1"/>
  <c r="AR1256" i="1"/>
  <c r="AR1254" i="1"/>
  <c r="AR1252" i="1"/>
  <c r="AR1250" i="1"/>
  <c r="AR1248" i="1"/>
  <c r="AR1246" i="1"/>
  <c r="AR1244" i="1"/>
  <c r="AR1242" i="1"/>
  <c r="AR1240" i="1"/>
  <c r="AR1238" i="1"/>
  <c r="AR1236" i="1"/>
  <c r="AR1234" i="1"/>
  <c r="AR1232" i="1"/>
  <c r="AR1230" i="1"/>
  <c r="AR1228" i="1"/>
  <c r="AR1226" i="1"/>
  <c r="AR1224" i="1"/>
  <c r="AR1222" i="1"/>
  <c r="AR1220" i="1"/>
  <c r="AR1218" i="1"/>
  <c r="AR1216" i="1"/>
  <c r="AR1214" i="1"/>
  <c r="AR1212" i="1"/>
  <c r="AR1210" i="1"/>
  <c r="AR1208" i="1"/>
  <c r="AR1206" i="1"/>
  <c r="AR1204" i="1"/>
  <c r="AR1202" i="1"/>
  <c r="AR1200" i="1"/>
  <c r="AR1198" i="1"/>
  <c r="AR1196" i="1"/>
  <c r="AR1194" i="1"/>
  <c r="AR1192" i="1"/>
  <c r="AR1190" i="1"/>
  <c r="AR1188" i="1"/>
  <c r="AR1186" i="1"/>
  <c r="AR1184" i="1"/>
  <c r="AR1182" i="1"/>
  <c r="AR1180" i="1"/>
  <c r="AR1178" i="1"/>
  <c r="AR1176" i="1"/>
  <c r="AR1174" i="1"/>
  <c r="AR1172" i="1"/>
  <c r="AR1170" i="1"/>
  <c r="AR1166" i="1"/>
  <c r="AR1164" i="1"/>
  <c r="AR1162" i="1"/>
  <c r="AR1160" i="1"/>
  <c r="AR1158" i="1"/>
  <c r="AR1156" i="1"/>
  <c r="AR1154" i="1"/>
  <c r="AR1152" i="1"/>
  <c r="AR1150" i="1"/>
  <c r="AR1148" i="1"/>
  <c r="AR1144" i="1"/>
  <c r="AR1142" i="1"/>
  <c r="AR1140" i="1"/>
  <c r="AR1138" i="1"/>
  <c r="AR1136" i="1"/>
  <c r="AR1134" i="1"/>
  <c r="AR1132" i="1"/>
  <c r="AR1130" i="1"/>
  <c r="AR1128" i="1"/>
  <c r="AR1126" i="1"/>
  <c r="AR1124" i="1"/>
  <c r="AR1122" i="1"/>
  <c r="AR1118" i="1"/>
  <c r="AR1116" i="1"/>
  <c r="AR1114" i="1"/>
  <c r="AR1110" i="1"/>
  <c r="AR1108" i="1"/>
  <c r="AR1104" i="1"/>
  <c r="AR1100" i="1"/>
  <c r="AR1096" i="1"/>
  <c r="AR1092" i="1"/>
  <c r="AR1088" i="1"/>
  <c r="AR1082" i="1"/>
  <c r="AR1078" i="1"/>
  <c r="AR1072" i="1"/>
  <c r="AR1066" i="1"/>
  <c r="AR1060" i="1"/>
  <c r="AR1052" i="1"/>
  <c r="AR1046" i="1"/>
  <c r="AR1038" i="1"/>
  <c r="AR1032" i="1"/>
  <c r="AR1018" i="1"/>
  <c r="AR1008" i="1"/>
  <c r="AR996" i="1"/>
  <c r="AR988" i="1"/>
  <c r="AR980" i="1"/>
  <c r="AR972" i="1"/>
  <c r="AR962" i="1"/>
  <c r="AR954" i="1"/>
  <c r="AR946" i="1"/>
  <c r="AR932" i="1"/>
  <c r="AR920" i="1"/>
  <c r="AR912" i="1"/>
  <c r="AR904" i="1"/>
  <c r="AR894" i="1"/>
  <c r="AR886" i="1"/>
  <c r="AR874" i="1"/>
  <c r="AR864" i="1"/>
  <c r="AR854" i="1"/>
  <c r="AR844" i="1"/>
  <c r="AR834" i="1"/>
  <c r="AR826" i="1"/>
  <c r="AR818" i="1"/>
  <c r="AR810" i="1"/>
  <c r="AR802" i="1"/>
  <c r="AR794" i="1"/>
  <c r="AR782" i="1"/>
  <c r="AR770" i="1"/>
  <c r="AR762" i="1"/>
  <c r="AR754" i="1"/>
  <c r="AR746" i="1"/>
  <c r="AR738" i="1"/>
  <c r="AR730" i="1"/>
  <c r="AR722" i="1"/>
  <c r="AR714" i="1"/>
  <c r="AR706" i="1"/>
  <c r="AR696" i="1"/>
  <c r="AR686" i="1"/>
  <c r="AR678" i="1"/>
  <c r="AR670" i="1"/>
  <c r="AR664" i="1"/>
  <c r="AR654" i="1"/>
  <c r="AR644" i="1"/>
  <c r="AR636" i="1"/>
  <c r="AR628" i="1"/>
  <c r="AR2053" i="1"/>
  <c r="AR1623" i="1"/>
  <c r="AR1587" i="1"/>
  <c r="AR1571" i="1"/>
  <c r="AR1555" i="1"/>
  <c r="AR1539" i="1"/>
  <c r="AR1523" i="1"/>
  <c r="AR1507" i="1"/>
  <c r="AR1491" i="1"/>
  <c r="AR1475" i="1"/>
  <c r="AR1459" i="1"/>
  <c r="AR1443" i="1"/>
  <c r="AR1427" i="1"/>
  <c r="AR1411" i="1"/>
  <c r="AR1395" i="1"/>
  <c r="AR1379" i="1"/>
  <c r="AR1363" i="1"/>
  <c r="AR1347" i="1"/>
  <c r="AR1331" i="1"/>
  <c r="AR1315" i="1"/>
  <c r="AR1299" i="1"/>
  <c r="AR1283" i="1"/>
  <c r="AR1263" i="1"/>
  <c r="AR1251" i="1"/>
  <c r="AR1243" i="1"/>
  <c r="AR1235" i="1"/>
  <c r="AR1227" i="1"/>
  <c r="AR1219" i="1"/>
  <c r="AR1211" i="1"/>
  <c r="AR1201" i="1"/>
  <c r="AR1193" i="1"/>
  <c r="AR1185" i="1"/>
  <c r="AR1177" i="1"/>
  <c r="AR1169" i="1"/>
  <c r="AR1161" i="1"/>
  <c r="AR1153" i="1"/>
  <c r="AR1145" i="1"/>
  <c r="AR1137" i="1"/>
  <c r="AR1129" i="1"/>
  <c r="AR1119" i="1"/>
  <c r="AR1111" i="1"/>
  <c r="AR1988" i="1"/>
  <c r="AR1735" i="1"/>
  <c r="AR1607" i="1"/>
  <c r="AR1589" i="1"/>
  <c r="AR1573" i="1"/>
  <c r="AR1557" i="1"/>
  <c r="AR1541" i="1"/>
  <c r="AR1525" i="1"/>
  <c r="AR1509" i="1"/>
  <c r="AR1493" i="1"/>
  <c r="AR1477" i="1"/>
  <c r="AR1461" i="1"/>
  <c r="AR1445" i="1"/>
  <c r="AR1429" i="1"/>
  <c r="AR1413" i="1"/>
  <c r="AR1397" i="1"/>
  <c r="AR1381" i="1"/>
  <c r="AR1365" i="1"/>
  <c r="AR1349" i="1"/>
  <c r="AR1333" i="1"/>
  <c r="AR1317" i="1"/>
  <c r="AR1301" i="1"/>
  <c r="AR1513" i="1"/>
  <c r="AR1449" i="1"/>
  <c r="AR1401" i="1"/>
  <c r="AR1353" i="1"/>
  <c r="AR1305" i="1"/>
  <c r="AR1285" i="1"/>
  <c r="AR1279" i="1"/>
  <c r="AR1273" i="1"/>
  <c r="AR1267" i="1"/>
  <c r="AR1257" i="1"/>
  <c r="AR1249" i="1"/>
  <c r="AR1241" i="1"/>
  <c r="AR1233" i="1"/>
  <c r="AR1225" i="1"/>
  <c r="AR1215" i="1"/>
  <c r="AR1207" i="1"/>
  <c r="AR1199" i="1"/>
  <c r="AR1191" i="1"/>
  <c r="AR1183" i="1"/>
  <c r="AR1175" i="1"/>
  <c r="AR1165" i="1"/>
  <c r="AR1157" i="1"/>
  <c r="AR1149" i="1"/>
  <c r="AR1139" i="1"/>
  <c r="AR1131" i="1"/>
  <c r="AR1123" i="1"/>
  <c r="AR1117" i="1"/>
  <c r="AR1109" i="1"/>
  <c r="AR1719" i="1"/>
  <c r="AR1591" i="1"/>
  <c r="AR1575" i="1"/>
  <c r="AR1559" i="1"/>
  <c r="AR1543" i="1"/>
  <c r="AR1527" i="1"/>
  <c r="AR1511" i="1"/>
  <c r="AR1495" i="1"/>
  <c r="AR1479" i="1"/>
  <c r="AR1463" i="1"/>
  <c r="AR1447" i="1"/>
  <c r="AR1431" i="1"/>
  <c r="AR1415" i="1"/>
  <c r="AR1399" i="1"/>
  <c r="AR1383" i="1"/>
  <c r="AR1367" i="1"/>
  <c r="AR1351" i="1"/>
  <c r="AR1335" i="1"/>
  <c r="AR1319" i="1"/>
  <c r="AR1303" i="1"/>
  <c r="AR2089" i="1"/>
  <c r="AR1703" i="1"/>
  <c r="AR1577" i="1"/>
  <c r="AR1545" i="1"/>
  <c r="AR1529" i="1"/>
  <c r="AR1497" i="1"/>
  <c r="AR1433" i="1"/>
  <c r="AR1369" i="1"/>
  <c r="AR1337" i="1"/>
  <c r="AR1321" i="1"/>
  <c r="AR1289" i="1"/>
  <c r="AR1277" i="1"/>
  <c r="AR1269" i="1"/>
  <c r="AR1261" i="1"/>
  <c r="AR1255" i="1"/>
  <c r="AR1245" i="1"/>
  <c r="AR1237" i="1"/>
  <c r="AR1229" i="1"/>
  <c r="AR1221" i="1"/>
  <c r="AR1213" i="1"/>
  <c r="AR1205" i="1"/>
  <c r="AR1197" i="1"/>
  <c r="AR1187" i="1"/>
  <c r="AR1179" i="1"/>
  <c r="AR1171" i="1"/>
  <c r="AR1163" i="1"/>
  <c r="AR1155" i="1"/>
  <c r="AR1147" i="1"/>
  <c r="AR1141" i="1"/>
  <c r="AR1133" i="1"/>
  <c r="AR1125" i="1"/>
  <c r="AR1115" i="1"/>
  <c r="AR1107" i="1"/>
  <c r="AR1561" i="1"/>
  <c r="AR1481" i="1"/>
  <c r="AR1465" i="1"/>
  <c r="AR1417" i="1"/>
  <c r="AR1385" i="1"/>
  <c r="AR1287" i="1"/>
  <c r="AR1281" i="1"/>
  <c r="AR1275" i="1"/>
  <c r="AR1271" i="1"/>
  <c r="AR1265" i="1"/>
  <c r="AR1259" i="1"/>
  <c r="AR1253" i="1"/>
  <c r="AR1247" i="1"/>
  <c r="AR1239" i="1"/>
  <c r="AR1231" i="1"/>
  <c r="AR1223" i="1"/>
  <c r="AR1217" i="1"/>
  <c r="AR1209" i="1"/>
  <c r="AR1203" i="1"/>
  <c r="AR1195" i="1"/>
  <c r="AR1189" i="1"/>
  <c r="AR1181" i="1"/>
  <c r="AR1173" i="1"/>
  <c r="AR1167" i="1"/>
  <c r="AR1159" i="1"/>
  <c r="AR1151" i="1"/>
  <c r="AR1143" i="1"/>
  <c r="AR1135" i="1"/>
  <c r="AR1127" i="1"/>
  <c r="AR1121" i="1"/>
  <c r="AR1113" i="1"/>
  <c r="AR1105" i="1"/>
  <c r="AR1687" i="1"/>
  <c r="AR1579" i="1"/>
  <c r="AR1563" i="1"/>
  <c r="AR1547" i="1"/>
  <c r="AR1531" i="1"/>
  <c r="AR1515" i="1"/>
  <c r="AR1499" i="1"/>
  <c r="AR1483" i="1"/>
  <c r="AR1467" i="1"/>
  <c r="AR1451" i="1"/>
  <c r="AR1435" i="1"/>
  <c r="AR1419" i="1"/>
  <c r="AR1403" i="1"/>
  <c r="AR1387" i="1"/>
  <c r="AR1371" i="1"/>
  <c r="AR1355" i="1"/>
  <c r="AR1339" i="1"/>
  <c r="AR1323" i="1"/>
  <c r="AR1307" i="1"/>
  <c r="AR1291" i="1"/>
  <c r="AR1120" i="1"/>
  <c r="AR1040" i="1"/>
  <c r="AR1026" i="1"/>
  <c r="AR1020" i="1"/>
  <c r="AR1012" i="1"/>
  <c r="AR1004" i="1"/>
  <c r="AR998" i="1"/>
  <c r="AR990" i="1"/>
  <c r="AR984" i="1"/>
  <c r="AR976" i="1"/>
  <c r="AR970" i="1"/>
  <c r="AR964" i="1"/>
  <c r="AR956" i="1"/>
  <c r="AR950" i="1"/>
  <c r="AR942" i="1"/>
  <c r="AR936" i="1"/>
  <c r="AR930" i="1"/>
  <c r="AR924" i="1"/>
  <c r="AR916" i="1"/>
  <c r="AR908" i="1"/>
  <c r="AR902" i="1"/>
  <c r="AR896" i="1"/>
  <c r="AR888" i="1"/>
  <c r="AR880" i="1"/>
  <c r="AR878" i="1"/>
  <c r="AR870" i="1"/>
  <c r="AR862" i="1"/>
  <c r="AR856" i="1"/>
  <c r="AR848" i="1"/>
  <c r="AR840" i="1"/>
  <c r="AR832" i="1"/>
  <c r="AR824" i="1"/>
  <c r="AR816" i="1"/>
  <c r="AR812" i="1"/>
  <c r="AR804" i="1"/>
  <c r="AR796" i="1"/>
  <c r="AR788" i="1"/>
  <c r="AR778" i="1"/>
  <c r="AR774" i="1"/>
  <c r="AR768" i="1"/>
  <c r="AR760" i="1"/>
  <c r="AR752" i="1"/>
  <c r="AR748" i="1"/>
  <c r="AR740" i="1"/>
  <c r="AR732" i="1"/>
  <c r="AR724" i="1"/>
  <c r="AR718" i="1"/>
  <c r="AR710" i="1"/>
  <c r="AR704" i="1"/>
  <c r="AR698" i="1"/>
  <c r="AR694" i="1"/>
  <c r="AR688" i="1"/>
  <c r="AR682" i="1"/>
  <c r="AR676" i="1"/>
  <c r="AR668" i="1"/>
  <c r="AR660" i="1"/>
  <c r="AR656" i="1"/>
  <c r="AR648" i="1"/>
  <c r="AR642" i="1"/>
  <c r="AR634" i="1"/>
  <c r="AR626" i="1"/>
  <c r="AR1101" i="1"/>
  <c r="AR1085" i="1"/>
  <c r="AR1069" i="1"/>
  <c r="AR1053" i="1"/>
  <c r="AR1037" i="1"/>
  <c r="AR1021" i="1"/>
  <c r="AR1005" i="1"/>
  <c r="AR989" i="1"/>
  <c r="AR973" i="1"/>
  <c r="AR957" i="1"/>
  <c r="AR941" i="1"/>
  <c r="AR925" i="1"/>
  <c r="AR909" i="1"/>
  <c r="AR893" i="1"/>
  <c r="AR877" i="1"/>
  <c r="AR861" i="1"/>
  <c r="AR845" i="1"/>
  <c r="AR829" i="1"/>
  <c r="AR813" i="1"/>
  <c r="AR797" i="1"/>
  <c r="AR781" i="1"/>
  <c r="AR765" i="1"/>
  <c r="AR749" i="1"/>
  <c r="AR733" i="1"/>
  <c r="AR717" i="1"/>
  <c r="AR701" i="1"/>
  <c r="AR685" i="1"/>
  <c r="AR669" i="1"/>
  <c r="AR653" i="1"/>
  <c r="AR637" i="1"/>
  <c r="AR1089" i="1"/>
  <c r="AR1073" i="1"/>
  <c r="AR1057" i="1"/>
  <c r="AR1041" i="1"/>
  <c r="AR1025" i="1"/>
  <c r="AR1009" i="1"/>
  <c r="AR993" i="1"/>
  <c r="AR977" i="1"/>
  <c r="AR961" i="1"/>
  <c r="AR945" i="1"/>
  <c r="AR929" i="1"/>
  <c r="AR913" i="1"/>
  <c r="AR897" i="1"/>
  <c r="AR881" i="1"/>
  <c r="AR865" i="1"/>
  <c r="AR849" i="1"/>
  <c r="AR833" i="1"/>
  <c r="AR817" i="1"/>
  <c r="AR801" i="1"/>
  <c r="AR785" i="1"/>
  <c r="AR769" i="1"/>
  <c r="AR753" i="1"/>
  <c r="AR737" i="1"/>
  <c r="AR721" i="1"/>
  <c r="AR705" i="1"/>
  <c r="AR689" i="1"/>
  <c r="AR673" i="1"/>
  <c r="AR657" i="1"/>
  <c r="AR641" i="1"/>
  <c r="AR625" i="1"/>
  <c r="AR623" i="1"/>
  <c r="AR621" i="1"/>
  <c r="AR619" i="1"/>
  <c r="AR617" i="1"/>
  <c r="AR615" i="1"/>
  <c r="AR613" i="1"/>
  <c r="AR611" i="1"/>
  <c r="AR609" i="1"/>
  <c r="AR607" i="1"/>
  <c r="AR605" i="1"/>
  <c r="AR603" i="1"/>
  <c r="AR1091" i="1"/>
  <c r="AR1075" i="1"/>
  <c r="AR1059" i="1"/>
  <c r="AR1043" i="1"/>
  <c r="AR1027" i="1"/>
  <c r="AR1011" i="1"/>
  <c r="AR995" i="1"/>
  <c r="AR979" i="1"/>
  <c r="AR963" i="1"/>
  <c r="AR947" i="1"/>
  <c r="AR931" i="1"/>
  <c r="AR915" i="1"/>
  <c r="AR899" i="1"/>
  <c r="AR883" i="1"/>
  <c r="AR867" i="1"/>
  <c r="AR851" i="1"/>
  <c r="AR835" i="1"/>
  <c r="AR819" i="1"/>
  <c r="AR803" i="1"/>
  <c r="AR787" i="1"/>
  <c r="AR771" i="1"/>
  <c r="AR755" i="1"/>
  <c r="AR739" i="1"/>
  <c r="AR723" i="1"/>
  <c r="AR707" i="1"/>
  <c r="AR691" i="1"/>
  <c r="AR675" i="1"/>
  <c r="AR659" i="1"/>
  <c r="AR643" i="1"/>
  <c r="AR627" i="1"/>
  <c r="AR1093" i="1"/>
  <c r="AR1077" i="1"/>
  <c r="AR1061" i="1"/>
  <c r="AR1045" i="1"/>
  <c r="AR1029" i="1"/>
  <c r="AR1013" i="1"/>
  <c r="AR997" i="1"/>
  <c r="AR981" i="1"/>
  <c r="AR965" i="1"/>
  <c r="AR949" i="1"/>
  <c r="AR933" i="1"/>
  <c r="AR917" i="1"/>
  <c r="AR901" i="1"/>
  <c r="AR885" i="1"/>
  <c r="AR869" i="1"/>
  <c r="AR853" i="1"/>
  <c r="AR837" i="1"/>
  <c r="AR821" i="1"/>
  <c r="AR805" i="1"/>
  <c r="AR789" i="1"/>
  <c r="AR773" i="1"/>
  <c r="AR757" i="1"/>
  <c r="AR741" i="1"/>
  <c r="AR725" i="1"/>
  <c r="AR709" i="1"/>
  <c r="AR693" i="1"/>
  <c r="AR677" i="1"/>
  <c r="AR661" i="1"/>
  <c r="AR645" i="1"/>
  <c r="AR629" i="1"/>
  <c r="AR1095" i="1"/>
  <c r="AR1079" i="1"/>
  <c r="AR1063" i="1"/>
  <c r="AR1047" i="1"/>
  <c r="AR1031" i="1"/>
  <c r="AR1015" i="1"/>
  <c r="AR999" i="1"/>
  <c r="AR983" i="1"/>
  <c r="AR967" i="1"/>
  <c r="AR951" i="1"/>
  <c r="AR935" i="1"/>
  <c r="AR919" i="1"/>
  <c r="AR903" i="1"/>
  <c r="AR887" i="1"/>
  <c r="AR871" i="1"/>
  <c r="AR855" i="1"/>
  <c r="AR839" i="1"/>
  <c r="AR823" i="1"/>
  <c r="AR807" i="1"/>
  <c r="AR791" i="1"/>
  <c r="AR775" i="1"/>
  <c r="AR759" i="1"/>
  <c r="AR743" i="1"/>
  <c r="AR727" i="1"/>
  <c r="AR711" i="1"/>
  <c r="AR695" i="1"/>
  <c r="AR679" i="1"/>
  <c r="AR1097" i="1"/>
  <c r="AR1081" i="1"/>
  <c r="AR1065" i="1"/>
  <c r="AR1049" i="1"/>
  <c r="AR1033" i="1"/>
  <c r="AR1017" i="1"/>
  <c r="AR1001" i="1"/>
  <c r="AR985" i="1"/>
  <c r="AR969" i="1"/>
  <c r="AR953" i="1"/>
  <c r="AR937" i="1"/>
  <c r="AR921" i="1"/>
  <c r="AR905" i="1"/>
  <c r="AR889" i="1"/>
  <c r="AR873" i="1"/>
  <c r="AR857" i="1"/>
  <c r="AR841" i="1"/>
  <c r="AR825" i="1"/>
  <c r="AR809" i="1"/>
  <c r="AR793" i="1"/>
  <c r="AR777" i="1"/>
  <c r="AR761" i="1"/>
  <c r="AR745" i="1"/>
  <c r="AR729" i="1"/>
  <c r="AR713" i="1"/>
  <c r="AR697" i="1"/>
  <c r="AR681" i="1"/>
  <c r="AR665" i="1"/>
  <c r="AR649" i="1"/>
  <c r="AR633" i="1"/>
  <c r="AR624" i="1"/>
  <c r="AR622" i="1"/>
  <c r="AR620" i="1"/>
  <c r="AR618" i="1"/>
  <c r="AR616" i="1"/>
  <c r="AR614" i="1"/>
  <c r="AR612" i="1"/>
  <c r="AR610" i="1"/>
  <c r="AR608" i="1"/>
  <c r="AR606" i="1"/>
  <c r="AR604" i="1"/>
  <c r="AR602" i="1"/>
  <c r="AR600" i="1"/>
  <c r="AR598" i="1"/>
  <c r="AR596" i="1"/>
  <c r="AR594" i="1"/>
  <c r="AR592" i="1"/>
  <c r="AR590" i="1"/>
  <c r="AR588" i="1"/>
  <c r="AR586" i="1"/>
  <c r="AR584" i="1"/>
  <c r="AR582" i="1"/>
  <c r="AR580" i="1"/>
  <c r="AR578" i="1"/>
  <c r="AR576" i="1"/>
  <c r="AR574" i="1"/>
  <c r="AR572" i="1"/>
  <c r="AR570" i="1"/>
  <c r="AR568" i="1"/>
  <c r="AR566" i="1"/>
  <c r="AR564" i="1"/>
  <c r="AR562" i="1"/>
  <c r="AR560" i="1"/>
  <c r="AR558" i="1"/>
  <c r="AR556" i="1"/>
  <c r="AR554" i="1"/>
  <c r="AR552" i="1"/>
  <c r="AR550" i="1"/>
  <c r="AR548" i="1"/>
  <c r="AR546" i="1"/>
  <c r="AR544" i="1"/>
  <c r="AR542" i="1"/>
  <c r="AR540" i="1"/>
  <c r="AR538" i="1"/>
  <c r="AR536" i="1"/>
  <c r="AR534" i="1"/>
  <c r="AR532" i="1"/>
  <c r="AR530" i="1"/>
  <c r="AR528" i="1"/>
  <c r="AR526" i="1"/>
  <c r="AR524" i="1"/>
  <c r="AR522" i="1"/>
  <c r="AR520" i="1"/>
  <c r="AR517" i="1"/>
  <c r="AR515" i="1"/>
  <c r="AR1099" i="1"/>
  <c r="AR1083" i="1"/>
  <c r="AR1067" i="1"/>
  <c r="AR1051" i="1"/>
  <c r="AR1035" i="1"/>
  <c r="AR1019" i="1"/>
  <c r="AR1003" i="1"/>
  <c r="AR987" i="1"/>
  <c r="AR971" i="1"/>
  <c r="AR955" i="1"/>
  <c r="AR939" i="1"/>
  <c r="AR923" i="1"/>
  <c r="AR907" i="1"/>
  <c r="AR891" i="1"/>
  <c r="AR875" i="1"/>
  <c r="AR859" i="1"/>
  <c r="AR843" i="1"/>
  <c r="AR827" i="1"/>
  <c r="AR811" i="1"/>
  <c r="AR795" i="1"/>
  <c r="AR779" i="1"/>
  <c r="AR763" i="1"/>
  <c r="AR747" i="1"/>
  <c r="AR731" i="1"/>
  <c r="AR715" i="1"/>
  <c r="AR699" i="1"/>
  <c r="AR683" i="1"/>
  <c r="AR667" i="1"/>
  <c r="AR651" i="1"/>
  <c r="AR635" i="1"/>
  <c r="AR991" i="1"/>
  <c r="AR863" i="1"/>
  <c r="AR735" i="1"/>
  <c r="AR593" i="1"/>
  <c r="AR577" i="1"/>
  <c r="AR561" i="1"/>
  <c r="AR545" i="1"/>
  <c r="AR529" i="1"/>
  <c r="AR510" i="1"/>
  <c r="AR484" i="1"/>
  <c r="AR480" i="1"/>
  <c r="AR474" i="1"/>
  <c r="AR470" i="1"/>
  <c r="AR466" i="1"/>
  <c r="AR462" i="1"/>
  <c r="AR458" i="1"/>
  <c r="AR454" i="1"/>
  <c r="AR450" i="1"/>
  <c r="AR446" i="1"/>
  <c r="AR444" i="1"/>
  <c r="AR440" i="1"/>
  <c r="AR438" i="1"/>
  <c r="AR436" i="1"/>
  <c r="AR434" i="1"/>
  <c r="AR432" i="1"/>
  <c r="AR430" i="1"/>
  <c r="AR428" i="1"/>
  <c r="AR426" i="1"/>
  <c r="AR424" i="1"/>
  <c r="AR422" i="1"/>
  <c r="AR420" i="1"/>
  <c r="AR418" i="1"/>
  <c r="AR416" i="1"/>
  <c r="AR414" i="1"/>
  <c r="AR412" i="1"/>
  <c r="AR410" i="1"/>
  <c r="AR408" i="1"/>
  <c r="AR406" i="1"/>
  <c r="AR404" i="1"/>
  <c r="AR402" i="1"/>
  <c r="AR400" i="1"/>
  <c r="AR398" i="1"/>
  <c r="AR396" i="1"/>
  <c r="AR394" i="1"/>
  <c r="AR392" i="1"/>
  <c r="AR390" i="1"/>
  <c r="AR388" i="1"/>
  <c r="AR386" i="1"/>
  <c r="AR384" i="1"/>
  <c r="AR382" i="1"/>
  <c r="AR380" i="1"/>
  <c r="AR378" i="1"/>
  <c r="AR376" i="1"/>
  <c r="AR374" i="1"/>
  <c r="AR372" i="1"/>
  <c r="AR370" i="1"/>
  <c r="AR368" i="1"/>
  <c r="AR366" i="1"/>
  <c r="AR364" i="1"/>
  <c r="AR362" i="1"/>
  <c r="AR360" i="1"/>
  <c r="AR358" i="1"/>
  <c r="AR356" i="1"/>
  <c r="AR354" i="1"/>
  <c r="AR352" i="1"/>
  <c r="AR350" i="1"/>
  <c r="AR348" i="1"/>
  <c r="AR346" i="1"/>
  <c r="AR344" i="1"/>
  <c r="AR342" i="1"/>
  <c r="AR340" i="1"/>
  <c r="AR338" i="1"/>
  <c r="AR336" i="1"/>
  <c r="AR334" i="1"/>
  <c r="AR332" i="1"/>
  <c r="AR330" i="1"/>
  <c r="AR328" i="1"/>
  <c r="AR326" i="1"/>
  <c r="AR324" i="1"/>
  <c r="AR322" i="1"/>
  <c r="AR320" i="1"/>
  <c r="AR318" i="1"/>
  <c r="AR316" i="1"/>
  <c r="AR314" i="1"/>
  <c r="AR312" i="1"/>
  <c r="AR1103" i="1"/>
  <c r="AR975" i="1"/>
  <c r="AR847" i="1"/>
  <c r="AR719" i="1"/>
  <c r="AR631" i="1"/>
  <c r="AR595" i="1"/>
  <c r="AR579" i="1"/>
  <c r="AR563" i="1"/>
  <c r="AR547" i="1"/>
  <c r="AR531" i="1"/>
  <c r="AR514" i="1"/>
  <c r="AR512" i="1"/>
  <c r="AR508" i="1"/>
  <c r="AR506" i="1"/>
  <c r="AR504" i="1"/>
  <c r="AR502" i="1"/>
  <c r="AR500" i="1"/>
  <c r="AR498" i="1"/>
  <c r="AR496" i="1"/>
  <c r="AR494" i="1"/>
  <c r="AR492" i="1"/>
  <c r="AR490" i="1"/>
  <c r="AR488" i="1"/>
  <c r="AR486" i="1"/>
  <c r="AR482" i="1"/>
  <c r="AR478" i="1"/>
  <c r="AR476" i="1"/>
  <c r="AR472" i="1"/>
  <c r="AR468" i="1"/>
  <c r="AR464" i="1"/>
  <c r="AR460" i="1"/>
  <c r="AR456" i="1"/>
  <c r="AR452" i="1"/>
  <c r="AR448" i="1"/>
  <c r="AR442" i="1"/>
  <c r="AR1087" i="1"/>
  <c r="AR959" i="1"/>
  <c r="AR831" i="1"/>
  <c r="AR703" i="1"/>
  <c r="AR597" i="1"/>
  <c r="AR581" i="1"/>
  <c r="AR565" i="1"/>
  <c r="AR549" i="1"/>
  <c r="AR533" i="1"/>
  <c r="AR516" i="1"/>
  <c r="AR505" i="1"/>
  <c r="AR461" i="1"/>
  <c r="AR455" i="1"/>
  <c r="AR449" i="1"/>
  <c r="AR445" i="1"/>
  <c r="AR441" i="1"/>
  <c r="AR437" i="1"/>
  <c r="AR433" i="1"/>
  <c r="AR427" i="1"/>
  <c r="AR421" i="1"/>
  <c r="AR417" i="1"/>
  <c r="AR411" i="1"/>
  <c r="AR407" i="1"/>
  <c r="AR403" i="1"/>
  <c r="AR397" i="1"/>
  <c r="AR351" i="1"/>
  <c r="AR1071" i="1"/>
  <c r="AR943" i="1"/>
  <c r="AR815" i="1"/>
  <c r="AR687" i="1"/>
  <c r="AR599" i="1"/>
  <c r="AR583" i="1"/>
  <c r="AR567" i="1"/>
  <c r="AR551" i="1"/>
  <c r="AR535" i="1"/>
  <c r="AR518" i="1"/>
  <c r="AR509" i="1"/>
  <c r="AR497" i="1"/>
  <c r="AR491" i="1"/>
  <c r="AR487" i="1"/>
  <c r="AR483" i="1"/>
  <c r="AR477" i="1"/>
  <c r="AR473" i="1"/>
  <c r="AR361" i="1"/>
  <c r="AR339" i="1"/>
  <c r="AR333" i="1"/>
  <c r="AR327" i="1"/>
  <c r="AR323" i="1"/>
  <c r="AR317" i="1"/>
  <c r="AR311" i="1"/>
  <c r="AR303" i="1"/>
  <c r="AR1055" i="1"/>
  <c r="AR927" i="1"/>
  <c r="AR799" i="1"/>
  <c r="AR671" i="1"/>
  <c r="AR601" i="1"/>
  <c r="AR585" i="1"/>
  <c r="AR569" i="1"/>
  <c r="AR553" i="1"/>
  <c r="AR537" i="1"/>
  <c r="AR521" i="1"/>
  <c r="AR555" i="1"/>
  <c r="AR539" i="1"/>
  <c r="AR523" i="1"/>
  <c r="AR513" i="1"/>
  <c r="AR511" i="1"/>
  <c r="AR507" i="1"/>
  <c r="AR503" i="1"/>
  <c r="AR501" i="1"/>
  <c r="AR499" i="1"/>
  <c r="AR495" i="1"/>
  <c r="AR493" i="1"/>
  <c r="AR489" i="1"/>
  <c r="AR485" i="1"/>
  <c r="AR481" i="1"/>
  <c r="AR479" i="1"/>
  <c r="AR475" i="1"/>
  <c r="AR471" i="1"/>
  <c r="AR469" i="1"/>
  <c r="AR467" i="1"/>
  <c r="AR465" i="1"/>
  <c r="AR463" i="1"/>
  <c r="AR459" i="1"/>
  <c r="AR457" i="1"/>
  <c r="AR453" i="1"/>
  <c r="AR451" i="1"/>
  <c r="AR447" i="1"/>
  <c r="AR443" i="1"/>
  <c r="AR439" i="1"/>
  <c r="AR435" i="1"/>
  <c r="AR431" i="1"/>
  <c r="AR429" i="1"/>
  <c r="AR425" i="1"/>
  <c r="AR423" i="1"/>
  <c r="AR419" i="1"/>
  <c r="AR415" i="1"/>
  <c r="AR413" i="1"/>
  <c r="AR409" i="1"/>
  <c r="AR405" i="1"/>
  <c r="AR401" i="1"/>
  <c r="AR399" i="1"/>
  <c r="AR395" i="1"/>
  <c r="AR393" i="1"/>
  <c r="AR391" i="1"/>
  <c r="AR389" i="1"/>
  <c r="AR387" i="1"/>
  <c r="AR385" i="1"/>
  <c r="AR383" i="1"/>
  <c r="AR381" i="1"/>
  <c r="AR379" i="1"/>
  <c r="AR377" i="1"/>
  <c r="AR375" i="1"/>
  <c r="AR373" i="1"/>
  <c r="AR371" i="1"/>
  <c r="AR369" i="1"/>
  <c r="AR367" i="1"/>
  <c r="AR365" i="1"/>
  <c r="AR363" i="1"/>
  <c r="AR359" i="1"/>
  <c r="AR357" i="1"/>
  <c r="AR355" i="1"/>
  <c r="AR353" i="1"/>
  <c r="AR349" i="1"/>
  <c r="AR347" i="1"/>
  <c r="AR345" i="1"/>
  <c r="AR343" i="1"/>
  <c r="AR337" i="1"/>
  <c r="AR335" i="1"/>
  <c r="AR331" i="1"/>
  <c r="AR329" i="1"/>
  <c r="AR325" i="1"/>
  <c r="AR321" i="1"/>
  <c r="AR319" i="1"/>
  <c r="AR315" i="1"/>
  <c r="AR309" i="1"/>
  <c r="AR307" i="1"/>
  <c r="AR1039" i="1"/>
  <c r="AR911" i="1"/>
  <c r="AR783" i="1"/>
  <c r="AR663" i="1"/>
  <c r="AR587" i="1"/>
  <c r="AR571" i="1"/>
  <c r="AR341" i="1"/>
  <c r="AR313" i="1"/>
  <c r="AR305" i="1"/>
  <c r="AR1007" i="1"/>
  <c r="AR879" i="1"/>
  <c r="AR751" i="1"/>
  <c r="AR647" i="1"/>
  <c r="AR591" i="1"/>
  <c r="AR575" i="1"/>
  <c r="AR559" i="1"/>
  <c r="AR543" i="1"/>
  <c r="AR527" i="1"/>
  <c r="AR639" i="1"/>
  <c r="AR5" i="1"/>
  <c r="AR11" i="1"/>
  <c r="AR17" i="1"/>
  <c r="AR25" i="1"/>
  <c r="AR31" i="1"/>
  <c r="AR35" i="1"/>
  <c r="AR41" i="1"/>
  <c r="AR47" i="1"/>
  <c r="AR51" i="1"/>
  <c r="AR57" i="1"/>
  <c r="AR63" i="1"/>
  <c r="AR69" i="1"/>
  <c r="AR73" i="1"/>
  <c r="AR79" i="1"/>
  <c r="AR83" i="1"/>
  <c r="AR89" i="1"/>
  <c r="AR97" i="1"/>
  <c r="AR103" i="1"/>
  <c r="AR109" i="1"/>
  <c r="AR115" i="1"/>
  <c r="AR121" i="1"/>
  <c r="AR127" i="1"/>
  <c r="AR133" i="1"/>
  <c r="AR139" i="1"/>
  <c r="AR145" i="1"/>
  <c r="AR151" i="1"/>
  <c r="AR157" i="1"/>
  <c r="AR161" i="1"/>
  <c r="AR167" i="1"/>
  <c r="AR173" i="1"/>
  <c r="AR179" i="1"/>
  <c r="AR185" i="1"/>
  <c r="AR189" i="1"/>
  <c r="AR195" i="1"/>
  <c r="AR199" i="1"/>
  <c r="AR205" i="1"/>
  <c r="AR209" i="1"/>
  <c r="AR213" i="1"/>
  <c r="AR217" i="1"/>
  <c r="AR221" i="1"/>
  <c r="AR225" i="1"/>
  <c r="AR229" i="1"/>
  <c r="AR233" i="1"/>
  <c r="AR239" i="1"/>
  <c r="AR243" i="1"/>
  <c r="AR249" i="1"/>
  <c r="AR255" i="1"/>
  <c r="AR259" i="1"/>
  <c r="AR265" i="1"/>
  <c r="AR275" i="1"/>
  <c r="AR287" i="1"/>
  <c r="AR289" i="1"/>
  <c r="AR291" i="1"/>
  <c r="AR293" i="1"/>
  <c r="AR295" i="1"/>
  <c r="AR297" i="1"/>
  <c r="AR299" i="1"/>
  <c r="AR301" i="1"/>
  <c r="AR310" i="1"/>
  <c r="AR895" i="1"/>
  <c r="AR13" i="1"/>
  <c r="AR21" i="1"/>
  <c r="AR29" i="1"/>
  <c r="AR37" i="1"/>
  <c r="AR45" i="1"/>
  <c r="AR53" i="1"/>
  <c r="AR61" i="1"/>
  <c r="AR67" i="1"/>
  <c r="AR77" i="1"/>
  <c r="AR85" i="1"/>
  <c r="AR93" i="1"/>
  <c r="AR99" i="1"/>
  <c r="AR107" i="1"/>
  <c r="AR117" i="1"/>
  <c r="AR123" i="1"/>
  <c r="AR129" i="1"/>
  <c r="AR135" i="1"/>
  <c r="AR143" i="1"/>
  <c r="AR149" i="1"/>
  <c r="AR155" i="1"/>
  <c r="AR163" i="1"/>
  <c r="AR169" i="1"/>
  <c r="AR177" i="1"/>
  <c r="AR183" i="1"/>
  <c r="AR191" i="1"/>
  <c r="AR201" i="1"/>
  <c r="AR237" i="1"/>
  <c r="AR308" i="1"/>
  <c r="AR1023" i="1"/>
  <c r="AR3" i="1"/>
  <c r="AR9" i="1"/>
  <c r="AR15" i="1"/>
  <c r="AR19" i="1"/>
  <c r="AR23" i="1"/>
  <c r="AR27" i="1"/>
  <c r="AR33" i="1"/>
  <c r="AR39" i="1"/>
  <c r="AR43" i="1"/>
  <c r="AR49" i="1"/>
  <c r="AR55" i="1"/>
  <c r="AR59" i="1"/>
  <c r="AR65" i="1"/>
  <c r="AR71" i="1"/>
  <c r="AR75" i="1"/>
  <c r="AR81" i="1"/>
  <c r="AR87" i="1"/>
  <c r="AR91" i="1"/>
  <c r="AR95" i="1"/>
  <c r="AR101" i="1"/>
  <c r="AR105" i="1"/>
  <c r="AR111" i="1"/>
  <c r="AR113" i="1"/>
  <c r="AR119" i="1"/>
  <c r="AR125" i="1"/>
  <c r="AR131" i="1"/>
  <c r="AR137" i="1"/>
  <c r="AR141" i="1"/>
  <c r="AR147" i="1"/>
  <c r="AR153" i="1"/>
  <c r="AR159" i="1"/>
  <c r="AR165" i="1"/>
  <c r="AR171" i="1"/>
  <c r="AR175" i="1"/>
  <c r="AR181" i="1"/>
  <c r="AR187" i="1"/>
  <c r="AR193" i="1"/>
  <c r="AR197" i="1"/>
  <c r="AR203" i="1"/>
  <c r="AR207" i="1"/>
  <c r="AR211" i="1"/>
  <c r="AR215" i="1"/>
  <c r="AR219" i="1"/>
  <c r="AR223" i="1"/>
  <c r="AR227" i="1"/>
  <c r="AR231" i="1"/>
  <c r="AR235" i="1"/>
  <c r="AR241" i="1"/>
  <c r="AR245" i="1"/>
  <c r="AR247" i="1"/>
  <c r="AR251" i="1"/>
  <c r="AR253" i="1"/>
  <c r="AR257" i="1"/>
  <c r="AR261" i="1"/>
  <c r="AR263" i="1"/>
  <c r="AR267" i="1"/>
  <c r="AR269" i="1"/>
  <c r="AR271" i="1"/>
  <c r="AR273" i="1"/>
  <c r="AR277" i="1"/>
  <c r="AR279" i="1"/>
  <c r="AR281" i="1"/>
  <c r="AR283" i="1"/>
  <c r="AR285" i="1"/>
  <c r="AR306" i="1"/>
  <c r="I10" i="3"/>
  <c r="J2" i="3"/>
  <c r="F4" i="3"/>
  <c r="C4" i="3"/>
  <c r="R61" i="3"/>
  <c r="R60" i="3"/>
  <c r="R59" i="3"/>
  <c r="R58" i="3"/>
  <c r="R57" i="3"/>
  <c r="R56" i="3"/>
  <c r="R55" i="3"/>
  <c r="R54" i="3"/>
  <c r="R53" i="3"/>
  <c r="AL2403" i="1"/>
  <c r="AL2402" i="1"/>
  <c r="AL2401" i="1"/>
  <c r="AL2400" i="1"/>
  <c r="AL2399" i="1"/>
  <c r="AL2398" i="1"/>
  <c r="AL2397" i="1"/>
  <c r="AL2396" i="1"/>
  <c r="AL2395" i="1"/>
  <c r="AL2394" i="1"/>
  <c r="AL2393" i="1"/>
  <c r="AL2392" i="1"/>
  <c r="AL2391" i="1"/>
  <c r="AL2390" i="1"/>
  <c r="AL2389" i="1"/>
  <c r="AL2388" i="1"/>
  <c r="AL2387" i="1"/>
  <c r="AL2386" i="1"/>
  <c r="AL2385" i="1"/>
  <c r="AL2384" i="1"/>
  <c r="AL2383" i="1"/>
  <c r="AL2382" i="1"/>
  <c r="AL2381" i="1"/>
  <c r="AL2380" i="1"/>
  <c r="AL2379" i="1"/>
  <c r="AL2378" i="1"/>
  <c r="AL2377" i="1"/>
  <c r="AL2376" i="1"/>
  <c r="AL2375" i="1"/>
  <c r="AL2374" i="1"/>
  <c r="AL2373" i="1"/>
  <c r="AL2372" i="1"/>
  <c r="AL2371" i="1"/>
  <c r="AL2370" i="1"/>
  <c r="AL2369" i="1"/>
  <c r="AL2368" i="1"/>
  <c r="AL2367" i="1"/>
  <c r="AL2366" i="1"/>
  <c r="AL2365" i="1"/>
  <c r="AL2364" i="1"/>
  <c r="AL2363" i="1"/>
  <c r="AL2362" i="1"/>
  <c r="AL2361" i="1"/>
  <c r="AL2360" i="1"/>
  <c r="AL2359" i="1"/>
  <c r="AL2358" i="1"/>
  <c r="AL2357" i="1"/>
  <c r="AL2356" i="1"/>
  <c r="AL2355" i="1"/>
  <c r="AL2354" i="1"/>
  <c r="AL2353" i="1"/>
  <c r="AL2352" i="1"/>
  <c r="AL2351" i="1"/>
  <c r="AL2350" i="1"/>
  <c r="AL2349" i="1"/>
  <c r="AL2348" i="1"/>
  <c r="AL2347" i="1"/>
  <c r="AL2346" i="1"/>
  <c r="AL2345" i="1"/>
  <c r="AL2344" i="1"/>
  <c r="AL2343" i="1"/>
  <c r="AL2342" i="1"/>
  <c r="AL2341" i="1"/>
  <c r="AL2340" i="1"/>
  <c r="AL2339" i="1"/>
  <c r="AL2338" i="1"/>
  <c r="AL2337" i="1"/>
  <c r="AL2336" i="1"/>
  <c r="AL2335" i="1"/>
  <c r="AL2334" i="1"/>
  <c r="AL2333" i="1"/>
  <c r="AL2332" i="1"/>
  <c r="AL2331" i="1"/>
  <c r="AL2330" i="1"/>
  <c r="AL2329" i="1"/>
  <c r="AL2328" i="1"/>
  <c r="AL2327" i="1"/>
  <c r="AL2326" i="1"/>
  <c r="AL2325" i="1"/>
  <c r="AL2324" i="1"/>
  <c r="AL2323" i="1"/>
  <c r="AL2322" i="1"/>
  <c r="AL2321" i="1"/>
  <c r="AL2320" i="1"/>
  <c r="AL2319" i="1"/>
  <c r="AL2318" i="1"/>
  <c r="AL2317" i="1"/>
  <c r="AL2316" i="1"/>
  <c r="AL2315" i="1"/>
  <c r="AL2314" i="1"/>
  <c r="AL2313" i="1"/>
  <c r="AL2312" i="1"/>
  <c r="AL2311" i="1"/>
  <c r="AL2310" i="1"/>
  <c r="AL2309" i="1"/>
  <c r="AL2308" i="1"/>
  <c r="AL2307" i="1"/>
  <c r="AL2306" i="1"/>
  <c r="AL2305" i="1"/>
  <c r="AL2304" i="1"/>
  <c r="AL2303" i="1"/>
  <c r="AL2302" i="1"/>
  <c r="AL2301" i="1"/>
  <c r="AL2300" i="1"/>
  <c r="AL2299" i="1"/>
  <c r="AL2298" i="1"/>
  <c r="AL2297" i="1"/>
  <c r="AL2296" i="1"/>
  <c r="AL2295" i="1"/>
  <c r="AL2294" i="1"/>
  <c r="AL2293" i="1"/>
  <c r="AL2292" i="1"/>
  <c r="AL2291" i="1"/>
  <c r="AL2290" i="1"/>
  <c r="AL2289" i="1"/>
  <c r="AL2288" i="1"/>
  <c r="AL2287" i="1"/>
  <c r="AL2286" i="1"/>
  <c r="AL2285" i="1"/>
  <c r="AL2284" i="1"/>
  <c r="AL2283" i="1"/>
  <c r="AL2282" i="1"/>
  <c r="AL2281" i="1"/>
  <c r="AL2280" i="1"/>
  <c r="AL2279" i="1"/>
  <c r="AL2278" i="1"/>
  <c r="AL2277" i="1"/>
  <c r="AL2276" i="1"/>
  <c r="AL2275" i="1"/>
  <c r="AL2274" i="1"/>
  <c r="AL2273" i="1"/>
  <c r="AL2272" i="1"/>
  <c r="AL2271" i="1"/>
  <c r="AL2270" i="1"/>
  <c r="AL2269" i="1"/>
  <c r="AL2268" i="1"/>
  <c r="AL2267" i="1"/>
  <c r="AL2266" i="1"/>
  <c r="AL2265" i="1"/>
  <c r="AL2264" i="1"/>
  <c r="AL2263" i="1"/>
  <c r="AL2262" i="1"/>
  <c r="AL2261" i="1"/>
  <c r="AL2260" i="1"/>
  <c r="AL2259" i="1"/>
  <c r="AL2258" i="1"/>
  <c r="AL2257" i="1"/>
  <c r="AL2256" i="1"/>
  <c r="AL2255" i="1"/>
  <c r="AL2254" i="1"/>
  <c r="AL2253" i="1"/>
  <c r="AL2252" i="1"/>
  <c r="AL2251" i="1"/>
  <c r="AL2250" i="1"/>
  <c r="AL2249" i="1"/>
  <c r="AL2248" i="1"/>
  <c r="AL2247" i="1"/>
  <c r="AL2246" i="1"/>
  <c r="AL2245" i="1"/>
  <c r="AL2244" i="1"/>
  <c r="AL2243" i="1"/>
  <c r="AL2242" i="1"/>
  <c r="AL2241" i="1"/>
  <c r="AL2240" i="1"/>
  <c r="AL2239" i="1"/>
  <c r="AL2238" i="1"/>
  <c r="AL2237" i="1"/>
  <c r="AL2236" i="1"/>
  <c r="AL2235" i="1"/>
  <c r="AL2234" i="1"/>
  <c r="AL2233" i="1"/>
  <c r="AL2232" i="1"/>
  <c r="AL2231" i="1"/>
  <c r="AL2230" i="1"/>
  <c r="AL2229" i="1"/>
  <c r="AL2228" i="1"/>
  <c r="AL2227" i="1"/>
  <c r="AL2226" i="1"/>
  <c r="AL2225" i="1"/>
  <c r="AL2224" i="1"/>
  <c r="AL2223" i="1"/>
  <c r="AL2222" i="1"/>
  <c r="AL2221" i="1"/>
  <c r="AL2220" i="1"/>
  <c r="AL2219" i="1"/>
  <c r="AL2218" i="1"/>
  <c r="AL2217" i="1"/>
  <c r="AL2216" i="1"/>
  <c r="AL2215" i="1"/>
  <c r="AL2214" i="1"/>
  <c r="AL2213" i="1"/>
  <c r="AL2212" i="1"/>
  <c r="AL2211" i="1"/>
  <c r="AL2210" i="1"/>
  <c r="AL2209" i="1"/>
  <c r="AL2208" i="1"/>
  <c r="AL2207" i="1"/>
  <c r="AL2206" i="1"/>
  <c r="AL2205" i="1"/>
  <c r="AL2204" i="1"/>
  <c r="AL2203" i="1"/>
  <c r="AL2202" i="1"/>
  <c r="AL2201" i="1"/>
  <c r="AL2200" i="1"/>
  <c r="AL2199" i="1"/>
  <c r="AL2198" i="1"/>
  <c r="AL2197" i="1"/>
  <c r="AL2196" i="1"/>
  <c r="AL2195" i="1"/>
  <c r="AL2194" i="1"/>
  <c r="AL2193" i="1"/>
  <c r="AL2192" i="1"/>
  <c r="AL2191" i="1"/>
  <c r="AL2190" i="1"/>
  <c r="AL2189" i="1"/>
  <c r="AL2188" i="1"/>
  <c r="AL2187" i="1"/>
  <c r="AL2186" i="1"/>
  <c r="AL2185" i="1"/>
  <c r="AL2184" i="1"/>
  <c r="AL2183" i="1"/>
  <c r="AL2182" i="1"/>
  <c r="AL2181" i="1"/>
  <c r="AL2180" i="1"/>
  <c r="AL2179" i="1"/>
  <c r="AL2178" i="1"/>
  <c r="AL2177" i="1"/>
  <c r="AL2176" i="1"/>
  <c r="AL2175" i="1"/>
  <c r="AL2174" i="1"/>
  <c r="AL2173" i="1"/>
  <c r="AL2172" i="1"/>
  <c r="AL2171" i="1"/>
  <c r="AL2170" i="1"/>
  <c r="AL2169" i="1"/>
  <c r="AL2168" i="1"/>
  <c r="AL2167" i="1"/>
  <c r="AL2166" i="1"/>
  <c r="AL2165" i="1"/>
  <c r="AL2164" i="1"/>
  <c r="AL2163" i="1"/>
  <c r="AL2162" i="1"/>
  <c r="AL2161" i="1"/>
  <c r="AL2160" i="1"/>
  <c r="AL2159" i="1"/>
  <c r="AL2158" i="1"/>
  <c r="AL2157" i="1"/>
  <c r="AL2156" i="1"/>
  <c r="AL2155" i="1"/>
  <c r="AL2154" i="1"/>
  <c r="AL2153" i="1"/>
  <c r="AL2152" i="1"/>
  <c r="AL2151" i="1"/>
  <c r="AL2150" i="1"/>
  <c r="AL2149" i="1"/>
  <c r="AL2148" i="1"/>
  <c r="AL2147" i="1"/>
  <c r="AL2146" i="1"/>
  <c r="AL2145" i="1"/>
  <c r="AL2144" i="1"/>
  <c r="AL2143" i="1"/>
  <c r="AL2142" i="1"/>
  <c r="AL2141" i="1"/>
  <c r="AL2140" i="1"/>
  <c r="AL2139" i="1"/>
  <c r="AL2138" i="1"/>
  <c r="AL2137" i="1"/>
  <c r="AL2136" i="1"/>
  <c r="AL2135" i="1"/>
  <c r="AL2134" i="1"/>
  <c r="AL2133" i="1"/>
  <c r="AL2132" i="1"/>
  <c r="AL2131" i="1"/>
  <c r="AL2130" i="1"/>
  <c r="AL2129" i="1"/>
  <c r="AL2128" i="1"/>
  <c r="AL2127" i="1"/>
  <c r="AL2126" i="1"/>
  <c r="AL2125" i="1"/>
  <c r="AL2124" i="1"/>
  <c r="AL2123" i="1"/>
  <c r="AL2122" i="1"/>
  <c r="AL2121" i="1"/>
  <c r="AL2120" i="1"/>
  <c r="AL2119" i="1"/>
  <c r="AL2118" i="1"/>
  <c r="AL2117" i="1"/>
  <c r="AL2116" i="1"/>
  <c r="AL2115" i="1"/>
  <c r="AL2114" i="1"/>
  <c r="AL2113" i="1"/>
  <c r="AL2112" i="1"/>
  <c r="AL2111" i="1"/>
  <c r="AL2110" i="1"/>
  <c r="AL2109" i="1"/>
  <c r="AL2108" i="1"/>
  <c r="AL2107" i="1"/>
  <c r="AL2106" i="1"/>
  <c r="AL2105" i="1"/>
  <c r="AL2104" i="1"/>
  <c r="AL2103" i="1"/>
  <c r="AL2102" i="1"/>
  <c r="AL2101" i="1"/>
  <c r="AL2100" i="1"/>
  <c r="AL2099" i="1"/>
  <c r="AL2098" i="1"/>
  <c r="AL2097" i="1"/>
  <c r="AL2096" i="1"/>
  <c r="AL2095" i="1"/>
  <c r="AL2094" i="1"/>
  <c r="AL2093" i="1"/>
  <c r="AL2092" i="1"/>
  <c r="AL2091" i="1"/>
  <c r="AL2090" i="1"/>
  <c r="AL2089" i="1"/>
  <c r="AL2088" i="1"/>
  <c r="AL2087" i="1"/>
  <c r="AL2086" i="1"/>
  <c r="AL2085" i="1"/>
  <c r="AL2084" i="1"/>
  <c r="AL2083" i="1"/>
  <c r="AL2082" i="1"/>
  <c r="AL2081" i="1"/>
  <c r="AL2080" i="1"/>
  <c r="AL2079" i="1"/>
  <c r="AL2078" i="1"/>
  <c r="AL2077" i="1"/>
  <c r="AL2076" i="1"/>
  <c r="AL2075" i="1"/>
  <c r="AL2074" i="1"/>
  <c r="AL2073" i="1"/>
  <c r="AL2072" i="1"/>
  <c r="AL2071" i="1"/>
  <c r="AL2070" i="1"/>
  <c r="AL2069" i="1"/>
  <c r="AL2068" i="1"/>
  <c r="AL2067" i="1"/>
  <c r="AL2066" i="1"/>
  <c r="AL2065" i="1"/>
  <c r="AL2064" i="1"/>
  <c r="AL2063" i="1"/>
  <c r="AL2062" i="1"/>
  <c r="AL2061" i="1"/>
  <c r="AL2060" i="1"/>
  <c r="AL2059" i="1"/>
  <c r="AL2058" i="1"/>
  <c r="AL2057" i="1"/>
  <c r="AL2056" i="1"/>
  <c r="AL2055" i="1"/>
  <c r="AL2054" i="1"/>
  <c r="AL2053" i="1"/>
  <c r="AL2052" i="1"/>
  <c r="AL2051" i="1"/>
  <c r="AL2050" i="1"/>
  <c r="AL2049" i="1"/>
  <c r="AL2048" i="1"/>
  <c r="AL2047" i="1"/>
  <c r="AL2046" i="1"/>
  <c r="AL2045" i="1"/>
  <c r="AL2044" i="1"/>
  <c r="AL2043" i="1"/>
  <c r="AL2042" i="1"/>
  <c r="AL2041" i="1"/>
  <c r="AL2040" i="1"/>
  <c r="AL2039" i="1"/>
  <c r="AL2038" i="1"/>
  <c r="AL2037" i="1"/>
  <c r="AL2036" i="1"/>
  <c r="AL2035" i="1"/>
  <c r="AL2034" i="1"/>
  <c r="AL2032" i="1"/>
  <c r="AL2031" i="1"/>
  <c r="AL2030" i="1"/>
  <c r="AL2029" i="1"/>
  <c r="AL2028" i="1"/>
  <c r="AL2027" i="1"/>
  <c r="AL2026" i="1"/>
  <c r="AL2025" i="1"/>
  <c r="AL2024" i="1"/>
  <c r="AL2023" i="1"/>
  <c r="AL2022" i="1"/>
  <c r="AL2021" i="1"/>
  <c r="AL2020" i="1"/>
  <c r="AL2019" i="1"/>
  <c r="AL2018" i="1"/>
  <c r="AL2017" i="1"/>
  <c r="AL2016" i="1"/>
  <c r="AL2015" i="1"/>
  <c r="AL2014" i="1"/>
  <c r="AL2013" i="1"/>
  <c r="AL2012" i="1"/>
  <c r="AL2011" i="1"/>
  <c r="AL2010" i="1"/>
  <c r="AL2009" i="1"/>
  <c r="AL2008" i="1"/>
  <c r="AL2007" i="1"/>
  <c r="AL2006" i="1"/>
  <c r="AL2005" i="1"/>
  <c r="AL2004" i="1"/>
  <c r="AL2003" i="1"/>
  <c r="AL2002" i="1"/>
  <c r="AL2001" i="1"/>
  <c r="AL2000" i="1"/>
  <c r="AL1999" i="1"/>
  <c r="AL1998" i="1"/>
  <c r="AL1997" i="1"/>
  <c r="AL1996" i="1"/>
  <c r="AL1995" i="1"/>
  <c r="AL1994" i="1"/>
  <c r="AL1993" i="1"/>
  <c r="AL1992" i="1"/>
  <c r="AL1991" i="1"/>
  <c r="AL1990" i="1"/>
  <c r="AL1989" i="1"/>
  <c r="AL1988" i="1"/>
  <c r="AL1987" i="1"/>
  <c r="AL1986" i="1"/>
  <c r="AL1985" i="1"/>
  <c r="AL1984" i="1"/>
  <c r="AL1983" i="1"/>
  <c r="AL1982" i="1"/>
  <c r="AL1981" i="1"/>
  <c r="AL1980" i="1"/>
  <c r="AL1979" i="1"/>
  <c r="AL1978" i="1"/>
  <c r="AL1977" i="1"/>
  <c r="AL1976" i="1"/>
  <c r="AL1975" i="1"/>
  <c r="AL1974" i="1"/>
  <c r="AL1973" i="1"/>
  <c r="AL1972" i="1"/>
  <c r="AL1971" i="1"/>
  <c r="AL1970" i="1"/>
  <c r="AL1969" i="1"/>
  <c r="AL1968" i="1"/>
  <c r="AL1967" i="1"/>
  <c r="AL1966" i="1"/>
  <c r="AL1965" i="1"/>
  <c r="AL1964" i="1"/>
  <c r="AL1963" i="1"/>
  <c r="AL1962" i="1"/>
  <c r="AL1961" i="1"/>
  <c r="AL1960" i="1"/>
  <c r="AL1959" i="1"/>
  <c r="AL1958" i="1"/>
  <c r="AL1957" i="1"/>
  <c r="AL1956" i="1"/>
  <c r="AL1955" i="1"/>
  <c r="AL1954" i="1"/>
  <c r="AL1953" i="1"/>
  <c r="AL1952" i="1"/>
  <c r="AL1951" i="1"/>
  <c r="AL1950" i="1"/>
  <c r="AL1949" i="1"/>
  <c r="AL1948" i="1"/>
  <c r="AL1947" i="1"/>
  <c r="AL1946" i="1"/>
  <c r="AL1945" i="1"/>
  <c r="AL1944" i="1"/>
  <c r="AL1943" i="1"/>
  <c r="AL1942" i="1"/>
  <c r="AL1941" i="1"/>
  <c r="AL1940" i="1"/>
  <c r="AL1939" i="1"/>
  <c r="AL1938" i="1"/>
  <c r="AL1937" i="1"/>
  <c r="AL1936" i="1"/>
  <c r="AL1935" i="1"/>
  <c r="AL1934" i="1"/>
  <c r="AL1933" i="1"/>
  <c r="AL1932" i="1"/>
  <c r="AL1931" i="1"/>
  <c r="AL1930" i="1"/>
  <c r="AL1929" i="1"/>
  <c r="AL1928" i="1"/>
  <c r="AL1927" i="1"/>
  <c r="AL1926" i="1"/>
  <c r="AL1925" i="1"/>
  <c r="AL1924" i="1"/>
  <c r="AL1923" i="1"/>
  <c r="AL1922" i="1"/>
  <c r="AL1921" i="1"/>
  <c r="AL1920" i="1"/>
  <c r="AL1919" i="1"/>
  <c r="AL1918" i="1"/>
  <c r="AL1917" i="1"/>
  <c r="AL1916" i="1"/>
  <c r="AL1915" i="1"/>
  <c r="AL1914" i="1"/>
  <c r="AL1913" i="1"/>
  <c r="AL1912" i="1"/>
  <c r="AL1911" i="1"/>
  <c r="AL1910" i="1"/>
  <c r="AL1909" i="1"/>
  <c r="AL1908" i="1"/>
  <c r="AL1907" i="1"/>
  <c r="AL1906" i="1"/>
  <c r="AL1905" i="1"/>
  <c r="AL1904" i="1"/>
  <c r="AL1903" i="1"/>
  <c r="AL1902" i="1"/>
  <c r="AL1901" i="1"/>
  <c r="AL1900" i="1"/>
  <c r="AL1899" i="1"/>
  <c r="AL1898" i="1"/>
  <c r="AL1897" i="1"/>
  <c r="AL1896" i="1"/>
  <c r="AL1895" i="1"/>
  <c r="AL1894" i="1"/>
  <c r="AL1893" i="1"/>
  <c r="AL1892" i="1"/>
  <c r="AL1891" i="1"/>
  <c r="AL1890" i="1"/>
  <c r="AL1889" i="1"/>
  <c r="AL1888" i="1"/>
  <c r="AL1887" i="1"/>
  <c r="AL1886" i="1"/>
  <c r="AL1885" i="1"/>
  <c r="AL1884" i="1"/>
  <c r="AL1883" i="1"/>
  <c r="AL1882" i="1"/>
  <c r="AL1881" i="1"/>
  <c r="AL1880" i="1"/>
  <c r="AL1879" i="1"/>
  <c r="AL1878" i="1"/>
  <c r="AL1877" i="1"/>
  <c r="AL1876" i="1"/>
  <c r="AL1875" i="1"/>
  <c r="AL1874" i="1"/>
  <c r="AL1873" i="1"/>
  <c r="AL1872" i="1"/>
  <c r="AL1871" i="1"/>
  <c r="AL1870" i="1"/>
  <c r="AL1869" i="1"/>
  <c r="AL1868" i="1"/>
  <c r="AL1867" i="1"/>
  <c r="AL1866" i="1"/>
  <c r="AL1865" i="1"/>
  <c r="AL1864" i="1"/>
  <c r="AL1863" i="1"/>
  <c r="AL1862" i="1"/>
  <c r="AL1861" i="1"/>
  <c r="AL1860" i="1"/>
  <c r="AL1859" i="1"/>
  <c r="AL1858" i="1"/>
  <c r="AL1857" i="1"/>
  <c r="AL1856" i="1"/>
  <c r="AL1855" i="1"/>
  <c r="AL1854" i="1"/>
  <c r="AL1853" i="1"/>
  <c r="AL1852" i="1"/>
  <c r="AL1851" i="1"/>
  <c r="AL1850" i="1"/>
  <c r="AL1849" i="1"/>
  <c r="AL1848" i="1"/>
  <c r="AL1847" i="1"/>
  <c r="AL1846" i="1"/>
  <c r="AL1845" i="1"/>
  <c r="AL1844" i="1"/>
  <c r="AL1843" i="1"/>
  <c r="AL1842" i="1"/>
  <c r="AL1841" i="1"/>
  <c r="AL1840" i="1"/>
  <c r="AL1839" i="1"/>
  <c r="AL1838" i="1"/>
  <c r="AL1837" i="1"/>
  <c r="AL1836" i="1"/>
  <c r="AL1835" i="1"/>
  <c r="AL1834" i="1"/>
  <c r="AL1833" i="1"/>
  <c r="AL1832" i="1"/>
  <c r="AL1831" i="1"/>
  <c r="AL1830" i="1"/>
  <c r="AL1829" i="1"/>
  <c r="AL1828" i="1"/>
  <c r="AL1827" i="1"/>
  <c r="AL1826" i="1"/>
  <c r="AL1825" i="1"/>
  <c r="AL1824" i="1"/>
  <c r="AL1823" i="1"/>
  <c r="AL1822" i="1"/>
  <c r="AL1821" i="1"/>
  <c r="AL1820" i="1"/>
  <c r="AL1819" i="1"/>
  <c r="AL1818" i="1"/>
  <c r="AL1817" i="1"/>
  <c r="AL1816" i="1"/>
  <c r="AL1815" i="1"/>
  <c r="AL1814" i="1"/>
  <c r="AL1813" i="1"/>
  <c r="AL1812" i="1"/>
  <c r="AL1811" i="1"/>
  <c r="AL1810" i="1"/>
  <c r="AL1809" i="1"/>
  <c r="AL1808" i="1"/>
  <c r="AL1807" i="1"/>
  <c r="AL1806" i="1"/>
  <c r="AL1805" i="1"/>
  <c r="AL1804" i="1"/>
  <c r="AL1803" i="1"/>
  <c r="AL1802" i="1"/>
  <c r="AL1801" i="1"/>
  <c r="AL1800" i="1"/>
  <c r="AL1799" i="1"/>
  <c r="AL1798" i="1"/>
  <c r="AL1797" i="1"/>
  <c r="AL1796" i="1"/>
  <c r="AL1795" i="1"/>
  <c r="AL1794" i="1"/>
  <c r="AL1793" i="1"/>
  <c r="AL1792" i="1"/>
  <c r="AL1791" i="1"/>
  <c r="AL1790" i="1"/>
  <c r="AL1789" i="1"/>
  <c r="AL1788" i="1"/>
  <c r="AL1787" i="1"/>
  <c r="AL1786" i="1"/>
  <c r="AL1785" i="1"/>
  <c r="AL1784" i="1"/>
  <c r="AL1783" i="1"/>
  <c r="AL1782" i="1"/>
  <c r="AL1781" i="1"/>
  <c r="AL1780" i="1"/>
  <c r="AL1779" i="1"/>
  <c r="AL1778" i="1"/>
  <c r="AL1777" i="1"/>
  <c r="AL1776" i="1"/>
  <c r="AL1775" i="1"/>
  <c r="AL1774" i="1"/>
  <c r="AL1773" i="1"/>
  <c r="AL1772" i="1"/>
  <c r="AL1771" i="1"/>
  <c r="AL1770" i="1"/>
  <c r="AL1769" i="1"/>
  <c r="AL1768" i="1"/>
  <c r="AL1767" i="1"/>
  <c r="AL1766" i="1"/>
  <c r="AL1765" i="1"/>
  <c r="AL1764" i="1"/>
  <c r="AL1763" i="1"/>
  <c r="AL1762" i="1"/>
  <c r="AL1761" i="1"/>
  <c r="AL1760" i="1"/>
  <c r="AL1759" i="1"/>
  <c r="AL1758" i="1"/>
  <c r="AL1757" i="1"/>
  <c r="AL1756" i="1"/>
  <c r="AL1755" i="1"/>
  <c r="AL1754" i="1"/>
  <c r="AL1753" i="1"/>
  <c r="AL1752" i="1"/>
  <c r="AL1751" i="1"/>
  <c r="AL1750" i="1"/>
  <c r="AL1749" i="1"/>
  <c r="AL1748" i="1"/>
  <c r="AL1747" i="1"/>
  <c r="AL1746" i="1"/>
  <c r="AL1745" i="1"/>
  <c r="AL1744" i="1"/>
  <c r="AL1743" i="1"/>
  <c r="AL1742" i="1"/>
  <c r="AL1741" i="1"/>
  <c r="AL1740" i="1"/>
  <c r="AL1739" i="1"/>
  <c r="AL1738" i="1"/>
  <c r="AL1737" i="1"/>
  <c r="AL1736" i="1"/>
  <c r="AL1735" i="1"/>
  <c r="AL1734" i="1"/>
  <c r="AL1733" i="1"/>
  <c r="AL1732" i="1"/>
  <c r="AL1731" i="1"/>
  <c r="AL1730" i="1"/>
  <c r="AL1729" i="1"/>
  <c r="AL1728" i="1"/>
  <c r="AL1727" i="1"/>
  <c r="AL1726" i="1"/>
  <c r="AL1725" i="1"/>
  <c r="AL1724" i="1"/>
  <c r="AL1723" i="1"/>
  <c r="AL1722" i="1"/>
  <c r="AL1721" i="1"/>
  <c r="AL1720" i="1"/>
  <c r="AL1719" i="1"/>
  <c r="AL1718" i="1"/>
  <c r="AL1717" i="1"/>
  <c r="AL1716" i="1"/>
  <c r="AL1715" i="1"/>
  <c r="AL1714" i="1"/>
  <c r="AL1713" i="1"/>
  <c r="AL1712" i="1"/>
  <c r="AL1711" i="1"/>
  <c r="AL1710" i="1"/>
  <c r="AL1709" i="1"/>
  <c r="AL1708" i="1"/>
  <c r="AL1707" i="1"/>
  <c r="AL1706" i="1"/>
  <c r="AL1705" i="1"/>
  <c r="AL1704" i="1"/>
  <c r="AL1703" i="1"/>
  <c r="AL1702" i="1"/>
  <c r="AL1701" i="1"/>
  <c r="AL1700" i="1"/>
  <c r="AL1699" i="1"/>
  <c r="AL1698" i="1"/>
  <c r="AL1697" i="1"/>
  <c r="AL1696" i="1"/>
  <c r="AL1695" i="1"/>
  <c r="AL1694" i="1"/>
  <c r="AL1693" i="1"/>
  <c r="AL1692" i="1"/>
  <c r="AL1691" i="1"/>
  <c r="AL1690" i="1"/>
  <c r="AL1689" i="1"/>
  <c r="AL1688" i="1"/>
  <c r="AL1687" i="1"/>
  <c r="AL1686" i="1"/>
  <c r="AL1685" i="1"/>
  <c r="AL1684" i="1"/>
  <c r="AL1683" i="1"/>
  <c r="AL1682" i="1"/>
  <c r="AL1681" i="1"/>
  <c r="AL1680" i="1"/>
  <c r="AL1679" i="1"/>
  <c r="AL1678" i="1"/>
  <c r="AL1677" i="1"/>
  <c r="AL1676" i="1"/>
  <c r="AL1675" i="1"/>
  <c r="AL1674" i="1"/>
  <c r="AL1673" i="1"/>
  <c r="AL1672" i="1"/>
  <c r="AL1671" i="1"/>
  <c r="AL1670" i="1"/>
  <c r="AL1669" i="1"/>
  <c r="AL1668" i="1"/>
  <c r="AL1667" i="1"/>
  <c r="AL1666" i="1"/>
  <c r="AL1665" i="1"/>
  <c r="AL1664" i="1"/>
  <c r="AL1663" i="1"/>
  <c r="AL1662" i="1"/>
  <c r="AL1661" i="1"/>
  <c r="AL1660" i="1"/>
  <c r="AL1659" i="1"/>
  <c r="AL1658" i="1"/>
  <c r="AL1657" i="1"/>
  <c r="AL1656" i="1"/>
  <c r="AL1655" i="1"/>
  <c r="AL1654" i="1"/>
  <c r="AL1653" i="1"/>
  <c r="AL1652" i="1"/>
  <c r="AL1651" i="1"/>
  <c r="AL1650" i="1"/>
  <c r="AL1649" i="1"/>
  <c r="AL1648" i="1"/>
  <c r="AL1647" i="1"/>
  <c r="AL1646" i="1"/>
  <c r="AL1645" i="1"/>
  <c r="AL1644" i="1"/>
  <c r="AL1643" i="1"/>
  <c r="AL1642" i="1"/>
  <c r="AL1641" i="1"/>
  <c r="AL1640" i="1"/>
  <c r="AL1639" i="1"/>
  <c r="AL1638" i="1"/>
  <c r="AL1637" i="1"/>
  <c r="AL1636" i="1"/>
  <c r="AL1635" i="1"/>
  <c r="AL1634" i="1"/>
  <c r="AL1633" i="1"/>
  <c r="AL1632" i="1"/>
  <c r="AL1631" i="1"/>
  <c r="AL1630" i="1"/>
  <c r="AL1629" i="1"/>
  <c r="AL1628" i="1"/>
  <c r="AL1627" i="1"/>
  <c r="AL1626" i="1"/>
  <c r="AL1625" i="1"/>
  <c r="AL1624" i="1"/>
  <c r="AL1623" i="1"/>
  <c r="AL1622" i="1"/>
  <c r="AL1621" i="1"/>
  <c r="AL1620" i="1"/>
  <c r="AL1619" i="1"/>
  <c r="AL1618" i="1"/>
  <c r="AL1617" i="1"/>
  <c r="AL1616" i="1"/>
  <c r="AL1615" i="1"/>
  <c r="AL1614" i="1"/>
  <c r="AL1613" i="1"/>
  <c r="AL1612" i="1"/>
  <c r="AL1611" i="1"/>
  <c r="AL1610" i="1"/>
  <c r="AL1609" i="1"/>
  <c r="AL1608" i="1"/>
  <c r="AL1607" i="1"/>
  <c r="AL1606" i="1"/>
  <c r="AL1605" i="1"/>
  <c r="AL1604" i="1"/>
  <c r="AL1603" i="1"/>
  <c r="AL1602" i="1"/>
  <c r="AL1601" i="1"/>
  <c r="AL1600" i="1"/>
  <c r="AL1599" i="1"/>
  <c r="AL1598" i="1"/>
  <c r="AL1597" i="1"/>
  <c r="AL1596" i="1"/>
  <c r="AL1595" i="1"/>
  <c r="AL1594" i="1"/>
  <c r="AL1593" i="1"/>
  <c r="AL1592" i="1"/>
  <c r="AL1591" i="1"/>
  <c r="AL1590" i="1"/>
  <c r="AL1589" i="1"/>
  <c r="AL1588" i="1"/>
  <c r="AL1587" i="1"/>
  <c r="AL1586" i="1"/>
  <c r="AL1585" i="1"/>
  <c r="AL1584" i="1"/>
  <c r="AL1583" i="1"/>
  <c r="AL1582" i="1"/>
  <c r="AL1581" i="1"/>
  <c r="AL1580" i="1"/>
  <c r="AL1579" i="1"/>
  <c r="AL1578" i="1"/>
  <c r="AL1577" i="1"/>
  <c r="AL1576" i="1"/>
  <c r="AL1575" i="1"/>
  <c r="AL1574" i="1"/>
  <c r="AL1573" i="1"/>
  <c r="AL1572" i="1"/>
  <c r="AL1571" i="1"/>
  <c r="AL1570" i="1"/>
  <c r="AL1569" i="1"/>
  <c r="AL1568" i="1"/>
  <c r="AL1567" i="1"/>
  <c r="AL1566" i="1"/>
  <c r="AL1565" i="1"/>
  <c r="AL1564" i="1"/>
  <c r="AL1563" i="1"/>
  <c r="AL1562" i="1"/>
  <c r="AL1561" i="1"/>
  <c r="AL1560" i="1"/>
  <c r="AL1559" i="1"/>
  <c r="AL1558" i="1"/>
  <c r="AL1557" i="1"/>
  <c r="AL1556" i="1"/>
  <c r="AL1555" i="1"/>
  <c r="AL1554" i="1"/>
  <c r="AL1553" i="1"/>
  <c r="AL1552" i="1"/>
  <c r="AL1551" i="1"/>
  <c r="AL1550" i="1"/>
  <c r="AL1549" i="1"/>
  <c r="AL1548" i="1"/>
  <c r="AL1547" i="1"/>
  <c r="AL1546" i="1"/>
  <c r="AL1545" i="1"/>
  <c r="AL1544" i="1"/>
  <c r="AL1543" i="1"/>
  <c r="AL1542" i="1"/>
  <c r="AL1541" i="1"/>
  <c r="AL1540" i="1"/>
  <c r="AL1539" i="1"/>
  <c r="AL1538" i="1"/>
  <c r="AL1537" i="1"/>
  <c r="AL1536" i="1"/>
  <c r="AL1535" i="1"/>
  <c r="AL1534" i="1"/>
  <c r="AL1533" i="1"/>
  <c r="AL1532" i="1"/>
  <c r="AL1531" i="1"/>
  <c r="AL1530" i="1"/>
  <c r="AL1529" i="1"/>
  <c r="AL1528" i="1"/>
  <c r="AL1527" i="1"/>
  <c r="AL1526" i="1"/>
  <c r="AL1525" i="1"/>
  <c r="AL1524" i="1"/>
  <c r="AL1523" i="1"/>
  <c r="AL1522" i="1"/>
  <c r="AL1521" i="1"/>
  <c r="AL1520" i="1"/>
  <c r="AL1519" i="1"/>
  <c r="AL1518" i="1"/>
  <c r="AL1517" i="1"/>
  <c r="AL1516" i="1"/>
  <c r="AL1515" i="1"/>
  <c r="AL1514" i="1"/>
  <c r="AL1513" i="1"/>
  <c r="AL1512" i="1"/>
  <c r="AL1511" i="1"/>
  <c r="AL1510" i="1"/>
  <c r="AL1509" i="1"/>
  <c r="AL1508" i="1"/>
  <c r="AL1507" i="1"/>
  <c r="AL1506" i="1"/>
  <c r="AL1505" i="1"/>
  <c r="AL1504" i="1"/>
  <c r="AL1503" i="1"/>
  <c r="AL1502" i="1"/>
  <c r="AL1501" i="1"/>
  <c r="AL1500" i="1"/>
  <c r="AL1499" i="1"/>
  <c r="AL1498" i="1"/>
  <c r="AL1497" i="1"/>
  <c r="AL1496" i="1"/>
  <c r="AL1495" i="1"/>
  <c r="AL1494" i="1"/>
  <c r="AL1493" i="1"/>
  <c r="AL1492" i="1"/>
  <c r="AL1491" i="1"/>
  <c r="AL1490" i="1"/>
  <c r="AL1489" i="1"/>
  <c r="AL1488" i="1"/>
  <c r="AL1487" i="1"/>
  <c r="AL1486" i="1"/>
  <c r="AL1485" i="1"/>
  <c r="AL1484" i="1"/>
  <c r="AL1483" i="1"/>
  <c r="AL1482" i="1"/>
  <c r="AL1481" i="1"/>
  <c r="AL1480" i="1"/>
  <c r="AL1479" i="1"/>
  <c r="AL1478" i="1"/>
  <c r="AL1477" i="1"/>
  <c r="AL1476" i="1"/>
  <c r="AL1475" i="1"/>
  <c r="AL1474" i="1"/>
  <c r="AL1473" i="1"/>
  <c r="AL1472" i="1"/>
  <c r="AL1471" i="1"/>
  <c r="AL1470" i="1"/>
  <c r="AL1469" i="1"/>
  <c r="AL1468" i="1"/>
  <c r="AL1467" i="1"/>
  <c r="AL1466" i="1"/>
  <c r="AL1465" i="1"/>
  <c r="AL1464" i="1"/>
  <c r="AL1463" i="1"/>
  <c r="AL1462" i="1"/>
  <c r="AL1461" i="1"/>
  <c r="AL1460" i="1"/>
  <c r="AL1459" i="1"/>
  <c r="AL1458" i="1"/>
  <c r="AL1457" i="1"/>
  <c r="AL1456" i="1"/>
  <c r="AL1455" i="1"/>
  <c r="AL1454" i="1"/>
  <c r="AL1453" i="1"/>
  <c r="AL1452" i="1"/>
  <c r="AL1451" i="1"/>
  <c r="AL1450" i="1"/>
  <c r="AL1449" i="1"/>
  <c r="AL1448" i="1"/>
  <c r="AL1447" i="1"/>
  <c r="AL1446" i="1"/>
  <c r="AL1445" i="1"/>
  <c r="AL1444" i="1"/>
  <c r="AL1443" i="1"/>
  <c r="AL1442" i="1"/>
  <c r="AL1441" i="1"/>
  <c r="AL1440" i="1"/>
  <c r="AL1439" i="1"/>
  <c r="AL1438" i="1"/>
  <c r="AL1437" i="1"/>
  <c r="AL1436" i="1"/>
  <c r="AL1435" i="1"/>
  <c r="AL1434" i="1"/>
  <c r="AL1433" i="1"/>
  <c r="AL1432" i="1"/>
  <c r="AL1431" i="1"/>
  <c r="AL1430" i="1"/>
  <c r="AL1429" i="1"/>
  <c r="AL1428" i="1"/>
  <c r="AL1427" i="1"/>
  <c r="AL1426" i="1"/>
  <c r="AL1425" i="1"/>
  <c r="AL1424" i="1"/>
  <c r="AL1423" i="1"/>
  <c r="AL1422" i="1"/>
  <c r="AL1421" i="1"/>
  <c r="AL1420" i="1"/>
  <c r="AL1419" i="1"/>
  <c r="AL1418" i="1"/>
  <c r="AL1417" i="1"/>
  <c r="AL1416" i="1"/>
  <c r="AL1415" i="1"/>
  <c r="AL1414" i="1"/>
  <c r="AL1413" i="1"/>
  <c r="AL1412" i="1"/>
  <c r="AL1411" i="1"/>
  <c r="AL1410" i="1"/>
  <c r="AL1409" i="1"/>
  <c r="AL1408" i="1"/>
  <c r="AL1407" i="1"/>
  <c r="AL1406" i="1"/>
  <c r="AL1405" i="1"/>
  <c r="AL1404" i="1"/>
  <c r="AL1403" i="1"/>
  <c r="AL1402" i="1"/>
  <c r="AL1401" i="1"/>
  <c r="AL1400" i="1"/>
  <c r="AL1399" i="1"/>
  <c r="AL1398" i="1"/>
  <c r="AL1397" i="1"/>
  <c r="AL1396" i="1"/>
  <c r="AL1395" i="1"/>
  <c r="AL1394" i="1"/>
  <c r="AL1393" i="1"/>
  <c r="AL1392" i="1"/>
  <c r="AL1391" i="1"/>
  <c r="AL1390" i="1"/>
  <c r="AL1389" i="1"/>
  <c r="AL1388" i="1"/>
  <c r="AL1387" i="1"/>
  <c r="AL1386" i="1"/>
  <c r="AL1385" i="1"/>
  <c r="AL1384" i="1"/>
  <c r="AL1383" i="1"/>
  <c r="AL1382" i="1"/>
  <c r="AL1381" i="1"/>
  <c r="AL1380" i="1"/>
  <c r="AL1379" i="1"/>
  <c r="AL1378" i="1"/>
  <c r="AL1377" i="1"/>
  <c r="AL1376" i="1"/>
  <c r="AL1375" i="1"/>
  <c r="AL1374" i="1"/>
  <c r="AL1373" i="1"/>
  <c r="AL1372" i="1"/>
  <c r="AL1371" i="1"/>
  <c r="AL1370" i="1"/>
  <c r="AL1369" i="1"/>
  <c r="AL1368" i="1"/>
  <c r="AL1367" i="1"/>
  <c r="AL1366" i="1"/>
  <c r="AL1365" i="1"/>
  <c r="AL1364" i="1"/>
  <c r="AL1363" i="1"/>
  <c r="AL1362" i="1"/>
  <c r="AL1361" i="1"/>
  <c r="AL1360" i="1"/>
  <c r="AL1359" i="1"/>
  <c r="AL1358" i="1"/>
  <c r="AL1357" i="1"/>
  <c r="AL1356" i="1"/>
  <c r="AL1355" i="1"/>
  <c r="AL1354" i="1"/>
  <c r="AL1353" i="1"/>
  <c r="AL1352" i="1"/>
  <c r="AL1351" i="1"/>
  <c r="AL1350" i="1"/>
  <c r="AL1349" i="1"/>
  <c r="AL1348" i="1"/>
  <c r="AL1347" i="1"/>
  <c r="AL1346" i="1"/>
  <c r="AL1345" i="1"/>
  <c r="AL1344" i="1"/>
  <c r="AL1343" i="1"/>
  <c r="AL1342" i="1"/>
  <c r="AL1341" i="1"/>
  <c r="AL1340" i="1"/>
  <c r="AL1339" i="1"/>
  <c r="AL1338" i="1"/>
  <c r="AL1337" i="1"/>
  <c r="AL1336" i="1"/>
  <c r="AL1335" i="1"/>
  <c r="AL1334" i="1"/>
  <c r="AL1333" i="1"/>
  <c r="AL1332" i="1"/>
  <c r="AL1331" i="1"/>
  <c r="AL1330" i="1"/>
  <c r="AL1329" i="1"/>
  <c r="AL1328" i="1"/>
  <c r="AL1327" i="1"/>
  <c r="AL1326" i="1"/>
  <c r="AL1325" i="1"/>
  <c r="AL1324" i="1"/>
  <c r="AL1323" i="1"/>
  <c r="AL1322" i="1"/>
  <c r="AL1321" i="1"/>
  <c r="AL1320" i="1"/>
  <c r="AL1319" i="1"/>
  <c r="AL1318" i="1"/>
  <c r="AL1317" i="1"/>
  <c r="AL1316" i="1"/>
  <c r="AL1315" i="1"/>
  <c r="AL1314" i="1"/>
  <c r="AL1313" i="1"/>
  <c r="AL1312" i="1"/>
  <c r="AL1311" i="1"/>
  <c r="AL1310" i="1"/>
  <c r="AL1309" i="1"/>
  <c r="AL1308" i="1"/>
  <c r="AL1307" i="1"/>
  <c r="AL1306" i="1"/>
  <c r="AL1305" i="1"/>
  <c r="AL1304" i="1"/>
  <c r="AL1303" i="1"/>
  <c r="AL1302" i="1"/>
  <c r="AL1301" i="1"/>
  <c r="AL1300" i="1"/>
  <c r="AL1299" i="1"/>
  <c r="AL1298" i="1"/>
  <c r="AL1297" i="1"/>
  <c r="AL1296" i="1"/>
  <c r="AL1295" i="1"/>
  <c r="AL1294" i="1"/>
  <c r="AL1293" i="1"/>
  <c r="AL1292" i="1"/>
  <c r="AL1291" i="1"/>
  <c r="AL1290" i="1"/>
  <c r="AL1289" i="1"/>
  <c r="AL1288" i="1"/>
  <c r="AL1287" i="1"/>
  <c r="AL1286" i="1"/>
  <c r="AL1285" i="1"/>
  <c r="AL1284" i="1"/>
  <c r="AL1283" i="1"/>
  <c r="AL1282" i="1"/>
  <c r="AL1281" i="1"/>
  <c r="AL1280" i="1"/>
  <c r="AL1279" i="1"/>
  <c r="AL1278" i="1"/>
  <c r="AL1277" i="1"/>
  <c r="AL1276" i="1"/>
  <c r="AL1275" i="1"/>
  <c r="AL1274" i="1"/>
  <c r="AL1273" i="1"/>
  <c r="AL1272" i="1"/>
  <c r="AL1271" i="1"/>
  <c r="AL1270" i="1"/>
  <c r="AL1269" i="1"/>
  <c r="AL1268" i="1"/>
  <c r="AL1267" i="1"/>
  <c r="AL1266" i="1"/>
  <c r="AL1265" i="1"/>
  <c r="AL1264" i="1"/>
  <c r="AL1263" i="1"/>
  <c r="AL1262" i="1"/>
  <c r="AL1261" i="1"/>
  <c r="AL1260" i="1"/>
  <c r="AL1259" i="1"/>
  <c r="AL1258" i="1"/>
  <c r="AL1257" i="1"/>
  <c r="AL1256" i="1"/>
  <c r="AL1255" i="1"/>
  <c r="AL1254" i="1"/>
  <c r="AL1253" i="1"/>
  <c r="AL1252" i="1"/>
  <c r="AL1251" i="1"/>
  <c r="AL1250" i="1"/>
  <c r="AL1249" i="1"/>
  <c r="AL1248" i="1"/>
  <c r="AL1247" i="1"/>
  <c r="AL1246" i="1"/>
  <c r="AL1245" i="1"/>
  <c r="AL1244" i="1"/>
  <c r="AL1243" i="1"/>
  <c r="AL1242" i="1"/>
  <c r="AL1241" i="1"/>
  <c r="AL1240" i="1"/>
  <c r="AL1239" i="1"/>
  <c r="AL1238" i="1"/>
  <c r="AL1237" i="1"/>
  <c r="AL1236" i="1"/>
  <c r="AL1235" i="1"/>
  <c r="AL1234" i="1"/>
  <c r="AL1233" i="1"/>
  <c r="AL1232" i="1"/>
  <c r="AL1231" i="1"/>
  <c r="AL1230" i="1"/>
  <c r="AL1229" i="1"/>
  <c r="AL1228" i="1"/>
  <c r="AL1227" i="1"/>
  <c r="AL1226" i="1"/>
  <c r="AL1225" i="1"/>
  <c r="AL1224" i="1"/>
  <c r="AL1223" i="1"/>
  <c r="AL1222" i="1"/>
  <c r="AL1221" i="1"/>
  <c r="AL1220" i="1"/>
  <c r="AL1219" i="1"/>
  <c r="AL1218" i="1"/>
  <c r="AL1217" i="1"/>
  <c r="AL1216" i="1"/>
  <c r="AL1215" i="1"/>
  <c r="AL1214" i="1"/>
  <c r="AL1213" i="1"/>
  <c r="AL1212" i="1"/>
  <c r="AL1211" i="1"/>
  <c r="AL1210" i="1"/>
  <c r="AL1209" i="1"/>
  <c r="AL1208" i="1"/>
  <c r="AL1207" i="1"/>
  <c r="AL1206" i="1"/>
  <c r="AL1205" i="1"/>
  <c r="AL1204" i="1"/>
  <c r="AL1203" i="1"/>
  <c r="AL1202" i="1"/>
  <c r="AL1201" i="1"/>
  <c r="AL1200" i="1"/>
  <c r="AL1199" i="1"/>
  <c r="AL1198" i="1"/>
  <c r="AL1197" i="1"/>
  <c r="AL1196" i="1"/>
  <c r="AL1195" i="1"/>
  <c r="AL1194" i="1"/>
  <c r="AL1193" i="1"/>
  <c r="AL1192" i="1"/>
  <c r="AL1191" i="1"/>
  <c r="AL1190" i="1"/>
  <c r="AL1189" i="1"/>
  <c r="AL1188" i="1"/>
  <c r="AL1187" i="1"/>
  <c r="AL1186" i="1"/>
  <c r="AL1185" i="1"/>
  <c r="AL1184" i="1"/>
  <c r="AL1183" i="1"/>
  <c r="AL1182" i="1"/>
  <c r="AL1181" i="1"/>
  <c r="AL1180" i="1"/>
  <c r="AL1179" i="1"/>
  <c r="AL1178" i="1"/>
  <c r="AL1177" i="1"/>
  <c r="AL1176" i="1"/>
  <c r="AL1175" i="1"/>
  <c r="AL1174" i="1"/>
  <c r="AL1173" i="1"/>
  <c r="AL1172" i="1"/>
  <c r="AL1171" i="1"/>
  <c r="AL1170" i="1"/>
  <c r="AL1169" i="1"/>
  <c r="AL1168" i="1"/>
  <c r="AL1167" i="1"/>
  <c r="AL1166" i="1"/>
  <c r="AL1165" i="1"/>
  <c r="AL1164" i="1"/>
  <c r="AL1163" i="1"/>
  <c r="AL1162" i="1"/>
  <c r="AL1161" i="1"/>
  <c r="AL1160" i="1"/>
  <c r="AL1159" i="1"/>
  <c r="AL1158" i="1"/>
  <c r="AL1157" i="1"/>
  <c r="AL1156" i="1"/>
  <c r="AL1155" i="1"/>
  <c r="AL1154" i="1"/>
  <c r="AL1153" i="1"/>
  <c r="AL1152" i="1"/>
  <c r="AL1151" i="1"/>
  <c r="AL1150" i="1"/>
  <c r="AL1149" i="1"/>
  <c r="AL1148" i="1"/>
  <c r="AL1147" i="1"/>
  <c r="AL1146" i="1"/>
  <c r="AL1145" i="1"/>
  <c r="AL1144" i="1"/>
  <c r="AL1143" i="1"/>
  <c r="AL1142" i="1"/>
  <c r="AL1141" i="1"/>
  <c r="AL1140" i="1"/>
  <c r="AL1139" i="1"/>
  <c r="AL1138" i="1"/>
  <c r="AL1137" i="1"/>
  <c r="AL1136" i="1"/>
  <c r="AL1135" i="1"/>
  <c r="AL1134" i="1"/>
  <c r="AL1133" i="1"/>
  <c r="AL1132" i="1"/>
  <c r="AL1131" i="1"/>
  <c r="AL1130" i="1"/>
  <c r="AL1129" i="1"/>
  <c r="AL1128" i="1"/>
  <c r="AL1127" i="1"/>
  <c r="AL1126" i="1"/>
  <c r="AL1125" i="1"/>
  <c r="AL1124" i="1"/>
  <c r="AL1123" i="1"/>
  <c r="AL1122" i="1"/>
  <c r="AL1121" i="1"/>
  <c r="AL1120" i="1"/>
  <c r="AL1119" i="1"/>
  <c r="AL1118" i="1"/>
  <c r="AL1117" i="1"/>
  <c r="AL1116" i="1"/>
  <c r="AL1115" i="1"/>
  <c r="AL1114" i="1"/>
  <c r="AL1113" i="1"/>
  <c r="AL1112" i="1"/>
  <c r="AL1111" i="1"/>
  <c r="AL1110" i="1"/>
  <c r="AL1109" i="1"/>
  <c r="AL1108" i="1"/>
  <c r="AL1107" i="1"/>
  <c r="AL1106" i="1"/>
  <c r="AL1105" i="1"/>
  <c r="AL1104" i="1"/>
  <c r="AL1103" i="1"/>
  <c r="AL1102" i="1"/>
  <c r="AL1101" i="1"/>
  <c r="AL1100" i="1"/>
  <c r="AL1099" i="1"/>
  <c r="AL1098" i="1"/>
  <c r="AL1097" i="1"/>
  <c r="AL1096" i="1"/>
  <c r="AL1095" i="1"/>
  <c r="AL1094" i="1"/>
  <c r="AL1093" i="1"/>
  <c r="AL1092" i="1"/>
  <c r="AL1091" i="1"/>
  <c r="AL1090" i="1"/>
  <c r="AL1089" i="1"/>
  <c r="AL1088" i="1"/>
  <c r="AL1087" i="1"/>
  <c r="AL1086" i="1"/>
  <c r="AL1085" i="1"/>
  <c r="AL1084" i="1"/>
  <c r="AL1083" i="1"/>
  <c r="AL1082" i="1"/>
  <c r="AL1081" i="1"/>
  <c r="AL1080" i="1"/>
  <c r="AL1079" i="1"/>
  <c r="AL1078" i="1"/>
  <c r="AL1077" i="1"/>
  <c r="AL1076" i="1"/>
  <c r="AL1075" i="1"/>
  <c r="AL1074" i="1"/>
  <c r="AL1073" i="1"/>
  <c r="AL1072" i="1"/>
  <c r="AL1071" i="1"/>
  <c r="AL1070" i="1"/>
  <c r="AL1069" i="1"/>
  <c r="AL1068" i="1"/>
  <c r="AL1067" i="1"/>
  <c r="AL1066" i="1"/>
  <c r="AL1065" i="1"/>
  <c r="AL1064" i="1"/>
  <c r="AL1063" i="1"/>
  <c r="AL1062" i="1"/>
  <c r="AL1061" i="1"/>
  <c r="AL1060" i="1"/>
  <c r="AL1059" i="1"/>
  <c r="AL1058" i="1"/>
  <c r="AL1057" i="1"/>
  <c r="AL1056" i="1"/>
  <c r="AL1055" i="1"/>
  <c r="AL1054" i="1"/>
  <c r="AL1053" i="1"/>
  <c r="AL1052" i="1"/>
  <c r="AL1051" i="1"/>
  <c r="AL1050" i="1"/>
  <c r="AL1049" i="1"/>
  <c r="AL1048" i="1"/>
  <c r="AL1047" i="1"/>
  <c r="AL1046" i="1"/>
  <c r="AL1045" i="1"/>
  <c r="AL1044" i="1"/>
  <c r="AL1043" i="1"/>
  <c r="AL1042" i="1"/>
  <c r="AL1041" i="1"/>
  <c r="AL1040" i="1"/>
  <c r="AL1039" i="1"/>
  <c r="AL1038" i="1"/>
  <c r="AL1037" i="1"/>
  <c r="AL1036" i="1"/>
  <c r="AL1035" i="1"/>
  <c r="AL1034" i="1"/>
  <c r="AL1033" i="1"/>
  <c r="AL1032" i="1"/>
  <c r="AL1031" i="1"/>
  <c r="AL1030" i="1"/>
  <c r="AL1029" i="1"/>
  <c r="AL1028" i="1"/>
  <c r="AL1027" i="1"/>
  <c r="AL1026" i="1"/>
  <c r="AL1025" i="1"/>
  <c r="AL1024" i="1"/>
  <c r="AL1023" i="1"/>
  <c r="AL1022" i="1"/>
  <c r="AL1021" i="1"/>
  <c r="AL1020" i="1"/>
  <c r="AL1019" i="1"/>
  <c r="AL1018" i="1"/>
  <c r="AL1017" i="1"/>
  <c r="AL1016" i="1"/>
  <c r="AL1015" i="1"/>
  <c r="AL1014" i="1"/>
  <c r="AL1013" i="1"/>
  <c r="AL1012" i="1"/>
  <c r="AL1011" i="1"/>
  <c r="AL1010" i="1"/>
  <c r="AL1009" i="1"/>
  <c r="AL1008" i="1"/>
  <c r="AL1007" i="1"/>
  <c r="AL1006" i="1"/>
  <c r="AL1005" i="1"/>
  <c r="AL1004" i="1"/>
  <c r="AL1003" i="1"/>
  <c r="AL1002" i="1"/>
  <c r="AL1001" i="1"/>
  <c r="AL1000" i="1"/>
  <c r="AL999" i="1"/>
  <c r="AL998" i="1"/>
  <c r="AL997" i="1"/>
  <c r="AL996" i="1"/>
  <c r="AL995" i="1"/>
  <c r="AL994" i="1"/>
  <c r="AL993" i="1"/>
  <c r="AL992" i="1"/>
  <c r="AL991" i="1"/>
  <c r="AL990" i="1"/>
  <c r="AL989" i="1"/>
  <c r="AL988" i="1"/>
  <c r="AL987" i="1"/>
  <c r="AL986" i="1"/>
  <c r="AL985" i="1"/>
  <c r="AL984" i="1"/>
  <c r="AL983" i="1"/>
  <c r="AL982" i="1"/>
  <c r="AL981" i="1"/>
  <c r="AL980" i="1"/>
  <c r="AL979" i="1"/>
  <c r="AL978" i="1"/>
  <c r="AL977" i="1"/>
  <c r="AL976" i="1"/>
  <c r="AL975" i="1"/>
  <c r="AL974" i="1"/>
  <c r="AL973" i="1"/>
  <c r="AL972" i="1"/>
  <c r="AL971" i="1"/>
  <c r="AL970" i="1"/>
  <c r="AL969" i="1"/>
  <c r="AL968" i="1"/>
  <c r="AL967" i="1"/>
  <c r="AL966" i="1"/>
  <c r="AL965" i="1"/>
  <c r="AL964" i="1"/>
  <c r="AL963" i="1"/>
  <c r="AL962" i="1"/>
  <c r="AL961" i="1"/>
  <c r="AL960" i="1"/>
  <c r="AL959" i="1"/>
  <c r="AL958" i="1"/>
  <c r="AL957" i="1"/>
  <c r="AL956" i="1"/>
  <c r="AL955" i="1"/>
  <c r="AL954" i="1"/>
  <c r="AL953" i="1"/>
  <c r="AL952" i="1"/>
  <c r="AL951" i="1"/>
  <c r="AL950" i="1"/>
  <c r="AL949" i="1"/>
  <c r="AL948" i="1"/>
  <c r="AL947" i="1"/>
  <c r="AL946" i="1"/>
  <c r="AL945" i="1"/>
  <c r="AL944" i="1"/>
  <c r="AL943" i="1"/>
  <c r="AL942" i="1"/>
  <c r="AL941" i="1"/>
  <c r="AL940" i="1"/>
  <c r="AL939" i="1"/>
  <c r="AL938" i="1"/>
  <c r="AL937" i="1"/>
  <c r="AL936" i="1"/>
  <c r="AL935" i="1"/>
  <c r="AL934" i="1"/>
  <c r="AL933" i="1"/>
  <c r="AL932" i="1"/>
  <c r="AL931" i="1"/>
  <c r="AL930" i="1"/>
  <c r="AL929" i="1"/>
  <c r="AL928" i="1"/>
  <c r="AL927" i="1"/>
  <c r="AL926" i="1"/>
  <c r="AL925" i="1"/>
  <c r="AL924" i="1"/>
  <c r="AL923" i="1"/>
  <c r="AL922" i="1"/>
  <c r="AL921" i="1"/>
  <c r="AL920" i="1"/>
  <c r="AL919" i="1"/>
  <c r="AL918" i="1"/>
  <c r="AL917" i="1"/>
  <c r="AL916" i="1"/>
  <c r="AL915" i="1"/>
  <c r="AL914" i="1"/>
  <c r="AL913" i="1"/>
  <c r="AL912" i="1"/>
  <c r="AL911" i="1"/>
  <c r="AL910" i="1"/>
  <c r="AL909" i="1"/>
  <c r="AL908" i="1"/>
  <c r="AL907" i="1"/>
  <c r="AL906" i="1"/>
  <c r="AL905" i="1"/>
  <c r="AL904" i="1"/>
  <c r="AL903" i="1"/>
  <c r="AL902" i="1"/>
  <c r="AL901" i="1"/>
  <c r="AL900" i="1"/>
  <c r="AL899" i="1"/>
  <c r="AL898" i="1"/>
  <c r="AL897" i="1"/>
  <c r="AL896" i="1"/>
  <c r="AL895" i="1"/>
  <c r="AL894" i="1"/>
  <c r="AL893" i="1"/>
  <c r="AL892" i="1"/>
  <c r="AL891" i="1"/>
  <c r="AL890" i="1"/>
  <c r="AL889" i="1"/>
  <c r="AL888" i="1"/>
  <c r="AL887" i="1"/>
  <c r="AL886" i="1"/>
  <c r="AL885" i="1"/>
  <c r="AL884" i="1"/>
  <c r="AL883" i="1"/>
  <c r="AL882" i="1"/>
  <c r="AL881" i="1"/>
  <c r="AL880" i="1"/>
  <c r="AL879" i="1"/>
  <c r="AL878" i="1"/>
  <c r="AL877" i="1"/>
  <c r="AL876" i="1"/>
  <c r="AL875" i="1"/>
  <c r="AL874" i="1"/>
  <c r="AL873" i="1"/>
  <c r="AL872" i="1"/>
  <c r="AL871" i="1"/>
  <c r="AL870" i="1"/>
  <c r="AL869" i="1"/>
  <c r="AL868" i="1"/>
  <c r="AL867" i="1"/>
  <c r="AL866" i="1"/>
  <c r="AL865" i="1"/>
  <c r="AL864" i="1"/>
  <c r="AL863" i="1"/>
  <c r="AL862" i="1"/>
  <c r="AL861" i="1"/>
  <c r="AL860" i="1"/>
  <c r="AL859" i="1"/>
  <c r="AL858" i="1"/>
  <c r="AL857" i="1"/>
  <c r="AL856" i="1"/>
  <c r="AL855" i="1"/>
  <c r="AL854" i="1"/>
  <c r="AL853" i="1"/>
  <c r="AL852" i="1"/>
  <c r="AL851" i="1"/>
  <c r="AL850" i="1"/>
  <c r="AL849" i="1"/>
  <c r="AL848" i="1"/>
  <c r="AL847" i="1"/>
  <c r="AL846" i="1"/>
  <c r="AL845" i="1"/>
  <c r="AL844" i="1"/>
  <c r="AL843" i="1"/>
  <c r="AL842" i="1"/>
  <c r="AL841" i="1"/>
  <c r="AL840" i="1"/>
  <c r="AL839" i="1"/>
  <c r="AL838" i="1"/>
  <c r="AL837" i="1"/>
  <c r="AL836" i="1"/>
  <c r="AL835" i="1"/>
  <c r="AL834" i="1"/>
  <c r="AL833" i="1"/>
  <c r="AL832" i="1"/>
  <c r="AL831" i="1"/>
  <c r="AL830" i="1"/>
  <c r="AL829" i="1"/>
  <c r="AL828" i="1"/>
  <c r="AL827" i="1"/>
  <c r="AL826" i="1"/>
  <c r="AL825" i="1"/>
  <c r="AL824" i="1"/>
  <c r="AL823" i="1"/>
  <c r="AL822" i="1"/>
  <c r="AL821" i="1"/>
  <c r="AL820" i="1"/>
  <c r="AL819" i="1"/>
  <c r="AL818" i="1"/>
  <c r="AL817" i="1"/>
  <c r="AL816" i="1"/>
  <c r="AL815" i="1"/>
  <c r="AL814" i="1"/>
  <c r="AL813" i="1"/>
  <c r="AL812" i="1"/>
  <c r="AL811" i="1"/>
  <c r="AL810" i="1"/>
  <c r="AL809" i="1"/>
  <c r="AL808" i="1"/>
  <c r="AL807" i="1"/>
  <c r="AL806" i="1"/>
  <c r="AL805" i="1"/>
  <c r="AL804" i="1"/>
  <c r="AL803" i="1"/>
  <c r="AL802" i="1"/>
  <c r="AL801" i="1"/>
  <c r="AL800" i="1"/>
  <c r="AL799" i="1"/>
  <c r="AL798" i="1"/>
  <c r="AL797" i="1"/>
  <c r="AL796" i="1"/>
  <c r="AL795" i="1"/>
  <c r="AL794" i="1"/>
  <c r="AL793" i="1"/>
  <c r="AL792" i="1"/>
  <c r="AL791" i="1"/>
  <c r="AL790" i="1"/>
  <c r="AL789" i="1"/>
  <c r="AL788" i="1"/>
  <c r="AL787" i="1"/>
  <c r="AL786" i="1"/>
  <c r="AL785" i="1"/>
  <c r="AL784" i="1"/>
  <c r="AL783" i="1"/>
  <c r="AL782" i="1"/>
  <c r="AL781" i="1"/>
  <c r="AL780" i="1"/>
  <c r="AL779" i="1"/>
  <c r="AL778" i="1"/>
  <c r="AL777" i="1"/>
  <c r="AL776" i="1"/>
  <c r="AL775" i="1"/>
  <c r="AL774" i="1"/>
  <c r="AL773" i="1"/>
  <c r="AL772" i="1"/>
  <c r="AL771" i="1"/>
  <c r="AL770" i="1"/>
  <c r="AL769" i="1"/>
  <c r="AL768" i="1"/>
  <c r="AL767" i="1"/>
  <c r="AL766" i="1"/>
  <c r="AL765" i="1"/>
  <c r="AL764" i="1"/>
  <c r="AL763" i="1"/>
  <c r="AL762" i="1"/>
  <c r="AL761" i="1"/>
  <c r="AL760" i="1"/>
  <c r="AL759" i="1"/>
  <c r="AL758" i="1"/>
  <c r="AL757" i="1"/>
  <c r="AL756" i="1"/>
  <c r="AL755" i="1"/>
  <c r="AL754" i="1"/>
  <c r="AL753" i="1"/>
  <c r="AL752" i="1"/>
  <c r="AL751" i="1"/>
  <c r="AL750" i="1"/>
  <c r="AL749" i="1"/>
  <c r="AL748" i="1"/>
  <c r="AL747" i="1"/>
  <c r="AL746" i="1"/>
  <c r="AL745" i="1"/>
  <c r="AL744" i="1"/>
  <c r="AL743" i="1"/>
  <c r="AL742" i="1"/>
  <c r="AL741" i="1"/>
  <c r="AL740" i="1"/>
  <c r="AL739" i="1"/>
  <c r="AL738" i="1"/>
  <c r="AL737" i="1"/>
  <c r="AL736" i="1"/>
  <c r="AL735" i="1"/>
  <c r="AL734" i="1"/>
  <c r="AL733" i="1"/>
  <c r="AL732" i="1"/>
  <c r="AL731" i="1"/>
  <c r="AL730" i="1"/>
  <c r="AL729" i="1"/>
  <c r="AL728" i="1"/>
  <c r="AL727" i="1"/>
  <c r="AL726" i="1"/>
  <c r="AL725" i="1"/>
  <c r="AL724" i="1"/>
  <c r="AL723" i="1"/>
  <c r="AL722" i="1"/>
  <c r="AL721" i="1"/>
  <c r="AL720" i="1"/>
  <c r="AL719" i="1"/>
  <c r="AL718" i="1"/>
  <c r="AL717" i="1"/>
  <c r="AL716" i="1"/>
  <c r="AL715" i="1"/>
  <c r="AL714" i="1"/>
  <c r="AL713" i="1"/>
  <c r="AL712" i="1"/>
  <c r="AL711" i="1"/>
  <c r="AL710" i="1"/>
  <c r="AL709" i="1"/>
  <c r="AL708" i="1"/>
  <c r="AL707" i="1"/>
  <c r="AL706" i="1"/>
  <c r="AL705" i="1"/>
  <c r="AL704" i="1"/>
  <c r="AL703" i="1"/>
  <c r="AL702" i="1"/>
  <c r="AL701" i="1"/>
  <c r="AL700" i="1"/>
  <c r="AL699" i="1"/>
  <c r="AL698" i="1"/>
  <c r="AL697" i="1"/>
  <c r="AL696" i="1"/>
  <c r="AL695" i="1"/>
  <c r="AL694" i="1"/>
  <c r="AL693" i="1"/>
  <c r="AL692" i="1"/>
  <c r="AL691" i="1"/>
  <c r="AL690" i="1"/>
  <c r="AL689" i="1"/>
  <c r="AL688" i="1"/>
  <c r="AL687" i="1"/>
  <c r="AL686" i="1"/>
  <c r="AL685" i="1"/>
  <c r="AL684" i="1"/>
  <c r="AL683" i="1"/>
  <c r="AL682" i="1"/>
  <c r="AL681" i="1"/>
  <c r="AL680" i="1"/>
  <c r="AL679" i="1"/>
  <c r="AL678" i="1"/>
  <c r="AL677" i="1"/>
  <c r="AL676" i="1"/>
  <c r="AL675" i="1"/>
  <c r="AL674" i="1"/>
  <c r="AL673" i="1"/>
  <c r="AL672" i="1"/>
  <c r="AL671" i="1"/>
  <c r="AL670" i="1"/>
  <c r="AL669" i="1"/>
  <c r="AL668" i="1"/>
  <c r="AL667" i="1"/>
  <c r="AL666" i="1"/>
  <c r="AL665" i="1"/>
  <c r="AL664" i="1"/>
  <c r="AL663" i="1"/>
  <c r="AL662" i="1"/>
  <c r="AL661" i="1"/>
  <c r="AL660" i="1"/>
  <c r="AL659" i="1"/>
  <c r="AL658" i="1"/>
  <c r="AL657" i="1"/>
  <c r="AL656" i="1"/>
  <c r="AL655" i="1"/>
  <c r="AL654" i="1"/>
  <c r="AL653" i="1"/>
  <c r="AL652" i="1"/>
  <c r="AL651" i="1"/>
  <c r="AL650" i="1"/>
  <c r="AL649" i="1"/>
  <c r="AL648" i="1"/>
  <c r="AL647" i="1"/>
  <c r="AL646" i="1"/>
  <c r="AL645" i="1"/>
  <c r="AL644" i="1"/>
  <c r="AL643" i="1"/>
  <c r="AL642" i="1"/>
  <c r="AL641" i="1"/>
  <c r="AL640" i="1"/>
  <c r="AL639" i="1"/>
  <c r="AL638" i="1"/>
  <c r="AL637" i="1"/>
  <c r="AL636" i="1"/>
  <c r="AL635" i="1"/>
  <c r="AL634" i="1"/>
  <c r="AL633" i="1"/>
  <c r="AL632" i="1"/>
  <c r="AL631" i="1"/>
  <c r="AL630" i="1"/>
  <c r="AL629" i="1"/>
  <c r="AL628" i="1"/>
  <c r="AL627" i="1"/>
  <c r="AL626" i="1"/>
  <c r="AL625" i="1"/>
  <c r="AL624" i="1"/>
  <c r="AL623" i="1"/>
  <c r="AL622" i="1"/>
  <c r="AL621" i="1"/>
  <c r="AL620" i="1"/>
  <c r="AL619" i="1"/>
  <c r="AL618" i="1"/>
  <c r="AL617" i="1"/>
  <c r="AL616" i="1"/>
  <c r="AL615" i="1"/>
  <c r="AL614" i="1"/>
  <c r="AL613" i="1"/>
  <c r="AL612" i="1"/>
  <c r="AL611" i="1"/>
  <c r="AL610" i="1"/>
  <c r="AL609" i="1"/>
  <c r="AL608" i="1"/>
  <c r="AL607" i="1"/>
  <c r="AL606" i="1"/>
  <c r="AL605" i="1"/>
  <c r="AL604" i="1"/>
  <c r="AL603" i="1"/>
  <c r="AL602" i="1"/>
  <c r="AL601" i="1"/>
  <c r="AL600" i="1"/>
  <c r="AL599" i="1"/>
  <c r="AL598" i="1"/>
  <c r="AL597" i="1"/>
  <c r="AL596" i="1"/>
  <c r="AL595" i="1"/>
  <c r="AL594" i="1"/>
  <c r="AL593" i="1"/>
  <c r="AL592" i="1"/>
  <c r="AL591" i="1"/>
  <c r="AL590" i="1"/>
  <c r="AL589" i="1"/>
  <c r="AL588" i="1"/>
  <c r="AL587" i="1"/>
  <c r="AL586" i="1"/>
  <c r="AL585" i="1"/>
  <c r="AL584" i="1"/>
  <c r="AL583" i="1"/>
  <c r="AL582" i="1"/>
  <c r="AL581" i="1"/>
  <c r="AL580" i="1"/>
  <c r="AL579" i="1"/>
  <c r="AL578" i="1"/>
  <c r="AL577" i="1"/>
  <c r="AL576" i="1"/>
  <c r="AL575" i="1"/>
  <c r="AL574" i="1"/>
  <c r="AL573" i="1"/>
  <c r="AL572" i="1"/>
  <c r="AL571" i="1"/>
  <c r="AL570" i="1"/>
  <c r="AL569" i="1"/>
  <c r="AL568" i="1"/>
  <c r="AL567" i="1"/>
  <c r="AL566" i="1"/>
  <c r="AL565" i="1"/>
  <c r="AL564" i="1"/>
  <c r="AL563" i="1"/>
  <c r="AL562" i="1"/>
  <c r="AL561" i="1"/>
  <c r="AL560" i="1"/>
  <c r="AL559" i="1"/>
  <c r="AL558" i="1"/>
  <c r="AL557" i="1"/>
  <c r="AL556" i="1"/>
  <c r="AL555" i="1"/>
  <c r="AL554" i="1"/>
  <c r="AL553" i="1"/>
  <c r="AL552" i="1"/>
  <c r="AL551" i="1"/>
  <c r="AL550" i="1"/>
  <c r="AL549" i="1"/>
  <c r="AL548" i="1"/>
  <c r="AL547" i="1"/>
  <c r="AL546" i="1"/>
  <c r="AL545" i="1"/>
  <c r="AL544" i="1"/>
  <c r="AL543" i="1"/>
  <c r="AL542" i="1"/>
  <c r="AL541" i="1"/>
  <c r="AL540" i="1"/>
  <c r="AL539" i="1"/>
  <c r="AL538" i="1"/>
  <c r="AL537" i="1"/>
  <c r="AL536" i="1"/>
  <c r="AL535" i="1"/>
  <c r="AL534" i="1"/>
  <c r="AL533" i="1"/>
  <c r="AL532" i="1"/>
  <c r="AL531" i="1"/>
  <c r="AL530" i="1"/>
  <c r="AL529" i="1"/>
  <c r="AL528" i="1"/>
  <c r="AL527" i="1"/>
  <c r="AL526" i="1"/>
  <c r="AL525" i="1"/>
  <c r="AL524" i="1"/>
  <c r="AL523" i="1"/>
  <c r="AL522" i="1"/>
  <c r="AL521" i="1"/>
  <c r="AL520" i="1"/>
  <c r="AL518" i="1"/>
  <c r="AL517" i="1"/>
  <c r="AL516" i="1"/>
  <c r="AL515" i="1"/>
  <c r="AL514" i="1"/>
  <c r="AL513" i="1"/>
  <c r="AL512" i="1"/>
  <c r="AL511" i="1"/>
  <c r="AL510" i="1"/>
  <c r="AL509" i="1"/>
  <c r="AL508" i="1"/>
  <c r="AL507" i="1"/>
  <c r="AL506" i="1"/>
  <c r="AL505" i="1"/>
  <c r="AL504" i="1"/>
  <c r="AL503" i="1"/>
  <c r="AL502" i="1"/>
  <c r="AL501" i="1"/>
  <c r="AL500" i="1"/>
  <c r="AL499" i="1"/>
  <c r="AL498" i="1"/>
  <c r="AL497" i="1"/>
  <c r="AL496" i="1"/>
  <c r="AL495" i="1"/>
  <c r="AL494" i="1"/>
  <c r="AL493" i="1"/>
  <c r="AL492" i="1"/>
  <c r="AL491" i="1"/>
  <c r="AL490" i="1"/>
  <c r="AL489" i="1"/>
  <c r="AL488" i="1"/>
  <c r="AL487" i="1"/>
  <c r="AL486" i="1"/>
  <c r="AL485" i="1"/>
  <c r="AL484" i="1"/>
  <c r="AL483" i="1"/>
  <c r="AL482" i="1"/>
  <c r="AL481" i="1"/>
  <c r="AL480" i="1"/>
  <c r="AL479" i="1"/>
  <c r="AL478" i="1"/>
  <c r="AL477" i="1"/>
  <c r="AL476" i="1"/>
  <c r="AL475" i="1"/>
  <c r="AL474" i="1"/>
  <c r="AL473" i="1"/>
  <c r="AL472" i="1"/>
  <c r="AL471" i="1"/>
  <c r="AL470" i="1"/>
  <c r="AL469" i="1"/>
  <c r="AL468" i="1"/>
  <c r="AL467" i="1"/>
  <c r="AL466" i="1"/>
  <c r="AL465" i="1"/>
  <c r="AL464" i="1"/>
  <c r="AL463" i="1"/>
  <c r="AL462" i="1"/>
  <c r="AL461" i="1"/>
  <c r="AL460" i="1"/>
  <c r="AL459" i="1"/>
  <c r="AL458" i="1"/>
  <c r="AL457" i="1"/>
  <c r="AL456" i="1"/>
  <c r="AL455" i="1"/>
  <c r="AL454" i="1"/>
  <c r="AL453" i="1"/>
  <c r="AL452" i="1"/>
  <c r="AL451" i="1"/>
  <c r="AL450" i="1"/>
  <c r="AL449" i="1"/>
  <c r="AL448" i="1"/>
  <c r="AL447" i="1"/>
  <c r="AL446" i="1"/>
  <c r="AL445" i="1"/>
  <c r="AL444" i="1"/>
  <c r="AL443" i="1"/>
  <c r="AL442" i="1"/>
  <c r="AL441" i="1"/>
  <c r="AL440" i="1"/>
  <c r="AL439" i="1"/>
  <c r="AL438" i="1"/>
  <c r="AL437" i="1"/>
  <c r="AL436" i="1"/>
  <c r="AL435" i="1"/>
  <c r="AL434" i="1"/>
  <c r="AL433" i="1"/>
  <c r="AL432" i="1"/>
  <c r="AL431" i="1"/>
  <c r="AL430" i="1"/>
  <c r="AL429" i="1"/>
  <c r="AL428" i="1"/>
  <c r="AL427" i="1"/>
  <c r="AL426" i="1"/>
  <c r="AL425" i="1"/>
  <c r="AL424" i="1"/>
  <c r="AL423" i="1"/>
  <c r="AL422" i="1"/>
  <c r="AL421" i="1"/>
  <c r="AL420" i="1"/>
  <c r="AL419" i="1"/>
  <c r="AL418" i="1"/>
  <c r="AL417" i="1"/>
  <c r="AL416" i="1"/>
  <c r="AL415" i="1"/>
  <c r="AL414" i="1"/>
  <c r="AL413" i="1"/>
  <c r="AL412" i="1"/>
  <c r="AL411" i="1"/>
  <c r="AL410" i="1"/>
  <c r="AL409" i="1"/>
  <c r="AL408" i="1"/>
  <c r="AL407" i="1"/>
  <c r="AL406" i="1"/>
  <c r="AL405" i="1"/>
  <c r="AL404" i="1"/>
  <c r="AL403" i="1"/>
  <c r="AL402" i="1"/>
  <c r="AL401" i="1"/>
  <c r="AL400" i="1"/>
  <c r="AL399" i="1"/>
  <c r="AL398" i="1"/>
  <c r="AL397" i="1"/>
  <c r="AL396" i="1"/>
  <c r="AL395" i="1"/>
  <c r="AL394" i="1"/>
  <c r="AL393" i="1"/>
  <c r="AL392" i="1"/>
  <c r="AL391" i="1"/>
  <c r="AL390" i="1"/>
  <c r="AL389" i="1"/>
  <c r="AL388" i="1"/>
  <c r="AL387" i="1"/>
  <c r="AL386" i="1"/>
  <c r="AL385" i="1"/>
  <c r="AL384" i="1"/>
  <c r="AL383" i="1"/>
  <c r="AL382" i="1"/>
  <c r="AL381" i="1"/>
  <c r="AL380" i="1"/>
  <c r="AL379" i="1"/>
  <c r="AL378" i="1"/>
  <c r="AL377" i="1"/>
  <c r="AL376" i="1"/>
  <c r="AL375" i="1"/>
  <c r="AL374" i="1"/>
  <c r="AL373" i="1"/>
  <c r="AL372" i="1"/>
  <c r="AL371" i="1"/>
  <c r="AL370" i="1"/>
  <c r="AL369" i="1"/>
  <c r="AL368" i="1"/>
  <c r="AL367" i="1"/>
  <c r="AL366" i="1"/>
  <c r="AL365" i="1"/>
  <c r="AL364" i="1"/>
  <c r="AL363" i="1"/>
  <c r="AL362" i="1"/>
  <c r="AL361" i="1"/>
  <c r="AL360" i="1"/>
  <c r="AL359" i="1"/>
  <c r="AL358" i="1"/>
  <c r="AL357" i="1"/>
  <c r="AL356" i="1"/>
  <c r="AL355" i="1"/>
  <c r="AL354" i="1"/>
  <c r="AL353" i="1"/>
  <c r="AL352" i="1"/>
  <c r="AL351" i="1"/>
  <c r="AL350" i="1"/>
  <c r="AL349" i="1"/>
  <c r="AL348" i="1"/>
  <c r="AL347" i="1"/>
  <c r="AL346" i="1"/>
  <c r="AL345" i="1"/>
  <c r="AL344" i="1"/>
  <c r="AL343" i="1"/>
  <c r="AL342" i="1"/>
  <c r="AL341" i="1"/>
  <c r="AL340" i="1"/>
  <c r="AL339" i="1"/>
  <c r="AL338" i="1"/>
  <c r="AL337" i="1"/>
  <c r="AL336" i="1"/>
  <c r="AL335" i="1"/>
  <c r="AL334" i="1"/>
  <c r="AL333" i="1"/>
  <c r="AL332" i="1"/>
  <c r="AL331" i="1"/>
  <c r="AL330" i="1"/>
  <c r="AL329" i="1"/>
  <c r="AL328" i="1"/>
  <c r="AL327" i="1"/>
  <c r="AL326" i="1"/>
  <c r="AL325" i="1"/>
  <c r="AL324" i="1"/>
  <c r="AL323" i="1"/>
  <c r="AL322" i="1"/>
  <c r="AL321" i="1"/>
  <c r="AL320" i="1"/>
  <c r="AL319" i="1"/>
  <c r="AL318" i="1"/>
  <c r="AL317" i="1"/>
  <c r="AL316" i="1"/>
  <c r="AL315" i="1"/>
  <c r="AL314" i="1"/>
  <c r="AL313" i="1"/>
  <c r="AL312" i="1"/>
  <c r="AL311" i="1"/>
  <c r="AL310" i="1"/>
  <c r="AL309" i="1"/>
  <c r="AL308" i="1"/>
  <c r="AL307" i="1"/>
  <c r="AL306" i="1"/>
  <c r="AL305" i="1"/>
  <c r="AL304" i="1"/>
  <c r="AL303" i="1"/>
  <c r="AL302" i="1"/>
  <c r="AL301" i="1"/>
  <c r="AL300" i="1"/>
  <c r="AL299" i="1"/>
  <c r="AL298" i="1"/>
  <c r="AL297" i="1"/>
  <c r="AL296" i="1"/>
  <c r="AL295" i="1"/>
  <c r="AL294" i="1"/>
  <c r="AL293" i="1"/>
  <c r="AL292" i="1"/>
  <c r="AL291" i="1"/>
  <c r="AL290" i="1"/>
  <c r="AL289" i="1"/>
  <c r="AL288" i="1"/>
  <c r="AL287" i="1"/>
  <c r="AL286" i="1"/>
  <c r="AL285" i="1"/>
  <c r="AL284" i="1"/>
  <c r="AL283" i="1"/>
  <c r="AL282" i="1"/>
  <c r="AL281" i="1"/>
  <c r="AL280" i="1"/>
  <c r="AL279" i="1"/>
  <c r="AL278" i="1"/>
  <c r="AL277" i="1"/>
  <c r="AL276" i="1"/>
  <c r="AL275" i="1"/>
  <c r="AL274" i="1"/>
  <c r="AL273" i="1"/>
  <c r="AL272" i="1"/>
  <c r="AL271" i="1"/>
  <c r="AL270" i="1"/>
  <c r="AL269" i="1"/>
  <c r="AL268" i="1"/>
  <c r="AL267" i="1"/>
  <c r="AL266" i="1"/>
  <c r="AL265" i="1"/>
  <c r="AL264" i="1"/>
  <c r="AL263" i="1"/>
  <c r="AL262" i="1"/>
  <c r="AL261" i="1"/>
  <c r="AL260" i="1"/>
  <c r="AL259" i="1"/>
  <c r="AL258" i="1"/>
  <c r="AL257" i="1"/>
  <c r="AL256" i="1"/>
  <c r="AL255" i="1"/>
  <c r="AL254" i="1"/>
  <c r="AL253" i="1"/>
  <c r="AL252" i="1"/>
  <c r="AL251" i="1"/>
  <c r="AL250" i="1"/>
  <c r="AL249" i="1"/>
  <c r="AL248" i="1"/>
  <c r="AL247" i="1"/>
  <c r="AL246" i="1"/>
  <c r="AL245" i="1"/>
  <c r="AL244" i="1"/>
  <c r="AL243" i="1"/>
  <c r="AL242" i="1"/>
  <c r="AL241" i="1"/>
  <c r="AL240" i="1"/>
  <c r="AL239" i="1"/>
  <c r="AL238" i="1"/>
  <c r="AL237" i="1"/>
  <c r="AL236" i="1"/>
  <c r="AL235" i="1"/>
  <c r="AL234" i="1"/>
  <c r="AL233" i="1"/>
  <c r="AL232" i="1"/>
  <c r="AL231" i="1"/>
  <c r="AL230" i="1"/>
  <c r="AL229" i="1"/>
  <c r="AL228" i="1"/>
  <c r="AL227" i="1"/>
  <c r="AL226" i="1"/>
  <c r="AL225" i="1"/>
  <c r="AL224" i="1"/>
  <c r="AL223" i="1"/>
  <c r="AL222" i="1"/>
  <c r="AL221" i="1"/>
  <c r="AL220" i="1"/>
  <c r="AL219" i="1"/>
  <c r="AL218" i="1"/>
  <c r="AL217" i="1"/>
  <c r="AL216" i="1"/>
  <c r="AL215" i="1"/>
  <c r="AL214" i="1"/>
  <c r="AL213" i="1"/>
  <c r="AL212" i="1"/>
  <c r="AL211" i="1"/>
  <c r="AL210" i="1"/>
  <c r="AL209" i="1"/>
  <c r="AL208" i="1"/>
  <c r="AL207" i="1"/>
  <c r="AL206" i="1"/>
  <c r="AL205" i="1"/>
  <c r="AL204" i="1"/>
  <c r="AL203" i="1"/>
  <c r="AL202" i="1"/>
  <c r="AL201" i="1"/>
  <c r="AL200" i="1"/>
  <c r="AL199" i="1"/>
  <c r="AL198" i="1"/>
  <c r="AL197" i="1"/>
  <c r="AL196" i="1"/>
  <c r="AL195" i="1"/>
  <c r="AL194" i="1"/>
  <c r="AL193" i="1"/>
  <c r="AL192" i="1"/>
  <c r="AL191" i="1"/>
  <c r="AL190" i="1"/>
  <c r="AL189" i="1"/>
  <c r="AL188" i="1"/>
  <c r="AL187" i="1"/>
  <c r="AL186" i="1"/>
  <c r="AL185" i="1"/>
  <c r="AL184" i="1"/>
  <c r="AL183" i="1"/>
  <c r="AL182" i="1"/>
  <c r="AL181" i="1"/>
  <c r="AL180" i="1"/>
  <c r="AL179" i="1"/>
  <c r="AL178" i="1"/>
  <c r="AL177" i="1"/>
  <c r="AL176" i="1"/>
  <c r="AL175" i="1"/>
  <c r="AL174" i="1"/>
  <c r="AL173" i="1"/>
  <c r="AL172" i="1"/>
  <c r="AL171" i="1"/>
  <c r="AL170" i="1"/>
  <c r="AL169" i="1"/>
  <c r="AL168" i="1"/>
  <c r="AL167" i="1"/>
  <c r="AL166" i="1"/>
  <c r="AL165" i="1"/>
  <c r="AL164" i="1"/>
  <c r="AL163" i="1"/>
  <c r="AL162" i="1"/>
  <c r="AL161" i="1"/>
  <c r="AL160" i="1"/>
  <c r="AL159" i="1"/>
  <c r="AL158" i="1"/>
  <c r="AL157" i="1"/>
  <c r="AL156" i="1"/>
  <c r="AL155" i="1"/>
  <c r="AL154" i="1"/>
  <c r="AL153" i="1"/>
  <c r="AL152" i="1"/>
  <c r="AL151" i="1"/>
  <c r="AL150" i="1"/>
  <c r="AL149" i="1"/>
  <c r="AL148" i="1"/>
  <c r="AL147" i="1"/>
  <c r="AL146" i="1"/>
  <c r="AL145" i="1"/>
  <c r="AL144" i="1"/>
  <c r="AL143" i="1"/>
  <c r="AL142" i="1"/>
  <c r="AL141" i="1"/>
  <c r="AL140" i="1"/>
  <c r="AL139" i="1"/>
  <c r="AL138" i="1"/>
  <c r="AL137" i="1"/>
  <c r="AL136" i="1"/>
  <c r="AL135" i="1"/>
  <c r="AL134" i="1"/>
  <c r="AL133" i="1"/>
  <c r="AL132" i="1"/>
  <c r="AL131" i="1"/>
  <c r="AL130" i="1"/>
  <c r="AL129" i="1"/>
  <c r="AL128" i="1"/>
  <c r="AL127" i="1"/>
  <c r="AL126" i="1"/>
  <c r="AL125" i="1"/>
  <c r="AL124" i="1"/>
  <c r="AL123" i="1"/>
  <c r="AL122" i="1"/>
  <c r="AL121" i="1"/>
  <c r="AL120" i="1"/>
  <c r="AL119" i="1"/>
  <c r="AL118" i="1"/>
  <c r="AL117" i="1"/>
  <c r="AL116" i="1"/>
  <c r="AL115" i="1"/>
  <c r="AL114" i="1"/>
  <c r="AL113" i="1"/>
  <c r="AL112" i="1"/>
  <c r="AL111" i="1"/>
  <c r="AL110" i="1"/>
  <c r="AL109" i="1"/>
  <c r="AL108" i="1"/>
  <c r="AL107" i="1"/>
  <c r="AL106" i="1"/>
  <c r="AL105" i="1"/>
  <c r="AL104" i="1"/>
  <c r="AL103" i="1"/>
  <c r="AL102" i="1"/>
  <c r="AL101" i="1"/>
  <c r="AL100" i="1"/>
  <c r="AL99" i="1"/>
  <c r="AL98" i="1"/>
  <c r="AL97" i="1"/>
  <c r="AL96" i="1"/>
  <c r="AL95" i="1"/>
  <c r="AL94" i="1"/>
  <c r="AL93" i="1"/>
  <c r="AL92" i="1"/>
  <c r="AL91" i="1"/>
  <c r="AL90" i="1"/>
  <c r="AL89" i="1"/>
  <c r="AL88" i="1"/>
  <c r="AL87" i="1"/>
  <c r="AL86" i="1"/>
  <c r="AL85" i="1"/>
  <c r="AL84" i="1"/>
  <c r="AL83" i="1"/>
  <c r="AL82" i="1"/>
  <c r="AL81" i="1"/>
  <c r="AL80" i="1"/>
  <c r="AL79" i="1"/>
  <c r="AL78" i="1"/>
  <c r="AL77" i="1"/>
  <c r="AL76" i="1"/>
  <c r="AL75" i="1"/>
  <c r="AL74" i="1"/>
  <c r="AL73" i="1"/>
  <c r="AL72" i="1"/>
  <c r="AL71" i="1"/>
  <c r="AL70" i="1"/>
  <c r="AL69" i="1"/>
  <c r="AL68" i="1"/>
  <c r="AL67" i="1"/>
  <c r="AL66" i="1"/>
  <c r="AL65" i="1"/>
  <c r="AL64" i="1"/>
  <c r="AL63" i="1"/>
  <c r="AL62" i="1"/>
  <c r="AL61" i="1"/>
  <c r="AL60" i="1"/>
  <c r="AL59" i="1"/>
  <c r="AL58" i="1"/>
  <c r="AL57" i="1"/>
  <c r="AL56" i="1"/>
  <c r="AL55" i="1"/>
  <c r="AL54" i="1"/>
  <c r="AL53" i="1"/>
  <c r="AL52" i="1"/>
  <c r="AL51" i="1"/>
  <c r="AL50" i="1"/>
  <c r="AL49" i="1"/>
  <c r="AL48" i="1"/>
  <c r="AL47" i="1"/>
  <c r="AL46" i="1"/>
  <c r="AL4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6" i="1"/>
  <c r="AL5" i="1"/>
  <c r="AL4" i="1"/>
  <c r="AL3" i="1"/>
  <c r="AL2" i="1"/>
  <c r="C16" i="8"/>
  <c r="AP2033" i="1" l="1"/>
  <c r="AP519" i="1"/>
  <c r="AQ519" i="1"/>
  <c r="AQ2033" i="1"/>
  <c r="AN519" i="1"/>
  <c r="AN2033" i="1"/>
  <c r="AO2033" i="1"/>
  <c r="AO519" i="1"/>
  <c r="AQ3990" i="1"/>
  <c r="AQ3982" i="1"/>
  <c r="AQ3974" i="1"/>
  <c r="AQ3966" i="1"/>
  <c r="AQ3958" i="1"/>
  <c r="AQ3950" i="1"/>
  <c r="AQ3942" i="1"/>
  <c r="AQ3934" i="1"/>
  <c r="AQ3926" i="1"/>
  <c r="AQ3918" i="1"/>
  <c r="AQ3910" i="1"/>
  <c r="AQ3902" i="1"/>
  <c r="AQ3894" i="1"/>
  <c r="AQ3886" i="1"/>
  <c r="AQ3878" i="1"/>
  <c r="AQ3870" i="1"/>
  <c r="AQ3862" i="1"/>
  <c r="AQ3854" i="1"/>
  <c r="AQ3846" i="1"/>
  <c r="AQ3838" i="1"/>
  <c r="AQ3830" i="1"/>
  <c r="AQ3822" i="1"/>
  <c r="AQ3814" i="1"/>
  <c r="AQ3806" i="1"/>
  <c r="AQ3798" i="1"/>
  <c r="AQ3790" i="1"/>
  <c r="AQ3782" i="1"/>
  <c r="AQ3774" i="1"/>
  <c r="AQ3991" i="1"/>
  <c r="AQ3983" i="1"/>
  <c r="AQ3975" i="1"/>
  <c r="AQ3967" i="1"/>
  <c r="AQ3959" i="1"/>
  <c r="AQ3951" i="1"/>
  <c r="AQ3943" i="1"/>
  <c r="AQ3935" i="1"/>
  <c r="AQ3927" i="1"/>
  <c r="AQ3919" i="1"/>
  <c r="AQ3911" i="1"/>
  <c r="AQ3903" i="1"/>
  <c r="AQ3895" i="1"/>
  <c r="AQ3887" i="1"/>
  <c r="AQ3879" i="1"/>
  <c r="AQ3871" i="1"/>
  <c r="AQ3863" i="1"/>
  <c r="AQ3855" i="1"/>
  <c r="AQ3847" i="1"/>
  <c r="AQ3839" i="1"/>
  <c r="AQ3831" i="1"/>
  <c r="AQ3823" i="1"/>
  <c r="AQ3815" i="1"/>
  <c r="AQ3992" i="1"/>
  <c r="AQ3984" i="1"/>
  <c r="AQ3976" i="1"/>
  <c r="AQ3968" i="1"/>
  <c r="AQ3960" i="1"/>
  <c r="AQ3952" i="1"/>
  <c r="AQ3944" i="1"/>
  <c r="AQ3936" i="1"/>
  <c r="AQ3928" i="1"/>
  <c r="AQ3920" i="1"/>
  <c r="AQ3912" i="1"/>
  <c r="AQ3904" i="1"/>
  <c r="AQ3896" i="1"/>
  <c r="AQ3888" i="1"/>
  <c r="AQ3880" i="1"/>
  <c r="AQ3872" i="1"/>
  <c r="AQ3864" i="1"/>
  <c r="AQ3856" i="1"/>
  <c r="AQ3848" i="1"/>
  <c r="AQ3840" i="1"/>
  <c r="AQ3832" i="1"/>
  <c r="AQ3824" i="1"/>
  <c r="AQ3816" i="1"/>
  <c r="AQ3993" i="1"/>
  <c r="AQ3985" i="1"/>
  <c r="AQ3977" i="1"/>
  <c r="AQ3969" i="1"/>
  <c r="AQ3961" i="1"/>
  <c r="AQ3953" i="1"/>
  <c r="AQ3945" i="1"/>
  <c r="AQ3937" i="1"/>
  <c r="AQ3929" i="1"/>
  <c r="AQ3921" i="1"/>
  <c r="AQ3913" i="1"/>
  <c r="AQ3905" i="1"/>
  <c r="AQ3897" i="1"/>
  <c r="AQ3889" i="1"/>
  <c r="AQ3881" i="1"/>
  <c r="AQ3873" i="1"/>
  <c r="AQ3865" i="1"/>
  <c r="AQ3857" i="1"/>
  <c r="AQ3849" i="1"/>
  <c r="AQ3841" i="1"/>
  <c r="AQ3833" i="1"/>
  <c r="AQ3825" i="1"/>
  <c r="AQ3817" i="1"/>
  <c r="AQ3809" i="1"/>
  <c r="AQ3801" i="1"/>
  <c r="AQ3793" i="1"/>
  <c r="AQ3785" i="1"/>
  <c r="AQ3777" i="1"/>
  <c r="AQ3769" i="1"/>
  <c r="AQ3994" i="1"/>
  <c r="AQ3986" i="1"/>
  <c r="AQ3978" i="1"/>
  <c r="AQ3970" i="1"/>
  <c r="AQ3962" i="1"/>
  <c r="AQ3954" i="1"/>
  <c r="AQ3946" i="1"/>
  <c r="AQ3938" i="1"/>
  <c r="AQ3930" i="1"/>
  <c r="AQ3922" i="1"/>
  <c r="AQ3914" i="1"/>
  <c r="AQ3906" i="1"/>
  <c r="AQ3898" i="1"/>
  <c r="AQ3890" i="1"/>
  <c r="AQ3882" i="1"/>
  <c r="AQ3874" i="1"/>
  <c r="AQ3866" i="1"/>
  <c r="AQ3858" i="1"/>
  <c r="AQ3850" i="1"/>
  <c r="AQ3842" i="1"/>
  <c r="AQ3834" i="1"/>
  <c r="AQ3826" i="1"/>
  <c r="AQ3818" i="1"/>
  <c r="AQ3810" i="1"/>
  <c r="AQ3802" i="1"/>
  <c r="AQ3794" i="1"/>
  <c r="AQ3987" i="1"/>
  <c r="AQ3979" i="1"/>
  <c r="AQ3971" i="1"/>
  <c r="AQ3963" i="1"/>
  <c r="AQ3955" i="1"/>
  <c r="AQ3947" i="1"/>
  <c r="AQ3939" i="1"/>
  <c r="AQ3931" i="1"/>
  <c r="AQ3923" i="1"/>
  <c r="AQ3915" i="1"/>
  <c r="AQ3907" i="1"/>
  <c r="AQ3899" i="1"/>
  <c r="AQ3891" i="1"/>
  <c r="AQ3883" i="1"/>
  <c r="AQ3875" i="1"/>
  <c r="AQ3867" i="1"/>
  <c r="AQ3859" i="1"/>
  <c r="AQ3851" i="1"/>
  <c r="AQ3843" i="1"/>
  <c r="AQ3835" i="1"/>
  <c r="AQ3827" i="1"/>
  <c r="AQ3819" i="1"/>
  <c r="AQ3811" i="1"/>
  <c r="AQ3803" i="1"/>
  <c r="AQ3795" i="1"/>
  <c r="AQ3787" i="1"/>
  <c r="AQ3779" i="1"/>
  <c r="AQ3771" i="1"/>
  <c r="AQ3988" i="1"/>
  <c r="AQ3980" i="1"/>
  <c r="AQ3972" i="1"/>
  <c r="AQ3964" i="1"/>
  <c r="AQ3956" i="1"/>
  <c r="AQ3948" i="1"/>
  <c r="AQ3940" i="1"/>
  <c r="AQ3932" i="1"/>
  <c r="AQ3924" i="1"/>
  <c r="AQ3916" i="1"/>
  <c r="AQ3908" i="1"/>
  <c r="AQ3900" i="1"/>
  <c r="AQ3892" i="1"/>
  <c r="AQ3884" i="1"/>
  <c r="AQ3876" i="1"/>
  <c r="AQ3868" i="1"/>
  <c r="AQ3860" i="1"/>
  <c r="AQ3852" i="1"/>
  <c r="AQ3844" i="1"/>
  <c r="AQ3836" i="1"/>
  <c r="AQ3828" i="1"/>
  <c r="AQ3820" i="1"/>
  <c r="AQ3812" i="1"/>
  <c r="AQ3804" i="1"/>
  <c r="AQ3796" i="1"/>
  <c r="AQ3788" i="1"/>
  <c r="AQ3780" i="1"/>
  <c r="AQ3772" i="1"/>
  <c r="AQ3989" i="1"/>
  <c r="AQ3925" i="1"/>
  <c r="AQ3861" i="1"/>
  <c r="AQ3784" i="1"/>
  <c r="AQ3767" i="1"/>
  <c r="AQ3759" i="1"/>
  <c r="AQ3751" i="1"/>
  <c r="AQ3743" i="1"/>
  <c r="AQ3735" i="1"/>
  <c r="AQ3727" i="1"/>
  <c r="AQ3719" i="1"/>
  <c r="AQ3711" i="1"/>
  <c r="AQ3703" i="1"/>
  <c r="AQ3695" i="1"/>
  <c r="AQ3687" i="1"/>
  <c r="AQ3679" i="1"/>
  <c r="AQ3671" i="1"/>
  <c r="AQ3663" i="1"/>
  <c r="AQ3655" i="1"/>
  <c r="AQ3647" i="1"/>
  <c r="AQ3639" i="1"/>
  <c r="AQ3631" i="1"/>
  <c r="AQ3623" i="1"/>
  <c r="AQ3615" i="1"/>
  <c r="AQ3607" i="1"/>
  <c r="AQ3599" i="1"/>
  <c r="AQ3591" i="1"/>
  <c r="AQ3965" i="1"/>
  <c r="AQ3901" i="1"/>
  <c r="AQ3837" i="1"/>
  <c r="AQ3808" i="1"/>
  <c r="AQ3768" i="1"/>
  <c r="AQ3760" i="1"/>
  <c r="AQ3752" i="1"/>
  <c r="AQ3744" i="1"/>
  <c r="AQ3736" i="1"/>
  <c r="AQ3728" i="1"/>
  <c r="AQ3720" i="1"/>
  <c r="AQ3712" i="1"/>
  <c r="AQ3704" i="1"/>
  <c r="AQ3696" i="1"/>
  <c r="AQ3688" i="1"/>
  <c r="AQ3680" i="1"/>
  <c r="AQ3672" i="1"/>
  <c r="AQ3664" i="1"/>
  <c r="AQ3656" i="1"/>
  <c r="AQ3648" i="1"/>
  <c r="AQ3640" i="1"/>
  <c r="AQ3632" i="1"/>
  <c r="AQ3624" i="1"/>
  <c r="AQ3616" i="1"/>
  <c r="AQ3608" i="1"/>
  <c r="AQ3600" i="1"/>
  <c r="AQ3592" i="1"/>
  <c r="AQ3941" i="1"/>
  <c r="AQ3877" i="1"/>
  <c r="AQ3813" i="1"/>
  <c r="AQ3805" i="1"/>
  <c r="AQ3800" i="1"/>
  <c r="AQ3791" i="1"/>
  <c r="AQ3781" i="1"/>
  <c r="AQ3778" i="1"/>
  <c r="AQ3775" i="1"/>
  <c r="AQ3761" i="1"/>
  <c r="AQ3753" i="1"/>
  <c r="AQ3745" i="1"/>
  <c r="AQ3737" i="1"/>
  <c r="AQ3729" i="1"/>
  <c r="AQ3721" i="1"/>
  <c r="AQ3713" i="1"/>
  <c r="AQ3705" i="1"/>
  <c r="AQ3697" i="1"/>
  <c r="AQ3981" i="1"/>
  <c r="AQ3917" i="1"/>
  <c r="AQ3853" i="1"/>
  <c r="AQ3797" i="1"/>
  <c r="AQ3762" i="1"/>
  <c r="AQ3754" i="1"/>
  <c r="AQ3746" i="1"/>
  <c r="AQ3738" i="1"/>
  <c r="AQ3730" i="1"/>
  <c r="AQ3722" i="1"/>
  <c r="AQ3714" i="1"/>
  <c r="AQ3706" i="1"/>
  <c r="AQ3698" i="1"/>
  <c r="AQ3957" i="1"/>
  <c r="AQ3893" i="1"/>
  <c r="AQ3829" i="1"/>
  <c r="AQ3792" i="1"/>
  <c r="AQ3776" i="1"/>
  <c r="AQ3763" i="1"/>
  <c r="AQ3755" i="1"/>
  <c r="AQ3747" i="1"/>
  <c r="AQ3739" i="1"/>
  <c r="AQ3731" i="1"/>
  <c r="AQ3723" i="1"/>
  <c r="AQ3715" i="1"/>
  <c r="AQ3707" i="1"/>
  <c r="AQ3699" i="1"/>
  <c r="AQ3691" i="1"/>
  <c r="AQ3683" i="1"/>
  <c r="AQ3675" i="1"/>
  <c r="AQ3667" i="1"/>
  <c r="AQ3659" i="1"/>
  <c r="AQ3651" i="1"/>
  <c r="AQ3643" i="1"/>
  <c r="AQ3635" i="1"/>
  <c r="AQ3627" i="1"/>
  <c r="AQ3619" i="1"/>
  <c r="AQ3611" i="1"/>
  <c r="AQ3603" i="1"/>
  <c r="AQ3933" i="1"/>
  <c r="AQ3869" i="1"/>
  <c r="AQ3764" i="1"/>
  <c r="AQ3756" i="1"/>
  <c r="AQ3748" i="1"/>
  <c r="AQ3740" i="1"/>
  <c r="AQ3732" i="1"/>
  <c r="AQ3724" i="1"/>
  <c r="AQ3716" i="1"/>
  <c r="AQ3708" i="1"/>
  <c r="AQ3700" i="1"/>
  <c r="AQ3692" i="1"/>
  <c r="AQ3684" i="1"/>
  <c r="AQ3676" i="1"/>
  <c r="AQ3668" i="1"/>
  <c r="AQ3660" i="1"/>
  <c r="AQ3652" i="1"/>
  <c r="AQ3644" i="1"/>
  <c r="AQ3636" i="1"/>
  <c r="AQ3628" i="1"/>
  <c r="AQ3620" i="1"/>
  <c r="AQ3612" i="1"/>
  <c r="AQ3604" i="1"/>
  <c r="AQ3596" i="1"/>
  <c r="AQ3973" i="1"/>
  <c r="AQ3909" i="1"/>
  <c r="AQ3845" i="1"/>
  <c r="AQ3807" i="1"/>
  <c r="AQ3789" i="1"/>
  <c r="AQ3786" i="1"/>
  <c r="AQ3783" i="1"/>
  <c r="AQ3773" i="1"/>
  <c r="AQ3770" i="1"/>
  <c r="AQ3765" i="1"/>
  <c r="AQ3757" i="1"/>
  <c r="AQ3749" i="1"/>
  <c r="AQ3741" i="1"/>
  <c r="AQ3733" i="1"/>
  <c r="AQ3725" i="1"/>
  <c r="AQ3717" i="1"/>
  <c r="AQ3709" i="1"/>
  <c r="AQ3701" i="1"/>
  <c r="AQ3693" i="1"/>
  <c r="AQ3685" i="1"/>
  <c r="AQ3677" i="1"/>
  <c r="AQ3669" i="1"/>
  <c r="AQ3661" i="1"/>
  <c r="AQ3653" i="1"/>
  <c r="AQ3645" i="1"/>
  <c r="AQ3637" i="1"/>
  <c r="AQ3629" i="1"/>
  <c r="AQ3621" i="1"/>
  <c r="AQ3613" i="1"/>
  <c r="AQ3605" i="1"/>
  <c r="AQ3597" i="1"/>
  <c r="AQ3589" i="1"/>
  <c r="AQ3949" i="1"/>
  <c r="AQ3885" i="1"/>
  <c r="AQ3821" i="1"/>
  <c r="AQ3799" i="1"/>
  <c r="AQ3766" i="1"/>
  <c r="AQ3758" i="1"/>
  <c r="AQ3750" i="1"/>
  <c r="AQ3742" i="1"/>
  <c r="AQ3734" i="1"/>
  <c r="AQ3726" i="1"/>
  <c r="AQ3718" i="1"/>
  <c r="AQ3710" i="1"/>
  <c r="AQ3702" i="1"/>
  <c r="AQ3694" i="1"/>
  <c r="AQ3686" i="1"/>
  <c r="AQ3678" i="1"/>
  <c r="AQ3670" i="1"/>
  <c r="AQ3662" i="1"/>
  <c r="AQ3654" i="1"/>
  <c r="AQ3646" i="1"/>
  <c r="AQ3638" i="1"/>
  <c r="AQ3630" i="1"/>
  <c r="AQ3622" i="1"/>
  <c r="AQ3614" i="1"/>
  <c r="AQ3606" i="1"/>
  <c r="AQ3598" i="1"/>
  <c r="AQ3674" i="1"/>
  <c r="AQ3642" i="1"/>
  <c r="AQ3610" i="1"/>
  <c r="AQ3594" i="1"/>
  <c r="AQ3584" i="1"/>
  <c r="AQ3576" i="1"/>
  <c r="AQ3568" i="1"/>
  <c r="AQ3560" i="1"/>
  <c r="AQ3552" i="1"/>
  <c r="AQ3544" i="1"/>
  <c r="AQ3536" i="1"/>
  <c r="AQ3528" i="1"/>
  <c r="AQ3520" i="1"/>
  <c r="AQ3512" i="1"/>
  <c r="AQ3504" i="1"/>
  <c r="AQ3496" i="1"/>
  <c r="AQ3488" i="1"/>
  <c r="AQ3480" i="1"/>
  <c r="AQ3472" i="1"/>
  <c r="AQ3464" i="1"/>
  <c r="AQ3456" i="1"/>
  <c r="AQ3448" i="1"/>
  <c r="AQ3440" i="1"/>
  <c r="AQ3432" i="1"/>
  <c r="AQ3424" i="1"/>
  <c r="AQ3416" i="1"/>
  <c r="AQ3408" i="1"/>
  <c r="AQ3400" i="1"/>
  <c r="AQ3392" i="1"/>
  <c r="AQ3689" i="1"/>
  <c r="AQ3657" i="1"/>
  <c r="AQ3625" i="1"/>
  <c r="AQ3590" i="1"/>
  <c r="AQ3585" i="1"/>
  <c r="AQ3577" i="1"/>
  <c r="AQ3569" i="1"/>
  <c r="AQ3561" i="1"/>
  <c r="AQ3553" i="1"/>
  <c r="AQ3545" i="1"/>
  <c r="AQ3537" i="1"/>
  <c r="AQ3529" i="1"/>
  <c r="AQ3521" i="1"/>
  <c r="AQ3513" i="1"/>
  <c r="AQ3505" i="1"/>
  <c r="AQ3497" i="1"/>
  <c r="AQ3489" i="1"/>
  <c r="AQ3481" i="1"/>
  <c r="AQ3473" i="1"/>
  <c r="AQ3465" i="1"/>
  <c r="AQ3457" i="1"/>
  <c r="AQ3449" i="1"/>
  <c r="AQ3441" i="1"/>
  <c r="AQ3433" i="1"/>
  <c r="AQ3425" i="1"/>
  <c r="AQ3417" i="1"/>
  <c r="AQ3409" i="1"/>
  <c r="AQ3401" i="1"/>
  <c r="AQ3682" i="1"/>
  <c r="AQ3650" i="1"/>
  <c r="AQ3618" i="1"/>
  <c r="AQ3586" i="1"/>
  <c r="AQ3578" i="1"/>
  <c r="AQ3570" i="1"/>
  <c r="AQ3562" i="1"/>
  <c r="AQ3554" i="1"/>
  <c r="AQ3546" i="1"/>
  <c r="AQ3538" i="1"/>
  <c r="AQ3530" i="1"/>
  <c r="AQ3522" i="1"/>
  <c r="AQ3514" i="1"/>
  <c r="AQ3506" i="1"/>
  <c r="AQ3498" i="1"/>
  <c r="AQ3490" i="1"/>
  <c r="AQ3482" i="1"/>
  <c r="AQ3474" i="1"/>
  <c r="AQ3466" i="1"/>
  <c r="AQ3458" i="1"/>
  <c r="AQ3450" i="1"/>
  <c r="AQ3442" i="1"/>
  <c r="AQ3434" i="1"/>
  <c r="AQ3426" i="1"/>
  <c r="AQ3418" i="1"/>
  <c r="AQ3410" i="1"/>
  <c r="AQ3402" i="1"/>
  <c r="AQ3665" i="1"/>
  <c r="AQ3633" i="1"/>
  <c r="AQ3595" i="1"/>
  <c r="AQ3587" i="1"/>
  <c r="AQ3579" i="1"/>
  <c r="AQ3571" i="1"/>
  <c r="AQ3563" i="1"/>
  <c r="AQ3555" i="1"/>
  <c r="AQ3547" i="1"/>
  <c r="AQ3539" i="1"/>
  <c r="AQ3531" i="1"/>
  <c r="AQ3523" i="1"/>
  <c r="AQ3515" i="1"/>
  <c r="AQ3507" i="1"/>
  <c r="AQ3499" i="1"/>
  <c r="AQ3491" i="1"/>
  <c r="AQ3483" i="1"/>
  <c r="AQ3475" i="1"/>
  <c r="AQ3467" i="1"/>
  <c r="AQ3459" i="1"/>
  <c r="AQ3451" i="1"/>
  <c r="AQ3443" i="1"/>
  <c r="AQ3435" i="1"/>
  <c r="AQ3427" i="1"/>
  <c r="AQ3419" i="1"/>
  <c r="AQ3411" i="1"/>
  <c r="AQ3403" i="1"/>
  <c r="AQ3690" i="1"/>
  <c r="AQ3658" i="1"/>
  <c r="AQ3626" i="1"/>
  <c r="AQ3601" i="1"/>
  <c r="AQ3580" i="1"/>
  <c r="AQ3572" i="1"/>
  <c r="AQ3564" i="1"/>
  <c r="AQ3556" i="1"/>
  <c r="AQ3548" i="1"/>
  <c r="AQ3540" i="1"/>
  <c r="AQ3532" i="1"/>
  <c r="AQ3524" i="1"/>
  <c r="AQ3516" i="1"/>
  <c r="AQ3508" i="1"/>
  <c r="AQ3500" i="1"/>
  <c r="AQ3492" i="1"/>
  <c r="AQ3484" i="1"/>
  <c r="AQ3476" i="1"/>
  <c r="AQ3468" i="1"/>
  <c r="AQ3460" i="1"/>
  <c r="AQ3452" i="1"/>
  <c r="AQ3444" i="1"/>
  <c r="AQ3436" i="1"/>
  <c r="AQ3428" i="1"/>
  <c r="AQ3420" i="1"/>
  <c r="AQ3673" i="1"/>
  <c r="AQ3641" i="1"/>
  <c r="AQ3609" i="1"/>
  <c r="AQ3588" i="1"/>
  <c r="AQ3581" i="1"/>
  <c r="AQ3573" i="1"/>
  <c r="AQ3565" i="1"/>
  <c r="AQ3557" i="1"/>
  <c r="AQ3549" i="1"/>
  <c r="AQ3541" i="1"/>
  <c r="AQ3533" i="1"/>
  <c r="AQ3525" i="1"/>
  <c r="AQ3517" i="1"/>
  <c r="AQ3509" i="1"/>
  <c r="AQ3501" i="1"/>
  <c r="AQ3493" i="1"/>
  <c r="AQ3485" i="1"/>
  <c r="AQ3477" i="1"/>
  <c r="AQ3469" i="1"/>
  <c r="AQ3461" i="1"/>
  <c r="AQ3453" i="1"/>
  <c r="AQ3445" i="1"/>
  <c r="AQ3437" i="1"/>
  <c r="AQ3429" i="1"/>
  <c r="AQ3421" i="1"/>
  <c r="AQ3413" i="1"/>
  <c r="AQ3405" i="1"/>
  <c r="AQ3666" i="1"/>
  <c r="AQ3634" i="1"/>
  <c r="AQ3602" i="1"/>
  <c r="AQ3582" i="1"/>
  <c r="AQ3574" i="1"/>
  <c r="AQ3566" i="1"/>
  <c r="AQ3558" i="1"/>
  <c r="AQ3550" i="1"/>
  <c r="AQ3542" i="1"/>
  <c r="AQ3534" i="1"/>
  <c r="AQ3526" i="1"/>
  <c r="AQ3518" i="1"/>
  <c r="AQ3510" i="1"/>
  <c r="AQ3502" i="1"/>
  <c r="AQ3494" i="1"/>
  <c r="AQ3486" i="1"/>
  <c r="AQ3478" i="1"/>
  <c r="AQ3470" i="1"/>
  <c r="AQ3462" i="1"/>
  <c r="AQ3454" i="1"/>
  <c r="AQ3446" i="1"/>
  <c r="AQ3438" i="1"/>
  <c r="AQ3430" i="1"/>
  <c r="AQ3422" i="1"/>
  <c r="AQ3414" i="1"/>
  <c r="AQ3406" i="1"/>
  <c r="AQ3398" i="1"/>
  <c r="AQ3681" i="1"/>
  <c r="AQ3649" i="1"/>
  <c r="AQ3617" i="1"/>
  <c r="AQ3593" i="1"/>
  <c r="AQ3583" i="1"/>
  <c r="AQ3575" i="1"/>
  <c r="AQ3567" i="1"/>
  <c r="AQ3559" i="1"/>
  <c r="AQ3551" i="1"/>
  <c r="AQ3543" i="1"/>
  <c r="AQ3535" i="1"/>
  <c r="AQ3527" i="1"/>
  <c r="AQ3519" i="1"/>
  <c r="AQ3511" i="1"/>
  <c r="AQ3503" i="1"/>
  <c r="AQ3495" i="1"/>
  <c r="AQ3487" i="1"/>
  <c r="AQ3479" i="1"/>
  <c r="AQ3471" i="1"/>
  <c r="AQ3463" i="1"/>
  <c r="AQ3455" i="1"/>
  <c r="AQ3447" i="1"/>
  <c r="AQ3439" i="1"/>
  <c r="AQ3431" i="1"/>
  <c r="AQ3423" i="1"/>
  <c r="AQ3415" i="1"/>
  <c r="AQ3407" i="1"/>
  <c r="AQ3399" i="1"/>
  <c r="AQ3397" i="1"/>
  <c r="AQ3384" i="1"/>
  <c r="AQ3376" i="1"/>
  <c r="AQ3368" i="1"/>
  <c r="AQ3360" i="1"/>
  <c r="AQ3352" i="1"/>
  <c r="AQ3344" i="1"/>
  <c r="AQ3336" i="1"/>
  <c r="AQ3328" i="1"/>
  <c r="AQ3320" i="1"/>
  <c r="AQ3312" i="1"/>
  <c r="AQ3304" i="1"/>
  <c r="AQ3296" i="1"/>
  <c r="AQ3288" i="1"/>
  <c r="AQ3280" i="1"/>
  <c r="AQ3272" i="1"/>
  <c r="AQ3264" i="1"/>
  <c r="AQ3256" i="1"/>
  <c r="AQ3248" i="1"/>
  <c r="AQ3240" i="1"/>
  <c r="AQ3232" i="1"/>
  <c r="AQ3224" i="1"/>
  <c r="AQ3216" i="1"/>
  <c r="AQ3208" i="1"/>
  <c r="AQ3200" i="1"/>
  <c r="AQ3192" i="1"/>
  <c r="AQ3184" i="1"/>
  <c r="AQ3176" i="1"/>
  <c r="AQ3168" i="1"/>
  <c r="AQ3160" i="1"/>
  <c r="AQ3385" i="1"/>
  <c r="AQ3377" i="1"/>
  <c r="AQ3369" i="1"/>
  <c r="AQ3361" i="1"/>
  <c r="AQ3353" i="1"/>
  <c r="AQ3345" i="1"/>
  <c r="AQ3337" i="1"/>
  <c r="AQ3329" i="1"/>
  <c r="AQ3321" i="1"/>
  <c r="AQ3313" i="1"/>
  <c r="AQ3305" i="1"/>
  <c r="AQ3297" i="1"/>
  <c r="AQ3289" i="1"/>
  <c r="AQ3281" i="1"/>
  <c r="AQ3273" i="1"/>
  <c r="AQ3265" i="1"/>
  <c r="AQ3257" i="1"/>
  <c r="AQ3249" i="1"/>
  <c r="AQ3241" i="1"/>
  <c r="AQ3233" i="1"/>
  <c r="AQ3225" i="1"/>
  <c r="AQ3217" i="1"/>
  <c r="AQ3209" i="1"/>
  <c r="AQ3201" i="1"/>
  <c r="AQ3193" i="1"/>
  <c r="AQ3185" i="1"/>
  <c r="AQ3177" i="1"/>
  <c r="AQ3393" i="1"/>
  <c r="AQ3386" i="1"/>
  <c r="AQ3378" i="1"/>
  <c r="AQ3370" i="1"/>
  <c r="AQ3362" i="1"/>
  <c r="AQ3354" i="1"/>
  <c r="AQ3346" i="1"/>
  <c r="AQ3338" i="1"/>
  <c r="AQ3330" i="1"/>
  <c r="AQ3322" i="1"/>
  <c r="AQ3314" i="1"/>
  <c r="AQ3306" i="1"/>
  <c r="AQ3298" i="1"/>
  <c r="AQ3290" i="1"/>
  <c r="AQ3282" i="1"/>
  <c r="AQ3274" i="1"/>
  <c r="AQ3266" i="1"/>
  <c r="AQ3258" i="1"/>
  <c r="AQ3250" i="1"/>
  <c r="AQ3242" i="1"/>
  <c r="AQ3234" i="1"/>
  <c r="AQ3226" i="1"/>
  <c r="AQ3218" i="1"/>
  <c r="AQ3210" i="1"/>
  <c r="AQ3202" i="1"/>
  <c r="AQ3194" i="1"/>
  <c r="AQ3186" i="1"/>
  <c r="AQ3178" i="1"/>
  <c r="AQ3394" i="1"/>
  <c r="AQ3387" i="1"/>
  <c r="AQ3379" i="1"/>
  <c r="AQ3371" i="1"/>
  <c r="AQ3363" i="1"/>
  <c r="AQ3355" i="1"/>
  <c r="AQ3347" i="1"/>
  <c r="AQ3339" i="1"/>
  <c r="AQ3331" i="1"/>
  <c r="AQ3323" i="1"/>
  <c r="AQ3315" i="1"/>
  <c r="AQ3307" i="1"/>
  <c r="AQ3299" i="1"/>
  <c r="AQ3291" i="1"/>
  <c r="AQ3283" i="1"/>
  <c r="AQ3275" i="1"/>
  <c r="AQ3267" i="1"/>
  <c r="AQ3259" i="1"/>
  <c r="AQ3251" i="1"/>
  <c r="AQ3243" i="1"/>
  <c r="AQ3235" i="1"/>
  <c r="AQ3227" i="1"/>
  <c r="AQ3219" i="1"/>
  <c r="AQ3211" i="1"/>
  <c r="AQ3203" i="1"/>
  <c r="AQ3195" i="1"/>
  <c r="AQ3187" i="1"/>
  <c r="AQ3179" i="1"/>
  <c r="AQ3412" i="1"/>
  <c r="AQ3395" i="1"/>
  <c r="AQ3388" i="1"/>
  <c r="AQ3380" i="1"/>
  <c r="AQ3372" i="1"/>
  <c r="AQ3364" i="1"/>
  <c r="AQ3356" i="1"/>
  <c r="AQ3348" i="1"/>
  <c r="AQ3340" i="1"/>
  <c r="AQ3332" i="1"/>
  <c r="AQ3324" i="1"/>
  <c r="AQ3316" i="1"/>
  <c r="AQ3308" i="1"/>
  <c r="AQ3300" i="1"/>
  <c r="AQ3292" i="1"/>
  <c r="AQ3284" i="1"/>
  <c r="AQ3276" i="1"/>
  <c r="AQ3268" i="1"/>
  <c r="AQ3260" i="1"/>
  <c r="AQ3252" i="1"/>
  <c r="AQ3244" i="1"/>
  <c r="AQ3236" i="1"/>
  <c r="AQ3228" i="1"/>
  <c r="AQ3220" i="1"/>
  <c r="AQ3212" i="1"/>
  <c r="AQ3204" i="1"/>
  <c r="AQ3389" i="1"/>
  <c r="AQ3381" i="1"/>
  <c r="AQ3373" i="1"/>
  <c r="AQ3365" i="1"/>
  <c r="AQ3357" i="1"/>
  <c r="AQ3349" i="1"/>
  <c r="AQ3341" i="1"/>
  <c r="AQ3333" i="1"/>
  <c r="AQ3325" i="1"/>
  <c r="AQ3317" i="1"/>
  <c r="AQ3309" i="1"/>
  <c r="AQ3301" i="1"/>
  <c r="AQ3293" i="1"/>
  <c r="AQ3285" i="1"/>
  <c r="AQ3277" i="1"/>
  <c r="AQ3269" i="1"/>
  <c r="AQ3261" i="1"/>
  <c r="AQ3253" i="1"/>
  <c r="AQ3245" i="1"/>
  <c r="AQ3237" i="1"/>
  <c r="AQ3229" i="1"/>
  <c r="AQ3221" i="1"/>
  <c r="AQ3213" i="1"/>
  <c r="AQ3205" i="1"/>
  <c r="AQ3197" i="1"/>
  <c r="AQ3189" i="1"/>
  <c r="AQ3181" i="1"/>
  <c r="AQ3173" i="1"/>
  <c r="AQ3396" i="1"/>
  <c r="AQ3390" i="1"/>
  <c r="AQ3382" i="1"/>
  <c r="AQ3374" i="1"/>
  <c r="AQ3366" i="1"/>
  <c r="AQ3358" i="1"/>
  <c r="AQ3350" i="1"/>
  <c r="AQ3342" i="1"/>
  <c r="AQ3334" i="1"/>
  <c r="AQ3326" i="1"/>
  <c r="AQ3318" i="1"/>
  <c r="AQ3310" i="1"/>
  <c r="AQ3302" i="1"/>
  <c r="AQ3294" i="1"/>
  <c r="AQ3286" i="1"/>
  <c r="AQ3278" i="1"/>
  <c r="AQ3270" i="1"/>
  <c r="AQ3262" i="1"/>
  <c r="AQ3254" i="1"/>
  <c r="AQ3246" i="1"/>
  <c r="AQ3238" i="1"/>
  <c r="AQ3230" i="1"/>
  <c r="AQ3222" i="1"/>
  <c r="AQ3214" i="1"/>
  <c r="AQ3206" i="1"/>
  <c r="AQ3198" i="1"/>
  <c r="AQ3190" i="1"/>
  <c r="AQ3182" i="1"/>
  <c r="AQ3174" i="1"/>
  <c r="AQ3404" i="1"/>
  <c r="AQ3391" i="1"/>
  <c r="AQ3383" i="1"/>
  <c r="AQ3375" i="1"/>
  <c r="AQ3367" i="1"/>
  <c r="AQ3359" i="1"/>
  <c r="AQ3351" i="1"/>
  <c r="AQ3343" i="1"/>
  <c r="AQ3335" i="1"/>
  <c r="AQ3327" i="1"/>
  <c r="AQ3319" i="1"/>
  <c r="AQ3311" i="1"/>
  <c r="AQ3303" i="1"/>
  <c r="AQ3295" i="1"/>
  <c r="AQ3287" i="1"/>
  <c r="AQ3279" i="1"/>
  <c r="AQ3271" i="1"/>
  <c r="AQ3263" i="1"/>
  <c r="AQ3255" i="1"/>
  <c r="AQ3247" i="1"/>
  <c r="AQ3239" i="1"/>
  <c r="AQ3231" i="1"/>
  <c r="AQ3223" i="1"/>
  <c r="AQ3215" i="1"/>
  <c r="AQ3207" i="1"/>
  <c r="AQ3199" i="1"/>
  <c r="AQ3191" i="1"/>
  <c r="AQ3183" i="1"/>
  <c r="AQ3188" i="1"/>
  <c r="AQ3169" i="1"/>
  <c r="AQ3164" i="1"/>
  <c r="AQ3157" i="1"/>
  <c r="AQ3149" i="1"/>
  <c r="AQ3141" i="1"/>
  <c r="AQ3133" i="1"/>
  <c r="AQ3125" i="1"/>
  <c r="AQ3117" i="1"/>
  <c r="AQ3109" i="1"/>
  <c r="AQ3101" i="1"/>
  <c r="AQ3093" i="1"/>
  <c r="AQ3085" i="1"/>
  <c r="AQ3077" i="1"/>
  <c r="AQ3069" i="1"/>
  <c r="AQ3061" i="1"/>
  <c r="AQ3053" i="1"/>
  <c r="AQ3045" i="1"/>
  <c r="AQ3037" i="1"/>
  <c r="AQ3029" i="1"/>
  <c r="AQ3021" i="1"/>
  <c r="AQ3013" i="1"/>
  <c r="AQ3005" i="1"/>
  <c r="AQ2997" i="1"/>
  <c r="AQ2989" i="1"/>
  <c r="AQ2981" i="1"/>
  <c r="AQ2973" i="1"/>
  <c r="AQ2965" i="1"/>
  <c r="AQ2957" i="1"/>
  <c r="AQ2949" i="1"/>
  <c r="AQ3170" i="1"/>
  <c r="AQ3165" i="1"/>
  <c r="AQ3158" i="1"/>
  <c r="AQ3150" i="1"/>
  <c r="AQ3142" i="1"/>
  <c r="AQ3134" i="1"/>
  <c r="AQ3126" i="1"/>
  <c r="AQ3118" i="1"/>
  <c r="AQ3110" i="1"/>
  <c r="AQ3102" i="1"/>
  <c r="AQ3094" i="1"/>
  <c r="AQ3086" i="1"/>
  <c r="AQ3078" i="1"/>
  <c r="AQ3070" i="1"/>
  <c r="AQ3062" i="1"/>
  <c r="AQ3054" i="1"/>
  <c r="AQ3046" i="1"/>
  <c r="AQ3038" i="1"/>
  <c r="AQ3030" i="1"/>
  <c r="AQ3022" i="1"/>
  <c r="AQ3014" i="1"/>
  <c r="AQ3006" i="1"/>
  <c r="AQ2998" i="1"/>
  <c r="AQ2990" i="1"/>
  <c r="AQ2982" i="1"/>
  <c r="AQ2974" i="1"/>
  <c r="AQ2966" i="1"/>
  <c r="AQ3171" i="1"/>
  <c r="AQ3159" i="1"/>
  <c r="AQ3151" i="1"/>
  <c r="AQ3143" i="1"/>
  <c r="AQ3135" i="1"/>
  <c r="AQ3127" i="1"/>
  <c r="AQ3119" i="1"/>
  <c r="AQ3111" i="1"/>
  <c r="AQ3103" i="1"/>
  <c r="AQ3095" i="1"/>
  <c r="AQ3087" i="1"/>
  <c r="AQ3079" i="1"/>
  <c r="AQ3071" i="1"/>
  <c r="AQ3063" i="1"/>
  <c r="AQ3175" i="1"/>
  <c r="AQ3172" i="1"/>
  <c r="AQ3166" i="1"/>
  <c r="AQ3152" i="1"/>
  <c r="AQ3144" i="1"/>
  <c r="AQ3136" i="1"/>
  <c r="AQ3128" i="1"/>
  <c r="AQ3120" i="1"/>
  <c r="AQ3112" i="1"/>
  <c r="AQ3104" i="1"/>
  <c r="AQ3096" i="1"/>
  <c r="AQ3088" i="1"/>
  <c r="AQ3080" i="1"/>
  <c r="AQ3072" i="1"/>
  <c r="AQ3064" i="1"/>
  <c r="AQ3180" i="1"/>
  <c r="AQ3153" i="1"/>
  <c r="AQ3145" i="1"/>
  <c r="AQ3137" i="1"/>
  <c r="AQ3129" i="1"/>
  <c r="AQ3121" i="1"/>
  <c r="AQ3113" i="1"/>
  <c r="AQ3105" i="1"/>
  <c r="AQ3097" i="1"/>
  <c r="AQ3089" i="1"/>
  <c r="AQ3081" i="1"/>
  <c r="AQ3073" i="1"/>
  <c r="AQ3065" i="1"/>
  <c r="AQ3057" i="1"/>
  <c r="AQ3049" i="1"/>
  <c r="AQ3041" i="1"/>
  <c r="AQ3033" i="1"/>
  <c r="AQ3025" i="1"/>
  <c r="AQ3017" i="1"/>
  <c r="AQ3009" i="1"/>
  <c r="AQ3001" i="1"/>
  <c r="AQ2993" i="1"/>
  <c r="AQ2985" i="1"/>
  <c r="AQ2977" i="1"/>
  <c r="AQ2969" i="1"/>
  <c r="AQ2961" i="1"/>
  <c r="AQ2953" i="1"/>
  <c r="AQ3196" i="1"/>
  <c r="AQ3167" i="1"/>
  <c r="AQ3161" i="1"/>
  <c r="AQ3154" i="1"/>
  <c r="AQ3146" i="1"/>
  <c r="AQ3138" i="1"/>
  <c r="AQ3130" i="1"/>
  <c r="AQ3122" i="1"/>
  <c r="AQ3114" i="1"/>
  <c r="AQ3106" i="1"/>
  <c r="AQ3098" i="1"/>
  <c r="AQ3090" i="1"/>
  <c r="AQ3082" i="1"/>
  <c r="AQ3074" i="1"/>
  <c r="AQ3066" i="1"/>
  <c r="AQ3058" i="1"/>
  <c r="AQ3050" i="1"/>
  <c r="AQ3042" i="1"/>
  <c r="AQ3034" i="1"/>
  <c r="AQ3026" i="1"/>
  <c r="AQ3018" i="1"/>
  <c r="AQ3010" i="1"/>
  <c r="AQ3002" i="1"/>
  <c r="AQ2994" i="1"/>
  <c r="AQ2986" i="1"/>
  <c r="AQ2978" i="1"/>
  <c r="AQ2970" i="1"/>
  <c r="AQ2962" i="1"/>
  <c r="AQ2954" i="1"/>
  <c r="AQ3162" i="1"/>
  <c r="AQ3155" i="1"/>
  <c r="AQ3147" i="1"/>
  <c r="AQ3139" i="1"/>
  <c r="AQ3131" i="1"/>
  <c r="AQ3123" i="1"/>
  <c r="AQ3115" i="1"/>
  <c r="AQ3107" i="1"/>
  <c r="AQ3099" i="1"/>
  <c r="AQ3091" i="1"/>
  <c r="AQ3083" i="1"/>
  <c r="AQ3075" i="1"/>
  <c r="AQ3067" i="1"/>
  <c r="AQ3059" i="1"/>
  <c r="AQ3051" i="1"/>
  <c r="AQ3043" i="1"/>
  <c r="AQ3035" i="1"/>
  <c r="AQ3027" i="1"/>
  <c r="AQ3019" i="1"/>
  <c r="AQ3011" i="1"/>
  <c r="AQ3003" i="1"/>
  <c r="AQ2995" i="1"/>
  <c r="AQ2987" i="1"/>
  <c r="AQ2979" i="1"/>
  <c r="AQ2971" i="1"/>
  <c r="AQ2963" i="1"/>
  <c r="AQ2955" i="1"/>
  <c r="AQ3163" i="1"/>
  <c r="AQ3156" i="1"/>
  <c r="AQ3148" i="1"/>
  <c r="AQ3140" i="1"/>
  <c r="AQ3132" i="1"/>
  <c r="AQ3124" i="1"/>
  <c r="AQ3116" i="1"/>
  <c r="AQ3108" i="1"/>
  <c r="AQ3100" i="1"/>
  <c r="AQ3092" i="1"/>
  <c r="AQ3084" i="1"/>
  <c r="AQ3076" i="1"/>
  <c r="AQ3068" i="1"/>
  <c r="AQ3060" i="1"/>
  <c r="AQ3052" i="1"/>
  <c r="AQ3044" i="1"/>
  <c r="AQ3036" i="1"/>
  <c r="AQ3028" i="1"/>
  <c r="AQ3020" i="1"/>
  <c r="AQ3012" i="1"/>
  <c r="AQ3004" i="1"/>
  <c r="AQ2996" i="1"/>
  <c r="AQ2988" i="1"/>
  <c r="AQ2980" i="1"/>
  <c r="AQ2972" i="1"/>
  <c r="AQ2964" i="1"/>
  <c r="AQ2956" i="1"/>
  <c r="AQ3040" i="1"/>
  <c r="AQ3008" i="1"/>
  <c r="AQ2976" i="1"/>
  <c r="AQ2958" i="1"/>
  <c r="AQ2951" i="1"/>
  <c r="AQ2946" i="1"/>
  <c r="AQ2938" i="1"/>
  <c r="AQ2930" i="1"/>
  <c r="AQ2922" i="1"/>
  <c r="AQ2914" i="1"/>
  <c r="AQ2906" i="1"/>
  <c r="AQ2898" i="1"/>
  <c r="AQ2890" i="1"/>
  <c r="AQ2882" i="1"/>
  <c r="AQ2874" i="1"/>
  <c r="AQ2866" i="1"/>
  <c r="AQ2858" i="1"/>
  <c r="AQ2850" i="1"/>
  <c r="AQ2842" i="1"/>
  <c r="AQ2834" i="1"/>
  <c r="AQ2826" i="1"/>
  <c r="AQ2818" i="1"/>
  <c r="AQ2810" i="1"/>
  <c r="AQ2802" i="1"/>
  <c r="AQ2794" i="1"/>
  <c r="AQ2786" i="1"/>
  <c r="AQ2778" i="1"/>
  <c r="AQ2770" i="1"/>
  <c r="AQ2762" i="1"/>
  <c r="AQ2754" i="1"/>
  <c r="AQ3055" i="1"/>
  <c r="AQ3023" i="1"/>
  <c r="AQ2991" i="1"/>
  <c r="AQ2939" i="1"/>
  <c r="AQ2931" i="1"/>
  <c r="AQ2923" i="1"/>
  <c r="AQ2915" i="1"/>
  <c r="AQ2907" i="1"/>
  <c r="AQ2899" i="1"/>
  <c r="AQ2891" i="1"/>
  <c r="AQ2883" i="1"/>
  <c r="AQ2875" i="1"/>
  <c r="AQ2867" i="1"/>
  <c r="AQ2859" i="1"/>
  <c r="AQ2851" i="1"/>
  <c r="AQ2843" i="1"/>
  <c r="AQ2835" i="1"/>
  <c r="AQ2827" i="1"/>
  <c r="AQ2819" i="1"/>
  <c r="AQ2811" i="1"/>
  <c r="AQ2803" i="1"/>
  <c r="AQ2795" i="1"/>
  <c r="AQ3048" i="1"/>
  <c r="AQ3016" i="1"/>
  <c r="AQ2984" i="1"/>
  <c r="AQ2959" i="1"/>
  <c r="AQ2952" i="1"/>
  <c r="AQ2947" i="1"/>
  <c r="AQ2940" i="1"/>
  <c r="AQ2932" i="1"/>
  <c r="AQ2924" i="1"/>
  <c r="AQ2916" i="1"/>
  <c r="AQ2908" i="1"/>
  <c r="AQ2900" i="1"/>
  <c r="AQ2892" i="1"/>
  <c r="AQ2884" i="1"/>
  <c r="AQ2876" i="1"/>
  <c r="AQ2868" i="1"/>
  <c r="AQ2860" i="1"/>
  <c r="AQ2852" i="1"/>
  <c r="AQ3031" i="1"/>
  <c r="AQ2999" i="1"/>
  <c r="AQ2967" i="1"/>
  <c r="AQ2941" i="1"/>
  <c r="AQ2933" i="1"/>
  <c r="AQ2925" i="1"/>
  <c r="AQ2917" i="1"/>
  <c r="AQ2909" i="1"/>
  <c r="AQ2901" i="1"/>
  <c r="AQ2893" i="1"/>
  <c r="AQ2885" i="1"/>
  <c r="AQ2877" i="1"/>
  <c r="AQ2869" i="1"/>
  <c r="AQ2861" i="1"/>
  <c r="AQ2853" i="1"/>
  <c r="AQ2845" i="1"/>
  <c r="AQ3056" i="1"/>
  <c r="AQ3024" i="1"/>
  <c r="AQ2992" i="1"/>
  <c r="AQ2948" i="1"/>
  <c r="AQ2942" i="1"/>
  <c r="AQ2934" i="1"/>
  <c r="AQ2926" i="1"/>
  <c r="AQ2918" i="1"/>
  <c r="AQ2910" i="1"/>
  <c r="AQ2902" i="1"/>
  <c r="AQ2894" i="1"/>
  <c r="AQ2886" i="1"/>
  <c r="AQ2878" i="1"/>
  <c r="AQ2870" i="1"/>
  <c r="AQ2862" i="1"/>
  <c r="AQ2854" i="1"/>
  <c r="AQ2846" i="1"/>
  <c r="AQ2838" i="1"/>
  <c r="AQ2830" i="1"/>
  <c r="AQ2822" i="1"/>
  <c r="AQ2814" i="1"/>
  <c r="AQ2806" i="1"/>
  <c r="AQ2798" i="1"/>
  <c r="AQ2790" i="1"/>
  <c r="AQ2782" i="1"/>
  <c r="AQ2774" i="1"/>
  <c r="AQ3039" i="1"/>
  <c r="AQ3007" i="1"/>
  <c r="AQ2975" i="1"/>
  <c r="AQ2960" i="1"/>
  <c r="AQ2943" i="1"/>
  <c r="AQ2935" i="1"/>
  <c r="AQ2927" i="1"/>
  <c r="AQ2919" i="1"/>
  <c r="AQ2911" i="1"/>
  <c r="AQ2903" i="1"/>
  <c r="AQ2895" i="1"/>
  <c r="AQ2887" i="1"/>
  <c r="AQ2879" i="1"/>
  <c r="AQ2871" i="1"/>
  <c r="AQ2863" i="1"/>
  <c r="AQ2855" i="1"/>
  <c r="AQ2847" i="1"/>
  <c r="AQ2839" i="1"/>
  <c r="AQ2831" i="1"/>
  <c r="AQ2823" i="1"/>
  <c r="AQ2815" i="1"/>
  <c r="AQ2807" i="1"/>
  <c r="AQ2799" i="1"/>
  <c r="AQ2791" i="1"/>
  <c r="AQ2783" i="1"/>
  <c r="AQ2775" i="1"/>
  <c r="AQ2767" i="1"/>
  <c r="AQ2759" i="1"/>
  <c r="AQ3032" i="1"/>
  <c r="AQ3000" i="1"/>
  <c r="AQ2968" i="1"/>
  <c r="AQ2944" i="1"/>
  <c r="AQ2936" i="1"/>
  <c r="AQ2928" i="1"/>
  <c r="AQ2920" i="1"/>
  <c r="AQ2912" i="1"/>
  <c r="AQ2904" i="1"/>
  <c r="AQ2896" i="1"/>
  <c r="AQ2888" i="1"/>
  <c r="AQ2880" i="1"/>
  <c r="AQ2872" i="1"/>
  <c r="AQ2864" i="1"/>
  <c r="AQ2856" i="1"/>
  <c r="AQ2848" i="1"/>
  <c r="AQ2840" i="1"/>
  <c r="AQ2832" i="1"/>
  <c r="AQ2824" i="1"/>
  <c r="AQ2816" i="1"/>
  <c r="AQ2808" i="1"/>
  <c r="AQ2800" i="1"/>
  <c r="AQ2792" i="1"/>
  <c r="AQ2784" i="1"/>
  <c r="AQ2776" i="1"/>
  <c r="AQ2768" i="1"/>
  <c r="AQ2760" i="1"/>
  <c r="AQ3047" i="1"/>
  <c r="AQ3015" i="1"/>
  <c r="AQ2983" i="1"/>
  <c r="AQ2950" i="1"/>
  <c r="AQ2945" i="1"/>
  <c r="AQ2937" i="1"/>
  <c r="AQ2929" i="1"/>
  <c r="AQ2921" i="1"/>
  <c r="AQ2913" i="1"/>
  <c r="AQ2905" i="1"/>
  <c r="AQ2897" i="1"/>
  <c r="AQ2889" i="1"/>
  <c r="AQ2881" i="1"/>
  <c r="AQ2873" i="1"/>
  <c r="AQ2865" i="1"/>
  <c r="AQ2857" i="1"/>
  <c r="AQ2849" i="1"/>
  <c r="AQ2841" i="1"/>
  <c r="AQ2833" i="1"/>
  <c r="AQ2825" i="1"/>
  <c r="AQ2817" i="1"/>
  <c r="AQ2809" i="1"/>
  <c r="AQ2801" i="1"/>
  <c r="AQ2793" i="1"/>
  <c r="AQ2785" i="1"/>
  <c r="AQ2777" i="1"/>
  <c r="AQ2769" i="1"/>
  <c r="AQ2761" i="1"/>
  <c r="AQ2821" i="1"/>
  <c r="AQ2789" i="1"/>
  <c r="AQ2766" i="1"/>
  <c r="AQ2756" i="1"/>
  <c r="AQ2750" i="1"/>
  <c r="AQ2742" i="1"/>
  <c r="AQ2734" i="1"/>
  <c r="AQ2726" i="1"/>
  <c r="AQ2718" i="1"/>
  <c r="AQ2710" i="1"/>
  <c r="AQ2702" i="1"/>
  <c r="AQ2694" i="1"/>
  <c r="AQ2686" i="1"/>
  <c r="AQ2678" i="1"/>
  <c r="AQ2670" i="1"/>
  <c r="AQ2662" i="1"/>
  <c r="AQ2654" i="1"/>
  <c r="AQ2646" i="1"/>
  <c r="AQ2638" i="1"/>
  <c r="AQ2630" i="1"/>
  <c r="AQ2622" i="1"/>
  <c r="AQ2614" i="1"/>
  <c r="AQ2606" i="1"/>
  <c r="AQ2598" i="1"/>
  <c r="AQ2590" i="1"/>
  <c r="AQ2582" i="1"/>
  <c r="AQ2574" i="1"/>
  <c r="AQ2566" i="1"/>
  <c r="AQ2558" i="1"/>
  <c r="AQ2836" i="1"/>
  <c r="AQ2804" i="1"/>
  <c r="AQ2781" i="1"/>
  <c r="AQ2751" i="1"/>
  <c r="AQ2743" i="1"/>
  <c r="AQ2735" i="1"/>
  <c r="AQ2727" i="1"/>
  <c r="AQ2719" i="1"/>
  <c r="AQ2711" i="1"/>
  <c r="AQ2703" i="1"/>
  <c r="AQ2695" i="1"/>
  <c r="AQ2687" i="1"/>
  <c r="AQ2679" i="1"/>
  <c r="AQ2671" i="1"/>
  <c r="AQ2663" i="1"/>
  <c r="AQ2655" i="1"/>
  <c r="AQ2647" i="1"/>
  <c r="AQ2639" i="1"/>
  <c r="AQ2631" i="1"/>
  <c r="AQ2623" i="1"/>
  <c r="AQ2615" i="1"/>
  <c r="AQ2829" i="1"/>
  <c r="AQ2797" i="1"/>
  <c r="AQ2773" i="1"/>
  <c r="AQ2763" i="1"/>
  <c r="AQ2757" i="1"/>
  <c r="AQ2752" i="1"/>
  <c r="AQ2744" i="1"/>
  <c r="AQ2736" i="1"/>
  <c r="AQ2728" i="1"/>
  <c r="AQ2720" i="1"/>
  <c r="AQ2712" i="1"/>
  <c r="AQ2704" i="1"/>
  <c r="AQ2696" i="1"/>
  <c r="AQ2688" i="1"/>
  <c r="AQ2680" i="1"/>
  <c r="AQ2672" i="1"/>
  <c r="AQ2664" i="1"/>
  <c r="AQ2656" i="1"/>
  <c r="AQ2648" i="1"/>
  <c r="AQ2640" i="1"/>
  <c r="AQ2632" i="1"/>
  <c r="AQ2624" i="1"/>
  <c r="AQ2616" i="1"/>
  <c r="AQ2812" i="1"/>
  <c r="AQ2787" i="1"/>
  <c r="AQ2764" i="1"/>
  <c r="AQ2745" i="1"/>
  <c r="AQ2737" i="1"/>
  <c r="AQ2729" i="1"/>
  <c r="AQ2721" i="1"/>
  <c r="AQ2713" i="1"/>
  <c r="AQ2705" i="1"/>
  <c r="AQ2697" i="1"/>
  <c r="AQ2689" i="1"/>
  <c r="AQ2681" i="1"/>
  <c r="AQ2673" i="1"/>
  <c r="AQ2665" i="1"/>
  <c r="AQ2657" i="1"/>
  <c r="AQ2649" i="1"/>
  <c r="AQ2641" i="1"/>
  <c r="AQ2633" i="1"/>
  <c r="AQ2625" i="1"/>
  <c r="AQ2617" i="1"/>
  <c r="AQ2609" i="1"/>
  <c r="AQ2601" i="1"/>
  <c r="AQ2593" i="1"/>
  <c r="AQ2585" i="1"/>
  <c r="AQ2577" i="1"/>
  <c r="AQ2569" i="1"/>
  <c r="AQ2561" i="1"/>
  <c r="AQ2844" i="1"/>
  <c r="AQ2837" i="1"/>
  <c r="AQ2805" i="1"/>
  <c r="AQ2779" i="1"/>
  <c r="AQ2758" i="1"/>
  <c r="AQ2753" i="1"/>
  <c r="AQ2746" i="1"/>
  <c r="AQ2738" i="1"/>
  <c r="AQ2730" i="1"/>
  <c r="AQ2722" i="1"/>
  <c r="AQ2714" i="1"/>
  <c r="AQ2706" i="1"/>
  <c r="AQ2698" i="1"/>
  <c r="AQ2690" i="1"/>
  <c r="AQ2682" i="1"/>
  <c r="AQ2674" i="1"/>
  <c r="AQ2666" i="1"/>
  <c r="AQ2658" i="1"/>
  <c r="AQ2650" i="1"/>
  <c r="AQ2642" i="1"/>
  <c r="AQ2634" i="1"/>
  <c r="AQ2626" i="1"/>
  <c r="AQ2820" i="1"/>
  <c r="AQ2788" i="1"/>
  <c r="AQ2765" i="1"/>
  <c r="AQ2747" i="1"/>
  <c r="AQ2739" i="1"/>
  <c r="AQ2731" i="1"/>
  <c r="AQ2723" i="1"/>
  <c r="AQ2715" i="1"/>
  <c r="AQ2707" i="1"/>
  <c r="AQ2699" i="1"/>
  <c r="AQ2691" i="1"/>
  <c r="AQ2683" i="1"/>
  <c r="AQ2675" i="1"/>
  <c r="AQ2667" i="1"/>
  <c r="AQ2659" i="1"/>
  <c r="AQ2651" i="1"/>
  <c r="AQ2643" i="1"/>
  <c r="AQ2635" i="1"/>
  <c r="AQ2627" i="1"/>
  <c r="AQ2619" i="1"/>
  <c r="AQ2813" i="1"/>
  <c r="AQ2780" i="1"/>
  <c r="AQ2771" i="1"/>
  <c r="AQ2748" i="1"/>
  <c r="AQ2740" i="1"/>
  <c r="AQ2732" i="1"/>
  <c r="AQ2724" i="1"/>
  <c r="AQ2716" i="1"/>
  <c r="AQ2708" i="1"/>
  <c r="AQ2700" i="1"/>
  <c r="AQ2692" i="1"/>
  <c r="AQ2684" i="1"/>
  <c r="AQ2676" i="1"/>
  <c r="AQ2668" i="1"/>
  <c r="AQ2660" i="1"/>
  <c r="AQ2652" i="1"/>
  <c r="AQ2644" i="1"/>
  <c r="AQ2636" i="1"/>
  <c r="AQ2628" i="1"/>
  <c r="AQ2620" i="1"/>
  <c r="AQ2612" i="1"/>
  <c r="AQ2604" i="1"/>
  <c r="AQ2596" i="1"/>
  <c r="AQ2588" i="1"/>
  <c r="AQ2580" i="1"/>
  <c r="AQ2572" i="1"/>
  <c r="AQ2564" i="1"/>
  <c r="AQ2556" i="1"/>
  <c r="AQ2828" i="1"/>
  <c r="AQ2796" i="1"/>
  <c r="AQ2772" i="1"/>
  <c r="AQ2755" i="1"/>
  <c r="AQ2749" i="1"/>
  <c r="AQ2741" i="1"/>
  <c r="AQ2733" i="1"/>
  <c r="AQ2725" i="1"/>
  <c r="AQ2717" i="1"/>
  <c r="AQ2709" i="1"/>
  <c r="AQ2701" i="1"/>
  <c r="AQ2693" i="1"/>
  <c r="AQ2685" i="1"/>
  <c r="AQ2677" i="1"/>
  <c r="AQ2669" i="1"/>
  <c r="AQ2661" i="1"/>
  <c r="AQ2653" i="1"/>
  <c r="AQ2645" i="1"/>
  <c r="AQ2637" i="1"/>
  <c r="AQ2629" i="1"/>
  <c r="AQ2621" i="1"/>
  <c r="AQ2613" i="1"/>
  <c r="AQ2605" i="1"/>
  <c r="AQ2597" i="1"/>
  <c r="AQ2589" i="1"/>
  <c r="AQ2581" i="1"/>
  <c r="AQ2573" i="1"/>
  <c r="AQ2565" i="1"/>
  <c r="AQ2557" i="1"/>
  <c r="AQ2550" i="1"/>
  <c r="AQ2542" i="1"/>
  <c r="AQ2534" i="1"/>
  <c r="AQ2526" i="1"/>
  <c r="AQ2518" i="1"/>
  <c r="AQ2510" i="1"/>
  <c r="AQ2502" i="1"/>
  <c r="AQ2494" i="1"/>
  <c r="AQ2486" i="1"/>
  <c r="AQ2478" i="1"/>
  <c r="AQ2470" i="1"/>
  <c r="AQ2462" i="1"/>
  <c r="AQ2454" i="1"/>
  <c r="AQ2446" i="1"/>
  <c r="AQ2438" i="1"/>
  <c r="AQ2430" i="1"/>
  <c r="AQ2422" i="1"/>
  <c r="AQ2414" i="1"/>
  <c r="AQ2406" i="1"/>
  <c r="AQ2599" i="1"/>
  <c r="AQ2583" i="1"/>
  <c r="AQ2567" i="1"/>
  <c r="AQ2551" i="1"/>
  <c r="AQ2543" i="1"/>
  <c r="AQ2535" i="1"/>
  <c r="AQ2527" i="1"/>
  <c r="AQ2519" i="1"/>
  <c r="AQ2511" i="1"/>
  <c r="AQ2503" i="1"/>
  <c r="AQ2495" i="1"/>
  <c r="AQ2487" i="1"/>
  <c r="AQ2479" i="1"/>
  <c r="AQ2471" i="1"/>
  <c r="AQ2463" i="1"/>
  <c r="AQ2455" i="1"/>
  <c r="AQ2447" i="1"/>
  <c r="AQ2439" i="1"/>
  <c r="AQ2431" i="1"/>
  <c r="AQ2423" i="1"/>
  <c r="AQ2415" i="1"/>
  <c r="AQ2407" i="1"/>
  <c r="AQ2603" i="1"/>
  <c r="AQ2587" i="1"/>
  <c r="AQ2571" i="1"/>
  <c r="AQ2552" i="1"/>
  <c r="AQ2544" i="1"/>
  <c r="AQ2536" i="1"/>
  <c r="AQ2528" i="1"/>
  <c r="AQ2520" i="1"/>
  <c r="AQ2512" i="1"/>
  <c r="AQ2504" i="1"/>
  <c r="AQ2496" i="1"/>
  <c r="AQ2488" i="1"/>
  <c r="AQ2480" i="1"/>
  <c r="AQ2472" i="1"/>
  <c r="AQ2464" i="1"/>
  <c r="AQ2456" i="1"/>
  <c r="AQ2448" i="1"/>
  <c r="AQ2440" i="1"/>
  <c r="AQ2432" i="1"/>
  <c r="AQ2424" i="1"/>
  <c r="AQ2416" i="1"/>
  <c r="AQ2408" i="1"/>
  <c r="AQ2610" i="1"/>
  <c r="AQ2600" i="1"/>
  <c r="AQ2594" i="1"/>
  <c r="AQ2584" i="1"/>
  <c r="AQ2578" i="1"/>
  <c r="AQ2568" i="1"/>
  <c r="AQ2562" i="1"/>
  <c r="AQ2553" i="1"/>
  <c r="AQ2545" i="1"/>
  <c r="AQ2537" i="1"/>
  <c r="AQ2529" i="1"/>
  <c r="AQ2521" i="1"/>
  <c r="AQ2513" i="1"/>
  <c r="AQ2505" i="1"/>
  <c r="AQ2497" i="1"/>
  <c r="AQ2489" i="1"/>
  <c r="AQ2481" i="1"/>
  <c r="AQ2473" i="1"/>
  <c r="AQ2465" i="1"/>
  <c r="AQ2457" i="1"/>
  <c r="AQ2449" i="1"/>
  <c r="AQ2441" i="1"/>
  <c r="AQ2433" i="1"/>
  <c r="AQ2425" i="1"/>
  <c r="AQ2417" i="1"/>
  <c r="AQ2409" i="1"/>
  <c r="AQ2618" i="1"/>
  <c r="AQ2554" i="1"/>
  <c r="AQ2546" i="1"/>
  <c r="AQ2538" i="1"/>
  <c r="AQ2530" i="1"/>
  <c r="AQ2522" i="1"/>
  <c r="AQ2514" i="1"/>
  <c r="AQ2506" i="1"/>
  <c r="AQ2498" i="1"/>
  <c r="AQ2490" i="1"/>
  <c r="AQ2482" i="1"/>
  <c r="AQ2474" i="1"/>
  <c r="AQ2466" i="1"/>
  <c r="AQ2458" i="1"/>
  <c r="AQ2450" i="1"/>
  <c r="AQ2442" i="1"/>
  <c r="AQ2434" i="1"/>
  <c r="AQ2426" i="1"/>
  <c r="AQ2418" i="1"/>
  <c r="AQ2607" i="1"/>
  <c r="AQ2591" i="1"/>
  <c r="AQ2575" i="1"/>
  <c r="AQ2559" i="1"/>
  <c r="AQ2555" i="1"/>
  <c r="AQ2547" i="1"/>
  <c r="AQ2539" i="1"/>
  <c r="AQ2531" i="1"/>
  <c r="AQ2523" i="1"/>
  <c r="AQ2515" i="1"/>
  <c r="AQ2507" i="1"/>
  <c r="AQ2499" i="1"/>
  <c r="AQ2491" i="1"/>
  <c r="AQ2483" i="1"/>
  <c r="AQ2475" i="1"/>
  <c r="AQ2467" i="1"/>
  <c r="AQ2459" i="1"/>
  <c r="AQ2451" i="1"/>
  <c r="AQ2443" i="1"/>
  <c r="AQ2435" i="1"/>
  <c r="AQ2427" i="1"/>
  <c r="AQ2419" i="1"/>
  <c r="AQ2411" i="1"/>
  <c r="AQ2410" i="1"/>
  <c r="AQ2611" i="1"/>
  <c r="AQ2595" i="1"/>
  <c r="AQ2579" i="1"/>
  <c r="AQ2563" i="1"/>
  <c r="AQ2548" i="1"/>
  <c r="AQ2540" i="1"/>
  <c r="AQ2532" i="1"/>
  <c r="AQ2524" i="1"/>
  <c r="AQ2516" i="1"/>
  <c r="AQ2508" i="1"/>
  <c r="AQ2500" i="1"/>
  <c r="AQ2492" i="1"/>
  <c r="AQ2484" i="1"/>
  <c r="AQ2476" i="1"/>
  <c r="AQ2468" i="1"/>
  <c r="AQ2460" i="1"/>
  <c r="AQ2452" i="1"/>
  <c r="AQ2444" i="1"/>
  <c r="AQ2436" i="1"/>
  <c r="AQ2428" i="1"/>
  <c r="AQ2420" i="1"/>
  <c r="AQ2412" i="1"/>
  <c r="AQ2404" i="1"/>
  <c r="AQ2608" i="1"/>
  <c r="AQ2602" i="1"/>
  <c r="AQ2592" i="1"/>
  <c r="AQ2586" i="1"/>
  <c r="AQ2576" i="1"/>
  <c r="AQ2570" i="1"/>
  <c r="AQ2560" i="1"/>
  <c r="AQ2549" i="1"/>
  <c r="AQ2541" i="1"/>
  <c r="AQ2533" i="1"/>
  <c r="AQ2525" i="1"/>
  <c r="AQ2517" i="1"/>
  <c r="AQ2509" i="1"/>
  <c r="AQ2501" i="1"/>
  <c r="AQ2493" i="1"/>
  <c r="AQ2485" i="1"/>
  <c r="AQ2477" i="1"/>
  <c r="AQ2469" i="1"/>
  <c r="AQ2461" i="1"/>
  <c r="AQ2453" i="1"/>
  <c r="AQ2445" i="1"/>
  <c r="AQ2437" i="1"/>
  <c r="AQ2429" i="1"/>
  <c r="AQ2421" i="1"/>
  <c r="AQ2413" i="1"/>
  <c r="AQ2405" i="1"/>
  <c r="AN3988" i="1"/>
  <c r="AN3980" i="1"/>
  <c r="AN3972" i="1"/>
  <c r="AN3964" i="1"/>
  <c r="AN3956" i="1"/>
  <c r="AN3948" i="1"/>
  <c r="AN3940" i="1"/>
  <c r="AN3932" i="1"/>
  <c r="AN3924" i="1"/>
  <c r="AN3916" i="1"/>
  <c r="AN3908" i="1"/>
  <c r="AN3900" i="1"/>
  <c r="AN3892" i="1"/>
  <c r="AN3884" i="1"/>
  <c r="AN3876" i="1"/>
  <c r="AN3868" i="1"/>
  <c r="AN3860" i="1"/>
  <c r="AN3852" i="1"/>
  <c r="AN3844" i="1"/>
  <c r="AN3836" i="1"/>
  <c r="AN3828" i="1"/>
  <c r="AN3820" i="1"/>
  <c r="AN3812" i="1"/>
  <c r="AN3804" i="1"/>
  <c r="AN3796" i="1"/>
  <c r="AN3788" i="1"/>
  <c r="AN3780" i="1"/>
  <c r="AN3772" i="1"/>
  <c r="AN3989" i="1"/>
  <c r="AN3981" i="1"/>
  <c r="AN3973" i="1"/>
  <c r="AN3965" i="1"/>
  <c r="AN3957" i="1"/>
  <c r="AN3949" i="1"/>
  <c r="AN3941" i="1"/>
  <c r="AN3933" i="1"/>
  <c r="AN3925" i="1"/>
  <c r="AN3917" i="1"/>
  <c r="AN3909" i="1"/>
  <c r="AN3901" i="1"/>
  <c r="AN3893" i="1"/>
  <c r="AN3885" i="1"/>
  <c r="AN3877" i="1"/>
  <c r="AN3869" i="1"/>
  <c r="AN3861" i="1"/>
  <c r="AN3853" i="1"/>
  <c r="AN3845" i="1"/>
  <c r="AN3837" i="1"/>
  <c r="AN3829" i="1"/>
  <c r="AN3821" i="1"/>
  <c r="AN3813" i="1"/>
  <c r="AN3990" i="1"/>
  <c r="AN3982" i="1"/>
  <c r="AN3974" i="1"/>
  <c r="AN3966" i="1"/>
  <c r="AN3958" i="1"/>
  <c r="AN3950" i="1"/>
  <c r="AN3942" i="1"/>
  <c r="AN3934" i="1"/>
  <c r="AN3926" i="1"/>
  <c r="AN3918" i="1"/>
  <c r="AN3910" i="1"/>
  <c r="AN3902" i="1"/>
  <c r="AN3894" i="1"/>
  <c r="AN3886" i="1"/>
  <c r="AN3878" i="1"/>
  <c r="AN3870" i="1"/>
  <c r="AN3862" i="1"/>
  <c r="AN3854" i="1"/>
  <c r="AN3846" i="1"/>
  <c r="AN3838" i="1"/>
  <c r="AN3830" i="1"/>
  <c r="AN3822" i="1"/>
  <c r="AN3814" i="1"/>
  <c r="AN3991" i="1"/>
  <c r="AN3983" i="1"/>
  <c r="AN3975" i="1"/>
  <c r="AN3967" i="1"/>
  <c r="AN3959" i="1"/>
  <c r="AN3951" i="1"/>
  <c r="AN3943" i="1"/>
  <c r="AN3935" i="1"/>
  <c r="AN3927" i="1"/>
  <c r="AN3919" i="1"/>
  <c r="AN3911" i="1"/>
  <c r="AN3903" i="1"/>
  <c r="AN3895" i="1"/>
  <c r="AN3887" i="1"/>
  <c r="AN3879" i="1"/>
  <c r="AN3871" i="1"/>
  <c r="AN3863" i="1"/>
  <c r="AN3855" i="1"/>
  <c r="AN3847" i="1"/>
  <c r="AN3839" i="1"/>
  <c r="AN3831" i="1"/>
  <c r="AN3823" i="1"/>
  <c r="AN3815" i="1"/>
  <c r="AN3807" i="1"/>
  <c r="AN3799" i="1"/>
  <c r="AN3791" i="1"/>
  <c r="AN3783" i="1"/>
  <c r="AN3775" i="1"/>
  <c r="AN3992" i="1"/>
  <c r="AN3984" i="1"/>
  <c r="AN3976" i="1"/>
  <c r="AN3968" i="1"/>
  <c r="AN3960" i="1"/>
  <c r="AN3952" i="1"/>
  <c r="AN3944" i="1"/>
  <c r="AN3936" i="1"/>
  <c r="AN3928" i="1"/>
  <c r="AN3920" i="1"/>
  <c r="AN3912" i="1"/>
  <c r="AN3904" i="1"/>
  <c r="AN3896" i="1"/>
  <c r="AN3888" i="1"/>
  <c r="AN3880" i="1"/>
  <c r="AN3872" i="1"/>
  <c r="AN3864" i="1"/>
  <c r="AN3856" i="1"/>
  <c r="AN3848" i="1"/>
  <c r="AN3840" i="1"/>
  <c r="AN3832" i="1"/>
  <c r="AN3824" i="1"/>
  <c r="AN3816" i="1"/>
  <c r="AN3808" i="1"/>
  <c r="AN3800" i="1"/>
  <c r="AN3993" i="1"/>
  <c r="AN3985" i="1"/>
  <c r="AN3977" i="1"/>
  <c r="AN3969" i="1"/>
  <c r="AN3961" i="1"/>
  <c r="AN3953" i="1"/>
  <c r="AN3945" i="1"/>
  <c r="AN3937" i="1"/>
  <c r="AN3929" i="1"/>
  <c r="AN3921" i="1"/>
  <c r="AN3913" i="1"/>
  <c r="AN3905" i="1"/>
  <c r="AN3897" i="1"/>
  <c r="AN3889" i="1"/>
  <c r="AN3881" i="1"/>
  <c r="AN3873" i="1"/>
  <c r="AN3865" i="1"/>
  <c r="AN3857" i="1"/>
  <c r="AN3849" i="1"/>
  <c r="AN3841" i="1"/>
  <c r="AN3833" i="1"/>
  <c r="AN3825" i="1"/>
  <c r="AN3817" i="1"/>
  <c r="AN3809" i="1"/>
  <c r="AN3801" i="1"/>
  <c r="AN3793" i="1"/>
  <c r="AN3785" i="1"/>
  <c r="AN3777" i="1"/>
  <c r="AN3994" i="1"/>
  <c r="AN3986" i="1"/>
  <c r="AN3978" i="1"/>
  <c r="AN3970" i="1"/>
  <c r="AN3962" i="1"/>
  <c r="AN3954" i="1"/>
  <c r="AN3946" i="1"/>
  <c r="AN3938" i="1"/>
  <c r="AN3930" i="1"/>
  <c r="AN3922" i="1"/>
  <c r="AN3914" i="1"/>
  <c r="AN3906" i="1"/>
  <c r="AN3898" i="1"/>
  <c r="AN3890" i="1"/>
  <c r="AN3882" i="1"/>
  <c r="AN3874" i="1"/>
  <c r="AN3866" i="1"/>
  <c r="AN3858" i="1"/>
  <c r="AN3850" i="1"/>
  <c r="AN3842" i="1"/>
  <c r="AN3834" i="1"/>
  <c r="AN3826" i="1"/>
  <c r="AN3818" i="1"/>
  <c r="AN3810" i="1"/>
  <c r="AN3802" i="1"/>
  <c r="AN3794" i="1"/>
  <c r="AN3786" i="1"/>
  <c r="AN3778" i="1"/>
  <c r="AN3770" i="1"/>
  <c r="AN3971" i="1"/>
  <c r="AN3907" i="1"/>
  <c r="AN3843" i="1"/>
  <c r="AN3765" i="1"/>
  <c r="AN3757" i="1"/>
  <c r="AN3749" i="1"/>
  <c r="AN3741" i="1"/>
  <c r="AN3733" i="1"/>
  <c r="AN3725" i="1"/>
  <c r="AN3717" i="1"/>
  <c r="AN3709" i="1"/>
  <c r="AN3701" i="1"/>
  <c r="AN3693" i="1"/>
  <c r="AN3685" i="1"/>
  <c r="AN3677" i="1"/>
  <c r="AN3669" i="1"/>
  <c r="AN3661" i="1"/>
  <c r="AN3653" i="1"/>
  <c r="AN3645" i="1"/>
  <c r="AN3637" i="1"/>
  <c r="AN3629" i="1"/>
  <c r="AN3621" i="1"/>
  <c r="AN3613" i="1"/>
  <c r="AN3605" i="1"/>
  <c r="AN3597" i="1"/>
  <c r="AN3947" i="1"/>
  <c r="AN3883" i="1"/>
  <c r="AN3819" i="1"/>
  <c r="AN3790" i="1"/>
  <c r="AN3787" i="1"/>
  <c r="AN3784" i="1"/>
  <c r="AN3774" i="1"/>
  <c r="AN3771" i="1"/>
  <c r="AN3766" i="1"/>
  <c r="AN3758" i="1"/>
  <c r="AN3750" i="1"/>
  <c r="AN3742" i="1"/>
  <c r="AN3734" i="1"/>
  <c r="AN3726" i="1"/>
  <c r="AN3718" i="1"/>
  <c r="AN3710" i="1"/>
  <c r="AN3702" i="1"/>
  <c r="AN3694" i="1"/>
  <c r="AN3686" i="1"/>
  <c r="AN3678" i="1"/>
  <c r="AN3670" i="1"/>
  <c r="AN3662" i="1"/>
  <c r="AN3654" i="1"/>
  <c r="AN3646" i="1"/>
  <c r="AN3638" i="1"/>
  <c r="AN3630" i="1"/>
  <c r="AN3622" i="1"/>
  <c r="AN3614" i="1"/>
  <c r="AN3606" i="1"/>
  <c r="AN3598" i="1"/>
  <c r="AN3590" i="1"/>
  <c r="AN3987" i="1"/>
  <c r="AN3923" i="1"/>
  <c r="AN3859" i="1"/>
  <c r="AN3767" i="1"/>
  <c r="AN3759" i="1"/>
  <c r="AN3751" i="1"/>
  <c r="AN3743" i="1"/>
  <c r="AN3735" i="1"/>
  <c r="AN3727" i="1"/>
  <c r="AN3719" i="1"/>
  <c r="AN3711" i="1"/>
  <c r="AN3703" i="1"/>
  <c r="AN3695" i="1"/>
  <c r="AN3963" i="1"/>
  <c r="AN3899" i="1"/>
  <c r="AN3835" i="1"/>
  <c r="AN3805" i="1"/>
  <c r="AN3781" i="1"/>
  <c r="AN3768" i="1"/>
  <c r="AN3760" i="1"/>
  <c r="AN3752" i="1"/>
  <c r="AN3744" i="1"/>
  <c r="AN3736" i="1"/>
  <c r="AN3728" i="1"/>
  <c r="AN3720" i="1"/>
  <c r="AN3712" i="1"/>
  <c r="AN3704" i="1"/>
  <c r="AN3696" i="1"/>
  <c r="AN3939" i="1"/>
  <c r="AN3875" i="1"/>
  <c r="AN3811" i="1"/>
  <c r="AN3797" i="1"/>
  <c r="AN3769" i="1"/>
  <c r="AN3761" i="1"/>
  <c r="AN3753" i="1"/>
  <c r="AN3745" i="1"/>
  <c r="AN3737" i="1"/>
  <c r="AN3729" i="1"/>
  <c r="AN3721" i="1"/>
  <c r="AN3713" i="1"/>
  <c r="AN3705" i="1"/>
  <c r="AN3697" i="1"/>
  <c r="AN3689" i="1"/>
  <c r="AN3681" i="1"/>
  <c r="AN3673" i="1"/>
  <c r="AN3665" i="1"/>
  <c r="AN3657" i="1"/>
  <c r="AN3649" i="1"/>
  <c r="AN3641" i="1"/>
  <c r="AN3633" i="1"/>
  <c r="AN3625" i="1"/>
  <c r="AN3617" i="1"/>
  <c r="AN3609" i="1"/>
  <c r="AN3979" i="1"/>
  <c r="AN3915" i="1"/>
  <c r="AN3851" i="1"/>
  <c r="AN3806" i="1"/>
  <c r="AN3803" i="1"/>
  <c r="AN3792" i="1"/>
  <c r="AN3782" i="1"/>
  <c r="AN3779" i="1"/>
  <c r="AN3776" i="1"/>
  <c r="AN3762" i="1"/>
  <c r="AN3754" i="1"/>
  <c r="AN3746" i="1"/>
  <c r="AN3738" i="1"/>
  <c r="AN3730" i="1"/>
  <c r="AN3722" i="1"/>
  <c r="AN3714" i="1"/>
  <c r="AN3706" i="1"/>
  <c r="AN3698" i="1"/>
  <c r="AN3690" i="1"/>
  <c r="AN3682" i="1"/>
  <c r="AN3674" i="1"/>
  <c r="AN3666" i="1"/>
  <c r="AN3658" i="1"/>
  <c r="AN3650" i="1"/>
  <c r="AN3642" i="1"/>
  <c r="AN3634" i="1"/>
  <c r="AN3626" i="1"/>
  <c r="AN3618" i="1"/>
  <c r="AN3610" i="1"/>
  <c r="AN3602" i="1"/>
  <c r="AN3955" i="1"/>
  <c r="AN3891" i="1"/>
  <c r="AN3827" i="1"/>
  <c r="AN3798" i="1"/>
  <c r="AN3795" i="1"/>
  <c r="AN3763" i="1"/>
  <c r="AN3755" i="1"/>
  <c r="AN3747" i="1"/>
  <c r="AN3739" i="1"/>
  <c r="AN3731" i="1"/>
  <c r="AN3723" i="1"/>
  <c r="AN3715" i="1"/>
  <c r="AN3707" i="1"/>
  <c r="AN3699" i="1"/>
  <c r="AN3691" i="1"/>
  <c r="AN3683" i="1"/>
  <c r="AN3675" i="1"/>
  <c r="AN3667" i="1"/>
  <c r="AN3659" i="1"/>
  <c r="AN3651" i="1"/>
  <c r="AN3643" i="1"/>
  <c r="AN3635" i="1"/>
  <c r="AN3627" i="1"/>
  <c r="AN3619" i="1"/>
  <c r="AN3611" i="1"/>
  <c r="AN3603" i="1"/>
  <c r="AN3595" i="1"/>
  <c r="AN3931" i="1"/>
  <c r="AN3867" i="1"/>
  <c r="AN3789" i="1"/>
  <c r="AN3773" i="1"/>
  <c r="AN3764" i="1"/>
  <c r="AN3756" i="1"/>
  <c r="AN3748" i="1"/>
  <c r="AN3740" i="1"/>
  <c r="AN3732" i="1"/>
  <c r="AN3724" i="1"/>
  <c r="AN3716" i="1"/>
  <c r="AN3708" i="1"/>
  <c r="AN3700" i="1"/>
  <c r="AN3692" i="1"/>
  <c r="AN3684" i="1"/>
  <c r="AN3676" i="1"/>
  <c r="AN3668" i="1"/>
  <c r="AN3660" i="1"/>
  <c r="AN3652" i="1"/>
  <c r="AN3644" i="1"/>
  <c r="AN3636" i="1"/>
  <c r="AN3628" i="1"/>
  <c r="AN3620" i="1"/>
  <c r="AN3612" i="1"/>
  <c r="AN3604" i="1"/>
  <c r="AN3688" i="1"/>
  <c r="AN3656" i="1"/>
  <c r="AN3624" i="1"/>
  <c r="AN3589" i="1"/>
  <c r="AN3582" i="1"/>
  <c r="AN3574" i="1"/>
  <c r="AN3566" i="1"/>
  <c r="AN3558" i="1"/>
  <c r="AN3550" i="1"/>
  <c r="AN3542" i="1"/>
  <c r="AN3534" i="1"/>
  <c r="AN3526" i="1"/>
  <c r="AN3518" i="1"/>
  <c r="AN3510" i="1"/>
  <c r="AN3502" i="1"/>
  <c r="AN3494" i="1"/>
  <c r="AN3486" i="1"/>
  <c r="AN3478" i="1"/>
  <c r="AN3470" i="1"/>
  <c r="AN3462" i="1"/>
  <c r="AN3454" i="1"/>
  <c r="AN3446" i="1"/>
  <c r="AN3438" i="1"/>
  <c r="AN3430" i="1"/>
  <c r="AN3422" i="1"/>
  <c r="AN3414" i="1"/>
  <c r="AN3406" i="1"/>
  <c r="AN3398" i="1"/>
  <c r="AN3671" i="1"/>
  <c r="AN3639" i="1"/>
  <c r="AN3607" i="1"/>
  <c r="AN3599" i="1"/>
  <c r="AN3593" i="1"/>
  <c r="AN3583" i="1"/>
  <c r="AN3575" i="1"/>
  <c r="AN3567" i="1"/>
  <c r="AN3559" i="1"/>
  <c r="AN3551" i="1"/>
  <c r="AN3543" i="1"/>
  <c r="AN3535" i="1"/>
  <c r="AN3527" i="1"/>
  <c r="AN3519" i="1"/>
  <c r="AN3511" i="1"/>
  <c r="AN3503" i="1"/>
  <c r="AN3495" i="1"/>
  <c r="AN3487" i="1"/>
  <c r="AN3479" i="1"/>
  <c r="AN3471" i="1"/>
  <c r="AN3463" i="1"/>
  <c r="AN3455" i="1"/>
  <c r="AN3447" i="1"/>
  <c r="AN3439" i="1"/>
  <c r="AN3431" i="1"/>
  <c r="AN3423" i="1"/>
  <c r="AN3415" i="1"/>
  <c r="AN3407" i="1"/>
  <c r="AN3664" i="1"/>
  <c r="AN3632" i="1"/>
  <c r="AN3594" i="1"/>
  <c r="AN3584" i="1"/>
  <c r="AN3576" i="1"/>
  <c r="AN3568" i="1"/>
  <c r="AN3560" i="1"/>
  <c r="AN3552" i="1"/>
  <c r="AN3544" i="1"/>
  <c r="AN3536" i="1"/>
  <c r="AN3528" i="1"/>
  <c r="AN3520" i="1"/>
  <c r="AN3512" i="1"/>
  <c r="AN3504" i="1"/>
  <c r="AN3496" i="1"/>
  <c r="AN3488" i="1"/>
  <c r="AN3480" i="1"/>
  <c r="AN3472" i="1"/>
  <c r="AN3464" i="1"/>
  <c r="AN3456" i="1"/>
  <c r="AN3448" i="1"/>
  <c r="AN3440" i="1"/>
  <c r="AN3432" i="1"/>
  <c r="AN3424" i="1"/>
  <c r="AN3416" i="1"/>
  <c r="AN3408" i="1"/>
  <c r="AN3400" i="1"/>
  <c r="AN3679" i="1"/>
  <c r="AN3647" i="1"/>
  <c r="AN3615" i="1"/>
  <c r="AN3585" i="1"/>
  <c r="AN3577" i="1"/>
  <c r="AN3569" i="1"/>
  <c r="AN3561" i="1"/>
  <c r="AN3553" i="1"/>
  <c r="AN3545" i="1"/>
  <c r="AN3537" i="1"/>
  <c r="AN3529" i="1"/>
  <c r="AN3521" i="1"/>
  <c r="AN3513" i="1"/>
  <c r="AN3505" i="1"/>
  <c r="AN3497" i="1"/>
  <c r="AN3489" i="1"/>
  <c r="AN3481" i="1"/>
  <c r="AN3473" i="1"/>
  <c r="AN3465" i="1"/>
  <c r="AN3457" i="1"/>
  <c r="AN3449" i="1"/>
  <c r="AN3441" i="1"/>
  <c r="AN3433" i="1"/>
  <c r="AN3425" i="1"/>
  <c r="AN3417" i="1"/>
  <c r="AN3409" i="1"/>
  <c r="AN3401" i="1"/>
  <c r="AN3672" i="1"/>
  <c r="AN3640" i="1"/>
  <c r="AN3608" i="1"/>
  <c r="AN3600" i="1"/>
  <c r="AN3591" i="1"/>
  <c r="AN3586" i="1"/>
  <c r="AN3578" i="1"/>
  <c r="AN3570" i="1"/>
  <c r="AN3562" i="1"/>
  <c r="AN3554" i="1"/>
  <c r="AN3546" i="1"/>
  <c r="AN3538" i="1"/>
  <c r="AN3530" i="1"/>
  <c r="AN3522" i="1"/>
  <c r="AN3514" i="1"/>
  <c r="AN3506" i="1"/>
  <c r="AN3498" i="1"/>
  <c r="AN3490" i="1"/>
  <c r="AN3482" i="1"/>
  <c r="AN3474" i="1"/>
  <c r="AN3466" i="1"/>
  <c r="AN3458" i="1"/>
  <c r="AN3450" i="1"/>
  <c r="AN3442" i="1"/>
  <c r="AN3434" i="1"/>
  <c r="AN3426" i="1"/>
  <c r="AN3418" i="1"/>
  <c r="AN3687" i="1"/>
  <c r="AN3655" i="1"/>
  <c r="AN3623" i="1"/>
  <c r="AN3587" i="1"/>
  <c r="AN3579" i="1"/>
  <c r="AN3571" i="1"/>
  <c r="AN3563" i="1"/>
  <c r="AN3555" i="1"/>
  <c r="AN3547" i="1"/>
  <c r="AN3539" i="1"/>
  <c r="AN3531" i="1"/>
  <c r="AN3523" i="1"/>
  <c r="AN3515" i="1"/>
  <c r="AN3507" i="1"/>
  <c r="AN3499" i="1"/>
  <c r="AN3491" i="1"/>
  <c r="AN3483" i="1"/>
  <c r="AN3475" i="1"/>
  <c r="AN3467" i="1"/>
  <c r="AN3459" i="1"/>
  <c r="AN3451" i="1"/>
  <c r="AN3443" i="1"/>
  <c r="AN3435" i="1"/>
  <c r="AN3427" i="1"/>
  <c r="AN3419" i="1"/>
  <c r="AN3411" i="1"/>
  <c r="AN3403" i="1"/>
  <c r="AN3680" i="1"/>
  <c r="AN3648" i="1"/>
  <c r="AN3616" i="1"/>
  <c r="AN3601" i="1"/>
  <c r="AN3596" i="1"/>
  <c r="AN3588" i="1"/>
  <c r="AN3580" i="1"/>
  <c r="AN3572" i="1"/>
  <c r="AN3564" i="1"/>
  <c r="AN3556" i="1"/>
  <c r="AN3548" i="1"/>
  <c r="AN3540" i="1"/>
  <c r="AN3532" i="1"/>
  <c r="AN3524" i="1"/>
  <c r="AN3516" i="1"/>
  <c r="AN3508" i="1"/>
  <c r="AN3500" i="1"/>
  <c r="AN3492" i="1"/>
  <c r="AN3484" i="1"/>
  <c r="AN3476" i="1"/>
  <c r="AN3468" i="1"/>
  <c r="AN3460" i="1"/>
  <c r="AN3452" i="1"/>
  <c r="AN3444" i="1"/>
  <c r="AN3436" i="1"/>
  <c r="AN3428" i="1"/>
  <c r="AN3420" i="1"/>
  <c r="AN3412" i="1"/>
  <c r="AN3404" i="1"/>
  <c r="AN3396" i="1"/>
  <c r="AN3663" i="1"/>
  <c r="AN3631" i="1"/>
  <c r="AN3592" i="1"/>
  <c r="AN3581" i="1"/>
  <c r="AN3573" i="1"/>
  <c r="AN3565" i="1"/>
  <c r="AN3557" i="1"/>
  <c r="AN3549" i="1"/>
  <c r="AN3541" i="1"/>
  <c r="AN3533" i="1"/>
  <c r="AN3525" i="1"/>
  <c r="AN3517" i="1"/>
  <c r="AN3509" i="1"/>
  <c r="AN3501" i="1"/>
  <c r="AN3493" i="1"/>
  <c r="AN3485" i="1"/>
  <c r="AN3477" i="1"/>
  <c r="AN3469" i="1"/>
  <c r="AN3461" i="1"/>
  <c r="AN3453" i="1"/>
  <c r="AN3445" i="1"/>
  <c r="AN3437" i="1"/>
  <c r="AN3429" i="1"/>
  <c r="AN3421" i="1"/>
  <c r="AN3413" i="1"/>
  <c r="AN3405" i="1"/>
  <c r="AN3390" i="1"/>
  <c r="AN3382" i="1"/>
  <c r="AN3374" i="1"/>
  <c r="AN3366" i="1"/>
  <c r="AN3358" i="1"/>
  <c r="AN3350" i="1"/>
  <c r="AN3342" i="1"/>
  <c r="AN3334" i="1"/>
  <c r="AN3326" i="1"/>
  <c r="AN3318" i="1"/>
  <c r="AN3310" i="1"/>
  <c r="AN3302" i="1"/>
  <c r="AN3294" i="1"/>
  <c r="AN3286" i="1"/>
  <c r="AN3278" i="1"/>
  <c r="AN3270" i="1"/>
  <c r="AN3262" i="1"/>
  <c r="AN3254" i="1"/>
  <c r="AN3246" i="1"/>
  <c r="AN3238" i="1"/>
  <c r="AN3230" i="1"/>
  <c r="AN3222" i="1"/>
  <c r="AN3214" i="1"/>
  <c r="AN3206" i="1"/>
  <c r="AN3198" i="1"/>
  <c r="AN3190" i="1"/>
  <c r="AN3182" i="1"/>
  <c r="AN3174" i="1"/>
  <c r="AN3166" i="1"/>
  <c r="AN3402" i="1"/>
  <c r="AN3397" i="1"/>
  <c r="AN3391" i="1"/>
  <c r="AN3383" i="1"/>
  <c r="AN3375" i="1"/>
  <c r="AN3367" i="1"/>
  <c r="AN3359" i="1"/>
  <c r="AN3351" i="1"/>
  <c r="AN3343" i="1"/>
  <c r="AN3335" i="1"/>
  <c r="AN3327" i="1"/>
  <c r="AN3319" i="1"/>
  <c r="AN3311" i="1"/>
  <c r="AN3303" i="1"/>
  <c r="AN3295" i="1"/>
  <c r="AN3287" i="1"/>
  <c r="AN3279" i="1"/>
  <c r="AN3271" i="1"/>
  <c r="AN3263" i="1"/>
  <c r="AN3255" i="1"/>
  <c r="AN3247" i="1"/>
  <c r="AN3239" i="1"/>
  <c r="AN3231" i="1"/>
  <c r="AN3223" i="1"/>
  <c r="AN3215" i="1"/>
  <c r="AN3207" i="1"/>
  <c r="AN3199" i="1"/>
  <c r="AN3191" i="1"/>
  <c r="AN3183" i="1"/>
  <c r="AN3392" i="1"/>
  <c r="AN3384" i="1"/>
  <c r="AN3376" i="1"/>
  <c r="AN3368" i="1"/>
  <c r="AN3360" i="1"/>
  <c r="AN3352" i="1"/>
  <c r="AN3344" i="1"/>
  <c r="AN3336" i="1"/>
  <c r="AN3328" i="1"/>
  <c r="AN3320" i="1"/>
  <c r="AN3312" i="1"/>
  <c r="AN3304" i="1"/>
  <c r="AN3296" i="1"/>
  <c r="AN3288" i="1"/>
  <c r="AN3280" i="1"/>
  <c r="AN3272" i="1"/>
  <c r="AN3264" i="1"/>
  <c r="AN3256" i="1"/>
  <c r="AN3248" i="1"/>
  <c r="AN3240" i="1"/>
  <c r="AN3232" i="1"/>
  <c r="AN3224" i="1"/>
  <c r="AN3216" i="1"/>
  <c r="AN3208" i="1"/>
  <c r="AN3200" i="1"/>
  <c r="AN3192" i="1"/>
  <c r="AN3184" i="1"/>
  <c r="AN3176" i="1"/>
  <c r="AN3385" i="1"/>
  <c r="AN3377" i="1"/>
  <c r="AN3369" i="1"/>
  <c r="AN3361" i="1"/>
  <c r="AN3353" i="1"/>
  <c r="AN3345" i="1"/>
  <c r="AN3337" i="1"/>
  <c r="AN3329" i="1"/>
  <c r="AN3321" i="1"/>
  <c r="AN3313" i="1"/>
  <c r="AN3305" i="1"/>
  <c r="AN3297" i="1"/>
  <c r="AN3289" i="1"/>
  <c r="AN3281" i="1"/>
  <c r="AN3273" i="1"/>
  <c r="AN3265" i="1"/>
  <c r="AN3257" i="1"/>
  <c r="AN3249" i="1"/>
  <c r="AN3241" i="1"/>
  <c r="AN3233" i="1"/>
  <c r="AN3225" i="1"/>
  <c r="AN3217" i="1"/>
  <c r="AN3209" i="1"/>
  <c r="AN3201" i="1"/>
  <c r="AN3193" i="1"/>
  <c r="AN3185" i="1"/>
  <c r="AN3177" i="1"/>
  <c r="AN3393" i="1"/>
  <c r="AN3386" i="1"/>
  <c r="AN3378" i="1"/>
  <c r="AN3370" i="1"/>
  <c r="AN3362" i="1"/>
  <c r="AN3354" i="1"/>
  <c r="AN3346" i="1"/>
  <c r="AN3338" i="1"/>
  <c r="AN3330" i="1"/>
  <c r="AN3322" i="1"/>
  <c r="AN3314" i="1"/>
  <c r="AN3306" i="1"/>
  <c r="AN3298" i="1"/>
  <c r="AN3290" i="1"/>
  <c r="AN3282" i="1"/>
  <c r="AN3274" i="1"/>
  <c r="AN3266" i="1"/>
  <c r="AN3258" i="1"/>
  <c r="AN3250" i="1"/>
  <c r="AN3242" i="1"/>
  <c r="AN3234" i="1"/>
  <c r="AN3226" i="1"/>
  <c r="AN3218" i="1"/>
  <c r="AN3210" i="1"/>
  <c r="AN3394" i="1"/>
  <c r="AN3387" i="1"/>
  <c r="AN3379" i="1"/>
  <c r="AN3371" i="1"/>
  <c r="AN3363" i="1"/>
  <c r="AN3355" i="1"/>
  <c r="AN3347" i="1"/>
  <c r="AN3339" i="1"/>
  <c r="AN3331" i="1"/>
  <c r="AN3323" i="1"/>
  <c r="AN3315" i="1"/>
  <c r="AN3307" i="1"/>
  <c r="AN3299" i="1"/>
  <c r="AN3291" i="1"/>
  <c r="AN3283" i="1"/>
  <c r="AN3275" i="1"/>
  <c r="AN3267" i="1"/>
  <c r="AN3259" i="1"/>
  <c r="AN3251" i="1"/>
  <c r="AN3243" i="1"/>
  <c r="AN3235" i="1"/>
  <c r="AN3227" i="1"/>
  <c r="AN3219" i="1"/>
  <c r="AN3211" i="1"/>
  <c r="AN3203" i="1"/>
  <c r="AN3195" i="1"/>
  <c r="AN3187" i="1"/>
  <c r="AN3179" i="1"/>
  <c r="AN3410" i="1"/>
  <c r="AN3395" i="1"/>
  <c r="AN3388" i="1"/>
  <c r="AN3380" i="1"/>
  <c r="AN3372" i="1"/>
  <c r="AN3364" i="1"/>
  <c r="AN3356" i="1"/>
  <c r="AN3348" i="1"/>
  <c r="AN3340" i="1"/>
  <c r="AN3332" i="1"/>
  <c r="AN3324" i="1"/>
  <c r="AN3316" i="1"/>
  <c r="AN3308" i="1"/>
  <c r="AN3300" i="1"/>
  <c r="AN3292" i="1"/>
  <c r="AN3284" i="1"/>
  <c r="AN3276" i="1"/>
  <c r="AN3268" i="1"/>
  <c r="AN3260" i="1"/>
  <c r="AN3252" i="1"/>
  <c r="AN3244" i="1"/>
  <c r="AN3236" i="1"/>
  <c r="AN3228" i="1"/>
  <c r="AN3220" i="1"/>
  <c r="AN3212" i="1"/>
  <c r="AN3204" i="1"/>
  <c r="AN3196" i="1"/>
  <c r="AN3188" i="1"/>
  <c r="AN3180" i="1"/>
  <c r="AN3399" i="1"/>
  <c r="AN3389" i="1"/>
  <c r="AN3381" i="1"/>
  <c r="AN3373" i="1"/>
  <c r="AN3365" i="1"/>
  <c r="AN3357" i="1"/>
  <c r="AN3349" i="1"/>
  <c r="AN3341" i="1"/>
  <c r="AN3333" i="1"/>
  <c r="AN3325" i="1"/>
  <c r="AN3317" i="1"/>
  <c r="AN3309" i="1"/>
  <c r="AN3301" i="1"/>
  <c r="AN3293" i="1"/>
  <c r="AN3285" i="1"/>
  <c r="AN3277" i="1"/>
  <c r="AN3269" i="1"/>
  <c r="AN3261" i="1"/>
  <c r="AN3253" i="1"/>
  <c r="AN3245" i="1"/>
  <c r="AN3237" i="1"/>
  <c r="AN3229" i="1"/>
  <c r="AN3221" i="1"/>
  <c r="AN3213" i="1"/>
  <c r="AN3205" i="1"/>
  <c r="AN3197" i="1"/>
  <c r="AN3189" i="1"/>
  <c r="AN3168" i="1"/>
  <c r="AN3162" i="1"/>
  <c r="AN3155" i="1"/>
  <c r="AN3147" i="1"/>
  <c r="AN3139" i="1"/>
  <c r="AN3131" i="1"/>
  <c r="AN3123" i="1"/>
  <c r="AN3115" i="1"/>
  <c r="AN3107" i="1"/>
  <c r="AN3099" i="1"/>
  <c r="AN3091" i="1"/>
  <c r="AN3083" i="1"/>
  <c r="AN3075" i="1"/>
  <c r="AN3067" i="1"/>
  <c r="AN3059" i="1"/>
  <c r="AN3051" i="1"/>
  <c r="AN3043" i="1"/>
  <c r="AN3035" i="1"/>
  <c r="AN3027" i="1"/>
  <c r="AN3019" i="1"/>
  <c r="AN3011" i="1"/>
  <c r="AN3003" i="1"/>
  <c r="AN2995" i="1"/>
  <c r="AN2987" i="1"/>
  <c r="AN2979" i="1"/>
  <c r="AN2971" i="1"/>
  <c r="AN2963" i="1"/>
  <c r="AN2955" i="1"/>
  <c r="AN2947" i="1"/>
  <c r="AN3163" i="1"/>
  <c r="AN3156" i="1"/>
  <c r="AN3148" i="1"/>
  <c r="AN3140" i="1"/>
  <c r="AN3132" i="1"/>
  <c r="AN3124" i="1"/>
  <c r="AN3116" i="1"/>
  <c r="AN3108" i="1"/>
  <c r="AN3100" i="1"/>
  <c r="AN3092" i="1"/>
  <c r="AN3084" i="1"/>
  <c r="AN3076" i="1"/>
  <c r="AN3068" i="1"/>
  <c r="AN3060" i="1"/>
  <c r="AN3052" i="1"/>
  <c r="AN3044" i="1"/>
  <c r="AN3036" i="1"/>
  <c r="AN3028" i="1"/>
  <c r="AN3020" i="1"/>
  <c r="AN3012" i="1"/>
  <c r="AN3004" i="1"/>
  <c r="AN2996" i="1"/>
  <c r="AN2988" i="1"/>
  <c r="AN2980" i="1"/>
  <c r="AN2972" i="1"/>
  <c r="AN3186" i="1"/>
  <c r="AN3169" i="1"/>
  <c r="AN3164" i="1"/>
  <c r="AN3157" i="1"/>
  <c r="AN3149" i="1"/>
  <c r="AN3141" i="1"/>
  <c r="AN3133" i="1"/>
  <c r="AN3125" i="1"/>
  <c r="AN3117" i="1"/>
  <c r="AN3109" i="1"/>
  <c r="AN3101" i="1"/>
  <c r="AN3093" i="1"/>
  <c r="AN3085" i="1"/>
  <c r="AN3077" i="1"/>
  <c r="AN3069" i="1"/>
  <c r="AN3061" i="1"/>
  <c r="AN3170" i="1"/>
  <c r="AN3165" i="1"/>
  <c r="AN3158" i="1"/>
  <c r="AN3150" i="1"/>
  <c r="AN3142" i="1"/>
  <c r="AN3134" i="1"/>
  <c r="AN3126" i="1"/>
  <c r="AN3118" i="1"/>
  <c r="AN3110" i="1"/>
  <c r="AN3102" i="1"/>
  <c r="AN3094" i="1"/>
  <c r="AN3086" i="1"/>
  <c r="AN3078" i="1"/>
  <c r="AN3070" i="1"/>
  <c r="AN3062" i="1"/>
  <c r="AN3202" i="1"/>
  <c r="AN3175" i="1"/>
  <c r="AN3171" i="1"/>
  <c r="AN3159" i="1"/>
  <c r="AN3151" i="1"/>
  <c r="AN3143" i="1"/>
  <c r="AN3135" i="1"/>
  <c r="AN3127" i="1"/>
  <c r="AN3119" i="1"/>
  <c r="AN3111" i="1"/>
  <c r="AN3103" i="1"/>
  <c r="AN3095" i="1"/>
  <c r="AN3087" i="1"/>
  <c r="AN3079" i="1"/>
  <c r="AN3071" i="1"/>
  <c r="AN3063" i="1"/>
  <c r="AN3055" i="1"/>
  <c r="AN3047" i="1"/>
  <c r="AN3039" i="1"/>
  <c r="AN3031" i="1"/>
  <c r="AN3023" i="1"/>
  <c r="AN3015" i="1"/>
  <c r="AN3007" i="1"/>
  <c r="AN2999" i="1"/>
  <c r="AN2991" i="1"/>
  <c r="AN2983" i="1"/>
  <c r="AN2975" i="1"/>
  <c r="AN2967" i="1"/>
  <c r="AN2959" i="1"/>
  <c r="AN3172" i="1"/>
  <c r="AN3160" i="1"/>
  <c r="AN3152" i="1"/>
  <c r="AN3144" i="1"/>
  <c r="AN3136" i="1"/>
  <c r="AN3128" i="1"/>
  <c r="AN3120" i="1"/>
  <c r="AN3112" i="1"/>
  <c r="AN3104" i="1"/>
  <c r="AN3096" i="1"/>
  <c r="AN3088" i="1"/>
  <c r="AN3080" i="1"/>
  <c r="AN3072" i="1"/>
  <c r="AN3064" i="1"/>
  <c r="AN3056" i="1"/>
  <c r="AN3048" i="1"/>
  <c r="AN3040" i="1"/>
  <c r="AN3032" i="1"/>
  <c r="AN3024" i="1"/>
  <c r="AN3016" i="1"/>
  <c r="AN3008" i="1"/>
  <c r="AN3000" i="1"/>
  <c r="AN2992" i="1"/>
  <c r="AN2984" i="1"/>
  <c r="AN2976" i="1"/>
  <c r="AN2968" i="1"/>
  <c r="AN2960" i="1"/>
  <c r="AN3178" i="1"/>
  <c r="AN3173" i="1"/>
  <c r="AN3167" i="1"/>
  <c r="AN3153" i="1"/>
  <c r="AN3145" i="1"/>
  <c r="AN3137" i="1"/>
  <c r="AN3129" i="1"/>
  <c r="AN3121" i="1"/>
  <c r="AN3113" i="1"/>
  <c r="AN3105" i="1"/>
  <c r="AN3097" i="1"/>
  <c r="AN3089" i="1"/>
  <c r="AN3081" i="1"/>
  <c r="AN3073" i="1"/>
  <c r="AN3065" i="1"/>
  <c r="AN3057" i="1"/>
  <c r="AN3049" i="1"/>
  <c r="AN3041" i="1"/>
  <c r="AN3033" i="1"/>
  <c r="AN3025" i="1"/>
  <c r="AN3017" i="1"/>
  <c r="AN3009" i="1"/>
  <c r="AN3001" i="1"/>
  <c r="AN2993" i="1"/>
  <c r="AN2985" i="1"/>
  <c r="AN2977" i="1"/>
  <c r="AN2969" i="1"/>
  <c r="AN2961" i="1"/>
  <c r="AN3194" i="1"/>
  <c r="AN3181" i="1"/>
  <c r="AN3161" i="1"/>
  <c r="AN3154" i="1"/>
  <c r="AN3146" i="1"/>
  <c r="AN3138" i="1"/>
  <c r="AN3130" i="1"/>
  <c r="AN3122" i="1"/>
  <c r="AN3114" i="1"/>
  <c r="AN3106" i="1"/>
  <c r="AN3098" i="1"/>
  <c r="AN3090" i="1"/>
  <c r="AN3082" i="1"/>
  <c r="AN3074" i="1"/>
  <c r="AN3066" i="1"/>
  <c r="AN3058" i="1"/>
  <c r="AN3050" i="1"/>
  <c r="AN3042" i="1"/>
  <c r="AN3034" i="1"/>
  <c r="AN3026" i="1"/>
  <c r="AN3018" i="1"/>
  <c r="AN3010" i="1"/>
  <c r="AN3002" i="1"/>
  <c r="AN2994" i="1"/>
  <c r="AN2986" i="1"/>
  <c r="AN2978" i="1"/>
  <c r="AN2970" i="1"/>
  <c r="AN2962" i="1"/>
  <c r="AN3054" i="1"/>
  <c r="AN3022" i="1"/>
  <c r="AN2990" i="1"/>
  <c r="AN2957" i="1"/>
  <c r="AN2944" i="1"/>
  <c r="AN2936" i="1"/>
  <c r="AN2928" i="1"/>
  <c r="AN2920" i="1"/>
  <c r="AN2912" i="1"/>
  <c r="AN2904" i="1"/>
  <c r="AN2896" i="1"/>
  <c r="AN2888" i="1"/>
  <c r="AN2880" i="1"/>
  <c r="AN2872" i="1"/>
  <c r="AN2864" i="1"/>
  <c r="AN2856" i="1"/>
  <c r="AN2848" i="1"/>
  <c r="AN2840" i="1"/>
  <c r="AN2832" i="1"/>
  <c r="AN2824" i="1"/>
  <c r="AN2816" i="1"/>
  <c r="AN2808" i="1"/>
  <c r="AN2800" i="1"/>
  <c r="AN2792" i="1"/>
  <c r="AN2784" i="1"/>
  <c r="AN2776" i="1"/>
  <c r="AN2768" i="1"/>
  <c r="AN2760" i="1"/>
  <c r="AN3037" i="1"/>
  <c r="AN3005" i="1"/>
  <c r="AN2973" i="1"/>
  <c r="AN2950" i="1"/>
  <c r="AN2945" i="1"/>
  <c r="AN2937" i="1"/>
  <c r="AN2929" i="1"/>
  <c r="AN2921" i="1"/>
  <c r="AN2913" i="1"/>
  <c r="AN2905" i="1"/>
  <c r="AN2897" i="1"/>
  <c r="AN2889" i="1"/>
  <c r="AN2881" i="1"/>
  <c r="AN2873" i="1"/>
  <c r="AN2865" i="1"/>
  <c r="AN2857" i="1"/>
  <c r="AN2849" i="1"/>
  <c r="AN2841" i="1"/>
  <c r="AN2833" i="1"/>
  <c r="AN2825" i="1"/>
  <c r="AN2817" i="1"/>
  <c r="AN2809" i="1"/>
  <c r="AN2801" i="1"/>
  <c r="AN2793" i="1"/>
  <c r="AN3030" i="1"/>
  <c r="AN2998" i="1"/>
  <c r="AN2966" i="1"/>
  <c r="AN2958" i="1"/>
  <c r="AN2951" i="1"/>
  <c r="AN2946" i="1"/>
  <c r="AN2938" i="1"/>
  <c r="AN2930" i="1"/>
  <c r="AN2922" i="1"/>
  <c r="AN2914" i="1"/>
  <c r="AN2906" i="1"/>
  <c r="AN2898" i="1"/>
  <c r="AN2890" i="1"/>
  <c r="AN2882" i="1"/>
  <c r="AN2874" i="1"/>
  <c r="AN2866" i="1"/>
  <c r="AN2858" i="1"/>
  <c r="AN2850" i="1"/>
  <c r="AN3045" i="1"/>
  <c r="AN3013" i="1"/>
  <c r="AN2981" i="1"/>
  <c r="AN2952" i="1"/>
  <c r="AN2939" i="1"/>
  <c r="AN2931" i="1"/>
  <c r="AN2923" i="1"/>
  <c r="AN2915" i="1"/>
  <c r="AN2907" i="1"/>
  <c r="AN2899" i="1"/>
  <c r="AN2891" i="1"/>
  <c r="AN2883" i="1"/>
  <c r="AN2875" i="1"/>
  <c r="AN2867" i="1"/>
  <c r="AN2859" i="1"/>
  <c r="AN2851" i="1"/>
  <c r="AN3038" i="1"/>
  <c r="AN3006" i="1"/>
  <c r="AN2974" i="1"/>
  <c r="AN2964" i="1"/>
  <c r="AN2940" i="1"/>
  <c r="AN2932" i="1"/>
  <c r="AN2924" i="1"/>
  <c r="AN2916" i="1"/>
  <c r="AN2908" i="1"/>
  <c r="AN2900" i="1"/>
  <c r="AN2892" i="1"/>
  <c r="AN2884" i="1"/>
  <c r="AN2876" i="1"/>
  <c r="AN2868" i="1"/>
  <c r="AN2860" i="1"/>
  <c r="AN2852" i="1"/>
  <c r="AN2844" i="1"/>
  <c r="AN2836" i="1"/>
  <c r="AN2828" i="1"/>
  <c r="AN2820" i="1"/>
  <c r="AN2812" i="1"/>
  <c r="AN2804" i="1"/>
  <c r="AN2796" i="1"/>
  <c r="AN2788" i="1"/>
  <c r="AN2780" i="1"/>
  <c r="AN3053" i="1"/>
  <c r="AN3021" i="1"/>
  <c r="AN2989" i="1"/>
  <c r="AN2956" i="1"/>
  <c r="AN2953" i="1"/>
  <c r="AN2948" i="1"/>
  <c r="AN2941" i="1"/>
  <c r="AN2933" i="1"/>
  <c r="AN2925" i="1"/>
  <c r="AN2917" i="1"/>
  <c r="AN2909" i="1"/>
  <c r="AN2901" i="1"/>
  <c r="AN2893" i="1"/>
  <c r="AN2885" i="1"/>
  <c r="AN2877" i="1"/>
  <c r="AN2869" i="1"/>
  <c r="AN2861" i="1"/>
  <c r="AN2853" i="1"/>
  <c r="AN2845" i="1"/>
  <c r="AN2837" i="1"/>
  <c r="AN2829" i="1"/>
  <c r="AN2821" i="1"/>
  <c r="AN2813" i="1"/>
  <c r="AN2805" i="1"/>
  <c r="AN2797" i="1"/>
  <c r="AN2789" i="1"/>
  <c r="AN2781" i="1"/>
  <c r="AN2773" i="1"/>
  <c r="AN2765" i="1"/>
  <c r="AN2757" i="1"/>
  <c r="AN3046" i="1"/>
  <c r="AN3014" i="1"/>
  <c r="AN2982" i="1"/>
  <c r="AN2942" i="1"/>
  <c r="AN2934" i="1"/>
  <c r="AN2926" i="1"/>
  <c r="AN2918" i="1"/>
  <c r="AN2910" i="1"/>
  <c r="AN2902" i="1"/>
  <c r="AN2894" i="1"/>
  <c r="AN2886" i="1"/>
  <c r="AN2878" i="1"/>
  <c r="AN2870" i="1"/>
  <c r="AN2862" i="1"/>
  <c r="AN2854" i="1"/>
  <c r="AN2846" i="1"/>
  <c r="AN2838" i="1"/>
  <c r="AN2830" i="1"/>
  <c r="AN2822" i="1"/>
  <c r="AN2814" i="1"/>
  <c r="AN2806" i="1"/>
  <c r="AN2798" i="1"/>
  <c r="AN2790" i="1"/>
  <c r="AN2782" i="1"/>
  <c r="AN2774" i="1"/>
  <c r="AN2766" i="1"/>
  <c r="AN3029" i="1"/>
  <c r="AN2997" i="1"/>
  <c r="AN2965" i="1"/>
  <c r="AN2954" i="1"/>
  <c r="AN2949" i="1"/>
  <c r="AN2943" i="1"/>
  <c r="AN2935" i="1"/>
  <c r="AN2927" i="1"/>
  <c r="AN2919" i="1"/>
  <c r="AN2911" i="1"/>
  <c r="AN2903" i="1"/>
  <c r="AN2895" i="1"/>
  <c r="AN2887" i="1"/>
  <c r="AN2879" i="1"/>
  <c r="AN2871" i="1"/>
  <c r="AN2863" i="1"/>
  <c r="AN2855" i="1"/>
  <c r="AN2847" i="1"/>
  <c r="AN2839" i="1"/>
  <c r="AN2831" i="1"/>
  <c r="AN2823" i="1"/>
  <c r="AN2815" i="1"/>
  <c r="AN2807" i="1"/>
  <c r="AN2799" i="1"/>
  <c r="AN2791" i="1"/>
  <c r="AN2783" i="1"/>
  <c r="AN2775" i="1"/>
  <c r="AN2767" i="1"/>
  <c r="AN2759" i="1"/>
  <c r="AN2835" i="1"/>
  <c r="AN2803" i="1"/>
  <c r="AN2785" i="1"/>
  <c r="AN2771" i="1"/>
  <c r="AN2748" i="1"/>
  <c r="AN2740" i="1"/>
  <c r="AN2732" i="1"/>
  <c r="AN2724" i="1"/>
  <c r="AN2716" i="1"/>
  <c r="AN2708" i="1"/>
  <c r="AN2700" i="1"/>
  <c r="AN2692" i="1"/>
  <c r="AN2684" i="1"/>
  <c r="AN2676" i="1"/>
  <c r="AN2668" i="1"/>
  <c r="AN2660" i="1"/>
  <c r="AN2652" i="1"/>
  <c r="AN2644" i="1"/>
  <c r="AN2636" i="1"/>
  <c r="AN2628" i="1"/>
  <c r="AN2620" i="1"/>
  <c r="AN2612" i="1"/>
  <c r="AN2604" i="1"/>
  <c r="AN2596" i="1"/>
  <c r="AN2588" i="1"/>
  <c r="AN2580" i="1"/>
  <c r="AN2572" i="1"/>
  <c r="AN2564" i="1"/>
  <c r="AN2818" i="1"/>
  <c r="AN2777" i="1"/>
  <c r="AN2772" i="1"/>
  <c r="AN2755" i="1"/>
  <c r="AN2749" i="1"/>
  <c r="AN2741" i="1"/>
  <c r="AN2733" i="1"/>
  <c r="AN2725" i="1"/>
  <c r="AN2717" i="1"/>
  <c r="AN2709" i="1"/>
  <c r="AN2701" i="1"/>
  <c r="AN2693" i="1"/>
  <c r="AN2685" i="1"/>
  <c r="AN2677" i="1"/>
  <c r="AN2669" i="1"/>
  <c r="AN2661" i="1"/>
  <c r="AN2653" i="1"/>
  <c r="AN2645" i="1"/>
  <c r="AN2637" i="1"/>
  <c r="AN2629" i="1"/>
  <c r="AN2621" i="1"/>
  <c r="AN2843" i="1"/>
  <c r="AN2811" i="1"/>
  <c r="AN2762" i="1"/>
  <c r="AN2756" i="1"/>
  <c r="AN2750" i="1"/>
  <c r="AN2742" i="1"/>
  <c r="AN2734" i="1"/>
  <c r="AN2726" i="1"/>
  <c r="AN2718" i="1"/>
  <c r="AN2710" i="1"/>
  <c r="AN2702" i="1"/>
  <c r="AN2694" i="1"/>
  <c r="AN2686" i="1"/>
  <c r="AN2678" i="1"/>
  <c r="AN2670" i="1"/>
  <c r="AN2662" i="1"/>
  <c r="AN2654" i="1"/>
  <c r="AN2646" i="1"/>
  <c r="AN2638" i="1"/>
  <c r="AN2630" i="1"/>
  <c r="AN2622" i="1"/>
  <c r="AN2826" i="1"/>
  <c r="AN2794" i="1"/>
  <c r="AN2786" i="1"/>
  <c r="AN2769" i="1"/>
  <c r="AN2751" i="1"/>
  <c r="AN2743" i="1"/>
  <c r="AN2735" i="1"/>
  <c r="AN2727" i="1"/>
  <c r="AN2719" i="1"/>
  <c r="AN2711" i="1"/>
  <c r="AN2703" i="1"/>
  <c r="AN2695" i="1"/>
  <c r="AN2687" i="1"/>
  <c r="AN2679" i="1"/>
  <c r="AN2671" i="1"/>
  <c r="AN2663" i="1"/>
  <c r="AN2655" i="1"/>
  <c r="AN2647" i="1"/>
  <c r="AN2639" i="1"/>
  <c r="AN2631" i="1"/>
  <c r="AN2623" i="1"/>
  <c r="AN2615" i="1"/>
  <c r="AN2607" i="1"/>
  <c r="AN2599" i="1"/>
  <c r="AN2591" i="1"/>
  <c r="AN2583" i="1"/>
  <c r="AN2575" i="1"/>
  <c r="AN2567" i="1"/>
  <c r="AN2559" i="1"/>
  <c r="AN2819" i="1"/>
  <c r="AN2778" i="1"/>
  <c r="AN2763" i="1"/>
  <c r="AN2752" i="1"/>
  <c r="AN2744" i="1"/>
  <c r="AN2736" i="1"/>
  <c r="AN2728" i="1"/>
  <c r="AN2720" i="1"/>
  <c r="AN2712" i="1"/>
  <c r="AN2704" i="1"/>
  <c r="AN2696" i="1"/>
  <c r="AN2688" i="1"/>
  <c r="AN2680" i="1"/>
  <c r="AN2672" i="1"/>
  <c r="AN2664" i="1"/>
  <c r="AN2656" i="1"/>
  <c r="AN2648" i="1"/>
  <c r="AN2640" i="1"/>
  <c r="AN2632" i="1"/>
  <c r="AN2624" i="1"/>
  <c r="AN2834" i="1"/>
  <c r="AN2802" i="1"/>
  <c r="AN2787" i="1"/>
  <c r="AN2764" i="1"/>
  <c r="AN2758" i="1"/>
  <c r="AN2753" i="1"/>
  <c r="AN2745" i="1"/>
  <c r="AN2737" i="1"/>
  <c r="AN2729" i="1"/>
  <c r="AN2721" i="1"/>
  <c r="AN2713" i="1"/>
  <c r="AN2705" i="1"/>
  <c r="AN2697" i="1"/>
  <c r="AN2689" i="1"/>
  <c r="AN2681" i="1"/>
  <c r="AN2673" i="1"/>
  <c r="AN2665" i="1"/>
  <c r="AN2657" i="1"/>
  <c r="AN2649" i="1"/>
  <c r="AN2641" i="1"/>
  <c r="AN2633" i="1"/>
  <c r="AN2625" i="1"/>
  <c r="AN2827" i="1"/>
  <c r="AN2795" i="1"/>
  <c r="AN2779" i="1"/>
  <c r="AN2770" i="1"/>
  <c r="AN2746" i="1"/>
  <c r="AN2738" i="1"/>
  <c r="AN2730" i="1"/>
  <c r="AN2722" i="1"/>
  <c r="AN2714" i="1"/>
  <c r="AN2706" i="1"/>
  <c r="AN2698" i="1"/>
  <c r="AN2690" i="1"/>
  <c r="AN2682" i="1"/>
  <c r="AN2674" i="1"/>
  <c r="AN2666" i="1"/>
  <c r="AN2658" i="1"/>
  <c r="AN2650" i="1"/>
  <c r="AN2642" i="1"/>
  <c r="AN2634" i="1"/>
  <c r="AN2626" i="1"/>
  <c r="AN2618" i="1"/>
  <c r="AN2610" i="1"/>
  <c r="AN2602" i="1"/>
  <c r="AN2594" i="1"/>
  <c r="AN2586" i="1"/>
  <c r="AN2578" i="1"/>
  <c r="AN2570" i="1"/>
  <c r="AN2562" i="1"/>
  <c r="AN2842" i="1"/>
  <c r="AN2810" i="1"/>
  <c r="AN2761" i="1"/>
  <c r="AN2754" i="1"/>
  <c r="AN2747" i="1"/>
  <c r="AN2739" i="1"/>
  <c r="AN2731" i="1"/>
  <c r="AN2723" i="1"/>
  <c r="AN2715" i="1"/>
  <c r="AN2707" i="1"/>
  <c r="AN2699" i="1"/>
  <c r="AN2691" i="1"/>
  <c r="AN2683" i="1"/>
  <c r="AN2675" i="1"/>
  <c r="AN2667" i="1"/>
  <c r="AN2659" i="1"/>
  <c r="AN2651" i="1"/>
  <c r="AN2643" i="1"/>
  <c r="AN2635" i="1"/>
  <c r="AN2627" i="1"/>
  <c r="AN2619" i="1"/>
  <c r="AN2611" i="1"/>
  <c r="AN2603" i="1"/>
  <c r="AN2595" i="1"/>
  <c r="AN2587" i="1"/>
  <c r="AN2579" i="1"/>
  <c r="AN2571" i="1"/>
  <c r="AN2563" i="1"/>
  <c r="AN2614" i="1"/>
  <c r="AN2608" i="1"/>
  <c r="AN2598" i="1"/>
  <c r="AN2592" i="1"/>
  <c r="AN2582" i="1"/>
  <c r="AN2576" i="1"/>
  <c r="AN2566" i="1"/>
  <c r="AN2560" i="1"/>
  <c r="AN2556" i="1"/>
  <c r="AN2548" i="1"/>
  <c r="AN2540" i="1"/>
  <c r="AN2532" i="1"/>
  <c r="AN2524" i="1"/>
  <c r="AN2516" i="1"/>
  <c r="AN2508" i="1"/>
  <c r="AN2500" i="1"/>
  <c r="AN2492" i="1"/>
  <c r="AN2484" i="1"/>
  <c r="AN2476" i="1"/>
  <c r="AN2468" i="1"/>
  <c r="AN2460" i="1"/>
  <c r="AN2452" i="1"/>
  <c r="AN2444" i="1"/>
  <c r="AN2436" i="1"/>
  <c r="AN2428" i="1"/>
  <c r="AN2420" i="1"/>
  <c r="AN2412" i="1"/>
  <c r="AN2404" i="1"/>
  <c r="AN2605" i="1"/>
  <c r="AN2589" i="1"/>
  <c r="AN2573" i="1"/>
  <c r="AN2549" i="1"/>
  <c r="AN2541" i="1"/>
  <c r="AN2533" i="1"/>
  <c r="AN2525" i="1"/>
  <c r="AN2517" i="1"/>
  <c r="AN2509" i="1"/>
  <c r="AN2501" i="1"/>
  <c r="AN2493" i="1"/>
  <c r="AN2485" i="1"/>
  <c r="AN2477" i="1"/>
  <c r="AN2469" i="1"/>
  <c r="AN2461" i="1"/>
  <c r="AN2453" i="1"/>
  <c r="AN2445" i="1"/>
  <c r="AN2437" i="1"/>
  <c r="AN2429" i="1"/>
  <c r="AN2421" i="1"/>
  <c r="AN2413" i="1"/>
  <c r="AN2405" i="1"/>
  <c r="AN2408" i="1"/>
  <c r="AN2617" i="1"/>
  <c r="AN2609" i="1"/>
  <c r="AN2593" i="1"/>
  <c r="AN2577" i="1"/>
  <c r="AN2561" i="1"/>
  <c r="AN2557" i="1"/>
  <c r="AN2550" i="1"/>
  <c r="AN2542" i="1"/>
  <c r="AN2534" i="1"/>
  <c r="AN2526" i="1"/>
  <c r="AN2518" i="1"/>
  <c r="AN2510" i="1"/>
  <c r="AN2502" i="1"/>
  <c r="AN2494" i="1"/>
  <c r="AN2486" i="1"/>
  <c r="AN2478" i="1"/>
  <c r="AN2470" i="1"/>
  <c r="AN2462" i="1"/>
  <c r="AN2454" i="1"/>
  <c r="AN2446" i="1"/>
  <c r="AN2438" i="1"/>
  <c r="AN2430" i="1"/>
  <c r="AN2422" i="1"/>
  <c r="AN2414" i="1"/>
  <c r="AN2406" i="1"/>
  <c r="AN2407" i="1"/>
  <c r="AN2551" i="1"/>
  <c r="AN2543" i="1"/>
  <c r="AN2535" i="1"/>
  <c r="AN2527" i="1"/>
  <c r="AN2519" i="1"/>
  <c r="AN2511" i="1"/>
  <c r="AN2503" i="1"/>
  <c r="AN2495" i="1"/>
  <c r="AN2487" i="1"/>
  <c r="AN2479" i="1"/>
  <c r="AN2471" i="1"/>
  <c r="AN2463" i="1"/>
  <c r="AN2455" i="1"/>
  <c r="AN2447" i="1"/>
  <c r="AN2439" i="1"/>
  <c r="AN2431" i="1"/>
  <c r="AN2423" i="1"/>
  <c r="AN2415" i="1"/>
  <c r="AN2416" i="1"/>
  <c r="AN2606" i="1"/>
  <c r="AN2600" i="1"/>
  <c r="AN2590" i="1"/>
  <c r="AN2584" i="1"/>
  <c r="AN2574" i="1"/>
  <c r="AN2568" i="1"/>
  <c r="AN2558" i="1"/>
  <c r="AN2552" i="1"/>
  <c r="AN2544" i="1"/>
  <c r="AN2536" i="1"/>
  <c r="AN2528" i="1"/>
  <c r="AN2520" i="1"/>
  <c r="AN2512" i="1"/>
  <c r="AN2504" i="1"/>
  <c r="AN2496" i="1"/>
  <c r="AN2488" i="1"/>
  <c r="AN2480" i="1"/>
  <c r="AN2472" i="1"/>
  <c r="AN2464" i="1"/>
  <c r="AN2456" i="1"/>
  <c r="AN2448" i="1"/>
  <c r="AN2440" i="1"/>
  <c r="AN2432" i="1"/>
  <c r="AN2424" i="1"/>
  <c r="AN2613" i="1"/>
  <c r="AN2597" i="1"/>
  <c r="AN2581" i="1"/>
  <c r="AN2565" i="1"/>
  <c r="AN2553" i="1"/>
  <c r="AN2545" i="1"/>
  <c r="AN2537" i="1"/>
  <c r="AN2529" i="1"/>
  <c r="AN2521" i="1"/>
  <c r="AN2513" i="1"/>
  <c r="AN2505" i="1"/>
  <c r="AN2497" i="1"/>
  <c r="AN2489" i="1"/>
  <c r="AN2481" i="1"/>
  <c r="AN2473" i="1"/>
  <c r="AN2465" i="1"/>
  <c r="AN2457" i="1"/>
  <c r="AN2449" i="1"/>
  <c r="AN2441" i="1"/>
  <c r="AN2433" i="1"/>
  <c r="AN2425" i="1"/>
  <c r="AN2417" i="1"/>
  <c r="AN2409" i="1"/>
  <c r="AN2601" i="1"/>
  <c r="AN2585" i="1"/>
  <c r="AN2569" i="1"/>
  <c r="AN2554" i="1"/>
  <c r="AN2546" i="1"/>
  <c r="AN2538" i="1"/>
  <c r="AN2530" i="1"/>
  <c r="AN2522" i="1"/>
  <c r="AN2514" i="1"/>
  <c r="AN2506" i="1"/>
  <c r="AN2498" i="1"/>
  <c r="AN2490" i="1"/>
  <c r="AN2482" i="1"/>
  <c r="AN2474" i="1"/>
  <c r="AN2466" i="1"/>
  <c r="AN2458" i="1"/>
  <c r="AN2450" i="1"/>
  <c r="AN2442" i="1"/>
  <c r="AN2434" i="1"/>
  <c r="AN2426" i="1"/>
  <c r="AN2418" i="1"/>
  <c r="AN2410" i="1"/>
  <c r="AN2616" i="1"/>
  <c r="AN2555" i="1"/>
  <c r="AN2547" i="1"/>
  <c r="AN2539" i="1"/>
  <c r="AN2531" i="1"/>
  <c r="AN2523" i="1"/>
  <c r="AN2515" i="1"/>
  <c r="AN2507" i="1"/>
  <c r="AN2499" i="1"/>
  <c r="AN2491" i="1"/>
  <c r="AN2483" i="1"/>
  <c r="AN2475" i="1"/>
  <c r="AN2467" i="1"/>
  <c r="AN2459" i="1"/>
  <c r="AN2451" i="1"/>
  <c r="AN2443" i="1"/>
  <c r="AN2435" i="1"/>
  <c r="AN2427" i="1"/>
  <c r="AN2419" i="1"/>
  <c r="AN2411" i="1"/>
  <c r="AP3989" i="1"/>
  <c r="AP3981" i="1"/>
  <c r="AP3973" i="1"/>
  <c r="AP3965" i="1"/>
  <c r="AP3957" i="1"/>
  <c r="AP3949" i="1"/>
  <c r="AP3941" i="1"/>
  <c r="AP3933" i="1"/>
  <c r="AP3925" i="1"/>
  <c r="AP3917" i="1"/>
  <c r="AP3909" i="1"/>
  <c r="AP3901" i="1"/>
  <c r="AP3893" i="1"/>
  <c r="AP3885" i="1"/>
  <c r="AP3877" i="1"/>
  <c r="AP3869" i="1"/>
  <c r="AP3861" i="1"/>
  <c r="AP3853" i="1"/>
  <c r="AP3845" i="1"/>
  <c r="AP3837" i="1"/>
  <c r="AP3829" i="1"/>
  <c r="AP3821" i="1"/>
  <c r="AP3813" i="1"/>
  <c r="AP3805" i="1"/>
  <c r="AP3797" i="1"/>
  <c r="AP3789" i="1"/>
  <c r="AP3781" i="1"/>
  <c r="AP3773" i="1"/>
  <c r="AP3990" i="1"/>
  <c r="AP3982" i="1"/>
  <c r="AP3974" i="1"/>
  <c r="AP3966" i="1"/>
  <c r="AP3958" i="1"/>
  <c r="AP3950" i="1"/>
  <c r="AP3942" i="1"/>
  <c r="AP3934" i="1"/>
  <c r="AP3926" i="1"/>
  <c r="AP3918" i="1"/>
  <c r="AP3910" i="1"/>
  <c r="AP3902" i="1"/>
  <c r="AP3894" i="1"/>
  <c r="AP3886" i="1"/>
  <c r="AP3878" i="1"/>
  <c r="AP3870" i="1"/>
  <c r="AP3862" i="1"/>
  <c r="AP3854" i="1"/>
  <c r="AP3846" i="1"/>
  <c r="AP3838" i="1"/>
  <c r="AP3830" i="1"/>
  <c r="AP3822" i="1"/>
  <c r="AP3814" i="1"/>
  <c r="AP3991" i="1"/>
  <c r="AP3983" i="1"/>
  <c r="AP3975" i="1"/>
  <c r="AP3967" i="1"/>
  <c r="AP3959" i="1"/>
  <c r="AP3951" i="1"/>
  <c r="AP3943" i="1"/>
  <c r="AP3935" i="1"/>
  <c r="AP3927" i="1"/>
  <c r="AP3919" i="1"/>
  <c r="AP3911" i="1"/>
  <c r="AP3903" i="1"/>
  <c r="AP3895" i="1"/>
  <c r="AP3887" i="1"/>
  <c r="AP3879" i="1"/>
  <c r="AP3871" i="1"/>
  <c r="AP3863" i="1"/>
  <c r="AP3855" i="1"/>
  <c r="AP3847" i="1"/>
  <c r="AP3839" i="1"/>
  <c r="AP3831" i="1"/>
  <c r="AP3823" i="1"/>
  <c r="AP3815" i="1"/>
  <c r="AP3992" i="1"/>
  <c r="AP3984" i="1"/>
  <c r="AP3976" i="1"/>
  <c r="AP3968" i="1"/>
  <c r="AP3960" i="1"/>
  <c r="AP3952" i="1"/>
  <c r="AP3944" i="1"/>
  <c r="AP3936" i="1"/>
  <c r="AP3928" i="1"/>
  <c r="AP3920" i="1"/>
  <c r="AP3912" i="1"/>
  <c r="AP3904" i="1"/>
  <c r="AP3896" i="1"/>
  <c r="AP3888" i="1"/>
  <c r="AP3880" i="1"/>
  <c r="AP3872" i="1"/>
  <c r="AP3864" i="1"/>
  <c r="AP3856" i="1"/>
  <c r="AP3848" i="1"/>
  <c r="AP3840" i="1"/>
  <c r="AP3832" i="1"/>
  <c r="AP3824" i="1"/>
  <c r="AP3816" i="1"/>
  <c r="AP3808" i="1"/>
  <c r="AP3800" i="1"/>
  <c r="AP3792" i="1"/>
  <c r="AP3784" i="1"/>
  <c r="AP3776" i="1"/>
  <c r="AP3993" i="1"/>
  <c r="AP3985" i="1"/>
  <c r="AP3977" i="1"/>
  <c r="AP3969" i="1"/>
  <c r="AP3961" i="1"/>
  <c r="AP3953" i="1"/>
  <c r="AP3945" i="1"/>
  <c r="AP3937" i="1"/>
  <c r="AP3929" i="1"/>
  <c r="AP3921" i="1"/>
  <c r="AP3913" i="1"/>
  <c r="AP3905" i="1"/>
  <c r="AP3897" i="1"/>
  <c r="AP3889" i="1"/>
  <c r="AP3881" i="1"/>
  <c r="AP3873" i="1"/>
  <c r="AP3865" i="1"/>
  <c r="AP3857" i="1"/>
  <c r="AP3849" i="1"/>
  <c r="AP3841" i="1"/>
  <c r="AP3833" i="1"/>
  <c r="AP3825" i="1"/>
  <c r="AP3817" i="1"/>
  <c r="AP3809" i="1"/>
  <c r="AP3801" i="1"/>
  <c r="AP3994" i="1"/>
  <c r="AP3986" i="1"/>
  <c r="AP3978" i="1"/>
  <c r="AP3970" i="1"/>
  <c r="AP3962" i="1"/>
  <c r="AP3954" i="1"/>
  <c r="AP3946" i="1"/>
  <c r="AP3938" i="1"/>
  <c r="AP3930" i="1"/>
  <c r="AP3922" i="1"/>
  <c r="AP3914" i="1"/>
  <c r="AP3906" i="1"/>
  <c r="AP3898" i="1"/>
  <c r="AP3890" i="1"/>
  <c r="AP3882" i="1"/>
  <c r="AP3874" i="1"/>
  <c r="AP3866" i="1"/>
  <c r="AP3858" i="1"/>
  <c r="AP3850" i="1"/>
  <c r="AP3842" i="1"/>
  <c r="AP3834" i="1"/>
  <c r="AP3826" i="1"/>
  <c r="AP3818" i="1"/>
  <c r="AP3810" i="1"/>
  <c r="AP3802" i="1"/>
  <c r="AP3794" i="1"/>
  <c r="AP3786" i="1"/>
  <c r="AP3778" i="1"/>
  <c r="AP3770" i="1"/>
  <c r="AP3987" i="1"/>
  <c r="AP3979" i="1"/>
  <c r="AP3971" i="1"/>
  <c r="AP3963" i="1"/>
  <c r="AP3955" i="1"/>
  <c r="AP3947" i="1"/>
  <c r="AP3939" i="1"/>
  <c r="AP3931" i="1"/>
  <c r="AP3923" i="1"/>
  <c r="AP3915" i="1"/>
  <c r="AP3907" i="1"/>
  <c r="AP3899" i="1"/>
  <c r="AP3891" i="1"/>
  <c r="AP3883" i="1"/>
  <c r="AP3875" i="1"/>
  <c r="AP3867" i="1"/>
  <c r="AP3859" i="1"/>
  <c r="AP3851" i="1"/>
  <c r="AP3843" i="1"/>
  <c r="AP3835" i="1"/>
  <c r="AP3827" i="1"/>
  <c r="AP3819" i="1"/>
  <c r="AP3811" i="1"/>
  <c r="AP3803" i="1"/>
  <c r="AP3795" i="1"/>
  <c r="AP3787" i="1"/>
  <c r="AP3779" i="1"/>
  <c r="AP3771" i="1"/>
  <c r="AP3980" i="1"/>
  <c r="AP3916" i="1"/>
  <c r="AP3852" i="1"/>
  <c r="AP3804" i="1"/>
  <c r="AP3799" i="1"/>
  <c r="AP3790" i="1"/>
  <c r="AP3780" i="1"/>
  <c r="AP3774" i="1"/>
  <c r="AP3766" i="1"/>
  <c r="AP3758" i="1"/>
  <c r="AP3750" i="1"/>
  <c r="AP3742" i="1"/>
  <c r="AP3734" i="1"/>
  <c r="AP3726" i="1"/>
  <c r="AP3718" i="1"/>
  <c r="AP3710" i="1"/>
  <c r="AP3702" i="1"/>
  <c r="AP3694" i="1"/>
  <c r="AP3686" i="1"/>
  <c r="AP3678" i="1"/>
  <c r="AP3670" i="1"/>
  <c r="AP3662" i="1"/>
  <c r="AP3654" i="1"/>
  <c r="AP3646" i="1"/>
  <c r="AP3638" i="1"/>
  <c r="AP3630" i="1"/>
  <c r="AP3622" i="1"/>
  <c r="AP3614" i="1"/>
  <c r="AP3606" i="1"/>
  <c r="AP3598" i="1"/>
  <c r="AP3956" i="1"/>
  <c r="AP3892" i="1"/>
  <c r="AP3828" i="1"/>
  <c r="AP3796" i="1"/>
  <c r="AP3767" i="1"/>
  <c r="AP3759" i="1"/>
  <c r="AP3751" i="1"/>
  <c r="AP3743" i="1"/>
  <c r="AP3735" i="1"/>
  <c r="AP3727" i="1"/>
  <c r="AP3719" i="1"/>
  <c r="AP3711" i="1"/>
  <c r="AP3703" i="1"/>
  <c r="AP3695" i="1"/>
  <c r="AP3687" i="1"/>
  <c r="AP3679" i="1"/>
  <c r="AP3671" i="1"/>
  <c r="AP3663" i="1"/>
  <c r="AP3655" i="1"/>
  <c r="AP3647" i="1"/>
  <c r="AP3639" i="1"/>
  <c r="AP3631" i="1"/>
  <c r="AP3623" i="1"/>
  <c r="AP3615" i="1"/>
  <c r="AP3607" i="1"/>
  <c r="AP3599" i="1"/>
  <c r="AP3591" i="1"/>
  <c r="AP3932" i="1"/>
  <c r="AP3868" i="1"/>
  <c r="AP3768" i="1"/>
  <c r="AP3760" i="1"/>
  <c r="AP3752" i="1"/>
  <c r="AP3744" i="1"/>
  <c r="AP3736" i="1"/>
  <c r="AP3728" i="1"/>
  <c r="AP3720" i="1"/>
  <c r="AP3712" i="1"/>
  <c r="AP3704" i="1"/>
  <c r="AP3696" i="1"/>
  <c r="AP3972" i="1"/>
  <c r="AP3908" i="1"/>
  <c r="AP3844" i="1"/>
  <c r="AP3791" i="1"/>
  <c r="AP3785" i="1"/>
  <c r="AP3775" i="1"/>
  <c r="AP3769" i="1"/>
  <c r="AP3761" i="1"/>
  <c r="AP3753" i="1"/>
  <c r="AP3745" i="1"/>
  <c r="AP3737" i="1"/>
  <c r="AP3729" i="1"/>
  <c r="AP3721" i="1"/>
  <c r="AP3713" i="1"/>
  <c r="AP3705" i="1"/>
  <c r="AP3697" i="1"/>
  <c r="AP3948" i="1"/>
  <c r="AP3884" i="1"/>
  <c r="AP3820" i="1"/>
  <c r="AP3806" i="1"/>
  <c r="AP3788" i="1"/>
  <c r="AP3782" i="1"/>
  <c r="AP3772" i="1"/>
  <c r="AP3762" i="1"/>
  <c r="AP3754" i="1"/>
  <c r="AP3746" i="1"/>
  <c r="AP3738" i="1"/>
  <c r="AP3730" i="1"/>
  <c r="AP3722" i="1"/>
  <c r="AP3714" i="1"/>
  <c r="AP3706" i="1"/>
  <c r="AP3698" i="1"/>
  <c r="AP3690" i="1"/>
  <c r="AP3682" i="1"/>
  <c r="AP3674" i="1"/>
  <c r="AP3666" i="1"/>
  <c r="AP3658" i="1"/>
  <c r="AP3650" i="1"/>
  <c r="AP3642" i="1"/>
  <c r="AP3634" i="1"/>
  <c r="AP3626" i="1"/>
  <c r="AP3618" i="1"/>
  <c r="AP3610" i="1"/>
  <c r="AP3988" i="1"/>
  <c r="AP3924" i="1"/>
  <c r="AP3860" i="1"/>
  <c r="AP3798" i="1"/>
  <c r="AP3763" i="1"/>
  <c r="AP3755" i="1"/>
  <c r="AP3747" i="1"/>
  <c r="AP3739" i="1"/>
  <c r="AP3731" i="1"/>
  <c r="AP3723" i="1"/>
  <c r="AP3715" i="1"/>
  <c r="AP3707" i="1"/>
  <c r="AP3699" i="1"/>
  <c r="AP3691" i="1"/>
  <c r="AP3683" i="1"/>
  <c r="AP3675" i="1"/>
  <c r="AP3667" i="1"/>
  <c r="AP3659" i="1"/>
  <c r="AP3651" i="1"/>
  <c r="AP3643" i="1"/>
  <c r="AP3635" i="1"/>
  <c r="AP3627" i="1"/>
  <c r="AP3619" i="1"/>
  <c r="AP3611" i="1"/>
  <c r="AP3603" i="1"/>
  <c r="AP3595" i="1"/>
  <c r="AP3964" i="1"/>
  <c r="AP3900" i="1"/>
  <c r="AP3836" i="1"/>
  <c r="AP3764" i="1"/>
  <c r="AP3756" i="1"/>
  <c r="AP3748" i="1"/>
  <c r="AP3740" i="1"/>
  <c r="AP3732" i="1"/>
  <c r="AP3724" i="1"/>
  <c r="AP3716" i="1"/>
  <c r="AP3708" i="1"/>
  <c r="AP3700" i="1"/>
  <c r="AP3692" i="1"/>
  <c r="AP3684" i="1"/>
  <c r="AP3676" i="1"/>
  <c r="AP3668" i="1"/>
  <c r="AP3660" i="1"/>
  <c r="AP3652" i="1"/>
  <c r="AP3644" i="1"/>
  <c r="AP3636" i="1"/>
  <c r="AP3628" i="1"/>
  <c r="AP3620" i="1"/>
  <c r="AP3612" i="1"/>
  <c r="AP3604" i="1"/>
  <c r="AP3596" i="1"/>
  <c r="AP3588" i="1"/>
  <c r="AP3940" i="1"/>
  <c r="AP3876" i="1"/>
  <c r="AP3812" i="1"/>
  <c r="AP3807" i="1"/>
  <c r="AP3793" i="1"/>
  <c r="AP3783" i="1"/>
  <c r="AP3777" i="1"/>
  <c r="AP3765" i="1"/>
  <c r="AP3757" i="1"/>
  <c r="AP3749" i="1"/>
  <c r="AP3741" i="1"/>
  <c r="AP3733" i="1"/>
  <c r="AP3725" i="1"/>
  <c r="AP3717" i="1"/>
  <c r="AP3709" i="1"/>
  <c r="AP3701" i="1"/>
  <c r="AP3693" i="1"/>
  <c r="AP3685" i="1"/>
  <c r="AP3677" i="1"/>
  <c r="AP3669" i="1"/>
  <c r="AP3661" i="1"/>
  <c r="AP3653" i="1"/>
  <c r="AP3645" i="1"/>
  <c r="AP3637" i="1"/>
  <c r="AP3629" i="1"/>
  <c r="AP3621" i="1"/>
  <c r="AP3613" i="1"/>
  <c r="AP3605" i="1"/>
  <c r="AP3597" i="1"/>
  <c r="AP3681" i="1"/>
  <c r="AP3649" i="1"/>
  <c r="AP3617" i="1"/>
  <c r="AP3593" i="1"/>
  <c r="AP3583" i="1"/>
  <c r="AP3575" i="1"/>
  <c r="AP3567" i="1"/>
  <c r="AP3559" i="1"/>
  <c r="AP3551" i="1"/>
  <c r="AP3543" i="1"/>
  <c r="AP3535" i="1"/>
  <c r="AP3527" i="1"/>
  <c r="AP3519" i="1"/>
  <c r="AP3511" i="1"/>
  <c r="AP3503" i="1"/>
  <c r="AP3495" i="1"/>
  <c r="AP3487" i="1"/>
  <c r="AP3479" i="1"/>
  <c r="AP3471" i="1"/>
  <c r="AP3463" i="1"/>
  <c r="AP3455" i="1"/>
  <c r="AP3447" i="1"/>
  <c r="AP3439" i="1"/>
  <c r="AP3431" i="1"/>
  <c r="AP3423" i="1"/>
  <c r="AP3415" i="1"/>
  <c r="AP3407" i="1"/>
  <c r="AP3399" i="1"/>
  <c r="AP3664" i="1"/>
  <c r="AP3632" i="1"/>
  <c r="AP3594" i="1"/>
  <c r="AP3584" i="1"/>
  <c r="AP3576" i="1"/>
  <c r="AP3568" i="1"/>
  <c r="AP3560" i="1"/>
  <c r="AP3552" i="1"/>
  <c r="AP3544" i="1"/>
  <c r="AP3536" i="1"/>
  <c r="AP3528" i="1"/>
  <c r="AP3520" i="1"/>
  <c r="AP3512" i="1"/>
  <c r="AP3504" i="1"/>
  <c r="AP3496" i="1"/>
  <c r="AP3488" i="1"/>
  <c r="AP3480" i="1"/>
  <c r="AP3472" i="1"/>
  <c r="AP3464" i="1"/>
  <c r="AP3456" i="1"/>
  <c r="AP3448" i="1"/>
  <c r="AP3440" i="1"/>
  <c r="AP3432" i="1"/>
  <c r="AP3424" i="1"/>
  <c r="AP3416" i="1"/>
  <c r="AP3408" i="1"/>
  <c r="AP3689" i="1"/>
  <c r="AP3657" i="1"/>
  <c r="AP3625" i="1"/>
  <c r="AP3590" i="1"/>
  <c r="AP3585" i="1"/>
  <c r="AP3577" i="1"/>
  <c r="AP3569" i="1"/>
  <c r="AP3561" i="1"/>
  <c r="AP3553" i="1"/>
  <c r="AP3545" i="1"/>
  <c r="AP3537" i="1"/>
  <c r="AP3529" i="1"/>
  <c r="AP3521" i="1"/>
  <c r="AP3513" i="1"/>
  <c r="AP3505" i="1"/>
  <c r="AP3497" i="1"/>
  <c r="AP3489" i="1"/>
  <c r="AP3481" i="1"/>
  <c r="AP3473" i="1"/>
  <c r="AP3465" i="1"/>
  <c r="AP3457" i="1"/>
  <c r="AP3449" i="1"/>
  <c r="AP3441" i="1"/>
  <c r="AP3433" i="1"/>
  <c r="AP3425" i="1"/>
  <c r="AP3417" i="1"/>
  <c r="AP3409" i="1"/>
  <c r="AP3401" i="1"/>
  <c r="AP3672" i="1"/>
  <c r="AP3640" i="1"/>
  <c r="AP3608" i="1"/>
  <c r="AP3600" i="1"/>
  <c r="AP3586" i="1"/>
  <c r="AP3578" i="1"/>
  <c r="AP3570" i="1"/>
  <c r="AP3562" i="1"/>
  <c r="AP3554" i="1"/>
  <c r="AP3546" i="1"/>
  <c r="AP3538" i="1"/>
  <c r="AP3530" i="1"/>
  <c r="AP3522" i="1"/>
  <c r="AP3514" i="1"/>
  <c r="AP3506" i="1"/>
  <c r="AP3498" i="1"/>
  <c r="AP3490" i="1"/>
  <c r="AP3482" i="1"/>
  <c r="AP3474" i="1"/>
  <c r="AP3466" i="1"/>
  <c r="AP3458" i="1"/>
  <c r="AP3450" i="1"/>
  <c r="AP3442" i="1"/>
  <c r="AP3434" i="1"/>
  <c r="AP3426" i="1"/>
  <c r="AP3418" i="1"/>
  <c r="AP3410" i="1"/>
  <c r="AP3402" i="1"/>
  <c r="AP3665" i="1"/>
  <c r="AP3633" i="1"/>
  <c r="AP3587" i="1"/>
  <c r="AP3579" i="1"/>
  <c r="AP3571" i="1"/>
  <c r="AP3563" i="1"/>
  <c r="AP3555" i="1"/>
  <c r="AP3547" i="1"/>
  <c r="AP3539" i="1"/>
  <c r="AP3531" i="1"/>
  <c r="AP3523" i="1"/>
  <c r="AP3515" i="1"/>
  <c r="AP3507" i="1"/>
  <c r="AP3499" i="1"/>
  <c r="AP3491" i="1"/>
  <c r="AP3483" i="1"/>
  <c r="AP3475" i="1"/>
  <c r="AP3467" i="1"/>
  <c r="AP3459" i="1"/>
  <c r="AP3451" i="1"/>
  <c r="AP3443" i="1"/>
  <c r="AP3435" i="1"/>
  <c r="AP3427" i="1"/>
  <c r="AP3419" i="1"/>
  <c r="AP3680" i="1"/>
  <c r="AP3648" i="1"/>
  <c r="AP3616" i="1"/>
  <c r="AP3601" i="1"/>
  <c r="AP3580" i="1"/>
  <c r="AP3572" i="1"/>
  <c r="AP3564" i="1"/>
  <c r="AP3556" i="1"/>
  <c r="AP3548" i="1"/>
  <c r="AP3540" i="1"/>
  <c r="AP3532" i="1"/>
  <c r="AP3524" i="1"/>
  <c r="AP3516" i="1"/>
  <c r="AP3508" i="1"/>
  <c r="AP3500" i="1"/>
  <c r="AP3492" i="1"/>
  <c r="AP3484" i="1"/>
  <c r="AP3476" i="1"/>
  <c r="AP3468" i="1"/>
  <c r="AP3460" i="1"/>
  <c r="AP3452" i="1"/>
  <c r="AP3444" i="1"/>
  <c r="AP3436" i="1"/>
  <c r="AP3428" i="1"/>
  <c r="AP3420" i="1"/>
  <c r="AP3412" i="1"/>
  <c r="AP3404" i="1"/>
  <c r="AP3673" i="1"/>
  <c r="AP3641" i="1"/>
  <c r="AP3609" i="1"/>
  <c r="AP3592" i="1"/>
  <c r="AP3581" i="1"/>
  <c r="AP3573" i="1"/>
  <c r="AP3565" i="1"/>
  <c r="AP3557" i="1"/>
  <c r="AP3549" i="1"/>
  <c r="AP3541" i="1"/>
  <c r="AP3533" i="1"/>
  <c r="AP3525" i="1"/>
  <c r="AP3517" i="1"/>
  <c r="AP3509" i="1"/>
  <c r="AP3501" i="1"/>
  <c r="AP3493" i="1"/>
  <c r="AP3485" i="1"/>
  <c r="AP3477" i="1"/>
  <c r="AP3469" i="1"/>
  <c r="AP3461" i="1"/>
  <c r="AP3453" i="1"/>
  <c r="AP3445" i="1"/>
  <c r="AP3437" i="1"/>
  <c r="AP3429" i="1"/>
  <c r="AP3421" i="1"/>
  <c r="AP3413" i="1"/>
  <c r="AP3405" i="1"/>
  <c r="AP3397" i="1"/>
  <c r="AP3688" i="1"/>
  <c r="AP3656" i="1"/>
  <c r="AP3624" i="1"/>
  <c r="AP3602" i="1"/>
  <c r="AP3589" i="1"/>
  <c r="AP3582" i="1"/>
  <c r="AP3574" i="1"/>
  <c r="AP3566" i="1"/>
  <c r="AP3558" i="1"/>
  <c r="AP3550" i="1"/>
  <c r="AP3542" i="1"/>
  <c r="AP3534" i="1"/>
  <c r="AP3526" i="1"/>
  <c r="AP3518" i="1"/>
  <c r="AP3510" i="1"/>
  <c r="AP3502" i="1"/>
  <c r="AP3494" i="1"/>
  <c r="AP3486" i="1"/>
  <c r="AP3478" i="1"/>
  <c r="AP3470" i="1"/>
  <c r="AP3462" i="1"/>
  <c r="AP3454" i="1"/>
  <c r="AP3446" i="1"/>
  <c r="AP3438" i="1"/>
  <c r="AP3430" i="1"/>
  <c r="AP3422" i="1"/>
  <c r="AP3414" i="1"/>
  <c r="AP3406" i="1"/>
  <c r="AP3398" i="1"/>
  <c r="AP3391" i="1"/>
  <c r="AP3383" i="1"/>
  <c r="AP3375" i="1"/>
  <c r="AP3367" i="1"/>
  <c r="AP3359" i="1"/>
  <c r="AP3351" i="1"/>
  <c r="AP3343" i="1"/>
  <c r="AP3335" i="1"/>
  <c r="AP3327" i="1"/>
  <c r="AP3319" i="1"/>
  <c r="AP3311" i="1"/>
  <c r="AP3303" i="1"/>
  <c r="AP3295" i="1"/>
  <c r="AP3287" i="1"/>
  <c r="AP3279" i="1"/>
  <c r="AP3271" i="1"/>
  <c r="AP3263" i="1"/>
  <c r="AP3255" i="1"/>
  <c r="AP3247" i="1"/>
  <c r="AP3239" i="1"/>
  <c r="AP3231" i="1"/>
  <c r="AP3223" i="1"/>
  <c r="AP3215" i="1"/>
  <c r="AP3207" i="1"/>
  <c r="AP3199" i="1"/>
  <c r="AP3191" i="1"/>
  <c r="AP3183" i="1"/>
  <c r="AP3175" i="1"/>
  <c r="AP3167" i="1"/>
  <c r="AP3411" i="1"/>
  <c r="AP3392" i="1"/>
  <c r="AP3384" i="1"/>
  <c r="AP3376" i="1"/>
  <c r="AP3368" i="1"/>
  <c r="AP3360" i="1"/>
  <c r="AP3352" i="1"/>
  <c r="AP3344" i="1"/>
  <c r="AP3336" i="1"/>
  <c r="AP3328" i="1"/>
  <c r="AP3320" i="1"/>
  <c r="AP3312" i="1"/>
  <c r="AP3304" i="1"/>
  <c r="AP3296" i="1"/>
  <c r="AP3288" i="1"/>
  <c r="AP3280" i="1"/>
  <c r="AP3272" i="1"/>
  <c r="AP3264" i="1"/>
  <c r="AP3256" i="1"/>
  <c r="AP3248" i="1"/>
  <c r="AP3240" i="1"/>
  <c r="AP3232" i="1"/>
  <c r="AP3224" i="1"/>
  <c r="AP3216" i="1"/>
  <c r="AP3208" i="1"/>
  <c r="AP3200" i="1"/>
  <c r="AP3192" i="1"/>
  <c r="AP3184" i="1"/>
  <c r="AP3176" i="1"/>
  <c r="AP3400" i="1"/>
  <c r="AP3385" i="1"/>
  <c r="AP3377" i="1"/>
  <c r="AP3369" i="1"/>
  <c r="AP3361" i="1"/>
  <c r="AP3353" i="1"/>
  <c r="AP3345" i="1"/>
  <c r="AP3337" i="1"/>
  <c r="AP3329" i="1"/>
  <c r="AP3321" i="1"/>
  <c r="AP3313" i="1"/>
  <c r="AP3305" i="1"/>
  <c r="AP3297" i="1"/>
  <c r="AP3289" i="1"/>
  <c r="AP3281" i="1"/>
  <c r="AP3273" i="1"/>
  <c r="AP3265" i="1"/>
  <c r="AP3257" i="1"/>
  <c r="AP3249" i="1"/>
  <c r="AP3241" i="1"/>
  <c r="AP3233" i="1"/>
  <c r="AP3225" i="1"/>
  <c r="AP3217" i="1"/>
  <c r="AP3209" i="1"/>
  <c r="AP3201" i="1"/>
  <c r="AP3193" i="1"/>
  <c r="AP3185" i="1"/>
  <c r="AP3177" i="1"/>
  <c r="AP3393" i="1"/>
  <c r="AP3386" i="1"/>
  <c r="AP3378" i="1"/>
  <c r="AP3370" i="1"/>
  <c r="AP3362" i="1"/>
  <c r="AP3354" i="1"/>
  <c r="AP3346" i="1"/>
  <c r="AP3338" i="1"/>
  <c r="AP3330" i="1"/>
  <c r="AP3322" i="1"/>
  <c r="AP3314" i="1"/>
  <c r="AP3306" i="1"/>
  <c r="AP3298" i="1"/>
  <c r="AP3290" i="1"/>
  <c r="AP3282" i="1"/>
  <c r="AP3274" i="1"/>
  <c r="AP3266" i="1"/>
  <c r="AP3258" i="1"/>
  <c r="AP3250" i="1"/>
  <c r="AP3242" i="1"/>
  <c r="AP3234" i="1"/>
  <c r="AP3226" i="1"/>
  <c r="AP3218" i="1"/>
  <c r="AP3210" i="1"/>
  <c r="AP3202" i="1"/>
  <c r="AP3194" i="1"/>
  <c r="AP3186" i="1"/>
  <c r="AP3178" i="1"/>
  <c r="AP3403" i="1"/>
  <c r="AP3394" i="1"/>
  <c r="AP3387" i="1"/>
  <c r="AP3379" i="1"/>
  <c r="AP3371" i="1"/>
  <c r="AP3363" i="1"/>
  <c r="AP3355" i="1"/>
  <c r="AP3347" i="1"/>
  <c r="AP3339" i="1"/>
  <c r="AP3331" i="1"/>
  <c r="AP3323" i="1"/>
  <c r="AP3315" i="1"/>
  <c r="AP3307" i="1"/>
  <c r="AP3299" i="1"/>
  <c r="AP3291" i="1"/>
  <c r="AP3283" i="1"/>
  <c r="AP3275" i="1"/>
  <c r="AP3267" i="1"/>
  <c r="AP3259" i="1"/>
  <c r="AP3251" i="1"/>
  <c r="AP3243" i="1"/>
  <c r="AP3235" i="1"/>
  <c r="AP3227" i="1"/>
  <c r="AP3219" i="1"/>
  <c r="AP3211" i="1"/>
  <c r="AP3203" i="1"/>
  <c r="AP3395" i="1"/>
  <c r="AP3388" i="1"/>
  <c r="AP3380" i="1"/>
  <c r="AP3372" i="1"/>
  <c r="AP3364" i="1"/>
  <c r="AP3356" i="1"/>
  <c r="AP3348" i="1"/>
  <c r="AP3340" i="1"/>
  <c r="AP3332" i="1"/>
  <c r="AP3324" i="1"/>
  <c r="AP3316" i="1"/>
  <c r="AP3308" i="1"/>
  <c r="AP3300" i="1"/>
  <c r="AP3292" i="1"/>
  <c r="AP3284" i="1"/>
  <c r="AP3276" i="1"/>
  <c r="AP3268" i="1"/>
  <c r="AP3260" i="1"/>
  <c r="AP3252" i="1"/>
  <c r="AP3244" i="1"/>
  <c r="AP3236" i="1"/>
  <c r="AP3228" i="1"/>
  <c r="AP3220" i="1"/>
  <c r="AP3212" i="1"/>
  <c r="AP3204" i="1"/>
  <c r="AP3196" i="1"/>
  <c r="AP3188" i="1"/>
  <c r="AP3180" i="1"/>
  <c r="AP3389" i="1"/>
  <c r="AP3381" i="1"/>
  <c r="AP3373" i="1"/>
  <c r="AP3365" i="1"/>
  <c r="AP3357" i="1"/>
  <c r="AP3349" i="1"/>
  <c r="AP3341" i="1"/>
  <c r="AP3333" i="1"/>
  <c r="AP3325" i="1"/>
  <c r="AP3317" i="1"/>
  <c r="AP3309" i="1"/>
  <c r="AP3301" i="1"/>
  <c r="AP3293" i="1"/>
  <c r="AP3285" i="1"/>
  <c r="AP3277" i="1"/>
  <c r="AP3269" i="1"/>
  <c r="AP3261" i="1"/>
  <c r="AP3253" i="1"/>
  <c r="AP3245" i="1"/>
  <c r="AP3237" i="1"/>
  <c r="AP3229" i="1"/>
  <c r="AP3221" i="1"/>
  <c r="AP3213" i="1"/>
  <c r="AP3205" i="1"/>
  <c r="AP3197" i="1"/>
  <c r="AP3189" i="1"/>
  <c r="AP3181" i="1"/>
  <c r="AP3173" i="1"/>
  <c r="AP3396" i="1"/>
  <c r="AP3390" i="1"/>
  <c r="AP3382" i="1"/>
  <c r="AP3374" i="1"/>
  <c r="AP3366" i="1"/>
  <c r="AP3358" i="1"/>
  <c r="AP3350" i="1"/>
  <c r="AP3342" i="1"/>
  <c r="AP3334" i="1"/>
  <c r="AP3326" i="1"/>
  <c r="AP3318" i="1"/>
  <c r="AP3310" i="1"/>
  <c r="AP3302" i="1"/>
  <c r="AP3294" i="1"/>
  <c r="AP3286" i="1"/>
  <c r="AP3278" i="1"/>
  <c r="AP3270" i="1"/>
  <c r="AP3262" i="1"/>
  <c r="AP3254" i="1"/>
  <c r="AP3246" i="1"/>
  <c r="AP3238" i="1"/>
  <c r="AP3230" i="1"/>
  <c r="AP3222" i="1"/>
  <c r="AP3214" i="1"/>
  <c r="AP3206" i="1"/>
  <c r="AP3198" i="1"/>
  <c r="AP3190" i="1"/>
  <c r="AP3182" i="1"/>
  <c r="AP3163" i="1"/>
  <c r="AP3156" i="1"/>
  <c r="AP3148" i="1"/>
  <c r="AP3140" i="1"/>
  <c r="AP3132" i="1"/>
  <c r="AP3124" i="1"/>
  <c r="AP3116" i="1"/>
  <c r="AP3108" i="1"/>
  <c r="AP3100" i="1"/>
  <c r="AP3092" i="1"/>
  <c r="AP3084" i="1"/>
  <c r="AP3076" i="1"/>
  <c r="AP3068" i="1"/>
  <c r="AP3060" i="1"/>
  <c r="AP3052" i="1"/>
  <c r="AP3044" i="1"/>
  <c r="AP3036" i="1"/>
  <c r="AP3028" i="1"/>
  <c r="AP3020" i="1"/>
  <c r="AP3012" i="1"/>
  <c r="AP3004" i="1"/>
  <c r="AP2996" i="1"/>
  <c r="AP2988" i="1"/>
  <c r="AP2980" i="1"/>
  <c r="AP2972" i="1"/>
  <c r="AP2964" i="1"/>
  <c r="AP2956" i="1"/>
  <c r="AP2948" i="1"/>
  <c r="AP3179" i="1"/>
  <c r="AP3174" i="1"/>
  <c r="AP3169" i="1"/>
  <c r="AP3164" i="1"/>
  <c r="AP3157" i="1"/>
  <c r="AP3149" i="1"/>
  <c r="AP3141" i="1"/>
  <c r="AP3133" i="1"/>
  <c r="AP3125" i="1"/>
  <c r="AP3117" i="1"/>
  <c r="AP3109" i="1"/>
  <c r="AP3101" i="1"/>
  <c r="AP3093" i="1"/>
  <c r="AP3085" i="1"/>
  <c r="AP3077" i="1"/>
  <c r="AP3069" i="1"/>
  <c r="AP3061" i="1"/>
  <c r="AP3053" i="1"/>
  <c r="AP3045" i="1"/>
  <c r="AP3037" i="1"/>
  <c r="AP3029" i="1"/>
  <c r="AP3021" i="1"/>
  <c r="AP3013" i="1"/>
  <c r="AP3005" i="1"/>
  <c r="AP2997" i="1"/>
  <c r="AP2989" i="1"/>
  <c r="AP2981" i="1"/>
  <c r="AP2973" i="1"/>
  <c r="AP2965" i="1"/>
  <c r="AP3195" i="1"/>
  <c r="AP3170" i="1"/>
  <c r="AP3165" i="1"/>
  <c r="AP3158" i="1"/>
  <c r="AP3150" i="1"/>
  <c r="AP3142" i="1"/>
  <c r="AP3134" i="1"/>
  <c r="AP3126" i="1"/>
  <c r="AP3118" i="1"/>
  <c r="AP3110" i="1"/>
  <c r="AP3102" i="1"/>
  <c r="AP3094" i="1"/>
  <c r="AP3086" i="1"/>
  <c r="AP3078" i="1"/>
  <c r="AP3070" i="1"/>
  <c r="AP3062" i="1"/>
  <c r="AP3171" i="1"/>
  <c r="AP3159" i="1"/>
  <c r="AP3151" i="1"/>
  <c r="AP3143" i="1"/>
  <c r="AP3135" i="1"/>
  <c r="AP3127" i="1"/>
  <c r="AP3119" i="1"/>
  <c r="AP3111" i="1"/>
  <c r="AP3103" i="1"/>
  <c r="AP3095" i="1"/>
  <c r="AP3087" i="1"/>
  <c r="AP3079" i="1"/>
  <c r="AP3071" i="1"/>
  <c r="AP3063" i="1"/>
  <c r="AP3172" i="1"/>
  <c r="AP3166" i="1"/>
  <c r="AP3160" i="1"/>
  <c r="AP3152" i="1"/>
  <c r="AP3144" i="1"/>
  <c r="AP3136" i="1"/>
  <c r="AP3128" i="1"/>
  <c r="AP3120" i="1"/>
  <c r="AP3112" i="1"/>
  <c r="AP3104" i="1"/>
  <c r="AP3096" i="1"/>
  <c r="AP3088" i="1"/>
  <c r="AP3080" i="1"/>
  <c r="AP3072" i="1"/>
  <c r="AP3064" i="1"/>
  <c r="AP3056" i="1"/>
  <c r="AP3048" i="1"/>
  <c r="AP3040" i="1"/>
  <c r="AP3032" i="1"/>
  <c r="AP3024" i="1"/>
  <c r="AP3016" i="1"/>
  <c r="AP3008" i="1"/>
  <c r="AP3000" i="1"/>
  <c r="AP2992" i="1"/>
  <c r="AP2984" i="1"/>
  <c r="AP2976" i="1"/>
  <c r="AP2968" i="1"/>
  <c r="AP2960" i="1"/>
  <c r="AP2952" i="1"/>
  <c r="AP3187" i="1"/>
  <c r="AP3153" i="1"/>
  <c r="AP3145" i="1"/>
  <c r="AP3137" i="1"/>
  <c r="AP3129" i="1"/>
  <c r="AP3121" i="1"/>
  <c r="AP3113" i="1"/>
  <c r="AP3105" i="1"/>
  <c r="AP3097" i="1"/>
  <c r="AP3089" i="1"/>
  <c r="AP3081" i="1"/>
  <c r="AP3073" i="1"/>
  <c r="AP3065" i="1"/>
  <c r="AP3057" i="1"/>
  <c r="AP3049" i="1"/>
  <c r="AP3041" i="1"/>
  <c r="AP3033" i="1"/>
  <c r="AP3025" i="1"/>
  <c r="AP3017" i="1"/>
  <c r="AP3009" i="1"/>
  <c r="AP3001" i="1"/>
  <c r="AP2993" i="1"/>
  <c r="AP2985" i="1"/>
  <c r="AP2977" i="1"/>
  <c r="AP2969" i="1"/>
  <c r="AP2961" i="1"/>
  <c r="AP3161" i="1"/>
  <c r="AP3154" i="1"/>
  <c r="AP3146" i="1"/>
  <c r="AP3138" i="1"/>
  <c r="AP3130" i="1"/>
  <c r="AP3122" i="1"/>
  <c r="AP3114" i="1"/>
  <c r="AP3106" i="1"/>
  <c r="AP3098" i="1"/>
  <c r="AP3090" i="1"/>
  <c r="AP3082" i="1"/>
  <c r="AP3074" i="1"/>
  <c r="AP3066" i="1"/>
  <c r="AP3058" i="1"/>
  <c r="AP3050" i="1"/>
  <c r="AP3042" i="1"/>
  <c r="AP3034" i="1"/>
  <c r="AP3026" i="1"/>
  <c r="AP3018" i="1"/>
  <c r="AP3010" i="1"/>
  <c r="AP3002" i="1"/>
  <c r="AP2994" i="1"/>
  <c r="AP2986" i="1"/>
  <c r="AP2978" i="1"/>
  <c r="AP2970" i="1"/>
  <c r="AP2962" i="1"/>
  <c r="AP2954" i="1"/>
  <c r="AP3168" i="1"/>
  <c r="AP3162" i="1"/>
  <c r="AP3155" i="1"/>
  <c r="AP3147" i="1"/>
  <c r="AP3139" i="1"/>
  <c r="AP3131" i="1"/>
  <c r="AP3123" i="1"/>
  <c r="AP3115" i="1"/>
  <c r="AP3107" i="1"/>
  <c r="AP3099" i="1"/>
  <c r="AP3091" i="1"/>
  <c r="AP3083" i="1"/>
  <c r="AP3075" i="1"/>
  <c r="AP3067" i="1"/>
  <c r="AP3059" i="1"/>
  <c r="AP3051" i="1"/>
  <c r="AP3043" i="1"/>
  <c r="AP3035" i="1"/>
  <c r="AP3027" i="1"/>
  <c r="AP3019" i="1"/>
  <c r="AP3011" i="1"/>
  <c r="AP3003" i="1"/>
  <c r="AP2995" i="1"/>
  <c r="AP2987" i="1"/>
  <c r="AP2979" i="1"/>
  <c r="AP2971" i="1"/>
  <c r="AP2963" i="1"/>
  <c r="AP3047" i="1"/>
  <c r="AP3015" i="1"/>
  <c r="AP2983" i="1"/>
  <c r="AP2950" i="1"/>
  <c r="AP2945" i="1"/>
  <c r="AP2937" i="1"/>
  <c r="AP2929" i="1"/>
  <c r="AP2921" i="1"/>
  <c r="AP2913" i="1"/>
  <c r="AP2905" i="1"/>
  <c r="AP2897" i="1"/>
  <c r="AP2889" i="1"/>
  <c r="AP2881" i="1"/>
  <c r="AP2873" i="1"/>
  <c r="AP2865" i="1"/>
  <c r="AP2857" i="1"/>
  <c r="AP2849" i="1"/>
  <c r="AP2841" i="1"/>
  <c r="AP2833" i="1"/>
  <c r="AP2825" i="1"/>
  <c r="AP2817" i="1"/>
  <c r="AP2809" i="1"/>
  <c r="AP2801" i="1"/>
  <c r="AP2793" i="1"/>
  <c r="AP2785" i="1"/>
  <c r="AP2777" i="1"/>
  <c r="AP2769" i="1"/>
  <c r="AP2761" i="1"/>
  <c r="AP2753" i="1"/>
  <c r="AP3030" i="1"/>
  <c r="AP2998" i="1"/>
  <c r="AP2966" i="1"/>
  <c r="AP2958" i="1"/>
  <c r="AP2951" i="1"/>
  <c r="AP2946" i="1"/>
  <c r="AP2938" i="1"/>
  <c r="AP2930" i="1"/>
  <c r="AP2922" i="1"/>
  <c r="AP2914" i="1"/>
  <c r="AP2906" i="1"/>
  <c r="AP2898" i="1"/>
  <c r="AP2890" i="1"/>
  <c r="AP2882" i="1"/>
  <c r="AP2874" i="1"/>
  <c r="AP2866" i="1"/>
  <c r="AP2858" i="1"/>
  <c r="AP2850" i="1"/>
  <c r="AP2842" i="1"/>
  <c r="AP2834" i="1"/>
  <c r="AP2826" i="1"/>
  <c r="AP2818" i="1"/>
  <c r="AP2810" i="1"/>
  <c r="AP2802" i="1"/>
  <c r="AP2794" i="1"/>
  <c r="AP3055" i="1"/>
  <c r="AP3023" i="1"/>
  <c r="AP2991" i="1"/>
  <c r="AP2955" i="1"/>
  <c r="AP2939" i="1"/>
  <c r="AP2931" i="1"/>
  <c r="AP2923" i="1"/>
  <c r="AP2915" i="1"/>
  <c r="AP2907" i="1"/>
  <c r="AP2899" i="1"/>
  <c r="AP2891" i="1"/>
  <c r="AP2883" i="1"/>
  <c r="AP2875" i="1"/>
  <c r="AP2867" i="1"/>
  <c r="AP2859" i="1"/>
  <c r="AP2851" i="1"/>
  <c r="AP3038" i="1"/>
  <c r="AP3006" i="1"/>
  <c r="AP2974" i="1"/>
  <c r="AP2959" i="1"/>
  <c r="AP2947" i="1"/>
  <c r="AP2940" i="1"/>
  <c r="AP2932" i="1"/>
  <c r="AP2924" i="1"/>
  <c r="AP2916" i="1"/>
  <c r="AP2908" i="1"/>
  <c r="AP2900" i="1"/>
  <c r="AP2892" i="1"/>
  <c r="AP2884" i="1"/>
  <c r="AP2876" i="1"/>
  <c r="AP2868" i="1"/>
  <c r="AP2860" i="1"/>
  <c r="AP2852" i="1"/>
  <c r="AP2844" i="1"/>
  <c r="AP3031" i="1"/>
  <c r="AP2999" i="1"/>
  <c r="AP2967" i="1"/>
  <c r="AP2953" i="1"/>
  <c r="AP2941" i="1"/>
  <c r="AP2933" i="1"/>
  <c r="AP2925" i="1"/>
  <c r="AP2917" i="1"/>
  <c r="AP2909" i="1"/>
  <c r="AP2901" i="1"/>
  <c r="AP2893" i="1"/>
  <c r="AP2885" i="1"/>
  <c r="AP2877" i="1"/>
  <c r="AP2869" i="1"/>
  <c r="AP2861" i="1"/>
  <c r="AP2853" i="1"/>
  <c r="AP2845" i="1"/>
  <c r="AP2837" i="1"/>
  <c r="AP2829" i="1"/>
  <c r="AP2821" i="1"/>
  <c r="AP2813" i="1"/>
  <c r="AP2805" i="1"/>
  <c r="AP2797" i="1"/>
  <c r="AP2789" i="1"/>
  <c r="AP2781" i="1"/>
  <c r="AP2773" i="1"/>
  <c r="AP3046" i="1"/>
  <c r="AP3014" i="1"/>
  <c r="AP2982" i="1"/>
  <c r="AP2942" i="1"/>
  <c r="AP2934" i="1"/>
  <c r="AP2926" i="1"/>
  <c r="AP2918" i="1"/>
  <c r="AP2910" i="1"/>
  <c r="AP2902" i="1"/>
  <c r="AP2894" i="1"/>
  <c r="AP2886" i="1"/>
  <c r="AP2878" i="1"/>
  <c r="AP2870" i="1"/>
  <c r="AP2862" i="1"/>
  <c r="AP2854" i="1"/>
  <c r="AP2846" i="1"/>
  <c r="AP2838" i="1"/>
  <c r="AP2830" i="1"/>
  <c r="AP2822" i="1"/>
  <c r="AP2814" i="1"/>
  <c r="AP2806" i="1"/>
  <c r="AP2798" i="1"/>
  <c r="AP2790" i="1"/>
  <c r="AP2782" i="1"/>
  <c r="AP2774" i="1"/>
  <c r="AP2766" i="1"/>
  <c r="AP2758" i="1"/>
  <c r="AP3039" i="1"/>
  <c r="AP3007" i="1"/>
  <c r="AP2975" i="1"/>
  <c r="AP2949" i="1"/>
  <c r="AP2943" i="1"/>
  <c r="AP2935" i="1"/>
  <c r="AP2927" i="1"/>
  <c r="AP2919" i="1"/>
  <c r="AP2911" i="1"/>
  <c r="AP2903" i="1"/>
  <c r="AP2895" i="1"/>
  <c r="AP2887" i="1"/>
  <c r="AP2879" i="1"/>
  <c r="AP2871" i="1"/>
  <c r="AP2863" i="1"/>
  <c r="AP2855" i="1"/>
  <c r="AP2847" i="1"/>
  <c r="AP2839" i="1"/>
  <c r="AP2831" i="1"/>
  <c r="AP2823" i="1"/>
  <c r="AP2815" i="1"/>
  <c r="AP2807" i="1"/>
  <c r="AP2799" i="1"/>
  <c r="AP2791" i="1"/>
  <c r="AP2783" i="1"/>
  <c r="AP2775" i="1"/>
  <c r="AP2767" i="1"/>
  <c r="AP2759" i="1"/>
  <c r="AP3054" i="1"/>
  <c r="AP3022" i="1"/>
  <c r="AP2990" i="1"/>
  <c r="AP2957" i="1"/>
  <c r="AP2944" i="1"/>
  <c r="AP2936" i="1"/>
  <c r="AP2928" i="1"/>
  <c r="AP2920" i="1"/>
  <c r="AP2912" i="1"/>
  <c r="AP2904" i="1"/>
  <c r="AP2896" i="1"/>
  <c r="AP2888" i="1"/>
  <c r="AP2880" i="1"/>
  <c r="AP2872" i="1"/>
  <c r="AP2864" i="1"/>
  <c r="AP2856" i="1"/>
  <c r="AP2848" i="1"/>
  <c r="AP2840" i="1"/>
  <c r="AP2832" i="1"/>
  <c r="AP2824" i="1"/>
  <c r="AP2816" i="1"/>
  <c r="AP2808" i="1"/>
  <c r="AP2800" i="1"/>
  <c r="AP2792" i="1"/>
  <c r="AP2784" i="1"/>
  <c r="AP2776" i="1"/>
  <c r="AP2768" i="1"/>
  <c r="AP2760" i="1"/>
  <c r="AP2828" i="1"/>
  <c r="AP2796" i="1"/>
  <c r="AP2772" i="1"/>
  <c r="AP2755" i="1"/>
  <c r="AP2749" i="1"/>
  <c r="AP2741" i="1"/>
  <c r="AP2733" i="1"/>
  <c r="AP2725" i="1"/>
  <c r="AP2717" i="1"/>
  <c r="AP2709" i="1"/>
  <c r="AP2701" i="1"/>
  <c r="AP2693" i="1"/>
  <c r="AP2685" i="1"/>
  <c r="AP2677" i="1"/>
  <c r="AP2669" i="1"/>
  <c r="AP2661" i="1"/>
  <c r="AP2653" i="1"/>
  <c r="AP2645" i="1"/>
  <c r="AP2637" i="1"/>
  <c r="AP2629" i="1"/>
  <c r="AP2621" i="1"/>
  <c r="AP2613" i="1"/>
  <c r="AP2605" i="1"/>
  <c r="AP2597" i="1"/>
  <c r="AP2589" i="1"/>
  <c r="AP2581" i="1"/>
  <c r="AP2573" i="1"/>
  <c r="AP2565" i="1"/>
  <c r="AP2843" i="1"/>
  <c r="AP2811" i="1"/>
  <c r="AP2762" i="1"/>
  <c r="AP2756" i="1"/>
  <c r="AP2750" i="1"/>
  <c r="AP2742" i="1"/>
  <c r="AP2734" i="1"/>
  <c r="AP2726" i="1"/>
  <c r="AP2718" i="1"/>
  <c r="AP2710" i="1"/>
  <c r="AP2702" i="1"/>
  <c r="AP2694" i="1"/>
  <c r="AP2686" i="1"/>
  <c r="AP2678" i="1"/>
  <c r="AP2670" i="1"/>
  <c r="AP2662" i="1"/>
  <c r="AP2654" i="1"/>
  <c r="AP2646" i="1"/>
  <c r="AP2638" i="1"/>
  <c r="AP2630" i="1"/>
  <c r="AP2622" i="1"/>
  <c r="AP2614" i="1"/>
  <c r="AP2836" i="1"/>
  <c r="AP2804" i="1"/>
  <c r="AP2786" i="1"/>
  <c r="AP2751" i="1"/>
  <c r="AP2743" i="1"/>
  <c r="AP2735" i="1"/>
  <c r="AP2727" i="1"/>
  <c r="AP2719" i="1"/>
  <c r="AP2711" i="1"/>
  <c r="AP2703" i="1"/>
  <c r="AP2695" i="1"/>
  <c r="AP2687" i="1"/>
  <c r="AP2679" i="1"/>
  <c r="AP2671" i="1"/>
  <c r="AP2663" i="1"/>
  <c r="AP2655" i="1"/>
  <c r="AP2647" i="1"/>
  <c r="AP2639" i="1"/>
  <c r="AP2631" i="1"/>
  <c r="AP2623" i="1"/>
  <c r="AP2615" i="1"/>
  <c r="AP2819" i="1"/>
  <c r="AP2778" i="1"/>
  <c r="AP2763" i="1"/>
  <c r="AP2757" i="1"/>
  <c r="AP2752" i="1"/>
  <c r="AP2744" i="1"/>
  <c r="AP2736" i="1"/>
  <c r="AP2728" i="1"/>
  <c r="AP2720" i="1"/>
  <c r="AP2712" i="1"/>
  <c r="AP2704" i="1"/>
  <c r="AP2696" i="1"/>
  <c r="AP2688" i="1"/>
  <c r="AP2680" i="1"/>
  <c r="AP2672" i="1"/>
  <c r="AP2664" i="1"/>
  <c r="AP2656" i="1"/>
  <c r="AP2648" i="1"/>
  <c r="AP2640" i="1"/>
  <c r="AP2632" i="1"/>
  <c r="AP2624" i="1"/>
  <c r="AP2616" i="1"/>
  <c r="AP2608" i="1"/>
  <c r="AP2600" i="1"/>
  <c r="AP2592" i="1"/>
  <c r="AP2584" i="1"/>
  <c r="AP2576" i="1"/>
  <c r="AP2568" i="1"/>
  <c r="AP2560" i="1"/>
  <c r="AP2812" i="1"/>
  <c r="AP2787" i="1"/>
  <c r="AP2764" i="1"/>
  <c r="AP2745" i="1"/>
  <c r="AP2737" i="1"/>
  <c r="AP2729" i="1"/>
  <c r="AP2721" i="1"/>
  <c r="AP2713" i="1"/>
  <c r="AP2705" i="1"/>
  <c r="AP2697" i="1"/>
  <c r="AP2689" i="1"/>
  <c r="AP2681" i="1"/>
  <c r="AP2673" i="1"/>
  <c r="AP2665" i="1"/>
  <c r="AP2657" i="1"/>
  <c r="AP2649" i="1"/>
  <c r="AP2641" i="1"/>
  <c r="AP2633" i="1"/>
  <c r="AP2625" i="1"/>
  <c r="AP2827" i="1"/>
  <c r="AP2795" i="1"/>
  <c r="AP2779" i="1"/>
  <c r="AP2770" i="1"/>
  <c r="AP2746" i="1"/>
  <c r="AP2738" i="1"/>
  <c r="AP2730" i="1"/>
  <c r="AP2722" i="1"/>
  <c r="AP2714" i="1"/>
  <c r="AP2706" i="1"/>
  <c r="AP2698" i="1"/>
  <c r="AP2690" i="1"/>
  <c r="AP2682" i="1"/>
  <c r="AP2674" i="1"/>
  <c r="AP2666" i="1"/>
  <c r="AP2658" i="1"/>
  <c r="AP2650" i="1"/>
  <c r="AP2642" i="1"/>
  <c r="AP2634" i="1"/>
  <c r="AP2626" i="1"/>
  <c r="AP2618" i="1"/>
  <c r="AP2820" i="1"/>
  <c r="AP2788" i="1"/>
  <c r="AP2765" i="1"/>
  <c r="AP2754" i="1"/>
  <c r="AP2747" i="1"/>
  <c r="AP2739" i="1"/>
  <c r="AP2731" i="1"/>
  <c r="AP2723" i="1"/>
  <c r="AP2715" i="1"/>
  <c r="AP2707" i="1"/>
  <c r="AP2699" i="1"/>
  <c r="AP2691" i="1"/>
  <c r="AP2683" i="1"/>
  <c r="AP2675" i="1"/>
  <c r="AP2667" i="1"/>
  <c r="AP2659" i="1"/>
  <c r="AP2651" i="1"/>
  <c r="AP2643" i="1"/>
  <c r="AP2635" i="1"/>
  <c r="AP2627" i="1"/>
  <c r="AP2619" i="1"/>
  <c r="AP2611" i="1"/>
  <c r="AP2603" i="1"/>
  <c r="AP2595" i="1"/>
  <c r="AP2587" i="1"/>
  <c r="AP2579" i="1"/>
  <c r="AP2571" i="1"/>
  <c r="AP2563" i="1"/>
  <c r="AP2835" i="1"/>
  <c r="AP2803" i="1"/>
  <c r="AP2780" i="1"/>
  <c r="AP2771" i="1"/>
  <c r="AP2748" i="1"/>
  <c r="AP2740" i="1"/>
  <c r="AP2732" i="1"/>
  <c r="AP2724" i="1"/>
  <c r="AP2716" i="1"/>
  <c r="AP2708" i="1"/>
  <c r="AP2700" i="1"/>
  <c r="AP2692" i="1"/>
  <c r="AP2684" i="1"/>
  <c r="AP2676" i="1"/>
  <c r="AP2668" i="1"/>
  <c r="AP2660" i="1"/>
  <c r="AP2652" i="1"/>
  <c r="AP2644" i="1"/>
  <c r="AP2636" i="1"/>
  <c r="AP2628" i="1"/>
  <c r="AP2620" i="1"/>
  <c r="AP2612" i="1"/>
  <c r="AP2604" i="1"/>
  <c r="AP2596" i="1"/>
  <c r="AP2588" i="1"/>
  <c r="AP2580" i="1"/>
  <c r="AP2572" i="1"/>
  <c r="AP2564" i="1"/>
  <c r="AP2602" i="1"/>
  <c r="AP2586" i="1"/>
  <c r="AP2570" i="1"/>
  <c r="AP2549" i="1"/>
  <c r="AP2541" i="1"/>
  <c r="AP2533" i="1"/>
  <c r="AP2525" i="1"/>
  <c r="AP2517" i="1"/>
  <c r="AP2509" i="1"/>
  <c r="AP2501" i="1"/>
  <c r="AP2493" i="1"/>
  <c r="AP2485" i="1"/>
  <c r="AP2477" i="1"/>
  <c r="AP2469" i="1"/>
  <c r="AP2461" i="1"/>
  <c r="AP2453" i="1"/>
  <c r="AP2445" i="1"/>
  <c r="AP2437" i="1"/>
  <c r="AP2429" i="1"/>
  <c r="AP2421" i="1"/>
  <c r="AP2413" i="1"/>
  <c r="AP2405" i="1"/>
  <c r="AP2617" i="1"/>
  <c r="AP2609" i="1"/>
  <c r="AP2593" i="1"/>
  <c r="AP2577" i="1"/>
  <c r="AP2561" i="1"/>
  <c r="AP2557" i="1"/>
  <c r="AP2550" i="1"/>
  <c r="AP2542" i="1"/>
  <c r="AP2534" i="1"/>
  <c r="AP2526" i="1"/>
  <c r="AP2518" i="1"/>
  <c r="AP2510" i="1"/>
  <c r="AP2502" i="1"/>
  <c r="AP2494" i="1"/>
  <c r="AP2486" i="1"/>
  <c r="AP2478" i="1"/>
  <c r="AP2470" i="1"/>
  <c r="AP2462" i="1"/>
  <c r="AP2454" i="1"/>
  <c r="AP2446" i="1"/>
  <c r="AP2438" i="1"/>
  <c r="AP2430" i="1"/>
  <c r="AP2422" i="1"/>
  <c r="AP2414" i="1"/>
  <c r="AP2599" i="1"/>
  <c r="AP2583" i="1"/>
  <c r="AP2567" i="1"/>
  <c r="AP2551" i="1"/>
  <c r="AP2543" i="1"/>
  <c r="AP2535" i="1"/>
  <c r="AP2527" i="1"/>
  <c r="AP2519" i="1"/>
  <c r="AP2511" i="1"/>
  <c r="AP2503" i="1"/>
  <c r="AP2495" i="1"/>
  <c r="AP2487" i="1"/>
  <c r="AP2479" i="1"/>
  <c r="AP2471" i="1"/>
  <c r="AP2463" i="1"/>
  <c r="AP2455" i="1"/>
  <c r="AP2447" i="1"/>
  <c r="AP2439" i="1"/>
  <c r="AP2431" i="1"/>
  <c r="AP2423" i="1"/>
  <c r="AP2415" i="1"/>
  <c r="AP2407" i="1"/>
  <c r="AP2606" i="1"/>
  <c r="AP2590" i="1"/>
  <c r="AP2574" i="1"/>
  <c r="AP2558" i="1"/>
  <c r="AP2552" i="1"/>
  <c r="AP2544" i="1"/>
  <c r="AP2536" i="1"/>
  <c r="AP2528" i="1"/>
  <c r="AP2520" i="1"/>
  <c r="AP2512" i="1"/>
  <c r="AP2504" i="1"/>
  <c r="AP2496" i="1"/>
  <c r="AP2488" i="1"/>
  <c r="AP2480" i="1"/>
  <c r="AP2472" i="1"/>
  <c r="AP2464" i="1"/>
  <c r="AP2456" i="1"/>
  <c r="AP2448" i="1"/>
  <c r="AP2440" i="1"/>
  <c r="AP2432" i="1"/>
  <c r="AP2424" i="1"/>
  <c r="AP2416" i="1"/>
  <c r="AP2408" i="1"/>
  <c r="AP2610" i="1"/>
  <c r="AP2594" i="1"/>
  <c r="AP2578" i="1"/>
  <c r="AP2562" i="1"/>
  <c r="AP2553" i="1"/>
  <c r="AP2545" i="1"/>
  <c r="AP2537" i="1"/>
  <c r="AP2529" i="1"/>
  <c r="AP2521" i="1"/>
  <c r="AP2513" i="1"/>
  <c r="AP2505" i="1"/>
  <c r="AP2497" i="1"/>
  <c r="AP2489" i="1"/>
  <c r="AP2481" i="1"/>
  <c r="AP2473" i="1"/>
  <c r="AP2465" i="1"/>
  <c r="AP2457" i="1"/>
  <c r="AP2449" i="1"/>
  <c r="AP2441" i="1"/>
  <c r="AP2433" i="1"/>
  <c r="AP2425" i="1"/>
  <c r="AP2417" i="1"/>
  <c r="AP2409" i="1"/>
  <c r="AP2601" i="1"/>
  <c r="AP2585" i="1"/>
  <c r="AP2569" i="1"/>
  <c r="AP2554" i="1"/>
  <c r="AP2546" i="1"/>
  <c r="AP2538" i="1"/>
  <c r="AP2530" i="1"/>
  <c r="AP2522" i="1"/>
  <c r="AP2514" i="1"/>
  <c r="AP2506" i="1"/>
  <c r="AP2498" i="1"/>
  <c r="AP2490" i="1"/>
  <c r="AP2482" i="1"/>
  <c r="AP2474" i="1"/>
  <c r="AP2466" i="1"/>
  <c r="AP2458" i="1"/>
  <c r="AP2450" i="1"/>
  <c r="AP2442" i="1"/>
  <c r="AP2434" i="1"/>
  <c r="AP2426" i="1"/>
  <c r="AP2418" i="1"/>
  <c r="AP2410" i="1"/>
  <c r="AP2607" i="1"/>
  <c r="AP2591" i="1"/>
  <c r="AP2575" i="1"/>
  <c r="AP2559" i="1"/>
  <c r="AP2555" i="1"/>
  <c r="AP2547" i="1"/>
  <c r="AP2539" i="1"/>
  <c r="AP2531" i="1"/>
  <c r="AP2523" i="1"/>
  <c r="AP2515" i="1"/>
  <c r="AP2507" i="1"/>
  <c r="AP2499" i="1"/>
  <c r="AP2491" i="1"/>
  <c r="AP2483" i="1"/>
  <c r="AP2475" i="1"/>
  <c r="AP2467" i="1"/>
  <c r="AP2459" i="1"/>
  <c r="AP2451" i="1"/>
  <c r="AP2443" i="1"/>
  <c r="AP2435" i="1"/>
  <c r="AP2427" i="1"/>
  <c r="AP2419" i="1"/>
  <c r="AP2411" i="1"/>
  <c r="AP2406" i="1"/>
  <c r="AP2598" i="1"/>
  <c r="AP2582" i="1"/>
  <c r="AP2566" i="1"/>
  <c r="AP2556" i="1"/>
  <c r="AP2548" i="1"/>
  <c r="AP2540" i="1"/>
  <c r="AP2532" i="1"/>
  <c r="AP2524" i="1"/>
  <c r="AP2516" i="1"/>
  <c r="AP2508" i="1"/>
  <c r="AP2500" i="1"/>
  <c r="AP2492" i="1"/>
  <c r="AP2484" i="1"/>
  <c r="AP2476" i="1"/>
  <c r="AP2468" i="1"/>
  <c r="AP2460" i="1"/>
  <c r="AP2452" i="1"/>
  <c r="AP2444" i="1"/>
  <c r="AP2436" i="1"/>
  <c r="AP2428" i="1"/>
  <c r="AP2420" i="1"/>
  <c r="AP2412" i="1"/>
  <c r="AP2404" i="1"/>
  <c r="AO3993" i="1"/>
  <c r="AO3989" i="1"/>
  <c r="AO3985" i="1"/>
  <c r="AO3981" i="1"/>
  <c r="AO3977" i="1"/>
  <c r="AO3973" i="1"/>
  <c r="AO3969" i="1"/>
  <c r="AO3965" i="1"/>
  <c r="AO3961" i="1"/>
  <c r="AO3957" i="1"/>
  <c r="AO3953" i="1"/>
  <c r="AO3949" i="1"/>
  <c r="AO3945" i="1"/>
  <c r="AO3941" i="1"/>
  <c r="AO3937" i="1"/>
  <c r="AO3933" i="1"/>
  <c r="AO3929" i="1"/>
  <c r="AO3925" i="1"/>
  <c r="AO3921" i="1"/>
  <c r="AO3917" i="1"/>
  <c r="AO3913" i="1"/>
  <c r="AO3909" i="1"/>
  <c r="AO3905" i="1"/>
  <c r="AO3901" i="1"/>
  <c r="AO3897" i="1"/>
  <c r="AO3893" i="1"/>
  <c r="AO3889" i="1"/>
  <c r="AO3885" i="1"/>
  <c r="AO3881" i="1"/>
  <c r="AO3877" i="1"/>
  <c r="AO3873" i="1"/>
  <c r="AO3869" i="1"/>
  <c r="AO3865" i="1"/>
  <c r="AO3861" i="1"/>
  <c r="AO3857" i="1"/>
  <c r="AO3992" i="1"/>
  <c r="AO3988" i="1"/>
  <c r="AO3984" i="1"/>
  <c r="AO3980" i="1"/>
  <c r="AO3976" i="1"/>
  <c r="AO3972" i="1"/>
  <c r="AO3968" i="1"/>
  <c r="AO3964" i="1"/>
  <c r="AO3960" i="1"/>
  <c r="AO3956" i="1"/>
  <c r="AO3952" i="1"/>
  <c r="AO3948" i="1"/>
  <c r="AO3944" i="1"/>
  <c r="AO3940" i="1"/>
  <c r="AO3936" i="1"/>
  <c r="AO3932" i="1"/>
  <c r="AO3928" i="1"/>
  <c r="AO3924" i="1"/>
  <c r="AO3920" i="1"/>
  <c r="AO3916" i="1"/>
  <c r="AO3912" i="1"/>
  <c r="AO3908" i="1"/>
  <c r="AO3904" i="1"/>
  <c r="AO3900" i="1"/>
  <c r="AO3896" i="1"/>
  <c r="AO3892" i="1"/>
  <c r="AO3991" i="1"/>
  <c r="AO3987" i="1"/>
  <c r="AO3983" i="1"/>
  <c r="AO3979" i="1"/>
  <c r="AO3975" i="1"/>
  <c r="AO3971" i="1"/>
  <c r="AO3967" i="1"/>
  <c r="AO3963" i="1"/>
  <c r="AO3959" i="1"/>
  <c r="AO3955" i="1"/>
  <c r="AO3951" i="1"/>
  <c r="AO3947" i="1"/>
  <c r="AO3943" i="1"/>
  <c r="AO3939" i="1"/>
  <c r="AO3935" i="1"/>
  <c r="AO3931" i="1"/>
  <c r="AO3927" i="1"/>
  <c r="AO3923" i="1"/>
  <c r="AO3919" i="1"/>
  <c r="AO3915" i="1"/>
  <c r="AO3911" i="1"/>
  <c r="AO3907" i="1"/>
  <c r="AO3903" i="1"/>
  <c r="AO3899" i="1"/>
  <c r="AO3895" i="1"/>
  <c r="AO3891" i="1"/>
  <c r="AO3994" i="1"/>
  <c r="AO3990" i="1"/>
  <c r="AO3986" i="1"/>
  <c r="AO3982" i="1"/>
  <c r="AO3978" i="1"/>
  <c r="AO3974" i="1"/>
  <c r="AO3970" i="1"/>
  <c r="AO3966" i="1"/>
  <c r="AO3962" i="1"/>
  <c r="AO3958" i="1"/>
  <c r="AO3954" i="1"/>
  <c r="AO3950" i="1"/>
  <c r="AO3946" i="1"/>
  <c r="AO3942" i="1"/>
  <c r="AO3938" i="1"/>
  <c r="AO3934" i="1"/>
  <c r="AO3930" i="1"/>
  <c r="AO3926" i="1"/>
  <c r="AO3922" i="1"/>
  <c r="AO3918" i="1"/>
  <c r="AO3914" i="1"/>
  <c r="AO3910" i="1"/>
  <c r="AO3906" i="1"/>
  <c r="AO3902" i="1"/>
  <c r="AO3898" i="1"/>
  <c r="AO3894" i="1"/>
  <c r="AO3890" i="1"/>
  <c r="AO3886" i="1"/>
  <c r="AO3882" i="1"/>
  <c r="AO3878" i="1"/>
  <c r="AO3874" i="1"/>
  <c r="AO3870" i="1"/>
  <c r="AO3866" i="1"/>
  <c r="AO3862" i="1"/>
  <c r="AO3858" i="1"/>
  <c r="AO3854" i="1"/>
  <c r="AO3850" i="1"/>
  <c r="AO3846" i="1"/>
  <c r="AO3842" i="1"/>
  <c r="AO3838" i="1"/>
  <c r="AO3834" i="1"/>
  <c r="AO3830" i="1"/>
  <c r="AO3826" i="1"/>
  <c r="AO3887" i="1"/>
  <c r="AO3879" i="1"/>
  <c r="AO3871" i="1"/>
  <c r="AO3863" i="1"/>
  <c r="AO3855" i="1"/>
  <c r="AO3849" i="1"/>
  <c r="AO3844" i="1"/>
  <c r="AO3839" i="1"/>
  <c r="AO3833" i="1"/>
  <c r="AO3828" i="1"/>
  <c r="AO3823" i="1"/>
  <c r="AO3819" i="1"/>
  <c r="AO3815" i="1"/>
  <c r="AO3811" i="1"/>
  <c r="AO3807" i="1"/>
  <c r="AO3803" i="1"/>
  <c r="AO3799" i="1"/>
  <c r="AO3795" i="1"/>
  <c r="AO3791" i="1"/>
  <c r="AO3787" i="1"/>
  <c r="AO3783" i="1"/>
  <c r="AO3779" i="1"/>
  <c r="AO3775" i="1"/>
  <c r="AO3771" i="1"/>
  <c r="AO3767" i="1"/>
  <c r="AO3763" i="1"/>
  <c r="AO3759" i="1"/>
  <c r="AO3755" i="1"/>
  <c r="AO3751" i="1"/>
  <c r="AO3747" i="1"/>
  <c r="AO3743" i="1"/>
  <c r="AO3739" i="1"/>
  <c r="AO3735" i="1"/>
  <c r="AO3731" i="1"/>
  <c r="AO3727" i="1"/>
  <c r="AO3723" i="1"/>
  <c r="AO3719" i="1"/>
  <c r="AO3715" i="1"/>
  <c r="AO3711" i="1"/>
  <c r="AO3707" i="1"/>
  <c r="AO3703" i="1"/>
  <c r="AO3699" i="1"/>
  <c r="AO3884" i="1"/>
  <c r="AO3876" i="1"/>
  <c r="AO3868" i="1"/>
  <c r="AO3860" i="1"/>
  <c r="AO3853" i="1"/>
  <c r="AO3848" i="1"/>
  <c r="AO3843" i="1"/>
  <c r="AO3837" i="1"/>
  <c r="AO3832" i="1"/>
  <c r="AO3827" i="1"/>
  <c r="AO3822" i="1"/>
  <c r="AO3818" i="1"/>
  <c r="AO3814" i="1"/>
  <c r="AO3810" i="1"/>
  <c r="AO3806" i="1"/>
  <c r="AO3802" i="1"/>
  <c r="AO3798" i="1"/>
  <c r="AO3794" i="1"/>
  <c r="AO3790" i="1"/>
  <c r="AO3883" i="1"/>
  <c r="AO3875" i="1"/>
  <c r="AO3867" i="1"/>
  <c r="AO3859" i="1"/>
  <c r="AO3852" i="1"/>
  <c r="AO3847" i="1"/>
  <c r="AO3841" i="1"/>
  <c r="AO3836" i="1"/>
  <c r="AO3831" i="1"/>
  <c r="AO3825" i="1"/>
  <c r="AO3821" i="1"/>
  <c r="AO3817" i="1"/>
  <c r="AO3813" i="1"/>
  <c r="AO3809" i="1"/>
  <c r="AO3805" i="1"/>
  <c r="AO3801" i="1"/>
  <c r="AO3797" i="1"/>
  <c r="AO3793" i="1"/>
  <c r="AO3789" i="1"/>
  <c r="AO3785" i="1"/>
  <c r="AO3781" i="1"/>
  <c r="AO3777" i="1"/>
  <c r="AO3773" i="1"/>
  <c r="AO3769" i="1"/>
  <c r="AO3765" i="1"/>
  <c r="AO3761" i="1"/>
  <c r="AO3757" i="1"/>
  <c r="AO3753" i="1"/>
  <c r="AO3749" i="1"/>
  <c r="AO3745" i="1"/>
  <c r="AO3741" i="1"/>
  <c r="AO3737" i="1"/>
  <c r="AO3733" i="1"/>
  <c r="AO3729" i="1"/>
  <c r="AO3725" i="1"/>
  <c r="AO3721" i="1"/>
  <c r="AO3717" i="1"/>
  <c r="AO3713" i="1"/>
  <c r="AO3709" i="1"/>
  <c r="AO3705" i="1"/>
  <c r="AO3701" i="1"/>
  <c r="AO3693" i="1"/>
  <c r="AO3689" i="1"/>
  <c r="AO3685" i="1"/>
  <c r="AO3681" i="1"/>
  <c r="AO3677" i="1"/>
  <c r="AO3673" i="1"/>
  <c r="AO3669" i="1"/>
  <c r="AO3665" i="1"/>
  <c r="AO3661" i="1"/>
  <c r="AO3657" i="1"/>
  <c r="AO3653" i="1"/>
  <c r="AO3649" i="1"/>
  <c r="AO3645" i="1"/>
  <c r="AO3641" i="1"/>
  <c r="AO3637" i="1"/>
  <c r="AO3633" i="1"/>
  <c r="AO3629" i="1"/>
  <c r="AO3625" i="1"/>
  <c r="AO3621" i="1"/>
  <c r="AO3617" i="1"/>
  <c r="AO3613" i="1"/>
  <c r="AO3609" i="1"/>
  <c r="AO3605" i="1"/>
  <c r="AO3601" i="1"/>
  <c r="AO3597" i="1"/>
  <c r="AO3593" i="1"/>
  <c r="AO3589" i="1"/>
  <c r="AO3585" i="1"/>
  <c r="AO3581" i="1"/>
  <c r="AO3577" i="1"/>
  <c r="AO3573" i="1"/>
  <c r="AO3569" i="1"/>
  <c r="AO3565" i="1"/>
  <c r="AO3880" i="1"/>
  <c r="AO3851" i="1"/>
  <c r="AO3829" i="1"/>
  <c r="AO3812" i="1"/>
  <c r="AO3796" i="1"/>
  <c r="AO3784" i="1"/>
  <c r="AO3776" i="1"/>
  <c r="AO3768" i="1"/>
  <c r="AO3760" i="1"/>
  <c r="AO3752" i="1"/>
  <c r="AO3744" i="1"/>
  <c r="AO3736" i="1"/>
  <c r="AO3728" i="1"/>
  <c r="AO3720" i="1"/>
  <c r="AO3712" i="1"/>
  <c r="AO3704" i="1"/>
  <c r="AO3697" i="1"/>
  <c r="AO3692" i="1"/>
  <c r="AO3688" i="1"/>
  <c r="AO3684" i="1"/>
  <c r="AO3680" i="1"/>
  <c r="AO3676" i="1"/>
  <c r="AO3672" i="1"/>
  <c r="AO3668" i="1"/>
  <c r="AO3664" i="1"/>
  <c r="AO3660" i="1"/>
  <c r="AO3656" i="1"/>
  <c r="AO3652" i="1"/>
  <c r="AO3648" i="1"/>
  <c r="AO3644" i="1"/>
  <c r="AO3640" i="1"/>
  <c r="AO3636" i="1"/>
  <c r="AO3632" i="1"/>
  <c r="AO3628" i="1"/>
  <c r="AO3624" i="1"/>
  <c r="AO3620" i="1"/>
  <c r="AO3616" i="1"/>
  <c r="AO3612" i="1"/>
  <c r="AO3608" i="1"/>
  <c r="AO3604" i="1"/>
  <c r="AO3600" i="1"/>
  <c r="AO3872" i="1"/>
  <c r="AO3845" i="1"/>
  <c r="AO3824" i="1"/>
  <c r="AO3808" i="1"/>
  <c r="AO3792" i="1"/>
  <c r="AO3782" i="1"/>
  <c r="AO3774" i="1"/>
  <c r="AO3766" i="1"/>
  <c r="AO3758" i="1"/>
  <c r="AO3750" i="1"/>
  <c r="AO3742" i="1"/>
  <c r="AO3734" i="1"/>
  <c r="AO3726" i="1"/>
  <c r="AO3718" i="1"/>
  <c r="AO3710" i="1"/>
  <c r="AO3702" i="1"/>
  <c r="AO3696" i="1"/>
  <c r="AO3695" i="1"/>
  <c r="AO3691" i="1"/>
  <c r="AO3687" i="1"/>
  <c r="AO3683" i="1"/>
  <c r="AO3679" i="1"/>
  <c r="AO3675" i="1"/>
  <c r="AO3671" i="1"/>
  <c r="AO3667" i="1"/>
  <c r="AO3663" i="1"/>
  <c r="AO3659" i="1"/>
  <c r="AO3655" i="1"/>
  <c r="AO3651" i="1"/>
  <c r="AO3647" i="1"/>
  <c r="AO3643" i="1"/>
  <c r="AO3639" i="1"/>
  <c r="AO3635" i="1"/>
  <c r="AO3631" i="1"/>
  <c r="AO3627" i="1"/>
  <c r="AO3623" i="1"/>
  <c r="AO3619" i="1"/>
  <c r="AO3615" i="1"/>
  <c r="AO3611" i="1"/>
  <c r="AO3607" i="1"/>
  <c r="AO3603" i="1"/>
  <c r="AO3599" i="1"/>
  <c r="AO3595" i="1"/>
  <c r="AO3591" i="1"/>
  <c r="AO3587" i="1"/>
  <c r="AO3864" i="1"/>
  <c r="AO3840" i="1"/>
  <c r="AO3820" i="1"/>
  <c r="AO3804" i="1"/>
  <c r="AO3788" i="1"/>
  <c r="AO3780" i="1"/>
  <c r="AO3772" i="1"/>
  <c r="AO3764" i="1"/>
  <c r="AO3756" i="1"/>
  <c r="AO3748" i="1"/>
  <c r="AO3740" i="1"/>
  <c r="AO3732" i="1"/>
  <c r="AO3724" i="1"/>
  <c r="AO3716" i="1"/>
  <c r="AO3708" i="1"/>
  <c r="AO3700" i="1"/>
  <c r="AO3694" i="1"/>
  <c r="AO3690" i="1"/>
  <c r="AO3686" i="1"/>
  <c r="AO3682" i="1"/>
  <c r="AO3678" i="1"/>
  <c r="AO3674" i="1"/>
  <c r="AO3670" i="1"/>
  <c r="AO3666" i="1"/>
  <c r="AO3662" i="1"/>
  <c r="AO3658" i="1"/>
  <c r="AO3654" i="1"/>
  <c r="AO3650" i="1"/>
  <c r="AO3646" i="1"/>
  <c r="AO3642" i="1"/>
  <c r="AO3638" i="1"/>
  <c r="AO3634" i="1"/>
  <c r="AO3630" i="1"/>
  <c r="AO3626" i="1"/>
  <c r="AO3622" i="1"/>
  <c r="AO3618" i="1"/>
  <c r="AO3614" i="1"/>
  <c r="AO3610" i="1"/>
  <c r="AO3606" i="1"/>
  <c r="AO3602" i="1"/>
  <c r="AO3598" i="1"/>
  <c r="AO3594" i="1"/>
  <c r="AO3590" i="1"/>
  <c r="AO3586" i="1"/>
  <c r="AO3582" i="1"/>
  <c r="AO3578" i="1"/>
  <c r="AO3574" i="1"/>
  <c r="AO3570" i="1"/>
  <c r="AO3566" i="1"/>
  <c r="AO3562" i="1"/>
  <c r="AO3558" i="1"/>
  <c r="AO3554" i="1"/>
  <c r="AO3550" i="1"/>
  <c r="AO3546" i="1"/>
  <c r="AO3542" i="1"/>
  <c r="AO3538" i="1"/>
  <c r="AO3534" i="1"/>
  <c r="AO3530" i="1"/>
  <c r="AO3526" i="1"/>
  <c r="AO3522" i="1"/>
  <c r="AO3518" i="1"/>
  <c r="AO3514" i="1"/>
  <c r="AO3560" i="1"/>
  <c r="AO3555" i="1"/>
  <c r="AO3549" i="1"/>
  <c r="AO3544" i="1"/>
  <c r="AO3539" i="1"/>
  <c r="AO3533" i="1"/>
  <c r="AO3528" i="1"/>
  <c r="AO3523" i="1"/>
  <c r="AO3517" i="1"/>
  <c r="AO3512" i="1"/>
  <c r="AO3856" i="1"/>
  <c r="AO3786" i="1"/>
  <c r="AO3754" i="1"/>
  <c r="AO3722" i="1"/>
  <c r="AO3596" i="1"/>
  <c r="AO3583" i="1"/>
  <c r="AO3575" i="1"/>
  <c r="AO3567" i="1"/>
  <c r="AO3559" i="1"/>
  <c r="AO3553" i="1"/>
  <c r="AO3548" i="1"/>
  <c r="AO3543" i="1"/>
  <c r="AO3537" i="1"/>
  <c r="AO3532" i="1"/>
  <c r="AO3527" i="1"/>
  <c r="AO3521" i="1"/>
  <c r="AO3516" i="1"/>
  <c r="AO3511" i="1"/>
  <c r="AO3507" i="1"/>
  <c r="AO3503" i="1"/>
  <c r="AO3499" i="1"/>
  <c r="AO3495" i="1"/>
  <c r="AO3491" i="1"/>
  <c r="AO3487" i="1"/>
  <c r="AO3483" i="1"/>
  <c r="AO3479" i="1"/>
  <c r="AO3475" i="1"/>
  <c r="AO3471" i="1"/>
  <c r="AO3467" i="1"/>
  <c r="AO3463" i="1"/>
  <c r="AO3459" i="1"/>
  <c r="AO3455" i="1"/>
  <c r="AO3451" i="1"/>
  <c r="AO3447" i="1"/>
  <c r="AO3443" i="1"/>
  <c r="AO3439" i="1"/>
  <c r="AO3435" i="1"/>
  <c r="AO3431" i="1"/>
  <c r="AO3427" i="1"/>
  <c r="AO3423" i="1"/>
  <c r="AO3419" i="1"/>
  <c r="AO3415" i="1"/>
  <c r="AO3411" i="1"/>
  <c r="AO3407" i="1"/>
  <c r="AO3835" i="1"/>
  <c r="AO3778" i="1"/>
  <c r="AO3746" i="1"/>
  <c r="AO3714" i="1"/>
  <c r="AO3592" i="1"/>
  <c r="AO3580" i="1"/>
  <c r="AO3572" i="1"/>
  <c r="AO3564" i="1"/>
  <c r="AO3557" i="1"/>
  <c r="AO3552" i="1"/>
  <c r="AO3547" i="1"/>
  <c r="AO3541" i="1"/>
  <c r="AO3536" i="1"/>
  <c r="AO3531" i="1"/>
  <c r="AO3525" i="1"/>
  <c r="AO3520" i="1"/>
  <c r="AO3515" i="1"/>
  <c r="AO3510" i="1"/>
  <c r="AO3506" i="1"/>
  <c r="AO3502" i="1"/>
  <c r="AO3498" i="1"/>
  <c r="AO3494" i="1"/>
  <c r="AO3490" i="1"/>
  <c r="AO3486" i="1"/>
  <c r="AO3482" i="1"/>
  <c r="AO3478" i="1"/>
  <c r="AO3474" i="1"/>
  <c r="AO3470" i="1"/>
  <c r="AO3466" i="1"/>
  <c r="AO3462" i="1"/>
  <c r="AO3816" i="1"/>
  <c r="AO3770" i="1"/>
  <c r="AO3738" i="1"/>
  <c r="AO3706" i="1"/>
  <c r="AO3588" i="1"/>
  <c r="AO3579" i="1"/>
  <c r="AO3571" i="1"/>
  <c r="AO3563" i="1"/>
  <c r="AO3561" i="1"/>
  <c r="AO3556" i="1"/>
  <c r="AO3551" i="1"/>
  <c r="AO3545" i="1"/>
  <c r="AO3540" i="1"/>
  <c r="AO3535" i="1"/>
  <c r="AO3529" i="1"/>
  <c r="AO3524" i="1"/>
  <c r="AO3519" i="1"/>
  <c r="AO3513" i="1"/>
  <c r="AO3509" i="1"/>
  <c r="AO3505" i="1"/>
  <c r="AO3501" i="1"/>
  <c r="AO3497" i="1"/>
  <c r="AO3493" i="1"/>
  <c r="AO3489" i="1"/>
  <c r="AO3485" i="1"/>
  <c r="AO3481" i="1"/>
  <c r="AO3477" i="1"/>
  <c r="AO3473" i="1"/>
  <c r="AO3469" i="1"/>
  <c r="AO3465" i="1"/>
  <c r="AO3461" i="1"/>
  <c r="AO3457" i="1"/>
  <c r="AO3453" i="1"/>
  <c r="AO3449" i="1"/>
  <c r="AO3445" i="1"/>
  <c r="AO3441" i="1"/>
  <c r="AO3437" i="1"/>
  <c r="AO3433" i="1"/>
  <c r="AO3429" i="1"/>
  <c r="AO3425" i="1"/>
  <c r="AO3421" i="1"/>
  <c r="AO3417" i="1"/>
  <c r="AO3413" i="1"/>
  <c r="AO3409" i="1"/>
  <c r="AO3405" i="1"/>
  <c r="AO3403" i="1"/>
  <c r="AO3399" i="1"/>
  <c r="AO3395" i="1"/>
  <c r="AO3391" i="1"/>
  <c r="AO3387" i="1"/>
  <c r="AO3383" i="1"/>
  <c r="AO3379" i="1"/>
  <c r="AO3375" i="1"/>
  <c r="AO3371" i="1"/>
  <c r="AO3367" i="1"/>
  <c r="AO3363" i="1"/>
  <c r="AO3359" i="1"/>
  <c r="AO3355" i="1"/>
  <c r="AO3351" i="1"/>
  <c r="AO3347" i="1"/>
  <c r="AO3343" i="1"/>
  <c r="AO3339" i="1"/>
  <c r="AO3335" i="1"/>
  <c r="AO3331" i="1"/>
  <c r="AO3327" i="1"/>
  <c r="AO3323" i="1"/>
  <c r="AO3319" i="1"/>
  <c r="AO3315" i="1"/>
  <c r="AO3311" i="1"/>
  <c r="AO3307" i="1"/>
  <c r="AO3303" i="1"/>
  <c r="AO3299" i="1"/>
  <c r="AO3295" i="1"/>
  <c r="AO3291" i="1"/>
  <c r="AO3287" i="1"/>
  <c r="AO3283" i="1"/>
  <c r="AO3279" i="1"/>
  <c r="AO3275" i="1"/>
  <c r="AO3271" i="1"/>
  <c r="AO3267" i="1"/>
  <c r="AO3263" i="1"/>
  <c r="AO3259" i="1"/>
  <c r="AO3255" i="1"/>
  <c r="AO3251" i="1"/>
  <c r="AO3247" i="1"/>
  <c r="AO3243" i="1"/>
  <c r="AO3239" i="1"/>
  <c r="AO3235" i="1"/>
  <c r="AO3231" i="1"/>
  <c r="AO3227" i="1"/>
  <c r="AO3223" i="1"/>
  <c r="AO3219" i="1"/>
  <c r="AO3215" i="1"/>
  <c r="AO3211" i="1"/>
  <c r="AO3207" i="1"/>
  <c r="AO3203" i="1"/>
  <c r="AO3199" i="1"/>
  <c r="AO3195" i="1"/>
  <c r="AO3191" i="1"/>
  <c r="AO3187" i="1"/>
  <c r="AO3183" i="1"/>
  <c r="AO3800" i="1"/>
  <c r="AO3584" i="1"/>
  <c r="AO3504" i="1"/>
  <c r="AO3488" i="1"/>
  <c r="AO3472" i="1"/>
  <c r="AO3458" i="1"/>
  <c r="AO3450" i="1"/>
  <c r="AO3442" i="1"/>
  <c r="AO3434" i="1"/>
  <c r="AO3426" i="1"/>
  <c r="AO3418" i="1"/>
  <c r="AO3410" i="1"/>
  <c r="AO3402" i="1"/>
  <c r="AO3398" i="1"/>
  <c r="AO3394" i="1"/>
  <c r="AO3390" i="1"/>
  <c r="AO3386" i="1"/>
  <c r="AO3382" i="1"/>
  <c r="AO3378" i="1"/>
  <c r="AO3374" i="1"/>
  <c r="AO3370" i="1"/>
  <c r="AO3366" i="1"/>
  <c r="AO3362" i="1"/>
  <c r="AO3358" i="1"/>
  <c r="AO3354" i="1"/>
  <c r="AO3350" i="1"/>
  <c r="AO3346" i="1"/>
  <c r="AO3342" i="1"/>
  <c r="AO3338" i="1"/>
  <c r="AO3334" i="1"/>
  <c r="AO3330" i="1"/>
  <c r="AO3326" i="1"/>
  <c r="AO3322" i="1"/>
  <c r="AO3318" i="1"/>
  <c r="AO3314" i="1"/>
  <c r="AO3310" i="1"/>
  <c r="AO3306" i="1"/>
  <c r="AO3302" i="1"/>
  <c r="AO3298" i="1"/>
  <c r="AO3294" i="1"/>
  <c r="AO3290" i="1"/>
  <c r="AO3286" i="1"/>
  <c r="AO3282" i="1"/>
  <c r="AO3278" i="1"/>
  <c r="AO3274" i="1"/>
  <c r="AO3270" i="1"/>
  <c r="AO3762" i="1"/>
  <c r="AO3576" i="1"/>
  <c r="AO3500" i="1"/>
  <c r="AO3484" i="1"/>
  <c r="AO3468" i="1"/>
  <c r="AO3456" i="1"/>
  <c r="AO3448" i="1"/>
  <c r="AO3440" i="1"/>
  <c r="AO3432" i="1"/>
  <c r="AO3424" i="1"/>
  <c r="AO3416" i="1"/>
  <c r="AO3408" i="1"/>
  <c r="AO3401" i="1"/>
  <c r="AO3397" i="1"/>
  <c r="AO3393" i="1"/>
  <c r="AO3389" i="1"/>
  <c r="AO3385" i="1"/>
  <c r="AO3381" i="1"/>
  <c r="AO3377" i="1"/>
  <c r="AO3373" i="1"/>
  <c r="AO3369" i="1"/>
  <c r="AO3365" i="1"/>
  <c r="AO3361" i="1"/>
  <c r="AO3357" i="1"/>
  <c r="AO3353" i="1"/>
  <c r="AO3349" i="1"/>
  <c r="AO3345" i="1"/>
  <c r="AO3341" i="1"/>
  <c r="AO3337" i="1"/>
  <c r="AO3333" i="1"/>
  <c r="AO3329" i="1"/>
  <c r="AO3325" i="1"/>
  <c r="AO3321" i="1"/>
  <c r="AO3317" i="1"/>
  <c r="AO3313" i="1"/>
  <c r="AO3309" i="1"/>
  <c r="AO3305" i="1"/>
  <c r="AO3301" i="1"/>
  <c r="AO3297" i="1"/>
  <c r="AO3293" i="1"/>
  <c r="AO3289" i="1"/>
  <c r="AO3285" i="1"/>
  <c r="AO3281" i="1"/>
  <c r="AO3277" i="1"/>
  <c r="AO3273" i="1"/>
  <c r="AO3730" i="1"/>
  <c r="AO3568" i="1"/>
  <c r="AO3496" i="1"/>
  <c r="AO3480" i="1"/>
  <c r="AO3464" i="1"/>
  <c r="AO3454" i="1"/>
  <c r="AO3446" i="1"/>
  <c r="AO3438" i="1"/>
  <c r="AO3430" i="1"/>
  <c r="AO3422" i="1"/>
  <c r="AO3414" i="1"/>
  <c r="AO3406" i="1"/>
  <c r="AO3400" i="1"/>
  <c r="AO3396" i="1"/>
  <c r="AO3392" i="1"/>
  <c r="AO3388" i="1"/>
  <c r="AO3384" i="1"/>
  <c r="AO3380" i="1"/>
  <c r="AO3376" i="1"/>
  <c r="AO3372" i="1"/>
  <c r="AO3368" i="1"/>
  <c r="AO3364" i="1"/>
  <c r="AO3360" i="1"/>
  <c r="AO3356" i="1"/>
  <c r="AO3352" i="1"/>
  <c r="AO3348" i="1"/>
  <c r="AO3344" i="1"/>
  <c r="AO3340" i="1"/>
  <c r="AO3336" i="1"/>
  <c r="AO3332" i="1"/>
  <c r="AO3328" i="1"/>
  <c r="AO3324" i="1"/>
  <c r="AO3320" i="1"/>
  <c r="AO3316" i="1"/>
  <c r="AO3312" i="1"/>
  <c r="AO3308" i="1"/>
  <c r="AO3304" i="1"/>
  <c r="AO3300" i="1"/>
  <c r="AO3296" i="1"/>
  <c r="AO3292" i="1"/>
  <c r="AO3288" i="1"/>
  <c r="AO3284" i="1"/>
  <c r="AO3280" i="1"/>
  <c r="AO3276" i="1"/>
  <c r="AO3272" i="1"/>
  <c r="AO3268" i="1"/>
  <c r="AO3264" i="1"/>
  <c r="AO3260" i="1"/>
  <c r="AO3256" i="1"/>
  <c r="AO3252" i="1"/>
  <c r="AO3248" i="1"/>
  <c r="AO3244" i="1"/>
  <c r="AO3240" i="1"/>
  <c r="AO3236" i="1"/>
  <c r="AO3232" i="1"/>
  <c r="AO3228" i="1"/>
  <c r="AO3224" i="1"/>
  <c r="AO3220" i="1"/>
  <c r="AO3216" i="1"/>
  <c r="AO3212" i="1"/>
  <c r="AO3208" i="1"/>
  <c r="AO3204" i="1"/>
  <c r="AO3200" i="1"/>
  <c r="AO3196" i="1"/>
  <c r="AO3192" i="1"/>
  <c r="AO3188" i="1"/>
  <c r="AO3184" i="1"/>
  <c r="AO3177" i="1"/>
  <c r="AO3173" i="1"/>
  <c r="AO3169" i="1"/>
  <c r="AO3165" i="1"/>
  <c r="AO3161" i="1"/>
  <c r="AO3157" i="1"/>
  <c r="AO3153" i="1"/>
  <c r="AO3149" i="1"/>
  <c r="AO3145" i="1"/>
  <c r="AO3141" i="1"/>
  <c r="AO3137" i="1"/>
  <c r="AO3133" i="1"/>
  <c r="AO3129" i="1"/>
  <c r="AO3125" i="1"/>
  <c r="AO3121" i="1"/>
  <c r="AO3117" i="1"/>
  <c r="AO3113" i="1"/>
  <c r="AO3109" i="1"/>
  <c r="AO3105" i="1"/>
  <c r="AO3101" i="1"/>
  <c r="AO3097" i="1"/>
  <c r="AO3093" i="1"/>
  <c r="AO3089" i="1"/>
  <c r="AO3085" i="1"/>
  <c r="AO3081" i="1"/>
  <c r="AO3077" i="1"/>
  <c r="AO3073" i="1"/>
  <c r="AO3069" i="1"/>
  <c r="AO3065" i="1"/>
  <c r="AO3061" i="1"/>
  <c r="AO3057" i="1"/>
  <c r="AO3053" i="1"/>
  <c r="AO3049" i="1"/>
  <c r="AO3045" i="1"/>
  <c r="AO3698" i="1"/>
  <c r="AO3460" i="1"/>
  <c r="AO3428" i="1"/>
  <c r="AO3269" i="1"/>
  <c r="AO3261" i="1"/>
  <c r="AO3253" i="1"/>
  <c r="AO3245" i="1"/>
  <c r="AO3237" i="1"/>
  <c r="AO3229" i="1"/>
  <c r="AO3221" i="1"/>
  <c r="AO3213" i="1"/>
  <c r="AO3205" i="1"/>
  <c r="AO3197" i="1"/>
  <c r="AO3189" i="1"/>
  <c r="AO3181" i="1"/>
  <c r="AO3180" i="1"/>
  <c r="AO3176" i="1"/>
  <c r="AO3172" i="1"/>
  <c r="AO3168" i="1"/>
  <c r="AO3164" i="1"/>
  <c r="AO3160" i="1"/>
  <c r="AO3156" i="1"/>
  <c r="AO3152" i="1"/>
  <c r="AO3148" i="1"/>
  <c r="AO3144" i="1"/>
  <c r="AO3140" i="1"/>
  <c r="AO3136" i="1"/>
  <c r="AO3132" i="1"/>
  <c r="AO3128" i="1"/>
  <c r="AO3124" i="1"/>
  <c r="AO3120" i="1"/>
  <c r="AO3116" i="1"/>
  <c r="AO3112" i="1"/>
  <c r="AO3108" i="1"/>
  <c r="AO3104" i="1"/>
  <c r="AO3100" i="1"/>
  <c r="AO3096" i="1"/>
  <c r="AO3092" i="1"/>
  <c r="AO3088" i="1"/>
  <c r="AO3084" i="1"/>
  <c r="AO3080" i="1"/>
  <c r="AO3076" i="1"/>
  <c r="AO3072" i="1"/>
  <c r="AO3068" i="1"/>
  <c r="AO3064" i="1"/>
  <c r="AO3060" i="1"/>
  <c r="AO3056" i="1"/>
  <c r="AO3052" i="1"/>
  <c r="AO3048" i="1"/>
  <c r="AO3044" i="1"/>
  <c r="AO3040" i="1"/>
  <c r="AO3036" i="1"/>
  <c r="AO3032" i="1"/>
  <c r="AO3028" i="1"/>
  <c r="AO3024" i="1"/>
  <c r="AO3020" i="1"/>
  <c r="AO3016" i="1"/>
  <c r="AO3012" i="1"/>
  <c r="AO3008" i="1"/>
  <c r="AO3004" i="1"/>
  <c r="AO3000" i="1"/>
  <c r="AO2996" i="1"/>
  <c r="AO2992" i="1"/>
  <c r="AO2988" i="1"/>
  <c r="AO2984" i="1"/>
  <c r="AO2980" i="1"/>
  <c r="AO2976" i="1"/>
  <c r="AO2972" i="1"/>
  <c r="AO2968" i="1"/>
  <c r="AO2964" i="1"/>
  <c r="AO2960" i="1"/>
  <c r="AO2956" i="1"/>
  <c r="AO2952" i="1"/>
  <c r="AO2948" i="1"/>
  <c r="AO2944" i="1"/>
  <c r="AO2940" i="1"/>
  <c r="AO2936" i="1"/>
  <c r="AO2932" i="1"/>
  <c r="AO3508" i="1"/>
  <c r="AO3452" i="1"/>
  <c r="AO3420" i="1"/>
  <c r="AO3266" i="1"/>
  <c r="AO3258" i="1"/>
  <c r="AO3250" i="1"/>
  <c r="AO3242" i="1"/>
  <c r="AO3234" i="1"/>
  <c r="AO3226" i="1"/>
  <c r="AO3218" i="1"/>
  <c r="AO3210" i="1"/>
  <c r="AO3202" i="1"/>
  <c r="AO3194" i="1"/>
  <c r="AO3186" i="1"/>
  <c r="AO3492" i="1"/>
  <c r="AO3444" i="1"/>
  <c r="AO3412" i="1"/>
  <c r="AO3265" i="1"/>
  <c r="AO3257" i="1"/>
  <c r="AO3249" i="1"/>
  <c r="AO3241" i="1"/>
  <c r="AO3233" i="1"/>
  <c r="AO3225" i="1"/>
  <c r="AO3217" i="1"/>
  <c r="AO3209" i="1"/>
  <c r="AO3201" i="1"/>
  <c r="AO3193" i="1"/>
  <c r="AO3185" i="1"/>
  <c r="AO3178" i="1"/>
  <c r="AO3174" i="1"/>
  <c r="AO3170" i="1"/>
  <c r="AO3166" i="1"/>
  <c r="AO3162" i="1"/>
  <c r="AO3158" i="1"/>
  <c r="AO3154" i="1"/>
  <c r="AO3150" i="1"/>
  <c r="AO3146" i="1"/>
  <c r="AO3142" i="1"/>
  <c r="AO3138" i="1"/>
  <c r="AO3134" i="1"/>
  <c r="AO3130" i="1"/>
  <c r="AO3126" i="1"/>
  <c r="AO3122" i="1"/>
  <c r="AO3118" i="1"/>
  <c r="AO3114" i="1"/>
  <c r="AO3110" i="1"/>
  <c r="AO3106" i="1"/>
  <c r="AO3102" i="1"/>
  <c r="AO3098" i="1"/>
  <c r="AO3094" i="1"/>
  <c r="AO3090" i="1"/>
  <c r="AO3086" i="1"/>
  <c r="AO3082" i="1"/>
  <c r="AO3078" i="1"/>
  <c r="AO3074" i="1"/>
  <c r="AO3070" i="1"/>
  <c r="AO3066" i="1"/>
  <c r="AO3062" i="1"/>
  <c r="AO3058" i="1"/>
  <c r="AO3054" i="1"/>
  <c r="AO3050" i="1"/>
  <c r="AO3046" i="1"/>
  <c r="AO3042" i="1"/>
  <c r="AO3038" i="1"/>
  <c r="AO3034" i="1"/>
  <c r="AO3030" i="1"/>
  <c r="AO3026" i="1"/>
  <c r="AO3022" i="1"/>
  <c r="AO3018" i="1"/>
  <c r="AO3014" i="1"/>
  <c r="AO3010" i="1"/>
  <c r="AO3006" i="1"/>
  <c r="AO3002" i="1"/>
  <c r="AO2998" i="1"/>
  <c r="AO2994" i="1"/>
  <c r="AO2990" i="1"/>
  <c r="AO2986" i="1"/>
  <c r="AO2982" i="1"/>
  <c r="AO2978" i="1"/>
  <c r="AO2974" i="1"/>
  <c r="AO2970" i="1"/>
  <c r="AO2966" i="1"/>
  <c r="AO2962" i="1"/>
  <c r="AO2958" i="1"/>
  <c r="AO2954" i="1"/>
  <c r="AO2950" i="1"/>
  <c r="AO2946" i="1"/>
  <c r="AO2942" i="1"/>
  <c r="AO2938" i="1"/>
  <c r="AO2934" i="1"/>
  <c r="AO2930" i="1"/>
  <c r="AO2926" i="1"/>
  <c r="AO2922" i="1"/>
  <c r="AO2918" i="1"/>
  <c r="AO2914" i="1"/>
  <c r="AO2910" i="1"/>
  <c r="AO2906" i="1"/>
  <c r="AO2902" i="1"/>
  <c r="AO2898" i="1"/>
  <c r="AO2894" i="1"/>
  <c r="AO2890" i="1"/>
  <c r="AO2886" i="1"/>
  <c r="AO2882" i="1"/>
  <c r="AO2878" i="1"/>
  <c r="AO2874" i="1"/>
  <c r="AO3476" i="1"/>
  <c r="AO3254" i="1"/>
  <c r="AO3222" i="1"/>
  <c r="AO3190" i="1"/>
  <c r="AO3171" i="1"/>
  <c r="AO3155" i="1"/>
  <c r="AO3139" i="1"/>
  <c r="AO3123" i="1"/>
  <c r="AO3107" i="1"/>
  <c r="AO3091" i="1"/>
  <c r="AO3075" i="1"/>
  <c r="AO3059" i="1"/>
  <c r="AO3043" i="1"/>
  <c r="AO3035" i="1"/>
  <c r="AO3027" i="1"/>
  <c r="AO3019" i="1"/>
  <c r="AO3011" i="1"/>
  <c r="AO3003" i="1"/>
  <c r="AO2995" i="1"/>
  <c r="AO2987" i="1"/>
  <c r="AO2979" i="1"/>
  <c r="AO2971" i="1"/>
  <c r="AO2963" i="1"/>
  <c r="AO2955" i="1"/>
  <c r="AO2947" i="1"/>
  <c r="AO2939" i="1"/>
  <c r="AO2931" i="1"/>
  <c r="AO2925" i="1"/>
  <c r="AO3436" i="1"/>
  <c r="AO3246" i="1"/>
  <c r="AO3214" i="1"/>
  <c r="AO3182" i="1"/>
  <c r="AO3167" i="1"/>
  <c r="AO3151" i="1"/>
  <c r="AO3135" i="1"/>
  <c r="AO3119" i="1"/>
  <c r="AO3103" i="1"/>
  <c r="AO3087" i="1"/>
  <c r="AO3071" i="1"/>
  <c r="AO3055" i="1"/>
  <c r="AO3041" i="1"/>
  <c r="AO3033" i="1"/>
  <c r="AO3025" i="1"/>
  <c r="AO3017" i="1"/>
  <c r="AO3009" i="1"/>
  <c r="AO3001" i="1"/>
  <c r="AO2993" i="1"/>
  <c r="AO2985" i="1"/>
  <c r="AO2977" i="1"/>
  <c r="AO2969" i="1"/>
  <c r="AO2961" i="1"/>
  <c r="AO2953" i="1"/>
  <c r="AO2945" i="1"/>
  <c r="AO2937" i="1"/>
  <c r="AO2929" i="1"/>
  <c r="AO2924" i="1"/>
  <c r="AO2919" i="1"/>
  <c r="AO2913" i="1"/>
  <c r="AO2908" i="1"/>
  <c r="AO2903" i="1"/>
  <c r="AO2897" i="1"/>
  <c r="AO2892" i="1"/>
  <c r="AO2887" i="1"/>
  <c r="AO2881" i="1"/>
  <c r="AO2876" i="1"/>
  <c r="AO2871" i="1"/>
  <c r="AO2867" i="1"/>
  <c r="AO2863" i="1"/>
  <c r="AO2859" i="1"/>
  <c r="AO2855" i="1"/>
  <c r="AO2850" i="1"/>
  <c r="AO2846" i="1"/>
  <c r="AO2842" i="1"/>
  <c r="AO2838" i="1"/>
  <c r="AO2834" i="1"/>
  <c r="AO2830" i="1"/>
  <c r="AO2826" i="1"/>
  <c r="AO2822" i="1"/>
  <c r="AO2818" i="1"/>
  <c r="AO2814" i="1"/>
  <c r="AO2810" i="1"/>
  <c r="AO2806" i="1"/>
  <c r="AO2802" i="1"/>
  <c r="AO2798" i="1"/>
  <c r="AO2794" i="1"/>
  <c r="AO3404" i="1"/>
  <c r="AO3206" i="1"/>
  <c r="AO3163" i="1"/>
  <c r="AO3131" i="1"/>
  <c r="AO3099" i="1"/>
  <c r="AO3067" i="1"/>
  <c r="AO3039" i="1"/>
  <c r="AO3023" i="1"/>
  <c r="AO3007" i="1"/>
  <c r="AO2991" i="1"/>
  <c r="AO2975" i="1"/>
  <c r="AO2959" i="1"/>
  <c r="AO2943" i="1"/>
  <c r="AO2928" i="1"/>
  <c r="AO2920" i="1"/>
  <c r="AO2912" i="1"/>
  <c r="AO2905" i="1"/>
  <c r="AO2899" i="1"/>
  <c r="AO2891" i="1"/>
  <c r="AO2884" i="1"/>
  <c r="AO2877" i="1"/>
  <c r="AO2870" i="1"/>
  <c r="AO2865" i="1"/>
  <c r="AO2860" i="1"/>
  <c r="AO2854" i="1"/>
  <c r="AO2849" i="1"/>
  <c r="AO2845" i="1"/>
  <c r="AO2841" i="1"/>
  <c r="AO2837" i="1"/>
  <c r="AO2833" i="1"/>
  <c r="AO2829" i="1"/>
  <c r="AO2825" i="1"/>
  <c r="AO2821" i="1"/>
  <c r="AO2817" i="1"/>
  <c r="AO2813" i="1"/>
  <c r="AO2809" i="1"/>
  <c r="AO2805" i="1"/>
  <c r="AO2801" i="1"/>
  <c r="AO2797" i="1"/>
  <c r="AO2793" i="1"/>
  <c r="AO2789" i="1"/>
  <c r="AO2785" i="1"/>
  <c r="AO2781" i="1"/>
  <c r="AO2777" i="1"/>
  <c r="AO2773" i="1"/>
  <c r="AO2769" i="1"/>
  <c r="AO2765" i="1"/>
  <c r="AO2761" i="1"/>
  <c r="AO2757" i="1"/>
  <c r="AO2753" i="1"/>
  <c r="AO2749" i="1"/>
  <c r="AO2745" i="1"/>
  <c r="AO2741" i="1"/>
  <c r="AO2737" i="1"/>
  <c r="AO2733" i="1"/>
  <c r="AO2729" i="1"/>
  <c r="AO2725" i="1"/>
  <c r="AO2721" i="1"/>
  <c r="AO2717" i="1"/>
  <c r="AO2713" i="1"/>
  <c r="AO2848" i="1"/>
  <c r="AO2844" i="1"/>
  <c r="AO2840" i="1"/>
  <c r="AO2836" i="1"/>
  <c r="AO2832" i="1"/>
  <c r="AO2828" i="1"/>
  <c r="AO2824" i="1"/>
  <c r="AO2820" i="1"/>
  <c r="AO2816" i="1"/>
  <c r="AO2812" i="1"/>
  <c r="AO2808" i="1"/>
  <c r="AO2804" i="1"/>
  <c r="AO2800" i="1"/>
  <c r="AO2796" i="1"/>
  <c r="AO2792" i="1"/>
  <c r="AO2788" i="1"/>
  <c r="AO2784" i="1"/>
  <c r="AO2780" i="1"/>
  <c r="AO2776" i="1"/>
  <c r="AO3238" i="1"/>
  <c r="AO3179" i="1"/>
  <c r="AO3147" i="1"/>
  <c r="AO3115" i="1"/>
  <c r="AO3083" i="1"/>
  <c r="AO3051" i="1"/>
  <c r="AO3031" i="1"/>
  <c r="AO3015" i="1"/>
  <c r="AO2999" i="1"/>
  <c r="AO2983" i="1"/>
  <c r="AO2967" i="1"/>
  <c r="AO2951" i="1"/>
  <c r="AO2935" i="1"/>
  <c r="AO2923" i="1"/>
  <c r="AO2916" i="1"/>
  <c r="AO2909" i="1"/>
  <c r="AO2901" i="1"/>
  <c r="AO2895" i="1"/>
  <c r="AO2888" i="1"/>
  <c r="AO2880" i="1"/>
  <c r="AO2873" i="1"/>
  <c r="AO2868" i="1"/>
  <c r="AO2862" i="1"/>
  <c r="AO2857" i="1"/>
  <c r="AO2852" i="1"/>
  <c r="AO2839" i="1"/>
  <c r="AO2823" i="1"/>
  <c r="AO2807" i="1"/>
  <c r="AO2791" i="1"/>
  <c r="AO2783" i="1"/>
  <c r="AO2775" i="1"/>
  <c r="AO3262" i="1"/>
  <c r="AO3159" i="1"/>
  <c r="AO3095" i="1"/>
  <c r="AO3037" i="1"/>
  <c r="AO3005" i="1"/>
  <c r="AO2973" i="1"/>
  <c r="AO2941" i="1"/>
  <c r="AO2917" i="1"/>
  <c r="AO2904" i="1"/>
  <c r="AO2889" i="1"/>
  <c r="AO2875" i="1"/>
  <c r="AO2864" i="1"/>
  <c r="AO2853" i="1"/>
  <c r="AO2768" i="1"/>
  <c r="AO2763" i="1"/>
  <c r="AO2758" i="1"/>
  <c r="AO2752" i="1"/>
  <c r="AO2747" i="1"/>
  <c r="AO2742" i="1"/>
  <c r="AO2736" i="1"/>
  <c r="AO2731" i="1"/>
  <c r="AO2726" i="1"/>
  <c r="AO2720" i="1"/>
  <c r="AO2715" i="1"/>
  <c r="AO2710" i="1"/>
  <c r="AO2706" i="1"/>
  <c r="AO2702" i="1"/>
  <c r="AO2698" i="1"/>
  <c r="AO2694" i="1"/>
  <c r="AO2690" i="1"/>
  <c r="AO2686" i="1"/>
  <c r="AO2682" i="1"/>
  <c r="AO2678" i="1"/>
  <c r="AO2674" i="1"/>
  <c r="AO2670" i="1"/>
  <c r="AO2666" i="1"/>
  <c r="AO2662" i="1"/>
  <c r="AO2658" i="1"/>
  <c r="AO2654" i="1"/>
  <c r="AO2650" i="1"/>
  <c r="AO2646" i="1"/>
  <c r="AO2642" i="1"/>
  <c r="AO2638" i="1"/>
  <c r="AO2634" i="1"/>
  <c r="AO2630" i="1"/>
  <c r="AO2626" i="1"/>
  <c r="AO2622" i="1"/>
  <c r="AO2618" i="1"/>
  <c r="AO2614" i="1"/>
  <c r="AO2610" i="1"/>
  <c r="AO2606" i="1"/>
  <c r="AO2602" i="1"/>
  <c r="AO2598" i="1"/>
  <c r="AO2594" i="1"/>
  <c r="AO2590" i="1"/>
  <c r="AO2586" i="1"/>
  <c r="AO2582" i="1"/>
  <c r="AO2578" i="1"/>
  <c r="AO2574" i="1"/>
  <c r="AO2570" i="1"/>
  <c r="AO2566" i="1"/>
  <c r="AO2562" i="1"/>
  <c r="AO2558" i="1"/>
  <c r="AO2554" i="1"/>
  <c r="AO2550" i="1"/>
  <c r="AO2546" i="1"/>
  <c r="AO2542" i="1"/>
  <c r="AO2538" i="1"/>
  <c r="AO2534" i="1"/>
  <c r="AO2851" i="1"/>
  <c r="AO2835" i="1"/>
  <c r="AO2819" i="1"/>
  <c r="AO2803" i="1"/>
  <c r="AO2790" i="1"/>
  <c r="AO2782" i="1"/>
  <c r="AO2774" i="1"/>
  <c r="AO3230" i="1"/>
  <c r="AO3143" i="1"/>
  <c r="AO3079" i="1"/>
  <c r="AO3029" i="1"/>
  <c r="AO2997" i="1"/>
  <c r="AO2965" i="1"/>
  <c r="AO2933" i="1"/>
  <c r="AO2915" i="1"/>
  <c r="AO2900" i="1"/>
  <c r="AO2885" i="1"/>
  <c r="AO2872" i="1"/>
  <c r="AO2861" i="1"/>
  <c r="AO2772" i="1"/>
  <c r="AO2767" i="1"/>
  <c r="AO2762" i="1"/>
  <c r="AO2756" i="1"/>
  <c r="AO2751" i="1"/>
  <c r="AO2746" i="1"/>
  <c r="AO2740" i="1"/>
  <c r="AO2735" i="1"/>
  <c r="AO2730" i="1"/>
  <c r="AO2724" i="1"/>
  <c r="AO2719" i="1"/>
  <c r="AO2714" i="1"/>
  <c r="AO2709" i="1"/>
  <c r="AO2705" i="1"/>
  <c r="AO2701" i="1"/>
  <c r="AO2697" i="1"/>
  <c r="AO2693" i="1"/>
  <c r="AO2689" i="1"/>
  <c r="AO2685" i="1"/>
  <c r="AO2681" i="1"/>
  <c r="AO2677" i="1"/>
  <c r="AO2673" i="1"/>
  <c r="AO2669" i="1"/>
  <c r="AO2665" i="1"/>
  <c r="AO2661" i="1"/>
  <c r="AO2657" i="1"/>
  <c r="AO2653" i="1"/>
  <c r="AO2649" i="1"/>
  <c r="AO2645" i="1"/>
  <c r="AO2641" i="1"/>
  <c r="AO2637" i="1"/>
  <c r="AO2633" i="1"/>
  <c r="AO2629" i="1"/>
  <c r="AO2625" i="1"/>
  <c r="AO2621" i="1"/>
  <c r="AO2617" i="1"/>
  <c r="AO2613" i="1"/>
  <c r="AO2609" i="1"/>
  <c r="AO2605" i="1"/>
  <c r="AO2601" i="1"/>
  <c r="AO2597" i="1"/>
  <c r="AO2593" i="1"/>
  <c r="AO2589" i="1"/>
  <c r="AO2585" i="1"/>
  <c r="AO2581" i="1"/>
  <c r="AO2577" i="1"/>
  <c r="AO2573" i="1"/>
  <c r="AO2569" i="1"/>
  <c r="AO2565" i="1"/>
  <c r="AO2561" i="1"/>
  <c r="AO2557" i="1"/>
  <c r="AO2553" i="1"/>
  <c r="AO2549" i="1"/>
  <c r="AO2545" i="1"/>
  <c r="AO2541" i="1"/>
  <c r="AO2537" i="1"/>
  <c r="AO2533" i="1"/>
  <c r="AO2529" i="1"/>
  <c r="AO2525" i="1"/>
  <c r="AO2521" i="1"/>
  <c r="AO2517" i="1"/>
  <c r="AO2513" i="1"/>
  <c r="AO2509" i="1"/>
  <c r="AO2505" i="1"/>
  <c r="AO2847" i="1"/>
  <c r="AO2831" i="1"/>
  <c r="AO2815" i="1"/>
  <c r="AO2799" i="1"/>
  <c r="AO2787" i="1"/>
  <c r="AO2779" i="1"/>
  <c r="AO3198" i="1"/>
  <c r="AO3127" i="1"/>
  <c r="AO3063" i="1"/>
  <c r="AO3021" i="1"/>
  <c r="AO2989" i="1"/>
  <c r="AO2957" i="1"/>
  <c r="AO2927" i="1"/>
  <c r="AO2500" i="1"/>
  <c r="AO2496" i="1"/>
  <c r="AO2492" i="1"/>
  <c r="AO2488" i="1"/>
  <c r="AO2484" i="1"/>
  <c r="AO2480" i="1"/>
  <c r="AO2476" i="1"/>
  <c r="AO2472" i="1"/>
  <c r="AO2468" i="1"/>
  <c r="AO2464" i="1"/>
  <c r="AO2460" i="1"/>
  <c r="AO2456" i="1"/>
  <c r="AO2452" i="1"/>
  <c r="AO2448" i="1"/>
  <c r="AO2444" i="1"/>
  <c r="AO2440" i="1"/>
  <c r="AO2436" i="1"/>
  <c r="AO2432" i="1"/>
  <c r="AO2428" i="1"/>
  <c r="AO2424" i="1"/>
  <c r="AO2420" i="1"/>
  <c r="AO2416" i="1"/>
  <c r="AO2412" i="1"/>
  <c r="AO2408" i="1"/>
  <c r="AO2404" i="1"/>
  <c r="AO2473" i="1"/>
  <c r="AO2469" i="1"/>
  <c r="AO2465" i="1"/>
  <c r="AO2405" i="1"/>
  <c r="AO3888" i="1"/>
  <c r="AO2911" i="1"/>
  <c r="AO2811" i="1"/>
  <c r="AO2728" i="1"/>
  <c r="AO2620" i="1"/>
  <c r="AO2604" i="1"/>
  <c r="AO2532" i="1"/>
  <c r="AO2527" i="1"/>
  <c r="AO3175" i="1"/>
  <c r="AO2981" i="1"/>
  <c r="AO2907" i="1"/>
  <c r="AO2879" i="1"/>
  <c r="AO2856" i="1"/>
  <c r="AO2795" i="1"/>
  <c r="AO2770" i="1"/>
  <c r="AO2759" i="1"/>
  <c r="AO2748" i="1"/>
  <c r="AO2738" i="1"/>
  <c r="AO2727" i="1"/>
  <c r="AO2716" i="1"/>
  <c r="AO2707" i="1"/>
  <c r="AO2699" i="1"/>
  <c r="AO2691" i="1"/>
  <c r="AO2683" i="1"/>
  <c r="AO2675" i="1"/>
  <c r="AO2667" i="1"/>
  <c r="AO2659" i="1"/>
  <c r="AO2651" i="1"/>
  <c r="AO2643" i="1"/>
  <c r="AO2635" i="1"/>
  <c r="AO2627" i="1"/>
  <c r="AO2619" i="1"/>
  <c r="AO2611" i="1"/>
  <c r="AO2603" i="1"/>
  <c r="AO2595" i="1"/>
  <c r="AO2587" i="1"/>
  <c r="AO2579" i="1"/>
  <c r="AO2571" i="1"/>
  <c r="AO2563" i="1"/>
  <c r="AO2555" i="1"/>
  <c r="AO2547" i="1"/>
  <c r="AO2539" i="1"/>
  <c r="AO2531" i="1"/>
  <c r="AO2526" i="1"/>
  <c r="AO2520" i="1"/>
  <c r="AO2515" i="1"/>
  <c r="AO2510" i="1"/>
  <c r="AO2504" i="1"/>
  <c r="AO2493" i="1"/>
  <c r="AO2461" i="1"/>
  <c r="AO2445" i="1"/>
  <c r="AO2858" i="1"/>
  <c r="AO2708" i="1"/>
  <c r="AO2692" i="1"/>
  <c r="AO2684" i="1"/>
  <c r="AO2644" i="1"/>
  <c r="AO2636" i="1"/>
  <c r="AO2628" i="1"/>
  <c r="AO2556" i="1"/>
  <c r="AO2540" i="1"/>
  <c r="AO2522" i="1"/>
  <c r="AO2516" i="1"/>
  <c r="AO2511" i="1"/>
  <c r="AO2499" i="1"/>
  <c r="AO2495" i="1"/>
  <c r="AO2491" i="1"/>
  <c r="AO2487" i="1"/>
  <c r="AO2483" i="1"/>
  <c r="AO2479" i="1"/>
  <c r="AO2475" i="1"/>
  <c r="AO2471" i="1"/>
  <c r="AO2467" i="1"/>
  <c r="AO2463" i="1"/>
  <c r="AO2459" i="1"/>
  <c r="AO2455" i="1"/>
  <c r="AO2451" i="1"/>
  <c r="AO2447" i="1"/>
  <c r="AO2443" i="1"/>
  <c r="AO2439" i="1"/>
  <c r="AO2435" i="1"/>
  <c r="AO2431" i="1"/>
  <c r="AO2427" i="1"/>
  <c r="AO2423" i="1"/>
  <c r="AO2419" i="1"/>
  <c r="AO2415" i="1"/>
  <c r="AO2411" i="1"/>
  <c r="AO2407" i="1"/>
  <c r="AO2497" i="1"/>
  <c r="AO2449" i="1"/>
  <c r="AO2433" i="1"/>
  <c r="AO2429" i="1"/>
  <c r="AO2588" i="1"/>
  <c r="AO2548" i="1"/>
  <c r="AO3111" i="1"/>
  <c r="AO2949" i="1"/>
  <c r="AO2896" i="1"/>
  <c r="AO2869" i="1"/>
  <c r="AO2843" i="1"/>
  <c r="AO2786" i="1"/>
  <c r="AO2766" i="1"/>
  <c r="AO2755" i="1"/>
  <c r="AO2744" i="1"/>
  <c r="AO2734" i="1"/>
  <c r="AO2723" i="1"/>
  <c r="AO2712" i="1"/>
  <c r="AO2704" i="1"/>
  <c r="AO2696" i="1"/>
  <c r="AO2688" i="1"/>
  <c r="AO2680" i="1"/>
  <c r="AO2672" i="1"/>
  <c r="AO2664" i="1"/>
  <c r="AO2656" i="1"/>
  <c r="AO2648" i="1"/>
  <c r="AO2640" i="1"/>
  <c r="AO2632" i="1"/>
  <c r="AO2624" i="1"/>
  <c r="AO2616" i="1"/>
  <c r="AO2608" i="1"/>
  <c r="AO2600" i="1"/>
  <c r="AO2592" i="1"/>
  <c r="AO2584" i="1"/>
  <c r="AO2576" i="1"/>
  <c r="AO2568" i="1"/>
  <c r="AO2560" i="1"/>
  <c r="AO2552" i="1"/>
  <c r="AO2544" i="1"/>
  <c r="AO2536" i="1"/>
  <c r="AO2530" i="1"/>
  <c r="AO2524" i="1"/>
  <c r="AO2519" i="1"/>
  <c r="AO2514" i="1"/>
  <c r="AO2508" i="1"/>
  <c r="AO2503" i="1"/>
  <c r="AO2501" i="1"/>
  <c r="AO2489" i="1"/>
  <c r="AO2485" i="1"/>
  <c r="AO2457" i="1"/>
  <c r="AO2453" i="1"/>
  <c r="AO2441" i="1"/>
  <c r="AO2437" i="1"/>
  <c r="AO2425" i="1"/>
  <c r="AO2421" i="1"/>
  <c r="AO2413" i="1"/>
  <c r="AO2409" i="1"/>
  <c r="AO3013" i="1"/>
  <c r="AO2760" i="1"/>
  <c r="AO2750" i="1"/>
  <c r="AO2739" i="1"/>
  <c r="AO2718" i="1"/>
  <c r="AO2700" i="1"/>
  <c r="AO2660" i="1"/>
  <c r="AO2652" i="1"/>
  <c r="AO2612" i="1"/>
  <c r="AO2596" i="1"/>
  <c r="AO2580" i="1"/>
  <c r="AO2564" i="1"/>
  <c r="AO2506" i="1"/>
  <c r="AO2498" i="1"/>
  <c r="AO2494" i="1"/>
  <c r="AO2490" i="1"/>
  <c r="AO2486" i="1"/>
  <c r="AO2482" i="1"/>
  <c r="AO2478" i="1"/>
  <c r="AO2474" i="1"/>
  <c r="AO2470" i="1"/>
  <c r="AO2466" i="1"/>
  <c r="AO2462" i="1"/>
  <c r="AO2458" i="1"/>
  <c r="AO2454" i="1"/>
  <c r="AO2450" i="1"/>
  <c r="AO2446" i="1"/>
  <c r="AO2442" i="1"/>
  <c r="AO2438" i="1"/>
  <c r="AO2434" i="1"/>
  <c r="AO2430" i="1"/>
  <c r="AO2426" i="1"/>
  <c r="AO2422" i="1"/>
  <c r="AO2418" i="1"/>
  <c r="AO2414" i="1"/>
  <c r="AO2410" i="1"/>
  <c r="AO2406" i="1"/>
  <c r="AO2481" i="1"/>
  <c r="AO2477" i="1"/>
  <c r="AO2417" i="1"/>
  <c r="AO2883" i="1"/>
  <c r="AO2771" i="1"/>
  <c r="AO2676" i="1"/>
  <c r="AO2668" i="1"/>
  <c r="AO2572" i="1"/>
  <c r="AO3047" i="1"/>
  <c r="AO2921" i="1"/>
  <c r="AO2893" i="1"/>
  <c r="AO2866" i="1"/>
  <c r="AO2827" i="1"/>
  <c r="AO2778" i="1"/>
  <c r="AO2764" i="1"/>
  <c r="AO2754" i="1"/>
  <c r="AO2743" i="1"/>
  <c r="AO2732" i="1"/>
  <c r="AO2722" i="1"/>
  <c r="AO2711" i="1"/>
  <c r="AO2703" i="1"/>
  <c r="AO2695" i="1"/>
  <c r="AO2687" i="1"/>
  <c r="AO2679" i="1"/>
  <c r="AO2671" i="1"/>
  <c r="AO2663" i="1"/>
  <c r="AO2655" i="1"/>
  <c r="AO2647" i="1"/>
  <c r="AO2639" i="1"/>
  <c r="AO2631" i="1"/>
  <c r="AO2623" i="1"/>
  <c r="AO2615" i="1"/>
  <c r="AO2607" i="1"/>
  <c r="AO2599" i="1"/>
  <c r="AO2591" i="1"/>
  <c r="AO2583" i="1"/>
  <c r="AO2575" i="1"/>
  <c r="AO2567" i="1"/>
  <c r="AO2559" i="1"/>
  <c r="AO2551" i="1"/>
  <c r="AO2543" i="1"/>
  <c r="AO2535" i="1"/>
  <c r="AO2528" i="1"/>
  <c r="AO2523" i="1"/>
  <c r="AO2518" i="1"/>
  <c r="AO2512" i="1"/>
  <c r="AO2507" i="1"/>
  <c r="AO2502" i="1"/>
  <c r="AP2403" i="1"/>
  <c r="AP2395" i="1"/>
  <c r="AP2387" i="1"/>
  <c r="AP2379" i="1"/>
  <c r="AP2371" i="1"/>
  <c r="AP2363" i="1"/>
  <c r="AP2355" i="1"/>
  <c r="AP2347" i="1"/>
  <c r="AP2339" i="1"/>
  <c r="AP2331" i="1"/>
  <c r="AP2323" i="1"/>
  <c r="AP2315" i="1"/>
  <c r="AP2307" i="1"/>
  <c r="AP2299" i="1"/>
  <c r="AP2291" i="1"/>
  <c r="AP2283" i="1"/>
  <c r="AP2275" i="1"/>
  <c r="AP2267" i="1"/>
  <c r="AP2259" i="1"/>
  <c r="AP2251" i="1"/>
  <c r="AP2243" i="1"/>
  <c r="AP2235" i="1"/>
  <c r="AP2227" i="1"/>
  <c r="AP2219" i="1"/>
  <c r="AP2211" i="1"/>
  <c r="AP2203" i="1"/>
  <c r="AP2195" i="1"/>
  <c r="AP2187" i="1"/>
  <c r="AP2179" i="1"/>
  <c r="AP2171" i="1"/>
  <c r="AP2163" i="1"/>
  <c r="AP2155" i="1"/>
  <c r="AP2147" i="1"/>
  <c r="AP2402" i="1"/>
  <c r="AP2401" i="1"/>
  <c r="AP2400" i="1"/>
  <c r="AP2392" i="1"/>
  <c r="AP2384" i="1"/>
  <c r="AP2376" i="1"/>
  <c r="AP2368" i="1"/>
  <c r="AP2360" i="1"/>
  <c r="AP2352" i="1"/>
  <c r="AP2344" i="1"/>
  <c r="AP2336" i="1"/>
  <c r="AP2328" i="1"/>
  <c r="AP2320" i="1"/>
  <c r="AP2312" i="1"/>
  <c r="AP2304" i="1"/>
  <c r="AP2296" i="1"/>
  <c r="AP2288" i="1"/>
  <c r="AP2280" i="1"/>
  <c r="AP2272" i="1"/>
  <c r="AP2264" i="1"/>
  <c r="AP2256" i="1"/>
  <c r="AP2248" i="1"/>
  <c r="AP2240" i="1"/>
  <c r="AP2232" i="1"/>
  <c r="AP2224" i="1"/>
  <c r="AP2216" i="1"/>
  <c r="AP2208" i="1"/>
  <c r="AP2200" i="1"/>
  <c r="AP2192" i="1"/>
  <c r="AP2184" i="1"/>
  <c r="AP2176" i="1"/>
  <c r="AP2168" i="1"/>
  <c r="AP2160" i="1"/>
  <c r="AP2152" i="1"/>
  <c r="AP2144" i="1"/>
  <c r="AP2136" i="1"/>
  <c r="AP2128" i="1"/>
  <c r="AP2120" i="1"/>
  <c r="AP2112" i="1"/>
  <c r="AP2104" i="1"/>
  <c r="AP2096" i="1"/>
  <c r="AP2088" i="1"/>
  <c r="AP2080" i="1"/>
  <c r="AP2072" i="1"/>
  <c r="AP2064" i="1"/>
  <c r="AP2056" i="1"/>
  <c r="AP2048" i="1"/>
  <c r="AP2040" i="1"/>
  <c r="AP2031" i="1"/>
  <c r="AP2023" i="1"/>
  <c r="AP2015" i="1"/>
  <c r="AP2007" i="1"/>
  <c r="AP1999" i="1"/>
  <c r="AP1991" i="1"/>
  <c r="AP1983" i="1"/>
  <c r="AP1975" i="1"/>
  <c r="AP1967" i="1"/>
  <c r="AP1959" i="1"/>
  <c r="AP1951" i="1"/>
  <c r="AP1943" i="1"/>
  <c r="AP1935" i="1"/>
  <c r="AP1927" i="1"/>
  <c r="AP1919" i="1"/>
  <c r="AP1911" i="1"/>
  <c r="AP1903" i="1"/>
  <c r="AP1895" i="1"/>
  <c r="AP1887" i="1"/>
  <c r="AP1879" i="1"/>
  <c r="AP1871" i="1"/>
  <c r="AP1863" i="1"/>
  <c r="AP1855" i="1"/>
  <c r="AP1847" i="1"/>
  <c r="AP1839" i="1"/>
  <c r="AP1831" i="1"/>
  <c r="AP1823" i="1"/>
  <c r="AP1815" i="1"/>
  <c r="AP1807" i="1"/>
  <c r="AP1799" i="1"/>
  <c r="AP1791" i="1"/>
  <c r="AP1783" i="1"/>
  <c r="AP1775" i="1"/>
  <c r="AP1767" i="1"/>
  <c r="AP1759" i="1"/>
  <c r="AP1751" i="1"/>
  <c r="AP1743" i="1"/>
  <c r="AP1735" i="1"/>
  <c r="AP1727" i="1"/>
  <c r="AP2399" i="1"/>
  <c r="AP2391" i="1"/>
  <c r="AP2383" i="1"/>
  <c r="AP2375" i="1"/>
  <c r="AP2367" i="1"/>
  <c r="AP2359" i="1"/>
  <c r="AP2351" i="1"/>
  <c r="AP2343" i="1"/>
  <c r="AP2335" i="1"/>
  <c r="AP2327" i="1"/>
  <c r="AP2319" i="1"/>
  <c r="AP2311" i="1"/>
  <c r="AP2303" i="1"/>
  <c r="AP2295" i="1"/>
  <c r="AP2287" i="1"/>
  <c r="AP2279" i="1"/>
  <c r="AP2271" i="1"/>
  <c r="AP2263" i="1"/>
  <c r="AP2255" i="1"/>
  <c r="AP2247" i="1"/>
  <c r="AP2239" i="1"/>
  <c r="AP2231" i="1"/>
  <c r="AP2223" i="1"/>
  <c r="AP2215" i="1"/>
  <c r="AP2207" i="1"/>
  <c r="AP2199" i="1"/>
  <c r="AP2191" i="1"/>
  <c r="AP2183" i="1"/>
  <c r="AP2175" i="1"/>
  <c r="AP2167" i="1"/>
  <c r="AP2159" i="1"/>
  <c r="AP2151" i="1"/>
  <c r="AP2398" i="1"/>
  <c r="AP2397" i="1"/>
  <c r="AP2396" i="1"/>
  <c r="AP2388" i="1"/>
  <c r="AP2380" i="1"/>
  <c r="AP2372" i="1"/>
  <c r="AP2364" i="1"/>
  <c r="AP2356" i="1"/>
  <c r="AP2348" i="1"/>
  <c r="AP2340" i="1"/>
  <c r="AP2332" i="1"/>
  <c r="AP2324" i="1"/>
  <c r="AP2316" i="1"/>
  <c r="AP2308" i="1"/>
  <c r="AP2300" i="1"/>
  <c r="AP2292" i="1"/>
  <c r="AP2284" i="1"/>
  <c r="AP2276" i="1"/>
  <c r="AP2268" i="1"/>
  <c r="AP2260" i="1"/>
  <c r="AP2252" i="1"/>
  <c r="AP2244" i="1"/>
  <c r="AP2236" i="1"/>
  <c r="AP2228" i="1"/>
  <c r="AP2220" i="1"/>
  <c r="AP2212" i="1"/>
  <c r="AP2204" i="1"/>
  <c r="AP2196" i="1"/>
  <c r="AP2188" i="1"/>
  <c r="AP2180" i="1"/>
  <c r="AP2172" i="1"/>
  <c r="AP2164" i="1"/>
  <c r="AP2156" i="1"/>
  <c r="AP2148" i="1"/>
  <c r="AP2140" i="1"/>
  <c r="AP2132" i="1"/>
  <c r="AP2124" i="1"/>
  <c r="AP2116" i="1"/>
  <c r="AP2108" i="1"/>
  <c r="AP2100" i="1"/>
  <c r="AP2092" i="1"/>
  <c r="AP2084" i="1"/>
  <c r="AP2076" i="1"/>
  <c r="AP2068" i="1"/>
  <c r="AP2060" i="1"/>
  <c r="AP2052" i="1"/>
  <c r="AP2044" i="1"/>
  <c r="AP2036" i="1"/>
  <c r="AP2027" i="1"/>
  <c r="AP2019" i="1"/>
  <c r="AP2011" i="1"/>
  <c r="AP2003" i="1"/>
  <c r="AP1995" i="1"/>
  <c r="AP1987" i="1"/>
  <c r="AP1979" i="1"/>
  <c r="AP1971" i="1"/>
  <c r="AP1963" i="1"/>
  <c r="AP1955" i="1"/>
  <c r="AP1947" i="1"/>
  <c r="AP1939" i="1"/>
  <c r="AP1931" i="1"/>
  <c r="AP1923" i="1"/>
  <c r="AP1915" i="1"/>
  <c r="AP1907" i="1"/>
  <c r="AP1899" i="1"/>
  <c r="AP1891" i="1"/>
  <c r="AP1883" i="1"/>
  <c r="AP1875" i="1"/>
  <c r="AP1867" i="1"/>
  <c r="AP1859" i="1"/>
  <c r="AP1851" i="1"/>
  <c r="AP1843" i="1"/>
  <c r="AP1835" i="1"/>
  <c r="AP1827" i="1"/>
  <c r="AP1819" i="1"/>
  <c r="AP1811" i="1"/>
  <c r="AP1803" i="1"/>
  <c r="AP1795" i="1"/>
  <c r="AP1787" i="1"/>
  <c r="AP1779" i="1"/>
  <c r="AP1771" i="1"/>
  <c r="AP1763" i="1"/>
  <c r="AP1755" i="1"/>
  <c r="AP1747" i="1"/>
  <c r="AP1739" i="1"/>
  <c r="AP1731" i="1"/>
  <c r="AP1723" i="1"/>
  <c r="AP2394" i="1"/>
  <c r="AP2378" i="1"/>
  <c r="AP2362" i="1"/>
  <c r="AP2346" i="1"/>
  <c r="AP2330" i="1"/>
  <c r="AP2314" i="1"/>
  <c r="AP2298" i="1"/>
  <c r="AP2282" i="1"/>
  <c r="AP2266" i="1"/>
  <c r="AP2250" i="1"/>
  <c r="AP2234" i="1"/>
  <c r="AP2218" i="1"/>
  <c r="AP2202" i="1"/>
  <c r="AP2186" i="1"/>
  <c r="AP2170" i="1"/>
  <c r="AP2393" i="1"/>
  <c r="AP2377" i="1"/>
  <c r="AP2361" i="1"/>
  <c r="AP2345" i="1"/>
  <c r="AP2329" i="1"/>
  <c r="AP2313" i="1"/>
  <c r="AP2297" i="1"/>
  <c r="AP2281" i="1"/>
  <c r="AP2265" i="1"/>
  <c r="AP2249" i="1"/>
  <c r="AP2233" i="1"/>
  <c r="AP2217" i="1"/>
  <c r="AP2201" i="1"/>
  <c r="AP2185" i="1"/>
  <c r="AP2390" i="1"/>
  <c r="AP2374" i="1"/>
  <c r="AP2358" i="1"/>
  <c r="AP2342" i="1"/>
  <c r="AP2326" i="1"/>
  <c r="AP2310" i="1"/>
  <c r="AP2294" i="1"/>
  <c r="AP2278" i="1"/>
  <c r="AP2262" i="1"/>
  <c r="AP2246" i="1"/>
  <c r="AP2230" i="1"/>
  <c r="AP2214" i="1"/>
  <c r="AP2198" i="1"/>
  <c r="AP2182" i="1"/>
  <c r="AP2166" i="1"/>
  <c r="AP2150" i="1"/>
  <c r="AP2138" i="1"/>
  <c r="AP2127" i="1"/>
  <c r="AP2117" i="1"/>
  <c r="AP2106" i="1"/>
  <c r="AP2095" i="1"/>
  <c r="AP2085" i="1"/>
  <c r="AP2074" i="1"/>
  <c r="AP2063" i="1"/>
  <c r="AP2053" i="1"/>
  <c r="AP2042" i="1"/>
  <c r="AP2030" i="1"/>
  <c r="AP2020" i="1"/>
  <c r="AP2009" i="1"/>
  <c r="AP1998" i="1"/>
  <c r="AP1988" i="1"/>
  <c r="AP1977" i="1"/>
  <c r="AP1966" i="1"/>
  <c r="AP1956" i="1"/>
  <c r="AP1945" i="1"/>
  <c r="AP1934" i="1"/>
  <c r="AP1924" i="1"/>
  <c r="AP1913" i="1"/>
  <c r="AP1902" i="1"/>
  <c r="AP1892" i="1"/>
  <c r="AP1881" i="1"/>
  <c r="AP1870" i="1"/>
  <c r="AP1860" i="1"/>
  <c r="AP1849" i="1"/>
  <c r="AP1838" i="1"/>
  <c r="AP1828" i="1"/>
  <c r="AP1817" i="1"/>
  <c r="AP1806" i="1"/>
  <c r="AP2389" i="1"/>
  <c r="AP2373" i="1"/>
  <c r="AP2357" i="1"/>
  <c r="AP2341" i="1"/>
  <c r="AP2325" i="1"/>
  <c r="AP2309" i="1"/>
  <c r="AP2293" i="1"/>
  <c r="AP2277" i="1"/>
  <c r="AP2261" i="1"/>
  <c r="AP2245" i="1"/>
  <c r="AP2229" i="1"/>
  <c r="AP2213" i="1"/>
  <c r="AP2197" i="1"/>
  <c r="AP2181" i="1"/>
  <c r="AP2165" i="1"/>
  <c r="AP2149" i="1"/>
  <c r="AP2137" i="1"/>
  <c r="AP2126" i="1"/>
  <c r="AP2115" i="1"/>
  <c r="AP2105" i="1"/>
  <c r="AP2094" i="1"/>
  <c r="AP2083" i="1"/>
  <c r="AP2073" i="1"/>
  <c r="AP2062" i="1"/>
  <c r="AP2051" i="1"/>
  <c r="AP2041" i="1"/>
  <c r="AP2029" i="1"/>
  <c r="AP2018" i="1"/>
  <c r="AP2008" i="1"/>
  <c r="AP1997" i="1"/>
  <c r="AP1986" i="1"/>
  <c r="AP1976" i="1"/>
  <c r="AP1965" i="1"/>
  <c r="AP1954" i="1"/>
  <c r="AP1944" i="1"/>
  <c r="AP1933" i="1"/>
  <c r="AP1922" i="1"/>
  <c r="AP1912" i="1"/>
  <c r="AP1901" i="1"/>
  <c r="AP1890" i="1"/>
  <c r="AP1880" i="1"/>
  <c r="AP1869" i="1"/>
  <c r="AP1858" i="1"/>
  <c r="AP1848" i="1"/>
  <c r="AP1837" i="1"/>
  <c r="AP1826" i="1"/>
  <c r="AP1816" i="1"/>
  <c r="AP1805" i="1"/>
  <c r="AP2386" i="1"/>
  <c r="AP2370" i="1"/>
  <c r="AP2354" i="1"/>
  <c r="AP2338" i="1"/>
  <c r="AP2322" i="1"/>
  <c r="AP2306" i="1"/>
  <c r="AP2290" i="1"/>
  <c r="AP2274" i="1"/>
  <c r="AP2258" i="1"/>
  <c r="AP2242" i="1"/>
  <c r="AP2226" i="1"/>
  <c r="AP2210" i="1"/>
  <c r="AP2194" i="1"/>
  <c r="AP2178" i="1"/>
  <c r="AP2385" i="1"/>
  <c r="AP2369" i="1"/>
  <c r="AP2353" i="1"/>
  <c r="AP2337" i="1"/>
  <c r="AP2321" i="1"/>
  <c r="AP2305" i="1"/>
  <c r="AP2289" i="1"/>
  <c r="AP2273" i="1"/>
  <c r="AP2257" i="1"/>
  <c r="AP2241" i="1"/>
  <c r="AP2225" i="1"/>
  <c r="AP2209" i="1"/>
  <c r="AP2193" i="1"/>
  <c r="AP2177" i="1"/>
  <c r="AP2382" i="1"/>
  <c r="AP2366" i="1"/>
  <c r="AP2350" i="1"/>
  <c r="AP2334" i="1"/>
  <c r="AP2318" i="1"/>
  <c r="AP2302" i="1"/>
  <c r="AP2286" i="1"/>
  <c r="AP2270" i="1"/>
  <c r="AP2254" i="1"/>
  <c r="AP2238" i="1"/>
  <c r="AP2222" i="1"/>
  <c r="AP2206" i="1"/>
  <c r="AP2190" i="1"/>
  <c r="AP2174" i="1"/>
  <c r="AP2158" i="1"/>
  <c r="AP2143" i="1"/>
  <c r="AP2133" i="1"/>
  <c r="AP2122" i="1"/>
  <c r="AP2111" i="1"/>
  <c r="AP2101" i="1"/>
  <c r="AP2090" i="1"/>
  <c r="AP2079" i="1"/>
  <c r="AP2069" i="1"/>
  <c r="AP2058" i="1"/>
  <c r="AP2047" i="1"/>
  <c r="AP2037" i="1"/>
  <c r="AP2025" i="1"/>
  <c r="AP2014" i="1"/>
  <c r="AP2004" i="1"/>
  <c r="AP1993" i="1"/>
  <c r="AP1982" i="1"/>
  <c r="AP1972" i="1"/>
  <c r="AP1961" i="1"/>
  <c r="AP1950" i="1"/>
  <c r="AP1940" i="1"/>
  <c r="AP1929" i="1"/>
  <c r="AP1918" i="1"/>
  <c r="AP1908" i="1"/>
  <c r="AP1897" i="1"/>
  <c r="AP1886" i="1"/>
  <c r="AP1876" i="1"/>
  <c r="AP1865" i="1"/>
  <c r="AP1854" i="1"/>
  <c r="AP1844" i="1"/>
  <c r="AP1833" i="1"/>
  <c r="AP1822" i="1"/>
  <c r="AP1812" i="1"/>
  <c r="AP1801" i="1"/>
  <c r="AP1790" i="1"/>
  <c r="AP1780" i="1"/>
  <c r="AP1769" i="1"/>
  <c r="AP1758" i="1"/>
  <c r="AP1748" i="1"/>
  <c r="AP1737" i="1"/>
  <c r="AP1726" i="1"/>
  <c r="AP1717" i="1"/>
  <c r="AP1709" i="1"/>
  <c r="AP1701" i="1"/>
  <c r="AP1693" i="1"/>
  <c r="AP1685" i="1"/>
  <c r="AP1677" i="1"/>
  <c r="AP1669" i="1"/>
  <c r="AP1661" i="1"/>
  <c r="AP1653" i="1"/>
  <c r="AP1645" i="1"/>
  <c r="AP1637" i="1"/>
  <c r="AP1629" i="1"/>
  <c r="AP1621" i="1"/>
  <c r="AP1613" i="1"/>
  <c r="AP1605" i="1"/>
  <c r="AP1597" i="1"/>
  <c r="AP1589" i="1"/>
  <c r="AP1581" i="1"/>
  <c r="AP1573" i="1"/>
  <c r="AP1565" i="1"/>
  <c r="AP1557" i="1"/>
  <c r="AP1549" i="1"/>
  <c r="AP1541" i="1"/>
  <c r="AP1533" i="1"/>
  <c r="AP1525" i="1"/>
  <c r="AP1517" i="1"/>
  <c r="AP1509" i="1"/>
  <c r="AP1501" i="1"/>
  <c r="AP1493" i="1"/>
  <c r="AP1485" i="1"/>
  <c r="AP2381" i="1"/>
  <c r="AP2365" i="1"/>
  <c r="AP2349" i="1"/>
  <c r="AP2333" i="1"/>
  <c r="AP2317" i="1"/>
  <c r="AP2301" i="1"/>
  <c r="AP2285" i="1"/>
  <c r="AP2269" i="1"/>
  <c r="AP2253" i="1"/>
  <c r="AP2237" i="1"/>
  <c r="AP2221" i="1"/>
  <c r="AP2205" i="1"/>
  <c r="AP2189" i="1"/>
  <c r="AP2173" i="1"/>
  <c r="AP2157" i="1"/>
  <c r="AP2142" i="1"/>
  <c r="AP2131" i="1"/>
  <c r="AP2121" i="1"/>
  <c r="AP2110" i="1"/>
  <c r="AP2099" i="1"/>
  <c r="AP2089" i="1"/>
  <c r="AP2078" i="1"/>
  <c r="AP2067" i="1"/>
  <c r="AP2057" i="1"/>
  <c r="AP2046" i="1"/>
  <c r="AP2035" i="1"/>
  <c r="AP2024" i="1"/>
  <c r="AP2013" i="1"/>
  <c r="AP2002" i="1"/>
  <c r="AP1992" i="1"/>
  <c r="AP1981" i="1"/>
  <c r="AP1970" i="1"/>
  <c r="AP1960" i="1"/>
  <c r="AP1949" i="1"/>
  <c r="AP1938" i="1"/>
  <c r="AP1928" i="1"/>
  <c r="AP1917" i="1"/>
  <c r="AP1906" i="1"/>
  <c r="AP1896" i="1"/>
  <c r="AP1885" i="1"/>
  <c r="AP1874" i="1"/>
  <c r="AP1864" i="1"/>
  <c r="AP1853" i="1"/>
  <c r="AP1842" i="1"/>
  <c r="AP1832" i="1"/>
  <c r="AP1821" i="1"/>
  <c r="AP1810" i="1"/>
  <c r="AP1800" i="1"/>
  <c r="AP1789" i="1"/>
  <c r="AP1778" i="1"/>
  <c r="AP1768" i="1"/>
  <c r="AP1757" i="1"/>
  <c r="AP1746" i="1"/>
  <c r="AP1736" i="1"/>
  <c r="AP1725" i="1"/>
  <c r="AP1716" i="1"/>
  <c r="AP1708" i="1"/>
  <c r="AP1700" i="1"/>
  <c r="AP1692" i="1"/>
  <c r="AP1684" i="1"/>
  <c r="AP1676" i="1"/>
  <c r="AP1668" i="1"/>
  <c r="AP1660" i="1"/>
  <c r="AP1652" i="1"/>
  <c r="AP1644" i="1"/>
  <c r="AP1636" i="1"/>
  <c r="AP1628" i="1"/>
  <c r="AP1620" i="1"/>
  <c r="AP1612" i="1"/>
  <c r="AP1604" i="1"/>
  <c r="AP1596" i="1"/>
  <c r="AP1588" i="1"/>
  <c r="AP1580" i="1"/>
  <c r="AP1572" i="1"/>
  <c r="AP1564" i="1"/>
  <c r="AP1556" i="1"/>
  <c r="AP1548" i="1"/>
  <c r="AP1540" i="1"/>
  <c r="AP1532" i="1"/>
  <c r="AP1524" i="1"/>
  <c r="AP1516" i="1"/>
  <c r="AP1508" i="1"/>
  <c r="AP1500" i="1"/>
  <c r="AP1492" i="1"/>
  <c r="AP1484" i="1"/>
  <c r="AP2169" i="1"/>
  <c r="AP2139" i="1"/>
  <c r="AP2118" i="1"/>
  <c r="AP2097" i="1"/>
  <c r="AP2075" i="1"/>
  <c r="AP2054" i="1"/>
  <c r="AP2032" i="1"/>
  <c r="AP2010" i="1"/>
  <c r="AP1989" i="1"/>
  <c r="AP1968" i="1"/>
  <c r="AP1946" i="1"/>
  <c r="AP1925" i="1"/>
  <c r="AP1904" i="1"/>
  <c r="AP1882" i="1"/>
  <c r="AP1861" i="1"/>
  <c r="AP1840" i="1"/>
  <c r="AP1818" i="1"/>
  <c r="AP1797" i="1"/>
  <c r="AP1784" i="1"/>
  <c r="AP1770" i="1"/>
  <c r="AP1754" i="1"/>
  <c r="AP1741" i="1"/>
  <c r="AP1728" i="1"/>
  <c r="AP1714" i="1"/>
  <c r="AP1704" i="1"/>
  <c r="AP1694" i="1"/>
  <c r="AP1682" i="1"/>
  <c r="AP1672" i="1"/>
  <c r="AP1662" i="1"/>
  <c r="AP1650" i="1"/>
  <c r="AP1640" i="1"/>
  <c r="AP1630" i="1"/>
  <c r="AP2162" i="1"/>
  <c r="AP2135" i="1"/>
  <c r="AP2114" i="1"/>
  <c r="AP2093" i="1"/>
  <c r="AP2071" i="1"/>
  <c r="AP2050" i="1"/>
  <c r="AP2028" i="1"/>
  <c r="AP2006" i="1"/>
  <c r="AP1985" i="1"/>
  <c r="AP1964" i="1"/>
  <c r="AP1942" i="1"/>
  <c r="AP1921" i="1"/>
  <c r="AP1900" i="1"/>
  <c r="AP1878" i="1"/>
  <c r="AP1857" i="1"/>
  <c r="AP1836" i="1"/>
  <c r="AP1814" i="1"/>
  <c r="AP1796" i="1"/>
  <c r="AP1782" i="1"/>
  <c r="AP1766" i="1"/>
  <c r="AP1753" i="1"/>
  <c r="AP1740" i="1"/>
  <c r="AP1724" i="1"/>
  <c r="AP1713" i="1"/>
  <c r="AP1703" i="1"/>
  <c r="AP1691" i="1"/>
  <c r="AP1681" i="1"/>
  <c r="AP1671" i="1"/>
  <c r="AP1659" i="1"/>
  <c r="AP1649" i="1"/>
  <c r="AP1639" i="1"/>
  <c r="AP2161" i="1"/>
  <c r="AP2134" i="1"/>
  <c r="AP2113" i="1"/>
  <c r="AP2091" i="1"/>
  <c r="AP2070" i="1"/>
  <c r="AP2049" i="1"/>
  <c r="AP2026" i="1"/>
  <c r="AP2005" i="1"/>
  <c r="AP1984" i="1"/>
  <c r="AP1962" i="1"/>
  <c r="AP1941" i="1"/>
  <c r="AP1920" i="1"/>
  <c r="AP1898" i="1"/>
  <c r="AP1877" i="1"/>
  <c r="AP1856" i="1"/>
  <c r="AP1834" i="1"/>
  <c r="AP1813" i="1"/>
  <c r="AP2154" i="1"/>
  <c r="AP2130" i="1"/>
  <c r="AP2109" i="1"/>
  <c r="AP2087" i="1"/>
  <c r="AP2066" i="1"/>
  <c r="AP2045" i="1"/>
  <c r="AP2022" i="1"/>
  <c r="AP2001" i="1"/>
  <c r="AP1980" i="1"/>
  <c r="AP1958" i="1"/>
  <c r="AP1937" i="1"/>
  <c r="AP1916" i="1"/>
  <c r="AP1894" i="1"/>
  <c r="AP1873" i="1"/>
  <c r="AP1852" i="1"/>
  <c r="AP1830" i="1"/>
  <c r="AP1809" i="1"/>
  <c r="AP2153" i="1"/>
  <c r="AP2129" i="1"/>
  <c r="AP2107" i="1"/>
  <c r="AP2086" i="1"/>
  <c r="AP2065" i="1"/>
  <c r="AP2043" i="1"/>
  <c r="AP2021" i="1"/>
  <c r="AP2000" i="1"/>
  <c r="AP1978" i="1"/>
  <c r="AP1957" i="1"/>
  <c r="AP1936" i="1"/>
  <c r="AP1914" i="1"/>
  <c r="AP1893" i="1"/>
  <c r="AP1872" i="1"/>
  <c r="AP1850" i="1"/>
  <c r="AP1829" i="1"/>
  <c r="AP1808" i="1"/>
  <c r="AP1792" i="1"/>
  <c r="AP1776" i="1"/>
  <c r="AP1762" i="1"/>
  <c r="AP1749" i="1"/>
  <c r="AP1733" i="1"/>
  <c r="AP1720" i="1"/>
  <c r="AP1710" i="1"/>
  <c r="AP1698" i="1"/>
  <c r="AP1688" i="1"/>
  <c r="AP1678" i="1"/>
  <c r="AP1666" i="1"/>
  <c r="AP1656" i="1"/>
  <c r="AP1646" i="1"/>
  <c r="AP1634" i="1"/>
  <c r="AP2146" i="1"/>
  <c r="AP2125" i="1"/>
  <c r="AP2103" i="1"/>
  <c r="AP2082" i="1"/>
  <c r="AP2061" i="1"/>
  <c r="AP2039" i="1"/>
  <c r="AP2017" i="1"/>
  <c r="AP1996" i="1"/>
  <c r="AP1974" i="1"/>
  <c r="AP1953" i="1"/>
  <c r="AP1932" i="1"/>
  <c r="AP1910" i="1"/>
  <c r="AP1889" i="1"/>
  <c r="AP1868" i="1"/>
  <c r="AP1846" i="1"/>
  <c r="AP1825" i="1"/>
  <c r="AP1804" i="1"/>
  <c r="AP1788" i="1"/>
  <c r="AP1774" i="1"/>
  <c r="AP1761" i="1"/>
  <c r="AP1745" i="1"/>
  <c r="AP1732" i="1"/>
  <c r="AP1719" i="1"/>
  <c r="AP1707" i="1"/>
  <c r="AP1697" i="1"/>
  <c r="AP1687" i="1"/>
  <c r="AP1675" i="1"/>
  <c r="AP1665" i="1"/>
  <c r="AP1655" i="1"/>
  <c r="AP1643" i="1"/>
  <c r="AP1633" i="1"/>
  <c r="AP2145" i="1"/>
  <c r="AP2123" i="1"/>
  <c r="AP2102" i="1"/>
  <c r="AP2081" i="1"/>
  <c r="AP2059" i="1"/>
  <c r="AP2038" i="1"/>
  <c r="AP2016" i="1"/>
  <c r="AP1994" i="1"/>
  <c r="AP1973" i="1"/>
  <c r="AP1952" i="1"/>
  <c r="AP1930" i="1"/>
  <c r="AP1909" i="1"/>
  <c r="AP1888" i="1"/>
  <c r="AP1866" i="1"/>
  <c r="AP1845" i="1"/>
  <c r="AP1824" i="1"/>
  <c r="AP1802" i="1"/>
  <c r="AP1786" i="1"/>
  <c r="AP1773" i="1"/>
  <c r="AP1760" i="1"/>
  <c r="AP1744" i="1"/>
  <c r="AP1730" i="1"/>
  <c r="AP1718" i="1"/>
  <c r="AP1706" i="1"/>
  <c r="AP1696" i="1"/>
  <c r="AP1686" i="1"/>
  <c r="AP1674" i="1"/>
  <c r="AP1664" i="1"/>
  <c r="AP1654" i="1"/>
  <c r="AP1642" i="1"/>
  <c r="AP1632" i="1"/>
  <c r="AP1622" i="1"/>
  <c r="AP1610" i="1"/>
  <c r="AP1600" i="1"/>
  <c r="AP1590" i="1"/>
  <c r="AP1578" i="1"/>
  <c r="AP1568" i="1"/>
  <c r="AP1558" i="1"/>
  <c r="AP1546" i="1"/>
  <c r="AP1536" i="1"/>
  <c r="AP1526" i="1"/>
  <c r="AP1514" i="1"/>
  <c r="AP1504" i="1"/>
  <c r="AP1494" i="1"/>
  <c r="AP1482" i="1"/>
  <c r="AP1474" i="1"/>
  <c r="AP1466" i="1"/>
  <c r="AP1458" i="1"/>
  <c r="AP1450" i="1"/>
  <c r="AP1442" i="1"/>
  <c r="AP1434" i="1"/>
  <c r="AP1426" i="1"/>
  <c r="AP1418" i="1"/>
  <c r="AP1410" i="1"/>
  <c r="AP1402" i="1"/>
  <c r="AP1394" i="1"/>
  <c r="AP1386" i="1"/>
  <c r="AP1378" i="1"/>
  <c r="AP1370" i="1"/>
  <c r="AP1362" i="1"/>
  <c r="AP1354" i="1"/>
  <c r="AP1346" i="1"/>
  <c r="AP1338" i="1"/>
  <c r="AP1330" i="1"/>
  <c r="AP1322" i="1"/>
  <c r="AP1314" i="1"/>
  <c r="AP1306" i="1"/>
  <c r="AP1298" i="1"/>
  <c r="AP1290" i="1"/>
  <c r="AP1282" i="1"/>
  <c r="AP1274" i="1"/>
  <c r="AP1266" i="1"/>
  <c r="AP1258" i="1"/>
  <c r="AP1250" i="1"/>
  <c r="AP1242" i="1"/>
  <c r="AP1234" i="1"/>
  <c r="AP1226" i="1"/>
  <c r="AP1218" i="1"/>
  <c r="AP1210" i="1"/>
  <c r="AP1202" i="1"/>
  <c r="AP1194" i="1"/>
  <c r="AP1186" i="1"/>
  <c r="AP1178" i="1"/>
  <c r="AP1170" i="1"/>
  <c r="AP1162" i="1"/>
  <c r="AP1154" i="1"/>
  <c r="AP2141" i="1"/>
  <c r="AP2119" i="1"/>
  <c r="AP2098" i="1"/>
  <c r="AP2077" i="1"/>
  <c r="AP2055" i="1"/>
  <c r="AP2034" i="1"/>
  <c r="AP2012" i="1"/>
  <c r="AP1990" i="1"/>
  <c r="AP1969" i="1"/>
  <c r="AP1948" i="1"/>
  <c r="AP1926" i="1"/>
  <c r="AP1905" i="1"/>
  <c r="AP1884" i="1"/>
  <c r="AP1862" i="1"/>
  <c r="AP1841" i="1"/>
  <c r="AP1820" i="1"/>
  <c r="AP1798" i="1"/>
  <c r="AP1785" i="1"/>
  <c r="AP1772" i="1"/>
  <c r="AP1756" i="1"/>
  <c r="AP1742" i="1"/>
  <c r="AP1729" i="1"/>
  <c r="AP1715" i="1"/>
  <c r="AP1705" i="1"/>
  <c r="AP1695" i="1"/>
  <c r="AP1683" i="1"/>
  <c r="AP1673" i="1"/>
  <c r="AP1663" i="1"/>
  <c r="AP1651" i="1"/>
  <c r="AP1641" i="1"/>
  <c r="AP1631" i="1"/>
  <c r="AP1619" i="1"/>
  <c r="AP1609" i="1"/>
  <c r="AP1599" i="1"/>
  <c r="AP1587" i="1"/>
  <c r="AP1577" i="1"/>
  <c r="AP1567" i="1"/>
  <c r="AP1555" i="1"/>
  <c r="AP1545" i="1"/>
  <c r="AP1535" i="1"/>
  <c r="AP1523" i="1"/>
  <c r="AP1513" i="1"/>
  <c r="AP1503" i="1"/>
  <c r="AP1491" i="1"/>
  <c r="AP1481" i="1"/>
  <c r="AP1473" i="1"/>
  <c r="AP1465" i="1"/>
  <c r="AP1457" i="1"/>
  <c r="AP1449" i="1"/>
  <c r="AP1441" i="1"/>
  <c r="AP1433" i="1"/>
  <c r="AP1425" i="1"/>
  <c r="AP1417" i="1"/>
  <c r="AP1409" i="1"/>
  <c r="AP1401" i="1"/>
  <c r="AP1393" i="1"/>
  <c r="AP1385" i="1"/>
  <c r="AP1377" i="1"/>
  <c r="AP1369" i="1"/>
  <c r="AP1361" i="1"/>
  <c r="AP1353" i="1"/>
  <c r="AP1345" i="1"/>
  <c r="AP1337" i="1"/>
  <c r="AP1329" i="1"/>
  <c r="AP1321" i="1"/>
  <c r="AP1313" i="1"/>
  <c r="AP1305" i="1"/>
  <c r="AP1297" i="1"/>
  <c r="AP1289" i="1"/>
  <c r="AP1281" i="1"/>
  <c r="AP1273" i="1"/>
  <c r="AP1265" i="1"/>
  <c r="AP1257" i="1"/>
  <c r="AP1249" i="1"/>
  <c r="AP1241" i="1"/>
  <c r="AP1233" i="1"/>
  <c r="AP1225" i="1"/>
  <c r="AP1217" i="1"/>
  <c r="AP1209" i="1"/>
  <c r="AP1201" i="1"/>
  <c r="AP1193" i="1"/>
  <c r="AP1185" i="1"/>
  <c r="AP1177" i="1"/>
  <c r="AP1169" i="1"/>
  <c r="AP1161" i="1"/>
  <c r="AP1794" i="1"/>
  <c r="AP1738" i="1"/>
  <c r="AP1690" i="1"/>
  <c r="AP1648" i="1"/>
  <c r="AP1623" i="1"/>
  <c r="AP1607" i="1"/>
  <c r="AP1593" i="1"/>
  <c r="AP1579" i="1"/>
  <c r="AP1563" i="1"/>
  <c r="AP1551" i="1"/>
  <c r="AP1537" i="1"/>
  <c r="AP1521" i="1"/>
  <c r="AP1507" i="1"/>
  <c r="AP1495" i="1"/>
  <c r="AP1479" i="1"/>
  <c r="AP1469" i="1"/>
  <c r="AP1459" i="1"/>
  <c r="AP1447" i="1"/>
  <c r="AP1437" i="1"/>
  <c r="AP1427" i="1"/>
  <c r="AP1415" i="1"/>
  <c r="AP1405" i="1"/>
  <c r="AP1395" i="1"/>
  <c r="AP1383" i="1"/>
  <c r="AP1373" i="1"/>
  <c r="AP1363" i="1"/>
  <c r="AP1351" i="1"/>
  <c r="AP1341" i="1"/>
  <c r="AP1331" i="1"/>
  <c r="AP1319" i="1"/>
  <c r="AP1309" i="1"/>
  <c r="AP1299" i="1"/>
  <c r="AP1287" i="1"/>
  <c r="AP1277" i="1"/>
  <c r="AP1267" i="1"/>
  <c r="AP1255" i="1"/>
  <c r="AP1245" i="1"/>
  <c r="AP1235" i="1"/>
  <c r="AP1223" i="1"/>
  <c r="AP1213" i="1"/>
  <c r="AP1203" i="1"/>
  <c r="AP1191" i="1"/>
  <c r="AP1181" i="1"/>
  <c r="AP1171" i="1"/>
  <c r="AP1159" i="1"/>
  <c r="AP1150" i="1"/>
  <c r="AP1142" i="1"/>
  <c r="AP1134" i="1"/>
  <c r="AP1126" i="1"/>
  <c r="AP1118" i="1"/>
  <c r="AP1110" i="1"/>
  <c r="AP1102" i="1"/>
  <c r="AP1094" i="1"/>
  <c r="AP1086" i="1"/>
  <c r="AP1078" i="1"/>
  <c r="AP1070" i="1"/>
  <c r="AP1062" i="1"/>
  <c r="AP1793" i="1"/>
  <c r="AP1734" i="1"/>
  <c r="AP1689" i="1"/>
  <c r="AP1647" i="1"/>
  <c r="AP1618" i="1"/>
  <c r="AP1606" i="1"/>
  <c r="AP1592" i="1"/>
  <c r="AP1576" i="1"/>
  <c r="AP1562" i="1"/>
  <c r="AP1550" i="1"/>
  <c r="AP1534" i="1"/>
  <c r="AP1520" i="1"/>
  <c r="AP1506" i="1"/>
  <c r="AP1490" i="1"/>
  <c r="AP1478" i="1"/>
  <c r="AP1468" i="1"/>
  <c r="AP1456" i="1"/>
  <c r="AP1446" i="1"/>
  <c r="AP1436" i="1"/>
  <c r="AP1424" i="1"/>
  <c r="AP1414" i="1"/>
  <c r="AP1404" i="1"/>
  <c r="AP1392" i="1"/>
  <c r="AP1382" i="1"/>
  <c r="AP1372" i="1"/>
  <c r="AP1360" i="1"/>
  <c r="AP1350" i="1"/>
  <c r="AP1340" i="1"/>
  <c r="AP1328" i="1"/>
  <c r="AP1318" i="1"/>
  <c r="AP1308" i="1"/>
  <c r="AP1296" i="1"/>
  <c r="AP1286" i="1"/>
  <c r="AP1276" i="1"/>
  <c r="AP1264" i="1"/>
  <c r="AP1254" i="1"/>
  <c r="AP1244" i="1"/>
  <c r="AP1232" i="1"/>
  <c r="AP1222" i="1"/>
  <c r="AP1212" i="1"/>
  <c r="AP1200" i="1"/>
  <c r="AP1190" i="1"/>
  <c r="AP1180" i="1"/>
  <c r="AP1168" i="1"/>
  <c r="AP1158" i="1"/>
  <c r="AP1149" i="1"/>
  <c r="AP1141" i="1"/>
  <c r="AP1133" i="1"/>
  <c r="AP1125" i="1"/>
  <c r="AP1117" i="1"/>
  <c r="AP1109" i="1"/>
  <c r="AP1101" i="1"/>
  <c r="AP1093" i="1"/>
  <c r="AP1085" i="1"/>
  <c r="AP1077" i="1"/>
  <c r="AP1069" i="1"/>
  <c r="AP1061" i="1"/>
  <c r="AP1053" i="1"/>
  <c r="AP1045" i="1"/>
  <c r="AP1037" i="1"/>
  <c r="AP1029" i="1"/>
  <c r="AP1021" i="1"/>
  <c r="AP1013" i="1"/>
  <c r="AP1005" i="1"/>
  <c r="AP997" i="1"/>
  <c r="AP989" i="1"/>
  <c r="AP981" i="1"/>
  <c r="AP973" i="1"/>
  <c r="AP965" i="1"/>
  <c r="AP957" i="1"/>
  <c r="AP949" i="1"/>
  <c r="AP941" i="1"/>
  <c r="AP933" i="1"/>
  <c r="AP925" i="1"/>
  <c r="AP917" i="1"/>
  <c r="AP909" i="1"/>
  <c r="AP901" i="1"/>
  <c r="AP893" i="1"/>
  <c r="AP885" i="1"/>
  <c r="AP877" i="1"/>
  <c r="AP869" i="1"/>
  <c r="AP861" i="1"/>
  <c r="AP853" i="1"/>
  <c r="AP845" i="1"/>
  <c r="AP837" i="1"/>
  <c r="AP1781" i="1"/>
  <c r="AP1722" i="1"/>
  <c r="AP1680" i="1"/>
  <c r="AP1638" i="1"/>
  <c r="AP1617" i="1"/>
  <c r="AP1603" i="1"/>
  <c r="AP1591" i="1"/>
  <c r="AP1575" i="1"/>
  <c r="AP1561" i="1"/>
  <c r="AP1547" i="1"/>
  <c r="AP1531" i="1"/>
  <c r="AP1519" i="1"/>
  <c r="AP1505" i="1"/>
  <c r="AP1489" i="1"/>
  <c r="AP1477" i="1"/>
  <c r="AP1467" i="1"/>
  <c r="AP1455" i="1"/>
  <c r="AP1445" i="1"/>
  <c r="AP1435" i="1"/>
  <c r="AP1423" i="1"/>
  <c r="AP1413" i="1"/>
  <c r="AP1403" i="1"/>
  <c r="AP1391" i="1"/>
  <c r="AP1381" i="1"/>
  <c r="AP1371" i="1"/>
  <c r="AP1359" i="1"/>
  <c r="AP1349" i="1"/>
  <c r="AP1339" i="1"/>
  <c r="AP1327" i="1"/>
  <c r="AP1317" i="1"/>
  <c r="AP1307" i="1"/>
  <c r="AP1295" i="1"/>
  <c r="AP1285" i="1"/>
  <c r="AP1275" i="1"/>
  <c r="AP1263" i="1"/>
  <c r="AP1253" i="1"/>
  <c r="AP1243" i="1"/>
  <c r="AP1231" i="1"/>
  <c r="AP1221" i="1"/>
  <c r="AP1211" i="1"/>
  <c r="AP1199" i="1"/>
  <c r="AP1189" i="1"/>
  <c r="AP1179" i="1"/>
  <c r="AP1167" i="1"/>
  <c r="AP1157" i="1"/>
  <c r="AP1148" i="1"/>
  <c r="AP1140" i="1"/>
  <c r="AP1132" i="1"/>
  <c r="AP1124" i="1"/>
  <c r="AP1116" i="1"/>
  <c r="AP1108" i="1"/>
  <c r="AP1100" i="1"/>
  <c r="AP1092" i="1"/>
  <c r="AP1084" i="1"/>
  <c r="AP1777" i="1"/>
  <c r="AP1721" i="1"/>
  <c r="AP1679" i="1"/>
  <c r="AP1635" i="1"/>
  <c r="AP1616" i="1"/>
  <c r="AP1602" i="1"/>
  <c r="AP1586" i="1"/>
  <c r="AP1574" i="1"/>
  <c r="AP1560" i="1"/>
  <c r="AP1544" i="1"/>
  <c r="AP1530" i="1"/>
  <c r="AP1518" i="1"/>
  <c r="AP1502" i="1"/>
  <c r="AP1488" i="1"/>
  <c r="AP1476" i="1"/>
  <c r="AP1464" i="1"/>
  <c r="AP1454" i="1"/>
  <c r="AP1444" i="1"/>
  <c r="AP1432" i="1"/>
  <c r="AP1422" i="1"/>
  <c r="AP1412" i="1"/>
  <c r="AP1400" i="1"/>
  <c r="AP1390" i="1"/>
  <c r="AP1380" i="1"/>
  <c r="AP1368" i="1"/>
  <c r="AP1358" i="1"/>
  <c r="AP1348" i="1"/>
  <c r="AP1336" i="1"/>
  <c r="AP1326" i="1"/>
  <c r="AP1316" i="1"/>
  <c r="AP1304" i="1"/>
  <c r="AP1294" i="1"/>
  <c r="AP1284" i="1"/>
  <c r="AP1272" i="1"/>
  <c r="AP1262" i="1"/>
  <c r="AP1252" i="1"/>
  <c r="AP1240" i="1"/>
  <c r="AP1230" i="1"/>
  <c r="AP1220" i="1"/>
  <c r="AP1208" i="1"/>
  <c r="AP1198" i="1"/>
  <c r="AP1188" i="1"/>
  <c r="AP1176" i="1"/>
  <c r="AP1166" i="1"/>
  <c r="AP1156" i="1"/>
  <c r="AP1147" i="1"/>
  <c r="AP1139" i="1"/>
  <c r="AP1131" i="1"/>
  <c r="AP1123" i="1"/>
  <c r="AP1115" i="1"/>
  <c r="AP1107" i="1"/>
  <c r="AP1099" i="1"/>
  <c r="AP1091" i="1"/>
  <c r="AP1083" i="1"/>
  <c r="AP1075" i="1"/>
  <c r="AP1067" i="1"/>
  <c r="AP1059" i="1"/>
  <c r="AP1051" i="1"/>
  <c r="AP1043" i="1"/>
  <c r="AP1035" i="1"/>
  <c r="AP1027" i="1"/>
  <c r="AP1019" i="1"/>
  <c r="AP1011" i="1"/>
  <c r="AP1003" i="1"/>
  <c r="AP995" i="1"/>
  <c r="AP987" i="1"/>
  <c r="AP979" i="1"/>
  <c r="AP971" i="1"/>
  <c r="AP963" i="1"/>
  <c r="AP955" i="1"/>
  <c r="AP947" i="1"/>
  <c r="AP939" i="1"/>
  <c r="AP931" i="1"/>
  <c r="AP923" i="1"/>
  <c r="AP915" i="1"/>
  <c r="AP907" i="1"/>
  <c r="AP899" i="1"/>
  <c r="AP891" i="1"/>
  <c r="AP883" i="1"/>
  <c r="AP875" i="1"/>
  <c r="AP867" i="1"/>
  <c r="AP859" i="1"/>
  <c r="AP851" i="1"/>
  <c r="AP843" i="1"/>
  <c r="AP835" i="1"/>
  <c r="AP827" i="1"/>
  <c r="AP819" i="1"/>
  <c r="AP811" i="1"/>
  <c r="AP803" i="1"/>
  <c r="AP795" i="1"/>
  <c r="AP787" i="1"/>
  <c r="AP779" i="1"/>
  <c r="AP771" i="1"/>
  <c r="AP763" i="1"/>
  <c r="AP755" i="1"/>
  <c r="AP747" i="1"/>
  <c r="AP739" i="1"/>
  <c r="AP731" i="1"/>
  <c r="AP723" i="1"/>
  <c r="AP715" i="1"/>
  <c r="AP707" i="1"/>
  <c r="AP699" i="1"/>
  <c r="AP691" i="1"/>
  <c r="AP683" i="1"/>
  <c r="AP675" i="1"/>
  <c r="AP667" i="1"/>
  <c r="AP659" i="1"/>
  <c r="AP651" i="1"/>
  <c r="AP643" i="1"/>
  <c r="AP635" i="1"/>
  <c r="AP627" i="1"/>
  <c r="AP619" i="1"/>
  <c r="AP611" i="1"/>
  <c r="AP603" i="1"/>
  <c r="AP595" i="1"/>
  <c r="AP587" i="1"/>
  <c r="AP579" i="1"/>
  <c r="AP571" i="1"/>
  <c r="AP563" i="1"/>
  <c r="AP555" i="1"/>
  <c r="AP547" i="1"/>
  <c r="AP1765" i="1"/>
  <c r="AP1712" i="1"/>
  <c r="AP1670" i="1"/>
  <c r="AP1627" i="1"/>
  <c r="AP1615" i="1"/>
  <c r="AP1601" i="1"/>
  <c r="AP1585" i="1"/>
  <c r="AP1571" i="1"/>
  <c r="AP1559" i="1"/>
  <c r="AP1543" i="1"/>
  <c r="AP1529" i="1"/>
  <c r="AP1515" i="1"/>
  <c r="AP1499" i="1"/>
  <c r="AP1487" i="1"/>
  <c r="AP1475" i="1"/>
  <c r="AP1463" i="1"/>
  <c r="AP1453" i="1"/>
  <c r="AP1443" i="1"/>
  <c r="AP1431" i="1"/>
  <c r="AP1421" i="1"/>
  <c r="AP1411" i="1"/>
  <c r="AP1399" i="1"/>
  <c r="AP1389" i="1"/>
  <c r="AP1379" i="1"/>
  <c r="AP1367" i="1"/>
  <c r="AP1357" i="1"/>
  <c r="AP1347" i="1"/>
  <c r="AP1335" i="1"/>
  <c r="AP1325" i="1"/>
  <c r="AP1315" i="1"/>
  <c r="AP1303" i="1"/>
  <c r="AP1293" i="1"/>
  <c r="AP1283" i="1"/>
  <c r="AP1271" i="1"/>
  <c r="AP1261" i="1"/>
  <c r="AP1251" i="1"/>
  <c r="AP1239" i="1"/>
  <c r="AP1229" i="1"/>
  <c r="AP1219" i="1"/>
  <c r="AP1207" i="1"/>
  <c r="AP1197" i="1"/>
  <c r="AP1187" i="1"/>
  <c r="AP1175" i="1"/>
  <c r="AP1165" i="1"/>
  <c r="AP1155" i="1"/>
  <c r="AP1146" i="1"/>
  <c r="AP1138" i="1"/>
  <c r="AP1130" i="1"/>
  <c r="AP1122" i="1"/>
  <c r="AP1114" i="1"/>
  <c r="AP1106" i="1"/>
  <c r="AP1098" i="1"/>
  <c r="AP1090" i="1"/>
  <c r="AP1082" i="1"/>
  <c r="AP1074" i="1"/>
  <c r="AP1066" i="1"/>
  <c r="AP1764" i="1"/>
  <c r="AP1711" i="1"/>
  <c r="AP1667" i="1"/>
  <c r="AP1626" i="1"/>
  <c r="AP1614" i="1"/>
  <c r="AP1598" i="1"/>
  <c r="AP1584" i="1"/>
  <c r="AP1570" i="1"/>
  <c r="AP1554" i="1"/>
  <c r="AP1542" i="1"/>
  <c r="AP1528" i="1"/>
  <c r="AP1512" i="1"/>
  <c r="AP1498" i="1"/>
  <c r="AP1486" i="1"/>
  <c r="AP1472" i="1"/>
  <c r="AP1462" i="1"/>
  <c r="AP1452" i="1"/>
  <c r="AP1440" i="1"/>
  <c r="AP1430" i="1"/>
  <c r="AP1420" i="1"/>
  <c r="AP1408" i="1"/>
  <c r="AP1398" i="1"/>
  <c r="AP1388" i="1"/>
  <c r="AP1376" i="1"/>
  <c r="AP1366" i="1"/>
  <c r="AP1356" i="1"/>
  <c r="AP1344" i="1"/>
  <c r="AP1334" i="1"/>
  <c r="AP1324" i="1"/>
  <c r="AP1312" i="1"/>
  <c r="AP1302" i="1"/>
  <c r="AP1292" i="1"/>
  <c r="AP1280" i="1"/>
  <c r="AP1270" i="1"/>
  <c r="AP1260" i="1"/>
  <c r="AP1248" i="1"/>
  <c r="AP1238" i="1"/>
  <c r="AP1228" i="1"/>
  <c r="AP1216" i="1"/>
  <c r="AP1206" i="1"/>
  <c r="AP1196" i="1"/>
  <c r="AP1184" i="1"/>
  <c r="AP1174" i="1"/>
  <c r="AP1164" i="1"/>
  <c r="AP1153" i="1"/>
  <c r="AP1145" i="1"/>
  <c r="AP1137" i="1"/>
  <c r="AP1129" i="1"/>
  <c r="AP1121" i="1"/>
  <c r="AP1113" i="1"/>
  <c r="AP1105" i="1"/>
  <c r="AP1097" i="1"/>
  <c r="AP1089" i="1"/>
  <c r="AP1081" i="1"/>
  <c r="AP1073" i="1"/>
  <c r="AP1065" i="1"/>
  <c r="AP1057" i="1"/>
  <c r="AP1049" i="1"/>
  <c r="AP1041" i="1"/>
  <c r="AP1033" i="1"/>
  <c r="AP1025" i="1"/>
  <c r="AP1017" i="1"/>
  <c r="AP1009" i="1"/>
  <c r="AP1001" i="1"/>
  <c r="AP993" i="1"/>
  <c r="AP985" i="1"/>
  <c r="AP977" i="1"/>
  <c r="AP969" i="1"/>
  <c r="AP961" i="1"/>
  <c r="AP953" i="1"/>
  <c r="AP945" i="1"/>
  <c r="AP937" i="1"/>
  <c r="AP929" i="1"/>
  <c r="AP921" i="1"/>
  <c r="AP913" i="1"/>
  <c r="AP905" i="1"/>
  <c r="AP897" i="1"/>
  <c r="AP889" i="1"/>
  <c r="AP881" i="1"/>
  <c r="AP873" i="1"/>
  <c r="AP865" i="1"/>
  <c r="AP857" i="1"/>
  <c r="AP849" i="1"/>
  <c r="AP841" i="1"/>
  <c r="AP833" i="1"/>
  <c r="AP1752" i="1"/>
  <c r="AP1702" i="1"/>
  <c r="AP1658" i="1"/>
  <c r="AP1625" i="1"/>
  <c r="AP1611" i="1"/>
  <c r="AP1595" i="1"/>
  <c r="AP1583" i="1"/>
  <c r="AP1569" i="1"/>
  <c r="AP1553" i="1"/>
  <c r="AP1539" i="1"/>
  <c r="AP1527" i="1"/>
  <c r="AP1511" i="1"/>
  <c r="AP1497" i="1"/>
  <c r="AP1483" i="1"/>
  <c r="AP1471" i="1"/>
  <c r="AP1461" i="1"/>
  <c r="AP1451" i="1"/>
  <c r="AP1439" i="1"/>
  <c r="AP1429" i="1"/>
  <c r="AP1419" i="1"/>
  <c r="AP1407" i="1"/>
  <c r="AP1397" i="1"/>
  <c r="AP1387" i="1"/>
  <c r="AP1375" i="1"/>
  <c r="AP1365" i="1"/>
  <c r="AP1355" i="1"/>
  <c r="AP1343" i="1"/>
  <c r="AP1333" i="1"/>
  <c r="AP1323" i="1"/>
  <c r="AP1311" i="1"/>
  <c r="AP1301" i="1"/>
  <c r="AP1291" i="1"/>
  <c r="AP1279" i="1"/>
  <c r="AP1269" i="1"/>
  <c r="AP1259" i="1"/>
  <c r="AP1247" i="1"/>
  <c r="AP1237" i="1"/>
  <c r="AP1227" i="1"/>
  <c r="AP1215" i="1"/>
  <c r="AP1205" i="1"/>
  <c r="AP1195" i="1"/>
  <c r="AP1183" i="1"/>
  <c r="AP1173" i="1"/>
  <c r="AP1163" i="1"/>
  <c r="AP1152" i="1"/>
  <c r="AP1144" i="1"/>
  <c r="AP1136" i="1"/>
  <c r="AP1128" i="1"/>
  <c r="AP1120" i="1"/>
  <c r="AP1112" i="1"/>
  <c r="AP1104" i="1"/>
  <c r="AP1096" i="1"/>
  <c r="AP1088" i="1"/>
  <c r="AP1080" i="1"/>
  <c r="AP1072" i="1"/>
  <c r="AP1064" i="1"/>
  <c r="AP1056" i="1"/>
  <c r="AP1048" i="1"/>
  <c r="AP1040" i="1"/>
  <c r="AP1032" i="1"/>
  <c r="AP1024" i="1"/>
  <c r="AP1016" i="1"/>
  <c r="AP1750" i="1"/>
  <c r="AP1699" i="1"/>
  <c r="AP1657" i="1"/>
  <c r="AP1624" i="1"/>
  <c r="AP1608" i="1"/>
  <c r="AP1594" i="1"/>
  <c r="AP1582" i="1"/>
  <c r="AP1566" i="1"/>
  <c r="AP1552" i="1"/>
  <c r="AP1538" i="1"/>
  <c r="AP1522" i="1"/>
  <c r="AP1510" i="1"/>
  <c r="AP1496" i="1"/>
  <c r="AP1480" i="1"/>
  <c r="AP1470" i="1"/>
  <c r="AP1460" i="1"/>
  <c r="AP1448" i="1"/>
  <c r="AP1438" i="1"/>
  <c r="AP1428" i="1"/>
  <c r="AP1416" i="1"/>
  <c r="AP1406" i="1"/>
  <c r="AP1396" i="1"/>
  <c r="AP1384" i="1"/>
  <c r="AP1374" i="1"/>
  <c r="AP1364" i="1"/>
  <c r="AP1352" i="1"/>
  <c r="AP1342" i="1"/>
  <c r="AP1332" i="1"/>
  <c r="AP1320" i="1"/>
  <c r="AP1310" i="1"/>
  <c r="AP1300" i="1"/>
  <c r="AP1288" i="1"/>
  <c r="AP1278" i="1"/>
  <c r="AP1268" i="1"/>
  <c r="AP1256" i="1"/>
  <c r="AP1246" i="1"/>
  <c r="AP1236" i="1"/>
  <c r="AP1224" i="1"/>
  <c r="AP1214" i="1"/>
  <c r="AP1204" i="1"/>
  <c r="AP1192" i="1"/>
  <c r="AP1182" i="1"/>
  <c r="AP1172" i="1"/>
  <c r="AP1160" i="1"/>
  <c r="AP1151" i="1"/>
  <c r="AP1143" i="1"/>
  <c r="AP1135" i="1"/>
  <c r="AP1127" i="1"/>
  <c r="AP1119" i="1"/>
  <c r="AP1111" i="1"/>
  <c r="AP1103" i="1"/>
  <c r="AP1095" i="1"/>
  <c r="AP1087" i="1"/>
  <c r="AP1079" i="1"/>
  <c r="AP1071" i="1"/>
  <c r="AP1063" i="1"/>
  <c r="AP1055" i="1"/>
  <c r="AP1047" i="1"/>
  <c r="AP1039" i="1"/>
  <c r="AP1031" i="1"/>
  <c r="AP1023" i="1"/>
  <c r="AP1015" i="1"/>
  <c r="AP1007" i="1"/>
  <c r="AP999" i="1"/>
  <c r="AP991" i="1"/>
  <c r="AP983" i="1"/>
  <c r="AP975" i="1"/>
  <c r="AP967" i="1"/>
  <c r="AP959" i="1"/>
  <c r="AP951" i="1"/>
  <c r="AP943" i="1"/>
  <c r="AP935" i="1"/>
  <c r="AP927" i="1"/>
  <c r="AP919" i="1"/>
  <c r="AP911" i="1"/>
  <c r="AP903" i="1"/>
  <c r="AP895" i="1"/>
  <c r="AP887" i="1"/>
  <c r="AP879" i="1"/>
  <c r="AP871" i="1"/>
  <c r="AP863" i="1"/>
  <c r="AP855" i="1"/>
  <c r="AP847" i="1"/>
  <c r="AP839" i="1"/>
  <c r="AP831" i="1"/>
  <c r="AP823" i="1"/>
  <c r="AP815" i="1"/>
  <c r="AP807" i="1"/>
  <c r="AP799" i="1"/>
  <c r="AP791" i="1"/>
  <c r="AP783" i="1"/>
  <c r="AP775" i="1"/>
  <c r="AP767" i="1"/>
  <c r="AP759" i="1"/>
  <c r="AP751" i="1"/>
  <c r="AP743" i="1"/>
  <c r="AP735" i="1"/>
  <c r="AP727" i="1"/>
  <c r="AP719" i="1"/>
  <c r="AP711" i="1"/>
  <c r="AP703" i="1"/>
  <c r="AP695" i="1"/>
  <c r="AP687" i="1"/>
  <c r="AP679" i="1"/>
  <c r="AP671" i="1"/>
  <c r="AP663" i="1"/>
  <c r="AP655" i="1"/>
  <c r="AP647" i="1"/>
  <c r="AP639" i="1"/>
  <c r="AP631" i="1"/>
  <c r="AP623" i="1"/>
  <c r="AP615" i="1"/>
  <c r="AP607" i="1"/>
  <c r="AP599" i="1"/>
  <c r="AP591" i="1"/>
  <c r="AP583" i="1"/>
  <c r="AP575" i="1"/>
  <c r="AP567" i="1"/>
  <c r="AP559" i="1"/>
  <c r="AP551" i="1"/>
  <c r="AP543" i="1"/>
  <c r="AP1076" i="1"/>
  <c r="AP1044" i="1"/>
  <c r="AP1022" i="1"/>
  <c r="AP1004" i="1"/>
  <c r="AP988" i="1"/>
  <c r="AP972" i="1"/>
  <c r="AP956" i="1"/>
  <c r="AP940" i="1"/>
  <c r="AP924" i="1"/>
  <c r="AP908" i="1"/>
  <c r="AP892" i="1"/>
  <c r="AP876" i="1"/>
  <c r="AP860" i="1"/>
  <c r="AP844" i="1"/>
  <c r="AP829" i="1"/>
  <c r="AP818" i="1"/>
  <c r="AP808" i="1"/>
  <c r="AP797" i="1"/>
  <c r="AP786" i="1"/>
  <c r="AP776" i="1"/>
  <c r="AP765" i="1"/>
  <c r="AP754" i="1"/>
  <c r="AP1068" i="1"/>
  <c r="AP1042" i="1"/>
  <c r="AP1020" i="1"/>
  <c r="AP1002" i="1"/>
  <c r="AP986" i="1"/>
  <c r="AP970" i="1"/>
  <c r="AP954" i="1"/>
  <c r="AP938" i="1"/>
  <c r="AP922" i="1"/>
  <c r="AP906" i="1"/>
  <c r="AP890" i="1"/>
  <c r="AP874" i="1"/>
  <c r="AP858" i="1"/>
  <c r="AP842" i="1"/>
  <c r="AP828" i="1"/>
  <c r="AP817" i="1"/>
  <c r="AP806" i="1"/>
  <c r="AP796" i="1"/>
  <c r="AP785" i="1"/>
  <c r="AP774" i="1"/>
  <c r="AP764" i="1"/>
  <c r="AP753" i="1"/>
  <c r="AP1060" i="1"/>
  <c r="AP1038" i="1"/>
  <c r="AP1018" i="1"/>
  <c r="AP1000" i="1"/>
  <c r="AP984" i="1"/>
  <c r="AP968" i="1"/>
  <c r="AP952" i="1"/>
  <c r="AP936" i="1"/>
  <c r="AP920" i="1"/>
  <c r="AP904" i="1"/>
  <c r="AP888" i="1"/>
  <c r="AP872" i="1"/>
  <c r="AP856" i="1"/>
  <c r="AP840" i="1"/>
  <c r="AP826" i="1"/>
  <c r="AP816" i="1"/>
  <c r="AP805" i="1"/>
  <c r="AP794" i="1"/>
  <c r="AP784" i="1"/>
  <c r="AP773" i="1"/>
  <c r="AP762" i="1"/>
  <c r="AP752" i="1"/>
  <c r="AP1058" i="1"/>
  <c r="AP1036" i="1"/>
  <c r="AP1014" i="1"/>
  <c r="AP998" i="1"/>
  <c r="AP982" i="1"/>
  <c r="AP966" i="1"/>
  <c r="AP950" i="1"/>
  <c r="AP934" i="1"/>
  <c r="AP918" i="1"/>
  <c r="AP902" i="1"/>
  <c r="AP886" i="1"/>
  <c r="AP870" i="1"/>
  <c r="AP854" i="1"/>
  <c r="AP838" i="1"/>
  <c r="AP825" i="1"/>
  <c r="AP814" i="1"/>
  <c r="AP804" i="1"/>
  <c r="AP793" i="1"/>
  <c r="AP782" i="1"/>
  <c r="AP772" i="1"/>
  <c r="AP761" i="1"/>
  <c r="AP750" i="1"/>
  <c r="AP1054" i="1"/>
  <c r="AP1034" i="1"/>
  <c r="AP1012" i="1"/>
  <c r="AP996" i="1"/>
  <c r="AP980" i="1"/>
  <c r="AP964" i="1"/>
  <c r="AP948" i="1"/>
  <c r="AP932" i="1"/>
  <c r="AP916" i="1"/>
  <c r="AP900" i="1"/>
  <c r="AP884" i="1"/>
  <c r="AP868" i="1"/>
  <c r="AP852" i="1"/>
  <c r="AP836" i="1"/>
  <c r="AP824" i="1"/>
  <c r="AP813" i="1"/>
  <c r="AP802" i="1"/>
  <c r="AP792" i="1"/>
  <c r="AP781" i="1"/>
  <c r="AP770" i="1"/>
  <c r="AP760" i="1"/>
  <c r="AP1052" i="1"/>
  <c r="AP1030" i="1"/>
  <c r="AP1010" i="1"/>
  <c r="AP994" i="1"/>
  <c r="AP978" i="1"/>
  <c r="AP962" i="1"/>
  <c r="AP946" i="1"/>
  <c r="AP930" i="1"/>
  <c r="AP914" i="1"/>
  <c r="AP898" i="1"/>
  <c r="AP882" i="1"/>
  <c r="AP866" i="1"/>
  <c r="AP850" i="1"/>
  <c r="AP834" i="1"/>
  <c r="AP822" i="1"/>
  <c r="AP812" i="1"/>
  <c r="AP801" i="1"/>
  <c r="AP790" i="1"/>
  <c r="AP780" i="1"/>
  <c r="AP769" i="1"/>
  <c r="AP758" i="1"/>
  <c r="AP748" i="1"/>
  <c r="AP737" i="1"/>
  <c r="AP726" i="1"/>
  <c r="AP716" i="1"/>
  <c r="AP705" i="1"/>
  <c r="AP694" i="1"/>
  <c r="AP684" i="1"/>
  <c r="AP673" i="1"/>
  <c r="AP662" i="1"/>
  <c r="AP652" i="1"/>
  <c r="AP641" i="1"/>
  <c r="AP630" i="1"/>
  <c r="AP620" i="1"/>
  <c r="AP609" i="1"/>
  <c r="AP598" i="1"/>
  <c r="AP588" i="1"/>
  <c r="AP577" i="1"/>
  <c r="AP566" i="1"/>
  <c r="AP556" i="1"/>
  <c r="AP545" i="1"/>
  <c r="AP536" i="1"/>
  <c r="AP528" i="1"/>
  <c r="AP520" i="1"/>
  <c r="AP511" i="1"/>
  <c r="AP503" i="1"/>
  <c r="AP495" i="1"/>
  <c r="AP487" i="1"/>
  <c r="AP479" i="1"/>
  <c r="AP471" i="1"/>
  <c r="AP463" i="1"/>
  <c r="AP455" i="1"/>
  <c r="AP447" i="1"/>
  <c r="AP439" i="1"/>
  <c r="AP431" i="1"/>
  <c r="AP423" i="1"/>
  <c r="AP415" i="1"/>
  <c r="AP407" i="1"/>
  <c r="AP399" i="1"/>
  <c r="AP391" i="1"/>
  <c r="AP383" i="1"/>
  <c r="AP375" i="1"/>
  <c r="AP367" i="1"/>
  <c r="AP359" i="1"/>
  <c r="AP351" i="1"/>
  <c r="AP343" i="1"/>
  <c r="AP335" i="1"/>
  <c r="AP327" i="1"/>
  <c r="AP319" i="1"/>
  <c r="AP311" i="1"/>
  <c r="AP303" i="1"/>
  <c r="AP295" i="1"/>
  <c r="AP287" i="1"/>
  <c r="AP279" i="1"/>
  <c r="AP271" i="1"/>
  <c r="AP263" i="1"/>
  <c r="AP255" i="1"/>
  <c r="AP247" i="1"/>
  <c r="AP239" i="1"/>
  <c r="AP231" i="1"/>
  <c r="AP223" i="1"/>
  <c r="AP215" i="1"/>
  <c r="AP207" i="1"/>
  <c r="AP199" i="1"/>
  <c r="AP191" i="1"/>
  <c r="AP1050" i="1"/>
  <c r="AP1028" i="1"/>
  <c r="AP1008" i="1"/>
  <c r="AP992" i="1"/>
  <c r="AP976" i="1"/>
  <c r="AP960" i="1"/>
  <c r="AP944" i="1"/>
  <c r="AP928" i="1"/>
  <c r="AP912" i="1"/>
  <c r="AP896" i="1"/>
  <c r="AP880" i="1"/>
  <c r="AP864" i="1"/>
  <c r="AP848" i="1"/>
  <c r="AP832" i="1"/>
  <c r="AP821" i="1"/>
  <c r="AP810" i="1"/>
  <c r="AP800" i="1"/>
  <c r="AP789" i="1"/>
  <c r="AP778" i="1"/>
  <c r="AP768" i="1"/>
  <c r="AP757" i="1"/>
  <c r="AP746" i="1"/>
  <c r="AP736" i="1"/>
  <c r="AP1046" i="1"/>
  <c r="AP1026" i="1"/>
  <c r="AP1006" i="1"/>
  <c r="AP990" i="1"/>
  <c r="AP974" i="1"/>
  <c r="AP958" i="1"/>
  <c r="AP942" i="1"/>
  <c r="AP926" i="1"/>
  <c r="AP910" i="1"/>
  <c r="AP894" i="1"/>
  <c r="AP878" i="1"/>
  <c r="AP862" i="1"/>
  <c r="AP846" i="1"/>
  <c r="AP830" i="1"/>
  <c r="AP820" i="1"/>
  <c r="AP809" i="1"/>
  <c r="AP798" i="1"/>
  <c r="AP788" i="1"/>
  <c r="AP777" i="1"/>
  <c r="AP766" i="1"/>
  <c r="AP756" i="1"/>
  <c r="AP745" i="1"/>
  <c r="AP734" i="1"/>
  <c r="AP724" i="1"/>
  <c r="AP713" i="1"/>
  <c r="AP702" i="1"/>
  <c r="AP692" i="1"/>
  <c r="AP681" i="1"/>
  <c r="AP670" i="1"/>
  <c r="AP660" i="1"/>
  <c r="AP649" i="1"/>
  <c r="AP638" i="1"/>
  <c r="AP628" i="1"/>
  <c r="AP617" i="1"/>
  <c r="AP606" i="1"/>
  <c r="AP596" i="1"/>
  <c r="AP585" i="1"/>
  <c r="AP574" i="1"/>
  <c r="AP564" i="1"/>
  <c r="AP553" i="1"/>
  <c r="AP542" i="1"/>
  <c r="AP534" i="1"/>
  <c r="AP526" i="1"/>
  <c r="AP517" i="1"/>
  <c r="AP509" i="1"/>
  <c r="AP501" i="1"/>
  <c r="AP493" i="1"/>
  <c r="AP485" i="1"/>
  <c r="AP477" i="1"/>
  <c r="AP469" i="1"/>
  <c r="AP461" i="1"/>
  <c r="AP453" i="1"/>
  <c r="AP445" i="1"/>
  <c r="AP437" i="1"/>
  <c r="AP429" i="1"/>
  <c r="AP421" i="1"/>
  <c r="AP413" i="1"/>
  <c r="AP405" i="1"/>
  <c r="AP397" i="1"/>
  <c r="AP389" i="1"/>
  <c r="AP381" i="1"/>
  <c r="AP373" i="1"/>
  <c r="AP365" i="1"/>
  <c r="AP357" i="1"/>
  <c r="AP349" i="1"/>
  <c r="AP341" i="1"/>
  <c r="AP333" i="1"/>
  <c r="AP325" i="1"/>
  <c r="AP317" i="1"/>
  <c r="AP309" i="1"/>
  <c r="AP301" i="1"/>
  <c r="AP293" i="1"/>
  <c r="AP285" i="1"/>
  <c r="AP277" i="1"/>
  <c r="AP269" i="1"/>
  <c r="AP261" i="1"/>
  <c r="AP253" i="1"/>
  <c r="AP245" i="1"/>
  <c r="AP237" i="1"/>
  <c r="AP229" i="1"/>
  <c r="AP221" i="1"/>
  <c r="AP213" i="1"/>
  <c r="AP205" i="1"/>
  <c r="AP197" i="1"/>
  <c r="AP189" i="1"/>
  <c r="AP749" i="1"/>
  <c r="AP730" i="1"/>
  <c r="AP717" i="1"/>
  <c r="AP701" i="1"/>
  <c r="AP688" i="1"/>
  <c r="AP674" i="1"/>
  <c r="AP658" i="1"/>
  <c r="AP645" i="1"/>
  <c r="AP632" i="1"/>
  <c r="AP616" i="1"/>
  <c r="AP573" i="1"/>
  <c r="AP560" i="1"/>
  <c r="AP546" i="1"/>
  <c r="AP533" i="1"/>
  <c r="AP500" i="1"/>
  <c r="AP468" i="1"/>
  <c r="AP416" i="1"/>
  <c r="AP372" i="1"/>
  <c r="AP320" i="1"/>
  <c r="AP266" i="1"/>
  <c r="AP224" i="1"/>
  <c r="AP182" i="1"/>
  <c r="AP150" i="1"/>
  <c r="AP118" i="1"/>
  <c r="AP78" i="1"/>
  <c r="AP46" i="1"/>
  <c r="AP6" i="1"/>
  <c r="AP37" i="1"/>
  <c r="AP5" i="1"/>
  <c r="AP274" i="1"/>
  <c r="AP210" i="1"/>
  <c r="AP164" i="1"/>
  <c r="AP124" i="1"/>
  <c r="AP100" i="1"/>
  <c r="AP52" i="1"/>
  <c r="AP12" i="1"/>
  <c r="AP163" i="1"/>
  <c r="AP99" i="1"/>
  <c r="AP27" i="1"/>
  <c r="AP122" i="1"/>
  <c r="AP42" i="1"/>
  <c r="AP744" i="1"/>
  <c r="AP729" i="1"/>
  <c r="AP714" i="1"/>
  <c r="AP700" i="1"/>
  <c r="AP686" i="1"/>
  <c r="AP672" i="1"/>
  <c r="AP657" i="1"/>
  <c r="AP644" i="1"/>
  <c r="AP629" i="1"/>
  <c r="AP614" i="1"/>
  <c r="AP601" i="1"/>
  <c r="AP586" i="1"/>
  <c r="AP572" i="1"/>
  <c r="AP558" i="1"/>
  <c r="AP544" i="1"/>
  <c r="AP532" i="1"/>
  <c r="AP522" i="1"/>
  <c r="AP510" i="1"/>
  <c r="AP499" i="1"/>
  <c r="AP489" i="1"/>
  <c r="AP478" i="1"/>
  <c r="AP467" i="1"/>
  <c r="AP457" i="1"/>
  <c r="AP446" i="1"/>
  <c r="AP435" i="1"/>
  <c r="AP425" i="1"/>
  <c r="AP414" i="1"/>
  <c r="AP403" i="1"/>
  <c r="AP393" i="1"/>
  <c r="AP382" i="1"/>
  <c r="AP371" i="1"/>
  <c r="AP361" i="1"/>
  <c r="AP350" i="1"/>
  <c r="AP339" i="1"/>
  <c r="AP329" i="1"/>
  <c r="AP318" i="1"/>
  <c r="AP307" i="1"/>
  <c r="AP297" i="1"/>
  <c r="AP286" i="1"/>
  <c r="AP275" i="1"/>
  <c r="AP265" i="1"/>
  <c r="AP254" i="1"/>
  <c r="AP243" i="1"/>
  <c r="AP233" i="1"/>
  <c r="AP222" i="1"/>
  <c r="AP211" i="1"/>
  <c r="AP201" i="1"/>
  <c r="AP190" i="1"/>
  <c r="AP181" i="1"/>
  <c r="AP173" i="1"/>
  <c r="AP165" i="1"/>
  <c r="AP157" i="1"/>
  <c r="AP149" i="1"/>
  <c r="AP141" i="1"/>
  <c r="AP133" i="1"/>
  <c r="AP125" i="1"/>
  <c r="AP117" i="1"/>
  <c r="AP109" i="1"/>
  <c r="AP101" i="1"/>
  <c r="AP93" i="1"/>
  <c r="AP85" i="1"/>
  <c r="AP61" i="1"/>
  <c r="AP21" i="1"/>
  <c r="AP264" i="1"/>
  <c r="AP220" i="1"/>
  <c r="AP172" i="1"/>
  <c r="AP132" i="1"/>
  <c r="AP76" i="1"/>
  <c r="AP28" i="1"/>
  <c r="AP179" i="1"/>
  <c r="AP115" i="1"/>
  <c r="AP59" i="1"/>
  <c r="AP3" i="1"/>
  <c r="AP90" i="1"/>
  <c r="AP34" i="1"/>
  <c r="AP742" i="1"/>
  <c r="AP728" i="1"/>
  <c r="AP712" i="1"/>
  <c r="AP698" i="1"/>
  <c r="AP685" i="1"/>
  <c r="AP669" i="1"/>
  <c r="AP656" i="1"/>
  <c r="AP642" i="1"/>
  <c r="AP626" i="1"/>
  <c r="AP613" i="1"/>
  <c r="AP600" i="1"/>
  <c r="AP584" i="1"/>
  <c r="AP570" i="1"/>
  <c r="AP557" i="1"/>
  <c r="AP541" i="1"/>
  <c r="AP531" i="1"/>
  <c r="AP521" i="1"/>
  <c r="AP508" i="1"/>
  <c r="AP498" i="1"/>
  <c r="AP488" i="1"/>
  <c r="AP476" i="1"/>
  <c r="AP466" i="1"/>
  <c r="AP456" i="1"/>
  <c r="AP444" i="1"/>
  <c r="AP434" i="1"/>
  <c r="AP424" i="1"/>
  <c r="AP412" i="1"/>
  <c r="AP402" i="1"/>
  <c r="AP392" i="1"/>
  <c r="AP380" i="1"/>
  <c r="AP370" i="1"/>
  <c r="AP360" i="1"/>
  <c r="AP348" i="1"/>
  <c r="AP338" i="1"/>
  <c r="AP328" i="1"/>
  <c r="AP316" i="1"/>
  <c r="AP284" i="1"/>
  <c r="AP252" i="1"/>
  <c r="AP200" i="1"/>
  <c r="AP140" i="1"/>
  <c r="AP68" i="1"/>
  <c r="AP4" i="1"/>
  <c r="AP139" i="1"/>
  <c r="AP75" i="1"/>
  <c r="AP19" i="1"/>
  <c r="AP114" i="1"/>
  <c r="AP50" i="1"/>
  <c r="AP741" i="1"/>
  <c r="AP725" i="1"/>
  <c r="AP710" i="1"/>
  <c r="AP697" i="1"/>
  <c r="AP682" i="1"/>
  <c r="AP668" i="1"/>
  <c r="AP654" i="1"/>
  <c r="AP640" i="1"/>
  <c r="AP625" i="1"/>
  <c r="AP612" i="1"/>
  <c r="AP597" i="1"/>
  <c r="AP582" i="1"/>
  <c r="AP569" i="1"/>
  <c r="AP554" i="1"/>
  <c r="AP540" i="1"/>
  <c r="AP530" i="1"/>
  <c r="AP518" i="1"/>
  <c r="AP507" i="1"/>
  <c r="AP497" i="1"/>
  <c r="AP486" i="1"/>
  <c r="AP475" i="1"/>
  <c r="AP465" i="1"/>
  <c r="AP454" i="1"/>
  <c r="AP443" i="1"/>
  <c r="AP433" i="1"/>
  <c r="AP422" i="1"/>
  <c r="AP411" i="1"/>
  <c r="AP401" i="1"/>
  <c r="AP390" i="1"/>
  <c r="AP379" i="1"/>
  <c r="AP369" i="1"/>
  <c r="AP358" i="1"/>
  <c r="AP347" i="1"/>
  <c r="AP337" i="1"/>
  <c r="AP326" i="1"/>
  <c r="AP315" i="1"/>
  <c r="AP305" i="1"/>
  <c r="AP294" i="1"/>
  <c r="AP283" i="1"/>
  <c r="AP273" i="1"/>
  <c r="AP262" i="1"/>
  <c r="AP251" i="1"/>
  <c r="AP241" i="1"/>
  <c r="AP230" i="1"/>
  <c r="AP219" i="1"/>
  <c r="AP209" i="1"/>
  <c r="AP155" i="1"/>
  <c r="AP107" i="1"/>
  <c r="AP35" i="1"/>
  <c r="AP106" i="1"/>
  <c r="AP58" i="1"/>
  <c r="AP740" i="1"/>
  <c r="AP722" i="1"/>
  <c r="AP709" i="1"/>
  <c r="AP696" i="1"/>
  <c r="AP680" i="1"/>
  <c r="AP666" i="1"/>
  <c r="AP653" i="1"/>
  <c r="AP637" i="1"/>
  <c r="AP624" i="1"/>
  <c r="AP610" i="1"/>
  <c r="AP594" i="1"/>
  <c r="AP581" i="1"/>
  <c r="AP568" i="1"/>
  <c r="AP552" i="1"/>
  <c r="AP539" i="1"/>
  <c r="AP529" i="1"/>
  <c r="AP516" i="1"/>
  <c r="AP506" i="1"/>
  <c r="AP496" i="1"/>
  <c r="AP484" i="1"/>
  <c r="AP474" i="1"/>
  <c r="AP464" i="1"/>
  <c r="AP452" i="1"/>
  <c r="AP442" i="1"/>
  <c r="AP432" i="1"/>
  <c r="AP420" i="1"/>
  <c r="AP410" i="1"/>
  <c r="AP400" i="1"/>
  <c r="AP388" i="1"/>
  <c r="AP378" i="1"/>
  <c r="AP368" i="1"/>
  <c r="AP356" i="1"/>
  <c r="AP346" i="1"/>
  <c r="AP336" i="1"/>
  <c r="AP324" i="1"/>
  <c r="AP314" i="1"/>
  <c r="AP304" i="1"/>
  <c r="AP292" i="1"/>
  <c r="AP282" i="1"/>
  <c r="AP272" i="1"/>
  <c r="AP260" i="1"/>
  <c r="AP250" i="1"/>
  <c r="AP240" i="1"/>
  <c r="AP228" i="1"/>
  <c r="AP218" i="1"/>
  <c r="AP208" i="1"/>
  <c r="AP196" i="1"/>
  <c r="AP186" i="1"/>
  <c r="AP178" i="1"/>
  <c r="AP170" i="1"/>
  <c r="AP162" i="1"/>
  <c r="AP154" i="1"/>
  <c r="AP146" i="1"/>
  <c r="AP82" i="1"/>
  <c r="AP2" i="1"/>
  <c r="AP738" i="1"/>
  <c r="AP721" i="1"/>
  <c r="AP708" i="1"/>
  <c r="AP693" i="1"/>
  <c r="AP678" i="1"/>
  <c r="AP665" i="1"/>
  <c r="AP650" i="1"/>
  <c r="AP636" i="1"/>
  <c r="AP622" i="1"/>
  <c r="AP608" i="1"/>
  <c r="AP593" i="1"/>
  <c r="AP580" i="1"/>
  <c r="AP565" i="1"/>
  <c r="AP550" i="1"/>
  <c r="AP538" i="1"/>
  <c r="AP527" i="1"/>
  <c r="AP515" i="1"/>
  <c r="AP505" i="1"/>
  <c r="AP494" i="1"/>
  <c r="AP483" i="1"/>
  <c r="AP473" i="1"/>
  <c r="AP462" i="1"/>
  <c r="AP451" i="1"/>
  <c r="AP441" i="1"/>
  <c r="AP430" i="1"/>
  <c r="AP419" i="1"/>
  <c r="AP409" i="1"/>
  <c r="AP398" i="1"/>
  <c r="AP387" i="1"/>
  <c r="AP377" i="1"/>
  <c r="AP366" i="1"/>
  <c r="AP355" i="1"/>
  <c r="AP345" i="1"/>
  <c r="AP334" i="1"/>
  <c r="AP323" i="1"/>
  <c r="AP313" i="1"/>
  <c r="AP302" i="1"/>
  <c r="AP291" i="1"/>
  <c r="AP281" i="1"/>
  <c r="AP270" i="1"/>
  <c r="AP259" i="1"/>
  <c r="AP249" i="1"/>
  <c r="AP238" i="1"/>
  <c r="AP227" i="1"/>
  <c r="AP217" i="1"/>
  <c r="AP206" i="1"/>
  <c r="AP195" i="1"/>
  <c r="AP185" i="1"/>
  <c r="AP177" i="1"/>
  <c r="AP169" i="1"/>
  <c r="AP161" i="1"/>
  <c r="AP153" i="1"/>
  <c r="AP145" i="1"/>
  <c r="AP137" i="1"/>
  <c r="AP129" i="1"/>
  <c r="AP121" i="1"/>
  <c r="AP113" i="1"/>
  <c r="AP105" i="1"/>
  <c r="AP97" i="1"/>
  <c r="AP89" i="1"/>
  <c r="AP81" i="1"/>
  <c r="AP73" i="1"/>
  <c r="AP65" i="1"/>
  <c r="AP57" i="1"/>
  <c r="AP49" i="1"/>
  <c r="AP41" i="1"/>
  <c r="AP33" i="1"/>
  <c r="AP25" i="1"/>
  <c r="AP17" i="1"/>
  <c r="AP9" i="1"/>
  <c r="AP60" i="1"/>
  <c r="AP20" i="1"/>
  <c r="AP171" i="1"/>
  <c r="AP123" i="1"/>
  <c r="AP67" i="1"/>
  <c r="AP11" i="1"/>
  <c r="AP98" i="1"/>
  <c r="AP26" i="1"/>
  <c r="AP733" i="1"/>
  <c r="AP720" i="1"/>
  <c r="AP706" i="1"/>
  <c r="AP690" i="1"/>
  <c r="AP677" i="1"/>
  <c r="AP664" i="1"/>
  <c r="AP648" i="1"/>
  <c r="AP634" i="1"/>
  <c r="AP621" i="1"/>
  <c r="AP605" i="1"/>
  <c r="AP592" i="1"/>
  <c r="AP578" i="1"/>
  <c r="AP562" i="1"/>
  <c r="AP549" i="1"/>
  <c r="AP537" i="1"/>
  <c r="AP525" i="1"/>
  <c r="AP514" i="1"/>
  <c r="AP504" i="1"/>
  <c r="AP492" i="1"/>
  <c r="AP482" i="1"/>
  <c r="AP472" i="1"/>
  <c r="AP460" i="1"/>
  <c r="AP450" i="1"/>
  <c r="AP440" i="1"/>
  <c r="AP428" i="1"/>
  <c r="AP418" i="1"/>
  <c r="AP408" i="1"/>
  <c r="AP396" i="1"/>
  <c r="AP386" i="1"/>
  <c r="AP376" i="1"/>
  <c r="AP364" i="1"/>
  <c r="AP354" i="1"/>
  <c r="AP344" i="1"/>
  <c r="AP332" i="1"/>
  <c r="AP322" i="1"/>
  <c r="AP312" i="1"/>
  <c r="AP300" i="1"/>
  <c r="AP290" i="1"/>
  <c r="AP280" i="1"/>
  <c r="AP268" i="1"/>
  <c r="AP258" i="1"/>
  <c r="AP248" i="1"/>
  <c r="AP236" i="1"/>
  <c r="AP226" i="1"/>
  <c r="AP216" i="1"/>
  <c r="AP204" i="1"/>
  <c r="AP194" i="1"/>
  <c r="AP184" i="1"/>
  <c r="AP176" i="1"/>
  <c r="AP168" i="1"/>
  <c r="AP160" i="1"/>
  <c r="AP152" i="1"/>
  <c r="AP144" i="1"/>
  <c r="AP136" i="1"/>
  <c r="AP128" i="1"/>
  <c r="AP120" i="1"/>
  <c r="AP112" i="1"/>
  <c r="AP104" i="1"/>
  <c r="AP96" i="1"/>
  <c r="AP88" i="1"/>
  <c r="AP80" i="1"/>
  <c r="AP72" i="1"/>
  <c r="AP64" i="1"/>
  <c r="AP56" i="1"/>
  <c r="AP48" i="1"/>
  <c r="AP40" i="1"/>
  <c r="AP32" i="1"/>
  <c r="AP24" i="1"/>
  <c r="AP16" i="1"/>
  <c r="AP8" i="1"/>
  <c r="AP589" i="1"/>
  <c r="AP512" i="1"/>
  <c r="AP480" i="1"/>
  <c r="AP448" i="1"/>
  <c r="AP426" i="1"/>
  <c r="AP394" i="1"/>
  <c r="AP362" i="1"/>
  <c r="AP340" i="1"/>
  <c r="AP308" i="1"/>
  <c r="AP288" i="1"/>
  <c r="AP256" i="1"/>
  <c r="AP234" i="1"/>
  <c r="AP202" i="1"/>
  <c r="AP174" i="1"/>
  <c r="AP158" i="1"/>
  <c r="AP134" i="1"/>
  <c r="AP110" i="1"/>
  <c r="AP94" i="1"/>
  <c r="AP70" i="1"/>
  <c r="AP54" i="1"/>
  <c r="AP30" i="1"/>
  <c r="AP14" i="1"/>
  <c r="AP69" i="1"/>
  <c r="AP45" i="1"/>
  <c r="AP13" i="1"/>
  <c r="AP296" i="1"/>
  <c r="AP242" i="1"/>
  <c r="AP188" i="1"/>
  <c r="AP148" i="1"/>
  <c r="AP108" i="1"/>
  <c r="AP92" i="1"/>
  <c r="AP36" i="1"/>
  <c r="AP198" i="1"/>
  <c r="AP131" i="1"/>
  <c r="AP83" i="1"/>
  <c r="AP43" i="1"/>
  <c r="AP130" i="1"/>
  <c r="AP74" i="1"/>
  <c r="AP18" i="1"/>
  <c r="AP732" i="1"/>
  <c r="AP718" i="1"/>
  <c r="AP704" i="1"/>
  <c r="AP689" i="1"/>
  <c r="AP676" i="1"/>
  <c r="AP661" i="1"/>
  <c r="AP646" i="1"/>
  <c r="AP633" i="1"/>
  <c r="AP618" i="1"/>
  <c r="AP604" i="1"/>
  <c r="AP590" i="1"/>
  <c r="AP576" i="1"/>
  <c r="AP561" i="1"/>
  <c r="AP548" i="1"/>
  <c r="AP535" i="1"/>
  <c r="AP524" i="1"/>
  <c r="AP513" i="1"/>
  <c r="AP502" i="1"/>
  <c r="AP491" i="1"/>
  <c r="AP481" i="1"/>
  <c r="AP470" i="1"/>
  <c r="AP459" i="1"/>
  <c r="AP449" i="1"/>
  <c r="AP438" i="1"/>
  <c r="AP427" i="1"/>
  <c r="AP417" i="1"/>
  <c r="AP406" i="1"/>
  <c r="AP395" i="1"/>
  <c r="AP385" i="1"/>
  <c r="AP374" i="1"/>
  <c r="AP363" i="1"/>
  <c r="AP353" i="1"/>
  <c r="AP342" i="1"/>
  <c r="AP331" i="1"/>
  <c r="AP321" i="1"/>
  <c r="AP310" i="1"/>
  <c r="AP299" i="1"/>
  <c r="AP289" i="1"/>
  <c r="AP278" i="1"/>
  <c r="AP267" i="1"/>
  <c r="AP257" i="1"/>
  <c r="AP246" i="1"/>
  <c r="AP235" i="1"/>
  <c r="AP225" i="1"/>
  <c r="AP214" i="1"/>
  <c r="AP203" i="1"/>
  <c r="AP193" i="1"/>
  <c r="AP183" i="1"/>
  <c r="AP175" i="1"/>
  <c r="AP167" i="1"/>
  <c r="AP159" i="1"/>
  <c r="AP151" i="1"/>
  <c r="AP143" i="1"/>
  <c r="AP135" i="1"/>
  <c r="AP127" i="1"/>
  <c r="AP119" i="1"/>
  <c r="AP111" i="1"/>
  <c r="AP103" i="1"/>
  <c r="AP95" i="1"/>
  <c r="AP87" i="1"/>
  <c r="AP79" i="1"/>
  <c r="AP71" i="1"/>
  <c r="AP63" i="1"/>
  <c r="AP55" i="1"/>
  <c r="AP47" i="1"/>
  <c r="AP39" i="1"/>
  <c r="AP31" i="1"/>
  <c r="AP23" i="1"/>
  <c r="AP15" i="1"/>
  <c r="AP7" i="1"/>
  <c r="AP602" i="1"/>
  <c r="AP523" i="1"/>
  <c r="AP490" i="1"/>
  <c r="AP458" i="1"/>
  <c r="AP436" i="1"/>
  <c r="AP404" i="1"/>
  <c r="AP384" i="1"/>
  <c r="AP352" i="1"/>
  <c r="AP330" i="1"/>
  <c r="AP298" i="1"/>
  <c r="AP276" i="1"/>
  <c r="AP244" i="1"/>
  <c r="AP212" i="1"/>
  <c r="AP192" i="1"/>
  <c r="AP166" i="1"/>
  <c r="AP142" i="1"/>
  <c r="AP126" i="1"/>
  <c r="AP102" i="1"/>
  <c r="AP86" i="1"/>
  <c r="AP62" i="1"/>
  <c r="AP38" i="1"/>
  <c r="AP22" i="1"/>
  <c r="AP77" i="1"/>
  <c r="AP53" i="1"/>
  <c r="AP29" i="1"/>
  <c r="AP306" i="1"/>
  <c r="AP232" i="1"/>
  <c r="AP180" i="1"/>
  <c r="AP156" i="1"/>
  <c r="AP116" i="1"/>
  <c r="AP84" i="1"/>
  <c r="AP44" i="1"/>
  <c r="AP187" i="1"/>
  <c r="AP147" i="1"/>
  <c r="AP91" i="1"/>
  <c r="AP51" i="1"/>
  <c r="AP138" i="1"/>
  <c r="AP66" i="1"/>
  <c r="AP10" i="1"/>
  <c r="AQ2403" i="1"/>
  <c r="AQ2399" i="1"/>
  <c r="AQ2395" i="1"/>
  <c r="AQ2391" i="1"/>
  <c r="AQ2387" i="1"/>
  <c r="AQ2383" i="1"/>
  <c r="AQ2379" i="1"/>
  <c r="AQ2375" i="1"/>
  <c r="AQ2371" i="1"/>
  <c r="AQ2367" i="1"/>
  <c r="AQ2363" i="1"/>
  <c r="AQ2359" i="1"/>
  <c r="AQ2355" i="1"/>
  <c r="AQ2351" i="1"/>
  <c r="AQ2347" i="1"/>
  <c r="AQ2343" i="1"/>
  <c r="AQ2339" i="1"/>
  <c r="AQ2335" i="1"/>
  <c r="AQ2331" i="1"/>
  <c r="AQ2327" i="1"/>
  <c r="AQ2323" i="1"/>
  <c r="AQ2319" i="1"/>
  <c r="AQ2315" i="1"/>
  <c r="AQ2311" i="1"/>
  <c r="AQ2307" i="1"/>
  <c r="AQ2303" i="1"/>
  <c r="AQ2299" i="1"/>
  <c r="AQ2295" i="1"/>
  <c r="AQ2291" i="1"/>
  <c r="AQ2287" i="1"/>
  <c r="AQ2283" i="1"/>
  <c r="AQ2279" i="1"/>
  <c r="AQ2402" i="1"/>
  <c r="AQ2398" i="1"/>
  <c r="AQ2394" i="1"/>
  <c r="AQ2390" i="1"/>
  <c r="AQ2386" i="1"/>
  <c r="AQ2382" i="1"/>
  <c r="AQ2378" i="1"/>
  <c r="AQ2374" i="1"/>
  <c r="AQ2370" i="1"/>
  <c r="AQ2366" i="1"/>
  <c r="AQ2362" i="1"/>
  <c r="AQ2358" i="1"/>
  <c r="AQ2354" i="1"/>
  <c r="AQ2350" i="1"/>
  <c r="AQ2346" i="1"/>
  <c r="AQ2342" i="1"/>
  <c r="AQ2338" i="1"/>
  <c r="AQ2334" i="1"/>
  <c r="AQ2330" i="1"/>
  <c r="AQ2326" i="1"/>
  <c r="AQ2322" i="1"/>
  <c r="AQ2318" i="1"/>
  <c r="AQ2314" i="1"/>
  <c r="AQ2310" i="1"/>
  <c r="AQ2401" i="1"/>
  <c r="AQ2397" i="1"/>
  <c r="AQ2393" i="1"/>
  <c r="AQ2389" i="1"/>
  <c r="AQ2385" i="1"/>
  <c r="AQ2381" i="1"/>
  <c r="AQ2377" i="1"/>
  <c r="AQ2373" i="1"/>
  <c r="AQ2369" i="1"/>
  <c r="AQ2365" i="1"/>
  <c r="AQ2361" i="1"/>
  <c r="AQ2357" i="1"/>
  <c r="AQ2353" i="1"/>
  <c r="AQ2349" i="1"/>
  <c r="AQ2345" i="1"/>
  <c r="AQ2341" i="1"/>
  <c r="AQ2337" i="1"/>
  <c r="AQ2333" i="1"/>
  <c r="AQ2329" i="1"/>
  <c r="AQ2325" i="1"/>
  <c r="AQ2321" i="1"/>
  <c r="AQ2317" i="1"/>
  <c r="AQ2313" i="1"/>
  <c r="AQ2309" i="1"/>
  <c r="AQ2305" i="1"/>
  <c r="AQ2301" i="1"/>
  <c r="AQ2297" i="1"/>
  <c r="AQ2293" i="1"/>
  <c r="AQ2289" i="1"/>
  <c r="AQ2285" i="1"/>
  <c r="AQ2281" i="1"/>
  <c r="AQ2400" i="1"/>
  <c r="AQ2396" i="1"/>
  <c r="AQ2392" i="1"/>
  <c r="AQ2388" i="1"/>
  <c r="AQ2384" i="1"/>
  <c r="AQ2380" i="1"/>
  <c r="AQ2376" i="1"/>
  <c r="AQ2372" i="1"/>
  <c r="AQ2368" i="1"/>
  <c r="AQ2364" i="1"/>
  <c r="AQ2360" i="1"/>
  <c r="AQ2356" i="1"/>
  <c r="AQ2352" i="1"/>
  <c r="AQ2348" i="1"/>
  <c r="AQ2344" i="1"/>
  <c r="AQ2340" i="1"/>
  <c r="AQ2336" i="1"/>
  <c r="AQ2332" i="1"/>
  <c r="AQ2328" i="1"/>
  <c r="AQ2324" i="1"/>
  <c r="AQ2320" i="1"/>
  <c r="AQ2316" i="1"/>
  <c r="AQ2312" i="1"/>
  <c r="AQ2308" i="1"/>
  <c r="AQ2304" i="1"/>
  <c r="AQ2300" i="1"/>
  <c r="AQ2296" i="1"/>
  <c r="AQ2292" i="1"/>
  <c r="AQ2288" i="1"/>
  <c r="AQ2284" i="1"/>
  <c r="AQ2280" i="1"/>
  <c r="AQ2276" i="1"/>
  <c r="AQ2272" i="1"/>
  <c r="AQ2268" i="1"/>
  <c r="AQ2264" i="1"/>
  <c r="AQ2260" i="1"/>
  <c r="AQ2256" i="1"/>
  <c r="AQ2252" i="1"/>
  <c r="AQ2248" i="1"/>
  <c r="AQ2244" i="1"/>
  <c r="AQ2240" i="1"/>
  <c r="AQ2236" i="1"/>
  <c r="AQ2232" i="1"/>
  <c r="AQ2228" i="1"/>
  <c r="AQ2224" i="1"/>
  <c r="AQ2220" i="1"/>
  <c r="AQ2216" i="1"/>
  <c r="AQ2212" i="1"/>
  <c r="AQ2208" i="1"/>
  <c r="AQ2204" i="1"/>
  <c r="AQ2200" i="1"/>
  <c r="AQ2196" i="1"/>
  <c r="AQ2192" i="1"/>
  <c r="AQ2188" i="1"/>
  <c r="AQ2184" i="1"/>
  <c r="AQ2180" i="1"/>
  <c r="AQ2176" i="1"/>
  <c r="AQ2172" i="1"/>
  <c r="AQ2168" i="1"/>
  <c r="AQ2164" i="1"/>
  <c r="AQ2160" i="1"/>
  <c r="AQ2156" i="1"/>
  <c r="AQ2152" i="1"/>
  <c r="AQ2148" i="1"/>
  <c r="AQ2144" i="1"/>
  <c r="AQ2140" i="1"/>
  <c r="AQ2136" i="1"/>
  <c r="AQ2132" i="1"/>
  <c r="AQ2128" i="1"/>
  <c r="AQ2124" i="1"/>
  <c r="AQ2120" i="1"/>
  <c r="AQ2116" i="1"/>
  <c r="AQ2112" i="1"/>
  <c r="AQ2108" i="1"/>
  <c r="AQ2104" i="1"/>
  <c r="AQ2100" i="1"/>
  <c r="AQ2096" i="1"/>
  <c r="AQ2092" i="1"/>
  <c r="AQ2088" i="1"/>
  <c r="AQ2084" i="1"/>
  <c r="AQ2080" i="1"/>
  <c r="AQ2076" i="1"/>
  <c r="AQ2072" i="1"/>
  <c r="AQ2068" i="1"/>
  <c r="AQ2064" i="1"/>
  <c r="AQ2294" i="1"/>
  <c r="AQ2271" i="1"/>
  <c r="AQ2262" i="1"/>
  <c r="AQ2253" i="1"/>
  <c r="AQ2239" i="1"/>
  <c r="AQ2230" i="1"/>
  <c r="AQ2221" i="1"/>
  <c r="AQ2207" i="1"/>
  <c r="AQ2198" i="1"/>
  <c r="AQ2189" i="1"/>
  <c r="AQ2175" i="1"/>
  <c r="AQ2166" i="1"/>
  <c r="AQ2157" i="1"/>
  <c r="AQ2143" i="1"/>
  <c r="AQ2134" i="1"/>
  <c r="AQ2125" i="1"/>
  <c r="AQ2111" i="1"/>
  <c r="AQ2102" i="1"/>
  <c r="AQ2093" i="1"/>
  <c r="AQ2079" i="1"/>
  <c r="AQ2070" i="1"/>
  <c r="AQ2061" i="1"/>
  <c r="AQ2057" i="1"/>
  <c r="AQ2053" i="1"/>
  <c r="AQ2049" i="1"/>
  <c r="AQ2045" i="1"/>
  <c r="AQ2041" i="1"/>
  <c r="AQ2037" i="1"/>
  <c r="AQ2032" i="1"/>
  <c r="AQ2028" i="1"/>
  <c r="AQ2024" i="1"/>
  <c r="AQ2020" i="1"/>
  <c r="AQ2016" i="1"/>
  <c r="AQ2012" i="1"/>
  <c r="AQ2008" i="1"/>
  <c r="AQ2004" i="1"/>
  <c r="AQ2000" i="1"/>
  <c r="AQ1996" i="1"/>
  <c r="AQ1992" i="1"/>
  <c r="AQ1988" i="1"/>
  <c r="AQ1984" i="1"/>
  <c r="AQ1980" i="1"/>
  <c r="AQ1976" i="1"/>
  <c r="AQ1972" i="1"/>
  <c r="AQ1968" i="1"/>
  <c r="AQ1964" i="1"/>
  <c r="AQ1960" i="1"/>
  <c r="AQ1956" i="1"/>
  <c r="AQ1952" i="1"/>
  <c r="AQ1948" i="1"/>
  <c r="AQ1944" i="1"/>
  <c r="AQ1940" i="1"/>
  <c r="AQ1936" i="1"/>
  <c r="AQ1932" i="1"/>
  <c r="AQ1928" i="1"/>
  <c r="AQ1924" i="1"/>
  <c r="AQ1920" i="1"/>
  <c r="AQ1916" i="1"/>
  <c r="AQ1912" i="1"/>
  <c r="AQ1908" i="1"/>
  <c r="AQ1904" i="1"/>
  <c r="AQ1900" i="1"/>
  <c r="AQ1896" i="1"/>
  <c r="AQ1892" i="1"/>
  <c r="AQ1888" i="1"/>
  <c r="AQ1884" i="1"/>
  <c r="AQ1880" i="1"/>
  <c r="AQ1876" i="1"/>
  <c r="AQ1872" i="1"/>
  <c r="AQ1868" i="1"/>
  <c r="AQ1864" i="1"/>
  <c r="AQ1860" i="1"/>
  <c r="AQ1856" i="1"/>
  <c r="AQ1852" i="1"/>
  <c r="AQ1848" i="1"/>
  <c r="AQ1844" i="1"/>
  <c r="AQ1840" i="1"/>
  <c r="AQ1836" i="1"/>
  <c r="AQ1832" i="1"/>
  <c r="AQ1828" i="1"/>
  <c r="AQ1824" i="1"/>
  <c r="AQ1820" i="1"/>
  <c r="AQ1816" i="1"/>
  <c r="AQ1812" i="1"/>
  <c r="AQ2306" i="1"/>
  <c r="AQ2275" i="1"/>
  <c r="AQ2266" i="1"/>
  <c r="AQ2257" i="1"/>
  <c r="AQ2243" i="1"/>
  <c r="AQ2234" i="1"/>
  <c r="AQ2225" i="1"/>
  <c r="AQ2211" i="1"/>
  <c r="AQ2202" i="1"/>
  <c r="AQ2193" i="1"/>
  <c r="AQ2179" i="1"/>
  <c r="AQ2170" i="1"/>
  <c r="AQ2161" i="1"/>
  <c r="AQ2147" i="1"/>
  <c r="AQ2138" i="1"/>
  <c r="AQ2129" i="1"/>
  <c r="AQ2115" i="1"/>
  <c r="AQ2106" i="1"/>
  <c r="AQ2097" i="1"/>
  <c r="AQ2083" i="1"/>
  <c r="AQ2074" i="1"/>
  <c r="AQ2065" i="1"/>
  <c r="AQ2286" i="1"/>
  <c r="AQ2270" i="1"/>
  <c r="AQ2261" i="1"/>
  <c r="AQ2247" i="1"/>
  <c r="AQ2238" i="1"/>
  <c r="AQ2229" i="1"/>
  <c r="AQ2215" i="1"/>
  <c r="AQ2206" i="1"/>
  <c r="AQ2197" i="1"/>
  <c r="AQ2183" i="1"/>
  <c r="AQ2174" i="1"/>
  <c r="AQ2165" i="1"/>
  <c r="AQ2151" i="1"/>
  <c r="AQ2142" i="1"/>
  <c r="AQ2133" i="1"/>
  <c r="AQ2119" i="1"/>
  <c r="AQ2110" i="1"/>
  <c r="AQ2101" i="1"/>
  <c r="AQ2087" i="1"/>
  <c r="AQ2078" i="1"/>
  <c r="AQ2069" i="1"/>
  <c r="AQ2060" i="1"/>
  <c r="AQ2056" i="1"/>
  <c r="AQ2052" i="1"/>
  <c r="AQ2048" i="1"/>
  <c r="AQ2044" i="1"/>
  <c r="AQ2040" i="1"/>
  <c r="AQ2036" i="1"/>
  <c r="AQ2031" i="1"/>
  <c r="AQ2027" i="1"/>
  <c r="AQ2023" i="1"/>
  <c r="AQ2019" i="1"/>
  <c r="AQ2015" i="1"/>
  <c r="AQ2011" i="1"/>
  <c r="AQ2007" i="1"/>
  <c r="AQ2003" i="1"/>
  <c r="AQ1999" i="1"/>
  <c r="AQ1995" i="1"/>
  <c r="AQ1991" i="1"/>
  <c r="AQ1987" i="1"/>
  <c r="AQ1983" i="1"/>
  <c r="AQ1979" i="1"/>
  <c r="AQ1975" i="1"/>
  <c r="AQ1971" i="1"/>
  <c r="AQ1967" i="1"/>
  <c r="AQ1963" i="1"/>
  <c r="AQ1959" i="1"/>
  <c r="AQ1955" i="1"/>
  <c r="AQ1951" i="1"/>
  <c r="AQ1947" i="1"/>
  <c r="AQ1943" i="1"/>
  <c r="AQ1939" i="1"/>
  <c r="AQ1935" i="1"/>
  <c r="AQ1931" i="1"/>
  <c r="AQ1927" i="1"/>
  <c r="AQ1923" i="1"/>
  <c r="AQ1919" i="1"/>
  <c r="AQ1915" i="1"/>
  <c r="AQ1911" i="1"/>
  <c r="AQ1907" i="1"/>
  <c r="AQ1903" i="1"/>
  <c r="AQ1899" i="1"/>
  <c r="AQ1895" i="1"/>
  <c r="AQ1891" i="1"/>
  <c r="AQ1887" i="1"/>
  <c r="AQ1883" i="1"/>
  <c r="AQ1879" i="1"/>
  <c r="AQ1875" i="1"/>
  <c r="AQ1871" i="1"/>
  <c r="AQ1867" i="1"/>
  <c r="AQ1863" i="1"/>
  <c r="AQ1859" i="1"/>
  <c r="AQ1855" i="1"/>
  <c r="AQ1851" i="1"/>
  <c r="AQ1847" i="1"/>
  <c r="AQ1843" i="1"/>
  <c r="AQ1839" i="1"/>
  <c r="AQ1835" i="1"/>
  <c r="AQ1831" i="1"/>
  <c r="AQ1827" i="1"/>
  <c r="AQ1823" i="1"/>
  <c r="AQ1819" i="1"/>
  <c r="AQ1815" i="1"/>
  <c r="AQ1811" i="1"/>
  <c r="AQ1807" i="1"/>
  <c r="AQ2298" i="1"/>
  <c r="AQ2274" i="1"/>
  <c r="AQ2265" i="1"/>
  <c r="AQ2251" i="1"/>
  <c r="AQ2242" i="1"/>
  <c r="AQ2233" i="1"/>
  <c r="AQ2219" i="1"/>
  <c r="AQ2210" i="1"/>
  <c r="AQ2201" i="1"/>
  <c r="AQ2187" i="1"/>
  <c r="AQ2178" i="1"/>
  <c r="AQ2169" i="1"/>
  <c r="AQ2155" i="1"/>
  <c r="AQ2146" i="1"/>
  <c r="AQ2137" i="1"/>
  <c r="AQ2123" i="1"/>
  <c r="AQ2114" i="1"/>
  <c r="AQ2105" i="1"/>
  <c r="AQ2091" i="1"/>
  <c r="AQ2082" i="1"/>
  <c r="AQ2073" i="1"/>
  <c r="AQ2278" i="1"/>
  <c r="AQ2269" i="1"/>
  <c r="AQ2255" i="1"/>
  <c r="AQ2246" i="1"/>
  <c r="AQ2237" i="1"/>
  <c r="AQ2223" i="1"/>
  <c r="AQ2214" i="1"/>
  <c r="AQ2205" i="1"/>
  <c r="AQ2191" i="1"/>
  <c r="AQ2182" i="1"/>
  <c r="AQ2173" i="1"/>
  <c r="AQ2159" i="1"/>
  <c r="AQ2150" i="1"/>
  <c r="AQ2141" i="1"/>
  <c r="AQ2127" i="1"/>
  <c r="AQ2118" i="1"/>
  <c r="AQ2109" i="1"/>
  <c r="AQ2095" i="1"/>
  <c r="AQ2086" i="1"/>
  <c r="AQ2077" i="1"/>
  <c r="AQ2063" i="1"/>
  <c r="AQ2059" i="1"/>
  <c r="AQ2055" i="1"/>
  <c r="AQ2051" i="1"/>
  <c r="AQ2047" i="1"/>
  <c r="AQ2043" i="1"/>
  <c r="AQ2039" i="1"/>
  <c r="AQ2035" i="1"/>
  <c r="AQ2030" i="1"/>
  <c r="AQ2026" i="1"/>
  <c r="AQ2022" i="1"/>
  <c r="AQ2018" i="1"/>
  <c r="AQ2014" i="1"/>
  <c r="AQ2010" i="1"/>
  <c r="AQ2006" i="1"/>
  <c r="AQ2002" i="1"/>
  <c r="AQ1998" i="1"/>
  <c r="AQ1994" i="1"/>
  <c r="AQ1990" i="1"/>
  <c r="AQ1986" i="1"/>
  <c r="AQ1982" i="1"/>
  <c r="AQ1978" i="1"/>
  <c r="AQ1974" i="1"/>
  <c r="AQ1970" i="1"/>
  <c r="AQ1966" i="1"/>
  <c r="AQ1962" i="1"/>
  <c r="AQ1958" i="1"/>
  <c r="AQ1954" i="1"/>
  <c r="AQ1950" i="1"/>
  <c r="AQ1946" i="1"/>
  <c r="AQ1942" i="1"/>
  <c r="AQ1938" i="1"/>
  <c r="AQ1934" i="1"/>
  <c r="AQ1930" i="1"/>
  <c r="AQ1926" i="1"/>
  <c r="AQ1922" i="1"/>
  <c r="AQ1918" i="1"/>
  <c r="AQ1914" i="1"/>
  <c r="AQ1910" i="1"/>
  <c r="AQ1906" i="1"/>
  <c r="AQ1902" i="1"/>
  <c r="AQ1898" i="1"/>
  <c r="AQ1894" i="1"/>
  <c r="AQ1890" i="1"/>
  <c r="AQ1886" i="1"/>
  <c r="AQ1882" i="1"/>
  <c r="AQ1878" i="1"/>
  <c r="AQ1874" i="1"/>
  <c r="AQ1870" i="1"/>
  <c r="AQ1866" i="1"/>
  <c r="AQ1862" i="1"/>
  <c r="AQ1858" i="1"/>
  <c r="AQ1854" i="1"/>
  <c r="AQ1850" i="1"/>
  <c r="AQ1846" i="1"/>
  <c r="AQ1842" i="1"/>
  <c r="AQ1838" i="1"/>
  <c r="AQ1834" i="1"/>
  <c r="AQ1830" i="1"/>
  <c r="AQ1826" i="1"/>
  <c r="AQ1822" i="1"/>
  <c r="AQ1818" i="1"/>
  <c r="AQ1814" i="1"/>
  <c r="AQ1810" i="1"/>
  <c r="AQ2290" i="1"/>
  <c r="AQ2273" i="1"/>
  <c r="AQ2259" i="1"/>
  <c r="AQ2250" i="1"/>
  <c r="AQ2241" i="1"/>
  <c r="AQ2227" i="1"/>
  <c r="AQ2218" i="1"/>
  <c r="AQ2209" i="1"/>
  <c r="AQ2195" i="1"/>
  <c r="AQ2186" i="1"/>
  <c r="AQ2177" i="1"/>
  <c r="AQ2163" i="1"/>
  <c r="AQ2154" i="1"/>
  <c r="AQ2145" i="1"/>
  <c r="AQ2131" i="1"/>
  <c r="AQ2122" i="1"/>
  <c r="AQ2113" i="1"/>
  <c r="AQ2099" i="1"/>
  <c r="AQ2090" i="1"/>
  <c r="AQ2081" i="1"/>
  <c r="AQ2067" i="1"/>
  <c r="AQ2302" i="1"/>
  <c r="AQ2277" i="1"/>
  <c r="AQ2263" i="1"/>
  <c r="AQ2254" i="1"/>
  <c r="AQ2245" i="1"/>
  <c r="AQ2231" i="1"/>
  <c r="AQ2222" i="1"/>
  <c r="AQ2213" i="1"/>
  <c r="AQ2199" i="1"/>
  <c r="AQ2190" i="1"/>
  <c r="AQ2181" i="1"/>
  <c r="AQ2167" i="1"/>
  <c r="AQ2158" i="1"/>
  <c r="AQ2149" i="1"/>
  <c r="AQ2135" i="1"/>
  <c r="AQ2126" i="1"/>
  <c r="AQ2117" i="1"/>
  <c r="AQ2103" i="1"/>
  <c r="AQ2094" i="1"/>
  <c r="AQ2085" i="1"/>
  <c r="AQ2071" i="1"/>
  <c r="AQ2062" i="1"/>
  <c r="AQ2058" i="1"/>
  <c r="AQ2054" i="1"/>
  <c r="AQ2050" i="1"/>
  <c r="AQ2046" i="1"/>
  <c r="AQ2042" i="1"/>
  <c r="AQ2038" i="1"/>
  <c r="AQ2034" i="1"/>
  <c r="AQ2029" i="1"/>
  <c r="AQ2025" i="1"/>
  <c r="AQ2021" i="1"/>
  <c r="AQ2017" i="1"/>
  <c r="AQ2013" i="1"/>
  <c r="AQ2009" i="1"/>
  <c r="AQ2005" i="1"/>
  <c r="AQ2001" i="1"/>
  <c r="AQ1997" i="1"/>
  <c r="AQ1993" i="1"/>
  <c r="AQ1989" i="1"/>
  <c r="AQ1985" i="1"/>
  <c r="AQ1981" i="1"/>
  <c r="AQ1977" i="1"/>
  <c r="AQ1973" i="1"/>
  <c r="AQ1969" i="1"/>
  <c r="AQ1965" i="1"/>
  <c r="AQ1961" i="1"/>
  <c r="AQ1957" i="1"/>
  <c r="AQ1953" i="1"/>
  <c r="AQ1949" i="1"/>
  <c r="AQ1945" i="1"/>
  <c r="AQ1941" i="1"/>
  <c r="AQ1937" i="1"/>
  <c r="AQ1933" i="1"/>
  <c r="AQ1929" i="1"/>
  <c r="AQ1925" i="1"/>
  <c r="AQ1921" i="1"/>
  <c r="AQ1917" i="1"/>
  <c r="AQ1913" i="1"/>
  <c r="AQ1909" i="1"/>
  <c r="AQ1905" i="1"/>
  <c r="AQ1901" i="1"/>
  <c r="AQ1897" i="1"/>
  <c r="AQ1893" i="1"/>
  <c r="AQ1889" i="1"/>
  <c r="AQ1885" i="1"/>
  <c r="AQ1881" i="1"/>
  <c r="AQ1877" i="1"/>
  <c r="AQ1873" i="1"/>
  <c r="AQ1869" i="1"/>
  <c r="AQ1865" i="1"/>
  <c r="AQ1861" i="1"/>
  <c r="AQ1857" i="1"/>
  <c r="AQ1853" i="1"/>
  <c r="AQ1849" i="1"/>
  <c r="AQ1845" i="1"/>
  <c r="AQ1841" i="1"/>
  <c r="AQ1837" i="1"/>
  <c r="AQ1833" i="1"/>
  <c r="AQ1829" i="1"/>
  <c r="AQ1825" i="1"/>
  <c r="AQ1821" i="1"/>
  <c r="AQ1817" i="1"/>
  <c r="AQ1813" i="1"/>
  <c r="AQ1809" i="1"/>
  <c r="AQ1805" i="1"/>
  <c r="AQ1801" i="1"/>
  <c r="AQ1797" i="1"/>
  <c r="AQ1793" i="1"/>
  <c r="AQ1789" i="1"/>
  <c r="AQ1785" i="1"/>
  <c r="AQ1781" i="1"/>
  <c r="AQ1777" i="1"/>
  <c r="AQ1773" i="1"/>
  <c r="AQ1769" i="1"/>
  <c r="AQ1765" i="1"/>
  <c r="AQ1761" i="1"/>
  <c r="AQ1757" i="1"/>
  <c r="AQ1753" i="1"/>
  <c r="AQ1749" i="1"/>
  <c r="AQ1745" i="1"/>
  <c r="AQ1741" i="1"/>
  <c r="AQ1737" i="1"/>
  <c r="AQ1733" i="1"/>
  <c r="AQ1729" i="1"/>
  <c r="AQ1725" i="1"/>
  <c r="AQ1721" i="1"/>
  <c r="AQ1717" i="1"/>
  <c r="AQ1713" i="1"/>
  <c r="AQ1709" i="1"/>
  <c r="AQ1705" i="1"/>
  <c r="AQ1701" i="1"/>
  <c r="AQ1697" i="1"/>
  <c r="AQ1693" i="1"/>
  <c r="AQ1689" i="1"/>
  <c r="AQ1685" i="1"/>
  <c r="AQ1681" i="1"/>
  <c r="AQ1677" i="1"/>
  <c r="AQ2282" i="1"/>
  <c r="AQ2267" i="1"/>
  <c r="AQ2258" i="1"/>
  <c r="AQ2249" i="1"/>
  <c r="AQ2235" i="1"/>
  <c r="AQ2226" i="1"/>
  <c r="AQ2217" i="1"/>
  <c r="AQ2203" i="1"/>
  <c r="AQ2194" i="1"/>
  <c r="AQ2185" i="1"/>
  <c r="AQ2171" i="1"/>
  <c r="AQ2162" i="1"/>
  <c r="AQ2153" i="1"/>
  <c r="AQ2139" i="1"/>
  <c r="AQ2130" i="1"/>
  <c r="AQ2121" i="1"/>
  <c r="AQ2107" i="1"/>
  <c r="AQ2098" i="1"/>
  <c r="AQ2089" i="1"/>
  <c r="AQ2075" i="1"/>
  <c r="AQ2066" i="1"/>
  <c r="AQ1804" i="1"/>
  <c r="AQ1795" i="1"/>
  <c r="AQ1786" i="1"/>
  <c r="AQ1772" i="1"/>
  <c r="AQ1763" i="1"/>
  <c r="AQ1754" i="1"/>
  <c r="AQ1740" i="1"/>
  <c r="AQ1731" i="1"/>
  <c r="AQ1722" i="1"/>
  <c r="AQ1708" i="1"/>
  <c r="AQ1699" i="1"/>
  <c r="AQ1690" i="1"/>
  <c r="AQ1676" i="1"/>
  <c r="AQ1672" i="1"/>
  <c r="AQ1668" i="1"/>
  <c r="AQ1664" i="1"/>
  <c r="AQ1660" i="1"/>
  <c r="AQ1656" i="1"/>
  <c r="AQ1652" i="1"/>
  <c r="AQ1648" i="1"/>
  <c r="AQ1644" i="1"/>
  <c r="AQ1640" i="1"/>
  <c r="AQ1636" i="1"/>
  <c r="AQ1632" i="1"/>
  <c r="AQ1628" i="1"/>
  <c r="AQ1624" i="1"/>
  <c r="AQ1620" i="1"/>
  <c r="AQ1616" i="1"/>
  <c r="AQ1612" i="1"/>
  <c r="AQ1608" i="1"/>
  <c r="AQ1604" i="1"/>
  <c r="AQ1600" i="1"/>
  <c r="AQ1596" i="1"/>
  <c r="AQ1592" i="1"/>
  <c r="AQ1588" i="1"/>
  <c r="AQ1584" i="1"/>
  <c r="AQ1580" i="1"/>
  <c r="AQ1576" i="1"/>
  <c r="AQ1572" i="1"/>
  <c r="AQ1568" i="1"/>
  <c r="AQ1564" i="1"/>
  <c r="AQ1560" i="1"/>
  <c r="AQ1556" i="1"/>
  <c r="AQ1552" i="1"/>
  <c r="AQ1548" i="1"/>
  <c r="AQ1544" i="1"/>
  <c r="AQ1540" i="1"/>
  <c r="AQ1536" i="1"/>
  <c r="AQ1532" i="1"/>
  <c r="AQ1528" i="1"/>
  <c r="AQ1524" i="1"/>
  <c r="AQ1520" i="1"/>
  <c r="AQ1516" i="1"/>
  <c r="AQ1512" i="1"/>
  <c r="AQ1508" i="1"/>
  <c r="AQ1500" i="1"/>
  <c r="AQ1496" i="1"/>
  <c r="AQ1492" i="1"/>
  <c r="AQ1488" i="1"/>
  <c r="AQ1484" i="1"/>
  <c r="AQ1480" i="1"/>
  <c r="AQ1476" i="1"/>
  <c r="AQ1472" i="1"/>
  <c r="AQ1468" i="1"/>
  <c r="AQ1464" i="1"/>
  <c r="AQ1460" i="1"/>
  <c r="AQ1456" i="1"/>
  <c r="AQ1452" i="1"/>
  <c r="AQ1448" i="1"/>
  <c r="AQ1444" i="1"/>
  <c r="AQ1440" i="1"/>
  <c r="AQ1436" i="1"/>
  <c r="AQ1432" i="1"/>
  <c r="AQ1428" i="1"/>
  <c r="AQ1424" i="1"/>
  <c r="AQ1420" i="1"/>
  <c r="AQ1416" i="1"/>
  <c r="AQ1412" i="1"/>
  <c r="AQ1408" i="1"/>
  <c r="AQ1404" i="1"/>
  <c r="AQ1396" i="1"/>
  <c r="AQ1392" i="1"/>
  <c r="AQ1384" i="1"/>
  <c r="AQ1376" i="1"/>
  <c r="AQ1368" i="1"/>
  <c r="AQ1799" i="1"/>
  <c r="AQ1790" i="1"/>
  <c r="AQ1776" i="1"/>
  <c r="AQ1767" i="1"/>
  <c r="AQ1758" i="1"/>
  <c r="AQ1744" i="1"/>
  <c r="AQ1735" i="1"/>
  <c r="AQ1726" i="1"/>
  <c r="AQ1712" i="1"/>
  <c r="AQ1703" i="1"/>
  <c r="AQ1694" i="1"/>
  <c r="AQ1680" i="1"/>
  <c r="AQ287" i="1"/>
  <c r="AQ283" i="1"/>
  <c r="AQ279" i="1"/>
  <c r="AQ275" i="1"/>
  <c r="AQ256" i="1"/>
  <c r="AQ252" i="1"/>
  <c r="AQ248" i="1"/>
  <c r="AQ244" i="1"/>
  <c r="AQ225" i="1"/>
  <c r="AQ221" i="1"/>
  <c r="AQ217" i="1"/>
  <c r="AQ213" i="1"/>
  <c r="AQ194" i="1"/>
  <c r="AQ190" i="1"/>
  <c r="AQ186" i="1"/>
  <c r="AQ182" i="1"/>
  <c r="AQ159" i="1"/>
  <c r="AQ155" i="1"/>
  <c r="AQ151" i="1"/>
  <c r="AQ147" i="1"/>
  <c r="AQ128" i="1"/>
  <c r="AQ124" i="1"/>
  <c r="AQ120" i="1"/>
  <c r="AQ116" i="1"/>
  <c r="AQ97" i="1"/>
  <c r="AQ93" i="1"/>
  <c r="AQ89" i="1"/>
  <c r="AQ85" i="1"/>
  <c r="AQ66" i="1"/>
  <c r="AQ62" i="1"/>
  <c r="AQ1808" i="1"/>
  <c r="AQ1803" i="1"/>
  <c r="AQ1794" i="1"/>
  <c r="AQ1780" i="1"/>
  <c r="AQ1771" i="1"/>
  <c r="AQ1762" i="1"/>
  <c r="AQ1748" i="1"/>
  <c r="AQ1739" i="1"/>
  <c r="AQ1730" i="1"/>
  <c r="AQ1716" i="1"/>
  <c r="AQ1707" i="1"/>
  <c r="AQ1698" i="1"/>
  <c r="AQ1684" i="1"/>
  <c r="AQ1675" i="1"/>
  <c r="AQ1671" i="1"/>
  <c r="AQ1667" i="1"/>
  <c r="AQ1663" i="1"/>
  <c r="AQ1659" i="1"/>
  <c r="AQ1655" i="1"/>
  <c r="AQ1651" i="1"/>
  <c r="AQ1647" i="1"/>
  <c r="AQ1643" i="1"/>
  <c r="AQ1639" i="1"/>
  <c r="AQ1635" i="1"/>
  <c r="AQ1631" i="1"/>
  <c r="AQ1627" i="1"/>
  <c r="AQ1623" i="1"/>
  <c r="AQ1619" i="1"/>
  <c r="AQ1615" i="1"/>
  <c r="AQ1611" i="1"/>
  <c r="AQ1607" i="1"/>
  <c r="AQ1603" i="1"/>
  <c r="AQ1599" i="1"/>
  <c r="AQ1595" i="1"/>
  <c r="AQ1591" i="1"/>
  <c r="AQ1587" i="1"/>
  <c r="AQ1583" i="1"/>
  <c r="AQ1579" i="1"/>
  <c r="AQ1575" i="1"/>
  <c r="AQ1571" i="1"/>
  <c r="AQ1567" i="1"/>
  <c r="AQ1563" i="1"/>
  <c r="AQ1559" i="1"/>
  <c r="AQ1555" i="1"/>
  <c r="AQ1551" i="1"/>
  <c r="AQ1547" i="1"/>
  <c r="AQ1543" i="1"/>
  <c r="AQ1539" i="1"/>
  <c r="AQ1535" i="1"/>
  <c r="AQ1531" i="1"/>
  <c r="AQ1527" i="1"/>
  <c r="AQ1523" i="1"/>
  <c r="AQ1519" i="1"/>
  <c r="AQ1515" i="1"/>
  <c r="AQ1511" i="1"/>
  <c r="AQ1507" i="1"/>
  <c r="AQ1503" i="1"/>
  <c r="AQ1499" i="1"/>
  <c r="AQ1495" i="1"/>
  <c r="AQ1491" i="1"/>
  <c r="AQ1487" i="1"/>
  <c r="AQ1483" i="1"/>
  <c r="AQ1479" i="1"/>
  <c r="AQ1475" i="1"/>
  <c r="AQ1471" i="1"/>
  <c r="AQ1467" i="1"/>
  <c r="AQ1463" i="1"/>
  <c r="AQ1459" i="1"/>
  <c r="AQ1455" i="1"/>
  <c r="AQ1451" i="1"/>
  <c r="AQ1447" i="1"/>
  <c r="AQ1443" i="1"/>
  <c r="AQ1439" i="1"/>
  <c r="AQ1435" i="1"/>
  <c r="AQ1431" i="1"/>
  <c r="AQ1427" i="1"/>
  <c r="AQ1423" i="1"/>
  <c r="AQ1419" i="1"/>
  <c r="AQ1415" i="1"/>
  <c r="AQ1411" i="1"/>
  <c r="AQ1407" i="1"/>
  <c r="AQ1798" i="1"/>
  <c r="AQ1784" i="1"/>
  <c r="AQ1775" i="1"/>
  <c r="AQ1766" i="1"/>
  <c r="AQ1752" i="1"/>
  <c r="AQ1743" i="1"/>
  <c r="AQ1734" i="1"/>
  <c r="AQ1720" i="1"/>
  <c r="AQ1711" i="1"/>
  <c r="AQ1702" i="1"/>
  <c r="AQ1688" i="1"/>
  <c r="AQ1679" i="1"/>
  <c r="AQ290" i="1"/>
  <c r="AQ286" i="1"/>
  <c r="AQ282" i="1"/>
  <c r="AQ278" i="1"/>
  <c r="AQ255" i="1"/>
  <c r="AQ251" i="1"/>
  <c r="AQ247" i="1"/>
  <c r="AQ243" i="1"/>
  <c r="AQ224" i="1"/>
  <c r="AQ220" i="1"/>
  <c r="AQ216" i="1"/>
  <c r="AQ212" i="1"/>
  <c r="AQ193" i="1"/>
  <c r="AQ189" i="1"/>
  <c r="AQ185" i="1"/>
  <c r="AQ181" i="1"/>
  <c r="AQ162" i="1"/>
  <c r="AQ158" i="1"/>
  <c r="AQ154" i="1"/>
  <c r="AQ150" i="1"/>
  <c r="AQ127" i="1"/>
  <c r="AQ123" i="1"/>
  <c r="AQ119" i="1"/>
  <c r="AQ115" i="1"/>
  <c r="AQ96" i="1"/>
  <c r="AQ92" i="1"/>
  <c r="AQ88" i="1"/>
  <c r="AQ84" i="1"/>
  <c r="AQ65" i="1"/>
  <c r="AQ61" i="1"/>
  <c r="AQ1802" i="1"/>
  <c r="AQ1788" i="1"/>
  <c r="AQ1779" i="1"/>
  <c r="AQ1770" i="1"/>
  <c r="AQ1756" i="1"/>
  <c r="AQ1747" i="1"/>
  <c r="AQ1738" i="1"/>
  <c r="AQ1724" i="1"/>
  <c r="AQ1715" i="1"/>
  <c r="AQ1706" i="1"/>
  <c r="AQ1692" i="1"/>
  <c r="AQ1683" i="1"/>
  <c r="AQ1674" i="1"/>
  <c r="AQ1670" i="1"/>
  <c r="AQ1666" i="1"/>
  <c r="AQ1662" i="1"/>
  <c r="AQ1658" i="1"/>
  <c r="AQ1654" i="1"/>
  <c r="AQ1650" i="1"/>
  <c r="AQ1646" i="1"/>
  <c r="AQ1642" i="1"/>
  <c r="AQ1638" i="1"/>
  <c r="AQ1634" i="1"/>
  <c r="AQ1630" i="1"/>
  <c r="AQ1626" i="1"/>
  <c r="AQ1622" i="1"/>
  <c r="AQ1618" i="1"/>
  <c r="AQ1614" i="1"/>
  <c r="AQ1610" i="1"/>
  <c r="AQ1606" i="1"/>
  <c r="AQ1602" i="1"/>
  <c r="AQ1598" i="1"/>
  <c r="AQ1594" i="1"/>
  <c r="AQ1590" i="1"/>
  <c r="AQ1586" i="1"/>
  <c r="AQ1582" i="1"/>
  <c r="AQ1578" i="1"/>
  <c r="AQ1574" i="1"/>
  <c r="AQ1570" i="1"/>
  <c r="AQ1566" i="1"/>
  <c r="AQ1562" i="1"/>
  <c r="AQ1558" i="1"/>
  <c r="AQ1554" i="1"/>
  <c r="AQ1550" i="1"/>
  <c r="AQ1546" i="1"/>
  <c r="AQ1542" i="1"/>
  <c r="AQ1538" i="1"/>
  <c r="AQ1534" i="1"/>
  <c r="AQ1530" i="1"/>
  <c r="AQ1526" i="1"/>
  <c r="AQ1522" i="1"/>
  <c r="AQ1518" i="1"/>
  <c r="AQ1514" i="1"/>
  <c r="AQ1510" i="1"/>
  <c r="AQ1506" i="1"/>
  <c r="AQ1502" i="1"/>
  <c r="AQ1498" i="1"/>
  <c r="AQ1494" i="1"/>
  <c r="AQ1490" i="1"/>
  <c r="AQ1486" i="1"/>
  <c r="AQ1482" i="1"/>
  <c r="AQ1478" i="1"/>
  <c r="AQ1474" i="1"/>
  <c r="AQ1470" i="1"/>
  <c r="AQ1466" i="1"/>
  <c r="AQ1462" i="1"/>
  <c r="AQ1458" i="1"/>
  <c r="AQ1454" i="1"/>
  <c r="AQ1450" i="1"/>
  <c r="AQ1446" i="1"/>
  <c r="AQ1442" i="1"/>
  <c r="AQ1438" i="1"/>
  <c r="AQ1434" i="1"/>
  <c r="AQ1430" i="1"/>
  <c r="AQ1426" i="1"/>
  <c r="AQ1422" i="1"/>
  <c r="AQ1418" i="1"/>
  <c r="AQ1414" i="1"/>
  <c r="AQ1410" i="1"/>
  <c r="AQ1406" i="1"/>
  <c r="AQ1402" i="1"/>
  <c r="AQ1398" i="1"/>
  <c r="AQ1394" i="1"/>
  <c r="AQ1390" i="1"/>
  <c r="AQ1386" i="1"/>
  <c r="AQ1806" i="1"/>
  <c r="AQ1792" i="1"/>
  <c r="AQ1783" i="1"/>
  <c r="AQ1774" i="1"/>
  <c r="AQ1760" i="1"/>
  <c r="AQ1751" i="1"/>
  <c r="AQ1742" i="1"/>
  <c r="AQ1728" i="1"/>
  <c r="AQ1719" i="1"/>
  <c r="AQ1710" i="1"/>
  <c r="AQ1696" i="1"/>
  <c r="AQ1687" i="1"/>
  <c r="AQ1678" i="1"/>
  <c r="AQ289" i="1"/>
  <c r="AQ285" i="1"/>
  <c r="AQ281" i="1"/>
  <c r="AQ277" i="1"/>
  <c r="AQ258" i="1"/>
  <c r="AQ254" i="1"/>
  <c r="AQ250" i="1"/>
  <c r="AQ246" i="1"/>
  <c r="AQ223" i="1"/>
  <c r="AQ219" i="1"/>
  <c r="AQ215" i="1"/>
  <c r="AQ211" i="1"/>
  <c r="AQ192" i="1"/>
  <c r="AQ188" i="1"/>
  <c r="AQ184" i="1"/>
  <c r="AQ180" i="1"/>
  <c r="AQ161" i="1"/>
  <c r="AQ157" i="1"/>
  <c r="AQ153" i="1"/>
  <c r="AQ149" i="1"/>
  <c r="AQ130" i="1"/>
  <c r="AQ126" i="1"/>
  <c r="AQ122" i="1"/>
  <c r="AQ118" i="1"/>
  <c r="AQ95" i="1"/>
  <c r="AQ91" i="1"/>
  <c r="AQ87" i="1"/>
  <c r="AQ83" i="1"/>
  <c r="AQ64" i="1"/>
  <c r="AQ60" i="1"/>
  <c r="AQ56" i="1"/>
  <c r="AQ1796" i="1"/>
  <c r="AQ1787" i="1"/>
  <c r="AQ1778" i="1"/>
  <c r="AQ1764" i="1"/>
  <c r="AQ1755" i="1"/>
  <c r="AQ1746" i="1"/>
  <c r="AQ1732" i="1"/>
  <c r="AQ1723" i="1"/>
  <c r="AQ1714" i="1"/>
  <c r="AQ1700" i="1"/>
  <c r="AQ1691" i="1"/>
  <c r="AQ1682" i="1"/>
  <c r="AQ1673" i="1"/>
  <c r="AQ1669" i="1"/>
  <c r="AQ1665" i="1"/>
  <c r="AQ1661" i="1"/>
  <c r="AQ1657" i="1"/>
  <c r="AQ1653" i="1"/>
  <c r="AQ1649" i="1"/>
  <c r="AQ1645" i="1"/>
  <c r="AQ1641" i="1"/>
  <c r="AQ1637" i="1"/>
  <c r="AQ1633" i="1"/>
  <c r="AQ1629" i="1"/>
  <c r="AQ1625" i="1"/>
  <c r="AQ1621" i="1"/>
  <c r="AQ1617" i="1"/>
  <c r="AQ1613" i="1"/>
  <c r="AQ1609" i="1"/>
  <c r="AQ1605" i="1"/>
  <c r="AQ1601" i="1"/>
  <c r="AQ1597" i="1"/>
  <c r="AQ1593" i="1"/>
  <c r="AQ1589" i="1"/>
  <c r="AQ1585" i="1"/>
  <c r="AQ1581" i="1"/>
  <c r="AQ1577" i="1"/>
  <c r="AQ1573" i="1"/>
  <c r="AQ1569" i="1"/>
  <c r="AQ1565" i="1"/>
  <c r="AQ1561" i="1"/>
  <c r="AQ1557" i="1"/>
  <c r="AQ1553" i="1"/>
  <c r="AQ1549" i="1"/>
  <c r="AQ1545" i="1"/>
  <c r="AQ1541" i="1"/>
  <c r="AQ1537" i="1"/>
  <c r="AQ1533" i="1"/>
  <c r="AQ1529" i="1"/>
  <c r="AQ1525" i="1"/>
  <c r="AQ1521" i="1"/>
  <c r="AQ1517" i="1"/>
  <c r="AQ1513" i="1"/>
  <c r="AQ1509" i="1"/>
  <c r="AQ1505" i="1"/>
  <c r="AQ1501" i="1"/>
  <c r="AQ1497" i="1"/>
  <c r="AQ1493" i="1"/>
  <c r="AQ1489" i="1"/>
  <c r="AQ1485" i="1"/>
  <c r="AQ1481" i="1"/>
  <c r="AQ1477" i="1"/>
  <c r="AQ1473" i="1"/>
  <c r="AQ1469" i="1"/>
  <c r="AQ1465" i="1"/>
  <c r="AQ1461" i="1"/>
  <c r="AQ1457" i="1"/>
  <c r="AQ1453" i="1"/>
  <c r="AQ1449" i="1"/>
  <c r="AQ1445" i="1"/>
  <c r="AQ1441" i="1"/>
  <c r="AQ1437" i="1"/>
  <c r="AQ1433" i="1"/>
  <c r="AQ1429" i="1"/>
  <c r="AQ1425" i="1"/>
  <c r="AQ1421" i="1"/>
  <c r="AQ1417" i="1"/>
  <c r="AQ1413" i="1"/>
  <c r="AQ1409" i="1"/>
  <c r="AQ1405" i="1"/>
  <c r="AQ1401" i="1"/>
  <c r="AQ1397" i="1"/>
  <c r="AQ1393" i="1"/>
  <c r="AQ1389" i="1"/>
  <c r="AQ1385" i="1"/>
  <c r="AQ1381" i="1"/>
  <c r="AQ1377" i="1"/>
  <c r="AQ1373" i="1"/>
  <c r="AQ1369" i="1"/>
  <c r="AQ1365" i="1"/>
  <c r="AQ1361" i="1"/>
  <c r="AQ1357" i="1"/>
  <c r="AQ1353" i="1"/>
  <c r="AQ1349" i="1"/>
  <c r="AQ1345" i="1"/>
  <c r="AQ1341" i="1"/>
  <c r="AQ1337" i="1"/>
  <c r="AQ1333" i="1"/>
  <c r="AQ1329" i="1"/>
  <c r="AQ1325" i="1"/>
  <c r="AQ1321" i="1"/>
  <c r="AQ1317" i="1"/>
  <c r="AQ1313" i="1"/>
  <c r="AQ1309" i="1"/>
  <c r="AQ1305" i="1"/>
  <c r="AQ1301" i="1"/>
  <c r="AQ1297" i="1"/>
  <c r="AQ1293" i="1"/>
  <c r="AQ1289" i="1"/>
  <c r="AQ1285" i="1"/>
  <c r="AQ1281" i="1"/>
  <c r="AQ1277" i="1"/>
  <c r="AQ1273" i="1"/>
  <c r="AQ1269" i="1"/>
  <c r="AQ1265" i="1"/>
  <c r="AQ1261" i="1"/>
  <c r="AQ1257" i="1"/>
  <c r="AQ1253" i="1"/>
  <c r="AQ1249" i="1"/>
  <c r="AQ1245" i="1"/>
  <c r="AQ1241" i="1"/>
  <c r="AQ1237" i="1"/>
  <c r="AQ1233" i="1"/>
  <c r="AQ1229" i="1"/>
  <c r="AQ1225" i="1"/>
  <c r="AQ1221" i="1"/>
  <c r="AQ1217" i="1"/>
  <c r="AQ1213" i="1"/>
  <c r="AQ1209" i="1"/>
  <c r="AQ1205" i="1"/>
  <c r="AQ1201" i="1"/>
  <c r="AQ1197" i="1"/>
  <c r="AQ1193" i="1"/>
  <c r="AQ1189" i="1"/>
  <c r="AQ1185" i="1"/>
  <c r="AQ1181" i="1"/>
  <c r="AQ1177" i="1"/>
  <c r="AQ1173" i="1"/>
  <c r="AQ1169" i="1"/>
  <c r="AQ1165" i="1"/>
  <c r="AQ1161" i="1"/>
  <c r="AQ1157" i="1"/>
  <c r="AQ1153" i="1"/>
  <c r="AQ1149" i="1"/>
  <c r="AQ1145" i="1"/>
  <c r="AQ1800" i="1"/>
  <c r="AQ1791" i="1"/>
  <c r="AQ1782" i="1"/>
  <c r="AQ1768" i="1"/>
  <c r="AQ1759" i="1"/>
  <c r="AQ1750" i="1"/>
  <c r="AQ1736" i="1"/>
  <c r="AQ1727" i="1"/>
  <c r="AQ1718" i="1"/>
  <c r="AQ1704" i="1"/>
  <c r="AQ1695" i="1"/>
  <c r="AQ1686" i="1"/>
  <c r="AQ288" i="1"/>
  <c r="AQ284" i="1"/>
  <c r="AQ280" i="1"/>
  <c r="AQ276" i="1"/>
  <c r="AQ257" i="1"/>
  <c r="AQ253" i="1"/>
  <c r="AQ249" i="1"/>
  <c r="AQ245" i="1"/>
  <c r="AQ226" i="1"/>
  <c r="AQ222" i="1"/>
  <c r="AQ218" i="1"/>
  <c r="AQ214" i="1"/>
  <c r="AQ191" i="1"/>
  <c r="AQ187" i="1"/>
  <c r="AQ183" i="1"/>
  <c r="AQ179" i="1"/>
  <c r="AQ160" i="1"/>
  <c r="AQ156" i="1"/>
  <c r="AQ152" i="1"/>
  <c r="AQ148" i="1"/>
  <c r="AQ129" i="1"/>
  <c r="AQ125" i="1"/>
  <c r="AQ121" i="1"/>
  <c r="AQ117" i="1"/>
  <c r="AQ98" i="1"/>
  <c r="AQ94" i="1"/>
  <c r="AQ90" i="1"/>
  <c r="AQ86" i="1"/>
  <c r="AQ63" i="1"/>
  <c r="AQ59" i="1"/>
  <c r="AQ55" i="1"/>
  <c r="AQ51" i="1"/>
  <c r="AQ32" i="1"/>
  <c r="AQ28" i="1"/>
  <c r="AQ24" i="1"/>
  <c r="AQ20" i="1"/>
  <c r="AQ1504" i="1"/>
  <c r="AQ1400" i="1"/>
  <c r="AQ1388" i="1"/>
  <c r="AQ1380" i="1"/>
  <c r="AQ1372" i="1"/>
  <c r="AQ1364" i="1"/>
  <c r="AQ1383" i="1"/>
  <c r="AQ1378" i="1"/>
  <c r="AQ1367" i="1"/>
  <c r="AQ1362" i="1"/>
  <c r="AQ1348" i="1"/>
  <c r="AQ1339" i="1"/>
  <c r="AQ1330" i="1"/>
  <c r="AQ1316" i="1"/>
  <c r="AQ1307" i="1"/>
  <c r="AQ1298" i="1"/>
  <c r="AQ1284" i="1"/>
  <c r="AQ1275" i="1"/>
  <c r="AQ1266" i="1"/>
  <c r="AQ1252" i="1"/>
  <c r="AQ1243" i="1"/>
  <c r="AQ1234" i="1"/>
  <c r="AQ1220" i="1"/>
  <c r="AQ1211" i="1"/>
  <c r="AQ1202" i="1"/>
  <c r="AQ1188" i="1"/>
  <c r="AQ1179" i="1"/>
  <c r="AQ1170" i="1"/>
  <c r="AQ1156" i="1"/>
  <c r="AQ1147" i="1"/>
  <c r="AQ1395" i="1"/>
  <c r="AQ1352" i="1"/>
  <c r="AQ1343" i="1"/>
  <c r="AQ1334" i="1"/>
  <c r="AQ1320" i="1"/>
  <c r="AQ1311" i="1"/>
  <c r="AQ1302" i="1"/>
  <c r="AQ1288" i="1"/>
  <c r="AQ1279" i="1"/>
  <c r="AQ1270" i="1"/>
  <c r="AQ1256" i="1"/>
  <c r="AQ1247" i="1"/>
  <c r="AQ1238" i="1"/>
  <c r="AQ1224" i="1"/>
  <c r="AQ1215" i="1"/>
  <c r="AQ1206" i="1"/>
  <c r="AQ1192" i="1"/>
  <c r="AQ1183" i="1"/>
  <c r="AQ1174" i="1"/>
  <c r="AQ1160" i="1"/>
  <c r="AQ1151" i="1"/>
  <c r="AQ1142" i="1"/>
  <c r="AQ1138" i="1"/>
  <c r="AQ1134" i="1"/>
  <c r="AQ1130" i="1"/>
  <c r="AQ1126" i="1"/>
  <c r="AQ1122" i="1"/>
  <c r="AQ1118" i="1"/>
  <c r="AQ1114" i="1"/>
  <c r="AQ1110" i="1"/>
  <c r="AQ1106" i="1"/>
  <c r="AQ1102" i="1"/>
  <c r="AQ1098" i="1"/>
  <c r="AQ1094" i="1"/>
  <c r="AQ1090" i="1"/>
  <c r="AQ1382" i="1"/>
  <c r="AQ1371" i="1"/>
  <c r="AQ1366" i="1"/>
  <c r="AQ1356" i="1"/>
  <c r="AQ1347" i="1"/>
  <c r="AQ1338" i="1"/>
  <c r="AQ1324" i="1"/>
  <c r="AQ1315" i="1"/>
  <c r="AQ1306" i="1"/>
  <c r="AQ1292" i="1"/>
  <c r="AQ1283" i="1"/>
  <c r="AQ1274" i="1"/>
  <c r="AQ1260" i="1"/>
  <c r="AQ1251" i="1"/>
  <c r="AQ1242" i="1"/>
  <c r="AQ1228" i="1"/>
  <c r="AQ1219" i="1"/>
  <c r="AQ1210" i="1"/>
  <c r="AQ1196" i="1"/>
  <c r="AQ1187" i="1"/>
  <c r="AQ1178" i="1"/>
  <c r="AQ1164" i="1"/>
  <c r="AQ1155" i="1"/>
  <c r="AQ1146" i="1"/>
  <c r="AQ1387" i="1"/>
  <c r="AQ1360" i="1"/>
  <c r="AQ1351" i="1"/>
  <c r="AQ1342" i="1"/>
  <c r="AQ1328" i="1"/>
  <c r="AQ1319" i="1"/>
  <c r="AQ1310" i="1"/>
  <c r="AQ1296" i="1"/>
  <c r="AQ1287" i="1"/>
  <c r="AQ1278" i="1"/>
  <c r="AQ1264" i="1"/>
  <c r="AQ1255" i="1"/>
  <c r="AQ1246" i="1"/>
  <c r="AQ1232" i="1"/>
  <c r="AQ1223" i="1"/>
  <c r="AQ1214" i="1"/>
  <c r="AQ1200" i="1"/>
  <c r="AQ1191" i="1"/>
  <c r="AQ1182" i="1"/>
  <c r="AQ1168" i="1"/>
  <c r="AQ1159" i="1"/>
  <c r="AQ1150" i="1"/>
  <c r="AQ1141" i="1"/>
  <c r="AQ1137" i="1"/>
  <c r="AQ1133" i="1"/>
  <c r="AQ1129" i="1"/>
  <c r="AQ1125" i="1"/>
  <c r="AQ1121" i="1"/>
  <c r="AQ1117" i="1"/>
  <c r="AQ1113" i="1"/>
  <c r="AQ1109" i="1"/>
  <c r="AQ1399" i="1"/>
  <c r="AQ1375" i="1"/>
  <c r="AQ1370" i="1"/>
  <c r="AQ1355" i="1"/>
  <c r="AQ1346" i="1"/>
  <c r="AQ1332" i="1"/>
  <c r="AQ1323" i="1"/>
  <c r="AQ1314" i="1"/>
  <c r="AQ1300" i="1"/>
  <c r="AQ1291" i="1"/>
  <c r="AQ1282" i="1"/>
  <c r="AQ1268" i="1"/>
  <c r="AQ1259" i="1"/>
  <c r="AQ1250" i="1"/>
  <c r="AQ1236" i="1"/>
  <c r="AQ1227" i="1"/>
  <c r="AQ1218" i="1"/>
  <c r="AQ1204" i="1"/>
  <c r="AQ1195" i="1"/>
  <c r="AQ1186" i="1"/>
  <c r="AQ1172" i="1"/>
  <c r="AQ1163" i="1"/>
  <c r="AQ1154" i="1"/>
  <c r="AQ1359" i="1"/>
  <c r="AQ1350" i="1"/>
  <c r="AQ1336" i="1"/>
  <c r="AQ1327" i="1"/>
  <c r="AQ1318" i="1"/>
  <c r="AQ1304" i="1"/>
  <c r="AQ1295" i="1"/>
  <c r="AQ1286" i="1"/>
  <c r="AQ1272" i="1"/>
  <c r="AQ1263" i="1"/>
  <c r="AQ1254" i="1"/>
  <c r="AQ1240" i="1"/>
  <c r="AQ1231" i="1"/>
  <c r="AQ1222" i="1"/>
  <c r="AQ1208" i="1"/>
  <c r="AQ1199" i="1"/>
  <c r="AQ1190" i="1"/>
  <c r="AQ1176" i="1"/>
  <c r="AQ1167" i="1"/>
  <c r="AQ1158" i="1"/>
  <c r="AQ1144" i="1"/>
  <c r="AQ1140" i="1"/>
  <c r="AQ1136" i="1"/>
  <c r="AQ1132" i="1"/>
  <c r="AQ1128" i="1"/>
  <c r="AQ1124" i="1"/>
  <c r="AQ1120" i="1"/>
  <c r="AQ1116" i="1"/>
  <c r="AQ1112" i="1"/>
  <c r="AQ1108" i="1"/>
  <c r="AQ1104" i="1"/>
  <c r="AQ1100" i="1"/>
  <c r="AQ1096" i="1"/>
  <c r="AQ1092" i="1"/>
  <c r="AQ1088" i="1"/>
  <c r="AQ1391" i="1"/>
  <c r="AQ1379" i="1"/>
  <c r="AQ1374" i="1"/>
  <c r="AQ1363" i="1"/>
  <c r="AQ1354" i="1"/>
  <c r="AQ1340" i="1"/>
  <c r="AQ1331" i="1"/>
  <c r="AQ1322" i="1"/>
  <c r="AQ1308" i="1"/>
  <c r="AQ1299" i="1"/>
  <c r="AQ1290" i="1"/>
  <c r="AQ1276" i="1"/>
  <c r="AQ1267" i="1"/>
  <c r="AQ1258" i="1"/>
  <c r="AQ1244" i="1"/>
  <c r="AQ1235" i="1"/>
  <c r="AQ1226" i="1"/>
  <c r="AQ1212" i="1"/>
  <c r="AQ1203" i="1"/>
  <c r="AQ1194" i="1"/>
  <c r="AQ1180" i="1"/>
  <c r="AQ1171" i="1"/>
  <c r="AQ1162" i="1"/>
  <c r="AQ1148" i="1"/>
  <c r="AQ58" i="1"/>
  <c r="AQ53" i="1"/>
  <c r="AQ49" i="1"/>
  <c r="AQ45" i="1"/>
  <c r="AQ41" i="1"/>
  <c r="AQ37" i="1"/>
  <c r="AQ29" i="1"/>
  <c r="AQ16" i="1"/>
  <c r="AQ12" i="1"/>
  <c r="AQ8" i="1"/>
  <c r="AQ4" i="1"/>
  <c r="AQ979" i="1"/>
  <c r="AQ927" i="1"/>
  <c r="AQ919" i="1"/>
  <c r="AQ911" i="1"/>
  <c r="AQ903" i="1"/>
  <c r="AQ895" i="1"/>
  <c r="AQ887" i="1"/>
  <c r="AQ879" i="1"/>
  <c r="AQ871" i="1"/>
  <c r="AQ863" i="1"/>
  <c r="AQ855" i="1"/>
  <c r="AQ847" i="1"/>
  <c r="AQ839" i="1"/>
  <c r="AQ835" i="1"/>
  <c r="AQ1403" i="1"/>
  <c r="AQ1358" i="1"/>
  <c r="AQ1344" i="1"/>
  <c r="AQ1335" i="1"/>
  <c r="AQ1326" i="1"/>
  <c r="AQ1312" i="1"/>
  <c r="AQ1303" i="1"/>
  <c r="AQ1294" i="1"/>
  <c r="AQ1280" i="1"/>
  <c r="AQ1271" i="1"/>
  <c r="AQ1262" i="1"/>
  <c r="AQ1248" i="1"/>
  <c r="AQ1239" i="1"/>
  <c r="AQ1230" i="1"/>
  <c r="AQ1216" i="1"/>
  <c r="AQ1207" i="1"/>
  <c r="AQ1198" i="1"/>
  <c r="AQ1184" i="1"/>
  <c r="AQ1175" i="1"/>
  <c r="AQ1166" i="1"/>
  <c r="AQ1152" i="1"/>
  <c r="AQ1143" i="1"/>
  <c r="AQ1139" i="1"/>
  <c r="AQ1135" i="1"/>
  <c r="AQ1131" i="1"/>
  <c r="AQ1127" i="1"/>
  <c r="AQ1123" i="1"/>
  <c r="AQ1119" i="1"/>
  <c r="AQ1115" i="1"/>
  <c r="AQ1111" i="1"/>
  <c r="AQ1107" i="1"/>
  <c r="AQ1103" i="1"/>
  <c r="AQ1099" i="1"/>
  <c r="AQ1095" i="1"/>
  <c r="AQ1091" i="1"/>
  <c r="AQ1087" i="1"/>
  <c r="AQ1083" i="1"/>
  <c r="AQ1079" i="1"/>
  <c r="AQ1075" i="1"/>
  <c r="AQ1071" i="1"/>
  <c r="AQ1067" i="1"/>
  <c r="AQ1063" i="1"/>
  <c r="AQ1059" i="1"/>
  <c r="AQ1055" i="1"/>
  <c r="AQ1051" i="1"/>
  <c r="AQ1047" i="1"/>
  <c r="AQ1043" i="1"/>
  <c r="AQ1039" i="1"/>
  <c r="AQ1035" i="1"/>
  <c r="AQ1031" i="1"/>
  <c r="AQ1027" i="1"/>
  <c r="AQ1023" i="1"/>
  <c r="AQ1019" i="1"/>
  <c r="AQ1015" i="1"/>
  <c r="AQ1011" i="1"/>
  <c r="AQ1007" i="1"/>
  <c r="AQ1003" i="1"/>
  <c r="AQ999" i="1"/>
  <c r="AQ995" i="1"/>
  <c r="AQ991" i="1"/>
  <c r="AQ987" i="1"/>
  <c r="AQ983" i="1"/>
  <c r="AQ975" i="1"/>
  <c r="AQ971" i="1"/>
  <c r="AQ967" i="1"/>
  <c r="AQ963" i="1"/>
  <c r="AQ959" i="1"/>
  <c r="AQ955" i="1"/>
  <c r="AQ951" i="1"/>
  <c r="AQ947" i="1"/>
  <c r="AQ943" i="1"/>
  <c r="AQ939" i="1"/>
  <c r="AQ935" i="1"/>
  <c r="AQ931" i="1"/>
  <c r="AQ923" i="1"/>
  <c r="AQ915" i="1"/>
  <c r="AQ907" i="1"/>
  <c r="AQ899" i="1"/>
  <c r="AQ891" i="1"/>
  <c r="AQ883" i="1"/>
  <c r="AQ875" i="1"/>
  <c r="AQ867" i="1"/>
  <c r="AQ859" i="1"/>
  <c r="AQ851" i="1"/>
  <c r="AQ843" i="1"/>
  <c r="AQ1093" i="1"/>
  <c r="AQ1082" i="1"/>
  <c r="AQ1073" i="1"/>
  <c r="AQ1064" i="1"/>
  <c r="AQ1050" i="1"/>
  <c r="AQ1041" i="1"/>
  <c r="AQ1032" i="1"/>
  <c r="AQ1018" i="1"/>
  <c r="AQ1009" i="1"/>
  <c r="AQ1000" i="1"/>
  <c r="AQ986" i="1"/>
  <c r="AQ977" i="1"/>
  <c r="AQ968" i="1"/>
  <c r="AQ954" i="1"/>
  <c r="AQ945" i="1"/>
  <c r="AQ936" i="1"/>
  <c r="AQ922" i="1"/>
  <c r="AQ913" i="1"/>
  <c r="AQ904" i="1"/>
  <c r="AQ890" i="1"/>
  <c r="AQ881" i="1"/>
  <c r="AQ872" i="1"/>
  <c r="AQ858" i="1"/>
  <c r="AQ849" i="1"/>
  <c r="AQ840" i="1"/>
  <c r="AQ831" i="1"/>
  <c r="AQ827" i="1"/>
  <c r="AQ823" i="1"/>
  <c r="AQ819" i="1"/>
  <c r="AQ815" i="1"/>
  <c r="AQ811" i="1"/>
  <c r="AQ803" i="1"/>
  <c r="AQ795" i="1"/>
  <c r="AQ787" i="1"/>
  <c r="AQ779" i="1"/>
  <c r="AQ771" i="1"/>
  <c r="AQ763" i="1"/>
  <c r="AQ755" i="1"/>
  <c r="AQ747" i="1"/>
  <c r="AQ739" i="1"/>
  <c r="AQ727" i="1"/>
  <c r="AQ719" i="1"/>
  <c r="AQ711" i="1"/>
  <c r="AQ703" i="1"/>
  <c r="AQ695" i="1"/>
  <c r="AQ687" i="1"/>
  <c r="AQ679" i="1"/>
  <c r="AQ671" i="1"/>
  <c r="AQ663" i="1"/>
  <c r="AQ655" i="1"/>
  <c r="AQ647" i="1"/>
  <c r="AQ639" i="1"/>
  <c r="AQ631" i="1"/>
  <c r="AQ623" i="1"/>
  <c r="AQ615" i="1"/>
  <c r="AQ607" i="1"/>
  <c r="AQ599" i="1"/>
  <c r="AQ591" i="1"/>
  <c r="AQ583" i="1"/>
  <c r="AQ575" i="1"/>
  <c r="AQ567" i="1"/>
  <c r="AQ559" i="1"/>
  <c r="AQ551" i="1"/>
  <c r="AQ543" i="1"/>
  <c r="AQ535" i="1"/>
  <c r="AQ527" i="1"/>
  <c r="AQ518" i="1"/>
  <c r="AQ510" i="1"/>
  <c r="AQ502" i="1"/>
  <c r="AQ494" i="1"/>
  <c r="AQ486" i="1"/>
  <c r="AQ474" i="1"/>
  <c r="AQ466" i="1"/>
  <c r="AQ458" i="1"/>
  <c r="AQ450" i="1"/>
  <c r="AQ442" i="1"/>
  <c r="AQ434" i="1"/>
  <c r="AQ426" i="1"/>
  <c r="AQ418" i="1"/>
  <c r="AQ410" i="1"/>
  <c r="AQ402" i="1"/>
  <c r="AQ394" i="1"/>
  <c r="AQ382" i="1"/>
  <c r="AQ374" i="1"/>
  <c r="AQ366" i="1"/>
  <c r="AQ1105" i="1"/>
  <c r="AQ1086" i="1"/>
  <c r="AQ1077" i="1"/>
  <c r="AQ1068" i="1"/>
  <c r="AQ1054" i="1"/>
  <c r="AQ1045" i="1"/>
  <c r="AQ1036" i="1"/>
  <c r="AQ1022" i="1"/>
  <c r="AQ1013" i="1"/>
  <c r="AQ1004" i="1"/>
  <c r="AQ990" i="1"/>
  <c r="AQ981" i="1"/>
  <c r="AQ972" i="1"/>
  <c r="AQ958" i="1"/>
  <c r="AQ949" i="1"/>
  <c r="AQ940" i="1"/>
  <c r="AQ926" i="1"/>
  <c r="AQ917" i="1"/>
  <c r="AQ908" i="1"/>
  <c r="AQ894" i="1"/>
  <c r="AQ885" i="1"/>
  <c r="AQ876" i="1"/>
  <c r="AQ862" i="1"/>
  <c r="AQ853" i="1"/>
  <c r="AQ844" i="1"/>
  <c r="AQ42" i="1"/>
  <c r="AQ19" i="1"/>
  <c r="AQ15" i="1"/>
  <c r="AQ6" i="1"/>
  <c r="AQ814" i="1"/>
  <c r="AQ774" i="1"/>
  <c r="AQ762" i="1"/>
  <c r="AQ754" i="1"/>
  <c r="AQ746" i="1"/>
  <c r="AQ738" i="1"/>
  <c r="AQ730" i="1"/>
  <c r="AQ722" i="1"/>
  <c r="AQ714" i="1"/>
  <c r="AQ706" i="1"/>
  <c r="AQ698" i="1"/>
  <c r="AQ690" i="1"/>
  <c r="AQ682" i="1"/>
  <c r="AQ674" i="1"/>
  <c r="AQ666" i="1"/>
  <c r="AQ658" i="1"/>
  <c r="AQ650" i="1"/>
  <c r="AQ642" i="1"/>
  <c r="AQ634" i="1"/>
  <c r="AQ626" i="1"/>
  <c r="AQ618" i="1"/>
  <c r="AQ606" i="1"/>
  <c r="AQ598" i="1"/>
  <c r="AQ590" i="1"/>
  <c r="AQ586" i="1"/>
  <c r="AQ578" i="1"/>
  <c r="AQ570" i="1"/>
  <c r="AQ562" i="1"/>
  <c r="AQ554" i="1"/>
  <c r="AQ546" i="1"/>
  <c r="AQ538" i="1"/>
  <c r="AQ530" i="1"/>
  <c r="AQ522" i="1"/>
  <c r="AQ513" i="1"/>
  <c r="AQ501" i="1"/>
  <c r="AQ493" i="1"/>
  <c r="AQ1081" i="1"/>
  <c r="AQ1072" i="1"/>
  <c r="AQ1058" i="1"/>
  <c r="AQ1049" i="1"/>
  <c r="AQ1040" i="1"/>
  <c r="AQ1026" i="1"/>
  <c r="AQ1017" i="1"/>
  <c r="AQ1008" i="1"/>
  <c r="AQ994" i="1"/>
  <c r="AQ985" i="1"/>
  <c r="AQ976" i="1"/>
  <c r="AQ962" i="1"/>
  <c r="AQ953" i="1"/>
  <c r="AQ944" i="1"/>
  <c r="AQ930" i="1"/>
  <c r="AQ921" i="1"/>
  <c r="AQ912" i="1"/>
  <c r="AQ898" i="1"/>
  <c r="AQ889" i="1"/>
  <c r="AQ880" i="1"/>
  <c r="AQ866" i="1"/>
  <c r="AQ857" i="1"/>
  <c r="AQ848" i="1"/>
  <c r="AQ834" i="1"/>
  <c r="AQ830" i="1"/>
  <c r="AQ826" i="1"/>
  <c r="AQ822" i="1"/>
  <c r="AQ818" i="1"/>
  <c r="AQ810" i="1"/>
  <c r="AQ806" i="1"/>
  <c r="AQ802" i="1"/>
  <c r="AQ798" i="1"/>
  <c r="AQ794" i="1"/>
  <c r="AQ790" i="1"/>
  <c r="AQ786" i="1"/>
  <c r="AQ782" i="1"/>
  <c r="AQ778" i="1"/>
  <c r="AQ770" i="1"/>
  <c r="AQ766" i="1"/>
  <c r="AQ758" i="1"/>
  <c r="AQ750" i="1"/>
  <c r="AQ742" i="1"/>
  <c r="AQ734" i="1"/>
  <c r="AQ726" i="1"/>
  <c r="AQ718" i="1"/>
  <c r="AQ710" i="1"/>
  <c r="AQ702" i="1"/>
  <c r="AQ694" i="1"/>
  <c r="AQ686" i="1"/>
  <c r="AQ678" i="1"/>
  <c r="AQ670" i="1"/>
  <c r="AQ662" i="1"/>
  <c r="AQ654" i="1"/>
  <c r="AQ646" i="1"/>
  <c r="AQ638" i="1"/>
  <c r="AQ630" i="1"/>
  <c r="AQ622" i="1"/>
  <c r="AQ614" i="1"/>
  <c r="AQ610" i="1"/>
  <c r="AQ602" i="1"/>
  <c r="AQ594" i="1"/>
  <c r="AQ582" i="1"/>
  <c r="AQ574" i="1"/>
  <c r="AQ566" i="1"/>
  <c r="AQ558" i="1"/>
  <c r="AQ550" i="1"/>
  <c r="AQ542" i="1"/>
  <c r="AQ534" i="1"/>
  <c r="AQ526" i="1"/>
  <c r="AQ517" i="1"/>
  <c r="AQ509" i="1"/>
  <c r="AQ505" i="1"/>
  <c r="AQ497" i="1"/>
  <c r="AQ1097" i="1"/>
  <c r="AQ1085" i="1"/>
  <c r="AQ1076" i="1"/>
  <c r="AQ1062" i="1"/>
  <c r="AQ1053" i="1"/>
  <c r="AQ1044" i="1"/>
  <c r="AQ1030" i="1"/>
  <c r="AQ1021" i="1"/>
  <c r="AQ1012" i="1"/>
  <c r="AQ998" i="1"/>
  <c r="AQ989" i="1"/>
  <c r="AQ980" i="1"/>
  <c r="AQ966" i="1"/>
  <c r="AQ957" i="1"/>
  <c r="AQ948" i="1"/>
  <c r="AQ934" i="1"/>
  <c r="AQ925" i="1"/>
  <c r="AQ916" i="1"/>
  <c r="AQ902" i="1"/>
  <c r="AQ893" i="1"/>
  <c r="AQ884" i="1"/>
  <c r="AQ870" i="1"/>
  <c r="AQ861" i="1"/>
  <c r="AQ852" i="1"/>
  <c r="AQ838" i="1"/>
  <c r="AQ50" i="1"/>
  <c r="AQ36" i="1"/>
  <c r="AQ27" i="1"/>
  <c r="AQ14" i="1"/>
  <c r="AQ5" i="1"/>
  <c r="AQ805" i="1"/>
  <c r="AQ797" i="1"/>
  <c r="AQ789" i="1"/>
  <c r="AQ781" i="1"/>
  <c r="AQ773" i="1"/>
  <c r="AQ765" i="1"/>
  <c r="AQ757" i="1"/>
  <c r="AQ749" i="1"/>
  <c r="AQ741" i="1"/>
  <c r="AQ733" i="1"/>
  <c r="AQ725" i="1"/>
  <c r="AQ717" i="1"/>
  <c r="AQ709" i="1"/>
  <c r="AQ701" i="1"/>
  <c r="AQ693" i="1"/>
  <c r="AQ685" i="1"/>
  <c r="AQ677" i="1"/>
  <c r="AQ669" i="1"/>
  <c r="AQ661" i="1"/>
  <c r="AQ653" i="1"/>
  <c r="AQ645" i="1"/>
  <c r="AQ637" i="1"/>
  <c r="AQ629" i="1"/>
  <c r="AQ621" i="1"/>
  <c r="AQ613" i="1"/>
  <c r="AQ605" i="1"/>
  <c r="AQ597" i="1"/>
  <c r="AQ589" i="1"/>
  <c r="AQ581" i="1"/>
  <c r="AQ573" i="1"/>
  <c r="AQ565" i="1"/>
  <c r="AQ557" i="1"/>
  <c r="AQ549" i="1"/>
  <c r="AQ541" i="1"/>
  <c r="AQ533" i="1"/>
  <c r="AQ525" i="1"/>
  <c r="AQ516" i="1"/>
  <c r="AQ508" i="1"/>
  <c r="AQ500" i="1"/>
  <c r="AQ492" i="1"/>
  <c r="AQ484" i="1"/>
  <c r="AQ480" i="1"/>
  <c r="AQ472" i="1"/>
  <c r="AQ464" i="1"/>
  <c r="AQ456" i="1"/>
  <c r="AQ448" i="1"/>
  <c r="AQ440" i="1"/>
  <c r="AQ432" i="1"/>
  <c r="AQ424" i="1"/>
  <c r="AQ416" i="1"/>
  <c r="AQ408" i="1"/>
  <c r="AQ400" i="1"/>
  <c r="AQ392" i="1"/>
  <c r="AQ384" i="1"/>
  <c r="AQ376" i="1"/>
  <c r="AQ1080" i="1"/>
  <c r="AQ1066" i="1"/>
  <c r="AQ1057" i="1"/>
  <c r="AQ1048" i="1"/>
  <c r="AQ1034" i="1"/>
  <c r="AQ1025" i="1"/>
  <c r="AQ1016" i="1"/>
  <c r="AQ1002" i="1"/>
  <c r="AQ993" i="1"/>
  <c r="AQ984" i="1"/>
  <c r="AQ970" i="1"/>
  <c r="AQ961" i="1"/>
  <c r="AQ952" i="1"/>
  <c r="AQ938" i="1"/>
  <c r="AQ929" i="1"/>
  <c r="AQ920" i="1"/>
  <c r="AQ906" i="1"/>
  <c r="AQ897" i="1"/>
  <c r="AQ888" i="1"/>
  <c r="AQ874" i="1"/>
  <c r="AQ865" i="1"/>
  <c r="AQ856" i="1"/>
  <c r="AQ842" i="1"/>
  <c r="AQ833" i="1"/>
  <c r="AQ829" i="1"/>
  <c r="AQ825" i="1"/>
  <c r="AQ821" i="1"/>
  <c r="AQ817" i="1"/>
  <c r="AQ813" i="1"/>
  <c r="AQ809" i="1"/>
  <c r="AQ801" i="1"/>
  <c r="AQ793" i="1"/>
  <c r="AQ785" i="1"/>
  <c r="AQ777" i="1"/>
  <c r="AQ769" i="1"/>
  <c r="AQ761" i="1"/>
  <c r="AQ753" i="1"/>
  <c r="AQ745" i="1"/>
  <c r="AQ737" i="1"/>
  <c r="AQ729" i="1"/>
  <c r="AQ721" i="1"/>
  <c r="AQ713" i="1"/>
  <c r="AQ705" i="1"/>
  <c r="AQ697" i="1"/>
  <c r="AQ689" i="1"/>
  <c r="AQ681" i="1"/>
  <c r="AQ673" i="1"/>
  <c r="AQ665" i="1"/>
  <c r="AQ657" i="1"/>
  <c r="AQ649" i="1"/>
  <c r="AQ641" i="1"/>
  <c r="AQ633" i="1"/>
  <c r="AQ625" i="1"/>
  <c r="AQ617" i="1"/>
  <c r="AQ609" i="1"/>
  <c r="AQ601" i="1"/>
  <c r="AQ593" i="1"/>
  <c r="AQ585" i="1"/>
  <c r="AQ577" i="1"/>
  <c r="AQ569" i="1"/>
  <c r="AQ561" i="1"/>
  <c r="AQ553" i="1"/>
  <c r="AQ545" i="1"/>
  <c r="AQ537" i="1"/>
  <c r="AQ529" i="1"/>
  <c r="AQ521" i="1"/>
  <c r="AQ512" i="1"/>
  <c r="AQ504" i="1"/>
  <c r="AQ496" i="1"/>
  <c r="AQ488" i="1"/>
  <c r="AQ476" i="1"/>
  <c r="AQ468" i="1"/>
  <c r="AQ460" i="1"/>
  <c r="AQ452" i="1"/>
  <c r="AQ444" i="1"/>
  <c r="AQ436" i="1"/>
  <c r="AQ428" i="1"/>
  <c r="AQ420" i="1"/>
  <c r="AQ412" i="1"/>
  <c r="AQ404" i="1"/>
  <c r="AQ396" i="1"/>
  <c r="AQ388" i="1"/>
  <c r="AQ380" i="1"/>
  <c r="AQ372" i="1"/>
  <c r="AQ1089" i="1"/>
  <c r="AQ1084" i="1"/>
  <c r="AQ1070" i="1"/>
  <c r="AQ1061" i="1"/>
  <c r="AQ1052" i="1"/>
  <c r="AQ1038" i="1"/>
  <c r="AQ1029" i="1"/>
  <c r="AQ1020" i="1"/>
  <c r="AQ1006" i="1"/>
  <c r="AQ997" i="1"/>
  <c r="AQ988" i="1"/>
  <c r="AQ974" i="1"/>
  <c r="AQ965" i="1"/>
  <c r="AQ956" i="1"/>
  <c r="AQ942" i="1"/>
  <c r="AQ933" i="1"/>
  <c r="AQ924" i="1"/>
  <c r="AQ910" i="1"/>
  <c r="AQ901" i="1"/>
  <c r="AQ892" i="1"/>
  <c r="AQ878" i="1"/>
  <c r="AQ869" i="1"/>
  <c r="AQ860" i="1"/>
  <c r="AQ846" i="1"/>
  <c r="AQ837" i="1"/>
  <c r="AQ44" i="1"/>
  <c r="AQ35" i="1"/>
  <c r="AQ31" i="1"/>
  <c r="AQ26" i="1"/>
  <c r="AQ13" i="1"/>
  <c r="AQ812" i="1"/>
  <c r="AQ768" i="1"/>
  <c r="AQ756" i="1"/>
  <c r="AQ748" i="1"/>
  <c r="AQ740" i="1"/>
  <c r="AQ728" i="1"/>
  <c r="AQ720" i="1"/>
  <c r="AQ712" i="1"/>
  <c r="AQ704" i="1"/>
  <c r="AQ696" i="1"/>
  <c r="AQ688" i="1"/>
  <c r="AQ680" i="1"/>
  <c r="AQ672" i="1"/>
  <c r="AQ664" i="1"/>
  <c r="AQ656" i="1"/>
  <c r="AQ648" i="1"/>
  <c r="AQ636" i="1"/>
  <c r="AQ628" i="1"/>
  <c r="AQ620" i="1"/>
  <c r="AQ612" i="1"/>
  <c r="AQ604" i="1"/>
  <c r="AQ596" i="1"/>
  <c r="AQ588" i="1"/>
  <c r="AQ580" i="1"/>
  <c r="AQ572" i="1"/>
  <c r="AQ564" i="1"/>
  <c r="AQ556" i="1"/>
  <c r="AQ548" i="1"/>
  <c r="AQ540" i="1"/>
  <c r="AQ528" i="1"/>
  <c r="AQ520" i="1"/>
  <c r="AQ511" i="1"/>
  <c r="AQ499" i="1"/>
  <c r="AQ491" i="1"/>
  <c r="AQ483" i="1"/>
  <c r="AQ475" i="1"/>
  <c r="AQ1101" i="1"/>
  <c r="AQ1074" i="1"/>
  <c r="AQ1065" i="1"/>
  <c r="AQ1056" i="1"/>
  <c r="AQ1042" i="1"/>
  <c r="AQ1033" i="1"/>
  <c r="AQ1024" i="1"/>
  <c r="AQ1010" i="1"/>
  <c r="AQ1001" i="1"/>
  <c r="AQ992" i="1"/>
  <c r="AQ978" i="1"/>
  <c r="AQ969" i="1"/>
  <c r="AQ960" i="1"/>
  <c r="AQ946" i="1"/>
  <c r="AQ937" i="1"/>
  <c r="AQ928" i="1"/>
  <c r="AQ914" i="1"/>
  <c r="AQ905" i="1"/>
  <c r="AQ896" i="1"/>
  <c r="AQ882" i="1"/>
  <c r="AQ873" i="1"/>
  <c r="AQ864" i="1"/>
  <c r="AQ850" i="1"/>
  <c r="AQ841" i="1"/>
  <c r="AQ832" i="1"/>
  <c r="AQ828" i="1"/>
  <c r="AQ824" i="1"/>
  <c r="AQ820" i="1"/>
  <c r="AQ816" i="1"/>
  <c r="AQ808" i="1"/>
  <c r="AQ804" i="1"/>
  <c r="AQ800" i="1"/>
  <c r="AQ796" i="1"/>
  <c r="AQ792" i="1"/>
  <c r="AQ788" i="1"/>
  <c r="AQ784" i="1"/>
  <c r="AQ780" i="1"/>
  <c r="AQ776" i="1"/>
  <c r="AQ772" i="1"/>
  <c r="AQ764" i="1"/>
  <c r="AQ760" i="1"/>
  <c r="AQ752" i="1"/>
  <c r="AQ744" i="1"/>
  <c r="AQ736" i="1"/>
  <c r="AQ732" i="1"/>
  <c r="AQ724" i="1"/>
  <c r="AQ716" i="1"/>
  <c r="AQ708" i="1"/>
  <c r="AQ700" i="1"/>
  <c r="AQ692" i="1"/>
  <c r="AQ684" i="1"/>
  <c r="AQ676" i="1"/>
  <c r="AQ668" i="1"/>
  <c r="AQ660" i="1"/>
  <c r="AQ652" i="1"/>
  <c r="AQ644" i="1"/>
  <c r="AQ640" i="1"/>
  <c r="AQ632" i="1"/>
  <c r="AQ624" i="1"/>
  <c r="AQ616" i="1"/>
  <c r="AQ608" i="1"/>
  <c r="AQ600" i="1"/>
  <c r="AQ592" i="1"/>
  <c r="AQ584" i="1"/>
  <c r="AQ576" i="1"/>
  <c r="AQ568" i="1"/>
  <c r="AQ560" i="1"/>
  <c r="AQ552" i="1"/>
  <c r="AQ544" i="1"/>
  <c r="AQ536" i="1"/>
  <c r="AQ532" i="1"/>
  <c r="AQ524" i="1"/>
  <c r="AQ515" i="1"/>
  <c r="AQ507" i="1"/>
  <c r="AQ503" i="1"/>
  <c r="AQ495" i="1"/>
  <c r="AQ487" i="1"/>
  <c r="AQ479" i="1"/>
  <c r="AQ471" i="1"/>
  <c r="AQ1078" i="1"/>
  <c r="AQ1069" i="1"/>
  <c r="AQ1060" i="1"/>
  <c r="AQ1046" i="1"/>
  <c r="AQ1037" i="1"/>
  <c r="AQ1028" i="1"/>
  <c r="AQ1014" i="1"/>
  <c r="AQ1005" i="1"/>
  <c r="AQ996" i="1"/>
  <c r="AQ982" i="1"/>
  <c r="AQ973" i="1"/>
  <c r="AQ964" i="1"/>
  <c r="AQ950" i="1"/>
  <c r="AQ941" i="1"/>
  <c r="AQ932" i="1"/>
  <c r="AQ918" i="1"/>
  <c r="AQ909" i="1"/>
  <c r="AQ900" i="1"/>
  <c r="AQ886" i="1"/>
  <c r="AQ877" i="1"/>
  <c r="AQ868" i="1"/>
  <c r="AQ854" i="1"/>
  <c r="AQ845" i="1"/>
  <c r="AQ836" i="1"/>
  <c r="AQ52" i="1"/>
  <c r="AQ43" i="1"/>
  <c r="AQ30" i="1"/>
  <c r="AQ25" i="1"/>
  <c r="AQ7" i="1"/>
  <c r="AQ807" i="1"/>
  <c r="AQ799" i="1"/>
  <c r="AQ791" i="1"/>
  <c r="AQ783" i="1"/>
  <c r="AQ775" i="1"/>
  <c r="AQ767" i="1"/>
  <c r="AQ759" i="1"/>
  <c r="AQ751" i="1"/>
  <c r="AQ743" i="1"/>
  <c r="AQ735" i="1"/>
  <c r="AQ731" i="1"/>
  <c r="AQ723" i="1"/>
  <c r="AQ715" i="1"/>
  <c r="AQ707" i="1"/>
  <c r="AQ699" i="1"/>
  <c r="AQ691" i="1"/>
  <c r="AQ683" i="1"/>
  <c r="AQ675" i="1"/>
  <c r="AQ667" i="1"/>
  <c r="AQ659" i="1"/>
  <c r="AQ651" i="1"/>
  <c r="AQ643" i="1"/>
  <c r="AQ635" i="1"/>
  <c r="AQ627" i="1"/>
  <c r="AQ619" i="1"/>
  <c r="AQ611" i="1"/>
  <c r="AQ603" i="1"/>
  <c r="AQ595" i="1"/>
  <c r="AQ587" i="1"/>
  <c r="AQ579" i="1"/>
  <c r="AQ571" i="1"/>
  <c r="AQ563" i="1"/>
  <c r="AQ555" i="1"/>
  <c r="AQ547" i="1"/>
  <c r="AQ539" i="1"/>
  <c r="AQ531" i="1"/>
  <c r="AQ523" i="1"/>
  <c r="AQ514" i="1"/>
  <c r="AQ506" i="1"/>
  <c r="AQ498" i="1"/>
  <c r="AQ490" i="1"/>
  <c r="AQ482" i="1"/>
  <c r="AQ478" i="1"/>
  <c r="AQ470" i="1"/>
  <c r="AQ462" i="1"/>
  <c r="AQ454" i="1"/>
  <c r="AQ446" i="1"/>
  <c r="AQ438" i="1"/>
  <c r="AQ430" i="1"/>
  <c r="AQ422" i="1"/>
  <c r="AQ414" i="1"/>
  <c r="AQ406" i="1"/>
  <c r="AQ398" i="1"/>
  <c r="AQ390" i="1"/>
  <c r="AQ386" i="1"/>
  <c r="AQ378" i="1"/>
  <c r="AQ370" i="1"/>
  <c r="AQ362" i="1"/>
  <c r="AQ489" i="1"/>
  <c r="AQ443" i="1"/>
  <c r="AQ395" i="1"/>
  <c r="AQ343" i="1"/>
  <c r="AQ319" i="1"/>
  <c r="AQ307" i="1"/>
  <c r="AQ272" i="1"/>
  <c r="AQ260" i="1"/>
  <c r="AQ237" i="1"/>
  <c r="AQ202" i="1"/>
  <c r="AQ163" i="1"/>
  <c r="AQ113" i="1"/>
  <c r="AQ82" i="1"/>
  <c r="AQ70" i="1"/>
  <c r="AQ469" i="1"/>
  <c r="AQ453" i="1"/>
  <c r="AQ437" i="1"/>
  <c r="AQ421" i="1"/>
  <c r="AQ405" i="1"/>
  <c r="AQ389" i="1"/>
  <c r="AQ373" i="1"/>
  <c r="AQ368" i="1"/>
  <c r="AQ359" i="1"/>
  <c r="AQ351" i="1"/>
  <c r="AQ347" i="1"/>
  <c r="AQ339" i="1"/>
  <c r="AQ335" i="1"/>
  <c r="AQ327" i="1"/>
  <c r="AQ315" i="1"/>
  <c r="AQ299" i="1"/>
  <c r="AQ268" i="1"/>
  <c r="AQ241" i="1"/>
  <c r="AQ206" i="1"/>
  <c r="AQ171" i="1"/>
  <c r="AQ136" i="1"/>
  <c r="AQ101" i="1"/>
  <c r="AQ23" i="1"/>
  <c r="AQ481" i="1"/>
  <c r="AQ463" i="1"/>
  <c r="AQ447" i="1"/>
  <c r="AQ431" i="1"/>
  <c r="AQ415" i="1"/>
  <c r="AQ399" i="1"/>
  <c r="AQ383" i="1"/>
  <c r="AQ363" i="1"/>
  <c r="AQ40" i="1"/>
  <c r="AQ18" i="1"/>
  <c r="AQ293" i="1"/>
  <c r="AQ231" i="1"/>
  <c r="AQ204" i="1"/>
  <c r="AQ173" i="1"/>
  <c r="AQ138" i="1"/>
  <c r="AQ103" i="1"/>
  <c r="AQ72" i="1"/>
  <c r="AQ10" i="1"/>
  <c r="AQ457" i="1"/>
  <c r="AQ441" i="1"/>
  <c r="AQ425" i="1"/>
  <c r="AQ409" i="1"/>
  <c r="AQ393" i="1"/>
  <c r="AQ377" i="1"/>
  <c r="AQ367" i="1"/>
  <c r="AQ358" i="1"/>
  <c r="AQ354" i="1"/>
  <c r="AQ350" i="1"/>
  <c r="AQ346" i="1"/>
  <c r="AQ342" i="1"/>
  <c r="AQ338" i="1"/>
  <c r="AQ334" i="1"/>
  <c r="AQ330" i="1"/>
  <c r="AQ326" i="1"/>
  <c r="AQ322" i="1"/>
  <c r="AQ318" i="1"/>
  <c r="AQ314" i="1"/>
  <c r="AQ310" i="1"/>
  <c r="AQ306" i="1"/>
  <c r="AQ302" i="1"/>
  <c r="AQ298" i="1"/>
  <c r="AQ294" i="1"/>
  <c r="AQ271" i="1"/>
  <c r="AQ267" i="1"/>
  <c r="AQ263" i="1"/>
  <c r="AQ259" i="1"/>
  <c r="AQ240" i="1"/>
  <c r="AQ236" i="1"/>
  <c r="AQ232" i="1"/>
  <c r="AQ228" i="1"/>
  <c r="AQ209" i="1"/>
  <c r="AQ205" i="1"/>
  <c r="AQ201" i="1"/>
  <c r="AQ197" i="1"/>
  <c r="AQ178" i="1"/>
  <c r="AQ174" i="1"/>
  <c r="AQ170" i="1"/>
  <c r="AQ166" i="1"/>
  <c r="AQ143" i="1"/>
  <c r="AQ139" i="1"/>
  <c r="AQ135" i="1"/>
  <c r="AQ131" i="1"/>
  <c r="AQ112" i="1"/>
  <c r="AQ108" i="1"/>
  <c r="AQ104" i="1"/>
  <c r="AQ100" i="1"/>
  <c r="AQ81" i="1"/>
  <c r="AQ77" i="1"/>
  <c r="AQ73" i="1"/>
  <c r="AQ69" i="1"/>
  <c r="AQ57" i="1"/>
  <c r="AQ46" i="1"/>
  <c r="AQ22" i="1"/>
  <c r="AQ11" i="1"/>
  <c r="AQ467" i="1"/>
  <c r="AQ451" i="1"/>
  <c r="AQ419" i="1"/>
  <c r="AQ387" i="1"/>
  <c r="AQ371" i="1"/>
  <c r="AQ39" i="1"/>
  <c r="AQ17" i="1"/>
  <c r="AQ345" i="1"/>
  <c r="AQ325" i="1"/>
  <c r="AQ313" i="1"/>
  <c r="AQ305" i="1"/>
  <c r="AQ274" i="1"/>
  <c r="AQ262" i="1"/>
  <c r="AQ239" i="1"/>
  <c r="AQ196" i="1"/>
  <c r="AQ169" i="1"/>
  <c r="AQ142" i="1"/>
  <c r="AQ99" i="1"/>
  <c r="AQ68" i="1"/>
  <c r="AQ473" i="1"/>
  <c r="AQ435" i="1"/>
  <c r="AQ403" i="1"/>
  <c r="AQ34" i="1"/>
  <c r="AQ337" i="1"/>
  <c r="AQ317" i="1"/>
  <c r="AQ301" i="1"/>
  <c r="AQ266" i="1"/>
  <c r="AQ227" i="1"/>
  <c r="AQ200" i="1"/>
  <c r="AQ165" i="1"/>
  <c r="AQ134" i="1"/>
  <c r="AQ107" i="1"/>
  <c r="AQ76" i="1"/>
  <c r="AQ21" i="1"/>
  <c r="AQ485" i="1"/>
  <c r="AQ461" i="1"/>
  <c r="AQ445" i="1"/>
  <c r="AQ429" i="1"/>
  <c r="AQ413" i="1"/>
  <c r="AQ397" i="1"/>
  <c r="AQ381" i="1"/>
  <c r="AQ361" i="1"/>
  <c r="AQ357" i="1"/>
  <c r="AQ353" i="1"/>
  <c r="AQ349" i="1"/>
  <c r="AQ341" i="1"/>
  <c r="AQ333" i="1"/>
  <c r="AQ329" i="1"/>
  <c r="AQ321" i="1"/>
  <c r="AQ309" i="1"/>
  <c r="AQ297" i="1"/>
  <c r="AQ270" i="1"/>
  <c r="AQ235" i="1"/>
  <c r="AQ208" i="1"/>
  <c r="AQ177" i="1"/>
  <c r="AQ146" i="1"/>
  <c r="AQ111" i="1"/>
  <c r="AQ80" i="1"/>
  <c r="AQ455" i="1"/>
  <c r="AQ439" i="1"/>
  <c r="AQ423" i="1"/>
  <c r="AQ407" i="1"/>
  <c r="AQ391" i="1"/>
  <c r="AQ375" i="1"/>
  <c r="AQ365" i="1"/>
  <c r="AQ38" i="1"/>
  <c r="AQ33" i="1"/>
  <c r="AQ3" i="1"/>
  <c r="AQ295" i="1"/>
  <c r="AQ229" i="1"/>
  <c r="AQ198" i="1"/>
  <c r="AQ167" i="1"/>
  <c r="AQ140" i="1"/>
  <c r="AQ109" i="1"/>
  <c r="AQ74" i="1"/>
  <c r="AQ47" i="1"/>
  <c r="AQ477" i="1"/>
  <c r="AQ465" i="1"/>
  <c r="AQ449" i="1"/>
  <c r="AQ433" i="1"/>
  <c r="AQ417" i="1"/>
  <c r="AQ401" i="1"/>
  <c r="AQ385" i="1"/>
  <c r="AQ369" i="1"/>
  <c r="AQ360" i="1"/>
  <c r="AQ356" i="1"/>
  <c r="AQ352" i="1"/>
  <c r="AQ348" i="1"/>
  <c r="AQ344" i="1"/>
  <c r="AQ340" i="1"/>
  <c r="AQ336" i="1"/>
  <c r="AQ332" i="1"/>
  <c r="AQ328" i="1"/>
  <c r="AQ324" i="1"/>
  <c r="AQ320" i="1"/>
  <c r="AQ316" i="1"/>
  <c r="AQ312" i="1"/>
  <c r="AQ308" i="1"/>
  <c r="AQ304" i="1"/>
  <c r="AQ300" i="1"/>
  <c r="AQ296" i="1"/>
  <c r="AQ292" i="1"/>
  <c r="AQ273" i="1"/>
  <c r="AQ269" i="1"/>
  <c r="AQ265" i="1"/>
  <c r="AQ261" i="1"/>
  <c r="AQ242" i="1"/>
  <c r="AQ238" i="1"/>
  <c r="AQ234" i="1"/>
  <c r="AQ230" i="1"/>
  <c r="AQ207" i="1"/>
  <c r="AQ203" i="1"/>
  <c r="AQ199" i="1"/>
  <c r="AQ195" i="1"/>
  <c r="AQ176" i="1"/>
  <c r="AQ172" i="1"/>
  <c r="AQ168" i="1"/>
  <c r="AQ164" i="1"/>
  <c r="AQ145" i="1"/>
  <c r="AQ141" i="1"/>
  <c r="AQ137" i="1"/>
  <c r="AQ133" i="1"/>
  <c r="AQ114" i="1"/>
  <c r="AQ110" i="1"/>
  <c r="AQ106" i="1"/>
  <c r="AQ102" i="1"/>
  <c r="AQ79" i="1"/>
  <c r="AQ75" i="1"/>
  <c r="AQ71" i="1"/>
  <c r="AQ67" i="1"/>
  <c r="AQ54" i="1"/>
  <c r="AQ48" i="1"/>
  <c r="AQ9" i="1"/>
  <c r="AQ459" i="1"/>
  <c r="AQ427" i="1"/>
  <c r="AQ411" i="1"/>
  <c r="AQ379" i="1"/>
  <c r="AQ364" i="1"/>
  <c r="AQ2" i="1"/>
  <c r="AQ355" i="1"/>
  <c r="AQ331" i="1"/>
  <c r="AQ323" i="1"/>
  <c r="AQ311" i="1"/>
  <c r="AQ303" i="1"/>
  <c r="AQ291" i="1"/>
  <c r="AQ264" i="1"/>
  <c r="AQ233" i="1"/>
  <c r="AQ210" i="1"/>
  <c r="AQ175" i="1"/>
  <c r="AQ144" i="1"/>
  <c r="AQ132" i="1"/>
  <c r="AQ105" i="1"/>
  <c r="AQ78" i="1"/>
  <c r="AN2401" i="1"/>
  <c r="AN2393" i="1"/>
  <c r="AN2385" i="1"/>
  <c r="AN2377" i="1"/>
  <c r="AN2369" i="1"/>
  <c r="AN2361" i="1"/>
  <c r="AN2353" i="1"/>
  <c r="AN2345" i="1"/>
  <c r="AN2337" i="1"/>
  <c r="AN2329" i="1"/>
  <c r="AN2321" i="1"/>
  <c r="AN2313" i="1"/>
  <c r="AN2305" i="1"/>
  <c r="AN2297" i="1"/>
  <c r="AN2289" i="1"/>
  <c r="AN2281" i="1"/>
  <c r="AN2273" i="1"/>
  <c r="AN2265" i="1"/>
  <c r="AN2257" i="1"/>
  <c r="AN2249" i="1"/>
  <c r="AN2241" i="1"/>
  <c r="AN2233" i="1"/>
  <c r="AN2225" i="1"/>
  <c r="AN2217" i="1"/>
  <c r="AN2209" i="1"/>
  <c r="AN2201" i="1"/>
  <c r="AN2193" i="1"/>
  <c r="AN2185" i="1"/>
  <c r="AN2177" i="1"/>
  <c r="AN2169" i="1"/>
  <c r="AN2161" i="1"/>
  <c r="AN2153" i="1"/>
  <c r="AN2145" i="1"/>
  <c r="AN2137" i="1"/>
  <c r="AN2129" i="1"/>
  <c r="AN2121" i="1"/>
  <c r="AN2113" i="1"/>
  <c r="AN2105" i="1"/>
  <c r="AN2097" i="1"/>
  <c r="AN2089" i="1"/>
  <c r="AN2081" i="1"/>
  <c r="AN2073" i="1"/>
  <c r="AN2065" i="1"/>
  <c r="AN2057" i="1"/>
  <c r="AN2049" i="1"/>
  <c r="AN2041" i="1"/>
  <c r="AN2032" i="1"/>
  <c r="AN2024" i="1"/>
  <c r="AN2016" i="1"/>
  <c r="AN2008" i="1"/>
  <c r="AN2000" i="1"/>
  <c r="AN1992" i="1"/>
  <c r="AN1984" i="1"/>
  <c r="AN1976" i="1"/>
  <c r="AN1968" i="1"/>
  <c r="AN2398" i="1"/>
  <c r="AN2390" i="1"/>
  <c r="AN2382" i="1"/>
  <c r="AN2374" i="1"/>
  <c r="AN2366" i="1"/>
  <c r="AN2358" i="1"/>
  <c r="AN2350" i="1"/>
  <c r="AN2342" i="1"/>
  <c r="AN2334" i="1"/>
  <c r="AN2326" i="1"/>
  <c r="AN2318" i="1"/>
  <c r="AN2310" i="1"/>
  <c r="AN2302" i="1"/>
  <c r="AN2294" i="1"/>
  <c r="AN2286" i="1"/>
  <c r="AN2278" i="1"/>
  <c r="AN2270" i="1"/>
  <c r="AN2262" i="1"/>
  <c r="AN2254" i="1"/>
  <c r="AN2246" i="1"/>
  <c r="AN2238" i="1"/>
  <c r="AN2230" i="1"/>
  <c r="AN2222" i="1"/>
  <c r="AN2214" i="1"/>
  <c r="AN2206" i="1"/>
  <c r="AN2198" i="1"/>
  <c r="AN2190" i="1"/>
  <c r="AN2182" i="1"/>
  <c r="AN2174" i="1"/>
  <c r="AN2166" i="1"/>
  <c r="AN2158" i="1"/>
  <c r="AN2150" i="1"/>
  <c r="AN2142" i="1"/>
  <c r="AN2134" i="1"/>
  <c r="AN2126" i="1"/>
  <c r="AN2118" i="1"/>
  <c r="AN2110" i="1"/>
  <c r="AN2403" i="1"/>
  <c r="AN2395" i="1"/>
  <c r="AN2387" i="1"/>
  <c r="AN2379" i="1"/>
  <c r="AN2371" i="1"/>
  <c r="AN2363" i="1"/>
  <c r="AN2355" i="1"/>
  <c r="AN2347" i="1"/>
  <c r="AN2339" i="1"/>
  <c r="AN2331" i="1"/>
  <c r="AN2323" i="1"/>
  <c r="AN2315" i="1"/>
  <c r="AN2307" i="1"/>
  <c r="AN2299" i="1"/>
  <c r="AN2291" i="1"/>
  <c r="AN2283" i="1"/>
  <c r="AN2275" i="1"/>
  <c r="AN2267" i="1"/>
  <c r="AN2259" i="1"/>
  <c r="AN2251" i="1"/>
  <c r="AN2243" i="1"/>
  <c r="AN2235" i="1"/>
  <c r="AN2227" i="1"/>
  <c r="AN2219" i="1"/>
  <c r="AN2211" i="1"/>
  <c r="AN2203" i="1"/>
  <c r="AN2195" i="1"/>
  <c r="AN2187" i="1"/>
  <c r="AN2179" i="1"/>
  <c r="AN2171" i="1"/>
  <c r="AN2163" i="1"/>
  <c r="AN2155" i="1"/>
  <c r="AN2147" i="1"/>
  <c r="AN2139" i="1"/>
  <c r="AN2131" i="1"/>
  <c r="AN2123" i="1"/>
  <c r="AN2115" i="1"/>
  <c r="AN2107" i="1"/>
  <c r="AN2099" i="1"/>
  <c r="AN2091" i="1"/>
  <c r="AN2083" i="1"/>
  <c r="AN2075" i="1"/>
  <c r="AN2067" i="1"/>
  <c r="AN2059" i="1"/>
  <c r="AN2051" i="1"/>
  <c r="AN2043" i="1"/>
  <c r="AN2400" i="1"/>
  <c r="AN2392" i="1"/>
  <c r="AN2384" i="1"/>
  <c r="AN2376" i="1"/>
  <c r="AN2368" i="1"/>
  <c r="AN2360" i="1"/>
  <c r="AN2352" i="1"/>
  <c r="AN2344" i="1"/>
  <c r="AN2336" i="1"/>
  <c r="AN2328" i="1"/>
  <c r="AN2320" i="1"/>
  <c r="AN2312" i="1"/>
  <c r="AN2304" i="1"/>
  <c r="AN2296" i="1"/>
  <c r="AN2288" i="1"/>
  <c r="AN2280" i="1"/>
  <c r="AN2272" i="1"/>
  <c r="AN2264" i="1"/>
  <c r="AN2256" i="1"/>
  <c r="AN2248" i="1"/>
  <c r="AN2240" i="1"/>
  <c r="AN2232" i="1"/>
  <c r="AN2224" i="1"/>
  <c r="AN2216" i="1"/>
  <c r="AN2208" i="1"/>
  <c r="AN2200" i="1"/>
  <c r="AN2192" i="1"/>
  <c r="AN2184" i="1"/>
  <c r="AN2176" i="1"/>
  <c r="AN2168" i="1"/>
  <c r="AN2160" i="1"/>
  <c r="AN2152" i="1"/>
  <c r="AN2144" i="1"/>
  <c r="AN2136" i="1"/>
  <c r="AN2128" i="1"/>
  <c r="AN2120" i="1"/>
  <c r="AN2112" i="1"/>
  <c r="AN2104" i="1"/>
  <c r="AN2096" i="1"/>
  <c r="AN2088" i="1"/>
  <c r="AN2080" i="1"/>
  <c r="AN2072" i="1"/>
  <c r="AN2064" i="1"/>
  <c r="AN2056" i="1"/>
  <c r="AN2048" i="1"/>
  <c r="AN2040" i="1"/>
  <c r="AN2397" i="1"/>
  <c r="AN2389" i="1"/>
  <c r="AN2381" i="1"/>
  <c r="AN2373" i="1"/>
  <c r="AN2365" i="1"/>
  <c r="AN2357" i="1"/>
  <c r="AN2349" i="1"/>
  <c r="AN2341" i="1"/>
  <c r="AN2333" i="1"/>
  <c r="AN2325" i="1"/>
  <c r="AN2317" i="1"/>
  <c r="AN2309" i="1"/>
  <c r="AN2301" i="1"/>
  <c r="AN2293" i="1"/>
  <c r="AN2285" i="1"/>
  <c r="AN2277" i="1"/>
  <c r="AN2269" i="1"/>
  <c r="AN2261" i="1"/>
  <c r="AN2253" i="1"/>
  <c r="AN2245" i="1"/>
  <c r="AN2237" i="1"/>
  <c r="AN2229" i="1"/>
  <c r="AN2221" i="1"/>
  <c r="AN2213" i="1"/>
  <c r="AN2205" i="1"/>
  <c r="AN2197" i="1"/>
  <c r="AN2189" i="1"/>
  <c r="AN2181" i="1"/>
  <c r="AN2173" i="1"/>
  <c r="AN2165" i="1"/>
  <c r="AN2157" i="1"/>
  <c r="AN2149" i="1"/>
  <c r="AN2141" i="1"/>
  <c r="AN2133" i="1"/>
  <c r="AN2125" i="1"/>
  <c r="AN2117" i="1"/>
  <c r="AN2109" i="1"/>
  <c r="AN2101" i="1"/>
  <c r="AN2093" i="1"/>
  <c r="AN2085" i="1"/>
  <c r="AN2077" i="1"/>
  <c r="AN2069" i="1"/>
  <c r="AN2061" i="1"/>
  <c r="AN2053" i="1"/>
  <c r="AN2045" i="1"/>
  <c r="AN2037" i="1"/>
  <c r="AN2028" i="1"/>
  <c r="AN2020" i="1"/>
  <c r="AN2012" i="1"/>
  <c r="AN2004" i="1"/>
  <c r="AN1996" i="1"/>
  <c r="AN1988" i="1"/>
  <c r="AN1980" i="1"/>
  <c r="AN1972" i="1"/>
  <c r="AN2402" i="1"/>
  <c r="AN2394" i="1"/>
  <c r="AN2386" i="1"/>
  <c r="AN2378" i="1"/>
  <c r="AN2370" i="1"/>
  <c r="AN2362" i="1"/>
  <c r="AN2354" i="1"/>
  <c r="AN2346" i="1"/>
  <c r="AN2338" i="1"/>
  <c r="AN2330" i="1"/>
  <c r="AN2322" i="1"/>
  <c r="AN2314" i="1"/>
  <c r="AN2306" i="1"/>
  <c r="AN2298" i="1"/>
  <c r="AN2290" i="1"/>
  <c r="AN2282" i="1"/>
  <c r="AN2274" i="1"/>
  <c r="AN2266" i="1"/>
  <c r="AN2258" i="1"/>
  <c r="AN2250" i="1"/>
  <c r="AN2242" i="1"/>
  <c r="AN2234" i="1"/>
  <c r="AN2226" i="1"/>
  <c r="AN2218" i="1"/>
  <c r="AN2210" i="1"/>
  <c r="AN2202" i="1"/>
  <c r="AN2194" i="1"/>
  <c r="AN2186" i="1"/>
  <c r="AN2178" i="1"/>
  <c r="AN2170" i="1"/>
  <c r="AN2162" i="1"/>
  <c r="AN2154" i="1"/>
  <c r="AN2146" i="1"/>
  <c r="AN2138" i="1"/>
  <c r="AN2130" i="1"/>
  <c r="AN2122" i="1"/>
  <c r="AN2114" i="1"/>
  <c r="AN2399" i="1"/>
  <c r="AN2391" i="1"/>
  <c r="AN2383" i="1"/>
  <c r="AN2375" i="1"/>
  <c r="AN2367" i="1"/>
  <c r="AN2359" i="1"/>
  <c r="AN2351" i="1"/>
  <c r="AN2343" i="1"/>
  <c r="AN2335" i="1"/>
  <c r="AN2327" i="1"/>
  <c r="AN2319" i="1"/>
  <c r="AN2311" i="1"/>
  <c r="AN2303" i="1"/>
  <c r="AN2295" i="1"/>
  <c r="AN2287" i="1"/>
  <c r="AN2279" i="1"/>
  <c r="AN2271" i="1"/>
  <c r="AN2263" i="1"/>
  <c r="AN2255" i="1"/>
  <c r="AN2247" i="1"/>
  <c r="AN2239" i="1"/>
  <c r="AN2231" i="1"/>
  <c r="AN2223" i="1"/>
  <c r="AN2215" i="1"/>
  <c r="AN2207" i="1"/>
  <c r="AN2199" i="1"/>
  <c r="AN2191" i="1"/>
  <c r="AN2183" i="1"/>
  <c r="AN2175" i="1"/>
  <c r="AN2167" i="1"/>
  <c r="AN2159" i="1"/>
  <c r="AN2151" i="1"/>
  <c r="AN2143" i="1"/>
  <c r="AN2135" i="1"/>
  <c r="AN2127" i="1"/>
  <c r="AN2119" i="1"/>
  <c r="AN2111" i="1"/>
  <c r="AN2103" i="1"/>
  <c r="AN2095" i="1"/>
  <c r="AN2087" i="1"/>
  <c r="AN2079" i="1"/>
  <c r="AN2071" i="1"/>
  <c r="AN2063" i="1"/>
  <c r="AN2055" i="1"/>
  <c r="AN2047" i="1"/>
  <c r="AN2039" i="1"/>
  <c r="AN2030" i="1"/>
  <c r="AN2022" i="1"/>
  <c r="AN2014" i="1"/>
  <c r="AN2006" i="1"/>
  <c r="AN1998" i="1"/>
  <c r="AN1990" i="1"/>
  <c r="AN1982" i="1"/>
  <c r="AN1974" i="1"/>
  <c r="AN1966" i="1"/>
  <c r="AN1958" i="1"/>
  <c r="AN1950" i="1"/>
  <c r="AN1942" i="1"/>
  <c r="AN1934" i="1"/>
  <c r="AN1926" i="1"/>
  <c r="AN1918" i="1"/>
  <c r="AN1910" i="1"/>
  <c r="AN1902" i="1"/>
  <c r="AN1894" i="1"/>
  <c r="AN1886" i="1"/>
  <c r="AN1878" i="1"/>
  <c r="AN1870" i="1"/>
  <c r="AN1862" i="1"/>
  <c r="AN1854" i="1"/>
  <c r="AN1846" i="1"/>
  <c r="AN1838" i="1"/>
  <c r="AN1830" i="1"/>
  <c r="AN1822" i="1"/>
  <c r="AN1814" i="1"/>
  <c r="AN1806" i="1"/>
  <c r="AN1798" i="1"/>
  <c r="AN1790" i="1"/>
  <c r="AN1782" i="1"/>
  <c r="AN1774" i="1"/>
  <c r="AN1766" i="1"/>
  <c r="AN1758" i="1"/>
  <c r="AN1750" i="1"/>
  <c r="AN1742" i="1"/>
  <c r="AN1734" i="1"/>
  <c r="AN1726" i="1"/>
  <c r="AN2396" i="1"/>
  <c r="AN2388" i="1"/>
  <c r="AN2380" i="1"/>
  <c r="AN2372" i="1"/>
  <c r="AN2364" i="1"/>
  <c r="AN2356" i="1"/>
  <c r="AN2348" i="1"/>
  <c r="AN2340" i="1"/>
  <c r="AN2332" i="1"/>
  <c r="AN2324" i="1"/>
  <c r="AN2316" i="1"/>
  <c r="AN2308" i="1"/>
  <c r="AN2300" i="1"/>
  <c r="AN2292" i="1"/>
  <c r="AN2284" i="1"/>
  <c r="AN2276" i="1"/>
  <c r="AN2268" i="1"/>
  <c r="AN2260" i="1"/>
  <c r="AN2252" i="1"/>
  <c r="AN2244" i="1"/>
  <c r="AN2236" i="1"/>
  <c r="AN2228" i="1"/>
  <c r="AN2220" i="1"/>
  <c r="AN2212" i="1"/>
  <c r="AN2204" i="1"/>
  <c r="AN2196" i="1"/>
  <c r="AN2188" i="1"/>
  <c r="AN2180" i="1"/>
  <c r="AN2172" i="1"/>
  <c r="AN2164" i="1"/>
  <c r="AN2156" i="1"/>
  <c r="AN2148" i="1"/>
  <c r="AN2140" i="1"/>
  <c r="AN2132" i="1"/>
  <c r="AN2124" i="1"/>
  <c r="AN2116" i="1"/>
  <c r="AN2108" i="1"/>
  <c r="AN2100" i="1"/>
  <c r="AN2092" i="1"/>
  <c r="AN2084" i="1"/>
  <c r="AN2076" i="1"/>
  <c r="AN2068" i="1"/>
  <c r="AN2060" i="1"/>
  <c r="AN2052" i="1"/>
  <c r="AN2044" i="1"/>
  <c r="AN2036" i="1"/>
  <c r="AN2027" i="1"/>
  <c r="AN2019" i="1"/>
  <c r="AN2011" i="1"/>
  <c r="AN2003" i="1"/>
  <c r="AN1995" i="1"/>
  <c r="AN1987" i="1"/>
  <c r="AN1979" i="1"/>
  <c r="AN1971" i="1"/>
  <c r="AN1963" i="1"/>
  <c r="AN1955" i="1"/>
  <c r="AN1947" i="1"/>
  <c r="AN1939" i="1"/>
  <c r="AN1931" i="1"/>
  <c r="AN1923" i="1"/>
  <c r="AN1915" i="1"/>
  <c r="AN1907" i="1"/>
  <c r="AN1899" i="1"/>
  <c r="AN1891" i="1"/>
  <c r="AN1883" i="1"/>
  <c r="AN1875" i="1"/>
  <c r="AN1867" i="1"/>
  <c r="AN1859" i="1"/>
  <c r="AN1851" i="1"/>
  <c r="AN1843" i="1"/>
  <c r="AN1835" i="1"/>
  <c r="AN1827" i="1"/>
  <c r="AN1819" i="1"/>
  <c r="AN1811" i="1"/>
  <c r="AN1803" i="1"/>
  <c r="AN1795" i="1"/>
  <c r="AN1787" i="1"/>
  <c r="AN1779" i="1"/>
  <c r="AN1771" i="1"/>
  <c r="AN1763" i="1"/>
  <c r="AN1755" i="1"/>
  <c r="AN1747" i="1"/>
  <c r="AN1739" i="1"/>
  <c r="AN1731" i="1"/>
  <c r="AN1723" i="1"/>
  <c r="AN2090" i="1"/>
  <c r="AN2058" i="1"/>
  <c r="AN2026" i="1"/>
  <c r="AN2023" i="1"/>
  <c r="AN2010" i="1"/>
  <c r="AN2007" i="1"/>
  <c r="AN1994" i="1"/>
  <c r="AN1991" i="1"/>
  <c r="AN1978" i="1"/>
  <c r="AN1975" i="1"/>
  <c r="AN1951" i="1"/>
  <c r="AN1948" i="1"/>
  <c r="AN1945" i="1"/>
  <c r="AN1919" i="1"/>
  <c r="AN1916" i="1"/>
  <c r="AN1913" i="1"/>
  <c r="AN1887" i="1"/>
  <c r="AN1884" i="1"/>
  <c r="AN1881" i="1"/>
  <c r="AN1855" i="1"/>
  <c r="AN1852" i="1"/>
  <c r="AN1849" i="1"/>
  <c r="AN1823" i="1"/>
  <c r="AN2082" i="1"/>
  <c r="AN2050" i="1"/>
  <c r="AN1959" i="1"/>
  <c r="AN1956" i="1"/>
  <c r="AN1953" i="1"/>
  <c r="AN1927" i="1"/>
  <c r="AN1924" i="1"/>
  <c r="AN1921" i="1"/>
  <c r="AN1895" i="1"/>
  <c r="AN1892" i="1"/>
  <c r="AN1889" i="1"/>
  <c r="AN1863" i="1"/>
  <c r="AN1860" i="1"/>
  <c r="AN1857" i="1"/>
  <c r="AN1831" i="1"/>
  <c r="AN1828" i="1"/>
  <c r="AN1825" i="1"/>
  <c r="AN1799" i="1"/>
  <c r="AN1796" i="1"/>
  <c r="AN1793" i="1"/>
  <c r="AN1767" i="1"/>
  <c r="AN1764" i="1"/>
  <c r="AN1761" i="1"/>
  <c r="AN1735" i="1"/>
  <c r="AN1732" i="1"/>
  <c r="AN1729" i="1"/>
  <c r="AN1715" i="1"/>
  <c r="AN2078" i="1"/>
  <c r="AN2046" i="1"/>
  <c r="AN2025" i="1"/>
  <c r="AN2009" i="1"/>
  <c r="AN1993" i="1"/>
  <c r="AN1977" i="1"/>
  <c r="AN1944" i="1"/>
  <c r="AN1941" i="1"/>
  <c r="AN1938" i="1"/>
  <c r="AN1912" i="1"/>
  <c r="AN1909" i="1"/>
  <c r="AN1906" i="1"/>
  <c r="AN1880" i="1"/>
  <c r="AN1877" i="1"/>
  <c r="AN1874" i="1"/>
  <c r="AN1848" i="1"/>
  <c r="AN1845" i="1"/>
  <c r="AN1842" i="1"/>
  <c r="AN1816" i="1"/>
  <c r="AN1813" i="1"/>
  <c r="AN1810" i="1"/>
  <c r="AN1784" i="1"/>
  <c r="AN1781" i="1"/>
  <c r="AN1778" i="1"/>
  <c r="AN1752" i="1"/>
  <c r="AN1749" i="1"/>
  <c r="AN1746" i="1"/>
  <c r="AN1720" i="1"/>
  <c r="AN1712" i="1"/>
  <c r="AN2106" i="1"/>
  <c r="AN2074" i="1"/>
  <c r="AN2042" i="1"/>
  <c r="AN2035" i="1"/>
  <c r="AN2031" i="1"/>
  <c r="AN2018" i="1"/>
  <c r="AN2015" i="1"/>
  <c r="AN2002" i="1"/>
  <c r="AN1999" i="1"/>
  <c r="AN1986" i="1"/>
  <c r="AN1983" i="1"/>
  <c r="AN1970" i="1"/>
  <c r="AN1967" i="1"/>
  <c r="AN1964" i="1"/>
  <c r="AN1961" i="1"/>
  <c r="AN1935" i="1"/>
  <c r="AN1932" i="1"/>
  <c r="AN1929" i="1"/>
  <c r="AN1903" i="1"/>
  <c r="AN1900" i="1"/>
  <c r="AN1897" i="1"/>
  <c r="AN1871" i="1"/>
  <c r="AN1868" i="1"/>
  <c r="AN1865" i="1"/>
  <c r="AN2102" i="1"/>
  <c r="AN2070" i="1"/>
  <c r="AN2038" i="1"/>
  <c r="AN2021" i="1"/>
  <c r="AN2005" i="1"/>
  <c r="AN1989" i="1"/>
  <c r="AN1973" i="1"/>
  <c r="AN1952" i="1"/>
  <c r="AN1949" i="1"/>
  <c r="AN1946" i="1"/>
  <c r="AN1920" i="1"/>
  <c r="AN1917" i="1"/>
  <c r="AN1914" i="1"/>
  <c r="AN1888" i="1"/>
  <c r="AN1885" i="1"/>
  <c r="AN1882" i="1"/>
  <c r="AN1856" i="1"/>
  <c r="AN2098" i="1"/>
  <c r="AN2066" i="1"/>
  <c r="AN1943" i="1"/>
  <c r="AN1940" i="1"/>
  <c r="AN1937" i="1"/>
  <c r="AN1911" i="1"/>
  <c r="AN1908" i="1"/>
  <c r="AN1905" i="1"/>
  <c r="AN1879" i="1"/>
  <c r="AN1876" i="1"/>
  <c r="AN1873" i="1"/>
  <c r="AN1847" i="1"/>
  <c r="AN1844" i="1"/>
  <c r="AN1841" i="1"/>
  <c r="AN1815" i="1"/>
  <c r="AN1812" i="1"/>
  <c r="AN1809" i="1"/>
  <c r="AN1783" i="1"/>
  <c r="AN1780" i="1"/>
  <c r="AN1777" i="1"/>
  <c r="AN1751" i="1"/>
  <c r="AN1748" i="1"/>
  <c r="AN1745" i="1"/>
  <c r="AN1719" i="1"/>
  <c r="AN1711" i="1"/>
  <c r="AN1703" i="1"/>
  <c r="AN1695" i="1"/>
  <c r="AN1687" i="1"/>
  <c r="AN1679" i="1"/>
  <c r="AN1671" i="1"/>
  <c r="AN1663" i="1"/>
  <c r="AN1655" i="1"/>
  <c r="AN1647" i="1"/>
  <c r="AN1639" i="1"/>
  <c r="AN1631" i="1"/>
  <c r="AN1623" i="1"/>
  <c r="AN1615" i="1"/>
  <c r="AN1607" i="1"/>
  <c r="AN1599" i="1"/>
  <c r="AN1591" i="1"/>
  <c r="AN1583" i="1"/>
  <c r="AN1575" i="1"/>
  <c r="AN1567" i="1"/>
  <c r="AN1559" i="1"/>
  <c r="AN1551" i="1"/>
  <c r="AN1543" i="1"/>
  <c r="AN1535" i="1"/>
  <c r="AN1527" i="1"/>
  <c r="AN1519" i="1"/>
  <c r="AN1511" i="1"/>
  <c r="AN1503" i="1"/>
  <c r="AN1495" i="1"/>
  <c r="AN1487" i="1"/>
  <c r="AN1479" i="1"/>
  <c r="AN1471" i="1"/>
  <c r="AN1463" i="1"/>
  <c r="AN1455" i="1"/>
  <c r="AN1447" i="1"/>
  <c r="AN1439" i="1"/>
  <c r="AN1431" i="1"/>
  <c r="AN1423" i="1"/>
  <c r="AN1415" i="1"/>
  <c r="AN1407" i="1"/>
  <c r="AN1399" i="1"/>
  <c r="AN1391" i="1"/>
  <c r="AN1383" i="1"/>
  <c r="AN1375" i="1"/>
  <c r="AN1367" i="1"/>
  <c r="AN1359" i="1"/>
  <c r="AN1351" i="1"/>
  <c r="AN1343" i="1"/>
  <c r="AN1335" i="1"/>
  <c r="AN1327" i="1"/>
  <c r="AN1319" i="1"/>
  <c r="AN1311" i="1"/>
  <c r="AN1303" i="1"/>
  <c r="AN1295" i="1"/>
  <c r="AN2094" i="1"/>
  <c r="AN2062" i="1"/>
  <c r="AN2034" i="1"/>
  <c r="AN2017" i="1"/>
  <c r="AN2001" i="1"/>
  <c r="AN1985" i="1"/>
  <c r="AN1969" i="1"/>
  <c r="AN1960" i="1"/>
  <c r="AN1957" i="1"/>
  <c r="AN1954" i="1"/>
  <c r="AN1928" i="1"/>
  <c r="AN1925" i="1"/>
  <c r="AN1922" i="1"/>
  <c r="AN1896" i="1"/>
  <c r="AN1893" i="1"/>
  <c r="AN1890" i="1"/>
  <c r="AN1864" i="1"/>
  <c r="AN1861" i="1"/>
  <c r="AN1858" i="1"/>
  <c r="AN1832" i="1"/>
  <c r="AN1829" i="1"/>
  <c r="AN1826" i="1"/>
  <c r="AN1800" i="1"/>
  <c r="AN1797" i="1"/>
  <c r="AN1794" i="1"/>
  <c r="AN1768" i="1"/>
  <c r="AN1765" i="1"/>
  <c r="AN1762" i="1"/>
  <c r="AN1736" i="1"/>
  <c r="AN1733" i="1"/>
  <c r="AN1730" i="1"/>
  <c r="AN1716" i="1"/>
  <c r="AN1708" i="1"/>
  <c r="AN1700" i="1"/>
  <c r="AN1692" i="1"/>
  <c r="AN1684" i="1"/>
  <c r="AN1676" i="1"/>
  <c r="AN1668" i="1"/>
  <c r="AN1660" i="1"/>
  <c r="AN1652" i="1"/>
  <c r="AN1644" i="1"/>
  <c r="AN1636" i="1"/>
  <c r="AN1628" i="1"/>
  <c r="AN1620" i="1"/>
  <c r="AN1612" i="1"/>
  <c r="AN1604" i="1"/>
  <c r="AN1596" i="1"/>
  <c r="AN1588" i="1"/>
  <c r="AN1580" i="1"/>
  <c r="AN1572" i="1"/>
  <c r="AN1564" i="1"/>
  <c r="AN1556" i="1"/>
  <c r="AN1548" i="1"/>
  <c r="AN1540" i="1"/>
  <c r="AN1532" i="1"/>
  <c r="AN1524" i="1"/>
  <c r="AN1516" i="1"/>
  <c r="AN1508" i="1"/>
  <c r="AN1500" i="1"/>
  <c r="AN1492" i="1"/>
  <c r="AN1484" i="1"/>
  <c r="AN1476" i="1"/>
  <c r="AN1468" i="1"/>
  <c r="AN1460" i="1"/>
  <c r="AN1452" i="1"/>
  <c r="AN1444" i="1"/>
  <c r="AN1436" i="1"/>
  <c r="AN1428" i="1"/>
  <c r="AN1420" i="1"/>
  <c r="AN1412" i="1"/>
  <c r="AN1404" i="1"/>
  <c r="AN1396" i="1"/>
  <c r="AN1388" i="1"/>
  <c r="AN1380" i="1"/>
  <c r="AN1372" i="1"/>
  <c r="AN1364" i="1"/>
  <c r="AN1356" i="1"/>
  <c r="AN1348" i="1"/>
  <c r="AN1340" i="1"/>
  <c r="AN1332" i="1"/>
  <c r="AN1324" i="1"/>
  <c r="AN1316" i="1"/>
  <c r="AN1308" i="1"/>
  <c r="AN1300" i="1"/>
  <c r="AN1292" i="1"/>
  <c r="AN1997" i="1"/>
  <c r="AN1901" i="1"/>
  <c r="AN1776" i="1"/>
  <c r="AN1773" i="1"/>
  <c r="AN1770" i="1"/>
  <c r="AN1710" i="1"/>
  <c r="AN1707" i="1"/>
  <c r="AN1681" i="1"/>
  <c r="AN1678" i="1"/>
  <c r="AN1675" i="1"/>
  <c r="AN1649" i="1"/>
  <c r="AN1646" i="1"/>
  <c r="AN1643" i="1"/>
  <c r="AN1617" i="1"/>
  <c r="AN1614" i="1"/>
  <c r="AN1611" i="1"/>
  <c r="AN1585" i="1"/>
  <c r="AN1582" i="1"/>
  <c r="AN1579" i="1"/>
  <c r="AN1553" i="1"/>
  <c r="AN1550" i="1"/>
  <c r="AN1547" i="1"/>
  <c r="AN1521" i="1"/>
  <c r="AN1518" i="1"/>
  <c r="AN1515" i="1"/>
  <c r="AN1489" i="1"/>
  <c r="AN1486" i="1"/>
  <c r="AN1483" i="1"/>
  <c r="AN1457" i="1"/>
  <c r="AN1454" i="1"/>
  <c r="AN1451" i="1"/>
  <c r="AN1425" i="1"/>
  <c r="AN1422" i="1"/>
  <c r="AN1419" i="1"/>
  <c r="AN1393" i="1"/>
  <c r="AN1390" i="1"/>
  <c r="AN1387" i="1"/>
  <c r="AN1361" i="1"/>
  <c r="AN1358" i="1"/>
  <c r="AN1355" i="1"/>
  <c r="AN1329" i="1"/>
  <c r="AN1326" i="1"/>
  <c r="AN1323" i="1"/>
  <c r="AN1297" i="1"/>
  <c r="AN1294" i="1"/>
  <c r="AN1291" i="1"/>
  <c r="AN1283" i="1"/>
  <c r="AN1275" i="1"/>
  <c r="AN1267" i="1"/>
  <c r="AN1259" i="1"/>
  <c r="AN1251" i="1"/>
  <c r="AN1243" i="1"/>
  <c r="AN1235" i="1"/>
  <c r="AN1227" i="1"/>
  <c r="AN1219" i="1"/>
  <c r="AN1211" i="1"/>
  <c r="AN1203" i="1"/>
  <c r="AN1195" i="1"/>
  <c r="AN1187" i="1"/>
  <c r="AN1179" i="1"/>
  <c r="AN1171" i="1"/>
  <c r="AN1163" i="1"/>
  <c r="AN1155" i="1"/>
  <c r="AN1147" i="1"/>
  <c r="AN1139" i="1"/>
  <c r="AN1131" i="1"/>
  <c r="AN1123" i="1"/>
  <c r="AN1115" i="1"/>
  <c r="AN1107" i="1"/>
  <c r="AN1099" i="1"/>
  <c r="AN1091" i="1"/>
  <c r="AN1083" i="1"/>
  <c r="AN1075" i="1"/>
  <c r="AN1067" i="1"/>
  <c r="AN1059" i="1"/>
  <c r="AN1051" i="1"/>
  <c r="AN1043" i="1"/>
  <c r="AN1035" i="1"/>
  <c r="AN1027" i="1"/>
  <c r="AN1019" i="1"/>
  <c r="AN1011" i="1"/>
  <c r="AN1003" i="1"/>
  <c r="AN995" i="1"/>
  <c r="AN987" i="1"/>
  <c r="AN979" i="1"/>
  <c r="AN1965" i="1"/>
  <c r="AN1866" i="1"/>
  <c r="AN1792" i="1"/>
  <c r="AN1789" i="1"/>
  <c r="AN1786" i="1"/>
  <c r="AN1728" i="1"/>
  <c r="AN1725" i="1"/>
  <c r="AN1722" i="1"/>
  <c r="AN1689" i="1"/>
  <c r="AN1686" i="1"/>
  <c r="AN1683" i="1"/>
  <c r="AN1657" i="1"/>
  <c r="AN1654" i="1"/>
  <c r="AN1651" i="1"/>
  <c r="AN1625" i="1"/>
  <c r="AN1622" i="1"/>
  <c r="AN1619" i="1"/>
  <c r="AN1593" i="1"/>
  <c r="AN1590" i="1"/>
  <c r="AN1587" i="1"/>
  <c r="AN1561" i="1"/>
  <c r="AN1869" i="1"/>
  <c r="AN1775" i="1"/>
  <c r="AN1772" i="1"/>
  <c r="AN1769" i="1"/>
  <c r="AN1709" i="1"/>
  <c r="AN1706" i="1"/>
  <c r="AN1680" i="1"/>
  <c r="AN1677" i="1"/>
  <c r="AN1674" i="1"/>
  <c r="AN1648" i="1"/>
  <c r="AN1645" i="1"/>
  <c r="AN1642" i="1"/>
  <c r="AN1616" i="1"/>
  <c r="AN1613" i="1"/>
  <c r="AN1610" i="1"/>
  <c r="AN1584" i="1"/>
  <c r="AN1581" i="1"/>
  <c r="AN1578" i="1"/>
  <c r="AN1552" i="1"/>
  <c r="AN1549" i="1"/>
  <c r="AN1546" i="1"/>
  <c r="AN1520" i="1"/>
  <c r="AN1517" i="1"/>
  <c r="AN1514" i="1"/>
  <c r="AN1488" i="1"/>
  <c r="AN1485" i="1"/>
  <c r="AN1482" i="1"/>
  <c r="AN1456" i="1"/>
  <c r="AN1453" i="1"/>
  <c r="AN1450" i="1"/>
  <c r="AN1424" i="1"/>
  <c r="AN1421" i="1"/>
  <c r="AN1418" i="1"/>
  <c r="AN1392" i="1"/>
  <c r="AN1389" i="1"/>
  <c r="AN1386" i="1"/>
  <c r="AN1360" i="1"/>
  <c r="AN1357" i="1"/>
  <c r="AN1354" i="1"/>
  <c r="AN1328" i="1"/>
  <c r="AN1325" i="1"/>
  <c r="AN1322" i="1"/>
  <c r="AN1296" i="1"/>
  <c r="AN1293" i="1"/>
  <c r="AN1290" i="1"/>
  <c r="AN1282" i="1"/>
  <c r="AN1274" i="1"/>
  <c r="AN1266" i="1"/>
  <c r="AN1258" i="1"/>
  <c r="AN1250" i="1"/>
  <c r="AN1242" i="1"/>
  <c r="AN1234" i="1"/>
  <c r="AN1226" i="1"/>
  <c r="AN1218" i="1"/>
  <c r="AN1210" i="1"/>
  <c r="AN1202" i="1"/>
  <c r="AN1194" i="1"/>
  <c r="AN1186" i="1"/>
  <c r="AN1178" i="1"/>
  <c r="AN1170" i="1"/>
  <c r="AN1162" i="1"/>
  <c r="AN1154" i="1"/>
  <c r="AN1146" i="1"/>
  <c r="AN1138" i="1"/>
  <c r="AN1130" i="1"/>
  <c r="AN1122" i="1"/>
  <c r="AN1114" i="1"/>
  <c r="AN1106" i="1"/>
  <c r="AN1098" i="1"/>
  <c r="AN1090" i="1"/>
  <c r="AN1082" i="1"/>
  <c r="AN2086" i="1"/>
  <c r="AN1930" i="1"/>
  <c r="AN1872" i="1"/>
  <c r="AN1850" i="1"/>
  <c r="AN1839" i="1"/>
  <c r="AN1836" i="1"/>
  <c r="AN1833" i="1"/>
  <c r="AN1808" i="1"/>
  <c r="AN1805" i="1"/>
  <c r="AN1802" i="1"/>
  <c r="AN1744" i="1"/>
  <c r="AN1741" i="1"/>
  <c r="AN1738" i="1"/>
  <c r="AN1718" i="1"/>
  <c r="AN1697" i="1"/>
  <c r="AN1694" i="1"/>
  <c r="AN1691" i="1"/>
  <c r="AN1665" i="1"/>
  <c r="AN1662" i="1"/>
  <c r="AN1659" i="1"/>
  <c r="AN1633" i="1"/>
  <c r="AN1630" i="1"/>
  <c r="AN1627" i="1"/>
  <c r="AN1601" i="1"/>
  <c r="AN1598" i="1"/>
  <c r="AN1595" i="1"/>
  <c r="AN1569" i="1"/>
  <c r="AN1566" i="1"/>
  <c r="AN1563" i="1"/>
  <c r="AN1537" i="1"/>
  <c r="AN1534" i="1"/>
  <c r="AN1531" i="1"/>
  <c r="AN1505" i="1"/>
  <c r="AN1502" i="1"/>
  <c r="AN1499" i="1"/>
  <c r="AN1473" i="1"/>
  <c r="AN1470" i="1"/>
  <c r="AN1467" i="1"/>
  <c r="AN1441" i="1"/>
  <c r="AN1438" i="1"/>
  <c r="AN1435" i="1"/>
  <c r="AN1409" i="1"/>
  <c r="AN1406" i="1"/>
  <c r="AN1403" i="1"/>
  <c r="AN1377" i="1"/>
  <c r="AN1374" i="1"/>
  <c r="AN1371" i="1"/>
  <c r="AN1345" i="1"/>
  <c r="AN1342" i="1"/>
  <c r="AN1339" i="1"/>
  <c r="AN1313" i="1"/>
  <c r="AN1310" i="1"/>
  <c r="AN1307" i="1"/>
  <c r="AN1287" i="1"/>
  <c r="AN1279" i="1"/>
  <c r="AN1271" i="1"/>
  <c r="AN1263" i="1"/>
  <c r="AN1255" i="1"/>
  <c r="AN1247" i="1"/>
  <c r="AN1239" i="1"/>
  <c r="AN1231" i="1"/>
  <c r="AN1223" i="1"/>
  <c r="AN1215" i="1"/>
  <c r="AN1207" i="1"/>
  <c r="AN1199" i="1"/>
  <c r="AN1191" i="1"/>
  <c r="AN1183" i="1"/>
  <c r="AN1175" i="1"/>
  <c r="AN1167" i="1"/>
  <c r="AN1159" i="1"/>
  <c r="AN1151" i="1"/>
  <c r="AN1143" i="1"/>
  <c r="AN1135" i="1"/>
  <c r="AN1127" i="1"/>
  <c r="AN1119" i="1"/>
  <c r="AN1111" i="1"/>
  <c r="AN1103" i="1"/>
  <c r="AN1095" i="1"/>
  <c r="AN1087" i="1"/>
  <c r="AN1079" i="1"/>
  <c r="AN1071" i="1"/>
  <c r="AN1063" i="1"/>
  <c r="AN1055" i="1"/>
  <c r="AN1047" i="1"/>
  <c r="AN2054" i="1"/>
  <c r="AN1933" i="1"/>
  <c r="AN1853" i="1"/>
  <c r="AN1791" i="1"/>
  <c r="AN1788" i="1"/>
  <c r="AN1785" i="1"/>
  <c r="AN1727" i="1"/>
  <c r="AN1724" i="1"/>
  <c r="AN1721" i="1"/>
  <c r="AN1688" i="1"/>
  <c r="AN1685" i="1"/>
  <c r="AN1682" i="1"/>
  <c r="AN1656" i="1"/>
  <c r="AN1653" i="1"/>
  <c r="AN1650" i="1"/>
  <c r="AN1624" i="1"/>
  <c r="AN1621" i="1"/>
  <c r="AN1618" i="1"/>
  <c r="AN1592" i="1"/>
  <c r="AN2029" i="1"/>
  <c r="AN1936" i="1"/>
  <c r="AN1821" i="1"/>
  <c r="AN1818" i="1"/>
  <c r="AN1760" i="1"/>
  <c r="AN1757" i="1"/>
  <c r="AN1754" i="1"/>
  <c r="AN1714" i="1"/>
  <c r="AN1705" i="1"/>
  <c r="AN1702" i="1"/>
  <c r="AN1699" i="1"/>
  <c r="AN1673" i="1"/>
  <c r="AN1670" i="1"/>
  <c r="AN1667" i="1"/>
  <c r="AN1641" i="1"/>
  <c r="AN1638" i="1"/>
  <c r="AN1635" i="1"/>
  <c r="AN1609" i="1"/>
  <c r="AN1606" i="1"/>
  <c r="AN1603" i="1"/>
  <c r="AN1577" i="1"/>
  <c r="AN1574" i="1"/>
  <c r="AN1571" i="1"/>
  <c r="AN1545" i="1"/>
  <c r="AN1542" i="1"/>
  <c r="AN1539" i="1"/>
  <c r="AN1513" i="1"/>
  <c r="AN1510" i="1"/>
  <c r="AN1507" i="1"/>
  <c r="AN1481" i="1"/>
  <c r="AN1478" i="1"/>
  <c r="AN1475" i="1"/>
  <c r="AN1449" i="1"/>
  <c r="AN1446" i="1"/>
  <c r="AN1443" i="1"/>
  <c r="AN1417" i="1"/>
  <c r="AN1414" i="1"/>
  <c r="AN1411" i="1"/>
  <c r="AN1385" i="1"/>
  <c r="AN1382" i="1"/>
  <c r="AN1379" i="1"/>
  <c r="AN1353" i="1"/>
  <c r="AN1350" i="1"/>
  <c r="AN1347" i="1"/>
  <c r="AN1321" i="1"/>
  <c r="AN1318" i="1"/>
  <c r="AN1315" i="1"/>
  <c r="AN1289" i="1"/>
  <c r="AN1281" i="1"/>
  <c r="AN1273" i="1"/>
  <c r="AN1265" i="1"/>
  <c r="AN1257" i="1"/>
  <c r="AN1249" i="1"/>
  <c r="AN1241" i="1"/>
  <c r="AN1233" i="1"/>
  <c r="AN1225" i="1"/>
  <c r="AN1217" i="1"/>
  <c r="AN1209" i="1"/>
  <c r="AN1201" i="1"/>
  <c r="AN1193" i="1"/>
  <c r="AN1185" i="1"/>
  <c r="AN1177" i="1"/>
  <c r="AN1169" i="1"/>
  <c r="AN1161" i="1"/>
  <c r="AN1153" i="1"/>
  <c r="AN1145" i="1"/>
  <c r="AN1137" i="1"/>
  <c r="AN1129" i="1"/>
  <c r="AN1121" i="1"/>
  <c r="AN1113" i="1"/>
  <c r="AN1105" i="1"/>
  <c r="AN1097" i="1"/>
  <c r="AN1089" i="1"/>
  <c r="AN1081" i="1"/>
  <c r="AN1073" i="1"/>
  <c r="AN1065" i="1"/>
  <c r="AN1057" i="1"/>
  <c r="AN1049" i="1"/>
  <c r="AN1041" i="1"/>
  <c r="AN1033" i="1"/>
  <c r="AN1025" i="1"/>
  <c r="AN1017" i="1"/>
  <c r="AN1009" i="1"/>
  <c r="AN1001" i="1"/>
  <c r="AN993" i="1"/>
  <c r="AN985" i="1"/>
  <c r="AN977" i="1"/>
  <c r="AN969" i="1"/>
  <c r="AN961" i="1"/>
  <c r="AN953" i="1"/>
  <c r="AN945" i="1"/>
  <c r="AN937" i="1"/>
  <c r="AN929" i="1"/>
  <c r="AN921" i="1"/>
  <c r="AN913" i="1"/>
  <c r="AN905" i="1"/>
  <c r="AN897" i="1"/>
  <c r="AN889" i="1"/>
  <c r="AN881" i="1"/>
  <c r="AN873" i="1"/>
  <c r="AN865" i="1"/>
  <c r="AN857" i="1"/>
  <c r="AN849" i="1"/>
  <c r="AN841" i="1"/>
  <c r="AN833" i="1"/>
  <c r="AN825" i="1"/>
  <c r="AN817" i="1"/>
  <c r="AN809" i="1"/>
  <c r="AN801" i="1"/>
  <c r="AN793" i="1"/>
  <c r="AN785" i="1"/>
  <c r="AN777" i="1"/>
  <c r="AN769" i="1"/>
  <c r="AN761" i="1"/>
  <c r="AN753" i="1"/>
  <c r="AN745" i="1"/>
  <c r="AN737" i="1"/>
  <c r="AN729" i="1"/>
  <c r="AN721" i="1"/>
  <c r="AN713" i="1"/>
  <c r="AN705" i="1"/>
  <c r="AN697" i="1"/>
  <c r="AN689" i="1"/>
  <c r="AN681" i="1"/>
  <c r="AN673" i="1"/>
  <c r="AN2013" i="1"/>
  <c r="AN1898" i="1"/>
  <c r="AN1824" i="1"/>
  <c r="AN1807" i="1"/>
  <c r="AN1804" i="1"/>
  <c r="AN1801" i="1"/>
  <c r="AN1743" i="1"/>
  <c r="AN1740" i="1"/>
  <c r="AN1737" i="1"/>
  <c r="AN1717" i="1"/>
  <c r="AN1696" i="1"/>
  <c r="AN1693" i="1"/>
  <c r="AN1690" i="1"/>
  <c r="AN1664" i="1"/>
  <c r="AN1661" i="1"/>
  <c r="AN1658" i="1"/>
  <c r="AN1632" i="1"/>
  <c r="AN1629" i="1"/>
  <c r="AN1626" i="1"/>
  <c r="AN1600" i="1"/>
  <c r="AN1597" i="1"/>
  <c r="AN1594" i="1"/>
  <c r="AN1568" i="1"/>
  <c r="AN1565" i="1"/>
  <c r="AN1562" i="1"/>
  <c r="AN1536" i="1"/>
  <c r="AN1533" i="1"/>
  <c r="AN1530" i="1"/>
  <c r="AN1504" i="1"/>
  <c r="AN1501" i="1"/>
  <c r="AN1498" i="1"/>
  <c r="AN1472" i="1"/>
  <c r="AN1469" i="1"/>
  <c r="AN1466" i="1"/>
  <c r="AN1440" i="1"/>
  <c r="AN1437" i="1"/>
  <c r="AN1434" i="1"/>
  <c r="AN1408" i="1"/>
  <c r="AN1405" i="1"/>
  <c r="AN1402" i="1"/>
  <c r="AN1376" i="1"/>
  <c r="AN1373" i="1"/>
  <c r="AN1370" i="1"/>
  <c r="AN1344" i="1"/>
  <c r="AN1341" i="1"/>
  <c r="AN1338" i="1"/>
  <c r="AN1312" i="1"/>
  <c r="AN1309" i="1"/>
  <c r="AN1306" i="1"/>
  <c r="AN1286" i="1"/>
  <c r="AN1278" i="1"/>
  <c r="AN1270" i="1"/>
  <c r="AN1262" i="1"/>
  <c r="AN1254" i="1"/>
  <c r="AN1246" i="1"/>
  <c r="AN1238" i="1"/>
  <c r="AN1230" i="1"/>
  <c r="AN1222" i="1"/>
  <c r="AN1214" i="1"/>
  <c r="AN1206" i="1"/>
  <c r="AN1198" i="1"/>
  <c r="AN1190" i="1"/>
  <c r="AN1182" i="1"/>
  <c r="AN1174" i="1"/>
  <c r="AN1166" i="1"/>
  <c r="AN1158" i="1"/>
  <c r="AN1150" i="1"/>
  <c r="AN1142" i="1"/>
  <c r="AN1134" i="1"/>
  <c r="AN1126" i="1"/>
  <c r="AN1118" i="1"/>
  <c r="AN1110" i="1"/>
  <c r="AN1102" i="1"/>
  <c r="AN1094" i="1"/>
  <c r="AN1086" i="1"/>
  <c r="AN1078" i="1"/>
  <c r="AN1070" i="1"/>
  <c r="AN1062" i="1"/>
  <c r="AN1054" i="1"/>
  <c r="AN1046" i="1"/>
  <c r="AN1038" i="1"/>
  <c r="AN1030" i="1"/>
  <c r="AN1022" i="1"/>
  <c r="AN1014" i="1"/>
  <c r="AN1006" i="1"/>
  <c r="AN998" i="1"/>
  <c r="AN990" i="1"/>
  <c r="AN982" i="1"/>
  <c r="AN974" i="1"/>
  <c r="AN966" i="1"/>
  <c r="AN958" i="1"/>
  <c r="AN950" i="1"/>
  <c r="AN942" i="1"/>
  <c r="AN934" i="1"/>
  <c r="AN926" i="1"/>
  <c r="AN918" i="1"/>
  <c r="AN910" i="1"/>
  <c r="AN902" i="1"/>
  <c r="AN894" i="1"/>
  <c r="AN886" i="1"/>
  <c r="AN878" i="1"/>
  <c r="AN870" i="1"/>
  <c r="AN862" i="1"/>
  <c r="AN854" i="1"/>
  <c r="AN846" i="1"/>
  <c r="AN838" i="1"/>
  <c r="AN830" i="1"/>
  <c r="AN822" i="1"/>
  <c r="AN814" i="1"/>
  <c r="AN806" i="1"/>
  <c r="AN798" i="1"/>
  <c r="AN790" i="1"/>
  <c r="AN782" i="1"/>
  <c r="AN774" i="1"/>
  <c r="AN766" i="1"/>
  <c r="AN758" i="1"/>
  <c r="AN750" i="1"/>
  <c r="AN742" i="1"/>
  <c r="AN734" i="1"/>
  <c r="AN726" i="1"/>
  <c r="AN718" i="1"/>
  <c r="AN710" i="1"/>
  <c r="AN1904" i="1"/>
  <c r="AN1837" i="1"/>
  <c r="AN1759" i="1"/>
  <c r="AN1698" i="1"/>
  <c r="AN1640" i="1"/>
  <c r="AN1576" i="1"/>
  <c r="AN1558" i="1"/>
  <c r="AN1555" i="1"/>
  <c r="AN1544" i="1"/>
  <c r="AN1509" i="1"/>
  <c r="AN1474" i="1"/>
  <c r="AN1400" i="1"/>
  <c r="AN1397" i="1"/>
  <c r="AN1394" i="1"/>
  <c r="AN1305" i="1"/>
  <c r="AN1302" i="1"/>
  <c r="AN1299" i="1"/>
  <c r="AN1288" i="1"/>
  <c r="AN1268" i="1"/>
  <c r="AN1261" i="1"/>
  <c r="AN1224" i="1"/>
  <c r="AN1204" i="1"/>
  <c r="AN1197" i="1"/>
  <c r="AN1160" i="1"/>
  <c r="AN1140" i="1"/>
  <c r="AN1133" i="1"/>
  <c r="AN1096" i="1"/>
  <c r="AN1076" i="1"/>
  <c r="AN1060" i="1"/>
  <c r="AN1044" i="1"/>
  <c r="AN992" i="1"/>
  <c r="AN989" i="1"/>
  <c r="AN986" i="1"/>
  <c r="AN983" i="1"/>
  <c r="AN980" i="1"/>
  <c r="AN971" i="1"/>
  <c r="AN968" i="1"/>
  <c r="AN965" i="1"/>
  <c r="AN939" i="1"/>
  <c r="AN936" i="1"/>
  <c r="AN933" i="1"/>
  <c r="AN907" i="1"/>
  <c r="AN904" i="1"/>
  <c r="AN901" i="1"/>
  <c r="AN1840" i="1"/>
  <c r="AN1701" i="1"/>
  <c r="AN1602" i="1"/>
  <c r="AN1529" i="1"/>
  <c r="AN1526" i="1"/>
  <c r="AN1523" i="1"/>
  <c r="AN1512" i="1"/>
  <c r="AN1477" i="1"/>
  <c r="AN1442" i="1"/>
  <c r="AN1368" i="1"/>
  <c r="AN1365" i="1"/>
  <c r="AN1362" i="1"/>
  <c r="AN1264" i="1"/>
  <c r="AN1244" i="1"/>
  <c r="AN1237" i="1"/>
  <c r="AN1200" i="1"/>
  <c r="AN1180" i="1"/>
  <c r="AN1173" i="1"/>
  <c r="AN1136" i="1"/>
  <c r="AN1116" i="1"/>
  <c r="AN1109" i="1"/>
  <c r="AN1069" i="1"/>
  <c r="AN1066" i="1"/>
  <c r="AN1053" i="1"/>
  <c r="AN1050" i="1"/>
  <c r="AN1016" i="1"/>
  <c r="AN1013" i="1"/>
  <c r="AN1010" i="1"/>
  <c r="AN1007" i="1"/>
  <c r="AN1004" i="1"/>
  <c r="AN1704" i="1"/>
  <c r="AN1605" i="1"/>
  <c r="AN1497" i="1"/>
  <c r="AN1494" i="1"/>
  <c r="AN1491" i="1"/>
  <c r="AN1480" i="1"/>
  <c r="AN1445" i="1"/>
  <c r="AN1410" i="1"/>
  <c r="AN1336" i="1"/>
  <c r="AN1333" i="1"/>
  <c r="AN1330" i="1"/>
  <c r="AN1284" i="1"/>
  <c r="AN1277" i="1"/>
  <c r="AN1240" i="1"/>
  <c r="AN1220" i="1"/>
  <c r="AN1213" i="1"/>
  <c r="AN1176" i="1"/>
  <c r="AN1156" i="1"/>
  <c r="AN1149" i="1"/>
  <c r="AN1112" i="1"/>
  <c r="AN1092" i="1"/>
  <c r="AN1085" i="1"/>
  <c r="AN1072" i="1"/>
  <c r="AN1056" i="1"/>
  <c r="AN1040" i="1"/>
  <c r="AN1037" i="1"/>
  <c r="AN1034" i="1"/>
  <c r="AN1031" i="1"/>
  <c r="AN1028" i="1"/>
  <c r="AN976" i="1"/>
  <c r="AN973" i="1"/>
  <c r="AN947" i="1"/>
  <c r="AN944" i="1"/>
  <c r="AN941" i="1"/>
  <c r="AN915" i="1"/>
  <c r="AN912" i="1"/>
  <c r="AN909" i="1"/>
  <c r="AN883" i="1"/>
  <c r="AN880" i="1"/>
  <c r="AN877" i="1"/>
  <c r="AN851" i="1"/>
  <c r="AN848" i="1"/>
  <c r="AN845" i="1"/>
  <c r="AN819" i="1"/>
  <c r="AN816" i="1"/>
  <c r="AN813" i="1"/>
  <c r="AN787" i="1"/>
  <c r="AN784" i="1"/>
  <c r="AN781" i="1"/>
  <c r="AN755" i="1"/>
  <c r="AN752" i="1"/>
  <c r="AN749" i="1"/>
  <c r="AN723" i="1"/>
  <c r="AN720" i="1"/>
  <c r="AN717" i="1"/>
  <c r="AN700" i="1"/>
  <c r="AN686" i="1"/>
  <c r="AN675" i="1"/>
  <c r="AN672" i="1"/>
  <c r="AN664" i="1"/>
  <c r="AN656" i="1"/>
  <c r="AN648" i="1"/>
  <c r="AN640" i="1"/>
  <c r="AN632" i="1"/>
  <c r="AN624" i="1"/>
  <c r="AN616" i="1"/>
  <c r="AN608" i="1"/>
  <c r="AN600" i="1"/>
  <c r="AN592" i="1"/>
  <c r="AN584" i="1"/>
  <c r="AN576" i="1"/>
  <c r="AN568" i="1"/>
  <c r="AN560" i="1"/>
  <c r="AN552" i="1"/>
  <c r="AN544" i="1"/>
  <c r="AN536" i="1"/>
  <c r="AN528" i="1"/>
  <c r="AN520" i="1"/>
  <c r="AN511" i="1"/>
  <c r="AN503" i="1"/>
  <c r="AN495" i="1"/>
  <c r="AN487" i="1"/>
  <c r="AN479" i="1"/>
  <c r="AN471" i="1"/>
  <c r="AN463" i="1"/>
  <c r="AN1962" i="1"/>
  <c r="AN1817" i="1"/>
  <c r="AN1666" i="1"/>
  <c r="AN1608" i="1"/>
  <c r="AN1586" i="1"/>
  <c r="AN1560" i="1"/>
  <c r="AN1557" i="1"/>
  <c r="AN1554" i="1"/>
  <c r="AN1465" i="1"/>
  <c r="AN1462" i="1"/>
  <c r="AN1459" i="1"/>
  <c r="AN1448" i="1"/>
  <c r="AN1413" i="1"/>
  <c r="AN1378" i="1"/>
  <c r="AN1304" i="1"/>
  <c r="AN1301" i="1"/>
  <c r="AN1298" i="1"/>
  <c r="AN1280" i="1"/>
  <c r="AN1260" i="1"/>
  <c r="AN1253" i="1"/>
  <c r="AN1216" i="1"/>
  <c r="AN1196" i="1"/>
  <c r="AN1189" i="1"/>
  <c r="AN1152" i="1"/>
  <c r="AN1132" i="1"/>
  <c r="AN1125" i="1"/>
  <c r="AN1088" i="1"/>
  <c r="AN1000" i="1"/>
  <c r="AN997" i="1"/>
  <c r="AN994" i="1"/>
  <c r="AN991" i="1"/>
  <c r="AN988" i="1"/>
  <c r="AN970" i="1"/>
  <c r="AN967" i="1"/>
  <c r="AN964" i="1"/>
  <c r="AN1981" i="1"/>
  <c r="AN1820" i="1"/>
  <c r="AN1669" i="1"/>
  <c r="AN1589" i="1"/>
  <c r="AN1528" i="1"/>
  <c r="AN1525" i="1"/>
  <c r="AN1522" i="1"/>
  <c r="AN1433" i="1"/>
  <c r="AN1430" i="1"/>
  <c r="AN1427" i="1"/>
  <c r="AN1416" i="1"/>
  <c r="AN1381" i="1"/>
  <c r="AN1346" i="1"/>
  <c r="AN1256" i="1"/>
  <c r="AN1236" i="1"/>
  <c r="AN1229" i="1"/>
  <c r="AN1192" i="1"/>
  <c r="AN1172" i="1"/>
  <c r="AN1165" i="1"/>
  <c r="AN1128" i="1"/>
  <c r="AN1108" i="1"/>
  <c r="AN1101" i="1"/>
  <c r="AN1068" i="1"/>
  <c r="AN1052" i="1"/>
  <c r="AN1024" i="1"/>
  <c r="AN1021" i="1"/>
  <c r="AN1018" i="1"/>
  <c r="AN1015" i="1"/>
  <c r="AN1012" i="1"/>
  <c r="AN955" i="1"/>
  <c r="AN952" i="1"/>
  <c r="AN949" i="1"/>
  <c r="AN923" i="1"/>
  <c r="AN920" i="1"/>
  <c r="AN917" i="1"/>
  <c r="AN891" i="1"/>
  <c r="AN888" i="1"/>
  <c r="AN885" i="1"/>
  <c r="AN1672" i="1"/>
  <c r="AN1496" i="1"/>
  <c r="AN1493" i="1"/>
  <c r="AN1490" i="1"/>
  <c r="AN1401" i="1"/>
  <c r="AN1753" i="1"/>
  <c r="AN1634" i="1"/>
  <c r="AN1570" i="1"/>
  <c r="AN1538" i="1"/>
  <c r="AN1464" i="1"/>
  <c r="AN1461" i="1"/>
  <c r="AN1458" i="1"/>
  <c r="AN1369" i="1"/>
  <c r="AN1366" i="1"/>
  <c r="AN1363" i="1"/>
  <c r="AN1352" i="1"/>
  <c r="AN1317" i="1"/>
  <c r="AN1272" i="1"/>
  <c r="AN1252" i="1"/>
  <c r="AN1245" i="1"/>
  <c r="AN1208" i="1"/>
  <c r="AN1188" i="1"/>
  <c r="AN1181" i="1"/>
  <c r="AN1144" i="1"/>
  <c r="AN1124" i="1"/>
  <c r="AN1117" i="1"/>
  <c r="AN1080" i="1"/>
  <c r="AN1064" i="1"/>
  <c r="AN1048" i="1"/>
  <c r="AN1008" i="1"/>
  <c r="AN1005" i="1"/>
  <c r="AN1002" i="1"/>
  <c r="AN999" i="1"/>
  <c r="AN996" i="1"/>
  <c r="AN963" i="1"/>
  <c r="AN960" i="1"/>
  <c r="AN957" i="1"/>
  <c r="AN931" i="1"/>
  <c r="AN928" i="1"/>
  <c r="AN925" i="1"/>
  <c r="AN899" i="1"/>
  <c r="AN896" i="1"/>
  <c r="AN893" i="1"/>
  <c r="AN867" i="1"/>
  <c r="AN864" i="1"/>
  <c r="AN861" i="1"/>
  <c r="AN835" i="1"/>
  <c r="AN832" i="1"/>
  <c r="AN829" i="1"/>
  <c r="AN803" i="1"/>
  <c r="AN800" i="1"/>
  <c r="AN797" i="1"/>
  <c r="AN771" i="1"/>
  <c r="AN768" i="1"/>
  <c r="AN765" i="1"/>
  <c r="AN739" i="1"/>
  <c r="AN736" i="1"/>
  <c r="AN733" i="1"/>
  <c r="AN707" i="1"/>
  <c r="AN704" i="1"/>
  <c r="AN693" i="1"/>
  <c r="AN682" i="1"/>
  <c r="AN679" i="1"/>
  <c r="AN668" i="1"/>
  <c r="AN660" i="1"/>
  <c r="AN652" i="1"/>
  <c r="AN644" i="1"/>
  <c r="AN636" i="1"/>
  <c r="AN628" i="1"/>
  <c r="AN620" i="1"/>
  <c r="AN612" i="1"/>
  <c r="AN604" i="1"/>
  <c r="AN596" i="1"/>
  <c r="AN588" i="1"/>
  <c r="AN580" i="1"/>
  <c r="AN572" i="1"/>
  <c r="AN564" i="1"/>
  <c r="AN556" i="1"/>
  <c r="AN548" i="1"/>
  <c r="AN540" i="1"/>
  <c r="AN532" i="1"/>
  <c r="AN524" i="1"/>
  <c r="AN515" i="1"/>
  <c r="AN1573" i="1"/>
  <c r="AN1506" i="1"/>
  <c r="AN1331" i="1"/>
  <c r="AN1212" i="1"/>
  <c r="AN1120" i="1"/>
  <c r="AN978" i="1"/>
  <c r="AN943" i="1"/>
  <c r="AN916" i="1"/>
  <c r="AN906" i="1"/>
  <c r="AN879" i="1"/>
  <c r="AN860" i="1"/>
  <c r="AN826" i="1"/>
  <c r="AN823" i="1"/>
  <c r="AN820" i="1"/>
  <c r="AN779" i="1"/>
  <c r="AN776" i="1"/>
  <c r="AN773" i="1"/>
  <c r="AN770" i="1"/>
  <c r="AN751" i="1"/>
  <c r="AN732" i="1"/>
  <c r="AN671" i="1"/>
  <c r="AN645" i="1"/>
  <c r="AN642" i="1"/>
  <c r="AN639" i="1"/>
  <c r="AN613" i="1"/>
  <c r="AN610" i="1"/>
  <c r="AN607" i="1"/>
  <c r="AN581" i="1"/>
  <c r="AN578" i="1"/>
  <c r="AN575" i="1"/>
  <c r="AN549" i="1"/>
  <c r="AN546" i="1"/>
  <c r="AN543" i="1"/>
  <c r="AN516" i="1"/>
  <c r="AN513" i="1"/>
  <c r="AN510" i="1"/>
  <c r="AN499" i="1"/>
  <c r="AN488" i="1"/>
  <c r="AN485" i="1"/>
  <c r="AN474" i="1"/>
  <c r="AN460" i="1"/>
  <c r="AN452" i="1"/>
  <c r="AN444" i="1"/>
  <c r="AN436" i="1"/>
  <c r="AN1541" i="1"/>
  <c r="AN1349" i="1"/>
  <c r="AN1334" i="1"/>
  <c r="AN1269" i="1"/>
  <c r="AN1104" i="1"/>
  <c r="AN1093" i="1"/>
  <c r="AN1020" i="1"/>
  <c r="AN981" i="1"/>
  <c r="AN956" i="1"/>
  <c r="AN946" i="1"/>
  <c r="AN919" i="1"/>
  <c r="AN892" i="1"/>
  <c r="AN882" i="1"/>
  <c r="AN863" i="1"/>
  <c r="AN844" i="1"/>
  <c r="AN810" i="1"/>
  <c r="AN807" i="1"/>
  <c r="AN804" i="1"/>
  <c r="AN763" i="1"/>
  <c r="AN760" i="1"/>
  <c r="AN757" i="1"/>
  <c r="AN754" i="1"/>
  <c r="AN735" i="1"/>
  <c r="AN716" i="1"/>
  <c r="AN701" i="1"/>
  <c r="AN698" i="1"/>
  <c r="AN695" i="1"/>
  <c r="AN692" i="1"/>
  <c r="AN680" i="1"/>
  <c r="AN677" i="1"/>
  <c r="AN674" i="1"/>
  <c r="AN1834" i="1"/>
  <c r="AN1384" i="1"/>
  <c r="AN1337" i="1"/>
  <c r="AN1276" i="1"/>
  <c r="AN1184" i="1"/>
  <c r="AN1100" i="1"/>
  <c r="AN1074" i="1"/>
  <c r="AN1023" i="1"/>
  <c r="AN984" i="1"/>
  <c r="AN959" i="1"/>
  <c r="AN932" i="1"/>
  <c r="AN922" i="1"/>
  <c r="AN895" i="1"/>
  <c r="AN875" i="1"/>
  <c r="AN872" i="1"/>
  <c r="AN869" i="1"/>
  <c r="AN866" i="1"/>
  <c r="AN847" i="1"/>
  <c r="AN828" i="1"/>
  <c r="AN794" i="1"/>
  <c r="AN791" i="1"/>
  <c r="AN788" i="1"/>
  <c r="AN747" i="1"/>
  <c r="AN744" i="1"/>
  <c r="AN741" i="1"/>
  <c r="AN738" i="1"/>
  <c r="AN719" i="1"/>
  <c r="AN683" i="1"/>
  <c r="AN653" i="1"/>
  <c r="AN650" i="1"/>
  <c r="AN647" i="1"/>
  <c r="AN621" i="1"/>
  <c r="AN618" i="1"/>
  <c r="AN615" i="1"/>
  <c r="AN589" i="1"/>
  <c r="AN586" i="1"/>
  <c r="AN583" i="1"/>
  <c r="AN557" i="1"/>
  <c r="AN554" i="1"/>
  <c r="AN551" i="1"/>
  <c r="AN525" i="1"/>
  <c r="AN522" i="1"/>
  <c r="AN518" i="1"/>
  <c r="AN504" i="1"/>
  <c r="AN501" i="1"/>
  <c r="AN490" i="1"/>
  <c r="AN476" i="1"/>
  <c r="AN465" i="1"/>
  <c r="AN462" i="1"/>
  <c r="AN454" i="1"/>
  <c r="AN446" i="1"/>
  <c r="AN438" i="1"/>
  <c r="AN430" i="1"/>
  <c r="AN1426" i="1"/>
  <c r="AN1395" i="1"/>
  <c r="AN1168" i="1"/>
  <c r="AN1157" i="1"/>
  <c r="AN1077" i="1"/>
  <c r="AN1026" i="1"/>
  <c r="AN962" i="1"/>
  <c r="AN935" i="1"/>
  <c r="AN908" i="1"/>
  <c r="AN898" i="1"/>
  <c r="AN859" i="1"/>
  <c r="AN856" i="1"/>
  <c r="AN853" i="1"/>
  <c r="AN850" i="1"/>
  <c r="AN831" i="1"/>
  <c r="AN812" i="1"/>
  <c r="AN778" i="1"/>
  <c r="AN775" i="1"/>
  <c r="AN772" i="1"/>
  <c r="AN731" i="1"/>
  <c r="AN728" i="1"/>
  <c r="AN725" i="1"/>
  <c r="AN722" i="1"/>
  <c r="AN703" i="1"/>
  <c r="AN670" i="1"/>
  <c r="AN667" i="1"/>
  <c r="AN641" i="1"/>
  <c r="AN638" i="1"/>
  <c r="AN635" i="1"/>
  <c r="AN609" i="1"/>
  <c r="AN606" i="1"/>
  <c r="AN603" i="1"/>
  <c r="AN577" i="1"/>
  <c r="AN574" i="1"/>
  <c r="AN571" i="1"/>
  <c r="AN545" i="1"/>
  <c r="AN542" i="1"/>
  <c r="AN539" i="1"/>
  <c r="AN512" i="1"/>
  <c r="AN509" i="1"/>
  <c r="AN498" i="1"/>
  <c r="AN484" i="1"/>
  <c r="AN473" i="1"/>
  <c r="AN470" i="1"/>
  <c r="AN459" i="1"/>
  <c r="AN1429" i="1"/>
  <c r="AN1398" i="1"/>
  <c r="AN1314" i="1"/>
  <c r="AN1248" i="1"/>
  <c r="AN1164" i="1"/>
  <c r="AN1084" i="1"/>
  <c r="AN1058" i="1"/>
  <c r="AN1036" i="1"/>
  <c r="AN1029" i="1"/>
  <c r="AN948" i="1"/>
  <c r="AN938" i="1"/>
  <c r="AN911" i="1"/>
  <c r="AN884" i="1"/>
  <c r="AN843" i="1"/>
  <c r="AN840" i="1"/>
  <c r="AN837" i="1"/>
  <c r="AN834" i="1"/>
  <c r="AN815" i="1"/>
  <c r="AN796" i="1"/>
  <c r="AN762" i="1"/>
  <c r="AN759" i="1"/>
  <c r="AN756" i="1"/>
  <c r="AN715" i="1"/>
  <c r="AN712" i="1"/>
  <c r="AN709" i="1"/>
  <c r="AN706" i="1"/>
  <c r="AN694" i="1"/>
  <c r="AN691" i="1"/>
  <c r="AN688" i="1"/>
  <c r="AN685" i="1"/>
  <c r="AN676" i="1"/>
  <c r="AN661" i="1"/>
  <c r="AN658" i="1"/>
  <c r="AN655" i="1"/>
  <c r="AN629" i="1"/>
  <c r="AN626" i="1"/>
  <c r="AN623" i="1"/>
  <c r="AN597" i="1"/>
  <c r="AN594" i="1"/>
  <c r="AN591" i="1"/>
  <c r="AN565" i="1"/>
  <c r="AN562" i="1"/>
  <c r="AN559" i="1"/>
  <c r="AN533" i="1"/>
  <c r="AN530" i="1"/>
  <c r="AN527" i="1"/>
  <c r="AN506" i="1"/>
  <c r="AN1432" i="1"/>
  <c r="AN1232" i="1"/>
  <c r="AN1221" i="1"/>
  <c r="AN1141" i="1"/>
  <c r="AN1061" i="1"/>
  <c r="AN1039" i="1"/>
  <c r="AN1032" i="1"/>
  <c r="AN951" i="1"/>
  <c r="AN924" i="1"/>
  <c r="AN914" i="1"/>
  <c r="AN887" i="1"/>
  <c r="AN874" i="1"/>
  <c r="AN871" i="1"/>
  <c r="AN868" i="1"/>
  <c r="AN827" i="1"/>
  <c r="AN824" i="1"/>
  <c r="AN821" i="1"/>
  <c r="AN818" i="1"/>
  <c r="AN799" i="1"/>
  <c r="AN780" i="1"/>
  <c r="AN746" i="1"/>
  <c r="AN743" i="1"/>
  <c r="AN740" i="1"/>
  <c r="AN649" i="1"/>
  <c r="AN646" i="1"/>
  <c r="AN643" i="1"/>
  <c r="AN617" i="1"/>
  <c r="AN614" i="1"/>
  <c r="AN611" i="1"/>
  <c r="AN585" i="1"/>
  <c r="AN582" i="1"/>
  <c r="AN579" i="1"/>
  <c r="AN553" i="1"/>
  <c r="AN550" i="1"/>
  <c r="AN547" i="1"/>
  <c r="AN521" i="1"/>
  <c r="AN517" i="1"/>
  <c r="AN514" i="1"/>
  <c r="AN500" i="1"/>
  <c r="AN489" i="1"/>
  <c r="AN486" i="1"/>
  <c r="AN475" i="1"/>
  <c r="AN464" i="1"/>
  <c r="AN461" i="1"/>
  <c r="AN453" i="1"/>
  <c r="AN445" i="1"/>
  <c r="AN437" i="1"/>
  <c r="AN429" i="1"/>
  <c r="AN421" i="1"/>
  <c r="AN413" i="1"/>
  <c r="AN405" i="1"/>
  <c r="AN397" i="1"/>
  <c r="AN389" i="1"/>
  <c r="AN381" i="1"/>
  <c r="AN373" i="1"/>
  <c r="AN365" i="1"/>
  <c r="AN357" i="1"/>
  <c r="AN349" i="1"/>
  <c r="AN341" i="1"/>
  <c r="AN333" i="1"/>
  <c r="AN325" i="1"/>
  <c r="AN317" i="1"/>
  <c r="AN309" i="1"/>
  <c r="AN301" i="1"/>
  <c r="AN293" i="1"/>
  <c r="AN288" i="1"/>
  <c r="AN280" i="1"/>
  <c r="AN267" i="1"/>
  <c r="AN259" i="1"/>
  <c r="AN254" i="1"/>
  <c r="AN246" i="1"/>
  <c r="AN241" i="1"/>
  <c r="AN233" i="1"/>
  <c r="AN220" i="1"/>
  <c r="AN212" i="1"/>
  <c r="AN207" i="1"/>
  <c r="AN199" i="1"/>
  <c r="AN194" i="1"/>
  <c r="AN186" i="1"/>
  <c r="AN173" i="1"/>
  <c r="AN165" i="1"/>
  <c r="AN160" i="1"/>
  <c r="AN152" i="1"/>
  <c r="AN139" i="1"/>
  <c r="AN131" i="1"/>
  <c r="AN1713" i="1"/>
  <c r="AN1228" i="1"/>
  <c r="AN1148" i="1"/>
  <c r="AN1042" i="1"/>
  <c r="AN972" i="1"/>
  <c r="AN954" i="1"/>
  <c r="AN927" i="1"/>
  <c r="AN900" i="1"/>
  <c r="AN890" i="1"/>
  <c r="AN858" i="1"/>
  <c r="AN855" i="1"/>
  <c r="AN852" i="1"/>
  <c r="AN811" i="1"/>
  <c r="AN808" i="1"/>
  <c r="AN805" i="1"/>
  <c r="AN802" i="1"/>
  <c r="AN783" i="1"/>
  <c r="AN764" i="1"/>
  <c r="AN730" i="1"/>
  <c r="AN727" i="1"/>
  <c r="AN724" i="1"/>
  <c r="AN702" i="1"/>
  <c r="AN699" i="1"/>
  <c r="AN696" i="1"/>
  <c r="AN678" i="1"/>
  <c r="AN669" i="1"/>
  <c r="AN666" i="1"/>
  <c r="AN663" i="1"/>
  <c r="AN637" i="1"/>
  <c r="AN634" i="1"/>
  <c r="AN631" i="1"/>
  <c r="AN605" i="1"/>
  <c r="AN602" i="1"/>
  <c r="AN599" i="1"/>
  <c r="AN573" i="1"/>
  <c r="AN570" i="1"/>
  <c r="AN567" i="1"/>
  <c r="AN541" i="1"/>
  <c r="AN538" i="1"/>
  <c r="AN535" i="1"/>
  <c r="AN508" i="1"/>
  <c r="AN497" i="1"/>
  <c r="AN494" i="1"/>
  <c r="AN483" i="1"/>
  <c r="AN472" i="1"/>
  <c r="AN469" i="1"/>
  <c r="AN458" i="1"/>
  <c r="AN450" i="1"/>
  <c r="AN442" i="1"/>
  <c r="AN434" i="1"/>
  <c r="AN426" i="1"/>
  <c r="AN418" i="1"/>
  <c r="AN410" i="1"/>
  <c r="AN402" i="1"/>
  <c r="AN394" i="1"/>
  <c r="AN386" i="1"/>
  <c r="AN378" i="1"/>
  <c r="AN370" i="1"/>
  <c r="AN362" i="1"/>
  <c r="AN354" i="1"/>
  <c r="AN346" i="1"/>
  <c r="AN338" i="1"/>
  <c r="AN330" i="1"/>
  <c r="AN322" i="1"/>
  <c r="AN314" i="1"/>
  <c r="AN306" i="1"/>
  <c r="AN298" i="1"/>
  <c r="AN285" i="1"/>
  <c r="AN277" i="1"/>
  <c r="AN272" i="1"/>
  <c r="AN264" i="1"/>
  <c r="AN251" i="1"/>
  <c r="AN243" i="1"/>
  <c r="AN238" i="1"/>
  <c r="AN230" i="1"/>
  <c r="AN225" i="1"/>
  <c r="AN217" i="1"/>
  <c r="AN204" i="1"/>
  <c r="AN196" i="1"/>
  <c r="AN191" i="1"/>
  <c r="AN183" i="1"/>
  <c r="AN178" i="1"/>
  <c r="AN170" i="1"/>
  <c r="AN157" i="1"/>
  <c r="AN149" i="1"/>
  <c r="AN144" i="1"/>
  <c r="AN136" i="1"/>
  <c r="AN123" i="1"/>
  <c r="AN1756" i="1"/>
  <c r="AN1637" i="1"/>
  <c r="AN1320" i="1"/>
  <c r="AN1285" i="1"/>
  <c r="AN839" i="1"/>
  <c r="AN789" i="1"/>
  <c r="AN708" i="1"/>
  <c r="AN659" i="1"/>
  <c r="AN633" i="1"/>
  <c r="AN590" i="1"/>
  <c r="AN531" i="1"/>
  <c r="AN491" i="1"/>
  <c r="AN456" i="1"/>
  <c r="AN443" i="1"/>
  <c r="AN440" i="1"/>
  <c r="AN407" i="1"/>
  <c r="AN404" i="1"/>
  <c r="AN401" i="1"/>
  <c r="AN375" i="1"/>
  <c r="AN372" i="1"/>
  <c r="AN369" i="1"/>
  <c r="AN343" i="1"/>
  <c r="AN340" i="1"/>
  <c r="AN311" i="1"/>
  <c r="AN308" i="1"/>
  <c r="AN274" i="1"/>
  <c r="AN228" i="1"/>
  <c r="AN177" i="1"/>
  <c r="AN118" i="1"/>
  <c r="AN58" i="1"/>
  <c r="AN24" i="1"/>
  <c r="AN151" i="1"/>
  <c r="AN102" i="1"/>
  <c r="AN55" i="1"/>
  <c r="AN21" i="1"/>
  <c r="AN5" i="1"/>
  <c r="AN23" i="1"/>
  <c r="AN96" i="1"/>
  <c r="AN7" i="1"/>
  <c r="AN940" i="1"/>
  <c r="AN842" i="1"/>
  <c r="AN792" i="1"/>
  <c r="AN711" i="1"/>
  <c r="AN662" i="1"/>
  <c r="AN619" i="1"/>
  <c r="AN593" i="1"/>
  <c r="AN534" i="1"/>
  <c r="AN480" i="1"/>
  <c r="AN477" i="1"/>
  <c r="AN449" i="1"/>
  <c r="AN433" i="1"/>
  <c r="AN427" i="1"/>
  <c r="AN424" i="1"/>
  <c r="AN398" i="1"/>
  <c r="AN395" i="1"/>
  <c r="AN392" i="1"/>
  <c r="AN366" i="1"/>
  <c r="AN363" i="1"/>
  <c r="AN360" i="1"/>
  <c r="AN334" i="1"/>
  <c r="AN331" i="1"/>
  <c r="AN328" i="1"/>
  <c r="AN302" i="1"/>
  <c r="AN299" i="1"/>
  <c r="AN296" i="1"/>
  <c r="AN282" i="1"/>
  <c r="AN279" i="1"/>
  <c r="AN276" i="1"/>
  <c r="AN268" i="1"/>
  <c r="AN265" i="1"/>
  <c r="AN262" i="1"/>
  <c r="AN248" i="1"/>
  <c r="AN245" i="1"/>
  <c r="AN188" i="1"/>
  <c r="AN185" i="1"/>
  <c r="AN182" i="1"/>
  <c r="AN174" i="1"/>
  <c r="AN154" i="1"/>
  <c r="AN148" i="1"/>
  <c r="AN140" i="1"/>
  <c r="AN126" i="1"/>
  <c r="AN76" i="1"/>
  <c r="AN50" i="1"/>
  <c r="AN16" i="1"/>
  <c r="AN31" i="1"/>
  <c r="AN75" i="1"/>
  <c r="AN20" i="1"/>
  <c r="AN975" i="1"/>
  <c r="AN795" i="1"/>
  <c r="AN714" i="1"/>
  <c r="AN665" i="1"/>
  <c r="AN622" i="1"/>
  <c r="AN563" i="1"/>
  <c r="AN537" i="1"/>
  <c r="AN507" i="1"/>
  <c r="AN493" i="1"/>
  <c r="AN466" i="1"/>
  <c r="AN415" i="1"/>
  <c r="AN412" i="1"/>
  <c r="AN409" i="1"/>
  <c r="AN383" i="1"/>
  <c r="AN380" i="1"/>
  <c r="AN377" i="1"/>
  <c r="AN351" i="1"/>
  <c r="AN348" i="1"/>
  <c r="AN345" i="1"/>
  <c r="AN319" i="1"/>
  <c r="AN316" i="1"/>
  <c r="AN313" i="1"/>
  <c r="AN242" i="1"/>
  <c r="AN239" i="1"/>
  <c r="AN236" i="1"/>
  <c r="AN222" i="1"/>
  <c r="AN219" i="1"/>
  <c r="AN216" i="1"/>
  <c r="AN208" i="1"/>
  <c r="AN205" i="1"/>
  <c r="AN202" i="1"/>
  <c r="AN179" i="1"/>
  <c r="AN120" i="1"/>
  <c r="AN107" i="1"/>
  <c r="AN99" i="1"/>
  <c r="AN94" i="1"/>
  <c r="AN86" i="1"/>
  <c r="AN81" i="1"/>
  <c r="AN73" i="1"/>
  <c r="AN60" i="1"/>
  <c r="AN52" i="1"/>
  <c r="AN47" i="1"/>
  <c r="AN39" i="1"/>
  <c r="AN34" i="1"/>
  <c r="AN57" i="1"/>
  <c r="AN18" i="1"/>
  <c r="AN125" i="1"/>
  <c r="AN54" i="1"/>
  <c r="AN684" i="1"/>
  <c r="AN651" i="1"/>
  <c r="AN625" i="1"/>
  <c r="AN566" i="1"/>
  <c r="AN523" i="1"/>
  <c r="AN496" i="1"/>
  <c r="AN482" i="1"/>
  <c r="AN455" i="1"/>
  <c r="AN439" i="1"/>
  <c r="AN406" i="1"/>
  <c r="AN403" i="1"/>
  <c r="AN400" i="1"/>
  <c r="AN374" i="1"/>
  <c r="AN371" i="1"/>
  <c r="AN368" i="1"/>
  <c r="AN342" i="1"/>
  <c r="AN339" i="1"/>
  <c r="AN336" i="1"/>
  <c r="AN310" i="1"/>
  <c r="AN307" i="1"/>
  <c r="AN304" i="1"/>
  <c r="AN290" i="1"/>
  <c r="AN287" i="1"/>
  <c r="AN284" i="1"/>
  <c r="AN273" i="1"/>
  <c r="AN270" i="1"/>
  <c r="AN256" i="1"/>
  <c r="AN253" i="1"/>
  <c r="AN250" i="1"/>
  <c r="AN227" i="1"/>
  <c r="AN213" i="1"/>
  <c r="AN193" i="1"/>
  <c r="AN190" i="1"/>
  <c r="AN176" i="1"/>
  <c r="AN162" i="1"/>
  <c r="AN159" i="1"/>
  <c r="AN156" i="1"/>
  <c r="AN145" i="1"/>
  <c r="AN142" i="1"/>
  <c r="AN128" i="1"/>
  <c r="AN117" i="1"/>
  <c r="AN112" i="1"/>
  <c r="AN104" i="1"/>
  <c r="AN91" i="1"/>
  <c r="AN83" i="1"/>
  <c r="AN78" i="1"/>
  <c r="AN70" i="1"/>
  <c r="AN65" i="1"/>
  <c r="AN36" i="1"/>
  <c r="AN101" i="1"/>
  <c r="AN49" i="1"/>
  <c r="AN1205" i="1"/>
  <c r="AN876" i="1"/>
  <c r="AN687" i="1"/>
  <c r="AN654" i="1"/>
  <c r="AN595" i="1"/>
  <c r="AN569" i="1"/>
  <c r="AN526" i="1"/>
  <c r="AN468" i="1"/>
  <c r="AN451" i="1"/>
  <c r="AN448" i="1"/>
  <c r="AN435" i="1"/>
  <c r="AN432" i="1"/>
  <c r="AN423" i="1"/>
  <c r="AN420" i="1"/>
  <c r="AN417" i="1"/>
  <c r="AN391" i="1"/>
  <c r="AN388" i="1"/>
  <c r="AN385" i="1"/>
  <c r="AN359" i="1"/>
  <c r="AN356" i="1"/>
  <c r="AN353" i="1"/>
  <c r="AN327" i="1"/>
  <c r="AN324" i="1"/>
  <c r="AN321" i="1"/>
  <c r="AN295" i="1"/>
  <c r="AN292" i="1"/>
  <c r="AN281" i="1"/>
  <c r="AN278" i="1"/>
  <c r="AN275" i="1"/>
  <c r="AN261" i="1"/>
  <c r="AN247" i="1"/>
  <c r="AN244" i="1"/>
  <c r="AN224" i="1"/>
  <c r="AN210" i="1"/>
  <c r="AN187" i="1"/>
  <c r="AN184" i="1"/>
  <c r="AN181" i="1"/>
  <c r="AN167" i="1"/>
  <c r="AN164" i="1"/>
  <c r="AN153" i="1"/>
  <c r="AN150" i="1"/>
  <c r="AN147" i="1"/>
  <c r="AN122" i="1"/>
  <c r="AN109" i="1"/>
  <c r="AN62" i="1"/>
  <c r="AN1045" i="1"/>
  <c r="AN903" i="1"/>
  <c r="AN748" i="1"/>
  <c r="AN690" i="1"/>
  <c r="AN657" i="1"/>
  <c r="AN598" i="1"/>
  <c r="AN555" i="1"/>
  <c r="AN529" i="1"/>
  <c r="AN492" i="1"/>
  <c r="AN457" i="1"/>
  <c r="AN441" i="1"/>
  <c r="AN414" i="1"/>
  <c r="AN411" i="1"/>
  <c r="AN408" i="1"/>
  <c r="AN382" i="1"/>
  <c r="AN379" i="1"/>
  <c r="AN376" i="1"/>
  <c r="AN350" i="1"/>
  <c r="AN347" i="1"/>
  <c r="AN344" i="1"/>
  <c r="AN318" i="1"/>
  <c r="AN315" i="1"/>
  <c r="AN312" i="1"/>
  <c r="AN258" i="1"/>
  <c r="AN235" i="1"/>
  <c r="AN232" i="1"/>
  <c r="AN229" i="1"/>
  <c r="AN221" i="1"/>
  <c r="AN218" i="1"/>
  <c r="AN215" i="1"/>
  <c r="AN201" i="1"/>
  <c r="AN198" i="1"/>
  <c r="AN195" i="1"/>
  <c r="AN130" i="1"/>
  <c r="AN119" i="1"/>
  <c r="AN114" i="1"/>
  <c r="AN106" i="1"/>
  <c r="AN93" i="1"/>
  <c r="AN85" i="1"/>
  <c r="AN80" i="1"/>
  <c r="AN72" i="1"/>
  <c r="AN59" i="1"/>
  <c r="AN51" i="1"/>
  <c r="AN46" i="1"/>
  <c r="AN38" i="1"/>
  <c r="AN33" i="1"/>
  <c r="AN25" i="1"/>
  <c r="AN12" i="1"/>
  <c r="AN4" i="1"/>
  <c r="AN88" i="1"/>
  <c r="AN15" i="1"/>
  <c r="AN930" i="1"/>
  <c r="AN767" i="1"/>
  <c r="AN627" i="1"/>
  <c r="AN601" i="1"/>
  <c r="AN558" i="1"/>
  <c r="AN502" i="1"/>
  <c r="AN481" i="1"/>
  <c r="AN478" i="1"/>
  <c r="AN428" i="1"/>
  <c r="AN425" i="1"/>
  <c r="AN399" i="1"/>
  <c r="AN396" i="1"/>
  <c r="AN393" i="1"/>
  <c r="AN367" i="1"/>
  <c r="AN364" i="1"/>
  <c r="AN361" i="1"/>
  <c r="AN335" i="1"/>
  <c r="AN332" i="1"/>
  <c r="AN329" i="1"/>
  <c r="AN303" i="1"/>
  <c r="AN300" i="1"/>
  <c r="AN297" i="1"/>
  <c r="AN289" i="1"/>
  <c r="AN286" i="1"/>
  <c r="AN283" i="1"/>
  <c r="AN269" i="1"/>
  <c r="AN266" i="1"/>
  <c r="AN263" i="1"/>
  <c r="AN255" i="1"/>
  <c r="AN252" i="1"/>
  <c r="AN249" i="1"/>
  <c r="AN192" i="1"/>
  <c r="AN189" i="1"/>
  <c r="AN175" i="1"/>
  <c r="AN172" i="1"/>
  <c r="AN169" i="1"/>
  <c r="AN161" i="1"/>
  <c r="AN158" i="1"/>
  <c r="AN155" i="1"/>
  <c r="AN141" i="1"/>
  <c r="AN138" i="1"/>
  <c r="AN135" i="1"/>
  <c r="AN127" i="1"/>
  <c r="AN116" i="1"/>
  <c r="AN111" i="1"/>
  <c r="AN103" i="1"/>
  <c r="AN98" i="1"/>
  <c r="AN90" i="1"/>
  <c r="AN77" i="1"/>
  <c r="AN69" i="1"/>
  <c r="AN64" i="1"/>
  <c r="AN56" i="1"/>
  <c r="AN43" i="1"/>
  <c r="AN35" i="1"/>
  <c r="AN30" i="1"/>
  <c r="AN22" i="1"/>
  <c r="AN17" i="1"/>
  <c r="AN9" i="1"/>
  <c r="AN305" i="1"/>
  <c r="AN271" i="1"/>
  <c r="AN234" i="1"/>
  <c r="AN211" i="1"/>
  <c r="AN200" i="1"/>
  <c r="AN146" i="1"/>
  <c r="AN113" i="1"/>
  <c r="AN92" i="1"/>
  <c r="AN79" i="1"/>
  <c r="AN66" i="1"/>
  <c r="AN37" i="1"/>
  <c r="AN11" i="1"/>
  <c r="AN3" i="1"/>
  <c r="AN168" i="1"/>
  <c r="AN134" i="1"/>
  <c r="AN115" i="1"/>
  <c r="AN89" i="1"/>
  <c r="AN63" i="1"/>
  <c r="AN29" i="1"/>
  <c r="AN8" i="1"/>
  <c r="AN13" i="1"/>
  <c r="AN44" i="1"/>
  <c r="AN10" i="1"/>
  <c r="AN67" i="1"/>
  <c r="AN28" i="1"/>
  <c r="AN836" i="1"/>
  <c r="AN786" i="1"/>
  <c r="AN630" i="1"/>
  <c r="AN587" i="1"/>
  <c r="AN561" i="1"/>
  <c r="AN505" i="1"/>
  <c r="AN467" i="1"/>
  <c r="AN447" i="1"/>
  <c r="AN431" i="1"/>
  <c r="AN422" i="1"/>
  <c r="AN419" i="1"/>
  <c r="AN416" i="1"/>
  <c r="AN390" i="1"/>
  <c r="AN387" i="1"/>
  <c r="AN384" i="1"/>
  <c r="AN358" i="1"/>
  <c r="AN355" i="1"/>
  <c r="AN352" i="1"/>
  <c r="AN326" i="1"/>
  <c r="AN323" i="1"/>
  <c r="AN320" i="1"/>
  <c r="AN294" i="1"/>
  <c r="AN291" i="1"/>
  <c r="AN260" i="1"/>
  <c r="AN240" i="1"/>
  <c r="AN237" i="1"/>
  <c r="AN226" i="1"/>
  <c r="AN223" i="1"/>
  <c r="AN209" i="1"/>
  <c r="AN206" i="1"/>
  <c r="AN203" i="1"/>
  <c r="AN180" i="1"/>
  <c r="AN166" i="1"/>
  <c r="AN163" i="1"/>
  <c r="AN132" i="1"/>
  <c r="AN124" i="1"/>
  <c r="AN121" i="1"/>
  <c r="AN108" i="1"/>
  <c r="AN100" i="1"/>
  <c r="AN95" i="1"/>
  <c r="AN87" i="1"/>
  <c r="AN82" i="1"/>
  <c r="AN74" i="1"/>
  <c r="AN61" i="1"/>
  <c r="AN53" i="1"/>
  <c r="AN48" i="1"/>
  <c r="AN40" i="1"/>
  <c r="AN27" i="1"/>
  <c r="AN19" i="1"/>
  <c r="AN14" i="1"/>
  <c r="AN6" i="1"/>
  <c r="AN337" i="1"/>
  <c r="AN257" i="1"/>
  <c r="AN231" i="1"/>
  <c r="AN214" i="1"/>
  <c r="AN197" i="1"/>
  <c r="AN143" i="1"/>
  <c r="AN129" i="1"/>
  <c r="AN105" i="1"/>
  <c r="AN84" i="1"/>
  <c r="AN71" i="1"/>
  <c r="AN45" i="1"/>
  <c r="AN32" i="1"/>
  <c r="AN171" i="1"/>
  <c r="AN137" i="1"/>
  <c r="AN110" i="1"/>
  <c r="AN97" i="1"/>
  <c r="AN68" i="1"/>
  <c r="AN42" i="1"/>
  <c r="AN26" i="1"/>
  <c r="AN2" i="1"/>
  <c r="AN133" i="1"/>
  <c r="AN41" i="1"/>
  <c r="AO2" i="1"/>
  <c r="AO2402" i="1"/>
  <c r="AO2394" i="1"/>
  <c r="AO2386" i="1"/>
  <c r="AO2378" i="1"/>
  <c r="AO2370" i="1"/>
  <c r="AO2362" i="1"/>
  <c r="AO2354" i="1"/>
  <c r="AO2346" i="1"/>
  <c r="AO2338" i="1"/>
  <c r="AO2330" i="1"/>
  <c r="AO2322" i="1"/>
  <c r="AO2314" i="1"/>
  <c r="AO2306" i="1"/>
  <c r="AO2298" i="1"/>
  <c r="AO2290" i="1"/>
  <c r="AO2282" i="1"/>
  <c r="AO2274" i="1"/>
  <c r="AO2266" i="1"/>
  <c r="AO2258" i="1"/>
  <c r="AO2250" i="1"/>
  <c r="AO2242" i="1"/>
  <c r="AO2234" i="1"/>
  <c r="AO2226" i="1"/>
  <c r="AO2218" i="1"/>
  <c r="AO2210" i="1"/>
  <c r="AO2202" i="1"/>
  <c r="AO2194" i="1"/>
  <c r="AO2186" i="1"/>
  <c r="AO2178" i="1"/>
  <c r="AO2170" i="1"/>
  <c r="AO2162" i="1"/>
  <c r="AO2154" i="1"/>
  <c r="AO2146" i="1"/>
  <c r="AO2138" i="1"/>
  <c r="AO2130" i="1"/>
  <c r="AO2122" i="1"/>
  <c r="AO2114" i="1"/>
  <c r="AO2106" i="1"/>
  <c r="AO2098" i="1"/>
  <c r="AO2090" i="1"/>
  <c r="AO2082" i="1"/>
  <c r="AO2074" i="1"/>
  <c r="AO2066" i="1"/>
  <c r="AO2058" i="1"/>
  <c r="AO2050" i="1"/>
  <c r="AO2042" i="1"/>
  <c r="AO2034" i="1"/>
  <c r="AO2025" i="1"/>
  <c r="AO2017" i="1"/>
  <c r="AO2009" i="1"/>
  <c r="AO2001" i="1"/>
  <c r="AO1993" i="1"/>
  <c r="AO1985" i="1"/>
  <c r="AO1977" i="1"/>
  <c r="AO1969" i="1"/>
  <c r="AO1961" i="1"/>
  <c r="AO1953" i="1"/>
  <c r="AO1945" i="1"/>
  <c r="AO1937" i="1"/>
  <c r="AO1929" i="1"/>
  <c r="AO1921" i="1"/>
  <c r="AO1913" i="1"/>
  <c r="AO1905" i="1"/>
  <c r="AO1897" i="1"/>
  <c r="AO1889" i="1"/>
  <c r="AO1881" i="1"/>
  <c r="AO1873" i="1"/>
  <c r="AO1865" i="1"/>
  <c r="AO1857" i="1"/>
  <c r="AO1849" i="1"/>
  <c r="AO1841" i="1"/>
  <c r="AO1833" i="1"/>
  <c r="AO1825" i="1"/>
  <c r="AO2397" i="1"/>
  <c r="AO2389" i="1"/>
  <c r="AO2381" i="1"/>
  <c r="AO2373" i="1"/>
  <c r="AO2365" i="1"/>
  <c r="AO2357" i="1"/>
  <c r="AO2349" i="1"/>
  <c r="AO2341" i="1"/>
  <c r="AO2333" i="1"/>
  <c r="AO2325" i="1"/>
  <c r="AO2317" i="1"/>
  <c r="AO2309" i="1"/>
  <c r="AO2301" i="1"/>
  <c r="AO2293" i="1"/>
  <c r="AO2285" i="1"/>
  <c r="AO2277" i="1"/>
  <c r="AO2269" i="1"/>
  <c r="AO2261" i="1"/>
  <c r="AO2253" i="1"/>
  <c r="AO2245" i="1"/>
  <c r="AO2237" i="1"/>
  <c r="AO2229" i="1"/>
  <c r="AO2221" i="1"/>
  <c r="AO2213" i="1"/>
  <c r="AO2205" i="1"/>
  <c r="AO2197" i="1"/>
  <c r="AO2189" i="1"/>
  <c r="AO2181" i="1"/>
  <c r="AO2173" i="1"/>
  <c r="AO2165" i="1"/>
  <c r="AO2157" i="1"/>
  <c r="AO2149" i="1"/>
  <c r="AO2141" i="1"/>
  <c r="AO2133" i="1"/>
  <c r="AO2125" i="1"/>
  <c r="AO2117" i="1"/>
  <c r="AO2109" i="1"/>
  <c r="AO2101" i="1"/>
  <c r="AO2093" i="1"/>
  <c r="AO2085" i="1"/>
  <c r="AO2077" i="1"/>
  <c r="AO2069" i="1"/>
  <c r="AO2061" i="1"/>
  <c r="AO2053" i="1"/>
  <c r="AO2045" i="1"/>
  <c r="AO2037" i="1"/>
  <c r="AO2028" i="1"/>
  <c r="AO2020" i="1"/>
  <c r="AO2012" i="1"/>
  <c r="AO2004" i="1"/>
  <c r="AO1996" i="1"/>
  <c r="AO1988" i="1"/>
  <c r="AO1980" i="1"/>
  <c r="AO1972" i="1"/>
  <c r="AO1964" i="1"/>
  <c r="AO1956" i="1"/>
  <c r="AO1948" i="1"/>
  <c r="AO1940" i="1"/>
  <c r="AO1932" i="1"/>
  <c r="AO1924" i="1"/>
  <c r="AO1916" i="1"/>
  <c r="AO1908" i="1"/>
  <c r="AO1900" i="1"/>
  <c r="AO1892" i="1"/>
  <c r="AO1884" i="1"/>
  <c r="AO1876" i="1"/>
  <c r="AO1868" i="1"/>
  <c r="AO1860" i="1"/>
  <c r="AO1852" i="1"/>
  <c r="AO2400" i="1"/>
  <c r="AO2392" i="1"/>
  <c r="AO2384" i="1"/>
  <c r="AO2376" i="1"/>
  <c r="AO2368" i="1"/>
  <c r="AO2360" i="1"/>
  <c r="AO2352" i="1"/>
  <c r="AO2344" i="1"/>
  <c r="AO2336" i="1"/>
  <c r="AO2328" i="1"/>
  <c r="AO2320" i="1"/>
  <c r="AO2312" i="1"/>
  <c r="AO2304" i="1"/>
  <c r="AO2296" i="1"/>
  <c r="AO2288" i="1"/>
  <c r="AO2280" i="1"/>
  <c r="AO2272" i="1"/>
  <c r="AO2264" i="1"/>
  <c r="AO2256" i="1"/>
  <c r="AO2248" i="1"/>
  <c r="AO2240" i="1"/>
  <c r="AO2232" i="1"/>
  <c r="AO2224" i="1"/>
  <c r="AO2216" i="1"/>
  <c r="AO2208" i="1"/>
  <c r="AO2200" i="1"/>
  <c r="AO2192" i="1"/>
  <c r="AO2184" i="1"/>
  <c r="AO2176" i="1"/>
  <c r="AO2168" i="1"/>
  <c r="AO2160" i="1"/>
  <c r="AO2152" i="1"/>
  <c r="AO2144" i="1"/>
  <c r="AO2136" i="1"/>
  <c r="AO2128" i="1"/>
  <c r="AO2120" i="1"/>
  <c r="AO2112" i="1"/>
  <c r="AO2104" i="1"/>
  <c r="AO2096" i="1"/>
  <c r="AO2088" i="1"/>
  <c r="AO2080" i="1"/>
  <c r="AO2072" i="1"/>
  <c r="AO2064" i="1"/>
  <c r="AO2056" i="1"/>
  <c r="AO2048" i="1"/>
  <c r="AO2040" i="1"/>
  <c r="AO2031" i="1"/>
  <c r="AO2023" i="1"/>
  <c r="AO2015" i="1"/>
  <c r="AO2007" i="1"/>
  <c r="AO1999" i="1"/>
  <c r="AO1991" i="1"/>
  <c r="AO1983" i="1"/>
  <c r="AO1975" i="1"/>
  <c r="AO1967" i="1"/>
  <c r="AO1959" i="1"/>
  <c r="AO1951" i="1"/>
  <c r="AO1943" i="1"/>
  <c r="AO1935" i="1"/>
  <c r="AO1927" i="1"/>
  <c r="AO1919" i="1"/>
  <c r="AO1911" i="1"/>
  <c r="AO1903" i="1"/>
  <c r="AO1895" i="1"/>
  <c r="AO1887" i="1"/>
  <c r="AO1879" i="1"/>
  <c r="AO1871" i="1"/>
  <c r="AO1863" i="1"/>
  <c r="AO1855" i="1"/>
  <c r="AO2403" i="1"/>
  <c r="AO2395" i="1"/>
  <c r="AO2387" i="1"/>
  <c r="AO2379" i="1"/>
  <c r="AO2371" i="1"/>
  <c r="AO2363" i="1"/>
  <c r="AO2355" i="1"/>
  <c r="AO2347" i="1"/>
  <c r="AO2339" i="1"/>
  <c r="AO2331" i="1"/>
  <c r="AO2323" i="1"/>
  <c r="AO2315" i="1"/>
  <c r="AO2307" i="1"/>
  <c r="AO2299" i="1"/>
  <c r="AO2291" i="1"/>
  <c r="AO2283" i="1"/>
  <c r="AO2275" i="1"/>
  <c r="AO2267" i="1"/>
  <c r="AO2259" i="1"/>
  <c r="AO2251" i="1"/>
  <c r="AO2243" i="1"/>
  <c r="AO2235" i="1"/>
  <c r="AO2227" i="1"/>
  <c r="AO2219" i="1"/>
  <c r="AO2211" i="1"/>
  <c r="AO2203" i="1"/>
  <c r="AO2195" i="1"/>
  <c r="AO2187" i="1"/>
  <c r="AO2179" i="1"/>
  <c r="AO2171" i="1"/>
  <c r="AO2163" i="1"/>
  <c r="AO2155" i="1"/>
  <c r="AO2147" i="1"/>
  <c r="AO2139" i="1"/>
  <c r="AO2131" i="1"/>
  <c r="AO2123" i="1"/>
  <c r="AO2115" i="1"/>
  <c r="AO2107" i="1"/>
  <c r="AO2099" i="1"/>
  <c r="AO2091" i="1"/>
  <c r="AO2083" i="1"/>
  <c r="AO2075" i="1"/>
  <c r="AO2067" i="1"/>
  <c r="AO2059" i="1"/>
  <c r="AO2051" i="1"/>
  <c r="AO2043" i="1"/>
  <c r="AO2035" i="1"/>
  <c r="AO2026" i="1"/>
  <c r="AO2018" i="1"/>
  <c r="AO2010" i="1"/>
  <c r="AO2002" i="1"/>
  <c r="AO1994" i="1"/>
  <c r="AO1986" i="1"/>
  <c r="AO1978" i="1"/>
  <c r="AO1970" i="1"/>
  <c r="AO1962" i="1"/>
  <c r="AO1954" i="1"/>
  <c r="AO1946" i="1"/>
  <c r="AO1938" i="1"/>
  <c r="AO1930" i="1"/>
  <c r="AO1922" i="1"/>
  <c r="AO1914" i="1"/>
  <c r="AO1906" i="1"/>
  <c r="AO1898" i="1"/>
  <c r="AO1890" i="1"/>
  <c r="AO1882" i="1"/>
  <c r="AO1874" i="1"/>
  <c r="AO2398" i="1"/>
  <c r="AO2390" i="1"/>
  <c r="AO2382" i="1"/>
  <c r="AO2374" i="1"/>
  <c r="AO2366" i="1"/>
  <c r="AO2358" i="1"/>
  <c r="AO2350" i="1"/>
  <c r="AO2342" i="1"/>
  <c r="AO2334" i="1"/>
  <c r="AO2326" i="1"/>
  <c r="AO2318" i="1"/>
  <c r="AO2310" i="1"/>
  <c r="AO2302" i="1"/>
  <c r="AO2294" i="1"/>
  <c r="AO2286" i="1"/>
  <c r="AO2278" i="1"/>
  <c r="AO2270" i="1"/>
  <c r="AO2262" i="1"/>
  <c r="AO2254" i="1"/>
  <c r="AO2246" i="1"/>
  <c r="AO2238" i="1"/>
  <c r="AO2230" i="1"/>
  <c r="AO2222" i="1"/>
  <c r="AO2214" i="1"/>
  <c r="AO2206" i="1"/>
  <c r="AO2198" i="1"/>
  <c r="AO2190" i="1"/>
  <c r="AO2182" i="1"/>
  <c r="AO2174" i="1"/>
  <c r="AO2166" i="1"/>
  <c r="AO2158" i="1"/>
  <c r="AO2150" i="1"/>
  <c r="AO2142" i="1"/>
  <c r="AO2134" i="1"/>
  <c r="AO2126" i="1"/>
  <c r="AO2118" i="1"/>
  <c r="AO2110" i="1"/>
  <c r="AO2102" i="1"/>
  <c r="AO2094" i="1"/>
  <c r="AO2086" i="1"/>
  <c r="AO2078" i="1"/>
  <c r="AO2070" i="1"/>
  <c r="AO2062" i="1"/>
  <c r="AO2054" i="1"/>
  <c r="AO2046" i="1"/>
  <c r="AO2038" i="1"/>
  <c r="AO2029" i="1"/>
  <c r="AO2021" i="1"/>
  <c r="AO2013" i="1"/>
  <c r="AO2005" i="1"/>
  <c r="AO1997" i="1"/>
  <c r="AO1989" i="1"/>
  <c r="AO1981" i="1"/>
  <c r="AO1973" i="1"/>
  <c r="AO1965" i="1"/>
  <c r="AO1957" i="1"/>
  <c r="AO1949" i="1"/>
  <c r="AO1941" i="1"/>
  <c r="AO1933" i="1"/>
  <c r="AO1925" i="1"/>
  <c r="AO1917" i="1"/>
  <c r="AO1909" i="1"/>
  <c r="AO1901" i="1"/>
  <c r="AO1893" i="1"/>
  <c r="AO1885" i="1"/>
  <c r="AO1877" i="1"/>
  <c r="AO1869" i="1"/>
  <c r="AO1861" i="1"/>
  <c r="AO1853" i="1"/>
  <c r="AO1845" i="1"/>
  <c r="AO1837" i="1"/>
  <c r="AO2401" i="1"/>
  <c r="AO2393" i="1"/>
  <c r="AO2385" i="1"/>
  <c r="AO2377" i="1"/>
  <c r="AO2369" i="1"/>
  <c r="AO2361" i="1"/>
  <c r="AO2353" i="1"/>
  <c r="AO2345" i="1"/>
  <c r="AO2337" i="1"/>
  <c r="AO2329" i="1"/>
  <c r="AO2321" i="1"/>
  <c r="AO2313" i="1"/>
  <c r="AO2305" i="1"/>
  <c r="AO2297" i="1"/>
  <c r="AO2289" i="1"/>
  <c r="AO2281" i="1"/>
  <c r="AO2273" i="1"/>
  <c r="AO2265" i="1"/>
  <c r="AO2257" i="1"/>
  <c r="AO2249" i="1"/>
  <c r="AO2241" i="1"/>
  <c r="AO2233" i="1"/>
  <c r="AO2225" i="1"/>
  <c r="AO2217" i="1"/>
  <c r="AO2209" i="1"/>
  <c r="AO2201" i="1"/>
  <c r="AO2193" i="1"/>
  <c r="AO2185" i="1"/>
  <c r="AO2177" i="1"/>
  <c r="AO2169" i="1"/>
  <c r="AO2161" i="1"/>
  <c r="AO2153" i="1"/>
  <c r="AO2145" i="1"/>
  <c r="AO2137" i="1"/>
  <c r="AO2129" i="1"/>
  <c r="AO2121" i="1"/>
  <c r="AO2113" i="1"/>
  <c r="AO2105" i="1"/>
  <c r="AO2097" i="1"/>
  <c r="AO2089" i="1"/>
  <c r="AO2081" i="1"/>
  <c r="AO2073" i="1"/>
  <c r="AO2065" i="1"/>
  <c r="AO2057" i="1"/>
  <c r="AO2049" i="1"/>
  <c r="AO2041" i="1"/>
  <c r="AO2032" i="1"/>
  <c r="AO2024" i="1"/>
  <c r="AO2016" i="1"/>
  <c r="AO2008" i="1"/>
  <c r="AO2000" i="1"/>
  <c r="AO1992" i="1"/>
  <c r="AO1984" i="1"/>
  <c r="AO1976" i="1"/>
  <c r="AO1968" i="1"/>
  <c r="AO1960" i="1"/>
  <c r="AO1952" i="1"/>
  <c r="AO1944" i="1"/>
  <c r="AO1936" i="1"/>
  <c r="AO1928" i="1"/>
  <c r="AO1920" i="1"/>
  <c r="AO1912" i="1"/>
  <c r="AO1904" i="1"/>
  <c r="AO1896" i="1"/>
  <c r="AO1888" i="1"/>
  <c r="AO1880" i="1"/>
  <c r="AO1872" i="1"/>
  <c r="AO1864" i="1"/>
  <c r="AO1856" i="1"/>
  <c r="AO1848" i="1"/>
  <c r="AO1840" i="1"/>
  <c r="AO1832" i="1"/>
  <c r="AO1824" i="1"/>
  <c r="AO2396" i="1"/>
  <c r="AO2388" i="1"/>
  <c r="AO2380" i="1"/>
  <c r="AO2372" i="1"/>
  <c r="AO2364" i="1"/>
  <c r="AO2356" i="1"/>
  <c r="AO2348" i="1"/>
  <c r="AO2340" i="1"/>
  <c r="AO2332" i="1"/>
  <c r="AO2324" i="1"/>
  <c r="AO2316" i="1"/>
  <c r="AO2308" i="1"/>
  <c r="AO2300" i="1"/>
  <c r="AO2292" i="1"/>
  <c r="AO2284" i="1"/>
  <c r="AO2276" i="1"/>
  <c r="AO2268" i="1"/>
  <c r="AO2260" i="1"/>
  <c r="AO2252" i="1"/>
  <c r="AO2244" i="1"/>
  <c r="AO2236" i="1"/>
  <c r="AO2228" i="1"/>
  <c r="AO2220" i="1"/>
  <c r="AO2212" i="1"/>
  <c r="AO2204" i="1"/>
  <c r="AO2196" i="1"/>
  <c r="AO2188" i="1"/>
  <c r="AO2180" i="1"/>
  <c r="AO2172" i="1"/>
  <c r="AO2164" i="1"/>
  <c r="AO2156" i="1"/>
  <c r="AO2148" i="1"/>
  <c r="AO2140" i="1"/>
  <c r="AO2132" i="1"/>
  <c r="AO2124" i="1"/>
  <c r="AO2116" i="1"/>
  <c r="AO2108" i="1"/>
  <c r="AO2100" i="1"/>
  <c r="AO2092" i="1"/>
  <c r="AO2084" i="1"/>
  <c r="AO2076" i="1"/>
  <c r="AO2068" i="1"/>
  <c r="AO2060" i="1"/>
  <c r="AO2052" i="1"/>
  <c r="AO2044" i="1"/>
  <c r="AO2036" i="1"/>
  <c r="AO2027" i="1"/>
  <c r="AO2019" i="1"/>
  <c r="AO2011" i="1"/>
  <c r="AO2003" i="1"/>
  <c r="AO1995" i="1"/>
  <c r="AO1987" i="1"/>
  <c r="AO1979" i="1"/>
  <c r="AO1971" i="1"/>
  <c r="AO1963" i="1"/>
  <c r="AO1955" i="1"/>
  <c r="AO1947" i="1"/>
  <c r="AO1939" i="1"/>
  <c r="AO1931" i="1"/>
  <c r="AO1923" i="1"/>
  <c r="AO1915" i="1"/>
  <c r="AO1907" i="1"/>
  <c r="AO1899" i="1"/>
  <c r="AO1891" i="1"/>
  <c r="AO1883" i="1"/>
  <c r="AO1875" i="1"/>
  <c r="AO1867" i="1"/>
  <c r="AO1859" i="1"/>
  <c r="AO1851" i="1"/>
  <c r="AO1843" i="1"/>
  <c r="AO1835" i="1"/>
  <c r="AO1827" i="1"/>
  <c r="AO1819" i="1"/>
  <c r="AO1811" i="1"/>
  <c r="AO1803" i="1"/>
  <c r="AO1795" i="1"/>
  <c r="AO1787" i="1"/>
  <c r="AO1779" i="1"/>
  <c r="AO1771" i="1"/>
  <c r="AO1763" i="1"/>
  <c r="AO1755" i="1"/>
  <c r="AO1747" i="1"/>
  <c r="AO1739" i="1"/>
  <c r="AO1731" i="1"/>
  <c r="AO1723" i="1"/>
  <c r="AO2359" i="1"/>
  <c r="AO2295" i="1"/>
  <c r="AO2231" i="1"/>
  <c r="AO2167" i="1"/>
  <c r="AO2103" i="1"/>
  <c r="AO2039" i="1"/>
  <c r="AO1974" i="1"/>
  <c r="AO1910" i="1"/>
  <c r="AO1858" i="1"/>
  <c r="AO1838" i="1"/>
  <c r="AO1814" i="1"/>
  <c r="AO1809" i="1"/>
  <c r="AO1796" i="1"/>
  <c r="AO1791" i="1"/>
  <c r="AO1786" i="1"/>
  <c r="AO1773" i="1"/>
  <c r="AO1768" i="1"/>
  <c r="AO1750" i="1"/>
  <c r="AO1745" i="1"/>
  <c r="AO1732" i="1"/>
  <c r="AO1727" i="1"/>
  <c r="AO1722" i="1"/>
  <c r="AO1714" i="1"/>
  <c r="AO1706" i="1"/>
  <c r="AO1698" i="1"/>
  <c r="AO1690" i="1"/>
  <c r="AO1682" i="1"/>
  <c r="AO1674" i="1"/>
  <c r="AO1666" i="1"/>
  <c r="AO1658" i="1"/>
  <c r="AO1650" i="1"/>
  <c r="AO1642" i="1"/>
  <c r="AO1634" i="1"/>
  <c r="AO1626" i="1"/>
  <c r="AO1618" i="1"/>
  <c r="AO1610" i="1"/>
  <c r="AO1602" i="1"/>
  <c r="AO1594" i="1"/>
  <c r="AO1586" i="1"/>
  <c r="AO1578" i="1"/>
  <c r="AO1570" i="1"/>
  <c r="AO1562" i="1"/>
  <c r="AO1554" i="1"/>
  <c r="AO1546" i="1"/>
  <c r="AO1538" i="1"/>
  <c r="AO1530" i="1"/>
  <c r="AO1522" i="1"/>
  <c r="AO1514" i="1"/>
  <c r="AO1506" i="1"/>
  <c r="AO1498" i="1"/>
  <c r="AO1490" i="1"/>
  <c r="AO1482" i="1"/>
  <c r="AO1474" i="1"/>
  <c r="AO1466" i="1"/>
  <c r="AO1458" i="1"/>
  <c r="AO1450" i="1"/>
  <c r="AO1442" i="1"/>
  <c r="AO1434" i="1"/>
  <c r="AO1426" i="1"/>
  <c r="AO1418" i="1"/>
  <c r="AO2351" i="1"/>
  <c r="AO2287" i="1"/>
  <c r="AO2223" i="1"/>
  <c r="AO2159" i="1"/>
  <c r="AO2095" i="1"/>
  <c r="AO2030" i="1"/>
  <c r="AO1966" i="1"/>
  <c r="AO1902" i="1"/>
  <c r="AO1854" i="1"/>
  <c r="AO1836" i="1"/>
  <c r="AO1829" i="1"/>
  <c r="AO1822" i="1"/>
  <c r="AO1817" i="1"/>
  <c r="AO1804" i="1"/>
  <c r="AO1799" i="1"/>
  <c r="AO1794" i="1"/>
  <c r="AO1781" i="1"/>
  <c r="AO1776" i="1"/>
  <c r="AO1758" i="1"/>
  <c r="AO1753" i="1"/>
  <c r="AO1740" i="1"/>
  <c r="AO1735" i="1"/>
  <c r="AO1730" i="1"/>
  <c r="AO1717" i="1"/>
  <c r="AO1709" i="1"/>
  <c r="AO1701" i="1"/>
  <c r="AO1693" i="1"/>
  <c r="AO1685" i="1"/>
  <c r="AO1677" i="1"/>
  <c r="AO1669" i="1"/>
  <c r="AO1661" i="1"/>
  <c r="AO1653" i="1"/>
  <c r="AO1645" i="1"/>
  <c r="AO1637" i="1"/>
  <c r="AO1629" i="1"/>
  <c r="AO1621" i="1"/>
  <c r="AO1613" i="1"/>
  <c r="AO1605" i="1"/>
  <c r="AO1597" i="1"/>
  <c r="AO1589" i="1"/>
  <c r="AO1581" i="1"/>
  <c r="AO1573" i="1"/>
  <c r="AO1565" i="1"/>
  <c r="AO1557" i="1"/>
  <c r="AO1549" i="1"/>
  <c r="AO1541" i="1"/>
  <c r="AO1533" i="1"/>
  <c r="AO1525" i="1"/>
  <c r="AO1517" i="1"/>
  <c r="AO1509" i="1"/>
  <c r="AO1501" i="1"/>
  <c r="AO1493" i="1"/>
  <c r="AO1485" i="1"/>
  <c r="AO1477" i="1"/>
  <c r="AO1469" i="1"/>
  <c r="AO1461" i="1"/>
  <c r="AO1453" i="1"/>
  <c r="AO1445" i="1"/>
  <c r="AO1437" i="1"/>
  <c r="AO1429" i="1"/>
  <c r="AO1421" i="1"/>
  <c r="AO1413" i="1"/>
  <c r="AO1405" i="1"/>
  <c r="AO1397" i="1"/>
  <c r="AO1389" i="1"/>
  <c r="AO1381" i="1"/>
  <c r="AO1373" i="1"/>
  <c r="AO1365" i="1"/>
  <c r="AO1357" i="1"/>
  <c r="AO1349" i="1"/>
  <c r="AO1341" i="1"/>
  <c r="AO1333" i="1"/>
  <c r="AO1325" i="1"/>
  <c r="AO1317" i="1"/>
  <c r="AO1309" i="1"/>
  <c r="AO1301" i="1"/>
  <c r="AO1293" i="1"/>
  <c r="AO1285" i="1"/>
  <c r="AO1277" i="1"/>
  <c r="AO1269" i="1"/>
  <c r="AO1261" i="1"/>
  <c r="AO1253" i="1"/>
  <c r="AO1245" i="1"/>
  <c r="AO1237" i="1"/>
  <c r="AO1229" i="1"/>
  <c r="AO2343" i="1"/>
  <c r="AO2279" i="1"/>
  <c r="AO2215" i="1"/>
  <c r="AO2151" i="1"/>
  <c r="AO2087" i="1"/>
  <c r="AO2022" i="1"/>
  <c r="AO1958" i="1"/>
  <c r="AO1894" i="1"/>
  <c r="AO1850" i="1"/>
  <c r="AO1834" i="1"/>
  <c r="AO1812" i="1"/>
  <c r="AO1807" i="1"/>
  <c r="AO1802" i="1"/>
  <c r="AO1789" i="1"/>
  <c r="AO1784" i="1"/>
  <c r="AO1766" i="1"/>
  <c r="AO1761" i="1"/>
  <c r="AO1748" i="1"/>
  <c r="AO1743" i="1"/>
  <c r="AO1738" i="1"/>
  <c r="AO1725" i="1"/>
  <c r="AO1720" i="1"/>
  <c r="AO1712" i="1"/>
  <c r="AO1704" i="1"/>
  <c r="AO1696" i="1"/>
  <c r="AO1688" i="1"/>
  <c r="AO1680" i="1"/>
  <c r="AO1672" i="1"/>
  <c r="AO1664" i="1"/>
  <c r="AO1656" i="1"/>
  <c r="AO1648" i="1"/>
  <c r="AO1640" i="1"/>
  <c r="AO1632" i="1"/>
  <c r="AO1624" i="1"/>
  <c r="AO1616" i="1"/>
  <c r="AO1608" i="1"/>
  <c r="AO1600" i="1"/>
  <c r="AO1592" i="1"/>
  <c r="AO1584" i="1"/>
  <c r="AO1576" i="1"/>
  <c r="AO1568" i="1"/>
  <c r="AO1560" i="1"/>
  <c r="AO1552" i="1"/>
  <c r="AO1544" i="1"/>
  <c r="AO1536" i="1"/>
  <c r="AO1528" i="1"/>
  <c r="AO1520" i="1"/>
  <c r="AO1512" i="1"/>
  <c r="AO1504" i="1"/>
  <c r="AO1496" i="1"/>
  <c r="AO1488" i="1"/>
  <c r="AO1480" i="1"/>
  <c r="AO1472" i="1"/>
  <c r="AO1464" i="1"/>
  <c r="AO1456" i="1"/>
  <c r="AO1448" i="1"/>
  <c r="AO1440" i="1"/>
  <c r="AO1432" i="1"/>
  <c r="AO1424" i="1"/>
  <c r="AO1416" i="1"/>
  <c r="AO1408" i="1"/>
  <c r="AO1400" i="1"/>
  <c r="AO1392" i="1"/>
  <c r="AO1384" i="1"/>
  <c r="AO1376" i="1"/>
  <c r="AO1368" i="1"/>
  <c r="AO1360" i="1"/>
  <c r="AO1352" i="1"/>
  <c r="AO1344" i="1"/>
  <c r="AO1336" i="1"/>
  <c r="AO1328" i="1"/>
  <c r="AO1320" i="1"/>
  <c r="AO1312" i="1"/>
  <c r="AO1304" i="1"/>
  <c r="AO1296" i="1"/>
  <c r="AO1288" i="1"/>
  <c r="AO1280" i="1"/>
  <c r="AO1272" i="1"/>
  <c r="AO1264" i="1"/>
  <c r="AO1256" i="1"/>
  <c r="AO1248" i="1"/>
  <c r="AO1240" i="1"/>
  <c r="AO1232" i="1"/>
  <c r="AO2399" i="1"/>
  <c r="AO2335" i="1"/>
  <c r="AO2271" i="1"/>
  <c r="AO2207" i="1"/>
  <c r="AO2143" i="1"/>
  <c r="AO2079" i="1"/>
  <c r="AO2014" i="1"/>
  <c r="AO1950" i="1"/>
  <c r="AO1886" i="1"/>
  <c r="AO1839" i="1"/>
  <c r="AO1820" i="1"/>
  <c r="AO1815" i="1"/>
  <c r="AO1810" i="1"/>
  <c r="AO1797" i="1"/>
  <c r="AO1792" i="1"/>
  <c r="AO1774" i="1"/>
  <c r="AO1769" i="1"/>
  <c r="AO1756" i="1"/>
  <c r="AO1751" i="1"/>
  <c r="AO1746" i="1"/>
  <c r="AO1733" i="1"/>
  <c r="AO1728" i="1"/>
  <c r="AO1715" i="1"/>
  <c r="AO1707" i="1"/>
  <c r="AO1699" i="1"/>
  <c r="AO1691" i="1"/>
  <c r="AO1683" i="1"/>
  <c r="AO1675" i="1"/>
  <c r="AO1667" i="1"/>
  <c r="AO1659" i="1"/>
  <c r="AO1651" i="1"/>
  <c r="AO1643" i="1"/>
  <c r="AO1635" i="1"/>
  <c r="AO1627" i="1"/>
  <c r="AO1619" i="1"/>
  <c r="AO1611" i="1"/>
  <c r="AO1603" i="1"/>
  <c r="AO1595" i="1"/>
  <c r="AO1587" i="1"/>
  <c r="AO1579" i="1"/>
  <c r="AO1571" i="1"/>
  <c r="AO1563" i="1"/>
  <c r="AO1555" i="1"/>
  <c r="AO1547" i="1"/>
  <c r="AO1539" i="1"/>
  <c r="AO1531" i="1"/>
  <c r="AO1523" i="1"/>
  <c r="AO1515" i="1"/>
  <c r="AO1507" i="1"/>
  <c r="AO1499" i="1"/>
  <c r="AO1491" i="1"/>
  <c r="AO1483" i="1"/>
  <c r="AO1475" i="1"/>
  <c r="AO1467" i="1"/>
  <c r="AO1459" i="1"/>
  <c r="AO1451" i="1"/>
  <c r="AO1443" i="1"/>
  <c r="AO1435" i="1"/>
  <c r="AO1427" i="1"/>
  <c r="AO1419" i="1"/>
  <c r="AO2391" i="1"/>
  <c r="AO2327" i="1"/>
  <c r="AO2263" i="1"/>
  <c r="AO2199" i="1"/>
  <c r="AO2135" i="1"/>
  <c r="AO2071" i="1"/>
  <c r="AO2006" i="1"/>
  <c r="AO1942" i="1"/>
  <c r="AO1878" i="1"/>
  <c r="AO2383" i="1"/>
  <c r="AO2319" i="1"/>
  <c r="AO2255" i="1"/>
  <c r="AO2191" i="1"/>
  <c r="AO2127" i="1"/>
  <c r="AO2063" i="1"/>
  <c r="AO1998" i="1"/>
  <c r="AO1934" i="1"/>
  <c r="AO1870" i="1"/>
  <c r="AO1844" i="1"/>
  <c r="AO1813" i="1"/>
  <c r="AO1808" i="1"/>
  <c r="AO1790" i="1"/>
  <c r="AO1785" i="1"/>
  <c r="AO1772" i="1"/>
  <c r="AO1767" i="1"/>
  <c r="AO1762" i="1"/>
  <c r="AO1749" i="1"/>
  <c r="AO1744" i="1"/>
  <c r="AO1726" i="1"/>
  <c r="AO1721" i="1"/>
  <c r="AO1713" i="1"/>
  <c r="AO1705" i="1"/>
  <c r="AO1697" i="1"/>
  <c r="AO1689" i="1"/>
  <c r="AO1681" i="1"/>
  <c r="AO1673" i="1"/>
  <c r="AO1665" i="1"/>
  <c r="AO1657" i="1"/>
  <c r="AO1649" i="1"/>
  <c r="AO1641" i="1"/>
  <c r="AO1633" i="1"/>
  <c r="AO1625" i="1"/>
  <c r="AO1617" i="1"/>
  <c r="AO1609" i="1"/>
  <c r="AO1601" i="1"/>
  <c r="AO1593" i="1"/>
  <c r="AO1585" i="1"/>
  <c r="AO1577" i="1"/>
  <c r="AO1569" i="1"/>
  <c r="AO2239" i="1"/>
  <c r="AO1982" i="1"/>
  <c r="AO1823" i="1"/>
  <c r="AO1806" i="1"/>
  <c r="AO1782" i="1"/>
  <c r="AO1775" i="1"/>
  <c r="AO1760" i="1"/>
  <c r="AO1736" i="1"/>
  <c r="AO1719" i="1"/>
  <c r="AO1710" i="1"/>
  <c r="AO1668" i="1"/>
  <c r="AO1655" i="1"/>
  <c r="AO1646" i="1"/>
  <c r="AO1604" i="1"/>
  <c r="AO1591" i="1"/>
  <c r="AO1582" i="1"/>
  <c r="AO1553" i="1"/>
  <c r="AO1537" i="1"/>
  <c r="AO1521" i="1"/>
  <c r="AO1505" i="1"/>
  <c r="AO1489" i="1"/>
  <c r="AO1473" i="1"/>
  <c r="AO1457" i="1"/>
  <c r="AO1441" i="1"/>
  <c r="AO1425" i="1"/>
  <c r="AO1411" i="1"/>
  <c r="AO1406" i="1"/>
  <c r="AO1401" i="1"/>
  <c r="AO1379" i="1"/>
  <c r="AO1374" i="1"/>
  <c r="AO1369" i="1"/>
  <c r="AO1347" i="1"/>
  <c r="AO1342" i="1"/>
  <c r="AO1337" i="1"/>
  <c r="AO1315" i="1"/>
  <c r="AO1310" i="1"/>
  <c r="AO1305" i="1"/>
  <c r="AO1283" i="1"/>
  <c r="AO1278" i="1"/>
  <c r="AO1273" i="1"/>
  <c r="AO1251" i="1"/>
  <c r="AO1246" i="1"/>
  <c r="AO1241" i="1"/>
  <c r="AO1221" i="1"/>
  <c r="AO1213" i="1"/>
  <c r="AO1205" i="1"/>
  <c r="AO1197" i="1"/>
  <c r="AO1189" i="1"/>
  <c r="AO1181" i="1"/>
  <c r="AO1173" i="1"/>
  <c r="AO1165" i="1"/>
  <c r="AO1157" i="1"/>
  <c r="AO1149" i="1"/>
  <c r="AO1141" i="1"/>
  <c r="AO1133" i="1"/>
  <c r="AO1125" i="1"/>
  <c r="AO1117" i="1"/>
  <c r="AO1109" i="1"/>
  <c r="AO1101" i="1"/>
  <c r="AO1093" i="1"/>
  <c r="AO1085" i="1"/>
  <c r="AO1077" i="1"/>
  <c r="AO1069" i="1"/>
  <c r="AO1061" i="1"/>
  <c r="AO1053" i="1"/>
  <c r="AO1045" i="1"/>
  <c r="AO1037" i="1"/>
  <c r="AO1029" i="1"/>
  <c r="AO1021" i="1"/>
  <c r="AO1013" i="1"/>
  <c r="AO1005" i="1"/>
  <c r="AO997" i="1"/>
  <c r="AO989" i="1"/>
  <c r="AO981" i="1"/>
  <c r="AO973" i="1"/>
  <c r="AO965" i="1"/>
  <c r="AO957" i="1"/>
  <c r="AO949" i="1"/>
  <c r="AO2183" i="1"/>
  <c r="AO1926" i="1"/>
  <c r="AO1847" i="1"/>
  <c r="AO1830" i="1"/>
  <c r="AO1821" i="1"/>
  <c r="AO1793" i="1"/>
  <c r="AO1780" i="1"/>
  <c r="AO1734" i="1"/>
  <c r="AO1708" i="1"/>
  <c r="AO1695" i="1"/>
  <c r="AO1686" i="1"/>
  <c r="AO1644" i="1"/>
  <c r="AO1631" i="1"/>
  <c r="AO1622" i="1"/>
  <c r="AO1580" i="1"/>
  <c r="AO1567" i="1"/>
  <c r="AO1551" i="1"/>
  <c r="AO1535" i="1"/>
  <c r="AO1519" i="1"/>
  <c r="AO1503" i="1"/>
  <c r="AO1487" i="1"/>
  <c r="AO1471" i="1"/>
  <c r="AO1455" i="1"/>
  <c r="AO1439" i="1"/>
  <c r="AO1423" i="1"/>
  <c r="AO1404" i="1"/>
  <c r="AO1399" i="1"/>
  <c r="AO1394" i="1"/>
  <c r="AO1372" i="1"/>
  <c r="AO1367" i="1"/>
  <c r="AO1362" i="1"/>
  <c r="AO1340" i="1"/>
  <c r="AO1335" i="1"/>
  <c r="AO1330" i="1"/>
  <c r="AO1308" i="1"/>
  <c r="AO1303" i="1"/>
  <c r="AO1298" i="1"/>
  <c r="AO1276" i="1"/>
  <c r="AO1271" i="1"/>
  <c r="AO1266" i="1"/>
  <c r="AO1244" i="1"/>
  <c r="AO1239" i="1"/>
  <c r="AO1234" i="1"/>
  <c r="AO2175" i="1"/>
  <c r="AO1918" i="1"/>
  <c r="AO1828" i="1"/>
  <c r="AO1778" i="1"/>
  <c r="AO1765" i="1"/>
  <c r="AO1741" i="1"/>
  <c r="AO1684" i="1"/>
  <c r="AO1671" i="1"/>
  <c r="AO1662" i="1"/>
  <c r="AO1620" i="1"/>
  <c r="AO1607" i="1"/>
  <c r="AO1598" i="1"/>
  <c r="AO1558" i="1"/>
  <c r="AO1542" i="1"/>
  <c r="AO1526" i="1"/>
  <c r="AO1510" i="1"/>
  <c r="AO1494" i="1"/>
  <c r="AO1478" i="1"/>
  <c r="AO1462" i="1"/>
  <c r="AO1446" i="1"/>
  <c r="AO1430" i="1"/>
  <c r="AO1414" i="1"/>
  <c r="AO1409" i="1"/>
  <c r="AO1387" i="1"/>
  <c r="AO1382" i="1"/>
  <c r="AO1377" i="1"/>
  <c r="AO1355" i="1"/>
  <c r="AO1350" i="1"/>
  <c r="AO1345" i="1"/>
  <c r="AO1323" i="1"/>
  <c r="AO1318" i="1"/>
  <c r="AO1313" i="1"/>
  <c r="AO1291" i="1"/>
  <c r="AO1286" i="1"/>
  <c r="AO1281" i="1"/>
  <c r="AO1259" i="1"/>
  <c r="AO1254" i="1"/>
  <c r="AO1249" i="1"/>
  <c r="AO1227" i="1"/>
  <c r="AO1219" i="1"/>
  <c r="AO1211" i="1"/>
  <c r="AO1203" i="1"/>
  <c r="AO1195" i="1"/>
  <c r="AO1187" i="1"/>
  <c r="AO1179" i="1"/>
  <c r="AO1171" i="1"/>
  <c r="AO1163" i="1"/>
  <c r="AO1155" i="1"/>
  <c r="AO1147" i="1"/>
  <c r="AO1139" i="1"/>
  <c r="AO1131" i="1"/>
  <c r="AO1123" i="1"/>
  <c r="AO1115" i="1"/>
  <c r="AO1107" i="1"/>
  <c r="AO1099" i="1"/>
  <c r="AO1091" i="1"/>
  <c r="AO1083" i="1"/>
  <c r="AO1075" i="1"/>
  <c r="AO1067" i="1"/>
  <c r="AO1059" i="1"/>
  <c r="AO1051" i="1"/>
  <c r="AO1043" i="1"/>
  <c r="AO1035" i="1"/>
  <c r="AO1027" i="1"/>
  <c r="AO1019" i="1"/>
  <c r="AO1011" i="1"/>
  <c r="AO1003" i="1"/>
  <c r="AO995" i="1"/>
  <c r="AO987" i="1"/>
  <c r="AO979" i="1"/>
  <c r="AO971" i="1"/>
  <c r="AO963" i="1"/>
  <c r="AO955" i="1"/>
  <c r="AO947" i="1"/>
  <c r="AO2375" i="1"/>
  <c r="AO2119" i="1"/>
  <c r="AO1866" i="1"/>
  <c r="AO1826" i="1"/>
  <c r="AO1800" i="1"/>
  <c r="AO1783" i="1"/>
  <c r="AO1754" i="1"/>
  <c r="AO1737" i="1"/>
  <c r="AO1724" i="1"/>
  <c r="AO1711" i="1"/>
  <c r="AO1702" i="1"/>
  <c r="AO1660" i="1"/>
  <c r="AO1647" i="1"/>
  <c r="AO1638" i="1"/>
  <c r="AO1596" i="1"/>
  <c r="AO1583" i="1"/>
  <c r="AO1574" i="1"/>
  <c r="AO1556" i="1"/>
  <c r="AO1540" i="1"/>
  <c r="AO1524" i="1"/>
  <c r="AO1508" i="1"/>
  <c r="AO1492" i="1"/>
  <c r="AO1476" i="1"/>
  <c r="AO1460" i="1"/>
  <c r="AO1444" i="1"/>
  <c r="AO1428" i="1"/>
  <c r="AO1412" i="1"/>
  <c r="AO1407" i="1"/>
  <c r="AO1402" i="1"/>
  <c r="AO1380" i="1"/>
  <c r="AO1375" i="1"/>
  <c r="AO1370" i="1"/>
  <c r="AO1348" i="1"/>
  <c r="AO1343" i="1"/>
  <c r="AO1338" i="1"/>
  <c r="AO1316" i="1"/>
  <c r="AO1311" i="1"/>
  <c r="AO1306" i="1"/>
  <c r="AO1284" i="1"/>
  <c r="AO1279" i="1"/>
  <c r="AO1274" i="1"/>
  <c r="AO1252" i="1"/>
  <c r="AO1247" i="1"/>
  <c r="AO1242" i="1"/>
  <c r="AO1222" i="1"/>
  <c r="AO1214" i="1"/>
  <c r="AO1206" i="1"/>
  <c r="AO1198" i="1"/>
  <c r="AO1190" i="1"/>
  <c r="AO1182" i="1"/>
  <c r="AO1174" i="1"/>
  <c r="AO1166" i="1"/>
  <c r="AO1158" i="1"/>
  <c r="AO1150" i="1"/>
  <c r="AO1142" i="1"/>
  <c r="AO1134" i="1"/>
  <c r="AO1126" i="1"/>
  <c r="AO1118" i="1"/>
  <c r="AO1110" i="1"/>
  <c r="AO1102" i="1"/>
  <c r="AO1094" i="1"/>
  <c r="AO1086" i="1"/>
  <c r="AO1078" i="1"/>
  <c r="AO1070" i="1"/>
  <c r="AO1062" i="1"/>
  <c r="AO1054" i="1"/>
  <c r="AO1046" i="1"/>
  <c r="AO1038" i="1"/>
  <c r="AO1030" i="1"/>
  <c r="AO1022" i="1"/>
  <c r="AO1014" i="1"/>
  <c r="AO1006" i="1"/>
  <c r="AO998" i="1"/>
  <c r="AO990" i="1"/>
  <c r="AO982" i="1"/>
  <c r="AO974" i="1"/>
  <c r="AO966" i="1"/>
  <c r="AO958" i="1"/>
  <c r="AO950" i="1"/>
  <c r="AO942" i="1"/>
  <c r="AO934" i="1"/>
  <c r="AO926" i="1"/>
  <c r="AO918" i="1"/>
  <c r="AO910" i="1"/>
  <c r="AO902" i="1"/>
  <c r="AO2367" i="1"/>
  <c r="AO2111" i="1"/>
  <c r="AO1862" i="1"/>
  <c r="AO1831" i="1"/>
  <c r="AO1798" i="1"/>
  <c r="AO1752" i="1"/>
  <c r="AO1700" i="1"/>
  <c r="AO1687" i="1"/>
  <c r="AO1678" i="1"/>
  <c r="AO1636" i="1"/>
  <c r="AO1623" i="1"/>
  <c r="AO1614" i="1"/>
  <c r="AO1572" i="1"/>
  <c r="AO1561" i="1"/>
  <c r="AO1545" i="1"/>
  <c r="AO1529" i="1"/>
  <c r="AO1513" i="1"/>
  <c r="AO1497" i="1"/>
  <c r="AO1481" i="1"/>
  <c r="AO1465" i="1"/>
  <c r="AO1449" i="1"/>
  <c r="AO1433" i="1"/>
  <c r="AO1417" i="1"/>
  <c r="AO1395" i="1"/>
  <c r="AO1390" i="1"/>
  <c r="AO1385" i="1"/>
  <c r="AO1363" i="1"/>
  <c r="AO1358" i="1"/>
  <c r="AO1353" i="1"/>
  <c r="AO1331" i="1"/>
  <c r="AO1326" i="1"/>
  <c r="AO1321" i="1"/>
  <c r="AO1299" i="1"/>
  <c r="AO1294" i="1"/>
  <c r="AO1289" i="1"/>
  <c r="AO1267" i="1"/>
  <c r="AO1262" i="1"/>
  <c r="AO1257" i="1"/>
  <c r="AO1235" i="1"/>
  <c r="AO1230" i="1"/>
  <c r="AO1225" i="1"/>
  <c r="AO1217" i="1"/>
  <c r="AO1209" i="1"/>
  <c r="AO1201" i="1"/>
  <c r="AO1193" i="1"/>
  <c r="AO1185" i="1"/>
  <c r="AO1177" i="1"/>
  <c r="AO1169" i="1"/>
  <c r="AO1161" i="1"/>
  <c r="AO1153" i="1"/>
  <c r="AO1145" i="1"/>
  <c r="AO1137" i="1"/>
  <c r="AO1129" i="1"/>
  <c r="AO1121" i="1"/>
  <c r="AO1113" i="1"/>
  <c r="AO1105" i="1"/>
  <c r="AO1097" i="1"/>
  <c r="AO1089" i="1"/>
  <c r="AO1081" i="1"/>
  <c r="AO1073" i="1"/>
  <c r="AO1065" i="1"/>
  <c r="AO1057" i="1"/>
  <c r="AO1049" i="1"/>
  <c r="AO1041" i="1"/>
  <c r="AO1033" i="1"/>
  <c r="AO1025" i="1"/>
  <c r="AO1017" i="1"/>
  <c r="AO1009" i="1"/>
  <c r="AO1001" i="1"/>
  <c r="AO993" i="1"/>
  <c r="AO985" i="1"/>
  <c r="AO977" i="1"/>
  <c r="AO969" i="1"/>
  <c r="AO961" i="1"/>
  <c r="AO953" i="1"/>
  <c r="AO945" i="1"/>
  <c r="AO937" i="1"/>
  <c r="AO929" i="1"/>
  <c r="AO921" i="1"/>
  <c r="AO913" i="1"/>
  <c r="AO905" i="1"/>
  <c r="AO897" i="1"/>
  <c r="AO889" i="1"/>
  <c r="AO2311" i="1"/>
  <c r="AO2055" i="1"/>
  <c r="AO1805" i="1"/>
  <c r="AO1770" i="1"/>
  <c r="AO1759" i="1"/>
  <c r="AO1742" i="1"/>
  <c r="AO1718" i="1"/>
  <c r="AO1676" i="1"/>
  <c r="AO1663" i="1"/>
  <c r="AO1654" i="1"/>
  <c r="AO1612" i="1"/>
  <c r="AO1599" i="1"/>
  <c r="AO1590" i="1"/>
  <c r="AO1559" i="1"/>
  <c r="AO1543" i="1"/>
  <c r="AO1527" i="1"/>
  <c r="AO1511" i="1"/>
  <c r="AO1495" i="1"/>
  <c r="AO1842" i="1"/>
  <c r="AO1564" i="1"/>
  <c r="AO1500" i="1"/>
  <c r="AO1452" i="1"/>
  <c r="AO1431" i="1"/>
  <c r="AO1410" i="1"/>
  <c r="AO1393" i="1"/>
  <c r="AO1354" i="1"/>
  <c r="AO1324" i="1"/>
  <c r="AO1307" i="1"/>
  <c r="AO1255" i="1"/>
  <c r="AO1236" i="1"/>
  <c r="AO1218" i="1"/>
  <c r="AO1202" i="1"/>
  <c r="AO1186" i="1"/>
  <c r="AO1170" i="1"/>
  <c r="AO1154" i="1"/>
  <c r="AO1138" i="1"/>
  <c r="AO1122" i="1"/>
  <c r="AO1106" i="1"/>
  <c r="AO1090" i="1"/>
  <c r="AO1074" i="1"/>
  <c r="AO1058" i="1"/>
  <c r="AO1042" i="1"/>
  <c r="AO1026" i="1"/>
  <c r="AO1010" i="1"/>
  <c r="AO994" i="1"/>
  <c r="AO978" i="1"/>
  <c r="AO962" i="1"/>
  <c r="AO946" i="1"/>
  <c r="AO924" i="1"/>
  <c r="AO919" i="1"/>
  <c r="AO914" i="1"/>
  <c r="AO884" i="1"/>
  <c r="AO876" i="1"/>
  <c r="AO868" i="1"/>
  <c r="AO860" i="1"/>
  <c r="AO852" i="1"/>
  <c r="AO844" i="1"/>
  <c r="AO836" i="1"/>
  <c r="AO828" i="1"/>
  <c r="AO820" i="1"/>
  <c r="AO812" i="1"/>
  <c r="AO804" i="1"/>
  <c r="AO796" i="1"/>
  <c r="AO788" i="1"/>
  <c r="AO780" i="1"/>
  <c r="AO772" i="1"/>
  <c r="AO764" i="1"/>
  <c r="AO756" i="1"/>
  <c r="AO748" i="1"/>
  <c r="AO740" i="1"/>
  <c r="AO732" i="1"/>
  <c r="AO724" i="1"/>
  <c r="AO716" i="1"/>
  <c r="AO708" i="1"/>
  <c r="AO700" i="1"/>
  <c r="AO692" i="1"/>
  <c r="AO684" i="1"/>
  <c r="AO676" i="1"/>
  <c r="AO668" i="1"/>
  <c r="AO660" i="1"/>
  <c r="AO652" i="1"/>
  <c r="AO644" i="1"/>
  <c r="AO636" i="1"/>
  <c r="AO628" i="1"/>
  <c r="AO620" i="1"/>
  <c r="AO612" i="1"/>
  <c r="AO604" i="1"/>
  <c r="AO596" i="1"/>
  <c r="AO588" i="1"/>
  <c r="AO580" i="1"/>
  <c r="AO572" i="1"/>
  <c r="AO564" i="1"/>
  <c r="AO556" i="1"/>
  <c r="AO548" i="1"/>
  <c r="AO540" i="1"/>
  <c r="AO532" i="1"/>
  <c r="AO524" i="1"/>
  <c r="AO1818" i="1"/>
  <c r="AO1777" i="1"/>
  <c r="AO1716" i="1"/>
  <c r="AO1679" i="1"/>
  <c r="AO1630" i="1"/>
  <c r="AO1550" i="1"/>
  <c r="AO1486" i="1"/>
  <c r="AO1391" i="1"/>
  <c r="AO1378" i="1"/>
  <c r="AO1361" i="1"/>
  <c r="AO1322" i="1"/>
  <c r="AO1292" i="1"/>
  <c r="AO1275" i="1"/>
  <c r="AO1216" i="1"/>
  <c r="AO1200" i="1"/>
  <c r="AO1184" i="1"/>
  <c r="AO1168" i="1"/>
  <c r="AO1152" i="1"/>
  <c r="AO1136" i="1"/>
  <c r="AO1120" i="1"/>
  <c r="AO1104" i="1"/>
  <c r="AO1088" i="1"/>
  <c r="AO1072" i="1"/>
  <c r="AO1056" i="1"/>
  <c r="AO1040" i="1"/>
  <c r="AO1024" i="1"/>
  <c r="AO1008" i="1"/>
  <c r="AO992" i="1"/>
  <c r="AO976" i="1"/>
  <c r="AO960" i="1"/>
  <c r="AO944" i="1"/>
  <c r="AO939" i="1"/>
  <c r="AO917" i="1"/>
  <c r="AO912" i="1"/>
  <c r="AO907" i="1"/>
  <c r="AO892" i="1"/>
  <c r="AO887" i="1"/>
  <c r="AO879" i="1"/>
  <c r="AO871" i="1"/>
  <c r="AO863" i="1"/>
  <c r="AO855" i="1"/>
  <c r="AO847" i="1"/>
  <c r="AO839" i="1"/>
  <c r="AO831" i="1"/>
  <c r="AO823" i="1"/>
  <c r="AO815" i="1"/>
  <c r="AO807" i="1"/>
  <c r="AO799" i="1"/>
  <c r="AO791" i="1"/>
  <c r="AO783" i="1"/>
  <c r="AO775" i="1"/>
  <c r="AO767" i="1"/>
  <c r="AO759" i="1"/>
  <c r="AO751" i="1"/>
  <c r="AO743" i="1"/>
  <c r="AO735" i="1"/>
  <c r="AO727" i="1"/>
  <c r="AO719" i="1"/>
  <c r="AO711" i="1"/>
  <c r="AO703" i="1"/>
  <c r="AO695" i="1"/>
  <c r="AO687" i="1"/>
  <c r="AO679" i="1"/>
  <c r="AO671" i="1"/>
  <c r="AO663" i="1"/>
  <c r="AO655" i="1"/>
  <c r="AO647" i="1"/>
  <c r="AO639" i="1"/>
  <c r="AO631" i="1"/>
  <c r="AO1816" i="1"/>
  <c r="AO1628" i="1"/>
  <c r="AO1575" i="1"/>
  <c r="AO1548" i="1"/>
  <c r="AO1484" i="1"/>
  <c r="AO1463" i="1"/>
  <c r="AO1438" i="1"/>
  <c r="AO1398" i="1"/>
  <c r="AO1359" i="1"/>
  <c r="AO1346" i="1"/>
  <c r="AO1329" i="1"/>
  <c r="AO1290" i="1"/>
  <c r="AO1260" i="1"/>
  <c r="AO1243" i="1"/>
  <c r="AO1223" i="1"/>
  <c r="AO1207" i="1"/>
  <c r="AO1191" i="1"/>
  <c r="AO1175" i="1"/>
  <c r="AO1159" i="1"/>
  <c r="AO1143" i="1"/>
  <c r="AO1127" i="1"/>
  <c r="AO1111" i="1"/>
  <c r="AO1095" i="1"/>
  <c r="AO1079" i="1"/>
  <c r="AO1063" i="1"/>
  <c r="AO1047" i="1"/>
  <c r="AO1031" i="1"/>
  <c r="AO1015" i="1"/>
  <c r="AO999" i="1"/>
  <c r="AO983" i="1"/>
  <c r="AO967" i="1"/>
  <c r="AO951" i="1"/>
  <c r="AO932" i="1"/>
  <c r="AO927" i="1"/>
  <c r="AO922" i="1"/>
  <c r="AO900" i="1"/>
  <c r="AO895" i="1"/>
  <c r="AO882" i="1"/>
  <c r="AO874" i="1"/>
  <c r="AO866" i="1"/>
  <c r="AO858" i="1"/>
  <c r="AO850" i="1"/>
  <c r="AO842" i="1"/>
  <c r="AO834" i="1"/>
  <c r="AO826" i="1"/>
  <c r="AO818" i="1"/>
  <c r="AO810" i="1"/>
  <c r="AO802" i="1"/>
  <c r="AO794" i="1"/>
  <c r="AO786" i="1"/>
  <c r="AO778" i="1"/>
  <c r="AO770" i="1"/>
  <c r="AO762" i="1"/>
  <c r="AO754" i="1"/>
  <c r="AO746" i="1"/>
  <c r="AO738" i="1"/>
  <c r="AO730" i="1"/>
  <c r="AO722" i="1"/>
  <c r="AO714" i="1"/>
  <c r="AO706" i="1"/>
  <c r="AO698" i="1"/>
  <c r="AO690" i="1"/>
  <c r="AO682" i="1"/>
  <c r="AO674" i="1"/>
  <c r="AO666" i="1"/>
  <c r="AO658" i="1"/>
  <c r="AO650" i="1"/>
  <c r="AO642" i="1"/>
  <c r="AO634" i="1"/>
  <c r="AO626" i="1"/>
  <c r="AO618" i="1"/>
  <c r="AO610" i="1"/>
  <c r="AO602" i="1"/>
  <c r="AO594" i="1"/>
  <c r="AO586" i="1"/>
  <c r="AO578" i="1"/>
  <c r="AO570" i="1"/>
  <c r="AO562" i="1"/>
  <c r="AO554" i="1"/>
  <c r="AO546" i="1"/>
  <c r="AO538" i="1"/>
  <c r="AO530" i="1"/>
  <c r="AO522" i="1"/>
  <c r="AO513" i="1"/>
  <c r="AO505" i="1"/>
  <c r="AO2303" i="1"/>
  <c r="AO1757" i="1"/>
  <c r="AO1694" i="1"/>
  <c r="AO1534" i="1"/>
  <c r="AO1436" i="1"/>
  <c r="AO1415" i="1"/>
  <c r="AO1396" i="1"/>
  <c r="AO1366" i="1"/>
  <c r="AO1327" i="1"/>
  <c r="AO1314" i="1"/>
  <c r="AO1297" i="1"/>
  <c r="AO1258" i="1"/>
  <c r="AO1228" i="1"/>
  <c r="AO1212" i="1"/>
  <c r="AO1196" i="1"/>
  <c r="AO1180" i="1"/>
  <c r="AO1164" i="1"/>
  <c r="AO1148" i="1"/>
  <c r="AO1132" i="1"/>
  <c r="AO1116" i="1"/>
  <c r="AO1100" i="1"/>
  <c r="AO1084" i="1"/>
  <c r="AO1068" i="1"/>
  <c r="AO1052" i="1"/>
  <c r="AO1036" i="1"/>
  <c r="AO1020" i="1"/>
  <c r="AO1004" i="1"/>
  <c r="AO988" i="1"/>
  <c r="AO972" i="1"/>
  <c r="AO956" i="1"/>
  <c r="AO925" i="1"/>
  <c r="AO920" i="1"/>
  <c r="AO915" i="1"/>
  <c r="AO890" i="1"/>
  <c r="AO885" i="1"/>
  <c r="AO877" i="1"/>
  <c r="AO869" i="1"/>
  <c r="AO861" i="1"/>
  <c r="AO853" i="1"/>
  <c r="AO845" i="1"/>
  <c r="AO837" i="1"/>
  <c r="AO829" i="1"/>
  <c r="AO821" i="1"/>
  <c r="AO813" i="1"/>
  <c r="AO805" i="1"/>
  <c r="AO797" i="1"/>
  <c r="AO789" i="1"/>
  <c r="AO781" i="1"/>
  <c r="AO773" i="1"/>
  <c r="AO765" i="1"/>
  <c r="AO757" i="1"/>
  <c r="AO749" i="1"/>
  <c r="AO741" i="1"/>
  <c r="AO733" i="1"/>
  <c r="AO725" i="1"/>
  <c r="AO717" i="1"/>
  <c r="AO709" i="1"/>
  <c r="AO701" i="1"/>
  <c r="AO693" i="1"/>
  <c r="AO685" i="1"/>
  <c r="AO677" i="1"/>
  <c r="AO669" i="1"/>
  <c r="AO661" i="1"/>
  <c r="AO653" i="1"/>
  <c r="AO645" i="1"/>
  <c r="AO637" i="1"/>
  <c r="AO629" i="1"/>
  <c r="AO2247" i="1"/>
  <c r="AO1788" i="1"/>
  <c r="AO1729" i="1"/>
  <c r="AO1692" i="1"/>
  <c r="AO1639" i="1"/>
  <c r="AO1606" i="1"/>
  <c r="AO1532" i="1"/>
  <c r="AO1470" i="1"/>
  <c r="AO1383" i="1"/>
  <c r="AO1364" i="1"/>
  <c r="AO1334" i="1"/>
  <c r="AO1295" i="1"/>
  <c r="AO1282" i="1"/>
  <c r="AO1265" i="1"/>
  <c r="AO1226" i="1"/>
  <c r="AO1210" i="1"/>
  <c r="AO1194" i="1"/>
  <c r="AO1178" i="1"/>
  <c r="AO1162" i="1"/>
  <c r="AO1146" i="1"/>
  <c r="AO1130" i="1"/>
  <c r="AO1114" i="1"/>
  <c r="AO1098" i="1"/>
  <c r="AO1082" i="1"/>
  <c r="AO1066" i="1"/>
  <c r="AO1050" i="1"/>
  <c r="AO1034" i="1"/>
  <c r="AO1018" i="1"/>
  <c r="AO1002" i="1"/>
  <c r="AO986" i="1"/>
  <c r="AO970" i="1"/>
  <c r="AO954" i="1"/>
  <c r="AO940" i="1"/>
  <c r="AO935" i="1"/>
  <c r="AO930" i="1"/>
  <c r="AO908" i="1"/>
  <c r="AO903" i="1"/>
  <c r="AO898" i="1"/>
  <c r="AO893" i="1"/>
  <c r="AO888" i="1"/>
  <c r="AO880" i="1"/>
  <c r="AO872" i="1"/>
  <c r="AO864" i="1"/>
  <c r="AO856" i="1"/>
  <c r="AO848" i="1"/>
  <c r="AO840" i="1"/>
  <c r="AO832" i="1"/>
  <c r="AO824" i="1"/>
  <c r="AO816" i="1"/>
  <c r="AO808" i="1"/>
  <c r="AO800" i="1"/>
  <c r="AO792" i="1"/>
  <c r="AO784" i="1"/>
  <c r="AO776" i="1"/>
  <c r="AO768" i="1"/>
  <c r="AO760" i="1"/>
  <c r="AO752" i="1"/>
  <c r="AO744" i="1"/>
  <c r="AO736" i="1"/>
  <c r="AO728" i="1"/>
  <c r="AO720" i="1"/>
  <c r="AO712" i="1"/>
  <c r="AO704" i="1"/>
  <c r="AO696" i="1"/>
  <c r="AO688" i="1"/>
  <c r="AO680" i="1"/>
  <c r="AO672" i="1"/>
  <c r="AO664" i="1"/>
  <c r="AO656" i="1"/>
  <c r="AO648" i="1"/>
  <c r="AO640" i="1"/>
  <c r="AO632" i="1"/>
  <c r="AO624" i="1"/>
  <c r="AO616" i="1"/>
  <c r="AO608" i="1"/>
  <c r="AO600" i="1"/>
  <c r="AO592" i="1"/>
  <c r="AO584" i="1"/>
  <c r="AO576" i="1"/>
  <c r="AO568" i="1"/>
  <c r="AO560" i="1"/>
  <c r="AO552" i="1"/>
  <c r="AO2047" i="1"/>
  <c r="AO1588" i="1"/>
  <c r="AO1518" i="1"/>
  <c r="AO1468" i="1"/>
  <c r="AO1447" i="1"/>
  <c r="AO1422" i="1"/>
  <c r="AO1403" i="1"/>
  <c r="AO1351" i="1"/>
  <c r="AO1332" i="1"/>
  <c r="AO1302" i="1"/>
  <c r="AO1263" i="1"/>
  <c r="AO1250" i="1"/>
  <c r="AO1233" i="1"/>
  <c r="AO1224" i="1"/>
  <c r="AO1208" i="1"/>
  <c r="AO1192" i="1"/>
  <c r="AO1176" i="1"/>
  <c r="AO1160" i="1"/>
  <c r="AO1144" i="1"/>
  <c r="AO1128" i="1"/>
  <c r="AO1112" i="1"/>
  <c r="AO1096" i="1"/>
  <c r="AO1080" i="1"/>
  <c r="AO1064" i="1"/>
  <c r="AO1048" i="1"/>
  <c r="AO1032" i="1"/>
  <c r="AO1016" i="1"/>
  <c r="AO1000" i="1"/>
  <c r="AO984" i="1"/>
  <c r="AO968" i="1"/>
  <c r="AO952" i="1"/>
  <c r="AO933" i="1"/>
  <c r="AO928" i="1"/>
  <c r="AO923" i="1"/>
  <c r="AO901" i="1"/>
  <c r="AO896" i="1"/>
  <c r="AO883" i="1"/>
  <c r="AO875" i="1"/>
  <c r="AO867" i="1"/>
  <c r="AO859" i="1"/>
  <c r="AO851" i="1"/>
  <c r="AO843" i="1"/>
  <c r="AO835" i="1"/>
  <c r="AO827" i="1"/>
  <c r="AO819" i="1"/>
  <c r="AO811" i="1"/>
  <c r="AO803" i="1"/>
  <c r="AO795" i="1"/>
  <c r="AO787" i="1"/>
  <c r="AO779" i="1"/>
  <c r="AO771" i="1"/>
  <c r="AO763" i="1"/>
  <c r="AO755" i="1"/>
  <c r="AO747" i="1"/>
  <c r="AO739" i="1"/>
  <c r="AO731" i="1"/>
  <c r="AO723" i="1"/>
  <c r="AO715" i="1"/>
  <c r="AO707" i="1"/>
  <c r="AO699" i="1"/>
  <c r="AO691" i="1"/>
  <c r="AO683" i="1"/>
  <c r="AO675" i="1"/>
  <c r="AO667" i="1"/>
  <c r="AO659" i="1"/>
  <c r="AO651" i="1"/>
  <c r="AO643" i="1"/>
  <c r="AO635" i="1"/>
  <c r="AO627" i="1"/>
  <c r="AO619" i="1"/>
  <c r="AO611" i="1"/>
  <c r="AO603" i="1"/>
  <c r="AO595" i="1"/>
  <c r="AO587" i="1"/>
  <c r="AO579" i="1"/>
  <c r="AO571" i="1"/>
  <c r="AO563" i="1"/>
  <c r="AO555" i="1"/>
  <c r="AO547" i="1"/>
  <c r="AO539" i="1"/>
  <c r="AO531" i="1"/>
  <c r="AO523" i="1"/>
  <c r="AO514" i="1"/>
  <c r="AO506" i="1"/>
  <c r="AO1670" i="1"/>
  <c r="AO1420" i="1"/>
  <c r="AO1231" i="1"/>
  <c r="AO1167" i="1"/>
  <c r="AO1103" i="1"/>
  <c r="AO1039" i="1"/>
  <c r="AO975" i="1"/>
  <c r="AO931" i="1"/>
  <c r="AO906" i="1"/>
  <c r="AO891" i="1"/>
  <c r="AO857" i="1"/>
  <c r="AO825" i="1"/>
  <c r="AO793" i="1"/>
  <c r="AO761" i="1"/>
  <c r="AO729" i="1"/>
  <c r="AO697" i="1"/>
  <c r="AO665" i="1"/>
  <c r="AO633" i="1"/>
  <c r="AO622" i="1"/>
  <c r="AO606" i="1"/>
  <c r="AO590" i="1"/>
  <c r="AO574" i="1"/>
  <c r="AO558" i="1"/>
  <c r="AO525" i="1"/>
  <c r="AO517" i="1"/>
  <c r="AO507" i="1"/>
  <c r="AO497" i="1"/>
  <c r="AO489" i="1"/>
  <c r="AO481" i="1"/>
  <c r="AO473" i="1"/>
  <c r="AO465" i="1"/>
  <c r="AO457" i="1"/>
  <c r="AO449" i="1"/>
  <c r="AO441" i="1"/>
  <c r="AO433" i="1"/>
  <c r="AO425" i="1"/>
  <c r="AO417" i="1"/>
  <c r="AO409" i="1"/>
  <c r="AO401" i="1"/>
  <c r="AO393" i="1"/>
  <c r="AO385" i="1"/>
  <c r="AO377" i="1"/>
  <c r="AO369" i="1"/>
  <c r="AO361" i="1"/>
  <c r="AO353" i="1"/>
  <c r="AO345" i="1"/>
  <c r="AO337" i="1"/>
  <c r="AO329" i="1"/>
  <c r="AO321" i="1"/>
  <c r="AO313" i="1"/>
  <c r="AO305" i="1"/>
  <c r="AO297" i="1"/>
  <c r="AO289" i="1"/>
  <c r="AO281" i="1"/>
  <c r="AO273" i="1"/>
  <c r="AO265" i="1"/>
  <c r="AO257" i="1"/>
  <c r="AO249" i="1"/>
  <c r="AO241" i="1"/>
  <c r="AO233" i="1"/>
  <c r="AO225" i="1"/>
  <c r="AO217" i="1"/>
  <c r="AO209" i="1"/>
  <c r="AO201" i="1"/>
  <c r="AO193" i="1"/>
  <c r="AO185" i="1"/>
  <c r="AO177" i="1"/>
  <c r="AO169" i="1"/>
  <c r="AO161" i="1"/>
  <c r="AO153" i="1"/>
  <c r="AO145" i="1"/>
  <c r="AO1801" i="1"/>
  <c r="AO1652" i="1"/>
  <c r="AO1388" i="1"/>
  <c r="AO1339" i="1"/>
  <c r="AO1270" i="1"/>
  <c r="AO1188" i="1"/>
  <c r="AO1124" i="1"/>
  <c r="AO1060" i="1"/>
  <c r="AO996" i="1"/>
  <c r="AO904" i="1"/>
  <c r="AO870" i="1"/>
  <c r="AO838" i="1"/>
  <c r="AO806" i="1"/>
  <c r="AO774" i="1"/>
  <c r="AO742" i="1"/>
  <c r="AO710" i="1"/>
  <c r="AO678" i="1"/>
  <c r="AO646" i="1"/>
  <c r="AO613" i="1"/>
  <c r="AO597" i="1"/>
  <c r="AO581" i="1"/>
  <c r="AO565" i="1"/>
  <c r="AO549" i="1"/>
  <c r="AO542" i="1"/>
  <c r="AO535" i="1"/>
  <c r="AO528" i="1"/>
  <c r="AO521" i="1"/>
  <c r="AO510" i="1"/>
  <c r="AO500" i="1"/>
  <c r="AO492" i="1"/>
  <c r="AO484" i="1"/>
  <c r="AO476" i="1"/>
  <c r="AO468" i="1"/>
  <c r="AO460" i="1"/>
  <c r="AO452" i="1"/>
  <c r="AO444" i="1"/>
  <c r="AO436" i="1"/>
  <c r="AO428" i="1"/>
  <c r="AO420" i="1"/>
  <c r="AO412" i="1"/>
  <c r="AO404" i="1"/>
  <c r="AO396" i="1"/>
  <c r="AO388" i="1"/>
  <c r="AO380" i="1"/>
  <c r="AO372" i="1"/>
  <c r="AO364" i="1"/>
  <c r="AO356" i="1"/>
  <c r="AO348" i="1"/>
  <c r="AO340" i="1"/>
  <c r="AO332" i="1"/>
  <c r="AO324" i="1"/>
  <c r="AO316" i="1"/>
  <c r="AO308" i="1"/>
  <c r="AO300" i="1"/>
  <c r="AO292" i="1"/>
  <c r="AO284" i="1"/>
  <c r="AO276" i="1"/>
  <c r="AO268" i="1"/>
  <c r="AO260" i="1"/>
  <c r="AO252" i="1"/>
  <c r="AO244" i="1"/>
  <c r="AO236" i="1"/>
  <c r="AO228" i="1"/>
  <c r="AO220" i="1"/>
  <c r="AO212" i="1"/>
  <c r="AO204" i="1"/>
  <c r="AO196" i="1"/>
  <c r="AO188" i="1"/>
  <c r="AO1479" i="1"/>
  <c r="AO1386" i="1"/>
  <c r="AO1319" i="1"/>
  <c r="AO1268" i="1"/>
  <c r="AO1215" i="1"/>
  <c r="AO1151" i="1"/>
  <c r="AO1087" i="1"/>
  <c r="AO1023" i="1"/>
  <c r="AO959" i="1"/>
  <c r="AO938" i="1"/>
  <c r="AO911" i="1"/>
  <c r="AO881" i="1"/>
  <c r="AO849" i="1"/>
  <c r="AO817" i="1"/>
  <c r="AO785" i="1"/>
  <c r="AO753" i="1"/>
  <c r="AO721" i="1"/>
  <c r="AO689" i="1"/>
  <c r="AO657" i="1"/>
  <c r="AO625" i="1"/>
  <c r="AO609" i="1"/>
  <c r="AO593" i="1"/>
  <c r="AO577" i="1"/>
  <c r="AO561" i="1"/>
  <c r="AO545" i="1"/>
  <c r="AO515" i="1"/>
  <c r="AO503" i="1"/>
  <c r="AO495" i="1"/>
  <c r="AO487" i="1"/>
  <c r="AO479" i="1"/>
  <c r="AO471" i="1"/>
  <c r="AO463" i="1"/>
  <c r="AO455" i="1"/>
  <c r="AO447" i="1"/>
  <c r="AO439" i="1"/>
  <c r="AO431" i="1"/>
  <c r="AO423" i="1"/>
  <c r="AO415" i="1"/>
  <c r="AO407" i="1"/>
  <c r="AO399" i="1"/>
  <c r="AO391" i="1"/>
  <c r="AO383" i="1"/>
  <c r="AO375" i="1"/>
  <c r="AO367" i="1"/>
  <c r="AO359" i="1"/>
  <c r="AO351" i="1"/>
  <c r="AO343" i="1"/>
  <c r="AO335" i="1"/>
  <c r="AO327" i="1"/>
  <c r="AO319" i="1"/>
  <c r="AO311" i="1"/>
  <c r="AO303" i="1"/>
  <c r="AO295" i="1"/>
  <c r="AO287" i="1"/>
  <c r="AO279" i="1"/>
  <c r="AO271" i="1"/>
  <c r="AO263" i="1"/>
  <c r="AO255" i="1"/>
  <c r="AO247" i="1"/>
  <c r="AO239" i="1"/>
  <c r="AO231" i="1"/>
  <c r="AO223" i="1"/>
  <c r="AO215" i="1"/>
  <c r="AO207" i="1"/>
  <c r="AO199" i="1"/>
  <c r="AO191" i="1"/>
  <c r="AO183" i="1"/>
  <c r="AO175" i="1"/>
  <c r="AO1990" i="1"/>
  <c r="AO1703" i="1"/>
  <c r="AO1566" i="1"/>
  <c r="AO1238" i="1"/>
  <c r="AO1172" i="1"/>
  <c r="AO1108" i="1"/>
  <c r="AO1044" i="1"/>
  <c r="AO980" i="1"/>
  <c r="AO936" i="1"/>
  <c r="AO909" i="1"/>
  <c r="AO894" i="1"/>
  <c r="AO862" i="1"/>
  <c r="AO830" i="1"/>
  <c r="AO798" i="1"/>
  <c r="AO766" i="1"/>
  <c r="AO734" i="1"/>
  <c r="AO702" i="1"/>
  <c r="AO670" i="1"/>
  <c r="AO638" i="1"/>
  <c r="AO623" i="1"/>
  <c r="AO607" i="1"/>
  <c r="AO591" i="1"/>
  <c r="AO575" i="1"/>
  <c r="AO559" i="1"/>
  <c r="AO533" i="1"/>
  <c r="AO526" i="1"/>
  <c r="AO518" i="1"/>
  <c r="AO508" i="1"/>
  <c r="AO498" i="1"/>
  <c r="AO490" i="1"/>
  <c r="AO482" i="1"/>
  <c r="AO474" i="1"/>
  <c r="AO466" i="1"/>
  <c r="AO458" i="1"/>
  <c r="AO450" i="1"/>
  <c r="AO442" i="1"/>
  <c r="AO434" i="1"/>
  <c r="AO426" i="1"/>
  <c r="AO418" i="1"/>
  <c r="AO410" i="1"/>
  <c r="AO402" i="1"/>
  <c r="AO394" i="1"/>
  <c r="AO386" i="1"/>
  <c r="AO378" i="1"/>
  <c r="AO370" i="1"/>
  <c r="AO362" i="1"/>
  <c r="AO354" i="1"/>
  <c r="AO346" i="1"/>
  <c r="AO338" i="1"/>
  <c r="AO330" i="1"/>
  <c r="AO322" i="1"/>
  <c r="AO314" i="1"/>
  <c r="AO306" i="1"/>
  <c r="AO298" i="1"/>
  <c r="AO290" i="1"/>
  <c r="AO282" i="1"/>
  <c r="AO274" i="1"/>
  <c r="AO266" i="1"/>
  <c r="AO258" i="1"/>
  <c r="AO250" i="1"/>
  <c r="AO242" i="1"/>
  <c r="AO234" i="1"/>
  <c r="AO226" i="1"/>
  <c r="AO218" i="1"/>
  <c r="AO210" i="1"/>
  <c r="AO202" i="1"/>
  <c r="AO194" i="1"/>
  <c r="AO186" i="1"/>
  <c r="AO178" i="1"/>
  <c r="AO170" i="1"/>
  <c r="AO162" i="1"/>
  <c r="AO154" i="1"/>
  <c r="AO146" i="1"/>
  <c r="AO138" i="1"/>
  <c r="AO130" i="1"/>
  <c r="AO122" i="1"/>
  <c r="AO114" i="1"/>
  <c r="AO106" i="1"/>
  <c r="AO98" i="1"/>
  <c r="AO90" i="1"/>
  <c r="AO82" i="1"/>
  <c r="AO1846" i="1"/>
  <c r="AO1516" i="1"/>
  <c r="AO1356" i="1"/>
  <c r="AO1287" i="1"/>
  <c r="AO1199" i="1"/>
  <c r="AO1135" i="1"/>
  <c r="AO1071" i="1"/>
  <c r="AO1007" i="1"/>
  <c r="AO943" i="1"/>
  <c r="AO873" i="1"/>
  <c r="AO841" i="1"/>
  <c r="AO809" i="1"/>
  <c r="AO777" i="1"/>
  <c r="AO745" i="1"/>
  <c r="AO713" i="1"/>
  <c r="AO681" i="1"/>
  <c r="AO649" i="1"/>
  <c r="AO614" i="1"/>
  <c r="AO598" i="1"/>
  <c r="AO582" i="1"/>
  <c r="AO566" i="1"/>
  <c r="AO550" i="1"/>
  <c r="AO543" i="1"/>
  <c r="AO536" i="1"/>
  <c r="AO529" i="1"/>
  <c r="AO511" i="1"/>
  <c r="AO501" i="1"/>
  <c r="AO493" i="1"/>
  <c r="AO485" i="1"/>
  <c r="AO477" i="1"/>
  <c r="AO469" i="1"/>
  <c r="AO461" i="1"/>
  <c r="AO453" i="1"/>
  <c r="AO445" i="1"/>
  <c r="AO437" i="1"/>
  <c r="AO429" i="1"/>
  <c r="AO421" i="1"/>
  <c r="AO413" i="1"/>
  <c r="AO405" i="1"/>
  <c r="AO397" i="1"/>
  <c r="AO389" i="1"/>
  <c r="AO381" i="1"/>
  <c r="AO373" i="1"/>
  <c r="AO365" i="1"/>
  <c r="AO357" i="1"/>
  <c r="AO349" i="1"/>
  <c r="AO341" i="1"/>
  <c r="AO333" i="1"/>
  <c r="AO325" i="1"/>
  <c r="AO317" i="1"/>
  <c r="AO309" i="1"/>
  <c r="AO301" i="1"/>
  <c r="AO293" i="1"/>
  <c r="AO285" i="1"/>
  <c r="AO277" i="1"/>
  <c r="AO269" i="1"/>
  <c r="AO261" i="1"/>
  <c r="AO253" i="1"/>
  <c r="AO245" i="1"/>
  <c r="AO237" i="1"/>
  <c r="AO229" i="1"/>
  <c r="AO221" i="1"/>
  <c r="AO213" i="1"/>
  <c r="AO205" i="1"/>
  <c r="AO197" i="1"/>
  <c r="AO189" i="1"/>
  <c r="AO181" i="1"/>
  <c r="AO173" i="1"/>
  <c r="AO165" i="1"/>
  <c r="AO157" i="1"/>
  <c r="AO149" i="1"/>
  <c r="AO1454" i="1"/>
  <c r="AO1371" i="1"/>
  <c r="AO1300" i="1"/>
  <c r="AO1204" i="1"/>
  <c r="AO1140" i="1"/>
  <c r="AO1076" i="1"/>
  <c r="AO1012" i="1"/>
  <c r="AO948" i="1"/>
  <c r="AO878" i="1"/>
  <c r="AO846" i="1"/>
  <c r="AO814" i="1"/>
  <c r="AO782" i="1"/>
  <c r="AO750" i="1"/>
  <c r="AO718" i="1"/>
  <c r="AO686" i="1"/>
  <c r="AO654" i="1"/>
  <c r="AO615" i="1"/>
  <c r="AO599" i="1"/>
  <c r="AO583" i="1"/>
  <c r="AO567" i="1"/>
  <c r="AO551" i="1"/>
  <c r="AO544" i="1"/>
  <c r="AO537" i="1"/>
  <c r="AO512" i="1"/>
  <c r="AO502" i="1"/>
  <c r="AO494" i="1"/>
  <c r="AO486" i="1"/>
  <c r="AO478" i="1"/>
  <c r="AO470" i="1"/>
  <c r="AO462" i="1"/>
  <c r="AO454" i="1"/>
  <c r="AO446" i="1"/>
  <c r="AO438" i="1"/>
  <c r="AO430" i="1"/>
  <c r="AO422" i="1"/>
  <c r="AO414" i="1"/>
  <c r="AO406" i="1"/>
  <c r="AO398" i="1"/>
  <c r="AO390" i="1"/>
  <c r="AO382" i="1"/>
  <c r="AO374" i="1"/>
  <c r="AO366" i="1"/>
  <c r="AO358" i="1"/>
  <c r="AO350" i="1"/>
  <c r="AO342" i="1"/>
  <c r="AO334" i="1"/>
  <c r="AO326" i="1"/>
  <c r="AO318" i="1"/>
  <c r="AO310" i="1"/>
  <c r="AO302" i="1"/>
  <c r="AO294" i="1"/>
  <c r="AO286" i="1"/>
  <c r="AO278" i="1"/>
  <c r="AO270" i="1"/>
  <c r="AO262" i="1"/>
  <c r="AO254" i="1"/>
  <c r="AO246" i="1"/>
  <c r="AO238" i="1"/>
  <c r="AO230" i="1"/>
  <c r="AO222" i="1"/>
  <c r="AO214" i="1"/>
  <c r="AO206" i="1"/>
  <c r="AO198" i="1"/>
  <c r="AO190" i="1"/>
  <c r="AO182" i="1"/>
  <c r="AO174" i="1"/>
  <c r="AO166" i="1"/>
  <c r="AO158" i="1"/>
  <c r="AO150" i="1"/>
  <c r="AO142" i="1"/>
  <c r="AO134" i="1"/>
  <c r="AO126" i="1"/>
  <c r="AO118" i="1"/>
  <c r="AO110" i="1"/>
  <c r="AO102" i="1"/>
  <c r="AO94" i="1"/>
  <c r="AO86" i="1"/>
  <c r="AO78" i="1"/>
  <c r="AO70" i="1"/>
  <c r="AO62" i="1"/>
  <c r="AO54" i="1"/>
  <c r="AO46" i="1"/>
  <c r="AO38" i="1"/>
  <c r="AO30" i="1"/>
  <c r="AO22" i="1"/>
  <c r="AO1615" i="1"/>
  <c r="AO1156" i="1"/>
  <c r="AO916" i="1"/>
  <c r="AO790" i="1"/>
  <c r="AO662" i="1"/>
  <c r="AO617" i="1"/>
  <c r="AO553" i="1"/>
  <c r="AO520" i="1"/>
  <c r="AO483" i="1"/>
  <c r="AO451" i="1"/>
  <c r="AO419" i="1"/>
  <c r="AO387" i="1"/>
  <c r="AO355" i="1"/>
  <c r="AO323" i="1"/>
  <c r="AO291" i="1"/>
  <c r="AO259" i="1"/>
  <c r="AO227" i="1"/>
  <c r="AO195" i="1"/>
  <c r="AO180" i="1"/>
  <c r="AO171" i="1"/>
  <c r="AO155" i="1"/>
  <c r="AO129" i="1"/>
  <c r="AO124" i="1"/>
  <c r="AO119" i="1"/>
  <c r="AO97" i="1"/>
  <c r="AO92" i="1"/>
  <c r="AO87" i="1"/>
  <c r="AO72" i="1"/>
  <c r="AO67" i="1"/>
  <c r="AO49" i="1"/>
  <c r="AO44" i="1"/>
  <c r="AO31" i="1"/>
  <c r="AO26" i="1"/>
  <c r="AO21" i="1"/>
  <c r="AO13" i="1"/>
  <c r="AO5" i="1"/>
  <c r="AO400" i="1"/>
  <c r="AO368" i="1"/>
  <c r="AO336" i="1"/>
  <c r="AO304" i="1"/>
  <c r="AO272" i="1"/>
  <c r="AO240" i="1"/>
  <c r="AO208" i="1"/>
  <c r="AO139" i="1"/>
  <c r="AO112" i="1"/>
  <c r="AO107" i="1"/>
  <c r="AO85" i="1"/>
  <c r="AO75" i="1"/>
  <c r="AO52" i="1"/>
  <c r="AO39" i="1"/>
  <c r="AO34" i="1"/>
  <c r="AO29" i="1"/>
  <c r="AO7" i="1"/>
  <c r="AO737" i="1"/>
  <c r="AO621" i="1"/>
  <c r="AO18" i="1"/>
  <c r="AO10" i="1"/>
  <c r="AO991" i="1"/>
  <c r="AO833" i="1"/>
  <c r="AO705" i="1"/>
  <c r="AO605" i="1"/>
  <c r="AO541" i="1"/>
  <c r="AO496" i="1"/>
  <c r="AO464" i="1"/>
  <c r="AO432" i="1"/>
  <c r="AO160" i="1"/>
  <c r="AO144" i="1"/>
  <c r="AO117" i="1"/>
  <c r="AO80" i="1"/>
  <c r="AO57" i="1"/>
  <c r="AO16" i="1"/>
  <c r="AO8" i="1"/>
  <c r="AO344" i="1"/>
  <c r="AO99" i="1"/>
  <c r="AO1092" i="1"/>
  <c r="AO886" i="1"/>
  <c r="AO758" i="1"/>
  <c r="AO630" i="1"/>
  <c r="AO601" i="1"/>
  <c r="AO509" i="1"/>
  <c r="AO475" i="1"/>
  <c r="AO443" i="1"/>
  <c r="AO411" i="1"/>
  <c r="AO379" i="1"/>
  <c r="AO347" i="1"/>
  <c r="AO315" i="1"/>
  <c r="AO283" i="1"/>
  <c r="AO251" i="1"/>
  <c r="AO219" i="1"/>
  <c r="AO187" i="1"/>
  <c r="AO176" i="1"/>
  <c r="AO167" i="1"/>
  <c r="AO151" i="1"/>
  <c r="AO137" i="1"/>
  <c r="AO132" i="1"/>
  <c r="AO127" i="1"/>
  <c r="AO105" i="1"/>
  <c r="AO100" i="1"/>
  <c r="AO95" i="1"/>
  <c r="AO65" i="1"/>
  <c r="AO60" i="1"/>
  <c r="AO47" i="1"/>
  <c r="AO42" i="1"/>
  <c r="AO37" i="1"/>
  <c r="AO24" i="1"/>
  <c r="AO19" i="1"/>
  <c r="AO11" i="1"/>
  <c r="AO3" i="1"/>
  <c r="AO83" i="1"/>
  <c r="AO73" i="1"/>
  <c r="AO68" i="1"/>
  <c r="AO55" i="1"/>
  <c r="AO45" i="1"/>
  <c r="AO32" i="1"/>
  <c r="AO6" i="1"/>
  <c r="AO275" i="1"/>
  <c r="AO243" i="1"/>
  <c r="AO211" i="1"/>
  <c r="AO163" i="1"/>
  <c r="AO147" i="1"/>
  <c r="AO140" i="1"/>
  <c r="AO135" i="1"/>
  <c r="AO58" i="1"/>
  <c r="AO53" i="1"/>
  <c r="AO17" i="1"/>
  <c r="AO9" i="1"/>
  <c r="AO534" i="1"/>
  <c r="AO459" i="1"/>
  <c r="AO33" i="1"/>
  <c r="AO557" i="1"/>
  <c r="AO504" i="1"/>
  <c r="AO472" i="1"/>
  <c r="AO312" i="1"/>
  <c r="AO216" i="1"/>
  <c r="AO184" i="1"/>
  <c r="AO148" i="1"/>
  <c r="AO131" i="1"/>
  <c r="AO109" i="1"/>
  <c r="AO36" i="1"/>
  <c r="AO1764" i="1"/>
  <c r="AO1183" i="1"/>
  <c r="AO941" i="1"/>
  <c r="AO801" i="1"/>
  <c r="AO673" i="1"/>
  <c r="AO589" i="1"/>
  <c r="AO527" i="1"/>
  <c r="AO488" i="1"/>
  <c r="AO456" i="1"/>
  <c r="AO424" i="1"/>
  <c r="AO392" i="1"/>
  <c r="AO360" i="1"/>
  <c r="AO328" i="1"/>
  <c r="AO296" i="1"/>
  <c r="AO264" i="1"/>
  <c r="AO232" i="1"/>
  <c r="AO200" i="1"/>
  <c r="AO172" i="1"/>
  <c r="AO156" i="1"/>
  <c r="AO125" i="1"/>
  <c r="AO120" i="1"/>
  <c r="AO115" i="1"/>
  <c r="AO93" i="1"/>
  <c r="AO88" i="1"/>
  <c r="AO50" i="1"/>
  <c r="AO27" i="1"/>
  <c r="AO14" i="1"/>
  <c r="AO307" i="1"/>
  <c r="AO76" i="1"/>
  <c r="AO63" i="1"/>
  <c r="AO40" i="1"/>
  <c r="AO35" i="1"/>
  <c r="AO395" i="1"/>
  <c r="AO203" i="1"/>
  <c r="AO84" i="1"/>
  <c r="AO56" i="1"/>
  <c r="AO51" i="1"/>
  <c r="AO865" i="1"/>
  <c r="AO440" i="1"/>
  <c r="AO408" i="1"/>
  <c r="AO376" i="1"/>
  <c r="AO248" i="1"/>
  <c r="AO77" i="1"/>
  <c r="AO59" i="1"/>
  <c r="AO1028" i="1"/>
  <c r="AO854" i="1"/>
  <c r="AO726" i="1"/>
  <c r="AO585" i="1"/>
  <c r="AO499" i="1"/>
  <c r="AO467" i="1"/>
  <c r="AO435" i="1"/>
  <c r="AO403" i="1"/>
  <c r="AO371" i="1"/>
  <c r="AO339" i="1"/>
  <c r="AO113" i="1"/>
  <c r="AO108" i="1"/>
  <c r="AO103" i="1"/>
  <c r="AO81" i="1"/>
  <c r="AO569" i="1"/>
  <c r="AO491" i="1"/>
  <c r="AO427" i="1"/>
  <c r="AO331" i="1"/>
  <c r="AO299" i="1"/>
  <c r="AO267" i="1"/>
  <c r="AO235" i="1"/>
  <c r="AO159" i="1"/>
  <c r="AO143" i="1"/>
  <c r="AO111" i="1"/>
  <c r="AO89" i="1"/>
  <c r="AO15" i="1"/>
  <c r="AO23" i="1"/>
  <c r="AO1502" i="1"/>
  <c r="AO1119" i="1"/>
  <c r="AO899" i="1"/>
  <c r="AO769" i="1"/>
  <c r="AO641" i="1"/>
  <c r="AO573" i="1"/>
  <c r="AO516" i="1"/>
  <c r="AO480" i="1"/>
  <c r="AO448" i="1"/>
  <c r="AO416" i="1"/>
  <c r="AO384" i="1"/>
  <c r="AO352" i="1"/>
  <c r="AO320" i="1"/>
  <c r="AO288" i="1"/>
  <c r="AO256" i="1"/>
  <c r="AO224" i="1"/>
  <c r="AO192" i="1"/>
  <c r="AO179" i="1"/>
  <c r="AO168" i="1"/>
  <c r="AO152" i="1"/>
  <c r="AO133" i="1"/>
  <c r="AO128" i="1"/>
  <c r="AO123" i="1"/>
  <c r="AO101" i="1"/>
  <c r="AO96" i="1"/>
  <c r="AO91" i="1"/>
  <c r="AO71" i="1"/>
  <c r="AO66" i="1"/>
  <c r="AO61" i="1"/>
  <c r="AO48" i="1"/>
  <c r="AO43" i="1"/>
  <c r="AO25" i="1"/>
  <c r="AO20" i="1"/>
  <c r="AO12" i="1"/>
  <c r="AO4" i="1"/>
  <c r="AO1220" i="1"/>
  <c r="AO964" i="1"/>
  <c r="AO822" i="1"/>
  <c r="AO694" i="1"/>
  <c r="AO363" i="1"/>
  <c r="AO121" i="1"/>
  <c r="AO116" i="1"/>
  <c r="AO79" i="1"/>
  <c r="AO74" i="1"/>
  <c r="AO69" i="1"/>
  <c r="AO28" i="1"/>
  <c r="AO1055" i="1"/>
  <c r="AO280" i="1"/>
  <c r="AO164" i="1"/>
  <c r="AO141" i="1"/>
  <c r="AO136" i="1"/>
  <c r="AO104" i="1"/>
  <c r="AO64" i="1"/>
  <c r="AO41" i="1"/>
  <c r="D30" i="6" l="1"/>
  <c r="I30" i="6" s="1"/>
  <c r="E30" i="6"/>
  <c r="I28" i="6" s="1"/>
  <c r="J4" i="12" l="1"/>
  <c r="J9" i="12"/>
  <c r="J15" i="12" l="1"/>
  <c r="AL202" i="8" l="1"/>
  <c r="A25" i="8"/>
  <c r="AL206" i="8"/>
  <c r="AL205" i="8"/>
  <c r="AL204" i="8"/>
  <c r="AL203" i="8"/>
  <c r="AZ80" i="8"/>
  <c r="BF59" i="8"/>
  <c r="BL71" i="8"/>
  <c r="BR171" i="8"/>
  <c r="BR51" i="8"/>
  <c r="BF9" i="8"/>
  <c r="AW49" i="8"/>
  <c r="BR28" i="8"/>
  <c r="BU89" i="8"/>
  <c r="BC182" i="8"/>
  <c r="BU184" i="8"/>
  <c r="L195" i="8"/>
  <c r="BI42" i="8"/>
  <c r="BU14" i="8"/>
  <c r="BU105" i="8"/>
  <c r="AZ45" i="8"/>
  <c r="BI198" i="8"/>
  <c r="P31" i="10"/>
  <c r="BR181" i="8"/>
  <c r="BL15" i="8"/>
  <c r="BO49" i="8"/>
  <c r="AZ67" i="8"/>
  <c r="M31" i="10"/>
  <c r="AZ190" i="8"/>
  <c r="AW39" i="8"/>
  <c r="AZ152" i="8"/>
  <c r="L157" i="8"/>
  <c r="AZ146" i="8"/>
  <c r="BI122" i="8"/>
  <c r="BU190" i="8"/>
  <c r="BO135" i="8"/>
  <c r="BI167" i="8"/>
  <c r="BF196" i="8"/>
  <c r="AZ181" i="8"/>
  <c r="L25" i="8"/>
  <c r="BO30" i="8"/>
  <c r="AZ90" i="8"/>
  <c r="BI52" i="8"/>
  <c r="N40" i="10"/>
  <c r="AW113" i="8"/>
  <c r="AW94" i="8"/>
  <c r="BI21" i="8"/>
  <c r="BC151" i="8"/>
  <c r="BF88" i="8"/>
  <c r="BL140" i="8"/>
  <c r="BI43" i="8"/>
  <c r="BC39" i="8"/>
  <c r="BO36" i="8"/>
  <c r="BL135" i="8"/>
  <c r="BF44" i="8"/>
  <c r="AZ199" i="8"/>
  <c r="BI159" i="8"/>
  <c r="AZ140" i="8"/>
  <c r="BF169" i="8"/>
  <c r="O33" i="10"/>
  <c r="BO24" i="8"/>
  <c r="BL75" i="8"/>
  <c r="BO78" i="8"/>
  <c r="BF122" i="8"/>
  <c r="L33" i="8"/>
  <c r="O30" i="10"/>
  <c r="BF34" i="8"/>
  <c r="BI127" i="8"/>
  <c r="BO178" i="8"/>
  <c r="BF76" i="8"/>
  <c r="BF152" i="8"/>
  <c r="BF87" i="8"/>
  <c r="AW99" i="8"/>
  <c r="BL98" i="8"/>
  <c r="BI104" i="8"/>
  <c r="AZ163" i="8"/>
  <c r="BO120" i="8"/>
  <c r="BC40" i="8"/>
  <c r="BR197" i="8"/>
  <c r="BL126" i="8"/>
  <c r="BL129" i="8"/>
  <c r="L61" i="8"/>
  <c r="BI200" i="8"/>
  <c r="L202" i="8"/>
  <c r="BF114" i="8"/>
  <c r="BU138" i="8"/>
  <c r="BU17" i="8"/>
  <c r="L188" i="8"/>
  <c r="BI109" i="8"/>
  <c r="BU116" i="8"/>
  <c r="BL58" i="8"/>
  <c r="BU122" i="8"/>
  <c r="BL188" i="8"/>
  <c r="BI18" i="8"/>
  <c r="AW93" i="8"/>
  <c r="AW129" i="8"/>
  <c r="BC153" i="8"/>
  <c r="BO82" i="8"/>
  <c r="BL65" i="8"/>
  <c r="BO182" i="8"/>
  <c r="BC45" i="8"/>
  <c r="BF172" i="8"/>
  <c r="BO139" i="8"/>
  <c r="BI88" i="8"/>
  <c r="L186" i="8"/>
  <c r="BR35" i="8"/>
  <c r="BC82" i="8"/>
  <c r="BL99" i="8"/>
  <c r="BR183" i="8"/>
  <c r="BC193" i="8"/>
  <c r="BF31" i="8"/>
  <c r="BU51" i="8"/>
  <c r="AZ137" i="8"/>
  <c r="BL95" i="8"/>
  <c r="BR33" i="8"/>
  <c r="AZ76" i="8"/>
  <c r="L176" i="8"/>
  <c r="BL21" i="8"/>
  <c r="BI47" i="8"/>
  <c r="O31" i="10"/>
  <c r="BF62" i="8"/>
  <c r="L35" i="8"/>
  <c r="BI68" i="8"/>
  <c r="BR146" i="8"/>
  <c r="BO10" i="8"/>
  <c r="BC76" i="8"/>
  <c r="BI63" i="8"/>
  <c r="M35" i="10"/>
  <c r="BL108" i="8"/>
  <c r="BF179" i="8"/>
  <c r="J19" i="10"/>
  <c r="BO38" i="8"/>
  <c r="AW170" i="8"/>
  <c r="AW25" i="8"/>
  <c r="BL88" i="8"/>
  <c r="BL169" i="8"/>
  <c r="BI188" i="8"/>
  <c r="BC166" i="8"/>
  <c r="M39" i="10"/>
  <c r="BU168" i="8"/>
  <c r="BO102" i="8"/>
  <c r="BO35" i="8"/>
  <c r="BU172" i="8"/>
  <c r="BO164" i="8"/>
  <c r="BI71" i="8"/>
  <c r="BU117" i="8"/>
  <c r="P30" i="10"/>
  <c r="AW167" i="8"/>
  <c r="M26" i="10"/>
  <c r="BU107" i="8"/>
  <c r="BL130" i="8"/>
  <c r="I20" i="10"/>
  <c r="BC189" i="8"/>
  <c r="P39" i="10"/>
  <c r="AW95" i="8"/>
  <c r="AZ66" i="8"/>
  <c r="BL36" i="8"/>
  <c r="BC56" i="8"/>
  <c r="AW101" i="8"/>
  <c r="BI53" i="8"/>
  <c r="BF164" i="8"/>
  <c r="BC20" i="8"/>
  <c r="BU198" i="8"/>
  <c r="BF10" i="8"/>
  <c r="K18" i="10"/>
  <c r="Q31" i="10"/>
  <c r="AZ38" i="8"/>
  <c r="K36" i="10"/>
  <c r="Q39" i="10"/>
  <c r="BF157" i="8"/>
  <c r="BL160" i="8"/>
  <c r="AZ105" i="8"/>
  <c r="AZ125" i="8"/>
  <c r="BL93" i="8"/>
  <c r="BO27" i="8"/>
  <c r="BU151" i="8"/>
  <c r="P34" i="10"/>
  <c r="L99" i="8"/>
  <c r="BL66" i="8"/>
  <c r="AZ91" i="8"/>
  <c r="BF18" i="8"/>
  <c r="BI150" i="8"/>
  <c r="AZ53" i="8"/>
  <c r="BL177" i="8"/>
  <c r="BI158" i="8"/>
  <c r="BO61" i="8"/>
  <c r="BI151" i="8"/>
  <c r="L170" i="8"/>
  <c r="BR124" i="8"/>
  <c r="BI147" i="8"/>
  <c r="AW36" i="8"/>
  <c r="BL67" i="8"/>
  <c r="L73" i="8"/>
  <c r="AZ124" i="8"/>
  <c r="L106" i="8"/>
  <c r="AZ102" i="8"/>
  <c r="BC57" i="8"/>
  <c r="BR10" i="8"/>
  <c r="BI186" i="8"/>
  <c r="AW67" i="8"/>
  <c r="BF81" i="8"/>
  <c r="BI106" i="8"/>
  <c r="BF198" i="8"/>
  <c r="L164" i="8"/>
  <c r="BU25" i="8"/>
  <c r="L182" i="8"/>
  <c r="BF156" i="8"/>
  <c r="BF134" i="8"/>
  <c r="BI35" i="8"/>
  <c r="BR99" i="8"/>
  <c r="O27" i="10"/>
  <c r="L95" i="8"/>
  <c r="BR18" i="8"/>
  <c r="BU49" i="8"/>
  <c r="BL54" i="8"/>
  <c r="AZ56" i="8"/>
  <c r="L109" i="8"/>
  <c r="BO125" i="8"/>
  <c r="BF159" i="8"/>
  <c r="BI178" i="8"/>
  <c r="BU34" i="8"/>
  <c r="BF60" i="8"/>
  <c r="BU87" i="8"/>
  <c r="BO134" i="8"/>
  <c r="BF89" i="8"/>
  <c r="BR107" i="8"/>
  <c r="BO81" i="8"/>
  <c r="BF175" i="8"/>
  <c r="BL52" i="8"/>
  <c r="BO67" i="8"/>
  <c r="BC116" i="8"/>
  <c r="BL182" i="8"/>
  <c r="M30" i="10"/>
  <c r="BR106" i="8"/>
  <c r="BL14" i="8"/>
  <c r="L75" i="8"/>
  <c r="BO201" i="8"/>
  <c r="BF92" i="8"/>
  <c r="BI37" i="8"/>
  <c r="L16" i="8"/>
  <c r="P36" i="10"/>
  <c r="L140" i="8"/>
  <c r="BF37" i="8"/>
  <c r="L138" i="8"/>
  <c r="BR119" i="8"/>
  <c r="BF97" i="8"/>
  <c r="L136" i="8"/>
  <c r="L172" i="8"/>
  <c r="BC80" i="8"/>
  <c r="AW35" i="8"/>
  <c r="BI119" i="8"/>
  <c r="BC177" i="8"/>
  <c r="P32" i="10"/>
  <c r="BO16" i="8"/>
  <c r="BC53" i="8"/>
  <c r="BU109" i="8"/>
  <c r="L22" i="8"/>
  <c r="AZ86" i="8"/>
  <c r="BL10" i="8"/>
  <c r="BO121" i="8"/>
  <c r="BI84" i="8"/>
  <c r="L114" i="8"/>
  <c r="AW147" i="8"/>
  <c r="BI94" i="8"/>
  <c r="BC162" i="8"/>
  <c r="BI153" i="8"/>
  <c r="BO42" i="8"/>
  <c r="BU68" i="8"/>
  <c r="BC89" i="8"/>
  <c r="L25" i="10"/>
  <c r="AW144" i="8"/>
  <c r="AW56" i="8"/>
  <c r="BR116" i="8"/>
  <c r="BC109" i="8"/>
  <c r="L55" i="8"/>
  <c r="BR157" i="8"/>
  <c r="AW158" i="8"/>
  <c r="AW45" i="8"/>
  <c r="BC180" i="8"/>
  <c r="BR135" i="8"/>
  <c r="BU164" i="8"/>
  <c r="BF49" i="8"/>
  <c r="L174" i="8"/>
  <c r="BI176" i="8"/>
  <c r="BC81" i="8"/>
  <c r="BI171" i="8"/>
  <c r="BC41" i="8"/>
  <c r="BO50" i="8"/>
  <c r="BC184" i="8"/>
  <c r="BI19" i="8"/>
  <c r="BR69" i="8"/>
  <c r="BU88" i="8"/>
  <c r="J43" i="10"/>
  <c r="AZ195" i="8"/>
  <c r="P20" i="10"/>
  <c r="BR128" i="8"/>
  <c r="BL114" i="8"/>
  <c r="AW78" i="8"/>
  <c r="BL110" i="8"/>
  <c r="AZ22" i="8"/>
  <c r="BL29" i="8"/>
  <c r="BI175" i="8"/>
  <c r="AW201" i="8"/>
  <c r="J32" i="10"/>
  <c r="BO133" i="8"/>
  <c r="BI57" i="8"/>
  <c r="BU9" i="8"/>
  <c r="BF131" i="8"/>
  <c r="AW168" i="8"/>
  <c r="AZ13" i="8"/>
  <c r="BU140" i="8"/>
  <c r="I35" i="10"/>
  <c r="BF113" i="8"/>
  <c r="AZ113" i="8"/>
  <c r="BU69" i="8"/>
  <c r="BC29" i="8"/>
  <c r="BO85" i="8"/>
  <c r="BO126" i="8"/>
  <c r="BF52" i="8"/>
  <c r="BF102" i="8"/>
  <c r="BC200" i="8"/>
  <c r="BC35" i="8"/>
  <c r="BC43" i="8"/>
  <c r="BO9" i="8"/>
  <c r="AW160" i="8"/>
  <c r="AW12" i="8"/>
  <c r="BO141" i="8"/>
  <c r="BI184" i="8"/>
  <c r="L92" i="8"/>
  <c r="BC126" i="8"/>
  <c r="BU63" i="8"/>
  <c r="BI138" i="8"/>
  <c r="L160" i="8"/>
  <c r="BU142" i="8"/>
  <c r="BO155" i="8"/>
  <c r="BU100" i="8"/>
  <c r="L104" i="8"/>
  <c r="BU146" i="8"/>
  <c r="BF173" i="8"/>
  <c r="BF99" i="8"/>
  <c r="BR185" i="8"/>
  <c r="BC122" i="8"/>
  <c r="BC101" i="8"/>
  <c r="BC183" i="8"/>
  <c r="BI83" i="8"/>
  <c r="AZ30" i="8"/>
  <c r="P18" i="10"/>
  <c r="L149" i="8"/>
  <c r="BU166" i="8"/>
  <c r="BR78" i="8"/>
  <c r="L180" i="8"/>
  <c r="AW187" i="8"/>
  <c r="I43" i="10"/>
  <c r="BC94" i="8"/>
  <c r="BC75" i="8"/>
  <c r="BL131" i="8"/>
  <c r="BR40" i="8"/>
  <c r="BI155" i="8"/>
  <c r="BF138" i="8"/>
  <c r="BU195" i="8"/>
  <c r="BU39" i="8"/>
  <c r="BI26" i="8"/>
  <c r="BR66" i="8"/>
  <c r="BU180" i="8"/>
  <c r="BC21" i="8"/>
  <c r="AZ176" i="8"/>
  <c r="BU83" i="8"/>
  <c r="AW69" i="8"/>
  <c r="BR117" i="8"/>
  <c r="BO110" i="8"/>
  <c r="BF126" i="8"/>
  <c r="BC24" i="8"/>
  <c r="BF45" i="8"/>
  <c r="L147" i="8"/>
  <c r="BR195" i="8"/>
  <c r="J34" i="10"/>
  <c r="BC134" i="8"/>
  <c r="I19" i="10"/>
  <c r="L57" i="8"/>
  <c r="BR115" i="8"/>
  <c r="AW51" i="8"/>
  <c r="BF111" i="8"/>
  <c r="BC165" i="8"/>
  <c r="BO148" i="8"/>
  <c r="BU46" i="8"/>
  <c r="AW54" i="8"/>
  <c r="BR96" i="8"/>
  <c r="BI133" i="8"/>
  <c r="BC99" i="8"/>
  <c r="AZ182" i="8"/>
  <c r="BR133" i="8"/>
  <c r="BU135" i="8"/>
  <c r="BO187" i="8"/>
  <c r="L96" i="8"/>
  <c r="BO167" i="8"/>
  <c r="BR114" i="8"/>
  <c r="L173" i="8"/>
  <c r="BI195" i="8"/>
  <c r="BU29" i="8"/>
  <c r="L116" i="8"/>
  <c r="AZ159" i="8"/>
  <c r="BC196" i="8"/>
  <c r="BL92" i="8"/>
  <c r="BI98" i="8"/>
  <c r="N26" i="10"/>
  <c r="AZ69" i="8"/>
  <c r="BL113" i="8"/>
  <c r="BR110" i="8"/>
  <c r="L23" i="8"/>
  <c r="L184" i="8"/>
  <c r="AW105" i="8"/>
  <c r="AW161" i="8"/>
  <c r="O25" i="10"/>
  <c r="BC181" i="8"/>
  <c r="L206" i="8"/>
  <c r="L18" i="10"/>
  <c r="BR80" i="8"/>
  <c r="L26" i="8"/>
  <c r="BL41" i="8"/>
  <c r="BU106" i="8"/>
  <c r="BU91" i="8"/>
  <c r="BO84" i="8"/>
  <c r="BR48" i="8"/>
  <c r="L20" i="10"/>
  <c r="AZ94" i="8"/>
  <c r="AW146" i="8"/>
  <c r="AZ149" i="8"/>
  <c r="BO71" i="8"/>
  <c r="BL128" i="8"/>
  <c r="BC90" i="8"/>
  <c r="L101" i="8"/>
  <c r="BU40" i="8"/>
  <c r="BF23" i="8"/>
  <c r="L70" i="8"/>
  <c r="BI92" i="8"/>
  <c r="BO31" i="8"/>
  <c r="BL149" i="8"/>
  <c r="BU93" i="8"/>
  <c r="L27" i="8"/>
  <c r="AW68" i="8"/>
  <c r="BR162" i="8"/>
  <c r="BU19" i="8"/>
  <c r="BR93" i="8"/>
  <c r="BR122" i="8"/>
  <c r="AZ144" i="8"/>
  <c r="BF20" i="8"/>
  <c r="AW22" i="8"/>
  <c r="BI152" i="8"/>
  <c r="BR74" i="8"/>
  <c r="BI112" i="8"/>
  <c r="BU72" i="8"/>
  <c r="BF146" i="8"/>
  <c r="J20" i="10"/>
  <c r="BF177" i="8"/>
  <c r="BI11" i="8"/>
  <c r="BC186" i="8"/>
  <c r="AZ162" i="8"/>
  <c r="BL144" i="8"/>
  <c r="AZ100" i="8"/>
  <c r="L86" i="8"/>
  <c r="BO186" i="8"/>
  <c r="BO144" i="8"/>
  <c r="BR58" i="8"/>
  <c r="BU48" i="8"/>
  <c r="BR86" i="8"/>
  <c r="BL180" i="8"/>
  <c r="BC72" i="8"/>
  <c r="L80" i="8"/>
  <c r="BU125" i="8"/>
  <c r="BC145" i="8"/>
  <c r="BU200" i="8"/>
  <c r="BO58" i="8"/>
  <c r="AZ107" i="8"/>
  <c r="J30" i="10"/>
  <c r="BU11" i="8"/>
  <c r="BL181" i="8"/>
  <c r="BC87" i="8"/>
  <c r="BR143" i="8"/>
  <c r="BF191" i="8"/>
  <c r="BO68" i="8"/>
  <c r="BI172" i="8"/>
  <c r="AW61" i="8"/>
  <c r="BF28" i="8"/>
  <c r="BL159" i="8"/>
  <c r="BO59" i="8"/>
  <c r="BI16" i="8"/>
  <c r="AZ16" i="8"/>
  <c r="BO104" i="8"/>
  <c r="BR32" i="8"/>
  <c r="BF167" i="8"/>
  <c r="L76" i="8"/>
  <c r="BR126" i="8"/>
  <c r="BF145" i="8"/>
  <c r="BU162" i="8"/>
  <c r="BR129" i="8"/>
  <c r="L102" i="8"/>
  <c r="AW189" i="8"/>
  <c r="BF26" i="8"/>
  <c r="BO109" i="8"/>
  <c r="AW198" i="8"/>
  <c r="AZ153" i="8"/>
  <c r="M27" i="10"/>
  <c r="K35" i="10"/>
  <c r="AW50" i="8"/>
  <c r="BI196" i="8"/>
  <c r="BC60" i="8"/>
  <c r="M25" i="10"/>
  <c r="Q27" i="10"/>
  <c r="BC121" i="8"/>
  <c r="AZ85" i="8"/>
  <c r="L178" i="8"/>
  <c r="L89" i="8"/>
  <c r="BI102" i="8"/>
  <c r="BU193" i="8"/>
  <c r="BC32" i="8"/>
  <c r="BC52" i="8"/>
  <c r="L171" i="8"/>
  <c r="BL197" i="8"/>
  <c r="BO13" i="8"/>
  <c r="BC50" i="8"/>
  <c r="AZ83" i="8"/>
  <c r="BF39" i="8"/>
  <c r="BL91" i="8"/>
  <c r="BR194" i="8"/>
  <c r="BI45" i="8"/>
  <c r="AW175" i="8"/>
  <c r="AW85" i="8"/>
  <c r="AW155" i="8"/>
  <c r="AW180" i="8"/>
  <c r="M20" i="10"/>
  <c r="AW42" i="8"/>
  <c r="BI33" i="8"/>
  <c r="BC17" i="8"/>
  <c r="BU43" i="8"/>
  <c r="BU97" i="8"/>
  <c r="AW188" i="8"/>
  <c r="BI165" i="8"/>
  <c r="BC137" i="8"/>
  <c r="BL49" i="8"/>
  <c r="BR29" i="8"/>
  <c r="BC44" i="8"/>
  <c r="AW28" i="8"/>
  <c r="BI32" i="8"/>
  <c r="BI154" i="8"/>
  <c r="AZ65" i="8"/>
  <c r="AZ77" i="8"/>
  <c r="BI81" i="8"/>
  <c r="BL137" i="8"/>
  <c r="AZ28" i="8"/>
  <c r="BF101" i="8"/>
  <c r="BR53" i="8"/>
  <c r="L121" i="8"/>
  <c r="L54" i="8"/>
  <c r="BI139" i="8"/>
  <c r="AW102" i="8"/>
  <c r="BO168" i="8"/>
  <c r="BL148" i="8"/>
  <c r="AW165" i="8"/>
  <c r="AZ9" i="8"/>
  <c r="BU149" i="8"/>
  <c r="BF199" i="8"/>
  <c r="BI56" i="8"/>
  <c r="AW157" i="8"/>
  <c r="BR15" i="8"/>
  <c r="BL124" i="8"/>
  <c r="BC169" i="8"/>
  <c r="BU76" i="8"/>
  <c r="BF33" i="8"/>
  <c r="BF40" i="8"/>
  <c r="BO161" i="8"/>
  <c r="BO127" i="8"/>
  <c r="BC155" i="8"/>
  <c r="BL28" i="8"/>
  <c r="L167" i="8"/>
  <c r="BF30" i="8"/>
  <c r="L181" i="8"/>
  <c r="BL85" i="8"/>
  <c r="BL145" i="8"/>
  <c r="L107" i="8"/>
  <c r="BL175" i="8"/>
  <c r="AW77" i="8"/>
  <c r="BO34" i="8"/>
  <c r="AW66" i="8"/>
  <c r="BL150" i="8"/>
  <c r="BU128" i="8"/>
  <c r="BL97" i="8"/>
  <c r="AW30" i="8"/>
  <c r="L13" i="8"/>
  <c r="K33" i="10"/>
  <c r="L203" i="8"/>
  <c r="BU61" i="8"/>
  <c r="AW65" i="8"/>
  <c r="AZ126" i="8"/>
  <c r="BC175" i="8"/>
  <c r="BC92" i="8"/>
  <c r="BU201" i="8"/>
  <c r="L20" i="8"/>
  <c r="AZ110" i="8"/>
  <c r="AZ98" i="8"/>
  <c r="BF180" i="8"/>
  <c r="AW130" i="8"/>
  <c r="BI140" i="8"/>
  <c r="BL183" i="8"/>
  <c r="BR200" i="8"/>
  <c r="BO92" i="8"/>
  <c r="BO74" i="8"/>
  <c r="BO73" i="8"/>
  <c r="BI90" i="8"/>
  <c r="BF118" i="8"/>
  <c r="AZ103" i="8"/>
  <c r="BR158" i="8"/>
  <c r="BR156" i="8"/>
  <c r="BR14" i="8"/>
  <c r="AW34" i="8"/>
  <c r="Q32" i="10"/>
  <c r="BF55" i="8"/>
  <c r="AW57" i="8"/>
  <c r="BC115" i="8"/>
  <c r="BR177" i="8"/>
  <c r="BU104" i="8"/>
  <c r="AW178" i="8"/>
  <c r="BC64" i="8"/>
  <c r="BI13" i="8"/>
  <c r="L179" i="8"/>
  <c r="BF63" i="8"/>
  <c r="BL147" i="8"/>
  <c r="BU10" i="8"/>
  <c r="L64" i="8"/>
  <c r="L143" i="8"/>
  <c r="BR41" i="8"/>
  <c r="BL16" i="8"/>
  <c r="BI113" i="8"/>
  <c r="BI76" i="8"/>
  <c r="AW123" i="8"/>
  <c r="BU54" i="8"/>
  <c r="L159" i="8"/>
  <c r="BI34" i="8"/>
  <c r="L127" i="8"/>
  <c r="AW10" i="8"/>
  <c r="BR112" i="8"/>
  <c r="L192" i="8"/>
  <c r="BF67" i="8"/>
  <c r="BF38" i="8"/>
  <c r="BC58" i="8"/>
  <c r="BC157" i="8"/>
  <c r="BU77" i="8"/>
  <c r="AW108" i="8"/>
  <c r="BL13" i="8"/>
  <c r="L36" i="10"/>
  <c r="AZ61" i="8"/>
  <c r="AZ93" i="8"/>
  <c r="L94" i="8"/>
  <c r="AZ32" i="8"/>
  <c r="BR77" i="8"/>
  <c r="AZ10" i="8"/>
  <c r="BC172" i="8"/>
  <c r="BC31" i="8"/>
  <c r="N31" i="10"/>
  <c r="BO142" i="8"/>
  <c r="L36" i="8"/>
  <c r="BL50" i="8"/>
  <c r="L193" i="8"/>
  <c r="L161" i="8"/>
  <c r="BC171" i="8"/>
  <c r="BI27" i="8"/>
  <c r="BR174" i="8"/>
  <c r="BF90" i="8"/>
  <c r="BI110" i="8"/>
  <c r="BO29" i="8"/>
  <c r="BL51" i="8"/>
  <c r="BI114" i="8"/>
  <c r="BF105" i="8"/>
  <c r="BI101" i="8"/>
  <c r="BO100" i="8"/>
  <c r="L111" i="8"/>
  <c r="BF163" i="8"/>
  <c r="BR184" i="8"/>
  <c r="BU154" i="8"/>
  <c r="BO122" i="8"/>
  <c r="BF142" i="8"/>
  <c r="BF190" i="8"/>
  <c r="BU124" i="8"/>
  <c r="O18" i="10"/>
  <c r="BU86" i="8"/>
  <c r="BF16" i="8"/>
  <c r="BR73" i="8"/>
  <c r="N19" i="10"/>
  <c r="BO83" i="8"/>
  <c r="L135" i="8"/>
  <c r="BF168" i="8"/>
  <c r="AW151" i="8"/>
  <c r="BR161" i="8"/>
  <c r="AW107" i="8"/>
  <c r="BF110" i="8"/>
  <c r="BR34" i="8"/>
  <c r="L88" i="8"/>
  <c r="BR149" i="8"/>
  <c r="BU120" i="8"/>
  <c r="Q24" i="10"/>
  <c r="BO140" i="8"/>
  <c r="BR151" i="8"/>
  <c r="L21" i="8"/>
  <c r="BL68" i="8"/>
  <c r="Q40" i="10"/>
  <c r="L139" i="8"/>
  <c r="BI170" i="8"/>
  <c r="BL72" i="8"/>
  <c r="AZ31" i="8"/>
  <c r="BC119" i="8"/>
  <c r="BI10" i="8"/>
  <c r="L43" i="10"/>
  <c r="BR39" i="8"/>
  <c r="AZ63" i="8"/>
  <c r="BU44" i="8"/>
  <c r="BF103" i="8"/>
  <c r="BF72" i="8"/>
  <c r="AW27" i="8"/>
  <c r="BU42" i="8"/>
  <c r="BU143" i="8"/>
  <c r="AW116" i="8"/>
  <c r="AZ175" i="8"/>
  <c r="BO47" i="8"/>
  <c r="BU160" i="8"/>
  <c r="AZ142" i="8"/>
  <c r="BO128" i="8"/>
  <c r="BO111" i="8"/>
  <c r="AW195" i="8"/>
  <c r="AZ171" i="8"/>
  <c r="AW118" i="8"/>
  <c r="BO99" i="8"/>
  <c r="BC70" i="8"/>
  <c r="BO90" i="8"/>
  <c r="BL25" i="8"/>
  <c r="AW75" i="8"/>
  <c r="L77" i="8"/>
  <c r="AW194" i="8"/>
  <c r="BI161" i="8"/>
  <c r="BL179" i="8"/>
  <c r="BL136" i="8"/>
  <c r="BR92" i="8"/>
  <c r="BC67" i="8"/>
  <c r="BL127" i="8"/>
  <c r="BR182" i="8"/>
  <c r="BI96" i="8"/>
  <c r="BR188" i="8"/>
  <c r="BF109" i="8"/>
  <c r="BO172" i="8"/>
  <c r="BU188" i="8"/>
  <c r="BO163" i="8"/>
  <c r="BF200" i="8"/>
  <c r="BI157" i="8"/>
  <c r="L42" i="8"/>
  <c r="BR186" i="8"/>
  <c r="AW109" i="8"/>
  <c r="BI199" i="8"/>
  <c r="BR141" i="8"/>
  <c r="BI117" i="8"/>
  <c r="AW131" i="8"/>
  <c r="BU99" i="8"/>
  <c r="BR24" i="8"/>
  <c r="AZ35" i="8"/>
  <c r="BR11" i="8"/>
  <c r="BI48" i="8"/>
  <c r="L69" i="8"/>
  <c r="BL200" i="8"/>
  <c r="AZ160" i="8"/>
  <c r="BU50" i="8"/>
  <c r="BU157" i="8"/>
  <c r="BR52" i="8"/>
  <c r="BO55" i="8"/>
  <c r="BC48" i="8"/>
  <c r="BI74" i="8"/>
  <c r="BU139" i="8"/>
  <c r="BL59" i="8"/>
  <c r="L52" i="8"/>
  <c r="BF171" i="8"/>
  <c r="BL165" i="8"/>
  <c r="BF64" i="8"/>
  <c r="O24" i="10"/>
  <c r="BR167" i="8"/>
  <c r="BR104" i="8"/>
  <c r="AZ87" i="8"/>
  <c r="BF132" i="8"/>
  <c r="BU141" i="8"/>
  <c r="BL26" i="8"/>
  <c r="AZ148" i="8"/>
  <c r="BR50" i="8"/>
  <c r="BI95" i="8"/>
  <c r="BL105" i="8"/>
  <c r="BR44" i="8"/>
  <c r="BI86" i="8"/>
  <c r="L198" i="8"/>
  <c r="BC25" i="8"/>
  <c r="AW135" i="8"/>
  <c r="BO170" i="8"/>
  <c r="BC96" i="8"/>
  <c r="BU41" i="8"/>
  <c r="BF121" i="8"/>
  <c r="BI183" i="8"/>
  <c r="L191" i="8"/>
  <c r="L145" i="8"/>
  <c r="BL19" i="8"/>
  <c r="BC78" i="8"/>
  <c r="BI156" i="8"/>
  <c r="BO20" i="8"/>
  <c r="BL78" i="8"/>
  <c r="J27" i="10"/>
  <c r="BF95" i="8"/>
  <c r="AZ128" i="8"/>
  <c r="BU196" i="8"/>
  <c r="BF162" i="8"/>
  <c r="AZ129" i="8"/>
  <c r="BF69" i="8"/>
  <c r="BF141" i="8"/>
  <c r="BO116" i="8"/>
  <c r="BL35" i="8"/>
  <c r="BL38" i="8"/>
  <c r="BL48" i="8"/>
  <c r="BO66" i="8"/>
  <c r="BF112" i="8"/>
  <c r="BR9" i="8"/>
  <c r="AZ173" i="8"/>
  <c r="BU71" i="8"/>
  <c r="BU31" i="8"/>
  <c r="BC77" i="8"/>
  <c r="BF117" i="8"/>
  <c r="BR94" i="8"/>
  <c r="L33" i="10"/>
  <c r="AW88" i="8"/>
  <c r="BL156" i="8"/>
  <c r="BU130" i="8"/>
  <c r="L158" i="8"/>
  <c r="BL193" i="8"/>
  <c r="O35" i="10"/>
  <c r="BR65" i="8"/>
  <c r="AZ134" i="8"/>
  <c r="BR95" i="8"/>
  <c r="K30" i="10"/>
  <c r="L113" i="8"/>
  <c r="BO48" i="8"/>
  <c r="K25" i="10"/>
  <c r="BU26" i="8"/>
  <c r="J35" i="10"/>
  <c r="AZ78" i="8"/>
  <c r="BU127" i="8"/>
  <c r="AW120" i="8"/>
  <c r="BC144" i="8"/>
  <c r="BO12" i="8"/>
  <c r="BR59" i="8"/>
  <c r="BU133" i="8"/>
  <c r="BU192" i="8"/>
  <c r="BO18" i="8"/>
  <c r="AW20" i="8"/>
  <c r="AW63" i="8"/>
  <c r="AZ180" i="8"/>
  <c r="BR61" i="8"/>
  <c r="BO28" i="8"/>
  <c r="BI142" i="8"/>
  <c r="BF73" i="8"/>
  <c r="L67" i="8"/>
  <c r="BI54" i="8"/>
  <c r="BR159" i="8"/>
  <c r="AZ55" i="8"/>
  <c r="BL119" i="8"/>
  <c r="L141" i="8"/>
  <c r="L148" i="8"/>
  <c r="BU145" i="8"/>
  <c r="BL44" i="8"/>
  <c r="BF79" i="8"/>
  <c r="BU186" i="8"/>
  <c r="AZ127" i="8"/>
  <c r="BO62" i="8"/>
  <c r="BC112" i="8"/>
  <c r="BI129" i="8"/>
  <c r="BR64" i="8"/>
  <c r="BO86" i="8"/>
  <c r="BC161" i="8"/>
  <c r="AW87" i="8"/>
  <c r="AZ136" i="8"/>
  <c r="BC51" i="8"/>
  <c r="BO194" i="8"/>
  <c r="BR85" i="8"/>
  <c r="BR82" i="8"/>
  <c r="BO200" i="8"/>
  <c r="N20" i="10"/>
  <c r="BL87" i="8"/>
  <c r="L123" i="8"/>
  <c r="L17" i="8"/>
  <c r="BI197" i="8"/>
  <c r="AW138" i="8"/>
  <c r="BL53" i="8"/>
  <c r="BC12" i="8"/>
  <c r="AZ201" i="8"/>
  <c r="BO41" i="8"/>
  <c r="BF74" i="8"/>
  <c r="BO198" i="8"/>
  <c r="AW121" i="8"/>
  <c r="BF91" i="8"/>
  <c r="BU37" i="8"/>
  <c r="BC16" i="8"/>
  <c r="BC38" i="8"/>
  <c r="BR132" i="8"/>
  <c r="Q19" i="10"/>
  <c r="BF100" i="8"/>
  <c r="L144" i="8"/>
  <c r="BR111" i="8"/>
  <c r="AW196" i="8"/>
  <c r="AW97" i="8"/>
  <c r="AZ50" i="8"/>
  <c r="Q36" i="10"/>
  <c r="AW162" i="8"/>
  <c r="L162" i="8"/>
  <c r="BL139" i="8"/>
  <c r="BR31" i="8"/>
  <c r="L199" i="8"/>
  <c r="L34" i="8"/>
  <c r="BC124" i="8"/>
  <c r="L152" i="8"/>
  <c r="BF71" i="8"/>
  <c r="BU94" i="8"/>
  <c r="BR20" i="8"/>
  <c r="BR138" i="8"/>
  <c r="BF155" i="8"/>
  <c r="BI70" i="8"/>
  <c r="I32" i="10"/>
  <c r="L200" i="8"/>
  <c r="BI126" i="8"/>
  <c r="BR130" i="8"/>
  <c r="BU183" i="8"/>
  <c r="BL120" i="8"/>
  <c r="L126" i="8"/>
  <c r="L137" i="8"/>
  <c r="BL166" i="8"/>
  <c r="BL11" i="8"/>
  <c r="BF19" i="8"/>
  <c r="BC156" i="8"/>
  <c r="AW60" i="8"/>
  <c r="P25" i="10"/>
  <c r="BO137" i="8"/>
  <c r="BI36" i="8"/>
  <c r="Q34" i="10"/>
  <c r="AZ62" i="8"/>
  <c r="BR163" i="8"/>
  <c r="BC135" i="8"/>
  <c r="BR13" i="8"/>
  <c r="AW132" i="8"/>
  <c r="BU67" i="8"/>
  <c r="BC91" i="8"/>
  <c r="BF193" i="8"/>
  <c r="BU82" i="8"/>
  <c r="BR46" i="8"/>
  <c r="AZ47" i="8"/>
  <c r="BO17" i="8"/>
  <c r="AZ84" i="8"/>
  <c r="BR131" i="8"/>
  <c r="BL186" i="8"/>
  <c r="BI135" i="8"/>
  <c r="L44" i="8"/>
  <c r="BI28" i="8"/>
  <c r="BO63" i="8"/>
  <c r="Q25" i="10"/>
  <c r="BC66" i="8"/>
  <c r="BO176" i="8"/>
  <c r="BU53" i="8"/>
  <c r="BF46" i="8"/>
  <c r="BC148" i="8"/>
  <c r="BF43" i="8"/>
  <c r="BC146" i="8"/>
  <c r="BI99" i="8"/>
  <c r="BO145" i="8"/>
  <c r="BU115" i="8"/>
  <c r="BL57" i="8"/>
  <c r="M33" i="10"/>
  <c r="BL63" i="8"/>
  <c r="BU52" i="8"/>
  <c r="BL76" i="8"/>
  <c r="BU182" i="8"/>
  <c r="AW173" i="8"/>
  <c r="AZ197" i="8"/>
  <c r="BO132" i="8"/>
  <c r="AZ23" i="8"/>
  <c r="BO175" i="8"/>
  <c r="AW154" i="8"/>
  <c r="BL27" i="8"/>
  <c r="BR175" i="8"/>
  <c r="BF165" i="8"/>
  <c r="AW197" i="8"/>
  <c r="AW13" i="8"/>
  <c r="AW136" i="8"/>
  <c r="BF42" i="8"/>
  <c r="BU177" i="8"/>
  <c r="BF174" i="8"/>
  <c r="BL24" i="8"/>
  <c r="BO149" i="8"/>
  <c r="BR88" i="8"/>
  <c r="BU96" i="8"/>
  <c r="BO112" i="8"/>
  <c r="BL22" i="8"/>
  <c r="BI144" i="8"/>
  <c r="L39" i="8"/>
  <c r="BR89" i="8"/>
  <c r="BF12" i="8"/>
  <c r="BI107" i="8"/>
  <c r="AW150" i="8"/>
  <c r="AZ104" i="8"/>
  <c r="M43" i="10"/>
  <c r="BO39" i="8"/>
  <c r="AW111" i="8"/>
  <c r="AW164" i="8"/>
  <c r="BR136" i="8"/>
  <c r="AZ145" i="8"/>
  <c r="AZ14" i="8"/>
  <c r="BC84" i="8"/>
  <c r="O20" i="10"/>
  <c r="BI149" i="8"/>
  <c r="BL172" i="8"/>
  <c r="L190" i="8"/>
  <c r="BU85" i="8"/>
  <c r="BO190" i="8"/>
  <c r="AZ27" i="8"/>
  <c r="AZ109" i="8"/>
  <c r="L177" i="8"/>
  <c r="L185" i="8"/>
  <c r="AZ29" i="8"/>
  <c r="I34" i="10"/>
  <c r="BF194" i="8"/>
  <c r="BI59" i="8"/>
  <c r="Q35" i="10"/>
  <c r="BI174" i="8"/>
  <c r="L31" i="8"/>
  <c r="AW149" i="8"/>
  <c r="M18" i="10"/>
  <c r="BI134" i="8"/>
  <c r="BF161" i="8"/>
  <c r="BO183" i="8"/>
  <c r="BC110" i="8"/>
  <c r="BR139" i="8"/>
  <c r="BF11" i="8"/>
  <c r="BI20" i="8"/>
  <c r="AZ70" i="8"/>
  <c r="AZ177" i="8"/>
  <c r="AZ200" i="8"/>
  <c r="BF17" i="8"/>
  <c r="N30" i="10"/>
  <c r="BF50" i="8"/>
  <c r="BU75" i="8"/>
  <c r="BI82" i="8"/>
  <c r="BU165" i="8"/>
  <c r="L26" i="10"/>
  <c r="BI103" i="8"/>
  <c r="AZ20" i="8"/>
  <c r="BR27" i="8"/>
  <c r="L65" i="8"/>
  <c r="BO165" i="8"/>
  <c r="BI39" i="8"/>
  <c r="BU62" i="8"/>
  <c r="BU35" i="8"/>
  <c r="L15" i="8"/>
  <c r="BO14" i="8"/>
  <c r="L183" i="8"/>
  <c r="BU45" i="8"/>
  <c r="BO184" i="8"/>
  <c r="BR71" i="8"/>
  <c r="BL157" i="8"/>
  <c r="BC195" i="8"/>
  <c r="AZ44" i="8"/>
  <c r="BC190" i="8"/>
  <c r="BU197" i="8"/>
  <c r="BO130" i="8"/>
  <c r="AW89" i="8"/>
  <c r="BC120" i="8"/>
  <c r="BO153" i="8"/>
  <c r="L155" i="8"/>
  <c r="BI169" i="8"/>
  <c r="BR147" i="8"/>
  <c r="BO185" i="8"/>
  <c r="BO53" i="8"/>
  <c r="BU185" i="8"/>
  <c r="AZ192" i="8"/>
  <c r="BI189" i="8"/>
  <c r="AZ191" i="8"/>
  <c r="BR79" i="8"/>
  <c r="K34" i="10"/>
  <c r="BL47" i="8"/>
  <c r="L115" i="8"/>
  <c r="AZ187" i="8"/>
  <c r="BI12" i="8"/>
  <c r="AZ36" i="8"/>
  <c r="AZ172" i="8"/>
  <c r="AZ168" i="8"/>
  <c r="BO181" i="8"/>
  <c r="BC37" i="8"/>
  <c r="BL100" i="8"/>
  <c r="L40" i="8"/>
  <c r="BC73" i="8"/>
  <c r="BO177" i="8"/>
  <c r="BC74" i="8"/>
  <c r="BC55" i="8"/>
  <c r="AZ131" i="8"/>
  <c r="BI80" i="8"/>
  <c r="BO23" i="8"/>
  <c r="BF160" i="8"/>
  <c r="AZ157" i="8"/>
  <c r="BC105" i="8"/>
  <c r="AW96" i="8"/>
  <c r="L100" i="8"/>
  <c r="AW83" i="8"/>
  <c r="AW32" i="8"/>
  <c r="L205" i="8"/>
  <c r="AW148" i="8"/>
  <c r="K27" i="10"/>
  <c r="AZ158" i="8"/>
  <c r="BO15" i="8"/>
  <c r="N35" i="10"/>
  <c r="AW73" i="8"/>
  <c r="BR155" i="8"/>
  <c r="BR70" i="8"/>
  <c r="BF108" i="8"/>
  <c r="BL192" i="8"/>
  <c r="BF14" i="8"/>
  <c r="BL9" i="8"/>
  <c r="AZ147" i="8"/>
  <c r="BR178" i="8"/>
  <c r="BL80" i="8"/>
  <c r="BO150" i="8"/>
  <c r="BU84" i="8"/>
  <c r="BO33" i="8"/>
  <c r="BC133" i="8"/>
  <c r="AZ188" i="8"/>
  <c r="BR113" i="8"/>
  <c r="BR75" i="8"/>
  <c r="BC30" i="8"/>
  <c r="L30" i="8"/>
  <c r="BI97" i="8"/>
  <c r="BF170" i="8"/>
  <c r="BF150" i="8"/>
  <c r="BF93" i="8"/>
  <c r="BF53" i="8"/>
  <c r="BF41" i="8"/>
  <c r="BU171" i="8"/>
  <c r="BU170" i="8"/>
  <c r="AZ170" i="8"/>
  <c r="BF176" i="8"/>
  <c r="L41" i="8"/>
  <c r="BU24" i="8"/>
  <c r="BR102" i="8"/>
  <c r="AW193" i="8"/>
  <c r="P43" i="10"/>
  <c r="L60" i="8"/>
  <c r="BU56" i="8"/>
  <c r="BU101" i="8"/>
  <c r="BI17" i="8"/>
  <c r="BC176" i="8"/>
  <c r="BU23" i="8"/>
  <c r="BO37" i="8"/>
  <c r="BI179" i="8"/>
  <c r="AZ52" i="8"/>
  <c r="AW124" i="8"/>
  <c r="BI143" i="8"/>
  <c r="BL81" i="8"/>
  <c r="AZ186" i="8"/>
  <c r="BU179" i="8"/>
  <c r="AZ114" i="8"/>
  <c r="BF178" i="8"/>
  <c r="AZ155" i="8"/>
  <c r="BC85" i="8"/>
  <c r="BR81" i="8"/>
  <c r="J25" i="10"/>
  <c r="L91" i="8"/>
  <c r="BU81" i="8"/>
  <c r="BU55" i="8"/>
  <c r="BO197" i="8"/>
  <c r="AZ72" i="8"/>
  <c r="AZ46" i="8"/>
  <c r="AZ130" i="8"/>
  <c r="BI78" i="8"/>
  <c r="BC100" i="8"/>
  <c r="O39" i="10"/>
  <c r="BF116" i="8"/>
  <c r="BL42" i="8"/>
  <c r="BU36" i="8"/>
  <c r="BC188" i="8"/>
  <c r="BR68" i="8"/>
  <c r="BI46" i="8"/>
  <c r="BL141" i="8"/>
  <c r="AW98" i="8"/>
  <c r="BF84" i="8"/>
  <c r="BI125" i="8"/>
  <c r="AZ97" i="8"/>
  <c r="BR160" i="8"/>
  <c r="BL138" i="8"/>
  <c r="L87" i="8"/>
  <c r="BR47" i="8"/>
  <c r="L169" i="8"/>
  <c r="BF66" i="8"/>
  <c r="L74" i="8"/>
  <c r="AZ115" i="8"/>
  <c r="BR25" i="8"/>
  <c r="BC143" i="8"/>
  <c r="L142" i="8"/>
  <c r="BR198" i="8"/>
  <c r="BF47" i="8"/>
  <c r="AZ68" i="8"/>
  <c r="BU66" i="8"/>
  <c r="BL133" i="8"/>
  <c r="BF21" i="8"/>
  <c r="BF158" i="8"/>
  <c r="K32" i="10"/>
  <c r="AW16" i="8"/>
  <c r="BC108" i="8"/>
  <c r="BL185" i="8"/>
  <c r="BU102" i="8"/>
  <c r="BL64" i="8"/>
  <c r="BO46" i="8"/>
  <c r="L154" i="8"/>
  <c r="BL142" i="8"/>
  <c r="N43" i="10"/>
  <c r="BR145" i="8"/>
  <c r="N24" i="10"/>
  <c r="BR38" i="8"/>
  <c r="K26" i="10"/>
  <c r="BI25" i="8"/>
  <c r="BU147" i="8"/>
  <c r="BI130" i="8"/>
  <c r="BU155" i="8"/>
  <c r="BO159" i="8"/>
  <c r="L168" i="8"/>
  <c r="BF120" i="8"/>
  <c r="BI115" i="8"/>
  <c r="AW153" i="8"/>
  <c r="BO11" i="8"/>
  <c r="AW166" i="8"/>
  <c r="AW119" i="8"/>
  <c r="BL61" i="8"/>
  <c r="AZ54" i="8"/>
  <c r="BC174" i="8"/>
  <c r="J40" i="10"/>
  <c r="AZ25" i="8"/>
  <c r="BF144" i="8"/>
  <c r="BI69" i="8"/>
  <c r="AZ184" i="8"/>
  <c r="BO87" i="8"/>
  <c r="BR97" i="8"/>
  <c r="AW9" i="8"/>
  <c r="BC71" i="8"/>
  <c r="BO57" i="8"/>
  <c r="AW72" i="8"/>
  <c r="BI38" i="8"/>
  <c r="BL103" i="8"/>
  <c r="BO89" i="8"/>
  <c r="BR142" i="8"/>
  <c r="AW106" i="8"/>
  <c r="L129" i="8"/>
  <c r="BU159" i="8"/>
  <c r="BL77" i="8"/>
  <c r="AW55" i="8"/>
  <c r="AZ139" i="8"/>
  <c r="BC191" i="8"/>
  <c r="BO146" i="8"/>
  <c r="BL117" i="8"/>
  <c r="AW90" i="8"/>
  <c r="AW91" i="8"/>
  <c r="BI30" i="8"/>
  <c r="BC129" i="8"/>
  <c r="BC147" i="8"/>
  <c r="L97" i="8"/>
  <c r="BO107" i="8"/>
  <c r="BO25" i="8"/>
  <c r="BL55" i="8"/>
  <c r="L112" i="8"/>
  <c r="AZ123" i="8"/>
  <c r="BI132" i="8"/>
  <c r="BO21" i="8"/>
  <c r="L32" i="8"/>
  <c r="BO196" i="8"/>
  <c r="BC199" i="8"/>
  <c r="AW182" i="8"/>
  <c r="AZ193" i="8"/>
  <c r="BI123" i="8"/>
  <c r="AW125" i="8"/>
  <c r="AZ138" i="8"/>
  <c r="AW52" i="8"/>
  <c r="BL74" i="8"/>
  <c r="AZ39" i="8"/>
  <c r="AZ183" i="8"/>
  <c r="BC18" i="8"/>
  <c r="AW44" i="8"/>
  <c r="AZ33" i="8"/>
  <c r="BU20" i="8"/>
  <c r="BR16" i="8"/>
  <c r="BR154" i="8"/>
  <c r="BR84" i="8"/>
  <c r="BO76" i="8"/>
  <c r="BI9" i="8"/>
  <c r="AW29" i="8"/>
  <c r="BL189" i="8"/>
  <c r="BI128" i="8"/>
  <c r="AZ79" i="8"/>
  <c r="M40" i="10"/>
  <c r="BC138" i="8"/>
  <c r="BU21" i="8"/>
  <c r="BF166" i="8"/>
  <c r="BI50" i="8"/>
  <c r="BF56" i="8"/>
  <c r="L24" i="10"/>
  <c r="AW64" i="8"/>
  <c r="AW92" i="8"/>
  <c r="AW82" i="8"/>
  <c r="BO32" i="8"/>
  <c r="BC168" i="8"/>
  <c r="BO193" i="8"/>
  <c r="O19" i="10"/>
  <c r="BU194" i="8"/>
  <c r="BO44" i="8"/>
  <c r="BO199" i="8"/>
  <c r="BF58" i="8"/>
  <c r="L134" i="8"/>
  <c r="L118" i="8"/>
  <c r="BL89" i="8"/>
  <c r="L27" i="10"/>
  <c r="BF51" i="8"/>
  <c r="AZ117" i="8"/>
  <c r="BL168" i="8"/>
  <c r="AZ24" i="8"/>
  <c r="BC98" i="8"/>
  <c r="L62" i="8"/>
  <c r="L40" i="10"/>
  <c r="BO154" i="8"/>
  <c r="AZ73" i="8"/>
  <c r="BR192" i="8"/>
  <c r="BR72" i="8"/>
  <c r="BI166" i="8"/>
  <c r="AZ143" i="8"/>
  <c r="BI162" i="8"/>
  <c r="BI14" i="8"/>
  <c r="L189" i="8"/>
  <c r="BF127" i="8"/>
  <c r="L53" i="8"/>
  <c r="BL163" i="8"/>
  <c r="BF82" i="8"/>
  <c r="BO56" i="8"/>
  <c r="BL196" i="8"/>
  <c r="AZ64" i="8"/>
  <c r="BC9" i="8"/>
  <c r="BI137" i="8"/>
  <c r="AW23" i="8"/>
  <c r="N36" i="10"/>
  <c r="BU27" i="8"/>
  <c r="AZ156" i="8"/>
  <c r="BC149" i="8"/>
  <c r="L82" i="8"/>
  <c r="AZ92" i="8"/>
  <c r="J31" i="10"/>
  <c r="BU187" i="8"/>
  <c r="BR19" i="8"/>
  <c r="BL96" i="8"/>
  <c r="BF104" i="8"/>
  <c r="BL18" i="8"/>
  <c r="AZ19" i="8"/>
  <c r="I40" i="10"/>
  <c r="BI136" i="8"/>
  <c r="L24" i="8"/>
  <c r="BC36" i="8"/>
  <c r="BO97" i="8"/>
  <c r="BU79" i="8"/>
  <c r="BR173" i="8"/>
  <c r="AZ41" i="8"/>
  <c r="L131" i="8"/>
  <c r="AW186" i="8"/>
  <c r="L81" i="8"/>
  <c r="BO123" i="8"/>
  <c r="BO179" i="8"/>
  <c r="BF153" i="8"/>
  <c r="BC33" i="8"/>
  <c r="BI168" i="8"/>
  <c r="BC194" i="8"/>
  <c r="BU175" i="8"/>
  <c r="BI22" i="8"/>
  <c r="BO22" i="8"/>
  <c r="L93" i="8"/>
  <c r="BR57" i="8"/>
  <c r="AW177" i="8"/>
  <c r="BI185" i="8"/>
  <c r="L58" i="8"/>
  <c r="BC28" i="8"/>
  <c r="BU167" i="8"/>
  <c r="BL101" i="8"/>
  <c r="L163" i="8"/>
  <c r="N39" i="10"/>
  <c r="BR140" i="8"/>
  <c r="BR42" i="8"/>
  <c r="AW122" i="8"/>
  <c r="BU131" i="8"/>
  <c r="AZ49" i="8"/>
  <c r="BO195" i="8"/>
  <c r="H40" i="10"/>
  <c r="AZ116" i="8"/>
  <c r="AW179" i="8"/>
  <c r="BC167" i="8"/>
  <c r="AW126" i="8"/>
  <c r="BC125" i="8"/>
  <c r="L83" i="8"/>
  <c r="BL90" i="8"/>
  <c r="BL161" i="8"/>
  <c r="AZ106" i="8"/>
  <c r="AW62" i="8"/>
  <c r="AZ88" i="8"/>
  <c r="BO180" i="8"/>
  <c r="BO136" i="8"/>
  <c r="L204" i="8"/>
  <c r="BL37" i="8"/>
  <c r="AZ15" i="8"/>
  <c r="AW33" i="8"/>
  <c r="BI29" i="8"/>
  <c r="AZ154" i="8"/>
  <c r="BO106" i="8"/>
  <c r="AZ96" i="8"/>
  <c r="BR23" i="8"/>
  <c r="BC62" i="8"/>
  <c r="K20" i="10"/>
  <c r="AZ26" i="8"/>
  <c r="L156" i="8"/>
  <c r="BR196" i="8"/>
  <c r="AZ40" i="8"/>
  <c r="BI146" i="8"/>
  <c r="BO156" i="8"/>
  <c r="J36" i="10"/>
  <c r="P40" i="10"/>
  <c r="BC34" i="8"/>
  <c r="BL187" i="8"/>
  <c r="L124" i="8"/>
  <c r="BU152" i="8"/>
  <c r="I27" i="10"/>
  <c r="BR164" i="8"/>
  <c r="BR62" i="8"/>
  <c r="BR152" i="8"/>
  <c r="AZ75" i="8"/>
  <c r="BR83" i="8"/>
  <c r="AW47" i="8"/>
  <c r="BU59" i="8"/>
  <c r="BC198" i="8"/>
  <c r="BC59" i="8"/>
  <c r="BI121" i="8"/>
  <c r="P26" i="10"/>
  <c r="BR134" i="8"/>
  <c r="BF86" i="8"/>
  <c r="BF140" i="8"/>
  <c r="AZ167" i="8"/>
  <c r="BC19" i="8"/>
  <c r="BC86" i="8"/>
  <c r="BL73" i="8"/>
  <c r="AZ179" i="8"/>
  <c r="BL194" i="8"/>
  <c r="BR43" i="8"/>
  <c r="BI193" i="8"/>
  <c r="AZ122" i="8"/>
  <c r="BU121" i="8"/>
  <c r="AZ60" i="8"/>
  <c r="BL40" i="8"/>
  <c r="AZ21" i="8"/>
  <c r="BF65" i="8"/>
  <c r="BU191" i="8"/>
  <c r="BU169" i="8"/>
  <c r="BU13" i="8"/>
  <c r="AW152" i="8"/>
  <c r="BF35" i="8"/>
  <c r="BF32" i="8"/>
  <c r="J33" i="10"/>
  <c r="L45" i="8"/>
  <c r="BF115" i="8"/>
  <c r="AW127" i="8"/>
  <c r="BU189" i="8"/>
  <c r="L29" i="8"/>
  <c r="BL146" i="8"/>
  <c r="L165" i="8"/>
  <c r="BR26" i="8"/>
  <c r="AZ99" i="8"/>
  <c r="AW139" i="8"/>
  <c r="I26" i="10"/>
  <c r="AZ198" i="8"/>
  <c r="BO131" i="8"/>
  <c r="AW174" i="8"/>
  <c r="BR125" i="8"/>
  <c r="BI100" i="8"/>
  <c r="BU161" i="8"/>
  <c r="BR91" i="8"/>
  <c r="L10" i="8"/>
  <c r="BL132" i="8"/>
  <c r="BL171" i="8"/>
  <c r="BU64" i="8"/>
  <c r="BU150" i="8"/>
  <c r="L122" i="8"/>
  <c r="BI87" i="8"/>
  <c r="BO43" i="8"/>
  <c r="L103" i="8"/>
  <c r="AW176" i="8"/>
  <c r="AZ111" i="8"/>
  <c r="BO138" i="8"/>
  <c r="BR109" i="8"/>
  <c r="BO119" i="8"/>
  <c r="AW74" i="8"/>
  <c r="AZ164" i="8"/>
  <c r="BC187" i="8"/>
  <c r="BC63" i="8"/>
  <c r="BR30" i="8"/>
  <c r="BL174" i="8"/>
  <c r="BI72" i="8"/>
  <c r="L19" i="8"/>
  <c r="BC104" i="8"/>
  <c r="L133" i="8"/>
  <c r="AW171" i="8"/>
  <c r="BL84" i="8"/>
  <c r="BR54" i="8"/>
  <c r="BR22" i="8"/>
  <c r="BO113" i="8"/>
  <c r="L47" i="8"/>
  <c r="L128" i="8"/>
  <c r="O32" i="10"/>
  <c r="BU70" i="8"/>
  <c r="I30" i="10"/>
  <c r="BR176" i="8"/>
  <c r="Q20" i="10"/>
  <c r="BI23" i="8"/>
  <c r="BF25" i="8"/>
  <c r="BL115" i="8"/>
  <c r="BC107" i="8"/>
  <c r="BC46" i="8"/>
  <c r="BU98" i="8"/>
  <c r="AW71" i="8"/>
  <c r="BF94" i="8"/>
  <c r="AW184" i="8"/>
  <c r="AW181" i="8"/>
  <c r="BO65" i="8"/>
  <c r="AZ18" i="8"/>
  <c r="BC142" i="8"/>
  <c r="BR193" i="8"/>
  <c r="BI108" i="8"/>
  <c r="L153" i="8"/>
  <c r="AW48" i="8"/>
  <c r="BL167" i="8"/>
  <c r="AW41" i="8"/>
  <c r="BI75" i="8"/>
  <c r="AW143" i="8"/>
  <c r="BC13" i="8"/>
  <c r="BU28" i="8"/>
  <c r="AZ161" i="8"/>
  <c r="P27" i="10"/>
  <c r="L37" i="8"/>
  <c r="BF183" i="8"/>
  <c r="BC65" i="8"/>
  <c r="M34" i="10"/>
  <c r="AW156" i="8"/>
  <c r="BO115" i="8"/>
  <c r="BL155" i="8"/>
  <c r="BC114" i="8"/>
  <c r="BF36" i="8"/>
  <c r="BC159" i="8"/>
  <c r="BR100" i="8"/>
  <c r="L46" i="8"/>
  <c r="M36" i="10"/>
  <c r="BL164" i="8"/>
  <c r="BL151" i="8"/>
  <c r="L166" i="8"/>
  <c r="BR67" i="8"/>
  <c r="BI79" i="8"/>
  <c r="BL111" i="8"/>
  <c r="AZ120" i="8"/>
  <c r="BC130" i="8"/>
  <c r="BI194" i="8"/>
  <c r="BF192" i="8"/>
  <c r="BI120" i="8"/>
  <c r="BU80" i="8"/>
  <c r="BO117" i="8"/>
  <c r="BO192" i="8"/>
  <c r="L197" i="8"/>
  <c r="BO98" i="8"/>
  <c r="BU144" i="8"/>
  <c r="BO88" i="8"/>
  <c r="BC42" i="8"/>
  <c r="L59" i="8"/>
  <c r="BL154" i="8"/>
  <c r="BF78" i="8"/>
  <c r="BU73" i="8"/>
  <c r="BO51" i="8"/>
  <c r="BO191" i="8"/>
  <c r="BC54" i="8"/>
  <c r="BF61" i="8"/>
  <c r="AW37" i="8"/>
  <c r="BC93" i="8"/>
  <c r="BL107" i="8"/>
  <c r="L194" i="8"/>
  <c r="J18" i="10"/>
  <c r="BC11" i="8"/>
  <c r="BO75" i="8"/>
  <c r="BU15" i="8"/>
  <c r="AW110" i="8"/>
  <c r="AZ51" i="8"/>
  <c r="BR49" i="8"/>
  <c r="L56" i="8"/>
  <c r="L119" i="8"/>
  <c r="BU119" i="8"/>
  <c r="I36" i="10"/>
  <c r="BF187" i="8"/>
  <c r="L84" i="8"/>
  <c r="BO64" i="8"/>
  <c r="BO173" i="8"/>
  <c r="AW21" i="8"/>
  <c r="BL106" i="8"/>
  <c r="BL134" i="8"/>
  <c r="L32" i="10"/>
  <c r="BL86" i="8"/>
  <c r="BO166" i="8"/>
  <c r="M19" i="10"/>
  <c r="BI64" i="8"/>
  <c r="L34" i="10"/>
  <c r="BR191" i="8"/>
  <c r="BU16" i="8"/>
  <c r="BL32" i="8"/>
  <c r="AW70" i="8"/>
  <c r="BI89" i="8"/>
  <c r="BL33" i="8"/>
  <c r="AZ89" i="8"/>
  <c r="BL170" i="8"/>
  <c r="BL30" i="8"/>
  <c r="BC22" i="8"/>
  <c r="AW172" i="8"/>
  <c r="L50" i="8"/>
  <c r="Q26" i="10"/>
  <c r="N27" i="10"/>
  <c r="L66" i="8"/>
  <c r="BO158" i="8"/>
  <c r="BO103" i="8"/>
  <c r="BI173" i="8"/>
  <c r="BR180" i="8"/>
  <c r="BI118" i="8"/>
  <c r="BF98" i="8"/>
  <c r="BU95" i="8"/>
  <c r="BL39" i="8"/>
  <c r="AZ108" i="8"/>
  <c r="BL46" i="8"/>
  <c r="AZ119" i="8"/>
  <c r="AW80" i="8"/>
  <c r="BO118" i="8"/>
  <c r="AZ141" i="8"/>
  <c r="BL79" i="8"/>
  <c r="BU156" i="8"/>
  <c r="BF182" i="8"/>
  <c r="BC15" i="8"/>
  <c r="AW79" i="8"/>
  <c r="BO79" i="8"/>
  <c r="BO114" i="8"/>
  <c r="AZ71" i="8"/>
  <c r="BF85" i="8"/>
  <c r="BU174" i="8"/>
  <c r="AZ82" i="8"/>
  <c r="BR87" i="8"/>
  <c r="AW18" i="8"/>
  <c r="L79" i="8"/>
  <c r="BU103" i="8"/>
  <c r="BF70" i="8"/>
  <c r="AW133" i="8"/>
  <c r="J39" i="10"/>
  <c r="BC27" i="8"/>
  <c r="BC102" i="8"/>
  <c r="BF48" i="8"/>
  <c r="AW142" i="8"/>
  <c r="BC170" i="8"/>
  <c r="BC14" i="8"/>
  <c r="BL195" i="8"/>
  <c r="BF27" i="8"/>
  <c r="BL125" i="8"/>
  <c r="BU92" i="8"/>
  <c r="BO171" i="8"/>
  <c r="BU33" i="8"/>
  <c r="O26" i="10"/>
  <c r="AZ194" i="8"/>
  <c r="BR98" i="8"/>
  <c r="AW19" i="8"/>
  <c r="BL62" i="8"/>
  <c r="BC164" i="8"/>
  <c r="BU110" i="8"/>
  <c r="BU137" i="8"/>
  <c r="L78" i="8"/>
  <c r="BO93" i="8"/>
  <c r="BR187" i="8"/>
  <c r="BF119" i="8"/>
  <c r="BU12" i="8"/>
  <c r="AW145" i="8"/>
  <c r="BU129" i="8"/>
  <c r="AW200" i="8"/>
  <c r="BR172" i="8"/>
  <c r="AZ189" i="8"/>
  <c r="AW31" i="8"/>
  <c r="AZ185" i="8"/>
  <c r="AW76" i="8"/>
  <c r="BL60" i="8"/>
  <c r="BC68" i="8"/>
  <c r="BU74" i="8"/>
  <c r="AZ132" i="8"/>
  <c r="BL112" i="8"/>
  <c r="AW117" i="8"/>
  <c r="AZ81" i="8"/>
  <c r="BO152" i="8"/>
  <c r="AW141" i="8"/>
  <c r="BC95" i="8"/>
  <c r="L18" i="8"/>
  <c r="BR21" i="8"/>
  <c r="I25" i="10"/>
  <c r="BC26" i="8"/>
  <c r="BI116" i="8"/>
  <c r="BI182" i="8"/>
  <c r="P24" i="10"/>
  <c r="BC163" i="8"/>
  <c r="AZ178" i="8"/>
  <c r="BI73" i="8"/>
  <c r="BR179" i="8"/>
  <c r="BI60" i="8"/>
  <c r="AW163" i="8"/>
  <c r="BF195" i="8"/>
  <c r="BC127" i="8"/>
  <c r="L175" i="8"/>
  <c r="BO26" i="8"/>
  <c r="AZ174" i="8"/>
  <c r="BO77" i="8"/>
  <c r="BI31" i="8"/>
  <c r="BL173" i="8"/>
  <c r="BC173" i="8"/>
  <c r="BF181" i="8"/>
  <c r="L196" i="8"/>
  <c r="AW84" i="8"/>
  <c r="J26" i="10"/>
  <c r="BR37" i="8"/>
  <c r="BU199" i="8"/>
  <c r="P33" i="10"/>
  <c r="BL143" i="8"/>
  <c r="AW137" i="8"/>
  <c r="AW114" i="8"/>
  <c r="BL109" i="8"/>
  <c r="BF83" i="8"/>
  <c r="Q33" i="10"/>
  <c r="BF136" i="8"/>
  <c r="L151" i="8"/>
  <c r="K39" i="10"/>
  <c r="BU153" i="8"/>
  <c r="BR108" i="8"/>
  <c r="BR190" i="8"/>
  <c r="BU60" i="8"/>
  <c r="AZ101" i="8"/>
  <c r="BO160" i="8"/>
  <c r="AZ58" i="8"/>
  <c r="K19" i="10"/>
  <c r="BI187" i="8"/>
  <c r="AW59" i="8"/>
  <c r="N18" i="10"/>
  <c r="AW183" i="8"/>
  <c r="AW191" i="8"/>
  <c r="L187" i="8"/>
  <c r="BU118" i="8"/>
  <c r="BF107" i="8"/>
  <c r="BL94" i="8"/>
  <c r="K24" i="10"/>
  <c r="BF185" i="8"/>
  <c r="L117" i="8"/>
  <c r="BF151" i="8"/>
  <c r="BI65" i="8"/>
  <c r="BC132" i="8"/>
  <c r="BR144" i="8"/>
  <c r="L90" i="8"/>
  <c r="BU18" i="8"/>
  <c r="BU113" i="8"/>
  <c r="BR56" i="8"/>
  <c r="L9" i="8"/>
  <c r="BO174" i="8"/>
  <c r="BC88" i="8"/>
  <c r="L28" i="8"/>
  <c r="BR127" i="8"/>
  <c r="BL152" i="8"/>
  <c r="BF147" i="8"/>
  <c r="BF24" i="8"/>
  <c r="AZ196" i="8"/>
  <c r="AZ169" i="8"/>
  <c r="BU163" i="8"/>
  <c r="BI41" i="8"/>
  <c r="BL153" i="8"/>
  <c r="BI148" i="8"/>
  <c r="BI145" i="8"/>
  <c r="BU181" i="8"/>
  <c r="BL23" i="8"/>
  <c r="AW185" i="8"/>
  <c r="BL12" i="8"/>
  <c r="L120" i="8"/>
  <c r="AW15" i="8"/>
  <c r="AZ17" i="8"/>
  <c r="AW11" i="8"/>
  <c r="AW26" i="8"/>
  <c r="L63" i="8"/>
  <c r="AW134" i="8"/>
  <c r="BU58" i="8"/>
  <c r="BF29" i="8"/>
  <c r="BU178" i="8"/>
  <c r="BR150" i="8"/>
  <c r="BR170" i="8"/>
  <c r="BI163" i="8"/>
  <c r="BL43" i="8"/>
  <c r="BI105" i="8"/>
  <c r="BC49" i="8"/>
  <c r="BI24" i="8"/>
  <c r="L72" i="8"/>
  <c r="BU123" i="8"/>
  <c r="BO19" i="8"/>
  <c r="BF149" i="8"/>
  <c r="BC69" i="8"/>
  <c r="Q18" i="10"/>
  <c r="BR101" i="8"/>
  <c r="AW159" i="8"/>
  <c r="L14" i="8"/>
  <c r="BC150" i="8"/>
  <c r="I33" i="10"/>
  <c r="O34" i="10"/>
  <c r="AW43" i="8"/>
  <c r="BF22" i="8"/>
  <c r="BR17" i="8"/>
  <c r="BR103" i="8"/>
  <c r="AW103" i="8"/>
  <c r="BR168" i="8"/>
  <c r="L105" i="8"/>
  <c r="BO147" i="8"/>
  <c r="BO157" i="8"/>
  <c r="L68" i="8"/>
  <c r="AZ57" i="8"/>
  <c r="L35" i="10"/>
  <c r="BU173" i="8"/>
  <c r="BR120" i="8"/>
  <c r="BC160" i="8"/>
  <c r="BF125" i="8"/>
  <c r="BI141" i="8"/>
  <c r="AZ34" i="8"/>
  <c r="AW199" i="8"/>
  <c r="BR55" i="8"/>
  <c r="BF188" i="8"/>
  <c r="BO95" i="8"/>
  <c r="AW192" i="8"/>
  <c r="L12" i="8"/>
  <c r="BI111" i="8"/>
  <c r="L51" i="8"/>
  <c r="L19" i="10"/>
  <c r="BO70" i="8"/>
  <c r="L130" i="8"/>
  <c r="BL69" i="8"/>
  <c r="BI61" i="8"/>
  <c r="BO169" i="8"/>
  <c r="BL116" i="8"/>
  <c r="BU112" i="8"/>
  <c r="BF197" i="8"/>
  <c r="I24" i="10"/>
  <c r="BO101" i="8"/>
  <c r="BL178" i="8"/>
  <c r="BO52" i="8"/>
  <c r="BC61" i="8"/>
  <c r="BC123" i="8"/>
  <c r="L11" i="8"/>
  <c r="BR36" i="8"/>
  <c r="AW128" i="8"/>
  <c r="L110" i="8"/>
  <c r="BL190" i="8"/>
  <c r="L150" i="8"/>
  <c r="L98" i="8"/>
  <c r="BI44" i="8"/>
  <c r="BL83" i="8"/>
  <c r="BC97" i="8"/>
  <c r="L31" i="10"/>
  <c r="BI190" i="8"/>
  <c r="BO189" i="8"/>
  <c r="BO94" i="8"/>
  <c r="L38" i="8"/>
  <c r="L201" i="8"/>
  <c r="AZ150" i="8"/>
  <c r="BF186" i="8"/>
  <c r="AZ166" i="8"/>
  <c r="BC158" i="8"/>
  <c r="BF137" i="8"/>
  <c r="BL17" i="8"/>
  <c r="BL118" i="8"/>
  <c r="AZ165" i="8"/>
  <c r="L71" i="8"/>
  <c r="BU132" i="8"/>
  <c r="BU108" i="8"/>
  <c r="BL191" i="8"/>
  <c r="BL121" i="8"/>
  <c r="BO105" i="8"/>
  <c r="BO69" i="8"/>
  <c r="BC47" i="8"/>
  <c r="BI160" i="8"/>
  <c r="BF54" i="8"/>
  <c r="BF154" i="8"/>
  <c r="AW100" i="8"/>
  <c r="BO72" i="8"/>
  <c r="BR121" i="8"/>
  <c r="BR12" i="8"/>
  <c r="AW14" i="8"/>
  <c r="K31" i="10"/>
  <c r="BI180" i="8"/>
  <c r="AZ37" i="8"/>
  <c r="BR199" i="8"/>
  <c r="BU22" i="8"/>
  <c r="BL34" i="8"/>
  <c r="BU158" i="8"/>
  <c r="AW46" i="8"/>
  <c r="BL123" i="8"/>
  <c r="BI177" i="8"/>
  <c r="BF143" i="8"/>
  <c r="L132" i="8"/>
  <c r="BI124" i="8"/>
  <c r="BC139" i="8"/>
  <c r="P19" i="10"/>
  <c r="BC185" i="8"/>
  <c r="BU134" i="8"/>
  <c r="AZ121" i="8"/>
  <c r="BF75" i="8"/>
  <c r="BO40" i="8"/>
  <c r="BL102" i="8"/>
  <c r="BC140" i="8"/>
  <c r="AZ74" i="8"/>
  <c r="AZ95" i="8"/>
  <c r="BC23" i="8"/>
  <c r="BI164" i="8"/>
  <c r="BC113" i="8"/>
  <c r="BR189" i="8"/>
  <c r="BR123" i="8"/>
  <c r="BF130" i="8"/>
  <c r="BC10" i="8"/>
  <c r="L39" i="10"/>
  <c r="BL104" i="8"/>
  <c r="BL198" i="8"/>
  <c r="BR90" i="8"/>
  <c r="BO162" i="8"/>
  <c r="BO143" i="8"/>
  <c r="BC111" i="8"/>
  <c r="BC79" i="8"/>
  <c r="BF189" i="8"/>
  <c r="BU90" i="8"/>
  <c r="AZ133" i="8"/>
  <c r="BR63" i="8"/>
  <c r="BI91" i="8"/>
  <c r="BO151" i="8"/>
  <c r="BR169" i="8"/>
  <c r="BI55" i="8"/>
  <c r="AZ112" i="8"/>
  <c r="BC136" i="8"/>
  <c r="N32" i="10"/>
  <c r="BU30" i="8"/>
  <c r="AW17" i="8"/>
  <c r="BR60" i="8"/>
  <c r="BC128" i="8"/>
  <c r="BL45" i="8"/>
  <c r="AZ59" i="8"/>
  <c r="AZ48" i="8"/>
  <c r="AW38" i="8"/>
  <c r="Q30" i="10"/>
  <c r="BO45" i="8"/>
  <c r="BF96" i="8"/>
  <c r="BR137" i="8"/>
  <c r="BL199" i="8"/>
  <c r="N25" i="10"/>
  <c r="BR153" i="8"/>
  <c r="BC152" i="8"/>
  <c r="AW112" i="8"/>
  <c r="AW104" i="8"/>
  <c r="BI49" i="8"/>
  <c r="BL158" i="8"/>
  <c r="BF128" i="8"/>
  <c r="BU126" i="8"/>
  <c r="BI58" i="8"/>
  <c r="BI62" i="8"/>
  <c r="AZ135" i="8"/>
  <c r="BU136" i="8"/>
  <c r="BI66" i="8"/>
  <c r="BL20" i="8"/>
  <c r="BC118" i="8"/>
  <c r="L30" i="10"/>
  <c r="BI191" i="8"/>
  <c r="BL184" i="8"/>
  <c r="AZ12" i="8"/>
  <c r="BU78" i="8"/>
  <c r="AZ11" i="8"/>
  <c r="BI77" i="8"/>
  <c r="BF68" i="8"/>
  <c r="AW53" i="8"/>
  <c r="BF139" i="8"/>
  <c r="BR118" i="8"/>
  <c r="L146" i="8"/>
  <c r="BU57" i="8"/>
  <c r="BL122" i="8"/>
  <c r="BC154" i="8"/>
  <c r="BC131" i="8"/>
  <c r="BU176" i="8"/>
  <c r="L125" i="8"/>
  <c r="BF80" i="8"/>
  <c r="BF15" i="8"/>
  <c r="I39" i="10"/>
  <c r="BL162" i="8"/>
  <c r="AW140" i="8"/>
  <c r="BU47" i="8"/>
  <c r="BF57" i="8"/>
  <c r="BL56" i="8"/>
  <c r="BI51" i="8"/>
  <c r="BO91" i="8"/>
  <c r="BU148" i="8"/>
  <c r="I18" i="10"/>
  <c r="BF106" i="8"/>
  <c r="BO80" i="8"/>
  <c r="BR105" i="8"/>
  <c r="BO60" i="8"/>
  <c r="BL31" i="8"/>
  <c r="BF184" i="8"/>
  <c r="BO96" i="8"/>
  <c r="AW169" i="8"/>
  <c r="L43" i="8"/>
  <c r="L49" i="8"/>
  <c r="BI15" i="8"/>
  <c r="BU65" i="8"/>
  <c r="BO108" i="8"/>
  <c r="BI181" i="8"/>
  <c r="BC141" i="8"/>
  <c r="BL82" i="8"/>
  <c r="M32" i="10"/>
  <c r="BL70" i="8"/>
  <c r="AW86" i="8"/>
  <c r="BL176" i="8"/>
  <c r="BU114" i="8"/>
  <c r="BU38" i="8"/>
  <c r="AW81" i="8"/>
  <c r="BC179" i="8"/>
  <c r="Q43" i="10"/>
  <c r="BC83" i="8"/>
  <c r="BC103" i="8"/>
  <c r="BR76" i="8"/>
  <c r="K43" i="10"/>
  <c r="BC178" i="8"/>
  <c r="BF77" i="8"/>
  <c r="L85" i="8"/>
  <c r="BO188" i="8"/>
  <c r="O40" i="10"/>
  <c r="M24" i="10"/>
  <c r="BR165" i="8"/>
  <c r="BF135" i="8"/>
  <c r="O43" i="10"/>
  <c r="L48" i="8"/>
  <c r="N34" i="10"/>
  <c r="AZ43" i="8"/>
  <c r="BF133" i="8"/>
  <c r="BO124" i="8"/>
  <c r="BC106" i="8"/>
  <c r="AW58" i="8"/>
  <c r="BI192" i="8"/>
  <c r="BU111" i="8"/>
  <c r="BF123" i="8"/>
  <c r="BI85" i="8"/>
  <c r="BF129" i="8"/>
  <c r="L108" i="8"/>
  <c r="BI131" i="8"/>
  <c r="AZ42" i="8"/>
  <c r="O36" i="10"/>
  <c r="BR148" i="8"/>
  <c r="AZ151" i="8"/>
  <c r="BF148" i="8"/>
  <c r="N33" i="10"/>
  <c r="K40" i="10"/>
  <c r="I31" i="10"/>
  <c r="BI40" i="8"/>
  <c r="BU32" i="8"/>
  <c r="BI67" i="8"/>
  <c r="AZ118" i="8"/>
  <c r="BO54" i="8"/>
  <c r="BR166" i="8"/>
  <c r="AW40" i="8"/>
  <c r="BC192" i="8"/>
  <c r="BI93" i="8"/>
  <c r="P35" i="10"/>
  <c r="BO129" i="8"/>
  <c r="BF124" i="8"/>
  <c r="BC117" i="8"/>
  <c r="AW190" i="8"/>
  <c r="BC197" i="8"/>
  <c r="J24" i="10"/>
  <c r="BR45" i="8"/>
  <c r="BF13" i="8"/>
  <c r="AW24" i="8"/>
  <c r="AW115" i="8"/>
  <c r="AX115" i="8" l="1"/>
  <c r="AL115" i="8"/>
  <c r="AL24" i="8"/>
  <c r="BG13" i="8"/>
  <c r="BS45" i="8"/>
  <c r="BS46" i="8" s="1"/>
  <c r="BS47" i="8" s="1"/>
  <c r="BS48" i="8" s="1"/>
  <c r="BS49" i="8" s="1"/>
  <c r="BD197" i="8"/>
  <c r="BD198" i="8" s="1"/>
  <c r="AL190" i="8"/>
  <c r="BD117" i="8"/>
  <c r="BP129" i="8"/>
  <c r="BJ93" i="8"/>
  <c r="AX40" i="8"/>
  <c r="AX41" i="8" s="1"/>
  <c r="AX42" i="8" s="1"/>
  <c r="AL40" i="8"/>
  <c r="BS166" i="8"/>
  <c r="BS167" i="8" s="1"/>
  <c r="BJ67" i="8"/>
  <c r="BJ68" i="8" s="1"/>
  <c r="BS148" i="8"/>
  <c r="BJ131" i="8"/>
  <c r="BG129" i="8"/>
  <c r="BJ192" i="8"/>
  <c r="AL58" i="8"/>
  <c r="BD106" i="8"/>
  <c r="M48" i="8"/>
  <c r="BG135" i="8"/>
  <c r="BG136" i="8" s="1"/>
  <c r="BG137" i="8" s="1"/>
  <c r="BG138" i="8" s="1"/>
  <c r="BG139" i="8" s="1"/>
  <c r="BG77" i="8"/>
  <c r="BD178" i="8"/>
  <c r="BD179" i="8"/>
  <c r="BD180" i="8" s="1"/>
  <c r="BD181" i="8" s="1"/>
  <c r="BD182" i="8" s="1"/>
  <c r="BD183" i="8" s="1"/>
  <c r="BD184" i="8" s="1"/>
  <c r="AX81" i="8"/>
  <c r="AX82" i="8" s="1"/>
  <c r="AX83" i="8" s="1"/>
  <c r="AX84" i="8" s="1"/>
  <c r="AX85" i="8" s="1"/>
  <c r="AX86" i="8" s="1"/>
  <c r="AL81" i="8"/>
  <c r="AL86" i="8"/>
  <c r="BM70" i="8"/>
  <c r="BM82" i="8"/>
  <c r="BM83" i="8" s="1"/>
  <c r="BM84" i="8" s="1"/>
  <c r="BM85" i="8" s="1"/>
  <c r="BM86" i="8" s="1"/>
  <c r="BM87" i="8" s="1"/>
  <c r="BM88" i="8" s="1"/>
  <c r="BM89" i="8" s="1"/>
  <c r="BJ181" i="8"/>
  <c r="M49" i="8"/>
  <c r="M50" i="8" s="1"/>
  <c r="AL169" i="8"/>
  <c r="BS105" i="8"/>
  <c r="BP80" i="8"/>
  <c r="BP91" i="8"/>
  <c r="AX140" i="8"/>
  <c r="AX141" i="8" s="1"/>
  <c r="AL140" i="8"/>
  <c r="BG15" i="8"/>
  <c r="BG16" i="8" s="1"/>
  <c r="BG17" i="8" s="1"/>
  <c r="BG18" i="8" s="1"/>
  <c r="BG19" i="8" s="1"/>
  <c r="BG20" i="8" s="1"/>
  <c r="BS118" i="8"/>
  <c r="AX53" i="8"/>
  <c r="AX54" i="8" s="1"/>
  <c r="AX55" i="8" s="1"/>
  <c r="AX56" i="8" s="1"/>
  <c r="AX57" i="8" s="1"/>
  <c r="AX58" i="8" s="1"/>
  <c r="AX59" i="8" s="1"/>
  <c r="AX60" i="8" s="1"/>
  <c r="AL53" i="8"/>
  <c r="BG68" i="8"/>
  <c r="BG69" i="8" s="1"/>
  <c r="BJ191" i="8"/>
  <c r="BD118" i="8"/>
  <c r="BJ62" i="8"/>
  <c r="BJ63" i="8" s="1"/>
  <c r="AL104" i="8"/>
  <c r="AL112" i="8"/>
  <c r="AL38" i="8"/>
  <c r="AL17" i="8"/>
  <c r="BD136" i="8"/>
  <c r="BP151" i="8"/>
  <c r="BP152" i="8" s="1"/>
  <c r="BP153" i="8" s="1"/>
  <c r="BP154" i="8" s="1"/>
  <c r="BD79" i="8"/>
  <c r="BD80" i="8" s="1"/>
  <c r="BD81" i="8" s="1"/>
  <c r="BD82" i="8" s="1"/>
  <c r="BD83" i="8" s="1"/>
  <c r="BD84" i="8" s="1"/>
  <c r="BD85" i="8" s="1"/>
  <c r="BD86" i="8" s="1"/>
  <c r="BD87" i="8" s="1"/>
  <c r="BD88" i="8" s="1"/>
  <c r="BD89" i="8" s="1"/>
  <c r="BD90" i="8" s="1"/>
  <c r="BD10" i="8"/>
  <c r="BD11" i="8" s="1"/>
  <c r="BD12" i="8" s="1"/>
  <c r="BD13" i="8" s="1"/>
  <c r="BD14" i="8" s="1"/>
  <c r="BD15" i="8" s="1"/>
  <c r="BD16" i="8" s="1"/>
  <c r="BD17" i="8" s="1"/>
  <c r="BD18" i="8" s="1"/>
  <c r="BD19" i="8" s="1"/>
  <c r="BD20" i="8" s="1"/>
  <c r="BD21" i="8" s="1"/>
  <c r="BD22" i="8" s="1"/>
  <c r="BD23" i="8" s="1"/>
  <c r="BD24" i="8" s="1"/>
  <c r="BD25" i="8" s="1"/>
  <c r="BD26" i="8" s="1"/>
  <c r="BD27" i="8" s="1"/>
  <c r="BD28" i="8" s="1"/>
  <c r="BD29" i="8" s="1"/>
  <c r="BD30" i="8" s="1"/>
  <c r="BG130" i="8"/>
  <c r="BS189" i="8"/>
  <c r="BG75" i="8"/>
  <c r="BD185" i="8"/>
  <c r="BD186" i="8" s="1"/>
  <c r="BJ177" i="8"/>
  <c r="BJ178" i="8" s="1"/>
  <c r="BJ179" i="8" s="1"/>
  <c r="BJ180" i="8" s="1"/>
  <c r="AL46" i="8"/>
  <c r="AL14" i="8"/>
  <c r="BS121" i="8"/>
  <c r="BS122" i="8" s="1"/>
  <c r="BS123" i="8" s="1"/>
  <c r="BS124" i="8" s="1"/>
  <c r="BS125" i="8" s="1"/>
  <c r="BS126" i="8" s="1"/>
  <c r="BS127" i="8" s="1"/>
  <c r="BS128" i="8" s="1"/>
  <c r="BS129" i="8" s="1"/>
  <c r="BS130" i="8" s="1"/>
  <c r="AL100" i="8"/>
  <c r="BP69" i="8"/>
  <c r="M71" i="8"/>
  <c r="M201" i="8"/>
  <c r="M202" i="8" s="1"/>
  <c r="BP94" i="8"/>
  <c r="BJ190" i="8"/>
  <c r="BD97" i="8"/>
  <c r="BD98" i="8" s="1"/>
  <c r="BD99" i="8" s="1"/>
  <c r="BD100" i="8" s="1"/>
  <c r="BD101" i="8" s="1"/>
  <c r="BD102" i="8" s="1"/>
  <c r="BD103" i="8" s="1"/>
  <c r="BD104" i="8" s="1"/>
  <c r="BD105" i="8" s="1"/>
  <c r="M98" i="8"/>
  <c r="M99" i="8" s="1"/>
  <c r="M110" i="8"/>
  <c r="AL128" i="8"/>
  <c r="BD61" i="8"/>
  <c r="BD62" i="8" s="1"/>
  <c r="BD63" i="8" s="1"/>
  <c r="BD64" i="8" s="1"/>
  <c r="BP101" i="8"/>
  <c r="BP102" i="8" s="1"/>
  <c r="BP103" i="8" s="1"/>
  <c r="BP104" i="8" s="1"/>
  <c r="BP105" i="8" s="1"/>
  <c r="BP106" i="8" s="1"/>
  <c r="BP107" i="8" s="1"/>
  <c r="BP108" i="8" s="1"/>
  <c r="BP109" i="8" s="1"/>
  <c r="BJ61" i="8"/>
  <c r="BP70" i="8"/>
  <c r="M51" i="8"/>
  <c r="BJ111" i="8"/>
  <c r="BJ112" i="8" s="1"/>
  <c r="BJ113" i="8" s="1"/>
  <c r="BJ114" i="8" s="1"/>
  <c r="BJ115" i="8" s="1"/>
  <c r="BJ116" i="8" s="1"/>
  <c r="BJ117" i="8" s="1"/>
  <c r="BJ118" i="8" s="1"/>
  <c r="AX192" i="8"/>
  <c r="AL192" i="8"/>
  <c r="BP95" i="8"/>
  <c r="BP96" i="8" s="1"/>
  <c r="BP97" i="8" s="1"/>
  <c r="BP98" i="8" s="1"/>
  <c r="BP99" i="8" s="1"/>
  <c r="AL199" i="8"/>
  <c r="BG125" i="8"/>
  <c r="BD160" i="8"/>
  <c r="BP157" i="8"/>
  <c r="BS168" i="8"/>
  <c r="BS169" i="8" s="1"/>
  <c r="BS170" i="8" s="1"/>
  <c r="BS171" i="8" s="1"/>
  <c r="BS172" i="8" s="1"/>
  <c r="BS173" i="8" s="1"/>
  <c r="BS174" i="8" s="1"/>
  <c r="BS175" i="8" s="1"/>
  <c r="BS176" i="8" s="1"/>
  <c r="BS177" i="8" s="1"/>
  <c r="BS178" i="8" s="1"/>
  <c r="BS179" i="8" s="1"/>
  <c r="AL103" i="8"/>
  <c r="BG22" i="8"/>
  <c r="AX43" i="8"/>
  <c r="AL43" i="8"/>
  <c r="AL159" i="8"/>
  <c r="M72" i="8"/>
  <c r="M73" i="8" s="1"/>
  <c r="AL134" i="8"/>
  <c r="AL26" i="8"/>
  <c r="AL11" i="8"/>
  <c r="AL15" i="8"/>
  <c r="M120" i="8"/>
  <c r="AX185" i="8"/>
  <c r="AL185" i="8"/>
  <c r="BJ145" i="8"/>
  <c r="BJ146" i="8" s="1"/>
  <c r="BJ41" i="8"/>
  <c r="BA196" i="8"/>
  <c r="AL191" i="8"/>
  <c r="AX183" i="8"/>
  <c r="AL183" i="8"/>
  <c r="AL59" i="8"/>
  <c r="BS190" i="8"/>
  <c r="BS191" i="8" s="1"/>
  <c r="BG83" i="8"/>
  <c r="BM109" i="8"/>
  <c r="BM110" i="8" s="1"/>
  <c r="BM111" i="8" s="1"/>
  <c r="AL114" i="8"/>
  <c r="AL137" i="8"/>
  <c r="AL84" i="8"/>
  <c r="M196" i="8"/>
  <c r="M197" i="8" s="1"/>
  <c r="BP77" i="8"/>
  <c r="BP78" i="8" s="1"/>
  <c r="BP79" i="8" s="1"/>
  <c r="BD127" i="8"/>
  <c r="BD128" i="8" s="1"/>
  <c r="AL163" i="8"/>
  <c r="BJ182" i="8"/>
  <c r="BJ183" i="8" s="1"/>
  <c r="BD95" i="8"/>
  <c r="AL141" i="8"/>
  <c r="AX117" i="8"/>
  <c r="AL117" i="8"/>
  <c r="BM112" i="8"/>
  <c r="BM60" i="8"/>
  <c r="AX76" i="8"/>
  <c r="AX77" i="8" s="1"/>
  <c r="AL76" i="8"/>
  <c r="BA185" i="8"/>
  <c r="BA186" i="8" s="1"/>
  <c r="AX31" i="8"/>
  <c r="AX32" i="8" s="1"/>
  <c r="AX33" i="8" s="1"/>
  <c r="AX34" i="8" s="1"/>
  <c r="AX35" i="8" s="1"/>
  <c r="AX36" i="8" s="1"/>
  <c r="AL31" i="8"/>
  <c r="BA189" i="8"/>
  <c r="AL200" i="8"/>
  <c r="AX145" i="8"/>
  <c r="AX146" i="8" s="1"/>
  <c r="AX147" i="8" s="1"/>
  <c r="AL145" i="8"/>
  <c r="BS187" i="8"/>
  <c r="BP93" i="8"/>
  <c r="BD164" i="8"/>
  <c r="BD165" i="8" s="1"/>
  <c r="BM62" i="8"/>
  <c r="BM63" i="8" s="1"/>
  <c r="AL19" i="8"/>
  <c r="BA194" i="8"/>
  <c r="BA195" i="8" s="1"/>
  <c r="BP171" i="8"/>
  <c r="BG27" i="8"/>
  <c r="BD170" i="8"/>
  <c r="BD171" i="8" s="1"/>
  <c r="BD172" i="8" s="1"/>
  <c r="BD173" i="8" s="1"/>
  <c r="BD174" i="8" s="1"/>
  <c r="AX142" i="8"/>
  <c r="AX143" i="8" s="1"/>
  <c r="AL142" i="8"/>
  <c r="AL133" i="8"/>
  <c r="BG70" i="8"/>
  <c r="M79" i="8"/>
  <c r="M80" i="8" s="1"/>
  <c r="M81" i="8" s="1"/>
  <c r="AL18" i="8"/>
  <c r="AL79" i="8"/>
  <c r="BM79" i="8"/>
  <c r="BM80" i="8" s="1"/>
  <c r="BM81" i="8" s="1"/>
  <c r="BP118" i="8"/>
  <c r="BP119" i="8" s="1"/>
  <c r="AL80" i="8"/>
  <c r="BG98" i="8"/>
  <c r="BS180" i="8"/>
  <c r="BP158" i="8"/>
  <c r="BP159" i="8" s="1"/>
  <c r="BP160" i="8" s="1"/>
  <c r="BP161" i="8" s="1"/>
  <c r="BP162" i="8" s="1"/>
  <c r="BP163" i="8" s="1"/>
  <c r="AL172" i="8"/>
  <c r="AL70" i="8"/>
  <c r="BJ64" i="8"/>
  <c r="BJ65" i="8" s="1"/>
  <c r="BJ66" i="8" s="1"/>
  <c r="AL21" i="8"/>
  <c r="AL110" i="8"/>
  <c r="M194" i="8"/>
  <c r="BD93" i="8"/>
  <c r="AX37" i="8"/>
  <c r="AX38" i="8" s="1"/>
  <c r="AL37" i="8"/>
  <c r="BG78" i="8"/>
  <c r="BD42" i="8"/>
  <c r="BD43" i="8" s="1"/>
  <c r="BP88" i="8"/>
  <c r="BP89" i="8" s="1"/>
  <c r="BP90" i="8" s="1"/>
  <c r="BJ120" i="8"/>
  <c r="BJ121" i="8" s="1"/>
  <c r="BJ194" i="8"/>
  <c r="BJ195" i="8" s="1"/>
  <c r="BD159" i="8"/>
  <c r="BG36" i="8"/>
  <c r="BM155" i="8"/>
  <c r="BM156" i="8" s="1"/>
  <c r="BM157" i="8" s="1"/>
  <c r="BM158" i="8" s="1"/>
  <c r="AL156" i="8"/>
  <c r="BD65" i="8"/>
  <c r="BD66" i="8" s="1"/>
  <c r="BD67" i="8" s="1"/>
  <c r="BD68" i="8" s="1"/>
  <c r="BD69" i="8" s="1"/>
  <c r="AL143" i="8"/>
  <c r="AL41" i="8"/>
  <c r="AL48" i="8"/>
  <c r="AX181" i="8"/>
  <c r="AX182" i="8" s="1"/>
  <c r="AL181" i="8"/>
  <c r="AX184" i="8"/>
  <c r="AL184" i="8"/>
  <c r="AL71" i="8"/>
  <c r="BD107" i="8"/>
  <c r="BD108" i="8" s="1"/>
  <c r="BM115" i="8"/>
  <c r="BM116" i="8" s="1"/>
  <c r="BM117" i="8" s="1"/>
  <c r="BM118" i="8" s="1"/>
  <c r="BM119" i="8" s="1"/>
  <c r="BM120" i="8" s="1"/>
  <c r="BM121" i="8" s="1"/>
  <c r="BM122" i="8" s="1"/>
  <c r="BM123" i="8" s="1"/>
  <c r="BM124" i="8" s="1"/>
  <c r="BM125" i="8" s="1"/>
  <c r="BM126" i="8" s="1"/>
  <c r="AL171" i="8"/>
  <c r="BD187" i="8"/>
  <c r="BD188" i="8" s="1"/>
  <c r="BS109" i="8"/>
  <c r="BS110" i="8" s="1"/>
  <c r="BS111" i="8" s="1"/>
  <c r="BS112" i="8" s="1"/>
  <c r="BS113" i="8" s="1"/>
  <c r="BS114" i="8" s="1"/>
  <c r="AX176" i="8"/>
  <c r="AL176" i="8"/>
  <c r="M122" i="8"/>
  <c r="M123" i="8" s="1"/>
  <c r="M124" i="8" s="1"/>
  <c r="M125" i="8" s="1"/>
  <c r="M126" i="8" s="1"/>
  <c r="M127" i="8" s="1"/>
  <c r="M128" i="8" s="1"/>
  <c r="M129" i="8" s="1"/>
  <c r="M130" i="8" s="1"/>
  <c r="M131" i="8" s="1"/>
  <c r="M132" i="8" s="1"/>
  <c r="M133" i="8" s="1"/>
  <c r="M134" i="8" s="1"/>
  <c r="M135" i="8" s="1"/>
  <c r="M136" i="8" s="1"/>
  <c r="M137" i="8" s="1"/>
  <c r="M138" i="8" s="1"/>
  <c r="M139" i="8" s="1"/>
  <c r="BM132" i="8"/>
  <c r="M10" i="8"/>
  <c r="M11" i="8" s="1"/>
  <c r="M12" i="8" s="1"/>
  <c r="M13" i="8" s="1"/>
  <c r="M14" i="8" s="1"/>
  <c r="M15" i="8" s="1"/>
  <c r="M16" i="8" s="1"/>
  <c r="M17" i="8" s="1"/>
  <c r="M18" i="8" s="1"/>
  <c r="M19" i="8" s="1"/>
  <c r="M20" i="8" s="1"/>
  <c r="M21" i="8" s="1"/>
  <c r="M22" i="8" s="1"/>
  <c r="M23" i="8" s="1"/>
  <c r="M24" i="8" s="1"/>
  <c r="M25" i="8" s="1"/>
  <c r="M26" i="8" s="1"/>
  <c r="M27" i="8" s="1"/>
  <c r="M28" i="8" s="1"/>
  <c r="M29" i="8" s="1"/>
  <c r="M30" i="8" s="1"/>
  <c r="M31" i="8" s="1"/>
  <c r="BS91" i="8"/>
  <c r="BS92" i="8" s="1"/>
  <c r="BS93" i="8" s="1"/>
  <c r="BS94" i="8" s="1"/>
  <c r="BA198" i="8"/>
  <c r="BA199" i="8" s="1"/>
  <c r="AL139" i="8"/>
  <c r="AL127" i="8"/>
  <c r="AX152" i="8"/>
  <c r="AL152" i="8"/>
  <c r="BV191" i="8"/>
  <c r="BV192" i="8" s="1"/>
  <c r="BV193" i="8" s="1"/>
  <c r="BJ193" i="8"/>
  <c r="BM73" i="8"/>
  <c r="BG140" i="8"/>
  <c r="BG141" i="8" s="1"/>
  <c r="BD59" i="8"/>
  <c r="AL47" i="8"/>
  <c r="BS164" i="8"/>
  <c r="BS165" i="8" s="1"/>
  <c r="BD34" i="8"/>
  <c r="BP156" i="8"/>
  <c r="AL33" i="8"/>
  <c r="M204" i="8"/>
  <c r="BP136" i="8"/>
  <c r="BP137" i="8" s="1"/>
  <c r="BP138" i="8" s="1"/>
  <c r="BP139" i="8" s="1"/>
  <c r="BP140" i="8" s="1"/>
  <c r="BP141" i="8" s="1"/>
  <c r="BP142" i="8" s="1"/>
  <c r="BP143" i="8" s="1"/>
  <c r="BP144" i="8" s="1"/>
  <c r="BP145" i="8" s="1"/>
  <c r="BP146" i="8" s="1"/>
  <c r="BP147" i="8" s="1"/>
  <c r="BP148" i="8" s="1"/>
  <c r="BP149" i="8" s="1"/>
  <c r="AL62" i="8"/>
  <c r="BM161" i="8"/>
  <c r="BM162" i="8" s="1"/>
  <c r="BM90" i="8"/>
  <c r="BM91" i="8" s="1"/>
  <c r="BM92" i="8" s="1"/>
  <c r="M83" i="8"/>
  <c r="M84" i="8" s="1"/>
  <c r="M85" i="8" s="1"/>
  <c r="M86" i="8" s="1"/>
  <c r="M87" i="8" s="1"/>
  <c r="M88" i="8" s="1"/>
  <c r="M89" i="8" s="1"/>
  <c r="M90" i="8" s="1"/>
  <c r="M91" i="8" s="1"/>
  <c r="AX126" i="8"/>
  <c r="AX127" i="8" s="1"/>
  <c r="AX128" i="8" s="1"/>
  <c r="AL126" i="8"/>
  <c r="AL179" i="8"/>
  <c r="AL122" i="8"/>
  <c r="BJ185" i="8"/>
  <c r="BJ186" i="8" s="1"/>
  <c r="BJ187" i="8" s="1"/>
  <c r="BJ188" i="8" s="1"/>
  <c r="BJ189" i="8" s="1"/>
  <c r="AX177" i="8"/>
  <c r="AL177" i="8"/>
  <c r="BS57" i="8"/>
  <c r="BJ168" i="8"/>
  <c r="BG153" i="8"/>
  <c r="BG154" i="8" s="1"/>
  <c r="BP179" i="8"/>
  <c r="AX186" i="8"/>
  <c r="AL186" i="8"/>
  <c r="BG104" i="8"/>
  <c r="BG105" i="8" s="1"/>
  <c r="BG106" i="8" s="1"/>
  <c r="BG107" i="8" s="1"/>
  <c r="BG108" i="8" s="1"/>
  <c r="BG109" i="8" s="1"/>
  <c r="BG110" i="8" s="1"/>
  <c r="BG111" i="8" s="1"/>
  <c r="BG112" i="8" s="1"/>
  <c r="BG113" i="8" s="1"/>
  <c r="BG114" i="8" s="1"/>
  <c r="BG115" i="8" s="1"/>
  <c r="BG116" i="8" s="1"/>
  <c r="BG117" i="8" s="1"/>
  <c r="BG118" i="8" s="1"/>
  <c r="BG119" i="8" s="1"/>
  <c r="BG120" i="8" s="1"/>
  <c r="BG121" i="8" s="1"/>
  <c r="BM96" i="8"/>
  <c r="BM97" i="8" s="1"/>
  <c r="BV187" i="8"/>
  <c r="M82" i="8"/>
  <c r="AL23" i="8"/>
  <c r="BJ137" i="8"/>
  <c r="BG82" i="8"/>
  <c r="BG127" i="8"/>
  <c r="BG128" i="8" s="1"/>
  <c r="M189" i="8"/>
  <c r="M190" i="8" s="1"/>
  <c r="BS192" i="8"/>
  <c r="BS193" i="8" s="1"/>
  <c r="M62" i="8"/>
  <c r="M63" i="8" s="1"/>
  <c r="M118" i="8"/>
  <c r="M119" i="8" s="1"/>
  <c r="BV194" i="8"/>
  <c r="BV195" i="8" s="1"/>
  <c r="BD168" i="8"/>
  <c r="AL82" i="8"/>
  <c r="AL92" i="8"/>
  <c r="AX64" i="8"/>
  <c r="AX65" i="8" s="1"/>
  <c r="AX66" i="8" s="1"/>
  <c r="AX67" i="8" s="1"/>
  <c r="AX68" i="8" s="1"/>
  <c r="AX69" i="8" s="1"/>
  <c r="AX70" i="8" s="1"/>
  <c r="AX71" i="8" s="1"/>
  <c r="AX72" i="8" s="1"/>
  <c r="AX73" i="8" s="1"/>
  <c r="AX74" i="8" s="1"/>
  <c r="AL64" i="8"/>
  <c r="BG166" i="8"/>
  <c r="BG167" i="8" s="1"/>
  <c r="BG168" i="8" s="1"/>
  <c r="BG169" i="8" s="1"/>
  <c r="BJ128" i="8"/>
  <c r="AX29" i="8"/>
  <c r="AL29" i="8"/>
  <c r="BP76" i="8"/>
  <c r="AX44" i="8"/>
  <c r="AL44" i="8"/>
  <c r="BA183" i="8"/>
  <c r="BM74" i="8"/>
  <c r="BM75" i="8" s="1"/>
  <c r="BM76" i="8" s="1"/>
  <c r="BM77" i="8" s="1"/>
  <c r="BM78" i="8" s="1"/>
  <c r="AX52" i="8"/>
  <c r="AL52" i="8"/>
  <c r="AL125" i="8"/>
  <c r="BA193" i="8"/>
  <c r="AL182" i="8"/>
  <c r="BD199" i="8"/>
  <c r="BD200" i="8" s="1"/>
  <c r="M32" i="8"/>
  <c r="BJ132" i="8"/>
  <c r="BJ133" i="8" s="1"/>
  <c r="BJ134" i="8" s="1"/>
  <c r="BJ135" i="8" s="1"/>
  <c r="BJ136" i="8" s="1"/>
  <c r="M112" i="8"/>
  <c r="M113" i="8" s="1"/>
  <c r="M114" i="8" s="1"/>
  <c r="M115" i="8" s="1"/>
  <c r="M116" i="8" s="1"/>
  <c r="M117" i="8" s="1"/>
  <c r="BD129" i="8"/>
  <c r="BD130" i="8" s="1"/>
  <c r="BD131" i="8" s="1"/>
  <c r="BD132" i="8" s="1"/>
  <c r="AL91" i="8"/>
  <c r="AL90" i="8"/>
  <c r="AL55" i="8"/>
  <c r="AL106" i="8"/>
  <c r="BS142" i="8"/>
  <c r="BS143" i="8" s="1"/>
  <c r="BS144" i="8" s="1"/>
  <c r="BJ38" i="8"/>
  <c r="BJ39" i="8" s="1"/>
  <c r="BJ40" i="8" s="1"/>
  <c r="AL72" i="8"/>
  <c r="AL9" i="8"/>
  <c r="BP87" i="8"/>
  <c r="BA184" i="8"/>
  <c r="BJ69" i="8"/>
  <c r="BJ70" i="8" s="1"/>
  <c r="BJ71" i="8" s="1"/>
  <c r="BJ72" i="8" s="1"/>
  <c r="BJ73" i="8" s="1"/>
  <c r="BJ74" i="8" s="1"/>
  <c r="BJ75" i="8" s="1"/>
  <c r="BJ76" i="8" s="1"/>
  <c r="BJ77" i="8" s="1"/>
  <c r="BJ78" i="8" s="1"/>
  <c r="BJ79" i="8" s="1"/>
  <c r="BM61" i="8"/>
  <c r="AX119" i="8"/>
  <c r="AX120" i="8" s="1"/>
  <c r="AX121" i="8" s="1"/>
  <c r="AX122" i="8" s="1"/>
  <c r="AX123" i="8" s="1"/>
  <c r="AX124" i="8" s="1"/>
  <c r="AX125" i="8" s="1"/>
  <c r="AL119" i="8"/>
  <c r="AL166" i="8"/>
  <c r="AX153" i="8"/>
  <c r="AX154" i="8" s="1"/>
  <c r="AX155" i="8" s="1"/>
  <c r="AX156" i="8" s="1"/>
  <c r="AX157" i="8" s="1"/>
  <c r="AX158" i="8" s="1"/>
  <c r="AX159" i="8" s="1"/>
  <c r="AX160" i="8" s="1"/>
  <c r="AX161" i="8" s="1"/>
  <c r="AX162" i="8" s="1"/>
  <c r="AX163" i="8" s="1"/>
  <c r="AX164" i="8" s="1"/>
  <c r="AX165" i="8" s="1"/>
  <c r="AX166" i="8" s="1"/>
  <c r="AX167" i="8" s="1"/>
  <c r="AX168" i="8" s="1"/>
  <c r="AX169" i="8" s="1"/>
  <c r="AX170" i="8" s="1"/>
  <c r="AX171" i="8" s="1"/>
  <c r="AX172" i="8" s="1"/>
  <c r="AX173" i="8" s="1"/>
  <c r="AL153" i="8"/>
  <c r="M168" i="8"/>
  <c r="M169" i="8" s="1"/>
  <c r="M170" i="8" s="1"/>
  <c r="BJ130" i="8"/>
  <c r="BS145" i="8"/>
  <c r="BM64" i="8"/>
  <c r="AL16" i="8"/>
  <c r="BG21" i="8"/>
  <c r="BM133" i="8"/>
  <c r="BM134" i="8" s="1"/>
  <c r="BS198" i="8"/>
  <c r="BS199" i="8" s="1"/>
  <c r="M142" i="8"/>
  <c r="M143" i="8" s="1"/>
  <c r="M74" i="8"/>
  <c r="M75" i="8" s="1"/>
  <c r="M76" i="8" s="1"/>
  <c r="M77" i="8" s="1"/>
  <c r="M78" i="8" s="1"/>
  <c r="BM138" i="8"/>
  <c r="BM139" i="8" s="1"/>
  <c r="AX98" i="8"/>
  <c r="AL98" i="8"/>
  <c r="BJ46" i="8"/>
  <c r="BS81" i="8"/>
  <c r="BG178" i="8"/>
  <c r="BG179" i="8" s="1"/>
  <c r="BG180" i="8" s="1"/>
  <c r="BG181" i="8" s="1"/>
  <c r="BG182" i="8" s="1"/>
  <c r="BG183" i="8" s="1"/>
  <c r="BG184" i="8" s="1"/>
  <c r="BG185" i="8" s="1"/>
  <c r="BG186" i="8" s="1"/>
  <c r="BG187" i="8" s="1"/>
  <c r="BG188" i="8" s="1"/>
  <c r="BG189" i="8" s="1"/>
  <c r="BG190" i="8" s="1"/>
  <c r="BG191" i="8" s="1"/>
  <c r="BG192" i="8" s="1"/>
  <c r="BV179" i="8"/>
  <c r="BV180" i="8" s="1"/>
  <c r="BV181" i="8" s="1"/>
  <c r="BV182" i="8" s="1"/>
  <c r="BV183" i="8" s="1"/>
  <c r="AL124" i="8"/>
  <c r="BD176" i="8"/>
  <c r="AX193" i="8"/>
  <c r="AL193" i="8"/>
  <c r="BG93" i="8"/>
  <c r="BG94" i="8" s="1"/>
  <c r="BG95" i="8" s="1"/>
  <c r="BG96" i="8" s="1"/>
  <c r="BG97" i="8" s="1"/>
  <c r="BG170" i="8"/>
  <c r="BD133" i="8"/>
  <c r="BD134" i="8" s="1"/>
  <c r="BD135" i="8" s="1"/>
  <c r="BP150" i="8"/>
  <c r="BG14" i="8"/>
  <c r="BS155" i="8"/>
  <c r="AL73" i="8"/>
  <c r="AX148" i="8"/>
  <c r="AX149" i="8" s="1"/>
  <c r="AX150" i="8" s="1"/>
  <c r="AL148" i="8"/>
  <c r="M205" i="8"/>
  <c r="AL32" i="8"/>
  <c r="AL83" i="8"/>
  <c r="M100" i="8"/>
  <c r="AL96" i="8"/>
  <c r="BG160" i="8"/>
  <c r="BG161" i="8" s="1"/>
  <c r="BG162" i="8" s="1"/>
  <c r="BG163" i="8" s="1"/>
  <c r="BJ80" i="8"/>
  <c r="BD74" i="8"/>
  <c r="BD75" i="8" s="1"/>
  <c r="BD73" i="8"/>
  <c r="BA187" i="8"/>
  <c r="BA188" i="8" s="1"/>
  <c r="BA191" i="8"/>
  <c r="BA192" i="8" s="1"/>
  <c r="BJ169" i="8"/>
  <c r="BD120" i="8"/>
  <c r="BD121" i="8" s="1"/>
  <c r="BD122" i="8" s="1"/>
  <c r="BD123" i="8" s="1"/>
  <c r="BD124" i="8" s="1"/>
  <c r="BD125" i="8" s="1"/>
  <c r="BD126" i="8" s="1"/>
  <c r="AX89" i="8"/>
  <c r="AX90" i="8" s="1"/>
  <c r="AX91" i="8" s="1"/>
  <c r="AX92" i="8" s="1"/>
  <c r="AX93" i="8" s="1"/>
  <c r="AX94" i="8" s="1"/>
  <c r="AL89" i="8"/>
  <c r="BP130" i="8"/>
  <c r="BP131" i="8" s="1"/>
  <c r="BP132" i="8" s="1"/>
  <c r="BP133" i="8" s="1"/>
  <c r="BV197" i="8"/>
  <c r="BD190" i="8"/>
  <c r="BD191" i="8" s="1"/>
  <c r="BD192" i="8" s="1"/>
  <c r="BD193" i="8" s="1"/>
  <c r="BD194" i="8" s="1"/>
  <c r="BD195" i="8"/>
  <c r="BD196" i="8" s="1"/>
  <c r="M65" i="8"/>
  <c r="M66" i="8" s="1"/>
  <c r="M67" i="8" s="1"/>
  <c r="M68" i="8" s="1"/>
  <c r="M69" i="8" s="1"/>
  <c r="M70" i="8" s="1"/>
  <c r="BJ82" i="8"/>
  <c r="BA200" i="8"/>
  <c r="BA201" i="8" s="1"/>
  <c r="BD110" i="8"/>
  <c r="BD111" i="8" s="1"/>
  <c r="BD112" i="8" s="1"/>
  <c r="BD113" i="8" s="1"/>
  <c r="BD114" i="8" s="1"/>
  <c r="AL149" i="8"/>
  <c r="BJ59" i="8"/>
  <c r="BJ60" i="8" s="1"/>
  <c r="BG194" i="8"/>
  <c r="BG195" i="8" s="1"/>
  <c r="BG196" i="8" s="1"/>
  <c r="BG197" i="8" s="1"/>
  <c r="BJ149" i="8"/>
  <c r="BJ150" i="8" s="1"/>
  <c r="BJ151" i="8" s="1"/>
  <c r="BJ152" i="8" s="1"/>
  <c r="BJ153" i="8" s="1"/>
  <c r="BJ154" i="8" s="1"/>
  <c r="BJ155" i="8" s="1"/>
  <c r="BJ156" i="8" s="1"/>
  <c r="BJ157" i="8" s="1"/>
  <c r="BJ158" i="8" s="1"/>
  <c r="BJ159" i="8" s="1"/>
  <c r="BJ160" i="8" s="1"/>
  <c r="BJ161" i="8" s="1"/>
  <c r="BJ162" i="8" s="1"/>
  <c r="BJ163" i="8" s="1"/>
  <c r="BJ164" i="8" s="1"/>
  <c r="BJ165" i="8" s="1"/>
  <c r="AL164" i="8"/>
  <c r="AL111" i="8"/>
  <c r="AL150" i="8"/>
  <c r="BG12" i="8"/>
  <c r="M39" i="8"/>
  <c r="M40" i="8" s="1"/>
  <c r="M41" i="8" s="1"/>
  <c r="M42" i="8" s="1"/>
  <c r="M43" i="8" s="1"/>
  <c r="M44" i="8" s="1"/>
  <c r="M45" i="8" s="1"/>
  <c r="M46" i="8" s="1"/>
  <c r="M47" i="8" s="1"/>
  <c r="BJ144" i="8"/>
  <c r="BG42" i="8"/>
  <c r="AL136" i="8"/>
  <c r="AL13" i="8"/>
  <c r="AX197" i="8"/>
  <c r="AL197" i="8"/>
  <c r="BG165" i="8"/>
  <c r="AL154" i="8"/>
  <c r="BA197" i="8"/>
  <c r="BM57" i="8"/>
  <c r="BG43" i="8"/>
  <c r="BS131" i="8"/>
  <c r="BS132" i="8" s="1"/>
  <c r="BS133" i="8" s="1"/>
  <c r="BS134" i="8" s="1"/>
  <c r="BS135" i="8" s="1"/>
  <c r="BS136" i="8" s="1"/>
  <c r="BG193" i="8"/>
  <c r="BD91" i="8"/>
  <c r="AL132" i="8"/>
  <c r="BS163" i="8"/>
  <c r="BJ36" i="8"/>
  <c r="AL60" i="8"/>
  <c r="M200" i="8"/>
  <c r="BG155" i="8"/>
  <c r="BG71" i="8"/>
  <c r="M152" i="8"/>
  <c r="M153" i="8" s="1"/>
  <c r="M154" i="8" s="1"/>
  <c r="M155" i="8" s="1"/>
  <c r="M156" i="8" s="1"/>
  <c r="M157" i="8" s="1"/>
  <c r="M158" i="8" s="1"/>
  <c r="M159" i="8" s="1"/>
  <c r="M34" i="8"/>
  <c r="M199" i="8"/>
  <c r="M162" i="8"/>
  <c r="M163" i="8" s="1"/>
  <c r="M164" i="8" s="1"/>
  <c r="M165" i="8" s="1"/>
  <c r="M166" i="8" s="1"/>
  <c r="AL162" i="8"/>
  <c r="AX97" i="8"/>
  <c r="AL97" i="8"/>
  <c r="AL196" i="8"/>
  <c r="M144" i="8"/>
  <c r="BD38" i="8"/>
  <c r="BG91" i="8"/>
  <c r="BG92" i="8" s="1"/>
  <c r="AL121" i="8"/>
  <c r="AX138" i="8"/>
  <c r="AX139" i="8" s="1"/>
  <c r="AL138" i="8"/>
  <c r="BS82" i="8"/>
  <c r="BS83" i="8" s="1"/>
  <c r="BS84" i="8" s="1"/>
  <c r="BS85" i="8" s="1"/>
  <c r="AX87" i="8"/>
  <c r="AX88" i="8" s="1"/>
  <c r="AL87" i="8"/>
  <c r="BP86" i="8"/>
  <c r="BJ129" i="8"/>
  <c r="M148" i="8"/>
  <c r="M149" i="8" s="1"/>
  <c r="M150" i="8" s="1"/>
  <c r="M151" i="8" s="1"/>
  <c r="M141" i="8"/>
  <c r="BS159" i="8"/>
  <c r="BS160" i="8" s="1"/>
  <c r="BS161" i="8" s="1"/>
  <c r="BG73" i="8"/>
  <c r="BG74" i="8" s="1"/>
  <c r="BJ142" i="8"/>
  <c r="BJ143" i="8" s="1"/>
  <c r="AX63" i="8"/>
  <c r="AL63" i="8"/>
  <c r="AL20" i="8"/>
  <c r="AL120" i="8"/>
  <c r="BS95" i="8"/>
  <c r="AL88" i="8"/>
  <c r="BD77" i="8"/>
  <c r="BV196" i="8"/>
  <c r="BD78" i="8"/>
  <c r="M145" i="8"/>
  <c r="M146" i="8" s="1"/>
  <c r="M191" i="8"/>
  <c r="M192" i="8" s="1"/>
  <c r="M193" i="8" s="1"/>
  <c r="BD96" i="8"/>
  <c r="AL135" i="8"/>
  <c r="M198" i="8"/>
  <c r="BJ86" i="8"/>
  <c r="BJ87" i="8" s="1"/>
  <c r="BS44" i="8"/>
  <c r="BS50" i="8"/>
  <c r="BG171" i="8"/>
  <c r="BG172" i="8" s="1"/>
  <c r="BG173" i="8" s="1"/>
  <c r="BG174" i="8" s="1"/>
  <c r="M52" i="8"/>
  <c r="M53" i="8" s="1"/>
  <c r="BM59" i="8"/>
  <c r="BS52" i="8"/>
  <c r="BS53" i="8" s="1"/>
  <c r="BS54" i="8" s="1"/>
  <c r="BS55" i="8" s="1"/>
  <c r="BS56" i="8" s="1"/>
  <c r="AL131" i="8"/>
  <c r="BS141" i="8"/>
  <c r="BJ199" i="8"/>
  <c r="BJ200" i="8" s="1"/>
  <c r="AL109" i="8"/>
  <c r="BV188" i="8"/>
  <c r="BV189" i="8" s="1"/>
  <c r="BP172" i="8"/>
  <c r="BP173" i="8" s="1"/>
  <c r="BP174" i="8" s="1"/>
  <c r="BP175" i="8" s="1"/>
  <c r="BP176" i="8" s="1"/>
  <c r="BP177" i="8" s="1"/>
  <c r="BS188" i="8"/>
  <c r="BS182" i="8"/>
  <c r="BS183" i="8" s="1"/>
  <c r="BM127" i="8"/>
  <c r="BM136" i="8"/>
  <c r="AX194" i="8"/>
  <c r="AX195" i="8" s="1"/>
  <c r="AX196" i="8" s="1"/>
  <c r="AL194" i="8"/>
  <c r="AX75" i="8"/>
  <c r="AL74" i="8" s="1"/>
  <c r="AL75" i="8"/>
  <c r="BD70" i="8"/>
  <c r="BD71" i="8" s="1"/>
  <c r="AX118" i="8"/>
  <c r="AL118" i="8"/>
  <c r="AL195" i="8"/>
  <c r="BP111" i="8"/>
  <c r="BP112" i="8" s="1"/>
  <c r="BP113" i="8" s="1"/>
  <c r="BP114" i="8" s="1"/>
  <c r="BP115" i="8" s="1"/>
  <c r="BP116" i="8" s="1"/>
  <c r="BP117" i="8" s="1"/>
  <c r="AX116" i="8"/>
  <c r="AL116" i="8"/>
  <c r="AX27" i="8"/>
  <c r="AL27" i="8"/>
  <c r="BG72" i="8"/>
  <c r="BS39" i="8"/>
  <c r="BS40" i="8" s="1"/>
  <c r="BS41" i="8" s="1"/>
  <c r="BS42" i="8" s="1"/>
  <c r="BS43" i="8" s="1"/>
  <c r="BJ10" i="8"/>
  <c r="BJ11" i="8" s="1"/>
  <c r="BJ12" i="8" s="1"/>
  <c r="BJ13" i="8" s="1"/>
  <c r="BJ14" i="8" s="1"/>
  <c r="BJ15" i="8" s="1"/>
  <c r="BJ16" i="8" s="1"/>
  <c r="BJ17" i="8" s="1"/>
  <c r="BJ18" i="8" s="1"/>
  <c r="BJ19" i="8" s="1"/>
  <c r="BJ20" i="8" s="1"/>
  <c r="BJ21" i="8" s="1"/>
  <c r="BJ22" i="8" s="1"/>
  <c r="BJ23" i="8" s="1"/>
  <c r="BJ24" i="8" s="1"/>
  <c r="BJ25" i="8" s="1"/>
  <c r="BJ26" i="8" s="1"/>
  <c r="BJ27" i="8" s="1"/>
  <c r="BJ28" i="8" s="1"/>
  <c r="BJ29" i="8" s="1"/>
  <c r="BJ30" i="8" s="1"/>
  <c r="BJ31" i="8" s="1"/>
  <c r="BJ32" i="8" s="1"/>
  <c r="BJ33" i="8" s="1"/>
  <c r="BD119" i="8"/>
  <c r="BM72" i="8"/>
  <c r="BJ170" i="8"/>
  <c r="BS149" i="8"/>
  <c r="BS150" i="8" s="1"/>
  <c r="BS151" i="8" s="1"/>
  <c r="BS152" i="8" s="1"/>
  <c r="BS153" i="8" s="1"/>
  <c r="BS154" i="8" s="1"/>
  <c r="AL107" i="8"/>
  <c r="AX151" i="8"/>
  <c r="AL151" i="8"/>
  <c r="BG142" i="8"/>
  <c r="BG143" i="8" s="1"/>
  <c r="BG144" i="8" s="1"/>
  <c r="BG145" i="8" s="1"/>
  <c r="BG146" i="8" s="1"/>
  <c r="BG147" i="8" s="1"/>
  <c r="BG148" i="8" s="1"/>
  <c r="BG149" i="8" s="1"/>
  <c r="BG150" i="8" s="1"/>
  <c r="BG151" i="8" s="1"/>
  <c r="BG152" i="8" s="1"/>
  <c r="BS184" i="8"/>
  <c r="BS185" i="8" s="1"/>
  <c r="BS186" i="8" s="1"/>
  <c r="M111" i="8"/>
  <c r="BP100" i="8"/>
  <c r="BJ110" i="8"/>
  <c r="BG90" i="8"/>
  <c r="M161" i="8"/>
  <c r="M36" i="8"/>
  <c r="M37" i="8" s="1"/>
  <c r="M38" i="8" s="1"/>
  <c r="BD31" i="8"/>
  <c r="BD32" i="8" s="1"/>
  <c r="BD33" i="8" s="1"/>
  <c r="BA10" i="8"/>
  <c r="BA11" i="8" s="1"/>
  <c r="BA12" i="8" s="1"/>
  <c r="BA13" i="8" s="1"/>
  <c r="BA14" i="8" s="1"/>
  <c r="BA15" i="8" s="1"/>
  <c r="BA16" i="8" s="1"/>
  <c r="BA17" i="8" s="1"/>
  <c r="BA18" i="8" s="1"/>
  <c r="BA19" i="8" s="1"/>
  <c r="BA20" i="8" s="1"/>
  <c r="BA21" i="8" s="1"/>
  <c r="BA22" i="8" s="1"/>
  <c r="BA23" i="8" s="1"/>
  <c r="BA24" i="8" s="1"/>
  <c r="BA25" i="8" s="1"/>
  <c r="BA26" i="8" s="1"/>
  <c r="BA27" i="8" s="1"/>
  <c r="BA28" i="8" s="1"/>
  <c r="BA29" i="8" s="1"/>
  <c r="BA30" i="8" s="1"/>
  <c r="BA31" i="8" s="1"/>
  <c r="BA32" i="8" s="1"/>
  <c r="AL108" i="8"/>
  <c r="BG67" i="8"/>
  <c r="AX10" i="8"/>
  <c r="AX11" i="8" s="1"/>
  <c r="AX12" i="8" s="1"/>
  <c r="AX13" i="8" s="1"/>
  <c r="AX14" i="8" s="1"/>
  <c r="AX15" i="8" s="1"/>
  <c r="AX16" i="8" s="1"/>
  <c r="AX17" i="8" s="1"/>
  <c r="AX18" i="8" s="1"/>
  <c r="AX19" i="8" s="1"/>
  <c r="AX20" i="8" s="1"/>
  <c r="AX21" i="8" s="1"/>
  <c r="AX22" i="8" s="1"/>
  <c r="AX23" i="8" s="1"/>
  <c r="AX24" i="8" s="1"/>
  <c r="AX25" i="8" s="1"/>
  <c r="AX26" i="8" s="1"/>
  <c r="AL10" i="8"/>
  <c r="BJ34" i="8"/>
  <c r="AL123" i="8"/>
  <c r="M64" i="8"/>
  <c r="BV10" i="8"/>
  <c r="BV11" i="8" s="1"/>
  <c r="BV12" i="8" s="1"/>
  <c r="BV13" i="8" s="1"/>
  <c r="BV14" i="8" s="1"/>
  <c r="BV15" i="8" s="1"/>
  <c r="BV16" i="8" s="1"/>
  <c r="BV17" i="8" s="1"/>
  <c r="BV18" i="8" s="1"/>
  <c r="BV19" i="8" s="1"/>
  <c r="BV20" i="8" s="1"/>
  <c r="BV21" i="8" s="1"/>
  <c r="BV22" i="8" s="1"/>
  <c r="BV23" i="8" s="1"/>
  <c r="BV24" i="8" s="1"/>
  <c r="BV25" i="8" s="1"/>
  <c r="BV26" i="8" s="1"/>
  <c r="BV27" i="8" s="1"/>
  <c r="BV28" i="8" s="1"/>
  <c r="AX178" i="8"/>
  <c r="AX179" i="8" s="1"/>
  <c r="AL178" i="8"/>
  <c r="BD115" i="8"/>
  <c r="AL57" i="8"/>
  <c r="AL34" i="8"/>
  <c r="BS156" i="8"/>
  <c r="BS158" i="8"/>
  <c r="BJ90" i="8"/>
  <c r="BJ91" i="8" s="1"/>
  <c r="BP74" i="8"/>
  <c r="BP75" i="8" s="1"/>
  <c r="BP92" i="8"/>
  <c r="BS200" i="8"/>
  <c r="AL130" i="8"/>
  <c r="BD92" i="8"/>
  <c r="BD175" i="8"/>
  <c r="AL65" i="8"/>
  <c r="M203" i="8"/>
  <c r="AX30" i="8"/>
  <c r="AL30" i="8"/>
  <c r="AL66" i="8"/>
  <c r="AL77" i="8"/>
  <c r="M167" i="8"/>
  <c r="BM28" i="8"/>
  <c r="BG40" i="8"/>
  <c r="BG41" i="8" s="1"/>
  <c r="BD169" i="8"/>
  <c r="AL157" i="8"/>
  <c r="AL165" i="8"/>
  <c r="AL102" i="8"/>
  <c r="BJ139" i="8"/>
  <c r="BJ140" i="8" s="1"/>
  <c r="BJ141" i="8" s="1"/>
  <c r="M54" i="8"/>
  <c r="M121" i="8"/>
  <c r="BG101" i="8"/>
  <c r="BM137" i="8"/>
  <c r="BJ81" i="8"/>
  <c r="AX28" i="8"/>
  <c r="AL28" i="8"/>
  <c r="BD44" i="8"/>
  <c r="BD137" i="8"/>
  <c r="BD138" i="8" s="1"/>
  <c r="BD139" i="8" s="1"/>
  <c r="BD140" i="8" s="1"/>
  <c r="BD141" i="8" s="1"/>
  <c r="BD142" i="8" s="1"/>
  <c r="BD143" i="8" s="1"/>
  <c r="BD144" i="8" s="1"/>
  <c r="BD145" i="8" s="1"/>
  <c r="BD146" i="8" s="1"/>
  <c r="BD147" i="8" s="1"/>
  <c r="BD148" i="8" s="1"/>
  <c r="BD149" i="8" s="1"/>
  <c r="BD150" i="8" s="1"/>
  <c r="BD151" i="8" s="1"/>
  <c r="AL188" i="8"/>
  <c r="AL42" i="8"/>
  <c r="AX180" i="8"/>
  <c r="AL180" i="8"/>
  <c r="AL155" i="8"/>
  <c r="AL85" i="8"/>
  <c r="BS194" i="8"/>
  <c r="BG39" i="8"/>
  <c r="M171" i="8"/>
  <c r="BD52" i="8"/>
  <c r="BD60" i="8"/>
  <c r="BJ196" i="8"/>
  <c r="BJ197" i="8" s="1"/>
  <c r="AX50" i="8"/>
  <c r="AX51" i="8" s="1"/>
  <c r="AL50" i="8"/>
  <c r="AX198" i="8"/>
  <c r="AX199" i="8" s="1"/>
  <c r="AX200" i="8" s="1"/>
  <c r="AX201" i="8" s="1"/>
  <c r="AL198" i="8"/>
  <c r="AL189" i="8"/>
  <c r="BM159" i="8"/>
  <c r="BG28" i="8"/>
  <c r="BG29" i="8" s="1"/>
  <c r="BG30" i="8" s="1"/>
  <c r="AX61" i="8"/>
  <c r="AX62" i="8" s="1"/>
  <c r="AL61" i="8"/>
  <c r="BJ172" i="8"/>
  <c r="BJ173" i="8" s="1"/>
  <c r="BJ174" i="8" s="1"/>
  <c r="BV200" i="8"/>
  <c r="BV201" i="8" s="1"/>
  <c r="BD72" i="8"/>
  <c r="BS86" i="8"/>
  <c r="BS87" i="8" s="1"/>
  <c r="BS88" i="8" s="1"/>
  <c r="BS89" i="8" s="1"/>
  <c r="BS90" i="8" s="1"/>
  <c r="BS58" i="8"/>
  <c r="BS59" i="8" s="1"/>
  <c r="BS60" i="8" s="1"/>
  <c r="BS61" i="8" s="1"/>
  <c r="BS62" i="8" s="1"/>
  <c r="BS63" i="8" s="1"/>
  <c r="BS64" i="8" s="1"/>
  <c r="BS65" i="8" s="1"/>
  <c r="BG177" i="8"/>
  <c r="AL22" i="8"/>
  <c r="BS162" i="8"/>
  <c r="AL68" i="8"/>
  <c r="BP31" i="8"/>
  <c r="BP32" i="8" s="1"/>
  <c r="BP33" i="8" s="1"/>
  <c r="BP34" i="8" s="1"/>
  <c r="BJ92" i="8"/>
  <c r="BG23" i="8"/>
  <c r="BG24" i="8" s="1"/>
  <c r="BG25" i="8" s="1"/>
  <c r="BG26" i="8" s="1"/>
  <c r="M101" i="8"/>
  <c r="M102" i="8" s="1"/>
  <c r="M103" i="8" s="1"/>
  <c r="M104" i="8" s="1"/>
  <c r="M105" i="8" s="1"/>
  <c r="M106" i="8" s="1"/>
  <c r="M107" i="8" s="1"/>
  <c r="M108" i="8" s="1"/>
  <c r="M109" i="8" s="1"/>
  <c r="BM128" i="8"/>
  <c r="BM129" i="8" s="1"/>
  <c r="BM130" i="8" s="1"/>
  <c r="BM131" i="8" s="1"/>
  <c r="BP71" i="8"/>
  <c r="BP72" i="8" s="1"/>
  <c r="BP73" i="8" s="1"/>
  <c r="AL146" i="8"/>
  <c r="M206" i="8"/>
  <c r="AL161" i="8"/>
  <c r="AL105" i="8"/>
  <c r="BM113" i="8"/>
  <c r="BV29" i="8"/>
  <c r="BV30" i="8" s="1"/>
  <c r="BV31" i="8" s="1"/>
  <c r="BV32" i="8" s="1"/>
  <c r="BV33" i="8" s="1"/>
  <c r="BV34" i="8" s="1"/>
  <c r="M173" i="8"/>
  <c r="M174" i="8" s="1"/>
  <c r="M175" i="8" s="1"/>
  <c r="M176" i="8" s="1"/>
  <c r="M177" i="8" s="1"/>
  <c r="M178" i="8" s="1"/>
  <c r="M179" i="8" s="1"/>
  <c r="M180" i="8" s="1"/>
  <c r="M181" i="8" s="1"/>
  <c r="M182" i="8" s="1"/>
  <c r="M183" i="8" s="1"/>
  <c r="M184" i="8" s="1"/>
  <c r="M185" i="8" s="1"/>
  <c r="M186" i="8" s="1"/>
  <c r="M187" i="8" s="1"/>
  <c r="BP167" i="8"/>
  <c r="BA182" i="8"/>
  <c r="BS96" i="8"/>
  <c r="BS97" i="8" s="1"/>
  <c r="BS98" i="8" s="1"/>
  <c r="BS99" i="8" s="1"/>
  <c r="BS100" i="8" s="1"/>
  <c r="BS101" i="8" s="1"/>
  <c r="BS102" i="8" s="1"/>
  <c r="BS103" i="8" s="1"/>
  <c r="BS104" i="8" s="1"/>
  <c r="AL54" i="8"/>
  <c r="AL51" i="8"/>
  <c r="BS115" i="8"/>
  <c r="BS116" i="8" s="1"/>
  <c r="BS195" i="8"/>
  <c r="BS196" i="8" s="1"/>
  <c r="M147" i="8"/>
  <c r="BG126" i="8"/>
  <c r="BP110" i="8"/>
  <c r="BS117" i="8"/>
  <c r="AL69" i="8"/>
  <c r="BS66" i="8"/>
  <c r="BS67" i="8" s="1"/>
  <c r="BS68" i="8" s="1"/>
  <c r="BD94" i="8"/>
  <c r="AX187" i="8"/>
  <c r="AX188" i="8" s="1"/>
  <c r="AX189" i="8" s="1"/>
  <c r="AX190" i="8" s="1"/>
  <c r="AX191" i="8" s="1"/>
  <c r="AL187" i="8"/>
  <c r="BJ83" i="8"/>
  <c r="BJ84" i="8" s="1"/>
  <c r="BJ85" i="8" s="1"/>
  <c r="BG99" i="8"/>
  <c r="BG100" i="8" s="1"/>
  <c r="BP155" i="8"/>
  <c r="M160" i="8"/>
  <c r="BJ138" i="8"/>
  <c r="M92" i="8"/>
  <c r="M93" i="8" s="1"/>
  <c r="M94" i="8" s="1"/>
  <c r="BJ184" i="8"/>
  <c r="AL12" i="8"/>
  <c r="AL160" i="8"/>
  <c r="BD35" i="8"/>
  <c r="BD36" i="8" s="1"/>
  <c r="BD37" i="8" s="1"/>
  <c r="BG102" i="8"/>
  <c r="BG103" i="8" s="1"/>
  <c r="BP85" i="8"/>
  <c r="AL168" i="8"/>
  <c r="BG131" i="8"/>
  <c r="BG132" i="8" s="1"/>
  <c r="BG133" i="8" s="1"/>
  <c r="BJ57" i="8"/>
  <c r="BJ58" i="8" s="1"/>
  <c r="AL201" i="8"/>
  <c r="BJ175" i="8"/>
  <c r="BJ176" i="8" s="1"/>
  <c r="BM29" i="8"/>
  <c r="BM30" i="8" s="1"/>
  <c r="BM31" i="8" s="1"/>
  <c r="BM32" i="8" s="1"/>
  <c r="AX78" i="8"/>
  <c r="AX79" i="8" s="1"/>
  <c r="AX80" i="8" s="1"/>
  <c r="AL78" i="8"/>
  <c r="BM114" i="8"/>
  <c r="BS69" i="8"/>
  <c r="BS70" i="8" s="1"/>
  <c r="BS71" i="8" s="1"/>
  <c r="BS72" i="8" s="1"/>
  <c r="BS73" i="8" s="1"/>
  <c r="BS74" i="8" s="1"/>
  <c r="BS75" i="8" s="1"/>
  <c r="BS76" i="8" s="1"/>
  <c r="BS77" i="8" s="1"/>
  <c r="BS78" i="8" s="1"/>
  <c r="BS79" i="8" s="1"/>
  <c r="BS80" i="8" s="1"/>
  <c r="BD41" i="8"/>
  <c r="BJ171" i="8"/>
  <c r="AX45" i="8"/>
  <c r="AX46" i="8" s="1"/>
  <c r="AX47" i="8" s="1"/>
  <c r="AX48" i="8" s="1"/>
  <c r="AL45" i="8"/>
  <c r="AL158" i="8"/>
  <c r="BS157" i="8"/>
  <c r="M55" i="8"/>
  <c r="M56" i="8" s="1"/>
  <c r="M57" i="8" s="1"/>
  <c r="M58" i="8" s="1"/>
  <c r="M59" i="8" s="1"/>
  <c r="M60" i="8" s="1"/>
  <c r="M61" i="8" s="1"/>
  <c r="BD109" i="8"/>
  <c r="AL56" i="8"/>
  <c r="AX144" i="8"/>
  <c r="AL144" i="8"/>
  <c r="BJ94" i="8"/>
  <c r="BJ95" i="8" s="1"/>
  <c r="BJ96" i="8" s="1"/>
  <c r="BJ97" i="8" s="1"/>
  <c r="BJ98" i="8" s="1"/>
  <c r="BJ99" i="8" s="1"/>
  <c r="BJ100" i="8" s="1"/>
  <c r="BJ101" i="8" s="1"/>
  <c r="BJ102" i="8" s="1"/>
  <c r="BJ103" i="8" s="1"/>
  <c r="BJ104" i="8" s="1"/>
  <c r="BJ105" i="8" s="1"/>
  <c r="BJ106" i="8" s="1"/>
  <c r="BJ107" i="8" s="1"/>
  <c r="BJ108" i="8" s="1"/>
  <c r="AL147" i="8"/>
  <c r="BP121" i="8"/>
  <c r="BP122" i="8" s="1"/>
  <c r="BP123" i="8" s="1"/>
  <c r="BP124" i="8" s="1"/>
  <c r="BP125" i="8" s="1"/>
  <c r="BP126" i="8" s="1"/>
  <c r="BP127" i="8" s="1"/>
  <c r="BP128" i="8" s="1"/>
  <c r="BM10" i="8"/>
  <c r="BM11" i="8" s="1"/>
  <c r="BM12" i="8" s="1"/>
  <c r="BM13" i="8" s="1"/>
  <c r="BM14" i="8" s="1"/>
  <c r="BM15" i="8" s="1"/>
  <c r="BM16" i="8" s="1"/>
  <c r="BM17" i="8" s="1"/>
  <c r="BM18" i="8" s="1"/>
  <c r="BM19" i="8" s="1"/>
  <c r="BM20" i="8" s="1"/>
  <c r="BM21" i="8" s="1"/>
  <c r="BM22" i="8" s="1"/>
  <c r="BM23" i="8" s="1"/>
  <c r="BM24" i="8" s="1"/>
  <c r="BM25" i="8" s="1"/>
  <c r="BM26" i="8" s="1"/>
  <c r="BM27" i="8" s="1"/>
  <c r="BD53" i="8"/>
  <c r="BD54" i="8" s="1"/>
  <c r="BD55" i="8" s="1"/>
  <c r="BD56" i="8" s="1"/>
  <c r="BD57" i="8" s="1"/>
  <c r="BD58" i="8" s="1"/>
  <c r="BD177" i="8"/>
  <c r="BJ119" i="8"/>
  <c r="AL35" i="8"/>
  <c r="M172" i="8"/>
  <c r="BS119" i="8"/>
  <c r="BS120" i="8" s="1"/>
  <c r="BG37" i="8"/>
  <c r="BG38" i="8" s="1"/>
  <c r="M140" i="8"/>
  <c r="BJ37" i="8"/>
  <c r="BS106" i="8"/>
  <c r="BD116" i="8"/>
  <c r="BG175" i="8"/>
  <c r="BG176" i="8" s="1"/>
  <c r="BP81" i="8"/>
  <c r="BS107" i="8"/>
  <c r="BS108" i="8" s="1"/>
  <c r="BG89" i="8"/>
  <c r="BP134" i="8"/>
  <c r="BP135" i="8" s="1"/>
  <c r="M95" i="8"/>
  <c r="M96" i="8" s="1"/>
  <c r="M97" i="8" s="1"/>
  <c r="BJ35" i="8"/>
  <c r="BG134" i="8"/>
  <c r="BG156" i="8"/>
  <c r="BG81" i="8"/>
  <c r="AL67" i="8"/>
  <c r="BS10" i="8"/>
  <c r="BS11" i="8" s="1"/>
  <c r="BS12" i="8" s="1"/>
  <c r="BS13" i="8" s="1"/>
  <c r="BS14" i="8" s="1"/>
  <c r="BS15" i="8" s="1"/>
  <c r="BS16" i="8" s="1"/>
  <c r="BS17" i="8" s="1"/>
  <c r="BS18" i="8" s="1"/>
  <c r="BS19" i="8" s="1"/>
  <c r="BS20" i="8" s="1"/>
  <c r="BS21" i="8" s="1"/>
  <c r="BS22" i="8" s="1"/>
  <c r="BS23" i="8" s="1"/>
  <c r="BS24" i="8" s="1"/>
  <c r="BS25" i="8" s="1"/>
  <c r="BS26" i="8" s="1"/>
  <c r="BS27" i="8" s="1"/>
  <c r="BM67" i="8"/>
  <c r="BM68" i="8" s="1"/>
  <c r="BM69" i="8" s="1"/>
  <c r="AL36" i="8"/>
  <c r="BJ147" i="8"/>
  <c r="BJ148" i="8" s="1"/>
  <c r="BM93" i="8"/>
  <c r="BM94" i="8" s="1"/>
  <c r="BM95" i="8" s="1"/>
  <c r="BM160" i="8"/>
  <c r="BG157" i="8"/>
  <c r="BG158" i="8" s="1"/>
  <c r="BG159" i="8" s="1"/>
  <c r="BG10" i="8"/>
  <c r="BG11" i="8" s="1"/>
  <c r="BV198" i="8"/>
  <c r="BV199" i="8" s="1"/>
  <c r="BG164" i="8"/>
  <c r="AL101" i="8"/>
  <c r="AX95" i="8"/>
  <c r="AX96" i="8" s="1"/>
  <c r="AL95" i="8"/>
  <c r="BD189" i="8"/>
  <c r="AL167" i="8"/>
  <c r="BP164" i="8"/>
  <c r="BP165" i="8" s="1"/>
  <c r="BP166" i="8" s="1"/>
  <c r="BD166" i="8"/>
  <c r="BD167" i="8" s="1"/>
  <c r="AL25" i="8"/>
  <c r="AL170" i="8"/>
  <c r="BD76" i="8"/>
  <c r="BP10" i="8"/>
  <c r="BP11" i="8" s="1"/>
  <c r="BP12" i="8" s="1"/>
  <c r="BP13" i="8" s="1"/>
  <c r="BP14" i="8" s="1"/>
  <c r="BP15" i="8" s="1"/>
  <c r="BP16" i="8" s="1"/>
  <c r="BP17" i="8" s="1"/>
  <c r="BP18" i="8" s="1"/>
  <c r="BP19" i="8" s="1"/>
  <c r="BP20" i="8" s="1"/>
  <c r="BP21" i="8" s="1"/>
  <c r="BP22" i="8" s="1"/>
  <c r="BP23" i="8" s="1"/>
  <c r="BP24" i="8" s="1"/>
  <c r="BP25" i="8" s="1"/>
  <c r="BP26" i="8" s="1"/>
  <c r="BP27" i="8" s="1"/>
  <c r="BP28" i="8" s="1"/>
  <c r="BP29" i="8" s="1"/>
  <c r="BS146" i="8"/>
  <c r="BS147" i="8" s="1"/>
  <c r="M35" i="8"/>
  <c r="BJ47" i="8"/>
  <c r="BJ48" i="8" s="1"/>
  <c r="BJ49" i="8" s="1"/>
  <c r="BJ50" i="8" s="1"/>
  <c r="BJ51" i="8" s="1"/>
  <c r="BJ52" i="8" s="1"/>
  <c r="BJ53" i="8" s="1"/>
  <c r="BJ54" i="8" s="1"/>
  <c r="BJ55" i="8" s="1"/>
  <c r="BJ56" i="8" s="1"/>
  <c r="BG31" i="8"/>
  <c r="BG32" i="8" s="1"/>
  <c r="BG33" i="8" s="1"/>
  <c r="BJ88" i="8"/>
  <c r="BJ89" i="8" s="1"/>
  <c r="BD45" i="8"/>
  <c r="BD46" i="8" s="1"/>
  <c r="BD47" i="8" s="1"/>
  <c r="BD48" i="8" s="1"/>
  <c r="BD49" i="8" s="1"/>
  <c r="BD50" i="8" s="1"/>
  <c r="BD51" i="8" s="1"/>
  <c r="BM65" i="8"/>
  <c r="BM66" i="8" s="1"/>
  <c r="BP82" i="8"/>
  <c r="BP83" i="8" s="1"/>
  <c r="BP84" i="8" s="1"/>
  <c r="AX129" i="8"/>
  <c r="AX130" i="8" s="1"/>
  <c r="AX131" i="8" s="1"/>
  <c r="AX132" i="8" s="1"/>
  <c r="AX133" i="8" s="1"/>
  <c r="AX134" i="8" s="1"/>
  <c r="AX135" i="8" s="1"/>
  <c r="AX136" i="8" s="1"/>
  <c r="AX137" i="8" s="1"/>
  <c r="AL129" i="8"/>
  <c r="AL93" i="8"/>
  <c r="BM58" i="8"/>
  <c r="BJ109" i="8"/>
  <c r="M188" i="8"/>
  <c r="BS197" i="8"/>
  <c r="BP120" i="8"/>
  <c r="BM98" i="8"/>
  <c r="BM99" i="8" s="1"/>
  <c r="BM100" i="8" s="1"/>
  <c r="BM101" i="8" s="1"/>
  <c r="BM102" i="8" s="1"/>
  <c r="BM103" i="8" s="1"/>
  <c r="BM104" i="8" s="1"/>
  <c r="BM105" i="8" s="1"/>
  <c r="BM106" i="8" s="1"/>
  <c r="BM107" i="8" s="1"/>
  <c r="BM108" i="8" s="1"/>
  <c r="AX99" i="8"/>
  <c r="AX100" i="8" s="1"/>
  <c r="AX101" i="8" s="1"/>
  <c r="AX102" i="8" s="1"/>
  <c r="AX103" i="8" s="1"/>
  <c r="AX104" i="8" s="1"/>
  <c r="AX105" i="8" s="1"/>
  <c r="AX106" i="8" s="1"/>
  <c r="AX107" i="8" s="1"/>
  <c r="AX108" i="8" s="1"/>
  <c r="AX109" i="8" s="1"/>
  <c r="AX110" i="8" s="1"/>
  <c r="AX111" i="8" s="1"/>
  <c r="AX112" i="8" s="1"/>
  <c r="AX113" i="8" s="1"/>
  <c r="AX114" i="8" s="1"/>
  <c r="AL99" i="8"/>
  <c r="BG76" i="8"/>
  <c r="BP178" i="8"/>
  <c r="BG34" i="8"/>
  <c r="BG35" i="8" s="1"/>
  <c r="M33" i="8"/>
  <c r="BG44" i="8"/>
  <c r="BG45" i="8" s="1"/>
  <c r="BG46" i="8" s="1"/>
  <c r="BG47" i="8" s="1"/>
  <c r="BG48" i="8" s="1"/>
  <c r="BG49" i="8" s="1"/>
  <c r="BG50" i="8" s="1"/>
  <c r="BG51" i="8" s="1"/>
  <c r="BG52" i="8" s="1"/>
  <c r="BG53" i="8" s="1"/>
  <c r="BG54" i="8" s="1"/>
  <c r="BG55" i="8" s="1"/>
  <c r="BG56" i="8" s="1"/>
  <c r="BG57" i="8" s="1"/>
  <c r="BG58" i="8" s="1"/>
  <c r="BG59" i="8" s="1"/>
  <c r="BG60" i="8" s="1"/>
  <c r="BG61" i="8" s="1"/>
  <c r="BG62" i="8" s="1"/>
  <c r="BG63" i="8" s="1"/>
  <c r="BG64" i="8" s="1"/>
  <c r="BM135" i="8"/>
  <c r="BD39" i="8"/>
  <c r="BD40" i="8" s="1"/>
  <c r="BM140" i="8"/>
  <c r="BM141" i="8" s="1"/>
  <c r="BM142" i="8" s="1"/>
  <c r="BM143" i="8" s="1"/>
  <c r="BM144" i="8" s="1"/>
  <c r="BM145" i="8" s="1"/>
  <c r="BM146" i="8" s="1"/>
  <c r="BM147" i="8" s="1"/>
  <c r="BM148" i="8" s="1"/>
  <c r="AL94" i="8"/>
  <c r="AL113" i="8"/>
  <c r="BP30" i="8"/>
  <c r="BA181" i="8"/>
  <c r="BV190" i="8"/>
  <c r="BJ122" i="8"/>
  <c r="BJ123" i="8" s="1"/>
  <c r="BJ124" i="8" s="1"/>
  <c r="BJ125" i="8" s="1"/>
  <c r="BJ126" i="8" s="1"/>
  <c r="BJ127" i="8" s="1"/>
  <c r="AX39" i="8"/>
  <c r="AL39" i="8"/>
  <c r="BA190" i="8"/>
  <c r="BS181" i="8"/>
  <c r="BJ198" i="8"/>
  <c r="BJ42" i="8"/>
  <c r="BJ43" i="8" s="1"/>
  <c r="BJ44" i="8" s="1"/>
  <c r="BJ45" i="8" s="1"/>
  <c r="M195" i="8"/>
  <c r="BV184" i="8"/>
  <c r="BV185" i="8" s="1"/>
  <c r="BV186" i="8" s="1"/>
  <c r="BS28" i="8"/>
  <c r="BS29" i="8" s="1"/>
  <c r="BS30" i="8" s="1"/>
  <c r="BS31" i="8" s="1"/>
  <c r="BS32" i="8" s="1"/>
  <c r="AX49" i="8"/>
  <c r="AL49" i="8"/>
  <c r="BS51" i="8"/>
  <c r="BM71" i="8"/>
  <c r="BG84" i="8"/>
  <c r="BG79" i="8"/>
  <c r="BP168" i="8"/>
  <c r="BD161" i="8"/>
  <c r="BM163" i="8"/>
  <c r="BP180" i="8"/>
  <c r="AL173" i="8" l="1"/>
  <c r="AX174" i="8"/>
  <c r="AL174" i="8" s="1"/>
  <c r="BG85" i="8"/>
  <c r="BP169" i="8"/>
  <c r="BS137" i="8"/>
  <c r="BG65" i="8"/>
  <c r="BM149" i="8"/>
  <c r="BS33" i="8"/>
  <c r="BP35" i="8"/>
  <c r="BG122" i="8"/>
  <c r="AX175" i="8"/>
  <c r="AL175" i="8" s="1"/>
  <c r="B5" i="8" s="1"/>
  <c r="B6" i="8" s="1"/>
  <c r="BV35" i="8"/>
  <c r="BJ166" i="8"/>
  <c r="BG80" i="8"/>
  <c r="BM33" i="8"/>
  <c r="BA33" i="8"/>
  <c r="BD152" i="8"/>
  <c r="BG198" i="8"/>
  <c r="BM164" i="8"/>
  <c r="BM165" i="8" s="1"/>
  <c r="BP181" i="8"/>
  <c r="BD162" i="8"/>
  <c r="BP191" i="8"/>
  <c r="BG86" i="8" l="1"/>
  <c r="BP170" i="8"/>
  <c r="BD153" i="8"/>
  <c r="BJ167" i="8"/>
  <c r="BP36" i="8"/>
  <c r="BS138" i="8"/>
  <c r="BA34" i="8"/>
  <c r="BV36" i="8"/>
  <c r="BS34" i="8"/>
  <c r="BM34" i="8"/>
  <c r="BM150" i="8"/>
  <c r="BG123" i="8"/>
  <c r="BG199" i="8"/>
  <c r="BG66" i="8"/>
  <c r="BP182" i="8"/>
  <c r="BM182" i="8"/>
  <c r="BD163" i="8"/>
  <c r="BM186" i="8"/>
  <c r="BP192" i="8"/>
  <c r="BM166" i="8"/>
  <c r="BM187" i="8"/>
  <c r="BP193" i="8"/>
  <c r="BG87" i="8" l="1"/>
  <c r="BP183" i="8"/>
  <c r="BM188" i="8"/>
  <c r="BM183" i="8"/>
  <c r="BS35" i="8"/>
  <c r="BS139" i="8"/>
  <c r="BG124" i="8"/>
  <c r="BV37" i="8"/>
  <c r="BP37" i="8"/>
  <c r="BM151" i="8"/>
  <c r="BA35" i="8"/>
  <c r="BP194" i="8"/>
  <c r="BG200" i="8"/>
  <c r="BM35" i="8"/>
  <c r="BD154" i="8"/>
  <c r="BM167" i="8"/>
  <c r="BP196" i="8"/>
  <c r="BP197" i="8" s="1"/>
  <c r="BP187" i="8"/>
  <c r="BM184" i="8"/>
  <c r="BM195" i="8"/>
  <c r="AM3986" i="1"/>
  <c r="AM3768" i="1"/>
  <c r="AM2961" i="1"/>
  <c r="AM3650" i="1"/>
  <c r="AM3788" i="1"/>
  <c r="AM3546" i="1"/>
  <c r="AM3545" i="1"/>
  <c r="AM2899" i="1"/>
  <c r="AM3654" i="1"/>
  <c r="AM3603" i="1"/>
  <c r="AM3799" i="1"/>
  <c r="AM3064" i="1"/>
  <c r="AM2623" i="1"/>
  <c r="AM3656" i="1"/>
  <c r="AM2934" i="1"/>
  <c r="AM3693" i="1"/>
  <c r="AM2870" i="1"/>
  <c r="AM3312" i="1"/>
  <c r="AM2920" i="1"/>
  <c r="AM2420" i="1"/>
  <c r="AM2649" i="1"/>
  <c r="AM2456" i="1"/>
  <c r="AM2749" i="1"/>
  <c r="AM2655" i="1"/>
  <c r="AM3045" i="1"/>
  <c r="AM2427" i="1"/>
  <c r="AM3233" i="1"/>
  <c r="AM3924" i="1"/>
  <c r="AM2513" i="1"/>
  <c r="AM3542" i="1"/>
  <c r="AM2569" i="1"/>
  <c r="AM2939" i="1"/>
  <c r="AM3481" i="1"/>
  <c r="AM3588" i="1"/>
  <c r="AM3266" i="1"/>
  <c r="AM3944" i="1"/>
  <c r="AM3694" i="1"/>
  <c r="AM2962" i="1"/>
  <c r="AM3269" i="1"/>
  <c r="AM3249" i="1"/>
  <c r="AM3726" i="1"/>
  <c r="AM3337" i="1"/>
  <c r="AM3940" i="1"/>
  <c r="AM2585" i="1"/>
  <c r="AM3797" i="1"/>
  <c r="AM2916" i="1"/>
  <c r="AM2812" i="1"/>
  <c r="AM2669" i="1"/>
  <c r="AM2673" i="1"/>
  <c r="AM3277" i="1"/>
  <c r="AM3722" i="1"/>
  <c r="AM3834" i="1"/>
  <c r="AM2898" i="1"/>
  <c r="AM3219" i="1"/>
  <c r="AM2756" i="1"/>
  <c r="AM2584" i="1"/>
  <c r="AM3371" i="1"/>
  <c r="AM3044" i="1"/>
  <c r="AM2455" i="1"/>
  <c r="AM3810" i="1"/>
  <c r="AM2692" i="1"/>
  <c r="AM3284" i="1"/>
  <c r="AM3741" i="1"/>
  <c r="AM2861" i="1"/>
  <c r="AM3883" i="1"/>
  <c r="AM3270" i="1"/>
  <c r="AM2474" i="1"/>
  <c r="AM2490" i="1"/>
  <c r="AM3167" i="1"/>
  <c r="AM3319" i="1"/>
  <c r="AM3819" i="1"/>
  <c r="AM3932" i="1"/>
  <c r="AM3495" i="1"/>
  <c r="AM3627" i="1"/>
  <c r="AM2889" i="1"/>
  <c r="AM2551" i="1"/>
  <c r="AM3794" i="1"/>
  <c r="AM2866" i="1"/>
  <c r="AM3145" i="1"/>
  <c r="AM3729" i="1"/>
  <c r="AM3882" i="1"/>
  <c r="AM3615" i="1"/>
  <c r="AM2429" i="1"/>
  <c r="AM2527" i="1"/>
  <c r="AM2478" i="1"/>
  <c r="AM3908" i="1"/>
  <c r="AM3663" i="1"/>
  <c r="AM2851" i="1"/>
  <c r="AM2438" i="1"/>
  <c r="AM2548" i="1"/>
  <c r="AM3796" i="1"/>
  <c r="AM3160" i="1"/>
  <c r="AM2860" i="1"/>
  <c r="AM3183" i="1"/>
  <c r="AM3958" i="1"/>
  <c r="AM2784" i="1"/>
  <c r="AM2760" i="1"/>
  <c r="AM3127" i="1"/>
  <c r="AM3489" i="1"/>
  <c r="AM2502" i="1"/>
  <c r="AM3328" i="1"/>
  <c r="AM3671" i="1"/>
  <c r="AM3417" i="1"/>
  <c r="AM3501" i="1"/>
  <c r="AM2510" i="1"/>
  <c r="AM3839" i="1"/>
  <c r="AM3520" i="1"/>
  <c r="AM2989" i="1"/>
  <c r="AM2773" i="1"/>
  <c r="AM3670" i="1"/>
  <c r="AM2644" i="1"/>
  <c r="AM3031" i="1"/>
  <c r="AM3136" i="1"/>
  <c r="AM3425" i="1"/>
  <c r="AM2913" i="1"/>
  <c r="AM3920" i="1"/>
  <c r="AM3486" i="1"/>
  <c r="AM3306" i="1"/>
  <c r="AM3684" i="1"/>
  <c r="AM3054" i="1"/>
  <c r="AM2512" i="1"/>
  <c r="AM3851" i="1"/>
  <c r="AM3907" i="1"/>
  <c r="AM3556" i="1"/>
  <c r="AM3334" i="1"/>
  <c r="AM3915" i="1"/>
  <c r="AM3006" i="1"/>
  <c r="AM2919" i="1"/>
  <c r="AM3365" i="1"/>
  <c r="AM3288" i="1"/>
  <c r="AM3584" i="1"/>
  <c r="AM2718" i="1"/>
  <c r="AM3755" i="1"/>
  <c r="AM2486" i="1"/>
  <c r="AM3356" i="1"/>
  <c r="AM3008" i="1"/>
  <c r="AM3685" i="1"/>
  <c r="AM2520" i="1"/>
  <c r="AM2822" i="1"/>
  <c r="AM2537" i="1"/>
  <c r="AM3411" i="1"/>
  <c r="AM3766" i="1"/>
  <c r="AM2504" i="1"/>
  <c r="AM3078" i="1"/>
  <c r="AM2740" i="1"/>
  <c r="AM2498" i="1"/>
  <c r="AM2937" i="1"/>
  <c r="AM2875" i="1"/>
  <c r="AM3423" i="1"/>
  <c r="AM3472" i="1"/>
  <c r="AM3435" i="1"/>
  <c r="AM3829" i="1"/>
  <c r="AM3030" i="1"/>
  <c r="AM2775" i="1"/>
  <c r="AM3930" i="1"/>
  <c r="AM2797" i="1"/>
  <c r="AM3153" i="1"/>
  <c r="AM2856" i="1"/>
  <c r="AM2685" i="1"/>
  <c r="AM3738" i="1"/>
  <c r="AM2476" i="1"/>
  <c r="AM3302" i="1"/>
  <c r="AM3659" i="1"/>
  <c r="AM2993" i="1"/>
  <c r="AM2466" i="1"/>
  <c r="AM3040" i="1"/>
  <c r="AM3549" i="1"/>
  <c r="AM3976" i="1"/>
  <c r="AM3576" i="1"/>
  <c r="AM3376" i="1"/>
  <c r="AM2831" i="1"/>
  <c r="AM3899" i="1"/>
  <c r="AM3243" i="1"/>
  <c r="AM2640" i="1"/>
  <c r="AM3586" i="1"/>
  <c r="AM2745" i="1"/>
  <c r="AM3734" i="1"/>
  <c r="AM3427" i="1"/>
  <c r="AM2912" i="1"/>
  <c r="AM3727" i="1"/>
  <c r="AM2436" i="1"/>
  <c r="AM3123" i="1"/>
  <c r="AM3504" i="1"/>
  <c r="AM3364" i="1"/>
  <c r="AM2441" i="1"/>
  <c r="AM3909" i="1"/>
  <c r="AM2959" i="1"/>
  <c r="AM3106" i="1"/>
  <c r="AM2845" i="1"/>
  <c r="AM2813" i="1"/>
  <c r="AM3273" i="1"/>
  <c r="AM3759" i="1"/>
  <c r="AM2535" i="1"/>
  <c r="AM2818" i="1"/>
  <c r="AM3863" i="1"/>
  <c r="AM3282" i="1"/>
  <c r="AM2676" i="1"/>
  <c r="AM3013" i="1"/>
  <c r="AM3066" i="1"/>
  <c r="AM3594" i="1"/>
  <c r="AM3841" i="1"/>
  <c r="AM3952" i="1"/>
  <c r="AM3211" i="1"/>
  <c r="AM3279" i="1"/>
  <c r="AM3067" i="1"/>
  <c r="AM2987" i="1"/>
  <c r="AM2706" i="1"/>
  <c r="AM3305" i="1"/>
  <c r="AM2815" i="1"/>
  <c r="AM3380" i="1"/>
  <c r="AM3680" i="1"/>
  <c r="AM2556" i="1"/>
  <c r="AM3073" i="1"/>
  <c r="AM3968" i="1"/>
  <c r="AM3313" i="1"/>
  <c r="AM3850" i="1"/>
  <c r="AM3510" i="1"/>
  <c r="AM3541" i="1"/>
  <c r="AM3465" i="1"/>
  <c r="AM3783" i="1"/>
  <c r="AM2577" i="1"/>
  <c r="AM2933" i="1"/>
  <c r="AM3402" i="1"/>
  <c r="AM3412" i="1"/>
  <c r="AM3144" i="1"/>
  <c r="AM2557" i="1"/>
  <c r="AM2568" i="1"/>
  <c r="AM3035" i="1"/>
  <c r="AM3114" i="1"/>
  <c r="AM3079" i="1"/>
  <c r="AM2419" i="1"/>
  <c r="AM2620" i="1"/>
  <c r="AM3826" i="1"/>
  <c r="AM2852" i="1"/>
  <c r="AM2850" i="1"/>
  <c r="AM3683" i="1"/>
  <c r="AM3139" i="1"/>
  <c r="AM3089" i="1"/>
  <c r="AM3441" i="1"/>
  <c r="AM2694" i="1"/>
  <c r="AM3732" i="1"/>
  <c r="AM2618" i="1"/>
  <c r="AM3046" i="1"/>
  <c r="AM2759" i="1"/>
  <c r="AM3401" i="1"/>
  <c r="AM2643" i="1"/>
  <c r="AM3020" i="1"/>
  <c r="AM3076" i="1"/>
  <c r="AM3456" i="1"/>
  <c r="AM2810" i="1"/>
  <c r="AM3344" i="1"/>
  <c r="AM2871" i="1"/>
  <c r="AM2777" i="1"/>
  <c r="AM3315" i="1"/>
  <c r="AM2983" i="1"/>
  <c r="AM2637" i="1"/>
  <c r="AM3397" i="1"/>
  <c r="AM2897" i="1"/>
  <c r="AM3228" i="1"/>
  <c r="AM2971" i="1"/>
  <c r="AM2651" i="1"/>
  <c r="AM3815" i="1"/>
  <c r="AM3434" i="1"/>
  <c r="AM3848" i="1"/>
  <c r="AM3596" i="1"/>
  <c r="AM2507" i="1"/>
  <c r="AM2708" i="1"/>
  <c r="AM2862" i="1"/>
  <c r="AM3536" i="1"/>
  <c r="AM3551" i="1"/>
  <c r="AM3743" i="1"/>
  <c r="AM2867" i="1"/>
  <c r="AM2559" i="1"/>
  <c r="AM2900" i="1"/>
  <c r="AM3511" i="1"/>
  <c r="AM2981" i="1"/>
  <c r="AM3132" i="1"/>
  <c r="AM3467" i="1"/>
  <c r="AM2943" i="1"/>
  <c r="AM2523" i="1"/>
  <c r="AM3540" i="1"/>
  <c r="AM3374" i="1"/>
  <c r="AM519" i="1"/>
  <c r="AM2528" i="1"/>
  <c r="AM3129" i="1"/>
  <c r="AM2776" i="1"/>
  <c r="AM3547" i="1"/>
  <c r="AM2424" i="1"/>
  <c r="AM3451" i="1"/>
  <c r="AM3914" i="1"/>
  <c r="AM2554" i="1"/>
  <c r="AM2857" i="1"/>
  <c r="AM3517" i="1"/>
  <c r="AM2909" i="1"/>
  <c r="AM2758" i="1"/>
  <c r="AM3163" i="1"/>
  <c r="AM3980" i="1"/>
  <c r="AM3781" i="1"/>
  <c r="AM2516" i="1"/>
  <c r="AM3991" i="1"/>
  <c r="AM3032" i="1"/>
  <c r="AM3728" i="1"/>
  <c r="AM3623" i="1"/>
  <c r="AM3494" i="1"/>
  <c r="AM2790" i="1"/>
  <c r="AM3239" i="1"/>
  <c r="AM2858" i="1"/>
  <c r="AM3001" i="1"/>
  <c r="AM2928" i="1"/>
  <c r="AM3168" i="1"/>
  <c r="AM3393" i="1"/>
  <c r="AM3578" i="1"/>
  <c r="AM2702" i="1"/>
  <c r="AM3359" i="1"/>
  <c r="AM3442" i="1"/>
  <c r="AM2887" i="1"/>
  <c r="AM2529" i="1"/>
  <c r="AM2747" i="1"/>
  <c r="AM2982" i="1"/>
  <c r="AM3186" i="1"/>
  <c r="AM3433" i="1"/>
  <c r="AM3015" i="1"/>
  <c r="AM3744" i="1"/>
  <c r="AM2477" i="1"/>
  <c r="AM3088" i="1"/>
  <c r="AM3424" i="1"/>
  <c r="AM3527" i="1"/>
  <c r="AM3628" i="1"/>
  <c r="AM3763" i="1"/>
  <c r="AM3498" i="1"/>
  <c r="AM3375" i="1"/>
  <c r="AM3323" i="1"/>
  <c r="AM3000" i="1"/>
  <c r="AM3142" i="1"/>
  <c r="AM3910" i="1"/>
  <c r="AM3369" i="1"/>
  <c r="AM2940" i="1"/>
  <c r="AM3945" i="1"/>
  <c r="AM3746" i="1"/>
  <c r="AM2624" i="1"/>
  <c r="AM2996" i="1"/>
  <c r="AM3779" i="1"/>
  <c r="AM2835" i="1"/>
  <c r="AM3229" i="1"/>
  <c r="AM3749" i="1"/>
  <c r="AM2728" i="1"/>
  <c r="AM3979" i="1"/>
  <c r="AM3216" i="1"/>
  <c r="AM2647" i="1"/>
  <c r="AM3085" i="1"/>
  <c r="AM3550" i="1"/>
  <c r="AM3973" i="1"/>
  <c r="AM3769" i="1"/>
  <c r="AM2534" i="1"/>
  <c r="AM3723" i="1"/>
  <c r="AM3682" i="1"/>
  <c r="AM3878" i="1"/>
  <c r="AM3678" i="1"/>
  <c r="AM2902" i="1"/>
  <c r="AM2526" i="1"/>
  <c r="AM3645" i="1"/>
  <c r="AM2874" i="1"/>
  <c r="AM2705" i="1"/>
  <c r="AM3988" i="1"/>
  <c r="AM3137" i="1"/>
  <c r="AM3477" i="1"/>
  <c r="AM3938" i="1"/>
  <c r="AM3814" i="1"/>
  <c r="AM2631" i="1"/>
  <c r="AM3889" i="1"/>
  <c r="AM3698" i="1"/>
  <c r="AM3197" i="1"/>
  <c r="AM3355" i="1"/>
  <c r="AM2848" i="1"/>
  <c r="AM3405" i="1"/>
  <c r="AM2869" i="1"/>
  <c r="AM3776" i="1"/>
  <c r="AM3543" i="1"/>
  <c r="AM3676" i="1"/>
  <c r="AM3475" i="1"/>
  <c r="AM3487" i="1"/>
  <c r="AM3617" i="1"/>
  <c r="AM3061" i="1"/>
  <c r="AM2677" i="1"/>
  <c r="AM2744" i="1"/>
  <c r="AM3466" i="1"/>
  <c r="AM3318" i="1"/>
  <c r="AM3377" i="1"/>
  <c r="AM3842" i="1"/>
  <c r="AM3048" i="1"/>
  <c r="AM2952" i="1"/>
  <c r="AM3686" i="1"/>
  <c r="AM3703" i="1"/>
  <c r="AM3156" i="1"/>
  <c r="AM2707" i="1"/>
  <c r="AM3180" i="1"/>
  <c r="AM2730" i="1"/>
  <c r="AM3975" i="1"/>
  <c r="AM3351" i="1"/>
  <c r="AM2955" i="1"/>
  <c r="AM3689" i="1"/>
  <c r="AM2911" i="1"/>
  <c r="AM3385" i="1"/>
  <c r="AM2969" i="1"/>
  <c r="AM2493" i="1"/>
  <c r="AM3245" i="1"/>
  <c r="AM2829" i="1"/>
  <c r="AM2628" i="1"/>
  <c r="AM3548" i="1"/>
  <c r="AM3185" i="1"/>
  <c r="AM3381" i="1"/>
  <c r="AM2579" i="1"/>
  <c r="AM2819" i="1"/>
  <c r="AM2664" i="1"/>
  <c r="AM3806" i="1"/>
  <c r="AM3688" i="1"/>
  <c r="AM2800" i="1"/>
  <c r="AM3082" i="1"/>
  <c r="AM3616" i="1"/>
  <c r="AM3846" i="1"/>
  <c r="AM3624" i="1"/>
  <c r="AM2956" i="1"/>
  <c r="AM2793" i="1"/>
  <c r="AM3339" i="1"/>
  <c r="AM3582" i="1"/>
  <c r="AM2499" i="1"/>
  <c r="AM3083" i="1"/>
  <c r="AM3530" i="1"/>
  <c r="AM3874" i="1"/>
  <c r="AM3555" i="1"/>
  <c r="AM3087" i="1"/>
  <c r="AM2980" i="1"/>
  <c r="AM3707" i="1"/>
  <c r="AM2567" i="1"/>
  <c r="AM3432" i="1"/>
  <c r="AM2601" i="1"/>
  <c r="AM2442" i="1"/>
  <c r="AM2946" i="1"/>
  <c r="AM3611" i="1"/>
  <c r="AM3378" i="1"/>
  <c r="AM2589" i="1"/>
  <c r="AM2854" i="1"/>
  <c r="AM2675" i="1"/>
  <c r="AM2443" i="1"/>
  <c r="AM2680" i="1"/>
  <c r="AM3632" i="1"/>
  <c r="AM3203" i="1"/>
  <c r="AM3751" i="1"/>
  <c r="AM3263" i="1"/>
  <c r="AM2930" i="1"/>
  <c r="AM3917" i="1"/>
  <c r="AM2814" i="1"/>
  <c r="AM2562" i="1"/>
  <c r="AM3250" i="1"/>
  <c r="AM2791" i="1"/>
  <c r="AM2963" i="1"/>
  <c r="AM2738" i="1"/>
  <c r="AM3023" i="1"/>
  <c r="AM3522" i="1"/>
  <c r="AM3934" i="1"/>
  <c r="AM3316" i="1"/>
  <c r="AM3634" i="1"/>
  <c r="AM2974" i="1"/>
  <c r="AM3484" i="1"/>
  <c r="AM3836" i="1"/>
  <c r="AM2583" i="1"/>
  <c r="AM3483" i="1"/>
  <c r="AM3491" i="1"/>
  <c r="AM3172" i="1"/>
  <c r="AM3342" i="1"/>
  <c r="AM3317" i="1"/>
  <c r="AM3792" i="1"/>
  <c r="AM3297" i="1"/>
  <c r="AM2435" i="1"/>
  <c r="AM3740" i="1"/>
  <c r="AM3097" i="1"/>
  <c r="AM2679" i="1"/>
  <c r="AM3642" i="1"/>
  <c r="AM2735" i="1"/>
  <c r="AM3753" i="1"/>
  <c r="AM3982" i="1"/>
  <c r="AM2454" i="1"/>
  <c r="AM3856" i="1"/>
  <c r="AM2417" i="1"/>
  <c r="AM3784" i="1"/>
  <c r="AM3253" i="1"/>
  <c r="AM3311" i="1"/>
  <c r="AM2893" i="1"/>
  <c r="AM2941" i="1"/>
  <c r="AM2710" i="1"/>
  <c r="AM3286" i="1"/>
  <c r="AM2473" i="1"/>
  <c r="AM2615" i="1"/>
  <c r="AM2517" i="1"/>
  <c r="AM3782" i="1"/>
  <c r="AM2737" i="1"/>
  <c r="AM3552" i="1"/>
  <c r="AM3017" i="1"/>
  <c r="AM3893" i="1"/>
  <c r="AM3604" i="1"/>
  <c r="AM3445" i="1"/>
  <c r="AM2598" i="1"/>
  <c r="AM3789" i="1"/>
  <c r="AM3704" i="1"/>
  <c r="AM3140" i="1"/>
  <c r="AM3496" i="1"/>
  <c r="AM2724" i="1"/>
  <c r="AM3421" i="1"/>
  <c r="AM3557" i="1"/>
  <c r="AM2894" i="1"/>
  <c r="AM2450" i="1"/>
  <c r="AM3637" i="1"/>
  <c r="AM3161" i="1"/>
  <c r="AM3534" i="1"/>
  <c r="AM2555" i="1"/>
  <c r="AM3809" i="1"/>
  <c r="AM2578" i="1"/>
  <c r="AM3620" i="1"/>
  <c r="AM2863" i="1"/>
  <c r="AM3664" i="1"/>
  <c r="AM2985" i="1"/>
  <c r="AM3091" i="1"/>
  <c r="AM3010" i="1"/>
  <c r="AM2611" i="1"/>
  <c r="AM2762" i="1"/>
  <c r="AM3265" i="1"/>
  <c r="AM3916" i="1"/>
  <c r="AM2855" i="1"/>
  <c r="AM3606" i="1"/>
  <c r="AM3124" i="1"/>
  <c r="AM3923" i="1"/>
  <c r="AM3112" i="1"/>
  <c r="AM3668" i="1"/>
  <c r="AM3413" i="1"/>
  <c r="AM2801" i="1"/>
  <c r="AM3733" i="1"/>
  <c r="AM3636" i="1"/>
  <c r="AM2805" i="1"/>
  <c r="AM3195" i="1"/>
  <c r="AM3418" i="1"/>
  <c r="AM3438" i="1"/>
  <c r="AM3649" i="1"/>
  <c r="AM3818" i="1"/>
  <c r="AM3205" i="1"/>
  <c r="AM3505" i="1"/>
  <c r="AM3324" i="1"/>
  <c r="AM3558" i="1"/>
  <c r="AM2820" i="1"/>
  <c r="AM3943" i="1"/>
  <c r="AM3420" i="1"/>
  <c r="AM3070" i="1"/>
  <c r="AM3896" i="1"/>
  <c r="AM3352" i="1"/>
  <c r="AM3022" i="1"/>
  <c r="AM3370" i="1"/>
  <c r="AM2828" i="1"/>
  <c r="AM3373" i="1"/>
  <c r="AM2674" i="1"/>
  <c r="AM2636" i="1"/>
  <c r="AM3816" i="1"/>
  <c r="AM2684" i="1"/>
  <c r="AM3255" i="1"/>
  <c r="AM2877" i="1"/>
  <c r="AM2650" i="1"/>
  <c r="AM3146" i="1"/>
  <c r="AM2915" i="1"/>
  <c r="AM2480" i="1"/>
  <c r="AM3221" i="1"/>
  <c r="AM3785" i="1"/>
  <c r="AM3207" i="1"/>
  <c r="AM3946" i="1"/>
  <c r="AM3672" i="1"/>
  <c r="AM3873" i="1"/>
  <c r="AM2492" i="1"/>
  <c r="AM2703" i="1"/>
  <c r="AM3118" i="1"/>
  <c r="AM2439" i="1"/>
  <c r="AM2434" i="1"/>
  <c r="AM2701" i="1"/>
  <c r="AM3493" i="1"/>
  <c r="AM3681" i="1"/>
  <c r="AM3349" i="1"/>
  <c r="AM3138" i="1"/>
  <c r="AM2428" i="1"/>
  <c r="AM3105" i="1"/>
  <c r="AM3414" i="1"/>
  <c r="AM2978" i="1"/>
  <c r="AM2591" i="1"/>
  <c r="AM3056" i="1"/>
  <c r="AM2736" i="1"/>
  <c r="AM3532" i="1"/>
  <c r="AM2885" i="1"/>
  <c r="AM2908" i="1"/>
  <c r="AM3289" i="1"/>
  <c r="AM3837" i="1"/>
  <c r="AM3895" i="1"/>
  <c r="AM3329" i="1"/>
  <c r="AM3499" i="1"/>
  <c r="AM3900" i="1"/>
  <c r="AM2770" i="1"/>
  <c r="AM3904" i="1"/>
  <c r="AM3004" i="1"/>
  <c r="AM2950" i="1"/>
  <c r="AM2464" i="1"/>
  <c r="AM3528" i="1"/>
  <c r="AM3283" i="1"/>
  <c r="AM2462" i="1"/>
  <c r="AM3077" i="1"/>
  <c r="AM3718" i="1"/>
  <c r="AM3714" i="1"/>
  <c r="AM3036" i="1"/>
  <c r="AM2690" i="1"/>
  <c r="AM3913" i="1"/>
  <c r="AM2564" i="1"/>
  <c r="AM3573" i="1"/>
  <c r="AM3577" i="1"/>
  <c r="AM2497" i="1"/>
  <c r="AM2573" i="1"/>
  <c r="AM2787" i="1"/>
  <c r="AM2445" i="1"/>
  <c r="AM3963" i="1"/>
  <c r="AM2753" i="1"/>
  <c r="AM3199" i="1"/>
  <c r="AM2457" i="1"/>
  <c r="AM3643" i="1"/>
  <c r="AM3147" i="1"/>
  <c r="AM3062" i="1"/>
  <c r="AM3384" i="1"/>
  <c r="AM2838" i="1"/>
  <c r="AM3362" i="1"/>
  <c r="AM3619" i="1"/>
  <c r="AM3227" i="1"/>
  <c r="AM2957" i="1"/>
  <c r="AM3389" i="1"/>
  <c r="AM3706" i="1"/>
  <c r="AM3175" i="1"/>
  <c r="AM2524" i="1"/>
  <c r="AM3657" i="1"/>
  <c r="AM3320" i="1"/>
  <c r="AM2873" i="1"/>
  <c r="AM3565" i="1"/>
  <c r="AM3390" i="1"/>
  <c r="AM3307" i="1"/>
  <c r="AM2634" i="1"/>
  <c r="AM2951" i="1"/>
  <c r="AM3953" i="1"/>
  <c r="AM3651" i="1"/>
  <c r="AM3436" i="1"/>
  <c r="AM3473" i="1"/>
  <c r="AM2886" i="1"/>
  <c r="AM3236" i="1"/>
  <c r="AM3985" i="1"/>
  <c r="AM3343" i="1"/>
  <c r="AM3361" i="1"/>
  <c r="AM3748" i="1"/>
  <c r="AM2719" i="1"/>
  <c r="AM3780" i="1"/>
  <c r="AM2795" i="1"/>
  <c r="AM3003" i="1"/>
  <c r="AM3813" i="1"/>
  <c r="AM2412" i="1"/>
  <c r="AM2626" i="1"/>
  <c r="AM3395" i="1"/>
  <c r="AM3891" i="1"/>
  <c r="AM3115" i="1"/>
  <c r="AM3871" i="1"/>
  <c r="AM3533" i="1"/>
  <c r="AM3246" i="1"/>
  <c r="AM3188" i="1"/>
  <c r="AM3572" i="1"/>
  <c r="AM3080" i="1"/>
  <c r="AM3512" i="1"/>
  <c r="AM3531" i="1"/>
  <c r="AM3942" i="1"/>
  <c r="AM3700" i="1"/>
  <c r="AM3260" i="1"/>
  <c r="AM3437" i="1"/>
  <c r="AM2816" i="1"/>
  <c r="AM2652" i="1"/>
  <c r="AM3275" i="1"/>
  <c r="AM3646" i="1"/>
  <c r="AM3692" i="1"/>
  <c r="AM3590" i="1"/>
  <c r="AM3825" i="1"/>
  <c r="AM3230" i="1"/>
  <c r="AM2532" i="1"/>
  <c r="AM3800" i="1"/>
  <c r="AM3326" i="1"/>
  <c r="AM2932" i="1"/>
  <c r="AM3701" i="1"/>
  <c r="AM2600" i="1"/>
  <c r="AM2627" i="1"/>
  <c r="AM3905" i="1"/>
  <c r="AM3157" i="1"/>
  <c r="AM2518" i="1"/>
  <c r="AM2942" i="1"/>
  <c r="AM3093" i="1"/>
  <c r="AM3962" i="1"/>
  <c r="AM3177" i="1"/>
  <c r="AM3252" i="1"/>
  <c r="AM2604" i="1"/>
  <c r="AM3419" i="1"/>
  <c r="AM3176" i="1"/>
  <c r="AM2926" i="1"/>
  <c r="AM3817" i="1"/>
  <c r="AM3103" i="1"/>
  <c r="AM3589" i="1"/>
  <c r="AM3041" i="1"/>
  <c r="AM2538" i="1"/>
  <c r="AM3756" i="1"/>
  <c r="AM2656" i="1"/>
  <c r="AM2785" i="1"/>
  <c r="AM3201" i="1"/>
  <c r="AM3193" i="1"/>
  <c r="AM2508" i="1"/>
  <c r="AM2446" i="1"/>
  <c r="AM3935" i="1"/>
  <c r="AM3666" i="1"/>
  <c r="AM2594" i="1"/>
  <c r="AM3690" i="1"/>
  <c r="AM3335" i="1"/>
  <c r="AM2607" i="1"/>
  <c r="AM3244" i="1"/>
  <c r="AM3560" i="1"/>
  <c r="AM2563" i="1"/>
  <c r="AM2733" i="1"/>
  <c r="AM2686" i="1"/>
  <c r="AM3807" i="1"/>
  <c r="AM3291" i="1"/>
  <c r="AM3267" i="1"/>
  <c r="AM2459" i="1"/>
  <c r="AM3372" i="1"/>
  <c r="AM2841" i="1"/>
  <c r="AM2610" i="1"/>
  <c r="AM3027" i="1"/>
  <c r="AM2682" i="1"/>
  <c r="AM2837" i="1"/>
  <c r="AM2923" i="1"/>
  <c r="AM2483" i="1"/>
  <c r="AM2844" i="1"/>
  <c r="AM3500" i="1"/>
  <c r="AM3281" i="1"/>
  <c r="AM2479" i="1"/>
  <c r="AM2884" i="1"/>
  <c r="AM3801" i="1"/>
  <c r="AM3409" i="1"/>
  <c r="AM2495" i="1"/>
  <c r="AM3595" i="1"/>
  <c r="AM2732" i="1"/>
  <c r="AM3521" i="1"/>
  <c r="AM2570" i="1"/>
  <c r="AM2891" i="1"/>
  <c r="AM3152" i="1"/>
  <c r="AM3719" i="1"/>
  <c r="AM3383" i="1"/>
  <c r="AM3026" i="1"/>
  <c r="AM3566" i="1"/>
  <c r="AM2553" i="1"/>
  <c r="AM3330" i="1"/>
  <c r="AM3143" i="1"/>
  <c r="AM3497" i="1"/>
  <c r="AM3553" i="1"/>
  <c r="AM2878" i="1"/>
  <c r="AM2571" i="1"/>
  <c r="AM3660" i="1"/>
  <c r="AM3276" i="1"/>
  <c r="AM3705" i="1"/>
  <c r="AM3518" i="1"/>
  <c r="AM3071" i="1"/>
  <c r="AM2921" i="1"/>
  <c r="AM2729" i="1"/>
  <c r="AM3162" i="1"/>
  <c r="AM3213" i="1"/>
  <c r="AM3058" i="1"/>
  <c r="AM2546" i="1"/>
  <c r="AM3237" i="1"/>
  <c r="AM3515" i="1"/>
  <c r="AM3394" i="1"/>
  <c r="AM2599" i="1"/>
  <c r="AM2789" i="1"/>
  <c r="AM3187" i="1"/>
  <c r="AM3182" i="1"/>
  <c r="AM2633" i="1"/>
  <c r="AM3095" i="1"/>
  <c r="AM3304" i="1"/>
  <c r="AM2592" i="1"/>
  <c r="AM3290" i="1"/>
  <c r="AM2515" i="1"/>
  <c r="AM2979" i="1"/>
  <c r="AM3476" i="1"/>
  <c r="AM3192" i="1"/>
  <c r="AM3099" i="1"/>
  <c r="AM2547" i="1"/>
  <c r="AM2404" i="1"/>
  <c r="AM2925" i="1"/>
  <c r="AM3009" i="1"/>
  <c r="AM3961" i="1"/>
  <c r="AM3568" i="1"/>
  <c r="AM3860" i="1"/>
  <c r="AM3601" i="1"/>
  <c r="AM3057" i="1"/>
  <c r="AM3925" i="1"/>
  <c r="AM3608" i="1"/>
  <c r="AM3220" i="1"/>
  <c r="AM2452" i="1"/>
  <c r="AM3599" i="1"/>
  <c r="AM3865" i="1"/>
  <c r="AM3658" i="1"/>
  <c r="AM3731" i="1"/>
  <c r="AM2783" i="1"/>
  <c r="AM3811" i="1"/>
  <c r="AM2711" i="1"/>
  <c r="AM2782" i="1"/>
  <c r="AM3667" i="1"/>
  <c r="AM2698" i="1"/>
  <c r="AM2802" i="1"/>
  <c r="AM3479" i="1"/>
  <c r="AM3626" i="1"/>
  <c r="AM2817" i="1"/>
  <c r="AM3462" i="1"/>
  <c r="AM2907" i="1"/>
  <c r="AM2723" i="1"/>
  <c r="AM2639" i="1"/>
  <c r="AM3262" i="1"/>
  <c r="AM2995" i="1"/>
  <c r="AM3831" i="1"/>
  <c r="AM2859" i="1"/>
  <c r="AM3994" i="1"/>
  <c r="AM3830" i="1"/>
  <c r="AM3867" i="1"/>
  <c r="AM3884" i="1"/>
  <c r="AM2411" i="1"/>
  <c r="AM3191" i="1"/>
  <c r="AM3426" i="1"/>
  <c r="AM2927" i="1"/>
  <c r="AM2671" i="1"/>
  <c r="AM3787" i="1"/>
  <c r="AM3993" i="1"/>
  <c r="AM3164" i="1"/>
  <c r="AM3005" i="1"/>
  <c r="AM3699" i="1"/>
  <c r="AM3621" i="1"/>
  <c r="AM2832" i="1"/>
  <c r="AM2549" i="1"/>
  <c r="AM2449" i="1"/>
  <c r="AM3206" i="1"/>
  <c r="AM2988" i="1"/>
  <c r="AM2672" i="1"/>
  <c r="AM2415" i="1"/>
  <c r="AM2807" i="1"/>
  <c r="AM3559" i="1"/>
  <c r="AM3028" i="1"/>
  <c r="AM3539" i="1"/>
  <c r="AM3386" i="1"/>
  <c r="AM2678" i="1"/>
  <c r="AM3295" i="1"/>
  <c r="AM3363" i="1"/>
  <c r="AM3691" i="1"/>
  <c r="AM2552" i="1"/>
  <c r="AM3717" i="1"/>
  <c r="AM2465" i="1"/>
  <c r="AM3927" i="1"/>
  <c r="AM3805" i="1"/>
  <c r="AM3625" i="1"/>
  <c r="AM2904" i="1"/>
  <c r="AM2769" i="1"/>
  <c r="AM2872" i="1"/>
  <c r="AM2603" i="1"/>
  <c r="AM3121" i="1"/>
  <c r="AM3218" i="1"/>
  <c r="AM3770" i="1"/>
  <c r="AM3131" i="1"/>
  <c r="AM3150" i="1"/>
  <c r="AM3739" i="1"/>
  <c r="AM3675" i="1"/>
  <c r="AM2501" i="1"/>
  <c r="AM3967" i="1"/>
  <c r="AM3951" i="1"/>
  <c r="AM2582" i="1"/>
  <c r="AM3585" i="1"/>
  <c r="AM3049" i="1"/>
  <c r="AM3254" i="1"/>
  <c r="AM2467" i="1"/>
  <c r="AM3959" i="1"/>
  <c r="AM3232" i="1"/>
  <c r="AM3629" i="1"/>
  <c r="AM3852" i="1"/>
  <c r="AM3440" i="1"/>
  <c r="AM3259" i="1"/>
  <c r="AM2608" i="1"/>
  <c r="AM3990" i="1"/>
  <c r="AM3455" i="1"/>
  <c r="AM3241" i="1"/>
  <c r="AM2903" i="1"/>
  <c r="AM2752" i="1"/>
  <c r="AM3773" i="1"/>
  <c r="AM3591" i="1"/>
  <c r="AM3767" i="1"/>
  <c r="AM2774" i="1"/>
  <c r="AM3471" i="1"/>
  <c r="AM3992" i="1"/>
  <c r="AM3887" i="1"/>
  <c r="AM3677" i="1"/>
  <c r="AM3336" i="1"/>
  <c r="AM3712" i="1"/>
  <c r="AM3149" i="1"/>
  <c r="AM3463" i="1"/>
  <c r="AM3108" i="1"/>
  <c r="AM3204" i="1"/>
  <c r="AM3503" i="1"/>
  <c r="AM2422" i="1"/>
  <c r="AM3563" i="1"/>
  <c r="AM3258" i="1"/>
  <c r="AM3697" i="1"/>
  <c r="AM2660" i="1"/>
  <c r="AM3885" i="1"/>
  <c r="AM3655" i="1"/>
  <c r="AM3101" i="1"/>
  <c r="AM2766" i="1"/>
  <c r="AM3570" i="1"/>
  <c r="AM2998" i="1"/>
  <c r="AM2405" i="1"/>
  <c r="AM2414" i="1"/>
  <c r="AM2960" i="1"/>
  <c r="AM3859" i="1"/>
  <c r="AM3400" i="1"/>
  <c r="AM3033" i="1"/>
  <c r="AM3278" i="1"/>
  <c r="AM3325" i="1"/>
  <c r="AM3454" i="1"/>
  <c r="AM3235" i="1"/>
  <c r="AM3217" i="1"/>
  <c r="AM3644" i="1"/>
  <c r="AM3347" i="1"/>
  <c r="AM3341" i="1"/>
  <c r="AM2896" i="1"/>
  <c r="AM3843" i="1"/>
  <c r="AM2821" i="1"/>
  <c r="AM3514" i="1"/>
  <c r="AM3090" i="1"/>
  <c r="AM3037" i="1"/>
  <c r="AM3247" i="1"/>
  <c r="AM2840" i="1"/>
  <c r="AM2767" i="1"/>
  <c r="AM3970" i="1"/>
  <c r="AM3126" i="1"/>
  <c r="AM3977" i="1"/>
  <c r="AM2803" i="1"/>
  <c r="AM3038" i="1"/>
  <c r="AM3581" i="1"/>
  <c r="AM3897" i="1"/>
  <c r="AM2865" i="1"/>
  <c r="AM3918" i="1"/>
  <c r="AM3399" i="1"/>
  <c r="AM3468" i="1"/>
  <c r="AM2416" i="1"/>
  <c r="AM3261" i="1"/>
  <c r="AM3025" i="1"/>
  <c r="AM2880" i="1"/>
  <c r="AM3508" i="1"/>
  <c r="AM2681" i="1"/>
  <c r="AM2565" i="1"/>
  <c r="AM2409" i="1"/>
  <c r="AM2704" i="1"/>
  <c r="AM2827" i="1"/>
  <c r="AM3638" i="1"/>
  <c r="AM3212" i="1"/>
  <c r="AM3989" i="1"/>
  <c r="AM3196" i="1"/>
  <c r="AM3151" i="1"/>
  <c r="AM3725" i="1"/>
  <c r="AM3574" i="1"/>
  <c r="AM2475" i="1"/>
  <c r="AM2947" i="1"/>
  <c r="AM3068" i="1"/>
  <c r="AM3404" i="1"/>
  <c r="AM3869" i="1"/>
  <c r="AM3102" i="1"/>
  <c r="AM3338" i="1"/>
  <c r="AM3696" i="1"/>
  <c r="AM3870" i="1"/>
  <c r="AM3360" i="1"/>
  <c r="AM3069" i="1"/>
  <c r="AM2511" i="1"/>
  <c r="AM2693" i="1"/>
  <c r="AM2482" i="1"/>
  <c r="AM2754" i="1"/>
  <c r="AM3443" i="1"/>
  <c r="AM3673" i="1"/>
  <c r="AM2587" i="1"/>
  <c r="AM2659" i="1"/>
  <c r="AM2945" i="1"/>
  <c r="AM3459" i="1"/>
  <c r="AM3845" i="1"/>
  <c r="AM2458" i="1"/>
  <c r="AM2931" i="1"/>
  <c r="AM2696" i="1"/>
  <c r="AM2739" i="1"/>
  <c r="AM3947" i="1"/>
  <c r="AM3294" i="1"/>
  <c r="AM3200" i="1"/>
  <c r="AM2575" i="1"/>
  <c r="AM3214" i="1"/>
  <c r="AM2944" i="1"/>
  <c r="AM2890" i="1"/>
  <c r="AM2408" i="1"/>
  <c r="AM2977" i="1"/>
  <c r="AM2461" i="1"/>
  <c r="AM3535" i="1"/>
  <c r="AM2472" i="1"/>
  <c r="AM3984" i="1"/>
  <c r="AM3833" i="1"/>
  <c r="AM3407" i="1"/>
  <c r="AM3449" i="1"/>
  <c r="AM3488" i="1"/>
  <c r="AM3974" i="1"/>
  <c r="AM2796" i="1"/>
  <c r="AM3720" i="1"/>
  <c r="AM2500" i="1"/>
  <c r="AM3821" i="1"/>
  <c r="AM2519" i="1"/>
  <c r="AM3933" i="1"/>
  <c r="AM3892" i="1"/>
  <c r="AM2468" i="1"/>
  <c r="AM3775" i="1"/>
  <c r="AM2808" i="1"/>
  <c r="AM3931" i="1"/>
  <c r="AM2964" i="1"/>
  <c r="AM2843" i="1"/>
  <c r="AM3538" i="1"/>
  <c r="AM3525" i="1"/>
  <c r="AM3713" i="1"/>
  <c r="AM3327" i="1"/>
  <c r="AM3086" i="1"/>
  <c r="AM3730" i="1"/>
  <c r="AM2540" i="1"/>
  <c r="AM2670" i="1"/>
  <c r="AM2632" i="1"/>
  <c r="AM2668" i="1"/>
  <c r="AM2922" i="1"/>
  <c r="AM3898" i="1"/>
  <c r="AM3016" i="1"/>
  <c r="AM3912" i="1"/>
  <c r="AM2406" i="1"/>
  <c r="AM3482" i="1"/>
  <c r="AM3890" i="1"/>
  <c r="AM2542" i="1"/>
  <c r="AM3771" i="1"/>
  <c r="AM2746" i="1"/>
  <c r="AM2614" i="1"/>
  <c r="AM3960" i="1"/>
  <c r="AM3210" i="1"/>
  <c r="AM3735" i="1"/>
  <c r="AM3516" i="1"/>
  <c r="AM3039" i="1"/>
  <c r="AM3772" i="1"/>
  <c r="AM3113" i="1"/>
  <c r="AM3877" i="1"/>
  <c r="AM2460" i="1"/>
  <c r="AM2469" i="1"/>
  <c r="AM2663" i="1"/>
  <c r="AM3875" i="1"/>
  <c r="AM3130" i="1"/>
  <c r="AM2743" i="1"/>
  <c r="AM2768" i="1"/>
  <c r="AM3600" i="1"/>
  <c r="AM2780" i="1"/>
  <c r="AM2965" i="1"/>
  <c r="AM2839" i="1"/>
  <c r="AM3202" i="1"/>
  <c r="AM3579" i="1"/>
  <c r="AM3824" i="1"/>
  <c r="AM2868" i="1"/>
  <c r="AM2619" i="1"/>
  <c r="AM2432" i="1"/>
  <c r="AM3695" i="1"/>
  <c r="AM3828" i="1"/>
  <c r="AM3823" i="1"/>
  <c r="AM3954" i="1"/>
  <c r="AM3301" i="1"/>
  <c r="AM3790" i="1"/>
  <c r="AM2764" i="1"/>
  <c r="AM3964" i="1"/>
  <c r="AM3173" i="1"/>
  <c r="AM3060" i="1"/>
  <c r="AM2716" i="1"/>
  <c r="AM2826" i="1"/>
  <c r="AM2653" i="1"/>
  <c r="AM2444" i="1"/>
  <c r="AM2836" i="1"/>
  <c r="AM3761" i="1"/>
  <c r="AM3165" i="1"/>
  <c r="AM2463" i="1"/>
  <c r="AM2824" i="1"/>
  <c r="AM3630" i="1"/>
  <c r="AM2662" i="1"/>
  <c r="AM3956" i="1"/>
  <c r="AM2757" i="1"/>
  <c r="AM3354" i="1"/>
  <c r="AM3047" i="1"/>
  <c r="AM3011" i="1"/>
  <c r="AM2763" i="1"/>
  <c r="AM3597" i="1"/>
  <c r="AM2629" i="1"/>
  <c r="AM3018" i="1"/>
  <c r="AM3120" i="1"/>
  <c r="AM2471" i="1"/>
  <c r="AM3592" i="1"/>
  <c r="AM3410" i="1"/>
  <c r="AM2605" i="1"/>
  <c r="AM2842" i="1"/>
  <c r="AM2954" i="1"/>
  <c r="AM3448" i="1"/>
  <c r="AM2929" i="1"/>
  <c r="AM3024" i="1"/>
  <c r="AM3450" i="1"/>
  <c r="AM3955" i="1"/>
  <c r="AM3043" i="1"/>
  <c r="AM3368" i="1"/>
  <c r="AM2425" i="1"/>
  <c r="AM3353" i="1"/>
  <c r="AM2938" i="1"/>
  <c r="AM3310" i="1"/>
  <c r="AM3639" i="1"/>
  <c r="AM3308" i="1"/>
  <c r="AM3117" i="1"/>
  <c r="AM3159" i="1"/>
  <c r="AM2581" i="1"/>
  <c r="AM3613" i="1"/>
  <c r="AM3580" i="1"/>
  <c r="AM3754" i="1"/>
  <c r="AM3523" i="1"/>
  <c r="AM3640" i="1"/>
  <c r="AM3094" i="1"/>
  <c r="AM3567" i="1"/>
  <c r="AM2798" i="1"/>
  <c r="AM3059" i="1"/>
  <c r="AM2505" i="1"/>
  <c r="AM2712" i="1"/>
  <c r="AM2641" i="1"/>
  <c r="AM3966" i="1"/>
  <c r="AM3224" i="1"/>
  <c r="AM3957" i="1"/>
  <c r="AM2453" i="1"/>
  <c r="AM2997" i="1"/>
  <c r="AM3844" i="1"/>
  <c r="AM3098" i="1"/>
  <c r="AM3128" i="1"/>
  <c r="AM3949" i="1"/>
  <c r="AM3571" i="1"/>
  <c r="AM3858" i="1"/>
  <c r="AM3840" i="1"/>
  <c r="AM3416" i="1"/>
  <c r="AM2853" i="1"/>
  <c r="AM3587" i="1"/>
  <c r="AM3470" i="1"/>
  <c r="AM3855" i="1"/>
  <c r="AM3911" i="1"/>
  <c r="AM3849" i="1"/>
  <c r="AM3793" i="1"/>
  <c r="AM2558" i="1"/>
  <c r="AM3812" i="1"/>
  <c r="AM3835" i="1"/>
  <c r="AM2625" i="1"/>
  <c r="AM3832" i="1"/>
  <c r="AM2586" i="1"/>
  <c r="AM3299" i="1"/>
  <c r="AM3937" i="1"/>
  <c r="AM3446" i="1"/>
  <c r="AM3737" i="1"/>
  <c r="AM2543" i="1"/>
  <c r="AM2761" i="1"/>
  <c r="AM2485" i="1"/>
  <c r="AM3926" i="1"/>
  <c r="AM2580" i="1"/>
  <c r="AM3391" i="1"/>
  <c r="AM3447" i="1"/>
  <c r="AM2846" i="1"/>
  <c r="AM3490" i="1"/>
  <c r="AM3293" i="1"/>
  <c r="AM3928" i="1"/>
  <c r="AM3403" i="1"/>
  <c r="AM3415" i="1"/>
  <c r="AM3480" i="1"/>
  <c r="AM3745" i="1"/>
  <c r="AM3509" i="1"/>
  <c r="AM2792" i="1"/>
  <c r="AM2999" i="1"/>
  <c r="AM2720" i="1"/>
  <c r="AM3526" i="1"/>
  <c r="AM3485" i="1"/>
  <c r="AM2593" i="1"/>
  <c r="AM3461" i="1"/>
  <c r="AM3612" i="1"/>
  <c r="AM2825" i="1"/>
  <c r="AM2742" i="1"/>
  <c r="AM2621" i="1"/>
  <c r="AM3820" i="1"/>
  <c r="AM3194" i="1"/>
  <c r="AM3758" i="1"/>
  <c r="AM3609" i="1"/>
  <c r="AM2781" i="1"/>
  <c r="AM3709" i="1"/>
  <c r="AM2849" i="1"/>
  <c r="AM2917" i="1"/>
  <c r="AM2975" i="1"/>
  <c r="AM2905" i="1"/>
  <c r="AM2617" i="1"/>
  <c r="AM3134" i="1"/>
  <c r="AM3430" i="1"/>
  <c r="AM2883" i="1"/>
  <c r="AM2437" i="1"/>
  <c r="AM3154" i="1"/>
  <c r="AM3208" i="1"/>
  <c r="AM3561" i="1"/>
  <c r="AM2794" i="1"/>
  <c r="AM3614" i="1"/>
  <c r="AM3752" i="1"/>
  <c r="AM2525" i="1"/>
  <c r="AM3190" i="1"/>
  <c r="AM3903" i="1"/>
  <c r="AM2721" i="1"/>
  <c r="AM3179" i="1"/>
  <c r="AM3287" i="1"/>
  <c r="AM2906" i="1"/>
  <c r="AM2966" i="1"/>
  <c r="AM3452" i="1"/>
  <c r="AM3868" i="1"/>
  <c r="AM3777" i="1"/>
  <c r="AM2560" i="1"/>
  <c r="AM3458" i="1"/>
  <c r="AM2948" i="1"/>
  <c r="AM3125" i="1"/>
  <c r="AM2654" i="1"/>
  <c r="AM3866" i="1"/>
  <c r="AM2976" i="1"/>
  <c r="AM3292" i="1"/>
  <c r="AM3298" i="1"/>
  <c r="AM3607" i="1"/>
  <c r="AM2536" i="1"/>
  <c r="AM2430" i="1"/>
  <c r="AM3791" i="1"/>
  <c r="AM3014" i="1"/>
  <c r="AM2888" i="1"/>
  <c r="AM3750" i="1"/>
  <c r="AM3605" i="1"/>
  <c r="AM2572" i="1"/>
  <c r="AM2522" i="1"/>
  <c r="AM2574" i="1"/>
  <c r="AM3507" i="1"/>
  <c r="AM3431" i="1"/>
  <c r="AM2646" i="1"/>
  <c r="AM2715" i="1"/>
  <c r="AM2823" i="1"/>
  <c r="AM3742" i="1"/>
  <c r="AM3941" i="1"/>
  <c r="AM2741" i="1"/>
  <c r="AM3285" i="1"/>
  <c r="AM3921" i="1"/>
  <c r="AM3665" i="1"/>
  <c r="AM3721" i="1"/>
  <c r="AM3174" i="1"/>
  <c r="AM3367" i="1"/>
  <c r="AM3939" i="1"/>
  <c r="AM2994" i="1"/>
  <c r="AM3189" i="1"/>
  <c r="AM3215" i="1"/>
  <c r="AM2864" i="1"/>
  <c r="AM3109" i="1"/>
  <c r="AM2882" i="1"/>
  <c r="AM2566" i="1"/>
  <c r="AM2426" i="1"/>
  <c r="AM2717" i="1"/>
  <c r="AM3622" i="1"/>
  <c r="AM3065" i="1"/>
  <c r="AM3268" i="1"/>
  <c r="AM2447" i="1"/>
  <c r="AM3633" i="1"/>
  <c r="AM3350" i="1"/>
  <c r="AM3854" i="1"/>
  <c r="AM3879" i="1"/>
  <c r="AM2935" i="1"/>
  <c r="AM2949" i="1"/>
  <c r="AM2918" i="1"/>
  <c r="AM2765" i="1"/>
  <c r="AM3084" i="1"/>
  <c r="AM3880" i="1"/>
  <c r="AM3778" i="1"/>
  <c r="AM2895" i="1"/>
  <c r="AM3894" i="1"/>
  <c r="AM2731" i="1"/>
  <c r="AM3107" i="1"/>
  <c r="AM3795" i="1"/>
  <c r="AM2635" i="1"/>
  <c r="AM2588" i="1"/>
  <c r="AM3981" i="1"/>
  <c r="AM3760" i="1"/>
  <c r="AM3314" i="1"/>
  <c r="AM2772" i="1"/>
  <c r="AM3653" i="1"/>
  <c r="AM3012" i="1"/>
  <c r="AM2494" i="1"/>
  <c r="AM3710" i="1"/>
  <c r="AM3340" i="1"/>
  <c r="AM3457" i="1"/>
  <c r="AM2410" i="1"/>
  <c r="AM3198" i="1"/>
  <c r="AM3857" i="1"/>
  <c r="AM3492" i="1"/>
  <c r="AM3166" i="1"/>
  <c r="AM3972" i="1"/>
  <c r="AM2645" i="1"/>
  <c r="AM3398" i="1"/>
  <c r="AM3562" i="1"/>
  <c r="AM2847" i="1"/>
  <c r="AM2689" i="1"/>
  <c r="AM2596" i="1"/>
  <c r="AM2788" i="1"/>
  <c r="AM3321" i="1"/>
  <c r="AM3575" i="1"/>
  <c r="AM2973" i="1"/>
  <c r="AM3554" i="1"/>
  <c r="AM3978" i="1"/>
  <c r="AM3537" i="1"/>
  <c r="AM2638" i="1"/>
  <c r="AM3021" i="1"/>
  <c r="AM3936" i="1"/>
  <c r="AM3110" i="1"/>
  <c r="AM2484" i="1"/>
  <c r="AM3762" i="1"/>
  <c r="AM3406" i="1"/>
  <c r="AM2811" i="1"/>
  <c r="AM2488" i="1"/>
  <c r="AM3757" i="1"/>
  <c r="AM3502" i="1"/>
  <c r="AM3116" i="1"/>
  <c r="AM2609" i="1"/>
  <c r="AM3392" i="1"/>
  <c r="AM3724" i="1"/>
  <c r="AM3453" i="1"/>
  <c r="AM2984" i="1"/>
  <c r="AM3226" i="1"/>
  <c r="AM3209" i="1"/>
  <c r="AM3827" i="1"/>
  <c r="AM3764" i="1"/>
  <c r="AM3096" i="1"/>
  <c r="AM2665" i="1"/>
  <c r="AM2809" i="1"/>
  <c r="AM3053" i="1"/>
  <c r="AM2990" i="1"/>
  <c r="AM2407" i="1"/>
  <c r="AM3647" i="1"/>
  <c r="AM3716" i="1"/>
  <c r="AM2418" i="1"/>
  <c r="AM2590" i="1"/>
  <c r="AM3474" i="1"/>
  <c r="AM2779" i="1"/>
  <c r="AM3786" i="1"/>
  <c r="AM3242" i="1"/>
  <c r="AM2616" i="1"/>
  <c r="AM3141" i="1"/>
  <c r="AM3331" i="1"/>
  <c r="AM2514" i="1"/>
  <c r="AM3300" i="1"/>
  <c r="AM2595" i="1"/>
  <c r="AM2876" i="1"/>
  <c r="AM3564" i="1"/>
  <c r="AM3358" i="1"/>
  <c r="AM2491" i="1"/>
  <c r="AM3439" i="1"/>
  <c r="AM3861" i="1"/>
  <c r="AM3148" i="1"/>
  <c r="AM2533" i="1"/>
  <c r="AM2597" i="1"/>
  <c r="AM3238" i="1"/>
  <c r="AM2748" i="1"/>
  <c r="AM3711" i="1"/>
  <c r="AM3422" i="1"/>
  <c r="AM3333" i="1"/>
  <c r="AM3583" i="1"/>
  <c r="AM3345" i="1"/>
  <c r="AM3052" i="1"/>
  <c r="AM3158" i="1"/>
  <c r="AM3303" i="1"/>
  <c r="AM2697" i="1"/>
  <c r="AM3296" i="1"/>
  <c r="AM3379" i="1"/>
  <c r="AM2910" i="1"/>
  <c r="AM3019" i="1"/>
  <c r="AM3798" i="1"/>
  <c r="AM2727" i="1"/>
  <c r="AM3119" i="1"/>
  <c r="AM2991" i="1"/>
  <c r="AM3635" i="1"/>
  <c r="AM3408" i="1"/>
  <c r="AM2968" i="1"/>
  <c r="AM3357" i="1"/>
  <c r="AM3169" i="1"/>
  <c r="AM2734" i="1"/>
  <c r="AM3111" i="1"/>
  <c r="AM3382" i="1"/>
  <c r="AM3569" i="1"/>
  <c r="AM2771" i="1"/>
  <c r="AM3593" i="1"/>
  <c r="AM2786" i="1"/>
  <c r="AM2714" i="1"/>
  <c r="AM3983" i="1"/>
  <c r="AM3234" i="1"/>
  <c r="AM3007" i="1"/>
  <c r="AM3618" i="1"/>
  <c r="AM3674" i="1"/>
  <c r="AM3929" i="1"/>
  <c r="AM3092" i="1"/>
  <c r="AM2440" i="1"/>
  <c r="AM2687" i="1"/>
  <c r="AM2936" i="1"/>
  <c r="AM3181" i="1"/>
  <c r="AM3274" i="1"/>
  <c r="AM2972" i="1"/>
  <c r="AM3231" i="1"/>
  <c r="AM3055" i="1"/>
  <c r="AM3309" i="1"/>
  <c r="AM2613" i="1"/>
  <c r="AM2722" i="1"/>
  <c r="AM3808" i="1"/>
  <c r="AM2986" i="1"/>
  <c r="AM3051" i="1"/>
  <c r="AM3346" i="1"/>
  <c r="AM3862" i="1"/>
  <c r="AM2448" i="1"/>
  <c r="AM3506" i="1"/>
  <c r="AM3802" i="1"/>
  <c r="AM2612" i="1"/>
  <c r="AM3388" i="1"/>
  <c r="AM3669" i="1"/>
  <c r="AM3906" i="1"/>
  <c r="AM2666" i="1"/>
  <c r="AM2521" i="1"/>
  <c r="AM3042" i="1"/>
  <c r="AM2561" i="1"/>
  <c r="AM3971" i="1"/>
  <c r="AM3063" i="1"/>
  <c r="AM2806" i="1"/>
  <c r="AM3100" i="1"/>
  <c r="AM2892" i="1"/>
  <c r="AM3948" i="1"/>
  <c r="AM3736" i="1"/>
  <c r="AM2544" i="1"/>
  <c r="AM3074" i="1"/>
  <c r="AM2602" i="1"/>
  <c r="AM2451" i="1"/>
  <c r="AM3872" i="1"/>
  <c r="AM3747" i="1"/>
  <c r="AM3223" i="1"/>
  <c r="AM2755" i="1"/>
  <c r="AM3256" i="1"/>
  <c r="AM3876" i="1"/>
  <c r="AM3602" i="1"/>
  <c r="AM3075" i="1"/>
  <c r="AM2695" i="1"/>
  <c r="AM3240" i="1"/>
  <c r="AM2958" i="1"/>
  <c r="AM3429" i="1"/>
  <c r="AM3529" i="1"/>
  <c r="AM3838" i="1"/>
  <c r="AM3264" i="1"/>
  <c r="AM2967" i="1"/>
  <c r="AM3366" i="1"/>
  <c r="AM2630" i="1"/>
  <c r="AM3171" i="1"/>
  <c r="AM2750" i="1"/>
  <c r="AM2700" i="1"/>
  <c r="AM3184" i="1"/>
  <c r="AM2431" i="1"/>
  <c r="AM3886" i="1"/>
  <c r="AM3853" i="1"/>
  <c r="AM3881" i="1"/>
  <c r="AM2970" i="1"/>
  <c r="AM2667" i="1"/>
  <c r="AM2688" i="1"/>
  <c r="AM3122" i="1"/>
  <c r="AM3248" i="1"/>
  <c r="AM3708" i="1"/>
  <c r="AM2530" i="1"/>
  <c r="AM3460" i="1"/>
  <c r="AM3428" i="1"/>
  <c r="AM2799" i="1"/>
  <c r="AM2648" i="1"/>
  <c r="AM3902" i="1"/>
  <c r="AM3029" i="1"/>
  <c r="AM3610" i="1"/>
  <c r="AM2033" i="1"/>
  <c r="AM2901" i="1"/>
  <c r="AM3272" i="1"/>
  <c r="AM3348" i="1"/>
  <c r="AM2423" i="1"/>
  <c r="AM3396" i="1"/>
  <c r="AM3135" i="1"/>
  <c r="AM3679" i="1"/>
  <c r="AM2657" i="1"/>
  <c r="AM2506" i="1"/>
  <c r="AM3104" i="1"/>
  <c r="AM2489" i="1"/>
  <c r="AM2879" i="1"/>
  <c r="AM2539" i="1"/>
  <c r="AM3280" i="1"/>
  <c r="AM3687" i="1"/>
  <c r="AM2726" i="1"/>
  <c r="AM3965" i="1"/>
  <c r="AM2433" i="1"/>
  <c r="AM3822" i="1"/>
  <c r="AM3702" i="1"/>
  <c r="AM3969" i="1"/>
  <c r="AM3919" i="1"/>
  <c r="AM3387" i="1"/>
  <c r="AM3178" i="1"/>
  <c r="AM3225" i="1"/>
  <c r="AM3513" i="1"/>
  <c r="AM3222" i="1"/>
  <c r="AM3170" i="1"/>
  <c r="AM2725" i="1"/>
  <c r="AM3002" i="1"/>
  <c r="AM3081" i="1"/>
  <c r="AM3661" i="1"/>
  <c r="AM3133" i="1"/>
  <c r="AM2545" i="1"/>
  <c r="AM3631" i="1"/>
  <c r="AM2751" i="1"/>
  <c r="AM3662" i="1"/>
  <c r="AM2658" i="1"/>
  <c r="AM3257" i="1"/>
  <c r="AM2487" i="1"/>
  <c r="AM3888" i="1"/>
  <c r="AM3598" i="1"/>
  <c r="AM3544" i="1"/>
  <c r="AM2833" i="1"/>
  <c r="AM2914" i="1"/>
  <c r="AM3803" i="1"/>
  <c r="AM3464" i="1"/>
  <c r="AM3864" i="1"/>
  <c r="AM2576" i="1"/>
  <c r="AM3271" i="1"/>
  <c r="AM2622" i="1"/>
  <c r="AM2413" i="1"/>
  <c r="AM2953" i="1"/>
  <c r="AM3804" i="1"/>
  <c r="AM2683" i="1"/>
  <c r="AM3469" i="1"/>
  <c r="AM3251" i="1"/>
  <c r="AM3444" i="1"/>
  <c r="AM3922" i="1"/>
  <c r="AM3715" i="1"/>
  <c r="AM2606" i="1"/>
  <c r="AM3641" i="1"/>
  <c r="AM2713" i="1"/>
  <c r="AM2421" i="1"/>
  <c r="AM2834" i="1"/>
  <c r="AM2709" i="1"/>
  <c r="AM2924" i="1"/>
  <c r="AM3652" i="1"/>
  <c r="AM3648" i="1"/>
  <c r="AM3519" i="1"/>
  <c r="AM2481" i="1"/>
  <c r="AM2804" i="1"/>
  <c r="AM3774" i="1"/>
  <c r="AM2642" i="1"/>
  <c r="AM2661" i="1"/>
  <c r="AM3524" i="1"/>
  <c r="AM2541" i="1"/>
  <c r="AM2509" i="1"/>
  <c r="AM2881" i="1"/>
  <c r="AM3155" i="1"/>
  <c r="AM3950" i="1"/>
  <c r="AM3901" i="1"/>
  <c r="AM3072" i="1"/>
  <c r="AM3478" i="1"/>
  <c r="AM3332" i="1"/>
  <c r="AM3847" i="1"/>
  <c r="AM2992" i="1"/>
  <c r="AM3034" i="1"/>
  <c r="AM2830" i="1"/>
  <c r="AM2496" i="1"/>
  <c r="AM2699" i="1"/>
  <c r="AM2470" i="1"/>
  <c r="AM3765" i="1"/>
  <c r="AM2531" i="1"/>
  <c r="AM2778" i="1"/>
  <c r="AM3987" i="1"/>
  <c r="AM3050" i="1"/>
  <c r="AM2503" i="1"/>
  <c r="AM2691" i="1"/>
  <c r="AM3322" i="1"/>
  <c r="AM2550" i="1"/>
  <c r="BM189" i="8" l="1"/>
  <c r="BP184" i="8"/>
  <c r="BG88" i="8"/>
  <c r="BM152" i="8"/>
  <c r="BM185" i="8"/>
  <c r="BD155" i="8"/>
  <c r="BM168" i="8"/>
  <c r="BM36" i="8"/>
  <c r="BS140" i="8"/>
  <c r="BP38" i="8"/>
  <c r="BM196" i="8"/>
  <c r="BS36" i="8"/>
  <c r="BA36" i="8"/>
  <c r="BP195" i="8"/>
  <c r="BV38" i="8"/>
  <c r="BM198" i="8"/>
  <c r="BM194" i="8"/>
  <c r="BP188" i="8"/>
  <c r="BP198" i="8"/>
  <c r="BM190" i="8" l="1"/>
  <c r="BP185" i="8"/>
  <c r="BM153" i="8"/>
  <c r="BP189" i="8"/>
  <c r="BV39" i="8"/>
  <c r="BS37" i="8"/>
  <c r="BM37" i="8"/>
  <c r="BM197" i="8"/>
  <c r="BM169" i="8"/>
  <c r="BP39" i="8"/>
  <c r="BD156" i="8"/>
  <c r="BM199" i="8"/>
  <c r="BP199" i="8"/>
  <c r="BA37" i="8"/>
  <c r="BP201" i="8"/>
  <c r="BM191" i="8" l="1"/>
  <c r="BP186" i="8"/>
  <c r="BM154" i="8"/>
  <c r="BP40" i="8"/>
  <c r="BM38" i="8"/>
  <c r="BA38" i="8"/>
  <c r="BD157" i="8"/>
  <c r="BP190" i="8"/>
  <c r="BP200" i="8"/>
  <c r="BS38" i="8"/>
  <c r="BM200" i="8"/>
  <c r="BM170" i="8"/>
  <c r="BV40" i="8"/>
  <c r="BM192" i="8" l="1"/>
  <c r="BA39" i="8"/>
  <c r="BD158" i="8"/>
  <c r="BM39" i="8"/>
  <c r="BV41" i="8"/>
  <c r="BP41" i="8"/>
  <c r="BM171" i="8"/>
  <c r="BM178" i="8"/>
  <c r="BM193" i="8" l="1"/>
  <c r="BV42" i="8"/>
  <c r="BA40" i="8"/>
  <c r="BM40" i="8"/>
  <c r="BM179" i="8"/>
  <c r="BP42" i="8"/>
  <c r="BM172" i="8"/>
  <c r="BM180" i="8" l="1"/>
  <c r="BP43" i="8"/>
  <c r="BM41" i="8"/>
  <c r="BM173" i="8"/>
  <c r="BA41" i="8"/>
  <c r="BV43" i="8"/>
  <c r="BM181" i="8" l="1"/>
  <c r="BM42" i="8"/>
  <c r="BA42" i="8"/>
  <c r="BM174" i="8"/>
  <c r="BV44" i="8"/>
  <c r="BP44" i="8"/>
  <c r="BV45" i="8" l="1"/>
  <c r="BM175" i="8"/>
  <c r="BA43" i="8"/>
  <c r="BP45" i="8"/>
  <c r="BM43" i="8"/>
  <c r="BP46" i="8" l="1"/>
  <c r="BA44" i="8"/>
  <c r="BM176" i="8"/>
  <c r="BM44" i="8"/>
  <c r="BV46" i="8"/>
  <c r="BM45" i="8" l="1"/>
  <c r="BM177" i="8"/>
  <c r="BA45" i="8"/>
  <c r="BV47" i="8"/>
  <c r="BP47" i="8"/>
  <c r="AD139" i="8"/>
  <c r="O194" i="8"/>
  <c r="O85" i="8"/>
  <c r="AA32" i="8"/>
  <c r="AG45" i="8"/>
  <c r="X150" i="8"/>
  <c r="U49" i="8"/>
  <c r="O31" i="8"/>
  <c r="AG142" i="8"/>
  <c r="U149" i="8"/>
  <c r="R189" i="8"/>
  <c r="AM1137" i="1"/>
  <c r="H34" i="10"/>
  <c r="AM2085" i="1"/>
  <c r="AM943" i="1"/>
  <c r="X163" i="8"/>
  <c r="R140" i="8"/>
  <c r="O163" i="8"/>
  <c r="O107" i="8"/>
  <c r="AJ196" i="8"/>
  <c r="U109" i="8"/>
  <c r="AM250" i="1"/>
  <c r="U171" i="8"/>
  <c r="U48" i="8"/>
  <c r="AM1246" i="1"/>
  <c r="X90" i="8"/>
  <c r="R70" i="8"/>
  <c r="AA165" i="8"/>
  <c r="AA206" i="8"/>
  <c r="AM1891" i="1"/>
  <c r="O37" i="8"/>
  <c r="AJ142" i="8"/>
  <c r="O46" i="8"/>
  <c r="X4" i="12"/>
  <c r="AD69" i="8"/>
  <c r="U148" i="8"/>
  <c r="AG158" i="8"/>
  <c r="O202" i="8"/>
  <c r="AG80" i="8"/>
  <c r="R62" i="8"/>
  <c r="R47" i="8"/>
  <c r="O36" i="8"/>
  <c r="X37" i="8"/>
  <c r="X40" i="8"/>
  <c r="O198" i="8"/>
  <c r="R81" i="8"/>
  <c r="X66" i="8"/>
  <c r="R121" i="8"/>
  <c r="O100" i="8"/>
  <c r="AD27" i="8"/>
  <c r="R56" i="8"/>
  <c r="O52" i="8"/>
  <c r="X190" i="8"/>
  <c r="X96" i="8"/>
  <c r="AJ180" i="8"/>
  <c r="AG42" i="8"/>
  <c r="AD158" i="8"/>
  <c r="AJ47" i="8"/>
  <c r="AJ139" i="8"/>
  <c r="U65" i="8"/>
  <c r="X78" i="8"/>
  <c r="AD30" i="8"/>
  <c r="AD42" i="8"/>
  <c r="AG37" i="8"/>
  <c r="R159" i="8"/>
  <c r="AD82" i="8"/>
  <c r="AG68" i="8"/>
  <c r="U57" i="8"/>
  <c r="X102" i="8"/>
  <c r="R176" i="8"/>
  <c r="AJ101" i="8"/>
  <c r="AA89" i="8"/>
  <c r="AJ178" i="8"/>
  <c r="AA23" i="8"/>
  <c r="AG97" i="8"/>
  <c r="O53" i="8"/>
  <c r="O9" i="12"/>
  <c r="AG124" i="8"/>
  <c r="AD186" i="8"/>
  <c r="AG173" i="8"/>
  <c r="AG174" i="8"/>
  <c r="AJ184" i="8"/>
  <c r="U193" i="8"/>
  <c r="AA195" i="8"/>
  <c r="AD71" i="8"/>
  <c r="O149" i="8"/>
  <c r="O113" i="8"/>
  <c r="U70" i="8"/>
  <c r="AD20" i="8"/>
  <c r="AM2292" i="1"/>
  <c r="AM2044" i="1"/>
  <c r="AM1368" i="1"/>
  <c r="U18" i="8"/>
  <c r="AD159" i="8"/>
  <c r="X73" i="8"/>
  <c r="AD49" i="8"/>
  <c r="AD157" i="8"/>
  <c r="AJ78" i="8"/>
  <c r="AD15" i="8"/>
  <c r="U107" i="8"/>
  <c r="AG96" i="8"/>
  <c r="V9" i="12"/>
  <c r="O183" i="8"/>
  <c r="AA76" i="8"/>
  <c r="AG70" i="8"/>
  <c r="AA143" i="8"/>
  <c r="O116" i="8"/>
  <c r="AM1851" i="1"/>
  <c r="O139" i="8"/>
  <c r="AA152" i="8"/>
  <c r="AA193" i="8"/>
  <c r="AA79" i="8"/>
  <c r="AD154" i="8"/>
  <c r="AD17" i="8"/>
  <c r="X21" i="8"/>
  <c r="U140" i="8"/>
  <c r="AG113" i="8"/>
  <c r="AM1027" i="1"/>
  <c r="R97" i="8"/>
  <c r="R124" i="8"/>
  <c r="AD10" i="8"/>
  <c r="X165" i="8"/>
  <c r="U121" i="8"/>
  <c r="AM1250" i="1"/>
  <c r="AM1324" i="1"/>
  <c r="AJ133" i="8"/>
  <c r="AM1771" i="1"/>
  <c r="AD122" i="8"/>
  <c r="R17" i="8"/>
  <c r="AA71" i="8"/>
  <c r="X181" i="8"/>
  <c r="AM1838" i="1"/>
  <c r="AA140" i="8"/>
  <c r="R96" i="8"/>
  <c r="R113" i="8"/>
  <c r="AA173" i="8"/>
  <c r="AJ35" i="8"/>
  <c r="O13" i="8"/>
  <c r="AJ54" i="8"/>
  <c r="X139" i="8"/>
  <c r="X160" i="8"/>
  <c r="R90" i="8"/>
  <c r="S9" i="12"/>
  <c r="R200" i="8"/>
  <c r="U192" i="8"/>
  <c r="AA53" i="8"/>
  <c r="AJ109" i="8"/>
  <c r="L40" i="6"/>
  <c r="AG51" i="8"/>
  <c r="U83" i="8"/>
  <c r="X93" i="8"/>
  <c r="AD37" i="8"/>
  <c r="X135" i="8"/>
  <c r="AJ83" i="8"/>
  <c r="AA30" i="8"/>
  <c r="X188" i="8"/>
  <c r="O137" i="8"/>
  <c r="AA121" i="8"/>
  <c r="R104" i="8"/>
  <c r="AJ183" i="8"/>
  <c r="AD153" i="8"/>
  <c r="AA116" i="8"/>
  <c r="AJ128" i="8"/>
  <c r="AM2179" i="1"/>
  <c r="AA83" i="8"/>
  <c r="AD58" i="8"/>
  <c r="O136" i="8"/>
  <c r="X76" i="8"/>
  <c r="AD57" i="8"/>
  <c r="AJ67" i="8"/>
  <c r="O93" i="8"/>
  <c r="AM1551" i="1"/>
  <c r="R147" i="8"/>
  <c r="R26" i="8"/>
  <c r="AD75" i="8"/>
  <c r="O42" i="8"/>
  <c r="W9" i="12"/>
  <c r="Q9" i="12"/>
  <c r="AG98" i="8"/>
  <c r="R192" i="8"/>
  <c r="AD194" i="8"/>
  <c r="AG66" i="8"/>
  <c r="AM1901" i="1"/>
  <c r="AA203" i="8"/>
  <c r="AM1342" i="1"/>
  <c r="O77" i="8"/>
  <c r="AM2324" i="1"/>
  <c r="U168" i="8"/>
  <c r="AJ92" i="8"/>
  <c r="AA188" i="8"/>
  <c r="AA158" i="8"/>
  <c r="H27" i="10"/>
  <c r="O146" i="8"/>
  <c r="AA123" i="8"/>
  <c r="U54" i="8"/>
  <c r="AA107" i="8"/>
  <c r="O18" i="8"/>
  <c r="AA59" i="8"/>
  <c r="AG46" i="8"/>
  <c r="AJ23" i="8"/>
  <c r="H4" i="8"/>
  <c r="AA153" i="8"/>
  <c r="R139" i="8"/>
  <c r="U95" i="8"/>
  <c r="U132" i="8"/>
  <c r="O11" i="8"/>
  <c r="U138" i="8"/>
  <c r="AJ162" i="8"/>
  <c r="X50" i="8"/>
  <c r="AM1451" i="1"/>
  <c r="O128" i="8"/>
  <c r="AM1142" i="1"/>
  <c r="AM326" i="1"/>
  <c r="AJ77" i="8"/>
  <c r="U135" i="8"/>
  <c r="O132" i="8"/>
  <c r="AG121" i="8"/>
  <c r="U91" i="8"/>
  <c r="U9" i="8"/>
  <c r="R132" i="8"/>
  <c r="AG162" i="8"/>
  <c r="AD133" i="8"/>
  <c r="C4" i="8"/>
  <c r="U194" i="8"/>
  <c r="R115" i="8"/>
  <c r="AD173" i="8"/>
  <c r="AA85" i="8"/>
  <c r="R187" i="8"/>
  <c r="AD162" i="8"/>
  <c r="U79" i="8"/>
  <c r="AA117" i="8"/>
  <c r="AJ25" i="8"/>
  <c r="R25" i="8"/>
  <c r="X18" i="8"/>
  <c r="AM1629" i="1"/>
  <c r="AM1636" i="1"/>
  <c r="X72" i="8"/>
  <c r="U141" i="8"/>
  <c r="AA104" i="8"/>
  <c r="O127" i="8"/>
  <c r="U71" i="8"/>
  <c r="U139" i="8"/>
  <c r="AM89" i="1"/>
  <c r="X68" i="8"/>
  <c r="AA72" i="8"/>
  <c r="AM2083" i="1"/>
  <c r="H26" i="10"/>
  <c r="AA27" i="8"/>
  <c r="X23" i="8"/>
  <c r="AG48" i="8"/>
  <c r="AM1907" i="1"/>
  <c r="O140" i="8"/>
  <c r="AM675" i="1"/>
  <c r="AM1667" i="1"/>
  <c r="AD105" i="8"/>
  <c r="AD29" i="8"/>
  <c r="U129" i="8"/>
  <c r="U134" i="8"/>
  <c r="R69" i="8"/>
  <c r="U182" i="8"/>
  <c r="G4" i="8"/>
  <c r="AD118" i="8"/>
  <c r="X109" i="8"/>
  <c r="O197" i="8"/>
  <c r="AD109" i="8"/>
  <c r="R184" i="8"/>
  <c r="AD129" i="8"/>
  <c r="AC30" i="3"/>
  <c r="X53" i="8"/>
  <c r="AM1010" i="1"/>
  <c r="U118" i="8"/>
  <c r="AA201" i="8"/>
  <c r="AD197" i="8"/>
  <c r="U41" i="8"/>
  <c r="R22" i="8"/>
  <c r="X124" i="8"/>
  <c r="AJ189" i="8"/>
  <c r="AG22" i="8"/>
  <c r="X172" i="8"/>
  <c r="AD90" i="8"/>
  <c r="X41" i="8"/>
  <c r="R161" i="8"/>
  <c r="AM1483" i="1"/>
  <c r="O193" i="8"/>
  <c r="AM398" i="1"/>
  <c r="AM2122" i="1"/>
  <c r="AJ33" i="8"/>
  <c r="O27" i="8"/>
  <c r="U94" i="8"/>
  <c r="X177" i="8"/>
  <c r="AD26" i="8"/>
  <c r="R73" i="8"/>
  <c r="T9" i="12"/>
  <c r="AD137" i="8"/>
  <c r="L33" i="6"/>
  <c r="U84" i="8"/>
  <c r="X105" i="8"/>
  <c r="R153" i="8"/>
  <c r="X42" i="8"/>
  <c r="R39" i="8"/>
  <c r="E4" i="8"/>
  <c r="O63" i="8"/>
  <c r="R145" i="8"/>
  <c r="X198" i="8"/>
  <c r="R4" i="12"/>
  <c r="AD170" i="8"/>
  <c r="AJ26" i="8"/>
  <c r="AA178" i="8"/>
  <c r="U144" i="8"/>
  <c r="R204" i="8"/>
  <c r="AG115" i="8"/>
  <c r="AM2217" i="1"/>
  <c r="AM2158" i="1"/>
  <c r="O115" i="8"/>
  <c r="AJ10" i="8"/>
  <c r="X120" i="8"/>
  <c r="AD65" i="8"/>
  <c r="U131" i="8"/>
  <c r="R10" i="8"/>
  <c r="AJ34" i="8"/>
  <c r="O26" i="8"/>
  <c r="R71" i="8"/>
  <c r="AD41" i="8"/>
  <c r="AM1108" i="1"/>
  <c r="AG183" i="8"/>
  <c r="U26" i="8"/>
  <c r="U201" i="8"/>
  <c r="AG123" i="8"/>
  <c r="AD55" i="8"/>
  <c r="AM417" i="1"/>
  <c r="AJ57" i="8"/>
  <c r="AD68" i="8"/>
  <c r="AD121" i="8"/>
  <c r="AD160" i="8"/>
  <c r="R88" i="8"/>
  <c r="U78" i="8"/>
  <c r="AG44" i="8"/>
  <c r="X85" i="8"/>
  <c r="AG72" i="8"/>
  <c r="AM1756" i="1"/>
  <c r="AG117" i="8"/>
  <c r="O65" i="8"/>
  <c r="X33" i="8"/>
  <c r="AG75" i="8"/>
  <c r="AJ138" i="8"/>
  <c r="AG86" i="8"/>
  <c r="AD140" i="8"/>
  <c r="O104" i="8"/>
  <c r="R201" i="8"/>
  <c r="AG109" i="8"/>
  <c r="R175" i="8"/>
  <c r="AA176" i="8"/>
  <c r="AG35" i="8"/>
  <c r="AM967" i="1"/>
  <c r="Q55" i="3"/>
  <c r="X136" i="8"/>
  <c r="R86" i="8"/>
  <c r="AA25" i="8"/>
  <c r="O111" i="8"/>
  <c r="X199" i="8"/>
  <c r="AA70" i="8"/>
  <c r="X203" i="8"/>
  <c r="AG60" i="8"/>
  <c r="AG126" i="8"/>
  <c r="AD187" i="8"/>
  <c r="R120" i="8"/>
  <c r="O88" i="8"/>
  <c r="X106" i="8"/>
  <c r="L39" i="6"/>
  <c r="AM17" i="1"/>
  <c r="AJ18" i="8"/>
  <c r="X119" i="8"/>
  <c r="AM1953" i="1"/>
  <c r="AJ204" i="8"/>
  <c r="AA36" i="8"/>
  <c r="AD94" i="8"/>
  <c r="AM156" i="1"/>
  <c r="AD131" i="8"/>
  <c r="AM2397" i="1"/>
  <c r="AD51" i="8"/>
  <c r="AA90" i="8"/>
  <c r="R162" i="8"/>
  <c r="AJ115" i="8"/>
  <c r="AM1244" i="1"/>
  <c r="U117" i="8"/>
  <c r="U151" i="8"/>
  <c r="O151" i="8"/>
  <c r="X47" i="8"/>
  <c r="U29" i="8"/>
  <c r="AD155" i="8"/>
  <c r="AJ44" i="8"/>
  <c r="O181" i="8"/>
  <c r="I45" i="6"/>
  <c r="O60" i="8"/>
  <c r="AJ119" i="8"/>
  <c r="U56" i="8"/>
  <c r="AG145" i="8"/>
  <c r="R77" i="8"/>
  <c r="O94" i="8"/>
  <c r="AG90" i="8"/>
  <c r="U32" i="8"/>
  <c r="U120" i="8"/>
  <c r="R84" i="8"/>
  <c r="AM35" i="1"/>
  <c r="O103" i="8"/>
  <c r="AM1679" i="1"/>
  <c r="AG155" i="8"/>
  <c r="AG108" i="8"/>
  <c r="AM629" i="1"/>
  <c r="AJ100" i="8"/>
  <c r="AM1322" i="1"/>
  <c r="X118" i="8"/>
  <c r="R57" i="8"/>
  <c r="O15" i="8"/>
  <c r="R101" i="8"/>
  <c r="R114" i="8"/>
  <c r="AD161" i="8"/>
  <c r="O102" i="8"/>
  <c r="AG150" i="8"/>
  <c r="O159" i="8"/>
  <c r="AA205" i="8"/>
  <c r="U125" i="8"/>
  <c r="U185" i="8"/>
  <c r="X9" i="12"/>
  <c r="X158" i="8"/>
  <c r="U16" i="8"/>
  <c r="U21" i="8"/>
  <c r="AJ87" i="8"/>
  <c r="H18" i="10"/>
  <c r="AA151" i="8"/>
  <c r="AJ46" i="8"/>
  <c r="R78" i="8"/>
  <c r="R24" i="8"/>
  <c r="U165" i="8"/>
  <c r="X59" i="8"/>
  <c r="AD185" i="8"/>
  <c r="AG196" i="8"/>
  <c r="U87" i="8"/>
  <c r="AD91" i="8"/>
  <c r="AD99" i="8"/>
  <c r="AJ163" i="8"/>
  <c r="X87" i="8"/>
  <c r="U68" i="8"/>
  <c r="AA73" i="8"/>
  <c r="AM989" i="1"/>
  <c r="AD117" i="8"/>
  <c r="O50" i="8"/>
  <c r="O22" i="8"/>
  <c r="O62" i="8"/>
  <c r="X194" i="8"/>
  <c r="R180" i="8"/>
  <c r="U174" i="8"/>
  <c r="AM1054" i="1"/>
  <c r="AD192" i="8"/>
  <c r="AD23" i="8"/>
  <c r="U27" i="8"/>
  <c r="AA185" i="8"/>
  <c r="U89" i="8"/>
  <c r="AD206" i="8"/>
  <c r="AA78" i="8"/>
  <c r="O165" i="8"/>
  <c r="AM2022" i="1"/>
  <c r="R12" i="8"/>
  <c r="R94" i="8"/>
  <c r="R52" i="8"/>
  <c r="U108" i="8"/>
  <c r="O199" i="8"/>
  <c r="AA126" i="8"/>
  <c r="AM2309" i="1"/>
  <c r="R53" i="8"/>
  <c r="AA92" i="8"/>
  <c r="AA34" i="8"/>
  <c r="R49" i="8"/>
  <c r="O144" i="8"/>
  <c r="AA194" i="8"/>
  <c r="AA87" i="8"/>
  <c r="AG102" i="8"/>
  <c r="AD22" i="8"/>
  <c r="X3" i="12"/>
  <c r="R205" i="8"/>
  <c r="AG131" i="8"/>
  <c r="AG185" i="8"/>
  <c r="AD74" i="8"/>
  <c r="AJ141" i="8"/>
  <c r="U100" i="8"/>
  <c r="U72" i="8"/>
  <c r="AA198" i="8"/>
  <c r="U203" i="8"/>
  <c r="AJ120" i="8"/>
  <c r="AA54" i="8"/>
  <c r="AG191" i="8"/>
  <c r="AG143" i="8"/>
  <c r="AG87" i="8"/>
  <c r="AJ103" i="8"/>
  <c r="R158" i="8"/>
  <c r="AG170" i="8"/>
  <c r="R186" i="8"/>
  <c r="X187" i="8"/>
  <c r="X138" i="8"/>
  <c r="AJ200" i="8"/>
  <c r="AG171" i="8"/>
  <c r="X145" i="8"/>
  <c r="AJ192" i="8"/>
  <c r="AM662" i="1"/>
  <c r="AJ85" i="8"/>
  <c r="R125" i="8"/>
  <c r="O51" i="8"/>
  <c r="AJ111" i="8"/>
  <c r="U23" i="8"/>
  <c r="AA164" i="8"/>
  <c r="AJ154" i="8"/>
  <c r="AD13" i="8"/>
  <c r="AG205" i="8"/>
  <c r="AA125" i="8"/>
  <c r="AJ81" i="8"/>
  <c r="AD113" i="8"/>
  <c r="O161" i="8"/>
  <c r="X104" i="8"/>
  <c r="AG136" i="8"/>
  <c r="R150" i="8"/>
  <c r="L47" i="6"/>
  <c r="R95" i="8"/>
  <c r="AD200" i="8"/>
  <c r="AA115" i="8"/>
  <c r="R151" i="8"/>
  <c r="AD149" i="8"/>
  <c r="AD143" i="8"/>
  <c r="AG186" i="8"/>
  <c r="O57" i="8"/>
  <c r="R196" i="8"/>
  <c r="O203" i="8"/>
  <c r="U90" i="8"/>
  <c r="R29" i="8"/>
  <c r="AG144" i="8"/>
  <c r="O168" i="8"/>
  <c r="AD78" i="8"/>
  <c r="AJ172" i="8"/>
  <c r="U37" i="8"/>
  <c r="AJ49" i="8"/>
  <c r="O67" i="8"/>
  <c r="AG101" i="8"/>
  <c r="AJ117" i="8"/>
  <c r="R164" i="8"/>
  <c r="O160" i="8"/>
  <c r="P9" i="12"/>
  <c r="AA103" i="8"/>
  <c r="AJ203" i="8"/>
  <c r="R34" i="8"/>
  <c r="AA120" i="8"/>
  <c r="O195" i="8"/>
  <c r="AG54" i="8"/>
  <c r="AD101" i="8"/>
  <c r="O150" i="8"/>
  <c r="AM1274" i="1"/>
  <c r="U204" i="8"/>
  <c r="AG156" i="8"/>
  <c r="R138" i="8"/>
  <c r="AM2014" i="1"/>
  <c r="AA187" i="8"/>
  <c r="R85" i="8"/>
  <c r="X64" i="8"/>
  <c r="P8" i="12"/>
  <c r="R68" i="8"/>
  <c r="AM1023" i="1"/>
  <c r="AD102" i="8"/>
  <c r="AA105" i="8"/>
  <c r="AM1841" i="1"/>
  <c r="X75" i="8"/>
  <c r="AA51" i="8"/>
  <c r="AG151" i="8"/>
  <c r="R82" i="8"/>
  <c r="AM1829" i="1"/>
  <c r="AD168" i="8"/>
  <c r="AJ60" i="8"/>
  <c r="X167" i="8"/>
  <c r="R127" i="8"/>
  <c r="AA141" i="8"/>
  <c r="AD53" i="8"/>
  <c r="AA144" i="8"/>
  <c r="X63" i="8"/>
  <c r="AM2103" i="1"/>
  <c r="AD60" i="8"/>
  <c r="AA28" i="8"/>
  <c r="AA199" i="8"/>
  <c r="R128" i="8"/>
  <c r="U31" i="8"/>
  <c r="U152" i="8"/>
  <c r="AM1238" i="1"/>
  <c r="AG106" i="8"/>
  <c r="R109" i="8"/>
  <c r="AM935" i="1"/>
  <c r="U196" i="8"/>
  <c r="AJ94" i="8"/>
  <c r="X36" i="8"/>
  <c r="AG178" i="8"/>
  <c r="AM21" i="1"/>
  <c r="AA15" i="8"/>
  <c r="U158" i="8"/>
  <c r="O29" i="8"/>
  <c r="AD72" i="8"/>
  <c r="AD156" i="8"/>
  <c r="AA57" i="8"/>
  <c r="O98" i="8"/>
  <c r="R45" i="8"/>
  <c r="AA11" i="8"/>
  <c r="U175" i="8"/>
  <c r="O69" i="8"/>
  <c r="X116" i="8"/>
  <c r="R44" i="8"/>
  <c r="AG153" i="8"/>
  <c r="AG103" i="8"/>
  <c r="AA196" i="8"/>
  <c r="X29" i="8"/>
  <c r="AD18" i="8"/>
  <c r="R13" i="8"/>
  <c r="O135" i="8"/>
  <c r="AG85" i="8"/>
  <c r="AD24" i="8"/>
  <c r="AJ173" i="8"/>
  <c r="AJ181" i="8"/>
  <c r="AD34" i="8"/>
  <c r="U88" i="8"/>
  <c r="AG83" i="8"/>
  <c r="U67" i="8"/>
  <c r="AJ136" i="8"/>
  <c r="AG18" i="8"/>
  <c r="AM1550" i="1"/>
  <c r="AM1710" i="1"/>
  <c r="R194" i="8"/>
  <c r="U55" i="8"/>
  <c r="AG73" i="8"/>
  <c r="AJ11" i="8"/>
  <c r="X155" i="8"/>
  <c r="AJ53" i="8"/>
  <c r="AD145" i="8"/>
  <c r="U156" i="8"/>
  <c r="AJ32" i="8"/>
  <c r="U154" i="8"/>
  <c r="AA189" i="8"/>
  <c r="X54" i="8"/>
  <c r="AA22" i="8"/>
  <c r="AG118" i="8"/>
  <c r="AJ72" i="8"/>
  <c r="AA106" i="8"/>
  <c r="X32" i="8"/>
  <c r="AJ51" i="8"/>
  <c r="U15" i="8"/>
  <c r="U43" i="8"/>
  <c r="AD9" i="8"/>
  <c r="AA118" i="8"/>
  <c r="AJ21" i="8"/>
  <c r="AD48" i="8"/>
  <c r="AA98" i="8"/>
  <c r="O170" i="8"/>
  <c r="AA10" i="8"/>
  <c r="R152" i="8"/>
  <c r="AJ114" i="8"/>
  <c r="R66" i="8"/>
  <c r="AM192" i="1"/>
  <c r="AJ113" i="8"/>
  <c r="AG160" i="8"/>
  <c r="AD144" i="8"/>
  <c r="AG194" i="8"/>
  <c r="AA200" i="8"/>
  <c r="AJ171" i="8"/>
  <c r="X100" i="8"/>
  <c r="AD80" i="8"/>
  <c r="H24" i="10"/>
  <c r="AD81" i="8"/>
  <c r="U116" i="8"/>
  <c r="AJ105" i="8"/>
  <c r="U199" i="8"/>
  <c r="AD98" i="8"/>
  <c r="U12" i="8"/>
  <c r="AG172" i="8"/>
  <c r="U86" i="8"/>
  <c r="R134" i="8"/>
  <c r="AJ24" i="8"/>
  <c r="AA192" i="8"/>
  <c r="AD182" i="8"/>
  <c r="AJ88" i="8"/>
  <c r="U52" i="8"/>
  <c r="AG52" i="8"/>
  <c r="X58" i="8"/>
  <c r="U145" i="8"/>
  <c r="AG30" i="8"/>
  <c r="AA40" i="8"/>
  <c r="U170" i="8"/>
  <c r="AA109" i="8"/>
  <c r="AM1812" i="1"/>
  <c r="R179" i="8"/>
  <c r="AG15" i="8"/>
  <c r="AM2279" i="1"/>
  <c r="O106" i="8"/>
  <c r="AJ165" i="8"/>
  <c r="O117" i="8"/>
  <c r="U46" i="8"/>
  <c r="U10" i="8"/>
  <c r="U198" i="8"/>
  <c r="X61" i="8"/>
  <c r="O187" i="8"/>
  <c r="AD89" i="8"/>
  <c r="AG95" i="8"/>
  <c r="U103" i="8"/>
  <c r="X71" i="8"/>
  <c r="X204" i="8"/>
  <c r="U69" i="8"/>
  <c r="AJ153" i="8"/>
  <c r="AJ17" i="8"/>
  <c r="AM272" i="1"/>
  <c r="AA39" i="8"/>
  <c r="AM1309" i="1"/>
  <c r="O172" i="8"/>
  <c r="AA88" i="8"/>
  <c r="AJ22" i="8"/>
  <c r="O178" i="8"/>
  <c r="X122" i="8"/>
  <c r="AA135" i="8"/>
  <c r="AA13" i="8"/>
  <c r="R42" i="8"/>
  <c r="X108" i="8"/>
  <c r="AM1058" i="1"/>
  <c r="O19" i="8"/>
  <c r="X117" i="8"/>
  <c r="AA9" i="8"/>
  <c r="X175" i="8"/>
  <c r="AJ198" i="8"/>
  <c r="X62" i="8"/>
  <c r="O72" i="8"/>
  <c r="AA41" i="8"/>
  <c r="AD147" i="8"/>
  <c r="U155" i="8"/>
  <c r="AJ195" i="8"/>
  <c r="O167" i="8"/>
  <c r="O23" i="8"/>
  <c r="AA180" i="8"/>
  <c r="AM1357" i="1"/>
  <c r="AG135" i="8"/>
  <c r="AD125" i="8"/>
  <c r="AM13" i="1"/>
  <c r="AA167" i="8"/>
  <c r="X185" i="8"/>
  <c r="R20" i="8"/>
  <c r="AG137" i="8"/>
  <c r="AG120" i="8"/>
  <c r="X24" i="8"/>
  <c r="U160" i="8"/>
  <c r="AG206" i="8"/>
  <c r="AG184" i="8"/>
  <c r="AJ37" i="8"/>
  <c r="AA47" i="8"/>
  <c r="R23" i="8"/>
  <c r="AM31" i="1"/>
  <c r="R177" i="8"/>
  <c r="AG29" i="8"/>
  <c r="AM1104" i="1"/>
  <c r="AM2011" i="1"/>
  <c r="AD43" i="8"/>
  <c r="O73" i="8"/>
  <c r="O205" i="8"/>
  <c r="AA133" i="8"/>
  <c r="AJ55" i="8"/>
  <c r="AG139" i="8"/>
  <c r="AM2164" i="1"/>
  <c r="AJ96" i="8"/>
  <c r="O176" i="8"/>
  <c r="AG193" i="8"/>
  <c r="AD196" i="8"/>
  <c r="U190" i="8"/>
  <c r="AG40" i="8"/>
  <c r="AD95" i="8"/>
  <c r="AD141" i="8"/>
  <c r="AM1283" i="1"/>
  <c r="AD180" i="8"/>
  <c r="AM1643" i="1"/>
  <c r="AM490" i="1"/>
  <c r="R169" i="8"/>
  <c r="AJ155" i="8"/>
  <c r="U172" i="8"/>
  <c r="AJ91" i="8"/>
  <c r="AG192" i="8"/>
  <c r="O8" i="12"/>
  <c r="AJ194" i="8"/>
  <c r="AG127" i="8"/>
  <c r="AG74" i="8"/>
  <c r="AM889" i="1"/>
  <c r="X168" i="8"/>
  <c r="R166" i="8"/>
  <c r="AM1335" i="1"/>
  <c r="AM1753" i="1"/>
  <c r="AM807" i="1"/>
  <c r="AG202" i="8"/>
  <c r="AG38" i="8"/>
  <c r="R131" i="8"/>
  <c r="AJ175" i="8"/>
  <c r="AG32" i="8"/>
  <c r="AD174" i="8"/>
  <c r="AG78" i="8"/>
  <c r="AJ143" i="8"/>
  <c r="AG33" i="8"/>
  <c r="U123" i="8"/>
  <c r="W3" i="12"/>
  <c r="U200" i="8"/>
  <c r="O96" i="8"/>
  <c r="AJ48" i="8"/>
  <c r="R99" i="8"/>
  <c r="AC36" i="3"/>
  <c r="O171" i="8"/>
  <c r="AA50" i="8"/>
  <c r="AA168" i="8"/>
  <c r="O78" i="8"/>
  <c r="AM1494" i="1"/>
  <c r="AJ42" i="8"/>
  <c r="X113" i="8"/>
  <c r="U17" i="8"/>
  <c r="X48" i="8"/>
  <c r="AM1896" i="1"/>
  <c r="AD47" i="8"/>
  <c r="AD21" i="8"/>
  <c r="AA160" i="8"/>
  <c r="R110" i="8"/>
  <c r="R165" i="8"/>
  <c r="AM1261" i="1"/>
  <c r="AJ124" i="8"/>
  <c r="U92" i="8"/>
  <c r="AG53" i="8"/>
  <c r="AJ70" i="8"/>
  <c r="AA132" i="8"/>
  <c r="U61" i="8"/>
  <c r="X147" i="8"/>
  <c r="O200" i="8"/>
  <c r="U80" i="8"/>
  <c r="AG199" i="8"/>
  <c r="AD111" i="8"/>
  <c r="O25" i="8"/>
  <c r="AJ20" i="8"/>
  <c r="AA139" i="8"/>
  <c r="AA204" i="8"/>
  <c r="AJ16" i="8"/>
  <c r="R203" i="8"/>
  <c r="AG130" i="8"/>
  <c r="O44" i="8"/>
  <c r="AJ68" i="8"/>
  <c r="O189" i="8"/>
  <c r="AA146" i="8"/>
  <c r="R19" i="8"/>
  <c r="R40" i="8"/>
  <c r="R141" i="8"/>
  <c r="O33" i="8"/>
  <c r="O120" i="8"/>
  <c r="AG138" i="8"/>
  <c r="O89" i="8"/>
  <c r="AA96" i="8"/>
  <c r="AM113" i="1"/>
  <c r="AJ63" i="8"/>
  <c r="AA75" i="8"/>
  <c r="AJ107" i="8"/>
  <c r="AJ98" i="8"/>
  <c r="R155" i="8"/>
  <c r="AA174" i="8"/>
  <c r="AD12" i="8"/>
  <c r="R28" i="8"/>
  <c r="AD175" i="8"/>
  <c r="AD127" i="8"/>
  <c r="X27" i="8"/>
  <c r="R58" i="8"/>
  <c r="X121" i="8"/>
  <c r="AJ30" i="8"/>
  <c r="AD181" i="8"/>
  <c r="U188" i="8"/>
  <c r="AA113" i="8"/>
  <c r="AD165" i="8"/>
  <c r="AJ93" i="8"/>
  <c r="O82" i="8"/>
  <c r="O196" i="8"/>
  <c r="AA136" i="8"/>
  <c r="AD93" i="8"/>
  <c r="AD191" i="8"/>
  <c r="X55" i="8"/>
  <c r="W8" i="12"/>
  <c r="AD130" i="8"/>
  <c r="L52" i="6"/>
  <c r="O105" i="8"/>
  <c r="AM688" i="1"/>
  <c r="AM695" i="1"/>
  <c r="AM1232" i="1"/>
  <c r="AJ27" i="8"/>
  <c r="AM1914" i="1"/>
  <c r="AA170" i="8"/>
  <c r="AM1935" i="1"/>
  <c r="AG105" i="8"/>
  <c r="O14" i="8"/>
  <c r="R11" i="8"/>
  <c r="AJ137" i="8"/>
  <c r="AM1355" i="1"/>
  <c r="U142" i="8"/>
  <c r="X133" i="8"/>
  <c r="U163" i="8"/>
  <c r="AJ43" i="8"/>
  <c r="U136" i="8"/>
  <c r="R83" i="8"/>
  <c r="AJ69" i="8"/>
  <c r="AG204" i="8"/>
  <c r="L48" i="6"/>
  <c r="AA112" i="8"/>
  <c r="AG56" i="8"/>
  <c r="AA14" i="8"/>
  <c r="AD19" i="8"/>
  <c r="AM1910" i="1"/>
  <c r="AJ84" i="8"/>
  <c r="AM961" i="1"/>
  <c r="AA162" i="8"/>
  <c r="AM406" i="1"/>
  <c r="AM521" i="1"/>
  <c r="AM1928" i="1"/>
  <c r="AM2018" i="1"/>
  <c r="AM2145" i="1"/>
  <c r="AM1886" i="1"/>
  <c r="AM623" i="1"/>
  <c r="AM1476" i="1"/>
  <c r="O61" i="8"/>
  <c r="AG28" i="8"/>
  <c r="AM190" i="1"/>
  <c r="X14" i="8"/>
  <c r="AD195" i="8"/>
  <c r="U73" i="8"/>
  <c r="AM1586" i="1"/>
  <c r="AM2194" i="1"/>
  <c r="AM1036" i="1"/>
  <c r="AD183" i="8"/>
  <c r="AG76" i="8"/>
  <c r="AM1277" i="1"/>
  <c r="AM376" i="1"/>
  <c r="X202" i="8"/>
  <c r="AM148" i="1"/>
  <c r="AG58" i="8"/>
  <c r="AM1548" i="1"/>
  <c r="AM2139" i="1"/>
  <c r="R190" i="8"/>
  <c r="X151" i="8"/>
  <c r="AM1659" i="1"/>
  <c r="AD40" i="8"/>
  <c r="AG180" i="8"/>
  <c r="AM502" i="1"/>
  <c r="AM2364" i="1"/>
  <c r="AM1743" i="1"/>
  <c r="AM1019" i="1"/>
  <c r="AA175" i="8"/>
  <c r="AM2350" i="1"/>
  <c r="AM2317" i="1"/>
  <c r="AM222" i="1"/>
  <c r="AM813" i="1"/>
  <c r="AM1265" i="1"/>
  <c r="AA18" i="8"/>
  <c r="X98" i="8"/>
  <c r="AJ140" i="8"/>
  <c r="X152" i="8"/>
  <c r="R116" i="8"/>
  <c r="AM1486" i="1"/>
  <c r="AM905" i="1"/>
  <c r="AM2162" i="1"/>
  <c r="R182" i="8"/>
  <c r="AM482" i="1"/>
  <c r="AM897" i="1"/>
  <c r="AM2113" i="1"/>
  <c r="AA19" i="8"/>
  <c r="AM1745" i="1"/>
  <c r="AG154" i="8"/>
  <c r="AM2354" i="1"/>
  <c r="U39" i="8"/>
  <c r="U35" i="8"/>
  <c r="O71" i="8"/>
  <c r="AM359" i="1"/>
  <c r="X34" i="8"/>
  <c r="AM456" i="1"/>
  <c r="AM1609" i="1"/>
  <c r="Q61" i="3"/>
  <c r="AM2342" i="1"/>
  <c r="AM1613" i="1"/>
  <c r="X74" i="8"/>
  <c r="AM1462" i="1"/>
  <c r="AM355" i="1"/>
  <c r="AG64" i="8"/>
  <c r="AJ131" i="8"/>
  <c r="R144" i="8"/>
  <c r="X101" i="8"/>
  <c r="AM1736" i="1"/>
  <c r="AM1123" i="1"/>
  <c r="AM164" i="1"/>
  <c r="AM2340" i="1"/>
  <c r="AJ71" i="8"/>
  <c r="AM1825" i="1"/>
  <c r="L45" i="6"/>
  <c r="AM1477" i="1"/>
  <c r="O141" i="8"/>
  <c r="AM2216" i="1"/>
  <c r="AM953" i="1"/>
  <c r="AM2000" i="1"/>
  <c r="U206" i="8"/>
  <c r="X56" i="8"/>
  <c r="X127" i="8"/>
  <c r="R59" i="8"/>
  <c r="AM1185" i="1"/>
  <c r="R146" i="8"/>
  <c r="O54" i="8"/>
  <c r="AM393" i="1"/>
  <c r="O201" i="8"/>
  <c r="U4" i="12"/>
  <c r="U76" i="8"/>
  <c r="AM2245" i="1"/>
  <c r="AD76" i="8"/>
  <c r="X103" i="8"/>
  <c r="AJ9" i="8"/>
  <c r="R107" i="8"/>
  <c r="O48" i="8"/>
  <c r="X174" i="8"/>
  <c r="AJ188" i="8"/>
  <c r="O81" i="8"/>
  <c r="AD96" i="8"/>
  <c r="X179" i="8"/>
  <c r="X84" i="8"/>
  <c r="AD88" i="8"/>
  <c r="AD11" i="8"/>
  <c r="AA129" i="8"/>
  <c r="AM445" i="1"/>
  <c r="O16" i="8"/>
  <c r="U126" i="8"/>
  <c r="AM321" i="1"/>
  <c r="AM288" i="1"/>
  <c r="I49" i="6"/>
  <c r="AA84" i="8"/>
  <c r="AM1510" i="1"/>
  <c r="AG43" i="8"/>
  <c r="AM1038" i="1"/>
  <c r="AM1720" i="1"/>
  <c r="AM421" i="1"/>
  <c r="L32" i="6"/>
  <c r="AA62" i="8"/>
  <c r="U164" i="8"/>
  <c r="AD54" i="8"/>
  <c r="AM1572" i="1"/>
  <c r="AM1112" i="1"/>
  <c r="AM1991" i="1"/>
  <c r="AA80" i="8"/>
  <c r="AG164" i="8"/>
  <c r="AM2297" i="1"/>
  <c r="X201" i="8"/>
  <c r="AM1889" i="1"/>
  <c r="AM71" i="1"/>
  <c r="AM2186" i="1"/>
  <c r="AM1459" i="1"/>
  <c r="AD115" i="8"/>
  <c r="AM597" i="1"/>
  <c r="AM1353" i="1"/>
  <c r="Q52" i="3"/>
  <c r="AM479" i="1"/>
  <c r="AM2169" i="1"/>
  <c r="AJ112" i="8"/>
  <c r="AM485" i="1"/>
  <c r="R197" i="8"/>
  <c r="AM600" i="1"/>
  <c r="O143" i="8"/>
  <c r="AM1354" i="1"/>
  <c r="AM899" i="1"/>
  <c r="AM1604" i="1"/>
  <c r="AM2392" i="1"/>
  <c r="U105" i="8"/>
  <c r="AM1520" i="1"/>
  <c r="X131" i="8"/>
  <c r="AM1074" i="1"/>
  <c r="R172" i="8"/>
  <c r="L43" i="6"/>
  <c r="AM732" i="1"/>
  <c r="AM1006" i="1"/>
  <c r="AJ187" i="8"/>
  <c r="AM2119" i="1"/>
  <c r="AD150" i="8"/>
  <c r="H19" i="10"/>
  <c r="R130" i="8"/>
  <c r="AM980" i="1"/>
  <c r="U60" i="8"/>
  <c r="AM1095" i="1"/>
  <c r="O158" i="8"/>
  <c r="AJ97" i="8"/>
  <c r="AG24" i="8"/>
  <c r="AM385" i="1"/>
  <c r="AD128" i="8"/>
  <c r="AM501" i="1"/>
  <c r="AM1193" i="1"/>
  <c r="AM1212" i="1"/>
  <c r="U25" i="8"/>
  <c r="AA42" i="8"/>
  <c r="AM926" i="1"/>
  <c r="AM1493" i="1"/>
  <c r="AM1503" i="1"/>
  <c r="AM1724" i="1"/>
  <c r="AM1343" i="1"/>
  <c r="O204" i="8"/>
  <c r="AM461" i="1"/>
  <c r="AM1220" i="1"/>
  <c r="AM938" i="1"/>
  <c r="I47" i="6"/>
  <c r="AM2226" i="1"/>
  <c r="AM578" i="1"/>
  <c r="AM481" i="1"/>
  <c r="AM1740" i="1"/>
  <c r="AM1088" i="1"/>
  <c r="T8" i="12"/>
  <c r="X88" i="8"/>
  <c r="AM230" i="1"/>
  <c r="AM2402" i="1"/>
  <c r="AM1773" i="1"/>
  <c r="AM238" i="1"/>
  <c r="AM2205" i="1"/>
  <c r="AM1028" i="1"/>
  <c r="O92" i="8"/>
  <c r="AM278" i="1"/>
  <c r="AM1913" i="1"/>
  <c r="AM176" i="1"/>
  <c r="AM351" i="1"/>
  <c r="O148" i="8"/>
  <c r="AM329" i="1"/>
  <c r="R41" i="8"/>
  <c r="AM1843" i="1"/>
  <c r="R87" i="8"/>
  <c r="AG128" i="8"/>
  <c r="AM139" i="1"/>
  <c r="AM548" i="1"/>
  <c r="I43" i="6"/>
  <c r="AM3" i="1"/>
  <c r="U114" i="8"/>
  <c r="AM846" i="1"/>
  <c r="X196" i="8"/>
  <c r="AM2377" i="1"/>
  <c r="U99" i="8"/>
  <c r="AM1311" i="1"/>
  <c r="AG91" i="8"/>
  <c r="AD190" i="8"/>
  <c r="AM735" i="1"/>
  <c r="O166" i="8"/>
  <c r="X115" i="8"/>
  <c r="AA124" i="8"/>
  <c r="AM1166" i="1"/>
  <c r="AM525" i="1"/>
  <c r="AG166" i="8"/>
  <c r="AG88" i="8"/>
  <c r="AA82" i="8"/>
  <c r="AM394" i="1"/>
  <c r="AD176" i="8"/>
  <c r="AA184" i="8"/>
  <c r="AJ62" i="8"/>
  <c r="AJ122" i="8"/>
  <c r="O177" i="8"/>
  <c r="O55" i="8"/>
  <c r="AA110" i="8"/>
  <c r="X111" i="8"/>
  <c r="X162" i="8"/>
  <c r="O101" i="8"/>
  <c r="R112" i="8"/>
  <c r="S4" i="12"/>
  <c r="AG82" i="8"/>
  <c r="AM577" i="1"/>
  <c r="AM1304" i="1"/>
  <c r="O30" i="8"/>
  <c r="AJ135" i="8"/>
  <c r="AG55" i="8"/>
  <c r="AM1136" i="1"/>
  <c r="AM1236" i="1"/>
  <c r="O130" i="8"/>
  <c r="Q56" i="3"/>
  <c r="AM508" i="1"/>
  <c r="AM119" i="1"/>
  <c r="AM1782" i="1"/>
  <c r="U202" i="8"/>
  <c r="O12" i="8"/>
  <c r="AD61" i="8"/>
  <c r="AM1384" i="1"/>
  <c r="O154" i="8"/>
  <c r="AM160" i="1"/>
  <c r="AM2327" i="1"/>
  <c r="AM580" i="1"/>
  <c r="AM428" i="1"/>
  <c r="AD31" i="8"/>
  <c r="AM1325" i="1"/>
  <c r="AM1409" i="1"/>
  <c r="U64" i="8"/>
  <c r="AM1171" i="1"/>
  <c r="AM1751" i="1"/>
  <c r="AA142" i="8"/>
  <c r="AM1314" i="1"/>
  <c r="AA55" i="8"/>
  <c r="AG132" i="8"/>
  <c r="AM229" i="1"/>
  <c r="AM1139" i="1"/>
  <c r="AG100" i="8"/>
  <c r="AM569" i="1"/>
  <c r="O169" i="8"/>
  <c r="O182" i="8"/>
  <c r="O173" i="8"/>
  <c r="L49" i="6"/>
  <c r="R126" i="8"/>
  <c r="AM1046" i="1"/>
  <c r="AM1895" i="1"/>
  <c r="AM1020" i="1"/>
  <c r="AM759" i="1"/>
  <c r="AM1767" i="1"/>
  <c r="AM1887" i="1"/>
  <c r="AM14" i="1"/>
  <c r="AM1648" i="1"/>
  <c r="AM20" i="1"/>
  <c r="X26" i="8"/>
  <c r="O155" i="8"/>
  <c r="X9" i="8"/>
  <c r="X173" i="8"/>
  <c r="AM1219" i="1"/>
  <c r="AA97" i="8"/>
  <c r="U133" i="8"/>
  <c r="AG189" i="8"/>
  <c r="AJ59" i="8"/>
  <c r="AJ205" i="8"/>
  <c r="O3" i="12"/>
  <c r="AJ89" i="8"/>
  <c r="AM1931" i="1"/>
  <c r="AM244" i="1"/>
  <c r="AM209" i="1"/>
  <c r="U20" i="8"/>
  <c r="AM177" i="1"/>
  <c r="U101" i="8"/>
  <c r="AM734" i="1"/>
  <c r="AM1406" i="1"/>
  <c r="AM1686" i="1"/>
  <c r="R198" i="8"/>
  <c r="AM232" i="1"/>
  <c r="AM484" i="1"/>
  <c r="AM56" i="1"/>
  <c r="O41" i="8"/>
  <c r="AM975" i="1"/>
  <c r="O138" i="8"/>
  <c r="AM1221" i="1"/>
  <c r="U111" i="8"/>
  <c r="AM54" i="1"/>
  <c r="AM1300" i="1"/>
  <c r="X11" i="8"/>
  <c r="AM929" i="1"/>
  <c r="AA130" i="8"/>
  <c r="AM2351" i="1"/>
  <c r="X206" i="8"/>
  <c r="AM43" i="1"/>
  <c r="AD172" i="8"/>
  <c r="AM547" i="1"/>
  <c r="AM1499" i="1"/>
  <c r="AM2382" i="1"/>
  <c r="AM1328" i="1"/>
  <c r="AM1971" i="1"/>
  <c r="AM50" i="1"/>
  <c r="AJ12" i="8"/>
  <c r="AM2374" i="1"/>
  <c r="AM839" i="1"/>
  <c r="AM1799" i="1"/>
  <c r="AJ121" i="8"/>
  <c r="AM913" i="1"/>
  <c r="X95" i="8"/>
  <c r="AM1466" i="1"/>
  <c r="R54" i="8"/>
  <c r="AA137" i="8"/>
  <c r="AM106" i="1"/>
  <c r="AM823" i="1"/>
  <c r="U173" i="8"/>
  <c r="U195" i="8"/>
  <c r="AJ95" i="8"/>
  <c r="AJ15" i="8"/>
  <c r="AJ199" i="8"/>
  <c r="X51" i="8"/>
  <c r="AA156" i="8"/>
  <c r="AM41" i="1"/>
  <c r="AJ19" i="8"/>
  <c r="AM1596" i="1"/>
  <c r="AD204" i="8"/>
  <c r="AG175" i="8"/>
  <c r="AG10" i="8"/>
  <c r="U33" i="8"/>
  <c r="AM2189" i="1"/>
  <c r="AD79" i="8"/>
  <c r="AG179" i="8"/>
  <c r="AM1741" i="1"/>
  <c r="U63" i="8"/>
  <c r="AG141" i="8"/>
  <c r="AM319" i="1"/>
  <c r="AM2321" i="1"/>
  <c r="AM907" i="1"/>
  <c r="AG23" i="8"/>
  <c r="AD25" i="8"/>
  <c r="AM704" i="1"/>
  <c r="AM1029" i="1"/>
  <c r="AM1965" i="1"/>
  <c r="AM1443" i="1"/>
  <c r="O35" i="8"/>
  <c r="AM668" i="1"/>
  <c r="AM1544" i="1"/>
  <c r="AM408" i="1"/>
  <c r="AM1350" i="1"/>
  <c r="AM760" i="1"/>
  <c r="AJ80" i="8"/>
  <c r="AM1685" i="1"/>
  <c r="AM918" i="1"/>
  <c r="AM391" i="1"/>
  <c r="AM2187" i="1"/>
  <c r="U184" i="8"/>
  <c r="AM487" i="1"/>
  <c r="O59" i="8"/>
  <c r="AJ116" i="8"/>
  <c r="AM15" i="1"/>
  <c r="AA181" i="8"/>
  <c r="AJ148" i="8"/>
  <c r="AJ179" i="8"/>
  <c r="AD132" i="8"/>
  <c r="AJ132" i="8"/>
  <c r="U98" i="8"/>
  <c r="AJ147" i="8"/>
  <c r="AM215" i="1"/>
  <c r="R43" i="8"/>
  <c r="AM2058" i="1"/>
  <c r="AM1540" i="1"/>
  <c r="X94" i="8"/>
  <c r="U74" i="8"/>
  <c r="R136" i="8"/>
  <c r="AD73" i="8"/>
  <c r="AM2306" i="1"/>
  <c r="AM382" i="1"/>
  <c r="AM1129" i="1"/>
  <c r="AA138" i="8"/>
  <c r="AM1387" i="1"/>
  <c r="AM92" i="1"/>
  <c r="X45" i="8"/>
  <c r="AM400" i="1"/>
  <c r="AA67" i="8"/>
  <c r="X67" i="8"/>
  <c r="AJ201" i="8"/>
  <c r="AM1003" i="1"/>
  <c r="AD167" i="8"/>
  <c r="AM172" i="1"/>
  <c r="AA68" i="8"/>
  <c r="AM1663" i="1"/>
  <c r="AM1760" i="1"/>
  <c r="AA182" i="8"/>
  <c r="AM1336" i="1"/>
  <c r="R9" i="8"/>
  <c r="AM344" i="1"/>
  <c r="AM1940" i="1"/>
  <c r="AM168" i="1"/>
  <c r="AM1005" i="1"/>
  <c r="AM1869" i="1"/>
  <c r="O80" i="8"/>
  <c r="AG41" i="8"/>
  <c r="AA43" i="8"/>
  <c r="U77" i="8"/>
  <c r="AJ160" i="8"/>
  <c r="R16" i="8"/>
  <c r="AM1179" i="1"/>
  <c r="O87" i="8"/>
  <c r="AM1612" i="1"/>
  <c r="O70" i="8"/>
  <c r="AG14" i="8"/>
  <c r="AC15" i="3"/>
  <c r="AM567" i="1"/>
  <c r="AM1983" i="1"/>
  <c r="AA179" i="8"/>
  <c r="AM840" i="1"/>
  <c r="AM1457" i="1"/>
  <c r="AA26" i="8"/>
  <c r="R119" i="8"/>
  <c r="AM611" i="1"/>
  <c r="R137" i="8"/>
  <c r="AM848" i="1"/>
  <c r="X140" i="8"/>
  <c r="O47" i="8"/>
  <c r="AD52" i="8"/>
  <c r="AM1519" i="1"/>
  <c r="AG69" i="8"/>
  <c r="AM1811" i="1"/>
  <c r="AM1517" i="1"/>
  <c r="AM1908" i="1"/>
  <c r="AJ193" i="8"/>
  <c r="AC18" i="3"/>
  <c r="O190" i="8"/>
  <c r="X134" i="8"/>
  <c r="AJ191" i="8"/>
  <c r="AM2341" i="1"/>
  <c r="AM1173" i="1"/>
  <c r="AM1432" i="1"/>
  <c r="O164" i="8"/>
  <c r="R171" i="8"/>
  <c r="AJ164" i="8"/>
  <c r="R91" i="8"/>
  <c r="U96" i="8"/>
  <c r="U124" i="8"/>
  <c r="AM1007" i="1"/>
  <c r="O4" i="12"/>
  <c r="AJ74" i="8"/>
  <c r="AG190" i="8"/>
  <c r="O123" i="8"/>
  <c r="AG31" i="8"/>
  <c r="AD166" i="8"/>
  <c r="U58" i="8"/>
  <c r="R38" i="8"/>
  <c r="AM241" i="1"/>
  <c r="O179" i="8"/>
  <c r="AM1525" i="1"/>
  <c r="O142" i="8"/>
  <c r="AA60" i="8"/>
  <c r="AM1915" i="1"/>
  <c r="AJ50" i="8"/>
  <c r="I32" i="6"/>
  <c r="AM1022" i="1"/>
  <c r="AM643" i="1"/>
  <c r="AM1775" i="1"/>
  <c r="AM1749" i="1"/>
  <c r="AM1442" i="1"/>
  <c r="AM161" i="1"/>
  <c r="O134" i="8"/>
  <c r="AM872" i="1"/>
  <c r="AM1230" i="1"/>
  <c r="X107" i="8"/>
  <c r="AM711" i="1"/>
  <c r="AM568" i="1"/>
  <c r="AM465" i="1"/>
  <c r="AA102" i="8"/>
  <c r="AD151" i="8"/>
  <c r="X77" i="8"/>
  <c r="AD33" i="8"/>
  <c r="AM85" i="1"/>
  <c r="X44" i="8"/>
  <c r="AM197" i="1"/>
  <c r="P4" i="12"/>
  <c r="AM974" i="1"/>
  <c r="U189" i="8"/>
  <c r="AA16" i="8"/>
  <c r="O156" i="8"/>
  <c r="AM1708" i="1"/>
  <c r="AM1287" i="1"/>
  <c r="AM1919" i="1"/>
  <c r="AG34" i="8"/>
  <c r="AM381" i="1"/>
  <c r="AA155" i="8"/>
  <c r="AM2237" i="1"/>
  <c r="AA45" i="8"/>
  <c r="V8" i="12"/>
  <c r="Q8" i="12"/>
  <c r="AM694" i="1"/>
  <c r="AD38" i="8"/>
  <c r="AM1177" i="1"/>
  <c r="AM1981" i="1"/>
  <c r="AM1073" i="1"/>
  <c r="AM992" i="1"/>
  <c r="AM1979" i="1"/>
  <c r="AM852" i="1"/>
  <c r="AM579" i="1"/>
  <c r="AM2337" i="1"/>
  <c r="U8" i="12"/>
  <c r="AM2375" i="1"/>
  <c r="U97" i="8"/>
  <c r="AM747" i="1"/>
  <c r="AA29" i="8"/>
  <c r="AA108" i="8"/>
  <c r="O131" i="8"/>
  <c r="AD86" i="8"/>
  <c r="AA33" i="8"/>
  <c r="O58" i="8"/>
  <c r="AM873" i="1"/>
  <c r="H35" i="10"/>
  <c r="AG167" i="8"/>
  <c r="AJ52" i="8"/>
  <c r="T4" i="12"/>
  <c r="AM142" i="1"/>
  <c r="X57" i="8"/>
  <c r="AM789" i="1"/>
  <c r="AM537" i="1"/>
  <c r="O108" i="8"/>
  <c r="AM1351" i="1"/>
  <c r="U161" i="8"/>
  <c r="AM1392" i="1"/>
  <c r="AM1854" i="1"/>
  <c r="X184" i="8"/>
  <c r="U183" i="8"/>
  <c r="AD148" i="8"/>
  <c r="AM1330" i="1"/>
  <c r="AM1635" i="1"/>
  <c r="AM1004" i="1"/>
  <c r="AM1934" i="1"/>
  <c r="AG9" i="8"/>
  <c r="AD146" i="8"/>
  <c r="AJ130" i="8"/>
  <c r="AM573" i="1"/>
  <c r="AM2182" i="1"/>
  <c r="AM887" i="1"/>
  <c r="AM1061" i="1"/>
  <c r="U30" i="8"/>
  <c r="AJ13" i="8"/>
  <c r="U167" i="8"/>
  <c r="AD203" i="8"/>
  <c r="AM1789" i="1"/>
  <c r="AC51" i="3"/>
  <c r="AJ45" i="8"/>
  <c r="X169" i="8"/>
  <c r="AM1134" i="1"/>
  <c r="AM2363" i="1"/>
  <c r="AG134" i="8"/>
  <c r="AG25" i="8"/>
  <c r="AA147" i="8"/>
  <c r="AM1534" i="1"/>
  <c r="AM489" i="1"/>
  <c r="AM1516" i="1"/>
  <c r="AD110" i="8"/>
  <c r="R191" i="8"/>
  <c r="R142" i="8"/>
  <c r="AM1361" i="1"/>
  <c r="AM1116" i="1"/>
  <c r="AM135" i="1"/>
  <c r="AM766" i="1"/>
  <c r="AG26" i="8"/>
  <c r="R181" i="8"/>
  <c r="AM1731" i="1"/>
  <c r="X182" i="8"/>
  <c r="AM1999" i="1"/>
  <c r="AM1318" i="1"/>
  <c r="AM2368" i="1"/>
  <c r="AM2251" i="1"/>
  <c r="AG195" i="8"/>
  <c r="AM903" i="1"/>
  <c r="AC26" i="3"/>
  <c r="AM1949" i="1"/>
  <c r="AM225" i="1"/>
  <c r="AM2280" i="1"/>
  <c r="AM2057" i="1"/>
  <c r="AG17" i="8"/>
  <c r="U166" i="8"/>
  <c r="AA46" i="8"/>
  <c r="P3" i="12"/>
  <c r="AM822" i="1"/>
  <c r="X110" i="8"/>
  <c r="AA145" i="8"/>
  <c r="AA157" i="8"/>
  <c r="U42" i="8"/>
  <c r="AG197" i="8"/>
  <c r="AG20" i="8"/>
  <c r="AJ76" i="8"/>
  <c r="U127" i="8"/>
  <c r="AG93" i="8"/>
  <c r="X148" i="8"/>
  <c r="AA202" i="8"/>
  <c r="AJ182" i="8"/>
  <c r="AM1323" i="1"/>
  <c r="AM1447" i="1"/>
  <c r="AG119" i="8"/>
  <c r="AM2388" i="1"/>
  <c r="AM1048" i="1"/>
  <c r="H32" i="10"/>
  <c r="AM906" i="1"/>
  <c r="AM2329" i="1"/>
  <c r="L44" i="6"/>
  <c r="AM1399" i="1"/>
  <c r="AM608" i="1"/>
  <c r="AM1505" i="1"/>
  <c r="X128" i="8"/>
  <c r="AM180" i="1"/>
  <c r="AM7" i="1"/>
  <c r="U180" i="8"/>
  <c r="O66" i="8"/>
  <c r="AM749" i="1"/>
  <c r="AM631" i="1"/>
  <c r="AM821" i="1"/>
  <c r="AM203" i="1"/>
  <c r="AM665" i="1"/>
  <c r="R89" i="8"/>
  <c r="AM1790" i="1"/>
  <c r="AM1797" i="1"/>
  <c r="AM195" i="1"/>
  <c r="AM1617" i="1"/>
  <c r="AG50" i="8"/>
  <c r="R105" i="8"/>
  <c r="AD46" i="8"/>
  <c r="AM1489" i="1"/>
  <c r="U159" i="8"/>
  <c r="O24" i="8"/>
  <c r="O84" i="8"/>
  <c r="AM806" i="1"/>
  <c r="AD184" i="8"/>
  <c r="X137" i="8"/>
  <c r="AM1892" i="1"/>
  <c r="AJ58" i="8"/>
  <c r="AG146" i="8"/>
  <c r="AM1998" i="1"/>
  <c r="AJ73" i="8"/>
  <c r="U122" i="8"/>
  <c r="U179" i="8"/>
  <c r="AM2385" i="1"/>
  <c r="AM1875" i="1"/>
  <c r="AM1794" i="1"/>
  <c r="AM2401" i="1"/>
  <c r="AG84" i="8"/>
  <c r="AM1224" i="1"/>
  <c r="AM55" i="1"/>
  <c r="U112" i="8"/>
  <c r="AJ186" i="8"/>
  <c r="AM2328" i="1"/>
  <c r="AJ190" i="8"/>
  <c r="AM1694" i="1"/>
  <c r="AM234" i="1"/>
  <c r="AG110" i="8"/>
  <c r="AM2152" i="1"/>
  <c r="H33" i="10"/>
  <c r="AM371" i="1"/>
  <c r="X28" i="8"/>
  <c r="O153" i="8"/>
  <c r="R14" i="8"/>
  <c r="AM2154" i="1"/>
  <c r="AD199" i="8"/>
  <c r="AM362" i="1"/>
  <c r="O95" i="8"/>
  <c r="AM764" i="1"/>
  <c r="AM395" i="1"/>
  <c r="AM559" i="1"/>
  <c r="AM199" i="1"/>
  <c r="AM2027" i="1"/>
  <c r="AM792" i="1"/>
  <c r="AM1598" i="1"/>
  <c r="O28" i="8"/>
  <c r="AM1275" i="1"/>
  <c r="AJ38" i="8"/>
  <c r="AM1734" i="1"/>
  <c r="AM1450" i="1"/>
  <c r="U22" i="8"/>
  <c r="U93" i="8"/>
  <c r="AM466" i="1"/>
  <c r="AM152" i="1"/>
  <c r="AM1968" i="1"/>
  <c r="AM1078" i="1"/>
  <c r="AM2200" i="1"/>
  <c r="AA99" i="8"/>
  <c r="AM868" i="1"/>
  <c r="AJ202" i="8"/>
  <c r="O90" i="8"/>
  <c r="AM880" i="1"/>
  <c r="U147" i="8"/>
  <c r="AM273" i="1"/>
  <c r="X30" i="8"/>
  <c r="AD16" i="8"/>
  <c r="AM1766" i="1"/>
  <c r="R185" i="8"/>
  <c r="AM777" i="1"/>
  <c r="AM255" i="1"/>
  <c r="R149" i="8"/>
  <c r="AM1378" i="1"/>
  <c r="AD77" i="8"/>
  <c r="X170" i="8"/>
  <c r="R9" i="12"/>
  <c r="R174" i="8"/>
  <c r="AG11" i="8"/>
  <c r="AM1267" i="1"/>
  <c r="O162" i="8"/>
  <c r="U176" i="8"/>
  <c r="U19" i="8"/>
  <c r="X180" i="8"/>
  <c r="R50" i="8"/>
  <c r="AD123" i="8"/>
  <c r="AM1942" i="1"/>
  <c r="AJ61" i="8"/>
  <c r="AJ168" i="8"/>
  <c r="X183" i="8"/>
  <c r="AM728" i="1"/>
  <c r="AM762" i="1"/>
  <c r="AM1226" i="1"/>
  <c r="X123" i="8"/>
  <c r="AA44" i="8"/>
  <c r="R106" i="8"/>
  <c r="AM1015" i="1"/>
  <c r="AM2056" i="1"/>
  <c r="AM2185" i="1"/>
  <c r="AD63" i="8"/>
  <c r="AM1407" i="1"/>
  <c r="AM1435" i="1"/>
  <c r="AM2288" i="1"/>
  <c r="U205" i="8"/>
  <c r="AJ28" i="8"/>
  <c r="AM640" i="1"/>
  <c r="AJ41" i="8"/>
  <c r="AJ31" i="8"/>
  <c r="O119" i="8"/>
  <c r="AM322" i="1"/>
  <c r="X86" i="8"/>
  <c r="U34" i="8"/>
  <c r="AM932" i="1"/>
  <c r="AM2282" i="1"/>
  <c r="AM2243" i="1"/>
  <c r="AM2305" i="1"/>
  <c r="R72" i="8"/>
  <c r="S3" i="12"/>
  <c r="AD108" i="8"/>
  <c r="AM1157" i="1"/>
  <c r="R160" i="8"/>
  <c r="R27" i="8"/>
  <c r="AJ75" i="8"/>
  <c r="X35" i="8"/>
  <c r="U146" i="8"/>
  <c r="O114" i="8"/>
  <c r="H30" i="10"/>
  <c r="AM904" i="1"/>
  <c r="AM26" i="1"/>
  <c r="AM506" i="1"/>
  <c r="AJ118" i="8"/>
  <c r="AM392" i="1"/>
  <c r="AM1463" i="1"/>
  <c r="AA12" i="8"/>
  <c r="AG161" i="8"/>
  <c r="Q4" i="12"/>
  <c r="R173" i="8"/>
  <c r="AM1530" i="1"/>
  <c r="AM46" i="1"/>
  <c r="AM886" i="1"/>
  <c r="AA134" i="8"/>
  <c r="AD179" i="8"/>
  <c r="AM256" i="1"/>
  <c r="AM613" i="1"/>
  <c r="AA24" i="8"/>
  <c r="AM435" i="1"/>
  <c r="AM797" i="1"/>
  <c r="AG200" i="8"/>
  <c r="AA37" i="8"/>
  <c r="AG12" i="8"/>
  <c r="R168" i="8"/>
  <c r="O188" i="8"/>
  <c r="AM1719" i="1"/>
  <c r="R30" i="8"/>
  <c r="AJ151" i="8"/>
  <c r="AM1100" i="1"/>
  <c r="AM664" i="1"/>
  <c r="AG77" i="8"/>
  <c r="AM468" i="1"/>
  <c r="AM98" i="1"/>
  <c r="AM317" i="1"/>
  <c r="AM1180" i="1"/>
  <c r="AM2299" i="1"/>
  <c r="AG169" i="8"/>
  <c r="U153" i="8"/>
  <c r="AM720" i="1"/>
  <c r="O180" i="8"/>
  <c r="AJ106" i="8"/>
  <c r="AA21" i="8"/>
  <c r="AM2318" i="1"/>
  <c r="X19" i="8"/>
  <c r="AM1487" i="1"/>
  <c r="AJ90" i="8"/>
  <c r="AG81" i="8"/>
  <c r="AA122" i="8"/>
  <c r="AM248" i="1"/>
  <c r="AM1035" i="1"/>
  <c r="AM1827" i="1"/>
  <c r="D9" i="8"/>
  <c r="X186" i="8"/>
  <c r="X176" i="8"/>
  <c r="AA171" i="8"/>
  <c r="U157" i="8"/>
  <c r="AM1043" i="1"/>
  <c r="AA94" i="8"/>
  <c r="AM636" i="1"/>
  <c r="AG36" i="8"/>
  <c r="AA159" i="8"/>
  <c r="Q3" i="12"/>
  <c r="AA74" i="8"/>
  <c r="X13" i="8"/>
  <c r="AM420" i="1"/>
  <c r="AM620" i="1"/>
  <c r="AM817" i="1"/>
  <c r="X12" i="8"/>
  <c r="U115" i="8"/>
  <c r="AJ159" i="8"/>
  <c r="U47" i="8"/>
  <c r="X80" i="8"/>
  <c r="AM2190" i="1"/>
  <c r="AD116" i="8"/>
  <c r="AM700" i="1"/>
  <c r="R123" i="8"/>
  <c r="AM2276" i="1"/>
  <c r="AM1252" i="1"/>
  <c r="AM1334" i="1"/>
  <c r="AM439" i="1"/>
  <c r="AM625" i="1"/>
  <c r="U162" i="8"/>
  <c r="X22" i="8"/>
  <c r="AM2266" i="1"/>
  <c r="AM2238" i="1"/>
  <c r="AM655" i="1"/>
  <c r="AM265" i="1"/>
  <c r="AM1162" i="1"/>
  <c r="AM2072" i="1"/>
  <c r="AD103" i="8"/>
  <c r="O145" i="8"/>
  <c r="U110" i="8"/>
  <c r="R108" i="8"/>
  <c r="R188" i="8"/>
  <c r="R31" i="8"/>
  <c r="AM2370" i="1"/>
  <c r="AA161" i="8"/>
  <c r="AD14" i="8"/>
  <c r="U102" i="8"/>
  <c r="X141" i="8"/>
  <c r="O109" i="8"/>
  <c r="U181" i="8"/>
  <c r="AJ29" i="8"/>
  <c r="O129" i="8"/>
  <c r="J4" i="8"/>
  <c r="AG39" i="8"/>
  <c r="AM2063" i="1"/>
  <c r="U59" i="8"/>
  <c r="AG188" i="8"/>
  <c r="O99" i="8"/>
  <c r="AM2173" i="1"/>
  <c r="R178" i="8"/>
  <c r="X193" i="8"/>
  <c r="AM1918" i="1"/>
  <c r="AM1472" i="1"/>
  <c r="AM1416" i="1"/>
  <c r="AM1404" i="1"/>
  <c r="C9" i="8"/>
  <c r="AJ206" i="8"/>
  <c r="R63" i="8"/>
  <c r="AG71" i="8"/>
  <c r="AD104" i="8"/>
  <c r="AM259" i="1"/>
  <c r="AM850" i="1"/>
  <c r="AJ56" i="8"/>
  <c r="AM447" i="1"/>
  <c r="AJ40" i="8"/>
  <c r="AG63" i="8"/>
  <c r="AM302" i="1"/>
  <c r="H36" i="10"/>
  <c r="O91" i="8"/>
  <c r="AJ14" i="8"/>
  <c r="AM2096" i="1"/>
  <c r="AM2109" i="1"/>
  <c r="U40" i="8"/>
  <c r="AM1055" i="1"/>
  <c r="R143" i="8"/>
  <c r="U44" i="8"/>
  <c r="AM1082" i="1"/>
  <c r="AM1402" i="1"/>
  <c r="AJ102" i="8"/>
  <c r="AM1168" i="1"/>
  <c r="AM947" i="1"/>
  <c r="R135" i="8"/>
  <c r="AM476" i="1"/>
  <c r="R103" i="8"/>
  <c r="AM1574" i="1"/>
  <c r="AM434" i="1"/>
  <c r="U143" i="8"/>
  <c r="U11" i="8"/>
  <c r="U75" i="8"/>
  <c r="AC33" i="3"/>
  <c r="AM1079" i="1"/>
  <c r="AM1899" i="1"/>
  <c r="AM1628" i="1"/>
  <c r="X31" i="8"/>
  <c r="AJ145" i="8"/>
  <c r="AM1593" i="1"/>
  <c r="R3" i="12"/>
  <c r="AM831" i="1"/>
  <c r="AJ127" i="8"/>
  <c r="AM1698" i="1"/>
  <c r="AM1759" i="1"/>
  <c r="AM1592" i="1"/>
  <c r="AM293" i="1"/>
  <c r="AM771" i="1"/>
  <c r="AM218" i="1"/>
  <c r="AM1164" i="1"/>
  <c r="AM2028" i="1"/>
  <c r="AM1143" i="1"/>
  <c r="X114" i="8"/>
  <c r="AC25" i="3"/>
  <c r="AM162" i="1"/>
  <c r="AM451" i="1"/>
  <c r="AM186" i="1"/>
  <c r="AM2184" i="1"/>
  <c r="AM1556" i="1"/>
  <c r="AM2357" i="1"/>
  <c r="AM2199" i="1"/>
  <c r="AM898" i="1"/>
  <c r="AM2257" i="1"/>
  <c r="AM874" i="1"/>
  <c r="AM2345" i="1"/>
  <c r="AM1877" i="1"/>
  <c r="R98" i="8"/>
  <c r="AM1159" i="1"/>
  <c r="AM1033" i="1"/>
  <c r="AM360" i="1"/>
  <c r="AM453" i="1"/>
  <c r="AM1955" i="1"/>
  <c r="L46" i="6"/>
  <c r="X149" i="8"/>
  <c r="AM364" i="1"/>
  <c r="AM2086" i="1"/>
  <c r="I37" i="6"/>
  <c r="AM2320" i="1"/>
  <c r="AG116" i="8"/>
  <c r="AM866" i="1"/>
  <c r="AA150" i="8"/>
  <c r="AM2376" i="1"/>
  <c r="AM1764" i="1"/>
  <c r="AM509" i="1"/>
  <c r="AM495" i="1"/>
  <c r="AM130" i="1"/>
  <c r="AM1380" i="1"/>
  <c r="AM948" i="1"/>
  <c r="AM1573" i="1"/>
  <c r="AM783" i="1"/>
  <c r="AM499" i="1"/>
  <c r="AM1106" i="1"/>
  <c r="AG165" i="8"/>
  <c r="AM1575" i="1"/>
  <c r="AA101" i="8"/>
  <c r="AM2078" i="1"/>
  <c r="O40" i="8"/>
  <c r="V4" i="12"/>
  <c r="AA111" i="8"/>
  <c r="AJ177" i="8"/>
  <c r="AA66" i="8"/>
  <c r="AM1347" i="1"/>
  <c r="AM494" i="1"/>
  <c r="AM1170" i="1"/>
  <c r="AM722" i="1"/>
  <c r="AM103" i="1"/>
  <c r="O118" i="8"/>
  <c r="AD163" i="8"/>
  <c r="AM1069" i="1"/>
  <c r="AM220" i="1"/>
  <c r="AM2221" i="1"/>
  <c r="AM57" i="1"/>
  <c r="AG148" i="8"/>
  <c r="AM1990" i="1"/>
  <c r="AM1329" i="1"/>
  <c r="AM746" i="1"/>
  <c r="AM183" i="1"/>
  <c r="AM1093" i="1"/>
  <c r="L38" i="6"/>
  <c r="AA95" i="8"/>
  <c r="AM656" i="1"/>
  <c r="AM353" i="1"/>
  <c r="AA64" i="8"/>
  <c r="AM820" i="1"/>
  <c r="AM1239" i="1"/>
  <c r="AM671" i="1"/>
  <c r="AM1804" i="1"/>
  <c r="AM601" i="1"/>
  <c r="AM1605" i="1"/>
  <c r="AM2051" i="1"/>
  <c r="X126" i="8"/>
  <c r="AM1646" i="1"/>
  <c r="AM758" i="1"/>
  <c r="X195" i="8"/>
  <c r="AM1346" i="1"/>
  <c r="R79" i="8"/>
  <c r="AG111" i="8"/>
  <c r="AM1289" i="1"/>
  <c r="Q54" i="3"/>
  <c r="AM1992" i="1"/>
  <c r="AD136" i="8"/>
  <c r="AM2030" i="1"/>
  <c r="AA63" i="8"/>
  <c r="AJ66" i="8"/>
  <c r="AM650" i="1"/>
  <c r="R18" i="8"/>
  <c r="AM262" i="1"/>
  <c r="AM2160" i="1"/>
  <c r="AM42" i="1"/>
  <c r="AM1850" i="1"/>
  <c r="AM2181" i="1"/>
  <c r="AM1870" i="1"/>
  <c r="AM996" i="1"/>
  <c r="AM105" i="1"/>
  <c r="AM473" i="1"/>
  <c r="AA86" i="8"/>
  <c r="AM1426" i="1"/>
  <c r="AM1270" i="1"/>
  <c r="AM1536" i="1"/>
  <c r="AM2403" i="1"/>
  <c r="AM644" i="1"/>
  <c r="AM1565" i="1"/>
  <c r="AM1205" i="1"/>
  <c r="O124" i="8"/>
  <c r="AM659" i="1"/>
  <c r="AM1488" i="1"/>
  <c r="AM864" i="1"/>
  <c r="AM414" i="1"/>
  <c r="AM725" i="1"/>
  <c r="AM551" i="1"/>
  <c r="AM1182" i="1"/>
  <c r="AG187" i="8"/>
  <c r="AM1174" i="1"/>
  <c r="AM69" i="1"/>
  <c r="AM1126" i="1"/>
  <c r="O174" i="8"/>
  <c r="AG92" i="8"/>
  <c r="AD112" i="8"/>
  <c r="X99" i="8"/>
  <c r="AM825" i="1"/>
  <c r="AJ169" i="8"/>
  <c r="AM730" i="1"/>
  <c r="AM1607" i="1"/>
  <c r="AM235" i="1"/>
  <c r="AM165" i="1"/>
  <c r="AM702" i="1"/>
  <c r="AM960" i="1"/>
  <c r="AM690" i="1"/>
  <c r="AM216" i="1"/>
  <c r="AM483" i="1"/>
  <c r="AD62" i="8"/>
  <c r="AM2039" i="1"/>
  <c r="O49" i="8"/>
  <c r="AM1367" i="1"/>
  <c r="AD169" i="8"/>
  <c r="AM2391" i="1"/>
  <c r="AM1844" i="1"/>
  <c r="AM2239" i="1"/>
  <c r="O184" i="8"/>
  <c r="AM752" i="1"/>
  <c r="AM301" i="1"/>
  <c r="AM937" i="1"/>
  <c r="AM2212" i="1"/>
  <c r="AM475" i="1"/>
  <c r="AM888" i="1"/>
  <c r="AM1603" i="1"/>
  <c r="AM107" i="1"/>
  <c r="AM557" i="1"/>
  <c r="AM407" i="1"/>
  <c r="AM1412" i="1"/>
  <c r="O152" i="8"/>
  <c r="AM374" i="1"/>
  <c r="AJ174" i="8"/>
  <c r="AM2336" i="1"/>
  <c r="AM959" i="1"/>
  <c r="AM132" i="1"/>
  <c r="AM667" i="1"/>
  <c r="AM1808" i="1"/>
  <c r="AM1377" i="1"/>
  <c r="AM2339" i="1"/>
  <c r="AM2233" i="1"/>
  <c r="AM892" i="1"/>
  <c r="U38" i="8"/>
  <c r="I53" i="6"/>
  <c r="X192" i="8"/>
  <c r="AM1391" i="1"/>
  <c r="AM692" i="1"/>
  <c r="AM921" i="1"/>
  <c r="AM928" i="1"/>
  <c r="AM249" i="1"/>
  <c r="AG13" i="8"/>
  <c r="AM2225" i="1"/>
  <c r="AM40" i="1"/>
  <c r="AG49" i="8"/>
  <c r="AM5" i="1"/>
  <c r="AM233" i="1"/>
  <c r="AM1158" i="1"/>
  <c r="AD119" i="8"/>
  <c r="AM941" i="1"/>
  <c r="AM1807" i="1"/>
  <c r="AM1956" i="1"/>
  <c r="AM492" i="1"/>
  <c r="R148" i="8"/>
  <c r="AD85" i="8"/>
  <c r="AM87" i="1"/>
  <c r="AD28" i="8"/>
  <c r="AM1880" i="1"/>
  <c r="AA81" i="8"/>
  <c r="AM708" i="1"/>
  <c r="AM2314" i="1"/>
  <c r="O133" i="8"/>
  <c r="AM1280" i="1"/>
  <c r="AM617" i="1"/>
  <c r="AD171" i="8"/>
  <c r="AM1640" i="1"/>
  <c r="AM170" i="1"/>
  <c r="O43" i="8"/>
  <c r="AM1215" i="1"/>
  <c r="AM193" i="1"/>
  <c r="AM1408" i="1"/>
  <c r="AM2019" i="1"/>
  <c r="U50" i="8"/>
  <c r="AM1290" i="1"/>
  <c r="AD164" i="8"/>
  <c r="AM2101" i="1"/>
  <c r="AM686" i="1"/>
  <c r="U82" i="8"/>
  <c r="AM1047" i="1"/>
  <c r="U119" i="8"/>
  <c r="AM1894" i="1"/>
  <c r="U51" i="8"/>
  <c r="R74" i="8"/>
  <c r="AM2052" i="1"/>
  <c r="AM1436" i="1"/>
  <c r="AM2" i="1"/>
  <c r="AM914" i="1"/>
  <c r="AD70" i="8"/>
  <c r="O191" i="8"/>
  <c r="AM121" i="1"/>
  <c r="X164" i="8"/>
  <c r="AM965" i="1"/>
  <c r="AD66" i="8"/>
  <c r="AM2116" i="1"/>
  <c r="AM166" i="1"/>
  <c r="AM997" i="1"/>
  <c r="AM896" i="1"/>
  <c r="AM2213" i="1"/>
  <c r="AD189" i="8"/>
  <c r="Q60" i="3"/>
  <c r="AM570" i="1"/>
  <c r="O21" i="8"/>
  <c r="AM1529" i="1"/>
  <c r="X142" i="8"/>
  <c r="AM1475" i="1"/>
  <c r="AM1656" i="1"/>
  <c r="AA100" i="8"/>
  <c r="O83" i="8"/>
  <c r="AM47" i="1"/>
  <c r="AM1777" i="1"/>
  <c r="O192" i="8"/>
  <c r="AM1044" i="1"/>
  <c r="AM745" i="1"/>
  <c r="AM1528" i="1"/>
  <c r="AM593" i="1"/>
  <c r="X8" i="12"/>
  <c r="R154" i="8"/>
  <c r="AM1872" i="1"/>
  <c r="AM1623" i="1"/>
  <c r="AM1969" i="1"/>
  <c r="AM801" i="1"/>
  <c r="AM2153" i="1"/>
  <c r="AA35" i="8"/>
  <c r="AM1602" i="1"/>
  <c r="AM1665" i="1"/>
  <c r="AM2395" i="1"/>
  <c r="AM2053" i="1"/>
  <c r="AM1798" i="1"/>
  <c r="AM66" i="1"/>
  <c r="AJ185" i="8"/>
  <c r="AM860" i="1"/>
  <c r="AM1878" i="1"/>
  <c r="AM748" i="1"/>
  <c r="AM956" i="1"/>
  <c r="W4" i="12"/>
  <c r="AC44" i="3"/>
  <c r="AM684" i="1"/>
  <c r="AC13" i="3"/>
  <c r="AM991" i="1"/>
  <c r="AM1637" i="1"/>
  <c r="AM1441" i="1"/>
  <c r="U45" i="8"/>
  <c r="AD100" i="8"/>
  <c r="AM1757" i="1"/>
  <c r="AM585" i="1"/>
  <c r="AM2242" i="1"/>
  <c r="AM2045" i="1"/>
  <c r="AM18" i="1"/>
  <c r="AM1444" i="1"/>
  <c r="AM714" i="1"/>
  <c r="AM1737" i="1"/>
  <c r="AM1420" i="1"/>
  <c r="AM1374" i="1"/>
  <c r="AM2255" i="1"/>
  <c r="AM1145" i="1"/>
  <c r="AM455" i="1"/>
  <c r="AM2289" i="1"/>
  <c r="AM582" i="1"/>
  <c r="AJ149" i="8"/>
  <c r="AM1966" i="1"/>
  <c r="AM586" i="1"/>
  <c r="AM1147" i="1"/>
  <c r="AM304" i="1"/>
  <c r="AM1264" i="1"/>
  <c r="AM1661" i="1"/>
  <c r="AM1285" i="1"/>
  <c r="AM1149" i="1"/>
  <c r="AM808" i="1"/>
  <c r="AM2260" i="1"/>
  <c r="AM1156" i="1"/>
  <c r="R193" i="8"/>
  <c r="AM1468" i="1"/>
  <c r="AM83" i="1"/>
  <c r="AM68" i="1"/>
  <c r="U106" i="8"/>
  <c r="AM25" i="1"/>
  <c r="AM1893" i="1"/>
  <c r="AM1631" i="1"/>
  <c r="AM2166" i="1"/>
  <c r="AD84" i="8"/>
  <c r="AJ166" i="8"/>
  <c r="X25" i="8"/>
  <c r="AD50" i="8"/>
  <c r="AM1060" i="1"/>
  <c r="AC43" i="3"/>
  <c r="O126" i="8"/>
  <c r="R8" i="12"/>
  <c r="AM604" i="1"/>
  <c r="AM2136" i="1"/>
  <c r="AM2114" i="1"/>
  <c r="AM574" i="1"/>
  <c r="H20" i="10"/>
  <c r="AM328" i="1"/>
  <c r="AM2396" i="1"/>
  <c r="AM2383" i="1"/>
  <c r="AM1478" i="1"/>
  <c r="AA49" i="8"/>
  <c r="AM1993" i="1"/>
  <c r="AM2303" i="1"/>
  <c r="AM1638" i="1"/>
  <c r="AM1099" i="1"/>
  <c r="AM2047" i="1"/>
  <c r="AM67" i="1"/>
  <c r="AM1449" i="1"/>
  <c r="AM411" i="1"/>
  <c r="AM1806" i="1"/>
  <c r="AM2038" i="1"/>
  <c r="AM1266" i="1"/>
  <c r="AJ129" i="8"/>
  <c r="AA48" i="8"/>
  <c r="U62" i="8"/>
  <c r="AM1411" i="1"/>
  <c r="AM1282" i="1"/>
  <c r="AM357" i="1"/>
  <c r="AM723" i="1"/>
  <c r="AM1562" i="1"/>
  <c r="AJ39" i="8"/>
  <c r="AD106" i="8"/>
  <c r="I33" i="6"/>
  <c r="AM1898" i="1"/>
  <c r="AM1610" i="1"/>
  <c r="AM210" i="1"/>
  <c r="AC12" i="3"/>
  <c r="AM674" i="1"/>
  <c r="R76" i="8"/>
  <c r="AM2206" i="1"/>
  <c r="AM2207" i="1"/>
  <c r="AM2290" i="1"/>
  <c r="AM243" i="1"/>
  <c r="O157" i="8"/>
  <c r="AM2170" i="1"/>
  <c r="AM1362" i="1"/>
  <c r="AM1470" i="1"/>
  <c r="AD59" i="8"/>
  <c r="AM736" i="1"/>
  <c r="AM1960" i="1"/>
  <c r="AM59" i="1"/>
  <c r="AM799" i="1"/>
  <c r="AM117" i="1"/>
  <c r="AM1440" i="1"/>
  <c r="AM211" i="1"/>
  <c r="AM1359" i="1"/>
  <c r="AM1933" i="1"/>
  <c r="AM2275" i="1"/>
  <c r="AD97" i="8"/>
  <c r="AM84" i="1"/>
  <c r="AM1146" i="1"/>
  <c r="AG163" i="8"/>
  <c r="AM2094" i="1"/>
  <c r="AM337" i="1"/>
  <c r="AM2312" i="1"/>
  <c r="AM2316" i="1"/>
  <c r="AM1030" i="1"/>
  <c r="T3" i="12"/>
  <c r="AM1288" i="1"/>
  <c r="AM554" i="1"/>
  <c r="AM1571" i="1"/>
  <c r="AM335" i="1"/>
  <c r="R65" i="8"/>
  <c r="AM458" i="1"/>
  <c r="AM497" i="1"/>
  <c r="AD67" i="8"/>
  <c r="AM2087" i="1"/>
  <c r="AM1801" i="1"/>
  <c r="AA38" i="8"/>
  <c r="U81" i="8"/>
  <c r="AM2163" i="1"/>
  <c r="AM182" i="1"/>
  <c r="AM2077" i="1"/>
  <c r="AM2142" i="1"/>
  <c r="AG140" i="8"/>
  <c r="X16" i="8"/>
  <c r="O175" i="8"/>
  <c r="AG57" i="8"/>
  <c r="AM1680" i="1"/>
  <c r="U13" i="8"/>
  <c r="AM86" i="1"/>
  <c r="AC40" i="3"/>
  <c r="AM1456" i="1"/>
  <c r="AM2016" i="1"/>
  <c r="AM2111" i="1"/>
  <c r="AM1105" i="1"/>
  <c r="AM1937" i="1"/>
  <c r="AM341" i="1"/>
  <c r="R206" i="8"/>
  <c r="AM297" i="1"/>
  <c r="AM562" i="1"/>
  <c r="AM849" i="1"/>
  <c r="AM1871" i="1"/>
  <c r="AM721" i="1"/>
  <c r="AM459" i="1"/>
  <c r="AM606" i="1"/>
  <c r="AM457" i="1"/>
  <c r="AM39" i="1"/>
  <c r="AM1817" i="1"/>
  <c r="AJ170" i="8"/>
  <c r="AM2231" i="1"/>
  <c r="AM591" i="1"/>
  <c r="AJ150" i="8"/>
  <c r="AM1557" i="1"/>
  <c r="R199" i="8"/>
  <c r="AM843" i="1"/>
  <c r="AM2311" i="1"/>
  <c r="O185" i="8"/>
  <c r="AM2091" i="1"/>
  <c r="AM1507" i="1"/>
  <c r="AM181" i="1"/>
  <c r="AM419" i="1"/>
  <c r="AJ158" i="8"/>
  <c r="AM1752" i="1"/>
  <c r="AD36" i="8"/>
  <c r="O110" i="8"/>
  <c r="AM2236" i="1"/>
  <c r="AM1429" i="1"/>
  <c r="AM2263" i="1"/>
  <c r="AM2298" i="1"/>
  <c r="AD202" i="8"/>
  <c r="AM1989" i="1"/>
  <c r="AM2043" i="1"/>
  <c r="AM1985" i="1"/>
  <c r="R75" i="8"/>
  <c r="AM2283" i="1"/>
  <c r="AM609" i="1"/>
  <c r="X97" i="8"/>
  <c r="AM134" i="1"/>
  <c r="AM1262" i="1"/>
  <c r="AM1687" i="1"/>
  <c r="AM486" i="1"/>
  <c r="AM1588" i="1"/>
  <c r="AM471" i="1"/>
  <c r="AM1298" i="1"/>
  <c r="AM539" i="1"/>
  <c r="AM1630" i="1"/>
  <c r="AM1119" i="1"/>
  <c r="AM290" i="1"/>
  <c r="AM488" i="1"/>
  <c r="AM1077" i="1"/>
  <c r="AM2362" i="1"/>
  <c r="AM208" i="1"/>
  <c r="AM1268" i="1"/>
  <c r="AM1545" i="1"/>
  <c r="AM306" i="1"/>
  <c r="AM2137" i="1"/>
  <c r="AM1165" i="1"/>
  <c r="AM261" i="1"/>
  <c r="AM1970" i="1"/>
  <c r="AM437" i="1"/>
  <c r="AJ126" i="8"/>
  <c r="AM954" i="1"/>
  <c r="AM1977" i="1"/>
  <c r="AD45" i="8"/>
  <c r="AM1273" i="1"/>
  <c r="AM361" i="1"/>
  <c r="AM2202" i="1"/>
  <c r="AD114" i="8"/>
  <c r="AM837" i="1"/>
  <c r="AM706" i="1"/>
  <c r="AM1302" i="1"/>
  <c r="AM869" i="1"/>
  <c r="R64" i="8"/>
  <c r="AM2198" i="1"/>
  <c r="AM786" i="1"/>
  <c r="AM1547" i="1"/>
  <c r="AM1754" i="1"/>
  <c r="AM2344" i="1"/>
  <c r="AM2218" i="1"/>
  <c r="AM402" i="1"/>
  <c r="AM1780" i="1"/>
  <c r="AM1501" i="1"/>
  <c r="AM1372" i="1"/>
  <c r="X166" i="8"/>
  <c r="O17" i="8"/>
  <c r="AM1222" i="1"/>
  <c r="AM1485" i="1"/>
  <c r="AC5" i="3"/>
  <c r="O121" i="8"/>
  <c r="AM851" i="1"/>
  <c r="AM327" i="1"/>
  <c r="AM1622" i="1"/>
  <c r="S8" i="12"/>
  <c r="AM2268" i="1"/>
  <c r="O76" i="8"/>
  <c r="AM1863" i="1"/>
  <c r="AM2300" i="1"/>
  <c r="AM1326" i="1"/>
  <c r="AM2070" i="1"/>
  <c r="AM879" i="1"/>
  <c r="AM1750" i="1"/>
  <c r="AM2080" i="1"/>
  <c r="AM1021" i="1"/>
  <c r="O147" i="8"/>
  <c r="AG65" i="8"/>
  <c r="R156" i="8"/>
  <c r="AM1153" i="1"/>
  <c r="U9" i="12"/>
  <c r="AA149" i="8"/>
  <c r="O68" i="8"/>
  <c r="AM1961" i="1"/>
  <c r="AM2151" i="1"/>
  <c r="AD152" i="8"/>
  <c r="AA69" i="8"/>
  <c r="AD44" i="8"/>
  <c r="AJ108" i="8"/>
  <c r="AM6" i="1"/>
  <c r="AM1306" i="1"/>
  <c r="AM1297" i="1"/>
  <c r="AG16" i="8"/>
  <c r="AD138" i="8"/>
  <c r="AM781" i="1"/>
  <c r="AJ86" i="8"/>
  <c r="AM733" i="1"/>
  <c r="AM1394" i="1"/>
  <c r="AM212" i="1"/>
  <c r="AD83" i="8"/>
  <c r="AM1738" i="1"/>
  <c r="AM756" i="1"/>
  <c r="AM1186" i="1"/>
  <c r="AA128" i="8"/>
  <c r="AM80" i="1"/>
  <c r="AM1000" i="1"/>
  <c r="AM52" i="1"/>
  <c r="AM1706" i="1"/>
  <c r="AM1792" i="1"/>
  <c r="AM607" i="1"/>
  <c r="AM589" i="1"/>
  <c r="AM2197" i="1"/>
  <c r="AM2244" i="1"/>
  <c r="X70" i="8"/>
  <c r="AM416" i="1"/>
  <c r="X161" i="8"/>
  <c r="AM2379" i="1"/>
  <c r="AM2059" i="1"/>
  <c r="AM334" i="1"/>
  <c r="AM1385" i="1"/>
  <c r="AM742" i="1"/>
  <c r="AG149" i="8"/>
  <c r="AM196" i="1"/>
  <c r="AM1271" i="1"/>
  <c r="AM2278" i="1"/>
  <c r="AC34" i="3"/>
  <c r="AM2335" i="1"/>
  <c r="AG79" i="8"/>
  <c r="AM894" i="1"/>
  <c r="AM703" i="1"/>
  <c r="AM2258" i="1"/>
  <c r="AM1339" i="1"/>
  <c r="AM1464" i="1"/>
  <c r="AM1398" i="1"/>
  <c r="AJ197" i="8"/>
  <c r="R129" i="8"/>
  <c r="AM1490" i="1"/>
  <c r="AJ65" i="8"/>
  <c r="AC11" i="3"/>
  <c r="AM2002" i="1"/>
  <c r="AM944" i="1"/>
  <c r="AM1495" i="1"/>
  <c r="AM1744" i="1"/>
  <c r="AM2125" i="1"/>
  <c r="AG177" i="8"/>
  <c r="AM1852" i="1"/>
  <c r="AM1865" i="1"/>
  <c r="X69" i="8"/>
  <c r="AM1087" i="1"/>
  <c r="AM1101" i="1"/>
  <c r="R102" i="8"/>
  <c r="AM145" i="1"/>
  <c r="AM653" i="1"/>
  <c r="AM2209" i="1"/>
  <c r="AM397" i="1"/>
  <c r="AM2004" i="1"/>
  <c r="AM2356" i="1"/>
  <c r="AM1195" i="1"/>
  <c r="AM1996" i="1"/>
  <c r="AM1120" i="1"/>
  <c r="AD134" i="8"/>
  <c r="AM1111" i="1"/>
  <c r="AM1978" i="1"/>
  <c r="AM1600" i="1"/>
  <c r="AA61" i="8"/>
  <c r="AM1327" i="1"/>
  <c r="AM2046" i="1"/>
  <c r="AM1299" i="1"/>
  <c r="AM267" i="1"/>
  <c r="AM1974" i="1"/>
  <c r="AM131" i="1"/>
  <c r="AA177" i="8"/>
  <c r="AM1625" i="1"/>
  <c r="AM795" i="1"/>
  <c r="AM2249" i="1"/>
  <c r="AM1386" i="1"/>
  <c r="AM969" i="1"/>
  <c r="AM2149" i="1"/>
  <c r="AM37" i="1"/>
  <c r="R55" i="8"/>
  <c r="AM778" i="1"/>
  <c r="AM1683" i="1"/>
  <c r="AM936" i="1"/>
  <c r="AM635" i="1"/>
  <c r="AM1864" i="1"/>
  <c r="AM1200" i="1"/>
  <c r="AM1873" i="1"/>
  <c r="X200" i="8"/>
  <c r="L53" i="6"/>
  <c r="AM49" i="1"/>
  <c r="AG203" i="8"/>
  <c r="AM2024" i="1"/>
  <c r="X81" i="8"/>
  <c r="AM1795" i="1"/>
  <c r="AM2247" i="1"/>
  <c r="AM1890" i="1"/>
  <c r="R61" i="8"/>
  <c r="AA77" i="8"/>
  <c r="AM1317" i="1"/>
  <c r="AM2131" i="1"/>
  <c r="AM678" i="1"/>
  <c r="R33" i="8"/>
  <c r="AM2132" i="1"/>
  <c r="R36" i="8"/>
  <c r="AM151" i="1"/>
  <c r="AC29" i="3"/>
  <c r="R35" i="8"/>
  <c r="AG27" i="8"/>
  <c r="R92" i="8"/>
  <c r="AM1788" i="1"/>
  <c r="D4" i="8"/>
  <c r="AM291" i="1"/>
  <c r="X144" i="8"/>
  <c r="AJ157" i="8"/>
  <c r="AG89" i="8"/>
  <c r="O86" i="8"/>
  <c r="AM1388" i="1"/>
  <c r="AM780" i="1"/>
  <c r="AM2294" i="1"/>
  <c r="AM174" i="1"/>
  <c r="X15" i="8"/>
  <c r="AM915" i="1"/>
  <c r="O20" i="8"/>
  <c r="AM1284" i="1"/>
  <c r="AJ144" i="8"/>
  <c r="AG201" i="8"/>
  <c r="AM763" i="1"/>
  <c r="AM1585" i="1"/>
  <c r="AM251" i="1"/>
  <c r="AM614" i="1"/>
  <c r="AM1670" i="1"/>
  <c r="AM462" i="1"/>
  <c r="AD178" i="8"/>
  <c r="AM1538" i="1"/>
  <c r="AM2269" i="1"/>
  <c r="X92" i="8"/>
  <c r="AM1615" i="1"/>
  <c r="AM691" i="1"/>
  <c r="AG67" i="8"/>
  <c r="AM1207" i="1"/>
  <c r="AM1846" i="1"/>
  <c r="AM70" i="1"/>
  <c r="AM342" i="1"/>
  <c r="X189" i="8"/>
  <c r="AM1704" i="1"/>
  <c r="AA65" i="8"/>
  <c r="AM976" i="1"/>
  <c r="AM699" i="1"/>
  <c r="AM157" i="1"/>
  <c r="AM257" i="1"/>
  <c r="AA31" i="8"/>
  <c r="AM38" i="1"/>
  <c r="AM2365" i="1"/>
  <c r="AM558" i="1"/>
  <c r="AM53" i="1"/>
  <c r="AM1614" i="1"/>
  <c r="AM2287" i="1"/>
  <c r="R67" i="8"/>
  <c r="AM939" i="1"/>
  <c r="AM207" i="1"/>
  <c r="AM1533" i="1"/>
  <c r="AJ152" i="8"/>
  <c r="AM1876" i="1"/>
  <c r="AM308" i="1"/>
  <c r="AM946" i="1"/>
  <c r="AM743" i="1"/>
  <c r="AM542" i="1"/>
  <c r="AM2036" i="1"/>
  <c r="AM1821" i="1"/>
  <c r="AM1692" i="1"/>
  <c r="AM1948" i="1"/>
  <c r="I4" i="8"/>
  <c r="X17" i="8"/>
  <c r="AD32" i="8"/>
  <c r="AM356" i="1"/>
  <c r="AM1888" i="1"/>
  <c r="AD64" i="8"/>
  <c r="AA119" i="8"/>
  <c r="AM697" i="1"/>
  <c r="AM1498" i="1"/>
  <c r="AM82" i="1"/>
  <c r="AM1842" i="1"/>
  <c r="AM1700" i="1"/>
  <c r="AM1013" i="1"/>
  <c r="AM264" i="1"/>
  <c r="AM1688" i="1"/>
  <c r="AM533" i="1"/>
  <c r="AD92" i="8"/>
  <c r="AM971" i="1"/>
  <c r="AA58" i="8"/>
  <c r="AM333" i="1"/>
  <c r="AG99" i="8"/>
  <c r="AM818" i="1"/>
  <c r="AM2347" i="1"/>
  <c r="AM2232" i="1"/>
  <c r="AM1909" i="1"/>
  <c r="AM814" i="1"/>
  <c r="AM448" i="1"/>
  <c r="AM2390" i="1"/>
  <c r="X205" i="8"/>
  <c r="AM2104" i="1"/>
  <c r="AM612" i="1"/>
  <c r="O10" i="8"/>
  <c r="X91" i="8"/>
  <c r="AM2144" i="1"/>
  <c r="R51" i="8"/>
  <c r="AM1413" i="1"/>
  <c r="AM1237" i="1"/>
  <c r="AM1042" i="1"/>
  <c r="U187" i="8"/>
  <c r="AM1791" i="1"/>
  <c r="AM149" i="1"/>
  <c r="AM343" i="1"/>
  <c r="AM1371" i="1"/>
  <c r="AM2315" i="1"/>
  <c r="AM2284" i="1"/>
  <c r="AM88" i="1"/>
  <c r="AM2223" i="1"/>
  <c r="AM605" i="1"/>
  <c r="AA127" i="8"/>
  <c r="AM1257" i="1"/>
  <c r="X112" i="8"/>
  <c r="X132" i="8"/>
  <c r="AM1218" i="1"/>
  <c r="AM841" i="1"/>
  <c r="AM1632" i="1"/>
  <c r="AM2129" i="1"/>
  <c r="AM423" i="1"/>
  <c r="AJ167" i="8"/>
  <c r="AM137" i="1"/>
  <c r="O56" i="8"/>
  <c r="AA166" i="8"/>
  <c r="AM719" i="1"/>
  <c r="AM1492" i="1"/>
  <c r="AM1228" i="1"/>
  <c r="AM1181" i="1"/>
  <c r="AM2141" i="1"/>
  <c r="AM154" i="1"/>
  <c r="AM2175" i="1"/>
  <c r="U85" i="8"/>
  <c r="AM1045" i="1"/>
  <c r="AA93" i="8"/>
  <c r="AM1184" i="1"/>
  <c r="U3" i="12"/>
  <c r="AM2128" i="1"/>
  <c r="AM1939" i="1"/>
  <c r="AD201" i="8"/>
  <c r="AM1597" i="1"/>
  <c r="AM100" i="1"/>
  <c r="AM1308" i="1"/>
  <c r="AM217" i="1"/>
  <c r="AM237" i="1"/>
  <c r="O186" i="8"/>
  <c r="AM1251" i="1"/>
  <c r="AJ123" i="8"/>
  <c r="AM2156" i="1"/>
  <c r="AM147" i="1"/>
  <c r="AC22" i="3"/>
  <c r="AM467" i="1"/>
  <c r="AM477" i="1"/>
  <c r="AM2210" i="1"/>
  <c r="AM2048" i="1"/>
  <c r="AG61" i="8"/>
  <c r="AM198" i="1"/>
  <c r="R170" i="8"/>
  <c r="AM2029" i="1"/>
  <c r="AM270" i="1"/>
  <c r="AM855" i="1"/>
  <c r="AC21" i="3"/>
  <c r="AM93" i="1"/>
  <c r="AM320" i="1"/>
  <c r="AM854" i="1"/>
  <c r="AM2088" i="1"/>
  <c r="AM1649" i="1"/>
  <c r="AM627" i="1"/>
  <c r="AM1702" i="1"/>
  <c r="AM1056" i="1"/>
  <c r="I48" i="6"/>
  <c r="AM565" i="1"/>
  <c r="AM23" i="1"/>
  <c r="AM1094" i="1"/>
  <c r="AM2023" i="1"/>
  <c r="O32" i="8"/>
  <c r="AC42" i="3"/>
  <c r="AM893" i="1"/>
  <c r="AM1805" i="1"/>
  <c r="AM1555" i="1"/>
  <c r="AM1460" i="1"/>
  <c r="AM1072" i="1"/>
  <c r="AM963" i="1"/>
  <c r="AM1065" i="1"/>
  <c r="AM310" i="1"/>
  <c r="AM433" i="1"/>
  <c r="AM1365" i="1"/>
  <c r="AM1370" i="1"/>
  <c r="AM1175" i="1"/>
  <c r="AG157" i="8"/>
  <c r="AM2270" i="1"/>
  <c r="R100" i="8"/>
  <c r="AM859" i="1"/>
  <c r="AC6" i="3"/>
  <c r="AM480" i="1"/>
  <c r="AM2050" i="1"/>
  <c r="AM1172" i="1"/>
  <c r="AM1535" i="1"/>
  <c r="AM993" i="1"/>
  <c r="AM1081" i="1"/>
  <c r="AM1017" i="1"/>
  <c r="AM163" i="1"/>
  <c r="AM785" i="1"/>
  <c r="O34" i="8"/>
  <c r="AM2037" i="1"/>
  <c r="AM1349" i="1"/>
  <c r="AM324" i="1"/>
  <c r="U169" i="8"/>
  <c r="AM528" i="1"/>
  <c r="AM2271" i="1"/>
  <c r="AM1976" i="1"/>
  <c r="AM2093" i="1"/>
  <c r="AM2204" i="1"/>
  <c r="AM1595" i="1"/>
  <c r="AM566" i="1"/>
  <c r="AM2281" i="1"/>
  <c r="AM1822" i="1"/>
  <c r="AM709" i="1"/>
  <c r="AM1793" i="1"/>
  <c r="AM1758" i="1"/>
  <c r="AM2355" i="1"/>
  <c r="AM1001" i="1"/>
  <c r="AM425" i="1"/>
  <c r="AM1761" i="1"/>
  <c r="AM2193" i="1"/>
  <c r="AM245" i="1"/>
  <c r="AM588" i="1"/>
  <c r="AM793" i="1"/>
  <c r="AM2235" i="1"/>
  <c r="AM2192" i="1"/>
  <c r="AM2017" i="1"/>
  <c r="AM1382" i="1"/>
  <c r="AM920" i="1"/>
  <c r="AM1301" i="1"/>
  <c r="AM1589" i="1"/>
  <c r="AM856" i="1"/>
  <c r="AM2188" i="1"/>
  <c r="AM2081" i="1"/>
  <c r="AM1678" i="1"/>
  <c r="AM981" i="1"/>
  <c r="AM141" i="1"/>
  <c r="AM309" i="1"/>
  <c r="R93" i="8"/>
  <c r="AM1366" i="1"/>
  <c r="AM276" i="1"/>
  <c r="AM1213" i="1"/>
  <c r="AM1620" i="1"/>
  <c r="F4" i="8"/>
  <c r="AM529" i="1"/>
  <c r="AM790" i="1"/>
  <c r="AM266" i="1"/>
  <c r="O39" i="8"/>
  <c r="AM2211" i="1"/>
  <c r="AM1810" i="1"/>
  <c r="AD135" i="8"/>
  <c r="AD205" i="8"/>
  <c r="AM865" i="1"/>
  <c r="AM973" i="1"/>
  <c r="AG168" i="8"/>
  <c r="AM2195" i="1"/>
  <c r="AM1796" i="1"/>
  <c r="AM405" i="1"/>
  <c r="AM1229" i="1"/>
  <c r="AM1696" i="1"/>
  <c r="AM934" i="1"/>
  <c r="R48" i="8"/>
  <c r="AM1198" i="1"/>
  <c r="AM885" i="1"/>
  <c r="AM1243" i="1"/>
  <c r="AM945" i="1"/>
  <c r="AM2176" i="1"/>
  <c r="AM2326" i="1"/>
  <c r="AM1240" i="1"/>
  <c r="AM1857" i="1"/>
  <c r="AC8" i="3"/>
  <c r="AM1982" i="1"/>
  <c r="AM834" i="1"/>
  <c r="AM713" i="1"/>
  <c r="AG198" i="8"/>
  <c r="AM639" i="1"/>
  <c r="AM1292" i="1"/>
  <c r="R195" i="8"/>
  <c r="AM384" i="1"/>
  <c r="AM676" i="1"/>
  <c r="AM463" i="1"/>
  <c r="AM12" i="1"/>
  <c r="AM1067" i="1"/>
  <c r="AM2090" i="1"/>
  <c r="AM1824" i="1"/>
  <c r="AM1527" i="1"/>
  <c r="AM2021" i="1"/>
  <c r="U197" i="8"/>
  <c r="AM1711" i="1"/>
  <c r="AM2367" i="1"/>
  <c r="AM1364" i="1"/>
  <c r="AM701" i="1"/>
  <c r="AM2006" i="1"/>
  <c r="AM1936" i="1"/>
  <c r="AM1563" i="1"/>
  <c r="AM1634" i="1"/>
  <c r="AM1861" i="1"/>
  <c r="AM507" i="1"/>
  <c r="AM1291" i="1"/>
  <c r="AM129" i="1"/>
  <c r="AM219" i="1"/>
  <c r="AM2165" i="1"/>
  <c r="AM1214" i="1"/>
  <c r="AM2168" i="1"/>
  <c r="AM292" i="1"/>
  <c r="AM1722" i="1"/>
  <c r="AM127" i="1"/>
  <c r="AM726" i="1"/>
  <c r="AM441" i="1"/>
  <c r="AA114" i="8"/>
  <c r="AM379" i="1"/>
  <c r="AM61" i="1"/>
  <c r="AM124" i="1"/>
  <c r="AM2330" i="1"/>
  <c r="AM332" i="1"/>
  <c r="AM1344" i="1"/>
  <c r="AM354" i="1"/>
  <c r="AA56" i="8"/>
  <c r="AM1012" i="1"/>
  <c r="AM1397" i="1"/>
  <c r="AM1855" i="1"/>
  <c r="AM2352" i="1"/>
  <c r="AM1068" i="1"/>
  <c r="AM1721" i="1"/>
  <c r="AM1945" i="1"/>
  <c r="AM1705" i="1"/>
  <c r="AM2338" i="1"/>
  <c r="AM543" i="1"/>
  <c r="AM1658" i="1"/>
  <c r="AM844" i="1"/>
  <c r="AM1448" i="1"/>
  <c r="AM1453" i="1"/>
  <c r="AM811" i="1"/>
  <c r="AM1103" i="1"/>
  <c r="U191" i="8"/>
  <c r="AM284" i="1"/>
  <c r="AM575" i="1"/>
  <c r="AM1500" i="1"/>
  <c r="X143" i="8"/>
  <c r="AM2015" i="1"/>
  <c r="AM1037" i="1"/>
  <c r="AM901" i="1"/>
  <c r="V3" i="12"/>
  <c r="AM1332" i="1"/>
  <c r="AM340" i="1"/>
  <c r="AM2308" i="1"/>
  <c r="AG107" i="8"/>
  <c r="AM2240" i="1"/>
  <c r="AM1742" i="1"/>
  <c r="AM978" i="1"/>
  <c r="AM902" i="1"/>
  <c r="AM1729" i="1"/>
  <c r="AM1376" i="1"/>
  <c r="AM22" i="1"/>
  <c r="X82" i="8"/>
  <c r="AD39" i="8"/>
  <c r="X46" i="8"/>
  <c r="AM1652" i="1"/>
  <c r="AM1776" i="1"/>
  <c r="AM1263" i="1"/>
  <c r="AM1666" i="1"/>
  <c r="AM403" i="1"/>
  <c r="R163" i="8"/>
  <c r="AM1293" i="1"/>
  <c r="AM1417" i="1"/>
  <c r="AM253" i="1"/>
  <c r="AM1835" i="1"/>
  <c r="O74" i="8"/>
  <c r="AM1560" i="1"/>
  <c r="X153" i="8"/>
  <c r="AM1235" i="1"/>
  <c r="U66" i="8"/>
  <c r="AM305" i="1"/>
  <c r="AM772" i="1"/>
  <c r="AM1627" i="1"/>
  <c r="AM826" i="1"/>
  <c r="AM1591" i="1"/>
  <c r="AM716" i="1"/>
  <c r="AM1418" i="1"/>
  <c r="AM1512" i="1"/>
  <c r="AM1259" i="1"/>
  <c r="AM1465" i="1"/>
  <c r="AM1980" i="1"/>
  <c r="AM1954" i="1"/>
  <c r="AM369" i="1"/>
  <c r="AM2234" i="1"/>
  <c r="AM167" i="1"/>
  <c r="AM1160" i="1"/>
  <c r="AM2261" i="1"/>
  <c r="AM1713" i="1"/>
  <c r="AM1234" i="1"/>
  <c r="R117" i="8"/>
  <c r="AM909" i="1"/>
  <c r="AM206" i="1"/>
  <c r="AM1075" i="1"/>
  <c r="AM2201" i="1"/>
  <c r="AJ79" i="8"/>
  <c r="AM927" i="1"/>
  <c r="R133" i="8"/>
  <c r="AM858" i="1"/>
  <c r="U53" i="8"/>
  <c r="AM2041" i="1"/>
  <c r="AM998" i="1"/>
  <c r="AM2100" i="1"/>
  <c r="AM2172" i="1"/>
  <c r="AM19" i="1"/>
  <c r="AM1113" i="1"/>
  <c r="AM252" i="1"/>
  <c r="AM2296" i="1"/>
  <c r="AG159" i="8"/>
  <c r="AM114" i="1"/>
  <c r="AM432" i="1"/>
  <c r="AM1373" i="1"/>
  <c r="AM1699" i="1"/>
  <c r="AM768" i="1"/>
  <c r="AM1905" i="1"/>
  <c r="AM1026" i="1"/>
  <c r="AM1921" i="1"/>
  <c r="AM698" i="1"/>
  <c r="AM1951" i="1"/>
  <c r="AM1076" i="1"/>
  <c r="L37" i="6"/>
  <c r="AM1642" i="1"/>
  <c r="AM2267" i="1"/>
  <c r="O75" i="8"/>
  <c r="AM2215" i="1"/>
  <c r="AM2313" i="1"/>
  <c r="AC49" i="3"/>
  <c r="AM348" i="1"/>
  <c r="X83" i="8"/>
  <c r="AM422" i="1"/>
  <c r="X125" i="8"/>
  <c r="AM1383" i="1"/>
  <c r="AM1674" i="1"/>
  <c r="AM112" i="1"/>
  <c r="AM116" i="1"/>
  <c r="AM271" i="1"/>
  <c r="AM544" i="1"/>
  <c r="AM1381" i="1"/>
  <c r="AM1454" i="1"/>
  <c r="AM1924" i="1"/>
  <c r="AM979" i="1"/>
  <c r="AM2323" i="1"/>
  <c r="R46" i="8"/>
  <c r="AM707" i="1"/>
  <c r="AM788" i="1"/>
  <c r="AM1227" i="1"/>
  <c r="AM1127" i="1"/>
  <c r="AM2069" i="1"/>
  <c r="AM1522" i="1"/>
  <c r="AM1393" i="1"/>
  <c r="AM269" i="1"/>
  <c r="AM1425" i="1"/>
  <c r="AM1813" i="1"/>
  <c r="AM1396" i="1"/>
  <c r="AM1319" i="1"/>
  <c r="AM1950" i="1"/>
  <c r="AC46" i="3"/>
  <c r="AM1433" i="1"/>
  <c r="AM685" i="1"/>
  <c r="AM626" i="1"/>
  <c r="AM95" i="1"/>
  <c r="AM1987" i="1"/>
  <c r="AM1352" i="1"/>
  <c r="AM1946" i="1"/>
  <c r="X157" i="8"/>
  <c r="AM1066" i="1"/>
  <c r="AM1815" i="1"/>
  <c r="AM2343" i="1"/>
  <c r="AM350" i="1"/>
  <c r="AM358" i="1"/>
  <c r="AM77" i="1"/>
  <c r="AM553" i="1"/>
  <c r="AM1063" i="1"/>
  <c r="AG112" i="8"/>
  <c r="AM231" i="1"/>
  <c r="AM1014" i="1"/>
  <c r="AM2227" i="1"/>
  <c r="AM2183" i="1"/>
  <c r="AM1216" i="1"/>
  <c r="AM552" i="1"/>
  <c r="AM415" i="1"/>
  <c r="AM2359" i="1"/>
  <c r="AM1778" i="1"/>
  <c r="AM1867" i="1"/>
  <c r="AM2203" i="1"/>
  <c r="AM1358" i="1"/>
  <c r="AM2126" i="1"/>
  <c r="AM390" i="1"/>
  <c r="AM62" i="1"/>
  <c r="AM1539" i="1"/>
  <c r="AM1115" i="1"/>
  <c r="AM1130" i="1"/>
  <c r="AM2174" i="1"/>
  <c r="AM2020" i="1"/>
  <c r="AM1900" i="1"/>
  <c r="AM2332" i="1"/>
  <c r="AM1091" i="1"/>
  <c r="AM2161" i="1"/>
  <c r="AM1611" i="1"/>
  <c r="AM596" i="1"/>
  <c r="AA52" i="8"/>
  <c r="AM158" i="1"/>
  <c r="AM1255" i="1"/>
  <c r="AM654" i="1"/>
  <c r="AM175" i="1"/>
  <c r="AM372" i="1"/>
  <c r="R183" i="8"/>
  <c r="AM673" i="1"/>
  <c r="AM1241" i="1"/>
  <c r="AM657" i="1"/>
  <c r="AM1400" i="1"/>
  <c r="AM2107" i="1"/>
  <c r="AM925" i="1"/>
  <c r="AM1389" i="1"/>
  <c r="AM1582" i="1"/>
  <c r="AM1543" i="1"/>
  <c r="AM153" i="1"/>
  <c r="AM1566" i="1"/>
  <c r="AM378" i="1"/>
  <c r="AM1469" i="1"/>
  <c r="AM1192" i="1"/>
  <c r="AM32" i="1"/>
  <c r="AM2155" i="1"/>
  <c r="AM440" i="1"/>
  <c r="AM1803" i="1"/>
  <c r="AM1735" i="1"/>
  <c r="AM2010" i="1"/>
  <c r="AM595" i="1"/>
  <c r="AM247" i="1"/>
  <c r="AM803" i="1"/>
  <c r="AM1848" i="1"/>
  <c r="AM504" i="1"/>
  <c r="AM377" i="1"/>
  <c r="AM1401" i="1"/>
  <c r="AM123" i="1"/>
  <c r="AM102" i="1"/>
  <c r="AM810" i="1"/>
  <c r="AM136" i="1"/>
  <c r="AM1421" i="1"/>
  <c r="AM2073" i="1"/>
  <c r="AM555" i="1"/>
  <c r="AM279" i="1"/>
  <c r="AM294" i="1"/>
  <c r="AM1772" i="1"/>
  <c r="AM58" i="1"/>
  <c r="AM549" i="1"/>
  <c r="AM1800" i="1"/>
  <c r="AM178" i="1"/>
  <c r="AM111" i="1"/>
  <c r="AM1669" i="1"/>
  <c r="AM1070" i="1"/>
  <c r="AM1511" i="1"/>
  <c r="AM1439" i="1"/>
  <c r="AM287" i="1"/>
  <c r="AM1739" i="1"/>
  <c r="AM118" i="1"/>
  <c r="AM1762" i="1"/>
  <c r="AD56" i="8"/>
  <c r="AG129" i="8"/>
  <c r="X20" i="8"/>
  <c r="X43" i="8"/>
  <c r="AM30" i="1"/>
  <c r="AM669" i="1"/>
  <c r="AA17" i="8"/>
  <c r="AM1668" i="1"/>
  <c r="AM2001" i="1"/>
  <c r="AA163" i="8"/>
  <c r="AM2381" i="1"/>
  <c r="AM1802" i="1"/>
  <c r="AM1150" i="1"/>
  <c r="AM1774" i="1"/>
  <c r="AD126" i="8"/>
  <c r="AM847" i="1"/>
  <c r="AM2393" i="1"/>
  <c r="AJ125" i="8"/>
  <c r="AM988" i="1"/>
  <c r="AM1481" i="1"/>
  <c r="AM78" i="1"/>
  <c r="R167" i="8"/>
  <c r="AM1121" i="1"/>
  <c r="AM1994" i="1"/>
  <c r="AM446" i="1"/>
  <c r="AM2295" i="1"/>
  <c r="AM1097" i="1"/>
  <c r="AM1590" i="1"/>
  <c r="AM621" i="1"/>
  <c r="AM460" i="1"/>
  <c r="AM724" i="1"/>
  <c r="AM744" i="1"/>
  <c r="AM1247" i="1"/>
  <c r="AM924" i="1"/>
  <c r="AM307" i="1"/>
  <c r="AM599" i="1"/>
  <c r="AM2150" i="1"/>
  <c r="AM1052" i="1"/>
  <c r="AM28" i="1"/>
  <c r="AM1594" i="1"/>
  <c r="AM115" i="1"/>
  <c r="AC47" i="3"/>
  <c r="AM2084" i="1"/>
  <c r="AM572" i="1"/>
  <c r="AM1375" i="1"/>
  <c r="AM2112" i="1"/>
  <c r="AM2274" i="1"/>
  <c r="AM44" i="1"/>
  <c r="AM2115" i="1"/>
  <c r="AM1114" i="1"/>
  <c r="AM556" i="1"/>
  <c r="AM227" i="1"/>
  <c r="AM715" i="1"/>
  <c r="AM1514" i="1"/>
  <c r="AM1578" i="1"/>
  <c r="AM1569" i="1"/>
  <c r="AM532" i="1"/>
  <c r="AM994" i="1"/>
  <c r="AA91" i="8"/>
  <c r="AM576" i="1"/>
  <c r="AM972" i="1"/>
  <c r="I38" i="6"/>
  <c r="AM2102" i="1"/>
  <c r="AM2373" i="1"/>
  <c r="L31" i="6"/>
  <c r="AM185" i="1"/>
  <c r="AM1577" i="1"/>
  <c r="AM2159" i="1"/>
  <c r="AM545" i="1"/>
  <c r="X49" i="8"/>
  <c r="AM2262" i="1"/>
  <c r="AM2285" i="1"/>
  <c r="AM1203" i="1"/>
  <c r="X10" i="8"/>
  <c r="AM1403" i="1"/>
  <c r="AM380" i="1"/>
  <c r="AM72" i="1"/>
  <c r="AM1210" i="1"/>
  <c r="AM526" i="1"/>
  <c r="AM314" i="1"/>
  <c r="AM1570" i="1"/>
  <c r="AM750" i="1"/>
  <c r="AM1225" i="1"/>
  <c r="AM630" i="1"/>
  <c r="AM637" i="1"/>
  <c r="AM1415" i="1"/>
  <c r="AM523" i="1"/>
  <c r="AM159" i="1"/>
  <c r="AM1059" i="1"/>
  <c r="AM2302" i="1"/>
  <c r="AM1984" i="1"/>
  <c r="AM619" i="1"/>
  <c r="AM2264" i="1"/>
  <c r="AM1963" i="1"/>
  <c r="AM1422" i="1"/>
  <c r="AM2089" i="1"/>
  <c r="AM1768" i="1"/>
  <c r="AM2400" i="1"/>
  <c r="AM2143" i="1"/>
  <c r="AM1090" i="1"/>
  <c r="AM1242" i="1"/>
  <c r="AM1650" i="1"/>
  <c r="AM1732" i="1"/>
  <c r="AM796" i="1"/>
  <c r="AM1584" i="1"/>
  <c r="AM370" i="1"/>
  <c r="AM512" i="1"/>
  <c r="X38" i="8"/>
  <c r="AM2222" i="1"/>
  <c r="AM1725" i="1"/>
  <c r="AM737" i="1"/>
  <c r="AM194" i="1"/>
  <c r="AM1206" i="1"/>
  <c r="AM1818" i="1"/>
  <c r="AM895" i="1"/>
  <c r="AM228" i="1"/>
  <c r="AM977" i="1"/>
  <c r="AM2361" i="1"/>
  <c r="AM520" i="1"/>
  <c r="AM775" i="1"/>
  <c r="AM1092" i="1"/>
  <c r="AM2348" i="1"/>
  <c r="H25" i="10"/>
  <c r="AM741" i="1"/>
  <c r="AG19" i="8"/>
  <c r="AM1294" i="1"/>
  <c r="AM1427" i="1"/>
  <c r="AM75" i="1"/>
  <c r="AM1962" i="1"/>
  <c r="X52" i="8"/>
  <c r="AM1559" i="1"/>
  <c r="AM94" i="1"/>
  <c r="AM2256" i="1"/>
  <c r="AM755" i="1"/>
  <c r="AM1176" i="1"/>
  <c r="AM79" i="1"/>
  <c r="AM2123" i="1"/>
  <c r="AC19" i="3"/>
  <c r="AG152" i="8"/>
  <c r="AM1860" i="1"/>
  <c r="AM774" i="1"/>
  <c r="AM1785" i="1"/>
  <c r="AM1446" i="1"/>
  <c r="R118" i="8"/>
  <c r="AM1957" i="1"/>
  <c r="AM2079" i="1"/>
  <c r="AM2399" i="1"/>
  <c r="AM2254" i="1"/>
  <c r="AM710" i="1"/>
  <c r="AM731" i="1"/>
  <c r="AC10" i="3"/>
  <c r="AM1587" i="1"/>
  <c r="AM1558" i="1"/>
  <c r="AM1518" i="1"/>
  <c r="AM1194" i="1"/>
  <c r="AG104" i="8"/>
  <c r="AM2191" i="1"/>
  <c r="AM1673" i="1"/>
  <c r="AC4" i="3"/>
  <c r="AM1677" i="1"/>
  <c r="AM727" i="1"/>
  <c r="AM853" i="1"/>
  <c r="AM1820" i="1"/>
  <c r="AM2034" i="1"/>
  <c r="AM1098" i="1"/>
  <c r="AM254" i="1"/>
  <c r="AM204" i="1"/>
  <c r="AM794" i="1"/>
  <c r="AM1926" i="1"/>
  <c r="AM2035" i="1"/>
  <c r="AM109" i="1"/>
  <c r="AM638" i="1"/>
  <c r="AM550" i="1"/>
  <c r="AM1231" i="1"/>
  <c r="U150" i="8"/>
  <c r="AM693" i="1"/>
  <c r="AM409" i="1"/>
  <c r="AM661" i="1"/>
  <c r="AM522" i="1"/>
  <c r="AM399" i="1"/>
  <c r="AM1011" i="1"/>
  <c r="AM1340" i="1"/>
  <c r="AM838" i="1"/>
  <c r="AM386" i="1"/>
  <c r="AM511" i="1"/>
  <c r="AM705" i="1"/>
  <c r="AM1138" i="1"/>
  <c r="AM2003" i="1"/>
  <c r="AM1690" i="1"/>
  <c r="X178" i="8"/>
  <c r="AM983" i="1"/>
  <c r="AM877" i="1"/>
  <c r="AM2272" i="1"/>
  <c r="AM2250" i="1"/>
  <c r="AC48" i="3"/>
  <c r="O79" i="8"/>
  <c r="AM870" i="1"/>
  <c r="AM769" i="1"/>
  <c r="AM845" i="1"/>
  <c r="AM240" i="1"/>
  <c r="AM776" i="1"/>
  <c r="AM1917" i="1"/>
  <c r="AM1509" i="1"/>
  <c r="AM16" i="1"/>
  <c r="AM1944" i="1"/>
  <c r="AM1333" i="1"/>
  <c r="AM1684" i="1"/>
  <c r="O112" i="8"/>
  <c r="AG94" i="8"/>
  <c r="AM2026" i="1"/>
  <c r="AM313" i="1"/>
  <c r="AM876" i="1"/>
  <c r="AM1107" i="1"/>
  <c r="AM2219" i="1"/>
  <c r="AM1655" i="1"/>
  <c r="AM202" i="1"/>
  <c r="AM2134" i="1"/>
  <c r="AM1923" i="1"/>
  <c r="AM2054" i="1"/>
  <c r="AM2099" i="1"/>
  <c r="AM330" i="1"/>
  <c r="AA131" i="8"/>
  <c r="AM531" i="1"/>
  <c r="AM2353" i="1"/>
  <c r="AM2157" i="1"/>
  <c r="AM221" i="1"/>
  <c r="AM767" i="1"/>
  <c r="AM1395" i="1"/>
  <c r="AM890" i="1"/>
  <c r="AM1341" i="1"/>
  <c r="AM1276" i="1"/>
  <c r="AM842" i="1"/>
  <c r="AM666" i="1"/>
  <c r="AM1823" i="1"/>
  <c r="AM1031" i="1"/>
  <c r="AM832" i="1"/>
  <c r="AM835" i="1"/>
  <c r="AM1972" i="1"/>
  <c r="AM761" i="1"/>
  <c r="AM1209" i="1"/>
  <c r="AM2124" i="1"/>
  <c r="AM110" i="1"/>
  <c r="AM2005" i="1"/>
  <c r="AM1331" i="1"/>
  <c r="AM2387" i="1"/>
  <c r="AM787" i="1"/>
  <c r="AM805" i="1"/>
  <c r="AJ134" i="8"/>
  <c r="AM2055" i="1"/>
  <c r="AM1473" i="1"/>
  <c r="AM1083" i="1"/>
  <c r="AM908" i="1"/>
  <c r="AM2349" i="1"/>
  <c r="AC16" i="3"/>
  <c r="AM311" i="1"/>
  <c r="AM2265" i="1"/>
  <c r="AM1786" i="1"/>
  <c r="U137" i="8"/>
  <c r="AM493" i="1"/>
  <c r="AM1765" i="1"/>
  <c r="AM1151" i="1"/>
  <c r="U28" i="8"/>
  <c r="AM696" i="1"/>
  <c r="AG122" i="8"/>
  <c r="AM1345" i="1"/>
  <c r="AM2121" i="1"/>
  <c r="AM816" i="1"/>
  <c r="AM1975" i="1"/>
  <c r="AM347" i="1"/>
  <c r="AM1131" i="1"/>
  <c r="AM318" i="1"/>
  <c r="AM1016" i="1"/>
  <c r="AM496" i="1"/>
  <c r="U186" i="8"/>
  <c r="AM985" i="1"/>
  <c r="AM1727" i="1"/>
  <c r="AM1109" i="1"/>
  <c r="AM955" i="1"/>
  <c r="AM1645" i="1"/>
  <c r="AM2384" i="1"/>
  <c r="AM984" i="1"/>
  <c r="AM1049" i="1"/>
  <c r="AM1769" i="1"/>
  <c r="AM829" i="1"/>
  <c r="AM1840" i="1"/>
  <c r="AM2095" i="1"/>
  <c r="AM1208" i="1"/>
  <c r="AM366" i="1"/>
  <c r="X154" i="8"/>
  <c r="AM2252" i="1"/>
  <c r="AM802" i="1"/>
  <c r="AM583" i="1"/>
  <c r="AM1958" i="1"/>
  <c r="AM1747" i="1"/>
  <c r="AM1541" i="1"/>
  <c r="AM144" i="1"/>
  <c r="AM150" i="1"/>
  <c r="AM431" i="1"/>
  <c r="AM263" i="1"/>
  <c r="AM740" i="1"/>
  <c r="AM2092" i="1"/>
  <c r="AM2371" i="1"/>
  <c r="AM962" i="1"/>
  <c r="AM986" i="1"/>
  <c r="AM863" i="1"/>
  <c r="AM2273" i="1"/>
  <c r="AM1496" i="1"/>
  <c r="AM1681" i="1"/>
  <c r="AM950" i="1"/>
  <c r="AM1445" i="1"/>
  <c r="AM401" i="1"/>
  <c r="AD35" i="8"/>
  <c r="X146" i="8"/>
  <c r="AM1672" i="1"/>
  <c r="AM2331" i="1"/>
  <c r="AM239" i="1"/>
  <c r="AM1718" i="1"/>
  <c r="X197" i="8"/>
  <c r="AM1862" i="1"/>
  <c r="AM912" i="1"/>
  <c r="AM1369" i="1"/>
  <c r="AM1513" i="1"/>
  <c r="Q58" i="3"/>
  <c r="AM1034" i="1"/>
  <c r="AM1881" i="1"/>
  <c r="AA197" i="8"/>
  <c r="AM1167" i="1"/>
  <c r="AM563" i="1"/>
  <c r="AM1062" i="1"/>
  <c r="AM191" i="1"/>
  <c r="AM1295" i="1"/>
  <c r="R37" i="8"/>
  <c r="AM1310" i="1"/>
  <c r="AM1819" i="1"/>
  <c r="AM1647" i="1"/>
  <c r="AM125" i="1"/>
  <c r="AD177" i="8"/>
  <c r="AM1662" i="1"/>
  <c r="H39" i="10"/>
  <c r="AM449" i="1"/>
  <c r="AM884" i="1"/>
  <c r="AM1080" i="1"/>
  <c r="AM470" i="1"/>
  <c r="AM1531" i="1"/>
  <c r="AM861" i="1"/>
  <c r="AM584" i="1"/>
  <c r="AM1657" i="1"/>
  <c r="AM689" i="1"/>
  <c r="AM1085" i="1"/>
  <c r="AM2064" i="1"/>
  <c r="AM373" i="1"/>
  <c r="AM987" i="1"/>
  <c r="AM1187" i="1"/>
  <c r="AM862" i="1"/>
  <c r="AM315" i="1"/>
  <c r="AM1884" i="1"/>
  <c r="AA190" i="8"/>
  <c r="AM2286" i="1"/>
  <c r="AM541" i="1"/>
  <c r="R15" i="8"/>
  <c r="AM1307" i="1"/>
  <c r="AM1639" i="1"/>
  <c r="AM1169" i="1"/>
  <c r="AG147" i="8"/>
  <c r="AM1618" i="1"/>
  <c r="AM2097" i="1"/>
  <c r="AM1653" i="1"/>
  <c r="AM1967" i="1"/>
  <c r="AG125" i="8"/>
  <c r="AM1770" i="1"/>
  <c r="AM60" i="1"/>
  <c r="AM2106" i="1"/>
  <c r="AM2304" i="1"/>
  <c r="AM592" i="1"/>
  <c r="AM1580" i="1"/>
  <c r="AM282" i="1"/>
  <c r="AM346" i="1"/>
  <c r="AM1703" i="1"/>
  <c r="AM1117" i="1"/>
  <c r="R32" i="8"/>
  <c r="AM513" i="1"/>
  <c r="AM246" i="1"/>
  <c r="AM1144" i="1"/>
  <c r="AM1883" i="1"/>
  <c r="AM2360" i="1"/>
  <c r="R21" i="8"/>
  <c r="AM1930" i="1"/>
  <c r="AM535" i="1"/>
  <c r="AM1651" i="1"/>
  <c r="AM546" i="1"/>
  <c r="AM1885" i="1"/>
  <c r="AM10" i="1"/>
  <c r="AD198" i="8"/>
  <c r="AM478" i="1"/>
  <c r="AM1338" i="1"/>
  <c r="AM648" i="1"/>
  <c r="AM1189" i="1"/>
  <c r="AM1118" i="1"/>
  <c r="AM1624" i="1"/>
  <c r="AM173" i="1"/>
  <c r="AM368" i="1"/>
  <c r="AM2228" i="1"/>
  <c r="AJ99" i="8"/>
  <c r="AM34" i="1"/>
  <c r="AM770" i="1"/>
  <c r="U130" i="8"/>
  <c r="AM2147" i="1"/>
  <c r="AM1882" i="1"/>
  <c r="AM683" i="1"/>
  <c r="AM126" i="1"/>
  <c r="AM472" i="1"/>
  <c r="AM957" i="1"/>
  <c r="AM2229" i="1"/>
  <c r="AM1057" i="1"/>
  <c r="AM875" i="1"/>
  <c r="AM2098" i="1"/>
  <c r="AM1428" i="1"/>
  <c r="AM970" i="1"/>
  <c r="AM1434" i="1"/>
  <c r="AM443" i="1"/>
  <c r="AM1155" i="1"/>
  <c r="AM651" i="1"/>
  <c r="AG114" i="8"/>
  <c r="AM48" i="1"/>
  <c r="AM1902" i="1"/>
  <c r="AM624" i="1"/>
  <c r="AM681" i="1"/>
  <c r="AM1814" i="1"/>
  <c r="AM2060" i="1"/>
  <c r="AM375" i="1"/>
  <c r="R122" i="8"/>
  <c r="AM224" i="1"/>
  <c r="AM1641" i="1"/>
  <c r="AM1526" i="1"/>
  <c r="AM1110" i="1"/>
  <c r="O38" i="8"/>
  <c r="AM1809" i="1"/>
  <c r="I31" i="6"/>
  <c r="AM857" i="1"/>
  <c r="AM645" i="1"/>
  <c r="AM2082" i="1"/>
  <c r="AM1554" i="1"/>
  <c r="AM1461" i="1"/>
  <c r="AM1904" i="1"/>
  <c r="AG59" i="8"/>
  <c r="AM2394" i="1"/>
  <c r="AM2358" i="1"/>
  <c r="AM1296" i="1"/>
  <c r="AM958" i="1"/>
  <c r="AM205" i="1"/>
  <c r="AM514" i="1"/>
  <c r="AM1188" i="1"/>
  <c r="AM45" i="1"/>
  <c r="AM1102" i="1"/>
  <c r="AM1249" i="1"/>
  <c r="AD120" i="8"/>
  <c r="AM1414" i="1"/>
  <c r="AM1515" i="1"/>
  <c r="AM1938" i="1"/>
  <c r="AM1211" i="1"/>
  <c r="R111" i="8"/>
  <c r="AM670" i="1"/>
  <c r="AM1714" i="1"/>
  <c r="AM260" i="1"/>
  <c r="AM1348" i="1"/>
  <c r="AM2325" i="1"/>
  <c r="U177" i="8"/>
  <c r="AM1701" i="1"/>
  <c r="AM436" i="1"/>
  <c r="AA186" i="8"/>
  <c r="AM717" i="1"/>
  <c r="AM1286" i="1"/>
  <c r="AM712" i="1"/>
  <c r="AM751" i="1"/>
  <c r="AM1608" i="1"/>
  <c r="AM438" i="1"/>
  <c r="AC32" i="3"/>
  <c r="AM27" i="1"/>
  <c r="AM1009" i="1"/>
  <c r="AM824" i="1"/>
  <c r="X171" i="8"/>
  <c r="AD188" i="8"/>
  <c r="AM1254" i="1"/>
  <c r="AM618" i="1"/>
  <c r="AM1253" i="1"/>
  <c r="AM96" i="1"/>
  <c r="AM1356" i="1"/>
  <c r="O97" i="8"/>
  <c r="AM122" i="1"/>
  <c r="AM1260" i="1"/>
  <c r="AM833" i="1"/>
  <c r="AM634" i="1"/>
  <c r="Q53" i="3"/>
  <c r="AM300" i="1"/>
  <c r="AM1847" i="1"/>
  <c r="AM1925" i="1"/>
  <c r="AM2333" i="1"/>
  <c r="AM2248" i="1"/>
  <c r="AM2120" i="1"/>
  <c r="AM1506" i="1"/>
  <c r="AM2307" i="1"/>
  <c r="AM498" i="1"/>
  <c r="AM1458" i="1"/>
  <c r="AM1581" i="1"/>
  <c r="AA20" i="8"/>
  <c r="AM97" i="1"/>
  <c r="AM396" i="1"/>
  <c r="AM836" i="1"/>
  <c r="AM1051" i="1"/>
  <c r="AM2291" i="1"/>
  <c r="AG176" i="8"/>
  <c r="AM101" i="1"/>
  <c r="AM871" i="1"/>
  <c r="AM1199" i="1"/>
  <c r="AM2220" i="1"/>
  <c r="AM1303" i="1"/>
  <c r="AM120" i="1"/>
  <c r="AM65" i="1"/>
  <c r="AM1480" i="1"/>
  <c r="AG47" i="8"/>
  <c r="AG182" i="8"/>
  <c r="AM1973" i="1"/>
  <c r="AM189" i="1"/>
  <c r="AM2334" i="1"/>
  <c r="AM827" i="1"/>
  <c r="AM739" i="1"/>
  <c r="AM560" i="1"/>
  <c r="AM2178" i="1"/>
  <c r="AM1633" i="1"/>
  <c r="AJ156" i="8"/>
  <c r="AM1140" i="1"/>
  <c r="AC3" i="3"/>
  <c r="AM1859" i="1"/>
  <c r="AM1682" i="1"/>
  <c r="AM1133" i="1"/>
  <c r="AJ36" i="8"/>
  <c r="AM923" i="1"/>
  <c r="AM2007" i="1"/>
  <c r="I39" i="6"/>
  <c r="AM184" i="1"/>
  <c r="AM1148" i="1"/>
  <c r="U113" i="8"/>
  <c r="X159" i="8"/>
  <c r="AM1856" i="1"/>
  <c r="U36" i="8"/>
  <c r="AM1546" i="1"/>
  <c r="AM1071" i="1"/>
  <c r="AM1141" i="1"/>
  <c r="AM1248" i="1"/>
  <c r="AM1691" i="1"/>
  <c r="AA183" i="8"/>
  <c r="AM2253" i="1"/>
  <c r="AM1315" i="1"/>
  <c r="AM1929" i="1"/>
  <c r="AM169" i="1"/>
  <c r="AM1707" i="1"/>
  <c r="AM413" i="1"/>
  <c r="AM1163" i="1"/>
  <c r="AM995" i="1"/>
  <c r="AM881" i="1"/>
  <c r="AM1746" i="1"/>
  <c r="AM352" i="1"/>
  <c r="AM1549" i="1"/>
  <c r="AM1471" i="1"/>
  <c r="AM1755" i="1"/>
  <c r="AM2398" i="1"/>
  <c r="AM2277" i="1"/>
  <c r="AM323" i="1"/>
  <c r="AM1272" i="1"/>
  <c r="AM677" i="1"/>
  <c r="AM349" i="1"/>
  <c r="AM729" i="1"/>
  <c r="AM2071" i="1"/>
  <c r="AM622" i="1"/>
  <c r="AM1675" i="1"/>
  <c r="AM2380" i="1"/>
  <c r="AM1599" i="1"/>
  <c r="AM517" i="1"/>
  <c r="AM1521" i="1"/>
  <c r="AM505" i="1"/>
  <c r="AM1748" i="1"/>
  <c r="AM283" i="1"/>
  <c r="AD87" i="8"/>
  <c r="AM1405" i="1"/>
  <c r="AM1041" i="1"/>
  <c r="AM540" i="1"/>
  <c r="AM2062" i="1"/>
  <c r="AM277" i="1"/>
  <c r="H31" i="10"/>
  <c r="AM312" i="1"/>
  <c r="Q57" i="3"/>
  <c r="Q59" i="3"/>
  <c r="AM1128" i="1"/>
  <c r="AM286" i="1"/>
  <c r="AG181" i="8"/>
  <c r="AM1733" i="1"/>
  <c r="AM1995" i="1"/>
  <c r="AM1419" i="1"/>
  <c r="AM1410" i="1"/>
  <c r="AM2180" i="1"/>
  <c r="AM610" i="1"/>
  <c r="AM295" i="1"/>
  <c r="AM2138" i="1"/>
  <c r="AM2042" i="1"/>
  <c r="AM1947" i="1"/>
  <c r="AM1730" i="1"/>
  <c r="AM1032" i="1"/>
  <c r="AC17" i="3"/>
  <c r="AM1601" i="1"/>
  <c r="AM2369" i="1"/>
  <c r="AM1178" i="1"/>
  <c r="AM804" i="1"/>
  <c r="AM2108" i="1"/>
  <c r="AM536" i="1"/>
  <c r="I46" i="6"/>
  <c r="AM226" i="1"/>
  <c r="AM1542" i="1"/>
  <c r="AM1906" i="1"/>
  <c r="AM104" i="1"/>
  <c r="AM1455" i="1"/>
  <c r="AC38" i="3"/>
  <c r="AM36" i="1"/>
  <c r="AM1866" i="1"/>
  <c r="AM900" i="1"/>
  <c r="AM534" i="1"/>
  <c r="AM1922" i="1"/>
  <c r="AM2372" i="1"/>
  <c r="AM1379" i="1"/>
  <c r="AM782" i="1"/>
  <c r="AM2230" i="1"/>
  <c r="AM444" i="1"/>
  <c r="AM285" i="1"/>
  <c r="AM1278" i="1"/>
  <c r="AM2224" i="1"/>
  <c r="AM2066" i="1"/>
  <c r="AM1664" i="1"/>
  <c r="AM1693" i="1"/>
  <c r="AM1431" i="1"/>
  <c r="AM646" i="1"/>
  <c r="AM2319" i="1"/>
  <c r="AM303" i="1"/>
  <c r="AM171" i="1"/>
  <c r="AM652" i="1"/>
  <c r="AM1233" i="1"/>
  <c r="AM24" i="1"/>
  <c r="AM268" i="1"/>
  <c r="AM236" i="1"/>
  <c r="AM1932" i="1"/>
  <c r="AM1204" i="1"/>
  <c r="AM757" i="1"/>
  <c r="AM1096" i="1"/>
  <c r="AM1183" i="1"/>
  <c r="AM798" i="1"/>
  <c r="AM1927" i="1"/>
  <c r="AM1084" i="1"/>
  <c r="AM143" i="1"/>
  <c r="AM1568" i="1"/>
  <c r="AC41" i="3"/>
  <c r="AM2067" i="1"/>
  <c r="AM2065" i="1"/>
  <c r="AM1997" i="1"/>
  <c r="AM1826" i="1"/>
  <c r="AM1201" i="1"/>
  <c r="AM649" i="1"/>
  <c r="AM1523" i="1"/>
  <c r="AM828" i="1"/>
  <c r="AM1552" i="1"/>
  <c r="X60" i="8"/>
  <c r="AM133" i="1"/>
  <c r="AM1452" i="1"/>
  <c r="AM2040" i="1"/>
  <c r="AC27" i="3"/>
  <c r="AM1941" i="1"/>
  <c r="AM1839" i="1"/>
  <c r="AM2346" i="1"/>
  <c r="AM1002" i="1"/>
  <c r="AM1874" i="1"/>
  <c r="AM867" i="1"/>
  <c r="AM516" i="1"/>
  <c r="AM389" i="1"/>
  <c r="AM1952" i="1"/>
  <c r="AM63" i="1"/>
  <c r="AM1316" i="1"/>
  <c r="AA172" i="8"/>
  <c r="AM2366" i="1"/>
  <c r="AM1008" i="1"/>
  <c r="AM1781" i="1"/>
  <c r="AM454" i="1"/>
  <c r="AM561" i="1"/>
  <c r="AM275" i="1"/>
  <c r="AM1853" i="1"/>
  <c r="AM412" i="1"/>
  <c r="AM1834" i="1"/>
  <c r="AM140" i="1"/>
  <c r="AM1217" i="1"/>
  <c r="AM500" i="1"/>
  <c r="AM1959" i="1"/>
  <c r="AM1484" i="1"/>
  <c r="AM1715" i="1"/>
  <c r="AM1912" i="1"/>
  <c r="U178" i="8"/>
  <c r="AM819" i="1"/>
  <c r="AM930" i="1"/>
  <c r="AM1122" i="1"/>
  <c r="AM2148" i="1"/>
  <c r="AM4" i="1"/>
  <c r="AM2246" i="1"/>
  <c r="AM515" i="1"/>
  <c r="U24" i="8"/>
  <c r="AM1196" i="1"/>
  <c r="AM2386" i="1"/>
  <c r="AG21" i="8"/>
  <c r="AM1964" i="1"/>
  <c r="AM779" i="1"/>
  <c r="AM452" i="1"/>
  <c r="AM404" i="1"/>
  <c r="AM564" i="1"/>
  <c r="X156" i="8"/>
  <c r="AM1437" i="1"/>
  <c r="AM128" i="1"/>
  <c r="AM430" i="1"/>
  <c r="AM1197" i="1"/>
  <c r="AM223" i="1"/>
  <c r="AM1423" i="1"/>
  <c r="AM1606" i="1"/>
  <c r="AJ161" i="8"/>
  <c r="AM1833" i="1"/>
  <c r="AM922" i="1"/>
  <c r="AM2389" i="1"/>
  <c r="AM2259" i="1"/>
  <c r="X39" i="8"/>
  <c r="AM882" i="1"/>
  <c r="AM1482" i="1"/>
  <c r="AM530" i="1"/>
  <c r="AM663" i="1"/>
  <c r="AM450" i="1"/>
  <c r="R157" i="8"/>
  <c r="AM2310" i="1"/>
  <c r="AM1779" i="1"/>
  <c r="AJ146" i="8"/>
  <c r="AA169" i="8"/>
  <c r="AM2208" i="1"/>
  <c r="AM2293" i="1"/>
  <c r="AM138" i="1"/>
  <c r="AM1258" i="1"/>
  <c r="AM242" i="1"/>
  <c r="AM1424" i="1"/>
  <c r="AM1223" i="1"/>
  <c r="AM571" i="1"/>
  <c r="R202" i="8"/>
  <c r="AA154" i="8"/>
  <c r="O64" i="8"/>
  <c r="AM1868" i="1"/>
  <c r="AM1125" i="1"/>
  <c r="AM1723" i="1"/>
  <c r="AM90" i="1"/>
  <c r="AM641" i="1"/>
  <c r="AM1816" i="1"/>
  <c r="AM363" i="1"/>
  <c r="AM1660" i="1"/>
  <c r="AM1467" i="1"/>
  <c r="AM883" i="1"/>
  <c r="AM891" i="1"/>
  <c r="AM281" i="1"/>
  <c r="AM8" i="1"/>
  <c r="AM1313" i="1"/>
  <c r="AM527" i="1"/>
  <c r="AD124" i="8"/>
  <c r="AA191" i="8"/>
  <c r="AM1050" i="1"/>
  <c r="AM1202" i="1"/>
  <c r="I44" i="6"/>
  <c r="O9" i="8"/>
  <c r="AM1438" i="1"/>
  <c r="AM1717" i="1"/>
  <c r="AM187" i="1"/>
  <c r="AM1363" i="1"/>
  <c r="AM1579" i="1"/>
  <c r="AM812" i="1"/>
  <c r="AD193" i="8"/>
  <c r="AM442" i="1"/>
  <c r="AM418" i="1"/>
  <c r="AM1837" i="1"/>
  <c r="AM917" i="1"/>
  <c r="AM1269" i="1"/>
  <c r="AM581" i="1"/>
  <c r="AM200" i="1"/>
  <c r="AM647" i="1"/>
  <c r="AM108" i="1"/>
  <c r="AC39" i="3"/>
  <c r="AM155" i="1"/>
  <c r="AM1830" i="1"/>
  <c r="AM2105" i="1"/>
  <c r="AM791" i="1"/>
  <c r="AM213" i="1"/>
  <c r="AM1504" i="1"/>
  <c r="AM1763" i="1"/>
  <c r="AM1040" i="1"/>
  <c r="AM426" i="1"/>
  <c r="AM773" i="1"/>
  <c r="AM672" i="1"/>
  <c r="AM296" i="1"/>
  <c r="AM1312" i="1"/>
  <c r="AM2135" i="1"/>
  <c r="AM2110" i="1"/>
  <c r="AM753" i="1"/>
  <c r="AC50" i="3"/>
  <c r="AM1858" i="1"/>
  <c r="AM464" i="1"/>
  <c r="AM964" i="1"/>
  <c r="AM1832" i="1"/>
  <c r="AM339" i="1"/>
  <c r="AM615" i="1"/>
  <c r="AM2068" i="1"/>
  <c r="AM2013" i="1"/>
  <c r="AM2009" i="1"/>
  <c r="AM383" i="1"/>
  <c r="AM1986" i="1"/>
  <c r="AM1728" i="1"/>
  <c r="AM316" i="1"/>
  <c r="AM680" i="1"/>
  <c r="AM1508" i="1"/>
  <c r="AM33" i="1"/>
  <c r="AM1626" i="1"/>
  <c r="I40" i="6"/>
  <c r="AM687" i="1"/>
  <c r="AM2127" i="1"/>
  <c r="AM738" i="1"/>
  <c r="AM1567" i="1"/>
  <c r="AM1132" i="1"/>
  <c r="AM765" i="1"/>
  <c r="AM1644" i="1"/>
  <c r="AM1583" i="1"/>
  <c r="AM590" i="1"/>
  <c r="AM916" i="1"/>
  <c r="AM1305" i="1"/>
  <c r="AM2171" i="1"/>
  <c r="AC31" i="3"/>
  <c r="AM931" i="1"/>
  <c r="AM1897" i="1"/>
  <c r="AM1619" i="1"/>
  <c r="AM289" i="1"/>
  <c r="O122" i="8"/>
  <c r="AM1430" i="1"/>
  <c r="AM1831" i="1"/>
  <c r="AM1025" i="1"/>
  <c r="AM336" i="1"/>
  <c r="AM1161" i="1"/>
  <c r="AM602" i="1"/>
  <c r="AM1916" i="1"/>
  <c r="AM74" i="1"/>
  <c r="AM2031" i="1"/>
  <c r="AM1497" i="1"/>
  <c r="AD107" i="8"/>
  <c r="AM91" i="1"/>
  <c r="AM919" i="1"/>
  <c r="AM968" i="1"/>
  <c r="AM1787" i="1"/>
  <c r="AM2177" i="1"/>
  <c r="AM9" i="1"/>
  <c r="AM1064" i="1"/>
  <c r="AC9" i="3"/>
  <c r="AM952" i="1"/>
  <c r="AM2214" i="1"/>
  <c r="AM365" i="1"/>
  <c r="AM2075" i="1"/>
  <c r="AM1845" i="1"/>
  <c r="AM628" i="1"/>
  <c r="AM1479" i="1"/>
  <c r="AD142" i="8"/>
  <c r="AM949" i="1"/>
  <c r="AM538" i="1"/>
  <c r="AM679" i="1"/>
  <c r="AM660" i="1"/>
  <c r="AM1709" i="1"/>
  <c r="AM2241" i="1"/>
  <c r="AM345" i="1"/>
  <c r="AM1712" i="1"/>
  <c r="AM2008" i="1"/>
  <c r="AM830" i="1"/>
  <c r="AM2196" i="1"/>
  <c r="X191" i="8"/>
  <c r="AM1360" i="1"/>
  <c r="AM1828" i="1"/>
  <c r="AM1320" i="1"/>
  <c r="AJ64" i="8"/>
  <c r="AM2133" i="1"/>
  <c r="AM1920" i="1"/>
  <c r="AM510" i="1"/>
  <c r="U128" i="8"/>
  <c r="AM2117" i="1"/>
  <c r="AM1152" i="1"/>
  <c r="AM1281" i="1"/>
  <c r="AM201" i="1"/>
  <c r="AM64" i="1"/>
  <c r="AM146" i="1"/>
  <c r="AM1256" i="1"/>
  <c r="AM2146" i="1"/>
  <c r="AM754" i="1"/>
  <c r="AM1321" i="1"/>
  <c r="AM367" i="1"/>
  <c r="AC23" i="3"/>
  <c r="AM1089" i="1"/>
  <c r="AG133" i="8"/>
  <c r="AM387" i="1"/>
  <c r="AG62" i="8"/>
  <c r="AM2049" i="1"/>
  <c r="X89" i="8"/>
  <c r="AM942" i="1"/>
  <c r="AM1689" i="1"/>
  <c r="AM2378" i="1"/>
  <c r="AM1018" i="1"/>
  <c r="AM518" i="1"/>
  <c r="AM633" i="1"/>
  <c r="AM469" i="1"/>
  <c r="AM73" i="1"/>
  <c r="AM11" i="1"/>
  <c r="AM603" i="1"/>
  <c r="AM632" i="1"/>
  <c r="AM2025" i="1"/>
  <c r="AM658" i="1"/>
  <c r="U14" i="8"/>
  <c r="AM2301" i="1"/>
  <c r="X79" i="8"/>
  <c r="AM1879" i="1"/>
  <c r="AM491" i="1"/>
  <c r="X129" i="8"/>
  <c r="AM594" i="1"/>
  <c r="AM1836" i="1"/>
  <c r="AM388" i="1"/>
  <c r="AM298" i="1"/>
  <c r="AM2140" i="1"/>
  <c r="R80" i="8"/>
  <c r="AM982" i="1"/>
  <c r="AM1783" i="1"/>
  <c r="AM815" i="1"/>
  <c r="AM2012" i="1"/>
  <c r="AM1784" i="1"/>
  <c r="AM29" i="1"/>
  <c r="AM274" i="1"/>
  <c r="AM1053" i="1"/>
  <c r="AM1676" i="1"/>
  <c r="AM990" i="1"/>
  <c r="AM800" i="1"/>
  <c r="AM1943" i="1"/>
  <c r="AM1337" i="1"/>
  <c r="AM1697" i="1"/>
  <c r="AM878" i="1"/>
  <c r="AM682" i="1"/>
  <c r="AM2032" i="1"/>
  <c r="AM940" i="1"/>
  <c r="AA148" i="8"/>
  <c r="AM1716" i="1"/>
  <c r="AM2074" i="1"/>
  <c r="AM1086" i="1"/>
  <c r="AM1903" i="1"/>
  <c r="AM2130" i="1"/>
  <c r="R60" i="8"/>
  <c r="AM1474" i="1"/>
  <c r="AM911" i="1"/>
  <c r="AM1279" i="1"/>
  <c r="AM1726" i="1"/>
  <c r="AM1039" i="1"/>
  <c r="AM1191" i="1"/>
  <c r="AM51" i="1"/>
  <c r="AM81" i="1"/>
  <c r="AM427" i="1"/>
  <c r="AM1911" i="1"/>
  <c r="AM2061" i="1"/>
  <c r="AM2322" i="1"/>
  <c r="AJ176" i="8"/>
  <c r="O45" i="8"/>
  <c r="AC45" i="3"/>
  <c r="AM179" i="1"/>
  <c r="AM718" i="1"/>
  <c r="AM1988" i="1"/>
  <c r="AJ110" i="8"/>
  <c r="AM474" i="1"/>
  <c r="AM1564" i="1"/>
  <c r="AM424" i="1"/>
  <c r="AM1124" i="1"/>
  <c r="AM642" i="1"/>
  <c r="AM910" i="1"/>
  <c r="AM616" i="1"/>
  <c r="AM1245" i="1"/>
  <c r="AJ82" i="8"/>
  <c r="X130" i="8"/>
  <c r="AM2118" i="1"/>
  <c r="AM1532" i="1"/>
  <c r="AM951" i="1"/>
  <c r="AM809" i="1"/>
  <c r="AM188" i="1"/>
  <c r="X65" i="8"/>
  <c r="AM1491" i="1"/>
  <c r="AM258" i="1"/>
  <c r="AM999" i="1"/>
  <c r="AM325" i="1"/>
  <c r="AM2167" i="1"/>
  <c r="AM338" i="1"/>
  <c r="AJ104" i="8"/>
  <c r="U104" i="8"/>
  <c r="AM2076" i="1"/>
  <c r="AM331" i="1"/>
  <c r="AM1671" i="1"/>
  <c r="AM1502" i="1"/>
  <c r="AM1553" i="1"/>
  <c r="AM1621" i="1"/>
  <c r="AM503" i="1"/>
  <c r="AM1524" i="1"/>
  <c r="AM1616" i="1"/>
  <c r="AM1537" i="1"/>
  <c r="AM429" i="1"/>
  <c r="AM598" i="1"/>
  <c r="AM1654" i="1"/>
  <c r="AM99" i="1"/>
  <c r="AM280" i="1"/>
  <c r="AM76" i="1"/>
  <c r="AM587" i="1"/>
  <c r="AM933" i="1"/>
  <c r="AM524" i="1"/>
  <c r="AM1390" i="1"/>
  <c r="I52" i="6"/>
  <c r="AM784" i="1"/>
  <c r="AM1154" i="1"/>
  <c r="AM299" i="1"/>
  <c r="AM410" i="1"/>
  <c r="AM966" i="1"/>
  <c r="AM1190" i="1"/>
  <c r="AM1135" i="1"/>
  <c r="AM1695" i="1"/>
  <c r="AM1024" i="1"/>
  <c r="O125" i="8"/>
  <c r="AM1849" i="1"/>
  <c r="AC35" i="3"/>
  <c r="AM1576" i="1"/>
  <c r="AM214" i="1"/>
  <c r="AM1561" i="1"/>
  <c r="I55" i="6"/>
  <c r="L55" i="6"/>
  <c r="L34" i="6" l="1"/>
  <c r="L54" i="6"/>
  <c r="L41" i="6"/>
  <c r="L50" i="6"/>
  <c r="AQ30" i="3"/>
  <c r="M52" i="6"/>
  <c r="O52" i="6" s="1"/>
  <c r="Y65" i="8"/>
  <c r="Y66" i="8" s="1"/>
  <c r="Y67" i="8" s="1"/>
  <c r="Y68" i="8" s="1"/>
  <c r="Y69" i="8" s="1"/>
  <c r="Y70" i="8" s="1"/>
  <c r="Y71" i="8" s="1"/>
  <c r="Y72" i="8" s="1"/>
  <c r="Y73" i="8" s="1"/>
  <c r="Y74" i="8" s="1"/>
  <c r="Y75" i="8" s="1"/>
  <c r="Y76" i="8" s="1"/>
  <c r="Y77" i="8" s="1"/>
  <c r="Y78" i="8" s="1"/>
  <c r="Y79" i="8" s="1"/>
  <c r="Y80" i="8" s="1"/>
  <c r="Y81" i="8" s="1"/>
  <c r="Y82" i="8" s="1"/>
  <c r="Y83" i="8" s="1"/>
  <c r="Y84" i="8" s="1"/>
  <c r="Y130" i="8"/>
  <c r="AQ39" i="3"/>
  <c r="S60" i="8"/>
  <c r="V14" i="8"/>
  <c r="AH62" i="8"/>
  <c r="AQ20" i="3"/>
  <c r="Y191" i="8"/>
  <c r="Y192" i="8" s="1"/>
  <c r="Y193" i="8" s="1"/>
  <c r="AE142" i="8"/>
  <c r="AE143" i="8" s="1"/>
  <c r="AE144" i="8" s="1"/>
  <c r="AQ8" i="3"/>
  <c r="AQ26" i="3"/>
  <c r="AD31" i="3"/>
  <c r="M40" i="6"/>
  <c r="O40" i="6" s="1"/>
  <c r="AQ44" i="3"/>
  <c r="AQ33" i="3"/>
  <c r="M44" i="6"/>
  <c r="O44" i="6" s="1"/>
  <c r="AE124" i="8"/>
  <c r="AE125" i="8" s="1"/>
  <c r="S157" i="8"/>
  <c r="S158" i="8" s="1"/>
  <c r="S159" i="8" s="1"/>
  <c r="S160" i="8" s="1"/>
  <c r="S161" i="8" s="1"/>
  <c r="Y39" i="8"/>
  <c r="V24" i="8"/>
  <c r="B34" i="8"/>
  <c r="V178" i="8"/>
  <c r="AQ23" i="3"/>
  <c r="Y60" i="8"/>
  <c r="Y61" i="8" s="1"/>
  <c r="AQ35" i="3"/>
  <c r="AQ32" i="3"/>
  <c r="AD38" i="3"/>
  <c r="M46" i="6"/>
  <c r="O46" i="6" s="1"/>
  <c r="AQ15" i="3"/>
  <c r="AH7" i="3"/>
  <c r="AC55" i="3"/>
  <c r="AE87" i="8"/>
  <c r="AE88" i="8" s="1"/>
  <c r="AE89" i="8" s="1"/>
  <c r="V36" i="8"/>
  <c r="V113" i="8"/>
  <c r="V114" i="8" s="1"/>
  <c r="V115" i="8" s="1"/>
  <c r="M39" i="6"/>
  <c r="O39" i="6" s="1"/>
  <c r="AQ3" i="3"/>
  <c r="AH182" i="8"/>
  <c r="AH12" i="3"/>
  <c r="P97" i="8"/>
  <c r="P98" i="8" s="1"/>
  <c r="P99" i="8" s="1"/>
  <c r="P100" i="8" s="1"/>
  <c r="P101" i="8" s="1"/>
  <c r="P102" i="8" s="1"/>
  <c r="P103" i="8" s="1"/>
  <c r="AE188" i="8"/>
  <c r="AE189" i="8" s="1"/>
  <c r="AE190" i="8" s="1"/>
  <c r="AE191" i="8" s="1"/>
  <c r="AE192" i="8" s="1"/>
  <c r="AE193" i="8" s="1"/>
  <c r="AE194" i="8" s="1"/>
  <c r="AE195" i="8" s="1"/>
  <c r="AE196" i="8" s="1"/>
  <c r="Y171" i="8"/>
  <c r="Y172" i="8" s="1"/>
  <c r="AQ27" i="3"/>
  <c r="AB186" i="8"/>
  <c r="V177" i="8"/>
  <c r="S111" i="8"/>
  <c r="M31" i="6"/>
  <c r="O31" i="6" s="1"/>
  <c r="S122" i="8"/>
  <c r="V130" i="8"/>
  <c r="V131" i="8" s="1"/>
  <c r="AE198" i="8"/>
  <c r="S21" i="8"/>
  <c r="AH125" i="8"/>
  <c r="AH126" i="8" s="1"/>
  <c r="AE177" i="8"/>
  <c r="S37" i="8"/>
  <c r="V28" i="8"/>
  <c r="AQ14" i="3"/>
  <c r="AD16" i="3"/>
  <c r="AQ42" i="3"/>
  <c r="V150" i="8"/>
  <c r="AQ4" i="3"/>
  <c r="AH104" i="8"/>
  <c r="AH105" i="8" s="1"/>
  <c r="AH106" i="8" s="1"/>
  <c r="AH107" i="8" s="1"/>
  <c r="AQ9" i="3"/>
  <c r="AD10" i="3"/>
  <c r="S118" i="8"/>
  <c r="AQ17" i="3"/>
  <c r="AD19" i="3"/>
  <c r="Y10" i="8"/>
  <c r="Y11" i="8" s="1"/>
  <c r="Y12" i="8" s="1"/>
  <c r="Y13" i="8" s="1"/>
  <c r="Y14" i="8" s="1"/>
  <c r="Y15" i="8" s="1"/>
  <c r="M38" i="6"/>
  <c r="O38" i="6" s="1"/>
  <c r="AQ41" i="3"/>
  <c r="AE126" i="8"/>
  <c r="AE127" i="8" s="1"/>
  <c r="AE128" i="8" s="1"/>
  <c r="AE129" i="8" s="1"/>
  <c r="AB163" i="8"/>
  <c r="Y157" i="8"/>
  <c r="Y158" i="8" s="1"/>
  <c r="Y159" i="8" s="1"/>
  <c r="AQ40" i="3"/>
  <c r="S46" i="8"/>
  <c r="AQ43" i="3"/>
  <c r="P75" i="8"/>
  <c r="P76" i="8" s="1"/>
  <c r="AH159" i="8"/>
  <c r="AH160" i="8" s="1"/>
  <c r="AH161" i="8" s="1"/>
  <c r="S117" i="8"/>
  <c r="V66" i="8"/>
  <c r="P74" i="8"/>
  <c r="S163" i="8"/>
  <c r="Y46" i="8"/>
  <c r="V11" i="12"/>
  <c r="S195" i="8"/>
  <c r="S196" i="8" s="1"/>
  <c r="AQ7" i="3"/>
  <c r="AE205" i="8"/>
  <c r="AP14" i="8"/>
  <c r="AP121" i="8"/>
  <c r="AP93" i="8"/>
  <c r="AP102" i="8"/>
  <c r="AP115" i="8"/>
  <c r="AP42" i="8"/>
  <c r="AP86" i="8"/>
  <c r="AP49" i="8"/>
  <c r="AP124" i="8"/>
  <c r="AP17" i="8"/>
  <c r="AP201" i="8"/>
  <c r="AP111" i="8"/>
  <c r="AP46" i="8"/>
  <c r="AP131" i="8"/>
  <c r="AP177" i="8"/>
  <c r="AP159" i="8"/>
  <c r="AP186" i="8"/>
  <c r="AP152" i="8"/>
  <c r="AP44" i="8"/>
  <c r="AP89" i="8"/>
  <c r="AP43" i="8"/>
  <c r="AP180" i="8"/>
  <c r="AP182" i="8"/>
  <c r="AP200" i="8"/>
  <c r="AP21" i="8"/>
  <c r="AP119" i="8"/>
  <c r="AP97" i="8"/>
  <c r="AP139" i="8"/>
  <c r="AP145" i="8"/>
  <c r="AP204" i="8"/>
  <c r="AP9" i="8"/>
  <c r="AP183" i="8"/>
  <c r="AP156" i="8"/>
  <c r="AP117" i="8"/>
  <c r="AP141" i="8"/>
  <c r="AP36" i="8"/>
  <c r="AP135" i="8"/>
  <c r="AP169" i="8"/>
  <c r="AP75" i="8"/>
  <c r="AP158" i="8"/>
  <c r="AP100" i="8"/>
  <c r="AP153" i="8"/>
  <c r="AP13" i="8"/>
  <c r="AP57" i="8"/>
  <c r="AP151" i="8"/>
  <c r="AP96" i="8"/>
  <c r="AP87" i="8"/>
  <c r="AP25" i="8"/>
  <c r="AP66" i="8"/>
  <c r="AP62" i="8"/>
  <c r="AP112" i="8"/>
  <c r="AP199" i="8"/>
  <c r="AP176" i="8"/>
  <c r="AP109" i="8"/>
  <c r="AP132" i="8"/>
  <c r="AP165" i="8"/>
  <c r="AP32" i="8"/>
  <c r="AP191" i="8"/>
  <c r="AP83" i="8"/>
  <c r="AP114" i="8"/>
  <c r="AP37" i="8"/>
  <c r="AP48" i="8"/>
  <c r="AP172" i="8"/>
  <c r="AP20" i="8"/>
  <c r="AP27" i="8"/>
  <c r="AP110" i="8"/>
  <c r="AP104" i="8"/>
  <c r="AP202" i="8"/>
  <c r="AP40" i="8"/>
  <c r="AP77" i="8"/>
  <c r="AP154" i="8"/>
  <c r="AP195" i="8"/>
  <c r="AP19" i="8"/>
  <c r="AP198" i="8"/>
  <c r="AP128" i="8"/>
  <c r="AP23" i="8"/>
  <c r="AP31" i="8"/>
  <c r="AP16" i="8"/>
  <c r="AP30" i="8"/>
  <c r="AP82" i="8"/>
  <c r="AP59" i="8"/>
  <c r="AP157" i="8"/>
  <c r="AP41" i="8"/>
  <c r="AP24" i="8"/>
  <c r="AP147" i="8"/>
  <c r="AP133" i="8"/>
  <c r="AP45" i="8"/>
  <c r="AP116" i="8"/>
  <c r="AP170" i="8"/>
  <c r="AP47" i="8"/>
  <c r="AP167" i="8"/>
  <c r="AP138" i="8"/>
  <c r="AP105" i="8"/>
  <c r="AP126" i="8"/>
  <c r="AP184" i="8"/>
  <c r="AP61" i="8"/>
  <c r="AP155" i="8"/>
  <c r="AP58" i="8"/>
  <c r="AP34" i="8"/>
  <c r="AP107" i="8"/>
  <c r="AP29" i="8"/>
  <c r="AP67" i="8"/>
  <c r="AP203" i="8"/>
  <c r="AP190" i="8"/>
  <c r="AP106" i="8"/>
  <c r="AP38" i="8"/>
  <c r="AP175" i="8"/>
  <c r="AP196" i="8"/>
  <c r="AP26" i="8"/>
  <c r="AP162" i="8"/>
  <c r="AP149" i="8"/>
  <c r="AP18" i="8"/>
  <c r="AP84" i="8"/>
  <c r="AP22" i="8"/>
  <c r="AP129" i="8"/>
  <c r="AP187" i="8"/>
  <c r="AP68" i="8"/>
  <c r="AP143" i="8"/>
  <c r="AP168" i="8"/>
  <c r="AP99" i="8"/>
  <c r="AP28" i="8"/>
  <c r="AP55" i="8"/>
  <c r="AP54" i="8"/>
  <c r="AP127" i="8"/>
  <c r="AP90" i="8"/>
  <c r="AP108" i="8"/>
  <c r="AP188" i="8"/>
  <c r="AP197" i="8"/>
  <c r="AP63" i="8"/>
  <c r="AP173" i="8"/>
  <c r="AP69" i="8"/>
  <c r="AP91" i="8"/>
  <c r="AP10" i="8"/>
  <c r="F5" i="8" s="1"/>
  <c r="F6" i="8" s="1"/>
  <c r="AP140" i="8"/>
  <c r="AP134" i="8"/>
  <c r="AP78" i="8"/>
  <c r="AP95" i="8"/>
  <c r="AP33" i="8"/>
  <c r="AP178" i="8"/>
  <c r="AP130" i="8"/>
  <c r="AP94" i="8"/>
  <c r="AP52" i="8"/>
  <c r="AP39" i="8"/>
  <c r="AP123" i="8"/>
  <c r="AP171" i="8"/>
  <c r="AP71" i="8"/>
  <c r="AP79" i="8"/>
  <c r="AP205" i="8"/>
  <c r="AP101" i="8"/>
  <c r="AP80" i="8"/>
  <c r="AP70" i="8"/>
  <c r="AP50" i="8"/>
  <c r="AP136" i="8"/>
  <c r="E25" i="8"/>
  <c r="AP15" i="8"/>
  <c r="AP192" i="8"/>
  <c r="AP189" i="8"/>
  <c r="AP11" i="8"/>
  <c r="AP53" i="8"/>
  <c r="AP185" i="8"/>
  <c r="AP179" i="8"/>
  <c r="AP146" i="8"/>
  <c r="AP81" i="8"/>
  <c r="AP103" i="8"/>
  <c r="AP85" i="8"/>
  <c r="AP73" i="8"/>
  <c r="AP113" i="8"/>
  <c r="AP137" i="8"/>
  <c r="AP122" i="8"/>
  <c r="AP148" i="8"/>
  <c r="AP193" i="8"/>
  <c r="AP142" i="8"/>
  <c r="AP118" i="8"/>
  <c r="AP160" i="8"/>
  <c r="AP64" i="8"/>
  <c r="AP150" i="8"/>
  <c r="AP74" i="8"/>
  <c r="AP12" i="8"/>
  <c r="AP51" i="8"/>
  <c r="AP88" i="8"/>
  <c r="AP144" i="8"/>
  <c r="AP35" i="8"/>
  <c r="AP60" i="8"/>
  <c r="AP72" i="8"/>
  <c r="AP174" i="8"/>
  <c r="AP164" i="8"/>
  <c r="AP120" i="8"/>
  <c r="AP166" i="8"/>
  <c r="AP163" i="8"/>
  <c r="AP194" i="8"/>
  <c r="AP181" i="8"/>
  <c r="AP56" i="8"/>
  <c r="AP76" i="8"/>
  <c r="AP65" i="8"/>
  <c r="AP98" i="8"/>
  <c r="AP161" i="8"/>
  <c r="V169" i="8"/>
  <c r="V170" i="8" s="1"/>
  <c r="AQ6" i="3"/>
  <c r="AQ36" i="3"/>
  <c r="M48" i="6"/>
  <c r="O48" i="6" s="1"/>
  <c r="AQ18" i="3"/>
  <c r="S170" i="8"/>
  <c r="S171" i="8" s="1"/>
  <c r="S172" i="8" s="1"/>
  <c r="S173" i="8" s="1"/>
  <c r="S174" i="8" s="1"/>
  <c r="S175" i="8" s="1"/>
  <c r="S176" i="8" s="1"/>
  <c r="S177" i="8" s="1"/>
  <c r="AQ19" i="3"/>
  <c r="P186" i="8"/>
  <c r="P187" i="8" s="1"/>
  <c r="P188" i="8" s="1"/>
  <c r="P189" i="8" s="1"/>
  <c r="P190" i="8" s="1"/>
  <c r="P191" i="8" s="1"/>
  <c r="P192" i="8" s="1"/>
  <c r="P193" i="8" s="1"/>
  <c r="P194" i="8" s="1"/>
  <c r="AE201" i="8"/>
  <c r="U11" i="12"/>
  <c r="S51" i="8"/>
  <c r="Y91" i="8"/>
  <c r="Y92" i="8" s="1"/>
  <c r="AP92" i="8" s="1"/>
  <c r="P10" i="8"/>
  <c r="P11" i="8" s="1"/>
  <c r="P12" i="8" s="1"/>
  <c r="P13" i="8" s="1"/>
  <c r="P14" i="8" s="1"/>
  <c r="P15" i="8" s="1"/>
  <c r="P16" i="8" s="1"/>
  <c r="P17" i="8" s="1"/>
  <c r="P18" i="8" s="1"/>
  <c r="P19" i="8" s="1"/>
  <c r="P20" i="8" s="1"/>
  <c r="P21" i="8" s="1"/>
  <c r="P22" i="8" s="1"/>
  <c r="P23" i="8" s="1"/>
  <c r="P24" i="8" s="1"/>
  <c r="P25" i="8" s="1"/>
  <c r="P26" i="8" s="1"/>
  <c r="P27" i="8" s="1"/>
  <c r="P28" i="8" s="1"/>
  <c r="P29" i="8" s="1"/>
  <c r="P30" i="8" s="1"/>
  <c r="P31" i="8" s="1"/>
  <c r="P32" i="8" s="1"/>
  <c r="P33" i="8" s="1"/>
  <c r="P34" i="8" s="1"/>
  <c r="P35" i="8" s="1"/>
  <c r="P36" i="8" s="1"/>
  <c r="P37" i="8" s="1"/>
  <c r="P38" i="8" s="1"/>
  <c r="P39" i="8" s="1"/>
  <c r="P40" i="8" s="1"/>
  <c r="P41" i="8" s="1"/>
  <c r="P42" i="8" s="1"/>
  <c r="P43" i="8" s="1"/>
  <c r="P44" i="8" s="1"/>
  <c r="P45" i="8" s="1"/>
  <c r="P46" i="8" s="1"/>
  <c r="P47" i="8" s="1"/>
  <c r="P48" i="8" s="1"/>
  <c r="P49" i="8" s="1"/>
  <c r="P50" i="8" s="1"/>
  <c r="P51" i="8" s="1"/>
  <c r="P52" i="8" s="1"/>
  <c r="P53" i="8" s="1"/>
  <c r="P54" i="8" s="1"/>
  <c r="P55" i="8" s="1"/>
  <c r="P56" i="8" s="1"/>
  <c r="P57" i="8" s="1"/>
  <c r="P58" i="8" s="1"/>
  <c r="P59" i="8" s="1"/>
  <c r="P60" i="8" s="1"/>
  <c r="P61" i="8" s="1"/>
  <c r="P62" i="8" s="1"/>
  <c r="P63" i="8" s="1"/>
  <c r="P64" i="8" s="1"/>
  <c r="P65" i="8" s="1"/>
  <c r="P66" i="8" s="1"/>
  <c r="P67" i="8" s="1"/>
  <c r="AH99" i="8"/>
  <c r="AH100" i="8" s="1"/>
  <c r="AE92" i="8"/>
  <c r="AB119" i="8"/>
  <c r="AB120" i="8" s="1"/>
  <c r="AB121" i="8" s="1"/>
  <c r="Y17" i="8"/>
  <c r="AS119" i="8"/>
  <c r="AS91" i="8"/>
  <c r="AS55" i="8"/>
  <c r="AS13" i="8"/>
  <c r="AS112" i="8"/>
  <c r="AS70" i="8"/>
  <c r="AS27" i="8"/>
  <c r="AS103" i="8"/>
  <c r="AS196" i="8"/>
  <c r="AS56" i="8"/>
  <c r="AS26" i="8"/>
  <c r="AS85" i="8"/>
  <c r="AS187" i="8"/>
  <c r="AS203" i="8"/>
  <c r="AS170" i="8"/>
  <c r="AS144" i="8"/>
  <c r="AS101" i="8"/>
  <c r="AS205" i="8"/>
  <c r="AS123" i="8"/>
  <c r="AS72" i="8"/>
  <c r="AS124" i="8"/>
  <c r="AS154" i="8"/>
  <c r="AS206" i="8"/>
  <c r="AS51" i="8"/>
  <c r="AS95" i="8"/>
  <c r="AS68" i="8"/>
  <c r="AS75" i="8"/>
  <c r="AS78" i="8"/>
  <c r="AS77" i="8"/>
  <c r="AS179" i="8"/>
  <c r="AS136" i="8"/>
  <c r="AS14" i="8"/>
  <c r="AS52" i="8"/>
  <c r="AS20" i="8"/>
  <c r="AS71" i="8"/>
  <c r="AS161" i="8"/>
  <c r="AS69" i="8"/>
  <c r="AS188" i="8"/>
  <c r="AS60" i="8"/>
  <c r="AS22" i="8"/>
  <c r="AS87" i="8"/>
  <c r="AS164" i="8"/>
  <c r="AS15" i="8"/>
  <c r="AS169" i="8"/>
  <c r="AS150" i="8"/>
  <c r="AS178" i="8"/>
  <c r="AS140" i="8"/>
  <c r="AS175" i="8"/>
  <c r="AS127" i="8"/>
  <c r="AS45" i="8"/>
  <c r="AS29" i="8"/>
  <c r="AS19" i="8"/>
  <c r="AS183" i="8"/>
  <c r="AS53" i="8"/>
  <c r="AS176" i="8"/>
  <c r="AS130" i="8"/>
  <c r="AS21" i="8"/>
  <c r="AS42" i="8"/>
  <c r="AS156" i="8"/>
  <c r="AS33" i="8"/>
  <c r="AS165" i="8"/>
  <c r="AS191" i="8"/>
  <c r="AS134" i="8"/>
  <c r="H25" i="8"/>
  <c r="AS12" i="8"/>
  <c r="AS48" i="8"/>
  <c r="AS174" i="8"/>
  <c r="AS86" i="8"/>
  <c r="AS129" i="8"/>
  <c r="AS54" i="8"/>
  <c r="AS181" i="8"/>
  <c r="AS80" i="8"/>
  <c r="AS192" i="8"/>
  <c r="AS126" i="8"/>
  <c r="AS88" i="8"/>
  <c r="AS64" i="8"/>
  <c r="AS110" i="8"/>
  <c r="AS198" i="8"/>
  <c r="AS120" i="8"/>
  <c r="AS89" i="8"/>
  <c r="AS57" i="8"/>
  <c r="AS30" i="8"/>
  <c r="AS102" i="8"/>
  <c r="AS98" i="8"/>
  <c r="AS62" i="8"/>
  <c r="AS135" i="8"/>
  <c r="AS194" i="8"/>
  <c r="AS139" i="8"/>
  <c r="AS141" i="8"/>
  <c r="AS10" i="8"/>
  <c r="AS100" i="8"/>
  <c r="AS148" i="8"/>
  <c r="AS107" i="8"/>
  <c r="AS83" i="8"/>
  <c r="AS186" i="8"/>
  <c r="AS63" i="8"/>
  <c r="AS166" i="8"/>
  <c r="AS32" i="8"/>
  <c r="AS84" i="8"/>
  <c r="AS114" i="8"/>
  <c r="AS92" i="8"/>
  <c r="AS153" i="8"/>
  <c r="AS67" i="8"/>
  <c r="AS163" i="8"/>
  <c r="AS81" i="8"/>
  <c r="AS34" i="8"/>
  <c r="AS199" i="8"/>
  <c r="AS113" i="8"/>
  <c r="AS106" i="8"/>
  <c r="AS117" i="8"/>
  <c r="AS18" i="8"/>
  <c r="AS202" i="8"/>
  <c r="AS193" i="8"/>
  <c r="AS162" i="8"/>
  <c r="AS159" i="8"/>
  <c r="AS204" i="8"/>
  <c r="AS99" i="8"/>
  <c r="AS190" i="8"/>
  <c r="AS138" i="8"/>
  <c r="AS116" i="8"/>
  <c r="AS180" i="8"/>
  <c r="AS151" i="8"/>
  <c r="AS125" i="8"/>
  <c r="AS171" i="8"/>
  <c r="AS36" i="8"/>
  <c r="AS197" i="8"/>
  <c r="AS201" i="8"/>
  <c r="AS24" i="8"/>
  <c r="AS133" i="8"/>
  <c r="AS177" i="8"/>
  <c r="AS195" i="8"/>
  <c r="AS37" i="8"/>
  <c r="AS76" i="8"/>
  <c r="AS97" i="8"/>
  <c r="AS23" i="8"/>
  <c r="AS115" i="8"/>
  <c r="AS90" i="8"/>
  <c r="AS11" i="8"/>
  <c r="AS185" i="8"/>
  <c r="AS25" i="8"/>
  <c r="AS146" i="8"/>
  <c r="AS155" i="8"/>
  <c r="AS49" i="8"/>
  <c r="AS200" i="8"/>
  <c r="AS105" i="8"/>
  <c r="AS111" i="8"/>
  <c r="AS182" i="8"/>
  <c r="AS93" i="8"/>
  <c r="AS46" i="8"/>
  <c r="AS94" i="8"/>
  <c r="AS145" i="8"/>
  <c r="AS137" i="8"/>
  <c r="AS109" i="8"/>
  <c r="AS59" i="8"/>
  <c r="AS31" i="8"/>
  <c r="AS17" i="8"/>
  <c r="AS16" i="8"/>
  <c r="AS121" i="8"/>
  <c r="AS108" i="8"/>
  <c r="AS167" i="8"/>
  <c r="AS160" i="8"/>
  <c r="AS168" i="8"/>
  <c r="AS173" i="8"/>
  <c r="AS38" i="8"/>
  <c r="AS147" i="8"/>
  <c r="AS158" i="8"/>
  <c r="AS44" i="8"/>
  <c r="AS28" i="8"/>
  <c r="AS65" i="8"/>
  <c r="AS9" i="8"/>
  <c r="AS58" i="8"/>
  <c r="AS128" i="8"/>
  <c r="AS41" i="8"/>
  <c r="AS131" i="8"/>
  <c r="AS43" i="8"/>
  <c r="AS74" i="8"/>
  <c r="AS157" i="8"/>
  <c r="AS172" i="8"/>
  <c r="AS118" i="8"/>
  <c r="AS96" i="8"/>
  <c r="AS66" i="8"/>
  <c r="AS149" i="8"/>
  <c r="AS143" i="8"/>
  <c r="AS40" i="8"/>
  <c r="AS184" i="8"/>
  <c r="AS132" i="8"/>
  <c r="AS47" i="8"/>
  <c r="AS35" i="8"/>
  <c r="AS122" i="8"/>
  <c r="AS142" i="8"/>
  <c r="AS104" i="8"/>
  <c r="AS61" i="8"/>
  <c r="AS82" i="8"/>
  <c r="AS73" i="8"/>
  <c r="AS79" i="8"/>
  <c r="AS189" i="8"/>
  <c r="AS50" i="8"/>
  <c r="AB65" i="8"/>
  <c r="AB66" i="8" s="1"/>
  <c r="AB67" i="8" s="1"/>
  <c r="Y189" i="8"/>
  <c r="AE178" i="8"/>
  <c r="AE179" i="8" s="1"/>
  <c r="AE180" i="8" s="1"/>
  <c r="AE181" i="8" s="1"/>
  <c r="AE182" i="8" s="1"/>
  <c r="AH201" i="8"/>
  <c r="P86" i="8"/>
  <c r="AN204" i="8"/>
  <c r="AN127" i="8"/>
  <c r="AN32" i="8"/>
  <c r="AN92" i="8"/>
  <c r="AN46" i="8"/>
  <c r="AN145" i="8"/>
  <c r="AN113" i="8"/>
  <c r="AN98" i="8"/>
  <c r="AN43" i="8"/>
  <c r="AN100" i="8"/>
  <c r="AN11" i="8"/>
  <c r="AN136" i="8"/>
  <c r="AN108" i="8"/>
  <c r="AN175" i="8"/>
  <c r="AN201" i="8"/>
  <c r="AN186" i="8"/>
  <c r="AN133" i="8"/>
  <c r="AN185" i="8"/>
  <c r="AN169" i="8"/>
  <c r="AN153" i="8"/>
  <c r="AN144" i="8"/>
  <c r="AN103" i="8"/>
  <c r="AN107" i="8"/>
  <c r="AN44" i="8"/>
  <c r="AN195" i="8"/>
  <c r="AN132" i="8"/>
  <c r="AN140" i="8"/>
  <c r="AN47" i="8"/>
  <c r="AN199" i="8"/>
  <c r="AN125" i="8"/>
  <c r="AN183" i="8"/>
  <c r="AN28" i="8"/>
  <c r="AN88" i="8"/>
  <c r="AN205" i="8"/>
  <c r="AN147" i="8"/>
  <c r="AN189" i="8"/>
  <c r="AN142" i="8"/>
  <c r="AN66" i="8"/>
  <c r="AN155" i="8"/>
  <c r="AN9" i="8"/>
  <c r="AN50" i="8"/>
  <c r="AN117" i="8"/>
  <c r="AN76" i="8"/>
  <c r="AN10" i="8"/>
  <c r="AN81" i="8"/>
  <c r="AN178" i="8"/>
  <c r="AN13" i="8"/>
  <c r="AN131" i="8"/>
  <c r="AN106" i="8"/>
  <c r="AN49" i="8"/>
  <c r="AN69" i="8"/>
  <c r="AN24" i="8"/>
  <c r="AN52" i="8"/>
  <c r="AN99" i="8"/>
  <c r="AN154" i="8"/>
  <c r="AN168" i="8"/>
  <c r="AN56" i="8"/>
  <c r="AN70" i="8"/>
  <c r="AN135" i="8"/>
  <c r="AN80" i="8"/>
  <c r="AN60" i="8"/>
  <c r="AN151" i="8"/>
  <c r="AN65" i="8"/>
  <c r="AN190" i="8"/>
  <c r="AN148" i="8"/>
  <c r="AN48" i="8"/>
  <c r="AN41" i="8"/>
  <c r="AN193" i="8"/>
  <c r="AN87" i="8"/>
  <c r="AN156" i="8"/>
  <c r="AN138" i="8"/>
  <c r="AN187" i="8"/>
  <c r="AN176" i="8"/>
  <c r="AN16" i="8"/>
  <c r="AN36" i="8"/>
  <c r="AN29" i="8"/>
  <c r="AN104" i="8"/>
  <c r="AN172" i="8"/>
  <c r="AN177" i="8"/>
  <c r="AN37" i="8"/>
  <c r="AN18" i="8"/>
  <c r="AN33" i="8"/>
  <c r="AN20" i="8"/>
  <c r="AN102" i="8"/>
  <c r="AN62" i="8"/>
  <c r="AN21" i="8"/>
  <c r="AN114" i="8"/>
  <c r="AN170" i="8"/>
  <c r="AN130" i="8"/>
  <c r="AN42" i="8"/>
  <c r="AN198" i="8"/>
  <c r="AN83" i="8"/>
  <c r="AN139" i="8"/>
  <c r="AN184" i="8"/>
  <c r="AN146" i="8"/>
  <c r="AN192" i="8"/>
  <c r="AN191" i="8"/>
  <c r="AN35" i="8"/>
  <c r="AN63" i="8"/>
  <c r="AN115" i="8"/>
  <c r="AN158" i="8"/>
  <c r="AN96" i="8"/>
  <c r="AN97" i="8"/>
  <c r="AN118" i="8"/>
  <c r="AN40" i="8"/>
  <c r="AN64" i="8"/>
  <c r="AN38" i="8"/>
  <c r="AN91" i="8"/>
  <c r="AN15" i="8"/>
  <c r="AN78" i="8"/>
  <c r="AN120" i="8"/>
  <c r="AN22" i="8"/>
  <c r="AN111" i="8"/>
  <c r="AN23" i="8"/>
  <c r="AN14" i="8"/>
  <c r="AN203" i="8"/>
  <c r="AN174" i="8"/>
  <c r="AN166" i="8"/>
  <c r="AN26" i="8"/>
  <c r="AN152" i="8"/>
  <c r="AN112" i="8"/>
  <c r="AN128" i="8"/>
  <c r="AN12" i="8"/>
  <c r="AN72" i="8"/>
  <c r="AN143" i="8"/>
  <c r="AN105" i="8"/>
  <c r="AN74" i="8"/>
  <c r="AN126" i="8"/>
  <c r="AN57" i="8"/>
  <c r="AN137" i="8"/>
  <c r="AN196" i="8"/>
  <c r="AN82" i="8"/>
  <c r="AN75" i="8"/>
  <c r="AN89" i="8"/>
  <c r="AN17" i="8"/>
  <c r="AN85" i="8"/>
  <c r="AN124" i="8"/>
  <c r="AN110" i="8"/>
  <c r="AN167" i="8"/>
  <c r="AN45" i="8"/>
  <c r="AN179" i="8"/>
  <c r="AN55" i="8"/>
  <c r="AN71" i="8"/>
  <c r="AN160" i="8"/>
  <c r="AN165" i="8"/>
  <c r="AN34" i="8"/>
  <c r="AN86" i="8"/>
  <c r="AN157" i="8"/>
  <c r="AN119" i="8"/>
  <c r="AN188" i="8"/>
  <c r="AN159" i="8"/>
  <c r="AN90" i="8"/>
  <c r="AN123" i="8"/>
  <c r="AN202" i="8"/>
  <c r="AN25" i="8"/>
  <c r="AN61" i="8"/>
  <c r="AN79" i="8"/>
  <c r="AN121" i="8"/>
  <c r="AN68" i="8"/>
  <c r="AN141" i="8"/>
  <c r="AN67" i="8"/>
  <c r="AN129" i="8"/>
  <c r="AN116" i="8"/>
  <c r="AN94" i="8"/>
  <c r="AN134" i="8"/>
  <c r="AN122" i="8"/>
  <c r="AN171" i="8"/>
  <c r="AN93" i="8"/>
  <c r="AN173" i="8"/>
  <c r="AN95" i="8"/>
  <c r="AN194" i="8"/>
  <c r="AN149" i="8"/>
  <c r="AN54" i="8"/>
  <c r="AN164" i="8"/>
  <c r="AN31" i="8"/>
  <c r="AN51" i="8"/>
  <c r="AN163" i="8"/>
  <c r="AN58" i="8"/>
  <c r="C25" i="8"/>
  <c r="AN161" i="8"/>
  <c r="AN150" i="8"/>
  <c r="AN181" i="8"/>
  <c r="AN182" i="8"/>
  <c r="AN19" i="8"/>
  <c r="AN30" i="8"/>
  <c r="AN101" i="8"/>
  <c r="AN27" i="8"/>
  <c r="AN180" i="8"/>
  <c r="AN53" i="8"/>
  <c r="AN162" i="8"/>
  <c r="AN59" i="8"/>
  <c r="AN197" i="8"/>
  <c r="AN39" i="8"/>
  <c r="AN84" i="8"/>
  <c r="AN200" i="8"/>
  <c r="AQ24" i="3"/>
  <c r="AB77" i="8"/>
  <c r="AB78" i="8" s="1"/>
  <c r="AB79" i="8" s="1"/>
  <c r="S61" i="8"/>
  <c r="S62" i="8" s="1"/>
  <c r="Y200" i="8"/>
  <c r="Y201" i="8" s="1"/>
  <c r="Y202" i="8" s="1"/>
  <c r="Y203" i="8" s="1"/>
  <c r="Y204" i="8" s="1"/>
  <c r="Y205" i="8" s="1"/>
  <c r="Y206" i="8" s="1"/>
  <c r="AP206" i="8" s="1"/>
  <c r="AB61" i="8"/>
  <c r="AQ10" i="3"/>
  <c r="AK197" i="8"/>
  <c r="AH79" i="8"/>
  <c r="AH80" i="8" s="1"/>
  <c r="AH81" i="8" s="1"/>
  <c r="AQ29" i="3"/>
  <c r="AD34" i="3"/>
  <c r="Y161" i="8"/>
  <c r="AE83" i="8"/>
  <c r="AB69" i="8"/>
  <c r="AB70" i="8" s="1"/>
  <c r="AB71" i="8" s="1"/>
  <c r="P68" i="8"/>
  <c r="S156" i="8"/>
  <c r="AQ5" i="3"/>
  <c r="S64" i="8"/>
  <c r="S65" i="8" s="1"/>
  <c r="S66" i="8" s="1"/>
  <c r="S67" i="8" s="1"/>
  <c r="S68" i="8" s="1"/>
  <c r="S69" i="8" s="1"/>
  <c r="S70" i="8" s="1"/>
  <c r="S71" i="8" s="1"/>
  <c r="S72" i="8" s="1"/>
  <c r="S73" i="8" s="1"/>
  <c r="S75" i="8"/>
  <c r="AE202" i="8"/>
  <c r="S199" i="8"/>
  <c r="S200" i="8" s="1"/>
  <c r="S201" i="8" s="1"/>
  <c r="S202" i="8" s="1"/>
  <c r="S203" i="8" s="1"/>
  <c r="S204" i="8" s="1"/>
  <c r="S205" i="8" s="1"/>
  <c r="S206" i="8" s="1"/>
  <c r="AN206" i="8" s="1"/>
  <c r="AQ34" i="3"/>
  <c r="Y16" i="8"/>
  <c r="AH140" i="8"/>
  <c r="T11" i="12"/>
  <c r="AH163" i="8"/>
  <c r="P157" i="8"/>
  <c r="P158" i="8" s="1"/>
  <c r="S76" i="8"/>
  <c r="S77" i="8" s="1"/>
  <c r="AN77" i="8" s="1"/>
  <c r="AQ11" i="3"/>
  <c r="M33" i="6"/>
  <c r="O33" i="6" s="1"/>
  <c r="AE106" i="8"/>
  <c r="AE107" i="8" s="1"/>
  <c r="AE108" i="8" s="1"/>
  <c r="P126" i="8"/>
  <c r="P127" i="8" s="1"/>
  <c r="P128" i="8" s="1"/>
  <c r="P129" i="8" s="1"/>
  <c r="P130" i="8" s="1"/>
  <c r="P131" i="8" s="1"/>
  <c r="P132" i="8" s="1"/>
  <c r="AQ37" i="3"/>
  <c r="Y25" i="8"/>
  <c r="AE84" i="8"/>
  <c r="AE85" i="8" s="1"/>
  <c r="AE100" i="8"/>
  <c r="AQ12" i="3"/>
  <c r="AQ38" i="3"/>
  <c r="W12" i="12"/>
  <c r="J8" i="12"/>
  <c r="Y164" i="8"/>
  <c r="Y165" i="8" s="1"/>
  <c r="Y166" i="8" s="1"/>
  <c r="Y167" i="8" s="1"/>
  <c r="AE70" i="8"/>
  <c r="K4" i="3"/>
  <c r="K5" i="3" s="1"/>
  <c r="K6" i="3" s="1"/>
  <c r="AT6" i="3"/>
  <c r="S74" i="8"/>
  <c r="AN73" i="8" s="1"/>
  <c r="V119" i="8"/>
  <c r="P133" i="8"/>
  <c r="S148" i="8"/>
  <c r="M53" i="6"/>
  <c r="O53" i="6" s="1"/>
  <c r="Y99" i="8"/>
  <c r="Y100" i="8" s="1"/>
  <c r="Y101" i="8" s="1"/>
  <c r="Y102" i="8" s="1"/>
  <c r="Y103" i="8" s="1"/>
  <c r="Y104" i="8" s="1"/>
  <c r="Y105" i="8" s="1"/>
  <c r="Y106" i="8" s="1"/>
  <c r="AB86" i="8"/>
  <c r="AB87" i="8" s="1"/>
  <c r="S18" i="8"/>
  <c r="S19" i="8" s="1"/>
  <c r="S20" i="8" s="1"/>
  <c r="AC53" i="3"/>
  <c r="AD41" i="3" s="1"/>
  <c r="AH10" i="3"/>
  <c r="AH9" i="3" s="1"/>
  <c r="AH111" i="8"/>
  <c r="AH112" i="8" s="1"/>
  <c r="AH113" i="8" s="1"/>
  <c r="AH114" i="8" s="1"/>
  <c r="AH115" i="8" s="1"/>
  <c r="AH116" i="8" s="1"/>
  <c r="AH117" i="8" s="1"/>
  <c r="AH118" i="8" s="1"/>
  <c r="AH119" i="8" s="1"/>
  <c r="AH120" i="8" s="1"/>
  <c r="AH121" i="8" s="1"/>
  <c r="AH122" i="8" s="1"/>
  <c r="AH123" i="8" s="1"/>
  <c r="AH124" i="8" s="1"/>
  <c r="Y195" i="8"/>
  <c r="Y196" i="8" s="1"/>
  <c r="Y197" i="8" s="1"/>
  <c r="Y126" i="8"/>
  <c r="AP125" i="8" s="1"/>
  <c r="AB64" i="8"/>
  <c r="AB95" i="8"/>
  <c r="AB111" i="8"/>
  <c r="AB112" i="8" s="1"/>
  <c r="AB113" i="8" s="1"/>
  <c r="AB114" i="8" s="1"/>
  <c r="AB115" i="8" s="1"/>
  <c r="V12" i="12"/>
  <c r="AH165" i="8"/>
  <c r="AH166" i="8" s="1"/>
  <c r="AH167" i="8" s="1"/>
  <c r="AH168" i="8" s="1"/>
  <c r="M37" i="6"/>
  <c r="O37" i="6" s="1"/>
  <c r="AQ21" i="3"/>
  <c r="R11" i="12"/>
  <c r="AQ28" i="3"/>
  <c r="AD33" i="3"/>
  <c r="V11" i="8"/>
  <c r="V143" i="8"/>
  <c r="V144" i="8" s="1"/>
  <c r="S143" i="8"/>
  <c r="AH63" i="8"/>
  <c r="S63" i="8"/>
  <c r="AK206" i="8"/>
  <c r="S178" i="8"/>
  <c r="V59" i="8"/>
  <c r="AT190" i="8"/>
  <c r="AT184" i="8"/>
  <c r="AT181" i="8"/>
  <c r="AT38" i="8"/>
  <c r="AT35" i="8"/>
  <c r="I25" i="8"/>
  <c r="AT204" i="8"/>
  <c r="AT27" i="8"/>
  <c r="AT182" i="8"/>
  <c r="AT189" i="8"/>
  <c r="AT203" i="8"/>
  <c r="AT9" i="8"/>
  <c r="AT199" i="8"/>
  <c r="AT40" i="8"/>
  <c r="AT206" i="8"/>
  <c r="AT185" i="8"/>
  <c r="AT194" i="8"/>
  <c r="AT21" i="8"/>
  <c r="AT179" i="8"/>
  <c r="AT42" i="8"/>
  <c r="AT200" i="8"/>
  <c r="AT26" i="8"/>
  <c r="AT19" i="8"/>
  <c r="AT176" i="8"/>
  <c r="AT33" i="8"/>
  <c r="AT193" i="8"/>
  <c r="AT191" i="8"/>
  <c r="AT10" i="8"/>
  <c r="AT34" i="8"/>
  <c r="AT12" i="8"/>
  <c r="AT20" i="8"/>
  <c r="AT14" i="8"/>
  <c r="AT187" i="8"/>
  <c r="AT39" i="8"/>
  <c r="AT205" i="8"/>
  <c r="AT23" i="8"/>
  <c r="AT11" i="8"/>
  <c r="AT30" i="8"/>
  <c r="AT183" i="8"/>
  <c r="AT201" i="8"/>
  <c r="AT196" i="8"/>
  <c r="AT195" i="8"/>
  <c r="AT37" i="8"/>
  <c r="AT32" i="8"/>
  <c r="AT13" i="8"/>
  <c r="AT202" i="8"/>
  <c r="AT29" i="8"/>
  <c r="AT198" i="8"/>
  <c r="AT44" i="8"/>
  <c r="AT25" i="8"/>
  <c r="AT17" i="8"/>
  <c r="AT43" i="8"/>
  <c r="AT18" i="8"/>
  <c r="AT46" i="8"/>
  <c r="AT28" i="8"/>
  <c r="AT197" i="8"/>
  <c r="AT31" i="8"/>
  <c r="AT41" i="8"/>
  <c r="AT192" i="8"/>
  <c r="AT45" i="8"/>
  <c r="AT15" i="8"/>
  <c r="AT180" i="8"/>
  <c r="AT188" i="8"/>
  <c r="AT186" i="8"/>
  <c r="AT36" i="8"/>
  <c r="AT16" i="8"/>
  <c r="AT24" i="8"/>
  <c r="AT22" i="8"/>
  <c r="S31" i="8"/>
  <c r="S32" i="8" s="1"/>
  <c r="S33" i="8" s="1"/>
  <c r="S34" i="8" s="1"/>
  <c r="S35" i="8" s="1"/>
  <c r="S36" i="8" s="1"/>
  <c r="S188" i="8"/>
  <c r="S189" i="8" s="1"/>
  <c r="S190" i="8" s="1"/>
  <c r="S191" i="8" s="1"/>
  <c r="S192" i="8" s="1"/>
  <c r="S193" i="8" s="1"/>
  <c r="S123" i="8"/>
  <c r="Q11" i="12"/>
  <c r="Y176" i="8"/>
  <c r="Y177" i="8" s="1"/>
  <c r="Y178" i="8" s="1"/>
  <c r="Y179" i="8" s="1"/>
  <c r="AB122" i="8"/>
  <c r="AH169" i="8"/>
  <c r="S30" i="8"/>
  <c r="S168" i="8"/>
  <c r="AH200" i="8"/>
  <c r="Q12" i="12"/>
  <c r="P114" i="8"/>
  <c r="P115" i="8" s="1"/>
  <c r="V146" i="8"/>
  <c r="Y35" i="8"/>
  <c r="S11" i="12"/>
  <c r="V34" i="8"/>
  <c r="V35" i="8" s="1"/>
  <c r="Y86" i="8"/>
  <c r="P119" i="8"/>
  <c r="Y123" i="8"/>
  <c r="Y124" i="8" s="1"/>
  <c r="Y125" i="8" s="1"/>
  <c r="Y183" i="8"/>
  <c r="Y184" i="8" s="1"/>
  <c r="Y185" i="8" s="1"/>
  <c r="Y186" i="8" s="1"/>
  <c r="Y187" i="8" s="1"/>
  <c r="Y188" i="8" s="1"/>
  <c r="Y180" i="8"/>
  <c r="Y181" i="8" s="1"/>
  <c r="V176" i="8"/>
  <c r="Y170" i="8"/>
  <c r="AE77" i="8"/>
  <c r="S149" i="8"/>
  <c r="V147" i="8"/>
  <c r="V148" i="8" s="1"/>
  <c r="V149" i="8" s="1"/>
  <c r="P90" i="8"/>
  <c r="P91" i="8" s="1"/>
  <c r="P92" i="8" s="1"/>
  <c r="AK202" i="8"/>
  <c r="V93" i="8"/>
  <c r="V94" i="8" s="1"/>
  <c r="V95" i="8" s="1"/>
  <c r="AE199" i="8"/>
  <c r="AH110" i="8"/>
  <c r="AK186" i="8"/>
  <c r="AK187" i="8" s="1"/>
  <c r="AK188" i="8" s="1"/>
  <c r="V112" i="8"/>
  <c r="V179" i="8"/>
  <c r="AE184" i="8"/>
  <c r="P84" i="8"/>
  <c r="P85" i="8" s="1"/>
  <c r="AH50" i="8"/>
  <c r="V180" i="8"/>
  <c r="V181" i="8" s="1"/>
  <c r="V182" i="8" s="1"/>
  <c r="V183" i="8" s="1"/>
  <c r="V184" i="8" s="1"/>
  <c r="V185" i="8" s="1"/>
  <c r="V186" i="8" s="1"/>
  <c r="V187" i="8" s="1"/>
  <c r="V188" i="8" s="1"/>
  <c r="V189" i="8" s="1"/>
  <c r="V190" i="8" s="1"/>
  <c r="V191" i="8" s="1"/>
  <c r="V192" i="8" s="1"/>
  <c r="V193" i="8" s="1"/>
  <c r="V194" i="8" s="1"/>
  <c r="V195" i="8" s="1"/>
  <c r="V196" i="8" s="1"/>
  <c r="V197" i="8" s="1"/>
  <c r="V198" i="8" s="1"/>
  <c r="V199" i="8" s="1"/>
  <c r="V200" i="8" s="1"/>
  <c r="V201" i="8" s="1"/>
  <c r="V202" i="8" s="1"/>
  <c r="V203" i="8" s="1"/>
  <c r="V204" i="8" s="1"/>
  <c r="V205" i="8" s="1"/>
  <c r="V206" i="8" s="1"/>
  <c r="Y128" i="8"/>
  <c r="Y129" i="8" s="1"/>
  <c r="AK182" i="8"/>
  <c r="AB202" i="8"/>
  <c r="AB203" i="8" s="1"/>
  <c r="AH197" i="8"/>
  <c r="AH198" i="8" s="1"/>
  <c r="AH199" i="8" s="1"/>
  <c r="AB145" i="8"/>
  <c r="Y110" i="8"/>
  <c r="Y111" i="8" s="1"/>
  <c r="Y112" i="8" s="1"/>
  <c r="Y113" i="8" s="1"/>
  <c r="Y114" i="8" s="1"/>
  <c r="Y115" i="8" s="1"/>
  <c r="Y116" i="8" s="1"/>
  <c r="P11" i="12"/>
  <c r="AQ22" i="3"/>
  <c r="AH195" i="8"/>
  <c r="Y182" i="8"/>
  <c r="AE110" i="8"/>
  <c r="AE111" i="8" s="1"/>
  <c r="AE112" i="8" s="1"/>
  <c r="AE113" i="8" s="1"/>
  <c r="AE114" i="8" s="1"/>
  <c r="AE115" i="8" s="1"/>
  <c r="AE116" i="8" s="1"/>
  <c r="AE117" i="8" s="1"/>
  <c r="AE118" i="8" s="1"/>
  <c r="AE119" i="8" s="1"/>
  <c r="AE120" i="8" s="1"/>
  <c r="AE121" i="8" s="1"/>
  <c r="AE122" i="8" s="1"/>
  <c r="AE123" i="8" s="1"/>
  <c r="Y169" i="8"/>
  <c r="AD51" i="3"/>
  <c r="AQ45" i="3"/>
  <c r="AE203" i="8"/>
  <c r="AE146" i="8"/>
  <c r="P108" i="8"/>
  <c r="P109" i="8" s="1"/>
  <c r="P110" i="8" s="1"/>
  <c r="P111" i="8" s="1"/>
  <c r="P112" i="8" s="1"/>
  <c r="P113" i="8" s="1"/>
  <c r="T12" i="12"/>
  <c r="AE86" i="8"/>
  <c r="P12" i="12"/>
  <c r="Y107" i="8"/>
  <c r="P134" i="8"/>
  <c r="M32" i="6"/>
  <c r="O32" i="6" s="1"/>
  <c r="AB60" i="8"/>
  <c r="S38" i="8"/>
  <c r="S39" i="8" s="1"/>
  <c r="S40" i="8" s="1"/>
  <c r="AE166" i="8"/>
  <c r="AE167" i="8" s="1"/>
  <c r="AH190" i="8"/>
  <c r="O12" i="12"/>
  <c r="V96" i="8"/>
  <c r="V97" i="8" s="1"/>
  <c r="V98" i="8" s="1"/>
  <c r="V99" i="8" s="1"/>
  <c r="V100" i="8" s="1"/>
  <c r="V101" i="8" s="1"/>
  <c r="V102" i="8" s="1"/>
  <c r="V103" i="8" s="1"/>
  <c r="V104" i="8" s="1"/>
  <c r="V105" i="8" s="1"/>
  <c r="V106" i="8" s="1"/>
  <c r="AQ16" i="3"/>
  <c r="AD18" i="3"/>
  <c r="AK193" i="8"/>
  <c r="AK194" i="8" s="1"/>
  <c r="S119" i="8"/>
  <c r="AB179" i="8"/>
  <c r="AQ13" i="3"/>
  <c r="AD15" i="3"/>
  <c r="P87" i="8"/>
  <c r="P88" i="8" s="1"/>
  <c r="P89" i="8" s="1"/>
  <c r="AH41" i="8"/>
  <c r="AH42" i="8" s="1"/>
  <c r="AB68" i="8"/>
  <c r="AK201" i="8"/>
  <c r="AE73" i="8"/>
  <c r="AR73" i="8" s="1"/>
  <c r="AK179" i="8"/>
  <c r="AH141" i="8"/>
  <c r="AH142" i="8" s="1"/>
  <c r="AH143" i="8" s="1"/>
  <c r="AH144" i="8" s="1"/>
  <c r="AH145" i="8" s="1"/>
  <c r="AH146" i="8" s="1"/>
  <c r="AH147" i="8" s="1"/>
  <c r="AH148" i="8" s="1"/>
  <c r="AH149" i="8" s="1"/>
  <c r="AH150" i="8" s="1"/>
  <c r="AH151" i="8" s="1"/>
  <c r="AH152" i="8" s="1"/>
  <c r="AS152" i="8" s="1"/>
  <c r="AE79" i="8"/>
  <c r="AE80" i="8" s="1"/>
  <c r="AH10" i="8"/>
  <c r="AH11" i="8" s="1"/>
  <c r="AH12" i="8" s="1"/>
  <c r="AH13" i="8" s="1"/>
  <c r="AH14" i="8" s="1"/>
  <c r="AH15" i="8" s="1"/>
  <c r="AH16" i="8" s="1"/>
  <c r="AH17" i="8" s="1"/>
  <c r="AH18" i="8" s="1"/>
  <c r="AH19" i="8" s="1"/>
  <c r="AH20" i="8" s="1"/>
  <c r="AH21" i="8" s="1"/>
  <c r="AH22" i="8" s="1"/>
  <c r="AH23" i="8" s="1"/>
  <c r="AH24" i="8" s="1"/>
  <c r="AH25" i="8" s="1"/>
  <c r="AH26" i="8" s="1"/>
  <c r="AH27" i="8" s="1"/>
  <c r="AH28" i="8" s="1"/>
  <c r="AH29" i="8" s="1"/>
  <c r="AH30" i="8" s="1"/>
  <c r="AH31" i="8" s="1"/>
  <c r="AH32" i="8" s="1"/>
  <c r="AH33" i="8" s="1"/>
  <c r="AH34" i="8" s="1"/>
  <c r="AH35" i="8" s="1"/>
  <c r="AH36" i="8" s="1"/>
  <c r="AH37" i="8" s="1"/>
  <c r="AH38" i="8" s="1"/>
  <c r="AH39" i="8" s="1"/>
  <c r="AS39" i="8" s="1"/>
  <c r="AH175" i="8"/>
  <c r="AH176" i="8" s="1"/>
  <c r="AH177" i="8" s="1"/>
  <c r="AE204" i="8"/>
  <c r="V173" i="8"/>
  <c r="K7" i="3"/>
  <c r="K8" i="3" s="1"/>
  <c r="S198" i="8"/>
  <c r="V20" i="8"/>
  <c r="O11" i="12"/>
  <c r="V133" i="8"/>
  <c r="Y173" i="8"/>
  <c r="Y174" i="8" s="1"/>
  <c r="Y26" i="8"/>
  <c r="P169" i="8"/>
  <c r="V64" i="8"/>
  <c r="AH82" i="8"/>
  <c r="AH83" i="8" s="1"/>
  <c r="AH84" i="8" s="1"/>
  <c r="S12" i="12"/>
  <c r="S112" i="8"/>
  <c r="S113" i="8" s="1"/>
  <c r="S114" i="8" s="1"/>
  <c r="S115" i="8" s="1"/>
  <c r="Y162" i="8"/>
  <c r="Y163" i="8" s="1"/>
  <c r="AB110" i="8"/>
  <c r="AE176" i="8"/>
  <c r="AB82" i="8"/>
  <c r="AB83" i="8" s="1"/>
  <c r="AB84" i="8" s="1"/>
  <c r="AB85" i="8" s="1"/>
  <c r="M43" i="6"/>
  <c r="O43" i="6" s="1"/>
  <c r="S41" i="8"/>
  <c r="S42" i="8" s="1"/>
  <c r="S43" i="8" s="1"/>
  <c r="M47" i="6"/>
  <c r="O47" i="6" s="1"/>
  <c r="V25" i="8"/>
  <c r="V26" i="8" s="1"/>
  <c r="V27" i="8" s="1"/>
  <c r="V60" i="8"/>
  <c r="Y131" i="8"/>
  <c r="Y132" i="8" s="1"/>
  <c r="Y133" i="8" s="1"/>
  <c r="Y134" i="8" s="1"/>
  <c r="Y135" i="8" s="1"/>
  <c r="Y136" i="8" s="1"/>
  <c r="Y137" i="8" s="1"/>
  <c r="Y138" i="8" s="1"/>
  <c r="Y139" i="8" s="1"/>
  <c r="Y140" i="8" s="1"/>
  <c r="Y141" i="8" s="1"/>
  <c r="Y142" i="8" s="1"/>
  <c r="Y143" i="8" s="1"/>
  <c r="Y144" i="8" s="1"/>
  <c r="Y145" i="8" s="1"/>
  <c r="Y146" i="8" s="1"/>
  <c r="Y147" i="8" s="1"/>
  <c r="Y148" i="8" s="1"/>
  <c r="Y149" i="8" s="1"/>
  <c r="Y150" i="8" s="1"/>
  <c r="Y151" i="8" s="1"/>
  <c r="Y152" i="8" s="1"/>
  <c r="Y153" i="8" s="1"/>
  <c r="Y154" i="8" s="1"/>
  <c r="P143" i="8"/>
  <c r="P144" i="8" s="1"/>
  <c r="P145" i="8" s="1"/>
  <c r="P146" i="8" s="1"/>
  <c r="P147" i="8" s="1"/>
  <c r="P148" i="8" s="1"/>
  <c r="P149" i="8" s="1"/>
  <c r="P150" i="8" s="1"/>
  <c r="S197" i="8"/>
  <c r="AH14" i="3"/>
  <c r="AC54" i="3"/>
  <c r="AD54" i="3" s="1"/>
  <c r="AH164" i="8"/>
  <c r="AB80" i="8"/>
  <c r="AB81" i="8" s="1"/>
  <c r="AB62" i="8"/>
  <c r="AB63" i="8" s="1"/>
  <c r="AH43" i="8"/>
  <c r="AH44" i="8" s="1"/>
  <c r="AH45" i="8" s="1"/>
  <c r="M49" i="6"/>
  <c r="O49" i="6" s="1"/>
  <c r="P81" i="8"/>
  <c r="P82" i="8" s="1"/>
  <c r="P83" i="8" s="1"/>
  <c r="V76" i="8"/>
  <c r="V77" i="8" s="1"/>
  <c r="U12" i="12"/>
  <c r="P201" i="8"/>
  <c r="S146" i="8"/>
  <c r="S147" i="8" s="1"/>
  <c r="S59" i="8"/>
  <c r="Y127" i="8"/>
  <c r="P141" i="8"/>
  <c r="P142" i="8" s="1"/>
  <c r="S144" i="8"/>
  <c r="AH64" i="8"/>
  <c r="AH65" i="8" s="1"/>
  <c r="AH66" i="8" s="1"/>
  <c r="AH67" i="8" s="1"/>
  <c r="AH68" i="8" s="1"/>
  <c r="AH69" i="8" s="1"/>
  <c r="AH70" i="8" s="1"/>
  <c r="AH71" i="8" s="1"/>
  <c r="AH72" i="8" s="1"/>
  <c r="AH73" i="8" s="1"/>
  <c r="AH74" i="8" s="1"/>
  <c r="AH75" i="8" s="1"/>
  <c r="AH76" i="8" s="1"/>
  <c r="AH77" i="8" s="1"/>
  <c r="AH154" i="8"/>
  <c r="S116" i="8"/>
  <c r="Y98" i="8"/>
  <c r="AB175" i="8"/>
  <c r="AB176" i="8" s="1"/>
  <c r="AB177" i="8" s="1"/>
  <c r="AH180" i="8"/>
  <c r="AH181" i="8" s="1"/>
  <c r="AE183" i="8"/>
  <c r="V73" i="8"/>
  <c r="V74" i="8" s="1"/>
  <c r="V75" i="8" s="1"/>
  <c r="AH204" i="8"/>
  <c r="S83" i="8"/>
  <c r="V163" i="8"/>
  <c r="V164" i="8" s="1"/>
  <c r="AE130" i="8"/>
  <c r="AE131" i="8" s="1"/>
  <c r="AE132" i="8" s="1"/>
  <c r="AE133" i="8" s="1"/>
  <c r="AE134" i="8" s="1"/>
  <c r="AE135" i="8" s="1"/>
  <c r="AE136" i="8" s="1"/>
  <c r="AE137" i="8" s="1"/>
  <c r="AE138" i="8" s="1"/>
  <c r="AE93" i="8"/>
  <c r="P196" i="8"/>
  <c r="S58" i="8"/>
  <c r="Y27" i="8"/>
  <c r="Y28" i="8" s="1"/>
  <c r="Y29" i="8" s="1"/>
  <c r="Y30" i="8" s="1"/>
  <c r="Y31" i="8" s="1"/>
  <c r="Y32" i="8" s="1"/>
  <c r="Y33" i="8" s="1"/>
  <c r="Y34" i="8" s="1"/>
  <c r="AE175" i="8"/>
  <c r="S155" i="8"/>
  <c r="AB75" i="8"/>
  <c r="AB96" i="8"/>
  <c r="AB97" i="8" s="1"/>
  <c r="P120" i="8"/>
  <c r="P121" i="8" s="1"/>
  <c r="P122" i="8" s="1"/>
  <c r="P123" i="8" s="1"/>
  <c r="P124" i="8" s="1"/>
  <c r="P125" i="8" s="1"/>
  <c r="AB146" i="8"/>
  <c r="AB147" i="8" s="1"/>
  <c r="AB148" i="8" s="1"/>
  <c r="AB149" i="8" s="1"/>
  <c r="AB150" i="8" s="1"/>
  <c r="AH130" i="8"/>
  <c r="AH131" i="8" s="1"/>
  <c r="AH132" i="8" s="1"/>
  <c r="AH133" i="8" s="1"/>
  <c r="AH134" i="8" s="1"/>
  <c r="AH135" i="8" s="1"/>
  <c r="AB204" i="8"/>
  <c r="AB205" i="8" s="1"/>
  <c r="V80" i="8"/>
  <c r="V81" i="8" s="1"/>
  <c r="V82" i="8" s="1"/>
  <c r="V83" i="8" s="1"/>
  <c r="V84" i="8" s="1"/>
  <c r="V85" i="8" s="1"/>
  <c r="V86" i="8" s="1"/>
  <c r="V61" i="8"/>
  <c r="V62" i="8" s="1"/>
  <c r="V63" i="8" s="1"/>
  <c r="V92" i="8"/>
  <c r="S165" i="8"/>
  <c r="S166" i="8" s="1"/>
  <c r="S167" i="8" s="1"/>
  <c r="S110" i="8"/>
  <c r="AN109" i="8" s="1"/>
  <c r="D5" i="8" s="1"/>
  <c r="D6" i="8" s="1"/>
  <c r="V17" i="8"/>
  <c r="V18" i="8" s="1"/>
  <c r="V19" i="8" s="1"/>
  <c r="P78" i="8"/>
  <c r="P79" i="8" s="1"/>
  <c r="P80" i="8" s="1"/>
  <c r="AQ31" i="3"/>
  <c r="AD36" i="3"/>
  <c r="S99" i="8"/>
  <c r="S100" i="8" s="1"/>
  <c r="W11" i="12"/>
  <c r="AH78" i="8"/>
  <c r="AE174" i="8"/>
  <c r="AH202" i="8"/>
  <c r="AH203" i="8" s="1"/>
  <c r="Y168" i="8"/>
  <c r="AH127" i="8"/>
  <c r="AH128" i="8" s="1"/>
  <c r="AH129" i="8" s="1"/>
  <c r="AH192" i="8"/>
  <c r="AH193" i="8" s="1"/>
  <c r="S169" i="8"/>
  <c r="AH40" i="8"/>
  <c r="AH139" i="8"/>
  <c r="P73" i="8"/>
  <c r="S23" i="8"/>
  <c r="AH206" i="8"/>
  <c r="AH137" i="8"/>
  <c r="AH138" i="8" s="1"/>
  <c r="AB180" i="8"/>
  <c r="AB181" i="8" s="1"/>
  <c r="AB182" i="8" s="1"/>
  <c r="AB183" i="8" s="1"/>
  <c r="AB184" i="8" s="1"/>
  <c r="AB185" i="8" s="1"/>
  <c r="AK195" i="8"/>
  <c r="AK196" i="8" s="1"/>
  <c r="AE147" i="8"/>
  <c r="AE148" i="8" s="1"/>
  <c r="AE149" i="8" s="1"/>
  <c r="AE150" i="8" s="1"/>
  <c r="AE151" i="8" s="1"/>
  <c r="AE152" i="8" s="1"/>
  <c r="AE153" i="8" s="1"/>
  <c r="AE154" i="8" s="1"/>
  <c r="AE155" i="8" s="1"/>
  <c r="AE156" i="8" s="1"/>
  <c r="AE157" i="8" s="1"/>
  <c r="AE158" i="8" s="1"/>
  <c r="Y62" i="8"/>
  <c r="AK198" i="8"/>
  <c r="AK199" i="8" s="1"/>
  <c r="Y175" i="8"/>
  <c r="Y117" i="8"/>
  <c r="Y108" i="8"/>
  <c r="AB88" i="8"/>
  <c r="AB89" i="8" s="1"/>
  <c r="AB90" i="8" s="1"/>
  <c r="AB91" i="8" s="1"/>
  <c r="AB92" i="8" s="1"/>
  <c r="AB93" i="8" s="1"/>
  <c r="AB94" i="8" s="1"/>
  <c r="V10" i="8"/>
  <c r="S179" i="8"/>
  <c r="S180" i="8" s="1"/>
  <c r="S181" i="8" s="1"/>
  <c r="S182" i="8" s="1"/>
  <c r="S183" i="8" s="1"/>
  <c r="S184" i="8" s="1"/>
  <c r="S185" i="8" s="1"/>
  <c r="S186" i="8" s="1"/>
  <c r="V145" i="8"/>
  <c r="Y58" i="8"/>
  <c r="Y59" i="8" s="1"/>
  <c r="AB192" i="8"/>
  <c r="V12" i="8"/>
  <c r="V13" i="8" s="1"/>
  <c r="V116" i="8"/>
  <c r="V117" i="8" s="1"/>
  <c r="V118" i="8" s="1"/>
  <c r="AE81" i="8"/>
  <c r="AH194" i="8"/>
  <c r="S152" i="8"/>
  <c r="S153" i="8" s="1"/>
  <c r="S154" i="8" s="1"/>
  <c r="AB10" i="8"/>
  <c r="AB11" i="8" s="1"/>
  <c r="AB12" i="8" s="1"/>
  <c r="AB13" i="8" s="1"/>
  <c r="AB14" i="8" s="1"/>
  <c r="AB15" i="8" s="1"/>
  <c r="AB16" i="8" s="1"/>
  <c r="AB17" i="8" s="1"/>
  <c r="AB18" i="8" s="1"/>
  <c r="AB19" i="8" s="1"/>
  <c r="AB20" i="8" s="1"/>
  <c r="AB21" i="8" s="1"/>
  <c r="AB22" i="8" s="1"/>
  <c r="AB23" i="8" s="1"/>
  <c r="AB24" i="8" s="1"/>
  <c r="AB25" i="8" s="1"/>
  <c r="AB26" i="8" s="1"/>
  <c r="AB27" i="8" s="1"/>
  <c r="AB28" i="8" s="1"/>
  <c r="AB29" i="8" s="1"/>
  <c r="AB30" i="8" s="1"/>
  <c r="AB31" i="8" s="1"/>
  <c r="AB32" i="8" s="1"/>
  <c r="AB33" i="8" s="1"/>
  <c r="AB34" i="8" s="1"/>
  <c r="AB35" i="8" s="1"/>
  <c r="AB36" i="8" s="1"/>
  <c r="AB37" i="8" s="1"/>
  <c r="AB38" i="8" s="1"/>
  <c r="AB39" i="8" s="1"/>
  <c r="AB40" i="8" s="1"/>
  <c r="AB41" i="8" s="1"/>
  <c r="AB42" i="8" s="1"/>
  <c r="AB43" i="8" s="1"/>
  <c r="AB44" i="8" s="1"/>
  <c r="AB45" i="8" s="1"/>
  <c r="AB46" i="8" s="1"/>
  <c r="AB47" i="8" s="1"/>
  <c r="AB48" i="8" s="1"/>
  <c r="AB49" i="8" s="1"/>
  <c r="AB50" i="8" s="1"/>
  <c r="AB51" i="8" s="1"/>
  <c r="AB52" i="8" s="1"/>
  <c r="AB53" i="8" s="1"/>
  <c r="AB54" i="8" s="1"/>
  <c r="AB55" i="8" s="1"/>
  <c r="AB56" i="8" s="1"/>
  <c r="AB57" i="8" s="1"/>
  <c r="AB58" i="8" s="1"/>
  <c r="AB59" i="8" s="1"/>
  <c r="AQ59" i="8" s="1"/>
  <c r="P170" i="8"/>
  <c r="P171" i="8" s="1"/>
  <c r="P172" i="8" s="1"/>
  <c r="P173" i="8" s="1"/>
  <c r="P174" i="8" s="1"/>
  <c r="P175" i="8" s="1"/>
  <c r="P176" i="8" s="1"/>
  <c r="P177" i="8" s="1"/>
  <c r="P178" i="8" s="1"/>
  <c r="P179" i="8" s="1"/>
  <c r="P180" i="8" s="1"/>
  <c r="AB98" i="8"/>
  <c r="AB99" i="8" s="1"/>
  <c r="AB100" i="8" s="1"/>
  <c r="AB101" i="8" s="1"/>
  <c r="AB102" i="8" s="1"/>
  <c r="AB103" i="8" s="1"/>
  <c r="AB104" i="8" s="1"/>
  <c r="AB118" i="8"/>
  <c r="AQ117" i="8" s="1"/>
  <c r="V15" i="8"/>
  <c r="AB106" i="8"/>
  <c r="AB107" i="8" s="1"/>
  <c r="AB108" i="8" s="1"/>
  <c r="AB109" i="8" s="1"/>
  <c r="AB189" i="8"/>
  <c r="AB190" i="8" s="1"/>
  <c r="AB191" i="8" s="1"/>
  <c r="AE145" i="8"/>
  <c r="Y155" i="8"/>
  <c r="Y156" i="8" s="1"/>
  <c r="S194" i="8"/>
  <c r="V67" i="8"/>
  <c r="V68" i="8" s="1"/>
  <c r="V69" i="8" s="1"/>
  <c r="V70" i="8" s="1"/>
  <c r="V71" i="8" s="1"/>
  <c r="AK181" i="8"/>
  <c r="AH85" i="8"/>
  <c r="P135" i="8"/>
  <c r="P136" i="8" s="1"/>
  <c r="P137" i="8" s="1"/>
  <c r="P138" i="8" s="1"/>
  <c r="P139" i="8" s="1"/>
  <c r="P140" i="8" s="1"/>
  <c r="AB196" i="8"/>
  <c r="AB197" i="8" s="1"/>
  <c r="AB198" i="8" s="1"/>
  <c r="AB199" i="8" s="1"/>
  <c r="AB200" i="8" s="1"/>
  <c r="AB201" i="8" s="1"/>
  <c r="AH153" i="8"/>
  <c r="S44" i="8"/>
  <c r="S45" i="8" s="1"/>
  <c r="P69" i="8"/>
  <c r="P70" i="8" s="1"/>
  <c r="P71" i="8" s="1"/>
  <c r="P72" i="8" s="1"/>
  <c r="AH178" i="8"/>
  <c r="AH179" i="8" s="1"/>
  <c r="Y36" i="8"/>
  <c r="Y63" i="8"/>
  <c r="Y64" i="8" s="1"/>
  <c r="AB144" i="8"/>
  <c r="AE168" i="8"/>
  <c r="AE169" i="8" s="1"/>
  <c r="AE170" i="8" s="1"/>
  <c r="AE171" i="8" s="1"/>
  <c r="AE172" i="8" s="1"/>
  <c r="AE173" i="8" s="1"/>
  <c r="S82" i="8"/>
  <c r="AB105" i="8"/>
  <c r="AE102" i="8"/>
  <c r="AE103" i="8" s="1"/>
  <c r="AE104" i="8" s="1"/>
  <c r="AE105" i="8" s="1"/>
  <c r="S85" i="8"/>
  <c r="S86" i="8" s="1"/>
  <c r="S87" i="8" s="1"/>
  <c r="S88" i="8" s="1"/>
  <c r="S89" i="8" s="1"/>
  <c r="S90" i="8" s="1"/>
  <c r="S91" i="8" s="1"/>
  <c r="S92" i="8" s="1"/>
  <c r="S93" i="8" s="1"/>
  <c r="AB187" i="8"/>
  <c r="AE101" i="8"/>
  <c r="P195" i="8"/>
  <c r="AK203" i="8"/>
  <c r="S164" i="8"/>
  <c r="AH101" i="8"/>
  <c r="AH102" i="8" s="1"/>
  <c r="AH103" i="8" s="1"/>
  <c r="V37" i="8"/>
  <c r="V38" i="8" s="1"/>
  <c r="V39" i="8" s="1"/>
  <c r="V40" i="8" s="1"/>
  <c r="V41" i="8" s="1"/>
  <c r="V42" i="8" s="1"/>
  <c r="V43" i="8" s="1"/>
  <c r="V44" i="8" s="1"/>
  <c r="V45" i="8" s="1"/>
  <c r="V46" i="8" s="1"/>
  <c r="V47" i="8" s="1"/>
  <c r="V48" i="8" s="1"/>
  <c r="V49" i="8" s="1"/>
  <c r="V50" i="8" s="1"/>
  <c r="V51" i="8" s="1"/>
  <c r="V52" i="8" s="1"/>
  <c r="V53" i="8" s="1"/>
  <c r="V54" i="8" s="1"/>
  <c r="V55" i="8" s="1"/>
  <c r="AE78" i="8"/>
  <c r="P168" i="8"/>
  <c r="S29" i="8"/>
  <c r="AE200" i="8"/>
  <c r="S95" i="8"/>
  <c r="S96" i="8" s="1"/>
  <c r="S97" i="8" s="1"/>
  <c r="S98" i="8" s="1"/>
  <c r="S150" i="8"/>
  <c r="S151" i="8" s="1"/>
  <c r="AH136" i="8"/>
  <c r="AH205" i="8"/>
  <c r="AB164" i="8"/>
  <c r="S125" i="8"/>
  <c r="S126" i="8" s="1"/>
  <c r="S127" i="8" s="1"/>
  <c r="S128" i="8" s="1"/>
  <c r="S129" i="8" s="1"/>
  <c r="S130" i="8" s="1"/>
  <c r="S131" i="8" s="1"/>
  <c r="S132" i="8" s="1"/>
  <c r="S133" i="8" s="1"/>
  <c r="S134" i="8" s="1"/>
  <c r="S135" i="8" s="1"/>
  <c r="S136" i="8" s="1"/>
  <c r="S137" i="8" s="1"/>
  <c r="S138" i="8" s="1"/>
  <c r="S139" i="8" s="1"/>
  <c r="S140" i="8" s="1"/>
  <c r="S141" i="8" s="1"/>
  <c r="S142" i="8" s="1"/>
  <c r="AH171" i="8"/>
  <c r="AH172" i="8" s="1"/>
  <c r="AH173" i="8" s="1"/>
  <c r="AH174" i="8" s="1"/>
  <c r="AK200" i="8"/>
  <c r="AH170" i="8"/>
  <c r="AH191" i="8"/>
  <c r="V72" i="8"/>
  <c r="AE74" i="8"/>
  <c r="J3" i="12"/>
  <c r="J14" i="12" s="1"/>
  <c r="V108" i="8"/>
  <c r="V109" i="8" s="1"/>
  <c r="V110" i="8" s="1"/>
  <c r="V111" i="8" s="1"/>
  <c r="S52" i="8"/>
  <c r="S53" i="8" s="1"/>
  <c r="S54" i="8" s="1"/>
  <c r="S55" i="8" s="1"/>
  <c r="S56" i="8" s="1"/>
  <c r="S94" i="8"/>
  <c r="AE206" i="8"/>
  <c r="V89" i="8"/>
  <c r="V90" i="8" s="1"/>
  <c r="V174" i="8"/>
  <c r="V175" i="8" s="1"/>
  <c r="Y194" i="8"/>
  <c r="Y87" i="8"/>
  <c r="Y88" i="8" s="1"/>
  <c r="Y89" i="8" s="1"/>
  <c r="V87" i="8"/>
  <c r="V88" i="8" s="1"/>
  <c r="AH196" i="8"/>
  <c r="AE185" i="8"/>
  <c r="V165" i="8"/>
  <c r="V166" i="8" s="1"/>
  <c r="V167" i="8" s="1"/>
  <c r="S24" i="8"/>
  <c r="S25" i="8" s="1"/>
  <c r="S26" i="8" s="1"/>
  <c r="S27" i="8" s="1"/>
  <c r="S28" i="8" s="1"/>
  <c r="S78" i="8"/>
  <c r="S79" i="8" s="1"/>
  <c r="S80" i="8" s="1"/>
  <c r="S81" i="8" s="1"/>
  <c r="AB151" i="8"/>
  <c r="AB152" i="8" s="1"/>
  <c r="V21" i="8"/>
  <c r="V22" i="8" s="1"/>
  <c r="V23" i="8" s="1"/>
  <c r="V16" i="8"/>
  <c r="P159" i="8"/>
  <c r="P160" i="8" s="1"/>
  <c r="P161" i="8" s="1"/>
  <c r="P162" i="8" s="1"/>
  <c r="P163" i="8" s="1"/>
  <c r="P164" i="8" s="1"/>
  <c r="P165" i="8" s="1"/>
  <c r="P166" i="8" s="1"/>
  <c r="P167" i="8" s="1"/>
  <c r="S101" i="8"/>
  <c r="S102" i="8" s="1"/>
  <c r="S103" i="8" s="1"/>
  <c r="S104" i="8" s="1"/>
  <c r="S105" i="8" s="1"/>
  <c r="S106" i="8" s="1"/>
  <c r="S107" i="8" s="1"/>
  <c r="S108" i="8" s="1"/>
  <c r="S109" i="8" s="1"/>
  <c r="S57" i="8"/>
  <c r="Y118" i="8"/>
  <c r="AH108" i="8"/>
  <c r="AH155" i="8"/>
  <c r="AH156" i="8" s="1"/>
  <c r="AH157" i="8" s="1"/>
  <c r="S84" i="8"/>
  <c r="V120" i="8"/>
  <c r="V121" i="8" s="1"/>
  <c r="V122" i="8" s="1"/>
  <c r="V123" i="8" s="1"/>
  <c r="V124" i="8" s="1"/>
  <c r="V125" i="8" s="1"/>
  <c r="V126" i="8" s="1"/>
  <c r="V127" i="8" s="1"/>
  <c r="V128" i="8" s="1"/>
  <c r="V32" i="8"/>
  <c r="V33" i="8" s="1"/>
  <c r="V56" i="8"/>
  <c r="M45" i="6"/>
  <c r="O45" i="6" s="1"/>
  <c r="P181" i="8"/>
  <c r="P182" i="8" s="1"/>
  <c r="P183" i="8" s="1"/>
  <c r="P184" i="8" s="1"/>
  <c r="P185" i="8" s="1"/>
  <c r="V29" i="8"/>
  <c r="V30" i="8" s="1"/>
  <c r="V31" i="8" s="1"/>
  <c r="Y47" i="8"/>
  <c r="Y48" i="8" s="1"/>
  <c r="Y49" i="8" s="1"/>
  <c r="Y50" i="8" s="1"/>
  <c r="Y51" i="8" s="1"/>
  <c r="Y52" i="8" s="1"/>
  <c r="P151" i="8"/>
  <c r="P152" i="8" s="1"/>
  <c r="P153" i="8" s="1"/>
  <c r="P154" i="8" s="1"/>
  <c r="P155" i="8" s="1"/>
  <c r="P156" i="8" s="1"/>
  <c r="V151" i="8"/>
  <c r="V152" i="8" s="1"/>
  <c r="V153" i="8" s="1"/>
  <c r="V154" i="8" s="1"/>
  <c r="V155" i="8" s="1"/>
  <c r="V156" i="8" s="1"/>
  <c r="V157" i="8" s="1"/>
  <c r="V158" i="8" s="1"/>
  <c r="V159" i="8" s="1"/>
  <c r="V160" i="8" s="1"/>
  <c r="V161" i="8" s="1"/>
  <c r="V162" i="8" s="1"/>
  <c r="S162" i="8"/>
  <c r="AE94" i="8"/>
  <c r="AE95" i="8" s="1"/>
  <c r="AE96" i="8" s="1"/>
  <c r="AE97" i="8" s="1"/>
  <c r="AE98" i="8" s="1"/>
  <c r="AE99" i="8" s="1"/>
  <c r="AK204" i="8"/>
  <c r="AK205" i="8" s="1"/>
  <c r="Y119" i="8"/>
  <c r="Y120" i="8" s="1"/>
  <c r="Y121" i="8" s="1"/>
  <c r="Y122" i="8" s="1"/>
  <c r="S120" i="8"/>
  <c r="S121" i="8" s="1"/>
  <c r="Y199" i="8"/>
  <c r="AH109" i="8"/>
  <c r="P104" i="8"/>
  <c r="P105" i="8" s="1"/>
  <c r="P106" i="8" s="1"/>
  <c r="P107" i="8" s="1"/>
  <c r="AE140" i="8"/>
  <c r="AE141" i="8" s="1"/>
  <c r="AH86" i="8"/>
  <c r="AH87" i="8" s="1"/>
  <c r="AH88" i="8" s="1"/>
  <c r="AH89" i="8" s="1"/>
  <c r="AH90" i="8" s="1"/>
  <c r="AH91" i="8" s="1"/>
  <c r="AH92" i="8" s="1"/>
  <c r="AH93" i="8" s="1"/>
  <c r="AH94" i="8" s="1"/>
  <c r="AH95" i="8" s="1"/>
  <c r="AH96" i="8" s="1"/>
  <c r="AH97" i="8" s="1"/>
  <c r="Y85" i="8"/>
  <c r="V78" i="8"/>
  <c r="AE160" i="8"/>
  <c r="AE161" i="8" s="1"/>
  <c r="AE162" i="8" s="1"/>
  <c r="AE163" i="8" s="1"/>
  <c r="AE164" i="8" s="1"/>
  <c r="AE165" i="8" s="1"/>
  <c r="AH183" i="8"/>
  <c r="AH184" i="8" s="1"/>
  <c r="AH185" i="8" s="1"/>
  <c r="AH186" i="8" s="1"/>
  <c r="AH187" i="8" s="1"/>
  <c r="AH188" i="8" s="1"/>
  <c r="AH189" i="8" s="1"/>
  <c r="S10" i="8"/>
  <c r="S11" i="8" s="1"/>
  <c r="S12" i="8" s="1"/>
  <c r="S13" i="8" s="1"/>
  <c r="S14" i="8" s="1"/>
  <c r="S15" i="8" s="1"/>
  <c r="S16" i="8" s="1"/>
  <c r="AK10" i="8"/>
  <c r="AK11" i="8" s="1"/>
  <c r="AK12" i="8" s="1"/>
  <c r="AK13" i="8" s="1"/>
  <c r="AK14" i="8" s="1"/>
  <c r="AK15" i="8" s="1"/>
  <c r="AK16" i="8" s="1"/>
  <c r="AK17" i="8" s="1"/>
  <c r="AK18" i="8" s="1"/>
  <c r="AK19" i="8" s="1"/>
  <c r="AK20" i="8" s="1"/>
  <c r="AK21" i="8" s="1"/>
  <c r="AK22" i="8" s="1"/>
  <c r="AK23" i="8" s="1"/>
  <c r="AK24" i="8" s="1"/>
  <c r="AK25" i="8" s="1"/>
  <c r="AK26" i="8" s="1"/>
  <c r="AK27" i="8" s="1"/>
  <c r="AK28" i="8" s="1"/>
  <c r="AK29" i="8" s="1"/>
  <c r="AK30" i="8" s="1"/>
  <c r="AK31" i="8" s="1"/>
  <c r="AK32" i="8" s="1"/>
  <c r="AK33" i="8" s="1"/>
  <c r="AK34" i="8" s="1"/>
  <c r="AK35" i="8" s="1"/>
  <c r="AK36" i="8" s="1"/>
  <c r="AK37" i="8" s="1"/>
  <c r="AK38" i="8" s="1"/>
  <c r="AK39" i="8" s="1"/>
  <c r="AK40" i="8" s="1"/>
  <c r="AK41" i="8" s="1"/>
  <c r="AK42" i="8" s="1"/>
  <c r="AK43" i="8" s="1"/>
  <c r="AK44" i="8" s="1"/>
  <c r="AK45" i="8" s="1"/>
  <c r="AK46" i="8" s="1"/>
  <c r="AK47" i="8" s="1"/>
  <c r="AK48" i="8" s="1"/>
  <c r="AK49" i="8" s="1"/>
  <c r="AK50" i="8" s="1"/>
  <c r="AK51" i="8" s="1"/>
  <c r="AK52" i="8" s="1"/>
  <c r="AK53" i="8" s="1"/>
  <c r="AK54" i="8" s="1"/>
  <c r="AK55" i="8" s="1"/>
  <c r="AK56" i="8" s="1"/>
  <c r="AK57" i="8" s="1"/>
  <c r="AK58" i="8" s="1"/>
  <c r="AK59" i="8" s="1"/>
  <c r="AK60" i="8" s="1"/>
  <c r="AK61" i="8" s="1"/>
  <c r="AK62" i="8" s="1"/>
  <c r="AK63" i="8" s="1"/>
  <c r="AK64" i="8" s="1"/>
  <c r="AK65" i="8" s="1"/>
  <c r="AK66" i="8" s="1"/>
  <c r="AK67" i="8" s="1"/>
  <c r="AK68" i="8" s="1"/>
  <c r="AK69" i="8" s="1"/>
  <c r="AK70" i="8" s="1"/>
  <c r="AK71" i="8" s="1"/>
  <c r="AK72" i="8" s="1"/>
  <c r="AK73" i="8" s="1"/>
  <c r="AK74" i="8" s="1"/>
  <c r="AK75" i="8" s="1"/>
  <c r="AK76" i="8" s="1"/>
  <c r="AK77" i="8" s="1"/>
  <c r="AK78" i="8" s="1"/>
  <c r="AK79" i="8" s="1"/>
  <c r="AK80" i="8" s="1"/>
  <c r="AK81" i="8" s="1"/>
  <c r="AK82" i="8" s="1"/>
  <c r="AK83" i="8" s="1"/>
  <c r="AK84" i="8" s="1"/>
  <c r="AK85" i="8" s="1"/>
  <c r="AK86" i="8" s="1"/>
  <c r="AK87" i="8" s="1"/>
  <c r="AK88" i="8" s="1"/>
  <c r="AK89" i="8" s="1"/>
  <c r="AK90" i="8" s="1"/>
  <c r="AK91" i="8" s="1"/>
  <c r="AK92" i="8" s="1"/>
  <c r="AK93" i="8" s="1"/>
  <c r="AK94" i="8" s="1"/>
  <c r="AK95" i="8" s="1"/>
  <c r="AK96" i="8" s="1"/>
  <c r="AK97" i="8" s="1"/>
  <c r="AK98" i="8" s="1"/>
  <c r="AK99" i="8" s="1"/>
  <c r="AK100" i="8" s="1"/>
  <c r="AK101" i="8" s="1"/>
  <c r="AK102" i="8" s="1"/>
  <c r="AK103" i="8" s="1"/>
  <c r="AK104" i="8" s="1"/>
  <c r="AK105" i="8" s="1"/>
  <c r="AK106" i="8" s="1"/>
  <c r="AK107" i="8" s="1"/>
  <c r="AK108" i="8" s="1"/>
  <c r="AK109" i="8" s="1"/>
  <c r="AK110" i="8" s="1"/>
  <c r="AK111" i="8" s="1"/>
  <c r="AK112" i="8" s="1"/>
  <c r="AK113" i="8" s="1"/>
  <c r="AK114" i="8" s="1"/>
  <c r="AK115" i="8" s="1"/>
  <c r="AK116" i="8" s="1"/>
  <c r="AK117" i="8" s="1"/>
  <c r="AK118" i="8" s="1"/>
  <c r="AK119" i="8" s="1"/>
  <c r="AK120" i="8" s="1"/>
  <c r="AK121" i="8" s="1"/>
  <c r="AK122" i="8" s="1"/>
  <c r="AK123" i="8" s="1"/>
  <c r="AK124" i="8" s="1"/>
  <c r="AK125" i="8" s="1"/>
  <c r="AK126" i="8" s="1"/>
  <c r="AK127" i="8" s="1"/>
  <c r="AK128" i="8" s="1"/>
  <c r="AK129" i="8" s="1"/>
  <c r="AK130" i="8" s="1"/>
  <c r="AK131" i="8" s="1"/>
  <c r="AK132" i="8" s="1"/>
  <c r="AK133" i="8" s="1"/>
  <c r="AK134" i="8" s="1"/>
  <c r="AK135" i="8" s="1"/>
  <c r="AK136" i="8" s="1"/>
  <c r="AK137" i="8" s="1"/>
  <c r="AK138" i="8" s="1"/>
  <c r="AK139" i="8" s="1"/>
  <c r="AK140" i="8" s="1"/>
  <c r="AK141" i="8" s="1"/>
  <c r="AK142" i="8" s="1"/>
  <c r="AK143" i="8" s="1"/>
  <c r="AK144" i="8" s="1"/>
  <c r="AK145" i="8" s="1"/>
  <c r="AK146" i="8" s="1"/>
  <c r="AK147" i="8" s="1"/>
  <c r="AK148" i="8" s="1"/>
  <c r="AK149" i="8" s="1"/>
  <c r="AK150" i="8" s="1"/>
  <c r="AK151" i="8" s="1"/>
  <c r="AK152" i="8" s="1"/>
  <c r="AK153" i="8" s="1"/>
  <c r="AK154" i="8" s="1"/>
  <c r="AK155" i="8" s="1"/>
  <c r="AK156" i="8" s="1"/>
  <c r="AK157" i="8" s="1"/>
  <c r="AK158" i="8" s="1"/>
  <c r="AK159" i="8" s="1"/>
  <c r="AK160" i="8" s="1"/>
  <c r="AK161" i="8" s="1"/>
  <c r="AK162" i="8" s="1"/>
  <c r="AK163" i="8" s="1"/>
  <c r="AK164" i="8" s="1"/>
  <c r="AK165" i="8" s="1"/>
  <c r="AK166" i="8" s="1"/>
  <c r="AK167" i="8" s="1"/>
  <c r="AK168" i="8" s="1"/>
  <c r="AK169" i="8" s="1"/>
  <c r="AK170" i="8" s="1"/>
  <c r="AK171" i="8" s="1"/>
  <c r="AK172" i="8" s="1"/>
  <c r="AK173" i="8" s="1"/>
  <c r="AK174" i="8" s="1"/>
  <c r="AK175" i="8" s="1"/>
  <c r="AK176" i="8" s="1"/>
  <c r="AK177" i="8" s="1"/>
  <c r="AK178" i="8" s="1"/>
  <c r="AB178" i="8"/>
  <c r="R12" i="12"/>
  <c r="Y198" i="8"/>
  <c r="S145" i="8"/>
  <c r="AO21" i="8"/>
  <c r="AO106" i="8"/>
  <c r="AO63" i="8"/>
  <c r="AO128" i="8"/>
  <c r="AO86" i="8"/>
  <c r="AO66" i="8"/>
  <c r="AO105" i="8"/>
  <c r="AO205" i="8"/>
  <c r="AO122" i="8"/>
  <c r="AO12" i="8"/>
  <c r="AO18" i="8"/>
  <c r="AO131" i="8"/>
  <c r="AO35" i="8"/>
  <c r="AO88" i="8"/>
  <c r="AO186" i="8"/>
  <c r="AO98" i="8"/>
  <c r="AO78" i="8"/>
  <c r="AO108" i="8"/>
  <c r="AO156" i="8"/>
  <c r="AO182" i="8"/>
  <c r="AO175" i="8"/>
  <c r="AO165" i="8"/>
  <c r="AO141" i="8"/>
  <c r="AO200" i="8"/>
  <c r="AO36" i="8"/>
  <c r="AO159" i="8"/>
  <c r="AO71" i="8"/>
  <c r="AO149" i="8"/>
  <c r="AO167" i="8"/>
  <c r="AO121" i="8"/>
  <c r="AO134" i="8"/>
  <c r="AO151" i="8"/>
  <c r="AO189" i="8"/>
  <c r="AO38" i="8"/>
  <c r="AO183" i="8"/>
  <c r="AO64" i="8"/>
  <c r="AO177" i="8"/>
  <c r="AO103" i="8"/>
  <c r="AO95" i="8"/>
  <c r="AO127" i="8"/>
  <c r="AO28" i="8"/>
  <c r="AO114" i="8"/>
  <c r="AO193" i="8"/>
  <c r="AO10" i="8"/>
  <c r="E5" i="8" s="1"/>
  <c r="E6" i="8" s="1"/>
  <c r="AO157" i="8"/>
  <c r="AO197" i="8"/>
  <c r="AO130" i="8"/>
  <c r="AO194" i="8"/>
  <c r="AO47" i="8"/>
  <c r="AO203" i="8"/>
  <c r="AO192" i="8"/>
  <c r="AO117" i="8"/>
  <c r="AO107" i="8"/>
  <c r="AO39" i="8"/>
  <c r="AO160" i="8"/>
  <c r="AO75" i="8"/>
  <c r="AO53" i="8"/>
  <c r="AO62" i="8"/>
  <c r="AO132" i="8"/>
  <c r="AO154" i="8"/>
  <c r="AO23" i="8"/>
  <c r="AO82" i="8"/>
  <c r="AO67" i="8"/>
  <c r="AO48" i="8"/>
  <c r="AO120" i="8"/>
  <c r="AO37" i="8"/>
  <c r="AO109" i="8"/>
  <c r="AO143" i="8"/>
  <c r="AO93" i="8"/>
  <c r="AO65" i="8"/>
  <c r="AO68" i="8"/>
  <c r="AO195" i="8"/>
  <c r="AO90" i="8"/>
  <c r="AO172" i="8"/>
  <c r="AO22" i="8"/>
  <c r="AO94" i="8"/>
  <c r="AO148" i="8"/>
  <c r="AO161" i="8"/>
  <c r="D25" i="8"/>
  <c r="AO126" i="8"/>
  <c r="AO202" i="8"/>
  <c r="AO188" i="8"/>
  <c r="AO79" i="8"/>
  <c r="AO168" i="8"/>
  <c r="AO199" i="8"/>
  <c r="AO129" i="8"/>
  <c r="AO51" i="8"/>
  <c r="AO76" i="8"/>
  <c r="AO84" i="8"/>
  <c r="AO112" i="8"/>
  <c r="AO97" i="8"/>
  <c r="AO72" i="8"/>
  <c r="AO187" i="8"/>
  <c r="AO119" i="8"/>
  <c r="AO180" i="8"/>
  <c r="AO196" i="8"/>
  <c r="AO123" i="8"/>
  <c r="AO34" i="8"/>
  <c r="AO142" i="8"/>
  <c r="AO57" i="8"/>
  <c r="AO178" i="8"/>
  <c r="AO166" i="8"/>
  <c r="AO32" i="8"/>
  <c r="AO49" i="8"/>
  <c r="AO135" i="8"/>
  <c r="AO29" i="8"/>
  <c r="AO124" i="8"/>
  <c r="AO55" i="8"/>
  <c r="AO19" i="8"/>
  <c r="AO27" i="8"/>
  <c r="AO77" i="8"/>
  <c r="AO42" i="8"/>
  <c r="AO144" i="8"/>
  <c r="AO155" i="8"/>
  <c r="AO83" i="8"/>
  <c r="AO201" i="8"/>
  <c r="AO58" i="8"/>
  <c r="AO59" i="8"/>
  <c r="AO147" i="8"/>
  <c r="AO31" i="8"/>
  <c r="AO146" i="8"/>
  <c r="AO16" i="8"/>
  <c r="AO99" i="8"/>
  <c r="AO118" i="8"/>
  <c r="AO87" i="8"/>
  <c r="AO162" i="8"/>
  <c r="AO17" i="8"/>
  <c r="AO11" i="8"/>
  <c r="AO40" i="8"/>
  <c r="AO13" i="8"/>
  <c r="AO101" i="8"/>
  <c r="AO173" i="8"/>
  <c r="AO43" i="8"/>
  <c r="AO190" i="8"/>
  <c r="AO145" i="8"/>
  <c r="AO56" i="8"/>
  <c r="AO73" i="8"/>
  <c r="AO116" i="8"/>
  <c r="AO158" i="8"/>
  <c r="AO204" i="8"/>
  <c r="AO89" i="8"/>
  <c r="AO15" i="8"/>
  <c r="AO44" i="8"/>
  <c r="AO46" i="8"/>
  <c r="AO25" i="8"/>
  <c r="AO33" i="8"/>
  <c r="AO115" i="8"/>
  <c r="AO60" i="8"/>
  <c r="AO139" i="8"/>
  <c r="AO45" i="8"/>
  <c r="AO52" i="8"/>
  <c r="AO104" i="8"/>
  <c r="AO181" i="8"/>
  <c r="AO113" i="8"/>
  <c r="AO9" i="8"/>
  <c r="AO169" i="8"/>
  <c r="AO179" i="8"/>
  <c r="AO153" i="8"/>
  <c r="AO150" i="8"/>
  <c r="AO185" i="8"/>
  <c r="AO163" i="8"/>
  <c r="AO74" i="8"/>
  <c r="AO198" i="8"/>
  <c r="AO125" i="8"/>
  <c r="AO41" i="8"/>
  <c r="AO91" i="8"/>
  <c r="AO184" i="8"/>
  <c r="AO176" i="8"/>
  <c r="AO26" i="8"/>
  <c r="AO170" i="8"/>
  <c r="AO138" i="8"/>
  <c r="AO100" i="8"/>
  <c r="AO30" i="8"/>
  <c r="AO164" i="8"/>
  <c r="AO140" i="8"/>
  <c r="AO174" i="8"/>
  <c r="AO171" i="8"/>
  <c r="AO96" i="8"/>
  <c r="AO81" i="8"/>
  <c r="AO24" i="8"/>
  <c r="AO85" i="8"/>
  <c r="AO136" i="8"/>
  <c r="AO191" i="8"/>
  <c r="AO69" i="8"/>
  <c r="AO61" i="8"/>
  <c r="AO70" i="8"/>
  <c r="AO137" i="8"/>
  <c r="AO92" i="8"/>
  <c r="AO20" i="8"/>
  <c r="AO152" i="8"/>
  <c r="AO80" i="8"/>
  <c r="AO50" i="8"/>
  <c r="AO206" i="8"/>
  <c r="AO133" i="8"/>
  <c r="AO110" i="8"/>
  <c r="AO54" i="8"/>
  <c r="AO14" i="8"/>
  <c r="AO102" i="8"/>
  <c r="AO111" i="8"/>
  <c r="AE90" i="8"/>
  <c r="AE91" i="8" s="1"/>
  <c r="AK189" i="8"/>
  <c r="AK190" i="8" s="1"/>
  <c r="AK191" i="8" s="1"/>
  <c r="AK192" i="8" s="1"/>
  <c r="S22" i="8"/>
  <c r="AE197" i="8"/>
  <c r="Y53" i="8"/>
  <c r="Y54" i="8" s="1"/>
  <c r="Y55" i="8" s="1"/>
  <c r="Y56" i="8" s="1"/>
  <c r="Y57" i="8" s="1"/>
  <c r="AQ25" i="3"/>
  <c r="AD30" i="3"/>
  <c r="AE109" i="8"/>
  <c r="P197" i="8"/>
  <c r="P198" i="8" s="1"/>
  <c r="P199" i="8" s="1"/>
  <c r="P200" i="8" s="1"/>
  <c r="Y109" i="8"/>
  <c r="AQ148" i="8"/>
  <c r="AQ65" i="8"/>
  <c r="AQ165" i="8"/>
  <c r="AQ68" i="8"/>
  <c r="AQ81" i="8"/>
  <c r="AQ161" i="8"/>
  <c r="AQ56" i="8"/>
  <c r="AQ123" i="8"/>
  <c r="AQ37" i="8"/>
  <c r="AQ193" i="8"/>
  <c r="AQ62" i="8"/>
  <c r="AQ94" i="8"/>
  <c r="AQ166" i="8"/>
  <c r="AQ187" i="8"/>
  <c r="AQ131" i="8"/>
  <c r="AQ198" i="8"/>
  <c r="AQ10" i="8"/>
  <c r="AQ92" i="8"/>
  <c r="AQ29" i="8"/>
  <c r="AQ107" i="8"/>
  <c r="AQ106" i="8"/>
  <c r="AQ133" i="8"/>
  <c r="AQ143" i="8"/>
  <c r="AQ63" i="8"/>
  <c r="AQ200" i="8"/>
  <c r="AQ192" i="8"/>
  <c r="AQ181" i="8"/>
  <c r="AQ79" i="8"/>
  <c r="AQ185" i="8"/>
  <c r="AQ96" i="8"/>
  <c r="AQ180" i="8"/>
  <c r="AQ67" i="8"/>
  <c r="AQ145" i="8"/>
  <c r="AQ42" i="8"/>
  <c r="AQ189" i="8"/>
  <c r="AQ31" i="8"/>
  <c r="AQ174" i="8"/>
  <c r="AQ167" i="8"/>
  <c r="AQ125" i="8"/>
  <c r="AQ57" i="8"/>
  <c r="AQ95" i="8"/>
  <c r="AQ82" i="8"/>
  <c r="AQ172" i="8"/>
  <c r="AQ163" i="8"/>
  <c r="AQ169" i="8"/>
  <c r="AQ179" i="8"/>
  <c r="AQ132" i="8"/>
  <c r="AQ70" i="8"/>
  <c r="AQ103" i="8"/>
  <c r="AQ204" i="8"/>
  <c r="AQ34" i="8"/>
  <c r="AQ76" i="8"/>
  <c r="AQ134" i="8"/>
  <c r="AQ139" i="8"/>
  <c r="AQ98" i="8"/>
  <c r="AQ113" i="8"/>
  <c r="AQ202" i="8"/>
  <c r="AQ140" i="8"/>
  <c r="AQ146" i="8"/>
  <c r="AQ121" i="8"/>
  <c r="AQ108" i="8"/>
  <c r="AQ171" i="8"/>
  <c r="AQ21" i="8"/>
  <c r="AQ32" i="8"/>
  <c r="AQ178" i="8"/>
  <c r="AQ197" i="8"/>
  <c r="AQ61" i="8"/>
  <c r="AQ101" i="8"/>
  <c r="AQ69" i="8"/>
  <c r="F25" i="8"/>
  <c r="AQ206" i="8"/>
  <c r="AQ86" i="8"/>
  <c r="AQ16" i="8"/>
  <c r="AQ11" i="8"/>
  <c r="AQ28" i="8"/>
  <c r="AQ122" i="8"/>
  <c r="AQ78" i="8"/>
  <c r="AQ83" i="8"/>
  <c r="AQ137" i="8"/>
  <c r="AQ40" i="8"/>
  <c r="AQ39" i="8"/>
  <c r="AQ87" i="8"/>
  <c r="AQ89" i="8"/>
  <c r="AQ23" i="8"/>
  <c r="AQ75" i="8"/>
  <c r="AQ155" i="8"/>
  <c r="AQ116" i="8"/>
  <c r="AQ175" i="8"/>
  <c r="AQ184" i="8"/>
  <c r="AQ154" i="8"/>
  <c r="AQ144" i="8"/>
  <c r="AQ182" i="8"/>
  <c r="AQ38" i="8"/>
  <c r="AQ124" i="8"/>
  <c r="AQ91" i="8"/>
  <c r="AQ138" i="8"/>
  <c r="AQ111" i="8"/>
  <c r="AQ33" i="8"/>
  <c r="AQ153" i="8"/>
  <c r="AQ119" i="8"/>
  <c r="AQ205" i="8"/>
  <c r="AQ136" i="8"/>
  <c r="AQ114" i="8"/>
  <c r="AQ84" i="8"/>
  <c r="AQ100" i="8"/>
  <c r="AQ104" i="8"/>
  <c r="AQ128" i="8"/>
  <c r="AQ30" i="8"/>
  <c r="AQ164" i="8"/>
  <c r="AQ195" i="8"/>
  <c r="AQ203" i="8"/>
  <c r="AQ64" i="8"/>
  <c r="AQ24" i="8"/>
  <c r="AQ170" i="8"/>
  <c r="AQ77" i="8"/>
  <c r="AQ191" i="8"/>
  <c r="AQ90" i="8"/>
  <c r="AQ14" i="8"/>
  <c r="AQ20" i="8"/>
  <c r="AQ36" i="8"/>
  <c r="AQ156" i="8"/>
  <c r="AQ158" i="8"/>
  <c r="AQ130" i="8"/>
  <c r="AQ9" i="8"/>
  <c r="AQ72" i="8"/>
  <c r="AQ43" i="8"/>
  <c r="AQ88" i="8"/>
  <c r="AQ93" i="8"/>
  <c r="AQ44" i="8"/>
  <c r="AQ147" i="8"/>
  <c r="AQ194" i="8"/>
  <c r="AQ199" i="8"/>
  <c r="AQ173" i="8"/>
  <c r="AQ188" i="8"/>
  <c r="AQ126" i="8"/>
  <c r="AQ17" i="8"/>
  <c r="AQ102" i="8"/>
  <c r="AQ18" i="8"/>
  <c r="AQ141" i="8"/>
  <c r="AQ186" i="8"/>
  <c r="AQ176" i="8"/>
  <c r="AQ12" i="8"/>
  <c r="AQ129" i="8"/>
  <c r="AQ118" i="8"/>
  <c r="AQ66" i="8"/>
  <c r="AQ85" i="8"/>
  <c r="AQ110" i="8"/>
  <c r="AQ159" i="8"/>
  <c r="AQ22" i="8"/>
  <c r="AQ160" i="8"/>
  <c r="AQ13" i="8"/>
  <c r="AQ71" i="8"/>
  <c r="AQ19" i="8"/>
  <c r="AQ27" i="8"/>
  <c r="AQ190" i="8"/>
  <c r="AQ105" i="8"/>
  <c r="AQ60" i="8"/>
  <c r="AQ26" i="8"/>
  <c r="AQ157" i="8"/>
  <c r="AQ15" i="8"/>
  <c r="AQ151" i="8"/>
  <c r="AQ149" i="8"/>
  <c r="AQ150" i="8"/>
  <c r="AQ183" i="8"/>
  <c r="AQ74" i="8"/>
  <c r="AQ41" i="8"/>
  <c r="AQ35" i="8"/>
  <c r="AQ152" i="8"/>
  <c r="AQ162" i="8"/>
  <c r="AQ142" i="8"/>
  <c r="AQ168" i="8"/>
  <c r="AQ201" i="8"/>
  <c r="AQ97" i="8"/>
  <c r="AQ135" i="8"/>
  <c r="AQ115" i="8"/>
  <c r="AQ127" i="8"/>
  <c r="AQ112" i="8"/>
  <c r="AQ109" i="8"/>
  <c r="AQ99" i="8"/>
  <c r="AQ25" i="8"/>
  <c r="AQ80" i="8"/>
  <c r="AQ120" i="8"/>
  <c r="AQ73" i="8"/>
  <c r="AQ58" i="8"/>
  <c r="AQ196" i="8"/>
  <c r="V134" i="8"/>
  <c r="V129" i="8"/>
  <c r="AB72" i="8"/>
  <c r="AB73" i="8" s="1"/>
  <c r="AB74" i="8" s="1"/>
  <c r="Y18" i="8"/>
  <c r="Y19" i="8" s="1"/>
  <c r="Y20" i="8" s="1"/>
  <c r="AB117" i="8"/>
  <c r="V79" i="8"/>
  <c r="S187" i="8"/>
  <c r="AM26" i="8"/>
  <c r="AM34" i="8"/>
  <c r="AM184" i="8"/>
  <c r="AM31" i="8"/>
  <c r="AM18" i="8"/>
  <c r="AM189" i="8"/>
  <c r="AM24" i="8"/>
  <c r="AM182" i="8"/>
  <c r="AM40" i="8"/>
  <c r="AM38" i="8"/>
  <c r="AM23" i="8"/>
  <c r="AM17" i="8"/>
  <c r="AM30" i="8"/>
  <c r="AM195" i="8"/>
  <c r="AM9" i="8"/>
  <c r="AM186" i="8"/>
  <c r="AM183" i="8"/>
  <c r="AM27" i="8"/>
  <c r="AM191" i="8"/>
  <c r="AM21" i="8"/>
  <c r="AM13" i="8"/>
  <c r="AM196" i="8"/>
  <c r="AM202" i="8"/>
  <c r="AM11" i="8"/>
  <c r="AM10" i="8"/>
  <c r="AM22" i="8"/>
  <c r="AM35" i="8"/>
  <c r="AM194" i="8"/>
  <c r="AM42" i="8"/>
  <c r="B25" i="8"/>
  <c r="AM185" i="8"/>
  <c r="AM200" i="8"/>
  <c r="AM203" i="8"/>
  <c r="AM12" i="8"/>
  <c r="AM197" i="8"/>
  <c r="AM37" i="8"/>
  <c r="AM20" i="8"/>
  <c r="AM19" i="8"/>
  <c r="AM14" i="8"/>
  <c r="AM39" i="8"/>
  <c r="AM181" i="8"/>
  <c r="AM41" i="8"/>
  <c r="AM36" i="8"/>
  <c r="AM187" i="8"/>
  <c r="AM199" i="8"/>
  <c r="AM204" i="8"/>
  <c r="AM206" i="8"/>
  <c r="AM193" i="8"/>
  <c r="AM33" i="8"/>
  <c r="AM192" i="8"/>
  <c r="AM29" i="8"/>
  <c r="AM201" i="8"/>
  <c r="AM43" i="8"/>
  <c r="AM25" i="8"/>
  <c r="AM190" i="8"/>
  <c r="AM198" i="8"/>
  <c r="AM16" i="8"/>
  <c r="AM28" i="8"/>
  <c r="AM32" i="8"/>
  <c r="AM15" i="8"/>
  <c r="AM44" i="8"/>
  <c r="AM188" i="8"/>
  <c r="AH162" i="8"/>
  <c r="V91" i="8"/>
  <c r="V135" i="8"/>
  <c r="V136" i="8" s="1"/>
  <c r="V137" i="8" s="1"/>
  <c r="V138" i="8" s="1"/>
  <c r="V139" i="8" s="1"/>
  <c r="V140" i="8" s="1"/>
  <c r="V141" i="8" s="1"/>
  <c r="V142" i="8" s="1"/>
  <c r="V132" i="8"/>
  <c r="AB153" i="8"/>
  <c r="AB154" i="8" s="1"/>
  <c r="AB155" i="8" s="1"/>
  <c r="AB156" i="8" s="1"/>
  <c r="AB157" i="8" s="1"/>
  <c r="AB158" i="8" s="1"/>
  <c r="AB159" i="8" s="1"/>
  <c r="AB160" i="8" s="1"/>
  <c r="AB161" i="8" s="1"/>
  <c r="AB162" i="8" s="1"/>
  <c r="AR43" i="8"/>
  <c r="AR173" i="8"/>
  <c r="AR167" i="8"/>
  <c r="AR125" i="8"/>
  <c r="AR75" i="8"/>
  <c r="AR158" i="8"/>
  <c r="AR34" i="8"/>
  <c r="AR156" i="8"/>
  <c r="AR79" i="8"/>
  <c r="AR175" i="8"/>
  <c r="AR84" i="8"/>
  <c r="AR155" i="8"/>
  <c r="AR169" i="8"/>
  <c r="AR172" i="8"/>
  <c r="AR77" i="8"/>
  <c r="AR200" i="8"/>
  <c r="AR203" i="8"/>
  <c r="AR154" i="8"/>
  <c r="AR76" i="8"/>
  <c r="AR146" i="8"/>
  <c r="AR96" i="8"/>
  <c r="AR116" i="8"/>
  <c r="AR98" i="8"/>
  <c r="AR100" i="8"/>
  <c r="AR92" i="8"/>
  <c r="AR138" i="8"/>
  <c r="AR108" i="8"/>
  <c r="AR129" i="8"/>
  <c r="AR145" i="8"/>
  <c r="AR196" i="8"/>
  <c r="AR24" i="8"/>
  <c r="AR118" i="8"/>
  <c r="AR163" i="8"/>
  <c r="AR32" i="8"/>
  <c r="AR181" i="8"/>
  <c r="AR14" i="8"/>
  <c r="AR94" i="8"/>
  <c r="AR122" i="8"/>
  <c r="AR33" i="8"/>
  <c r="AR162" i="8"/>
  <c r="AR90" i="8"/>
  <c r="AR44" i="8"/>
  <c r="AR80" i="8"/>
  <c r="AR141" i="8"/>
  <c r="AR198" i="8"/>
  <c r="AR192" i="8"/>
  <c r="AR113" i="8"/>
  <c r="AR38" i="8"/>
  <c r="AR82" i="8"/>
  <c r="AR171" i="8"/>
  <c r="AR45" i="8"/>
  <c r="AR70" i="8"/>
  <c r="AR133" i="8"/>
  <c r="AR78" i="8"/>
  <c r="AR185" i="8"/>
  <c r="AR120" i="8"/>
  <c r="AR202" i="8"/>
  <c r="AR88" i="8"/>
  <c r="AR26" i="8"/>
  <c r="AR83" i="8"/>
  <c r="AR140" i="8"/>
  <c r="AR99" i="8"/>
  <c r="AR41" i="8"/>
  <c r="AR199" i="8"/>
  <c r="AR191" i="8"/>
  <c r="AR30" i="8"/>
  <c r="AR31" i="8"/>
  <c r="AR177" i="8"/>
  <c r="AR190" i="8"/>
  <c r="AR35" i="8"/>
  <c r="AR197" i="8"/>
  <c r="AR114" i="8"/>
  <c r="AR72" i="8"/>
  <c r="AR137" i="8"/>
  <c r="AR204" i="8"/>
  <c r="AR13" i="8"/>
  <c r="AR128" i="8"/>
  <c r="AR143" i="8"/>
  <c r="AR149" i="8"/>
  <c r="AR89" i="8"/>
  <c r="AR10" i="8"/>
  <c r="AR18" i="8"/>
  <c r="AR147" i="8"/>
  <c r="AR29" i="8"/>
  <c r="AR189" i="8"/>
  <c r="AR160" i="8"/>
  <c r="AR201" i="8"/>
  <c r="AR28" i="8"/>
  <c r="AR103" i="8"/>
  <c r="AR195" i="8"/>
  <c r="AR150" i="8"/>
  <c r="AR21" i="8"/>
  <c r="AR193" i="8"/>
  <c r="AR184" i="8"/>
  <c r="AR71" i="8"/>
  <c r="AR130" i="8"/>
  <c r="AR105" i="8"/>
  <c r="AR121" i="8"/>
  <c r="AR107" i="8"/>
  <c r="AR164" i="8"/>
  <c r="AR168" i="8"/>
  <c r="AR106" i="8"/>
  <c r="AR11" i="8"/>
  <c r="AR16" i="8"/>
  <c r="AR102" i="8"/>
  <c r="AR15" i="8"/>
  <c r="AR159" i="8"/>
  <c r="AR179" i="8"/>
  <c r="AR74" i="8"/>
  <c r="AR25" i="8"/>
  <c r="AR151" i="8"/>
  <c r="AR144" i="8"/>
  <c r="AR27" i="8"/>
  <c r="AR124" i="8"/>
  <c r="AR40" i="8"/>
  <c r="AR17" i="8"/>
  <c r="G25" i="8"/>
  <c r="AR111" i="8"/>
  <c r="AR127" i="8"/>
  <c r="AR180" i="8"/>
  <c r="AR205" i="8"/>
  <c r="AR104" i="8"/>
  <c r="AR95" i="8"/>
  <c r="AR110" i="8"/>
  <c r="AR183" i="8"/>
  <c r="AR178" i="8"/>
  <c r="AR86" i="8"/>
  <c r="AR115" i="8"/>
  <c r="AR142" i="8"/>
  <c r="AR136" i="8"/>
  <c r="AR123" i="8"/>
  <c r="AR93" i="8"/>
  <c r="AR20" i="8"/>
  <c r="AR131" i="8"/>
  <c r="AR87" i="8"/>
  <c r="AR109" i="8"/>
  <c r="AR101" i="8"/>
  <c r="AR194" i="8"/>
  <c r="AR165" i="8"/>
  <c r="AR19" i="8"/>
  <c r="AR117" i="8"/>
  <c r="AR206" i="8"/>
  <c r="AR37" i="8"/>
  <c r="AR9" i="8"/>
  <c r="AR182" i="8"/>
  <c r="AR46" i="8"/>
  <c r="AR68" i="8"/>
  <c r="AR186" i="8"/>
  <c r="AR132" i="8"/>
  <c r="AR153" i="8"/>
  <c r="AR134" i="8"/>
  <c r="AR176" i="8"/>
  <c r="AR157" i="8"/>
  <c r="AR36" i="8"/>
  <c r="AR112" i="8"/>
  <c r="AR166" i="8"/>
  <c r="AR23" i="8"/>
  <c r="AR42" i="8"/>
  <c r="AR174" i="8"/>
  <c r="AR91" i="8"/>
  <c r="AR126" i="8"/>
  <c r="AR148" i="8"/>
  <c r="AR119" i="8"/>
  <c r="AR187" i="8"/>
  <c r="AR139" i="8"/>
  <c r="AR12" i="8"/>
  <c r="AR188" i="8"/>
  <c r="AR161" i="8"/>
  <c r="AR81" i="8"/>
  <c r="AR39" i="8"/>
  <c r="AR22" i="8"/>
  <c r="AR97" i="8"/>
  <c r="AR152" i="8"/>
  <c r="AR135" i="8"/>
  <c r="AR170" i="8"/>
  <c r="AR85" i="8"/>
  <c r="AH46" i="8"/>
  <c r="AH47" i="8" s="1"/>
  <c r="AH48" i="8" s="1"/>
  <c r="AH49" i="8" s="1"/>
  <c r="AB123" i="8"/>
  <c r="AB124" i="8" s="1"/>
  <c r="AB125" i="8" s="1"/>
  <c r="AB126" i="8" s="1"/>
  <c r="AB127" i="8" s="1"/>
  <c r="AB128" i="8" s="1"/>
  <c r="AB129" i="8" s="1"/>
  <c r="AB130" i="8" s="1"/>
  <c r="AB131" i="8" s="1"/>
  <c r="AB132" i="8" s="1"/>
  <c r="AB133" i="8" s="1"/>
  <c r="AB134" i="8" s="1"/>
  <c r="AB135" i="8" s="1"/>
  <c r="AB136" i="8" s="1"/>
  <c r="AB137" i="8" s="1"/>
  <c r="AB138" i="8" s="1"/>
  <c r="AB139" i="8" s="1"/>
  <c r="AB140" i="8" s="1"/>
  <c r="AB141" i="8" s="1"/>
  <c r="AB142" i="8" s="1"/>
  <c r="AB143" i="8" s="1"/>
  <c r="AB188" i="8"/>
  <c r="V168" i="8"/>
  <c r="P77" i="8"/>
  <c r="AH98" i="8"/>
  <c r="AE75" i="8"/>
  <c r="AE76" i="8" s="1"/>
  <c r="P93" i="8"/>
  <c r="P94" i="8" s="1"/>
  <c r="P95" i="8" s="1"/>
  <c r="P96" i="8" s="1"/>
  <c r="AB116" i="8"/>
  <c r="AK183" i="8"/>
  <c r="Y93" i="8"/>
  <c r="Y94" i="8" s="1"/>
  <c r="Y95" i="8" s="1"/>
  <c r="Y96" i="8" s="1"/>
  <c r="Y97" i="8" s="1"/>
  <c r="AH51" i="8"/>
  <c r="AH52" i="8" s="1"/>
  <c r="AH53" i="8" s="1"/>
  <c r="AH54" i="8" s="1"/>
  <c r="AH55" i="8" s="1"/>
  <c r="AH56" i="8" s="1"/>
  <c r="AH57" i="8" s="1"/>
  <c r="AH58" i="8" s="1"/>
  <c r="AH59" i="8" s="1"/>
  <c r="AH60" i="8" s="1"/>
  <c r="AH61" i="8" s="1"/>
  <c r="Y160" i="8"/>
  <c r="S17" i="8"/>
  <c r="AE10" i="8"/>
  <c r="AE11" i="8" s="1"/>
  <c r="AE12" i="8" s="1"/>
  <c r="AE13" i="8" s="1"/>
  <c r="AE14" i="8" s="1"/>
  <c r="AE15" i="8" s="1"/>
  <c r="AE16" i="8" s="1"/>
  <c r="AE17" i="8" s="1"/>
  <c r="AE18" i="8" s="1"/>
  <c r="AE19" i="8" s="1"/>
  <c r="AE20" i="8" s="1"/>
  <c r="AE21" i="8" s="1"/>
  <c r="AE22" i="8" s="1"/>
  <c r="AE23" i="8" s="1"/>
  <c r="AE24" i="8" s="1"/>
  <c r="AE25" i="8" s="1"/>
  <c r="AE26" i="8" s="1"/>
  <c r="AE27" i="8" s="1"/>
  <c r="AE28" i="8" s="1"/>
  <c r="AE29" i="8" s="1"/>
  <c r="AE30" i="8" s="1"/>
  <c r="AE31" i="8" s="1"/>
  <c r="AE32" i="8" s="1"/>
  <c r="AE33" i="8" s="1"/>
  <c r="AE34" i="8" s="1"/>
  <c r="AE35" i="8" s="1"/>
  <c r="AE36" i="8" s="1"/>
  <c r="AE37" i="8" s="1"/>
  <c r="AE38" i="8" s="1"/>
  <c r="AE39" i="8" s="1"/>
  <c r="AE40" i="8" s="1"/>
  <c r="AE41" i="8" s="1"/>
  <c r="AE42" i="8" s="1"/>
  <c r="AE43" i="8" s="1"/>
  <c r="AE44" i="8" s="1"/>
  <c r="AE45" i="8" s="1"/>
  <c r="AE46" i="8" s="1"/>
  <c r="AE47" i="8" s="1"/>
  <c r="AE48" i="8" s="1"/>
  <c r="AE49" i="8" s="1"/>
  <c r="AE50" i="8" s="1"/>
  <c r="AE51" i="8" s="1"/>
  <c r="AE52" i="8" s="1"/>
  <c r="AE53" i="8" s="1"/>
  <c r="AE54" i="8" s="1"/>
  <c r="AE55" i="8" s="1"/>
  <c r="AE56" i="8" s="1"/>
  <c r="AE57" i="8" s="1"/>
  <c r="AE58" i="8" s="1"/>
  <c r="AE59" i="8" s="1"/>
  <c r="AE60" i="8" s="1"/>
  <c r="AE61" i="8" s="1"/>
  <c r="AE62" i="8" s="1"/>
  <c r="AE63" i="8" s="1"/>
  <c r="AE64" i="8" s="1"/>
  <c r="AE65" i="8" s="1"/>
  <c r="AE66" i="8" s="1"/>
  <c r="AE67" i="8" s="1"/>
  <c r="AE68" i="8" s="1"/>
  <c r="AE69" i="8" s="1"/>
  <c r="AR69" i="8" s="1"/>
  <c r="S124" i="8"/>
  <c r="Y21" i="8"/>
  <c r="Y22" i="8" s="1"/>
  <c r="Y23" i="8" s="1"/>
  <c r="Y24" i="8" s="1"/>
  <c r="AB193" i="8"/>
  <c r="AB194" i="8" s="1"/>
  <c r="P116" i="8"/>
  <c r="P117" i="8" s="1"/>
  <c r="P118" i="8" s="1"/>
  <c r="AB76" i="8"/>
  <c r="V107" i="8"/>
  <c r="AE159" i="8"/>
  <c r="AE71" i="8"/>
  <c r="AE72" i="8" s="1"/>
  <c r="AB195" i="8"/>
  <c r="AK184" i="8"/>
  <c r="AK185" i="8" s="1"/>
  <c r="AE186" i="8"/>
  <c r="AE187" i="8" s="1"/>
  <c r="V57" i="8"/>
  <c r="V58" i="8" s="1"/>
  <c r="AE82" i="8"/>
  <c r="V65" i="8"/>
  <c r="AK180" i="8"/>
  <c r="Y190" i="8"/>
  <c r="Y40" i="8"/>
  <c r="Y41" i="8" s="1"/>
  <c r="Y42" i="8" s="1"/>
  <c r="Y43" i="8" s="1"/>
  <c r="Y44" i="8" s="1"/>
  <c r="Y45" i="8" s="1"/>
  <c r="Y37" i="8"/>
  <c r="Y38" i="8" s="1"/>
  <c r="S47" i="8"/>
  <c r="S48" i="8" s="1"/>
  <c r="S49" i="8" s="1"/>
  <c r="S50" i="8" s="1"/>
  <c r="P202" i="8"/>
  <c r="P203" i="8" s="1"/>
  <c r="P204" i="8" s="1"/>
  <c r="P205" i="8" s="1"/>
  <c r="AM205" i="8" s="1"/>
  <c r="AH158" i="8"/>
  <c r="AB206" i="8"/>
  <c r="AB165" i="8"/>
  <c r="AB166" i="8" s="1"/>
  <c r="AB167" i="8" s="1"/>
  <c r="AB168" i="8" s="1"/>
  <c r="AB169" i="8" s="1"/>
  <c r="AB170" i="8" s="1"/>
  <c r="AB171" i="8" s="1"/>
  <c r="AB172" i="8" s="1"/>
  <c r="AB173" i="8" s="1"/>
  <c r="AB174" i="8" s="1"/>
  <c r="Y90" i="8"/>
  <c r="V171" i="8"/>
  <c r="V172" i="8" s="1"/>
  <c r="AE139" i="8"/>
  <c r="AQ45" i="8"/>
  <c r="AR47" i="8"/>
  <c r="AT47" i="8"/>
  <c r="AM45" i="8"/>
  <c r="AQ177" i="8"/>
  <c r="I41" i="6"/>
  <c r="I54" i="6"/>
  <c r="M55" i="6"/>
  <c r="I50" i="6"/>
  <c r="I34" i="6"/>
  <c r="K9" i="3"/>
  <c r="K10" i="3" s="1"/>
  <c r="K11" i="3" s="1"/>
  <c r="K12" i="3" s="1"/>
  <c r="K13" i="3" s="1"/>
  <c r="K14" i="3" s="1"/>
  <c r="BV48" i="8"/>
  <c r="AT48" i="8" s="1"/>
  <c r="BA46" i="8"/>
  <c r="AM46" i="8" s="1"/>
  <c r="BP48" i="8"/>
  <c r="AR48" i="8" s="1"/>
  <c r="BM46" i="8"/>
  <c r="AQ46" i="8" s="1"/>
  <c r="AD26" i="3" l="1"/>
  <c r="AD43" i="3"/>
  <c r="AD21" i="3"/>
  <c r="AD49" i="3"/>
  <c r="AD47" i="3"/>
  <c r="AD23" i="3"/>
  <c r="AD44" i="3"/>
  <c r="I5" i="8"/>
  <c r="I6" i="8" s="1"/>
  <c r="AD53" i="3"/>
  <c r="AD4" i="3"/>
  <c r="AF4" i="3" s="1"/>
  <c r="AD55" i="3"/>
  <c r="AD35" i="3"/>
  <c r="AD13" i="3"/>
  <c r="AD5" i="3"/>
  <c r="AD42" i="3"/>
  <c r="AD46" i="3"/>
  <c r="AH6" i="3"/>
  <c r="AH17" i="3"/>
  <c r="AD29" i="3"/>
  <c r="AD3" i="3"/>
  <c r="AF41" i="3" s="1"/>
  <c r="AD17" i="3"/>
  <c r="AD27" i="3"/>
  <c r="AD9" i="3"/>
  <c r="AD12" i="3"/>
  <c r="AD40" i="3"/>
  <c r="AD22" i="3"/>
  <c r="AD6" i="3"/>
  <c r="AD8" i="3"/>
  <c r="AD48" i="3"/>
  <c r="AD32" i="3"/>
  <c r="AD39" i="3"/>
  <c r="AD45" i="3"/>
  <c r="AD25" i="3"/>
  <c r="AD11" i="3"/>
  <c r="AD50" i="3"/>
  <c r="M34" i="6"/>
  <c r="M54" i="6"/>
  <c r="M41" i="6"/>
  <c r="O55" i="6"/>
  <c r="M50" i="6"/>
  <c r="K15" i="3"/>
  <c r="K16" i="3" s="1"/>
  <c r="K17" i="3" s="1"/>
  <c r="K18" i="3" s="1"/>
  <c r="BM47" i="8"/>
  <c r="AQ47" i="8" s="1"/>
  <c r="BP49" i="8"/>
  <c r="AR49" i="8" s="1"/>
  <c r="BA47" i="8"/>
  <c r="AM47" i="8" s="1"/>
  <c r="BV49" i="8"/>
  <c r="AT49" i="8" s="1"/>
  <c r="AF22" i="3" l="1"/>
  <c r="AF25" i="3"/>
  <c r="AF26" i="3"/>
  <c r="AF12" i="3"/>
  <c r="AF46" i="3"/>
  <c r="AB59" i="3" s="1"/>
  <c r="AF9" i="3"/>
  <c r="AF44" i="3"/>
  <c r="AF30" i="3"/>
  <c r="AF32" i="3"/>
  <c r="AF27" i="3"/>
  <c r="AF5" i="3"/>
  <c r="AF23" i="3"/>
  <c r="AF48" i="3"/>
  <c r="AF17" i="3"/>
  <c r="AF13" i="3"/>
  <c r="AF47" i="3"/>
  <c r="AF11" i="3"/>
  <c r="AF43" i="3"/>
  <c r="AF40" i="3"/>
  <c r="AF53" i="3"/>
  <c r="AF45" i="3"/>
  <c r="AF36" i="3"/>
  <c r="AF39" i="3"/>
  <c r="AF42" i="3"/>
  <c r="AF8" i="3"/>
  <c r="AF3" i="3"/>
  <c r="Z67" i="3"/>
  <c r="AF18" i="3"/>
  <c r="Z69" i="3"/>
  <c r="AF34" i="3"/>
  <c r="Z68" i="3"/>
  <c r="AF54" i="3"/>
  <c r="AF31" i="3"/>
  <c r="AF38" i="3"/>
  <c r="AF15" i="3"/>
  <c r="Z66" i="3"/>
  <c r="AF10" i="3"/>
  <c r="AF51" i="3"/>
  <c r="AF19" i="3"/>
  <c r="AF16" i="3"/>
  <c r="AF33" i="3"/>
  <c r="Z65" i="3"/>
  <c r="AF35" i="3"/>
  <c r="AF49" i="3"/>
  <c r="AF50" i="3"/>
  <c r="AF6" i="3"/>
  <c r="AF29" i="3"/>
  <c r="AF55" i="3"/>
  <c r="AF21" i="3"/>
  <c r="AG25" i="3"/>
  <c r="AU6" i="3"/>
  <c r="AG48" i="3"/>
  <c r="AG21" i="3"/>
  <c r="AG45" i="3"/>
  <c r="AG27" i="3"/>
  <c r="AG41" i="3"/>
  <c r="AH16" i="3"/>
  <c r="AG13" i="3"/>
  <c r="AG4" i="3"/>
  <c r="AG54" i="3"/>
  <c r="AG30" i="3"/>
  <c r="AG29" i="3"/>
  <c r="AG43" i="3"/>
  <c r="AG53" i="3"/>
  <c r="AG49" i="3"/>
  <c r="AG17" i="3"/>
  <c r="AG22" i="3"/>
  <c r="AG15" i="3"/>
  <c r="AG32" i="3"/>
  <c r="AG16" i="3"/>
  <c r="AG8" i="3"/>
  <c r="AG6" i="3"/>
  <c r="AG55" i="3"/>
  <c r="AG35" i="3"/>
  <c r="AG33" i="3"/>
  <c r="AG34" i="3"/>
  <c r="AG23" i="3"/>
  <c r="AG40" i="3"/>
  <c r="AG26" i="3"/>
  <c r="AG31" i="3"/>
  <c r="AG38" i="3"/>
  <c r="AG44" i="3"/>
  <c r="AG9" i="3"/>
  <c r="AG50" i="3"/>
  <c r="AG42" i="3"/>
  <c r="AG47" i="3"/>
  <c r="AG18" i="3"/>
  <c r="AG3" i="3"/>
  <c r="AG12" i="3"/>
  <c r="AH20" i="3"/>
  <c r="AG51" i="3"/>
  <c r="AG36" i="3"/>
  <c r="AG10" i="3"/>
  <c r="AG11" i="3"/>
  <c r="AG39" i="3"/>
  <c r="AG46" i="3"/>
  <c r="AG19" i="3"/>
  <c r="AG5" i="3"/>
  <c r="O34" i="6"/>
  <c r="O41" i="6"/>
  <c r="O54" i="6"/>
  <c r="O50" i="6"/>
  <c r="K19" i="3"/>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BV50" i="8"/>
  <c r="AT50" i="8" s="1"/>
  <c r="BP50" i="8"/>
  <c r="AR50" i="8" s="1"/>
  <c r="BA48" i="8"/>
  <c r="BM48" i="8"/>
  <c r="AQ48" i="8" s="1"/>
  <c r="AC59" i="3"/>
  <c r="AA61" i="3" l="1"/>
  <c r="AA62" i="3"/>
  <c r="AA63" i="3"/>
  <c r="Z63" i="3" s="1"/>
  <c r="AB63" i="3" s="1"/>
  <c r="AA60" i="3"/>
  <c r="Z60" i="3" s="1"/>
  <c r="AB60" i="3" s="1"/>
  <c r="K188" i="3"/>
  <c r="K189" i="3" s="1"/>
  <c r="K190" i="3" s="1"/>
  <c r="K191" i="3" s="1"/>
  <c r="K192" i="3" s="1"/>
  <c r="K193" i="3" s="1"/>
  <c r="K194" i="3" s="1"/>
  <c r="K195" i="3" s="1"/>
  <c r="K196" i="3" s="1"/>
  <c r="K197" i="3" s="1"/>
  <c r="K198" i="3" s="1"/>
  <c r="K199" i="3" s="1"/>
  <c r="K200" i="3" s="1"/>
  <c r="K201" i="3" s="1"/>
  <c r="K202" i="3" s="1"/>
  <c r="K203" i="3" s="1"/>
  <c r="K204" i="3" s="1"/>
  <c r="K205" i="3" s="1"/>
  <c r="I123" i="2" s="1"/>
  <c r="J123" i="2" s="1"/>
  <c r="BM49" i="8"/>
  <c r="AQ49" i="8" s="1"/>
  <c r="BA49" i="8"/>
  <c r="AM49" i="8" s="1"/>
  <c r="BP51" i="8"/>
  <c r="AR51" i="8" s="1"/>
  <c r="BV51" i="8"/>
  <c r="AT51" i="8" s="1"/>
  <c r="AC63" i="3"/>
  <c r="AC60" i="3"/>
  <c r="Z62" i="3" l="1"/>
  <c r="AB62" i="3" s="1"/>
  <c r="Z61" i="3"/>
  <c r="AB61" i="3" s="1"/>
  <c r="I60" i="2"/>
  <c r="J60" i="2" s="1"/>
  <c r="C18" i="3"/>
  <c r="I45" i="2"/>
  <c r="J45" i="2" s="1"/>
  <c r="I7" i="2"/>
  <c r="J7" i="2" s="1"/>
  <c r="I4" i="2"/>
  <c r="J4" i="2" s="1"/>
  <c r="I164" i="2"/>
  <c r="J164" i="2" s="1"/>
  <c r="I153" i="2"/>
  <c r="J153" i="2" s="1"/>
  <c r="I34" i="2"/>
  <c r="J34" i="2" s="1"/>
  <c r="I5" i="2"/>
  <c r="J5" i="2" s="1"/>
  <c r="I141" i="2"/>
  <c r="J141" i="2" s="1"/>
  <c r="I175" i="2"/>
  <c r="J175" i="2" s="1"/>
  <c r="I194" i="2"/>
  <c r="J194" i="2" s="1"/>
  <c r="I150" i="2"/>
  <c r="J150" i="2" s="1"/>
  <c r="I103" i="2"/>
  <c r="J103" i="2" s="1"/>
  <c r="I152" i="2"/>
  <c r="J152" i="2" s="1"/>
  <c r="I82" i="2"/>
  <c r="J82" i="2" s="1"/>
  <c r="I27" i="2"/>
  <c r="J27" i="2" s="1"/>
  <c r="I166" i="2"/>
  <c r="J166" i="2" s="1"/>
  <c r="I169" i="2"/>
  <c r="J169" i="2" s="1"/>
  <c r="I72" i="2"/>
  <c r="J72" i="2" s="1"/>
  <c r="I95" i="2"/>
  <c r="J95" i="2" s="1"/>
  <c r="I100" i="2"/>
  <c r="J100" i="2" s="1"/>
  <c r="I191" i="2"/>
  <c r="J191" i="2" s="1"/>
  <c r="I140" i="2"/>
  <c r="J140" i="2" s="1"/>
  <c r="I17" i="2"/>
  <c r="J17" i="2" s="1"/>
  <c r="I65" i="2"/>
  <c r="J65" i="2" s="1"/>
  <c r="I133" i="2"/>
  <c r="J133" i="2" s="1"/>
  <c r="I134" i="2"/>
  <c r="J134" i="2" s="1"/>
  <c r="I180" i="2"/>
  <c r="J180" i="2" s="1"/>
  <c r="I6" i="2"/>
  <c r="J6" i="2" s="1"/>
  <c r="I122" i="2"/>
  <c r="J122" i="2" s="1"/>
  <c r="I132" i="2"/>
  <c r="J132" i="2" s="1"/>
  <c r="I117" i="2"/>
  <c r="J117" i="2" s="1"/>
  <c r="I32" i="2"/>
  <c r="J32" i="2" s="1"/>
  <c r="I70" i="2"/>
  <c r="J70" i="2" s="1"/>
  <c r="I96" i="2"/>
  <c r="J96" i="2" s="1"/>
  <c r="I142" i="2"/>
  <c r="J142" i="2" s="1"/>
  <c r="I200" i="2"/>
  <c r="J200" i="2" s="1"/>
  <c r="I120" i="2"/>
  <c r="J120" i="2" s="1"/>
  <c r="I13" i="2"/>
  <c r="J13" i="2" s="1"/>
  <c r="I63" i="2"/>
  <c r="J63" i="2" s="1"/>
  <c r="I90" i="2"/>
  <c r="J90" i="2" s="1"/>
  <c r="I41" i="2"/>
  <c r="J41" i="2" s="1"/>
  <c r="I178" i="2"/>
  <c r="J178" i="2" s="1"/>
  <c r="I110" i="2"/>
  <c r="J110" i="2" s="1"/>
  <c r="I204" i="2"/>
  <c r="J204" i="2" s="1"/>
  <c r="I21" i="2"/>
  <c r="J21" i="2" s="1"/>
  <c r="I79" i="2"/>
  <c r="J79" i="2" s="1"/>
  <c r="I186" i="2"/>
  <c r="J186" i="2" s="1"/>
  <c r="I73" i="2"/>
  <c r="J73" i="2" s="1"/>
  <c r="I53" i="2"/>
  <c r="J53" i="2" s="1"/>
  <c r="I118" i="2"/>
  <c r="J118" i="2" s="1"/>
  <c r="I137" i="2"/>
  <c r="J137" i="2" s="1"/>
  <c r="I184" i="2"/>
  <c r="J184" i="2" s="1"/>
  <c r="I156" i="2"/>
  <c r="J156" i="2" s="1"/>
  <c r="I116" i="2"/>
  <c r="J116" i="2" s="1"/>
  <c r="I138" i="2"/>
  <c r="J138" i="2" s="1"/>
  <c r="I161" i="2"/>
  <c r="J161" i="2" s="1"/>
  <c r="I170" i="2"/>
  <c r="J170" i="2" s="1"/>
  <c r="I36" i="2"/>
  <c r="J36" i="2" s="1"/>
  <c r="I188" i="2"/>
  <c r="J188" i="2" s="1"/>
  <c r="I171" i="2"/>
  <c r="J171" i="2" s="1"/>
  <c r="I139" i="2"/>
  <c r="J139" i="2" s="1"/>
  <c r="I43" i="2"/>
  <c r="J43" i="2" s="1"/>
  <c r="I48" i="2"/>
  <c r="J48" i="2" s="1"/>
  <c r="I183" i="2"/>
  <c r="J183" i="2" s="1"/>
  <c r="I189" i="2"/>
  <c r="J189" i="2" s="1"/>
  <c r="I91" i="2"/>
  <c r="J91" i="2" s="1"/>
  <c r="I147" i="2"/>
  <c r="J147" i="2" s="1"/>
  <c r="I58" i="2"/>
  <c r="J58" i="2" s="1"/>
  <c r="I14" i="2"/>
  <c r="J14" i="2" s="1"/>
  <c r="I42" i="2"/>
  <c r="J42" i="2" s="1"/>
  <c r="I57" i="2"/>
  <c r="J57" i="2" s="1"/>
  <c r="I114" i="2"/>
  <c r="J114" i="2" s="1"/>
  <c r="I106" i="2"/>
  <c r="J106" i="2" s="1"/>
  <c r="I168" i="2"/>
  <c r="J168" i="2" s="1"/>
  <c r="I47" i="2"/>
  <c r="J47" i="2" s="1"/>
  <c r="I101" i="2"/>
  <c r="J101" i="2" s="1"/>
  <c r="I190" i="2"/>
  <c r="J190" i="2" s="1"/>
  <c r="I44" i="2"/>
  <c r="J44" i="2" s="1"/>
  <c r="I177" i="2"/>
  <c r="J177" i="2" s="1"/>
  <c r="I193" i="2"/>
  <c r="J193" i="2" s="1"/>
  <c r="I29" i="2"/>
  <c r="J29" i="2" s="1"/>
  <c r="I181" i="2"/>
  <c r="J181" i="2" s="1"/>
  <c r="I10" i="2"/>
  <c r="J10" i="2" s="1"/>
  <c r="I154" i="2"/>
  <c r="J154" i="2" s="1"/>
  <c r="I111" i="2"/>
  <c r="J111" i="2" s="1"/>
  <c r="I160" i="2"/>
  <c r="J160" i="2" s="1"/>
  <c r="I39" i="2"/>
  <c r="J39" i="2" s="1"/>
  <c r="I129" i="2"/>
  <c r="J129" i="2" s="1"/>
  <c r="I112" i="2"/>
  <c r="J112" i="2" s="1"/>
  <c r="I15" i="2"/>
  <c r="J15" i="2" s="1"/>
  <c r="I12" i="2"/>
  <c r="J12" i="2" s="1"/>
  <c r="I173" i="2"/>
  <c r="J173" i="2" s="1"/>
  <c r="I165" i="2"/>
  <c r="J165" i="2" s="1"/>
  <c r="I185" i="2"/>
  <c r="J185" i="2" s="1"/>
  <c r="I81" i="2"/>
  <c r="J81" i="2" s="1"/>
  <c r="I50" i="2"/>
  <c r="J50" i="2" s="1"/>
  <c r="I18" i="2"/>
  <c r="J18" i="2" s="1"/>
  <c r="I182" i="2"/>
  <c r="J182" i="2" s="1"/>
  <c r="I23" i="2"/>
  <c r="J23" i="2" s="1"/>
  <c r="I24" i="2"/>
  <c r="J24" i="2" s="1"/>
  <c r="I78" i="2"/>
  <c r="J78" i="2" s="1"/>
  <c r="I66" i="2"/>
  <c r="J66" i="2" s="1"/>
  <c r="I109" i="2"/>
  <c r="J109" i="2" s="1"/>
  <c r="I146" i="2"/>
  <c r="J146" i="2" s="1"/>
  <c r="I145" i="2"/>
  <c r="J145" i="2" s="1"/>
  <c r="I85" i="2"/>
  <c r="J85" i="2" s="1"/>
  <c r="I88" i="2"/>
  <c r="J88" i="2" s="1"/>
  <c r="I125" i="2"/>
  <c r="J125" i="2" s="1"/>
  <c r="I25" i="2"/>
  <c r="J25" i="2" s="1"/>
  <c r="I196" i="2"/>
  <c r="J196" i="2" s="1"/>
  <c r="I135" i="2"/>
  <c r="J135" i="2" s="1"/>
  <c r="I83" i="2"/>
  <c r="J83" i="2" s="1"/>
  <c r="I174" i="2"/>
  <c r="J174" i="2" s="1"/>
  <c r="I74" i="2"/>
  <c r="J74" i="2" s="1"/>
  <c r="I107" i="2"/>
  <c r="J107" i="2" s="1"/>
  <c r="I167" i="2"/>
  <c r="J167" i="2" s="1"/>
  <c r="I92" i="2"/>
  <c r="J92" i="2" s="1"/>
  <c r="I157" i="2"/>
  <c r="J157" i="2" s="1"/>
  <c r="I198" i="2"/>
  <c r="J198" i="2" s="1"/>
  <c r="I201" i="2"/>
  <c r="J201" i="2" s="1"/>
  <c r="I94" i="2"/>
  <c r="J94" i="2" s="1"/>
  <c r="I121" i="2"/>
  <c r="J121" i="2" s="1"/>
  <c r="I163" i="2"/>
  <c r="J163" i="2" s="1"/>
  <c r="I28" i="2"/>
  <c r="J28" i="2" s="1"/>
  <c r="I33" i="2"/>
  <c r="J33" i="2" s="1"/>
  <c r="I93" i="2"/>
  <c r="J93" i="2" s="1"/>
  <c r="I99" i="2"/>
  <c r="J99" i="2" s="1"/>
  <c r="I144" i="2"/>
  <c r="J144" i="2" s="1"/>
  <c r="I35" i="2"/>
  <c r="J35" i="2" s="1"/>
  <c r="I59" i="2"/>
  <c r="J59" i="2" s="1"/>
  <c r="I127" i="2"/>
  <c r="J127" i="2" s="1"/>
  <c r="I158" i="2"/>
  <c r="J158" i="2" s="1"/>
  <c r="I31" i="2"/>
  <c r="J31" i="2" s="1"/>
  <c r="I124" i="2"/>
  <c r="J124" i="2" s="1"/>
  <c r="I148" i="2"/>
  <c r="J148" i="2" s="1"/>
  <c r="I30" i="2"/>
  <c r="J30" i="2" s="1"/>
  <c r="I195" i="2"/>
  <c r="J195" i="2" s="1"/>
  <c r="I67" i="2"/>
  <c r="J67" i="2" s="1"/>
  <c r="I64" i="2"/>
  <c r="J64" i="2" s="1"/>
  <c r="I11" i="2"/>
  <c r="J11" i="2" s="1"/>
  <c r="I98" i="2"/>
  <c r="J98" i="2" s="1"/>
  <c r="I119" i="2"/>
  <c r="J119" i="2" s="1"/>
  <c r="I187" i="2"/>
  <c r="J187" i="2" s="1"/>
  <c r="I86" i="2"/>
  <c r="J86" i="2" s="1"/>
  <c r="I172" i="2"/>
  <c r="J172" i="2" s="1"/>
  <c r="I69" i="2"/>
  <c r="J69" i="2" s="1"/>
  <c r="I143" i="2"/>
  <c r="J143" i="2" s="1"/>
  <c r="I113" i="2"/>
  <c r="J113" i="2" s="1"/>
  <c r="I16" i="2"/>
  <c r="J16" i="2" s="1"/>
  <c r="I80" i="2"/>
  <c r="J80" i="2" s="1"/>
  <c r="I115" i="2"/>
  <c r="J115" i="2" s="1"/>
  <c r="I102" i="2"/>
  <c r="J102" i="2" s="1"/>
  <c r="I75" i="2"/>
  <c r="J75" i="2" s="1"/>
  <c r="I197" i="2"/>
  <c r="J197" i="2" s="1"/>
  <c r="I22" i="2"/>
  <c r="J22" i="2" s="1"/>
  <c r="I136" i="2"/>
  <c r="J136" i="2" s="1"/>
  <c r="I155" i="2"/>
  <c r="J155" i="2" s="1"/>
  <c r="I51" i="2"/>
  <c r="J51" i="2" s="1"/>
  <c r="I179" i="2"/>
  <c r="J179" i="2" s="1"/>
  <c r="I202" i="2"/>
  <c r="J202" i="2" s="1"/>
  <c r="I203" i="2"/>
  <c r="J203" i="2" s="1"/>
  <c r="I37" i="2"/>
  <c r="J37" i="2" s="1"/>
  <c r="I76" i="2"/>
  <c r="J76" i="2" s="1"/>
  <c r="I19" i="2"/>
  <c r="J19" i="2" s="1"/>
  <c r="I149" i="2"/>
  <c r="J149" i="2" s="1"/>
  <c r="I159" i="2"/>
  <c r="J159" i="2" s="1"/>
  <c r="I176" i="2"/>
  <c r="J176" i="2" s="1"/>
  <c r="I192" i="2"/>
  <c r="J192" i="2" s="1"/>
  <c r="I87" i="2"/>
  <c r="J87" i="2" s="1"/>
  <c r="I151" i="2"/>
  <c r="J151" i="2" s="1"/>
  <c r="I38" i="2"/>
  <c r="J38" i="2" s="1"/>
  <c r="I20" i="2"/>
  <c r="J20" i="2" s="1"/>
  <c r="I128" i="2"/>
  <c r="J128" i="2" s="1"/>
  <c r="I108" i="2"/>
  <c r="J108" i="2" s="1"/>
  <c r="I199" i="2"/>
  <c r="J199" i="2" s="1"/>
  <c r="I97" i="2"/>
  <c r="J97" i="2" s="1"/>
  <c r="I68" i="2"/>
  <c r="J68" i="2" s="1"/>
  <c r="I61" i="2"/>
  <c r="J61" i="2" s="1"/>
  <c r="I55" i="2"/>
  <c r="J55" i="2" s="1"/>
  <c r="I84" i="2"/>
  <c r="J84" i="2" s="1"/>
  <c r="I52" i="2"/>
  <c r="J52" i="2" s="1"/>
  <c r="I49" i="2"/>
  <c r="J49" i="2" s="1"/>
  <c r="I89" i="2"/>
  <c r="J89" i="2" s="1"/>
  <c r="I8" i="2"/>
  <c r="J8" i="2" s="1"/>
  <c r="I46" i="2"/>
  <c r="J46" i="2" s="1"/>
  <c r="I162" i="2"/>
  <c r="J162" i="2" s="1"/>
  <c r="I130" i="2"/>
  <c r="J130" i="2" s="1"/>
  <c r="I105" i="2"/>
  <c r="J105" i="2" s="1"/>
  <c r="I71" i="2"/>
  <c r="J71" i="2" s="1"/>
  <c r="I126" i="2"/>
  <c r="J126" i="2" s="1"/>
  <c r="I3" i="2"/>
  <c r="J3" i="2" s="1"/>
  <c r="I9" i="2"/>
  <c r="J9" i="2" s="1"/>
  <c r="I56" i="2"/>
  <c r="J56" i="2" s="1"/>
  <c r="I77" i="2"/>
  <c r="J77" i="2" s="1"/>
  <c r="I40" i="2"/>
  <c r="J40" i="2" s="1"/>
  <c r="I104" i="2"/>
  <c r="J104" i="2" s="1"/>
  <c r="I62" i="2"/>
  <c r="J62" i="2" s="1"/>
  <c r="I26" i="2"/>
  <c r="J26" i="2" s="1"/>
  <c r="I54" i="2"/>
  <c r="J54" i="2" s="1"/>
  <c r="I131" i="2"/>
  <c r="J131" i="2" s="1"/>
  <c r="AM48" i="8"/>
  <c r="BV52" i="8"/>
  <c r="AT52" i="8" s="1"/>
  <c r="BP52" i="8"/>
  <c r="AR52" i="8" s="1"/>
  <c r="BA50" i="8"/>
  <c r="BM50" i="8"/>
  <c r="AQ50" i="8" s="1"/>
  <c r="AC62" i="3"/>
  <c r="AC61" i="3"/>
  <c r="BM51" i="8" l="1"/>
  <c r="AQ51" i="8" s="1"/>
  <c r="BA51" i="8"/>
  <c r="AM51" i="8" s="1"/>
  <c r="BP53" i="8"/>
  <c r="AR53" i="8" s="1"/>
  <c r="BV53" i="8"/>
  <c r="AT53" i="8" s="1"/>
  <c r="AM50" i="8" l="1"/>
  <c r="BP54" i="8"/>
  <c r="AR54" i="8" s="1"/>
  <c r="BA52" i="8"/>
  <c r="AM52" i="8" s="1"/>
  <c r="BV54" i="8"/>
  <c r="AT54" i="8" s="1"/>
  <c r="BM52" i="8"/>
  <c r="AQ52" i="8" s="1"/>
  <c r="BM53" i="8" l="1"/>
  <c r="AQ53" i="8" s="1"/>
  <c r="BV55" i="8"/>
  <c r="AT55" i="8" s="1"/>
  <c r="BA53" i="8"/>
  <c r="AM53" i="8" s="1"/>
  <c r="BP55" i="8"/>
  <c r="AR55" i="8" s="1"/>
  <c r="BP56" i="8" l="1"/>
  <c r="AR56" i="8" s="1"/>
  <c r="BA54" i="8"/>
  <c r="BV56" i="8"/>
  <c r="AT56" i="8" s="1"/>
  <c r="BM54" i="8"/>
  <c r="AQ54" i="8" s="1"/>
  <c r="BM55" i="8" l="1"/>
  <c r="AQ55" i="8" s="1"/>
  <c r="G5" i="8" s="1"/>
  <c r="G6" i="8" s="1"/>
  <c r="BV57" i="8"/>
  <c r="AT57" i="8" s="1"/>
  <c r="BA55" i="8"/>
  <c r="AM55" i="8" s="1"/>
  <c r="BP57" i="8"/>
  <c r="AR57" i="8" s="1"/>
  <c r="AM54" i="8" l="1"/>
  <c r="BP58" i="8"/>
  <c r="AR58" i="8" s="1"/>
  <c r="BA56" i="8"/>
  <c r="BV58" i="8"/>
  <c r="AT58" i="8" s="1"/>
  <c r="BM56" i="8"/>
  <c r="BV59" i="8" l="1"/>
  <c r="AT59" i="8" s="1"/>
  <c r="BA57" i="8"/>
  <c r="AM57" i="8" s="1"/>
  <c r="BP59" i="8"/>
  <c r="AR59" i="8" s="1"/>
  <c r="AM56" i="8" l="1"/>
  <c r="BP60" i="8"/>
  <c r="AR60" i="8" s="1"/>
  <c r="BA58" i="8"/>
  <c r="AM58" i="8" s="1"/>
  <c r="BV60" i="8"/>
  <c r="AT60" i="8" s="1"/>
  <c r="BV61" i="8" l="1"/>
  <c r="AT61" i="8" s="1"/>
  <c r="BA59" i="8"/>
  <c r="AM59" i="8" s="1"/>
  <c r="BP61" i="8"/>
  <c r="AR61" i="8" s="1"/>
  <c r="BP62" i="8" l="1"/>
  <c r="AR62" i="8" s="1"/>
  <c r="BA60" i="8"/>
  <c r="AM60" i="8" s="1"/>
  <c r="BV62" i="8"/>
  <c r="AT62" i="8" s="1"/>
  <c r="BV63" i="8" l="1"/>
  <c r="AT63" i="8" s="1"/>
  <c r="BA61" i="8"/>
  <c r="AM61" i="8" s="1"/>
  <c r="BP63" i="8"/>
  <c r="AR63" i="8" s="1"/>
  <c r="BV176" i="8"/>
  <c r="AT175" i="8" s="1"/>
  <c r="BP64" i="8" l="1"/>
  <c r="AR64" i="8" s="1"/>
  <c r="BA62" i="8"/>
  <c r="BV64" i="8"/>
  <c r="AT64" i="8" s="1"/>
  <c r="BV177" i="8"/>
  <c r="AT177" i="8" s="1"/>
  <c r="BV65" i="8" l="1"/>
  <c r="AT65" i="8" s="1"/>
  <c r="BA63" i="8"/>
  <c r="AM62" i="8" s="1"/>
  <c r="BP65" i="8"/>
  <c r="AR65" i="8" s="1"/>
  <c r="BV178" i="8"/>
  <c r="AT178" i="8" s="1"/>
  <c r="BP66" i="8" l="1"/>
  <c r="AR66" i="8" s="1"/>
  <c r="BA64" i="8"/>
  <c r="AM64" i="8" s="1"/>
  <c r="BV66" i="8"/>
  <c r="AT66" i="8" s="1"/>
  <c r="AM63" i="8" l="1"/>
  <c r="BV67" i="8"/>
  <c r="AT67" i="8" s="1"/>
  <c r="BA65" i="8"/>
  <c r="AM65" i="8" s="1"/>
  <c r="BP67" i="8"/>
  <c r="AR67" i="8" s="1"/>
  <c r="H5" i="8" s="1"/>
  <c r="H6" i="8" s="1"/>
  <c r="BP68" i="8" l="1"/>
  <c r="BA66" i="8"/>
  <c r="AM66" i="8" s="1"/>
  <c r="BV68" i="8"/>
  <c r="AT68" i="8" s="1"/>
  <c r="BV69" i="8" l="1"/>
  <c r="AT69" i="8" s="1"/>
  <c r="BA67" i="8"/>
  <c r="BA68" i="8" l="1"/>
  <c r="AM68" i="8" s="1"/>
  <c r="BV70" i="8"/>
  <c r="AT70" i="8" s="1"/>
  <c r="AM67" i="8" l="1"/>
  <c r="BV71" i="8"/>
  <c r="AT71" i="8" s="1"/>
  <c r="BA69" i="8"/>
  <c r="AM69" i="8" s="1"/>
  <c r="BA70" i="8" l="1"/>
  <c r="AM70" i="8" s="1"/>
  <c r="BV72" i="8"/>
  <c r="AT72" i="8" s="1"/>
  <c r="BV73" i="8" l="1"/>
  <c r="AT73" i="8" s="1"/>
  <c r="BA71" i="8"/>
  <c r="AM71" i="8" s="1"/>
  <c r="BA72" i="8" l="1"/>
  <c r="AM72" i="8" s="1"/>
  <c r="BV74" i="8"/>
  <c r="AT74" i="8" s="1"/>
  <c r="BV75" i="8" l="1"/>
  <c r="AT75" i="8" s="1"/>
  <c r="BA73" i="8"/>
  <c r="AM73" i="8" s="1"/>
  <c r="BA74" i="8" l="1"/>
  <c r="AM74" i="8" s="1"/>
  <c r="BV76" i="8"/>
  <c r="AT76" i="8" s="1"/>
  <c r="BV77" i="8" l="1"/>
  <c r="AT77" i="8" s="1"/>
  <c r="BA75" i="8"/>
  <c r="AM75" i="8" s="1"/>
  <c r="BA76" i="8" l="1"/>
  <c r="AM76" i="8" s="1"/>
  <c r="BV78" i="8"/>
  <c r="AT78" i="8" s="1"/>
  <c r="BV79" i="8" l="1"/>
  <c r="AT79" i="8" s="1"/>
  <c r="BA77" i="8"/>
  <c r="AM77" i="8" s="1"/>
  <c r="BA78" i="8" l="1"/>
  <c r="AM78" i="8" s="1"/>
  <c r="BV80" i="8"/>
  <c r="AT80" i="8" s="1"/>
  <c r="BV81" i="8" l="1"/>
  <c r="AT81" i="8" s="1"/>
  <c r="BA79" i="8"/>
  <c r="AM79" i="8" s="1"/>
  <c r="BA80" i="8" l="1"/>
  <c r="AM80" i="8" s="1"/>
  <c r="BV82" i="8"/>
  <c r="AT82" i="8" s="1"/>
  <c r="BV83" i="8" l="1"/>
  <c r="AT83" i="8" s="1"/>
  <c r="BA81" i="8"/>
  <c r="AM81" i="8" s="1"/>
  <c r="BA82" i="8" l="1"/>
  <c r="AM82" i="8" s="1"/>
  <c r="BV84" i="8"/>
  <c r="AT84" i="8" s="1"/>
  <c r="BV85" i="8" l="1"/>
  <c r="AT85" i="8" s="1"/>
  <c r="BA83" i="8"/>
  <c r="AM83" i="8" s="1"/>
  <c r="BA84" i="8" l="1"/>
  <c r="AM84" i="8" s="1"/>
  <c r="BV86" i="8"/>
  <c r="AT86" i="8" s="1"/>
  <c r="BV87" i="8" l="1"/>
  <c r="AT87" i="8" s="1"/>
  <c r="BA85" i="8"/>
  <c r="AM85" i="8" s="1"/>
  <c r="BA86" i="8" l="1"/>
  <c r="AM86" i="8" s="1"/>
  <c r="BV88" i="8"/>
  <c r="AT88" i="8" s="1"/>
  <c r="BV89" i="8" l="1"/>
  <c r="AT89" i="8" s="1"/>
  <c r="BA87" i="8"/>
  <c r="AM87" i="8" s="1"/>
  <c r="BA88" i="8" l="1"/>
  <c r="AM88" i="8" s="1"/>
  <c r="BV90" i="8"/>
  <c r="AT90" i="8" s="1"/>
  <c r="BV91" i="8" l="1"/>
  <c r="AT91" i="8" s="1"/>
  <c r="BA89" i="8"/>
  <c r="AM89" i="8" s="1"/>
  <c r="BA90" i="8" l="1"/>
  <c r="AM90" i="8" s="1"/>
  <c r="BV92" i="8"/>
  <c r="AT92" i="8" s="1"/>
  <c r="BV93" i="8" l="1"/>
  <c r="AT93" i="8" s="1"/>
  <c r="BA91" i="8"/>
  <c r="AM91" i="8" s="1"/>
  <c r="BA92" i="8" l="1"/>
  <c r="AM92" i="8" s="1"/>
  <c r="BV94" i="8"/>
  <c r="AT94" i="8" s="1"/>
  <c r="BV95" i="8" l="1"/>
  <c r="AT95" i="8" s="1"/>
  <c r="BA93" i="8"/>
  <c r="BA94" i="8" l="1"/>
  <c r="AM94" i="8" s="1"/>
  <c r="BV96" i="8"/>
  <c r="AT96" i="8" s="1"/>
  <c r="AM93" i="8" l="1"/>
  <c r="BV97" i="8"/>
  <c r="AT97" i="8" s="1"/>
  <c r="BA95" i="8"/>
  <c r="AM95" i="8" s="1"/>
  <c r="BA96" i="8" l="1"/>
  <c r="AM96" i="8" s="1"/>
  <c r="BV98" i="8"/>
  <c r="AT98" i="8" s="1"/>
  <c r="BV99" i="8" l="1"/>
  <c r="AT99" i="8" s="1"/>
  <c r="BA97" i="8"/>
  <c r="AM97" i="8" s="1"/>
  <c r="BA98" i="8" l="1"/>
  <c r="AM98" i="8" s="1"/>
  <c r="BV100" i="8"/>
  <c r="AT100" i="8" s="1"/>
  <c r="BV101" i="8" l="1"/>
  <c r="AT101" i="8" s="1"/>
  <c r="BA99" i="8"/>
  <c r="AM99" i="8" s="1"/>
  <c r="BA100" i="8" l="1"/>
  <c r="AM100" i="8" s="1"/>
  <c r="BV102" i="8"/>
  <c r="AT102" i="8" s="1"/>
  <c r="BV103" i="8" l="1"/>
  <c r="AT103" i="8" s="1"/>
  <c r="BA101" i="8"/>
  <c r="BA102" i="8" l="1"/>
  <c r="AM102" i="8" s="1"/>
  <c r="BV104" i="8"/>
  <c r="AT104" i="8" s="1"/>
  <c r="AM101" i="8" l="1"/>
  <c r="BV105" i="8"/>
  <c r="AT105" i="8" s="1"/>
  <c r="BA103" i="8"/>
  <c r="AM103" i="8" s="1"/>
  <c r="BA104" i="8" l="1"/>
  <c r="BV106" i="8"/>
  <c r="AT106" i="8" s="1"/>
  <c r="BV107" i="8" l="1"/>
  <c r="AT107" i="8" s="1"/>
  <c r="BA105" i="8"/>
  <c r="AM105" i="8" s="1"/>
  <c r="AM104" i="8" l="1"/>
  <c r="BA106" i="8"/>
  <c r="BV108" i="8"/>
  <c r="AT108" i="8" s="1"/>
  <c r="BV109" i="8" l="1"/>
  <c r="AT109" i="8" s="1"/>
  <c r="BA107" i="8"/>
  <c r="AM107" i="8" s="1"/>
  <c r="AM106" i="8" l="1"/>
  <c r="BA108" i="8"/>
  <c r="BV110" i="8"/>
  <c r="AT110" i="8" s="1"/>
  <c r="BV111" i="8" l="1"/>
  <c r="AT111" i="8" s="1"/>
  <c r="BA109" i="8"/>
  <c r="AM109" i="8" s="1"/>
  <c r="AM108" i="8" l="1"/>
  <c r="BA110" i="8"/>
  <c r="AM110" i="8" s="1"/>
  <c r="BV112" i="8"/>
  <c r="AT112" i="8" s="1"/>
  <c r="BV113" i="8" l="1"/>
  <c r="AT113" i="8" s="1"/>
  <c r="BA111" i="8"/>
  <c r="AM111" i="8" s="1"/>
  <c r="BA112" i="8" l="1"/>
  <c r="BV114" i="8"/>
  <c r="AT114" i="8" s="1"/>
  <c r="BV115" i="8" l="1"/>
  <c r="AT115" i="8" s="1"/>
  <c r="BA113" i="8"/>
  <c r="AM113" i="8" s="1"/>
  <c r="AM112" i="8" l="1"/>
  <c r="BA114" i="8"/>
  <c r="BV116" i="8"/>
  <c r="AT116" i="8" s="1"/>
  <c r="BV117" i="8" l="1"/>
  <c r="AT117" i="8" s="1"/>
  <c r="BA115" i="8"/>
  <c r="AM115" i="8" s="1"/>
  <c r="AM114" i="8" l="1"/>
  <c r="BA116" i="8"/>
  <c r="AM116" i="8" s="1"/>
  <c r="BV118" i="8"/>
  <c r="AT118" i="8" s="1"/>
  <c r="BV119" i="8" l="1"/>
  <c r="AT119" i="8" s="1"/>
  <c r="BA117" i="8"/>
  <c r="AM117" i="8" s="1"/>
  <c r="BA118" i="8" l="1"/>
  <c r="AM118" i="8" s="1"/>
  <c r="BV120" i="8"/>
  <c r="AT120" i="8" s="1"/>
  <c r="BV121" i="8" l="1"/>
  <c r="AT121" i="8" s="1"/>
  <c r="BA119" i="8"/>
  <c r="AM119" i="8" s="1"/>
  <c r="BA120" i="8" l="1"/>
  <c r="AM120" i="8" s="1"/>
  <c r="BV122" i="8"/>
  <c r="AT122" i="8" s="1"/>
  <c r="BV123" i="8" l="1"/>
  <c r="AT123" i="8" s="1"/>
  <c r="BA121" i="8"/>
  <c r="BA122" i="8" l="1"/>
  <c r="AM122" i="8" s="1"/>
  <c r="BV124" i="8"/>
  <c r="AT124" i="8" s="1"/>
  <c r="AM121" i="8" l="1"/>
  <c r="BV125" i="8"/>
  <c r="AT125" i="8" s="1"/>
  <c r="BA123" i="8"/>
  <c r="AM123" i="8" s="1"/>
  <c r="BA124" i="8" l="1"/>
  <c r="AM124" i="8" s="1"/>
  <c r="BV126" i="8"/>
  <c r="AT126" i="8" s="1"/>
  <c r="BV127" i="8" l="1"/>
  <c r="AT127" i="8" s="1"/>
  <c r="BA125" i="8"/>
  <c r="AM125" i="8" s="1"/>
  <c r="BA126" i="8" l="1"/>
  <c r="BV128" i="8"/>
  <c r="AT128" i="8" s="1"/>
  <c r="BV129" i="8" l="1"/>
  <c r="AT129" i="8" s="1"/>
  <c r="BA127" i="8"/>
  <c r="AM127" i="8" s="1"/>
  <c r="AM126" i="8" l="1"/>
  <c r="BA128" i="8"/>
  <c r="AM128" i="8" s="1"/>
  <c r="BV130" i="8"/>
  <c r="AT130" i="8" s="1"/>
  <c r="BV131" i="8" l="1"/>
  <c r="AT131" i="8" s="1"/>
  <c r="BA129" i="8"/>
  <c r="AM129" i="8" s="1"/>
  <c r="BA130" i="8" l="1"/>
  <c r="BV132" i="8"/>
  <c r="AT132" i="8" s="1"/>
  <c r="BV133" i="8" l="1"/>
  <c r="AT133" i="8" s="1"/>
  <c r="BA131" i="8"/>
  <c r="AM131" i="8" s="1"/>
  <c r="AM130" i="8" l="1"/>
  <c r="BA132" i="8"/>
  <c r="AM132" i="8" s="1"/>
  <c r="BV134" i="8"/>
  <c r="AT134" i="8" s="1"/>
  <c r="BV135" i="8" l="1"/>
  <c r="AT135" i="8" s="1"/>
  <c r="BA133" i="8"/>
  <c r="BA134" i="8" l="1"/>
  <c r="AM134" i="8" s="1"/>
  <c r="BV136" i="8"/>
  <c r="AT136" i="8" s="1"/>
  <c r="AM133" i="8" l="1"/>
  <c r="BV137" i="8"/>
  <c r="AT137" i="8" s="1"/>
  <c r="BA135" i="8"/>
  <c r="AM135" i="8" s="1"/>
  <c r="BA136" i="8" l="1"/>
  <c r="BV138" i="8"/>
  <c r="AT138" i="8" s="1"/>
  <c r="BV139" i="8" l="1"/>
  <c r="AT139" i="8" s="1"/>
  <c r="BA137" i="8"/>
  <c r="AM137" i="8" s="1"/>
  <c r="AM136" i="8" l="1"/>
  <c r="BA138" i="8"/>
  <c r="AM138" i="8" s="1"/>
  <c r="BV140" i="8"/>
  <c r="AT140" i="8" s="1"/>
  <c r="BV141" i="8" l="1"/>
  <c r="AT141" i="8" s="1"/>
  <c r="BA139" i="8"/>
  <c r="AM139" i="8" s="1"/>
  <c r="BA140" i="8" l="1"/>
  <c r="BV142" i="8"/>
  <c r="AT142" i="8" s="1"/>
  <c r="BV143" i="8" l="1"/>
  <c r="AT143" i="8" s="1"/>
  <c r="BA141" i="8"/>
  <c r="AM140" i="8" s="1"/>
  <c r="BA142" i="8" l="1"/>
  <c r="AM142" i="8" s="1"/>
  <c r="BV144" i="8"/>
  <c r="AT144" i="8" s="1"/>
  <c r="AM141" i="8" l="1"/>
  <c r="BV145" i="8"/>
  <c r="AT145" i="8" s="1"/>
  <c r="BA143" i="8"/>
  <c r="AM143" i="8" s="1"/>
  <c r="BA144" i="8" l="1"/>
  <c r="BV146" i="8"/>
  <c r="AT146" i="8" s="1"/>
  <c r="BV147" i="8" l="1"/>
  <c r="AT147" i="8" s="1"/>
  <c r="BA145" i="8"/>
  <c r="AM145" i="8" s="1"/>
  <c r="AM144" i="8" l="1"/>
  <c r="BA146" i="8"/>
  <c r="AM146" i="8" s="1"/>
  <c r="BV148" i="8"/>
  <c r="AT148" i="8" s="1"/>
  <c r="BV149" i="8" l="1"/>
  <c r="AT149" i="8" s="1"/>
  <c r="BA147" i="8"/>
  <c r="AM147" i="8" s="1"/>
  <c r="BA148" i="8" l="1"/>
  <c r="BV150" i="8"/>
  <c r="AT150" i="8" s="1"/>
  <c r="BV151" i="8" l="1"/>
  <c r="AT151" i="8" s="1"/>
  <c r="BA149" i="8"/>
  <c r="AM149" i="8" s="1"/>
  <c r="AM148" i="8" l="1"/>
  <c r="BA150" i="8"/>
  <c r="AM150" i="8" s="1"/>
  <c r="BV152" i="8"/>
  <c r="AT152" i="8" s="1"/>
  <c r="BV153" i="8" l="1"/>
  <c r="AT153" i="8" s="1"/>
  <c r="BA151" i="8"/>
  <c r="AM151" i="8" s="1"/>
  <c r="BA152" i="8" l="1"/>
  <c r="AM152" i="8" s="1"/>
  <c r="BV154" i="8"/>
  <c r="AT154" i="8" s="1"/>
  <c r="BV155" i="8" l="1"/>
  <c r="AT155" i="8" s="1"/>
  <c r="BA153" i="8"/>
  <c r="AM153" i="8" s="1"/>
  <c r="BA154" i="8" l="1"/>
  <c r="BV156" i="8"/>
  <c r="AT156" i="8" s="1"/>
  <c r="BV157" i="8" l="1"/>
  <c r="AT157" i="8" s="1"/>
  <c r="BA155" i="8"/>
  <c r="AM155" i="8" s="1"/>
  <c r="AM154" i="8" l="1"/>
  <c r="BA156" i="8"/>
  <c r="BV158" i="8"/>
  <c r="AT158" i="8" s="1"/>
  <c r="BV159" i="8" l="1"/>
  <c r="AT159" i="8" s="1"/>
  <c r="BA157" i="8"/>
  <c r="AM157" i="8" s="1"/>
  <c r="AM156" i="8" l="1"/>
  <c r="BA158" i="8"/>
  <c r="AM158" i="8" s="1"/>
  <c r="BV160" i="8"/>
  <c r="AT160" i="8" s="1"/>
  <c r="BV161" i="8" l="1"/>
  <c r="AT161" i="8" s="1"/>
  <c r="BA159" i="8"/>
  <c r="AM159" i="8" s="1"/>
  <c r="BA160" i="8" l="1"/>
  <c r="AM160" i="8" s="1"/>
  <c r="BV162" i="8"/>
  <c r="AT162" i="8" s="1"/>
  <c r="BV163" i="8" l="1"/>
  <c r="AT163" i="8" s="1"/>
  <c r="BA161" i="8"/>
  <c r="BA162" i="8" l="1"/>
  <c r="AM162" i="8" s="1"/>
  <c r="BV164" i="8"/>
  <c r="AT164" i="8" s="1"/>
  <c r="AM161" i="8" l="1"/>
  <c r="BV165" i="8"/>
  <c r="AT165" i="8" s="1"/>
  <c r="BA163" i="8"/>
  <c r="AM163" i="8" s="1"/>
  <c r="BA164" i="8" l="1"/>
  <c r="AM164" i="8" s="1"/>
  <c r="BV166" i="8"/>
  <c r="AT166" i="8" s="1"/>
  <c r="BV167" i="8" l="1"/>
  <c r="AT167" i="8" s="1"/>
  <c r="BA165" i="8"/>
  <c r="AM165" i="8" s="1"/>
  <c r="BA166" i="8" l="1"/>
  <c r="AM166" i="8" s="1"/>
  <c r="BV168" i="8"/>
  <c r="AT168" i="8" s="1"/>
  <c r="BV169" i="8" l="1"/>
  <c r="AT169" i="8" s="1"/>
  <c r="BA167" i="8"/>
  <c r="AM167" i="8" s="1"/>
  <c r="BA168" i="8" l="1"/>
  <c r="BV170" i="8"/>
  <c r="AT170" i="8" s="1"/>
  <c r="BV171" i="8" l="1"/>
  <c r="AT171" i="8" s="1"/>
  <c r="BA169" i="8"/>
  <c r="AM169" i="8" s="1"/>
  <c r="AM168" i="8" l="1"/>
  <c r="BA170" i="8"/>
  <c r="AM170" i="8" s="1"/>
  <c r="BV172" i="8"/>
  <c r="AT172" i="8" s="1"/>
  <c r="BV173" i="8" l="1"/>
  <c r="AT173" i="8" s="1"/>
  <c r="BA171" i="8"/>
  <c r="AM171" i="8" s="1"/>
  <c r="BA172" i="8" l="1"/>
  <c r="AM172" i="8" s="1"/>
  <c r="BV174" i="8"/>
  <c r="BV175" i="8" l="1"/>
  <c r="BA173" i="8"/>
  <c r="BA174" i="8" l="1"/>
  <c r="AM174" i="8" s="1"/>
  <c r="AT174" i="8"/>
  <c r="AM173" i="8" l="1"/>
  <c r="J5" i="8"/>
  <c r="J6" i="8" s="1"/>
  <c r="BA175" i="8"/>
  <c r="AM175" i="8" s="1"/>
  <c r="BA176" i="8" l="1"/>
  <c r="AM176" i="8" s="1"/>
  <c r="BA177" i="8" l="1"/>
  <c r="AM177" i="8" s="1"/>
  <c r="BA178" i="8" l="1"/>
  <c r="AM178" i="8" s="1"/>
  <c r="BA179" i="8" l="1"/>
  <c r="AM179" i="8" s="1"/>
  <c r="BA180" i="8" l="1"/>
  <c r="AM180" i="8" s="1"/>
  <c r="C5" i="8" s="1"/>
  <c r="C6" i="8" s="1"/>
</calcChain>
</file>

<file path=xl/sharedStrings.xml><?xml version="1.0" encoding="utf-8"?>
<sst xmlns="http://schemas.openxmlformats.org/spreadsheetml/2006/main" count="45244" uniqueCount="4657">
  <si>
    <t>Country</t>
  </si>
  <si>
    <t>European Union</t>
  </si>
  <si>
    <t>Aruba</t>
  </si>
  <si>
    <t>Afghanistan</t>
  </si>
  <si>
    <t>Angola</t>
  </si>
  <si>
    <t>Anguilla</t>
  </si>
  <si>
    <t>Albania</t>
  </si>
  <si>
    <t>United Arab Emirates</t>
  </si>
  <si>
    <t>Argentina</t>
  </si>
  <si>
    <t>Armenia</t>
  </si>
  <si>
    <t>Antigua and Barbuda</t>
  </si>
  <si>
    <t>Australia</t>
  </si>
  <si>
    <t>Austria</t>
  </si>
  <si>
    <t>Azerbaijan</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</si>
  <si>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</si>
  <si>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</si>
  <si>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</si>
  <si>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</si>
  <si>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</si>
  <si>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</si>
  <si>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</si>
  <si>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</si>
  <si>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</si>
  <si>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</si>
  <si>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</si>
  <si>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</si>
  <si>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</si>
  <si>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</si>
  <si>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</si>
  <si>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</si>
  <si>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Botswana</t>
  </si>
  <si>
    <t>Central African Republic</t>
  </si>
  <si>
    <t>Canada</t>
  </si>
  <si>
    <t>Switzerland</t>
  </si>
  <si>
    <t>Chile</t>
  </si>
  <si>
    <t>China</t>
  </si>
  <si>
    <t>Cote d'Ivoire</t>
  </si>
  <si>
    <t>Cameroon</t>
  </si>
  <si>
    <t>Congo, Democratic Republic of the</t>
  </si>
  <si>
    <t>Congo, Republic of the</t>
  </si>
  <si>
    <t>Cook Islands</t>
  </si>
  <si>
    <t>Colombia</t>
  </si>
  <si>
    <t>Comoros</t>
  </si>
  <si>
    <t>Cape Verde</t>
  </si>
  <si>
    <t>Costa Rica</t>
  </si>
  <si>
    <t>Cayman Islands</t>
  </si>
  <si>
    <t>Cyprus</t>
  </si>
  <si>
    <t>Czechia</t>
  </si>
  <si>
    <t>Germany</t>
  </si>
  <si>
    <t>Dominica</t>
  </si>
  <si>
    <t>Denmark</t>
  </si>
  <si>
    <t>Dominican Republic</t>
  </si>
  <si>
    <t>Algeria</t>
  </si>
  <si>
    <t>Ecuador</t>
  </si>
  <si>
    <t>Egypt</t>
  </si>
  <si>
    <t>Spain</t>
  </si>
  <si>
    <t>Estonia</t>
  </si>
  <si>
    <t>Ethiopia</t>
  </si>
  <si>
    <t>Finland</t>
  </si>
  <si>
    <t>Fiji</t>
  </si>
  <si>
    <t>France</t>
  </si>
  <si>
    <t>Gabon</t>
  </si>
  <si>
    <t>United Kingdom</t>
  </si>
  <si>
    <t>Georgia</t>
  </si>
  <si>
    <t>Guernsey</t>
  </si>
  <si>
    <t>Ghana</t>
  </si>
  <si>
    <t>Guinea</t>
  </si>
  <si>
    <t>Gambia, The</t>
  </si>
  <si>
    <t>Guinea-Bissau</t>
  </si>
  <si>
    <t>Equatorial Guinea</t>
  </si>
  <si>
    <t>Greece</t>
  </si>
  <si>
    <t>Grenada</t>
  </si>
  <si>
    <t>Guatemala</t>
  </si>
  <si>
    <t>Guyana</t>
  </si>
  <si>
    <t>Hong Kong, China</t>
  </si>
  <si>
    <t>Honduras</t>
  </si>
  <si>
    <t>Croatia</t>
  </si>
  <si>
    <t>Haiti</t>
  </si>
  <si>
    <t>Hungary</t>
  </si>
  <si>
    <t>Indonesia</t>
  </si>
  <si>
    <t>Isle of Man</t>
  </si>
  <si>
    <t>India</t>
  </si>
  <si>
    <t>Ireland</t>
  </si>
  <si>
    <t>Iran</t>
  </si>
  <si>
    <t>Iraq</t>
  </si>
  <si>
    <t>Iceland</t>
  </si>
  <si>
    <t>Israel</t>
  </si>
  <si>
    <t>Italy</t>
  </si>
  <si>
    <t>Jamaica</t>
  </si>
  <si>
    <t>Jersey</t>
  </si>
  <si>
    <t>Jordan</t>
  </si>
  <si>
    <t>Japan</t>
  </si>
  <si>
    <t>Kazakhstan</t>
  </si>
  <si>
    <t>Kenya</t>
  </si>
  <si>
    <t>Kyrgyzstan</t>
  </si>
  <si>
    <t>Cambodia</t>
  </si>
  <si>
    <t>Saint Kitts and Nevis</t>
  </si>
  <si>
    <t>Korea, Republic of</t>
  </si>
  <si>
    <t>Kuwait</t>
  </si>
  <si>
    <t>Lao People's Democratic Republic</t>
  </si>
  <si>
    <t>Lebanon</t>
  </si>
  <si>
    <t>Liberia</t>
  </si>
  <si>
    <t>Libya</t>
  </si>
  <si>
    <t>Saint Lucia</t>
  </si>
  <si>
    <t>Sri Lanka</t>
  </si>
  <si>
    <t>Lesotho</t>
  </si>
  <si>
    <t>Lithuania</t>
  </si>
  <si>
    <t>Luxembourg</t>
  </si>
  <si>
    <t>Latvia</t>
  </si>
  <si>
    <t>Macao, China</t>
  </si>
  <si>
    <t>Morocco</t>
  </si>
  <si>
    <t>Monaco</t>
  </si>
  <si>
    <t>Moldova</t>
  </si>
  <si>
    <t>Madagascar</t>
  </si>
  <si>
    <t>Maldives</t>
  </si>
  <si>
    <t>Mexico</t>
  </si>
  <si>
    <t>Marshall Islands</t>
  </si>
  <si>
    <t>North Macedonia</t>
  </si>
  <si>
    <t>Mali</t>
  </si>
  <si>
    <t>Malta</t>
  </si>
  <si>
    <t>Myanmar</t>
  </si>
  <si>
    <t>Montenegro</t>
  </si>
  <si>
    <t>Mongolia</t>
  </si>
  <si>
    <t>Mozambique</t>
  </si>
  <si>
    <t>Mauritania</t>
  </si>
  <si>
    <t>Montserrat</t>
  </si>
  <si>
    <t>Mauritius</t>
  </si>
  <si>
    <t>Malawi</t>
  </si>
  <si>
    <t>Malaysia</t>
  </si>
  <si>
    <t>Namibia</t>
  </si>
  <si>
    <t>Niger</t>
  </si>
  <si>
    <t>Nigeria</t>
  </si>
  <si>
    <t>Nicaragua</t>
  </si>
  <si>
    <t>Netherlands</t>
  </si>
  <si>
    <t>Norway</t>
  </si>
  <si>
    <t>Nepal</t>
  </si>
  <si>
    <t>Nauru</t>
  </si>
  <si>
    <t>New Zealand</t>
  </si>
  <si>
    <t>Oman</t>
  </si>
  <si>
    <t>Pakistan</t>
  </si>
  <si>
    <t>Panama</t>
  </si>
  <si>
    <t>Peru</t>
  </si>
  <si>
    <t>Philippines</t>
  </si>
  <si>
    <t>Palau</t>
  </si>
  <si>
    <t>Papua New Guinea</t>
  </si>
  <si>
    <t>Poland</t>
  </si>
  <si>
    <t>Puerto Rico</t>
  </si>
  <si>
    <t>Portugal</t>
  </si>
  <si>
    <t>Paraguay</t>
  </si>
  <si>
    <t>West Bank and Gaza</t>
  </si>
  <si>
    <t>Qatar</t>
  </si>
  <si>
    <t>Romania</t>
  </si>
  <si>
    <t>Russian Federation</t>
  </si>
  <si>
    <t>Rwanda</t>
  </si>
  <si>
    <t>Saudi Arabia</t>
  </si>
  <si>
    <t>Sudan</t>
  </si>
  <si>
    <t>Senegal</t>
  </si>
  <si>
    <t>Singapore</t>
  </si>
  <si>
    <t>Solomon Islands</t>
  </si>
  <si>
    <t>Sierra Leone</t>
  </si>
  <si>
    <t>El Salvador</t>
  </si>
  <si>
    <t>San Marino</t>
  </si>
  <si>
    <t>Somalia</t>
  </si>
  <si>
    <t>Serbia</t>
  </si>
  <si>
    <t>Sao Tome and Principe</t>
  </si>
  <si>
    <t>Suriname</t>
  </si>
  <si>
    <t>Slovakia</t>
  </si>
  <si>
    <t>Slovenia</t>
  </si>
  <si>
    <t>Sweden</t>
  </si>
  <si>
    <t>Eswatini</t>
  </si>
  <si>
    <t>St Maarten</t>
  </si>
  <si>
    <t>Seychelles</t>
  </si>
  <si>
    <t>Turks and Caicos</t>
  </si>
  <si>
    <t>Chad</t>
  </si>
  <si>
    <t>Togo</t>
  </si>
  <si>
    <t>Thailand</t>
  </si>
  <si>
    <t>Tajikistan</t>
  </si>
  <si>
    <t>Timor-Leste</t>
  </si>
  <si>
    <t>Tonga</t>
  </si>
  <si>
    <t>Trinidad and Tobago</t>
  </si>
  <si>
    <t>Tunisia</t>
  </si>
  <si>
    <t>Turkey</t>
  </si>
  <si>
    <t>Tuvalu</t>
  </si>
  <si>
    <t>Taiwan</t>
  </si>
  <si>
    <t>Uganda</t>
  </si>
  <si>
    <t>Ukraine</t>
  </si>
  <si>
    <t>Uruguay</t>
  </si>
  <si>
    <t>United States</t>
  </si>
  <si>
    <t>Uzbekistan</t>
  </si>
  <si>
    <t>Saint Vincent and the Grenadines</t>
  </si>
  <si>
    <t>Venezuela</t>
  </si>
  <si>
    <t>British Virgin Islands</t>
  </si>
  <si>
    <t>Vietnam</t>
  </si>
  <si>
    <t>Vanuatu</t>
  </si>
  <si>
    <t>Samoa</t>
  </si>
  <si>
    <t>Kosovo</t>
  </si>
  <si>
    <t>Yemen</t>
  </si>
  <si>
    <t>South Africa</t>
  </si>
  <si>
    <t>Zambia</t>
  </si>
  <si>
    <t>Zimbabwe</t>
  </si>
  <si>
    <t>PolicyCategory</t>
  </si>
  <si>
    <t>other</t>
  </si>
  <si>
    <t/>
  </si>
  <si>
    <t>PolicyCode</t>
  </si>
  <si>
    <t>general</t>
  </si>
  <si>
    <t>other (exemption)</t>
  </si>
  <si>
    <t>exemption</t>
  </si>
  <si>
    <t>25/27</t>
  </si>
  <si>
    <t>25/28</t>
  </si>
  <si>
    <t>23;general</t>
  </si>
  <si>
    <t>repealed exemption</t>
  </si>
  <si>
    <t>deferral</t>
  </si>
  <si>
    <t>multilateral</t>
  </si>
  <si>
    <t>Fullpolicy</t>
  </si>
  <si>
    <t>Extend the scope of the EU Solidarity Fund to include a public health crisis.</t>
  </si>
  <si>
    <t>Compensate companies for the damage directly caused by exceptional occurrences, such as COVID-19, including measures in sectors such as aviation and tourism.</t>
  </si>
  <si>
    <t>Establish a Corona Response Investment Initiative (CRII) and the Coronavirus Response Invesmente Initiative Plus (CRII+) to support public investment for hospitals.</t>
  </si>
  <si>
    <t>Creation of temporary loan-based instrument (SURE) of up to EUR 100 billion to protect workers and jobs, supported by guarantees from EU member states.</t>
  </si>
  <si>
    <t>25 billion in government guarantees to the European Investment Bank to support up to EUR200 billion to finance to companies, with a focus on SMEs.</t>
  </si>
  <si>
    <t>Redirect EUR1 billion from the EU Budget to the European Investment Fund to incentivize banks to provide liquidity to hit SMEs and midcaps</t>
  </si>
  <si>
    <t>Up to 2% of 2019 GDP for each euro area member (up to EUR240 billion in total) to finance health related spending.</t>
  </si>
  <si>
    <t>Credit holidays to existing debtors.</t>
  </si>
  <si>
    <t>Extension to file the 2019 CIT return from 31 May 2020 until 30 November 2020.</t>
  </si>
  <si>
    <t>An expansion of the beneficial policy on individual income taxation of dividends to dividends received from solely local capital entities to foreign-based capital entities.</t>
  </si>
  <si>
    <t>Extension of payment for specific monthly taxes relating to the months April, May and June and solely for tourism-related sectors. This does not include payroll taxes</t>
  </si>
  <si>
    <t>A waiver for employers' SSCs relating to occupational disability insurance and national survivor benefits insurance (AOV/AWW) for tourism-related sectors</t>
  </si>
  <si>
    <t>An extension of payment on payment arrangements.</t>
  </si>
  <si>
    <t xml:space="preserve">A sovereign guarantee of Lek 15 billion to provide loans for working capital for the tourism sector as well as active processing exporting companies. The government will bear the interest costs. </t>
  </si>
  <si>
    <t>Free bread to about 2.5 million needy and poor people in Kabul.</t>
  </si>
  <si>
    <t>One-off transfer of Lk40,000 to employees of small businesses affected by the pandemic, employees of large businesses laid off due to the pandemic, and employees in the tourism sector.</t>
  </si>
  <si>
    <t>The Government has allocated USD 15 million for immediate health emergency response.</t>
  </si>
  <si>
    <t>An additional USD 10 million of reserve funds have been earmarked for further health costs of the COVID-19 response.</t>
  </si>
  <si>
    <t>Deadline extension for filing tax returns by two months, until May 20 for individual taxpayers.</t>
  </si>
  <si>
    <t>Deadline extension for filing tax returns by two months, until May 20 for business taxpayers.</t>
  </si>
  <si>
    <t>Tourism, active processing and call centers – as well as small businesses with turnover of Lk14m or less – can defer payments of profit tax to next year.</t>
  </si>
  <si>
    <t>Financing requested to the World Bank, Asian Development Bank, Islamic Development Bank, and the IMF.</t>
  </si>
  <si>
    <t>Delays on filing taxes for selected imports were granted.</t>
  </si>
  <si>
    <t xml:space="preserve">Tax exemptions on humanitarian aid and donations. </t>
  </si>
  <si>
    <t xml:space="preserve">Additional health care spending to respond to the virus, estimated at USD 40 million (announced). </t>
  </si>
  <si>
    <t>Emergency grant of USD 1.5 million to fund the COVID-19 response by the UK government (announced).</t>
  </si>
  <si>
    <t>Waiving of duties and taxes on essential food and hygiene item imports.</t>
  </si>
  <si>
    <t>Fund to grant small low interest loans.</t>
  </si>
  <si>
    <t xml:space="preserve">For those that do not qualify for the unemployment assistance, direct financial support of up to USD 296 per month. </t>
  </si>
  <si>
    <t>Reintroduction of a temporary unemployment benefit to cater to the unemployed and underemployed through the social security system. Up to USD 370 per month.</t>
  </si>
  <si>
    <t>Waiving all interest and penalties on debt obligations (excluding arrears) and social security payments by employers</t>
  </si>
  <si>
    <t>Extension of the unincorporated business tax (UBT) filing and payments deadlines</t>
  </si>
  <si>
    <t xml:space="preserve">Unemployment benefits will be doubled. </t>
  </si>
  <si>
    <t xml:space="preserve">Additional funding for health sector in the amount of Lk 3.5 billion. </t>
  </si>
  <si>
    <t xml:space="preserve">Benefits under the Ndihma Economike (flagship cash transfer program) will be doubled. </t>
  </si>
  <si>
    <t>Extension of deadline to submit CIT financial statements to July 31, 2020</t>
  </si>
  <si>
    <t>Self-employed families will receive a special benefit equivalent to a state-set monthly salary.</t>
  </si>
  <si>
    <t>Payment of the minimum wage to employees of firms with a turnover up to 14,000 which have interrupted their activities because of the COVID-19 outbreak.</t>
  </si>
  <si>
    <t>for taxpayers engaged in tourism, inward processing regime and call-centers it is postponed to April-December 2021</t>
  </si>
  <si>
    <t>for taxpayers with a turnover of more than that, it is postponed to April-September 2021</t>
  </si>
  <si>
    <t>Postponement for the property/premises/house rent payments for two months (April and May) for individuals/business (up to 14 million ALL turnover)/students.</t>
  </si>
  <si>
    <t>Extension of deadline for submission of the individual tax return for individuals with an annual income exceeding ALL 2 million in 2019 to 31 July 2020</t>
  </si>
  <si>
    <t>for taxpayers with an annual turnover up to ALL 14 million it is removed</t>
  </si>
  <si>
    <t>Deferral of profit tax installment payments for small companies (announced).</t>
  </si>
  <si>
    <t>Increase in pensions.</t>
  </si>
  <si>
    <t xml:space="preserve">Lk11bn (0.6% of GDP) sovereign guarantee fund for companies to access overdrafts in the banking system to pay wages for their employees for up to 3 months with an interest rate capped at 2.85% for a maturity of up to 2 years. </t>
  </si>
  <si>
    <t>The UAE Central Bank has provided AED 50 bn (c. USD 13.6 bn) zero-interest loans for banks to support SMEs.</t>
  </si>
  <si>
    <t>The new Excise Tax period is 1 March 2020 to 30 April 2020.</t>
  </si>
  <si>
    <t>Dubai Customs has put customs audit on hold. Dubai Customs will reduce customs clearance fees by 90%.</t>
  </si>
  <si>
    <t>AED 16 (USD 4.4 billion) approved by the federal government to support the private sector by reducing various government fees and accelerating existing infrastructure projects.</t>
  </si>
  <si>
    <t>Deferral of payment of monthly employer subscriptions (i.e. Social Security and Pension contributions) in relation to their staff, starting with payments due in respect of March 2020 and running initially for a 3 month period (i.e. covering payments due up to May 2020). The grace period may be extended based on updated assessments.</t>
  </si>
  <si>
    <t>The Sharjah government announced a 47-point stimulus package, featuring a three-month fee exemption for existing licensees, various rent exemptions and fee discount for targeted businesses and industries.</t>
  </si>
  <si>
    <t>The Abu Dhabi government announced targeted exemption on property registration fees.</t>
  </si>
  <si>
    <t>Private sector companies in the emirate can apply to postpone paying pensions over the next three months.</t>
  </si>
  <si>
    <t>The UAE Central Bank has lowered the real estate LTV ratios.</t>
  </si>
  <si>
    <t xml:space="preserve">A 1-month extension for filing VAT returns for March 2020. </t>
  </si>
  <si>
    <t>The Abu Dhabi government announced an AED 3 billion to a SME Credit Guarantee Scheme.</t>
  </si>
  <si>
    <t>Dubai customs authorities provides a 1% refund of the customs duty imposed on imported goods sold locally into the UAE market from the period starting 15 March 2020 until 30 June 2020. (Note: it is normally subject to a customs duty rate of 5%).</t>
  </si>
  <si>
    <t xml:space="preserve">Food support through card or cash value, to be delivered to 2,800,000 recipients. </t>
  </si>
  <si>
    <t>Supplementing of pensions up to a certain amount.</t>
  </si>
  <si>
    <t>The repatriation of financial assets located abroad due date was extended for the 2019 fiscal year until April 30, 2020</t>
  </si>
  <si>
    <t>Tax debt payment deferral for SMEs and microenterprises</t>
  </si>
  <si>
    <t xml:space="preserve">Higher unemployment insurance benefits and payments to minimum-wage workers. </t>
  </si>
  <si>
    <t>Increased health spending, including for improvements in virus diagnostics, purchases of hospital equipment, and construction of clinics and hospitals.</t>
  </si>
  <si>
    <t xml:space="preserve">Increased transfers to poor families. </t>
  </si>
  <si>
    <t>Subsidized loans for construction sector.</t>
  </si>
  <si>
    <t xml:space="preserve">Increased social security benefits (especially to low-income beneficiaries). </t>
  </si>
  <si>
    <t>Exemption from social security contributions for hard hit sectors</t>
  </si>
  <si>
    <t>Paid sick leave for adults over 60 years old, pregnant women and people with health conditions that present a risk. Also, paid leave for all workers who have dependent children and must attend to care needs due to the emergency.</t>
  </si>
  <si>
    <t>Increased spending on public works.</t>
  </si>
  <si>
    <t>The Government exempted medical supplies and vaccines from VAT and import duties</t>
  </si>
  <si>
    <t>The temporary validity of payment facility plans is extended until June 30, 2020 for all types of taxpayers</t>
  </si>
  <si>
    <t>Suspension of collection measures enforced by AFIP in respect of debts of SMEs</t>
  </si>
  <si>
    <t xml:space="preserve">Transfer of AR$D10,000 to informal workers (3.6 million people). </t>
  </si>
  <si>
    <t>Deferral or reduction of up to 95% of the payment of employer contributions for SMEs</t>
  </si>
  <si>
    <t>i) lump sum payment of 100,000 AMD (USD 201) for every child to families with children under 14</t>
  </si>
  <si>
    <t xml:space="preserve">Provision of food packages and other protective measures for 2 months to about 90,000 households. </t>
  </si>
  <si>
    <t xml:space="preserve">Cash payments to those sent on mandatory leave and/or to those who were laid off. </t>
  </si>
  <si>
    <t>Subsidized 2-3 year loans to provide short-term support to affected businesses and SMEs.</t>
  </si>
  <si>
    <t>A 3-months emergency benefit (54,000 AMD) is planned for households registered in the Family Benefit Program, but not yet receiving it.</t>
  </si>
  <si>
    <t>ii) support to persons in formal employment (receiving less that 500,000 AMD for the past two months)</t>
  </si>
  <si>
    <t>Food and hygiene packages to be send to the elderly and people with disabilities.</t>
  </si>
  <si>
    <t>Three different options of assistance for students.</t>
  </si>
  <si>
    <t>iii) Support to hired workers and individual entrepreneurs in Armenia’s private sector most affected by the spread of coronavirus, specifically, in hotel and hostel, public catering, tourism, barber shops and beauty parlors, retail trade. Additional affected sectors were added.</t>
  </si>
  <si>
    <t xml:space="preserve">The government will reimburse 50% of the February expenditures on natural gas and electricity for those consumers whose gas and electricity bills did not pass 10,000 AMD (about USD 21) and 5,000 AMD (about USD 10) respectively. </t>
  </si>
  <si>
    <t>Additional cash transfers approved for families with a child aged 0-18, where both parents do not have a registered job as of March 12, 2020, and no part-time or full-time work from March 12-March 31.</t>
  </si>
  <si>
    <t xml:space="preserve">USD 50 million will be allocated to firms in the form of partial reimbursement for loans taken to cover the salaries of their workers. </t>
  </si>
  <si>
    <t xml:space="preserve">One-time assistance at the rate of 50% of the amount of the social benefit or family benefit for those families enrolled in the family benefit system and eligible as of April 2020. </t>
  </si>
  <si>
    <t xml:space="preserve">Banks to offer deferral of payment on loans to individuals after case-by-case basis review and negotiations with debtors, with a focus on tourism and hospitality. </t>
  </si>
  <si>
    <t xml:space="preserve">An increase in health spending (0.5% of GDP). </t>
  </si>
  <si>
    <t>Relief packages of food and medication to elderly living alone, persons with disabilities, and unemployed adults with children.</t>
  </si>
  <si>
    <t xml:space="preserve">Expansion of social safety net programs. </t>
  </si>
  <si>
    <t>20% reduction in electricity costs to the public and fuel costs to fishermen for 90 days.</t>
  </si>
  <si>
    <t>One year investment incentives for home renovation and construction.</t>
  </si>
  <si>
    <t xml:space="preserve">One-off emergency relief payment of USD 250 for individuals and up to USD 1,000 for families who are required to self- quarantine. This will be available to informal casual workers and those on low incomes. </t>
  </si>
  <si>
    <t xml:space="preserve">Commonwealth government to spend almost an extra AS5 billion (0.3% of GDP) to strengthen the health system and protect the vulnerable people, including those in aged care, from the outbreak of COVID-19. </t>
  </si>
  <si>
    <t xml:space="preserve">The Government is providing up to A$100,000 to eligible small and medium sized businesses, and not-for-profits (including charities) that employ people, with a minimum payment of A$20,000. These payments will help businesses’ and not-for-profits’ cash flow so they can keep operating, pay their rent, electricity and other bills and retain staff. </t>
  </si>
  <si>
    <t>Under the enhanced scheme from the first package, employers will receive a payment equal to 100% of their salary and wages withheld (up from 50%), with the maximum payment being increased from USD 25,000 to USD 50,000. In addition, the minimum payment is being increased from A$2,000 to A$10,000. The payment will be available from April 28.</t>
  </si>
  <si>
    <t xml:space="preserve">One-off payment of A$750 to social security, veteran and other income support recipients and eligible concession card holders. </t>
  </si>
  <si>
    <t xml:space="preserve">A further A$750 payment to social security and veteran income support recipients and eligible concession card holders, except for those who are receiving an income support payment that is eligible to receive the COVID-19 supplement. </t>
  </si>
  <si>
    <t>Tax relief measures to individuals experiencing financial hardship, and their tax agents for serious and exceptional circumstances</t>
  </si>
  <si>
    <t>COVID-19 SME Guarantee Scheme which will support small and medium enterprises (SMEs) to get access to working capital to help them get them through the impact of the COVID-19. Under the Scheme, the Government will guarantee 50 per cent of new loans issued by eligible lenders to SMEs.</t>
  </si>
  <si>
    <t>Changes to pension deeming rate (cut of lower deeming rate, top rate). Individuals affected by the COVID-19 can access up to A$10,000 of their superannuation in 2019-2020 and a further USD 10,000 in 2020-21.</t>
  </si>
  <si>
    <t>Accelerated depreciation: Businesses with a turnover of less than A$500 million will be able to deduct 50 per cent of the cost of an eligible asset on installation, with existing depreciation rules applying to the balance of the asset’s cost.</t>
  </si>
  <si>
    <t xml:space="preserve">Temporary expansion of eligibility to income support payments and the establishment of a new, time-limited COVID-19 supplement to be paid at a rate of A$550 per fortnight. This will be paid to both existing and new recipients of the JobSeeker Payment, Youth Allowance jobseeker, Parenting Payment, Farm Household Allowance and Special Benefit. </t>
  </si>
  <si>
    <t>Accelerating refunds: ATO will allow businesses on a quarterly reporting cycle to opt into monthly GST reporting in order to get quicker access to GST refunds they may be entitled to.</t>
  </si>
  <si>
    <t>Deferral: Taxpayers affected by the pandemic are eligible to apply for a deferral of payment of tax liability for up to 6 months without incurring interest or penalties. This deferral may apply to income tax, goods and services tax (GST), fringe benefits tax and excise taxes. Businesses requiring further deferral may be able to access low-interest repayment options. Businesses that vary their PAYG instalment to zero can also claim a refund for any instalments made for the September 2019 and December 2019 quarters.</t>
  </si>
  <si>
    <t xml:space="preserve">Commitment to spend A$2.4 billion to strengthen the health system and protect vulnerable people from the outbreak of COVID-19. </t>
  </si>
  <si>
    <t>State and Territory governments also announced fiscal stimulus packages, together amounting to A$11.5 billion (0.6% of GDP), including payroll tax relief for businesses and relief for households, such as discount utility bills, cash payments to vulnerable households, and support for health spending.</t>
  </si>
  <si>
    <t xml:space="preserve">Commonwealth office to share public health costs incurred by States and Territories, estimated at A$544.6 million. </t>
  </si>
  <si>
    <t xml:space="preserve">A$1 billion to support those regions and communities that have been disproportionately affected by the economic impacts of the COVID-19, including those heavily reliant on industries such as tourism, agriculture and education. </t>
  </si>
  <si>
    <t xml:space="preserve">Eligible employers can apply for a wage subsidy of 50% of the apprentice’s or trainee’s wage for up to 9 months from 1 January 2020 to 30 September. Where a small business is not able to retain an apprentice, the subsidy will be available to a new employer that employs that apprentice. </t>
  </si>
  <si>
    <t>SME protection (retroactive to January 1-June 30): SMEs with aggregated annual turnover under A$50 million that withhold tax to the ATO on their employees’ salary and wages will receive a payment equal to 50% of the amount withheld up to a maximum payment of A$25,000. SMEs that pay salary and wages will receive a minimum payment of A$2,000, even if they are not required to withhold tax.</t>
  </si>
  <si>
    <t>Increase the instant asset write-off : instant asset write-off threshold is increased from A$30,000 to A$150,000 with access expanded access to include businesses with aggregated annual turnover of less than A$500 million (up from A$50 million)</t>
  </si>
  <si>
    <t>The Commonwealth government has committed to provide free childcare to around one million families and announced targeted support to the education system.</t>
  </si>
  <si>
    <t>From 1 March 2020 to 30 June 2020, taxpayers are allowed to claim AUD 0.80 for each hour working from home for all their running expenses</t>
  </si>
  <si>
    <t xml:space="preserve">Government is covering up to 90% of wages/salaries of workers to stay employed, rather than being laid-off. </t>
  </si>
  <si>
    <t>Temporary waiving of conditionalities to receive childcare benefits (i.e. obligatory health examinations that usually have to take place at fixed times during pregnancy until age 5 of the child)</t>
  </si>
  <si>
    <t>The excise duty-free use of alcohol for the production of disinfectants is to be facilitated by simplifying procedures in order to make alcohol available tax-free.</t>
  </si>
  <si>
    <t xml:space="preserve">Cash assistance for one-person companies and freelancers affected by the crisis (e.g. service providers, artists, etc.) through a hardship fund, implemented by the Austrian Economic Chamber </t>
  </si>
  <si>
    <t>Applications can be made to reduce and/or not fix the advance payments of income or corporation tax for the fiscal year 2020, to refrain from setting additional interest, to defer and pay instalments, and to suspend deferred interest and late payments</t>
  </si>
  <si>
    <t>Filing deadlines for CIT as well as PIT, annual VAT and determination of income is extended until August 31, 2020. Interest for late tax return filing are automatically also waived.</t>
  </si>
  <si>
    <t>EUR9 billion in guarantees for businesses.</t>
  </si>
  <si>
    <t>Bonus payments by the employer are tax-free up to a maximum of EUR 3,000. The bonus payment will only be fully tax-free, if the actual payment was done in 2020</t>
  </si>
  <si>
    <t>Grants for businesses from public funds for dealing with the COVID-19crisis will be tax-exempt.</t>
  </si>
  <si>
    <t>EUR15 billion in emergency aid to households and businesses affected by health measures</t>
  </si>
  <si>
    <t>Employees with care responsibilities for one or more children under the age of 14 can take up to 3 weeks of care leave (Sonderbetreuungszeit) with full wage replacement (1/3 of the salary will be reimbursed to the employer by the government)</t>
  </si>
  <si>
    <t>The measures to protect businesses are also available for PIT-liable individuals</t>
  </si>
  <si>
    <t>Case by case deferrals on VAT; payment dealing of June 30 extended</t>
  </si>
  <si>
    <t>Funding for short-term work was increased on April 13, from EUR 3 to EUR 5 billion, and the time frame for the submission of applications extended.</t>
  </si>
  <si>
    <t>VAT exemption for respirator masks.</t>
  </si>
  <si>
    <t>Program to compensate entrepreneurs and their employees.</t>
  </si>
  <si>
    <t>Support to the affected businesses in the amount of AzN 2.5 billion (3% of GDP).</t>
  </si>
  <si>
    <t xml:space="preserve">Expand the coverage of unemployment insurance payments and create proactive appointment mechanism. </t>
  </si>
  <si>
    <t>Increased spending on public health (AzN 8.3 million) and created a CV Response Fund, to which it has transferred AzN 20 million manat</t>
  </si>
  <si>
    <t>Lump-sum payment in the amount of the subsistence minimum (AzN 190, around USD 112) to jobseekers registered with the State Employment Service.</t>
  </si>
  <si>
    <t>Increase by 100 kWh the volume of discounted electricity limit for the population in April-May.</t>
  </si>
  <si>
    <t>Cover the tuition fees of students from vulnerable families.</t>
  </si>
  <si>
    <t xml:space="preserve">USD 5 million to the COVID-19 Fund as part of the WHO’s Strategic Preparedness and Response Plan. </t>
  </si>
  <si>
    <t>Self-employed workers who are incapacitated for work for at least 8 days are entitled to an incapacity for work benefit payable by the health insurance scheme from the first day.</t>
  </si>
  <si>
    <t>The Federal government will guarantee new short-term loans to non-financial companies and self-employed workers for a total of EUR 50 billion.</t>
  </si>
  <si>
    <t>Acceleration of VAT refunds.</t>
  </si>
  <si>
    <t>Additional measures to delay or cancel payments of tax arrears linked to the COVID-19 crisis. In certain cases, no late-payment interest will be due and penalties for not paying taxes will be waived.</t>
  </si>
  <si>
    <t>Salary supplements linked to temporary home-based work can be requested to be exempt from income taxation for the period of the COVID-19 crisis.</t>
  </si>
  <si>
    <t>Special bonus of up to EUR 1,000 euros in essential sectors (e.g. food sector, energy sector.).</t>
  </si>
  <si>
    <t>Some jurisdictions will temporarily cover utility costs for households with a worker facing temporary employment; utilities (water, gas, power) will not be disconnected during the COVID-19 crisis.</t>
  </si>
  <si>
    <t>New automatic deferral of VAT, and PIT payments for 2 months. VAT returns can be submitted until 20 July 2020 and withholding tax on earned income until 15 July 2020.</t>
  </si>
  <si>
    <t>Submitting a CIT return can be deferred until 30 April 2020.</t>
  </si>
  <si>
    <t>Exemption from PIT of overtime hours worked between April 1, 2020 and June 30, 2020.</t>
  </si>
  <si>
    <t>Businesses active in the audiovisual and performing arts sector will have a further six months in which to incur expenditure eligible for tax shelter.</t>
  </si>
  <si>
    <t>Local governments committed to freeze local taxes.</t>
  </si>
  <si>
    <t xml:space="preserve">The temporary unemployment insurance was extended and loosened. An immediate benefit of EUR 1,425 is provided and the general replacement level was increased from 65 to 70% of the employee's salary. </t>
  </si>
  <si>
    <t>Extension of the seasonal suspension of evictions from dwellings (la trêve hivernale).</t>
  </si>
  <si>
    <t>Temporary measures to allow VAT-free gifts of medical equipment to specified healthcare institutions (no VAT liability; no impact on right for donor to recover associated input VAT).</t>
  </si>
  <si>
    <t>Reduced advance tax payment rates for self-employed persons and companies to mitigate the effects of the COVID-19 pandemic.</t>
  </si>
  <si>
    <t>No penalties will be imposed by the government for delays in the execution or the cancellation of government contracts related to the COVID-19 crisis.</t>
  </si>
  <si>
    <t>Self-employed workers who are forced by the government to stop their activities are entitled to a replacement income of EUR 1,291 or EUR 1,614 depending on their family composition. For certain sectors the mandatory waiting period of 7 days has been suspended.</t>
  </si>
  <si>
    <t xml:space="preserve">Exceptional holidays granted in return for days worked between 13 March 2020 and 30 June 2020. </t>
  </si>
  <si>
    <t>Extraordinary costs linked to the temporary production of medical equipment can be deducted in the income tax regime.</t>
  </si>
  <si>
    <t>45% tax credit for in-kind donations of medical equipment to hospitals.</t>
  </si>
  <si>
    <t>Self-employed workers can request a revision of their advance income tax payments and can postpone SSCs for Q1 and Q2 by one year without penalties.</t>
  </si>
  <si>
    <t>Payment period for excise and VAT on the import of medical alcohol has been extended from 1 to 4 weeks.</t>
  </si>
  <si>
    <t>Banks have agreed to allow loan repayments to be postponed until September 2020 for non-financial companies without penalties.</t>
  </si>
  <si>
    <t>Exemption from income tax of direct aid granted by the Regions to taxpayers (SMEs, self-employed workers and childcare providers) in order to limit the impact of the COVID.</t>
  </si>
  <si>
    <t>SSCs due in Q1 and Q2 can be postponed and/or paid in instalments if requested</t>
  </si>
  <si>
    <t>With the support of the WHO and the WB, the authorities are planning to buy the necessary equipment; intensify surveillance; build capacity for case confirmation; and organize quarantine and self-isolation protocols (estimated to cost USD 100 million).</t>
  </si>
  <si>
    <t xml:space="preserve">The mitigation and prevention measures amount to CFAF 10 billion (about USD 17 million). </t>
  </si>
  <si>
    <t>An emergency response plan for the health sector focuses on strengthening human and technical capacities of public hospitals, increasing available hospital beds, expanding testing capacities and purchasing medical supplies to facilitate the implementation of hygiene measures.</t>
  </si>
  <si>
    <t>Suspension of government fees charged on informal sector operators for rent, security and parking.</t>
  </si>
  <si>
    <t>Suspension of tax debt recovery and collection of minimum lump-sum tax for persons in transport, hotel, restaurant and tourism sectors.</t>
  </si>
  <si>
    <t>Suspension of tax audit except for proven cases of fraud.</t>
  </si>
  <si>
    <t>Exemption from synthetic tax.</t>
  </si>
  <si>
    <t>Abolition of taxes for the organization of cultural activities.</t>
  </si>
  <si>
    <t>Exemption from VAT on products used in the fight against the COVID-19 pandemic.</t>
  </si>
  <si>
    <t>Suspension of payroll tax for persons employed by transport companies and hotels.</t>
  </si>
  <si>
    <t>Cash transfers to informal sector workers (fruits and vegetable sellers). Total cost of USD 10 million (5 billion CFA) to help the fruits and vegetable informal retailers affected by the situation, particularly women.</t>
  </si>
  <si>
    <t>Exemption from taxes and customs duties on pharmaceuticals, medical consumables and equipment used in the fight against the COVID-19 pandemic.</t>
  </si>
  <si>
    <t>Remission of penalties and fines due.</t>
  </si>
  <si>
    <t>Lowering the licensing fee for companies in the transportation and tourism sectors (announced).</t>
  </si>
  <si>
    <t>Application of a VAT reduced rate of 10% to the hotel and restaurant sectors.</t>
  </si>
  <si>
    <t>Postponement of the deadline for payment of the motor vehicles tax to 30 June 2020 instead of 31 March.</t>
  </si>
  <si>
    <t>Subsidies for water bills and water points, subsidies for electricity bills, removal of penalties, reduction of costs of solar panel kits, and subsidies on water and electricity costs and in-kind transfers for market vendors.</t>
  </si>
  <si>
    <t>Suspension of duties and taxes on imports of medical supplies, including protective equipment and test kits.</t>
  </si>
  <si>
    <t>Allocation of Tk. 21.3 billion under a housing scheme for the homeless.</t>
  </si>
  <si>
    <t>Benefits under key safety net programs will be increased.</t>
  </si>
  <si>
    <t>Tk. 7.5 billion to provide health insurance for government employees most at risk.</t>
  </si>
  <si>
    <t>Food subsidies (e.g. on rice).</t>
  </si>
  <si>
    <t>Tk. 7.6 for poor people having lost their jobs as a result of the pandemic.</t>
  </si>
  <si>
    <t>BDT 2 billion (about USD 23.5 million) for COVID-19 control measures.</t>
  </si>
  <si>
    <t>Tk. 1 billion bonus payment for government doctors and health workers treating COVID-19 patients.</t>
  </si>
  <si>
    <t xml:space="preserve">Tk. 50 billion (about USD 588 million) stimulus package for exporting industries to be channeled through a refinance scheme operated by Bangladesh Bank. Exporting firms that have laid off workers will not qualify for the loans. </t>
  </si>
  <si>
    <t>Subsidies on interest payments on up to Tk. 500 billion in working capital loans by scheduled banks to businesses.</t>
  </si>
  <si>
    <t>Government will pay salaries and wages of selected factories.</t>
  </si>
  <si>
    <t>Unemployment Fund will pay 60% of the income of employees from sectors most heavily influenced by the COVID-19 crisis for up to three months.</t>
  </si>
  <si>
    <t>Companies subject to advance CIT instalments must pay advance CIT during the first half of 2020 based on 50% of their 2018 taxable profits. No default interest will apply for underpayment of advance CIT for the period 16 July - 31 December 2020.</t>
  </si>
  <si>
    <t>Allocation of another BGN 200 million to BBD for providing portfolio guarantees to commercial banks so that they can provide unsecured interest-free loans in the amount of up to BGN 1,500 (EUR 760) to workers who are put on unpaid leave.</t>
  </si>
  <si>
    <t>Extension of the deadline for annual CIT filing June 30 (normally March 31).</t>
  </si>
  <si>
    <t>A one-off cash transfer of BGN 375 (EUR 192) to parents of children under 12 who are on unpaid leave for at least 20 days due to inability to work from home during the state of emergency. This assistance will be means tested as the monthly income per family member should not be higher than the minimum wage BGN 610.</t>
  </si>
  <si>
    <t>Extension of the deadline for payment of local taxes and fees with a discount.</t>
  </si>
  <si>
    <t>Allocation of BGN 1 billion for paying 60% of the wages of workers who risk being laid off because of the crisis in the course of three months, provided that their employees cover the remaining 40%.</t>
  </si>
  <si>
    <t>Deadline extension for the payment of the final annual mandatory social security and health insurance contributions for 2019 by self-insured persons who exercise their employment as sole traders and farmers.</t>
  </si>
  <si>
    <t>Providing supplementary pay in the amount of BGN 1,000 to medical staff and other front-line responders to the pandemic.</t>
  </si>
  <si>
    <t>Exemption from import VAT and customs duties of certain medical products which are used in the fight against COVID-19</t>
  </si>
  <si>
    <t>Expanding the coverage and scope of the home visiting services provided to elderly people and other vulnerable groups (people with disabilities), including the delivery of food and medicines.</t>
  </si>
  <si>
    <t>EUR 26 million from the annual contingency reserve in the budget used already for emergency procurement. Additional funds to be allocated, as needed.</t>
  </si>
  <si>
    <t>BGN 500 million (EUR 256 million) in guarantees to commercial banks for their credits to local enterprises and reversable equity participation in companies.</t>
  </si>
  <si>
    <t>Exemption of industrial and commercial entities from paying rent to the government.</t>
  </si>
  <si>
    <t xml:space="preserve">BD 5.5 million enhancement to social benefits for lower income families was announced. </t>
  </si>
  <si>
    <t>Exemption for tourist facilities from tourism fees.</t>
  </si>
  <si>
    <t>Private sector employees who are registered with the national Social Insurance Organization will have their salaries paid for 3 months from April 2020 from the unemployment fund. A total of 100,000 Bahraini will benefit from the measure (cost of BD 215 million)</t>
  </si>
  <si>
    <t>BD 177 million to respond to urgent health needs created by COVID-19.</t>
  </si>
  <si>
    <t>Exemption for commercial entities from municipalities' fees.</t>
  </si>
  <si>
    <t xml:space="preserve">The Electricity and Water Authority will pay individuals and businesses’ utility bills for 3 months from April 2020 </t>
  </si>
  <si>
    <t>B$4 million for food programs and B$1.8 million to support to Family Island administrators (local public officers) (announced).</t>
  </si>
  <si>
    <t>Weekly payments of $200 to persons to self-employed tourism workers for a period of up to eight weeks.</t>
  </si>
  <si>
    <t>Tax deferrals (or tax credits) to companies retaining at least 80% of staff (announced).</t>
  </si>
  <si>
    <t xml:space="preserve">B$4 million for the health sector (announced). </t>
  </si>
  <si>
    <t>B$ 20 million to support business loans to SMEs (announced).</t>
  </si>
  <si>
    <t>EUR 5.5M is allocated for unemployment benefits for 2020, but this could increase to EUR 10M to support job retention and/or increase unemployment benefits.</t>
  </si>
  <si>
    <t>The health fund will cover health care costs for all patients.</t>
  </si>
  <si>
    <t>Advance payments of profit tax and income tax of tax year 2020 are abolished for all entrepreneurs and legal entities.</t>
  </si>
  <si>
    <t>pay taxes and contributions for employees of most affected entrepreneurs</t>
  </si>
  <si>
    <t>The government will subsidize social security contributions for an amount of BAM 244,85 per employee for entrepreneurs and legal entities.</t>
  </si>
  <si>
    <t xml:space="preserve">An extra KM 30 million (0.1% of GDP) to hospitals. </t>
  </si>
  <si>
    <t xml:space="preserve">Increase the transfers to unemployment funds (KM 25 million). </t>
  </si>
  <si>
    <t>Indirect tax exemptions and tax refunds of already paid indirect taxes on medical equipment, including medicines and sanitary vehicles, and resources donated by both national and foreign entities for the prevention and suppression of the COVID-19.</t>
  </si>
  <si>
    <t>reduced the flat-rate tax on total income of small entrepreneurs, with one or two employees, by 60%</t>
  </si>
  <si>
    <t>The government will cover PIT and SSC for about 40,000 workers in the sectors that are closed by the government decision.</t>
  </si>
  <si>
    <t>postponed payments for business tax from end-March to end-June.</t>
  </si>
  <si>
    <t>prompt payment of tax refunds and social contributions paid on the increase of salaries. Taxpayers who increase the salary of their employees are entitled to a refund of SSCs paid on the difference of the starting salary and the salary after the increase</t>
  </si>
  <si>
    <t>Postponement of payments of CIT until 30 June. The tax due can be paid in instalments until the end of 2020.</t>
  </si>
  <si>
    <t xml:space="preserve">Some local governments are providing financial assistance to the elderly and families with low or no income. </t>
  </si>
  <si>
    <t>EUR 33 million for activation programs which may be reallocated for immediate assistance to the unemployed.</t>
  </si>
  <si>
    <t>Government will pay the minimum wage to all employees in sectors closed due to COVID-19 in April.</t>
  </si>
  <si>
    <t>A monthly bonus to the health workers depending on their category (making from 300 to 4,000 Belarusian roubles).</t>
  </si>
  <si>
    <t>Extension of deadline for submitting tax returns for 2019 to 30 April 2020.</t>
  </si>
  <si>
    <t>Possibility to suspend the amortization of intangible assets and the depreciation of tangible assets that are used for business purposes in 2020.</t>
  </si>
  <si>
    <t>Acceleration of VAT refunds for specific taxpayers.</t>
  </si>
  <si>
    <t>Deferment of payments and payment in instalments of the CIT are granted to businesses in industries most affected. No interest is payable.</t>
  </si>
  <si>
    <t>Reduction of property tax and land tax for the second and third quarters of 2020.</t>
  </si>
  <si>
    <t>Extension of deadline for submitting the tax returns for 2019 to 30 April 2020.</t>
  </si>
  <si>
    <t>People who work and pay fees to the Social Protection Fund (or such fees are paid by their employers) are eligible for sick-leave benefits during the period of self-isolation.</t>
  </si>
  <si>
    <t xml:space="preserve">About USD 1 million to increase healthcare-related spending. </t>
  </si>
  <si>
    <t xml:space="preserve">Extension of deadline for the filling of personal income tax return. No deferral of payments. </t>
  </si>
  <si>
    <t>Refunds are paid out promptly for all categories of taxpayers.</t>
  </si>
  <si>
    <t xml:space="preserve">Fiscal stimulus amounting to BZ$25 million (about 1% of GDP) in 2020, funded by the central bank </t>
  </si>
  <si>
    <t>Debt recovery for all categories of taxpayers have been postponed. Concerning the remittance of penalties and interests, all categories of taxpayers can request a waiver to the tax administration.</t>
  </si>
  <si>
    <t>Employed and self-employed who lost their jobs directly as a result of the COVID-19 crisis will receive BZ$150 every 2 weeks for 12 weeks (USD 450). Persons who were unemployed prior to the crisis will receive BZ$100 every 2 weeks for 12 weeks (USD 300).</t>
  </si>
  <si>
    <t>Introduction of an unemployment benefit for laid-off employees who are not on financial assistance. The transfer amount was set at 60% of gross earnings up to a maximum of USD 500 a week.</t>
  </si>
  <si>
    <t>Extension of filing deadlines for business payroll tax and corporate service tax from 15 April 2020 to 30 April 2020. Current penalties/fees that would normally apply for that period will be waived.</t>
  </si>
  <si>
    <t>Families (and companies) that cannot meet their financial obligations are exempt from paying their mortgages and credits. This relief will apply for 2 months.</t>
  </si>
  <si>
    <t xml:space="preserve">Imports of respiratory equipment in the amount of USD 200 million is planned, while ICU capacity is being doubled. </t>
  </si>
  <si>
    <t>CIT taxpayers are allowed to deduct donations to public and private hospitals working on the treatment of COVID-19. Limit of 10% if the net taxable income obtained in FY2019.</t>
  </si>
  <si>
    <t>A temporary 0% import duty is applied to the imports of medicines, medical devices, equipment and reagents and fever detectors.</t>
  </si>
  <si>
    <t>From April 30th, the government will also provide USD 73 to citizens who do not receive any other benefits or draw a salary from the public or the private sector.</t>
  </si>
  <si>
    <t>Food distribution to 1.5 million families.</t>
  </si>
  <si>
    <t>Transaction tax taxable base is clarified by excluding VAT from the definition of "gross income" for a limited period of 3 months for large taxpayers and 6 months for other taxpayers.</t>
  </si>
  <si>
    <t>Government will pay (A part of) the utility bills of lower-income families.</t>
  </si>
  <si>
    <t>Paid leave for older adults, pregnant women and people with health conditions, workers with dependent children and workers suspected of having contracted COVID-19</t>
  </si>
  <si>
    <t>Soft loans to companies so that they may pay wage bills without layoffs for two months (USD 1230 per employee, repayable in 18 months)</t>
  </si>
  <si>
    <t>Creation of a fund of approx. USD 219 million to support the operations of micro, small and medium businesses.</t>
  </si>
  <si>
    <t xml:space="preserve">Bono Familia program to compensate low-income families who will not have school feeding meals during quarantine. An amount of 500 Bolivianos (USD 72.6) will be paid for each child in elementary school in April. This payment will be extended to students in private schools from May 18. </t>
  </si>
  <si>
    <t>VAT input tax credit for self-employed professionals exceptionally admitted for family payments on food, health services and education taxed by VAT.</t>
  </si>
  <si>
    <t>Extension of deadlines for filing and paying CIT, VAT and transaction tax, with the possibility to pay them in instalments.</t>
  </si>
  <si>
    <t>Contributions to autonomous social services for employees in commerce, industry, services and transport have been cut in half.</t>
  </si>
  <si>
    <t>New rules to simplify and expedite the customs clearance of imported goods destined to combat COVID-19.</t>
  </si>
  <si>
    <t xml:space="preserve">For SMEs, an emergency credit line has been opened to cover 2 months of wages for employees earning up to 2 minimum wages, under the condition that the employee is not dismissed. The government risk-share for this loans are 85%. </t>
  </si>
  <si>
    <t>The government will give vouchers of R$200 to all workers who don’t have a formal job and don't receive resources from the two flagship cash transfer programs – Bolsa Familia and BPC.</t>
  </si>
  <si>
    <t>Import tariffs for medical goods reduced to 0% until end of December 2020.</t>
  </si>
  <si>
    <t>Extension, for 60 or 90 days, of the payment of state taxes.</t>
  </si>
  <si>
    <t>Transfers from Federal government to State governments to support larger health spending.</t>
  </si>
  <si>
    <t>Extension of deadline for filing 2019 tax return under the Simples National regime to June 30, 2020.</t>
  </si>
  <si>
    <t>The government is allocating R$3 billion for the Bolsa Familia program to add 1 million families.</t>
  </si>
  <si>
    <t>The deadline for filing individual income tax returns for tax year 2019 has been extended from 30 April 2020 to 30 June 2020.</t>
  </si>
  <si>
    <t>Cash transfer for informal workers, self-employed and vulnerable families of R$600.</t>
  </si>
  <si>
    <t>Reduction of rates of payroll contributions due by employers.</t>
  </si>
  <si>
    <t>The Financial Operations Tax rate on credit operations contracted in the period between April 3, 2020 and July 3, 2020 was reduced to zero.</t>
  </si>
  <si>
    <t>Deferral of the payment of taxes and social security contributions due under the Simples National regime.</t>
  </si>
  <si>
    <t>Deferral of the employer's contribution to the unemployment severance fund due by legal entities for a period of three months.</t>
  </si>
  <si>
    <t xml:space="preserve">Formal workers with salaries not exceeding two minimum wages who have suffered cuts in salaries or working hours are eligible for additional public income support that will compensate around 15% of their average monthly earnings. </t>
  </si>
  <si>
    <t>Temporary income support to vulnerable households.</t>
  </si>
  <si>
    <t>The tax on industrial products (IPI) will temporarily be lowered to 0% for medical goods and hospital supplies.</t>
  </si>
  <si>
    <t xml:space="preserve">Public banks are expanding credit lines for businesses and households, with a focus on supporting working capital (credit lines add up to over 3% of GDP). </t>
  </si>
  <si>
    <t>Import tariffs reduced to 0% on products up to 10,000 USD imported through international postal or airmail delivery to combat the COVID-19 pandemic, until September 2020.</t>
  </si>
  <si>
    <t>Postponement of deadlines for filing federal tax debts and credits, and social contributions returns until July 2020.</t>
  </si>
  <si>
    <t>The term of payroll credit loans will be extended to 84 months and the maximum interest will be reduced. Furthermore, debt collection will be suspended and the terms will be easier to renegotiate.</t>
  </si>
  <si>
    <t>The government will pay the first 15 days of sick leave for infected workers.</t>
  </si>
  <si>
    <t>A six-month payment moratorium on all existing loans and mortgages for persons and businesses who are directly affected and impacted by COVID-19.</t>
  </si>
  <si>
    <t>Infrastructure investment to renovate schools, government buildings, and a key industrial complex.</t>
  </si>
  <si>
    <t>Opportunity to get unemployment benefit immediately, guaranteeing 60% of employees' insurable earnings.</t>
  </si>
  <si>
    <t>Employers who retain three quarters of their workforce, will be able to defer their obligation to pay the employer’s SSC for three months.</t>
  </si>
  <si>
    <t>BBD 600 monthly (total of BBD10 million) to 1,500 vulnerable families</t>
  </si>
  <si>
    <t xml:space="preserve">Upfront emergency health and capital expenditures needed to manage and mitigate the spread of infection, including resources to refurbish the hospital and clinics, build isolation centers, and provision critical medications and supplies. </t>
  </si>
  <si>
    <t>Distribution of care packages to 4,000 vulnerable families.</t>
  </si>
  <si>
    <t>Discounts on corporate income taxes.</t>
  </si>
  <si>
    <t>Deferment of payments on Employees Trust Fund (TAP) and Supplementary Contributory Pension (SCP) contributions, rents and utilities.</t>
  </si>
  <si>
    <t>Deferments on tax and social security contributions.</t>
  </si>
  <si>
    <t>Interest waiver (50% of cost).</t>
  </si>
  <si>
    <t>Deferral of payment of sales tax and customs duty on essential items (March to June 2020).</t>
  </si>
  <si>
    <t>Deferral of income tax (business income and CIT) filing and payment until June 2020 for all businesses (instead of 31st of March) for the Income Year 2019.</t>
  </si>
  <si>
    <t xml:space="preserve">Waiver of payment of rent and other charges (April-June 2020) by tourism-related business entities leasing government properties. </t>
  </si>
  <si>
    <t>An additional Nu 2 billion to the Ministry of Health to meet health-related spending.</t>
  </si>
  <si>
    <t>Public health expenditure is to be increased to strengthen health services and primary health care, disease monitoring and reporting (financing to come from grants or concessional borrowing) .</t>
  </si>
  <si>
    <t xml:space="preserve">A fast-track $5 million COVID-19 project was signed by the government with the WB to help respond to the pandemic and strengthen its public health preparedness. </t>
  </si>
  <si>
    <t>Reduction of the VAT refund period (from 60 days to 21 days).</t>
  </si>
  <si>
    <t>Food hampers have been approved for April 2020.</t>
  </si>
  <si>
    <t xml:space="preserve">Acquisition of relevant medical equipment and improvement of water supply (475 million Pula). </t>
  </si>
  <si>
    <t xml:space="preserve">Loan guarantee scheme of 1 billion Pula (20% financed by commercial banks) for businesses that are tax compliant (including those who are not eligible to pay taxes). </t>
  </si>
  <si>
    <t>Tax deferral of 75% of any quarterly payment between March and September 2020 to be paid by March 2021.</t>
  </si>
  <si>
    <t>Waiver on training levy for a period of 6 months (150 million pula).</t>
  </si>
  <si>
    <t>Wage subsidy amounting to 50% of salaries of affected businesses (1000-2500 pula per month for a period of 3 months.</t>
  </si>
  <si>
    <t xml:space="preserve">Response plan for the health sector prepared in with the WHO (27 billion of FCFA), including provision of medical care of confirmed cases; improving the monitoring of the country’s points of entry; and strengthening the capacities of the medical staff, laboratories and hospitals. </t>
  </si>
  <si>
    <t>SMEs eligible for the wage subsidy (see under Expenditure Instruments) will be able to benefit immediately by subtracting the subsidy amount from their remittances of income tax withheld on their employees' remuneration.</t>
  </si>
  <si>
    <t>Businesses can defer the payment of any income tax (until September 2020). No interest or penalties will be applied.</t>
  </si>
  <si>
    <t xml:space="preserve">A new Indigenous Community Support Fund financed at CAD 305 million is to address immediate needs in First Nations, Inuit, and Métis Nation communities. </t>
  </si>
  <si>
    <t>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</si>
  <si>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Implementation of the EI Work Sharing Program, which provides EI benefits up to 76 weeks to workers who agree to reduce their normal working hours as a result of developments beyond the control of their employers.</t>
  </si>
  <si>
    <t>British Columbia will provide a one-time CAD 1,000 payment to people who lost their incomes due to COVID-19.</t>
  </si>
  <si>
    <t>Business can defer the payment or remittance of GST/HST amounts (until June 30, 2020). No interest will accumulate on these deferred amounts and no late-filing penalties will be impose, if a late return is filed by June 30, 2020.</t>
  </si>
  <si>
    <t>Funding for addressing a range of COVID-19 related needs of the homeless and women and children who are victims of violence.</t>
  </si>
  <si>
    <t>SMEs can receive a temporary wage subsidy for a period of three months; the subsidy will be equal to 10% of remuneration paid during that period, up to a maximum subsidy of CAD 1,375 per employee and CAD 25,000 per employer.</t>
  </si>
  <si>
    <t>Additional measures targeted at specific groups have been put in place as well, incl. through the Indigenous Community Support Fund, repayment of student loans arrangements. and targeted support to people experiencing homelessness.</t>
  </si>
  <si>
    <t>Introduction of an Emergency Support Benefit delivered through the Canada Revenue Agency (CRA) to workers who are unemployed and are not eligible for EI.</t>
  </si>
  <si>
    <t>Suspension of most audit activities.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</si>
  <si>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</si>
  <si>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</si>
  <si>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75% wage subsidy up to CAD 847 per week or CAD 58,700 per employee for eligible employers for up to 12 weeks, retroactive to 15 March to prevent job losses and allow for rehiring workers.</t>
  </si>
  <si>
    <t>Leave with pay (guaranteed through the Solidarity Unemployment Fund) for all workers, public and private, who due to emergency reasons must remain at home without the possibility of remote work (USD 2 billion).</t>
  </si>
  <si>
    <t>Eligible workers with no or limited paid-leave benefits through their employers can apply for up to 15 weeks of employment insurance if they cannot work for medical reasons such as cancer, a broken leg, or in this case, being quarantined in a public-health threat The current EI payment is 55% of earnings up to a maximum of CAD 573 a week.</t>
  </si>
  <si>
    <t>The Emergency Care and Emergency Support benefits were replaced by a single Canada Emergency Response Benefit. This provides CAD 2,000 a month for up to 4 months for workers who lose their income as a result of the COVID-19 pandemic</t>
  </si>
  <si>
    <t>One-time special payment by early May 2020 through the Goods and Services Tax credit (GSTC), thereby doubling the annual GSTC amount for the 2019-2020 benefit year. In addition, government is proposing to increase the maximum annual Canada Child Benefit (CCB) payment by CAD 300 per child for the 2019-2020 benefit year (only).</t>
  </si>
  <si>
    <t>Deferral of payment deadlines to until June 30, 2020. for amounts owing from March, April, and May for customs duties and GST on imports.</t>
  </si>
  <si>
    <t>The PIT return filing due date is deferred until June 1, 2020. Income earned as from 18 March until September can be deferred until after August 31, 2020. No interest or penalties will be applied on these amounts.</t>
  </si>
  <si>
    <t>The Canadian Government is waiving tariffs and sales taxes on goods imported by public health agencies, hospitals and testing sites, and first response organizations (e.g., Red Cross, police and fire) until further notice.</t>
  </si>
  <si>
    <t>USD 1.125 billion to the health system to support increased testing, vaccine development, medical supplies and mitigation efforts (first stage)</t>
  </si>
  <si>
    <t>Increased credit and liquidity support through financial Crown corporations, Bank of Canada, OSFI, CMHC and commercial lenders.</t>
  </si>
  <si>
    <t>Income support is provided for those who don’t qualify for employment insurance, including a payment of CAD 2,000 per month for the next 4 months.</t>
  </si>
  <si>
    <t>A six-month interest-free moratorium was placed on the repayment of Canada Student Loans.</t>
  </si>
  <si>
    <t>Aid and compensation for the cultural sector as well as repayable interest-free loans to ensure their liquidity.</t>
  </si>
  <si>
    <t>CHF1.9 billion credit support to airlines and aviation-related businesses (announced).</t>
  </si>
  <si>
    <t>The entitlement to compensation for short-time work is extended.</t>
  </si>
  <si>
    <t>Up to CHF 4.5 million can be claimed for losses in connection with (trade fair) activities of the official export promoter S-GE (Switzerland Global Enterprise)</t>
  </si>
  <si>
    <t xml:space="preserve">In order to avoid expiry of unemployment benefits, all eligible persons receive a maximum of 120 additional daily allowances. </t>
  </si>
  <si>
    <t xml:space="preserve">As for the self-employed, the loss of earnings is regulated in accordance with the Income Compensation Act (EO) and paid as a daily allowance. </t>
  </si>
  <si>
    <t>Deferred and interest-free payment of social security contributions. Late payment interest on late social security contribution payments will be waived temporarily for contribution payments due until 30 June 2020.</t>
  </si>
  <si>
    <t>Presently up to CHF 580 million in guaranteed bank loans are available to SMEs with financial bottlenecks. An additional CHF 10 million is to go to the guarantee organizations for extraordinary administrative costs.</t>
  </si>
  <si>
    <t>Option of extending payment periods without having to pay interest on arrears.</t>
  </si>
  <si>
    <t>Expansion of the loan guarantee program to startups to support the economic recovery.</t>
  </si>
  <si>
    <t xml:space="preserve">Parents who have to interrupt their gainful employment due to school closures in order to care for their children are entitled to compensation. </t>
  </si>
  <si>
    <t>In the area of unemployment insurance (ALV), the submission of proof of work efforts is no longer required.</t>
  </si>
  <si>
    <t>The administration of federal loans is legally delegated to the cantons. In order to strengthen the liquidity of the borrowers, the Confederation allows the cantons to handle the deferral options more flexibly. In this way, the mountain railway sector in particular can be supported in the short term, since here the repayments are often due after the winter season.</t>
  </si>
  <si>
    <t>Late interest charges on late payments of federal taxes which become due during the period of 1 March 2020 to 31 December 2020 is waived.</t>
  </si>
  <si>
    <t>Self-employed persons who suffer loss of earnings due to official measures to combat the coronavirus will be compensated, unless compensation or insurance benefits already exist.</t>
  </si>
  <si>
    <t>Compensation in the event of interruption of employment due to a quarantine ordered by a doctor.</t>
  </si>
  <si>
    <t>The approval period for short-time work (KAE) is extended from 3 to 6 months.</t>
  </si>
  <si>
    <t>The waiting period (stand down) for partial unemployment is lowered to one day through September 30.</t>
  </si>
  <si>
    <t>A temporary reduction of employers’ social security contributions has been proposed which will be effective from March 1 to June 30 2020.</t>
  </si>
  <si>
    <t xml:space="preserve">Sports: CHF 100 million for sports organizations, as events in both popular and competitive sports have to be cancelled: CHF 50 million as repayable loans and CHF 50 million as subsidies. </t>
  </si>
  <si>
    <t>Emergency aid by means of guaranteed COVID-19 bridging loans: To enable affected SMEs (sole proprietorships, partnerships, legal entities) to receive bridging loans from the banks, the Federal Council will set up a guarantee program worth CHF 20 billion.</t>
  </si>
  <si>
    <t>The government is proposing a bill for the protection of labor income, which will allow the temporary suspension of employees´ functions in the company when -in the framework of this emergency and by mandate of the health authority- the employee must remain at home without the possibility of teleworking. In these cases, the contractual relationship and all corresponding employment rights will be maintained (except the salary), but the employee will be paid from the unemployment insurance under more flexible eligibility criteria. As long as this exceptional situation continues, the employer will maintain the obligation to pay the employee's social security and health contributions.</t>
  </si>
  <si>
    <t>Postponement from April to July of the payment of CIT for SMEs. The CIT return shall be submitted in April (as usual). This measure should benefit 140,000 SMEs.</t>
  </si>
  <si>
    <t>A credit-guarantee scheme (of USD 3 billion) that could apply to credits of up to USD 24 billion to facilitate firms’ financing.</t>
  </si>
  <si>
    <t>Suspension of mandatory monthly provisional payments on account of CIT for the next 3 months. This measure should benefit 700.000 businesses.</t>
  </si>
  <si>
    <t>Temporary reduction to 0% of the stamp tax rate (currently of 0,8%) on all loans/credit transactions for the next 6 months. This measure will benefit businesses and individuals.</t>
  </si>
  <si>
    <t>All expenses incurred by businesses to face the COVID-19 virus crisis will be allowed as tax deductible expenses.</t>
  </si>
  <si>
    <t>Flexibility measures for tax debts payments of low income individuals (flexible payment agreements, with no interest nor penalties).</t>
  </si>
  <si>
    <t>Flexibility measures for tax debts payments of SMEs (flexible payment agreements, with no interest nor penalties).</t>
  </si>
  <si>
    <t>Accelerated income tax refund for SMEs (in April 2020 instead of May 2020). This measure should benefit 500,000 SMEs.</t>
  </si>
  <si>
    <t>Advanced personal income tax refund for self-employed of PIT amounts withheld in January and February 2020 (rate of 10,75%).</t>
  </si>
  <si>
    <t>A subsidy(cash bonus) for people without formal work will be provided which will benefit 2 million people.</t>
  </si>
  <si>
    <t>The government will use its legal power to accelerate the discussion in Congress of the bill on employment protection, which allows for the reduction of working hours, compensating the decrease in remuneration with resources from the Solidarity Unemployment Fund.</t>
  </si>
  <si>
    <t>Accelerated personal income tax refund for self-employed (in April 2020 instead of May 2020).</t>
  </si>
  <si>
    <t>Deferral of the payment of Property Tax to be due in April, with 0% interest rate. Applicable to individuals owners of real state with fiscal value lower than CL $133.000.000 (approx.. USD 160.000). The payment delayed shall be paid along with the 3 next installments to be due in June, September and November 2020</t>
  </si>
  <si>
    <t>Deferral of the payment of Property Tax to be due in April 2020, with 0% interest rate. Applicable to businesses with sales lower than UF 350.000 (approx.. US $12 million). The payment delayed shall be paid along with the 3 next installments to be due in June, September and November.</t>
  </si>
  <si>
    <t>Deferral of VAT payments for the next 3 months. Applicable to businesses with sales of less than UF 350.000 (approx.. US $12 million). They will be able to pay the VAT in 6 to 12 monthly installments (depending on their size) at a 0% interest rate. This measure should benefit 240,000 businesses.</t>
  </si>
  <si>
    <t>A deadline for filing tax returns and tax payment for May 2020 from 15 May 2020 to 22 May 2020. The extension applies to taxpayers who are required to make a tax declaration on a monthly basis.</t>
  </si>
  <si>
    <t>In addition, donations made by enterprises or individuals through qualified Public Benefit Organizations or government authorities can be fully deducted for CIT and PIT purposes.</t>
  </si>
  <si>
    <t>Extending social assistance programs to cover families affected by the COVID-19 and falling into poverty.</t>
  </si>
  <si>
    <t>VAT exemptions for "lifestyle services" (normally subject to a 6% rate) catering and accommodation services, "sundry personal services" including hairdressing and laundry, as well as public transportation and express delivery services provided to individuals.</t>
  </si>
  <si>
    <t>For seriously affected businesses in certain sectors (transport, catering, accommodation and tourism), increase loss-carry forward from 5 to 8 years for losses incurred in 2020.</t>
  </si>
  <si>
    <t>Increased spending on epidemic prevention and control.</t>
  </si>
  <si>
    <t>Specific CIT incentives for enterprises engaged in producing key supplies related to COVID-19 protection and containment. This includes 100% expensing for investment in equipment to expand production capacity without limits on the scale of the investment (which is standard in existing incentives schemes).</t>
  </si>
  <si>
    <t>Production of medical equipment.</t>
  </si>
  <si>
    <t>An increase in the ceiling for special local government bonds of 1.3% of GDP (announced).</t>
  </si>
  <si>
    <t>A series of measures to facilitate export tax refunds has been introduced to provide export enterprises with simpler tax filing obligations and accelerated tax refund processes.</t>
  </si>
  <si>
    <t>VAT exemptions for medical services (normally subject to a 6% rate).</t>
  </si>
  <si>
    <t>Donations made in cash or in kind to help combat COVID-19 are exempt from VAT and other consumption taxes.</t>
  </si>
  <si>
    <t>Tax authorities in Hubei province are urged not to withhold individual income tax from "sole traders" and "partnership enterprises" when these taxpayers issue VAT invoices for cargo transportation services. (Normally, a prepayment of individual income tax is withheld when "sole traders" and "partnership enterprises" issue VAT invoices or cargo transportation services).</t>
  </si>
  <si>
    <t>VAT exemption of sales by "small-scale taxpayers" in Hubei province and reduction of the VAT rate applicable to "small-scale taxpayers" in other areas from 3% to 1% during March 1-31.</t>
  </si>
  <si>
    <t>A full refund of carried forward excess input VAT credits, granted to businesses engaged in production of supplies for COVID-19 protection and containment.</t>
  </si>
  <si>
    <t>Accelerated disbursement of unemployment insurance and extension to migrant workers.</t>
  </si>
  <si>
    <t>Cash transfer for retention migrant population in Wuhan. One-time cash assistance of RMB 3000.</t>
  </si>
  <si>
    <t>Announced: spending to improve national public health emergency management (third stage).</t>
  </si>
  <si>
    <t>Encouraging the use of unemployment insurance funds to provide wage and job subsidies to enterprises, in particular for SMEs.</t>
  </si>
  <si>
    <t>PIT exemptions for bonuses and subsidies paid to medical staff working in combatting COVID-19.</t>
  </si>
  <si>
    <t>Businesses (MSMEs and larger enterprises) in Hubei province are exempt from employees' endowment insurance (pension), unemployment insurance and employment injury insurance for 5 months. Large enterprises in other places can benefit of a 50% reduction in these contributions for 3 months. In addition, the employer contributions for basic medical insurance can be reduced by 50% for 5 months for all firms if approved by the respective province where the business is located.</t>
  </si>
  <si>
    <t>Individual taxpayers ("sole traders") that have elected for taxation under the normal VAT regimes (i.e. to be treated as "general taxable persons") for less than 36 months, may reverse their decision and apply for a refund of VAT applied on exports.</t>
  </si>
  <si>
    <t>Announced: higher infrastructure investment (second stage).</t>
  </si>
  <si>
    <t>Postponement of the payment deadlines for electricity and water bills, from April to July 2020, and from May to August 2020.</t>
  </si>
  <si>
    <t>Emergency health response plan of 96 billion CFAF, to i) provide free care for those with the infection and equipping intensive care units, ii) strengthen epidemiological and biological surveillance and iii) reinforce capacities of pharmaceutical industries and financing research on the virus.</t>
  </si>
  <si>
    <t>Additional economic measures announced to agricultural input support, cash transfers, provide relief to hard-hit sectors and firms, and support public entities in the transport and port sectors.</t>
  </si>
  <si>
    <t>Payment of electricity and water bills, to be paid in April and May 2020, to disadvantaged groups</t>
  </si>
  <si>
    <t xml:space="preserve">COVID-19-related health spending to reach CFAF 58.3 billion (or USD 100 million) over the next three months. </t>
  </si>
  <si>
    <t>Suspension of payment of fees on money transfers between MTN Mobile Money accounts.</t>
  </si>
  <si>
    <t>The response national plan (USD 135 million) focuses on actions to (i) strengthen early detection and surveillance; (ii) improve the quality of medical care to infected patients; and (iii) develop effective preventive communication strategies and enhance medical logistic platforms.</t>
  </si>
  <si>
    <t>Suspension of tax audits for companies.</t>
  </si>
  <si>
    <t>Provision of water and electricity for two months to hospitals.</t>
  </si>
  <si>
    <t>Full tax deductibility of any donation made to the COVID relief fund.</t>
  </si>
  <si>
    <t>Provision of water and electricity for two months to households, free of charge.</t>
  </si>
  <si>
    <t>A grace period for businesses on tax arrears.</t>
  </si>
  <si>
    <t>VAT exemption on basic goods for 3 months.</t>
  </si>
  <si>
    <t>VAT exemption on pharmaceutical products.</t>
  </si>
  <si>
    <t>Suspension of VAT collection on the production and on the sales of basic goods.</t>
  </si>
  <si>
    <t>Tax assessments on site have been abandoned.</t>
  </si>
  <si>
    <t>Suspension of penalties, fines and interest for late payments for a period of 2 months.</t>
  </si>
  <si>
    <t>Extension of direct tax quarterly statement filing for the first quarter to 20 June 2020.</t>
  </si>
  <si>
    <t>Reduction of the lump-sum tax rate from 7% to 5% for individuals taxed on turnover and from 10% to 8% for those taxed on margin.</t>
  </si>
  <si>
    <t>Extension of the filing deadline by 1 month for monthly direct tax statements.</t>
  </si>
  <si>
    <t>USD 1.4 million to the Ministry of Health.</t>
  </si>
  <si>
    <t>Extension of the 2019 CIT filing and payment deadline to 25 August 2020, with the possibility of being granted a monthly schedule up to 31 December 2020.</t>
  </si>
  <si>
    <t>The EU, WFP, France are getting together to provide support for the poorest segments of the population with combined support amounting to about 3 billion XAF as of now.</t>
  </si>
  <si>
    <t>Acceleration of customs clearance procedures for goods, in particular those used in the fight against COVID-19 pandemic.</t>
  </si>
  <si>
    <t>Reduction of turnover tax rate for small business with turnover below 100 million XAF.</t>
  </si>
  <si>
    <t xml:space="preserve">Suspension of customs inspection fees. </t>
  </si>
  <si>
    <t>Payroll tax payment deferred from April to 30 June 2020.</t>
  </si>
  <si>
    <t>Suspension of tax and customs audits for 3 months.</t>
  </si>
  <si>
    <t>Tax exemption for donations made to the COVID-19 Pandemic Fund.</t>
  </si>
  <si>
    <t>Payment deferred for 2 months from 30 April to 30 June 2020 for occupancy tax; real estate tax and entertainment taxes.</t>
  </si>
  <si>
    <t>CIT tax rate reduction to 28% from 30% and withholding tax rate reduction to 5% from 7%.</t>
  </si>
  <si>
    <t>Provision for early refunds where provisional tax has been overpaid.</t>
  </si>
  <si>
    <t>Childcare support: For each child (age 0-16), currently already on the child benefit, an additional USD 100 on top of the current USD 50 will be allocated for every fortnight during closure of school outside of the school holidays.</t>
  </si>
  <si>
    <t>Income tax credit of NZD 2,000 for short-term accommodation providers with up to 10 beds.</t>
  </si>
  <si>
    <t>Provision for businesses and individuals to re-estimate their provisional tax.</t>
  </si>
  <si>
    <t>One-off payment to be paid on top of the current welfare payment next fortnight in the amount USD 400 per beneficiary. This one off support is to assist the most vulnerable.</t>
  </si>
  <si>
    <t>Increase in the threshold above which provisional tax is required to be paid from NZD 2,000 to NZD 5,000</t>
  </si>
  <si>
    <t>Provision of case-by-case tax relief to taxpayers facing serious hardship or experiencing cash flow difficulties due to a business downturn related to COVID-19.</t>
  </si>
  <si>
    <t>Wage subsidy is based on minimum wage for 35hrs/weekly over a period of 3 months.</t>
  </si>
  <si>
    <t>A two-month suspension of pension contributions by both employees and employers.</t>
  </si>
  <si>
    <t>Water is provided free of charge to low income families.</t>
  </si>
  <si>
    <t>Temporary VAT zero-rating on the import and sale of medical supplies and devices.</t>
  </si>
  <si>
    <t>Extension of payment deadlines of VAT, from May to June, for taxpayers providing hotel and commercial passenger air transport services; theatrical activities and live shows.</t>
  </si>
  <si>
    <t>Lower import tariffs used for inputs used in passenger and freight air transport services.</t>
  </si>
  <si>
    <t>New credit lines for payroll and loan payments for SMEs.</t>
  </si>
  <si>
    <t>Reduction of the mandatory contribution to pension funds by employers, employees and self-employed individuals, from 16% to 3% for April 2020 and May 2020.</t>
  </si>
  <si>
    <t>New cash transfer program, “solidarity income”, includes a one-off payment of COP 160,000 (USD 108) 59 for informal workers and their families</t>
  </si>
  <si>
    <t>New credit line providing liquidity support to all tourism-related companies.</t>
  </si>
  <si>
    <t>15 billion pesos to the Ministry of Health for preventive actions.</t>
  </si>
  <si>
    <t>VAT Refund to the Poor Program that is expected to distribute 3% of the funds collected as VAT to the most vulnerable families. The transfer is nearly COP 80,000 per household ($47). This program was scheduled to start on January 2021, with a pilot of 100,000 families; however, now it will start on April 8, 2020, and will include around 1 million people among the most vulnerable segments of the population.</t>
  </si>
  <si>
    <t>Cash transfers to poor and vulnerable families under the “Bogotá Solidaria En Casa” program.</t>
  </si>
  <si>
    <t>Extension of payment deadlines of CIT, from the second quarter to the third one for 2020, for taxpayers providing hotel and commercial passenger air transport services; theatrical activities and live shows.</t>
  </si>
  <si>
    <t>Expansions of benefits under existing cash programs (e.g., Familias en Acción, Jóvenes en Acción).</t>
  </si>
  <si>
    <t>Financial relief measures will be provided to individuals and families (and all-sized enterprises) that are not able to pay their financial obligations.</t>
  </si>
  <si>
    <t>VAT benefit for donations of goods for human or animal consumption, clothes, cleaning supplies, human or animal medicines, construction materials and medical devices intended to mitigate the COVID-19 pandemic. This donation is not be considered as sales for VAT purposes, unless it is between related parties.</t>
  </si>
  <si>
    <t>Extension of payment deadlines of parafiscal contribution for the promotion of tourism. Payments and the submission of tax returns related to the first quarter can be made until the end of July.</t>
  </si>
  <si>
    <t>Exemption of tariffs for inputs used in the health sector.</t>
  </si>
  <si>
    <t>Creation of "Solidarity income tax for COVID-19" applicable from 1 May 2020 to 31 July 2020 on monthly salaries paid to public servants, fees paid to individuals who provide services to the government, and pensions, exceeding COP 10,000,000. The tax rates are 15%, 16%, 17% and 20% depending on the payment received.</t>
  </si>
  <si>
    <t>Accelerated income tax and VAT refunds within 15 days from the date of the submission of their tax return.</t>
  </si>
  <si>
    <t>Deferral of utility payments for poor and middle income households.</t>
  </si>
  <si>
    <t>Postponement for filing the financial statements for companies, branches of foreign companies and unipersonal enterprises from 13 May 2020 to 10 June 2020.</t>
  </si>
  <si>
    <t>Unemployment Payments and paid social security (health and pensions payments) for formal workers that lost their jobs due to the COVID-19. Over the three months, the beneficiaries will receive up to 2 monthly minimum wages in total (COP 1’961.314).</t>
  </si>
  <si>
    <t>The district government of Bogota will waive payments for public services between March 20 and April 20.</t>
  </si>
  <si>
    <t>Companies involved in insolvency proceedings as a result of COVID-19 will not be subject to income tax withholding, self-withholding tax, will not be obliged to assess and pay advance income tax for tax year 2020, and will be subject to VAT withholding at a 50% rate.</t>
  </si>
  <si>
    <t>VAT zero-rate treatment for mobile phone plans (voice calls and Internet) up to two tax value units (TVUs) during 4 months.</t>
  </si>
  <si>
    <t>Anticipation of cash payment to 1.7M beneficiaries of Colombia Adulto Mayor program to support consumption. This includes 3 monthly payments for March, April, and May (total of COP 70,000) advanced to March 25 and April 6.</t>
  </si>
  <si>
    <t>Increasing spending on healthcare in line with pandemic-related needs (announced).</t>
  </si>
  <si>
    <t>Fund to support employees associated with airport operations (announced).</t>
  </si>
  <si>
    <t>Import taxes on medicines, and items related to hygiene were reduced by 30%.</t>
  </si>
  <si>
    <t>Import taxes on food were reduced by 30%.</t>
  </si>
  <si>
    <t>Immediate Food Assistance to 22,500 families, whose income is below the minimum wage.</t>
  </si>
  <si>
    <t>A three-month moratorium on payment of bank debt instalments for households and firms.</t>
  </si>
  <si>
    <t xml:space="preserve">Employees will get 70% of gross salary in the event of the labor contract being suspended. </t>
  </si>
  <si>
    <t>Loan guarantees of up to 50% for large companies in all sectors; up to 80% for companies in the tourism and transport sectors; up to 100% for SMEs in all sectors and for micro-enterprises in all sectors.</t>
  </si>
  <si>
    <t>Support interest-free loans to vulnerable households</t>
  </si>
  <si>
    <t xml:space="preserve">An emergency plan with CVE 76 million to cover additional expenses for personnel, training and medical equipment. </t>
  </si>
  <si>
    <t>Social inclusion emergency measures for vulnerable people without income, and social inclusion income, with support from the World Bank.</t>
  </si>
  <si>
    <t>Workers in MSMEs and self-employed in the informal sector are guaranteed a value of 10,000 escudos (USD 100) for one month.</t>
  </si>
  <si>
    <t>Care for the elderly with food assistance and other financial support.</t>
  </si>
  <si>
    <t>Cancellation of pension fund contributions for three months.</t>
  </si>
  <si>
    <t>Extension of the tax payment period, payment in installments for VAT and other withholding taxes.</t>
  </si>
  <si>
    <t>Unemployment insurance (Bono Proteger) as compensation for the reduction in working hours and pay, for dismissal and for fall in informal worker income.</t>
  </si>
  <si>
    <t>Extended payment deadline for principal and interest payments.</t>
  </si>
  <si>
    <t>The deferral for income tax listed under Businesses also applies to PIT eligible individuals.</t>
  </si>
  <si>
    <t>VAT exemption for commercial leases available during April, May and June 2020.</t>
  </si>
  <si>
    <t>Reduced interest rates according to the conditions of each credit.</t>
  </si>
  <si>
    <t>Deferral of required advance income tax payments for the fiscal year 2020.</t>
  </si>
  <si>
    <t>Readjustment of debts with public and private banks.</t>
  </si>
  <si>
    <t>Payments for VAT, excise and import duties due during March-May can be postponed until December 31, 2020, without interest or penalties being charged. If necessary, these provisions can be extended with an additional month.</t>
  </si>
  <si>
    <t>Deferral of payment of social security contributions, as well as making them proportional to the time worked.</t>
  </si>
  <si>
    <t>Temporary increase of 2% in the tax on alcoholic beverages for the acquisition of medical supplies and equipment for intensive care units (announced).</t>
  </si>
  <si>
    <t>Cash transfer program Avancemos will keep being active with transfers depending on grade levels (USD 40-USD 62).</t>
  </si>
  <si>
    <t>Cash transfers of to about 375,000 households affected by the crisis (announced).</t>
  </si>
  <si>
    <t>Emergency benefit (one-off 125k colones – USD 223K) for 33K poor families in the social registry (SINIRUBE) who do not receive any social transfer.</t>
  </si>
  <si>
    <t>KY$425 (US$510) stipend to those on permanent financial assistance, as well as to seamen and veterans.</t>
  </si>
  <si>
    <t>Support for rent and utility payments is also being provided to Needs Assessment Unit clients.</t>
  </si>
  <si>
    <t>School meal programs.</t>
  </si>
  <si>
    <t>Extension of deadline for entities for filing their annual returns and economic substance notifications until 30 June 2020.</t>
  </si>
  <si>
    <t>Work permit holders who urgently require food supplies and who have insufficient income could be eligible for a KY$150 (US$180) food voucher.</t>
  </si>
  <si>
    <t>EUR 100 million support for the health sector to combat the pandemic.</t>
  </si>
  <si>
    <t>A temporary reduction in the standard rate of VAT from 19% to 17% for two months, and in the reduced rate of VAT from 9% to 7% for 3½ months. The rate reductions would apply immediately following the approval of the relevant bill by the House of Representatives.</t>
  </si>
  <si>
    <t xml:space="preserve">Income support for households including leave allowance for parents and those with health issues, allowance for employees who continue to be employed but do not receive salaries from affected businesses. </t>
  </si>
  <si>
    <t>Special arrangements to support taxpayers who are in the process of settling overdue taxes.</t>
  </si>
  <si>
    <t>Extension of the submission deadline of income tax returns to 1 June 2020.</t>
  </si>
  <si>
    <t>A support package of EUR 896 million (4.3% of GDP).</t>
  </si>
  <si>
    <t>Support for affected businesses to maintain jobs, specifically in the tourism sector.</t>
  </si>
  <si>
    <t>Suspension of payment of VAT without penalties. Applicable to businesses with turnover not exceeding EUR 1 million (based on 2019 VAT returns), and businesses whose turnover has been reduced by more than 25%. Arrangements would be made for the VAT liability to be paid in installments until 11 November 2020. No additional interest or sanctions will apply.</t>
  </si>
  <si>
    <t>Cancellation of payment until 1 July 2020 of the increase in contributions to the General Healthcare System (GHS) (effective from March 2020) by employers, employees, self-employed, pensioners and the state (in its role as employer).</t>
  </si>
  <si>
    <t>Income support of 80% of gross wages of employees sent into quarantine and of employees of businesses, that had to close due to containment-related government restrictions (if the employer continues paying 100% of employee's salary).</t>
  </si>
  <si>
    <t>3 months general postponement of payments of PIT based on tax returns (this does not affect withholding of PIT for employees). The date for submitting of tax returns and payment is unchanged.</t>
  </si>
  <si>
    <t>Postponement of CIT advance payments based on evidence provided by the business and approved by the tax authority.</t>
  </si>
  <si>
    <t>Pledge of CZK 900billion (EUR 33.3 billion, 16% of GDP) in guarantees.</t>
  </si>
  <si>
    <t>All sanctions stipulated in the tax code are pardoned for 3 months in case of non-compliance.</t>
  </si>
  <si>
    <t>Penalties are waived for failing to pay property tax and file tax returns on time.</t>
  </si>
  <si>
    <t>VAT waiver for certain gratuitous supplies in connection with the COVID-19 pandemic.</t>
  </si>
  <si>
    <t>Moratorium on repayments on bank loans of up to six months. Interest will still be accrued, and loan duration will be extended.</t>
  </si>
  <si>
    <t>Expansion of sick leave coverage.</t>
  </si>
  <si>
    <t>No penalties in case of failure to report additional VAT information for a period of two months, and possibly longer provided there is a direct link to COVID-19.</t>
  </si>
  <si>
    <t>Loss carry-back for the 2020 tax year which will allow taxpayers to carry back their 2020 tax losses against profits in the 2018 and 2019 fiscal years.</t>
  </si>
  <si>
    <t>Self-employed may receive a lump sum of up to CZK 25,000 (about EUR900). Starting May 1, CZK 500 per day for as long as government restrictions are in place (pending approval).</t>
  </si>
  <si>
    <t>Credit lines worth (CZK 10 billion) for businesses through the state development bank.</t>
  </si>
  <si>
    <t>Workers sent home can receive a 90% wage subsidy for three months.</t>
  </si>
  <si>
    <t>Loss of income for families resulting from the closure of day-care centers or schools is largely compensated; also applicable to self-employed and freelancers.</t>
  </si>
  <si>
    <t>The assets audit will be suspended for six months.</t>
  </si>
  <si>
    <t>Self-employed persons are given easier access to basic security to ensure their livelihood and accommodation.</t>
  </si>
  <si>
    <t>Health Ministry: EUR 1 billion on medical equipment; Research/education Ministry: EUR145 million for development of vaccine.</t>
  </si>
  <si>
    <t>Additional EUR 55 billion are available for pandemic control (not specified).</t>
  </si>
  <si>
    <t>Government guarantees of around EUR 460 tr. Simplified and broadened access to existing loans provided by the German Development Bank (KfW)</t>
  </si>
  <si>
    <t>Families who have lower incomes due to short-time work are given easier access to the child benefit supplement.</t>
  </si>
  <si>
    <t>The Federal Government is putting up a protective umbrella for hospitals to cushion the loss of revenue and higher costs.</t>
  </si>
  <si>
    <t>EUR 50 billion for direct credit support to SME and self-employed/freelancers; with up to 5 employees receive up to EUR 9,000; with up to 10 employees receive up to EUR 15,000.</t>
  </si>
  <si>
    <t>Complete reimbursement of social security contributions by the Federal Labor Office for those on reduced hours.</t>
  </si>
  <si>
    <t>Additional public funding is made available to start-ups. This money will be used for funding rounds for start-ups as part of co-investments made jointly with private investors.</t>
  </si>
  <si>
    <t>Default penalties for taxes not paid waived.</t>
  </si>
  <si>
    <t>Concessions on taxes administered by the Directorate General of Customs (e.g. on energy tax and air transport tax).</t>
  </si>
  <si>
    <t>Tax base reduction for trade taxes (not just medical supplies).</t>
  </si>
  <si>
    <t>Liquidity support small businesses, artists and self-employed persons suffering from the COVID-19 pandemic by allowing a refund of tax prepayments made in 2019 and the first one made in 2020 based on a lump-sum determination of 2020 losses.</t>
  </si>
  <si>
    <t>Deadline extension for wage withholding tax declaration extended for employers by a maximum period of 2 months.</t>
  </si>
  <si>
    <t>Additional Economic Stabilization Fund to support large enterprises, supplementing the liquidity support implemented through the KfW Special Programs; fund receives: EUR 100 billion for capital measures; EUR 400 billion for guarantees; with up to 100 billion euros, the fund can refinance the already adopted KfW programs.</t>
  </si>
  <si>
    <t>No tax will be levied on the bonus paid to employees by the employer up to EUR 1,500, between 1 March and 31 December 2020.</t>
  </si>
  <si>
    <t>Taxpayers affected by COVID-19 shall be granted a reduction in prepayments for municipal business tax purposes until 31 December 2020 upon request if a taxpayer’s income in the current year is expected to be lower than in the previous year.</t>
  </si>
  <si>
    <t>Freelancers such as artists and nurses are to receive direct grants of up to EUR 15,000 over 3 months. A total of EUR 50 billion is planned for this purpose.</t>
  </si>
  <si>
    <t>State governments have announced own measures to support their economies, amounting to EUR 48 billion in direct support and EUR 63 billion in state-level loan guarantees.</t>
  </si>
  <si>
    <t xml:space="preserve">Employees work a reduced number of hours and get 60% of salary from the employer for up to 12 months (and the government pays their public social insurance contributions). Workers with children get 67% of the salary. </t>
  </si>
  <si>
    <t>Deferral of CIT, PIT and VAT liability for businesses affected by the virus. Businesses must demonstrate need related to COVID-19.</t>
  </si>
  <si>
    <t>Cushioning of current revenue shortfalls for doctors in private practice.</t>
  </si>
  <si>
    <t>Reduction of the VAT rate payable on the supply of food and beverages in restaurants and bars from 1 July 2020 to 30 June 2021.</t>
  </si>
  <si>
    <t>Additional EUR 3.5 billion, among other things for protective equipment and the development of a vaccine and other treatment.</t>
  </si>
  <si>
    <t>Tax relief programs for households and businesses.</t>
  </si>
  <si>
    <t>Waiver of VAT on electricity to Domestic customers, hotels and guest houses for the period April-July 2020 (announced).</t>
  </si>
  <si>
    <t>Measures taken to contain the virus, including an extensive lockdown, testing, acquisition of medical supplies, and adaptation of healthcare facilities.</t>
  </si>
  <si>
    <t>Waiver for penalties for non-filing of 2019 tax returns (announced).</t>
  </si>
  <si>
    <t>Extension of deadlines for filing individual to 31 May 2020.</t>
  </si>
  <si>
    <t>Income transfers to the most vulnerable, and people who lost their jobs.</t>
  </si>
  <si>
    <t>Reduction of landing taxes to incentivize tourism post containment of COVID-19 (announced).</t>
  </si>
  <si>
    <t>Extension of deadlines for filing 2019 CIT returns to 31 May 2020.</t>
  </si>
  <si>
    <t>Extension of payment deadlines of VAT and of employers' labor market contributions and income tax.</t>
  </si>
  <si>
    <t>Sick leave benefits for people with COVID-19 will be fully covered by the government.</t>
  </si>
  <si>
    <t>Compensation for fixed expenses, such as rent, interest expenses on debt and non-cancellable contractual expenses (e.g. leasing contracts) based on decline in turnover.</t>
  </si>
  <si>
    <t>R&amp;D intensive companies may have the R&amp;D tax credits paid already in June 2020 instead of November 2020.</t>
  </si>
  <si>
    <t>For firms experiencing large falls in demand, the employees can be send home and the government will cover 75% of the salary under the condition that the firm commits not to lay off any workers for economic reasons.</t>
  </si>
  <si>
    <t>DKK 70 billion in guarantees and liquidity measures.</t>
  </si>
  <si>
    <t>Firms affected by COVID-19 can reduce expected profits for 2020 for calculation of CIT advance payments.</t>
  </si>
  <si>
    <t>Deadline for filing tax returns will be extended until September 1, 2020 for employees receiving a tax return, and individuals receiving income from abroad.</t>
  </si>
  <si>
    <t>Deadline for filing tax returns will be extended until September 1, 2020 for: i) small enterprises, and private entrepreneurs; and ii) companies and other legal entities.</t>
  </si>
  <si>
    <t xml:space="preserve">SMEs which have made their VAT payment in March 2020 may receive the amount back as an interest-free loan. </t>
  </si>
  <si>
    <t>Payment deadlines for companies that settle the payroll tax according to Method 4 are extended. For Q2 the deadline is extended to 1 September 2020 and for Q3 to 16 November 2020.</t>
  </si>
  <si>
    <t>Compensation to employers for temporary absence due to sickness by employees (sickness benefit scheme).</t>
  </si>
  <si>
    <t>Self-employed may be compensated for the expected revenue decline due to the COVID-19.</t>
  </si>
  <si>
    <t>Payment extension for the ITBIS second and first instalments.</t>
  </si>
  <si>
    <t>Expansion of conditional transfers under the "Comer Es Primer" (CEP) program, including a 100% increase in the amount transferred to families. Also, the program will temporarily include an additional 100,000 families.</t>
  </si>
  <si>
    <t>The instalments of all payment arrangements currently in force are reduced to 50% whilst extending the deadline.</t>
  </si>
  <si>
    <t>Exemption from ITBIS for medical supplies.</t>
  </si>
  <si>
    <t>The payment of advance payments of income tax (anticipos) may be paid in 3 instalments immediately after the emergency period.</t>
  </si>
  <si>
    <t>Individuals will be exempt from the payment of March 2020 monthly advance tax.</t>
  </si>
  <si>
    <t>Paid leave for employees who are 60 years of age and have special health conditions.</t>
  </si>
  <si>
    <t>Extension for the filing and remittance deadlines for 2019 individual income tax return to 29 May 2020.</t>
  </si>
  <si>
    <t>Extension of deadlines for consumption tax on fossil fuels and petroleum derivatives (LH) and LPG contribution.</t>
  </si>
  <si>
    <t>Extension of deadline for filing 2019 simplified tax regime return to 20 May 2020.</t>
  </si>
  <si>
    <t>Companies will be exempt from the payment of March 2020 monthly advance tax. Large taxpayers will not be granted under this measure except for taxpayers engaged in business such as travel agencies, hotels and entertainment services.</t>
  </si>
  <si>
    <t>The payment of the annual CIT due in April by all companies with a financial year ending in December 2019, may be paid in 4 equal instalments.</t>
  </si>
  <si>
    <t>Contributions made by employers to employees under the temporary government-sponsored programme (FASE) will be deductible for CIT purposes.</t>
  </si>
  <si>
    <t>The government increased healthcare spending on medical supplies and equipment, tests in private labs, rent of two private medical centers, and support of the pharmaceutical industry, including through budget reallocations.</t>
  </si>
  <si>
    <t>Stay at Home’ program (Quédate en Casa) with different elements, including (i) top-up to safety net of 5,000 pesos (USD 92) for two months to 811,000 beneficiary families that have the Solidarity payment card to purchase food and basic necessities; (ii) horizontal expansion at the same amount 5,000 pesos (USD 92) to 690,000 nonpoor and vulnerable non-beneficiary families in the SIUBEN social registry. The payments are expected from April 1 to May 30.</t>
  </si>
  <si>
    <t>The newly created "Employee Solidarity Assistance Fund (FASE)” (est. RD$15 billion), will benefit about 754,000 families of formal workers who were laid-off with a monthly transfer up to 70% of wages.</t>
  </si>
  <si>
    <t>Taxpayers may request payment arrangements of up to 4 instalments for the remittance of Tax on Transfers of Industrialized Goods and Services (ITBIS/VAT) relating to February 2020, without any surcharge. Similar arrangement established for March 2020.</t>
  </si>
  <si>
    <t>For taxpayers under the authority of the Large Taxpayers Office (Direction des grandes entreprises, DGE), the subscription period for the annual results declaration is extended until 31 May 2020</t>
  </si>
  <si>
    <t>A benefit of 10,000 Algerian Dinars (79 USD ) is to be extended to poor families impacted by COVID-19 to cover Ramadhan expenses.</t>
  </si>
  <si>
    <t>Deferral of corporate income tax pre-payments until 20 June 2020. Taxpayers who file tax returns electronically are not affected by the measures</t>
  </si>
  <si>
    <t>Distribution of food and hygiene items to the most vulnerable families, including those living in isolated areas or impacted by the lockdown.</t>
  </si>
  <si>
    <t>The deadline for payment of the tax for passenger vehicles, utility vehicles and passenger transport vehicles for the year 2020 is deferred until 31 May 2020</t>
  </si>
  <si>
    <t>Expanded coverage of social security to deliveries in private maternal health facilities.</t>
  </si>
  <si>
    <t>Deferral of personal income tax pre-payments until 20 June 2020. Taxpayers who file tax returns electronically are not affected by the measures</t>
  </si>
  <si>
    <t xml:space="preserve">Temporary paid leave for 50% of employees, all pregnant women, and for women who take care of children, people with chronic diseases or health vulnerabilities. </t>
  </si>
  <si>
    <t>Beneficiaries (1M) can access Solidarity Allowance benefits at any time (In normal circumstances they need to be collected on the 30th/31st of the month. Uncollected benefits are automatically returned to the Social Development Agency).</t>
  </si>
  <si>
    <t>USD 50 million in credit lines for SMEs.</t>
  </si>
  <si>
    <t>Postponement of the payment of taxes due by April, May and June 2020, possibly by 6 months.</t>
  </si>
  <si>
    <t>Extension of deadline to submitting CIT tax returns, from 15 April to 8 May 2020.</t>
  </si>
  <si>
    <t xml:space="preserve">Creation of a progressive income tax for individuals whose monthly salary is greater than USD 500. (proposed) </t>
  </si>
  <si>
    <t>New cash transfer of USD 60 has been introduced for informal workers earning less than USD 400 per month.</t>
  </si>
  <si>
    <t xml:space="preserve">SMEs, companies domiciled in Galapagos Islands, airlines, tour operators and taxpayers performing activities in the agricultural sector; and exporters which income derives, in at least 50%, from the export of goods, may pay in 6 monthly instalments (up to November 2020) the 2019 CIT and the VAT corresponding to April, May and June 2020. </t>
  </si>
  <si>
    <t>Creation of additional tax of 5% on the profits of the companies that have earned more than USD 1 million in 2019 (proposed)</t>
  </si>
  <si>
    <t>Distribution of food baskets.</t>
  </si>
  <si>
    <t>Energy costs have been lowered for the entire industrial sector.</t>
  </si>
  <si>
    <t>Withholding tax on dividends paid by listed companies in EGX will be reduced from 10% to 5%.</t>
  </si>
  <si>
    <t>Credit lines for tourism enterprises with a 6-month grace period.</t>
  </si>
  <si>
    <t>Extension of the individuals' annual tax return filing deadline to 16 April. Exemption of the tax returns online filing subscription fee.</t>
  </si>
  <si>
    <t>Discount on fuel price has been announced for the aviation sector.</t>
  </si>
  <si>
    <t>The moratorium on the tax law on agricultural land has been extended for 2 years.</t>
  </si>
  <si>
    <t>Real estate tax relief has been provided to the industrial and tourism sectors.</t>
  </si>
  <si>
    <t>Inclusion of additional families into cash transfer programs.</t>
  </si>
  <si>
    <t>Additional funds for urgent and necessary medical supplies.</t>
  </si>
  <si>
    <t>Three months extension for the payment of property taxes for companies in the industrial and tourism sector. The property taxes shall be payable in monthly instalments over the following six months.</t>
  </si>
  <si>
    <t>Possibility to pay 2019 corporate tax liability by instalments for the activities most affected by the COVID-19.</t>
  </si>
  <si>
    <t>Introduction of a progressive PIT rate schedule, with tax rates between 2.5% to 25% with additional rules applied to individuals who earn a higher income.</t>
  </si>
  <si>
    <t>Stamp duty on transactions in the EGX will be reduced from 0.15% to 0.125% and from 0.15% to 0.05% for non-residents and Egyptian residents, respectively. All spot transactions on EGX will be exempt from stamp duty.</t>
  </si>
  <si>
    <t>Extension of the suspension from the taxation of Capital Gains on securities listed on the Egyptian Stock Exchange (EGX) for Egyptian residents until 1 January 2022.</t>
  </si>
  <si>
    <t>A one-off payment of EGP 500 is planned for informal workers.</t>
  </si>
  <si>
    <t xml:space="preserve">Bonuses for medical staff working in quarantine hospitals and labs. </t>
  </si>
  <si>
    <t>Subsidy pay-outs for exporters have been stepped up.</t>
  </si>
  <si>
    <t>Additional funding for research related to the development of drugs and vaccines for COVID-19 (EUR110 million).</t>
  </si>
  <si>
    <t>Expansion of ERTE to cover workers and companies with significant activity reduction in sectors considered essential.</t>
  </si>
  <si>
    <t>EUR100 billion in state loan guarantees for firms and self-employed.</t>
  </si>
  <si>
    <t>Extension of the social benefit for energy provision.</t>
  </si>
  <si>
    <t>Increased sick pay for COVID-19 infected workers or those quarantined, from 60 to 75% of the regulatory base, paid by the Social Security budget.</t>
  </si>
  <si>
    <t>75% reduction in employer SSCs across the board, 100% reduction for companies with less than 50 employees.</t>
  </si>
  <si>
    <t>SME's and the self-employed engaged into the PIT/VAT presumptive taxation scheme may temporarily waive the scheme, and may proportionally adapt their instalments to the time period.</t>
  </si>
  <si>
    <t>No surcharge for late payment of tax debts for companies obtaining financing through the ICO Guarantee Lines.</t>
  </si>
  <si>
    <t>Tax payment deferrals for small and medium enterprises and self-employed for six months (EUR 14 billion).</t>
  </si>
  <si>
    <t>Tax debts derived from tax returns and self-assessments with a filing deadline between 20 April 2020 and 30 May 2020 would not be enforced.</t>
  </si>
  <si>
    <t>Additional funding for the Instituto de Crédito Official (ICO) credit lines (EUR10 billion).</t>
  </si>
  <si>
    <t>For employers affected by the COVID-19 pandemic: exemption from the payment of employers' SSCs, provided that the employer guarantees employment of its workers.</t>
  </si>
  <si>
    <t>EUR 2 billion public guarantees for exporters through the Spanish Export Insurance Credit Company.</t>
  </si>
  <si>
    <t>Unemployment benefits for workers temporarily laid off due to COVID-19, with no requirement for prior minimum contribution or reduction of accumulated entitlement.</t>
  </si>
  <si>
    <t xml:space="preserve">Central government loan (EUR 300 million) granted to regional governments to finance basic social benefits for households in need. </t>
  </si>
  <si>
    <t>Custom duties in excess of EUR 100 due from customs declarations submitted from 2 April 2020 to 30 May 2020 may be deferred upon request.</t>
  </si>
  <si>
    <t>VAT payment suspension for electricity, natural gas or piped LPG used during the emergency state for self-employed and SMEs.</t>
  </si>
  <si>
    <t>Extension of unemployment benefits to cover workers who were laid off during the probation period (since March 9), as well as those who were switching jobs but with the new offer falling through (since March 1).</t>
  </si>
  <si>
    <t>An allowance for self-employed workers affected by economic activity suspension.</t>
  </si>
  <si>
    <t>A temporary monthly allowance of about EUR 430 for temporary workers whose contract (at least two months’ duration) expires during the state of emergency and are not entitled to collect unemployment benefits.</t>
  </si>
  <si>
    <t>The deadline for filing tax returns and payment of determined taxes have been extended to 20 May 2020 (previously 20 April 2020) for state´s tax obligations (e.g.: VAT, corporate income tax and individual income tax pre-payments), which submission and payment period, either by assessment or self-assessment, applies from 15 April 2020 to 20 May 2020.</t>
  </si>
  <si>
    <t>Additional budgetary funds of EUR 300 million and further budget flexibility for the provision of assistance to dependents.</t>
  </si>
  <si>
    <t>Mortgage debt deferral for the households in need with respect to their primary residence.</t>
  </si>
  <si>
    <t>Deferral of tax debts (PIT withholding, debit VAT and CIT instalments, and customs) until 30 May for SMEs with a turnover not exceeding EUR 6 million. The maximum amount of taxes that can be deferred is EUR 30,000. In order to obtain the deferral, eligible taxpayers need to apply digitally.</t>
  </si>
  <si>
    <t xml:space="preserve">Strengthened unemployment protection for workers under permanent discontinuous contracts who cannot resume work but are not qualified for unemployment benefits. </t>
  </si>
  <si>
    <t>Reduction in VAT on digital publications from 21 to 4%.</t>
  </si>
  <si>
    <t>Deferred repayment of loans granted to businesses by the Ministry of Industry, Trade, and Tourism.</t>
  </si>
  <si>
    <t>Guarantees for loan maturity extensions to farmers using the special 2017 drought credit lines.</t>
  </si>
  <si>
    <t>Budget support from the contingency fund to the Ministry of Health (EUR1 billion).</t>
  </si>
  <si>
    <t>Introduction of a special credit line for the tourism sector through the ICO (EUR400 million).</t>
  </si>
  <si>
    <t>CIT taxpayers with a turnover up to EUR 600.000 may opt to make their CIT instalments according to the 2020 current tax base instead of on their previous year`s earnings.</t>
  </si>
  <si>
    <t>Advance transfer to the regions for the regional health services (EUR2.8 billion).</t>
  </si>
  <si>
    <t>Centralization of medical supplies; and an emergency management process for the procurement of all goods and services needed by the public sector to implement any measure to address COVID-19.</t>
  </si>
  <si>
    <t>6-month suspension of SSCs for the self-employed (for the period May-July) and companies (for the period April-June) in selected industries.</t>
  </si>
  <si>
    <t>Zero VAT rate on purchases of medical material essential to combat the COVID-19 until July 31, 2020.</t>
  </si>
  <si>
    <t>Measures for homeless persons provided through social services include hygiene kit, food, and drinks, information about prevention measures.</t>
  </si>
  <si>
    <t>Transfer of EUR 25 million to autonomous communities funding meals for children affected by the school closure.</t>
  </si>
  <si>
    <t>A temporary subsidy for household employees affected by COVID-19 with an amount equal to 70% of their contribution base.</t>
  </si>
  <si>
    <t>New rental assistance programs for vulnerable renters whose landlord is not a large property holder; and extension of the social benefit for energy provision.</t>
  </si>
  <si>
    <t>50% allowance for employer's SSCs for 5 months (February to June) granted to private companies in the tourism, trade and the hospitality sector.</t>
  </si>
  <si>
    <t>From 12 March 2020 until 1 July 2020, legal persons are exempt from income tax on charitable gifts and donations made to the government, social welfare institutions or hospitals.</t>
  </si>
  <si>
    <t>From 1 May 2020 until 30 April 2022, excise duty rates will be reduced on diesel fuel, heating oil, natural gas and derivatives.</t>
  </si>
  <si>
    <t>The calculation of tax interest is suspended by the state for two months (for the time of emergency situation, March-April).</t>
  </si>
  <si>
    <t>Employers are not required to pay social tax on at least the minimum monthly contribution base of EUR 540 for March, April and May 2020.</t>
  </si>
  <si>
    <t>KredEx will provide the company with an investment loan to take advantage of the new business opportunities created by the spread of COVID-19, and other new business opportunities.</t>
  </si>
  <si>
    <t>The tax administration will not apply interest on tax debts for two months.</t>
  </si>
  <si>
    <t>Tax arrears to be deferred for 18 months and interest rates on tax arrears to be lowered.</t>
  </si>
  <si>
    <t>All companies may defer their tax payments up to 18 months. Late payment interest calculation is suspended for the period from 1 March until 1 May 2020.</t>
  </si>
  <si>
    <t>State compensation for the direct cost of missed events, limited to cultural and sporting events.</t>
  </si>
  <si>
    <t>Registered sole proprietors do not have to pay their quarterly social security contributions for the second quarter of 2020.</t>
  </si>
  <si>
    <t>Loan guarantees for bank loans already issued in order to allow for repayment schedule adjustments.</t>
  </si>
  <si>
    <t>KredEx will provide the company with an operating loan to overcome the liquidity problems caused by the outbreak of the corona virus, including, if necessary, payment of bank loan payments.</t>
  </si>
  <si>
    <t>Wage compensation for employees up to 70% from previous wage paid by the Unemployment insurance Fund and available for all companies, who have difficulties and will not lay off employees.</t>
  </si>
  <si>
    <t>State reimbursement of sick days for workers from the first to the third day of sickness insurance (currently without pay).</t>
  </si>
  <si>
    <t>Financial measures for rural and agricultural businesses offered by the Rural Development Foundation.</t>
  </si>
  <si>
    <t>All books and educational literature, and press publications will be subject to the lower 9% VAT rate from 1 May 2020.</t>
  </si>
  <si>
    <t>Aid for self-employed workers in the event of an emergency situation.</t>
  </si>
  <si>
    <t>The state pays the advance payment of social tax for self-employed persons for the first quarter of 2020.</t>
  </si>
  <si>
    <t>Contributions made by employees to the mandatory funded pension scheme will be suspended by the state from 1 July 2020 until 31 August 2021.</t>
  </si>
  <si>
    <t>Free transportation service to the public.</t>
  </si>
  <si>
    <t>In-kind support measures adopted by the regional states.</t>
  </si>
  <si>
    <t>Materials and equipment to be used in the prevention and containment of COVID-19 are exempt from import duties and other taxes.</t>
  </si>
  <si>
    <t>Forgiveness of all tax debt prior to 2014/2015.</t>
  </si>
  <si>
    <t>Beneficiaries of the Urban Productive Safety Net Project (UPSNP) will receive advance 3 months payment while on leave from their public works obligations</t>
  </si>
  <si>
    <t>Exemption from PIT withholding for 4 months for firms who keep paying employee salaries despite not being able to operate due to COVID-19.</t>
  </si>
  <si>
    <t>Citizens residing in 16 cities identified to be at high risk of COVID-19 exposure and harm and who need assistance will receive 3 months payment</t>
  </si>
  <si>
    <t>The National Bank of Ethiopia (NBE) will make available ETB 15 billion to commercial banks to enable them to provide debt relief and additional loans to their customers in need.</t>
  </si>
  <si>
    <t>USD 430 million for health sector response under a worst-case scenario of community spread with over 100,000 COVID-19 cases of infection in the country, primarily in urban areas.</t>
  </si>
  <si>
    <t>Tax amnesty on interest and penalties for tax debt pertaining to 2015/2016-2018/2019.</t>
  </si>
  <si>
    <t>Beneficiaries of the UPSNP will be able to withdraw 50% of their savings to cover expenses arising out of the COVID-19 emergency</t>
  </si>
  <si>
    <t>USD 293 million (0.3% of GDP) would be allocated to agricultural sector support, nutrition, and the protection of vulnerable groups.</t>
  </si>
  <si>
    <t>Acceleration of VAT refunds to support taxpayers with cash flow problems.</t>
  </si>
  <si>
    <t>USD 635 million (0.6% of GDP) for emergency food distribution to 15 million individuals vulnerable to food insecurity and not currently covered by the rural and urban PSNPs</t>
  </si>
  <si>
    <t>USD 282 million (0.3% of GDP) for provision of emergency shelter and non-food items</t>
  </si>
  <si>
    <t>Low-income citizens who are currently not benefitting from UPSNP will be covered by the Project and will receive 3 months advance payment</t>
  </si>
  <si>
    <t>EUR 5 million to international non-profit companies working on the development of a COVID-19 vaccine.</t>
  </si>
  <si>
    <t>EUR 27 million in healthcare spending.</t>
  </si>
  <si>
    <t>Companies in financial difficulties can request a payment arrangement for the company’s taxes and can also request a change to prepayments if the company’s profits for the year seem to be less than expected</t>
  </si>
  <si>
    <t>Grants to SMEs and self-employed (EUR 650 million).</t>
  </si>
  <si>
    <t>Extension for filing tax returns can be requested and without an approved extension late-filing penalties may not apply as long as a justified reason (such as illness) can be demonstrated</t>
  </si>
  <si>
    <t>Workers laid off can claim income-linked benefits, provided they are a member of an unemployment fund through their trade union or independently.</t>
  </si>
  <si>
    <t>Penalties for late filing of VAT returns may be waived if a justified reason can be demonstrated, such as sickness</t>
  </si>
  <si>
    <t>Additional spending for healthcare and testing, protection and medical equipment, public safety and border controls, and research on the COVID-19 epidemic (EUR1 billion).</t>
  </si>
  <si>
    <t>Increase funding for the WHO to EUR 5.5 million.</t>
  </si>
  <si>
    <t>Loosening of eligibility criteria for sickness allowance paid by the government.</t>
  </si>
  <si>
    <t>Reduction of the interest rate for late payment to 4% (currently 7%) for taxes due from 1 March 2020</t>
  </si>
  <si>
    <t xml:space="preserve">CIT return deadline postponed </t>
  </si>
  <si>
    <t>Expanded parental allowance, social assistance and unemployment insurance (EUR 3 billion).</t>
  </si>
  <si>
    <t>EUR 73 million in liquidity to businesses as well as broader loan guarantee programs.</t>
  </si>
  <si>
    <t xml:space="preserve">A EUR500 million recapitalization scheme for Finnair (which is 56% state-owned). </t>
  </si>
  <si>
    <t>Elimination of the waiting period before people can claim unemployment benefits, and allow freelancers and sole traders to claim unemployment benefits without shutting down their businesses.</t>
  </si>
  <si>
    <t>A 100% write-off of up to FJD 10,000 will be made available for the purchase of fixed assets for business purposes, and for the construction of new commercial and industrial buildings. Both applicable up to 31 December 2020.</t>
  </si>
  <si>
    <t>Export income deduction incentive increased from 50% to 60% for tax years 2020 to 2022.</t>
  </si>
  <si>
    <t>Income tax exemption for the construction of new hotels based on capital investment levels; and investment allowance of 25% on the capital expenditure incurred for the construction, renovation, refurbishment and extension of new and existing hotels</t>
  </si>
  <si>
    <t>The tax deduction on wages will be increased: i) from 20% to 300% on wages paid on first full-time employees, ii) to 300% on wages paid on apprenticeships, iii) from 200% to 300% on wages paid to students employed on a part-time basis, and iv) from 300% to 400% on wages paid for the employment of people with a disability for 3 consecutive years.</t>
  </si>
  <si>
    <t>Business losses of up to $20,000 dollars will be allowed to be deducted against employment income.</t>
  </si>
  <si>
    <t>Exemption on VAT and import excise duty on medical goods.</t>
  </si>
  <si>
    <t>Loan repayment holidays of up to F$ 400 million aim at protecting public health, supporting the economy and ensuring food security.</t>
  </si>
  <si>
    <t xml:space="preserve">Businesses affected by the COVID-19 pandemic can access funds under the Disaster Rehabilitation and Containment Facility (USD 60mln) at an interest rate of up to a maximum of 5%. </t>
  </si>
  <si>
    <t>A supplementary budget (F$1 billion) was announced that includes expenditures on public health.</t>
  </si>
  <si>
    <t>Tax deduction to landlords for the reduction of commercial rents.</t>
  </si>
  <si>
    <t>The rule for advance payment of tax for companies and other taxpayers will be relaxed from the current 3 payments at a rate of 33.3% to 9 payments at a rate of 11.1%. Penalties on estimated tax will also be removed. This policy will be valid until 31 December 2020.</t>
  </si>
  <si>
    <t>Debt forgiveness by associated companies will not be subject to income tax. This applies to the forgiving of any outstanding debt, effective from 1 April 2020 through 31 December 2020.</t>
  </si>
  <si>
    <t>Thin capitalization rules will be suspended for borrowings undertaken from 1 April 2020 until 31 December 2020.</t>
  </si>
  <si>
    <t>A 300% tax deduction will be allowed for employers in respect of wages and salaries paid to employees who are self-quarantined and approved by the Ministry of Health.</t>
  </si>
  <si>
    <t>A 300% tax deduction will be offered for any donations that businesses make to the government's COVID-19 fund.</t>
  </si>
  <si>
    <t>Implementation of an exceptional partial activity (partial unemployment) regime. The regime will also apply to domestic workers and caregivers. Government will pay the compensation of employees who are forced to stay at home.</t>
  </si>
  <si>
    <t>A bonus for all civil servants who pursue their public service mission, despite confinement, up to 1,000 euros in tax-free bonuses are provided.</t>
  </si>
  <si>
    <t>Reassessments are postponed.</t>
  </si>
  <si>
    <t xml:space="preserve">Recognition of the COVID-19 as a case of "force majeure" for public contracts. Consequently, for all public contracts, the delay penalties will not be applied </t>
  </si>
  <si>
    <t>Postponement of utility payments for affected SMEs.</t>
  </si>
  <si>
    <t>Reimbursement of health insurance benefits for insured individuals who are forced to stay at home and who need to take care of children younger than 16 years old.</t>
  </si>
  <si>
    <t>EUR 1 billion solidarity fund for affected businesses. As part of this, a transfer of Euro 1,500 will be provided to the self-employed and other SMEs.</t>
  </si>
  <si>
    <t>No input VAT adjustment for medical products donated to care facilities and public authorities.</t>
  </si>
  <si>
    <t>EUR 300 billion of state guarantees for bank loans to companies.</t>
  </si>
  <si>
    <t>Employers can temporarily reduce the working time of their employees by paying them hourly compensation representing 70% of gross wages. In return, they receive flat-rate allowance at the minimum wage (EUR 8.04 per hour).</t>
  </si>
  <si>
    <t>Tax relief can be given to companies that face financial difficulties as a result of the COVID-19 pandemic on a case-by-case basis.</t>
  </si>
  <si>
    <t>Additional allocation for equity investments or nationalizations of companies in difficulty.</t>
  </si>
  <si>
    <t>Exemption from CIT, income tax and all legal and conventional SSCs for sums paid by the solidarity fund to companies created by Ordinance No. 2020-317; and for exceptional bonuses specifically paid to government employees mobilized in the context of the state of health emergency.</t>
  </si>
  <si>
    <t>Tax audits temporarily scaled back, no new on-site inspections except in exceptional circumstances. For ongoing audits, all non-urgent operations to be postponed, unless the taxpayer requests otherwise.</t>
  </si>
  <si>
    <t>Deferral of payment of certain aeronautical taxes by airline companies with an operating license in France</t>
  </si>
  <si>
    <t>Businesses can postpone payment of most taxes (e.g., advance payment for CIT, social security contributions, payroll taxes) due in March by up to three months.</t>
  </si>
  <si>
    <t>An "emergency aid" of 150 euros per family receiving active solidarity income (RSA) or specific solidarity allowance (ASS), to which will be added 100 euros per child will be paid on May 15.</t>
  </si>
  <si>
    <t>A 3-month extension of the monthly remittance of social security contributions for March and April 2020 without any tax penalties being imposed.</t>
  </si>
  <si>
    <t>Support from the government and the Banque de France to negotiate with banks a rescheduling of bank credits.</t>
  </si>
  <si>
    <t xml:space="preserve">USD 375 million to facilitate access to commercial banks financing for private (formal and informal) companies, including SMEs. (announced) </t>
  </si>
  <si>
    <t>FCFA 115.9 billion (USD 193.2 million) as an economic response, including through food stamps, electricity and water subsidies, and direct support to SMEs (planned).</t>
  </si>
  <si>
    <t>A refund of the cost of statutory sick pay for up to 2 weeks per employee for small employers with fewer than 250 employees</t>
  </si>
  <si>
    <t>Launch of a joint HM Treasury—Bank of England COVID-19 Corporate Financing Facility which, together with the COVID-19 Business Loans Interruption Scheme, makes £330 billion of loans and guarantees available to businesses (15% of GDP).</t>
  </si>
  <si>
    <t>£5 billion in additional funding for the NHS and other public services.</t>
  </si>
  <si>
    <t>100% business rates relief for 2020-21 for all eligible retail, leisure and hospitality properties.</t>
  </si>
  <si>
    <t>Strengthening the social safety net to support vulnerable people (by nearly £7 billion) by increasing payments under the Universal Credit scheme as well as expanding other benefits, such as the working tax credit (by £1000 pp). Requirements of the Universal Credit Program will be temporarily relaxed for those who have COVID-19 or are self-isolating according to government advice.</t>
  </si>
  <si>
    <t>The Retail and Hospitality Grant Scheme provides businesses in the retail, hospitality and leisure sectors with a cash grant of up to £25,000 per property.</t>
  </si>
  <si>
    <t>Remove property taxes for 2020-21 for retail, leisure and hospitality sectors (up to £51,000 ratable value, subject to state aid limits).</t>
  </si>
  <si>
    <t>Direct grants for small firms in the most-affected sectors.</t>
  </si>
  <si>
    <t>Bounce Bank loan scheme for SMEs with 100 percent guarantee for loan amounts up to £50,000.</t>
  </si>
  <si>
    <t>For businesses in these sectors with a ratable value of under £15,000, they will receive a grant of £10,000.</t>
  </si>
  <si>
    <t>Income Tax Self-Assessment, payments due on the 31 July 2020 will be deferred until the 31 January 2021.</t>
  </si>
  <si>
    <t>Introduction of a business rates holiday for retail, hospitality, leisure businesses and nursery businesses in England for the 2020 to 2021 tax year.</t>
  </si>
  <si>
    <t>Self-employed or people earning below the Lower Earnings Limit of £118 per week can now more easily claim Universal Credit or Contributory Employment and Support Allowance.</t>
  </si>
  <si>
    <t>Bespoke Time to Pay arrangements for businesses and self-employed workers who need more time to pay taxes, based on specific circumstances of the taxpayer.</t>
  </si>
  <si>
    <t>Deferral of VAT payments for the next second quarter of 2020 until the end of the financial year and income tax payments of the self-employed by six months</t>
  </si>
  <si>
    <t>Statutory Sick Pay to be paid from the first day of sickness absence, rather than the fourth day, for people who have COVID-19 or have to self‑isolate in accordance with government guidelines.</t>
  </si>
  <si>
    <t>Launch of a COVID-19 Business Interruption Loan Scheme to support SMEs.</t>
  </si>
  <si>
    <t>All UK businesses are eligible for tax deferral; this will apply from 20 March 2020 until 30 June 2020.</t>
  </si>
  <si>
    <t>Supplies of personal protective equipment are zero-rated from 1 May 2020 to 31 July 2020.</t>
  </si>
  <si>
    <t>Government will pay 80% of the salary of furloughed employees (to a maximum of £2,500 per employee per month) for an initial period of 3 months.</t>
  </si>
  <si>
    <t>Compensation for sick leave pay.</t>
  </si>
  <si>
    <t>Medical equipment crucial to the fight against coronavirus arriving from outside the EU will not be subject to customs duty or import VAT.</t>
  </si>
  <si>
    <t>Tenants who face difficulties meeting their mortgage repayments because of the COVID-19 outbreak will be eligible for a 3 month rental holiday. This also includes landlords whose tenants are experiencing financial difficulties.</t>
  </si>
  <si>
    <t>Businesses that received the retail discount in the 2019 to 2020 tax year will be rebilled by their local authority as soon as possible.</t>
  </si>
  <si>
    <t xml:space="preserve">GEL 350 million will be directed to health spending including lab testing and quarantine expenditures as well as increased costs associated with hospitalization, medical treatment, and medical supplies. </t>
  </si>
  <si>
    <t>Deferral of annual tax return of property tax for businesses until 1 November 2020 for taxpayers operating in the tourism sector.</t>
  </si>
  <si>
    <t>Deferral of personal income tax pre-payments and final PIT liability until 1 November 2020 for all taxpayers that are forced to suspend their business activities due to the COVID-19 pandemic.</t>
  </si>
  <si>
    <t>Government payments for gas, electricity, water and cleaning bills for poor segments of the population.</t>
  </si>
  <si>
    <t>Deferral of annual tax return of property tax for businesses until 1 November 2020 for all taxpayers that are forced to suspend their business activities due to the COVID-19 pandemic.</t>
  </si>
  <si>
    <t>1,200 GEL over the course of 6 months, for people who lost their jobs because of the coronavirus ciris or are on unpaid leave.</t>
  </si>
  <si>
    <t>600 GEL in assistance to families who have (1) a social rating score in the 65,000–100,000 range, as well as (2) families with a social rating score in the 0-100,000 range and 3 and more children under the age of 16. An assistance in the same amount to persons with severe disabilities and children with disabilities.</t>
  </si>
  <si>
    <t>Commercial banks will gain access to a long-term financial resource of GEL 600 million.</t>
  </si>
  <si>
    <t>One-time assistance of 300 GEL to people who are self-employed or employed in the “informal sector”.</t>
  </si>
  <si>
    <t>200 GEL per month to people who lost their job or who were placed on an unpaid leave due to the spread of the coronavirus pandemic.</t>
  </si>
  <si>
    <t>State subsidy for employers for each job maintained.</t>
  </si>
  <si>
    <t xml:space="preserve">GEL 500 million to support businesses, including through the credit guarantee scheme. </t>
  </si>
  <si>
    <t>Co-finance up to 80% of the annual interest rate on loans issued to family-owned, small and medium-sized hotels.</t>
  </si>
  <si>
    <t>Pensions will increase by at least the rate of inflation.</t>
  </si>
  <si>
    <t xml:space="preserve">Subsidies for 9 basic commodities imported to keep their local price stable for the period from 15 March to 15 May 2020. </t>
  </si>
  <si>
    <t>Custom clearance term for vehicles imported before 1 April 2020 was extended to 1 September 2020 for car importers.</t>
  </si>
  <si>
    <t>Deferral of personal income tax pre-payments and final PIT liability until 1 November 2020 for taxpayers operating in the tourism sector, including accommodation, catering, tour operating, transportation, excursion and conference services, entertainment and other persons providing organized services to tourists.</t>
  </si>
  <si>
    <t>Salaries up to 750 GEL will be fully exempt from income tax for 6 months.</t>
  </si>
  <si>
    <t>3 month bank loan service holiday for individuals.</t>
  </si>
  <si>
    <t>The Government defers the collection of the Tax on Real Property (TRP), which is paid by businesses, for the remainder of this year. Professional services and regulated finance businesses are excluded from the relief.</t>
  </si>
  <si>
    <t>A Hardship Fund will support those in greatest need who may not otherwise qualify for Income Support or Sickness Benefit. This will provide income support to workers who have been laid off, including in the tourism, hospitality and construction sectors.</t>
  </si>
  <si>
    <t>Suspension fees for Commercial fishermen who moor their vessels in St Peter Port and St Sampson harbors</t>
  </si>
  <si>
    <t>Excise duty relief for spirits used in the production of hand sanitizer.</t>
  </si>
  <si>
    <t>Employees working from home due to the COVID-19 will be allowed to deduct additional expenses incurred on light and heat energy.</t>
  </si>
  <si>
    <t>Defer payments for the employers’ social insurance contributions for both Quarter 1 and Quarter 2 (due mid-July). Again, this deferment will not apply to professional services and regulated finance. The easement will also apply to self-employed individuals.</t>
  </si>
  <si>
    <t>Wage subsidy: businesses with 40% turnover reduction will be able to apply for up to 100% of minimum wage for employees through the Payroll co-funding scheme. This upper threshold may be extended.</t>
  </si>
  <si>
    <t>Land or property due for Quarter 1 and Quarter 2 of 2020 will be deferred. This easement covers businesses only and not residential property</t>
  </si>
  <si>
    <t>Beginning on Friday March 20, 2020, all mobile money transfers of GH$ 100 and below will be free of charge from service providers for the next 3 months.</t>
  </si>
  <si>
    <t>Additional funds allocated to address availability of test kits, pharmaceuticals, equipment, and bed capacity.</t>
  </si>
  <si>
    <t xml:space="preserve">Postponement of interest payment on non-marketable domestic bonds held by public institutions to fund the financial sector clean-up for about GH$ 1.2 billion (0.3% of GDP). </t>
  </si>
  <si>
    <t>Waiver of VAT on donations of equipment and goods for fighting the COVID-19 pandemic.</t>
  </si>
  <si>
    <t>Remission of penalties on principal debts for taxpayers repaying their outstanding debts due to the Ghana Revenue Authority up to 30 June 2020.</t>
  </si>
  <si>
    <t>USD 210 million under its Coronavirus Alleviation Programme to the promotion of selected industries (e.g., pharmaceutical sector supplying COVID-19 drugs and equipment), the support of SMEs and employment, and the creation of guarantees and first-loss instrument.</t>
  </si>
  <si>
    <t>Extension of the due dates for filing taxes from 4 to 6 months (30 June 2020).</t>
  </si>
  <si>
    <t>USD 100 million to support preparedness and response.</t>
  </si>
  <si>
    <t>Construction or upgrade of 100 district and regional hospitals (announced).</t>
  </si>
  <si>
    <t>Waiver of taxes on selected third-tier pension withdrawals.</t>
  </si>
  <si>
    <t>Contributions and donations towards COVID-19 are allowable expenses for tax purposes.</t>
  </si>
  <si>
    <t>Introduction of temporary exonerations on taxes, social contributions and payment of utilities for firms in the most affected sectors (announced).</t>
  </si>
  <si>
    <t>A National Emergency Preparedness and Response Plan was prepared with the support of international development partners. This focuses on reinforcing capacity for COVID-19 detection; increasing the number of quarantine centers; expanding treatment facilities and acquiring needed medical equipment (estimated at USD 47 million).</t>
  </si>
  <si>
    <t>A COVID-19 economic response plan aims at strengthening infrastructure in the health sector (announced).</t>
  </si>
  <si>
    <t>Implementation of labor-intensive public works, and a waiver on the payment of utilities for the most vulnerable (announced).</t>
  </si>
  <si>
    <t>Sanitation kits to 130,900 households (more than 850,000 people), starting in April 2020.</t>
  </si>
  <si>
    <t>Cash transfers program of 250.000GNF per month for 240,000 households (1.6 million people) in various parts of Guinea including Conakry. The program take place from June to December 2020.</t>
  </si>
  <si>
    <t>Extension of two months for the filing of the 2019 annual tax return and the payment of final 2019 tax as well as for the filing of the first quarter 2020 declaration and the payment of the first quarter installment.</t>
  </si>
  <si>
    <t xml:space="preserve">Cash transfers using mobile money and direct payments targeted to poor households, new mothers and farmers using existing databases of past recipients, village lists and voter rolls (by donors). </t>
  </si>
  <si>
    <t>The World Bank approved a USD 10 million grant for the COVID-19 Response and Preparedness Project to enhance case detection, tracing, prevention, and social distancing communication as well as the provision of equipment to isolation and treatment centers.</t>
  </si>
  <si>
    <t>About CFAF 485 million to upgrade the main national hospital, and the provision of medicines, food, and medical equipment.</t>
  </si>
  <si>
    <t xml:space="preserve">Assistance to households: CFAF 525 million (US$ 0.9 million or 0.06 percent of GDP) were used to distribute 20,000 bags of rice and 10,000 bags of sugar throughout the country. </t>
  </si>
  <si>
    <t>Deferral of tax payment deadlines for SMEs.</t>
  </si>
  <si>
    <t>Social assistance scheme for the most vulnerable that includes measures to ensure continuity of education.</t>
  </si>
  <si>
    <t>Emergency health spending (0.3% of GDP) to improve hospital preparedness to respond to local transmission and to improve the first response system, quarantine facilities for incoming travelers, and laboratory facilities/testing.</t>
  </si>
  <si>
    <t>Decreased withholding tax rates by 50%.</t>
  </si>
  <si>
    <t>Implementation of plans to strengthen the tax administration.</t>
  </si>
  <si>
    <t xml:space="preserve">Reduction of electricity bills for firms affected by the COVID-19 crisis, with a focus on SMEs, and for households. </t>
  </si>
  <si>
    <t>A 40% reduction in commercial rent, for March and April, paid by firms affected by the COVID-19 crisis.</t>
  </si>
  <si>
    <t>Relief from import duties and VAT exemption for the supply of goods in the form of donations of movable and immovable property for charitable purposes (e.g. any kind of hospital-specific equipment, personal protective equipment and all kinds of medicines).</t>
  </si>
  <si>
    <t>Suspension of payments of VAT, social security contributions and other tax obligations.</t>
  </si>
  <si>
    <t>Extension of deadlines for the payment of certain tax liabilities and the suspension of payments of certified tax liabilities and instalments that expired between 11 March (or 1 April in some cases) and 30 April 2020.</t>
  </si>
  <si>
    <t>Extension of the deadlines for payment of excise duty, VAT and other charges corresponding to alcoholic beverages.</t>
  </si>
  <si>
    <t xml:space="preserve">EUR 200 million in addition to the existing budget of the Ministry of Health, including EUR 70 million for the hiring of 3,300 health professionals for hospitals, health centers and the National Emergency Aid Centre (EKAV). </t>
  </si>
  <si>
    <t>A 25% discount on VAT certified tax liabilities with payment date from 30 March 2020 to 30 April 2020 will be granted, provided that the remaining 75% is paid on time.</t>
  </si>
  <si>
    <t>Employees whose employment contracts are temporarily suspended will receive compensation of EUR 800 tax free. The State will provide full social security coverage based on their total nominal wages.</t>
  </si>
  <si>
    <t>The SSCs of employees (of firms affected by the COVID-19 virus crisis, whose labor contracts have been suspended) and self-employed (considered as employees) affected by the COVID-19 virus crisis based on specific NACE codes will be covered by the state.</t>
  </si>
  <si>
    <t>Accelerated refunding of income tax and VAT of up to EUR 30,000 for all pending tax audit cases to all companies for purposes of CIT and VAT refunds.</t>
  </si>
  <si>
    <t>A scheme for the support of the economy through issuance of guarantees of EUR 2 billion by the Hellenic Development Bank will partially guarantee eligible working capital loans, with the total exposure of the HDB capped at 40% of the volume of loans issued by a financial intermediary.</t>
  </si>
  <si>
    <t>A 25% discount on tax and SSC obligations (excluding VAT), in case they are paid on time, for employees of halted firms as well as for self-employed, freelancers and firms affected by the COVID-19 virus crisis. This measure applies to all those eligible to deferral of tax debt payments and SSC payments.</t>
  </si>
  <si>
    <t>Reduction in the VAT rates from 24% to 6% for products that provide protection against COVID-19 virus and prevent its transmission.</t>
  </si>
  <si>
    <t>Economic support in the form of a training voucher of 600 euros for six scientific sectors (economists/accountants, engineers, lawyers, doctors, teachers and researchers).</t>
  </si>
  <si>
    <t>Accelerating refunding of PIT to individuals.</t>
  </si>
  <si>
    <t>Suspension of 1) payment of VAT debts certified by VAT returns, 2) payment of any type of certified tax debts and 3) payment of tax debt instalments, for all affected companies of specific sectors until August 2020.</t>
  </si>
  <si>
    <t>Bonus payments to public servants working in hospitals, National Emergency Aid Centre, National Organization of Public Health and Civil Protection.</t>
  </si>
  <si>
    <t>Allowance of 800 euros for self-employed, freelancers, individual businesses and employers with up to 5 employees affected by the COVID-19 crisis.</t>
  </si>
  <si>
    <t>Support of the primary sector 150 million to the Ministry of Rural Development and Food.</t>
  </si>
  <si>
    <t>Unemployment benefit payments will be extended by 2 months for those whose entitlement ends on 31 March.</t>
  </si>
  <si>
    <t>Suspension of loan repayments (for the principal amount) until September for firms affected by the COVID-19 crisis.</t>
  </si>
  <si>
    <t>The interest payment on loans of corporates affected by the COVID-19 crisis for April, May and June will be paid by the state conditional to firms maintaining their job positions.</t>
  </si>
  <si>
    <t>Payroll support to the affected sectors (such as tourism) and individuals.</t>
  </si>
  <si>
    <t>Extension of the filing deadlines of 30 and 31 March 2020 to 30 April 2020.</t>
  </si>
  <si>
    <t>Increased healthcare spending.</t>
  </si>
  <si>
    <t>Expansion of government employment programs.</t>
  </si>
  <si>
    <t>Credit support to small businesses.</t>
  </si>
  <si>
    <t>An EC$10 million (USD 3.7 million) unemployment benefits package to be rolled out by the National Insurance Scheme.</t>
  </si>
  <si>
    <t>Funding to SMEs (0.6% of GDP).</t>
  </si>
  <si>
    <t>Payment deferral of the private sector employer contribution, corresponding to the months of March, April and May 2020.</t>
  </si>
  <si>
    <t>Food transfers and vouchers for food, medicine and inputs to prevent COVID-19 for vulnerable families.</t>
  </si>
  <si>
    <t>Increasing the coverage and amount of electricity subsidies.</t>
  </si>
  <si>
    <t>Postponement of deadline for paying hotel tax.</t>
  </si>
  <si>
    <t>Streamlining tax credit refunds to exporters (freeing up to 0.2% of GDP).</t>
  </si>
  <si>
    <t>Improving low income housing.</t>
  </si>
  <si>
    <t>Taxpayers' access to payment plans has been facilitated and an extension of the duration of the plan or an interest-free period has been implemented.</t>
  </si>
  <si>
    <t>Salary subsidies (0.3% of GDP).</t>
  </si>
  <si>
    <t>USD 1 million to add 3,000 beds to the existing capacity (350 beds), financed by a grant from the Central American Bank of Economic Integration</t>
  </si>
  <si>
    <t>Special transfers are planned to seniors and families with children for a total of Q350 million or USD 46 million.</t>
  </si>
  <si>
    <t>Deadline extension to file CIT tax returns and make payments. Tax payments, which are due in installments, have been deferred to facilitate cash flow. During this period, no inspection/ verification procedures will be carried out. Fines and interest for filing or late payment have been suspended and will not be collected.</t>
  </si>
  <si>
    <t>Cash transfers (1.3% of GDP): "Bono Familia” to reach 2 million beneficiaries during 3 months.</t>
  </si>
  <si>
    <t>Acceleration of tax refunds.</t>
  </si>
  <si>
    <t>Extension of the April 30th deadline for the filing of tax returns to June 30, 2020.</t>
  </si>
  <si>
    <t>Deferral of payments of pay as you earn schemes for affected businesses until June 30, 2020.</t>
  </si>
  <si>
    <t>VAT exemption for all medical supplies for testing, prevention and treatment of the COVID-19 virus.</t>
  </si>
  <si>
    <t>Tax deductions for companies that make a donation to health institutions that test, prevent and treat the COVID-19 virus.</t>
  </si>
  <si>
    <t>Deferral of the payment of corporate and individual withholding taxes for businesses affected until June 30, 2020.</t>
  </si>
  <si>
    <t>Acceleration of VAT refund processing for businesses.</t>
  </si>
  <si>
    <t>Removal of VAT on water and electricity effective from April 01, 2020 to June 30, 2020, and domestic air travel effective from April 08, 2020 to June 30, 2020.</t>
  </si>
  <si>
    <t>Government will cover one month of rent for lower-income tenants living in public rental units.</t>
  </si>
  <si>
    <t>Establishment of a new Anti-Epidemic Fund (HK$30 billion or 1.0% of GDP) to enhance anti-epidemic facilities and services.</t>
  </si>
  <si>
    <t>Tax payment deadlines apply for individuals (see Business).</t>
  </si>
  <si>
    <t>Tax payment deadlines for salaries tax, personal assessment and profit tax for the year of assessment 2018/19, which are between April and June 2020, are automatically extended by 3 months (announced).</t>
  </si>
  <si>
    <t>An extra 1-month allowance is planned for CSSA payment, Old Age Allowance, Old Age Living Allowance, or Disability Allowance. Similar arrangements will apply to the Work Incentive Transport Subsidy.</t>
  </si>
  <si>
    <t>Employment subsidy scheme (HK$80 billion or 2.8% of GDP).</t>
  </si>
  <si>
    <t>One-off transfer of HK$10,000 (USD 1,280) is planned for permanent residents over the age of 18.</t>
  </si>
  <si>
    <t>Extension of deadlines for filing and paying income tax returns to 30 June 2020. This benefit does not apply to large taxpayers.</t>
  </si>
  <si>
    <t>Basic unemployment benefits for workers in the formal sector during the national curfew, to be financed jointly by employers, the government, and the social security system—with potential budgetary impact of 0.3% of GDP.</t>
  </si>
  <si>
    <t>1-month free access to emergency telecommunications services related to the COVID-19 crisis.</t>
  </si>
  <si>
    <t>Government and non-profit organizations are exempt from VAT on humanitarian-aid related purchases and donations.</t>
  </si>
  <si>
    <t>1-month freeze in prices of goods in the basic consumption basket.</t>
  </si>
  <si>
    <t>USD 420 million to build new infrastructure in the national health system.</t>
  </si>
  <si>
    <t>Transfers to agricultural producers worth another 0.1% of GDP.</t>
  </si>
  <si>
    <t>A temporary VAT exemption for medical supplies, including raw material and packing material used for manufacturing sanitizing products.</t>
  </si>
  <si>
    <t>VAT payments were also deferred for SMEs in non-essential sectors not operating during the curfew.</t>
  </si>
  <si>
    <t>One-off income tax credit (10% of salary expenses) for companies maintaining pre-crisis employment levels.</t>
  </si>
  <si>
    <t>SMEs taxpayers submitting FY 2019 income tax returns by 30 April 2020 will be granted an 8.5% income tax credit.</t>
  </si>
  <si>
    <t>Taxpayers may calculate income tax advanced payments on 75% of the income tax generally due. The deadlines to make income tax advance payments are extended to 31 August 2020, 31 October 2020 and 31 December 2020.</t>
  </si>
  <si>
    <t>Extension of deadlines for filing and paying income tax returns to 30 June 2020.</t>
  </si>
  <si>
    <t>Authorization of expedited purchasing procedures for emergency expenditures related to the crisis.</t>
  </si>
  <si>
    <t>A deferral of tax payment may be requested by taxpayers that are not able to pay their tax liabilities due to the COVID-19virus crisis and with outstanding tax debt up to HRK 200,00 at the time of applying for a deferral.</t>
  </si>
  <si>
    <t>Government of Croatia will pay pension contributions for both public DB scheme and funded DC individual accounts for the next 3 months.</t>
  </si>
  <si>
    <t>A VAT exemption applies for donations of goods and services for the purpose of mitigation of the COVID-19 effects. A comparable exemption applies for custom duties and import VAT.</t>
  </si>
  <si>
    <t>Payment of HRK 4,000 (~USD 570) net per worker to support entrepreneurs who are facing difficulties preserving jobs or paying workers’ salaries.</t>
  </si>
  <si>
    <t>A wage tax exemption applies to employers using the grant provided by the Croatian Employment Fund to support job preservation.</t>
  </si>
  <si>
    <t>Subsidization of net minimum wages for three months to preserve jobs, which could be extended for another three months.</t>
  </si>
  <si>
    <t>VAT registered businesses with annual revenue below HRK 7.5 million can defer the payment of VAT for a period for 3 months, with a possible extension for an additional 3 months. Taxpayers are required to file their tax return on time.</t>
  </si>
  <si>
    <t>PIT can be deferred for a period of up to 3 months with possible prolongation on additional 3 months.</t>
  </si>
  <si>
    <t>CIT can be deferred for a period of up to 3 months with possible prolongation on additional 3 months.</t>
  </si>
  <si>
    <t>Full or partial exemption from income tax, profit tax and health and pension benefits for all coronavirus-stricken entrepreneurs, i.e. for entrepreneurs who have seen a year-over-year decline in revenue of 20-50%.</t>
  </si>
  <si>
    <t>Part of the EU funds to be reallocated to micro loans that will disbursed faster and with lower interest rates as well as larger partial risk guarantees.</t>
  </si>
  <si>
    <t>Beneficiaries of EU Structural and Investment Funds will be able to receive larger advance payments.</t>
  </si>
  <si>
    <t>A public health preparedness plan for containment and treatment was launched, and additional health care is being considered (0.4% of GDP on healthcare).</t>
  </si>
  <si>
    <t>Plan to boost some social programs (0.2% of GDP of dry food rations).</t>
  </si>
  <si>
    <t>Transfers to support workers and households, including supporting wage payments temporarily in some sectors (0.8% of GDP on transfers).</t>
  </si>
  <si>
    <t>Wage subsidies for 60,000 workers were announced for the textile industry as well as compensation for 100,000 teachers.</t>
  </si>
  <si>
    <t xml:space="preserve">Possibility of suspension of tax enforcement. </t>
  </si>
  <si>
    <t>Loan repayment moratorium (both principal and interest) for both private individuals and companies until the end of the year.</t>
  </si>
  <si>
    <t>Temporary abolition of tax liabilities of passenger transport service providers paying taxes under the small entrepreneurs’ business tax from March to June 2020.</t>
  </si>
  <si>
    <t>Employees’ contributions were reduced to the level of the basic health insurance contribution payable.</t>
  </si>
  <si>
    <t>HUF 245 billion reallocated to the healthcare sector.</t>
  </si>
  <si>
    <t>Possibility of a deferment of tax payments for 6 months or payment in instalments for 12 months, or a 20% reduction of tax liability.</t>
  </si>
  <si>
    <t>Simplified income tax payable by sportsmen, artists and journalists permanently is reduced from 17.5% to 15.5%.</t>
  </si>
  <si>
    <t>Companies highly affected by the pandemic may apply for tax reduction of any taxes for an amount of max. HUF 5 million.</t>
  </si>
  <si>
    <t>Tax debts arisen before March 1 shall be payable after the state of emergency ends. Enforcement measures arising from tax arrears have been suspended.</t>
  </si>
  <si>
    <t>Introduction of a temporary retail sales tax applicable to the retail sector (including e-commerce) from 1 May 2020. The tax is charged on a taxpayer's net turnover for the previous year starting on HUF 500 million at progressive tax rates (0.1% - 2.5%).</t>
  </si>
  <si>
    <t>Possibility of suspension of tax enforcement.</t>
  </si>
  <si>
    <t>Provision of interest-subsidized and guaranteed credit facilities to Hungarian companies.</t>
  </si>
  <si>
    <t>Reduced employers' social security contributions for accommodation, food, arts, entertainment and recreation services.</t>
  </si>
  <si>
    <t>Temporary waiver of the tourism development contribution, a levy paid on food, catering and accommodation services.</t>
  </si>
  <si>
    <t>Tax holiday for small businesses under the simplified, small business oriented tax regimes (lump-sum KATA and cash-flow based KIVA taxes) in personal transport services.</t>
  </si>
  <si>
    <t>One-off special surtax applicable to the financial sector since 1 May 2020. The surtax is levied on the adjusted balance sheet total of 2 years preceding the tax year. The rate is 19% on that part of the taxable base exceeding HUF 50 billion. It has to be paid in three equal instalments by June, September and December 2020.</t>
  </si>
  <si>
    <t>Extension of deadlines for financial reporting obligations, filing annual tax returns (CIT, small company tax, local business tax energy surtax, innovation tax), payments of annual tax and prepayments obligations to 30 September 2020.</t>
  </si>
  <si>
    <t>Temporary abolition of payroll taxes for employers and abolition of social insurance contributions for employers from March to June 2020 for most affected sectors (such as tourism, catering trade, event organization, entertainment industry).</t>
  </si>
  <si>
    <t>Permanent reduction of taxes: small company tax is reduced from 12 to 11% starting 2021 and SSC by employer is reduced from 17.5% to 15.5% starting July 2020.</t>
  </si>
  <si>
    <t>Creation of two new funds, the Anti-Epidemic Protection Fund and the Economy Protection Fund, aim at spending on: (i) job protection, notably by subsidizing wages to companies on workers who were put on shortened work hours; (ii) job creation by supporting investments worth a total of HUF 450billion; (iii) support for priority sectors, including tourism, health, food, agriculture, construction, logistics, transport, film and entertainment industries.</t>
  </si>
  <si>
    <t>Tax on tourism will be abolished for the year 2020.</t>
  </si>
  <si>
    <t>Expiring benefits for persons currently on maternity leave will be extended until the end of state of emergency.</t>
  </si>
  <si>
    <t>An extra week of pension will be paid out every February during 2021-24.</t>
  </si>
  <si>
    <t>Acceleration of VAT refund procedure for SMEs and reliable taxpayers.</t>
  </si>
  <si>
    <t>A state-owned development bank MFB launched a HUF 1,490bn package of financial support instruments for companies.</t>
  </si>
  <si>
    <t>Abolition of social insurance contributions for employees from March to June 2020 for most affected sectors.</t>
  </si>
  <si>
    <t>EUR 800,000 grant for investments of export companies.</t>
  </si>
  <si>
    <t>Preferential working capital loans.</t>
  </si>
  <si>
    <t>Distribution of essential food grains.</t>
  </si>
  <si>
    <t>The employees' income tax withholding from April to September 2020 will be borne by the government for certain employees.</t>
  </si>
  <si>
    <t>Social assistance and subsidy for home buyers for low-income households.</t>
  </si>
  <si>
    <t>The consumption of foreign intangible goods or services in Indonesia through an e-commerce system will be subject to VAT and the foreign e-commerce services and/or goods provider will be required to collect and declare the VAT accordingly.</t>
  </si>
  <si>
    <t>Extra funding for the national food subsidy program to support 15M low-income households.</t>
  </si>
  <si>
    <t>Utility and financial obligation support (waiver/postponement).</t>
  </si>
  <si>
    <t>Accelerate roll-out of Pre-Work Card which provides periodic cash stipends for job seekers.</t>
  </si>
  <si>
    <t>Tax relief for tourism sector.</t>
  </si>
  <si>
    <t>Relaxed loan classification and loan restructuring procedures for banks to encourage loan restructuring and extended the deadline―by 2 months―for publicly listed companies to release their annual financial reports and hold annual shareholders meetings.</t>
  </si>
  <si>
    <t>Expansion of e-food vouchers includes a 33% increase in benefits for six months.</t>
  </si>
  <si>
    <t>A major stimulus package to support the health care sector to boost testing and treatment capability for COVID-19 cases.</t>
  </si>
  <si>
    <t>Permanent reductions of the CIT tax rate from 25% to 22% in 2020−21 and 20% starting in 2022. The CIT for companies which have at least 40% of their shares publicly listed will be reduced to 19% for FY 2020- 21 and further to 17% effective in 2022.</t>
  </si>
  <si>
    <t>Tax relief for manufacturing workers who make 200 million rupiah or less in a year.</t>
  </si>
  <si>
    <t>Medical insurance coverage for frontline health workers.</t>
  </si>
  <si>
    <t>IDR 21 Trillion from Village Fund for social assistance for village residents, targeting approximately 10 million households with the benefit of IDR 600,000 per household per month for the next 3 months.</t>
  </si>
  <si>
    <t>Six-month delay for income tax payments, corporate and income tax on imports delayed. A 30% reduction in the monthly CIT advance payment will be provided.</t>
  </si>
  <si>
    <t>Low-income households will receive 200,000 rupiahs (USD 13.97) per month in financial benefits for the next six months.</t>
  </si>
  <si>
    <t>Budgetary reallocation toward the health sector and acceleration of purchases of goods and services for COVID-19 prevention and treatment.</t>
  </si>
  <si>
    <t>Exemption for manufacturing companies in 19 sectors from import taxes.</t>
  </si>
  <si>
    <t>30% discount on CIT for manufacturing companies in 19 sectors.</t>
  </si>
  <si>
    <t>Tax incentives in the form of VAT and tax exemptions on the supply of medicines, medical equipment and other related services that are necessary in handling the COVID-19 pandemic.</t>
  </si>
  <si>
    <t>Extension of deadline for complete financial statements to 30 June 2020.</t>
  </si>
  <si>
    <t>Discounts on airplane tickets and jet-fuel.</t>
  </si>
  <si>
    <t>Bank Indonesia reduced the policy rate by 25 bps to 4.75% on February 20, 2020, and by another 25 bps to 4.5% on March 19.</t>
  </si>
  <si>
    <t>Acceleration of excess input VAT refunds from April to September.</t>
  </si>
  <si>
    <t>National insurance contributions holiday of secondary Class 1 Contributions for relevant sectors(tourism and hospitality, catering and entertainment, and companies involved with logistics of goods to and from the Island) applicable to March 2020 remittances.</t>
  </si>
  <si>
    <t>Deferral of VAT payments which are due between 23 March and 30 June 2020. The payment of the deferred VAT amount must be made before 31 March 2021. No interest will be charged.</t>
  </si>
  <si>
    <t>Introduction of the new tax "special corona fee" in New Delhi, to charge 70% extra tax on liquor. The tax is on the maximum retail price or MRP per bottle.</t>
  </si>
  <si>
    <t>Rs1000 to all beneficiaries under the National Social Assistance Program (NSAP) for elderly, widows and disabled receiving social pensions (35M beneficiaries).</t>
  </si>
  <si>
    <t>Tax relief and extension of special credit schemes for affected sectors.</t>
  </si>
  <si>
    <t>Waiver for additional 10 % levied on dispute payments if they are made by June 30.</t>
  </si>
  <si>
    <t>Free cooking cylinders for 3 months under the Ujwala scheme.</t>
  </si>
  <si>
    <t>Expansion of MSME loan guarantees.</t>
  </si>
  <si>
    <t>Additional health related spending to combat COVID-19 at the national level, 0.1% of GDP, including for testing facilities, personal protective equipment, isolation beds, ICU beds and ventilators.</t>
  </si>
  <si>
    <t>Reserve Bank of India instituted a credit line to Development Finance Institutions for on-lending to MSMEs at zero or low interest rates</t>
  </si>
  <si>
    <t>Extension of deadline for filing CIT tax returns to June 30, 2020. No late fees will apply.</t>
  </si>
  <si>
    <t>Collateral free loan doubled to self-help woman groups up to 20 Lakhs.</t>
  </si>
  <si>
    <t>Rs 4000 - 5000 pension will be paid to 850,000 beneficiaries by April 7, 2020.</t>
  </si>
  <si>
    <t>Central government has also encouraged state governments to make direct transfers to unorganized construction workers from existing Labor Welfare Board funds.</t>
  </si>
  <si>
    <t>Upfront 2000 INR allocation to farmers under the Kissan Samman Nidhi scheme.</t>
  </si>
  <si>
    <t>Direct cash benefit transfer through 20 crores Jan Dhan account holders.</t>
  </si>
  <si>
    <t>PIT income tax returns filing for FY18-19 is postponed to June 30, 2020.</t>
  </si>
  <si>
    <t>Rs500 per month to all female Jan Dhan Accounts for 3 months.</t>
  </si>
  <si>
    <t>GOI will pay Employee Provident Fund contributions for employees and employers for the next 3 months. This is targeted to firms with up to 100 workers and where 90% of workers earn less than Rs15,000 per month. This is expected to cover 1.8M employees and 400,000 firms.</t>
  </si>
  <si>
    <t>Scaling up food allocations for all priority households for three months. More generally, state specific food programs.</t>
  </si>
  <si>
    <t>Lines of credit for states for emergency health expenditure.</t>
  </si>
  <si>
    <t>Goods and Services Tax (GST) rate relief in affected sectors via the GST council—hotel, restaurants and tourism, medical equipment, machinery, electronic equipment.</t>
  </si>
  <si>
    <t>Increase in wages public works program (NREGS).</t>
  </si>
  <si>
    <t>Deadlines for submission of GST returns have been postponed until June 30 (instead of March 31) for businesses with an aggregate annual turnover of less than INR 50 million. No late fees or penalties will applied, but reduced interest rate of 9% 9 (from 18%) will apply.</t>
  </si>
  <si>
    <t>Reduction of the interest rate from 12% to 9% on delayed payments of advance tax, self-assessment tax, regular tax, TDS, tax collected at source (TCS), securities transaction tax (STT), and commodities transaction tax (CTT) made between 20 March 2020 and 30 June 2020.</t>
  </si>
  <si>
    <t>The current 6-day waiting period for illness benefit will not apply to workers who have been diagnosed with COVID-19.</t>
  </si>
  <si>
    <t>Delay stamp duty on credit cards to 1 July 2020.</t>
  </si>
  <si>
    <t>The application of interest on late payments is suspended for January and February VAT and both February and March PAYE (employers) liabilities.</t>
  </si>
  <si>
    <t>The normal social insurance requirements for illness benefits will be waived.</t>
  </si>
  <si>
    <t>Critical pharmaceutical products and medicines will be given a Customs ‘green routing’ to facilitate uninterrupted importation and supply.</t>
  </si>
  <si>
    <t xml:space="preserve">EUR 2 billion health expenditure to expand the capacity in public hospitals, develop community-based responses for vulnerable people and procure the necessary essential equipment to deal with the impact of the COVID-19. </t>
  </si>
  <si>
    <t>COVID-19 Pandemic Unemployment Payment – a payment available to all employees and the self-employed who have lost employment due to a downturn in economic activity caused by the COVID-19 pandemic at a flat rate of EUR 350 per week.</t>
  </si>
  <si>
    <t>Delayed payment of local property tax if payed by annual debit instruction or single debit authority to 21 May 2020.</t>
  </si>
  <si>
    <t>All debt enforcement activity is suspended until further notice.</t>
  </si>
  <si>
    <t>Temporary VAT zero rating of supplies of personal protective equipment, ventilators and other medical products.</t>
  </si>
  <si>
    <t>Reimbursement program for payments to workers temporarily laid off of EUR 203 per week.</t>
  </si>
  <si>
    <t>Moratoriums on evictions and rent increases are being introduced for the duration of the COVID-19 emergency.</t>
  </si>
  <si>
    <t>Tax deferral returns for the most immediately affected businesses, primarily in the retail, hospitality, leisure and childcare sectors, until the end of May.</t>
  </si>
  <si>
    <t>15% subsidy payment available to childcare providers to cover overhead (up to 15% of staff costs).</t>
  </si>
  <si>
    <t>Acceleration of the early payment of 2020 instalments of excess R&amp;D tax credits in the context of the COVID-19 under certain circumstances.</t>
  </si>
  <si>
    <t>The personal rate of illness benefit will increase from EUR 203 to EUR 305 per week for a maximum of 2 weeks for workers who have been diagnosed with COVID-19.</t>
  </si>
  <si>
    <t>COVID-19 wage subsidy scheme: it will refund employers up to 70% of an employee's wages - up to a level of EUR 410 for each qualifying employee regardless of the employee’s income. In April the scheme moved to a subsidy payment based on 70% of the weekly average take home pay for each employee up to a maximum of EUR 412. For workers earning less than EUR 24,400 per year the replacement rate has been increased to 85%.</t>
  </si>
  <si>
    <t>Extra funding for the health sector (2% of GDP).</t>
  </si>
  <si>
    <t>The 3 million poorest Iranians will receive an additional cash subsidy (up to 6 million rails (around USD 400)) starting from March 17.</t>
  </si>
  <si>
    <t>Employees can defer tax payments for the next three months.</t>
  </si>
  <si>
    <t>Relief measures covering taxes and insurance for small to medium-sized enterprises.</t>
  </si>
  <si>
    <t xml:space="preserve">Subsidized loans for affected businesses and vulnerable households. </t>
  </si>
  <si>
    <t>Employees can defer health insurance, and utility bill payments for the next three months.</t>
  </si>
  <si>
    <t>Banks will remove restrictions and limits on check payments for businesses.</t>
  </si>
  <si>
    <t>Support to the unemployment insurance fund (0.3% of GDP).</t>
  </si>
  <si>
    <t>A program named 1,000,000 Food Basket For Poor to alleviate the effect of Coved 19 crises. The aid is targeting poor households registered in the main Cash Transfers Program database. The estimated cost of each basket is about USD 15.</t>
  </si>
  <si>
    <t xml:space="preserve">The Central Bank announced a moratorium on interest and principal payments by SMEs through its directed lending initiative (the “one trillion ID” initiative), and encouraged banks to extend maturities of all loans as they deem appropriate. </t>
  </si>
  <si>
    <t>A cash transfer scheme, targeting workers in the private sector that do not receive salaries or benefits from the government. Each eligible individual is expected to receive 30,000 dinars each month, with an expected cost of around 600 billion dinars over 2 months.</t>
  </si>
  <si>
    <t>To support the Ministry of Health's efforts to fight the COVID-19 pandemic, the Central Bank of Iraq has established a fund to collect donations from financial institutions with initial donations of USD 20 million from the CBI itself and USD 5 million from the Trade Bank of Iraq.</t>
  </si>
  <si>
    <t>Introduction of simpler temporary rules for financial restructuring of companies.</t>
  </si>
  <si>
    <t>Possibility of deferral of payment for up to three payments of the WHT on wages and SSCs to be paid between 1 April to 1 December, 2020. The deferred payments should be paid by 15 January 2021.</t>
  </si>
  <si>
    <t>R&amp;D subsidies and deductions (announced).</t>
  </si>
  <si>
    <t>Committed to allow part-time workers to claim up to 75% of unemployment benefits, to avoid job losses. Those who are under threat of losing their jobs will become eligible for unemployment benefits which allow them to move to part time hours for their employer and claim additional support from the government. The benefit package allows those who cut back to as low as 25% of their previous employment hours or salary to boost the earnings they receive from their employer with government support up to a combined level of ISK 700,000 per month.</t>
  </si>
  <si>
    <t>Allowing losses of this year to offset 2019 profits for corporate income taxes (announced).</t>
  </si>
  <si>
    <t>Those who own or are building residential property have received a reimbursement of 60% of the VAT paid for work done on the site (i.e. on the property being built, renovated, or maintained). This % will now be increased to 100%, i.e. all VAT levied on labor inputs will be reimbursed.</t>
  </si>
  <si>
    <t>ISK 6 million in non-indexed support loans to companies forced to stop operations for public health reasons.</t>
  </si>
  <si>
    <t>State guarantees on loans to eligible companies to allow them to continue business and protect salary payments.</t>
  </si>
  <si>
    <t>Taxes originally due March 16 delayed to April 15; companies can apply to postpone VAT payments until 2021.</t>
  </si>
  <si>
    <t>A one-off child benefit payment will be distributed on 1 June 2020 to all families with children under the age of 18. Parents with an average monthly income below ISK 927,000 in 2019 will receive ISK 40,000 per child and those with higher income will receive 20,000 per child.</t>
  </si>
  <si>
    <t>Guarantee loans to affected small and medium enterprises (announced).</t>
  </si>
  <si>
    <t>Companies forced to stop their operations for public health reasons will be granted closure subsidies of up to ISK 2.4 million.</t>
  </si>
  <si>
    <t>Hotel taxes will be abolished until the end of 2021.</t>
  </si>
  <si>
    <t>Reductions in bank taxes.</t>
  </si>
  <si>
    <t>Extension of payment deadlines for taxes and levies for those industries that have experienced in drop in revenues, in particular the tourism sector.</t>
  </si>
  <si>
    <t>Deadline for submitting 2019 tax returns has been extended until 30 July 2020.</t>
  </si>
  <si>
    <t>Paid leave for workers in the public sector.</t>
  </si>
  <si>
    <t>Deferral of VAT and SSC payments from March to April.</t>
  </si>
  <si>
    <t>Loans up to ILS 500,000 or 8% of turnover if higher to SMEs hit by the virus are guaranteed by government for 85%.</t>
  </si>
  <si>
    <t>Dismissed workers who worked for 6 months will be able to collect unemployment benefits (previously 12 this was months).</t>
  </si>
  <si>
    <t>Grant of ILS 6,000 for all small businesses with annual turnover up to ILS 300,000.</t>
  </si>
  <si>
    <t>Unemployment benefits for salaried workers on unpaid vacation from day 1.</t>
  </si>
  <si>
    <t>Local authorities business tax postponed by a month.</t>
  </si>
  <si>
    <t>Unemployment benefits for tour guides.</t>
  </si>
  <si>
    <t>Workers with income less than EUR 40,000/year are entitled to a non-taxable, one-off benefit of EUR 100 for March.</t>
  </si>
  <si>
    <t>EUR 85 million to schools for technological equipment to support distance learning.</t>
  </si>
  <si>
    <t>Payments of harbor taxes and fees are suspended up to 31st July 2020 for firms operating in the shipping sector.</t>
  </si>
  <si>
    <t>Payment of mortgages for primary residences will be delayed by a period of 9 months and up to 18 months for primary residence loans of self-employed workers and freelancers provided recipients' turnover has declined by more than 33% after February 21 due to the closure or other emergency business restrictions.</t>
  </si>
  <si>
    <t>Introduction of several tax credits</t>
  </si>
  <si>
    <t>Suspension of all firing procedures initiated after February 23.</t>
  </si>
  <si>
    <t>Extension of deadline for applying for unemployment benefits in agriculture to June 1.</t>
  </si>
  <si>
    <t>Payments of fees due by firms operating in the gaming sector are postponed to May 31.</t>
  </si>
  <si>
    <t>An additional "special" allowance of EUR 1,000 for those who need to stay home to look after their children up to 12 years in case the family is without other income support.</t>
  </si>
  <si>
    <t>State guarantees on loans to SMEs.</t>
  </si>
  <si>
    <t>EUR3.5 billion additional funds are allocated for the national health system and civil protection. The funds will support: • Hiring of 20 thousand people with related coverage; • An increase of the National Emergency Fund by EUR 1.65 billion; • EUR 150 million for overtime of healthcare workers and another EUR 340 million for an increase in intensive care beds; • EUR 50 million for subsidizing loans or contributions to companies that produce surgical masks and related products); • EUR 150 million in precautionary funds for requisitioning movable property or hotels to face the emergency.</t>
  </si>
  <si>
    <t>Tax deductions for CIT and PIT of 30% for charitable donations linked to COVID-19.</t>
  </si>
  <si>
    <t>The Suspension of payments of VAT, SSCs and employers' WTH taxes due in April 2020 and May 2020 have been suspended for qualifying enterprises. The suspended payments can be fulfilled in a single instalment by 30 June 2020 or in up to 5 equal monthly instalments starting from June 2020.</t>
  </si>
  <si>
    <t>Social security contributions due by households for domestic workers are suspended until May 31.</t>
  </si>
  <si>
    <t>In March, employees operating in the entertainment, agricultural and touristic sector, self-employed workers, healthcare and law enforcement receive a tax-free lump-sum benefit of EUR 600.</t>
  </si>
  <si>
    <t>Parental leave extended to 15 days with 50% remuneration.</t>
  </si>
  <si>
    <t>The payment of employers' and employees' SSCs as well as employees' PIT withholdings for tourist sector operators is suspended until 30 April 2020 for the entire country.</t>
  </si>
  <si>
    <t>Self-employed revenues and fees are exempted from tax advance payment duties in the period 17th March 2020 - 31th May 2020. The allowance is applied to self-employed with a revenue level lower than EUR 400,000 in 2019.</t>
  </si>
  <si>
    <t>The payment deadline for executive assessment proceedings, tax demands and resolutions of pending tax disputes is postponed to May 31.</t>
  </si>
  <si>
    <t>Expenses incurred for the purchase of personal protective equipment qualify for the tax credit granted for sanitizing workplaces.</t>
  </si>
  <si>
    <t>EUR 10.3 billion package for measures to preserve jobs and support income of laid-off workers and self-employed.</t>
  </si>
  <si>
    <t xml:space="preserve">Employees of companies that have interrupted their activities will be entitled to receive a benefit in the amount of 80% of the salary paid by the state. </t>
  </si>
  <si>
    <t>The government will provide a guarantee to allow the banking system to suspend loan installments or extend loans, including to self-employed workers and those who have lost their jobs.</t>
  </si>
  <si>
    <t>Suspension of tax payments for individuals and firms resident in the 11 municipalities of the so-called Red Zone (50,000 inhabitants of the area initially hit by the virus and subject to a complete ban of individual movements) in the period 21 February until 30 April 2020. Later, this suspension was broadened to all tax and social security contribution payments for March and April, as well as VAT payments for March, for: all firms in the most affected sectors (tourism, transport, catering, entertainment, education); firms with revenues under EUR 2 million; and firms and self employed working in provinces mainly affected by the emergency (namely Bergamo, Cremona, Lodi and Piacenza).</t>
  </si>
  <si>
    <t>Cut in General Consumption Tax rate from 16.5% to 15%.</t>
  </si>
  <si>
    <t>Temporary cash transfers to businesses in targeted sectors based on the number of workers employed.</t>
  </si>
  <si>
    <t>SCT and custom duty waivers on medical supplies and sanitizers.</t>
  </si>
  <si>
    <t xml:space="preserve">Grants targeted at the most vulnerable segments of society. </t>
  </si>
  <si>
    <t>Temporary cash transfer to individuals where loss of employment can be verified since March 10.</t>
  </si>
  <si>
    <t>Wage subsidy to employers: refund of 80% of employees’ wages up to a maximum payment of £1,600 per month per person. This support is available for businesses in the list of sectors defined by the Government or that have suffered more than a 30% loss in turnover.</t>
  </si>
  <si>
    <t>Rent deferrals or renegotiations, where the Government, or a Government-owned company, is a landlord to a local business.</t>
  </si>
  <si>
    <t>A temporary zero-rating of the supply of staff to facilitate employers who keep people in employment and use them flexibly to support other businesses.</t>
  </si>
  <si>
    <t>A £50 million loan scheme is open for applications from qualifying businesses which deliver a public good or serve an essential strategic purpose for Jersey.</t>
  </si>
  <si>
    <t>£50 million of new lending capacity (£40 million guaranteed by Gov.) to qualifying businesses required to close or reduce services due to COVID-19 measures.</t>
  </si>
  <si>
    <t>Deferral of payments of social security contributions and the GST payments.</t>
  </si>
  <si>
    <t>Suspension of old age insurance contribution for the private sector, commencing from 1 March 2020 until 31 May 2020.</t>
  </si>
  <si>
    <t>Employees on unpaid leave can apply for disbursement of unemployment benefits, provided they meet the relevant conditions and work in certain sectors (i.e.: tourism, transport and trade).</t>
  </si>
  <si>
    <t>Postponement, until the end of the year of the collection of sales tax on all domestic sectors, and imports related to health, and the supply of medicines.</t>
  </si>
  <si>
    <t>Allocation of 50% of the maternity insurance revenues (JD 16 million) to material assistance for the elderly and the sick.</t>
  </si>
  <si>
    <t>Companies can decide to partly stop social security contributions (pension related), lowering the contribution rate from 21.75% to 5.25%. This is valid between March and June.</t>
  </si>
  <si>
    <t>Postponement of 70 % of the value of customs duties for selected companies.</t>
  </si>
  <si>
    <t>Two-week paid leave for all public sector workers. This will not be deducted from the normal allocation of sick leave.</t>
  </si>
  <si>
    <t>Extension of deadline for the submission of audited financial statements.</t>
  </si>
  <si>
    <t>Cash transfer program will be used as the basis for a temporary emergency program to support households that were affected by the COVID-19 with JD70 (about USD 100) every two weeks.</t>
  </si>
  <si>
    <t>Food support to vulnerable families.</t>
  </si>
  <si>
    <t>Measures to contain the spread of the virus and enhance preparedness of the healthcare system (around ¥62 billion, or 0.01% of GDP).</t>
  </si>
  <si>
    <t>A planned subsidy will reimburse two-thirds of the leave allowance for an SME employer, or half for a large enterprise. The subsidy is capped at JPY8,335 a day per employee on leave as of late February.</t>
  </si>
  <si>
    <t>Deadline extension (from mid-March to mid-April) for personal income tax, gift tax and consumption tax return filing and payment.</t>
  </si>
  <si>
    <t>Deferral of tax payments for people and businesses negatively impacted by COVID-19.</t>
  </si>
  <si>
    <t>Aid to households (about ¥223 billion, or 0.04% of GDP) such as enhanced paid-leave and compensation to working parents affected by the school closure.</t>
  </si>
  <si>
    <t>The April package aims to develop preventive measures against the spread of infection and strengthen treatment capacity (expenditure of 0.5% of GDP).</t>
  </si>
  <si>
    <t>Subsidies to firms who maintain employment during scale down of operations.</t>
  </si>
  <si>
    <t>Special financing and guarantees primarily for micro, small and medium-sized business operators affected by COVID-19 to ¥1.6 trillion (USD 15.6 billion, or about 0.3% of GDP) through the Japan Finance Corporation and other institutions.</t>
  </si>
  <si>
    <t>Deadline for filling tax returns for FY 2019 was extended from 31 March 2020 to 31 May 2020.</t>
  </si>
  <si>
    <t xml:space="preserve">Subsidized lending will be provided under the State Program (“Economy of Simple Things”, KZT 1 trillion), along with actions to help small and medium-sized enterprises (SMEs) finance their working capital (KZT 600 billion). </t>
  </si>
  <si>
    <t>Increase in pension and social benefits.</t>
  </si>
  <si>
    <t>Free grocery packages are planned for large families with children, persons with disability and other vulnerable families.</t>
  </si>
  <si>
    <t>Also, they are exempt from paying the individual income tax, social tax and social security contributions until 1 October 2020 for their employees.</t>
  </si>
  <si>
    <t>Allowances paid to employees who are working for healthcare organizations are exempt from individual income tax, social tax, social security contributions and mandatory social medical contributions.</t>
  </si>
  <si>
    <t>Importers of biological assets in the agricultural sector are exempt from VAT until 31 December 2020.</t>
  </si>
  <si>
    <t>VAT rate for imported and domestically sold "socially significant" alimentary goods will be reduced to 8% (standard rate is 12%) until 1 October 2020.</t>
  </si>
  <si>
    <t>The property tax rate will be reduced to 0% for property used in tourism, catering and the hotel sector.</t>
  </si>
  <si>
    <t xml:space="preserve">Deferral of all taxes and social security contributions for SMEs and micro-enterprises until 1 June 2020. </t>
  </si>
  <si>
    <t>Exported fuel exempted from excise tax until December 2020.</t>
  </si>
  <si>
    <t>An additional KZT 1.8 trillion to support employment under an “Employment Roadmap” program, with some large-scale projects to modernize the transportation infrastructure.</t>
  </si>
  <si>
    <t>Monthly payments of USD 100 for up to 1.5 million people for those who have lost their income as a result of COVID-19, including self-employed.</t>
  </si>
  <si>
    <t>Deferral of VAT payment for non-residents involved in maintenance and legal support of aircraft leasing transactions. The measure is in force until 1 January 202.</t>
  </si>
  <si>
    <t>Producers of agricultural goods are exempt from the land tax on agricultural lands until 31 December 2020.</t>
  </si>
  <si>
    <t>Individual entrepreneurs subject to the general tax regime are exempt from the individual income tax until 31 December 2020.</t>
  </si>
  <si>
    <t>Additional health spending.</t>
  </si>
  <si>
    <t>Withholding tax on dividends paid to non-residents increased from 10% to 15%</t>
  </si>
  <si>
    <t>VAT on fuel was increased from 8% to 14% with effect from 15 April 2020.</t>
  </si>
  <si>
    <t>Fee waivers on person-person mobile money transactions on M-PESA.</t>
  </si>
  <si>
    <t>Temporary suspension of the listing with Credit Reference Bureaus (CRB) of any person, Micro, Small and Medium Enterprises (MSMES) and corporate entities whose loan account fall overdue or is in arrears, effective April 1.</t>
  </si>
  <si>
    <t xml:space="preserve">Concessionary income tax rates for companies newly listed on any securities exchange with at least 40% of their issued share capital listed and companies engaged in business under a special operating framework arrangement with the government. </t>
  </si>
  <si>
    <t>A processing fee of KES 10,000 will apply to importation of motor vehicles.</t>
  </si>
  <si>
    <t>Ksh 10 billion to the elderly, orphans and other vulnerable members through cash-transfers.</t>
  </si>
  <si>
    <t>Kenya Revenue Authority shall expedite the payment of all verified VAT refund claims amounting to Ksh. 10 Billion within 3 weeks.</t>
  </si>
  <si>
    <t xml:space="preserve">(New taxes on payments to non-resident persons) sales promotion, marketing, advertising services and transportation of goods at 20% tax rate. </t>
  </si>
  <si>
    <t>The PIT rates have been revised.</t>
  </si>
  <si>
    <t>Reduction of Income Tax Rate (Pay-As-You-Earn) from 30% to 25%.</t>
  </si>
  <si>
    <t>(New taxes on payments to non-resident persons) insurance/reinsurance premiums at 5% tax rate;</t>
  </si>
  <si>
    <t>More than one million Inua Jamii beneficiaries started receiving Ksh8,000 each from the state to cushion them against the effects of the coronavirus.</t>
  </si>
  <si>
    <t>VAT exemption on vaccines for human and veterinary medicine; medicaments containing penicillin or derivatives and</t>
  </si>
  <si>
    <t>Reduction of the VAT from 16% to 14%, effective April 1.</t>
  </si>
  <si>
    <t>Annual resident personal relief has been increased from KES 16,896 to KES 28,800.</t>
  </si>
  <si>
    <t>Ksh 40 billion (0.4% of GDP) for, among others, additional health expenditure, including enhanced surveillance, laboratory services, isolation units, equipment, supplies, and communication.</t>
  </si>
  <si>
    <t>Voluntary reduction in the salaries of the senior ranks of the National Executive.</t>
  </si>
  <si>
    <t>100% Tax Relief for persons earning gross monthly income of up to Ksh. 24,000.</t>
  </si>
  <si>
    <t xml:space="preserve">Repealed exemption: gains from trade in securities listed in Kenya; </t>
  </si>
  <si>
    <t xml:space="preserve">Repealed exemption: dividends received by registered venture capital companies, SEZ enterprises, operators licensed under the SEZ Act; </t>
  </si>
  <si>
    <t xml:space="preserve">Investment allowances have been replaced with new rates for buildings used in manufacture, hotel, hospital and petroleum/gas storage facilities and educational buildings, including hostels and commercial buildings. </t>
  </si>
  <si>
    <t>Reduction of Resident Income Tax (CIT) from 30% to 25%.</t>
  </si>
  <si>
    <t>Payment of at least of Ksh. 13 billion of the verified pending bills, within three weeks.</t>
  </si>
  <si>
    <t>The penalty for late filing of turnover tax return has been reduced from KES 5,000 to KES 1,000.</t>
  </si>
  <si>
    <t>Ksh 1 billion from the Universal Health Coverage for the recruitment of additional health workers to support in the management of the spread of COVID-19.</t>
  </si>
  <si>
    <t>Wear and tear rates for plant and equipment have also been replaced.</t>
  </si>
  <si>
    <t>Reduction of the turnover tax rate from the current 3% to 1% for all Micro, Small and Medium Enterprises (MSMEs).</t>
  </si>
  <si>
    <t>Repealed exemption: interest income generated from cash flows passed to the investor in the form of asset-backed securities; and iv) dividends paid by SEZ enterprises, operators to non-residents.</t>
  </si>
  <si>
    <t>Persons liable for turnover tax are no longer required to pay presumptive tax.</t>
  </si>
  <si>
    <t>Provision of the food kit/set to supplement cash transfers to low income families with children, children and adults with disabilities.</t>
  </si>
  <si>
    <t>Postponement of tax payments.</t>
  </si>
  <si>
    <t>Deferral of utilities service charges and fees (electricity, water and gas), bankruptcy moratorium until Jan 1, 2021.</t>
  </si>
  <si>
    <t>Temporary price controls on 11 essential food items.</t>
  </si>
  <si>
    <t>Subsidized credit to banks to provide funding to small and medium-size enterprises through soft loans.</t>
  </si>
  <si>
    <t xml:space="preserve">In collaboration with international organizations, a health sector contingency plan was adopted, with an estimated cost of USD16 million to provide training for health-care workers, procure personal protective equipment and medical tests, and to put in place a communication plan to contain COVID-19. </t>
  </si>
  <si>
    <t>Automatic extension of the standard one-year enrollment term for beneficiaries of poverty-targeted cash transfer which term was due to finish during the quarantine period.</t>
  </si>
  <si>
    <t>Time-bound exemptions of property and land taxes.</t>
  </si>
  <si>
    <t>Grants to households.</t>
  </si>
  <si>
    <t>Government payments of 20% to the mandated minimum wage paid to workers and employee who are working for hotels, guesthouses, restaurants and Travel Agencies operating in Phnom Penh, Siem Reap, Sihanouk, Kep, Kampot, Bavet and Poipet.</t>
  </si>
  <si>
    <t>Transfer tax waived for any purchases below 70,000 USD from licensed property developers effective for one year (February 2020 to January 2021).</t>
  </si>
  <si>
    <t>Tax waiving on seniority indemnity payments before 2019 and tax waiving on seniority indemnity payments on 2020 for the amount below 1,000 USD.</t>
  </si>
  <si>
    <t>Special low-interest loans to specialized banks, in addition to packages issued to SMEs and rice producers.</t>
  </si>
  <si>
    <t>Import duties, taxes and other fees on the import of all goods for use in prevention and treatment of COVID-19 will be exempted.</t>
  </si>
  <si>
    <t>PIT tax exemption for the period from April 2020 to June 2020 for both State and private employees with salaries up to LAK 5 million.</t>
  </si>
  <si>
    <t>'Fast-track customs processing ("green lane") of imports of raw materials, accessories and manufacturing components of investment projects relating to the garment production industry</t>
  </si>
  <si>
    <t>Allow tax deductions for any seniority indemnity payments in the Tax on Income of any enterprises.</t>
  </si>
  <si>
    <t>Income tax exemption for businesses with annual income up to LAK 400 million for the period from April 2020 to June 2020.</t>
  </si>
  <si>
    <t>SSC of affected businesses will be allowed to be postponed from April to June 2020</t>
  </si>
  <si>
    <t>Subsidies for health and employment insurance.</t>
  </si>
  <si>
    <t>Exempt from all monthly tax payments for registered taxpayers engaged in the hotel and guesthouse business in the province of Siam Reap for the period from February to May 2020.</t>
  </si>
  <si>
    <t>Businesses in the tourism sector will be allowed to postpone the payment of business taxes for 3 months, effective from April 2020.</t>
  </si>
  <si>
    <t>Fee deferral of civil aviation fee for 6 months and allow installment payments upon the 6 months.</t>
  </si>
  <si>
    <t>Wage subsidy support: monthly allowance of 40 USD for workers in the garment sector (textiles, footwear, travel products and bags), to which the employer should add 30 USD.</t>
  </si>
  <si>
    <t>Additional fiscal resources to the health sector of around USD 60 mil.</t>
  </si>
  <si>
    <t>Temporarily laid-off garment workers are to receive income support.</t>
  </si>
  <si>
    <t>Postponement by 12 months of three months of net VAT payments, employers' social security contributions and withholding for salaries due between January and September 2020; with interest charge.</t>
  </si>
  <si>
    <t>Water payments for persons laid off over the period April to June 2020 will be waived.</t>
  </si>
  <si>
    <t>A moratorium on payments for electricity services for affected businesses and individuals for three months.</t>
  </si>
  <si>
    <t>Injection of funds to SMEs and the agriculture sector</t>
  </si>
  <si>
    <t>Additional support for poverty alleviation program</t>
  </si>
  <si>
    <t>A moratorium on all loan payments to commercial banks including the Development Bank of St. Kitts and Nevis for six months.</t>
  </si>
  <si>
    <t>Hospital and related fees for anyone sick from the Coronavirus will be waived at this time.</t>
  </si>
  <si>
    <t>Planned: ECUSD 12 million (USD 4.44 million) into the Severance Payments Fund.</t>
  </si>
  <si>
    <t>Waiving of customs duties for essential hygiene and health products imports.</t>
  </si>
  <si>
    <t>Reduction of the CIT rate from 33% to 25%, and of the Unincorporated Business Tax rate from 4% to 2%, for three months.</t>
  </si>
  <si>
    <t>Establishment of Income Assistance Fund to support affected workers - up to $1000 per month. Social Security has agreed to pay $1,000 to each affected worker or affected self-employed individual registered with Social Security.</t>
  </si>
  <si>
    <t>Property tax payments for the period June to September, 2020 will be deferred.</t>
  </si>
  <si>
    <t xml:space="preserve">Increase in the health budget (0.5% of GDP). </t>
  </si>
  <si>
    <t>Funding for mortgage loans to citizens of St. Kitts and Nevis.</t>
  </si>
  <si>
    <t xml:space="preserve">An expected KRW 1.3 trillion in electricity bill payment deferrals. </t>
  </si>
  <si>
    <t>Doubled special tax cuts for SMEs in infected areas. The maximum rate of special tax reduction will be doubled (from15% to 30%) for small &amp; medium businesses in Deagu, Gyeongsan, Bonghwa, and Chungdo. This will reduce income tax or corporate tax by 60% for small businesses and 30% for medium businesses. It applies to all industries except the speculative entertainment, bar, real estate rental business, etc.</t>
  </si>
  <si>
    <t xml:space="preserve">Local government grants for costs of responding. </t>
  </si>
  <si>
    <t>W2.8T are provided via a 4-month-worth purchase vouchers to households receiving child and social assistance.</t>
  </si>
  <si>
    <t>An increased tax deduction to individuals for the use of debt cards (from 30% to 60%) and credit cards (from 15% to 30%) for the period from March to June.</t>
  </si>
  <si>
    <t>To strengthen financial support for SMEs, the BOK increased the ceiling of the Bank Intermediated Lending Support Facility by a total of KRW 5 trillion (about 0.26% of GDP) and lowered the interest rate to 0.25% (from 0.5-0.75%).</t>
  </si>
  <si>
    <t>W84 billion to subsidize employers’ cost for paid leaves offered to those infected.</t>
  </si>
  <si>
    <t>Consumers replacing cars older than 10 years will be eligible for an additional 70% reduction on the consumption tax due.</t>
  </si>
  <si>
    <t>Additional wage subsidies and job seeker benefits (W 10 trillion) (announced).</t>
  </si>
  <si>
    <t>Childcare support with W2.4T to low-income households as they shift from child daycare to homecare. Specifically, parent employees get W50,000/day.</t>
  </si>
  <si>
    <t>Tax cuts for landlords who reduce rent for commercial tenants.</t>
  </si>
  <si>
    <t>Consumption coupons for low-and middle-income households, (W9 trillion) (announced).</t>
  </si>
  <si>
    <t>Reintroduction of job seekers’ allowance for low-income households, with such allowance being increased from W200,000 to 500,000 for up to 3 months.</t>
  </si>
  <si>
    <t xml:space="preserve">The amount of entertainment expenses that exceed a certain level is not to be counted as losses. </t>
  </si>
  <si>
    <t>W200B to low-income households getting unemployed and to those under COVID-19 treatment/quarantine.</t>
  </si>
  <si>
    <t>Social security contribution relief (announced).</t>
  </si>
  <si>
    <t>Reduction in the VAT payable by small businesses with turnover below KRW 60 million until the end of 2021.</t>
  </si>
  <si>
    <t>Health care measures: prevention, testing, and treatment costs, and loans and support for medical institutions.</t>
  </si>
  <si>
    <t>Small businesses are granted up to a 9-month extension for filing a tax return and up to 1 year extension for filing and paying local taxes.</t>
  </si>
  <si>
    <t>Employment retention support, consumption coupons for low-income households, and emergency family care support (including 5 days of childcare leave along with pay).</t>
  </si>
  <si>
    <t>Expanded lending of both state-owned and commercial banks to SMEs, small merchants, mid-sized firms, and large companies (the latter on a case-by-case basis) including emergency lending, partial and full guarantees, and collateralization of loan obligations.</t>
  </si>
  <si>
    <t>The Korean social insurance agency will allow for payout of industrial accident insurance to workers who are tested COVID-19 positive.</t>
  </si>
  <si>
    <t>Deduction of health insurance premium payments by 50% is planned for low-income households.</t>
  </si>
  <si>
    <t>Promote consumption through discount coupons for cultural events, farm products, as well as for tourism expenses.</t>
  </si>
  <si>
    <t>Postponement of social security contributions for 6 months for private sector companies.</t>
  </si>
  <si>
    <t xml:space="preserve">Provision of full unemployment benefits to nationals. </t>
  </si>
  <si>
    <t>The Central Bank of Kuwait (CBK) implemented the following measures: (i) reduced interest rates on all monetary policy instruments by 1%age point, following the U.S. Fed’s decision to cut interest rates to zero; (ii) instructed banks to delay loan payments from companies affected by the shock for three months; (iii) increased the residential lending limits from 90 to 100% of the property’s/ project’s value.</t>
  </si>
  <si>
    <t>Removal of government fees on selected sectors provided that savings are passed on to customers.</t>
  </si>
  <si>
    <t xml:space="preserve">Proposal: Allocation of KD 500 million (USD 1.6 billion or 1.4% of GDP) to support governmental entities’ efforts in fighting the spread of COVID-19. </t>
  </si>
  <si>
    <t xml:space="preserve">Concessional, long-term loans to SMEs though joint financing from the SME fund and banks. </t>
  </si>
  <si>
    <t>Exemption from import duties, taxes and other fees on the import of all goods for use in prevention and treatment of COVID-19.</t>
  </si>
  <si>
    <t xml:space="preserve">KIP 30 billion has been allocated for prevention and control. </t>
  </si>
  <si>
    <t>Both State and private employees with salaries up to LAK 5 million (USD 550) will be exempted from PIT for the period from April 2020 to June 2020.</t>
  </si>
  <si>
    <t>All microenterprises with annual income between LAK 50-400 million will be exempted of CIT for the period from April 2020 to June 2020.</t>
  </si>
  <si>
    <t>Postponement of tax payments for the tourism sector for 3 months, effective from April 2020.</t>
  </si>
  <si>
    <t xml:space="preserve">An allowance of 500,000 KIP per worker who currently participates in the Social Security Scheme. </t>
  </si>
  <si>
    <t>The Banque Du Liban (BDL) issued circular 547 allowing banks to and financial institutions to extend exceptional five-year zero% interest rate loans in Lebanese Pounds and in dollars to customers that are unable to meet their obligations during March, April and May 2020.</t>
  </si>
  <si>
    <t xml:space="preserve">Extension of all deadlines related to payment of taxes and fees (announced). </t>
  </si>
  <si>
    <t>Paid sick leave granted to medical employees working in hospitals (nurses, contractors) covering the entire isolation period. In effect retroactively for all cases starting February 1, 2020.</t>
  </si>
  <si>
    <t>Cash assistance to families hit economically and financially as a result of COVID-19.</t>
  </si>
  <si>
    <t xml:space="preserve">100,000 food and health rations to all regions. </t>
  </si>
  <si>
    <t>Deferred payment of utility bills.</t>
  </si>
  <si>
    <t>The WB has to date approved USD 1.5 million available for actions under the plan from its overall funding envelope Areas of concentration under the plan include support to health care workers, purchase and rehabilitation of health care equipment, procurement of drugs and other medical supplies, deployment of surge staff to contact tracing activities, border areas, rapid response teams, training of responders, planning, communications and information sharing, staffing and equipping of laboratories, and logistical and supply support.</t>
  </si>
  <si>
    <t>Payment of electricity bills of households in the affected counties for the duration of the Stay-at-home order.</t>
  </si>
  <si>
    <t xml:space="preserve">Government switched to take home school meals as was the case during Ebola. </t>
  </si>
  <si>
    <t>Food distribution to households in designated affected counties for the period of 60 days.</t>
  </si>
  <si>
    <t>Speeding up and facilitating the importation process—including by removal of the pre-shipment inspection requirement and some protective surcharges.</t>
  </si>
  <si>
    <t xml:space="preserve">GNA announced a package of LD 500 million (about 1% of GDP) in emergency COVID-19 related spending. Exact nature is yet to be specified, but it is believed to be aimed at supporting the health system in expanding testing and responding to a possible surge in infections. </t>
  </si>
  <si>
    <t>An extension of 1 month for the filing of the income tax return.</t>
  </si>
  <si>
    <t>Waiver of interest and penalties on all taxes due in March 2020.</t>
  </si>
  <si>
    <t>Social Stabilization Plan (2% of GDP) that includes (i) temporary income support, (ii) suspension of rental payments for six months for small enterprises renting from government, and (iii) government assistance to local entrepreneurs that produce certain sanitary products.</t>
  </si>
  <si>
    <t>The rates of excise duties on gas and diesel have been aligned with the changes in oil price movements.</t>
  </si>
  <si>
    <t>Extension of 1 month for all payment due dates during April 2020 until September 2020.</t>
  </si>
  <si>
    <t>Extension of 1 month for the CIT due on 31 March 2020, 30 June 2020, and 30 September 2020.</t>
  </si>
  <si>
    <t>Tax credit to companies that at least retain part of their staff.</t>
  </si>
  <si>
    <t>Extension of tax payments.</t>
  </si>
  <si>
    <t>Tax credit for employers of 30% of each current employee's full salary. The tax credit will be based on the number of employees that are retained.</t>
  </si>
  <si>
    <t>Measures announced include tax exemptions for imported masks and disinfectant.</t>
  </si>
  <si>
    <t>VAT returns for February and March 2020 postponed to 31 May 2020.</t>
  </si>
  <si>
    <t>Cash transfer payments totaling around 0.1% of GDP will also be made to vulnerable groups. Transfer of LKR 5000 for those vulnerable groups.</t>
  </si>
  <si>
    <t>Allocation of up to 0.1%of GDP for quarantine and other containment measures, as well as USD 5 million (0.01% of GDP) to the SAARC COVID-19 Emergency Fund.</t>
  </si>
  <si>
    <t xml:space="preserve">Price ceilings on essential food items such as eggs, lentils and fish. </t>
  </si>
  <si>
    <t xml:space="preserve">Blanket moratorium for SMEs on capital repayments for one year. </t>
  </si>
  <si>
    <t>The deadline to pay 2019 income tax, withholding tax and assessment tax will be extended to 31 May 2020.</t>
  </si>
  <si>
    <t>Reallocation of budgetary spending to health system supported through World Bank Rapid Funding Facility.</t>
  </si>
  <si>
    <t>Financial contributions made by local and foreign donors to the "COVID- 19 Healthcare and Social Security Fund" will be exempt from tax and foreign exchange regulations.</t>
  </si>
  <si>
    <t>The deadline to 2019 pay income tax will be extended to 31 May 2020.</t>
  </si>
  <si>
    <t>Concessional loans and food allowances for low income consumers.</t>
  </si>
  <si>
    <t>Credit support package for borrowers in both performing and non-performing categories offered through banks and the non-bank financial sector.</t>
  </si>
  <si>
    <t xml:space="preserve">The country is also improving credit facilities for SMEs, guaranteeing 75% of principal rather than 50%. </t>
  </si>
  <si>
    <t>The government will pay business rentals in May.</t>
  </si>
  <si>
    <t>Deferral of certain taxes until September.</t>
  </si>
  <si>
    <t>R1.2 billion has been allocated to combat COVID-19, and R500 millions of that goes to a Contributory Fund that the government has started.</t>
  </si>
  <si>
    <t>The government will pay affected textiles workers a subsidy for three months.</t>
  </si>
  <si>
    <t>R200 million will be spent on agriculture for food production, while social protection schemes will be expanded.</t>
  </si>
  <si>
    <t>Banks and insurance companies have been asked to suspend loan repayments for three months, and insurance companies asked to suspend installment payments.</t>
  </si>
  <si>
    <t>Subsidize up to 50% of rental costs for businesses whose activities are banned by government decree if the property manager agrees to a 30% discount.</t>
  </si>
  <si>
    <t>Allocation of additional EUR 50 million to a new facility to provide soft loans of up to EUR 500,00to eligible SMEs, and a new financial instrument for businesses to form portfolios from risky business loans and leasing transactions (announced).</t>
  </si>
  <si>
    <t xml:space="preserve">Increased sickness benefits for employees who became infected during the performance of their duties, amounting to 77.58% of the average wage. </t>
  </si>
  <si>
    <t>Deferment or payment in instalments of electricity and natural gas bills from UAB Ignitis.</t>
  </si>
  <si>
    <t>Postponement of submission (and payment of) advanced corporate income tax without interests.</t>
  </si>
  <si>
    <t>Self-employed workers who paid social insurance contributions for at least 3 months in the last year and who have lost their work as a result of the crisis, will receive a flat rate sickness benefit equal to 1 amount of minimum consumption needs per month (EUR 257).</t>
  </si>
  <si>
    <t>Postponement of submission (and payment of) personal income tax return.</t>
  </si>
  <si>
    <t>Government will cover part of the salary of employees that are working less, or not at all, as a result of COVID-19.</t>
  </si>
  <si>
    <t>Possibility to defer tax liabilities or pay in instalments; no fines and no default interest for failure to comply with tax obligations in a timely manner.</t>
  </si>
  <si>
    <t>Central government will recommend municipalities from exemption taxpayers from taxes levied on business property and land.</t>
  </si>
  <si>
    <t>Allocation of EUR 23 million to provide SMEs with interest compensation for deferred loans or finance lease payments.</t>
  </si>
  <si>
    <t>Allocation of EUR 3 million for salary increases of around 15% for health care workers.</t>
  </si>
  <si>
    <t>Additional funds for the healthcare system and emergency management (EUR 500 million).</t>
  </si>
  <si>
    <t>Postponement of the payments date of tax arrears for taxpayers affected by COVID-19.</t>
  </si>
  <si>
    <t>Launch of a business support fund to provide liquidity to medium and large businesses through direct loans or investments in equity and debt securities</t>
  </si>
  <si>
    <t>Relief from import duties and VAT exemption on importation of goods needed to combat the effects of the COVID-19 crisis.</t>
  </si>
  <si>
    <t>Expansion of sickness benefits to individuals who take care of children, elderly people, disabled individuals and individuals with chronic diseases who are affected by the virus-mitigation measures taken by government.</t>
  </si>
  <si>
    <t>Expansion of guarantee schemes, including guarantees for agricultural as well as SME loans by around 1.3 billion euros (2.6% of 2019 GDP).</t>
  </si>
  <si>
    <t>Allocation of EUR 50 million to another financial instrument for SMEs facing working capital shortages to obtain loans or leases from a broader range of financial institutions.</t>
  </si>
  <si>
    <t>Wage subsidy scheme for companies for which the COVID-19 measures prevent the employer from providing work to their employees. Employers have to keep at least 50% jobs for at least 3 months from the end of the payment of the subsidies.</t>
  </si>
  <si>
    <t>Companies and self-employed individuals that realize income from a profession, or commercial or agricultural activities can request help if they are facing liquidity issues due to COVID-19 can file a request for:  A four-month extension to the deadline for the payment of (corporate) income, municipal business and net wealth taxes due after 29 February 2020, without any penalty for late payment. The tax authorities will automatically approve all eligible requests;</t>
  </si>
  <si>
    <t>Delayed payment of net wealth tax to June 30.</t>
  </si>
  <si>
    <t>In-kind transfers of essential products to people who earn living day by day.</t>
  </si>
  <si>
    <t>Non-repayable financial aid to micro enterprises as well as eligible self-employed.</t>
  </si>
  <si>
    <t>Extension of the deadline to file individual (personal) income tax returns to 30 June 2020.</t>
  </si>
  <si>
    <t>Companies and self-employed individuals that realize income from a profession, or commercial or agricultural activities can request help if they are facing liquidity issues due to COVID-19 can file a request for:  Extension of the deadline to file both corporate and individual (personal) income tax returns to 30 June 2020.</t>
  </si>
  <si>
    <t>Self-employed individuals that realize income from a profession, or commercial or agricultural activities can request help if they are facing liquidity issues due to COVID-19.</t>
  </si>
  <si>
    <t>Covered leave for family reasons (EUR 226 million) and sick leave (EUR 106 million).</t>
  </si>
  <si>
    <t>Granting capital advances to cover companies’ operating costs (EUR 400 million).</t>
  </si>
  <si>
    <t>Excess input VAT credits below EUR 10,000 will be reimbursed immediately.</t>
  </si>
  <si>
    <t>Acquisition of medical equipment and infrastructure (EUR194 million).</t>
  </si>
  <si>
    <t>Expansion of short-time working scheme ("chômage partiel") to all companies affected by effects of the current crisis, with 80% of employee's salary being reimbursed through the Fonds pour l'emploi, floored at minimum wage and up to a level of 250% of minimum wage.</t>
  </si>
  <si>
    <t>Partial-unemployment benefits (EUR 1 billion).</t>
  </si>
  <si>
    <t>Companies and self-employed individuals that realize income from a profession, or commercial or agricultural activities can request help if they are facing liquidity issues due to COVID-19 can file a request for:  Cancellation (annulation) of the first and second quarterly advance payments for both (corporate) income tax and municipal business tax for 2020;</t>
  </si>
  <si>
    <t>Postponement of social-security contribution payments for the first half of the year.</t>
  </si>
  <si>
    <t>Extension of credit guarantees for new bank loans and special anti-crisis financing for SMEs and large companies (EUR 3.6 billion).</t>
  </si>
  <si>
    <t>Extension of deadlines for submission of VAT returns and associated VAT payments.</t>
  </si>
  <si>
    <t>EUR 8 million to cover salary increases for three months for about 4,500 “front line” medical workers.</t>
  </si>
  <si>
    <t>Support package announced, includes covering 75% of employees’ wages from the state budget with the maximum monthly payment per employee set at EUR700. No subject to PIT and SSC.</t>
  </si>
  <si>
    <t>EUR 14 million to increase the capital of the three largest hospitals.</t>
  </si>
  <si>
    <t xml:space="preserve">About EUR2 million will be allocated to mass media outlets, about EUR45 million will be spent to support the farming sector, and EUR75 million to support the road construction sector. </t>
  </si>
  <si>
    <t>Companies involved in the production and storage of alcohol used to produce disinfectants can apply for an excise discount of up to 90 %.</t>
  </si>
  <si>
    <t>Support for businesses: about EUR900 million will be made available through the Altum emergency program: EUR200 million in a loan financing program for struggling business; and about EUR700 million through a government guarantee scheme.</t>
  </si>
  <si>
    <t>Refund of approved excess input VAT refund claims to all taxpayers within 30 days after submission of VAT return; plus refund of excess input VAT credits that has been carried forward from previous periods.</t>
  </si>
  <si>
    <t>Extending the rights of the tax administration to divide into time periods or to defer the payment of outstanding taxes for a time period of up to three years for taxpayers in sectors, which have been affected by the COVID-19. This policy measure is now under consideration.</t>
  </si>
  <si>
    <t xml:space="preserve">Exemption from the advance payments for the taxation year 2020. Within a taxation year, the taxpayer may voluntarily make advance payments of personal income tax for the taxation year 2020. </t>
  </si>
  <si>
    <t>Tax exemption/deductions for residents.</t>
  </si>
  <si>
    <t>Additional health spending handouts to all permanent residents (600 patacas per resident).</t>
  </si>
  <si>
    <t>Free utility fees for residents (for 3 months), subsidized utility fees for firms other than gaming operators and high-end hotels (for 3 months).</t>
  </si>
  <si>
    <t>Handouts to all residents amounting to 1.3% of GDP (electronic vouchers with3,000 patacas per resident valid from May to July which are already being distributed; electronic vouchers with 5,000 patacas per resident valid from August to December).</t>
  </si>
  <si>
    <t>Transfers to self-employed professionals and eligible firms (ranging from 15,000 to 200,000 patacas) under the condition of not laying off employees.</t>
  </si>
  <si>
    <t xml:space="preserve">Interest-free loans and interest subsidy for SMEs, interest subsidy schemes for self-employed individuals. </t>
  </si>
  <si>
    <t>Fiscal measures amount to an estimated 52.6 billion patacas or 12.1% of GDP.</t>
  </si>
  <si>
    <t>Transfers to taxi drivers leasing a taxi, lessees of wet market stalls, holders of hawker licenses and holders of tricycle rickshaw licenses (10,000 patacas).</t>
  </si>
  <si>
    <t>Transfers to eligible employees (5,000 patacas monthly for 3 months).</t>
  </si>
  <si>
    <t>Tax exemption/deductions for local enterprises.</t>
  </si>
  <si>
    <t>Households’ benefiting from the non-contributory health insurance (RAMED) will receive a mobile payment of DRH 800-1200 (USD 80-120) in April, depending on households’ composition. For households that are not entitled to RAMED, they may benefit from this measure by filling an applications on a dedicated electronic platform.</t>
  </si>
  <si>
    <t>The donations in favor of the Special Fund for Pandemic Management are deductible for income tax purposes.</t>
  </si>
  <si>
    <t>Tax exemption for additional compensation paid by firms to employees in the formal sector up to a limit of 50% of the average monthly net salary.</t>
  </si>
  <si>
    <t>Businesses with less than 500 employees made temporarily idle and experiencing a reduction in turnover of more than 50 % can defer social contribution payments until June 30.</t>
  </si>
  <si>
    <t>Deferral of all tax obligations for enterprises which have an annual turnover of less than MAD 20 million(EUR1.8 million), from the 31st March to 30th June 2020.</t>
  </si>
  <si>
    <t xml:space="preserve">Formal employees who become temporarily unemployed and are registered with the pension fund will receive 2,000 dirhams a month. </t>
  </si>
  <si>
    <t>Cash transfers to workers operating in the informal sector.</t>
  </si>
  <si>
    <t xml:space="preserve">Creation of a special fund of about 2.7% of GDP to cover the costs of upgrading medical facilities and support businesses and households impacted by the pandemic. </t>
  </si>
  <si>
    <t>Postponement of deadline for PIT filing from end-April to end-June 2020</t>
  </si>
  <si>
    <t>Employers and self-employed workers who are experiencing a significant drop in activity due to the COVID-19 pandemic can contact the Social Security. Contributions Collection Office to request staggered payment of their contributions. The request will be handled on a case-by-case basis.</t>
  </si>
  <si>
    <t>Deferral of tax payments for two months provided that the reporting obligations have been respected (i.e. taxpayers are required to file tax declarations, but the payment of tax can be deferred).</t>
  </si>
  <si>
    <t>Individuals who have worked in a company for at least 9 months and have lost their employment will have their unemployment allowance increased to up to 60-80% of the salary earned from their last employment.</t>
  </si>
  <si>
    <t>Individuals who have not worked in a company for at least 9 months or individuals who have not had a permanent employment will receive a financial support up to MDL 2,775.</t>
  </si>
  <si>
    <t>Reduction of the VAT rate for services and food supplied by entities providing hotel and restaurant services.</t>
  </si>
  <si>
    <t>Public services employees who have been tested positively of COVID-19 will be granted a lump-sum payment of MDL 16,000.</t>
  </si>
  <si>
    <t>Postponement of deadline for filing of income tax returns by individuals.</t>
  </si>
  <si>
    <t>Postponement of payments of corporate income tax in instalments.</t>
  </si>
  <si>
    <t>Companies have the right to deduct donations for combating COVID-19 made into bank accounts of the MoF, or to medical institutions, during 2020.</t>
  </si>
  <si>
    <t>Postponement of deadline for filing tax returns and payments for income tax, real estate tax, land tax and local taxes for 2019.</t>
  </si>
  <si>
    <t>Companies that stopped their economic activities, either partly or fully, but not based on a government decision, and who have kept their workers on their payroll, will be refunded for 60% of the individual income tax withheld and social security contributions paid.</t>
  </si>
  <si>
    <t>Companies that had to stop economic activities based on government decision, and who have kept workers on their payroll, will be refunded 100% for the individual income tax withheld on the salaries and social security contributions paid.</t>
  </si>
  <si>
    <t>Unconditional cash-transfers of 100,000 Ariary to poor and vulnerable households in Antananarivo and Toamasina city. This transfer will be given out to households for the April and May. Total project budget is USD 10,000,000.</t>
  </si>
  <si>
    <t>The central bank has started to provide liquidity to the private sector, planning up to MGA620 billion (about 1.2% of GDP) to allow banks to defer delayed payments on existing loans and increase lending to businesses.</t>
  </si>
  <si>
    <t xml:space="preserve">On March 12, 2020, the WB provided a grant of USD 3.7 million to strengthen prevention against the COVID-19 pandemic, purchase materials and equipment, and train health workers. </t>
  </si>
  <si>
    <t xml:space="preserve">In-kind necessities (rice, sugar, oil etc.,.) to the people who earn living day by day. </t>
  </si>
  <si>
    <t>Waiver on social contributions.</t>
  </si>
  <si>
    <t>The Government plans MVR1billion (about USD 65 million) in savings from recurrent spending (travel and non-essential spending). Some domestic financed CAPEX is expected to be put on hold as well, while foreign-financed projects executed by local contractors are to be accelerated</t>
  </si>
  <si>
    <t>The Maldives Monetary Authority (MMA) identified some measures as follows: i) making available a short-term credit facility to financial institutions as and when required; (ii) introducing regulatory measures to enable a moratorium of 6 months on loan repayments for those impacted by the current situation.</t>
  </si>
  <si>
    <t>Working capital financing facilities through BML/SME Development Bank are being considered</t>
  </si>
  <si>
    <t>Short-term employment scheme is to be established for formally employed workers where Government covers part of their salary.</t>
  </si>
  <si>
    <t>Cash transfer programs are to be expanded to meet basic needs of All households in temporary un- or under-employment caused by the crisis.</t>
  </si>
  <si>
    <t>Government will subsidize 40% of electricity bills and 30% of water bills for the months of April and May.</t>
  </si>
  <si>
    <t>The Economic Recovery Plan of 2.5 Billion rufiyaa (2.8% of GDP), plans to increase the amount of funds allocated for the health sector.</t>
  </si>
  <si>
    <t>Postponement of employee withholding tax to taxpayers whose income does not exceed MVR 150,000 until 31 July 2020.</t>
  </si>
  <si>
    <t>25 billion pesos in loans to SMEs.</t>
  </si>
  <si>
    <t>State of Mexico also extended the deadline for the payment of the Tax on Vehicle Ownership to the end of June.</t>
  </si>
  <si>
    <t>State of Sonora announced the deferral for the payment of permits for the sale of alcoholic beverages and for the revalidation of vehicles permits</t>
  </si>
  <si>
    <t>A fund of 35 billion pesos from ISSSTE is destined to give personal loans ranging from 20 to 56 thousand pesos (each).</t>
  </si>
  <si>
    <t xml:space="preserve">Mexico city announced the deferral of tax returns and payments obligations included in the Mexico City Tax Code, extending the deadline to the end of the month. </t>
  </si>
  <si>
    <t>Mexico city extended the deadline to obtain a discount on the payment of the Tax on Vehicle Ownership from the end of March to the end of April.</t>
  </si>
  <si>
    <t>Advance pension payments to the elderly.</t>
  </si>
  <si>
    <t>Micro-credits for individuals/micro-enterprises.</t>
  </si>
  <si>
    <t>State of Sonora announced for March and April a 50% discount for the payment of payroll tax for companies with up to 50 employees and a 100% discount for the Tax on Lodging.</t>
  </si>
  <si>
    <t>Accelerating procurement processes.</t>
  </si>
  <si>
    <t>Possibility of instalment agreement for payment of SSCs by employers.</t>
  </si>
  <si>
    <t>Use of remaining resources in revenue stabilization fund (about 0.5% of GDP).</t>
  </si>
  <si>
    <t>Accelerating VAT refunds.</t>
  </si>
  <si>
    <t>Tax inspection acts were suspended from March 23 to April 19.</t>
  </si>
  <si>
    <t xml:space="preserve">Coronavirus Disease Preparedness and Response Plan amounting to about USD 7 million, including construction of quarantine units, purchases of medical equipment, installment of washing stations, and funding for overtime of health workers. </t>
  </si>
  <si>
    <t xml:space="preserve">Excise duty for unleaded petrol and diesel fuel increased to collect additional funds to support the crisis. </t>
  </si>
  <si>
    <t>Import duty on medical supplies was abolished.</t>
  </si>
  <si>
    <t>Direct financial assistance to firms from the Development Bank, offering loans at zero interest rate.</t>
  </si>
  <si>
    <t xml:space="preserve">Postponement of CIT advance payment in the months for March, April, and May 2020 for the companies in the tourism, transport and hospitality sectors, as well as for other affected companies. </t>
  </si>
  <si>
    <t>Postponement of PIT advance payments for March, April and May 2020 for taxpayers performing independent activities who have incurred losses due to COVID-19.</t>
  </si>
  <si>
    <t>Social contributions subsidy for employees in companies from sectors of tourism, transport, catering and other affected companies, for April, May, and June of 2020, with a subsidy of contributions per employee up to 50% of the average salary paid in 2019.</t>
  </si>
  <si>
    <t>Extension of deadlines for filing VAT returns and VAT payment for the tax periods of January, February and March 2020 to 30 April 2020, and for the tax period of April 2020 to 31 May 2020.</t>
  </si>
  <si>
    <t>Unemployed and informal sector workers will receive an average of 7,000 dinars (USD 124) per household.</t>
  </si>
  <si>
    <t>For citizens who have lost their jobs due to the crisis, the state will pay a monthly allowance of 50% of the average monthly net wage of the employee for the last 24 months.</t>
  </si>
  <si>
    <t>Supply of electricity and water free of charge to the poorest consumers for the months of April and May 2020.</t>
  </si>
  <si>
    <t>The medical response plan to prevent the spread of COVID-19 and strengthen its medical care capacity was updated, in collaboration with the WHO, now costed at about 0.5% of GDP (including bonuses to health workers).</t>
  </si>
  <si>
    <t>Social Safety measures include the setup of a special fund to provide targeted income support to the poorest households with a mass distribution of food to poorest households: 56,000 tons of cereals and 16,000 tons of livestock food to vulnerable populations affected by COVID 19.</t>
  </si>
  <si>
    <t>The government is also working with the WB to enhance its medical care capacity, notably in terms of medical equipment (respirators, quarantine facilities, etc.).</t>
  </si>
  <si>
    <t>SMEs-support guarantee fund.</t>
  </si>
  <si>
    <t>Tax deferral for the hardest-hit companies, especially in the hospitality sector (hotels, restaurants, transportation).</t>
  </si>
  <si>
    <t>A 3-month exemption from VAT on electricity and water tariffs.</t>
  </si>
  <si>
    <t>A 3-month exemption from customs duties on the import of basic food (rice and milk)</t>
  </si>
  <si>
    <t>Deadline for the payment of the provisional income tax and social security contributions for April 2020 is extended to 31 May 2020.</t>
  </si>
  <si>
    <t>Deferral of paying compliance contributions and gaming taxes.</t>
  </si>
  <si>
    <t xml:space="preserve">Business and the self-employed operating in a sector whose operations were suspended due to government decisions will receive a payment for each employee based on a salary of EUR800 per month. </t>
  </si>
  <si>
    <t>Employers who have or had a member of their staff (including themselves) on mandatory quarantine leave are entitled to a one-off lump sum grant of EUR 350. This grant is also granted to full-time employees who are in quarantine due to possible contact with individuals that are risk of infection.</t>
  </si>
  <si>
    <t>All excise duties payable during the months of April and May 2020 have been deferred to a later date.</t>
  </si>
  <si>
    <t>EUR 5.3 million direct grants scheme to support investment in research and development (R&amp;D) related to the coronavirus outbreak.</t>
  </si>
  <si>
    <t>Employers with teleworking workers are entitled to 45% refund of costs for investing in ICT facilities (up to EUR 500 per worker). Employers are only eligible if they did not have employees with active teleworking agreement prior to the 15th of February 2020.</t>
  </si>
  <si>
    <t>EUR 35 million for healthcare spending.</t>
  </si>
  <si>
    <t>Extension for electronic filing of 2019 CIT returns according to end of financial year.</t>
  </si>
  <si>
    <t>Persons with a disability who work in the private sector and are duly registered with Jobsplus, may opt to stay home for health and safety reasons and will receive a direct payment of EUR 166.15 per week if working full-time or EUR 103.85 per week if working part-time.</t>
  </si>
  <si>
    <t>Employees who had their full-time employment terminated as of 9th March 2020 as a result of COVID-19 will receive a direct payment of EUR 166.15 if work was full-time or EUR 103.85 per week if work was part-time.</t>
  </si>
  <si>
    <t>Speed up of payments (e.g. VAT refunds) to private industry to sustain the financial liquidity of employers and self-employed.</t>
  </si>
  <si>
    <t>Parents who both work (or single parents) in the private sector and of whom one needs to stay at home to take care of school-aged children will receive a direct payment of EUR 166.15 per week if working full-time or EUR 103.85 per week if working part-time, provided that they cannot carry out their functions through teleworking arrangements.</t>
  </si>
  <si>
    <t>March and April payments of Final Settlement System (FSS) tax, VAT that have been postponed to a later date.</t>
  </si>
  <si>
    <t>EUR 900 million in government bank guarantees.</t>
  </si>
  <si>
    <t>Monthly business tax payments can be postponed up to the end of September 2020.</t>
  </si>
  <si>
    <t>MMK 300 million (USD 0.2 million) to the Ministry of Health and Sports for additional health related expenditures.</t>
  </si>
  <si>
    <t>2% advance income tax on exports will be exempted up to the end of the current fiscal year (30 September 2020).</t>
  </si>
  <si>
    <t>Fee for renewal license of hotels and tourism businesses will be exempted for one year up to end of March 2021.</t>
  </si>
  <si>
    <t>Quarterly advance income tax payments that are due by 31 March and June 30 can be postponed up to the end of September 2020.</t>
  </si>
  <si>
    <t>Waiver of specific goods tax, customs duty and commercial tax on critical medical supplies and products related to the prevention, control and treatment of COVID-19 (announced).</t>
  </si>
  <si>
    <t xml:space="preserve">Electric bills, for up to 150 units, are waived until the end of April. </t>
  </si>
  <si>
    <t xml:space="preserve">A COVID-19 fund worth MMK 100 billion (USD 70 million) has been established at the Myanmar Economic Bank to provide soft loans to affected business (particularly the priority garment and tourism sectors and SMEs) at reduced interest rates. </t>
  </si>
  <si>
    <t>Reduced duties for businesses operating with the Myanmar Automated Cargo Clearance System.</t>
  </si>
  <si>
    <t>Provision of 40% of the social security fees for about 1.3 million insured workers from factories and workshops that are temporarily suspended for health inspections.</t>
  </si>
  <si>
    <t>Households without a regular income will be provided for with food during the upcoming long holidays.</t>
  </si>
  <si>
    <t>Removal of the excise on medical alcohol sold in pharmacies (announced).</t>
  </si>
  <si>
    <t>The deferral of personal income tax and SSC due by individuals, for 90 days.</t>
  </si>
  <si>
    <t>A subsidy of 70% of the gross minimum wage for newly employed workers in SMEs for six months if these workers are registered as unemployed.</t>
  </si>
  <si>
    <t>Deferral of loan repayment at the request of the individual or business with all banks, micro-credit institutions and the Investment and Development Fund of Montenegro for a period of 90 days.</t>
  </si>
  <si>
    <t>A subsidy of 50% of the minimum wage for employees in sectors at risk due to the pandemic-related lockdown.</t>
  </si>
  <si>
    <t>Deferral of the payment of personal income tax and social security contributions as well as other tax liabilities due by companies, for 90 days.</t>
  </si>
  <si>
    <t>Creation of a new Investment Development Fund (IRF) credit line of EUR 120 million to improve the liquidity of entrepreneurs.</t>
  </si>
  <si>
    <t>The state utility EPCG will double its electricity subsidies for vulnerable households.</t>
  </si>
  <si>
    <t>Payments for the social insurance contributions of insured agricultural workers.</t>
  </si>
  <si>
    <t>One-off payment of EUR 50 to recipients of the lowest pension or a family allowance as well as to the unemployed.</t>
  </si>
  <si>
    <t>March wages of healthcare workers were raised by 15% (EUR 0.5 million has been allocated).</t>
  </si>
  <si>
    <t>Energy firms will exempt the fixed portion of electricity bills for businesses that have stopped operating due to the pandemic-related lockdown.</t>
  </si>
  <si>
    <t>Assistance to the agriculture and fisheries sector, including one-off assistance to fishermen and payments for the contributions of insured agricultural workers.</t>
  </si>
  <si>
    <t>Subsidies in April and May of 70% of the minimum wage for employees in sectors that are closed because of the pandemic, employees who are unable to work due to childcare for children aged under 11, or people who have to be self-isolated and quarantined.</t>
  </si>
  <si>
    <t>Deferral of lease payments for state-owned real estate.</t>
  </si>
  <si>
    <t>Subsidy of 100% of taxes and contributions to the minimum wage for each registered employee in sectors that had to be closed due to epidemic measures.</t>
  </si>
  <si>
    <t>Exemptions for CIT and social security contributions until the end of September.</t>
  </si>
  <si>
    <t>Tax exemptions on medical items.</t>
  </si>
  <si>
    <t>On April 13, the Bank of Mongolia (BOM) allowed existing consumption loan borrowers to defer their principal and interest payments by up to 12 months.</t>
  </si>
  <si>
    <t xml:space="preserve">MNT17 billion (0.04% of GDP) of additional health spending allocated to epidemic prevention and control, acquisition of medical supply and medical staff overtime salaries. </t>
  </si>
  <si>
    <t>Increase in credit guarantees to SMEs and soft loans from the development bank to cashmere producers.</t>
  </si>
  <si>
    <t>Increase child support for three months from 20,000 MNT to 30,000 MNT for eligible children under 18 years of age.</t>
  </si>
  <si>
    <t>Waivers on PIT for 526,000 entities and individuals between April 1 and October 1, with the exception of public servants, employees of state and local state-owned enterprises, and companies that have received government tenders.</t>
  </si>
  <si>
    <t>Wage subsidy for three months of 200,000 MNT to companies that will keep their workforce yet have had disruptions from COVID, losing more than 50% or more of sales compared to Feb-March 2019.</t>
  </si>
  <si>
    <t>Tax exemptions on imported food.</t>
  </si>
  <si>
    <t>Offset of value added tax (VAT) credits by the taxpayer against any of its other tax debts.</t>
  </si>
  <si>
    <t>Postponement of the special advance payment of income tax (i.e. payment akin to a minimum tax).</t>
  </si>
  <si>
    <t>Temporary suspension of all tax audits and post-clearance audits, regardless of the audit stage.</t>
  </si>
  <si>
    <t>Introduction of an exceptional regime of licensing for import of essential supplies (food, medicine, biosafety material, diagnosis tests, etc.).</t>
  </si>
  <si>
    <t>Payment deadline for municipal vehicles tax extended to April 30, 2020.</t>
  </si>
  <si>
    <t xml:space="preserve">Allocation for health increased from about MT 2 billion (or about 0.2% of GDP) to about MT 3.3 billion (0.3% of GDP). </t>
  </si>
  <si>
    <t>A waiver of advance payments of income tax.</t>
  </si>
  <si>
    <t>Waiver on customs duties and taxes on imports of essential goods.</t>
  </si>
  <si>
    <t>State will bear all taxes and royalties on utilities for the rest of the year for the heads of families working in the traditional fishing sector.</t>
  </si>
  <si>
    <t>Allocation of 5 billion ouguiya to support 30,000 dependent families by women, the elderly and people with disabilities, most of which are in Nouakchott, with a monthly financial aid for three months</t>
  </si>
  <si>
    <t xml:space="preserve">Emergency fund of about USD 80 million part of which is used for urgent procurements of medical supplies and equipment. </t>
  </si>
  <si>
    <t>Subsidies on water and electricity bills for poor families for two months and the cost of village water for the rest of the year for the citizens of all villages.</t>
  </si>
  <si>
    <t>Financial support to small individual businesses.</t>
  </si>
  <si>
    <t>Reduction in the marginal lending rate from 9% to 6.5%.</t>
  </si>
  <si>
    <t>An additional USD 3.1million in financial aid from the UK government to fund COVID-19 measures.</t>
  </si>
  <si>
    <t>Wage subsidy: 80% of salaries up to a maximum amount of EC$3,200 (USD 1,184) per month for an initial period of three months directly to employers in the tourism sector; including hotels, tour operators, restaurants, and transportation services.</t>
  </si>
  <si>
    <t xml:space="preserve">Increase in the tax threshold, and a </t>
  </si>
  <si>
    <t>Financial support to vulnerable tourism sector employees.</t>
  </si>
  <si>
    <t>Increase in the tax thresholds applied to workers effective January 1 2020, aimed at reducing the level at which they begin to pay tax.</t>
  </si>
  <si>
    <t>Financial support to the agricultural sector to enhance food security.</t>
  </si>
  <si>
    <t>deferral of all business related taxes.</t>
  </si>
  <si>
    <t>Provision of additional food packages and food delivery to low income groups.</t>
  </si>
  <si>
    <t>EC$900 (USD 333) per month in benefit support to unemployed persons.</t>
  </si>
  <si>
    <t xml:space="preserve">Increase general public health spending by Rs 208 million (0.04% of GDP). </t>
  </si>
  <si>
    <t>Double tax deduction is available for investments in equipment.</t>
  </si>
  <si>
    <t>No late payment penalties for filing of statements and returns due in the lockdown period will be imposed.</t>
  </si>
  <si>
    <t xml:space="preserve">Introduction of the wage assistance scheme: a business entity in the private sector is entitled to receive, in respect of its wage bill for April, 2020, up to an amount of MUR 25,000 per employee. </t>
  </si>
  <si>
    <t>Introduction of the self-employed assistance scheme, MUR 2,250 for the period 16 March 2020 to 30 April 2020.</t>
  </si>
  <si>
    <t>Removal of VAT on masks, hand sanitizers and other breathing appliances.</t>
  </si>
  <si>
    <t>“Passenger fees” on air tickets for tourists from South Africa, Réunion and Australia will be suspended until June 30.</t>
  </si>
  <si>
    <t>The government will allow as a deduction amounts donated by enterprises to the COVID-19 solidarity fund, when calculating taxable income for the income year; also, any unrelieved deduction in the income year may be carried forward for a maximum period of 2 successive income years.</t>
  </si>
  <si>
    <t>Guarantees to commercial banks so they continue lending to businesses affected by the pandemic.</t>
  </si>
  <si>
    <t xml:space="preserve">The Development Bank of Mauritius will give Rs 200 million (0.04% of GDP) in credit for firms short on cash. </t>
  </si>
  <si>
    <t>Tax waivers will be granted on imports of essential goods to manage and contain the pandemic.</t>
  </si>
  <si>
    <t>The response plan includes USD 20 million (0.25% of GDP) in spending on health care and targeted social assistance programs, and hiring 2000 additional health care workers.</t>
  </si>
  <si>
    <t>To support SMEs, commercial banks and micro-finance institutions will be, on a case-by-case basis, restructuring SME loans and providing a three-month moratorium on their debt service.</t>
  </si>
  <si>
    <t xml:space="preserve">An Emergency Cash Transfer Program of about USD 50 million, mostly financed by development partners, will be implemented during May-November 2020 to support small businesses in major urban areas. </t>
  </si>
  <si>
    <t>Proposed measures to accelerate payment of Social Cash Transfer Program (SCTP) benefits: in April, SCTP payments will be fast-tracked, with a four-month payment covering up to June delivered in April; and increase SCTP coverage in rural areas (from April-June)</t>
  </si>
  <si>
    <t>Exemption from the Human Resource Development Fund (HRDF) levy.</t>
  </si>
  <si>
    <t>A 3-month wage subsidy programme will be provided to qualifying SMEs to partly cover the salaries of local employees earning not more than MYR 4,000 per month.</t>
  </si>
  <si>
    <t>Reduction of 4%-points in Employees Provident Fund contribution by employees from April to December.</t>
  </si>
  <si>
    <t>RM 600 (around USD 150) will be provided per employee/month for up to 6 months for workers who are forced to take leave without pay from March 1, 2020 onwards.</t>
  </si>
  <si>
    <t>RM 50 billion fund for working capital loan guarantees for all COVID-19 affected businesses.</t>
  </si>
  <si>
    <t>One-off cash transfer of RM200 will be given to all students enrolled in institutes of higher learning in May 2020. This is expected to cost RM270 million.</t>
  </si>
  <si>
    <t xml:space="preserve">RM200 (USD 48) for immigration and related frontline staff until the end of the outbreak. </t>
  </si>
  <si>
    <t>Companies may revise their tax estimates early.</t>
  </si>
  <si>
    <t>Employees will be allowed special withdrawals from their Employment Provident Fund (EPF) account for a 12-month period and businesses will be allowed to reschedule their EPF payments.</t>
  </si>
  <si>
    <t>import duty and sales tax exemptions on machinery and equipment used in port operations.</t>
  </si>
  <si>
    <t>A six-month moratorium will be granted on all consumer loans from April 2020 to September 2020.</t>
  </si>
  <si>
    <t>Hotels are exempted from the service tax.</t>
  </si>
  <si>
    <t>The deadline for the submission of the real property gains tax return and payment of real property gains tax will be 30 April 2020.</t>
  </si>
  <si>
    <t>One-off payment of RM600 (USD 144) to taxi, tourist and trishaw drivers and tourist guides.</t>
  </si>
  <si>
    <t>Concession by the Customs Department on late submission and payment of SST, Tourism Tax and Departure Levy and waiver of penalties related to the taxable period of February and March 2010.</t>
  </si>
  <si>
    <t>Deferment of tax instalments for a six-month period.</t>
  </si>
  <si>
    <t>A one-off government grant of MYR 3,000 will be provided to qualifying micro enterprises registered with the Inland Revenue Board.</t>
  </si>
  <si>
    <t>Accelerating capital expenditure projects such as the 1400MW solar power generation bids.</t>
  </si>
  <si>
    <t>Bantuan Sara Hidup beneficiaries to receive additional RM100 as well as RM50 e-cash.</t>
  </si>
  <si>
    <t>Special monthly critical worker allowance of RM400 (USD 96) for medical doctors and other medical personnel.</t>
  </si>
  <si>
    <t>Wage subsidy of RM600/month (50% of the minimum wage) for three months, targeted to workers earning RM4,000 or less and have experienced a 50% wage reduction since 1 January 2020.</t>
  </si>
  <si>
    <t>Civil servants will be given a one-off cash transfer of RM500 per person in April 2020. This will benefit 1.5 million workers. This transfer will also be given to120,000 e-hailing drivers.</t>
  </si>
  <si>
    <t>Special deduction on rental discount granted to SMEs for the use of business premises from April to June 2020.</t>
  </si>
  <si>
    <t>Encouraging trainings by: (a) double deductions on expenses incurred on approved tourism-related training; (b) provide RM50 million to subsidize short courses in digital skills and highly skilled courses (expected to benefit 100,000 Malaysians); and (c) through the Employment Insurance System, increasing the claimable training cost from RM4,000 to RM6,000 for affected sectors, and provision of a daily training allowance of RM30 per day to EIS trainees.</t>
  </si>
  <si>
    <t>Deadlines for the filing of tax returns and making tax payments for companies with accounting periods ended at 31 December 2019 by an additional 2 months, from 31 July 2020 to 30 September 2020.</t>
  </si>
  <si>
    <t xml:space="preserve">Measures under consideration include: accelerated capital allowances for machinery and equipment; tax deduction of up to RM300,000 on renovation and refurbishment costs; and </t>
  </si>
  <si>
    <t>One-off payment of NAD750 to people who have lost their jobs, either in the informal or in the formal sector, essentially to stave off the vulnerabilities which arise.</t>
  </si>
  <si>
    <t>Salary protection subsidy of up to 50% over a period of 3 months limited to NAD 150 million will be provided to the sectors severely impacted.</t>
  </si>
  <si>
    <t>Tax Exemptions on several medical items.</t>
  </si>
  <si>
    <t>Extension of guarantees of up to 2.3 bn to support low interest loans for small and agricultural businesses, and individuals.</t>
  </si>
  <si>
    <t>Expenditure measures of 2.2 bn for health</t>
  </si>
  <si>
    <t xml:space="preserve">Tax back loan scheme for PAYE registered employees and self- employed individuals who lost income of up to 1/12th of their tax payment in previous year to be repaid in one year. </t>
  </si>
  <si>
    <t>SMEs and their employees, and domestic workers in the informal sector will get a fixed grant of NAD 3,000 per individual for 3 months.</t>
  </si>
  <si>
    <t>Water points will be kept open without need for water cards during lockdown.</t>
  </si>
  <si>
    <t>Contribution waiver of NAD 142 million for a period of 3 months for all employers and employees registered with the SSC.</t>
  </si>
  <si>
    <t>Banks are allowed to grant loan payment moratorium (payment holidays) ranging from 6 to 24 months.</t>
  </si>
  <si>
    <t xml:space="preserve">The charitable organization "Men on the Side of the Road", and similarly organized informal traders, will receive a one-off grant of NAD 3,000 per member. </t>
  </si>
  <si>
    <t>Exemption from import duties and VAT on all products which are part of the fight against COVID-19 pandemic.</t>
  </si>
  <si>
    <t>Distribution of food from the strategic reserve.</t>
  </si>
  <si>
    <t>Temporary tax relief for hard-hit sectors.</t>
  </si>
  <si>
    <t>Suspension of tax recovery procedures for travel agencies and taxpayers carrying on activities in areas of bars, sports and leisure until 20 June 2020.</t>
  </si>
  <si>
    <t>Hotels are granted tax reliefs: application of a VAT reduced rate of 10%; increase in the amortization rate from 2% to 5%; and exemption from minimum lump-sum tax for the 2019 financial year.</t>
  </si>
  <si>
    <t>Large-scale support for agricultural production.</t>
  </si>
  <si>
    <t>Suspension of tax audits for 2 months from 1 April 2020 (i.e. until 1 June 2020).</t>
  </si>
  <si>
    <t>Two months of free utilities for vulnerable households.</t>
  </si>
  <si>
    <t>Exemption from VAT on inter-urban public transportation for the entire period of suspension of activities</t>
  </si>
  <si>
    <t>Creation of NGN 50 billion target credit facility for affected households and SMEs</t>
  </si>
  <si>
    <t>N984 million (USD 2.7 million) released to Nigeria’s Center for Disease Control</t>
  </si>
  <si>
    <t>Distribution of grains from Nigeria’s National Strategic Grain Reserves to poor and vulnerable persons in frontline #COVID-19 States.</t>
  </si>
  <si>
    <t>Special loans to traders and providers for essential services, including a 3-month moratorium.</t>
  </si>
  <si>
    <t>NGN 1 trillion in loans to boost local manufacturing and production across critical sectors.</t>
  </si>
  <si>
    <t>Extension of the due date for filing of CIT returns by 1 month.</t>
  </si>
  <si>
    <t>An advance payment of 20,000 naira (approximately USD 52) each as bulk for that monthly payments for 4 months to poor and vulnerable households.</t>
  </si>
  <si>
    <t>N6.5 billion (USD 18 million) was distributed for purchasing more testing kits, opening isolation centers and training medical personnel</t>
  </si>
  <si>
    <t>NGN 100 billion intervention fund in healthcare loans to pharmaceutical companies and healthcare practitioners intending to expand/build capacity</t>
  </si>
  <si>
    <t>Waiver of interest and penalties on outstanding tax liabilities from tax audits.</t>
  </si>
  <si>
    <t>Suspension of tax audits until further notice.</t>
  </si>
  <si>
    <t>Extension of the deadline for filing of VAT and withholding tax returns from the 21st day to the last working day of the month, following the month of deduction.</t>
  </si>
  <si>
    <t xml:space="preserve">Provision of food packages among vulnerable families. </t>
  </si>
  <si>
    <t>Allowance for living expenses and/or operating capital for self-employed persons with financial problems, implemented by municipal governments.</t>
  </si>
  <si>
    <t>Working time reduction (werktijdverkorting): businesses that face a temporary loss of work for their employees due to a temporary calamity can cut employee work hours and receive unemployment benefits to compensate for the difference in employee earnings, provided the duration of the loss of work is between 2 and 24 weeks and at least 20% of the employees are without work.</t>
  </si>
  <si>
    <t>Introduction of Temporary Emergency Measures for the Preservation of Jobs (NOW) scheme to companies that expect to lose at least 20% of their revenue during the pandemic, including payment of employees' wages for 3 months.</t>
  </si>
  <si>
    <t>Deferral of CIT, PIT, VAT and payroll tax liability for businesses who can demonstrate that they have run into problems due to COVID-19.</t>
  </si>
  <si>
    <t>Lower VAT rate applies to online fitness classes for the period 16 March 2020 until the forced closure of gyms is lifted.</t>
  </si>
  <si>
    <t>An employer may grant tax-free general compensation of 1.2% of the total salary for tax purposes of all employees.</t>
  </si>
  <si>
    <t>Compensation for affected sectors (hospitality, travel, agriculture, culture, and others).</t>
  </si>
  <si>
    <t>Discount for early payment of tax due is available if certain conditions are met.</t>
  </si>
  <si>
    <t>Businesses that expect lower income as a result of the crisis can request a reduction of their provisional assessment.</t>
  </si>
  <si>
    <t>A guarantee scheme for supplier credit is established.</t>
  </si>
  <si>
    <t>Supply of free medical equipment to qualifying institutions will have no VAT input deduction consequences.</t>
  </si>
  <si>
    <t>Interest rate for late payment, late filing and incorrect filing temporarily reduced.</t>
  </si>
  <si>
    <t>A payment extension for customs and excise duties is granted until the fifteenth day following the month in which the COVID-19 measures end.</t>
  </si>
  <si>
    <t>One-off payment of EUR 4,000 for businesses that expect to incur a loss of revenue of at least the same amount.</t>
  </si>
  <si>
    <t>Public guarantee schemes, especially for SME loans, are expanded to help the most vulnerable companies to manage their liquidity problems.</t>
  </si>
  <si>
    <t>Supply of personnel to care for and nurse persons in qualifying institutions is exempt from VAT under conditions.</t>
  </si>
  <si>
    <t>Taxpayers subject to CIT can set off any loss against the profits for the preceding year and for the next 6 years. For entrepreneurs subject to income tax, the carry-back is 3 years, and the carry-forward 9 years.</t>
  </si>
  <si>
    <t>Support for entrepreneurs and the self-employed, start-ups and small innovation companies.</t>
  </si>
  <si>
    <t>Subsidies for 90% of wages for distressed businesses.</t>
  </si>
  <si>
    <t>Larger wage subsidies for temporary lay-offs and more generous unemployment benefits.</t>
  </si>
  <si>
    <t>Postponed payments of taxes for the self-employed, from April 15th to July 15th.</t>
  </si>
  <si>
    <t>Reduction of the reduced VAT rate from 12% to 8% for certain cultural and touristic services.</t>
  </si>
  <si>
    <t xml:space="preserve">Compensation scheme for 80% of "unavoidable fixed costs" for March, April and May to firms (corporations and sole proprietors) that experience a drop in revenues (compared to the same month last year) of at least 20% in March and 30% in April and May. </t>
  </si>
  <si>
    <t>Postpone advance payments of employers' social security contributions from 15 May to 15 August.</t>
  </si>
  <si>
    <t>Strengthen support for skills upgrade and in-house training for companies affected by the virus outbreak, through increased grants to the counties.</t>
  </si>
  <si>
    <t>Rules on unemployment benefit for workers who are laid off from their jobs: Employees will retain 100% of their pay from day 3 up to and including day 20 of the layoff period, for salaries up to approximately 600 000 NOK (USD 56,700).</t>
  </si>
  <si>
    <t>Temporary reduction of reduced VAT rate to 6% until October 31, 2020.</t>
  </si>
  <si>
    <t>Temporary exemption from Air Passengers Tax.</t>
  </si>
  <si>
    <t>Owners of lossmaking companies can postpone payments of the wealth tax; this will reduce the need for firms to provide dividends to owners to cover the wealth tax.</t>
  </si>
  <si>
    <t>Increased grants to the counties that will have large excess expenses due to the virus outbreak</t>
  </si>
  <si>
    <t>Remove the stand down period (was three days).</t>
  </si>
  <si>
    <t>Introduction of loss carry back: companies can deduct losses against taxable profits from the previous two years.</t>
  </si>
  <si>
    <t>Postpone advance payments of taxes for companies from 15 April to 1 September.</t>
  </si>
  <si>
    <t>Special tax measures for the oil and gas industry, including deduction of investments from the special tax base, and a refund for the tax value of losses in the income years 2020 and 2021.</t>
  </si>
  <si>
    <t>Delayed payments of VAT from 14 April to 10 June.</t>
  </si>
  <si>
    <t>Grants for start-ups.</t>
  </si>
  <si>
    <t>Reduce employer's social security contribution with 4 %age points for one term (i.e. for two months).</t>
  </si>
  <si>
    <t>Norway is taking the initiative to create a new multi-donor fund at the United Nations to assist developing countries with weak health systems in addressing the COVID-19 crisis.</t>
  </si>
  <si>
    <t>Subsidies of domestic air routes.</t>
  </si>
  <si>
    <t>Measures to ensure that the pension rights are not affected negatively for retired health personnel that returns to service in connection with the COVID-19 outbreak.</t>
  </si>
  <si>
    <t>Loan guarantees for SMEs</t>
  </si>
  <si>
    <t>Temporary lowering of the employers’ social insurance contributions (for two months).</t>
  </si>
  <si>
    <t>One-month extension for firms for entry and payment of trimestral installments of VAT, excise duty, income tax, and other fees (education service, telecommunication service etc.).</t>
  </si>
  <si>
    <t>Increase health spending to set up isolation facility and ensure medical supplies.</t>
  </si>
  <si>
    <t>Potential direct support through grants.</t>
  </si>
  <si>
    <t xml:space="preserve">Selected industries to get discount on electricity. </t>
  </si>
  <si>
    <t>One-month extension of payment of VAT, excise duty, income tax and other fees.</t>
  </si>
  <si>
    <t>Households to get discount/subsidy on electricity consumption, internet and data packages, and waiver of late fees for one month on all public utility fees.</t>
  </si>
  <si>
    <t>A temporary suspension of import duties and VAT is under consideration for emergency health equipment.</t>
  </si>
  <si>
    <t>Unemployment benefits for laid off labor.</t>
  </si>
  <si>
    <t>Food assistance package to informal sector laborers and those in need of assistance.</t>
  </si>
  <si>
    <t>Measures to partially compensate those in the formal sector for lost wages in the event of job loss.</t>
  </si>
  <si>
    <t>Estimation of AUD 3.5 million for health expenditures and isolation costs per 500 individuals (approximately 4% of the population).</t>
  </si>
  <si>
    <t xml:space="preserve">Expenditures on keeping the national airline and other SOEs afloat have been significant. </t>
  </si>
  <si>
    <t>Temporary tax loss carry-back regime allowing tax losses to be carried back 1 year to businesses that are or anticipate being in a loss position in the 2019-20 or 2020-21.</t>
  </si>
  <si>
    <t>Support for the aviation sector (NZ$ 0.6 billion or 0.2% of GDP).</t>
  </si>
  <si>
    <t>NZ$ 0.5 billion to reinforce healthcare capacity.</t>
  </si>
  <si>
    <t>Increased administrative flexibility for the TA to modify due dates for filing tax returns and making tax payments, and timeframes and other procedural requirements for taxpayers impacted by COVID-19.</t>
  </si>
  <si>
    <t xml:space="preserve">A NZ$ 0.9 billion debt funding agreement (convertible to equity) with Air New Zealand to ensure continued freight operations, domestic flights and limited international flights. </t>
  </si>
  <si>
    <t>To protect SMEs, the threshold for having to pay provisional tax is increased from NZ$ 2500 to NZ$ 5000 for the 2020/21 tax year.</t>
  </si>
  <si>
    <t>Doubling of the Winter Energy Payment.</t>
  </si>
  <si>
    <t>A wage subsidy scheme for any business that can show a 30% decline in revenue for any month in the first half of 2020, relative to a year earlier. A business can receive up to NZ$ 150,000 of the next 12 weeks if they keep employees, with payments of NZ$ 585 per full-time employee and NZ$ 385 per part-time employee.</t>
  </si>
  <si>
    <t>Introducing depreciation deductions for commercial and industrial buildings, including hotels and motels, at 2% declining value.</t>
  </si>
  <si>
    <t>Waiving of interest on late payments of tax from February 14.</t>
  </si>
  <si>
    <t>The minimum work requirement of 20 hours per week for eligibility for the in-work tax credit is removed.</t>
  </si>
  <si>
    <t>A lump sum 12-week wage subsidy to support employers severely affected by the impact of COVID-19 (NZ$ 13 billion or 4.3% of GDP).</t>
  </si>
  <si>
    <t>A NZ$ 25 a week permanent increase in all main benefits.</t>
  </si>
  <si>
    <t>Temporary removal of tariffs on all medical and hygiene imports needed for the COVID-19 response (announced).</t>
  </si>
  <si>
    <t>Application of the research and development tax credit is brought forward by 1 year to the 2019/20 income year.</t>
  </si>
  <si>
    <t>Hours threshold for the In Work Tax Credit was removed.</t>
  </si>
  <si>
    <t>A subsidy is provided to any worker or contractor who needs to self-isolate due to COVID-19.</t>
  </si>
  <si>
    <t>Increase the low value asset write off from NZ$ 500 to NZ$ 5000 temporarily for the 2020/21 tax year, then reduce the threshold to NZ$ 1000 for future tax years.</t>
  </si>
  <si>
    <t>A permanent increase in social spending to protect vulnerable people (total NZ$ 2.4 billion or 0.8% of GDP over the next four years).</t>
  </si>
  <si>
    <t>Stand down periods (waiting time for unemployment benefits) temporarily removed.</t>
  </si>
  <si>
    <t xml:space="preserve">Postponement of loan servicing for borrowers of Oman Development Bank and SME support fund for six months. </t>
  </si>
  <si>
    <t>3-month extension for filing tax returns and payment of any tax due to 30 June 2020. No fines and penalties will apply.</t>
  </si>
  <si>
    <t>Municipal Tax (5% rate) for commercial establishments will be exempted until 31 August.</t>
  </si>
  <si>
    <t>Any donations or contributions made by taxpayers for the purpose of dealing with COVID-19 will be tax deductible.</t>
  </si>
  <si>
    <t>Reduction of port and air freight charges on food products and medicines.</t>
  </si>
  <si>
    <t>Restaurants will be exempted from Tourist and Municipal Tax (4% rate) until 31 August 2020.</t>
  </si>
  <si>
    <t>Suspension of some government fees (till end-August) and rent payments for companies in industrial zones (for the next three months).</t>
  </si>
  <si>
    <t>PKR 5.4 billion to the health sector and other emergency response institutions - under consideration.</t>
  </si>
  <si>
    <t>Financial support to utility stores (PKR 50 billion).</t>
  </si>
  <si>
    <t>Sindh province has decided to establish a COVID-19 Relief Fund of PKR 3 billion (about USD 19 million).</t>
  </si>
  <si>
    <t>Government of Sindh announced a cash grant and ration distribution program of PKR 1.5 billion for the low-income households.</t>
  </si>
  <si>
    <t>PKR 25 billion to the National Disaster Management Authority (NDMA) for the purchase of necessary equipment to deal with the pandemic.</t>
  </si>
  <si>
    <t>Financial support to SMEs (PKR 100 billion).</t>
  </si>
  <si>
    <t>Extension of deadline for the filing of "goods declarations" for clearance of goods by 25 days from the time limit.</t>
  </si>
  <si>
    <t>Additional health spending, including increased compensation to healthcare workers.</t>
  </si>
  <si>
    <t>Government of Punjab announced a cash grants program of PKR 1.5 billion</t>
  </si>
  <si>
    <t>PKR 300 million for quarantines at borders.</t>
  </si>
  <si>
    <t>Paid leave for workers in quarantine or recovery.</t>
  </si>
  <si>
    <t>Extension of the deadline for payment of sales tax and federal excise duty for March 2020 (payment due on 15 April 2020) to 27 April 2020.</t>
  </si>
  <si>
    <t>Support for health and food supplies (PKR 15 billion).</t>
  </si>
  <si>
    <t>A special tax regime was introduced for the construction sector, and no wealth declaration for projects launched during a short window until the end of 2020.</t>
  </si>
  <si>
    <t>Extension of filing and payment deadlines for sales tax on services by the provincial tax authorities, who are responsible for its collection.</t>
  </si>
  <si>
    <t>Elimination on the Capital Value Tax on capital market transactions.</t>
  </si>
  <si>
    <t>Elimination of all taxes (i.e. Customs Duty, GST, WHT) on 61 essential health machinery, equipment.</t>
  </si>
  <si>
    <t>Rs 12,000 to 10 million eligible families.</t>
  </si>
  <si>
    <t>Extension of the deadline for payment of sales tax and federal excise duty for February 2020 (payment due on 15 March 2020) to 12 April 2020.</t>
  </si>
  <si>
    <t>Medical and testing equipment are exempt from duties and taxes (customs duty, withholding tax on imports, sales tax on imports) for a period of 3 months, with a possibility of 3 more months.</t>
  </si>
  <si>
    <t>Electricity bill payments relief (PKR 110 billion).</t>
  </si>
  <si>
    <t>Cash transfers to low-income families (PKR 150 billion).</t>
  </si>
  <si>
    <t>Relief to daily wage workers (PKR 75 billion).</t>
  </si>
  <si>
    <t>An interest free lending facility for SMEs with acute cashflow shortages.</t>
  </si>
  <si>
    <t>Immediate release of tax refunds and Drawback of Local Taxes and Levies(DLTL) payments to Exporters / Industry.</t>
  </si>
  <si>
    <t>PKR 85 million to strengthen screening arrangements for passengers at airports.</t>
  </si>
  <si>
    <t>Relief in fuel prices (PKR 70 billion).</t>
  </si>
  <si>
    <t>Government of Punjab announced a tax relief package of PKR 18 billion.</t>
  </si>
  <si>
    <t>Higher spending on building a new hospital, purchases of medical supplies and equipment, test kits, educational materials.</t>
  </si>
  <si>
    <t>The deadline for filing 2019 income tax returns for companies is extended to 30 May 2020</t>
  </si>
  <si>
    <t>The deadline for filing 2019 income tax returns for individuals is extended to 30 May 2020.</t>
  </si>
  <si>
    <t>The DGI is authorized to extend deadlines for filing tax returns with no interest or penalties applicable.</t>
  </si>
  <si>
    <t>Payments to affected workers and small business owners through the "Panama Solidarity Plan", including transfers of basic food supplies.</t>
  </si>
  <si>
    <t>USD 300 million from the Inter-American Development Bank to finance micro and small businesses, and help agricultural producers.</t>
  </si>
  <si>
    <t>Grant of USD 400,000 from the Development Bank of Latin America to acquire and install ventilators to care for patients severely affected by the virus</t>
  </si>
  <si>
    <t>USD 41 million in the Deferred Disbursement Option for Catastrophe from the World Bank to expand the coronavirus care network</t>
  </si>
  <si>
    <t>Suspension of payments for public services (for 4 months, without interest) for clients with a salary less than USD 2,000 per month, retirees, or those displaced from the labor market</t>
  </si>
  <si>
    <t>The deadline for filing VAT returns of March, April and May 2020 has been extended until 15 June 2020.</t>
  </si>
  <si>
    <t>Paid leave is paid to workers in quarantine or recovery (limited details available).</t>
  </si>
  <si>
    <t>A 120-day extension, counted as from 20 March 2020, is granted for payments of taxes that are due during the national emergency, without applying interest or penalties. Not subject to the extension: employee income tax withholdings, non-resident income tax withholdings, VAT withholdings (ITBMS), dividend withholdings and real estate tax withheld by banks.</t>
  </si>
  <si>
    <t>Extension of deadline for filing 2019 PIT to July 2020 for taxpayers whose net taxable income amounted up to 5,000 tax units (approximately USD 6.2 million) during tax year 2019.</t>
  </si>
  <si>
    <t>Suspension of the obligation for employers to withhold the 10% pension contributions to the private pension system.</t>
  </si>
  <si>
    <t>Reprogramming and fractioning the payment for basic public services of electric power, natural gas and telecommunications.</t>
  </si>
  <si>
    <t>Expanded credit coverage for SMEs and exporters of the Growth Fund.</t>
  </si>
  <si>
    <t>Release of accumulated funds (up to March 15) from the VAT advanced payment account.</t>
  </si>
  <si>
    <t>Payment of the February monthly VAT obligation and declaration of February 2020 sales and purchases registry for SMEs delayed to early April.</t>
  </si>
  <si>
    <t>Accelerated devolution of excess payments from personal income tax from the fiscal period 2019 to guarantee liquidity to households.</t>
  </si>
  <si>
    <t>Monetary grant of S/ 760 for families in rural areas that have not received the other monetary grants.</t>
  </si>
  <si>
    <t>Single grant of S/ 380 (approximately USD 108) for 3 million families who are living in poverty.</t>
  </si>
  <si>
    <t>Flexibilization of fractionated, deferred and refinanced tax debt payments granted until March 15.</t>
  </si>
  <si>
    <t>Import tariffs for medical goods set at 0% in force until the end of the decreed State of National Emergency.</t>
  </si>
  <si>
    <t>3.7 million soles in additional spending, including for health and hygiene kits in schools.</t>
  </si>
  <si>
    <t>Subsidy of USD 100 to 3M million poor households to stay home (“I will stay at home" program).</t>
  </si>
  <si>
    <t>Subsidy for confirmed COVID-19 patients who are temporarily incapacitated to work with an monthly income of S/ 2400 or less.</t>
  </si>
  <si>
    <t>Double payment to the users of the social programs Pensión 65 and Contigo (pension advance payments).</t>
  </si>
  <si>
    <t>Creation of the Business Support Fund for SMEs to guarantee credits for working capital, as well as to restructure and refinance its debts.</t>
  </si>
  <si>
    <t>Extension of deadline for filing 2019 CIT to July 2020 and for making income tax advance payments (including February, March and April 2020) for taxpayers whose net taxable income amounted up to 5,000 tax units (approximately USD 6.2 million) during tax year 2019.</t>
  </si>
  <si>
    <t>New deadlines for the submission of monthly withholding tax returns by employers (February and March 2020).</t>
  </si>
  <si>
    <t>Payment of income taxes for micro and SMEs deferred until June 2020.</t>
  </si>
  <si>
    <t xml:space="preserve">A total transfer of PEN213.7 million to 1,875 local governments for the purchase of staples (mostly food) to be distributed to vulnerable households (target: 2.5 million households). </t>
  </si>
  <si>
    <t>Provision of subsidized meals, transportation, and accommodation arrangements to its skeletal workforce responding to the current public health emergency.</t>
  </si>
  <si>
    <t>P100,000 compensation to public and private health workers who contract the disease while in the line of duty.</t>
  </si>
  <si>
    <t>Banks and other financial institutions may be directed to implement a 30-day grace period for the payment of all loans and credit card payments. Interests, penalties, fees, or other charges shall be waived.</t>
  </si>
  <si>
    <t>P5,000 to workers employed in private establishments whose operations are affected by the COVID-19 pandemic.</t>
  </si>
  <si>
    <t>Exemption from VAT, excise tax and other fees for importation of critical or needed healthcare equipment and supplies, and materials needed to make health equipment and supplies, intended to combat the COVID-19 public health emergency.</t>
  </si>
  <si>
    <t>P10,000 to Overseas Filipino Workers affected by the travel ban.</t>
  </si>
  <si>
    <t>30 billion (USD 590 million) additional funds to accredited hospitals as well implemented administrative measures.</t>
  </si>
  <si>
    <t>The filing and payment of annual income tax returns (ITRs) for calendar year 2019 will be extended to 15 June 2020.</t>
  </si>
  <si>
    <t>Hazard pay for all government workers who physically report to work during the quarantine.</t>
  </si>
  <si>
    <t>P5,000-P8,000 a month for two months to low-income families and households working in the informal economy.</t>
  </si>
  <si>
    <t>The deadline for VAT refund applications for the quarter ended at 31 March 2018 is extended to 30 May 2020.</t>
  </si>
  <si>
    <t>P5,000 (USD 100) under COVID-19 Adjustment Measures Program (CAMP) to affected workers in private establishments that have adopted flexible work arrangements or temporary closure.</t>
  </si>
  <si>
    <t>The state health insurer will also provide its members and service partners with additional relief.</t>
  </si>
  <si>
    <t>The deadlines for electronic and non-electronic filing and payment of quarterly ITRs, monthly and quarterly VAT declarations, withholding taxes on compensation, as well as monthly excise tax declarations, will be generally extended by 30 to 45 days from the original deadline.</t>
  </si>
  <si>
    <t>Full deductibility of donations in relation to COVID-19 from the CIT and PIT base, if certain conditions are met.</t>
  </si>
  <si>
    <t>Individuals with urgent medical and burial needs can avail of financial assistance through the assistance to Individuals in Crisis Situation program.</t>
  </si>
  <si>
    <t>Informal sector workers who have temporarily lost their livelihood due to the enhanced community quarantine, can apply for temporary employment program, limited to 10 days of work involving disinfection/sanitation of their houses and immediate vicinity.</t>
  </si>
  <si>
    <t>Scholarship Programs amounting to P3 billion will support affected and temporarily displaced workers through upskilling and reskilling.</t>
  </si>
  <si>
    <t>Exemption from donor's tax for donations of the imported items to or for the national government's use or any entity created by any government agencies which is not conducted for profit. Not treated as a sales transaction.</t>
  </si>
  <si>
    <t>Program conditionalities waived for the flagship 4Ps conditional cash transfer program for the months of February and March.</t>
  </si>
  <si>
    <t>The Social Security System mobilized existing P1.2 billion to cover unemployment benefits for displaced workers.</t>
  </si>
  <si>
    <t>Some private banks have introduced loan deferral and forbearance programs for three months.</t>
  </si>
  <si>
    <t>The National Development Bank of Palau announced plans to provide interest only payments, term extension, loan consolidation, and temporary payment deferral.</t>
  </si>
  <si>
    <t>An additional USD 916,808 (0.3% of GDP) to the Hospital Trust Fund to help with prevention and preparation for COVID-19.</t>
  </si>
  <si>
    <t>Additional funding (up of to USD 6 million or 2.1% of GDP) to help maintain government services in the face of declining tourism revenue.</t>
  </si>
  <si>
    <t>K5.6 billion economic stimulus package (announced).</t>
  </si>
  <si>
    <t>K600 million credit line to support businesses and individuals in coordination with the banks and financial institutions (announced).</t>
  </si>
  <si>
    <t>The government is working with the commercial banks to provide a 3-months buffer on loan repayments.</t>
  </si>
  <si>
    <t>K500 million to support health, security and economic sector.</t>
  </si>
  <si>
    <t>K500 million support from superannuation savings to employees affected by the economic slowdown. Members whose employment was terminated by their employer as a result of COVID-19 will be entitled to a one-off payment of 20% of the member’s contribution.</t>
  </si>
  <si>
    <t>A supplementary budget to accommodate the extra health spending will be tabled in the parliament in July.</t>
  </si>
  <si>
    <t>Refraining from charging interest due for default on tax arrears.</t>
  </si>
  <si>
    <t>Extension of deadline for filing individual income tax returns to 30 June 2020.</t>
  </si>
  <si>
    <t>Fixed assets purchased to produce goods to counteract the COVID-19 pandemic will be subject to an extraordinary one-off tax depreciation write offs equal to the value of fixed assets.</t>
  </si>
  <si>
    <t>Entrepreneurs and companies will be entitled to postpone, until 1 June 2020, the payment of individual income tax advances for March and April withheld from their employees' and contractors' salaries, as well as payment of VAT liabilities.</t>
  </si>
  <si>
    <t>Possibility for CIT taxpayers of using the R&amp;D tax relief during the tax year at the stage of calculating the tax advances. Available for the taxpayers developing anti-COVID-19 products.</t>
  </si>
  <si>
    <t>Possibility for PIT taxpayers of using the preferential 5% tax rate for incomes derived from qualified intellectual property rights (IP Box) during the tax year at the stage of paying tax advanced payments.</t>
  </si>
  <si>
    <t xml:space="preserve">Entrepreneurs and companies will be entitled to carry back tax losses incurred in 2020 and set them off against 2019 income, if the company's turnover dropped by more than 50%. </t>
  </si>
  <si>
    <t>Micro enterprises (with a maximum of nine employees) are entitled to a low-interest loan of up to PLN 5,000 for a period of 12 months.</t>
  </si>
  <si>
    <t>PLN 7.5 billion to be allocated to healthcare services, purchases of medical and protective equipment and modernization of hospital infrastructure.</t>
  </si>
  <si>
    <t>Employers meeting specific criteria concerning turnover decline could lower employee's working time to 80% and get 40% of average wages covered by the state, with firms covering the remaining 40%. In case of significant problems, companies can use economic stoppage with wages reduced to 50% of regular level; the government will cover almost half of the remuneration.</t>
  </si>
  <si>
    <t>Extension of deadline for filing CIT returns to 31 May 2020.</t>
  </si>
  <si>
    <t>Central Bank has recommended commercial banks to grant 3 month grace period for capital and interest loan repayments for both corporate and individual clients.</t>
  </si>
  <si>
    <t>Extraordinary deductions allowed to entrepreneurs, companies and individuals for donations made for the purpose of combatting COVID-19.</t>
  </si>
  <si>
    <t>Small taxpayers who in 2020 paid advances of individual income tax by means of a simplified form can opt out of making further advance payments during the tax year.</t>
  </si>
  <si>
    <t>For micro firms up to 9 employees, social insurance contributions will be covered by the budget for 3 months. For companies employing more 10 to 49 employers 50% of social insurance contributions and possible will paid by the budget.</t>
  </si>
  <si>
    <t>Self-employed and employees working on civil contracts will receive a one-time benefit.</t>
  </si>
  <si>
    <t>Sole entrepreneurs and micro enterprises (employing no more than 9 employees) will be exempt from SSCs for a period of 3 months (until May 2020). Entrepreneurs employing 10 to 49 employees are entitled to a 50% exemption.</t>
  </si>
  <si>
    <t>Small taxpayers who in 2020 paid advances of CIT by means of a simplified form can opt out of making further advance payments during the tax year.</t>
  </si>
  <si>
    <t>or exemption from the real estate tax for part of the year 2020 for affected entrepreneurs and non-governmental organizations.</t>
  </si>
  <si>
    <t>0% VAT rate on the supply of laptops and tablets donated by taxpayers to educational institutions.</t>
  </si>
  <si>
    <t>Postponement of the deadline to pay tax on revenues from immovable properties to July 2020.</t>
  </si>
  <si>
    <t>Selected domestic supplies of goods contributing to the combating COVID-19 will be temporarily subject to the zero rate of VAT until the end of the state of emergency.</t>
  </si>
  <si>
    <t>Possibility for CIT taxpayers of using the preferential 5% tax rate for incomes derived from qualified intellectual property rights (IP Box) during the tax year at the stage of paying tax advanced payments.</t>
  </si>
  <si>
    <t xml:space="preserve">Deferment in payment of the real estate tax until 30 September 2020; </t>
  </si>
  <si>
    <t xml:space="preserve">Sole entrepreneurs and persons employed under a civil law contract are entitled to an allowance of PLN 2,000 per month for a period of 3 months. </t>
  </si>
  <si>
    <t>PLN 100 billion for liquidity loans and subsidies for micro, small/medium, and large enterprises.</t>
  </si>
  <si>
    <t>The entry into force of a number of VAT policy and administration reforms has been delayed from 1 April 2020 to 1 July 2020, as well as the retail sales tax, which will be delayed further until the end of 2020.</t>
  </si>
  <si>
    <t>Special loans of PLN 5,000 (about USD 1,200) for microenterprises and credit guarantees.</t>
  </si>
  <si>
    <t>Guarantees for SMEs increased to 80% from 60%.</t>
  </si>
  <si>
    <t>Parents have an additional 14 days of childcare allowance for childcare up to the age of 8 if the nursery, children's club, kindergarten, or school the child attends is closed due to the COVID-19.</t>
  </si>
  <si>
    <t>Suspension of quarterly sales and use tax collection in the docks and the resale chain for 3 months.</t>
  </si>
  <si>
    <t>Exemption for individual income tax purposes for any payments for assistance granted by employers and special distributions from retirement plans and retirement accounts.</t>
  </si>
  <si>
    <t>Extension of individual income tax payment from 15 April 2020 to 15 July 2020.</t>
  </si>
  <si>
    <t>Exemption from sales and use tax (IVU) for prepared foods from 19 April 2020 to 3 May 2020 due to the COVID-19 pandemic.</t>
  </si>
  <si>
    <t>Penalty waiver for non-compliance with the first instalment payment for estimated taxes.</t>
  </si>
  <si>
    <t>Penalty suspension of 2 months for non-compliance with bi-weekly sales and use tax requirements.</t>
  </si>
  <si>
    <t>Extension of corporate income tax payment from 15 April 2020 to 15 July 2020.</t>
  </si>
  <si>
    <t>Suspension for 3 months on 10% withholding payments for professional services.</t>
  </si>
  <si>
    <t>Additional resources were transferred to the health system.</t>
  </si>
  <si>
    <t>Deferral of CIT payments (namely of the CIT payment usually due in May as well as of the special advance payment usually due in March and of the advance payments usually due in July).</t>
  </si>
  <si>
    <t>State-backed credit guarantees: EUR 1.1 billion for companies operating in the travel and tourism sector, EUR 1.3 billion for the manufacturing industry (i.e. textile, clothing, footwear) and EUR 600 million for the hospitality sector.</t>
  </si>
  <si>
    <t>EUR 3.7 billion (1.9% GDP) of state-guaranteed credit lines for medium, small and micro enterprises in affected sectors, operated through the banking system.</t>
  </si>
  <si>
    <t>Regulation on staff overtime, hiring procedures and procurement rules have been eased.</t>
  </si>
  <si>
    <t>The ceilings for export credit insurance schemes were increased for metallurgic, metal and mechanical industries (+ EUR 100 million), construction abroad (+ EUR 100 million) and short-term exports (+ EUR 50 million).</t>
  </si>
  <si>
    <t>Suspension of the tax enforcement proceedings initiated as well as enforcement proceedings for social security debts by 30 June 2020.</t>
  </si>
  <si>
    <t>EUR 1 billion per month (0.5% GDP) in financial support for those temporarily furloughed by their employer.</t>
  </si>
  <si>
    <t>Extension of deadline of the April and May 2020 personal income withholding taxes.</t>
  </si>
  <si>
    <t>Provisions for temporary loss of employment; workers maintain 2/3 of the remuneration of which 70% is paid by the State and 30% is paid by the employer; exemption of employer's contributions to SS during the temporary lay off. This measure can be combined with the training subsidy.</t>
  </si>
  <si>
    <t>Increased credit for companies, total 200 million euros.</t>
  </si>
  <si>
    <t>Extension of deadline of the April and May 2020 corporate income withholding taxes and VAT returns.</t>
  </si>
  <si>
    <t>Training subsidy of 50% of prior earnings, up to minimum wage, plus the cost of training, for workers without occupation for a long period as a result of the COVID-19 crisis.</t>
  </si>
  <si>
    <t>Automatic extension of unemployment benefits (as well as some other social security benefits) whose concession or renewal period occurs before the end of June 2020.</t>
  </si>
  <si>
    <t>Payment in 3 or 6 monthly installments of VAT due in April, May and June.</t>
  </si>
  <si>
    <t>For self-employed and companies with a turnover of up to EUR 10 million in fiscal year 2018 or that have started the activity after 1 January 2019, it will be possible to defer the withholding tax payment as follows: payment in six instalments with late payment interest being due only over the last three instalments.</t>
  </si>
  <si>
    <t>Deferral of SSCs and some other tax payments.</t>
  </si>
  <si>
    <t>VAT exemption on donations of goods to the State and non-profit organizations, to be distributed to healthcare institutions or needed persons.</t>
  </si>
  <si>
    <t>Wage subsidy; 66% of prior remuneration for workers with dependent children who have to stay at home with their children (up to 12 yrs old) due to school lockdown, half paid by the State (through its Social Security Funds) and half paid by the employer; 1/3 of average earnings for the self-employed, paid by the State.</t>
  </si>
  <si>
    <t>EUR 6.2 billion (3.2% GDP) of (within-year) tax and social security contribution deferrals for companies and employees.</t>
  </si>
  <si>
    <t>Extension of deadline of simplified business information return to 7 August 2020.</t>
  </si>
  <si>
    <t>The equivalent of 14 days sick absence leave for workers who have to self isolate or isolate their children or grandchildren.</t>
  </si>
  <si>
    <t>Financial support for the self-employed in the amount of EUR 438 for 6 months.</t>
  </si>
  <si>
    <t>For self-employed and companies with a turnover of up to EUR 10 million in fiscal year 2018 or that have started the activity after 1 January 2019, it will be possible to defer the withholding tax payment as follows: payment in three instalments with no late payment interest being charged; or</t>
  </si>
  <si>
    <t>Available loan facilities up to a total of 60 million euros for micro companies in the Tourism sector. No reimbursements need to be made the first 12 months, and interest rate is below the market interest rate.</t>
  </si>
  <si>
    <t>Possibility of payment in 3 or 6 monthly installments of PIT withholding tax due in April, May and June.</t>
  </si>
  <si>
    <t>USD 500 million for emergency spending measures including additional health-related spending.</t>
  </si>
  <si>
    <t>Extension of deadlines for filing tax returns and for paying taxes related to business income tax (presumptive regime), VAT, and the selective consumption tax for FY2020 to May 2020</t>
  </si>
  <si>
    <t>Extension of deadlines for filing tax returns and for paying taxes related to CIT and the tax on income from agricultural activities for FY2019 to June 2020. Payment of tax debts related to these taxes and accrued on 31 December 2019, may be extended until May 2020 under certain conditions.</t>
  </si>
  <si>
    <t>Possibility to defer PIT arrears accrued on 31 December 2019 or previous fiscal years until 30 April 2020. If a down payment is made of 20% of the tax debt, the interest rate that will be applied is 0%. No penalties for late payment will be applied. The payment scheme may include up to 5 monthly instalments.</t>
  </si>
  <si>
    <t>Distribution of food package to 3,500 families benefiting from social programs, day laborers and the self-employed for a total of USD 211 million.</t>
  </si>
  <si>
    <t>Taxpayers liable to the tax on income from Commercial, Industrial or Services and to the income tax of Agricultural activities, who have tax debts accrued on 31 December 2019, may extend their payment until May 2020 under certain conditions.</t>
  </si>
  <si>
    <t>Cash transfer of USD 35 via electronic wallet to purchase food and hygiene products.</t>
  </si>
  <si>
    <t>Advance payments of the business income tax are postponed to September 2020, November 2020 and December 2020, respectively.</t>
  </si>
  <si>
    <t>Medical and testing equipment are exempt from duties and taxes (customs duty, withholding tax on imports, sales tax on imports) for a period of 3 months.</t>
  </si>
  <si>
    <t>USD 400 million measures to support the vulnerable population.</t>
  </si>
  <si>
    <t>Additional transfers for 167,000 families under the Tekoporá social protection program.</t>
  </si>
  <si>
    <t>USD 45 million in emergency funding for small enterprises.</t>
  </si>
  <si>
    <t>Exceptional extension of deadlines in respect of the tax on dividends and profits.</t>
  </si>
  <si>
    <t>NIS 410 million (0.7% of GDP) to cover short-term (1-3 months) critical gaps related to COVID-19. Among other things, 51 doctors, medical specialists and general practitioners are recruited and the purchase of testing toolkits, quarantine facilities, respirators, masks, medicines, and disinfectants is planned.</t>
  </si>
  <si>
    <t>Cancellation of penalties for late submission of tax returns.</t>
  </si>
  <si>
    <t>Extension of the tax filing deadline to June, and the period of quittance issued by the VAT from March 1 to April 15, 2020.</t>
  </si>
  <si>
    <t>The authorities plan to spend NIS 20 million (0.1% of GDP) to support workers and for unemployment benefits.</t>
  </si>
  <si>
    <t xml:space="preserve">Migrant workers who are in quarantine or undergoing treatment will receive full salaries. </t>
  </si>
  <si>
    <t>Exemption of custom duties on certain food stuff for 6 months.</t>
  </si>
  <si>
    <t>Extension of deadline for filing tax returns for FY 2019 to 30 June 2020.</t>
  </si>
  <si>
    <t>Exemption of custom duties on medical supplies and hygiene products for 6 months.</t>
  </si>
  <si>
    <t>Exemption from charge on late payment of tax until 31 August 2020.</t>
  </si>
  <si>
    <t>Price and profits for sanitizers and antiseptics have been fixed.</t>
  </si>
  <si>
    <t>Deferral of payment of VAT for 30 days on imports of COVID-19 testing kits, protective equipment and disinfectants, medical equipment and medicines for treating persons who have the virus.</t>
  </si>
  <si>
    <t xml:space="preserve">suspending foreclosures on overdue debtors, </t>
  </si>
  <si>
    <t>Micro-enterprises may deduct, from their quarterly tax, sponsorship expenses of up to 20% of the micro-enterprise tax. These expenses may be carried forward for 28 consecutive quarters.</t>
  </si>
  <si>
    <t>postponement of property tax by three months.</t>
  </si>
  <si>
    <t>Employees will receive a temporary unemployment benefit supported for the days not worked while remaining fully employed (technological unemployment) in the amount of 75% of the gross income.</t>
  </si>
  <si>
    <t>Measures to support businesses including covering in part the wages of self-employed and workers in danger of being laid off for an initial period of one month, deferral of utilities payments for SMEs.</t>
  </si>
  <si>
    <t>Additional funds for the healthcare system were announced.</t>
  </si>
  <si>
    <t xml:space="preserve">suspending tax authorities’ control and </t>
  </si>
  <si>
    <t>Reduction of the corporate income tax if the taxpayers have paid their first quarterly tax by 25 April 2020 (5% reduction on their quarterly tax for large corporations and 10% for SMEs).</t>
  </si>
  <si>
    <t xml:space="preserve">Other measures include faster reimbursement of VAT, </t>
  </si>
  <si>
    <t>Taxpayers who make advance payments of CIT on a quarterly basis can take into account, for the tax year 2020, the CIT calculated for each current quarter, instead of the CIT for the preceding year adjusted by the consumer price index.</t>
  </si>
  <si>
    <t xml:space="preserve">RON 10 billion for loan guarantees and subsidized interest for working capital and investment of SMEs. </t>
  </si>
  <si>
    <t>One of the parents who is taking care of children less than 12 years old (whose schools were closed) were granted paid leave at 75% of the salary per working day.</t>
  </si>
  <si>
    <t>Taxpayers who are subject to tax on special types of activities do not pay tax for the period when they (partly) stop their activity, during the state of emergency.</t>
  </si>
  <si>
    <t>Self-employed will receive a special benefit equivalent to 75% of the gross average salary at the national level (RON 5,163 - approx. USD 1,180, taxable).</t>
  </si>
  <si>
    <t>Tax payment deferral to enterprises engaged in the arts, cinema and sports sector in relation to taxes and social security contributions due before 1 May 2020.</t>
  </si>
  <si>
    <t>Sick leave pay to equal at least the minimum wage until the end of 2020.</t>
  </si>
  <si>
    <t>Tourism companies not to pay contributions to the tourist sector reserve funds.</t>
  </si>
  <si>
    <t>SMEs in industries affected by COVID-19 are granted a 4 to 6 months deferral of payment or advance payment for several taxes (CIT, Unified Agricultural tax, Property tax, Transport tax and Land tax)</t>
  </si>
  <si>
    <t>Zero-rated import duties applicable to certain socially significant goods (to be determined by the government).</t>
  </si>
  <si>
    <t>Expenses incurred for the acquisition of personal protective equipment, medical tests and equipment for COVID-19 will be deductible for CIT purposes.</t>
  </si>
  <si>
    <t xml:space="preserve">Increased compensation for medical staff as well as for health and safety inspectors. </t>
  </si>
  <si>
    <t>Individuals under quarantine to receive sick leave benefits.</t>
  </si>
  <si>
    <t xml:space="preserve">6-month suspension on payments for bank credits by application until September 30, 2020. This regime is eligible for Russian citizens and individual entrepreneurs that have lost over 30% of income comparing to the same period in 2019. </t>
  </si>
  <si>
    <t>Tax payment deferral for companies in the tourism and air transportation sectors.</t>
  </si>
  <si>
    <t>Tax deferrals on filing and payment on most taxes on request (CIT, advance payments, VAT, SSCs).</t>
  </si>
  <si>
    <t>Budget grants for SMEs in affected industries to cover salaries at the rate of one minimum salary per employee for two months.</t>
  </si>
  <si>
    <t>All children up to 3 years of age in families eligible for maternity capital to receive an additional lumpsum benefit for 3 months, starting in April, and all families with children to get an additional lumpsum benefit for each child if parents lose jobs.</t>
  </si>
  <si>
    <t>Subsidized and guaranteed loans for SMEs, retailers, and distributors.</t>
  </si>
  <si>
    <t>Moratorium on cutting utility services for debts and fine for late payments (from April to December 31, 2020).</t>
  </si>
  <si>
    <t>Deferrals of filing and payment of most taxes.</t>
  </si>
  <si>
    <t>Interest income received in 2021 on bank deposits exceeding RUB 1 million (approximately EUR 11,396) will be subject to individual income tax at a rate of 13%.</t>
  </si>
  <si>
    <t>Federal budget to guarantee unemployment benefits paid by regional governments.</t>
  </si>
  <si>
    <t>Additional cash transfer of USD 38 to parents who are unemployed for each child under 18.</t>
  </si>
  <si>
    <t>Suspension of onsite checks by tax authorities.</t>
  </si>
  <si>
    <t>Zero rents to the federal government granted to SMEs in the affected sectors for three months plus deferral of SME rent payments to all levels of government until the end of the year.</t>
  </si>
  <si>
    <t>Deferral of social security contributions of up to 3 months for micro businesses (i.e. enterprises with fewer than 15 employees).</t>
  </si>
  <si>
    <t>Moratorium on tax audits: for SMEs until 1 January 2021. For large enterprises, tax audits will be limited to 30% until 1 May 2020.</t>
  </si>
  <si>
    <t>Dividend payment deferral of up to 6 months for state-owned companies (each case to be reviewed individually).</t>
  </si>
  <si>
    <t>Unemployment benefits to equal at least the minimum wage for three months starting in April.</t>
  </si>
  <si>
    <t>Government guarantees for restructured loans.</t>
  </si>
  <si>
    <t>Reduction of the SSCs rate for small and medium size companies from 30% to 15% for salaries exceeding the minimum statutory wage (RUB 12,130 (EUR 147)).</t>
  </si>
  <si>
    <t>Zero-interest loans for all enterprises in affected industries to pay minimum wages for 6 months.</t>
  </si>
  <si>
    <t>Interest rate subsidies for SMEs.</t>
  </si>
  <si>
    <t xml:space="preserve">Temporary quarantine facilities have been established in key areas. </t>
  </si>
  <si>
    <t>VAT refunds to SMEs are being fast-tracked.</t>
  </si>
  <si>
    <t xml:space="preserve">Enrollment for the poorest to the main insurance scheme (CBHI) is subsidized by the Government. </t>
  </si>
  <si>
    <t>The salaries of top civil servants for the month of April will be redirected to welfare program.</t>
  </si>
  <si>
    <t>Provision of financial assistance to members of the National Provident Fund in the form of a refund of their loan payments for March 2020.</t>
  </si>
  <si>
    <t>Deadline for filing and paying CIT has been extended.</t>
  </si>
  <si>
    <t>In-kind distribution of food and other essential items to 20,000 families. The target group includes casual laborers whose livelihoods depend on daily wage and self-employed mainly in the informal sector who can’t work due to COVID-19 containment measures.</t>
  </si>
  <si>
    <t>Cash transfers to casual workers that lost their jobs.</t>
  </si>
  <si>
    <t>Postponement of payment of CIT, VAT and Excise Tax and the extension of the submission of CIT and VAT declarations for a period of 3 months. The extension is applicable to all returns with due date falling between March 19, 2020 and June 30, 2020 ("the initiative period").</t>
  </si>
  <si>
    <t>Suspension of the following: (i) Enforcement measures such as forfeiture of funds and stoppage of gov services; (ii) Penalties for late payment of installments, (iii) Imposition of fines on non-cooperation of the taxpayer.</t>
  </si>
  <si>
    <t>Increase in health spending.</t>
  </si>
  <si>
    <t>A voluntary tax disclosure initiative was announced which comprises, inter alia, that all fines imposed on taxpayers for late submission of tax returns or for amendment of tax declarations as well as all fines related to late registration imposed on taxpayers will be cancelled ( within the period from 18 March 2020 to 30 June 2020).</t>
  </si>
  <si>
    <t>Special paid sick leave for all workers who, as of March 13, 2020, entered the Kingdom from countries abroad shall stay home on sick (quarantined).</t>
  </si>
  <si>
    <t xml:space="preserve">The central bank will cover fees for private sector stores and entities for point-of-sale and e-commerce transactions for 3 months. </t>
  </si>
  <si>
    <t>Acceleration of refunds requests for VAT.</t>
  </si>
  <si>
    <t>The government will pay the minimum salaries of independent workers in the transportation sector who are registered with the Public Transport Authority.</t>
  </si>
  <si>
    <t>Resource support to the health sector was increased to SAR 47 billion.</t>
  </si>
  <si>
    <t>SAR 50 billion in funding to banks to allow them to defer payments on existing loans and increase lending to businesses.</t>
  </si>
  <si>
    <t>Use of the unemployment insurance fund (SANED) to provide support for wage benefits, within certain limits, to private sector companies who retain their Saudi staff (SAR 9 billion) and eased restrictions on expatriate labor mobility and their contractual arrangements.</t>
  </si>
  <si>
    <t>The KSA mandated an automatic renewal of health insurance cards for 6 months, hence allowing families to make hospitals and clinic visits.</t>
  </si>
  <si>
    <t>Increase in available financing for private sector through the National Development Fund.</t>
  </si>
  <si>
    <t>Postponement of collection of excise tax and VAT payment at the customs upon imports for a period of three months for all imports done before the end of June.</t>
  </si>
  <si>
    <t>Temporary electricity subsidies to commercial, industrial, and agricultural sectors (SAR 0.9 billion).</t>
  </si>
  <si>
    <t>The kingdom is subsidizing wages for employees in the private sector up to 60% of their wage.</t>
  </si>
  <si>
    <t>The Saudi Human Resources Development Fund announced the allocation of SR2B to support 100,000 job seekers in the private sector.</t>
  </si>
  <si>
    <t>Suspension of government tax payments, fees, and other dues for private sector.</t>
  </si>
  <si>
    <t>30 billion SDG have been allocated to prevent the collapse of the Sudanese health system.</t>
  </si>
  <si>
    <t>Increase in the salaries of public sector employees.</t>
  </si>
  <si>
    <t>20 billion SDG to support the families affected by the lockdown measures in Khartoum.</t>
  </si>
  <si>
    <t>Increase direct cash transfer to most vulnerable people, provide unemployment benefits and delivered basic food baskets to poor families at discounted prices.</t>
  </si>
  <si>
    <t>WB has also announced a package of USD 35 Million based trust funds.</t>
  </si>
  <si>
    <t>Suspension of tax and customs duties debt collection for businesses most affected by the COVID-19 pandemic.</t>
  </si>
  <si>
    <t>Acceleration of VAT credit refunds.</t>
  </si>
  <si>
    <t>Deferral of tax payment to SMEs and taxpayers most affected by COVID-19 deferral until 15 July 2020, in particular tourism, catering, hotels, transportation, education, culture and media.</t>
  </si>
  <si>
    <t>Hard-hit sectors such as tourism and transport are expected to receive about FCFA 100 billion.</t>
  </si>
  <si>
    <t>Allocation of FCFA 71 billion to finance additional health spending.</t>
  </si>
  <si>
    <t>One-off distribution of food kit of basic necessities (pasta, rice, soap, sugar) and costs around FCFA 66,000 per household (69 billion FCFA for 1 million households).</t>
  </si>
  <si>
    <t>All donations to the COVID-19 Response Fund will be tax deductible.</t>
  </si>
  <si>
    <t>FCFA 12.5 billion allocated to the Senegalese diaspora.</t>
  </si>
  <si>
    <t>Partial write-off of tax debt.</t>
  </si>
  <si>
    <t>Utility subsidy to vulnerable groups to pay for electricity and water bills for two months starting in May.</t>
  </si>
  <si>
    <t>Rebates and suspension of payroll tax and social security contributions will be granted to specific employers.</t>
  </si>
  <si>
    <t>Suspension of VAT payment deadline for investors for 24 months.</t>
  </si>
  <si>
    <t>A CIT rebate of 25% of tax payable, capped at SGD 15,000 (about USD 10,200) will be granted for 2020.</t>
  </si>
  <si>
    <t>For enterprises in the tourism sector, introduction of a temporary bridging loan programme for a year (planned).</t>
  </si>
  <si>
    <t>Employers will receive an 8% subsidy on the gross monthly wages of each local employee, made on the Central Provident Fund payroll for the months of October to December.</t>
  </si>
  <si>
    <t>Extension of deadline for GST returns from 30 April 2020 to 11 May 2020.</t>
  </si>
  <si>
    <t xml:space="preserve"> plus a rebate of $750 in Apr 2020 from levies paid this year, for each Work Permit or S Pass holder.</t>
  </si>
  <si>
    <t>PIT tax payments for self-employed persons due in May, June and July 2020 will be automatically deferred for 3 months to August, September and October 2020, respectively.</t>
  </si>
  <si>
    <t>Rental waiver of 2 months for eligible commercial tenants of Government agencies. 0.5 month rental waiver for all other non-residential tenants of government agencies.</t>
  </si>
  <si>
    <t>Raising the maximum amount for bank loans to SMEs under the Enterprise Financing Scheme’s working capital loan program and increase the government’s risk-share on these loans to 80%, from the current 50% to 70%.</t>
  </si>
  <si>
    <t>Allowing enterprises accelerated depreciation (over 2 years) of their 2020 investments in plant and machinery, and renovation and refurbishment.</t>
  </si>
  <si>
    <t>Nontax revenues: full month of rental waiver to stallholders in hawker centers and markets managed by the National Environment Agency. Other government agencies, such as the Housing and Development Board will provide half a month of rental waiver to commercial tenants.</t>
  </si>
  <si>
    <t>Employers of workers in quarantine get S$100 per day throughout the duration of their quarantine. The benefit will also be paid to self-employed workers.</t>
  </si>
  <si>
    <t>Utility rebates are doubled.</t>
  </si>
  <si>
    <t>CIT payments due in April, May and June 2020 will be automatically deferred for 3 months to July, August and September 2020, respectively.</t>
  </si>
  <si>
    <t>Property tax rebate for 2020 of 30% for hotels and meeting venues; 15% for international cruise and regional ferry terminals as well as Changi airport, tourist attractions and qualifying commercial properties, such as premises of the international airport; and 10% for integrated resorts.</t>
  </si>
  <si>
    <t>In the carry-back relief scheme, qualifying deductions for 2020 may be carried back up to 3 years (instead of one), capped at SGD 100,000 of qualifying deductions and subject to conditions.</t>
  </si>
  <si>
    <t>Government will pay 75% of April wages for every worker in employment, capped at USD 4,600. Wage support levels will be differentiated by sector for remaining qualifying months</t>
  </si>
  <si>
    <t>Extension of filing deadlines for income tax returns for individuals (including sole proprietors and partnerships) from 18 April 2020 to 31 May 2020.</t>
  </si>
  <si>
    <t xml:space="preserve">Increase support under the Adapt and Growth Initiative for retaining and reskilling workers for 2020, including extending the funding period for reskilling from 3 months to a maximum of 6 months specifically for the tourism, aviation, retail, and food services sectors. </t>
  </si>
  <si>
    <t>Planned: Temporary bridging loan program to tourism businesses, with a loan quantum of up to S$1 million and interest rate capped at 5%.</t>
  </si>
  <si>
    <t>Waiver of monthly Foreign Worker Levy due in Apr 2020</t>
  </si>
  <si>
    <t>Eligible self-employed workers will receive three quarterly cash payouts of USD 3,000 each in May, Jul, and Oct 2020. Annual eligibility threshold raised from USD 13,000 to USD 21,000, to support more self-employed workers. For self-employed workers in training, enhanced training allowance of USD 10/hour.</t>
  </si>
  <si>
    <t>Cash transfer of SG100-300, depending on income, for all residents aged 21 and above.</t>
  </si>
  <si>
    <t>Funds to contain the outbreak are about S$800 million (USD 560 million, mainly to the Ministry of Health).</t>
  </si>
  <si>
    <t>S$100 for passion card top-up for all seniors, and SG100 supermarket vouchers for lower-income.</t>
  </si>
  <si>
    <t>Extension of deadline for CIT on estimated chargeable income (ECI) for companies from 30 April 2020 to 30 June 2020.</t>
  </si>
  <si>
    <t>Eligible union members will receive a one-off relief of up to USD 300.</t>
  </si>
  <si>
    <t>A COVID-19 Bond will finance major infrastructure such as the infrastructure for essential public services like health.</t>
  </si>
  <si>
    <t>Utility relief from Solomon Power and Ports Authority (announced).</t>
  </si>
  <si>
    <t>COVID-19 tests done in country after the arrival of medical testing equipment funded by its donor partners.</t>
  </si>
  <si>
    <t>Ongoing payroll support for non-essential public servants (announced).</t>
  </si>
  <si>
    <t>Funds and medical supplies received from several countries, including Australia, China, New Zealand, and the United States, and development partners (including the World Bank) to support its COVID-19 response.</t>
  </si>
  <si>
    <t xml:space="preserve">Loan and interest relief from banks and financial institutions (announced). </t>
  </si>
  <si>
    <t>The WB approved a USD 7.5 million International Development Association (IDA) grant to support preparedness of the Sierra Leonean health system in the context of COVID-19.</t>
  </si>
  <si>
    <t xml:space="preserve">Distribution of food and basic items to people with disabilities (PWD) in district headquarter towns. This support reached 1,891 individual and group beneficiaries, and 10,000 PWD, for a cost of 4 billion leones. </t>
  </si>
  <si>
    <t>Incentives for healthcare workers (including a risk allowance, life insurance and compensation for living expenses when in-field).</t>
  </si>
  <si>
    <t xml:space="preserve">A waiver for utility bills payments for individuals and legal entities directly affected by COVID-19 for three months. </t>
  </si>
  <si>
    <t>A temporary elimination of import duties on food imports (medical textiles, sanitizer, flour, rice, beans).</t>
  </si>
  <si>
    <t>A 3-month exemption from the special tourism tax for companies operating in the tourism industry.</t>
  </si>
  <si>
    <t>A one-time USD 300 subsidy to approximately 75% of all households.</t>
  </si>
  <si>
    <t>A 3-month extension for income tax payments for taxpayers operating in the tourism sector with a taxable income lower than USD 25,000, taxpayers operating in the electricity and telecommunication provision sectors, and all taxpayers with a tax obligation below USD 10,000.</t>
  </si>
  <si>
    <t>Private companies (except those in the food, medical and other key sectors) that decide to send all of their workers home on paid leave will be eligible for further government support.</t>
  </si>
  <si>
    <t>A USD 150 salary raise for all employees of the Ministry of Health and other public institutions affected by COVID-19.</t>
  </si>
  <si>
    <t>Goods that are imported to help persons affected by the COVID-19 emergency and donated to the government or to public and private non-profit institutions are exempt from VAT and custom duties.</t>
  </si>
  <si>
    <t>Mortgage payments, personal loans, credit card payments, business loans are frozen for three months for individuals and legal entities directly affected by COVID-19.</t>
  </si>
  <si>
    <t>Paid sick leave for 30 days for workers mandated by the government to quarantine, including those older than 60, pregnant women or those with preexisting conditions.</t>
  </si>
  <si>
    <t>Losses realized in tax year 2020 may be carried forward indefinitely without any limitations.</t>
  </si>
  <si>
    <t>For FY 2020, enterprises which suspended their activities: i) may get a tax credit of 60% of the expenses incurred for renting commercial properties in March and April 2020, and ii) are not subject to the special income tax.</t>
  </si>
  <si>
    <t>The amount of general income tax due by qualifying newly established companies is reduced by 50% for the first 7 years of activity.</t>
  </si>
  <si>
    <t>Extension of supplemental wage scheme to support workers displaced by COVID-19 containment measures.</t>
  </si>
  <si>
    <t>Postponement of the deadline for the submission of the general income tax return for tax year 2019 to 31 August 2020. Tax due that exceeds EUR 300 can be paid in 3 instalments.</t>
  </si>
  <si>
    <t>Deferral of payments towards non-tax obligations, utility bills, and other dues to provide liquidity to the private sector.</t>
  </si>
  <si>
    <t>Enterprises must make two advance payments of general income tax in tax year 2020, by 30 November 2020 and 31 December 2020.</t>
  </si>
  <si>
    <t>Postponement of the deadline for the submission of the general income tax return for tax year 2019 to 31 August 2020.</t>
  </si>
  <si>
    <t>For FY 2020 and 2021, entities subject to general income tax may deduct 10% of the qualifying increases of the company's capital realized with funds which have been held abroad, in financial institutions, for at least 12 months.</t>
  </si>
  <si>
    <t>Deadlines for any tax payments and the application of related sanctions are suspended until 4 May 2020. Suspended payments will then have to be fulfilled by the following fifteenth working day.</t>
  </si>
  <si>
    <t>Temporary freeze of all non-essential government spending and reduction in public sector wage bill to redirect spending to the health sector.</t>
  </si>
  <si>
    <t>Minimum guaranteed income for poorer households.</t>
  </si>
  <si>
    <t xml:space="preserve">Three-month tax holiday on basic commodities. </t>
  </si>
  <si>
    <t>Targeted cash transfers to poor and vulnerable households.</t>
  </si>
  <si>
    <t>Reduced consumption tax on some additional goods by 50%.</t>
  </si>
  <si>
    <t>A state guarantee scheme for bank loans to SMEs has been approved (RSD 240bn), as well new loans to SMEs from the Development Fund (RSD 24bn).</t>
  </si>
  <si>
    <t>Deferment CIT tax advance payment during the second quarter of 2020.</t>
  </si>
  <si>
    <t>VAT exemption for the donation of goods to institutions that implement measures for protection from COVID-19.</t>
  </si>
  <si>
    <t>Wage subsidies: support to large enterprises: 50% of the minimum wage to all employees whose contract ended; and cover for three -months wages in Micro and SMEs.</t>
  </si>
  <si>
    <t>Deferral of payments of installments for credits given by commercial banks and leasing installments lasting 90 days where there is no interest rate calculated.</t>
  </si>
  <si>
    <t>10% points reduction of the interest rate on tax debt.</t>
  </si>
  <si>
    <t>Deferral of PIT advance payments and SSCs levied on salaries and wages in March, April and May 2020 (if the taxpayer wish to do so) until 4 January 2021.</t>
  </si>
  <si>
    <t>Cash transfers will be extended for the following programs: Financial Social Assistance, Caregiver Allowance, Child Allowance, Maternity leave benefit for the purpose of child care. Additionally, 4,000 RSD (approximately USD 37) will be paid to child recipients of the Caregiver Allowance.</t>
  </si>
  <si>
    <t>One-off support in the amount of 4000 dinars (around EUR 35) for all pensioners.</t>
  </si>
  <si>
    <t>VAT exemption for protective equipment during the state of emergency.</t>
  </si>
  <si>
    <t>10% wage increase for public healthcare sector (RSD 13bn) and increased healthcare spending (about RSD 26bn)</t>
  </si>
  <si>
    <t>One-off payment of E100 for all adults (18+ years of age).</t>
  </si>
  <si>
    <t>Three-month deferment of labor taxes and social security contributions for all private companies, to be repaid in 24 installments starting from 2021.</t>
  </si>
  <si>
    <t>For all the taxpayers who reached an agreement with the Tax Administration to pay taxes in installments during the "state of alarm", the TA will not calculate the interest rate for the installments not paid on time.</t>
  </si>
  <si>
    <t>Expansion of the WB-supported cash-transfer program, and increased support to the disadvantaged (the elderly, disabled and abandoned children).</t>
  </si>
  <si>
    <t>Protecting small businesses and employment, in particular through salary contributions (under consideration).</t>
  </si>
  <si>
    <t>Introduction of a solidarity tax on public servants whose salaries are relatively unaffected by the shock.</t>
  </si>
  <si>
    <t>Payment of two bimonths [2,400 Dobras] to the beneficiary mothers of the “Program Family”. The program involves 2600 needy families in the country.</t>
  </si>
  <si>
    <t xml:space="preserve">Implementation of the health contingency plan prepared in coordination with the WHO, and increased health spending. </t>
  </si>
  <si>
    <t>State-guaranteed loans.</t>
  </si>
  <si>
    <t>The deadline for filing and payment of the provisional income tax return for corporations is extended until 15 June 2020.</t>
  </si>
  <si>
    <t>The deadline for filing and payment of the final income tax return for corporations is extended until 30 June 2020.</t>
  </si>
  <si>
    <t>Additional 400 million SRD for health-related spending.</t>
  </si>
  <si>
    <t>Extension of deadlines also apply to individuals (see Business).</t>
  </si>
  <si>
    <t>SRD 5 million has been promised to a provisional COVID-19-related budget for health services.</t>
  </si>
  <si>
    <t>Guarantees of up to half a billion euros per month to help businesses obtain credit.</t>
  </si>
  <si>
    <t>Key measures amount to Euro 1 billion per month (1% of 2019 GDP), targeted at businesses that do not lay-off workers.</t>
  </si>
  <si>
    <t xml:space="preserve">Loan schemes for SMEs and self-employed (about EUR 150 million), featuring loan guarantees and interest payments. </t>
  </si>
  <si>
    <t>Waiver of advance payments if sales declined by more than 40 %.</t>
  </si>
  <si>
    <t>Filing deadlines for 2019 CIT postponed by three months</t>
  </si>
  <si>
    <t>Suspension of tax audits.</t>
  </si>
  <si>
    <t>For businesses subject to the mandatory closure: employees will receive 80% of their previous gross salary; employers in other sectors and self-employed are eligible for lump-sum allowances based on revenue drop. A monthly cap of EUR 200 000 is also considered.</t>
  </si>
  <si>
    <t>(Planned): allow a partial waiver of employers’ social security and health contributions for employees idled due to production interruptions or stoppages</t>
  </si>
  <si>
    <t>Improved access to low-interest loans.</t>
  </si>
  <si>
    <t>Individuals, self-employed and SMEs are also allowed to defer loan repayments for up to 9 months.</t>
  </si>
  <si>
    <t>Persons in quarantine are now eligible to receive a sickness benefit up to 55% of the salary (up to 70% for single parents).</t>
  </si>
  <si>
    <t>(Planned) allow companies to carry forward losses for more than four tax years</t>
  </si>
  <si>
    <t>Filing deadlines for 2019 PIT postponed by three months.</t>
  </si>
  <si>
    <t>Penalty relief for late filing of CIT tax returns.</t>
  </si>
  <si>
    <t>Sanction-free loan payment deferrals.</t>
  </si>
  <si>
    <t>Parents with children up to 16 years will be eligible for child support (18 in case of children with severe disabilities).</t>
  </si>
  <si>
    <t>Penalty relief for late filing of PIT tax returns.</t>
  </si>
  <si>
    <t>A rent payment moratorium was imposed until June 30.</t>
  </si>
  <si>
    <t>Postponed employer social security contributions if sales declined by more than 40 %. Also applicable to the self-employed.</t>
  </si>
  <si>
    <t xml:space="preserve">Sick pay for all workers during the pandemic from the first day onwards will be covered by the Health Insurance Institute of Slovenia, not by the employer. Pension. </t>
  </si>
  <si>
    <t>An employer may claim the right to reimbursement on salary only once for a period of at least three months</t>
  </si>
  <si>
    <t xml:space="preserve">Part of unused EU funds from the European Social Fund will be redirected to fund companies and institutions carrying on research and development of solutions to fight the consequences of COVID-19. </t>
  </si>
  <si>
    <t>Pensioners with the lowest pensions will receive a solidarity bonus due to the impact of the COVID-19.</t>
  </si>
  <si>
    <t>For employers who unable to provide work for at least 30% of its regularly workers due to the COVID-19 crisis and these workers are temporarily "non-active", employees will receive a replacement income equal to 80% of their salary; 40% will be paid by government and 60% by the employer.</t>
  </si>
  <si>
    <t>The possibility of delaying the tax payments due to loss of income due to COVID-19 by up to 2 years.</t>
  </si>
  <si>
    <t>Delay of the deadline for submission of the tax return of the advance payment of CIT for 2 months.</t>
  </si>
  <si>
    <t>Salary increases between 10 and 200% for employees of sectors that are key in overcoming the epidemic.</t>
  </si>
  <si>
    <t>Monthly cash transfer (70% of the net minimum wage) to self-employed who are unable to operate due to the crisis or whose operations have been significantly reduced.</t>
  </si>
  <si>
    <t>The possibility of delaying the advance payment of tax and withholding tax due to COVID-19 by up to 2 years without incurring interest.</t>
  </si>
  <si>
    <t>Reduction of electricity prices by about 20% for the next three months.</t>
  </si>
  <si>
    <t>Mandatory health and pension contributions will be covered by the state until 31 May 2020 with the possibility of extension.</t>
  </si>
  <si>
    <t>Workers are unable to work because of a quarantine decision of the Ministry of Health, the government will pay the entire replacement income (i.e. the full 80% of the normal salary).</t>
  </si>
  <si>
    <t>Deferral of payment of social security contributions for self-employed persons who have no other employees for three months. The total value of deferred contributions, excluding interest on late payment, will have to be paid by end-March 2022 at the latest.</t>
  </si>
  <si>
    <t xml:space="preserve">Government guarantees and credit lines available for financial support to the affected businesses, particularly SMEs (EUR 600 million). </t>
  </si>
  <si>
    <t>Delay of the deadline for submission of the tax return of the advance payment of personal income tax for 2 months.</t>
  </si>
  <si>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</si>
  <si>
    <t>Government loan guarantee to make it easier for companies to access bank financing, targeting primarily SMEs. The guarantee could amount to up to SEK 100 billion. The risk is shared between the government and banks (70/30).</t>
  </si>
  <si>
    <t>Extra funding for the cultural and sports sector.</t>
  </si>
  <si>
    <t>Funding of extraordinary costs associated with COVID-19 of municipalities and regions (SEK 103 billion).</t>
  </si>
  <si>
    <t>For employees reducing their working time by either 20, 40 or 60%, the government will cover 75% of the wage costs associated with the reduction.</t>
  </si>
  <si>
    <t>Removed qualifying day of sickness due to COVID-19.</t>
  </si>
  <si>
    <t>Coverage of EKN extended, including to encompass sea shipping.</t>
  </si>
  <si>
    <t>Introduction of short-term layoffs scheme. Employees can have reduced working hours and continue receiving 90% of their wage. This measure means that employers' wage costs can be reduced by one half.</t>
  </si>
  <si>
    <t>Temporary reduction in individual social security contributions.</t>
  </si>
  <si>
    <t>Government will assume sick pay responsibility for two months.</t>
  </si>
  <si>
    <t>SMEs can claim back the preliminary tax paid in 2019 and either pay it later or set it off against future losses.</t>
  </si>
  <si>
    <t>Temporary reduction of employers' social security contributions; the measure applies to up to 30 employees and up to SEK 5300 per employee per month.</t>
  </si>
  <si>
    <t>Temporary discount for rental costs for firms in sectors with considerable difficulties, such as durable consumer goods, hotels, restaurants and certain other activities.</t>
  </si>
  <si>
    <t>Temporarily grants to businesses based on their loss of turnover to cover their fixed costs (SEK 130170 billion.</t>
  </si>
  <si>
    <t>Additional liquidity: SEK 130 billion.</t>
  </si>
  <si>
    <t>Extension of credit and credit guarantees via the Swedish Export Credit Agency's (EKN) and the Swedish Export Credit Corporation (SEK).</t>
  </si>
  <si>
    <t>State credit guarantees for Swedish airlines amounting to a maximum of SEK 5 billion.</t>
  </si>
  <si>
    <t>Up to E90 million (0.13 % of GDP) in tax refunds for SMEs that have complied with tax obligations, retain employees, and continue to pay them during this period.</t>
  </si>
  <si>
    <t xml:space="preserve">Reduction in the price of fuel. </t>
  </si>
  <si>
    <t xml:space="preserve">Additional public healthcare of E100 million (0.14% of GDP) to the fight against the pandemic and to refurbish hospitals and completing new hospitals. </t>
  </si>
  <si>
    <t>Food assistance will be provided to the most vulnerable, benefiting over 300,000 people.</t>
  </si>
  <si>
    <t>Payment arrangements for taxpayers facing cash flow problems.</t>
  </si>
  <si>
    <t>The increase in the price of electricity has been suspended for two months.</t>
  </si>
  <si>
    <t>Extension of filing deadlines by 3 months before penalties kick-in.</t>
  </si>
  <si>
    <t>Waiver of penalties and interest for older tax debts if principal is cleared by the end of September 2020.</t>
  </si>
  <si>
    <t>Taxpayers projecting losses will file loss provisional returns and no payment will be required.</t>
  </si>
  <si>
    <t>Payroll subsidy to the most affected businesses to cover up to 80% of their workers’ salaries for a three-month period.</t>
  </si>
  <si>
    <t>The filing and remittance date of the provisional CIT return has been extended from 31 March 2020 to 30 June 2020.</t>
  </si>
  <si>
    <t>Extended payment arrangements for taxpayers with cash flow problems and hardship.</t>
  </si>
  <si>
    <t>The filing date of the PIT return has been extended from 31 May 2020 to 31 August 2020.</t>
  </si>
  <si>
    <t>Lockdown Payroll Support Plan for employers that do not qualify for the Payroll Support Plan, but incurred a decline in revenue of more than 20% in April 2020 as a result of the lockdown.</t>
  </si>
  <si>
    <t>Self-employed persons such as independent taxi drivers, vendors, tour operators, and artists, etc., can benefit from income support.</t>
  </si>
  <si>
    <t>The filing date of the payroll tax and social premiums return has been extended from 15 April 2020 to 4 May 2020.</t>
  </si>
  <si>
    <t>Expansion of existing food voucher program, a food boxes program for the most vulnerable groups, and meals for the elderly.</t>
  </si>
  <si>
    <t>The payment of social pension contributions for the Seychelles Pension Fund for April, May and June are postponed until September 2020.</t>
  </si>
  <si>
    <t>Interest rates for investment loans in agriculture or fisheries will be reduced to 1%.</t>
  </si>
  <si>
    <t>Loan repayments will be reduced for a period of 6 months in exceptional cases.</t>
  </si>
  <si>
    <t>Corporate social responsibility tax, tourism marketing tax, and business tax payments for April, May and June are also being postponed to September 2020.</t>
  </si>
  <si>
    <t>All tax payments due in March are being postponed to September 2020.</t>
  </si>
  <si>
    <t>Reduction in electricity tariffs of more than SCR 0.25 per unit to sectors other than the public sector.</t>
  </si>
  <si>
    <t>Wage subsidy for companies facing distress caused by COVID-19. A revised 2020 budget was presented to the National Assembly (SCR 10 million).</t>
  </si>
  <si>
    <t>Financial assistance to struggling businesses to ensure that all of their employees are paid in April, May and June (SCR 1.2 billion).</t>
  </si>
  <si>
    <t>One-off payment of USD1,200 per employee, for employers and self-employed within the hospitality industry that would have been laid off, ceased operations or terminated since March 16, 2020.</t>
  </si>
  <si>
    <t>Cash transfers under the Home-Help Program.</t>
  </si>
  <si>
    <t>Payment moratorium on existing TC invest mortgages for the period April to September 2020.</t>
  </si>
  <si>
    <t>Waiver for all charges for water for the months of April-June 2020.</t>
  </si>
  <si>
    <t>Waiver of duties and CPF for basic food items and essential medical supplies.</t>
  </si>
  <si>
    <t>CFAF 15 billion of health-related expenditures for: (i) training of medical and technical staff, (ii) purchase of necessary medical equipment, (iii) construction of seven health centers in remote areas, (iv) construction of three mobile hospitals, and (v) securely managing entry points</t>
  </si>
  <si>
    <t>Simplification of the import process for food.</t>
  </si>
  <si>
    <t>Establishment of a food distribution program (0.5% of non-oil GDP) with the help of UN agencies.</t>
  </si>
  <si>
    <t>Tax exemptions for food.</t>
  </si>
  <si>
    <t>Tax breaks such as delays in payments will also be examined on a case-by-case basis.</t>
  </si>
  <si>
    <t>Payment of all death benefits due to deceased civil and military agents, indemnities and ancillary wages owed to retirees.</t>
  </si>
  <si>
    <t xml:space="preserve">Payment of medical expenses for civilian agents and defense and security forces (0.1% of non-oil GDP). </t>
  </si>
  <si>
    <t>Tax breaks such as carryforward losses will also be examined on a case-by-case basis.</t>
  </si>
  <si>
    <t>Taxes and customs duties on medical consumables and equipment used in the fight against the COVID-19 pandemic.</t>
  </si>
  <si>
    <t>Establishment of a Youth Entrepreneurship Fund (0.6% of non-oil GDP).</t>
  </si>
  <si>
    <t>A suspension of all tax audits for a 3-month period from April 2020 (i.e. until June 2020).</t>
  </si>
  <si>
    <t>Electricity and water bill of vulnerable households will be paid by the State throughout the territory for six months (water) and three months (electricity).</t>
  </si>
  <si>
    <t>A 50% reduction in business license fees and presumptive tax for 2020 for SMEs</t>
  </si>
  <si>
    <t xml:space="preserve">Hiring of additional health workers (1600+) </t>
  </si>
  <si>
    <t>Simplification of the import process necessity items, including health equipment.</t>
  </si>
  <si>
    <t>Exemption from customs and import duties for medical equipment and other products used against COVID-19.</t>
  </si>
  <si>
    <t>Granting installments in tax payments for SMEs.</t>
  </si>
  <si>
    <t>Waiver for the submission of financial statements and postponement of tax payments for selected businesses.</t>
  </si>
  <si>
    <t>Reduction of VAT rate from 18% to 10% for the hotel and catering sectors.</t>
  </si>
  <si>
    <t>Establishment of mobile units for screening and testing throughout the country.</t>
  </si>
  <si>
    <t>Mobile-based cash transfer program aiming to support informal workers directly through mobile enrollment to receive a state grant of at least 30% of the minimum wage, with payouts from CFAF 10,500 (USD 18) to CFAF 20,000 (USD 34).</t>
  </si>
  <si>
    <t>Suspension of tax audits and penalties for the fiscal year.</t>
  </si>
  <si>
    <t>Free water and electricity for groups paying social tariffs for 3 months.</t>
  </si>
  <si>
    <t>The Thai social security agency will cover all medical costs of those infected with COVID-19.</t>
  </si>
  <si>
    <t>Accelerated VAT refunds, to be made within 15 days for online procedures and within 45 days for procedures via tax branch offices.</t>
  </si>
  <si>
    <t>A reduction in the rate of contributions to the social security fund of employers and employees from a rate of 5% to 0.1% of wages for 3 months.</t>
  </si>
  <si>
    <t>lower employees’ and employers’ social security contribution.</t>
  </si>
  <si>
    <t>Exemption on import duty for products related to the prevention and treatment of the COVID-19.</t>
  </si>
  <si>
    <t>Tax incentives targeted at medical sectors have been launched, these comprise: A 50% reduction in CIT for an additional 3 years (on top of the 3 to 8 years tax holidays previously granted) will be given to qualified investments in the medical sector; exemption of import duties on machineries used on the qualified investment, tax exemption on the production of raw materials used in the manufacture of medical products.</t>
  </si>
  <si>
    <t>The deadline for online filing of monthly VAT and specific business tax returns, and payment for the tax months of March 2020 and April 2020 will be extended to 23 May 2020.</t>
  </si>
  <si>
    <t>Support for individuals and businesses through soft loans from SFIs and Social Security Office,</t>
  </si>
  <si>
    <t>SMEs can deduct three times the cost incurred by salary payment from April to July 2020 for the employees who are members of the Social Security Office and receive a salary of up to 15,000 baht/person/month. The SMEs have to maintain the same level of employment during that period as to the number insured under social security end-December 2019.</t>
  </si>
  <si>
    <t>Incentives for businesses in the management of water resources of up to 3 years.</t>
  </si>
  <si>
    <t>Special benefit package for Thai workers forced to return from Korea due to the outbreak, including THB15,000 compensation.</t>
  </si>
  <si>
    <t>THB 600 billion for COVID-19-related health spending and compensation for people affected.</t>
  </si>
  <si>
    <t>The online and hardcopy filing deadline for the individual tax return and the related tax payment in respect of the 2019 tax year will be extended to 31 August 2020.</t>
  </si>
  <si>
    <t>Health insurance premiums deduction increased to 25,000 baht from 15,000.</t>
  </si>
  <si>
    <t>The domestic corporate withholding tax rate will be reduced from 3% to 1.5% from 1 April 2020 to September 2020 provided that the payment is made electronically.</t>
  </si>
  <si>
    <t>The filing deadline of other taxes for affected companies will be extended by 3 months.</t>
  </si>
  <si>
    <t>The health insurance premiums deduction will be increased to THB 25,000 from THB 15,000.</t>
  </si>
  <si>
    <t>A cash transfer of 5,000-baht (USD 153) for 3 months will reach 14 million non-farm workers outside the social security system), and 10 million farmer.</t>
  </si>
  <si>
    <t xml:space="preserve">Lower water and electricity bills, and </t>
  </si>
  <si>
    <t>The corporate tax filing deadline will be extended to either 30 August 2020 or 29 September 2020.</t>
  </si>
  <si>
    <t>Workers covered by SSF get increased unemployment compensation up to 50% of salaries</t>
  </si>
  <si>
    <t>Extension of deadline for the duty-free importation of machinery for more than 2 months.</t>
  </si>
  <si>
    <t>The deadline for online filing of reverse charge VAT returns and monthly withholding tax returns, and payment for the tax months of March 2020 and April 2020 will be extended to 15 May 2020.</t>
  </si>
  <si>
    <t>A supplementary temporary cash benefit to certain categories of beneficiaries of the Targeted Social Assistance program.</t>
  </si>
  <si>
    <t>Maintenance of transportation channels open for essential goods and medical/emergency goods.</t>
  </si>
  <si>
    <t>Cash transfers with a monthly basic income to over 214,000 households, lasting for 3 months.</t>
  </si>
  <si>
    <t>Wage subsidies (60% of the wage cost) for formal sector employees.</t>
  </si>
  <si>
    <t>Waiver of social security contributions.</t>
  </si>
  <si>
    <t xml:space="preserve">Waiver of electricity payment ($15 per month), water bills and </t>
  </si>
  <si>
    <t>Purchase of 3-month emergency supply of rice.</t>
  </si>
  <si>
    <t>USD 150 million to create an autonomous fund, the COVID-19 special funds, to spend on expenses related to prevent and combat the pandemic, including spending on medical equipment and medicine.</t>
  </si>
  <si>
    <t>Provision of stipends to over 4,200 Timorese students studying overseas.</t>
  </si>
  <si>
    <t>Over 20 million Tongan pa’anga of Social Stimulus Package of (5.3%of GDP) to health sector.</t>
  </si>
  <si>
    <t>Needs-based financial assistance.</t>
  </si>
  <si>
    <t>Assistance with the payment of utility bills by public enterprises.</t>
  </si>
  <si>
    <t>Cash transfer of TT$ 510/month for 3 months to households with family member that was laid off or whose income reduced.</t>
  </si>
  <si>
    <t>VAT and income tax refunds to SMEs.</t>
  </si>
  <si>
    <t>Suspension of the life certification requirements for elderly social pension recipients.</t>
  </si>
  <si>
    <t>Rental assistance up to TT$2,500 per month for an initial period of 3 month but not more than 6 months, for households where a wage earner was laid off or whose income reduced.</t>
  </si>
  <si>
    <t>Three-month top-ups for Food Card, Public Assistance and Disability Assistance beneficiaries ranging from TT$ 150 to TT$ 450 per month depending on household size.</t>
  </si>
  <si>
    <t>Grants to hoteliers to upgrade of their facilities.</t>
  </si>
  <si>
    <t>A waiver of 3 months is granted to the employer’s contribution to the social security scheme.</t>
  </si>
  <si>
    <t>Import duty and VAT waivers on imports of certain medical and emergency supplies.</t>
  </si>
  <si>
    <t>Salary relief grant - TT$1,500 for 3 months.</t>
  </si>
  <si>
    <t>VAT and income tax refunds to individuals.</t>
  </si>
  <si>
    <t>Liquidity support to individuals and small businesses via credit union loans at reduced interest rates and long repayment periods.</t>
  </si>
  <si>
    <t>Additional funding to deal with COVID-19, including spending on medical equipment and supplies, human resources, and infrastructure.</t>
  </si>
  <si>
    <t>One-off cash transfer TND200 (USD 68) to households hosting a person with handicap.</t>
  </si>
  <si>
    <t>Additional one-off cash transfer of TND50 (USD 17) to 260,000 households working in the informal sector.</t>
  </si>
  <si>
    <t>Suspension of tax penalties with respect to tax returns due between 23 March 2020 and 30 April 2020. This measure is applicable only to individual taxpayers and corporate taxpayers with annual gross revenue below TND 500,000.</t>
  </si>
  <si>
    <t>For businesses and companies operating in the formal sector, a waiver of 3 months is granted to the employer’s contribution to the social security scheme.</t>
  </si>
  <si>
    <t>Healthcare insurance maintained for all workers, family allowance maintained</t>
  </si>
  <si>
    <t>a wage premium for those who can’t continue their business (formal sector).</t>
  </si>
  <si>
    <t>One-off cash transfer TND200 (USD 68) to households hosting an elderly person.</t>
  </si>
  <si>
    <t>A guarantee mechanism up to an amount of TND 300 million is introduced with respect to bank loans granted between 23 March and 31 December 2020 to SMEs.</t>
  </si>
  <si>
    <t>Entitlement to the refund of input VAT credit booked between February and September 2020 for businesses affected by COVID-19.</t>
  </si>
  <si>
    <t>Suspension of late payment penalties from 1 April to 30 June 2020.</t>
  </si>
  <si>
    <t>One-off cash transfer of TND200 (USD 68) to 623,000 households working in the informal sector, who are not covered by any social assistance program and who are vulnerable to shocks.</t>
  </si>
  <si>
    <t>One-off cash transfer TND200 (USD 68) to households fostering children without parental support.</t>
  </si>
  <si>
    <t>A guarantee mechanism up to an amount of TND 500 million with respect to bank loans granted between 1 March and 31 December 2020.</t>
  </si>
  <si>
    <t>Suspension of penalties (see Business).</t>
  </si>
  <si>
    <t>Acceleration of tax refund procedures.</t>
  </si>
  <si>
    <t xml:space="preserve">Exceptional temporary contribution on employment and pension income to individuals receiving an annual salary starting in TND 5,000 (net of deductions). The contribution is equal to the salary/pension income of 1 day. </t>
  </si>
  <si>
    <t>Unemployment benefits for workers who will be affected by partial unemployment (300 TND million).</t>
  </si>
  <si>
    <t>Wholly exporting businesses operating in the food processing sector and manufacturing medical products are allowed in 2020 to sell their products in the domestic market without losing their tax benefits.</t>
  </si>
  <si>
    <t>Suspension of tax audit procedures until 31 May 2020.</t>
  </si>
  <si>
    <t>Postponement of the deadlines for filing the CIT, SSC, dividend withholding tax and the branch profits tax returns to 31 May 2020.</t>
  </si>
  <si>
    <t>Budget allocation for health expenses as well as the creation of a 100 TND Million fund for the acquisition of equipment for public hospitals.</t>
  </si>
  <si>
    <t>Exemption from VAT for companies distributing medicines at the retail and wholesale stages.</t>
  </si>
  <si>
    <t>VAT rate will be reduced from 18% to 1% for domestic air transportation for 3 months.</t>
  </si>
  <si>
    <t>Extension of the Credit Guarantee Fund to encourage banks to lend to SMEs.</t>
  </si>
  <si>
    <t>Amounts of conditional cash transfers for woman are increased by 29% for health, postnatal and pregnancy payments.</t>
  </si>
  <si>
    <t>Reduced taxes for affected industries (particularly tourism).</t>
  </si>
  <si>
    <t>Water bill debts of residences and businesses whose activities have been suspended due to COVID-19 may be postponed by the municipalities for three months.</t>
  </si>
  <si>
    <t>Extension of CIT filing deadlines.</t>
  </si>
  <si>
    <t>Extension of PIT filing deadlines</t>
  </si>
  <si>
    <t>(Wage) withholding tax, VAT and social security payments regarding April, May and June 2020 will be postponed for 6 months for taxpayers in shopping malls, retail, iron-steel, automotive, transportation, cinema-theatre, accommodation, food-drink, textile-clothing, and event-organization sectors.</t>
  </si>
  <si>
    <t>State payment of two-thirds of workers’ salaries in affected firm.</t>
  </si>
  <si>
    <t>A holiday bonus to be paid to retirees will be paid earlier.</t>
  </si>
  <si>
    <t>Income support for workers whenever business is slowed down or suspended as a result of a general, sectoral or regional crisis or another coercive condition.</t>
  </si>
  <si>
    <t>Direct support to Turkish Airlines and other affected entities.</t>
  </si>
  <si>
    <t>Extended deadlines for filing tax returns and informative forms, and issuance and signing of electronic ledgers.</t>
  </si>
  <si>
    <t>An additional 32,000 health care staff will be hired.</t>
  </si>
  <si>
    <t>The effective payment date of the Accommodation Tax is postponed to 1 January 2021 instead of April 1, 2020.</t>
  </si>
  <si>
    <t>Income tax debts of municipalities and municipal firms, social insurance premium payments of municipalities will be postponed for three months.</t>
  </si>
  <si>
    <t>Deferment period for VAT on delivery of goods destined for export extended until 30 June 2020.</t>
  </si>
  <si>
    <t>Postponement of the collection of advertisement taxes and environmental cleaning taxes until entities are allowed to resume operations.</t>
  </si>
  <si>
    <t>Additional 2 billion Turkish Lira for financial aid to families in need according to criteria defined by the Ministry of Family, Labor and Social Services.</t>
  </si>
  <si>
    <t>Healthcare employees will receive the maximum performance payments for 3 months.</t>
  </si>
  <si>
    <t>Minimum pension level will be increased to Turkish Lira 1,500 (USD 230).</t>
  </si>
  <si>
    <t>Individuals over 65 years old or those with chronic conditions are exempt from tax payments until the end of the COVID-19 outbreak.</t>
  </si>
  <si>
    <t>Postponed taxes for affected industries (particularly tourism).</t>
  </si>
  <si>
    <t>A one-time transfer of 1000 TL (around USD 150) are being made to over 4 million current social assistance beneficiary households in two separate phases.</t>
  </si>
  <si>
    <t>The compensatory working period will be increased from 2 to 4 months.</t>
  </si>
  <si>
    <t>AUD 200,000 to Coronavirus contingency fund.</t>
  </si>
  <si>
    <t>Cash payment to all citizens for $40 per person per month for the duration of the crisis.</t>
  </si>
  <si>
    <t>Extra AUD 5.6 million supplementary budget for the Ministry of Health. It will be used for specialized medical equipment, enhanced laboratory capabilities, upgrading of health facilities and increased surveillance measures to address the coronavirus threat.</t>
  </si>
  <si>
    <t>The license tax for calendar year 2020 imposed on buses for public transportation and cars for leasing business will be reduced by 50%.</t>
  </si>
  <si>
    <t>Possibility of VAT exemption or reduction in accordance with the enterprises' sales amount and business tax liability.</t>
  </si>
  <si>
    <t>SMEs will be able to claim a 300% deduction on salary payments made through July as well as a 150% deduction of interest expenses incurred through December.</t>
  </si>
  <si>
    <t>Possibility for an extension of payment up to 12 months or payment in 2 to 36 instalments for taxpayers who are unable to file the income tax returns due to the COVID-19 situation.</t>
  </si>
  <si>
    <t>NT$ 2 billion (USD 66.1M) of coupons to be used at night markets, shops, and restaurants.</t>
  </si>
  <si>
    <t>The house tax rate for calendar year 2020 imposed on hotels and enterprises with idle facilities due to COVID-19 will be reduced from 3% to 2% or a lower rate.</t>
  </si>
  <si>
    <t>doubled tax benefit for investing in long-term mutual funds.</t>
  </si>
  <si>
    <t xml:space="preserve">Income withholding tax cut from 3% to 1.5% for six months; </t>
  </si>
  <si>
    <t>Reduction in the rate of contributions to the social security fund of employers and employees from a rate of 5% to 0.1% of wages for 3 months.</t>
  </si>
  <si>
    <t>Input VAT refunds are accelerated to within 15 days for online procedures and within 45 days for procedures via tax branch offices.</t>
  </si>
  <si>
    <t>The domestic corporate withholding tax rate on certain payments is reduced from 3% to 1.5% through September, provided that the payment is made electronically.</t>
  </si>
  <si>
    <t>Possibility for an extension of payment (See Business).</t>
  </si>
  <si>
    <t>An enterprise may claim a 200% deduction on salaries paid to employees who take leave for certain reasons related to COVID-19.</t>
  </si>
  <si>
    <t>Extension of filing deadline for all enterprise income tax returns for calendar year 2019 to 30 June 2020.</t>
  </si>
  <si>
    <t>The entertainment tax will be waived or reduced to enterprises that cease to operate or its operational revenue is decreased.</t>
  </si>
  <si>
    <t>Extension of filing deadline for individual tax returns for calendar year 2019 to 30 June 2020.</t>
  </si>
  <si>
    <t>Taxpayers who have Memoranda of Understanding (MOU) with the tax authority and have payments due in March 2020, can opt to defer and reschedule their tax instalment payment.</t>
  </si>
  <si>
    <t>Temporary suspension of some tax obligations such as payroll taxes &amp; payment of outstanding VAT refunds (announced)</t>
  </si>
  <si>
    <t>A supplementary budget of about USD 80 million to support critical sectors such as health and security at the frontline of this pandemic.</t>
  </si>
  <si>
    <t>Delivery of food packages to 1.5 million vulnerable people in Kampala and Wasiko districts.</t>
  </si>
  <si>
    <t>The “Girls Empowering Girls” urban cash transfer and mentoring programmes for adolescent girls, implemented by the Kampala Capital City Authority (KCCA).</t>
  </si>
  <si>
    <t>Restructuring of the Agricultural Credit Facility that is managed by the central bank (announced).</t>
  </si>
  <si>
    <t>USD 1.3 million from Contingency Fund to finance the Ministry of Health Preparedness and Response Plan.</t>
  </si>
  <si>
    <t>Special financing support to the tourism sector (announced).</t>
  </si>
  <si>
    <t>The government has expanded the affordable loans "5-7-9” credit subsidy and guarantee scheme (launched in February 2020).</t>
  </si>
  <si>
    <t>Deduction of the expense of COVID-19 medicine from the calculation of PIT.</t>
  </si>
  <si>
    <t>One-off cash assistance (USD 35) for seniors with low pensions.</t>
  </si>
  <si>
    <t>Extension of deadlines for filing income tax returns and asset tax returns (until 1 July 2020).</t>
  </si>
  <si>
    <t>No land or real estate taxes due for the period from March 1 to April 30.</t>
  </si>
  <si>
    <t>Increase in the thresholds for the simplified taxation regime.</t>
  </si>
  <si>
    <t>Individuals (including the self-employed) are exempted from the social tax from March 1 through May 31,2020.</t>
  </si>
  <si>
    <t>Slight increase in pensions for pensioners with incomes below the threshold UAH 5000, or USD 180; it is also considered to extend this measure to children with disabilities.</t>
  </si>
  <si>
    <t>One-off payment to the current beneficiaries of child disability payments.</t>
  </si>
  <si>
    <t>Employers will be compensated for wages paid to partially furloughed employees, under the provision that pension contributions were paid in the six months prior to the quarantine.</t>
  </si>
  <si>
    <t>Introduction of a new type of entitlement, so called temporary unemployment benefit related to a quarantine.</t>
  </si>
  <si>
    <t>Late payment interest fees for VAT are waived until the end of May</t>
  </si>
  <si>
    <t>Adoption of a holiday for the payment of social security contributions until April 30, 2020.</t>
  </si>
  <si>
    <t>Payment to support individual entrepreneurs with children, for each child up to 10 years.</t>
  </si>
  <si>
    <t>Moratorium on tax audits from March 18 through May 18.</t>
  </si>
  <si>
    <t>Relaxed eligibility requirements for the GMI program to extend duration of payments and enable simplified enrollment online.</t>
  </si>
  <si>
    <t>Simplify administrative requirements for enrollment in the Housing Utilities Subsidy program (energy social assistance). Remove restrictions preventing enrollment for those who lost their jobs as a result of the introduced COVID-19 quarantine measures.</t>
  </si>
  <si>
    <t>VAT and customs duties exemptions for imports of medical equipment connected to addressing the outbreak.</t>
  </si>
  <si>
    <t>Dealing for filing income tax returns extended to July 1.</t>
  </si>
  <si>
    <t>No tax sanctions will apply to breaches of tax laws committed between March 1 and April 30.</t>
  </si>
  <si>
    <t>A top-up of 300% of the salary for medical personnel working with COVID-19 patients.</t>
  </si>
  <si>
    <t>Rent on land is not accrued and paid for the month of March, 2020.</t>
  </si>
  <si>
    <t>Postponement of withholding obligations for firms that intervene directly or indirectly in the supply or demand of land passenger transport services in Uruguay.</t>
  </si>
  <si>
    <t>SMEs and small cooperatives are exempted of 40% of the employer's and employee's social security contributions for taxes accrued between March and April.</t>
  </si>
  <si>
    <t>Rules for claiming the unemployment insurance are being made more flexible, older workers will be subsidized so they do not have to leave home, and assistance to the most vulnerable groups will be expanded. These costs are estimated at USD 400 million.</t>
  </si>
  <si>
    <t>Extension of deadlines to pay CIT.</t>
  </si>
  <si>
    <t>The import and/or export of certain goods will undergo a simplified customs procedure either permanently or temporarily under a tax-free regime, including VAT.</t>
  </si>
  <si>
    <t>Creation of a new tax called "Sanitary Emergency COVID-19 Tax" (COVID-19 Tax), that will be levied on income derived from personal services rendered to the state, departmental governments, autonomous state entities and decentralized services, during the months of April 2020 and May 2020.</t>
  </si>
  <si>
    <t>Deferral of VAT filing and payment obligations for February, March and April liabilities.</t>
  </si>
  <si>
    <t>As a solidarity measure, the salaries of better-paid public officials are being reduced by up to 20%, with the savings directed to the COVID 19 Solidarity Fund.</t>
  </si>
  <si>
    <t>Extension of deadlines for filing tax returns and payment of taxes on notional dividends.</t>
  </si>
  <si>
    <t>Temporary reduction, for year 2020, of the rural real estate tax rate by 18% (announced).</t>
  </si>
  <si>
    <t>Regarding the payment of minimum VAT (applicable to taxpayers whose annual income does not exceed USD 30,800) corresponding to the months of March and April 2020, taxpayers may pay it in six equal and consecutive instalments from May 2020.</t>
  </si>
  <si>
    <t>Extension of the deadlines of the payments of the net wealth tax (NWT) and capital duty.</t>
  </si>
  <si>
    <t>The Social Security Bank (El Banco de Previsión Social (BPS)) is working to implement the new special subsidy for partial unemployment for monthly workers, arranged by the Ministry of Labor and Social Security.</t>
  </si>
  <si>
    <t>Provision of funding to the Small Business Administration (SBA) disaster loans program to support SBA’s administration of loan subsidies that will be made available to entities financially impacted as a result of the coronavirus (US359 billion).</t>
  </si>
  <si>
    <t>An estimated USD 2.3 trillion (around 11% of GDP) Coronavirus Aid, Relief and Economy Security Act (“CARES Act”).</t>
  </si>
  <si>
    <t>The unemployment insurance benefit a recipient receives is increased by USD 600 per week (referred to as Federal Pandemic Unemployment Compensation) and extend the benefits 13 additional weeks. Benefits may vary by state.</t>
  </si>
  <si>
    <t>Temporary increase of the amount of interest expense that businesses are allowed to deduct on their tax returns, by increasing the 30% limitation to 50% of taxable income (with adjustments) for 2019 and 2020.</t>
  </si>
  <si>
    <t>Extension for filing US federal tax returns and making payments for specified affected taxpayers to July 15, 2020.</t>
  </si>
  <si>
    <t>The Families First COVID-19 Response Act allows parents who are caring for children whose schools have closed to have a maximum of 12 weeks of paid family leave. Gig and self-employed workers also get these benefits in the form of a tax credit.</t>
  </si>
  <si>
    <t>Self-employed workers would also qualify for the same level of refundable tax credit to offset wages paid during an illness, with a corresponding lower amount available if the absence from work is used to take care of a family member or provide for a school-aged child who must stay home. The proposed legislation also includes USD 15 million for the IRS to implement the tax credits for paid sick and paid family and medical leave.</t>
  </si>
  <si>
    <t xml:space="preserve">Extension for filing US federal tax returns and making payments for specified affected taxpayers to July 15, 2020. </t>
  </si>
  <si>
    <t>Coverage expansion of private and government provided health insurance to cover testing for SARS-CoV-2 / COVID-19 with no cost-sharing during the emergency period.</t>
  </si>
  <si>
    <t>Additional funding for hospitals and health care infrastructure (USD 100 billion)</t>
  </si>
  <si>
    <t>Acceleration of the ability of companies to recover corporate AMT credits, permitting companies to claim a refund now.</t>
  </si>
  <si>
    <t>Modifies the loss limitation applicable to pass-through businesses and sole proprietors, so the excess business loss limits of $250,000 ($500,000 joint return) for noncorporate taxpayers beings in tax year 2021.</t>
  </si>
  <si>
    <t>Enhanced deductions for improvements made to real property.</t>
  </si>
  <si>
    <t>Employers are to receive a refundable tax credit to offset the cost of providing workers with paid medical leave, according to a bill summary. The amount of qualified sick leave wages taken into account would be USD 511 per worker/day. The credit would offset USD 200 per day of wages for employees who must care for a family members or whose child is home because of a school or daycare closing.</t>
  </si>
  <si>
    <t>Increases the limitations on deductions for charitable contributions.</t>
  </si>
  <si>
    <t>USD 25 billion for expanding virus testing.</t>
  </si>
  <si>
    <t>The federal excise tax is waived on any distilled spirits used for or contained in hand sanitizer that is produced and distributed in a manner consistent with guidance issued by the Food and Drug Administration and is effective for calendar year 2020.</t>
  </si>
  <si>
    <t>USD 75 billion for hospitals.</t>
  </si>
  <si>
    <t>The city of Seattle will provide USD 5 million in grocery vouchers to help families impacted by a COVID-19.</t>
  </si>
  <si>
    <t>Businesses, especially in the hospitality industry, are allowed to write off immediately costs associated with improving facilities.</t>
  </si>
  <si>
    <t>Deferment of federal tax payments without interest or penalties for certain individuals and businesses.</t>
  </si>
  <si>
    <t>Provision of greater funding for nutritional programs and provision of an increase in nutritional benefits for families</t>
  </si>
  <si>
    <t>Allowing a high-deductible health plan (HDHP) with a health savings account (HSA) to cover telehealth services prior to a patient reaching the deductible, increasing access for patients who may have the COVID-19 virus and protecting other patients from potential exposure.</t>
  </si>
  <si>
    <t>Federal student loan obligations have been suspended for 60 days</t>
  </si>
  <si>
    <t>Transfers to households, extended unemployment insurance, food assistance, incentives for firms to maintain employees on payroll, loans and grants for businesses.</t>
  </si>
  <si>
    <t>Provision of funding for international efforts to support global disease detection and emergency response efforts, support humanitarian assistance needs resulting from the coronavirus outbreak, support health systems responding to the coronavirus outbreak overseas, and support economic, security and stabilization efforts (USD 49.9 billion for international assistance (including SDR28 billion for the IMF’s New Arrangement to Borrow).</t>
  </si>
  <si>
    <t>USD 24 billion to provide a food safety net for the most vulnerable.</t>
  </si>
  <si>
    <t>USD 60 billion to provide SBA grants to assist small businesses.</t>
  </si>
  <si>
    <t>A refundable payroll tax credit for 50% of qualified wages up to $10,000 for each employee for qualifying calendar 2020 quarters during the COVID-19 crisis. The credit is available to employers whose (1) operations were fully or partially suspended, due to a COVID-19-related shut-down order, or (2) gross receipts declined by more than 50% when compared to the same quarter in the prior year.</t>
  </si>
  <si>
    <t>Repeals Federal Excise Taxes collected in relation to commercial aviation.</t>
  </si>
  <si>
    <t>USD 250 billion to provide one-time tax rebates to individuals.</t>
  </si>
  <si>
    <t>A NOL arising in a tax year beginning in 2018, 2019, or 2020 can be carried back five years. The provision also temporarily removes the taxable income limitation to allow an NOL to fully offset income.</t>
  </si>
  <si>
    <t>USD 310 billion for additional forgivable SBA loans and guarantees to help small businesses that retain workers.</t>
  </si>
  <si>
    <t>Provide aid to States (minimum of USD 1.25 billion per state) with the most populous states receiving an estimated USD 10 billion each.</t>
  </si>
  <si>
    <t>Support a new Federal Reserve facility that will offer up to USD 4.5 trillion in loans to business, states, and municipalities. Additionally, the legislation provides loans, guarantees and other investments to the airline sector and firms vital to maintaining national security.</t>
  </si>
  <si>
    <t>Recipients of loans to be eligible for loan forgiveness on covered loans in an amount equal to the sum of the costs incurred on or after 15 February, 2020, and on or before 30 June, 2020, due to payroll cost, mortgage interest payments, rent or utility payments.</t>
  </si>
  <si>
    <t>For employers and self-employed individuals, deferral of payment of the employer share of the Social Security tax.</t>
  </si>
  <si>
    <t>Funds to states may be used for the administration of its unemployment compensation law, including ensuring adequate resources in periods of high demand.</t>
  </si>
  <si>
    <t>Adults will get USD 1,200 each and children USD 500 each. The benefit will start decreasing at a rate of USD 5 for every additional USD 100 in income.</t>
  </si>
  <si>
    <t>Allowing patients to use funds in HSAs and Flexible Spending Accounts for the purchase of over-the-counter medical products, including those needed in quarantine and social distancing, without a prescription from a physician.</t>
  </si>
  <si>
    <t>The number of recipients of social benefits to be increased by at least 10%, or 60,000.</t>
  </si>
  <si>
    <t>The deadline for the payment of property tax and land tax of individuals is extended from April 15 to October 15.</t>
  </si>
  <si>
    <t>Individual income tax rates for individual entrepreneurs directly or indirectly engaged in the tourism sector will be reduced by 30% (to be implemented by local governments)</t>
  </si>
  <si>
    <t>The individual income tax payment deadline will be extended.</t>
  </si>
  <si>
    <t>Interest-free deferral of the individual income tax payments on the income received from the renting out of residential immovable property to individuals, and of commercial property to enterprises whose business activities have been suspended due to the COVID-19 pandemic.</t>
  </si>
  <si>
    <t>Financial benefits received from charitable institutions will be exempt from individual income tax.</t>
  </si>
  <si>
    <t>The application of the increased property tax and land tax rates will be suspended in relation to unused production facilities and non-residential buildings, including those identified before 1 April 2020. The suspension will also apply to interest and penalties on liabilities arising from the application of increased tax rates.</t>
  </si>
  <si>
    <t>Additionally, every 14 days an extra USD 500-2,600 per person are to be paid.</t>
  </si>
  <si>
    <t>From 1 April 2020, a mechanism for customs clearance of imported food products in an accelerated manner, including issuing permits before the arrival of goods in the territory of Uzbekistan is introduced.</t>
  </si>
  <si>
    <t>Sick leave is normally paid at the rate of 60-80% salary depending on the employment history. For the duration of quarantine, it is increased to 100% of the salary for everyone and covers parents whose child is in quarantine.</t>
  </si>
  <si>
    <t>The social tax for individual entrepreneurs will be reduced to 50% of the standard calculation index.</t>
  </si>
  <si>
    <t>Expansion of the public works programs (USD 21 million).</t>
  </si>
  <si>
    <t>Interest-free deferral (payment in instalments) for the payment of the simplified tax was extended until 31 December 2020.</t>
  </si>
  <si>
    <t>If a member of the healthcare or medical staff is infected with COVID-19 while dealing with patients, the person receives one-off compensation of USD 10,400. If the infection results in severe health damage or death, then the person or his/her family members receive USD 26,040 as compensation.</t>
  </si>
  <si>
    <t>The tourist tax is suspended between April 1 and July 1.</t>
  </si>
  <si>
    <t>Interest-free loans for the payment of wages to employees of business entities that have suspended their activities in connection with the announcement of quarantine.</t>
  </si>
  <si>
    <t>The water usage tax rate for the purposes of farmland irrigation will be reduced by 50%.</t>
  </si>
  <si>
    <t>Between 1 April and 31 December 2020, for VAT-payers whose turnover on the sale of goods (services) does not exceed UZS 1 billion (USD 99 k) per month and who use electronic invoices may calculate and pay VAT on a quarterly basis.</t>
  </si>
  <si>
    <t>Certain donated funds and goods (services) are deductible for CIT purposes, are exempt from VAT and are not included in the taxable base for the turnover tax.</t>
  </si>
  <si>
    <t>An Anti-Crisis Fund funded by IFIs of UZS10 tln (approx. USD 1 billion) is to be created.</t>
  </si>
  <si>
    <t>Construction materials intended for medical and quarantine facilities, and goods necessary for their functioning, are exempt from customs duties and VAT until 31 December 2020.</t>
  </si>
  <si>
    <t>A working parent (only one of the two) is given paid leave for the duration of schools and kindergartens shutdown without affecting the regular annual paid leave schedule.</t>
  </si>
  <si>
    <t>VAT and customs duty exemption for medical supplies.</t>
  </si>
  <si>
    <t>The real estate tax and land tax payment deadline for individuals will be extended until 15 October 2020</t>
  </si>
  <si>
    <t>Expand funding for healthcare, including for medicines, the costs of quarantines, and a salary supplement for medical employees.</t>
  </si>
  <si>
    <t>Extension of deadline for the remittance of the second quarter liquor license to 17 April 2020.</t>
  </si>
  <si>
    <t>Departure tax of USD 40 paid by all persons departing by air will be reduced to USD 20.</t>
  </si>
  <si>
    <t>Increased health spending.</t>
  </si>
  <si>
    <t>Expansion of social safety net programs.</t>
  </si>
  <si>
    <t>Relief to the hardest-hit sectors (i.e. tourism, transport, and agriculture).</t>
  </si>
  <si>
    <t>Deferred payment of personal income taxes and various license fees.</t>
  </si>
  <si>
    <t>USD 9 million in direct support to the areas of farming, animal husbandry, fishing.</t>
  </si>
  <si>
    <t xml:space="preserve">Extension of deadline for the remittance of the motor vehicle tax to 17 April 2020. </t>
  </si>
  <si>
    <t>Waiving of VAT and duties on health and hygiene products.</t>
  </si>
  <si>
    <t>USD 1.25 million in the form of temporary unemployment relief across economic sectors for active employee registrants.</t>
  </si>
  <si>
    <t>Resident individuals that had already filed and paid their 2019 income tax will receive tax credits in the equivalent amount of 2019, which may be applied in the following years.</t>
  </si>
  <si>
    <t>Residential and commercial rent payments suspended for 6 months (for businesses and persons affected by COVID-19). Landlords will be reimbursed.</t>
  </si>
  <si>
    <t>Increase in deliveries of subsidized food parcels through the CLAP program.</t>
  </si>
  <si>
    <t>Increased monthly cash transfers, plus a one-off transfers (reaching 80% of the population), through existing programs and paid through the Sistema Patria platform.</t>
  </si>
  <si>
    <t>The government will pay payroll for SMEs for six months (March to August), through the same online platform used for social transfers (Sistema Patria platform).</t>
  </si>
  <si>
    <t>Customs and VAT exemption to imports of movable goods needed for dealing with the COVID-19 pandemic.</t>
  </si>
  <si>
    <t>Income tax exemption for resident individuals whose normal salary or income from their activity do not exceed the amount equivalent to 300% of the minimum wages in fiscal year 2019.</t>
  </si>
  <si>
    <t>Water and sewerage charges have been suspended for one month.</t>
  </si>
  <si>
    <t>Food supplies delivered to over 800 families.</t>
  </si>
  <si>
    <t>Employees, small/household businesses that have had to suspend operation would also be supported with VND1 million per month. The allowances would be provided over at least three months (until June), with the total estimated at VND28-30 trillion (USD 1.2- 1.3 billion).</t>
  </si>
  <si>
    <t>The government will pay payroll for SMEs for six months (March to August), through the same online platform used for social transfers (Sistema Patria platform)</t>
  </si>
  <si>
    <t>Proposal to raise personal PIT deduction starting in July.</t>
  </si>
  <si>
    <t>Payment of VAT and CIT tax obligations and of land rental fees is deferred by 5 months.</t>
  </si>
  <si>
    <t>Each poor household will get a monthly allowance of VND1 million (USD 43), near-poor household get VND 500,000 per month, while social protection beneficiaries would receive VND500,000 per month. Monthly cash transfers would be provided from April to June.</t>
  </si>
  <si>
    <t>Workers are allowed to defer (up to 12 months) contributions to the pension fund and survivorship fund without interest penalty.</t>
  </si>
  <si>
    <t>Deferrals of social contribution payments for all affected businesses by end of 2020. Affected business are also suspended from making contribution to Labor Union fund.</t>
  </si>
  <si>
    <t>Tax exemptions for medical equipment.</t>
  </si>
  <si>
    <t>Payment of PIT tax obligations is deferred to year-end.</t>
  </si>
  <si>
    <t>Local government will cover all expenses related to living, testing and medical treatment for all Vietnamese citizens who were institutionally quarantined in heavily affected cities like Ha Noi and Ho Chi Minh City.</t>
  </si>
  <si>
    <t>COVID-19 tests are analyzed in the French special collectivity of New Caledonia as needed.</t>
  </si>
  <si>
    <t>The Vanuatu National Provident Fund (VNPF) offered Hardship Loans.</t>
  </si>
  <si>
    <t>Expansion of health facilities, restocking personal protective equipment and supplies, and further training healthcare workers, especially in Port Vila; and spending on community education and awareness.</t>
  </si>
  <si>
    <t>A first-stage fiscal package worth 4.4 billion vatu (roughly 4.5% of GDP) included the Employment Stabilization Payment (reimbursing employers up to 30,000 vatu per employee per month for 4 months; plus an additional 15% to the employer); support to the transport sector to facilitate farmers’ access to major market centers such as Port Vila and Luganville; secondary school tuition fees are suspended for 2020.</t>
  </si>
  <si>
    <t>SMEs (turnover of less than 200 million vatu) will also receive the value of their business license fees.</t>
  </si>
  <si>
    <t>Reduction in the utility prices (electricity and water).</t>
  </si>
  <si>
    <t>Six-month moratorium on pension contributions for the hospitality sector.</t>
  </si>
  <si>
    <t>$300 one-off special pension to be added to the next monthly pension of $145 tala.</t>
  </si>
  <si>
    <t>Duty concessions to be applied to an expanded list of agricultural and fishing materials.</t>
  </si>
  <si>
    <t>A grace period of three months to be applied for all loan payments.</t>
  </si>
  <si>
    <t>A temporary exemption on import duties on most commonly bought food items for households.</t>
  </si>
  <si>
    <t>Payment of an additional sum of thirty (EUR30) Euros per month to all beneficiaries of social assistance and pension schemes who receive a monthly payment lower than EUR100, for April, May and June, provided that they are beneficiaries of only one scheme.</t>
  </si>
  <si>
    <t>Deferral of public utilities payments until end of April.</t>
  </si>
  <si>
    <t>EUR 6 million to the health ministry.</t>
  </si>
  <si>
    <t>Early payment of farming grants and subsidies is planned.</t>
  </si>
  <si>
    <t>The invoicing payment of the first instalment of the immovable property tax will be postponed.</t>
  </si>
  <si>
    <t>Deadline for filing PIT and payment will be extended from 31 March to 30 April 2020.</t>
  </si>
  <si>
    <t>Early payment of pensions (EUR 35 million monthly).</t>
  </si>
  <si>
    <t>Deadline for filing CIT and VAT returns and payment of the relevant taxes will be extended from 31 March to 30 April 2020.</t>
  </si>
  <si>
    <t>Removal of VAT on imports of wheat and flour.</t>
  </si>
  <si>
    <t>Rent subsidy up to 50% of the rent value for small and medium enterprises for April and May, a measure amounting to EUR12M.</t>
  </si>
  <si>
    <t>Payment of monthly assistance in the amount of EUR130 to citizens who lose their jobs due to the public health emergency situation, for April, May and June, amounting up to EUR4M.</t>
  </si>
  <si>
    <t>Early payment of social assistance benefits.</t>
  </si>
  <si>
    <t>Ministry of Health has received respirators and medical safety tools from the World Bank, through the World Health Organization.</t>
  </si>
  <si>
    <t>Ministry of Health has provided medical equipment to quarantine centers in some governorates.</t>
  </si>
  <si>
    <t>R200 million available to assist SMEs in the tourism and hospitality sector who are under particular stress due to the new travel restrictions.</t>
  </si>
  <si>
    <t>The South African Social Security Agency (SASSA) will provide early payments of social grants to older persons and persons with disabilities.</t>
  </si>
  <si>
    <t>Additional funds are being made available for the health response to COVID-19.</t>
  </si>
  <si>
    <t>The filing and payment date for carbon tax will be delayed to 31 October 2020.</t>
  </si>
  <si>
    <t>The South African government is exploring the temporary reduction of employer and employee contributions to the Unemployment Insurance Fund and employer contributions to the Skill Development Fund.</t>
  </si>
  <si>
    <t xml:space="preserve">Support municipal provision of emergency water supply, increased sanitation in public transport, and food and shelter for the homeless. </t>
  </si>
  <si>
    <t>The Child Support Grant will be increased by R300 (USD 13) in May and R500 (USD 26) per month from June to October.</t>
  </si>
  <si>
    <t>The Old Age Grant (or pension) and the Disability Grant will be increased by R250 per month from May to October.</t>
  </si>
  <si>
    <t>R3 billion for industrial funding to address the situation of vulnerable firms and to fast-track financing for companies critical to efforts to fight the virus and its economic impact.</t>
  </si>
  <si>
    <t>SMEs may defer certain tax liabilities.</t>
  </si>
  <si>
    <t>A 4-month holiday in respect of the companies' skills development levy contributions.</t>
  </si>
  <si>
    <t>Donations to the COVID-19 Solidarity Fund will allow an additional deduction (up to 10%) from taxpayers' taxable income.</t>
  </si>
  <si>
    <t>Tax compliant businesses with a turnover of less than R100 million will be allowed to delay 35% of their pay-as-you-earn liabilities over the next four months and a portion of their provisional corporate income tax payments without penalties or interest over the next six months. Same benefit can be applied to large taxpayers on a case-by-case basis.</t>
  </si>
  <si>
    <t>The South African Revenue Service will also work towards accelerating the payment of employment tax incentive reimbursements from twice a year towards monthly payments.</t>
  </si>
  <si>
    <t>A new 6-month COVID-19 grant was also created to cover unemployed workers that do not receive grants or UIF benefits and the numbers of food parcels for distribution was increased.</t>
  </si>
  <si>
    <t>Employees will receive wage payment through the Temporary Employee Relief Scheme, which will enable companies to pay employees directly during this period and avoid retrenchment.</t>
  </si>
  <si>
    <t xml:space="preserve">Acceleration of reimbursements and tax credits and </t>
  </si>
  <si>
    <t>Workers who will be affected by the 21-day lockdown or become ill during the outbreak will receive government assistance.</t>
  </si>
  <si>
    <t>The most vulnerable families will receive temporarily higher social grant amounts for the next six months.</t>
  </si>
  <si>
    <t>Payment of excise taxes on alcoholic beverages and tobacco products due in May 2020 and June 2020 will be deferred by 90 days for excise-compliant businesses.</t>
  </si>
  <si>
    <t>Monthly employment tax incentive (ETI) claim from ZAR 500 per month to ZAR 750 per month for private sector employees earning below ZAR 6,500.</t>
  </si>
  <si>
    <t>Full rebate of customs duty and import VAT exemption on certain essential goods.</t>
  </si>
  <si>
    <t>Threshold for monthly payroll deduction has been increased for COVID-19 donations.</t>
  </si>
  <si>
    <t>Any employee who falls ill through exposure at their workplace will be paid through the Compensation Fund.</t>
  </si>
  <si>
    <t>A new loan guarantee scheme will help companies with turnover below a certain threshold to get bank financing for the payment of operating expenses.</t>
  </si>
  <si>
    <t>R500 million available immediately to assist small and medium enterprises that are in distress through a simplified application process.</t>
  </si>
  <si>
    <t>Waiver for tax penalties and fees on the outstanding tax liabilities resulting from COVID-19.</t>
  </si>
  <si>
    <t>Suspension of import duties on the importation of concentrates in the mining sector.</t>
  </si>
  <si>
    <t>An Epidemic Preparedness Fund was created amounting to 57 million kwacha (0.02% of GDP) and a COVID-19 Contingency and Response Plan was approved with 659 million kwacha (0.2% of GDP).</t>
  </si>
  <si>
    <t>Suspension of export duty on precious metals and crocodile skin.</t>
  </si>
  <si>
    <t>400 doctors and 3000 paramedics were recruited to fight the COVID-19 pandemic.</t>
  </si>
  <si>
    <t>Suspension of customs duties and VAT on some medical supplies and medical related commodities.</t>
  </si>
  <si>
    <t>Waiving charges for person-to-person e-money transaction values of up to ZMW 150 by all electronic money issuers.</t>
  </si>
  <si>
    <t>4,000 additional medical personnel.</t>
  </si>
  <si>
    <t>Rebate of VAT and customs duty on importation of various materials related to the fight against COVID-19.</t>
  </si>
  <si>
    <t>ZW$100 million and USD 2 million to fight against COVID-19.</t>
  </si>
  <si>
    <t>Suspension of duties and taxes on various goods and services related to COVID-19 have been suspended.</t>
  </si>
  <si>
    <t>ZW$200 million (approximately USD 550,000) per month will be set aside for the next three months for an emergency cash transfer program reaching one million vulnerable households.</t>
  </si>
  <si>
    <t>Extension of deadline payment of corporate taxes (waiving interest and penalties).</t>
  </si>
  <si>
    <t>Targetability</t>
  </si>
  <si>
    <t>Speed</t>
  </si>
  <si>
    <t>Abuse_Resistance</t>
  </si>
  <si>
    <t>Affordability</t>
  </si>
  <si>
    <t>Predictability_Cost_Control</t>
  </si>
  <si>
    <t>Reversibility</t>
  </si>
  <si>
    <t>Scalability</t>
  </si>
  <si>
    <t>Administrative_Complexity</t>
  </si>
  <si>
    <t>Resilience_Health_Measures</t>
  </si>
  <si>
    <t>Country_Code</t>
  </si>
  <si>
    <t>ABW</t>
  </si>
  <si>
    <t>AFG</t>
  </si>
  <si>
    <t>AGO</t>
  </si>
  <si>
    <t>AIA</t>
  </si>
  <si>
    <t>ALB</t>
  </si>
  <si>
    <t>ARE</t>
  </si>
  <si>
    <t>ARG</t>
  </si>
  <si>
    <t>ARM</t>
  </si>
  <si>
    <t>ATG</t>
  </si>
  <si>
    <t>AUS</t>
  </si>
  <si>
    <t>AUT</t>
  </si>
  <si>
    <t>AZE</t>
  </si>
  <si>
    <t>BEL</t>
  </si>
  <si>
    <t>BEN</t>
  </si>
  <si>
    <t>BFA</t>
  </si>
  <si>
    <t>BGD</t>
  </si>
  <si>
    <t>BGR</t>
  </si>
  <si>
    <t>BHR</t>
  </si>
  <si>
    <t>BHS</t>
  </si>
  <si>
    <t>BIH</t>
  </si>
  <si>
    <t>BLR</t>
  </si>
  <si>
    <t>BLZ</t>
  </si>
  <si>
    <t>BMU</t>
  </si>
  <si>
    <t>BOL</t>
  </si>
  <si>
    <t>BRA</t>
  </si>
  <si>
    <t>BRB</t>
  </si>
  <si>
    <t>BRN</t>
  </si>
  <si>
    <t>BTN</t>
  </si>
  <si>
    <t>BWA</t>
  </si>
  <si>
    <t>CAF</t>
  </si>
  <si>
    <t>CAN</t>
  </si>
  <si>
    <t>CHE</t>
  </si>
  <si>
    <t>CHL</t>
  </si>
  <si>
    <t>CHN</t>
  </si>
  <si>
    <t>CIV</t>
  </si>
  <si>
    <t>CMR</t>
  </si>
  <si>
    <t>COD</t>
  </si>
  <si>
    <t>COG</t>
  </si>
  <si>
    <t>COK</t>
  </si>
  <si>
    <t>COL</t>
  </si>
  <si>
    <t>COM</t>
  </si>
  <si>
    <t>CPV</t>
  </si>
  <si>
    <t>CRI</t>
  </si>
  <si>
    <t>CYM</t>
  </si>
  <si>
    <t>CYP</t>
  </si>
  <si>
    <t>CZE</t>
  </si>
  <si>
    <t>DEU</t>
  </si>
  <si>
    <t>DMA</t>
  </si>
  <si>
    <t>DNK</t>
  </si>
  <si>
    <t>DOM</t>
  </si>
  <si>
    <t>DZA</t>
  </si>
  <si>
    <t>ECU</t>
  </si>
  <si>
    <t>EGY</t>
  </si>
  <si>
    <t>ESP</t>
  </si>
  <si>
    <t>EST</t>
  </si>
  <si>
    <t>ETH</t>
  </si>
  <si>
    <t>FIN</t>
  </si>
  <si>
    <t>FJI</t>
  </si>
  <si>
    <t>FRA</t>
  </si>
  <si>
    <t>GAB</t>
  </si>
  <si>
    <t>GBR</t>
  </si>
  <si>
    <t>GEO</t>
  </si>
  <si>
    <t>GGY</t>
  </si>
  <si>
    <t>GHA</t>
  </si>
  <si>
    <t>GIN</t>
  </si>
  <si>
    <t>GMB</t>
  </si>
  <si>
    <t>GNB</t>
  </si>
  <si>
    <t>GNQ</t>
  </si>
  <si>
    <t>GRC</t>
  </si>
  <si>
    <t>GRD</t>
  </si>
  <si>
    <t>GTM</t>
  </si>
  <si>
    <t>GUY</t>
  </si>
  <si>
    <t>HKG</t>
  </si>
  <si>
    <t>HND</t>
  </si>
  <si>
    <t>HRV</t>
  </si>
  <si>
    <t>HTI</t>
  </si>
  <si>
    <t>HUN</t>
  </si>
  <si>
    <t>IDN</t>
  </si>
  <si>
    <t>IMN</t>
  </si>
  <si>
    <t>IND</t>
  </si>
  <si>
    <t>IRL</t>
  </si>
  <si>
    <t>IRN</t>
  </si>
  <si>
    <t>IRQ</t>
  </si>
  <si>
    <t>ISL</t>
  </si>
  <si>
    <t>ISR</t>
  </si>
  <si>
    <t>ITA</t>
  </si>
  <si>
    <t>JAM</t>
  </si>
  <si>
    <t>JEY</t>
  </si>
  <si>
    <t>JOR</t>
  </si>
  <si>
    <t>JPN</t>
  </si>
  <si>
    <t>KAZ</t>
  </si>
  <si>
    <t>KEN</t>
  </si>
  <si>
    <t>KGZ</t>
  </si>
  <si>
    <t>KHM</t>
  </si>
  <si>
    <t>KNA</t>
  </si>
  <si>
    <t>KOR</t>
  </si>
  <si>
    <t>KWT</t>
  </si>
  <si>
    <t>LAO</t>
  </si>
  <si>
    <t>LBN</t>
  </si>
  <si>
    <t>LBR</t>
  </si>
  <si>
    <t>LBY</t>
  </si>
  <si>
    <t>LCA</t>
  </si>
  <si>
    <t>LKA</t>
  </si>
  <si>
    <t>LSO</t>
  </si>
  <si>
    <t>LTU</t>
  </si>
  <si>
    <t>LUX</t>
  </si>
  <si>
    <t>LVA</t>
  </si>
  <si>
    <t>MAC</t>
  </si>
  <si>
    <t>MAR</t>
  </si>
  <si>
    <t>MCO</t>
  </si>
  <si>
    <t>MDA</t>
  </si>
  <si>
    <t>MDG</t>
  </si>
  <si>
    <t>MDV</t>
  </si>
  <si>
    <t>MEX</t>
  </si>
  <si>
    <t>MHL</t>
  </si>
  <si>
    <t>MKD</t>
  </si>
  <si>
    <t>MLI</t>
  </si>
  <si>
    <t>MLT</t>
  </si>
  <si>
    <t>MMR</t>
  </si>
  <si>
    <t>MNE</t>
  </si>
  <si>
    <t>MNG</t>
  </si>
  <si>
    <t>MOZ</t>
  </si>
  <si>
    <t>MRT</t>
  </si>
  <si>
    <t>MSR</t>
  </si>
  <si>
    <t>MUS</t>
  </si>
  <si>
    <t>MWI</t>
  </si>
  <si>
    <t>MYS</t>
  </si>
  <si>
    <t>NAM</t>
  </si>
  <si>
    <t>NER</t>
  </si>
  <si>
    <t>NGA</t>
  </si>
  <si>
    <t>NIC</t>
  </si>
  <si>
    <t>NLD</t>
  </si>
  <si>
    <t>NOR</t>
  </si>
  <si>
    <t>NPL</t>
  </si>
  <si>
    <t>NRU</t>
  </si>
  <si>
    <t>NZL</t>
  </si>
  <si>
    <t>OMN</t>
  </si>
  <si>
    <t>PAK</t>
  </si>
  <si>
    <t>PAN</t>
  </si>
  <si>
    <t>PER</t>
  </si>
  <si>
    <t>PHL</t>
  </si>
  <si>
    <t>PLW</t>
  </si>
  <si>
    <t>PNG</t>
  </si>
  <si>
    <t>POL</t>
  </si>
  <si>
    <t>PRI</t>
  </si>
  <si>
    <t>PRT</t>
  </si>
  <si>
    <t>PRY</t>
  </si>
  <si>
    <t>PSE</t>
  </si>
  <si>
    <t>QAT</t>
  </si>
  <si>
    <t>ROU</t>
  </si>
  <si>
    <t>RUS</t>
  </si>
  <si>
    <t>RWA</t>
  </si>
  <si>
    <t>SAU</t>
  </si>
  <si>
    <t>SDN</t>
  </si>
  <si>
    <t>SEN</t>
  </si>
  <si>
    <t>SGP</t>
  </si>
  <si>
    <t>SLB</t>
  </si>
  <si>
    <t>SLE</t>
  </si>
  <si>
    <t>SLV</t>
  </si>
  <si>
    <t>SMR</t>
  </si>
  <si>
    <t>SOM</t>
  </si>
  <si>
    <t>SRB</t>
  </si>
  <si>
    <t>STP</t>
  </si>
  <si>
    <t>SUR</t>
  </si>
  <si>
    <t>SVK</t>
  </si>
  <si>
    <t>SVN</t>
  </si>
  <si>
    <t>SWE</t>
  </si>
  <si>
    <t>SWZ</t>
  </si>
  <si>
    <t>SXM</t>
  </si>
  <si>
    <t>SYC</t>
  </si>
  <si>
    <t>TCA</t>
  </si>
  <si>
    <t>TCD</t>
  </si>
  <si>
    <t>TGO</t>
  </si>
  <si>
    <t>THA</t>
  </si>
  <si>
    <t>TJK</t>
  </si>
  <si>
    <t>TLS</t>
  </si>
  <si>
    <t>TON</t>
  </si>
  <si>
    <t>TTO</t>
  </si>
  <si>
    <t>TUN</t>
  </si>
  <si>
    <t>TUR</t>
  </si>
  <si>
    <t>TUV</t>
  </si>
  <si>
    <t>TWN</t>
  </si>
  <si>
    <t>UGA</t>
  </si>
  <si>
    <t>UKR</t>
  </si>
  <si>
    <t>URY</t>
  </si>
  <si>
    <t>USA</t>
  </si>
  <si>
    <t>UZB</t>
  </si>
  <si>
    <t>VCT</t>
  </si>
  <si>
    <t>VEN</t>
  </si>
  <si>
    <t>VGB</t>
  </si>
  <si>
    <t>VNM</t>
  </si>
  <si>
    <t>VUT</t>
  </si>
  <si>
    <t>WSM</t>
  </si>
  <si>
    <t>XKX</t>
  </si>
  <si>
    <t>YEM</t>
  </si>
  <si>
    <t>ZAF</t>
  </si>
  <si>
    <t>ZMB</t>
  </si>
  <si>
    <t>ZWE</t>
  </si>
  <si>
    <t>Reg</t>
  </si>
  <si>
    <t>Europe &amp; Central Asia</t>
  </si>
  <si>
    <t>Latin America &amp; the Caribbean</t>
  </si>
  <si>
    <t>South Asia</t>
  </si>
  <si>
    <t>Sub-Saharan Africa</t>
  </si>
  <si>
    <t>Middle East &amp; North Africa</t>
  </si>
  <si>
    <t>East Asia &amp; Pacific</t>
  </si>
  <si>
    <t>North America</t>
  </si>
  <si>
    <t>Lendingcategory</t>
  </si>
  <si>
    <t>None</t>
  </si>
  <si>
    <t>IDA</t>
  </si>
  <si>
    <t>IBRD</t>
  </si>
  <si>
    <t>Blend</t>
  </si>
  <si>
    <t>Incomelevel</t>
  </si>
  <si>
    <t>High Income</t>
  </si>
  <si>
    <t>Low Income</t>
  </si>
  <si>
    <t>Lower Middle Income</t>
  </si>
  <si>
    <t>Upper Middle Income</t>
  </si>
  <si>
    <t>FCV</t>
  </si>
  <si>
    <t>ermrating</t>
  </si>
  <si>
    <t>Targetability (converted)</t>
  </si>
  <si>
    <t>Speed (converted)</t>
  </si>
  <si>
    <t>Abuse_Resistance (converted)</t>
  </si>
  <si>
    <t>Affordability (converted)</t>
  </si>
  <si>
    <t>Predictability_Cost_Control (converted)</t>
  </si>
  <si>
    <t>Reversibility (converted)</t>
  </si>
  <si>
    <t>Scalability (converted)</t>
  </si>
  <si>
    <t>Administrative_Complexity (converted)</t>
  </si>
  <si>
    <t>Resilience_Health_Measures (converted)</t>
  </si>
  <si>
    <t>All Regions</t>
  </si>
  <si>
    <t>All Income Levels</t>
  </si>
  <si>
    <t>All Lending Categories</t>
  </si>
  <si>
    <t>IDA/Blend only</t>
  </si>
  <si>
    <t>IBRD only</t>
  </si>
  <si>
    <t>Neither</t>
  </si>
  <si>
    <t>All</t>
  </si>
  <si>
    <t>Data!$AJ:$AJ</t>
  </si>
  <si>
    <t>Data!$AG:$AG</t>
  </si>
  <si>
    <t>Data!$AH:$AH</t>
  </si>
  <si>
    <t>Data!$AI:$AI</t>
  </si>
  <si>
    <t>Neither IDA nor IBRD</t>
  </si>
  <si>
    <t>All Countries</t>
  </si>
  <si>
    <t>Revenue Measures to protect businesses</t>
  </si>
  <si>
    <t>Revenue Measures to protect individuals</t>
  </si>
  <si>
    <t>Revenue Measures to promote availability of medical items</t>
  </si>
  <si>
    <t>Revenue Measures to boost consumption / demand</t>
  </si>
  <si>
    <t>Health Expenditures measures</t>
  </si>
  <si>
    <t>Expenditure Measures for cash transfers to individuals</t>
  </si>
  <si>
    <t>Credit and equity measures</t>
  </si>
  <si>
    <t>Accelerated asset depreciation (CIT)</t>
  </si>
  <si>
    <t>Tax amnesty / incentives</t>
  </si>
  <si>
    <t>Suspend audit activities</t>
  </si>
  <si>
    <t>Expansion of human resources</t>
  </si>
  <si>
    <t>Direct cash transfers for individuals</t>
  </si>
  <si>
    <t>Policy category</t>
  </si>
  <si>
    <t>Revenue Measures to raise revenue</t>
  </si>
  <si>
    <t>Expenditure Measures for businesses</t>
  </si>
  <si>
    <t>Other Policy</t>
  </si>
  <si>
    <t>Other measures</t>
  </si>
  <si>
    <t>FCV:</t>
  </si>
  <si>
    <t>List of Selected Countries</t>
  </si>
  <si>
    <t>Selected Country Ranker</t>
  </si>
  <si>
    <t>Region location</t>
  </si>
  <si>
    <t>Lending location</t>
  </si>
  <si>
    <t>Income location</t>
  </si>
  <si>
    <t>FCV location</t>
  </si>
  <si>
    <t>Country location</t>
  </si>
  <si>
    <t>Number</t>
  </si>
  <si>
    <t>Extend loss carry-forward (CIT)</t>
  </si>
  <si>
    <t>Tax credits</t>
  </si>
  <si>
    <t>Deferral of tax filing</t>
  </si>
  <si>
    <t>Deferral of tax payments</t>
  </si>
  <si>
    <t>Tax rate reduction</t>
  </si>
  <si>
    <t>Accelerating refunds</t>
  </si>
  <si>
    <t>Lower advance payment</t>
  </si>
  <si>
    <t>Suspend debt collection</t>
  </si>
  <si>
    <t>Broaden tax deductibility</t>
  </si>
  <si>
    <t>Lower tax rates for medical items</t>
  </si>
  <si>
    <t>Lower tax rates</t>
  </si>
  <si>
    <t>Supply of low cost medical items</t>
  </si>
  <si>
    <t>Supply of high cost medical items</t>
  </si>
  <si>
    <t>Targeted infrastructure investments</t>
  </si>
  <si>
    <t>Expansion of unemployment benefits</t>
  </si>
  <si>
    <t>Temporary expansion of existing benefits</t>
  </si>
  <si>
    <t>Supplementary ad hoc programs</t>
  </si>
  <si>
    <t>Wage compensation/ enhanced paid leave</t>
  </si>
  <si>
    <t>Preferential loans to firms</t>
  </si>
  <si>
    <t>One-off grants</t>
  </si>
  <si>
    <t>Preferential loans to households</t>
  </si>
  <si>
    <t>Revenue increase</t>
  </si>
  <si>
    <t>Income support</t>
  </si>
  <si>
    <t>Tax exemption/waiver/suspension</t>
  </si>
  <si>
    <t>Other</t>
  </si>
  <si>
    <t>General</t>
  </si>
  <si>
    <t>Country2</t>
  </si>
  <si>
    <t>Revenue Measures to protect businesses: Accelerated asset depreciation (CIT)</t>
  </si>
  <si>
    <t>Revenue Measures to protect businesses: Extend loss carry-forward (CIT)</t>
  </si>
  <si>
    <t>Revenue Measures to protect businesses: Broaden tax deductibility</t>
  </si>
  <si>
    <t>Revenue Measures to protect businesses: Tax credits</t>
  </si>
  <si>
    <t>Revenue Measures to protect businesses: Deferral of tax filing</t>
  </si>
  <si>
    <t>Revenue Measures to protect businesses: Deferral of tax payments</t>
  </si>
  <si>
    <t>Revenue Measures to protect businesses: Tax rate reduction</t>
  </si>
  <si>
    <t>Revenue Measures to protect businesses: Tax amnesty / incentives</t>
  </si>
  <si>
    <t>Revenue Measures to protect businesses: Accelerating refunds</t>
  </si>
  <si>
    <t>Revenue Measures to protect businesses: Lower advance payment</t>
  </si>
  <si>
    <t>Revenue Measures to protect businesses: Suspend debt collection</t>
  </si>
  <si>
    <t>Revenue Measures to protect businesses: Suspend audit activities</t>
  </si>
  <si>
    <t>Revenue Measures to protect businesses: Tax exemption/waiver/suspension</t>
  </si>
  <si>
    <t>Revenue Measures to protect businesses: Other</t>
  </si>
  <si>
    <t>Revenue Measures to protect individuals: Deferral of tax filing</t>
  </si>
  <si>
    <t>Revenue Measures to protect individuals: Deferral of tax payments</t>
  </si>
  <si>
    <t>Revenue Measures to protect individuals: Tax rate reduction</t>
  </si>
  <si>
    <t>Revenue Measures to protect individuals: Tax amnesty / incentives</t>
  </si>
  <si>
    <t>Revenue Measures to protect individuals: Broaden tax deductibility</t>
  </si>
  <si>
    <t>Revenue Measures to protect individuals: Tax credits</t>
  </si>
  <si>
    <t>Revenue Measures to protect individuals: Tax exemption/waiver/suspension</t>
  </si>
  <si>
    <t>Revenue Measures to protect individuals: Other</t>
  </si>
  <si>
    <t>Revenue Measures to promote availability of medical items: Lower tax rates for medical items</t>
  </si>
  <si>
    <t>Revenue Measures to promote availability of medical items: Tax exemption/waiver/suspension</t>
  </si>
  <si>
    <t>Revenue Measures to promote availability of medical items: Other</t>
  </si>
  <si>
    <t>Revenue Measures to boost consumption / demand: Lower tax rates</t>
  </si>
  <si>
    <t>Revenue Measures to boost consumption / demand: Tax exemption/waiver/suspension</t>
  </si>
  <si>
    <t>Revenue Measures to boost consumption / demand: Other</t>
  </si>
  <si>
    <t>Health Expenditures measures: Supply of low cost medical items</t>
  </si>
  <si>
    <t>Health Expenditures measures: Supply of high cost medical items</t>
  </si>
  <si>
    <t>Health Expenditures measures: Targeted infrastructure investments</t>
  </si>
  <si>
    <t>Health Expenditures measures: Expansion of human resources</t>
  </si>
  <si>
    <t>Health Expenditures measures: General</t>
  </si>
  <si>
    <t>Expenditure Measures for cash transfers to individuals: Direct cash transfers for individuals</t>
  </si>
  <si>
    <t>Expenditure Measures for cash transfers to individuals: Expansion of unemployment benefits</t>
  </si>
  <si>
    <t>Expenditure Measures for cash transfers to individuals: Temporary expansion of existing benefits</t>
  </si>
  <si>
    <t>Expenditure Measures for cash transfers to individuals: Supplementary ad hoc programs</t>
  </si>
  <si>
    <t>Expenditure Measures for cash transfers to individuals: Wage compensation/ enhanced paid leave</t>
  </si>
  <si>
    <t>Expenditure Measures for cash transfers to individuals: Other</t>
  </si>
  <si>
    <t>Credit and equity measures: Preferential loans to firms</t>
  </si>
  <si>
    <t>Credit and equity measures: One-off grants</t>
  </si>
  <si>
    <t>Credit and equity measures: Preferential loans to households</t>
  </si>
  <si>
    <t>Credit and equity measures: Other</t>
  </si>
  <si>
    <t>None chosen</t>
  </si>
  <si>
    <t>Data!$B:$B</t>
  </si>
  <si>
    <t>Data!$AT:$AT</t>
  </si>
  <si>
    <t>IDA/Blend</t>
  </si>
  <si>
    <t>Non IDA/IBRD</t>
  </si>
  <si>
    <t>aggregate</t>
  </si>
  <si>
    <t>granular</t>
  </si>
  <si>
    <t>Title:</t>
  </si>
  <si>
    <t>Data!$Q:$Q</t>
  </si>
  <si>
    <t>Data!$O:$O</t>
  </si>
  <si>
    <t>Non-FCV</t>
  </si>
  <si>
    <t>Data!$R:$R</t>
  </si>
  <si>
    <t>by Lending Category</t>
  </si>
  <si>
    <t>by Income Group</t>
  </si>
  <si>
    <t>by Region</t>
  </si>
  <si>
    <t>by FCV Status</t>
  </si>
  <si>
    <t>Total number of this policy type</t>
  </si>
  <si>
    <t>Share of total policies that are this policy type</t>
  </si>
  <si>
    <t>Total</t>
  </si>
  <si>
    <t>Share</t>
  </si>
  <si>
    <t>Used data</t>
  </si>
  <si>
    <t>Percent of total policies</t>
  </si>
  <si>
    <t>Number of policies</t>
  </si>
  <si>
    <t>ECA</t>
  </si>
  <si>
    <t>LAC</t>
  </si>
  <si>
    <t>SA</t>
  </si>
  <si>
    <t>SSA</t>
  </si>
  <si>
    <t>MENA</t>
  </si>
  <si>
    <t>EAP</t>
  </si>
  <si>
    <t>NA</t>
  </si>
  <si>
    <t>Data!$V:$V</t>
  </si>
  <si>
    <t>Data!$W:$W</t>
  </si>
  <si>
    <t>Data!$X:$X</t>
  </si>
  <si>
    <t>Data!$Y:$Y</t>
  </si>
  <si>
    <t>Data!$Z:$Z</t>
  </si>
  <si>
    <t>Data!$AA:$AA</t>
  </si>
  <si>
    <t>Data!$AB:$AB</t>
  </si>
  <si>
    <t>Data!$AC:$AC</t>
  </si>
  <si>
    <t>Data!$AD:$AD</t>
  </si>
  <si>
    <t>Abuse Resistance</t>
  </si>
  <si>
    <t>Predictability and Cost Control</t>
  </si>
  <si>
    <t>Administrative Complexity</t>
  </si>
  <si>
    <t>Resilience to Health Measures</t>
  </si>
  <si>
    <t>Dimension</t>
  </si>
  <si>
    <t>Subcategory (clean)</t>
  </si>
  <si>
    <t>First of country row (requires sorting alphabetically by country)</t>
  </si>
  <si>
    <t>AU = 1 for unique country</t>
  </si>
  <si>
    <t>WGI</t>
  </si>
  <si>
    <t>fiscal balance</t>
  </si>
  <si>
    <t>U</t>
  </si>
  <si>
    <t>T</t>
  </si>
  <si>
    <t>S</t>
  </si>
  <si>
    <t>Data!$U:$U</t>
  </si>
  <si>
    <t>Data!$T:$T</t>
  </si>
  <si>
    <t>Data!$S:$S</t>
  </si>
  <si>
    <t>Lending</t>
  </si>
  <si>
    <t>Income</t>
  </si>
  <si>
    <t>Statistically insignificant difference</t>
  </si>
  <si>
    <t>Significant at the 10% level</t>
  </si>
  <si>
    <t>Significant at the 5% level</t>
  </si>
  <si>
    <t>Significant at the 1% level</t>
  </si>
  <si>
    <t>LIC</t>
  </si>
  <si>
    <t>LMIC</t>
  </si>
  <si>
    <t>UMIC</t>
  </si>
  <si>
    <t>HIC</t>
  </si>
  <si>
    <t>Whole World</t>
  </si>
  <si>
    <t>policy 1</t>
  </si>
  <si>
    <t>policy 2</t>
  </si>
  <si>
    <t>Average of all policies</t>
  </si>
  <si>
    <t>Aggregate categories</t>
  </si>
  <si>
    <t>Actually using…</t>
  </si>
  <si>
    <t>rank</t>
  </si>
  <si>
    <t>rownum</t>
  </si>
  <si>
    <t>nth of rank</t>
  </si>
  <si>
    <t>1s</t>
  </si>
  <si>
    <t>2s</t>
  </si>
  <si>
    <t>3s</t>
  </si>
  <si>
    <t>4s</t>
  </si>
  <si>
    <t># of policies</t>
  </si>
  <si>
    <t>5s</t>
  </si>
  <si>
    <t>% of total</t>
  </si>
  <si>
    <t>% of total policies</t>
  </si>
  <si>
    <t>No Selection</t>
  </si>
  <si>
    <t>Rank</t>
  </si>
  <si>
    <t>"No data"</t>
  </si>
  <si>
    <t>Ranking same averages---locator</t>
  </si>
  <si>
    <t>Remove health measures from sample?</t>
  </si>
  <si>
    <t>Including Health Measures</t>
  </si>
  <si>
    <t>Not including health measures</t>
  </si>
  <si>
    <t>Non-health</t>
  </si>
  <si>
    <t>Title</t>
  </si>
  <si>
    <t>incl health</t>
  </si>
  <si>
    <t>no health</t>
  </si>
  <si>
    <t>no health anova results</t>
  </si>
  <si>
    <t>Administrative Complexity***</t>
  </si>
  <si>
    <t>Abuse Resistance*</t>
  </si>
  <si>
    <t>Cost Recoverability</t>
  </si>
  <si>
    <t>Recoverability</t>
  </si>
  <si>
    <t>In May, government waived electricity bills of less than AFN 1,000 (USD 13) for family residences in Kabul for two months and  paid utility bills of the past two months for 50 percent of households in Kabul. This decision benefited more than 1.5 million Kabul residents.</t>
  </si>
  <si>
    <t>To ease tax compliance, the government extended filing deadlines for the first and second quarter of the fiscal year by 45 days.</t>
  </si>
  <si>
    <t>Planned health expenditure package amounting to  AFN 6.2 billion,  including for building hospitals.</t>
  </si>
  <si>
    <t xml:space="preserve">Planned expenditure of AF 1.7 billion  on wheat purchase program </t>
  </si>
  <si>
    <t>Planned transfers of AFN 2.3 billion  to provinces to finance COVID-19 response</t>
  </si>
  <si>
    <t>Planned agriculture support package of AFN 5.9 billion</t>
  </si>
  <si>
    <t>Planned expenditure of AF 1 billion to support short-term jobs</t>
  </si>
  <si>
    <t>One-off transfer of Lek 40,000 to employees of small businesses affected by the pandemic and not covered by the earlier support package, employees of large businesses laid off due to the pandemic, and employees in the tourism sector.</t>
  </si>
  <si>
    <t xml:space="preserve">A sovereign guarantee of Lek 15 billion (0.9 percent of GDP) to provide loans for working capital for all private companies that were tax-compliant and solvent before the pandemic. The government will guarantee 60 percent of the loans, and interest is capped at 5 percent. As of August 13th, 95% of the overall budgeted direct support measures had been paid out while the take up for the first guarantee scheme was 60 percent and for the second scheme 22 percent.  </t>
  </si>
  <si>
    <t xml:space="preserve">Starting in April, cabinet ministers and lawmakers will receive half of their salaries for the next three months with the savings going to the Anti-Covid 19 social support fund. </t>
  </si>
  <si>
    <t>Lek 2bn of defense spending reallocated toward humanitarian relief for the most vulnerable</t>
  </si>
  <si>
    <t>Deferral of CIT payments and for companies with a turnover up to Lek 14,000.</t>
  </si>
  <si>
    <t>7bn dinars  allocated  for medical supplies</t>
  </si>
  <si>
    <t>16.5bn dinars allocated for bonus payments to health workers</t>
  </si>
  <si>
    <t>8.9bn dinars allocated  for the health sector’s development</t>
  </si>
  <si>
    <t>20bn dinars for allowances to the unemployed because of COVID</t>
  </si>
  <si>
    <t>11.5bn for transfers to poor households</t>
  </si>
  <si>
    <t>N/A</t>
  </si>
  <si>
    <t xml:space="preserve">In order to adjust to the new low oil price environment, the SFL plans for a reduction in current and capital spending by 5.7 percent (representing 2.2 percent of 2019 GDP) compared to the initial 2020 budget law. </t>
  </si>
  <si>
    <t>Contractual deadlines would be relaxed and penalties for companies that experience delays in completing public contracts would be suspended.</t>
  </si>
  <si>
    <t>Possibility of requesting a payment schedule for tax debts for taxpayers who find
themselves in a difficult financial situation.</t>
  </si>
  <si>
    <t>The deadline for the subscription of the monthly G-50 declaration in February and March and payment of related duties and taxes is extended until 20 May 2020.</t>
  </si>
  <si>
    <t>Suspension of the taxation of unaffected profits in the 2016 and subsequent financial years, provided for by the provisions of Article 15 of the Finance Act for 2020.</t>
  </si>
  <si>
    <t>Granting a tax credit for a period of 12 months on VAT over importation of capital and raw material goods necessary to the manufacture of essential goods and other priority national goods as defined in Presidential Decree no. 23/19, of 14 January, such as sugar, flour and oil.</t>
  </si>
  <si>
    <t>US$80 million are being spent on 250 Cuban doctors who arrived in Angola to help.</t>
  </si>
  <si>
    <t>Extension of CIT deadlines to comply with tax obligations, until May 29th for taxpayers within Group B and June 30th for taxpayers within Group A</t>
  </si>
  <si>
    <t>Deferral of payment of social security contributions due by employers (8%), regarding the 2nd quarter of 2020, to be paid in 6 instalments (July to December), interest free</t>
  </si>
  <si>
    <t>In terms of family support, the private sector is allowed to transfer to the employee the contribution to the social security (the employee contribution - 3%), in the months of April, May and June</t>
  </si>
  <si>
    <t>Imported goods, as well as those produced in Angola, donated for the prevention and expansion of COVID-19, are considered as a deductible cost for the purposes of Industrial Tax. The quantities and type of goods donated shall be registered, as well as the respective beneficiaries.</t>
  </si>
  <si>
    <t>All external inspection and supervision services are suspended.</t>
  </si>
  <si>
    <t>Property tax can be paid in four instalments.</t>
  </si>
  <si>
    <t>Angola reduces ministerial departments from 28 to 21</t>
  </si>
  <si>
    <t>Merges institutes and national directorates</t>
  </si>
  <si>
    <t>Freezes the recruitment of new civil servants</t>
  </si>
  <si>
    <t>Forbids the export of medical equipment</t>
  </si>
  <si>
    <t>The Angolan State has spent five million US dollars to purchase the equipment for four laboratories carrying out COVID-19 tests</t>
  </si>
  <si>
    <t xml:space="preserve">The authorities have purchased about 380 tons of biosecurity material from China, including 50 thousand test kits. </t>
  </si>
  <si>
    <t>Suspension of the common external tariff on food imports and all new tax measures announced in 2020 budget</t>
  </si>
  <si>
    <t>Tax waiver on salary income arising from activities of professionals, technicians, and workers who are engaged in health systems, fire-fighters and waste collectors from 1 March to 30 September, 2020. The period may be extended.</t>
  </si>
  <si>
    <t>All workers in the health sector will receive a monthly bonus of 75 USD from April until July 2020</t>
  </si>
  <si>
    <t>Prices for personal care, drugs and medical products have been fixed until 30 August at their levels observed 6 March.</t>
  </si>
  <si>
    <t xml:space="preserve">Exports of medical equipment necessary for the treatment of COVID infected patients require prior authorisation from the government. </t>
  </si>
  <si>
    <t xml:space="preserve">Workers in the security and public defense sector receive a one-off bonus of USD 75 in April. </t>
  </si>
  <si>
    <t>Disadvantaged families that suffered the loss of a family member due to Covid-19 receive a one off bonus of 210 USD.</t>
  </si>
  <si>
    <t>In sectors particularly affected by the lockdown the government will pay part of the salaries. A specific committee has been created to establish objective criteria for accessing these benefits (6 April). For affected firms, the government will pay for each worker 50% of the monthly wage in April, May, June, and July, at least one and maximum two minimum wages per worker. For particularly hard hit firms in the health services, tourism, culture and leasure services sectors, the wage support scheme will last until December 2020.</t>
  </si>
  <si>
    <t xml:space="preserve">Firms carrying out interregional transport services will receive a one of bonus totalling 500 Million Pesos. </t>
  </si>
  <si>
    <t>Family businesses engaged in local agricultural production are supported by 100 Million Pesos.</t>
  </si>
  <si>
    <t xml:space="preserve">Public and private banks will support private companies with working capital for up to 180 days. This measure targets firms most affected by the lockdown, especially small and medium size enterprises. Rates will be around half of current inflation, with an estimated fiscal cost of around 0.33% of GDP. Part of these credits will be directed to companies producing foodstuff, medicaments and hygienic articles as well as equipment necessary for teleworking. To protect banks, soft-credit lines will be guaranteed by the State through a Public Credit Guarantee Fund which has received additional resources from the government. </t>
  </si>
  <si>
    <t>The public sector provides loans of up to 2300 USD with zero interest rates to self-employed workers whose revenues have strongly decreased due to the crisis. The amount of the loan is equivalent to the average monthly revenue of the self-employed and paid out over three months (with repayment in twelve quotas starting after 6 months). The total fiscal cost of the measure amounts to around 11 billion Pesos and loan guarantees of 26 billion Pesos have been provided by the government. Since August, repayment of new loans for self-employed workers in the culture services sector starts after 12 months.</t>
  </si>
  <si>
    <t>Transfer Pricing related obligations deadlines for tax period closed between December 31, 2018 and September 30, 2019 are postponed from April 20, 2020 -April 24, 2020 to May 18, 2020 -May 22, 2020, respectively.</t>
  </si>
  <si>
    <t>Argentine Central Bank (postponement of financial obligations): Unpaid balances of loans granted by Argentine financial institutions formerly due between April 1, 2020 and June 30, 2020 shall only accrue compensatory interest exclusive of any punitive interest. Credit card balances can be paid up to April 13, 2020 without any compensatory charges. After April 13, 2020, balances can be financed at an annual interest rate not exceeding 49%.</t>
  </si>
  <si>
    <t>Province of Buenos Aires - Resolution Nbr. 16/2020: Deadlines to file Gross Tax Turnover Tax return for period 03/2020 are postponed to May 4, 2020 – May 15, 2020 (depending on last digit of Tax ID). Deadline to file annual tax return of 2019 period is also postponed to June 1,2020 -June 12, 2020 (depending on last digit of Tax ID).</t>
  </si>
  <si>
    <t>Province of Buenos Aires - Resolution Nbr. 16/2020: Deadlines to pay the reported tax balance for Gross Tax Turnover Tax for period 03/2020 are postponed to May 4, 2020 – May 15, 2020 (depending on last digit of Tax ID). Deadline to file annual tax return of 2019 period is also postponed to June 1,2020 -June 12, 2020 (depending on last digit of Tax ID).</t>
  </si>
  <si>
    <t>Grants to entrepreneurs and firms</t>
  </si>
  <si>
    <t>Starting from 20 April 2020, the taxpayer (including the tax agents) shall pay a fine in the amount of 0.04 percent for each overdue day of late payment ot the tax instead of 0.075 percent before.</t>
  </si>
  <si>
    <t>Extension of filing deadline for annual tax returns (still under discussion/ intention) and monthly VAT returns.</t>
  </si>
  <si>
    <t>Reduction of advance payments for income tax or corporate income tax for 2020 to the extent of the expected reduction in the tax base (possibly to EUR 0.00 if there is a liquidity problem). Interest is not to be assessed if an additional income tax or corporate income tax claim arises in the course of the assessment 2020 due to the reduction of advance payments.</t>
  </si>
  <si>
    <t>The customs duties on the import of certain medical supplies is waived</t>
  </si>
  <si>
    <t>Taxpayers are exempt from CIT advance payments for the 2nd quarter of 2020.</t>
  </si>
  <si>
    <t>Introduce a 3-month payroll subsidy for businesses that have seen a drop of over 25% in their monthly revenues.</t>
  </si>
  <si>
    <t>The Commonwealth government will  help finance a series of fast-track infrastructure projects across States and Territories (A$3.9 billion) and the arts and screen industries to support job creation under the JobMaker program</t>
  </si>
  <si>
    <t>The Commonwealth government will  help finance a home care package to support senior citizens (A$0.3 billion)</t>
  </si>
  <si>
    <t xml:space="preserve">The Commonwealth government instituted a new JobTrainer skills package (A$2 billion).  </t>
  </si>
  <si>
    <t>The Government will allow individuals in financial stress as a result of the Coronavirus to access up to $10,000 of their superannuation in 2019-20 and a further $10,000 in 2020-21. Eligible individuals will be able to apply online for access of up to $10,000 of their superannuation before 1 July 2020.</t>
  </si>
  <si>
    <t xml:space="preserve"> The Government is temporarily reducing superannuation minimum drawdown requirements for account based pensions and similar products by 50 per cent for 2019-20 and 2020-21. This measure will benefit retirees by providing them with more flexibility as to how they manage their superannuation assets. </t>
  </si>
  <si>
    <t xml:space="preserve">VAT tax rate reduction from 20% to 0% for respiratory masks for deliveries and intra-Community purchases. </t>
  </si>
  <si>
    <t>There has been a temporary expansion of eligibility for income support payments (the JobSeeker Programme) and the establishment of a new, time-limited Coronavirus supplement to be paid at a rate of A$550 per fortnight until the end of September 2020.  This will be paid to both existing and new recipients of various government benefits. On 21 July, the government announced that the supplementary payment will be extended to the end of December 2020, but that the size of the payment will be reduced to A$250 per fortnight. New arrangements for the supplement are expected to cost A$3.8 billion.</t>
  </si>
  <si>
    <t>On August 3, in response to a rise in COVID-19 cases and tighter confinement measures announced in Victoria, the Federal Government announced $1,500 "disaster payment" for workers who are required to self-isolate because of coronavirus but do not have leave entitlements.</t>
  </si>
  <si>
    <t>Across a large range of work types (103 of the 121 modern awards), employees will receive two weeks of unpaid pandemic leave. The covered employees will also be allowed to take double the duration of annual leave at half pay.</t>
  </si>
  <si>
    <t xml:space="preserve">Tax relief measures for the hospitality sector of € 500 million </t>
  </si>
  <si>
    <t>support to non-profit organizations of € 700 million open for 6 months</t>
  </si>
  <si>
    <t>To jump-start the economy, a new tax incentive was introduced for companies that recruit apprentices, with € 2,000 per position created during March 16 and October 31 of this year.</t>
  </si>
  <si>
    <t>Expenditure: Government investment in climate protection</t>
  </si>
  <si>
    <t>Expenditure: Government investment in affordable housing</t>
  </si>
  <si>
    <t>Expenditure: Investment in health</t>
  </si>
  <si>
    <t xml:space="preserve">Expenditure: one-off support for unemployed and families. </t>
  </si>
  <si>
    <t xml:space="preserve">Several specific tax relief measures are aimed at the agricultural and forestry sectors, culture and publishing. </t>
  </si>
  <si>
    <t xml:space="preserve">The reduction of the lowest income tax rate from 25 to 20 percent, planned for 2021, was brought forward and made retroactive to January 2020. </t>
  </si>
  <si>
    <t>Easy repayment of tax credits (as the VAT cash refund in the case study)</t>
  </si>
  <si>
    <t>General moratorium for social contributions which will be due from April to June</t>
  </si>
  <si>
    <t xml:space="preserve">Abandonment of all tax audits </t>
  </si>
  <si>
    <t>Prolongation of publication of (audited) financial statements from September to the end of December 2020.</t>
  </si>
  <si>
    <t>Prolongation of preparation of the financial statement from May to end of September.</t>
  </si>
  <si>
    <t>Introduction of a reduced VAT rate of 5% for the catering, tourism and cultural sector. This tax reduction will apply from 1 July 2020 to 31 December 2020</t>
  </si>
  <si>
    <t>The Government will make advance payments on credit installments in order to help companies to have sufficient liquidities</t>
  </si>
  <si>
    <t>Additional tax payment deferal extension for businesses until January 15th, 2021</t>
  </si>
  <si>
    <t>Further EUR 36 million are disbursed through an emergency-call for research by the Austrian Research Promotion Agency (FFG) to incentivize eligible research on Covid-19 by Austrian firms.</t>
  </si>
  <si>
    <t>the government has spent around EUR 13 million on medical supplies</t>
  </si>
  <si>
    <t>the government has spent around  EUR 10 million to support the care-taking system.</t>
  </si>
  <si>
    <t>Partial coverage of salaries (AzN 215 million)</t>
  </si>
  <si>
    <t>support to microentrepreneurs (AzN 80 million)</t>
  </si>
  <si>
    <t>temporary public jobs (AzN 54 million)</t>
  </si>
  <si>
    <t>subsistence and unemployment payments (AzN 230 million)</t>
  </si>
  <si>
    <t>pensions (AzN 200 million)</t>
  </si>
  <si>
    <t>targeted social assistance (AzN 4.5 million)</t>
  </si>
  <si>
    <t>energy and education subsidies (AzN 20 million)</t>
  </si>
  <si>
    <t>allocation of additional funds to the Entrepreneurship Development Fund (AzN 50 million).</t>
  </si>
  <si>
    <t xml:space="preserve">Ten modular hospitals are expected to be built (one of which has been completed) adding 2,000 beds at an estimated cost of AzN 15.3 million. </t>
  </si>
  <si>
    <t>A one-year tax exemption from land and property tax to selected sectors, including tourism, passenger road transportation, and cultural facilities / Provision of full tax benefits on property and land taxes</t>
  </si>
  <si>
    <t xml:space="preserve">Income taxpayers will also receive a 75 percent exemption / a tax benefit of 75 percent of the profit. </t>
  </si>
  <si>
    <t xml:space="preserve">Taxpayers filing under simplified procedures a 50 percent exemption / Provision from 1 January 2020 to 1 January 2021 of a 50 percent tax exemption for micro-businesses working simplified tax. </t>
  </si>
  <si>
    <t>The rental property tax in the COVID-affected areas is reduced from 14 percent to 7 percent / a 50 percent reduction in tax rates withheld from individuals at the source of payment for rental of immovable property, i.e. a reduction from 14 to 7 percent</t>
  </si>
  <si>
    <t xml:space="preserve">On August 6, the parliament passed a revised 2020 budget which reflected a lower oil price ($35 a barrel) and growth assumptions (-5 percent). The transfer from the Oil Fund was increased by AzN 850 million to offset lower state budget (SB) revenues, while SB expenditures were increased by some AzN 600 million. </t>
  </si>
  <si>
    <t>Provision of a 50 percent discount on the amount of simplified tax for activities in the field of public catering and passenger transportation within the country</t>
  </si>
  <si>
    <t xml:space="preserve">Deduction from income without taking into account the expenses incurred in connection with the necessary preventive measures, including disinfection, taken by taxpayers to prevent the epidemic, protect the life and health of the population. Applies to all business entities provides for the following tax benefits for the period up to 1 January 2021. </t>
  </si>
  <si>
    <t xml:space="preserve">Urgent import tax exemption for some food and medical supplies. Applies to all business entities provides for the following tax benefits for the period up to 1 January 2021. </t>
  </si>
  <si>
    <t>A loan guarantee program under the existing loan portfolio of business entities operating in areas affected by the pandemic. It envisages the attraction of funds partially from the state budget and from the Entrepreneurship Development Fund. The most important goals here are both to provide support for our businesses and maintain the loan portfolio of the financial and banking sector, which is necessary, very important and significant for us.</t>
  </si>
  <si>
    <t xml:space="preserve">program to support the payment of tuition fees for students from families belonging to a socially sensitive group of the population. </t>
  </si>
  <si>
    <t>A financial support program for the mortgage and credit guarantee mechanism.  This program will make a great contribution both to the continuation and expansion of the construction sector’s activities and to the solution of the housing problem, which is always important for the population.</t>
  </si>
  <si>
    <t>Support with public utility costs, primarily seasonally adjusted electricity charges.</t>
  </si>
  <si>
    <t>Significant changes introduced with respect to the rates and administration of SSCs depending on categories of taxpayers:
 1. In respect of the income derived from non-employment activities
•  for the period from 1 April 2020 to 1January 2021 -  the amount of 25 % of the minimum monthly wage in respect of taxpayers engaged in construction and trade sectors, 15 % of the minimum monthly wage in respect of taxpayers engaged in other areas (all rates are subject to additional differentiated interest rates across the regions);
•  for the period from 1 January 2021 to 1 January 2026 - the amount of 50 % of the minimum monthly wage in respect of taxpayers engaged  in construction and 25 % of the minimum monthly wage in respect of taxpayers engaged in other areas(all rates are subject to additional differentiated interest rates across the regions)
2. In respect of taxpayers carrying out their activity on the basis of fixed receipts and distinguishing marks
•  calculation of SSCs in the amount constituting certain part of the minimum monthly wage (subject to additional differentiated interest rates across the regions)
•  simplification of administration of SSCs by enabling taxpayers to make their social insurance payments on the basis of fixed receipts
3. In respect of the family members of natural persons using lands in their ownership which are suitable for agricultural needs;
•  with land size up to 5 hectares - in the amount of 2 % of the minimum monthly wage;
•  with land size from 5 to 10 hectares - in the amount of 6 % of the minimum monthly wage;
•  with land size more than 10 hectares - in the amount of 10 % of the minimum monthly wage.
 Also submission of social insurance reports by landowners will be replaced with a fixed receipt.
4. In respect of attorneys, freelance accountants and auditors:
• in the amount of 10 % of the earned income after deduction of expenses</t>
  </si>
  <si>
    <t>75% exemption from CIT in the following areas of activities directly affected by the pandemic:
•  domestic (inter/intra-city, inter/intra-district) passenger service by road (incl. taxi)
•  activity of hotel and other hotel-type facilities considered as means of accommodation
•  tour operator and travel agent activities
•  carriage and (or) delivery of goods on orders, including food, groceries and non-foodstuffs from sellers to buyers
•  catering activities
•  organization of exhibitions, theatrical events, entertainment (games), cinemas, theatres, museums and concert halls
•  activities of sports and recreation facilities
•  activities of training (education) and refresher courses, children's education and development centres, children's clubs, psychological centres
•  areas of work activities which were fully or partially restricted by the decision of the body (authority) designated by the competent executive agency for ensuring the health and safety of the population due to the spread of the coronavirus pandemic</t>
  </si>
  <si>
    <t>Certain types of products necessary for medical needs of the population will be temporary exempted from VAT.</t>
  </si>
  <si>
    <t>Certain types of products necessary for food needs of the population will be temporary exempted from VAT.</t>
  </si>
  <si>
    <t xml:space="preserve">Exemption from current tax payments and from the submission of certificates related to current tax payments for the period of 1 year, extension of due date for the payment of taxes for the year of 2019 until  1 September, 2020;      
                                                                                                                                                                                                                                                                                                                                                                                                    </t>
  </si>
  <si>
    <t>Extension of the period for payment of CIT (PIT) and property tax calculated for the previous year by taxpayers who are not micro-entrepreneurs until 1 September, 2020</t>
  </si>
  <si>
    <t>Deferral of accrued interest on unpaid taxes, mandatory state social insurance and unemployment insurance contributions from 1 April , 2020 to 1 January, 2021;</t>
  </si>
  <si>
    <t xml:space="preserve">Deferral of return filing and payment obligations in respect of simplified tax, CIT (PIT) and property tax of micro entrepreneurs accrued for the first and second quarters of 2020 up until 1 September 2020.  </t>
  </si>
  <si>
    <t>Extension of the existing package to drivers, driving instructors and nurseries</t>
  </si>
  <si>
    <t>Reduce by 50 percent work permit fees and exempt the most affected sectors from work permit fee for three months starting in July 2020</t>
  </si>
  <si>
    <t>Expand financial support to hard hit sectors through Tamkeen. /  The redirection of all Tamkeen programs (semi-autonomous government agency that provides loans and assistance to businesses) to support adversely affected companies, as well as the restructuring of all debts issued by Tamkeen.</t>
  </si>
  <si>
    <t>exempting companies hardest hit by the crisis from paying the commercial record registration or renewal fee for 2020</t>
  </si>
  <si>
    <t>exempting households from paying municipality fees on their first residence for three months</t>
  </si>
  <si>
    <t>Doubling the Liquidity Support Fund to BHD 200 million</t>
  </si>
  <si>
    <t>Increasing the Central Bank of Bahrain’s loan facilities to BHD 3.7 billion to allow debt instalments to be deferred and extra credit to be extended</t>
  </si>
  <si>
    <t>government to cover Tk. 20 billion in interest payments on behalf of 13.8 million loan recipients negatively impacted by the national shutdown.</t>
  </si>
  <si>
    <t>Higher allocations for health, agriculture, and social safety net programmes</t>
  </si>
  <si>
    <t>As a precautionary measure, the government has decided that until further notice, funds from the budget for low-priority development projects will not be released</t>
  </si>
  <si>
    <t>Clearance of roughly 1 percent of GDP in outstanding income tax and VAT arrears will provide an infusion of liquidity to households and businesses</t>
  </si>
  <si>
    <t>establishment of a Tourism Loan facility will provide urgent working capital and investment loans to hotels</t>
  </si>
  <si>
    <t xml:space="preserve">The authorities recently rolled out a deferred public wage-savings scheme (BOSS) to help finance a stepped-up capital investment program intended to boost growth while the tourism sector recovers from the COVID shock. </t>
  </si>
  <si>
    <t>Public sector salaries are being kept at least at the legislated minimum</t>
  </si>
  <si>
    <t>The costs incurred due to epidemiological measures listed by the Ministry of Health of the Republic of Belarus are deductible for corporate income tax purposes</t>
  </si>
  <si>
    <t>Shifting of the VAT tax point in relation to the revenue received from the lease of real estate to 31 December 2020. This measure applies only to the landlords that lease out real estate to the negatively affected businesses and provide rent payment deferral during the period from 1 April 2020 to 30 September 2020.</t>
  </si>
  <si>
    <t>Personal protective equipment, antiseptic / disinfectants, food received due to epidemiological measures is not subject to personal income tax.</t>
  </si>
  <si>
    <t>some €52 bn (about 12 percent of GDP) of loan guarantees. In June, measures have been adopted to extend and modify the bank guarantee scheme to improve access, in particular for SMEs.</t>
  </si>
  <si>
    <t>solvency support through measures allowing losses in 2020 to be offset against income tax liabilities (backward and forward)</t>
  </si>
  <si>
    <t>additional support to affected firms and households provided by subnational governments</t>
  </si>
  <si>
    <t>In June, measures have been adopted to extend existing support schemes until August or end-2020, provide additional support to hard-hit sectors and vulnerable groups</t>
  </si>
  <si>
    <t xml:space="preserve">
Fiscal relief to companies that can prove that they have payment difficulties as a result of the corona crisis. These companies are also exempt from the usual fines and default interest. </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</si>
  <si>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</si>
  <si>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t>
  </si>
  <si>
    <t>The Brussels Region has decided to waive the tax on the operation of taxis or cars with driver for the year 2020.</t>
  </si>
  <si>
    <t>Taxable persons filing monthly VAT returns may electronically file a quick VAT refund request for the period of February 2020 until 3 April 2020.</t>
  </si>
  <si>
    <t>Stamp duty exemption for certain legal procedures relating to the notarial sector (e.g. notarial power of attorney), the execution of judgements (court fees on dispatch of judgements) and mortgage loans (conversion of mortgage mandates made before March 16, 2020 into effective mortgage registrations).</t>
  </si>
  <si>
    <t>Reducing VAT rate from 21% to 6% for the VAT rate on protective equipment. The reduced rate applies to deliveries, intra-EU acquisitions, and imports of different classifications of masks and hydro alcoholic gels from 4 May through 31 December.</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</si>
  <si>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t>
  </si>
  <si>
    <t>Abolition of the VAT advance payment of December 2020 (for all applicants of periodic returns)</t>
  </si>
  <si>
    <t>Full deductibility of restaurant expenses as business expenses for PIT and CIT</t>
  </si>
  <si>
    <t>Introduction of a tax-free consumption cheque for a maximum of 300€</t>
  </si>
  <si>
    <t>Exemption from payment of withholding tax on earned income up to a maximum amount of 20 million for employers who have employees who have received temporary unemployment benefit for at least 30 days between 12 March 2020 and 31 May 2020</t>
  </si>
  <si>
    <t>Carry back -provision: Exemption of the "reconstruction reserve". Temporary exemption from taxable income for the accounting years from 13 March 2019 to 12 March 2020. This amount to be claimed to amortize the losses of 2020 with a maximum limit of 20 million eur.</t>
  </si>
  <si>
    <t>The percentage of the tax credit for donations from private individuals to accredited associations is increased from 45% to 60% and applies to donations of 40 eur or more.</t>
  </si>
  <si>
    <t>Increase of the investment deduction percentage to 25% for investments made between 12/03/2020 and 31/12/2020</t>
  </si>
  <si>
    <t>The creation of a special Corona unemployment scheme, which consists of a transition from temporary unemployment due to force majeure to regular economic unemployment. This 'transitional' economic unemployment can be used if the company experiences a 10% drop in turnover.</t>
  </si>
  <si>
    <t>freeze the annual salary increment of public sector employees in 2020</t>
  </si>
  <si>
    <t>An increase in health spending by CFAF 60 billion to cover the cost of purchasing medical equipment, the construction of temporary centers to care for people who are sick, and quarantine arrangements for at-risk populations</t>
  </si>
  <si>
    <t>A total of CFAF 50 billion to help the most vulnerable segments of the population through various forms of cash transfers</t>
  </si>
  <si>
    <t xml:space="preserve">acceleration of the reimbursement of VAT credits to businesses </t>
  </si>
  <si>
    <t>exemption from paying Motor Vehicle Tax for those who have not yet paid it for the year 2020 or its conversion into a tax credit, for the year 2021 , for those who have already paid for it (measure specific to public transport vehicles);</t>
  </si>
  <si>
    <t>the full deduction of donations (in kind and in cash) granted by companies to the State as part of the fight against the pandemic for the calculation of taxable profit</t>
  </si>
  <si>
    <t>the non-application of the late payment penalty for the late filing of financial statements</t>
  </si>
  <si>
    <t>the non-application of late payment penalties for taxes and duties until June 30, 2020</t>
  </si>
  <si>
    <t>Cover 70% of the gross salary of all formal sector employees over the period of 3 months.</t>
  </si>
  <si>
    <t xml:space="preserve">Provide full coverage of electricity cost for 3 months for hotels and travel agencies </t>
  </si>
  <si>
    <t>General subsidy, applied to all citizens, on electricity and water tariffs</t>
  </si>
  <si>
    <t>June 10: The stimulus package includes a XOF 30 billion (USD 51.3 million) subsidy fund to support a XOF 100 billion (USD 171.2 million) zero rate financing line provided through banking and microfinance institutions.</t>
  </si>
  <si>
    <t>Grant for individuals directly affected by the pandemic. These measures were extended until September 2020.</t>
  </si>
  <si>
    <t xml:space="preserve">Fiscal stimulus in the FY 2020-21 budget includes the implementation of Economic Contingency Plan (ECP) aimed at helping different sectors, including tourism resilience, agriculture, Build Bhutan and improvement of farm roads over and above annual budget (Nu 4 billion) </t>
  </si>
  <si>
    <t xml:space="preserve">Current expenditure has been rationalized in response to expected fall in revenues and to ensure that it is covered by the domestic revenue.  A budget of Nu.1.3 billion has been re-appropriated for health, essential food and fuel, quarantine and related initiatives. </t>
  </si>
  <si>
    <t>Support will be provided to FCB to stock essential food and non-food items.</t>
  </si>
  <si>
    <t>Deferral of electricity charges payment for industry (till December 2020), free electricity and wi-fi services to hotels serving as quarantine facility (July-September 2020)</t>
  </si>
  <si>
    <t>The government will be refunding the 5 percent sales tax collected on telecom services collected on or after January 16, 2020.</t>
  </si>
  <si>
    <t xml:space="preserve">Provision of Working Capital at an 5% interest for wholesale distributors authorized by the Ministry of Economic Affairs for a period of 3 months, extendable by 3 months to enable them to procure adequate stocks and ensure uninterrupted supply of essential items at reasonable price.
</t>
  </si>
  <si>
    <t xml:space="preserve">Fondo de reactivación (FORE): The objective of this fund is to partially finance the reprogramming of credits granted to companies in the sectors of tourism, hotels and restaurants, manufacturing, construction, agricultural and forestry, commerce, transport, storage and communications, among others and through the financial intermediation entities. Amount: Bs.12,000 million (USD 1,740 million). </t>
  </si>
  <si>
    <t>Fondo de garantía sectorial (FOGASEC): The purpose of this one is to guarantee: a) new loans granted by bank and non-bank EIFs to legally constituted companies; and b) new issues of debt securities of legally constituted companies. Amount: Bs. 1,100 million (USD 160 million).</t>
  </si>
  <si>
    <t xml:space="preserve">Fondo de Afianzamiento d elas Micro, Pequeñas y Medianas Empresas (FA-BDP): This fund is to guarantee credit operations to micro, small and medium-sized companies. Amount: Bs. 120 million (USD 17.5 million). </t>
  </si>
  <si>
    <t>Fondo de garantía de vivienda social y solidaria (FOGAVISS): Its objective is to finance housing needs of lower-income sectors and boost the construction sector, within the framework of the social housing program. Amount: Bs. 5,000 million (USD 729 million).</t>
  </si>
  <si>
    <t>Portfolio securitization process: In order to grant a financing tool to financial entities, the procedures for the securitization of loan portfolios are enabled. The amount calculated is Bs. 8,000 million (USD 1,166).</t>
  </si>
  <si>
    <t xml:space="preserve">Deadlines applicable to judicial procedures before the BTA and Customs Office are suspended until the next working day in which the national sanitary emergency is completed. </t>
  </si>
  <si>
    <t>Taxpayers will be allowed to offset annual CIT against Transaction Tax (TT) in an increased proportion, provided CIT for the fiscal year end 31 December 2019 is paid by 15 May 2020. The increased proportion is envisaged to be 1 to 1.1 times and 1 to 1.2 times depending on the taxpayer’s categorization size (i.e. in other words, the Bolivian Tax Authorities are providing an incentive for those taxpayers who paid CIT by the above indicated date to offset annual CIT paid against TT for an additional 10% and 20%). This benefit will not be applicable in case of transfers of goods and rights subject to public registry (e.g. real estate, vehicles, etc.).</t>
  </si>
  <si>
    <t xml:space="preserve">On 27 March 2020, the Bolivian Tax Authorities issued Administrative Resolution 102000000006 (AR 102000000006) which extends the due date of monthly tax returns and payments of February 2020 and March 2020 (with due dates on March and April, respectively) to those tax obligations of April 2020 (with due date on May 2020).  </t>
  </si>
  <si>
    <t>Santa Cruz de la Sierra municipal government has determined discounts on real estate and vehicles annual property taxes for 2019, payable during 2020.</t>
  </si>
  <si>
    <t>Suspension of requirements relating to salary, wages and work-related accident payroll (under the control of the Ministry of Labor) from March 2020</t>
  </si>
  <si>
    <t>Deferral of the monthly salary, wages and work-accident payrolls (also under the control of the Ministry of Labor) for March and April 2020, until 30 May 2020</t>
  </si>
  <si>
    <t>Extension of the time limits for remitting long-term social security contributions (under the control of the pension funds administrators) that are due during the “lockdown” quarantine period</t>
  </si>
  <si>
    <t>Extension of the time limits for remitting short-term social security contributions (under the control of the national health fund) due for February 2020, until 20 April 2020.</t>
  </si>
  <si>
    <t>The Republika Srpska recently adopted a guarantee program to mitigate the impact of the COVID-19 pandemic, which aims to facilitate access to financial funds for micro, small and medium enterprises</t>
  </si>
  <si>
    <t>Abolition of the penalty interest on public revenues and debts in the economy;</t>
  </si>
  <si>
    <t>Temporary termination of all administrative and judicial proceedings during the natural disaster and until the expiration of the 10th business day following the end of the disaster</t>
  </si>
  <si>
    <t>Temporary termination of all administrative, civil, non-contentious and enforcement proceedings during the state of the natural disaster;</t>
  </si>
  <si>
    <t>Temporary termination of the calculation of penalty interest on late payments in debtor-creditor relations</t>
  </si>
  <si>
    <t xml:space="preserve"> temporary termination of forced collection</t>
  </si>
  <si>
    <t xml:space="preserve">Setting up a Guarantee Fund / The Government announced the first injection of funds (BAM 100 million or around EUR 50 million) to provide guarantees to commercial banks for loans destined to companies whose activities are characterised as those in the strategic development sectors. </t>
  </si>
  <si>
    <t>The deadline for the payment of real estate taxes for 2020 has also been extended, for the first part of the tax until 30th September 2020 and for the second part until 31st December 2020.</t>
  </si>
  <si>
    <t xml:space="preserve">The FBiH Development Bank established a Stabilisation fund for stabilising the economy, with initial reserves of up to BAM 80 million (~EUR 40 million). </t>
  </si>
  <si>
    <t xml:space="preserve">Lease amounts were decreased by 50% for business premises managed by the FBiH Office of Joint Affairs. </t>
  </si>
  <si>
    <t xml:space="preserve">Extension of validity of Tax Clearance Certificates for another ninety days </t>
  </si>
  <si>
    <t xml:space="preserve">Simplification of the requirements and criteria for financing, without the need for a Tax Clearance Certificates </t>
  </si>
  <si>
    <t xml:space="preserve">Suspension of procedural deadlines and administrative procedures for 3 months </t>
  </si>
  <si>
    <t xml:space="preserve">Ninety-day extension for electronic presentation of sales bookkeeping </t>
  </si>
  <si>
    <t>Zero rate for the Import Tax applied to postal remittances with a value of up to US$ 10,000.00 and destined for companies and individuals (incentive to donations).</t>
  </si>
  <si>
    <t>Emergency Employment Support Program ($ 7,15 billion credit line) to entrepreneurs, business companies and cooperative companies (with annual gross revenue greater than US$ 65.000,00 and less than or equal to US$ 1.780.000,00, calculated based on the year 2019), except credit companies, for the purpose of paying their employees' payroll (still very little used).</t>
  </si>
  <si>
    <t>The Health Ministry opened 5,800 vacancies for doctors</t>
  </si>
  <si>
    <t xml:space="preserve">Resident doctors will receive a 20% bonus, worth USD 130. </t>
  </si>
  <si>
    <t xml:space="preserve">Withdrawals from individual unemployment insurance accounts have been made possible. </t>
  </si>
  <si>
    <t>School meals may be distributed directly to families of public school students while schools are closed.</t>
  </si>
  <si>
    <t xml:space="preserve">A tax on bank loans is suspended for three months. </t>
  </si>
  <si>
    <t xml:space="preserve">Air navigation tariffs have been postponed by 6 months and airport concession fees have been postponed. </t>
  </si>
  <si>
    <t>The second amendment to the 2020 act was passed, increasing the amount of state guarantees that might be undertaken in order to cover Bulgaria’s contribution to the EU Recovery Fund and SURE program.</t>
  </si>
  <si>
    <t>VAT reduction for restaurant services, books and baby food to 9 percent (from 20 percent) until end-2021. Recently, the coverage of the reduced VAT was expanded to wine, beer, tour operators and tourist trips, gyms and sports facilities</t>
  </si>
  <si>
    <t>Reallocation of BGN 173 and 200 million from the EU fund, respectively to support SMEs and larger companies (annual turnover of over BGN 1 million) that experienced at least 20 percent loss in revenues due to the pandemic</t>
  </si>
  <si>
    <t>A minimum wage subsidy for the duration of three months to companies that hire an unemployed person</t>
  </si>
  <si>
    <t xml:space="preserve">starting July 1, a monthly subsidy of BGN 290 (up to six months) for each job preserved, in tourism, hospitality and transportation sectors (with a budget of BGN 40 million); </t>
  </si>
  <si>
    <t xml:space="preserve">allocation of BGN 318.3 mln for pension supplement of BGN 50 for all pensioners for 3 consecutive months (0.3% of 2019 GDP); </t>
  </si>
  <si>
    <t xml:space="preserve">state subsidy of 35 euros per seat for tour operators who use air carriers (0.05% of 2019 GDP); </t>
  </si>
  <si>
    <t>additional expenditure in the health and social care sectors (0.4% of 2019 GDP)</t>
  </si>
  <si>
    <t xml:space="preserve">foreign investment promotion (0.01% of 2019 GDP) </t>
  </si>
  <si>
    <t>tourism vouchers for the Bulgarian seaside of BGN 210 for persons who have directly carried out or are carrying out activities related to treatment, preventing the spread and / or overcoming the effects of COVID - 19 (0.01% of 2019 GDP</t>
  </si>
  <si>
    <t xml:space="preserve">The deadline for submission of the annual personal income tax return and for payment of the annual tax liability for sole merchants and the persons, who are not registered as traders but are taxed as sole merchants is extended to 30 June 2020. 
</t>
  </si>
  <si>
    <t>The persons who are entitled to use a 5% deduction from their outstanding tax liability, can utilize it if their tax return is filed and the tax is paid until 31 May 2020.</t>
  </si>
  <si>
    <t xml:space="preserve">A discount of 5% is granted to persons who have paid the real estate tax or the vehicle tax for the whole 2020 up to 30 June 2020. </t>
  </si>
  <si>
    <t>Exemption from taxes for SMEs (I'éxemption de la contribution des micro-entreprises)</t>
  </si>
  <si>
    <t>Amnesty from ASFs for companies not in line with their fiscal obligations until 3 June 2020 (La délivrance des Attestations de Situation Fiscale (ASF) aux entreprises non en règle de leurs obligations fiscales jusqu'au 30 juin 2020)</t>
  </si>
  <si>
    <t>Suspension of patronage and apprentice tax on the profits of businesses  in the transport, hotel, restaurant and tourism sectors. [la suspension de la Taxe patronale et d’apprentissage (TpA) sur les salaires au profit des entreprises des secteurs du transport de personnes, de l'hotellerie et  assimilees, de la restauration et du tourisme</t>
  </si>
  <si>
    <t>A 25% reduction in the license fee for firms in the public transport, hotel, and tourism sectors.  [la réduction de 25% de la patente au profit des entreprises des secteurs du transport de personnes, de l'hôtellerie et du tourisme.]</t>
  </si>
  <si>
    <t>Direct tax refunds on a case-by-case basis [Remises d'impôts directs dans le cadre d'un examen individualis6 des demandes.]</t>
  </si>
  <si>
    <t xml:space="preserve">The government received a first batch of 185 ambulances out of a total of 300 acquired. </t>
  </si>
  <si>
    <t>donating food and providing assistance to households and local small businesses</t>
  </si>
  <si>
    <t xml:space="preserve">suspending on-site tax inspection operations. </t>
  </si>
  <si>
    <t>The Government will provide more than CVE 25,000 for the Solidarity Income (RSO), for the benefit of 2540 people who are in the informal sector, who do domestic work and who are not registered in the social security system.</t>
  </si>
  <si>
    <t xml:space="preserve">USD 300 mn for a new monthly cash transfer program for poor and vulnerable households (5-7 months from June 2020) </t>
  </si>
  <si>
    <t>USD 100 mn cash for a work program. / Extended coverage and amount of the budget for the “cash for work program” in 2020 to 100 million US dollars for those who have lost employment from the factories/enterprises and returned home from the foreign countries</t>
  </si>
  <si>
    <t>Measures to target poorer households are being scaled up with more frequent updates of IDPoor, especially because of the extent of informal work and returned migrant workers.</t>
  </si>
  <si>
    <t>Other spending has been rationalized, yielding savings of roughly USD 900 mn, of which around USD 500 mn will be from capital spending</t>
  </si>
  <si>
    <t xml:space="preserve">In August the government extended for two more months cash relief program for poor and vulnerable families. </t>
  </si>
  <si>
    <t xml:space="preserve">There is an exemption from penalties for late renewal of work permit for 2020.
</t>
  </si>
  <si>
    <t xml:space="preserve">Taxpayers can upload scanned tax returns to eTax Services from February to June 2020, while the hard copy tax returns can be filed within three months of the statutory deadline. </t>
  </si>
  <si>
    <t xml:space="preserve">Garment manufacturers are exempted from annual tax on income for a period from six months to one year depending on the actual impact. </t>
  </si>
  <si>
    <t>Casinos are exempted from making fixed gaming tax from April 2020 until their operations resume.</t>
  </si>
  <si>
    <t xml:space="preserve">Airlines in Cambodia are exempted from 1% Minimum Tax and Prepayment Tax on Income for 3 months from March to May 2020. </t>
  </si>
  <si>
    <t>No tax audit for 2020 tax-year operations for hotels and guesthouses operating in Siem Reap</t>
  </si>
  <si>
    <t>Minimum tax exemption for three months from March to May, 2020 for Cambodian airlines,</t>
  </si>
  <si>
    <t>The taxpayer is required to file the 2019 income tax return by the end of March, 2020 at the earliest, but tax payment is allowed to be paid off every month until November, 2020.</t>
  </si>
  <si>
    <t xml:space="preserve">Reducing withholding tax (WHT) on the interest payment for financial institutions obtaining financing,  whether domestically or offshore, to 5% in 2020 and 10% in 2021. For existing loans, the reduced rate of 10% will be applied only for the year 2020. 
</t>
  </si>
  <si>
    <t>exemptions from the tourist tax in the hotel and catering sectors for the rest of the 2020 financial year</t>
  </si>
  <si>
    <t>exemption from the withholding tax for taxis and motorbikes and petty traders for the second quarter. / Exemption for the second quarter from the withholding tax and municipal taxes for the benefit of food vendors.</t>
  </si>
  <si>
    <t>allocation of a special envelope of CFAF 25 billion for the expedited clearance of VAT credits awaiting reimbursement</t>
  </si>
  <si>
    <t xml:space="preserve">the postponement of the deadline to pay land taxes for the 2020 financial year, to 30 September 2020. </t>
  </si>
  <si>
    <t>an increase in the family allowance from CFAF 2,800 to CFAF 4,500</t>
  </si>
  <si>
    <t>a raise of 20 percent for pensions that did not benefit from the 2016 reform</t>
  </si>
  <si>
    <t>continued payment of family allowances from May to July to staff of companies which are unable to pay social security contributions or which have placed their staff on technical leave due to the crisis;</t>
  </si>
  <si>
    <t xml:space="preserve">spreading the payment of the social security contributions for the second quarter over three instalments and canceling late fees. </t>
  </si>
  <si>
    <t>full income tax deductibility of donations and gifts made by companies for the fight against Covid-19</t>
  </si>
  <si>
    <t>three-month suspension of the payment of parking and demurrage charges in the Douala and Kribi ports for essential goods;</t>
  </si>
  <si>
    <t>Suspension for the second quarter of general tax audit except in the case of suspicious tax behavior.</t>
  </si>
  <si>
    <t xml:space="preserve"> The extension of the deadline for the submission of the annual tax and statistics returns (DSF) without penalties in the event of payment of the corresponding balance.</t>
  </si>
  <si>
    <t>Exemption from tourist tax for the rest of the year 2020</t>
  </si>
  <si>
    <t>Axle tax exemption for the second quarter of 2020.</t>
  </si>
  <si>
    <t>Extension of Income Tax Filing Deadlines for trusts, generally, from March 30, 2020 to May 1, 2020.</t>
  </si>
  <si>
    <t>Filing of Notices of Objection to tax re-assessments due March 18, 2020 or later deferred to June 30, 2020.
Announced on March 18, 2020.</t>
  </si>
  <si>
    <t>Payment of custom duties for March, April and May statements of account are deferred to June 30, 2020. Announced on March 18, 2020. Excise taxes and duties are still required to be remitted by the prescribed due dates.</t>
  </si>
  <si>
    <t xml:space="preserve">Policy announcements in August 2020 include increase in support via Employment Insurance (lightening of contribution requirements, a minimum benefit and coverage period) and three new benefits. The latter target, the self employed, those unable to work due to illness or quarantine, and those unable to work due to caring duties.    </t>
  </si>
  <si>
    <t>A nationwide top-up scheme for low-wage essential workers (for instance, low-earning hospital workers) (announced April 15).</t>
  </si>
  <si>
    <t>The Canada Student Service Grant, students will receive grants of $1,000 to $5,000 to support the costs of postsecondary education in the fall, with the amount of each grant dependent on the time the recipient devotes to volunteer work (announced April, launched June 25).</t>
  </si>
  <si>
    <t>The Business Credit Availability Program (BCAP) (valued at CAD 81 billion) includes the Small and Medium-sized Enterprise Loan and Guarantee program (loan support up to CAD 6.25 million) and the Canada Emergency Commercial Business Account (loans up to CAD 40 000 for small business and not-for-profits)</t>
  </si>
  <si>
    <t>Waiver of the tourist accommodation tax (usually 13%) from 1 April to 30 September, 2020.</t>
  </si>
  <si>
    <t>12 billion CFAF for prevention and management of the pandemic</t>
  </si>
  <si>
    <t xml:space="preserve">0.5 billion CFAF  as support to vulnerable household </t>
  </si>
  <si>
    <t>2.6 billion for the support to the private sector</t>
  </si>
  <si>
    <t xml:space="preserve">the capacity of Farcha Hospital in N'Djamena is going to be expanded </t>
  </si>
  <si>
    <t>clearance of domestic arears of about CFAF 110 billion owed to suppliers</t>
  </si>
  <si>
    <t>a subsidy planned to the agricultural sector (0.3 percent of non-oil GDP),</t>
  </si>
  <si>
    <t>Taxpayers who have already paid 2020 license contribution and flat tax are entitled to a tax credit of 50% of the amount paid. This tax credit can offset against any tax except VAT and withholding tax</t>
  </si>
  <si>
    <t>Distribution for free of face masks to the population;</t>
  </si>
  <si>
    <t>Approval of a financial bonus for health workers</t>
  </si>
  <si>
    <t>The family of workers who have died of COVID-19 will remain payed their usual wages until all kids are above 18 years old.</t>
  </si>
  <si>
    <t xml:space="preserve">Purchase of medical equipment and medicine, as well as 5 mobile testing labs. </t>
  </si>
  <si>
    <t>On May 17, the authorities announced a program to distribute 2.5 millionwith food and essential elements those in need (for middle-class and vulnerable families), with an expected fiscal cost of US$100 million</t>
  </si>
  <si>
    <t>temporary reduction of the CIT rate; reduction in CIT rate from 25% to 12.5% for SMEs for the fiscal years 2020, 2021 and 2022.</t>
  </si>
  <si>
    <t>allowing for instantaneous investment depreciation (announced by authorities on June 15); 100% depreciation and instantaneous amortization of investments in physical assets of fixed assets (new or imported) and in certain intangibles protected by law (industrial property, copyrights and new plant varieties). This covers investment made until December 31, 2022</t>
  </si>
  <si>
    <t>soft loans from the treasury (announced on July 5);  a credit for the middle class and self-employed (Crédito Covid) at 0% interest rate and which will potentially benefit 600 000 workers</t>
  </si>
  <si>
    <t>mortgage payment delays (announced on July 5); the postponement of mortgage payments of mortgages up to 6 months and with state guarantee</t>
  </si>
  <si>
    <t>subsidies for rentals (announced on July 5); the extension of rent subsidy to the middle class for households who experienced a fall in income of more than 30%</t>
  </si>
  <si>
    <t>direct transfers of about US$635 to middle-class workers with severe income losses (announced on July 14)</t>
  </si>
  <si>
    <t>Waiver of the regional 1% contribution for projects entering the SEIA (environmental management instrument) and companies of all sizes until December 31, 2021</t>
  </si>
  <si>
    <t>Deferral of income tax payments until 31 July 2020 for certain taxpayers with annual sales up to UF 75,000 (approximately U.S. $2.5 million)</t>
  </si>
  <si>
    <t>Waiver of interest and penalties for late filing of income tax returns due 30 April 2020 and for monthly value added tax (VAT) returns, when returns are filed on or before 30 September 2020</t>
  </si>
  <si>
    <t>Reduced stamp tax rate; a rate of 0% for all credit, financial, and refinancing transactions between 1 April and 30 October 2020</t>
  </si>
  <si>
    <t>Exceptional one time refund of VAT surplus credit (only available for small size companies that comply with good practices requirements) ; Refund of excess VAT credits for SMEs who have experienced in a reduction in turnover of at least 30%.</t>
  </si>
  <si>
    <t xml:space="preserve">Exemption of Stamp tax (applicable to credit cash operations) for operations carried out between April – September 2020. </t>
  </si>
  <si>
    <t xml:space="preserve">Extended super accelerated depreciation regime available until 2022 allowing to depreciate within the same year of acquisition 100% of the value of acquired assets. </t>
  </si>
  <si>
    <t>23% of new hires remuneration to be deducted as corporate tax credit</t>
  </si>
  <si>
    <t>Bed capacity for people who must be quarantined will be increased. The government announced on May 17 the expansion of the existing network of Health Residences nationwide to accommodate people in need, with special concern and priority for the elderly.</t>
  </si>
  <si>
    <t>To cope with the effects of the pandemic and the confinement in the mental health of the population, the government announced on May 17 the Healthy-Mind program. This program will strengthen the public and private offer of mental health and will include a digital platform for consultation, support and recommendations on this matter.</t>
  </si>
  <si>
    <t xml:space="preserve">payment deferral of electricity bills, suspension of peak hour charge for electricity bills </t>
  </si>
  <si>
    <t>postponement of the otherwise mandatory annual vehicle inspection and circulation permit.</t>
  </si>
  <si>
    <t>the expansion of the credit for higher education.</t>
  </si>
  <si>
    <t>Authorities approved end July the withdrawal of 10% pension funds. The maximum amount of withdrawal is equivalent to 150 UF (around 5500 USD), and a minimum of 35 UF (around 130 USD).</t>
  </si>
  <si>
    <t>A return subsidy (for those that were with suspended contracts under the employment protection law, they will receive 160 thousand pesos or 200 USD), available for six months</t>
  </si>
  <si>
    <t>A hiring subsidy (subsidy for the 50% of the nominal wage, 60% for youth, female and disabled with a maximum of 250 or 260 thousand pesos or 318, 345 USD). To apply firms have to show a 20% decrease in income during april-june relative to same period last year. For large firms they cannot  distribute profits above the minimum legal percentage of 30% during the period in which they receive the subsidy. The subsidy applies for workers with wages of less than 3 minimum wages.</t>
  </si>
  <si>
    <t>A new law eases access to government-backed guarantee for loans to firms with annual income of up to US$ 34 million. If fully used, loans granted through this scheme would represent 10% of GDP.</t>
  </si>
  <si>
    <t>The 17th of May the government announced a state guarantee fund to deliver liquidity to SMEs through non-bank financial institutions.</t>
  </si>
  <si>
    <t>The overall public sector expansion is expected to be significantly higher, reflecting the effect of improvements of the national public health emergency management system, additional support through state-owned enterprises, and automatic stabilizers.</t>
  </si>
  <si>
    <t xml:space="preserve">
Individual Income Tax exemption on medicines, medical supplies and protective equipment provided from enterprises to employees (to be provided by the government by the end of 2020)</t>
  </si>
  <si>
    <t>Deferral IIT payments: allowing self-employed industrial and commercial households (SICHs) to defer the payments of IIT until the first tax filing period of 2021</t>
  </si>
  <si>
    <t>Exempt VAT for financial institutions' interest income from the loans to small and micro-sized enterprises (by the end of 2023)</t>
  </si>
  <si>
    <t>Exempt VAT and Consumption Tax on cross-border e-commerce pilot zones (“ECPZs”) in 46 newly established ECPZs, total 105 zones</t>
  </si>
  <si>
    <t xml:space="preserve">Exempt VAT for income derived from film screening services (1 January 2020 to 31 December 2020)  </t>
  </si>
  <si>
    <t>Temporarily waive on-site verification for VAT invoice related applications</t>
  </si>
  <si>
    <t>Waiver of late tax payment interest on domestic sales from bonded materials</t>
  </si>
  <si>
    <t>Asset write-off/tax depreciation: Equipment purchased by KSEs under a designated list for expanding production capacity is allowed to be one-off deducted in the same period for CIT purposes (to be provided by the government by the end of 2020)</t>
  </si>
  <si>
    <t>Interest income derived by financial institutions for extending small loans to farmers is entitled to 10% deduction (CIT rate is at 25%)</t>
  </si>
  <si>
    <t>Premium income derived from insurance services provided to businesses engaging in planting as well as breeding and poultry raising is subject to CIT at a 10% reduction (by the end of 2023)</t>
  </si>
  <si>
    <t>Deferral CIT payment: Small-sized enterprises with meager profits will be allowed to defer their CIT payments to the first tax filing period of 2021</t>
  </si>
  <si>
    <t>Temporary relief on social security contributions: social security contributions by employers (including the pension, unemployment insurance and work-related injury insurance) (refer to medium, small and micro-sized enterprises) can be exempted (to be provided by the government by the end of 2020)</t>
  </si>
  <si>
    <t>Property tax reduction: 50% deduction of Urban Land Use Tax (ULUT) rates on the land used by logistics companies for bulk commodity storage (1 January to 31 December 2022).</t>
  </si>
  <si>
    <t>Landlords who offer rent relief to small businesses may be entitled to Real Estate Tax (RET) and ULUT reduction/exemption</t>
  </si>
  <si>
    <t>Western Regions: China extends the validity of 15% CIT rate for qualified enterprises engaged in encouraged industries in the Western Regions to the end of 2030. The criteria has also been lowered</t>
  </si>
  <si>
    <t>Imported materials donated for epidemic prevention are exempted from Import Customs Duty, import VAT and Consumption Tax.</t>
  </si>
  <si>
    <t>Enterprises which encounter serious difficulties in their production and business operation due to the epidemic may apply for deferred contribution of social security premiums, the deferred period shall in principle not exceed six months, and late payment fine shall be waived for the deferred period.</t>
  </si>
  <si>
    <t xml:space="preserve">Small and low-profit enterprises, and individuals who are carrying out a business activity, can defer their tax payment until the first tax filing and payment period in 2021. </t>
  </si>
  <si>
    <t>If the individuals have already paid their tax, they can apply for a refund on the tax they have already paid and defer the payment until the first tax filing and payment period in 2021.</t>
  </si>
  <si>
    <t>Payments to health providers for ICU availability</t>
  </si>
  <si>
    <t>additional benefits for recently unemployed workers; in June an extra support for unemployed for a maximum of 3 months was put in place</t>
  </si>
  <si>
    <t>government announced a payroll subsidy equivalent to 50 percent of the minimum wage per worker for businesses with a fall of over 20 percent in revenues for a period of three months; subsidy of 40% of the minimum wage for firms with at least 20% reduction in turnover from May</t>
  </si>
  <si>
    <t xml:space="preserve">Postpone the terms of procedures and remedies in tax, customs and exchange matters.
</t>
  </si>
  <si>
    <t>Authorize governors and mayors to reduce territorial tax rates.</t>
  </si>
  <si>
    <t>Reduction of consumption tax rate from 8% to 0% for restaurants and cafeterias until 31 December 2020.</t>
  </si>
  <si>
    <t>Exemption of VAT for leases of commercial premises until 31 July 2020, if it had been closed totally or partially for more than 2 weeks.</t>
  </si>
  <si>
    <t xml:space="preserve">Establish a financial tax exemption on monetary transfers in favor of the beneficiaries of the subsidies “Familias en Acción”, “Protección Social al Adulto Mayor -Colombia Mayor y Jóvenes en Acción”. The exemption is effective from 13 May until the termination of the public health emergency decreed by the government. </t>
  </si>
  <si>
    <t>Reduce the interest rate for tax obligations until 30 November, 2020.</t>
  </si>
  <si>
    <t>Exemption of tax on financial transactions for non profit organizations that belong to the Special Tax Regime.</t>
  </si>
  <si>
    <t>Preferential VAT treatment for donations of certain goods; donation of listed goods intended to mitigate the COVID-19 crisis will not be considered as sales for VAT purposes, unless it is donated between related parties.</t>
  </si>
  <si>
    <t>Exemption of withholding tax of the income tax for the year 2020.</t>
  </si>
  <si>
    <t>Withholding tax of VAT reduced to 50% for the year 2020</t>
  </si>
  <si>
    <t>Exemption of presumptive tax for the year 2020.</t>
  </si>
  <si>
    <t>VAT preferential treatment for the acquisition of chemical raw materials for the production of medicines.</t>
  </si>
  <si>
    <t>VAT preferential treatment for commercial establishments of the food and beverage industry, import of public or private transportation, tourism services.</t>
  </si>
  <si>
    <t>The advance payment for 2020 income tax return will be reduced to 25% and 0% for certain business. The 25% rate will apply to business extracting natural resources and manufacturing textile and clothing products. The 0% rate will apply to business engaged in transportation, food and beverage service and entertainment activities.</t>
  </si>
  <si>
    <t>Financial compensation equivalent to 7 days of the minimum legal daily wage, for one time only and per family nucleus, for affiliates of the subsidized health regime who have a confirmed diagnosis of covid-19.</t>
  </si>
  <si>
    <t>the delivery of a food basket to vulnerable families</t>
  </si>
  <si>
    <t>evictions are suspended and rental payments cannot be increased</t>
  </si>
  <si>
    <t>mobile services under COP 71 214 will be exempt from taxes for 4 months since April</t>
  </si>
  <si>
    <t>Goverment finances the salaries of workers in SMEs for three months  (for worker up to 5 minimum wages) since 13 April</t>
  </si>
  <si>
    <t>The government granted a delay in the payment of taxes for the formal sector businesses.</t>
  </si>
  <si>
    <t>Government announced measures to distribute food and cash to the 150,000 households in the country.</t>
  </si>
  <si>
    <t xml:space="preserve">The government announced the launching of a program to support agriculture and tourism with US$25 million financing from the World Bank. </t>
  </si>
  <si>
    <t xml:space="preserve">Exemption from all duties, taxes, levies and fees on import and sale of pharmaceutical inputs and products, as well as medical materials and equipment linked to pandemic for a period of 6 months;
</t>
  </si>
  <si>
    <t>Suspension for a period of 3 months, of  payment of employee tax(IPR) on the remuneration and bonuses of civil servants;</t>
  </si>
  <si>
    <t>Suspension for 3 months of the payment of  some local taxes on agricultural products;</t>
  </si>
  <si>
    <t>Suspension for 3 months of the payment of the tax on rent payable by the companies;</t>
  </si>
  <si>
    <t>Suspension for 3 months of certain fiscal, parafiscal and economic controls;</t>
  </si>
  <si>
    <t xml:space="preserve">Emergency removal of inputs and pharmaceutical products currently under customs control; </t>
  </si>
  <si>
    <t>And suspension for 3 months, of the application of penalties in the event of delay in clearance of essential goods.</t>
  </si>
  <si>
    <t xml:space="preserve">Other UN agencies have provided about $8 million to support covid19 efforts. </t>
  </si>
  <si>
    <t xml:space="preserve">suspension of issuance of confirmation letters until 1-Jul-20, </t>
  </si>
  <si>
    <t>the government announced public investment of 3.1 billion colones over 2020-2021 (out of which 1.1 billion colones are for PPPs).</t>
  </si>
  <si>
    <t>Exemption from VAT for enigneering, architecture, topography and construction services (Law 21.637) from July 1, 2020 to June 30, 2021. The VAT rate will then gradually increase up to June 30, 2023</t>
  </si>
  <si>
    <t>Taxpayers may forgo making partial payments corresponding to the months of April, May, and June without petitioning the tax administration, and no penalties will be assessed.</t>
  </si>
  <si>
    <t>The suspension of commencing new tax audits was in force during the months of April and May.</t>
  </si>
  <si>
    <t xml:space="preserve">Costa Rica is considering cutting the VAT rate from 13% to 9% for one year. No decision has been made yet. </t>
  </si>
  <si>
    <t>exempting the importation of specified goods from all taxes and surcharges</t>
  </si>
  <si>
    <t>allowing accelerated depreciation for qualified assets</t>
  </si>
  <si>
    <t>increasing permitted deductions for investments in international tourism promotions</t>
  </si>
  <si>
    <t>exempting dividend payments, interest, and remittances to abroad from income tax;</t>
  </si>
  <si>
    <t>decreasing by 50 percent VAT on payments for commercial premise rentals, goods and services, and tourist-related services</t>
  </si>
  <si>
    <t>allowing consolidated tax declarations</t>
  </si>
  <si>
    <t>allowing tax-loss carryovers for up to five tax periods.</t>
  </si>
  <si>
    <t xml:space="preserve"> CRC 2.4 billion: Additional funding for health ministry to attend the Covid-19 crisis.</t>
  </si>
  <si>
    <t>On 13 July, the government presented a second extraordinary budget and a proposal to reduce working hours/wages in the public sector to the legislature, which will constitute a spending cut of at least 1.3% of 2020 GDP. In addition, previously approved wage increases for public-sector workers for 2020 have been cancelled.</t>
  </si>
  <si>
    <t>Suspension of tax audits for 3 months;</t>
  </si>
  <si>
    <t>Extension for 3 months of the payment terms for taxes due by small businesses (including bars, restaurants, night clubs, cinemas...);</t>
  </si>
  <si>
    <t>Extension for 3 months the payment for taxes and social contributions due by taxpayers, to alleviate their cash flow issues;</t>
  </si>
  <si>
    <t xml:space="preserve"> 25% reduction for business tax for public transportation companies;</t>
  </si>
  <si>
    <t>Extension for 3 months of the payment terms of tax on interest (capital gains tax) by hotels and tourism companies facing difficulties</t>
  </si>
  <si>
    <t>Exemption from customs duties and import taxes on medical equipment and other medical supplies used to fight the pandemic;</t>
  </si>
  <si>
    <t>Cancellation of penalties for public tenders; May, 6: cancellation of the late penalties to be paid by holders of public contracts, from 06 April to 06 July 2020, in order to help companies to safeguard their production tool and jobs.</t>
  </si>
  <si>
    <t xml:space="preserve">Tax exemption on health equipment, materials and other health inputs relevant to the fight against COVID-19.
 </t>
  </si>
  <si>
    <t xml:space="preserve"> July 30: The Minister of Health and Public Hygiene, Aka Aouélé, handed over 84 vehicles, including 21 ambulances and 63 liaison vehicles, to the decentralized structures of his ministry in order to strengthen them in the fight against Covid-19.</t>
  </si>
  <si>
    <t>A support fund (Fonds Spécial de Solidarité COVID-19) for vulnerable households became operational on March, 23, for a total cost of XOF 13.3 billion. It consists in electronic cash transfers. August 26: Since the start of the Covid-19 pandemic, 113 000 people have benefited from cash transfers amounting to XOF 17 billion from the Covid-19 solidarity fund. Further, the humanitarian plan has made it possible to take care of 253 street children. / Solidarity fund of FCFA 170 billions for helping low-income households, notably though an extension of social payments</t>
  </si>
  <si>
    <t xml:space="preserve">April 9: Creation of two funds for loan guarantee schemes: a Support Fund for Large Enterprises (XOF100 billion) and a Support Fund for SMEs (XOF150 billion). </t>
  </si>
  <si>
    <t xml:space="preserve">April 9: Creation of a specific fund for loan gurantee scheme  to support informal sector enterprises affected by the crisis for an amount of XOF100 billion. </t>
  </si>
  <si>
    <t>April 15: The National Pandemic Health Response Plan includes financial support for the agricultural sector (cashew nut, cotton seed oil, hevea, oil palm, cocoa and coffee) of XOF 250 billion. The operationalization of this emergency programme will consist in public transfers, in particular, price and income support and the provision of goods and services, including fertilizer subsidies and seed distribution</t>
  </si>
  <si>
    <t>Postponment for 3 months of advanced tax payments for small traders and artisans</t>
  </si>
  <si>
    <t>Refund of VAT tax credits in a 2 weeks delay</t>
  </si>
  <si>
    <t xml:space="preserve">On June 25 the government announced the possibility of introducing a short time work program, financed from EU SURE, to safeguard jobs thereby employers who need to introduce shorter working hours due to a decline in business activities would be entitled to aid for the payment of a part of their workers' wages. The measure is intended for all sectors and for all businesses with more than 10 employees. </t>
  </si>
  <si>
    <t xml:space="preserve"> An application for a reduction in income tax advances down to 0 HRK</t>
  </si>
  <si>
    <t>Tax obligations and other public duties due from 1 April 2020 are exempt from payment for three months except: VAT, customs duties, excise duties, etc.</t>
  </si>
  <si>
    <t>taxpayers with income from renting apartments, rooms and beds to travellers and tourists and organising camps and who are paying tax at an annual flat-rate amount, will be exempt from one quarter of the annual flat-rate income tax and surtax.</t>
  </si>
  <si>
    <t>Filing deadline extention</t>
  </si>
  <si>
    <t>taxpayers that are declaring and paying VAT on an accrual basis may postpone payment of VAT until they collect the declared VAT from their buyers.</t>
  </si>
  <si>
    <t xml:space="preserve">postponement of payments of taxes, social contributions and other duties and levies. The postponement is currently envisaged for a period of up to 3 months with possible extension for an additional 3 months. After that it should be possible to pay the duties in interest free instalments. </t>
  </si>
  <si>
    <t>The submission deadline for the Corporate Profit Tax (“CPT”) return and all other CPT related returns and reports  is extended from 30 April 2020 to 30 June 2020</t>
  </si>
  <si>
    <t>On 12 June, the Tax Administration started paying income tax refunds, representing around HRK 1.1 billion for 569 000 citizens</t>
  </si>
  <si>
    <t>The Croatian Small Business Agency (HAMAG-BICRO) has made loans to support working capital of small businesses. Currently, arround 900 businesses have benefited, representing a sum of HRK 343 million (EUR 95 million).</t>
  </si>
  <si>
    <t xml:space="preserve">The Croatian Bank for Reconstruction and Development (HBOR) allows for moratoriums and loan extensions on debts, as well as new liquidity loans to assure basic expenses of businesses. The total value of the measures is estimated at around HRK 13.5 billion. </t>
  </si>
  <si>
    <t>grants to small businesses and self-employed</t>
  </si>
  <si>
    <t>a two-month deferral of VAT payments</t>
  </si>
  <si>
    <t>interest subsidy for new business and housing loans for four years, which benefit both businesses and households</t>
  </si>
  <si>
    <t>guarantees on or financing of credit facilities up to €1.7 billion through participation in the Pan-European Guarantee Fund</t>
  </si>
  <si>
    <t>increased state guarantees to expand existing European Investment Bank (EIB)-supported loans to SMEs</t>
  </si>
  <si>
    <t xml:space="preserve">Postoning increase in the condtirbution for General Medical Scheme for 3 months
</t>
  </si>
  <si>
    <t>Postponing the payment of the annual levy at the Companies Registrar from June to December 2020</t>
  </si>
  <si>
    <t>Postponing the payment of tonnage tax from March to May</t>
  </si>
  <si>
    <t>General Health System contributions: the increase in contributions is suspended for three months without an impact to the implementation of the phase two. The suspension will apply for the months of April, May and June 2020.</t>
  </si>
  <si>
    <t>payment of the instalments for certain taxes has been suspended</t>
  </si>
  <si>
    <t>Exemption from import duties and a VAT exemption on imports of goods needed to combat the effects of COVID-19, such as medical equipment and consumables which has been imported from 30 January 2020 to 31 July 2020.</t>
  </si>
  <si>
    <t>Landlords (individuals and business) who have met certain conditions such as reducing the monthly rent between 30-50% will be granted a tax incentive equal to 50% of rent income for the tax year 2020.</t>
  </si>
  <si>
    <t>The reduced VAT rate of 9% will be decreased to 5% for certain services, such as accommodation in hotels, restaurant and catering services and transportation of passengers from 1 July 2020 to 10 January 2021.</t>
  </si>
  <si>
    <t xml:space="preserve">A contribution of 60 percent of wages (incl. SSC) is paid to employers due to obstacles to work on the part of the employer caused by the current epidemiological situation and related measures to prevent the spread of the disease both locally and abroad. </t>
  </si>
  <si>
    <t>Between June and August, the government will waive social security contributions paid by employers (24.8%) with a maximum of 50 employees (if certain conditions are met).</t>
  </si>
  <si>
    <t>The government also lowered the VAT rate (from 15% to 10%) on selected services (accommodation, culture, sport, wellness): accommodation services, admission fees to cultural events and sporting events, admission fees to sports grounds, fare on ski lifts and admission fees to saunas and other similar facilities.</t>
  </si>
  <si>
    <t xml:space="preserve">The CZK 500 lump sum also applied to very small businesses (Ltd) for the period between Mar 12 and Jun 8. </t>
  </si>
  <si>
    <t xml:space="preserve">The state will further cover 50% of rents of businesses after mandating a reduction of 30%, while tenants will have to cover the remaining 20%. </t>
  </si>
  <si>
    <t xml:space="preserve">The government has also approved a bonus for workers in social services and the health-care system of CZK 16.5bn in total. </t>
  </si>
  <si>
    <t xml:space="preserve">The government approved grants for tourism (e.g. spas, hotels, etc.) in total of CZK 4.3 bn. </t>
  </si>
  <si>
    <t>Forgiveness of late payment interest for late payment of tax arrears by 1 July 2020 at the latest.</t>
  </si>
  <si>
    <t>The advance on personal and corporate income tax due on 15 June 2020 will be waived (ie it does not have to be paid without being penalized). This is the second down payment for quarterly payers and the first down payment for half-year payers.</t>
  </si>
  <si>
    <t xml:space="preserve">General waiver of a fine of CZK 1,000 if the obligation to pay a penalty arises between 1 March 2020 and 31 July 2020. </t>
  </si>
  <si>
    <t>Remission of default interest;  remission of interest in respect of the delay in the payment of tax or in the distribution of its payment in installments;  automatic remission of the penalty for late tax claims, if the tax office also waives one of the two sanctions mentioned above; waiver of other sanctions for late submission of a control report (sanctions from CZK 10,000 to CZK 50,000) that shall apply in cases where an application is made between 1 March 2020 and 31 July 2020. In addition, flat waiver of administrative fees for accepting applications for the above waivers. The waiver of interest for late payment is only possible after the tax has been paid in full. Penalties for failure to submit an inspection report can be waived only after the inspection report has been submitted.</t>
  </si>
  <si>
    <t xml:space="preserve">The road tax is cut by 25% applying retroactively to the start of the year for vehicles with a maximum weight exceeding 3.5 tons. </t>
  </si>
  <si>
    <t>General postponement of the payment of advances due in April and July to road tax, by 15 October 2020 at the latest.</t>
  </si>
  <si>
    <t xml:space="preserve">Widespread remission of VAT on the free supply of basic protective equipment to mitigate the effects of the spread of coronavirus infection for which the obligation to declare tax arose in the period from 12 March  2020 to 31 July 2020. </t>
  </si>
  <si>
    <t>Waiver of the fine for late submission of the employer's statement (personal income tax from dependent activity), if the statement was submitted by 31 May 2020</t>
  </si>
  <si>
    <t>Automatic waiver of interest on arrears and interest on postponed payments arising from 12 March 2020 to 31 December 2020 in cases where the tax administrator has individually authorized deferral or payment in installments for reasons related to coronavirus.</t>
  </si>
  <si>
    <t>On May 11, the Ministry of Finance updated its estimate of support to the economy during the COVID-19 crisis, in the total amount of 20.4% (CZK 1.13 trillion). Direct budget support equals 4.6% of GDP, deferred taxes and levies 0.4% of GDP and liquidity support and guarantees 15.4% of GDP. This does not include measures such as interest moratorium, deferral of electronic record of sales (ERS) or higher amounts for social assistance paid.</t>
  </si>
  <si>
    <t xml:space="preserve">Self-employed will be given a six-month waiver on the (minimum) payments of health and social insurance (May to August). </t>
  </si>
  <si>
    <t>shortens the refund time for the overpayment of excise duty on "green diesel"</t>
  </si>
  <si>
    <t xml:space="preserve">Between June and August, the government waived social security contributions paid by employers with a maximum of 50 employees, under certain conditions. </t>
  </si>
  <si>
    <t>On May 18, within the COVID rent programme, the government approved a contribution of half of the payment for commercial rent to entrepreneurs that had to close establishments, with the maximum amount of support at CZK 10m for the period from April to June.</t>
  </si>
  <si>
    <t>A programme COVID - Cultural and Creative Industries has been approved with an allocation of CZK 900 million to support small and medium-sized enterprises in the creative industries in the form of subsidies and creative vouchers (available from August 18). The money will be used, for example, to cover 50 percent of the costs (up to a maximum of CZK 5 million) for the organizers of cultural events, which have been either cancelled or postponed due to the coronavirus crisis.</t>
  </si>
  <si>
    <t>The government approved on March 31 a targeted employment support programme (Antivirus, launched April 6), to compensate for all or part of salary costs for the time of the quarantine or emergency measures (from 12 March to the end of April; extended to end of May (on april 27)). Employees will receive all or part of their wages, subsidised by the state, depending on the exact reason and situation of reduced activity. For example, employees ordered into quarantine will receive 60 % of their salaries, while employees working in firms that had to stop operations by a government order will be compensated in full. In both cases the government will reimburse the employer 80% of the employee compensation (up to CZK 39 000 per employee). Employees in firms facing inputs supply issues or drop in sales will receive 60-100% of their salaries, with the state reimbursing 60% of the costs (up to CZK 29 000 per employee). The estimated total costs of the program is 33bn CZK (0.6 % of GDP).</t>
  </si>
  <si>
    <t>The government introduced the COVID I loan program for SMEs in the total amount of CZK 5bn (about 180m EUR, 0.1% of GDP). SMEs will be able to apply for a direct interest-free loan in the range of CZK 0.5 to 15m. Loans are granted up to 90% of eligible expenditure with a maturity of 2 years including the possibility of deferred repayment for up to 12 months. The government then further approved COVID II program with another 5bn CZK allocation in the form of guarantees for loans (CZK 10k to 15m) from commercial banks (with annual deferral of repayments), where the Czech-Moravian Guarantee and Development Bank will be subsidising the interest rate. This is expected to facilitate distribution of up to CZK 30bn among the programme participants. On May 18, The government approved the COVID III program worth CZK 150bn of guarantees. The self-employed and companies with up to 250 workers can receive a 90% guarantee and companies with 250 to 500 employees an 80% guarantee on loans provided by the commercial banks.</t>
  </si>
  <si>
    <t>COVID Plus programme for large companies with more than 250 workers can receive an 80% guarantee on loans in the range of CZK 5m to 2 billion.</t>
  </si>
  <si>
    <t xml:space="preserve">The latest initiative will phase out the relief measures and replace them with a recovery package; An economic stimulus package and phase-out of support schemes were agreed on 15 June. </t>
  </si>
  <si>
    <t>The government also announced to support the plan to recapitalize Scandinavian Airlines with up to DKK 6 billion.</t>
  </si>
  <si>
    <t>A temporary increase in the amount of credit balance allowed in the tax account has been enacted on 21 April 2020. This was previously raised from DKK 200k to DKK 10m, but it has now been proposed to allow for an unlimited credit balance.The temporary increase will be available in the period 7 May till 1 April 2021</t>
  </si>
  <si>
    <t>Certain SMEs registered for the special Danish payroll duty can apply for an interest free loan</t>
  </si>
  <si>
    <t xml:space="preserve">The Government released DKK 40 billion mandatory employee savings from the system of holiday pay. This savings stock was created in 2019 as part of a transition to a new holiday pay system to avoid double payment and was initially intended to go into people’s pension savings. </t>
  </si>
  <si>
    <t>One-time check of DKK 1000 (EUR 135) to people on public transfers, including pensioners and students.</t>
  </si>
  <si>
    <t xml:space="preserve">Support for apprenticeships and in-firm training of DKK 6.1 billion, mainly through a wage subsidy scheme. </t>
  </si>
  <si>
    <t>Temporary increase in R&amp;D tax credits in 2020 and 2021; R&amp;D tax credits for firms temporarily increased from 110% of costs to 130% of costs in 2020 and 2021 (announced on 15 June). Fiscal costs around DKK 1.3 billion.</t>
  </si>
  <si>
    <t>A frontloading of energy renovation of social housing is expected to boost investment by DKK 3.5 billion and 9.4 billion in 2020 and 2021, respectively (announced on 19 May). It is financed by accumulated tenant payments to a social housing fund.</t>
  </si>
  <si>
    <t>Social policy package to help vulnerable groups with additional protection and prevent isolation adopted on 25 April (DKK 215 million).</t>
  </si>
  <si>
    <t>Elderly in nursing homes. Initiatives to facilitate social contact, visits and prevent loneliness adopted on 1 May (DK 165 million).</t>
  </si>
  <si>
    <t xml:space="preserve">Subsidies provided to health research specifically related to covid-19 (announced 16 March, increased 30 March). DKK 150 million available to applications from public and private research institutions. </t>
  </si>
  <si>
    <t xml:space="preserve">The government and social partners agreed on a revised and more generous short-time work scheme on 31 August to replace the job retention scheme no longer in place. It will be temporary and is set to run until 31 December. Unemployment benefits on non-work days are increased to maximum DKK 23 000 per month.  </t>
  </si>
  <si>
    <t>Support in case of large-scale dismissals (announced 12 March). Existing scheme offering job search courses or upskilling (varslingspuljen) provided additional resources of DKK 10 million.</t>
  </si>
  <si>
    <t>Distance VET scheme established (announced 22 March, extended 5 April). Existing funds for upskilling are used to offer low-skilled workers 30 days online training courses, with full wage compensation to employers.</t>
  </si>
  <si>
    <t xml:space="preserve">Compensation scheme to event organiser companies for cancellation and postponement of major events in the period 6 March-31 August (announced 10 March, extended 1 April). 100% lost revenue covered by providing documentation. Estimated costs around DKK 2.4 billion.
</t>
  </si>
  <si>
    <t>Innovation subsidy scheme increased (announced 18 April). An Innobooster-programme administered by the Innovation Fund will be increased by DKK 350 million to support new projects.</t>
  </si>
  <si>
    <t>A range of minor support schemes established to support agents and businesses with cultural activities, sports and private education (announced 31 March to 7 April). In total amounting to around DKK 1.3 billion.</t>
  </si>
  <si>
    <t xml:space="preserve">Subsidies to the travel industry of DKK 725 million (announced 15 May). </t>
  </si>
  <si>
    <t>Injections to the Travel Guarantee Fund, extending previous loan guarantee.</t>
  </si>
  <si>
    <t>Agreement with social partners to support apprenticeships and students in private firms (announced 28 May). Includes a wage subsidy scheme available from 1 May to 31 December 2020. In total, DKK 6.1 billion made available from existing fund of contributions by employers (AUB).</t>
  </si>
  <si>
    <t xml:space="preserve">Tourism support ("Summer package") of DKK 0.7 billion (announced 19 June). Measures include free public transport; discounts on cultural activities; higher tax subsidies for suppliers of private short-term accommodation; and activities for elderly. </t>
  </si>
  <si>
    <t xml:space="preserve">Additional initiatives for SMEs and self-employed (announced 16 March, extended 18 April and 28 May). VAT payments are deferred by combining two payment periods. For small enterprises’ tax period will be extended from 6 months to 12 months in 2020, while medium-sized enterprises’ tax periods will be extended from 3 months to 6 months for the first half of 2020 (estimated DKK 35 billion liquidity impact).
</t>
  </si>
  <si>
    <t>Provisional taxes for self-employed (B-taxes) are deferred, payment deadlines for April and May are postponed by 2 and 7 months respectively (estimated DKK 5 billion liquidity impact).</t>
  </si>
  <si>
    <t xml:space="preserve">Frontloading of payments by local governments to firms of around DKK 6.5 billion (announced 26 March). In addition, pre-payment up to DKK 1 million of deliveries until 1 July is encouraged. </t>
  </si>
  <si>
    <t>Deferral of property taxes for firm with real estate (daekningsafgift) to municipalities (announced 26 March). Second rate payment deferred from 2020 to 2021. Expected to increase liquidity by DKK 1.1 billion.</t>
  </si>
  <si>
    <t xml:space="preserve">Loans and equity provided to entrepreneurs and venture firms (announced 18 April). The state investment fund (Vaekstfonden) will provide risky capital to start-ups and venture firm, facing difficulties in financing as private investors withdraw from the market. Available for 2020 only and a total capacity of DKK 3.4 billion. </t>
  </si>
  <si>
    <t>Borrowing capacity from the Danish students’ Loan Scheme temporarily extended (announced 19 March). The monthly borrowing ceiling increased three times for March and April. Expected increase in total loans around DKK 0.6 billion.</t>
  </si>
  <si>
    <t>A new government-backed fund of DKK 10 billion (0.4% of GDP) will act as investor of last resort with the possibility to recapitalise large and important firms at risk of bankruptcy (announced on 15 June).</t>
  </si>
  <si>
    <t>extension of three months for payment of corporate income tax;</t>
  </si>
  <si>
    <t>Waiving penalties for businesses that enter into payment plans within 6 months of the new payment deadline;</t>
  </si>
  <si>
    <t>reduction in the corporate income tax rate (from 25 percent to 17 percent) to companies which commit to continue to employ at least 80 percent of their staffing as of January 1, 2020, for a period of 12 months</t>
  </si>
  <si>
    <t>reduction to zero percent in the import duty and the value-added tax charged on disinfectants, cleaning supplies, protective gears and face masks;</t>
  </si>
  <si>
    <t xml:space="preserve">increased budgetary funding to the Ministries of Health and Agriculture; </t>
  </si>
  <si>
    <t>cash grants to approximately 2,500 individual crop farmers, based on the size of the farmers holding;</t>
  </si>
  <si>
    <t>implementation of multiple infrastructure projects with expenditure of up to US$100 million, with total additional investments in construction expected to amount to at least US$296.8 million</t>
  </si>
  <si>
    <t xml:space="preserve">pay to small contractors and merchants with amounts owed by the Government of EC$100,000 and less, utilizing the resources approved by the IMF under the Rapid Credit Facility (RCF); </t>
  </si>
  <si>
    <t xml:space="preserve">Phase one of reopening of borders began on July 15th, allowing nationals to return home. The government announced that all travelers, including non-nationals, will be allowed to travel to Dominica from August 7th, as part of phase two of reopening.  </t>
  </si>
  <si>
    <t xml:space="preserve">A new program called Pa’ti is introduced support for independent workers, providing RD$5,000 a month to each beneficiary in May and June, with an additional allowance made available for healthcare workers, the military and police officers, amounting to RD$2.4 billion. The identification of the beneficiaries was made through a database of people in this condition and who have loans with the formal financial system </t>
  </si>
  <si>
    <t xml:space="preserve">The president-elect Luis Abinader announced extension of all social aid programs till the end of 2020. </t>
  </si>
  <si>
    <t>The government accumulated more than RD$10 million from fines for the violation of the COVID-19 curfew established in March.</t>
  </si>
  <si>
    <t>To cover financing gaps, the authorities have mobilized loans and commercial credit lines from the IMF[1], World Bank[2], the Interamerican Development Bank, Latin American Development Bank, and the Central American Bank for Economic Integration; and raised private donations for healthcare needs. The IMF Rapid Financing Instrument was approved on April 29, 2020, for US$0.65 billion.US$150 million from a contingent line of credit for disasters and health-related events approved in March and another loan of US$100 million to support the response to the COVID-19 emergency approved on June 20.</t>
  </si>
  <si>
    <t xml:space="preserve">The government also placed domestic debt in the amount of US$ 0.7 billion (in 4 series), with the maturities of 10-20 years at an interest rate of 10-10.875 percent. </t>
  </si>
  <si>
    <t>The application of advance pricing agreements will temporarily not be in effect for the hotel and/or leisure sector.</t>
  </si>
  <si>
    <t>Extensions in the declaration of  Tax on Assets for  individuals with sole proprietorship businesses and legal persons</t>
  </si>
  <si>
    <t>Extensions in the declaration of Selective Tax on Fuel Consumption</t>
  </si>
  <si>
    <t>Extensions in the declaration of Tax on Lottery Banks, Sports Betting Banks, Casinos and Slot Machines</t>
  </si>
  <si>
    <t>Extensions in the declaration of Tax on the Transfer of Industrialized Goods and Services</t>
  </si>
  <si>
    <t>Postponement of 30 calendar days from the restart of operations, for the submission of informative declarations and presentation of the monthly sworn declarations for companies that remain closed in the emergency period</t>
  </si>
  <si>
    <t>Automatic generation of 4 payment installments when filing the ITBIS sworn statement for the period March 2020 and 3 payment installments for the period April 2020.</t>
  </si>
  <si>
    <t>Postponement of payment until July of the installments of payment agreements with an expiration date in the months of April, May and June 2020.</t>
  </si>
  <si>
    <t>Exemption of the first installment of the Tax on Assets for MSMEs (approximately 50% of the taxpayers forced to pay this tax).</t>
  </si>
  <si>
    <t>Additionally, improvements have been implemented in order to convert face-to-face procedures into digital,  among which are:
• IPI Certifications by the Virtual Office (OFV)
• ITBIS rectifications by OFV
• Request for ITBIS and ISC exemptions through the Virtual Office</t>
  </si>
  <si>
    <t>to allow the continuity of the sector's operations, the validity of the ITBIS exemption cards of Free Zones was extended, as well as the validity of the vehicle display plates.</t>
  </si>
  <si>
    <t>The Ministry of Finance has instructed the DGII and the General Customs Direction to grant a temporary exemption on tariffs on the import of certain medical products.</t>
  </si>
  <si>
    <t>The Ministry of Finance has instructed the DGII and the General Customs Direction to grant a full exemption on the import VAT customarily charged for raw materials, industrial machinery and capital goods fo  industrial application, listed in Article 24 of Law No. 557- 05; as well as other capital goods and raw materials, provided they have a zero percent tariff.</t>
  </si>
  <si>
    <t>Minister of Health announces new appointment system, by telephone or Aurora MSP, to perform PCR tests more quickly and efficiently [announced on June 23].</t>
  </si>
  <si>
    <t>Minister of Health announces the public health system will enable 582 additional beds, of which 395 will be for hospitalization and 187 intensive care units (ICU), to serve critically ill patients in the public system [announced on July 15].</t>
  </si>
  <si>
    <t>The govt. announced the constitution of a Guarantee and Financing Fund to benefit Micro and Small Businesses (MIPYMES), through an agreement with the Central Bank, the Superintendency of Banks and the Association of Commercial Banks of the Dominican Republic [announced on May 17].</t>
  </si>
  <si>
    <t xml:space="preserve">May 8: CAF has approved a loan for USD 50 million to strengthen the capacity of the health system to respond to the health emergency.  
</t>
  </si>
  <si>
    <t xml:space="preserve">Reduction of tariffs for the imports of medicines and other crisis-related medical inputs. </t>
  </si>
  <si>
    <t>Deferral of payroll contributions; social security contributions postponed 90 days (i.e. contributions for April, May and June) for voluntary affiliates and those without a relation of dependency and for microenterprises.</t>
  </si>
  <si>
    <t>exceptional cash transfer amounting to USD120 to 400 thousand poor families, later extended to 950 thousands families,</t>
  </si>
  <si>
    <t xml:space="preserve">The government has approved a six-month extension for the income tax declaration for SMEs and for the VAT incurred in the months of April, May and June. </t>
  </si>
  <si>
    <t>April 12: the National Financial Corporation (CFN) will create a long-term credit line at interest rates not exceeding 2% to sustain jobs, with an initial contribution of USD 500 million from the companies' contribution to the humanitarian trust that plans to create the Regime</t>
  </si>
  <si>
    <t xml:space="preserve">A targeted support initiative for irregular workers in most severely hit sectors has been announced, which will entail EGP 500 in monthly grants for 3 months to close to 1.6 million beneficiaries. </t>
  </si>
  <si>
    <t xml:space="preserve">A consumer spending initiative of close to EGP 10 billion has been launched to offer citizens two-year, low-interest loans to pay for consumer goods discounted by up to 10-25 percent, and provide ration card subsidies. </t>
  </si>
  <si>
    <t>A new guarantee fund of EGP 2 billion has been formed to guarantee mortgages and consumer loans made by banks and consumer finance companies.</t>
  </si>
  <si>
    <t xml:space="preserve">The exemption from the taxation of Capital Gains on securities listed on the EGX for non-residents will be permanent.
	</t>
  </si>
  <si>
    <t>Tax administration: the Ministry of Finance lifted the Administrative detention for taxpayers in return for payment of 10 percent of the tax due and to settle the outstanding tax due through the Dispute Resolution Committee. The ETA has also lifted the means of payment to allow cash or cheque payment of taxes due for FY 2019/2020</t>
  </si>
  <si>
    <t>The government increased payments to women community leaders in rural areas from EGP 350 to EGP 900 per month to ensure gender equity.</t>
  </si>
  <si>
    <t>Annual salary increase of 7-12 % for government employees starting from June 30, 2020. Total cost of EGP 31 billion (USD 1.8 billion).</t>
  </si>
  <si>
    <t>The government also postponed repayment of loans for SMEs.</t>
  </si>
  <si>
    <t>The Agricultural Land Tax Act is suspended for two years.</t>
  </si>
  <si>
    <t>distribution of food baskets to affected families worth US$ 56 each; 14 May: Distribution of food baskets begins, targeting 1.7 million households, objective raised to 3.4 million households (5 June); 9 Aug (announcement) Second round of food basket distribution started (estimated total cost of additional 190 million USD)</t>
  </si>
  <si>
    <t>Suspension of deadlines for storage payments and collection of fines, suspension of deadlines for abandonment. Started on March 14, 2020 and extended in different Decrees until June 10, 2020</t>
  </si>
  <si>
    <t>Ministry of Finance does not serve public and the company is closed there are no audits scheduled during 30 days</t>
  </si>
  <si>
    <t>Online Shopping Facilitation Law, allows individuals to reduce non-tariff requirements and exempt the payment of Import Duty Duties for purchases of less than $ 200.00 dollars, which during its validity was of great benefit to the population Salvadoran increased the opportunity to purchase goods. Legislative Decree 605 dated March 20, 2020 effective as of May 29, 2020.</t>
  </si>
  <si>
    <t>July 9: 600 million USD trust fund approved by parliament for a trust fund to foster job retention and economic recovery, of which 100 USD million to be lent on to informal businesses with bank records, and 360 USD million for low-interest lending to micro, small and medium-sized enterprises</t>
  </si>
  <si>
    <t>July 9: 400 million USD to honour public expenditure commitments</t>
  </si>
  <si>
    <t xml:space="preserve">start of random mass testing in several points in the country to establish a municipal-level risk map; medicine kits are to be delivered to Covid-19 patients staying at home; </t>
  </si>
  <si>
    <t xml:space="preserve">creation of an "immunity card" for recovered Covid-19 patients and those with positive antibodies tests. Announcement that all immunised persons requesting it will be offered a job in the logistics and delivery of medical and food packages with a salary of 500 USD a month. </t>
  </si>
  <si>
    <t>A new hospital wing was inaugurated in San Salvador with 400 intensive care units (adding to the around 150 operational intensive care beds). Two further stages are in construction, bringing the total to 1 000 ICUs and 1 000 acute care beds. Total expenditure in the new hospital is estimated to 75 million USD. Other major refurbishments in hospitals have been carried out worth around 35 million USD. The Ministry of Public Health has received until end of May 35.4 million USD in additional funding for purchasing inputs and equipment. 5 August: Inauguration of a further hospital wing, with 600 new hospital beds dedicated to Covid-19 patients.</t>
  </si>
  <si>
    <t>21 July (announcement) Electricity bills are to be reduced by 30% for three months, on top of the already announced payment deferral (not included in cost estimate)</t>
  </si>
  <si>
    <t>9 August 2020 (announcement): plans to redirect part of the funds for public sector loans to increase payroll subsidy to four months.</t>
  </si>
  <si>
    <t>Subsidy for employees of MSMEs covering 50% of wages for up to two months (with a ceiling of 500 USD per worker and 45 000 USD per firm over two months) for firms with up to 100 employees and turnover up to 7 million USD (140 million USD). Wage subsidy will cover August and September payrolls (announcement 21 July)</t>
  </si>
  <si>
    <t>Financial relief to micro and SMEs with difficulties with their credit for a period of 3 months, including credit lines to cover salary payments.</t>
  </si>
  <si>
    <t>Investment funds worth 50 million USD to be targeted to MSMEs</t>
  </si>
  <si>
    <t xml:space="preserve">80 million USD investment are to be channelled to the agriculture sector and toward food security
</t>
  </si>
  <si>
    <t>14 May 2020: 2-month deferral of personal and income tax (up to 30 June). Penalties and interest for those having missed the previously stipulated deadline are waived. Large contributors can have payment extended over 4 instalments with a 30% down payment, medium-sized firms can have payment extended over 7 instalments with 10% down payment.</t>
  </si>
  <si>
    <t xml:space="preserve">7 May 2020: Credit programme for formal firms (registered as employers with social security) offering credit at capped interest rates (3%) with 1 year grace period, managed by development bank BANDESAL (360 million USD). Credit programme to finance working capital for informal firms with credit history or credit ratings (100 million USD).  4 June 2020: The law governing the  Development Bank of El Salvador (BANDESAL) is reformed, allowing BANDESAL to lend directly to firms,  from 1 July. BANDESAL is expected to grow by 1600 million USD in capital and to offer 300 million USD in credit in addition to the planned credit for formal and informal firms affected by the pandemic.
</t>
  </si>
  <si>
    <t>Other spending measures were also taken, mainly to ensure continuity of education (0.4 percent of GDP).</t>
  </si>
  <si>
    <t>The government has also been postponing execution of non-priority capital expenditures to the second half of 2020, identifying savings to non-wage current expenditures</t>
  </si>
  <si>
    <t xml:space="preserve">On June 3, Government successfully raised €1.5 billion (more than the €1 billion that was originally planned) through a 10-year Eurobond issue that has an interest rate of 0.125 per annum. </t>
  </si>
  <si>
    <t xml:space="preserve">Government has signed a €200 million loan with the council of Europe Development Bank (CEB) to finance local government’s crisis mitigation measures. </t>
  </si>
  <si>
    <t>there was no penalty for the tax debt from March to May;</t>
  </si>
  <si>
    <t>the rate of penalty were reduced from 0.06% to 0.03%;</t>
  </si>
  <si>
    <t xml:space="preserve">Advanced payments of the social tax of the natural person entrepreneur were recalculated and returned </t>
  </si>
  <si>
    <t>Government provide one-time non-refundable assistance to small businesses to recover damage resulting from the negative impact of the C0VID-19 outbreak</t>
  </si>
  <si>
    <t>The government's payments to the second pillar pension system have been temporarily suspended until September 2021. This will increase revenue by the employers' 4% contributions that are part of the social tax. Exceptions apply for people born from 1942 to 1960, who will continue to receive regular contributions until Nov 2020. From Oct 2020, individuals are free to decide if they will continue to contribute or not (2% of gross remuneration). For those continuing contributions, the government will compensate for reduction and increase contribution to 6% from 2023. Estimated to improve fiscal revenue by EUR 142 million in 2020.</t>
  </si>
  <si>
    <t>One of the preliminary payments of corporate income tax is due on 20 March 2020. The prepayment is based on the expected profits made in 2020. If the spreading of coronavirus is effecting the business in question, it is possible to reduce the expected profits for 2020 and consequently reduce the preliminary payment of tax.</t>
  </si>
  <si>
    <t xml:space="preserve">Temporary increase in R&amp;D tax credits in 2020 and 2021 </t>
  </si>
  <si>
    <t>Electronic publications subject to reduced 9% VAT rate.</t>
  </si>
  <si>
    <t>increase healthcare capacity</t>
  </si>
  <si>
    <t xml:space="preserve">improve access to water and sanitation facilities for the most vulnerable. </t>
  </si>
  <si>
    <t>The government has set up a revolving fund of E45 million (0.07 percent of GDP) to assist SMEs</t>
  </si>
  <si>
    <t>The government has set up a E25 million (0.04 percent of GDP) relief fund to aid laid off workers.</t>
  </si>
  <si>
    <t>The Urban PSNP is being temporarily expanded to 16 additional cities in early FY 2020/21 to cover over 500,000 new beneficiaries for three months at a cost of US$88 million, in collaboration with the World Bank</t>
  </si>
  <si>
    <t xml:space="preserve">operational facilitation of logistics in export and import process (such as free railway transport of manufacturing goods between Ethiopia and Djibouti); </t>
  </si>
  <si>
    <t>removal of taxes from the import of raw materials for the production of Covid-19 essential goods</t>
  </si>
  <si>
    <t xml:space="preserve">lifting of the minimum price set by the NBE for horticulture exports. </t>
  </si>
  <si>
    <t>Ethiopian authorities have received IMF support in the form of an RFI at 100 percent of quota (given maxed out use of PRGT resources under the ongoing ECF/EFF program).</t>
  </si>
  <si>
    <t>The deadline for paying turn over tax on a quarterly basis is to be postponed by a one-month period.</t>
  </si>
  <si>
    <t>The deadline for paying value-added tax (VAT) on a monthly and quarterly basis is to be postponed by a one-month period.</t>
  </si>
  <si>
    <t>The relief of tax debts due from 2014 to 2018 have been waived but with a different treatment of different types of taxpayers.</t>
  </si>
  <si>
    <t>Taxpayers who declared their tax liability but fail to pay on the due date will be waived from late payment interest and penalty given that they paid the whole tax amount within 30 days as of the date of the decision.</t>
  </si>
  <si>
    <t>Under Article 26 of the Income Tax Proclamation No. 979/2016, loss carry-forward will be extended only for two years.</t>
  </si>
  <si>
    <t>20% of donations made to government to prevent the damage of corona virus to be deducted from the taxable income of 2020 tax period.</t>
  </si>
  <si>
    <t>August 2: Prime Minister Abiy Ahmed announced the launch of the massive COVID-19 Prevention and Testing Campaign Ethiopia that will begin on 3 August. According to the campaign programme, the country will test 200,000 people for the virus in the next two weeks. Depending on the campaign's results, authorities will decide on whether to resume in-person schooling.</t>
  </si>
  <si>
    <t>May 27: A field hospital is being constructed on the outskirt of Addis Ababa and is expected to start operating in the next 10 days. The field hospital will be used as training centre for emergency medical response teams.</t>
  </si>
  <si>
    <t xml:space="preserve">Grants (€390 billion) which will be channeled through a special Recovery and Resilience Facility (RRF) and a top-up to existing EU budget programs. </t>
  </si>
  <si>
    <t xml:space="preserve">Loans (€360 billion) which will be channeled through a special Recovery and Resilience Facility (RRF) and a top-up to existing EU budget programs. </t>
  </si>
  <si>
    <t>The European Commission proposed modifications to its 2020 budget to make €11.5 billion for crisis repair and recovery available already this year.</t>
  </si>
  <si>
    <t xml:space="preserve">On May 8, the European Commission adopted a second amendment to extend the scope of the State aid Temporary Framework to recapitalization and subordinated debt measures to further support the economy in the context of the coronavirus outbreak. </t>
  </si>
  <si>
    <t>The Pandemic Crisis Support from the ESM has become operational.  On May 15, the Board of Governors of the ESM approved the establishment of Pandemic Crisis Support. On 9 April, EU finance ministers decided to establish Pandemic Crisis Support credit lines within the framework of the European Stability Mechanism (ESM). Access granted will be 2% of the respective country’s GDP as of end-2019, as a benchmark (about €240 billion in total). The credit line will be available until the COVID 19 crisis is over. The only requirement to access the credit line is that euro area Member States requesting support would commit to use this credit line to finance direct and indirect healthcare, cure and prevention related costs due to the COVID 19 crisis. On 8 May, the Eurogroup agreed on further details: requests for Pandemic Crisis Support may be made until end-2022 (with the possibility to adjust this deadline) and the ensuing loans to countries will have a maximum average maturity of 10 years and favourable pricing modalities.</t>
  </si>
  <si>
    <t>Fiscal and import excise duties on over 1,600 items are reduced or eliminated</t>
  </si>
  <si>
    <t xml:space="preserve">Cuts to the service turnover tax, environmental tax and departure tax. </t>
  </si>
  <si>
    <t xml:space="preserve">a total of F$100 million for unemployment assistance </t>
  </si>
  <si>
    <t>subsidy to Fiji Airways of F$60 million to incentivize first 150,000 tourists in new fiscal year.</t>
  </si>
  <si>
    <t>Agricultural Response Package to ensure food security</t>
  </si>
  <si>
    <t>the government expanded its unemployment assistance</t>
  </si>
  <si>
    <t xml:space="preserve">the government guaranteed the debt of Fiji Airways </t>
  </si>
  <si>
    <t>the government announced a concessional loans initiative for MSMEs impacted by COVID-19.</t>
  </si>
  <si>
    <t>€700 million (0.3 percent of GDP) for share acquisitions in state ownership steering</t>
  </si>
  <si>
    <t>€123 million for supporting restaurant and catering businesses</t>
  </si>
  <si>
    <t>€16 million for vaccine and drug development research</t>
  </si>
  <si>
    <t>guarantees for the Employment Fund (€880 million), SURE (€432 million), and the EIB (€372 million).</t>
  </si>
  <si>
    <t>an additional €1.2 billion in support to households and businesses</t>
  </si>
  <si>
    <t>increased public investment (€1 billion)</t>
  </si>
  <si>
    <t>adjusted VAT payment arrangements (€750 million)</t>
  </si>
  <si>
    <t>The temporary loosening of unemployment insurance benefit eligibility was extended until the end of 2020; On June 23, the government extended the duration until end-2020 of temporary amendments to the unemployment security act aimed at enhancing labor market security and flexibility</t>
  </si>
  <si>
    <t>adopted an amendment that allows Business Finland to grant temporary financing to companies with financial difficulties that ordinarily fail to meet eligibility requirements for support from the Decree on Funding for Research, Development, and Innovation Activities</t>
  </si>
  <si>
    <t>Pension funds may grant, upon request from the taxpayer, a postponement up to 3 months for pension premiums paid by employers and self-employed individual</t>
  </si>
  <si>
    <t>On 6 May, the government announced a support scheme for restaurants and cafés that compensates up to 15% of decrease in sales and provides a subsidy of EUR 1 000 per re-hiring of each laid off employee with a limit of 800 employees.</t>
  </si>
  <si>
    <t xml:space="preserve">On 14 May, the government announced a new form of support that covers the business costs up to EUR 500 000 for two months, for firms that (1) belong to sectors where turnover in April 2020 has decreased by at least 10% compared to March-June 2019, and (2) experienced more than 30% decrease in turnover during April and May 2020 compared to March-June 2019. </t>
  </si>
  <si>
    <t>On 2 June, the government proposed in its fourth supplementary budget an additional funding of EUR 250 million for Tesi (Finnish Industry Investment Ltd).</t>
  </si>
  <si>
    <t>incentives to purchase greener vehicles and green investment support for the auto and aerospace sectors</t>
  </si>
  <si>
    <t>Reduction of VAT rate to 5.5% on protective masks and personal hygiene products until 31 December 2021.</t>
  </si>
  <si>
    <t>Companies with fewer than 50 employees who have lost significant profits since March can reduce their social tax liabilities by 50 percent between March and May 2020, or defer their social taxes for up to three years.</t>
  </si>
  <si>
    <t>Extension of state-subsidized furloughs for around 13 million workers, allocating €31 billion to pay two-thirds of their salaries, with the rest covered by unemployment insurance.</t>
  </si>
  <si>
    <t>Creation of a €8 billion "solidarity fund" that would provide grants to businesses with fewer than 10 employees and annual turnover of less than €1 million.</t>
  </si>
  <si>
    <t>Deferal of €3 billion in social taxes for small and medium-size enterprises and very small businesses in the tourism, restaurant, culture, and sports sectors, the release says.</t>
  </si>
  <si>
    <t>Reduction of social contributions for small businesses that have experienced more than a 50 percent loss in activity since March, and allow all companies up to 36 months to pay the deferred social taxes.</t>
  </si>
  <si>
    <t>Allocation of about €4.5 billion to municipal agencies in compensation of the loss of state-owned municipality and real estate transfer tax revenue.</t>
  </si>
  <si>
    <t>Creation of an additional emergency fund of EUR 50 million for research on Covid-19</t>
  </si>
  <si>
    <t>Overtime caps for health care professionals in hospitals have been removed, lifting the cap of 15 hours per month (i.e., 180 hours per year),</t>
  </si>
  <si>
    <t>Extension of social rights (minimum welfare benefits, benefits for disabled people)</t>
  </si>
  <si>
    <t>Tax exemptions for bonuses in "essential" sectors. These bonuses can reach 1000 euros or 2000 euros in case of firm-level agreement.</t>
  </si>
  <si>
    <t>Early repayment of corporate tax claims refundable in 2020 and accelerated processing of VAT credit claims</t>
  </si>
  <si>
    <t>Activation of public reinsurance on outstanding credit insurance up to EUR 10 billion, which will help companies to keep the credit insurance cover they need in order to maintain their activity</t>
  </si>
  <si>
    <t>Setting up of reinsurance for short-term export credits with the "Cap Francexport" public reinsurance scheme, launched in October 2018, will be extended to support French exporters. The cap on outstanding amounts reinsured by the State has been doubled to EUR 5 billion, and eligibility has been extended to more destination countries.</t>
  </si>
  <si>
    <t>Granting the deferral of tax returns, including the FSB, to the companies that request them would apply, this measure would apply on a case-by-case basis</t>
  </si>
  <si>
    <t>Non enforcement of penalties for businesses filing their tax returns within the statutory time frame.</t>
  </si>
  <si>
    <t>Encourage large companies to meet their tax obligations through the ex-tax portal.</t>
  </si>
  <si>
    <t xml:space="preserve">Assistance to the families with the social score above 100 thousand: GEL 100 for 6 months (GEL 13 million).  </t>
  </si>
  <si>
    <t xml:space="preserve">StopCoV Fund proceeds of GEL 133,5 million will be used for the needs of the medical sector and hospitals engaged in fighting the coronavirus (reflected in “other revenues” and in expenditures). </t>
  </si>
  <si>
    <t xml:space="preserve">Government has to cover costs of organizing quarantine spaces; sponsoring flights that returned Georgians from different parts of the world. Total cost: GEL 45 million. </t>
  </si>
  <si>
    <t xml:space="preserve">Healthcare costs and virus spread prevention measures. Total cost: GEL 285 million. </t>
  </si>
  <si>
    <t>Improvement of healthcare infrastructure to accommodate COVID patients. Total cost GEL 60,0 million.</t>
  </si>
  <si>
    <t>Interest subsidy will be issued to help the hotels meet their banking obligations and co-finance up to 80 per cent of the annual interest rate on loans issued to family-owned, small and medium-sized hotels. Total cost GEL70 million.</t>
  </si>
  <si>
    <t>Touristic enterprises will be exempt from profits tax- GEL 45 million (reflected in tax revenues).</t>
  </si>
  <si>
    <t xml:space="preserve">GEL 20 million on microgrants </t>
  </si>
  <si>
    <t xml:space="preserve">Support to construction sector/ purchase of houses for the refugees’ Total cost: GEL 40 million. </t>
  </si>
  <si>
    <t>The government increased the list of villages that benefit from the provisions of the law on ‘Mountainous regions’ by 59 villages. Total 272,000 people will benefit from this law. The benefits introduced by this law include: subsidized electricity and heating to households higher pensions; social transfers for the newborns; increased salaries for teachers and medical personnel.</t>
  </si>
  <si>
    <t xml:space="preserve">The government will provide GEL 200 one-time assistance to all children below 18. There are 800 thousand citizens of Georgia of this age. The total cost will be about GEL 160 million. </t>
  </si>
  <si>
    <t xml:space="preserve">The government will help the students from vulnerable families (with the social score below 150 thousand) to cover one semester of their university tuition. About 33 thousand students are expected to benefit from this initiative. Total cost GEL 35 million.  </t>
  </si>
  <si>
    <t>Tax reliefs - From April 1,2020 to October 1, 2020 delivery and / or import of goods used for medical purposes ( including protective medical equipment, medical masks, contactless thermometers and etc.) are exempt from VAT without right to credit.)</t>
  </si>
  <si>
    <t>Employers will also be exempted fromwithholding tax liabilities on paid salaries up to GEL 750 (i.e. 750 X 20% = 150)</t>
  </si>
  <si>
    <t>Penalty interest shall be accrued during the tax privilege period, even for those taxpayers who enjoy tax privilege, but it will be recalculated and written off after the tax privilege period is over (1 November).</t>
  </si>
  <si>
    <t>temporarily expanded duration of unemployment insurance and parental leave benefits.</t>
  </si>
  <si>
    <t>temporary VAT reduction. Reduction of the standard VAT rate, from 19 percent to 16 percent, from July 1 through the end of the year. The lower VAT rate of 7 percent, which applies to items like food, medicine, and newspapers, would be cut to 5 percent.</t>
  </si>
  <si>
    <t>income support for families; One off per-child bonus of EUR 300</t>
  </si>
  <si>
    <t>grants for hard-hit SME’s</t>
  </si>
  <si>
    <t>financial support for local governments</t>
  </si>
  <si>
    <t>expanded credit guarantees for exporters and export-financing banks</t>
  </si>
  <si>
    <t>subsidies/investment in green energy and digitalization</t>
  </si>
  <si>
    <t>taxpayers expect to suffer losses due to the COVID-19-pandemic in 2020, which may be carried back to 2019, may apply not only for a reduction of income or corporation tax prepayments for 2020 (to 0 EUR) but also for a retrospectively reduction of income or corporation tax prepayments made for 2019 based on a lump-sum (15% of the tax base for the prepayments in 2019) loss carry back.Tax options for offsetting losses against the previous year’s profits will be expanded. Loss carrybacks will be increased to a maximum of €5 million (or €10 million in the case of joint assessments) for 2020 and 2021. In addition, it will be possible to apply loss carrybacks to 2019 tax returns.</t>
  </si>
  <si>
    <t xml:space="preserve">additional extension of the deadline for filing tax returns </t>
  </si>
  <si>
    <t>the deductibility of donations and activities of charitable organisations in the time period between 1 March and 31 December 2020</t>
  </si>
  <si>
    <t>reduce the VAT rate on meals (but not drinks) provided in restaurants and through other catering services to 7 p.c. for services provided after 30 June 2020 and before 1 July 2021</t>
  </si>
  <si>
    <t>taxpayers who can be shown to be directly and significantly affected by the impact of the coronavirus may apply for a reduction of the special VAT prepayments which have to be made to obtain a permanent extension of the filing deadline for the preliminary monthly VAT returns.</t>
  </si>
  <si>
    <t>(Temporary) refraining from enforcement measures including a remission of late-payment penalties for taxes administrated by the Customs Authority and the Federal Central Tax Office. Businesses must themselves demonstrate that they have run into problems due to the corona crisis.</t>
  </si>
  <si>
    <t xml:space="preserve">Deferral of liabilities regarding taxes which are administrated by the Customs Authority and the Federal Central Tax Office for businesses affected by the virus. Businesses must themselves demonstrate that they have run into problems due to the corona crisis. </t>
  </si>
  <si>
    <t>Taxpayers affected by COVID-19 shall be granted an eased reduction in prepayments for energy tax on natural gas and electricity tax upon request until 31th Dezember 2020</t>
  </si>
  <si>
    <t>Simplifications of tax provisions for the production of disinfectants with tax-free alcohol</t>
  </si>
  <si>
    <t>The single-parent income tax allowance will be raised to €4,008 per year in 2020 and 2021, more than double the usual amount</t>
  </si>
  <si>
    <t>The deadline for paying import VAT will be pushed back from the 16th to the 26th of the following month. This will provide businesses with additional liquidity.</t>
  </si>
  <si>
    <t xml:space="preserve">Improving the maximum level of R&amp;D tax support for a fixed period of 6 years. </t>
  </si>
  <si>
    <t xml:space="preserve">Depreciation allowances for movable assets such as machinery will be improved for a fixed period (the 2020 and 2021 tax years). </t>
  </si>
  <si>
    <t>Increase in the gross list price for the tax relief on the private use of a carbon-free company car</t>
  </si>
  <si>
    <t>As part of the 3 June recovery package, further support to health authorities in the technical and digital upgrading of equipment and strengthening their possibilities for personnel recruitment is planned. The Federal Government is setting up a "Hospitals of the Future Programme", which promotes necessary investments by hospitals.</t>
  </si>
  <si>
    <t>To reduce the financing needs, the government will draw US$218 million from the stabilization fund, and will borrow up to GHc 10 billion from the Bank of Ghana.</t>
  </si>
  <si>
    <t>Exemption from the payment of tax on their employment emoluments [payments] for a three-month period commencing from April 2020.</t>
  </si>
  <si>
    <t>Daily allowance of GHS150 (approx. US$26) payable to those undertaking contact tracing</t>
  </si>
  <si>
    <t>Additional allowance of 50% of their basic salary per month for a four-month period commencing from March 2020.</t>
  </si>
  <si>
    <t>Insurance package, with an assured sum of GHS350,000 (approx. US$60,345)</t>
  </si>
  <si>
    <t>The GRA is required to assess interest and penalties for non-compliance with tax laws. Penalties on principal debts will be cancelled upon payment of outstanding debts due to the Ghana Revenue Authority up to 30 June 2020;</t>
  </si>
  <si>
    <t>The payment of tax and filing of tax returns is typically done in person at respective tax offices. Going forward, the GRA will widely disseminate information to aid the payment of taxes by bank transfer and filing of returns by email.</t>
  </si>
  <si>
    <t>The due date for the sale of Vehicle Income Tax stickers for the second quarter has been extended by one month ending on 15 May 2020.</t>
  </si>
  <si>
    <t>support for short-term employment</t>
  </si>
  <si>
    <t xml:space="preserve">subsidies to households with delinquent loans tied to their primary residency </t>
  </si>
  <si>
    <t>liquidity support to hard hit businesses through refundable advance payment an d  rent reductions</t>
  </si>
  <si>
    <t>VAT rate reductions for research spending and transportation and hospitality sectors.</t>
  </si>
  <si>
    <t>The deadline for payment of social security contributions which were due for the month February will be extended until the end of September 2020 and for March until October 2020.  Moreover, settled debts to social security authorities will be extended for three months. As a general precondition for the payment suspension of the social security debts is the maintenance of the same number of employees.</t>
  </si>
  <si>
    <t>Suspension of the issuing of preliminary or final tax assessment acts and penalties by the tax authorities;</t>
  </si>
  <si>
    <t>Suspension of the deadline for filing administrative appeals, expiring or expired between 11 March and 31 May 2020;</t>
  </si>
  <si>
    <t>Suspension of the deadline for issuing administrative appeals' decisions by the Dispute Resolution Directorate, expiring or expired between 20 March and 31 May 2020</t>
  </si>
  <si>
    <t>Suspension of the deadline for tax administration's statute of limitation period to issue tax assessment acts or penalties, expiring or expired between 30 March and 31 May 2020;</t>
  </si>
  <si>
    <t>Corporate income tax for tax year 2019 can be paid in 8 instalments.</t>
  </si>
  <si>
    <t>Personal income tax For tax year 2019 can be paid in 8 instalments.</t>
  </si>
  <si>
    <t>Annual Real Estate Tax (”ENFIA”) for 2020 can be paid in 6 instalments.</t>
  </si>
  <si>
    <t>Individual taxpayers can benefit from a 2% deduction on the personal income tax if they have paid it in a single lump sum by the due date of the first instalment.</t>
  </si>
  <si>
    <t xml:space="preserve">Annual stamp tax act is suspended from April 1 to June 30 </t>
  </si>
  <si>
    <t xml:space="preserve">The stamp tax charged under the tax act in respect of the year 2020 shall be due and payable in nine equal monthly instalments between the months of July 2020 to March 2021 </t>
  </si>
  <si>
    <t>Deferred payment of solidarity tax for the second quarter of 2020 to 30 September 2020.( The original due date of the payment was 31 August 2020). Employers can not dismiss their employees until they have paid the full amount of solidarity tax for 2020, unless they have a justified cause.</t>
  </si>
  <si>
    <t>Donations for "the National Coordination for Disaster Reduction of Guatemala", churches, etc. will be exempt from VAT and customs duties.</t>
  </si>
  <si>
    <t>The Guatemalan Social Security Institute -IGSS- authorized the employer sector and its affiliates, for one time only, the deferred payment of the private sector employer contribution, corresponding to the months of March, April and May 2020.5. F.6. Currently, no tax refunds have been made to taxpayers.</t>
  </si>
  <si>
    <t>Fines and interest for filing or late payment have been suspended and will not be collected. Taxpayers' access to payment plans has been facilitated and an extension of the duration of the plan or an interest-free period has been implemented</t>
  </si>
  <si>
    <t>Financial support measures are envisaged for micro, small and medium-sized enterprises (SMEs), which would help preserve employment in this sector. Also, actions will be implemented to facilitate banking credit to the private sector, to monitor the liquidity and solvency of the financial system and the compliance with the commitments of the insurance companies</t>
  </si>
  <si>
    <t>reduction of taxes on health and life insurance contracts</t>
  </si>
  <si>
    <t>exemption from the payment of the apprenticeship tax as an incentive to retain workers</t>
  </si>
  <si>
    <t>import duty exemption on fishing equipment.</t>
  </si>
  <si>
    <t xml:space="preserve">The postponement of reporting obligations for medium-sized companies for three months from March to June. </t>
  </si>
  <si>
    <t>Exemption of VAT on water and electricity expenses to all businesses in the tourism sector from April to June 2020.</t>
  </si>
  <si>
    <t>Deferral of tax payments for April, May and June 2020 to all businesses in the tourism sector.</t>
  </si>
  <si>
    <t>Tax waivers for 3 months from April to June 2020 for micro enterprises (i.e. companies which generates an annual turnover less than GNF 500 million (USD 52,000))</t>
  </si>
  <si>
    <t>Deferral of tax payment for 3 months from April, May and June 2020 for small and
medium-sized enterprises (i.e. companies which generate an annual turnover between GNF 500 million (USD 52,000) and 1.5 billion (USD 157,000).</t>
  </si>
  <si>
    <t>Exemption of custom duties and VAT for health equipment and similar products used in
to fight against COVID-19.</t>
  </si>
  <si>
    <t>Reduction of VAT credits reimbursement delay from 2 months to 2 weeks.</t>
  </si>
  <si>
    <t xml:space="preserve">The government has increased monthly health expenditure by CFAF 222 million (US$ 0.4 million) to purchase medicine, food, services, and equipment for hospitals. Authorities took other various emergency health-related measures of CFAF 2.753 million (US$ 5 million or 3.4 percent of GDP). </t>
  </si>
  <si>
    <t>All affected businesses will now be allowed to pay advance taxes on the current year basis for the Year of Assessment 2021 (Year of Income 2020).</t>
  </si>
  <si>
    <t>The Ministry of Business has started providing relief grants to small businesses experiencing challenges to sustain operations and retain employees and for training and development.</t>
  </si>
  <si>
    <t xml:space="preserve">Most recently, the Ministries of Business and Agriculture began working to assist farmers affected by the pandemic with stimulus grants, and the Department of Tourism in the Ministry of Business has collaborated with the Guyana Tourism Authority, and other bureaus to establish the Tourism Recovery Action Committee (TRAC). </t>
  </si>
  <si>
    <t>On July 1, the government resumed the public assistance programme after 2 months pause to facilitate a long-term strategic approach to Covid relief efforts. The assistance includes vouchers and packaged hampers for the coastland and the hinterland respectively.</t>
  </si>
  <si>
    <t>The Guyana Revenue Authority will expedite the processing of Pay-as-youEarn (PAYE) refunds for employees.</t>
  </si>
  <si>
    <t xml:space="preserve">The Guyana Revenue Authority will expedite the processing of VAT refunds for businesses. </t>
  </si>
  <si>
    <t>The 30 April deadline for the filing of tax returns is extended to 30 June 2020. However, estimated remaining taxes using “management financial statements”, for the Year of Income 2019 (Year of Assessment 2020) must be paid by 30 April 2020.</t>
  </si>
  <si>
    <t>Tax deductions are granted for all donations made by local businesses to health institutions and staff for the treatment of COVID-19.</t>
  </si>
  <si>
    <t>emergency healthcare expenditures (0.9 percent of GDP),</t>
  </si>
  <si>
    <t>temporary unemployment benefits to formal workers (0.6 percent of GDP)</t>
  </si>
  <si>
    <t>delivery of food supplies to poor families (0.2 percent of GDP),</t>
  </si>
  <si>
    <t xml:space="preserve">cash transfers to informal workers (0.4 percent of GDP). </t>
  </si>
  <si>
    <t>Congress approved reduced advance payments in corporate income tax to provide cash flow relief to companies for about 0.5 percent of GDP</t>
  </si>
  <si>
    <t>The authorities are accommodating an estimated 1.5 percent of GDP decline in tax revenues as a result of the recession caused by the pandemic.</t>
  </si>
  <si>
    <t xml:space="preserve">Congress approved a decree authorizing expedited purchasing procedures for emergency expenditures related to the crisis. </t>
  </si>
  <si>
    <t>Extension to file the Transfer Pricing informative return to 31 July 2020.</t>
  </si>
  <si>
    <t>An import duties and local taxes exemption is granted for the importation of raw materials, supplies, amongst others, to produce healthcare products and medicines to counter COVID19. Exemption on local taxes (GST) also applies to masks and alcohol gel.</t>
  </si>
  <si>
    <t>Small and medium companies who file and pay the return on or before 30 April 2020 may apply a discount of 8.5% of the tax to be paid.</t>
  </si>
  <si>
    <t xml:space="preserve">An extension to pay the Private Contributions Scheme (RAP) of February 2020, was approved. Contributions to the RAP can be paid within the following 15 days after the state of emergency ends. </t>
  </si>
  <si>
    <t>Introducing a special 100% loan guarantee under the SME Financing Guarantee Scheme for qualified SMEs with 100% Government guarantee, an interest rate of the Prime Rate minus 2.5% per annum, a maximum loan of HKD2 million repayable up to 3 years and a moratorium on principal repayment for first 6 months during which only interest payments have to be made; the Government will provide guarantee of up to HKD20 billion under this scheme</t>
  </si>
  <si>
    <t>Reducing profits tax for 2019-20 assessment year by 100%, subject to a HKD20,000 ceiling</t>
  </si>
  <si>
    <t>Waiving rates for non-domestic properties for 2020-21, subject to a ceiling of HKD5,000 per quarter in first two quarters and HKD1,500 per quarter for remaining two quarter</t>
  </si>
  <si>
    <t>Waiving business registration fees for 2020-21</t>
  </si>
  <si>
    <t>Enhancing the SME Financing Guarantee Scheme with additional expenditure of around HKD11.69 billion and additional guarantee commitment of HKD30 billion by increasing the moratorium on principal repayment from 6 months to 1 year and the maximum loan cap from HKD2 million to HKD4 million</t>
  </si>
  <si>
    <t xml:space="preserve">May 7, the government announced it will purchase up to HUF 150 billion (0.3 percent of GDP) of bonds issued by banks in order to support lending during the crisis and to ensure financial stability. </t>
  </si>
  <si>
    <t xml:space="preserve">On May 20, the government announced a new wage subsidy program for new hires, with the condition for a company of keeping a worker for at least nine months. </t>
  </si>
  <si>
    <t xml:space="preserve">Interest-free loans to SMEs will be available from June 12. Half of the program’s budget will be available for investments, while the other 50 percent is intended to finance liquidity and operations. </t>
  </si>
  <si>
    <t>The development reserve of incorporated enterprises may be deducted with respect to the full extent (previously 50%) of the enterprise's pre-tax profit. The maximum value of the reserve is HUF 10 billion. The measure allows companies to receive even an entire corporate tax exemption on earnings to be reinvested in the future.</t>
  </si>
  <si>
    <t>Certain products used in the fight against the COVID-19 pandemic were granted customs and import VAT exemptions.The exemptions apply retroactively form 31 January 2020 until 31 July 2020</t>
  </si>
  <si>
    <t>As a general rule, the tax authority may only reduce tax debts, fines and surcharges for natural persons. However, under the Government Decree businesses have also been given the opportunity to apply for a tax reduction, subject to certainconditions, the request has to be submitted until the 30th day following the end of the emergency period.</t>
  </si>
  <si>
    <t>The submission date of annual tax returns (CIT, small business tax, local business taxes, etc.) postponed from May to September.</t>
  </si>
  <si>
    <t>Suspending the enforcement of debt repayments until June 2020.</t>
  </si>
  <si>
    <t>Taxpayers are exempted from the payment of the amount of security in accordance with the Electronic Public Road Trade Control System - to monitor transport related data (name and quantity of goods, consignee, consignor, registration number of vehicle, etc.) - during the state of emergency and the following 30 days. The amount already transferred for the tax authority will automatically be recovered by the tax authority.</t>
  </si>
  <si>
    <t>quarantine grants</t>
  </si>
  <si>
    <t>state contributions to firms’ dismissal costs to prevent bankruptcies of viable firms and protect workers’ rights</t>
  </si>
  <si>
    <t>Rules regarding the refund of VAT for the construction of residential properties have been changed to allow a 100% refund of VAT under certain circumstances from 1 March 2020 through 31 December 2020.</t>
  </si>
  <si>
    <t>Reimbursement of 100% of VAT paid by non-operating individuals from work done for car repair or car painting upon fulfilment of certain conditions.</t>
  </si>
  <si>
    <t>Charitable organisations, sport organisations, rescue squads, the Icelandic Association for Search and Rescue (ICE-SAR), accident prevention associations, can apply for reimbursement of 100% of the VAT they pay on-site for construction, maintenance, or renovation of buildings</t>
  </si>
  <si>
    <t xml:space="preserve">Penalties are abolished for VAT payments with due date on 6 April 2020.  The tax authorities may also abolish other penalties on VAT payments in the year 2020. </t>
  </si>
  <si>
    <t>The tax on overnight stays (bed-night tax) will be suspended temporarily from 1 April 2020 through 31 December 2021, and the due date for payments from January through March 2020 will be postponed until February 2022.</t>
  </si>
  <si>
    <t>Customs processing fees for ships and aircraft will be suspended temporarily, through year-end 2021.</t>
  </si>
  <si>
    <t>Local authorities are authorised to defer payment due dates for property tax for companies that have suffered a severe loss of revenue. The local authorities will set their own rules and criteria for this.</t>
  </si>
  <si>
    <t>Employers can request authorisation to defer up to three payments of pay-as-you-earn (PAYE) tax and payroll tax due and payable from 1 April 2020 through 1 December 2020, upon fulfilment of certain requirements.</t>
  </si>
  <si>
    <t>Upon fulfilling certain requirements, those paying property tax can request authorisation to defer up to three payments of commercial property tax due and payable from 1 April 2020 through 1 December 2020.</t>
  </si>
  <si>
    <t>Under specific circumstances, companies are allowed to postpone pre-payment of corporate income tax until tax assessment in October 2020.</t>
  </si>
  <si>
    <t>Business can offset the income tax on 2019  tax year profits with a loss carry forward of up to ISK 20 million (EUR 132,000) in foreseeable tax year 2020 losses.</t>
  </si>
  <si>
    <t>Increased reimbursement ratios for research and development (R&amp;D) expense of 35% for SMEs and 25% for large companies for tax imposed in tax years 2020 and 2021. In addition, up to ISK 1.1 billion (EUR 7 million) can be deducted from the taxable income for 2021 and 2022 tax years. The amount that can be deducted from the taxable income is normally ISK 200 million (EUR 1.3 million).</t>
  </si>
  <si>
    <t>Companies whose revenues declined by more than 75% can apply for support of up to 633'000 ISK per month for three months.</t>
  </si>
  <si>
    <t>Non-indexed loans at the Central Bank’s key rate (currently 1%) is available to companies subsidised through this package</t>
  </si>
  <si>
    <t>State guarantee for bridge loans</t>
  </si>
  <si>
    <t>employment provision to low-wage workers</t>
  </si>
  <si>
    <t>a reduction in the penalty interest rate for overdue GST filings</t>
  </si>
  <si>
    <t xml:space="preserve">provide credit support to businesses (1.9 percent of GDP), poor households, especially migrants and farmers (1.6 percent of GDP), distressed electricity distribution companies (0.4 percent of GDP), and targeted support for the agricultural sector (0.7 percent of GDP), as well as some miscellaneous support measures (about 0.3 percent of GDP). </t>
  </si>
  <si>
    <t>CBDT vide circular dated 24 April 2020 defers GAAR and GST tax audit reporting until 31 March 2021 in view of the prevailing situation due to COVID-19.</t>
  </si>
  <si>
    <t>As per Notification No. 56/2020 dated 27 June 2020, for cases where a notice has been issued rejecting refund claim, in full or part and the time limit for issuance of order falls between 20 March to 30 August 2020, in such cases the time limit for issuance of the said order shall be extended to fifteen days after the receipt of reply to the notice from the registered person or 31 August 2020, whichever is later.</t>
  </si>
  <si>
    <t>The CBIC vide notifications dated 5 May 2020 extends validity period of e-way bill generated on or before 24 March 2020 whose period of validity expires between 20 March to 15 April 2020 until 31 May 2020</t>
  </si>
  <si>
    <t>The CBIC vide notifications dated 5 May 2020 extends for period 21 April to 30 June 2020 person registered under Companies Act, 2013 permitted to furnish return in Form GSTR-3B through electronic verification code.</t>
  </si>
  <si>
    <t>The CBIC in an Instruction dated 1 June 2020 extended the facility of 24x7 Customs clearances at all Customs formations until 30 June 2020 to help cope with supply chain disruptions due to outbreak of COVID-19 pandemic. However, designated Sea ports/ Air ports already under 24x7 operations shall continue to function even after 30 June 2020.</t>
  </si>
  <si>
    <t>CBIC vide circular dated 3 April 2020 announced that an undertaking in lieu of the bond shall be accepted by Customs authority for a 'temporary period' as per section 143AA of the Customs Act, 1962. This will expedite customs clearance of goods and maintain balance between customs control and facilitation of legitimate trade. This 'temporary period' is now defined until 15 June 2020 as per circular dated 29 May 2020. Consequently, the date for submission of proper bond in lieu of the undertaking is extended till 30 June 2020.</t>
  </si>
  <si>
    <t>Capital injection into SOEs and interest subsidies, credit guarantees, and loan restructuring funds for micro, small, and medium enterprises (MSMEs). / The Finance Minister detailed on 18 May a IDR 150 trillion intervention, which includes direct support to some SOEs (via investment in working capital and accelerated compensation payments) and indirect support (IDR 35 trillion) to business channelled through certain banks which will receive public funds to provide loan restructuring and additional loans. Garuda Indonesia, Krakatau Steel, Bulog, PLN and Pertamina are the current beneficiaries of direct support. The package was increased to 290 trillion on 17 June.</t>
  </si>
  <si>
    <t>Preliminary VAT refunds up to IDR 5 billion (EUR 30 million) will be automatically considered by the government. Extended to December 2020.</t>
  </si>
  <si>
    <t xml:space="preserve">On request by the taxpayer, a 30% reduction in the monthly corporate income tax instalment (i.e. the advance payment) will be provided. This measure will apply for the fiscal period ending on September 2020. </t>
  </si>
  <si>
    <t>A 30% reductions on monthly tax instalment payment for companies engaged in one of 102 business fields and/or designated as KITE (Import Facility for Export Purposes (Kemudahan Impor Tujuan Ekspor)) companies until 30 September 2020. Extended to December 2020.</t>
  </si>
  <si>
    <t>The Government will borne 0.5% of the final income tax on the SMEs' tax whose annual turnover are up to IDR 4.8 billion (EUR 30 million) .</t>
  </si>
  <si>
    <t>Advance PIT withholding is waived for businesses for the period of April to September 2020 under certain conditions, such as employers engaged in certain business and employees income that does not exceed IDR 200 million.</t>
  </si>
  <si>
    <t xml:space="preserve">Domestic business can grant an additional 30% reduction on the taxable income for the cost incurred to produce medical devices or household health supplies to fight COVID-19. </t>
  </si>
  <si>
    <t>Donations in cash or in kind to organisations such as National Disaster Management Agency (BNPB), the Ministry of Health or other institutions and organisations appointed by the government to combat COVID-19 can be deducted from the gross income.</t>
  </si>
  <si>
    <t xml:space="preserve">Additional income from the government to health workers providing services to combat COVID-19 crisis will be exempted from personal income tax. </t>
  </si>
  <si>
    <t>Taxpayers who lease their lands, buildings, and other assets to the government to mitigate COVID-19 will be exempt from withholding tax.</t>
  </si>
  <si>
    <t xml:space="preserve">government announced a moratorium on tax payments due to the government for a period of three months (6 percent of GDP). </t>
  </si>
  <si>
    <t>On April 15, the government embarked on its biggest-ever initial public offering, selling its residual shares in 18 companies (including 12 percent share of Social Welfare Fund (SHASTA), the largest public company) to generate income as it struggles with the economic consequences of COVID-19 and U.S. sanctions. On May 3, the government’s spokesman said that shares of four state-owned oil refineries will begin to be offered to the public soon.</t>
  </si>
  <si>
    <t xml:space="preserve">Taxpayers who have paid their debts by the 31/3/1399 [June 20, 2020] to the extent of forgiveness of Pardonable crimes in 12/1398 [March 2020] will be forgiven of their crimes. (90% for taxpayers Production units with exploitation licenses and Production license from the relevant authorities and 80% for other taxpayers) </t>
  </si>
  <si>
    <t xml:space="preserve">In 1399 [Apr '20 - Mar '21], in cases where the deadline for the division of debts (Including taxes, duties and fines) of Direct Taxes Act and Value Added Tax Act of taxpayers in the implementation of Article (167) of Direct Taxes Act has expired and such taxpayers will not be able to pay their debts, the Tax Administration can apply for deferral of debt for a maximum of three months and installment for nine months from the date of initial request for deferral and installment </t>
  </si>
  <si>
    <t>Cash and non-cash donations from individuals and legal entities in 12/1399 [?] and the first quarter of 1399 [Apr-June '20] to provide the necessary supplies and equipment for hospitals and government medical centers under the auspices of the Social Security Organization and the Armed Forces and other medical centers approved by the Ministry of Health and Medical Education, to fight the coronavirus, which is approved by the ministry, is considered an acceptable tax expense per year.</t>
  </si>
  <si>
    <t xml:space="preserve">The deadline for submitting the VAT return for the fourth period (winter 1398) [Jan '20 - Mar '20]  will be extended until the end of Wednesday, 31/2/1399 [May 20, 2020]. If a written request is made, it is possible for taxpayers to receive 100% forgiveness of the fine for not submitting the declaration on time, as well as the penalty for delay in the mentioned period. </t>
  </si>
  <si>
    <t>The Cabinet has directed the Ministry of Finance to provide an additional 50 billion Iraqi dinars ($42 million) from the contingency reserve to the Ministry of Health</t>
  </si>
  <si>
    <t>The authorities have reduced spending in non-essential areas and have safeguarded budgetary allocations to the Ministry of Health.</t>
  </si>
  <si>
    <t xml:space="preserve">Waiver of penalties applicable to the late payment of the February 2020 social security contributions, which were due by the end of March 2020. </t>
  </si>
  <si>
    <t xml:space="preserve">A €2 billion Pandemic Stabilisation and Recovery Fund within the Ireland Strategic Investment Fund (ISIF), which will make capital available to medium and large enterprises on commercial terms; </t>
  </si>
  <si>
    <t>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t>
  </si>
  <si>
    <t>The Restart Grant for Enterprises (€550 million);  A €10,000 restart grant for micro and small businesses based on a rates/waiver rebate from 2019</t>
  </si>
  <si>
    <t>Waiver of commercial rates for the six months to end-Sep 2020, at a total cost of €600 million; on 27 May, the government proposed extending the waiver for 6 months in addition to the original 3 month waiver</t>
  </si>
  <si>
    <t>€2 billion credit guarantee scheme. Credit Guarantee Scheme: 80% gov’t guarantee for a wide range of credit products from €10,000 to €1 million fro 3 months up to a maximum term of 6 years at below market interest rates;</t>
  </si>
  <si>
    <t>MicroFinance Ireland and the Local Enterprise Measures: a package of liquidity and enterprise investment measures worth €55 million to reduce lending rate for micro and small businesses;</t>
  </si>
  <si>
    <t>The Future Growth Loan Scheme (€500 million) with the European Investment Bank Group, so businesses with up to 499 employees can invest for the longer-term at competitive rates</t>
  </si>
  <si>
    <t xml:space="preserve">Stay and Spend Incentive through a tax credit; </t>
  </si>
  <si>
    <t>€10 million Restart Fund for the Tourism sector;</t>
  </si>
  <si>
    <t xml:space="preserve">€10 million Performance Support Scheme for the culture sector to assist planning for events in the context of Covid-19.  </t>
  </si>
  <si>
    <t>reduction in the standard rate of VAT from 23 to 21 percent for 6-month starting Sep 2020; across 2020 and 2021, this measure is estimated to cost EUR440 million (0.1% of 2019 GDP).</t>
  </si>
  <si>
    <t>warehousing of tax liabilities for affected businesses to delay payment of their PAYE and VAT debts in part of in full for a set period with no interest or penalties; the ‘warehousing’ of tax liabilities for a period of twelve months after recommencement of trading during which time there will be no debt enforcement action taken by Revenue and no interest charge accruing in respect of the warehoused debt</t>
  </si>
  <si>
    <t>Interest rate reduction to 3%, applying to agreed repayments of all tax debt (where agreement has been reached prior to September 30 2020)</t>
  </si>
  <si>
    <t>To provide immediate cash-flow support to previously profitable companies, the early carryback of trading losses will be allowed, leading to an immediate refund of some or all of corporation tax paid. On 27 July, the government announced (subject to Oireachtas approval) accelerated repayments of corporation tax to businesses that would otherwise become due over the next 18 months. The maximum amount of the expected current year loss which will qualify for early carry-back will be 50%.</t>
  </si>
  <si>
    <t xml:space="preserve">Income tax relief for self-employed individuals who were profitable in 2019, but as a result of the Covid-19 pandemic, incur losses in 2020. On 24 July, the government also announced (subject to Oireachtas approval) that self-employed individuals can off-set up to €25,000 worth of 2020 losses (and certain unused capital allowances) against 2019 profits. </t>
  </si>
  <si>
    <t>RCT (Relevant Contract Tax) rate review scheduled to take place in March 2020 is suspended</t>
  </si>
  <si>
    <t>Application of a surcharge for late filing of corporation tax returns for accounting periods ending 30 June 2019 onwards is suspended until further notice. Restrictions to certain loss relief and group relief claims are also lifted for late filing as a result of Covid-19 circumstances.</t>
  </si>
  <si>
    <t>Specific supplies of electronic publications will be VAT exempted</t>
  </si>
  <si>
    <t xml:space="preserve">Supply of personal protective equipment recommended for the use for protection from infection with coronavirus will be VAT exempted. </t>
  </si>
  <si>
    <t>The reduced VAT rate of 5 percent will apply on food, accommodation, admission fees on attractions and hospitality industry. Before this new measure, the standard rate of 20% was applied.</t>
  </si>
  <si>
    <t xml:space="preserve">Employment incentives grants. On 16 June the parliament approved grants to firms that rehire laid-off workers (around NIS 5.5 billion): NIS 7500 for businesses for each employee with a minimum monthly salary of NIS 3300 that they rehire from 1 June, payed in four monthly installments. </t>
  </si>
  <si>
    <t>Parliament approved a one-off grant program amounting NIS 6.72bn for adults and families with children, excluding high earners. Includes the ff: (i) Extension of payments of up to NIS 4000 per month for people aged 67 and above until June 2021 (29 July) and (ii) one-time payment for every resident (over the age of 18 and with income below NIS 651 000) of NIS 750, an additional grant of NIS 500 for each child up to the fourth child, and a grant of NIS 300 for each additional child (29 July).</t>
  </si>
  <si>
    <t>Expanding grants to the self-employed. A social assistance grant to self-employed and controlling shareholders with an annual taxable income of up to NIS 651,000, whose sales turnover fell by more than 40%. These self-employed people will receive a 70% grant of taxable income up to NIS 15,000 every two months, until the end of June 2021 (29 July).</t>
  </si>
  <si>
    <t xml:space="preserve">Certain products will be exempted from purchase tax and custom duties permanently. It will apply to products such as mobile phones, electronic entertainment equipment, clothing and cosmetics. The purchase tax and custom duties on certain products have been temporary abolished in 2017, but the government has decided to abolish it permanently to  minimise the economic impact of the pandemic. </t>
  </si>
  <si>
    <t xml:space="preserve">Reimbursement of tax advances paid for January till March. The ITA is focused on releasing refund to tax payers, and some administrative relieves were announced to lower the threshold to allow an expedite refund. </t>
  </si>
  <si>
    <t>A 100% discount for property tax payment during the period of March 31, 2020 - May 31, 2020 for specific properties specified in the regulations. Alternatively, a 25% discount from the annual property taxes imposed on the property.</t>
  </si>
  <si>
    <t>Temporary increase of the in-work benefit (earned-income tax credit) of 62% for April to December.</t>
  </si>
  <si>
    <t>Extension of property tax reimbursement: property taxes will be reimbursed until June 2021 for SMEs (turnover up to NIS 100 million) that have experienced a decrease of turnover of at least 60% (29 July).</t>
  </si>
  <si>
    <t>Tax exemption on the capital withdrawal up to NIS 7500 from advanced study funds for 6 months, for individuals that suffered income losses (29 July).</t>
  </si>
  <si>
    <t>The purchase tax rates on buying a second or further home has been cut (29 July)</t>
  </si>
  <si>
    <t xml:space="preserve">Loan guarantee fund for large firms: NIS 6 billion loan fund businesses for firms with annual revenue turnover over NIS 200 million. </t>
  </si>
  <si>
    <t>further income support for families (€14.5 billion)</t>
  </si>
  <si>
    <t>EUR 1.4 bn to raise funding for the health care system for 2020, including EUR 845 m to recruit 20 000 more health workers.</t>
  </si>
  <si>
    <t>Increased cleaning of public transportation facilities, such as metro transit, buses, boats.</t>
  </si>
  <si>
    <t>Measures to increase purchases and production of medical materials (masks, ventilation machines)</t>
  </si>
  <si>
    <t>grants for SMEs</t>
  </si>
  <si>
    <t>an extension of the short-time work program</t>
  </si>
  <si>
    <t>a suspension of social security contribution for new hires.</t>
  </si>
  <si>
    <t>extensions of the moratorium on SMEs’ debt repayment; Suspension of 6 months (until end of September) of loan repayment by SMEs.</t>
  </si>
  <si>
    <t>VAT exemption and duty free imports of equipment used for research, diagnosis and medical treatment offered as a gift or purchased; goods intended to be donated to State bodies, approved charitable or philanthropic organizations, and rescue units; goods received in the framework of international relations. VAT exemption and duty free import for PPE and invasive and non invasive ventilation tools</t>
  </si>
  <si>
    <t>From 8 March to 31 May 2020, there will be a suspension of the deadlines by which the tax agency must finalize tax audits, issue and serve notices of assessment, request payments and pursue litigation; respond to applications for tax rulings (ordinary rulings, fast-track rulings under the cooperative compliance regime, and substantial investment rulings); confirm admission to the cooperative compliance regime (even as part of the procedure to be followed when disclosing an unreported permanent establishment); and respond to applications for international rulings (such as APAs), unilateral corresponding adjustments (transfer pricing), and patent box relief.</t>
  </si>
  <si>
    <t>The payment of balance of regional tax on productive activities for tax year 2019 and the 40% prepayment for 2020 are cancelled for firms and self-employed workers with a turnover up to EUR 250 million.</t>
  </si>
  <si>
    <t>Hotels are exempted from payment of municipal property tax on buildings (IMU). Restaurants are exempted from the payment of land-use fees.</t>
  </si>
  <si>
    <t xml:space="preserve">VAT safeguard clauses are abolished. (VAT safeguard clauses were an automatic rise of VAT rates to meet deficit targets, in absence of other measures).  </t>
  </si>
  <si>
    <t xml:space="preserve">VAT rate on some medical equipment is reduced for 2020 and 2021. </t>
  </si>
  <si>
    <t>Payments of stamp duties related to electronic invoices are postponed to 2021.</t>
  </si>
  <si>
    <t>Introduction of the following tax credits in order to enhance patrimonial resilience of small and medium firms:     
 - 20% tax credit for individuals and legal persons participating with up to 2 million to capital increases of at least EUR 250.000 in corporations suffering a reduction of revenues of at least 33%;                                                                                                                     
 - 50% tax credit for firms with losses exceeding the 10% of net equity.</t>
  </si>
  <si>
    <t>Tax credit of 60% on the rent of march, April and may for buildings where the activity is carried out by companies (including no-profit), craftsmen and self-employed workers with a turnover of less than 5 million euros in 2019 and which suffered a reduction of turnover greater than 50%. This tax credit is due to hotels regardless of their dimension. The tax credit can be transferred to financial intermediaries as well as other firms providing a discount.</t>
  </si>
  <si>
    <t>Additional tax credits include:  
- 60% of the costs incurred sanitizing, upgrading and securing of workplaces and purchasing safety equipments, including renovation costs;  
- Tax credits on press and advertisement expenses are strengthened including a tax credit of 8% on the cost of paper incurred by newspapers. Further measures concern the press sector and  investments in advertising</t>
  </si>
  <si>
    <t>Tax credit on R&amp;D is strengthened for firms operating in the Mezzogiorno.</t>
  </si>
  <si>
    <t>In order to encourage investments in the real economy, tax incentives similar to those already granted to financial revenues are introduced for investments addressed to non-listed companies.</t>
  </si>
  <si>
    <t xml:space="preserve">Cutting of non-domestic electricity tariffs for May, June and July in order to bring costs into line with actual consumption. Down payments for gas and electricity tariffs are cut by 10% for 2020 and 2021. </t>
  </si>
  <si>
    <t>Tax credits of up to 110% for restructuring of domestic buildings aimed at improving energy efficiency and structural and seismic resilience; the measure is benefitted by households over 5 years. It is also possible to transfer the tax credit to the firm performing renovation (in this case the tax credit is 100%).</t>
  </si>
  <si>
    <t>Touristic vouchers that takes the form of a tax credit between EUR 150 - 500 granted to household with income lower than EUR 40.000. Both tax credits can be transferred to hotels, construction companies as well as financial intermediaries</t>
  </si>
  <si>
    <t>Payments related to new environmental charges including the introduction of plastic and sugar tax are postponed</t>
  </si>
  <si>
    <t>State guarantee for up to EUR 10 bn in new loans for medium-large firms.</t>
  </si>
  <si>
    <t>EUR 500 m to support exporting firms.</t>
  </si>
  <si>
    <t xml:space="preserve">On May 13, the Ministry of Finance tabled in Parliament a Supplementary Budget for FY2020/21 targeting a primary balance of 3.5 percent of GDP to account for the expected revenues shortfalls and necessary spending reallocations as a result of the COVID-19 crisis. </t>
  </si>
  <si>
    <t>In discussions with commercial banks for them to provide temporary cash-flow support to businesses and consumers in affected sectors through deferral of principal payments, new lines of credit and other measures.</t>
  </si>
  <si>
    <t>Jamaica will be deferring principal and interest payments on student loans for the three-month period April – June to cushion the impact on young graduates while giving new graduates 14 months to start payment their student loans after graduation.</t>
  </si>
  <si>
    <t xml:space="preserve">The Ministry of Industry, Commerce, Agriculture and Fisheries will be reallocating expenditure in the budget to provide $200 million relief for small fallers either through funding NGO’s to purchase farm output from those who supply hotels and give to the needy or other means. </t>
  </si>
  <si>
    <t>The Government through the NHT put in place special relief for mortgagors who may lose their jobs as a result of COVID-19.</t>
  </si>
  <si>
    <t>provision of subordinated loans by the public financial institutions to affected firms</t>
  </si>
  <si>
    <t xml:space="preserve">subsidies to affected firms for their rent payments. </t>
  </si>
  <si>
    <t xml:space="preserve">For SMEs, etc. facing a severe business environment, the burden of fixed assets tax and city planning tax on depreciable assets and business buildings is reduced to one half or zero for one year of the taxation period for 2021. </t>
  </si>
  <si>
    <t>For the deficits by companies with capital of over 100 million yen and under 1 billion yen, it is possible to apply the corporate tax refund system by carrying back the losses. (In effect since February 1, 2020 to January 31, 2022)</t>
  </si>
  <si>
    <t>Extension of temporary relief of automobile tax and light vehicle tax environmental performance rate In effect since April 30, 2020 to March 31, 2021</t>
  </si>
  <si>
    <t>Exemption of stamp duty on contracts related to special loans. In effect until January 31, 2021.</t>
  </si>
  <si>
    <t>On 28 August, the government launched a new package of health measures, which are to be financed by the contingency fund included in the FY 2020 supplementary budget. The measures cover: 1) an significant increase of the PCR tesiting capacity by the end of 2020; 2) universal supply of vaccines for all residents by mid-2021; 3) support for local governments' efforts in expanding medical and health centres capacity.</t>
  </si>
  <si>
    <t>Cash tansfer of JPY 136.5 billion (0.02% of GDP) targeted at low-income single-parent households.</t>
  </si>
  <si>
    <t>Rent deferrals or renegotiations, where the Government, or a Government-owned company, is a landlord to a local business</t>
  </si>
  <si>
    <t>Direct payments to low income households. About 13,000 Islanders from low-income households will receive a £100 payment by the end of July</t>
  </si>
  <si>
    <t>Islanders will receive £100 to spend in the local economy. The scheme is still being developed but could potentially be a voucher or prepaid card that can only be spent in Jersey</t>
  </si>
  <si>
    <t>A £50 million Fiscal Stimulus Fund will be launched. it will be open to Government departments and arms-length organisations for projects that will deliver stimulus to the economy.  It is expected that the projects will start by the end of this year and be completed by the end of 2021.</t>
  </si>
  <si>
    <t xml:space="preserve">Reduction SSCs contributions for employees from 6% to 4%, up to the Standard Earnings Limit of £4,558. This measure will run for nine months from 1 October 2020 to 30 June 2021 </t>
  </si>
  <si>
    <t>The government allocated additional spending (JD 50 million – about USD 71 million) for purchases of health equipment and supplies, rental of hotels for quarantines, and additional COVID-related security costs</t>
  </si>
  <si>
    <t xml:space="preserve">instituted a temporary cash transfer program for the unemployed and self-employed (JD 81 million – about USD 114 million). </t>
  </si>
  <si>
    <t>allowing tourism sector to pay its 2019 tax liability in installments with no penalty</t>
  </si>
  <si>
    <t>reducing the general sales tax from 16pc to 8pc and of the service tax from 10pc to 5pc for hotels and restaurants</t>
  </si>
  <si>
    <t>Deferral of the general and special sales tax payments’ due date.</t>
  </si>
  <si>
    <t xml:space="preserve">expediting the settlement of companies’ open appeals with respect to disputed income tax, sales tax, and customs duty assessments. </t>
  </si>
  <si>
    <t xml:space="preserve">All court proceedings against social security defaulters have been suspended. </t>
  </si>
  <si>
    <t>Corporate income tax filing and payment due dates have been extended till 30 June 2020.</t>
  </si>
  <si>
    <t>Personal income tax filing and payment due dates have been extended to 30 June 2020.</t>
  </si>
  <si>
    <t>The due dates for remitting the 5% withholding tax applicable to local services and the 10% withholding tax applicable to imported services have been extended to 30 June 2020.</t>
  </si>
  <si>
    <t>a subsidized mortgage program for households with a segment targeting youth specifically,</t>
  </si>
  <si>
    <t xml:space="preserve">tax incentives to agriculture and hard-hit sectors (civil aviation, tourism) and other promotion measures (such as free domestic flights for children under 14), </t>
  </si>
  <si>
    <t xml:space="preserve">credit support to SMEs and manufacturing enterprises (the latter via a newly created industry development fund), </t>
  </si>
  <si>
    <t>infrastructure development.</t>
  </si>
  <si>
    <t>Following the reintroduction of the quarantine in early July, the authorities are developing new measures to support the economy and vulnerable population, including cash transfers to individuals who have lost jobs due to the quarantine</t>
  </si>
  <si>
    <t xml:space="preserve">(possibility) extending tax concessions beyond early October for vulnerable businesses. </t>
  </si>
  <si>
    <t>(possibility) extending tax concessions beyond early October for vulnerable individuals</t>
  </si>
  <si>
    <t xml:space="preserve">a new youth employment scheme, </t>
  </si>
  <si>
    <t>provision of credit guarantees</t>
  </si>
  <si>
    <t>fast-tracking payment of VAT refunds and other government obligation</t>
  </si>
  <si>
    <t>increased funding for cash transfers</t>
  </si>
  <si>
    <t>August 8: Education Cabinet Secretary George Magoha indicated plans by the ministry to provide Sh7 billion concessionary loans to bail out struggling private schools</t>
  </si>
  <si>
    <t>August 18: The Tourism Finance Corporation (TFC), a specialised Development Financial Institution established by the government of Kenya, will disburse Sh3billion (approx. 27,707,328,494.50 USD) stimulus package to the hardest Covid-19 hit hotels to boost the tourism and hospitality industry. According to TFC Director, Jonah Orumoi recipients will be charged a flat rate of 5 per cent interest repayable in a 5 to 10-year period</t>
  </si>
  <si>
    <t>May 1: Kenya's National Treasury will create a fund of close to Sh100 billion to cushion distressed Micro,Small and Medium Enterprises against the coronavirus effects.This will ensure that loan rates remain affordable to MSMEs.</t>
  </si>
  <si>
    <t xml:space="preserve">Ministry of Finance has started making payment to workers as been planned under fiscal package where 89 million euro been paid so far. </t>
  </si>
  <si>
    <t xml:space="preserve">New calendar on excise rate on tobacco been adopted, increase by 1 euro per unit from Sept this year, followed with another I euro increase in Jan 2021, 2022 and continues until it reaches 55 euro per unit in 2025. </t>
  </si>
  <si>
    <t>9 June, 53 million EUR for a new agricultural support programme, delivering direct payments to farmers.</t>
  </si>
  <si>
    <t xml:space="preserve">The Tax Administration of Kosovo has extended the deadline to file and pay tax liabilities and pension contributions until 30 June. </t>
  </si>
  <si>
    <t xml:space="preserve">Taxpayers affected by the crisis will be able to apply for an extension of tax payment deadlines for up to three years. </t>
  </si>
  <si>
    <t>8 May: all interest on unpaid property taxes would be suspended until 2021.</t>
  </si>
  <si>
    <t>temporary tax exemptions for SMEs</t>
  </si>
  <si>
    <t xml:space="preserve">On May 8, the IMF Board approved $121 million, the second emergency assistance to the Kyrgyz Republic since the outbreak of the pandemic. </t>
  </si>
  <si>
    <t xml:space="preserve">The Kyrgyz authorities received budget assistance of $50 million from the Asian Development Bank (ADB) on June 10.  </t>
  </si>
  <si>
    <t>Cuts in administrative expenses by at least 30 percent of annual budget for Ministries and central organizations and 10 percent for local authorities have been approved and intentions to cut unnecessary spending in proportion to revenue shortfall has been signaled.</t>
  </si>
  <si>
    <t>a sectoral support package of €875 million covering the air and transport industry, health and education sectors as well as infrastructure projects</t>
  </si>
  <si>
    <t>use of EU funds amounting to about €763 million to mitigate the impact of the COVID-19 crisis,</t>
  </si>
  <si>
    <t>revenue measures amounting to about €331 million,</t>
  </si>
  <si>
    <t xml:space="preserve">expenditure measures supporting idle workers and social benefits amounting to €196 million. </t>
  </si>
  <si>
    <t>Latvia could receive nearly €10.5 billion in 2021-2027 from Next Generation EU if the plan is approved by the European Parliament and national parliaments.</t>
  </si>
  <si>
    <t>The ministry of finance approved the disbursement of LL450 billion ($293 million) of dues to private hospitals.</t>
  </si>
  <si>
    <t>Health care personnel and purchase of critical goods and services</t>
  </si>
  <si>
    <t>Remainder covering logistics, security, and border management.</t>
  </si>
  <si>
    <t xml:space="preserve">Existing cash transfers, such as the Child Grant Program has been topped-up. </t>
  </si>
  <si>
    <t>Public assistance is expanded for 3 months, to add vulnerable groups such as children, elderly disabled, and those working in the informal sector</t>
  </si>
  <si>
    <t>The authorities intend to provide a subsidy to 45 thousand industrial workers</t>
  </si>
  <si>
    <t>grants and stipends to tertiary students studying domestically or abroad</t>
  </si>
  <si>
    <t>M100 million in subsidies to support food production.</t>
  </si>
  <si>
    <t xml:space="preserve">authorities also intend to clear arrears to MSMEs </t>
  </si>
  <si>
    <t>expanding credit guarantee facilities by M450 million</t>
  </si>
  <si>
    <t>offering grants and rent subsidies to MSMEs</t>
  </si>
  <si>
    <t xml:space="preserve">rent holidays to firms renting from the Lesotho National Development Corporation and local/municipal governments. </t>
  </si>
  <si>
    <t xml:space="preserve">Lesotho Revenue Agency defers CIT for the first two quarters for all businesses </t>
  </si>
  <si>
    <t>provide tax deferrals for the Pay as You Earn (PAYE), VAT, and Simplified Business Taxes for non-essential service providers.</t>
  </si>
  <si>
    <t xml:space="preserve">the inclusion of some COVID-19-related expenditure in the recast budget for the last fiscal year </t>
  </si>
  <si>
    <t>LD 50 million were allocated to municipalities and local councils to combat the Coronavirus pandemic</t>
  </si>
  <si>
    <t>about LD 95 to the military for medicines and medical equipment</t>
  </si>
  <si>
    <t>about LD 41 million to Libyan embassies and consulates overseas.</t>
  </si>
  <si>
    <t xml:space="preserve">cheap loans targeted to hard hit sectors like travel services and accommodation and services </t>
  </si>
  <si>
    <t>job search allowances of 200 euros for those who have dropped out of the labor force (265 million euros)</t>
  </si>
  <si>
    <t>increase in social benefits to pensioners and others (182 million euros)</t>
  </si>
  <si>
    <t>an increase in unemployment benefits of 42 euros per benefit</t>
  </si>
  <si>
    <t xml:space="preserve">the universal child benefit of 60 euros has been increased to 100 euros for a period of six months after the end of the national quarantine for families who lost income during the quarantine. </t>
  </si>
  <si>
    <t>On June 10, an investment plan was approved, comprising 6.3 billion euros (13 percent of 2019 GDP), of which 2.2 billion euros (4.5 percent of 2019 GDP) is new investment and the remainder is already planned investment that will be accelerated.</t>
  </si>
  <si>
    <t xml:space="preserve">Starting from July 1, the government has increased financial support to the agricultural sector through the Agricultural Loan Guarantee Fund. </t>
  </si>
  <si>
    <t>Dairy farmers affected by the COVID-19 pandemic and quarantine will receive additional state aid of 18.5 million euros.</t>
  </si>
  <si>
    <t>On July 30, the European Commission approved a state aid for the Lithuanian poultry and egg sector for an additional 20 million euros.</t>
  </si>
  <si>
    <t>flat-rate aid to support the non-food retail stores and personal care providers (less than 250 employees);</t>
  </si>
  <si>
    <t>financial incentives to support national tourism;</t>
  </si>
  <si>
    <t>extending leave for family reasons to take care of adults with disabilities and elderly</t>
  </si>
  <si>
    <t>increasing the cost-of-living allowance for low-income households</t>
  </si>
  <si>
    <t xml:space="preserve">fiscal incentives to support private investment and green recovery (including aid for development and energy efficiency projects).  </t>
  </si>
  <si>
    <t>providing support for unemployed people of advanced age</t>
  </si>
  <si>
    <t xml:space="preserve">incentives for businesses to further educate young workers, and making professional training programs more accessible to young workers. </t>
  </si>
  <si>
    <t>paid occupational training (317 million patacas or 0.07 percent of GDP)</t>
  </si>
  <si>
    <t>targeted investments to strengthen the health system following the activation of the national contingency plan in coordination with the WHO to protect against the pandemic</t>
  </si>
  <si>
    <t>As of end of July, medicine and medical equipment were exempted from paying import duties.</t>
  </si>
  <si>
    <t>Introduction of Voluntary Compliance Window which was opened on April 8th 2020 and will run until October 31st 2020. The aim of the measure was to give taxpayers who have outstanding tax arrears but they are not coming forth for fear of penalties, interest and charges an opportunity to pay their arrears voluntarily without penalties, interest and charges.</t>
  </si>
  <si>
    <t>Broadened the use of electronic payment modalities – this measure was effected on April 17th 2020 and was aimed at allowing taxpayers to pay tax using the means that are closer to them and that can be easily accessed. The Authority is finalizing the use of mobile money payment system in addition to other online payments.</t>
  </si>
  <si>
    <t>Expedited clearance of COVID-19 pandemic relief goods – this measure allowed importers of relief items to make use of Special Delivery Orders (SDOs) in order to facilitate the speedy clearance of relief items</t>
  </si>
  <si>
    <t>grants for micro SMEs,</t>
  </si>
  <si>
    <t>25 percent discount on foreign workers’ fees</t>
  </si>
  <si>
    <t>hiring and training subsidies</t>
  </si>
  <si>
    <t>support for business digitalization</t>
  </si>
  <si>
    <t>The EPF Board will provide options for employers to defer, restructure and reschedule remittance of their monthly statutory EPF contributions (employer portion only) in respect of their employees.</t>
  </si>
  <si>
    <t>A special personal tax relief of up to RM1,000 will be given to resident individuals for qualifying domestic travel expenses incurred between 1 March 2020 to 31 August 2020 (for year of assessment 2020 only).</t>
  </si>
  <si>
    <t>Accelerated capital allowance (ACA) for machinery &amp; equipment including IT equipment (current initial allowance (IA) - 20% and annual allowance (AA) - 10% to 20%)
ACA (20% IA and 40% AA) will be given on qualifying capital expenditure for purchase of machinery and equipment (including information and communications technology (ICT) equipment incurred from1.03.2020 to 31.12.2020.</t>
  </si>
  <si>
    <t>A tax deduction of up to RM300,000 will be given on costs for renovating and refurbishing business premises, where such costs are incurred between 1.03.2020 to 31.12.2020</t>
  </si>
  <si>
    <t>Exemption on duty import and sales tax for face masks, medical equipment, lab, PPE and disposables contributed to the Ministry of Health.</t>
  </si>
  <si>
    <t>Exemption on tax penalty of 8% on early withdrawals from the Private Retirement Scheme (PRS).</t>
  </si>
  <si>
    <t>Special deduction to landlords offering rental reductions to their SME tenants</t>
  </si>
  <si>
    <t xml:space="preserve">Government announced a 10 year 0% tax rate on certain new investments from foreign manufacturers. </t>
  </si>
  <si>
    <t>Lowered 15% tax rate for new investments in the manufacturing sector for 15 years for companies with fixed assets exceeding RM500 million ($117 million) (Malaysia’s usual CIT rate for non-resident companies is 24%)</t>
  </si>
  <si>
    <t xml:space="preserve">Tax rebate for start-ups of up to RM20,000 annually for the first three years after a company is formed. </t>
  </si>
  <si>
    <t>Stamp duty exemption for transactions completed between July 1, 2020, and June 30 2021.</t>
  </si>
  <si>
    <t>100% tax exemption on the sale of domestic passenger cars, and 50 percent
for imported passenger cars from June 15 to Dec. 31.</t>
  </si>
  <si>
    <t>The government will withdraw its tourism tax from July 1 to June 30. It will also extend a service tax exemption for accommodation companies from Sept. 1 to June 30, 2021.</t>
  </si>
  <si>
    <t>The deadline for registering for Income Tax, without fine, was extended to cater to the circumstances created by the Covid-19 Outbreak.</t>
  </si>
  <si>
    <t>MIRA arranged for taxpayers to be able to come to more lenient installment payment plans; involving lower commitment payments, longer pay-back periods and eligibility to apply even with a current installment plan ongoing</t>
  </si>
  <si>
    <t>MIRA’s online services MIRAconnect and VaaruPay can be used to pay almost all the taxes and fees payable to MIRA. To facilitate taxpayers, MIRA brought development changes to allow payment of additional fees through the online systems</t>
  </si>
  <si>
    <t>On April 27, Heads of States of the West-Africa Economic and Monetary Union (WAEMU) declared a temporary suspension of the WAEMU growth and stability Pact setting six convergence criteria, including the 3 percent of GDP fiscal deficit rule, to help member-countries cope with the fallout of the Covid-19 pandemic. This temporary suspension will allow member-countries to raise their overall fiscal deficit temporarily and use the additional external support provided by donors in response to the Covid-19 crisis. The Heads of States’ Declaration sets a clear expectation that fiscal consolidation will resume once the crisis is over.</t>
  </si>
  <si>
    <t>Exemption of VAT on water and electricity expenses from April to June 2020.</t>
  </si>
  <si>
    <t>Exemption of tax on salaries and wages (CFE) and housing tax (TL) for the month April to December 2020 inclusive.</t>
  </si>
  <si>
    <t xml:space="preserve">Reduction on the synthetic tax from 3% to 2.82% for 2020.
</t>
  </si>
  <si>
    <t>Exemption of Payroll taxes due by the employers from April to December</t>
  </si>
  <si>
    <t>Reduction from 25% to 50% of the tax penalties depending the case</t>
  </si>
  <si>
    <t>Postponement of the payment and declaration of the Corporate Income tax installment to the 31st of may 2020</t>
  </si>
  <si>
    <t>Postponement of the Financials statements filing to the 31th of may 2020</t>
  </si>
  <si>
    <t>Postponement of the payment of the License Tax (Patente) to the 31th of may 2020;</t>
  </si>
  <si>
    <t>Postponement of the payment of car tax stickers, Road Transport Tax, synthetic tax to the 31th of may 2020</t>
  </si>
  <si>
    <t>Grant tax rebates on a case-by-case basis and sector-by-sector basis in particular for sectors such as tourism industries (hotels, catering, travel companies )</t>
  </si>
  <si>
    <t>Acceleration of VAT credit reimbursement process</t>
  </si>
  <si>
    <t>special unemployment benefits;</t>
  </si>
  <si>
    <t>support for businesses to cover costs of quarantined employees and invest in teleworking facilities</t>
  </si>
  <si>
    <t>The government also approved a direct grants scheme of €5.3 million to support investment in research and development (R&amp;D) related to the coronavirus outbreak,</t>
  </si>
  <si>
    <t>a rent subsidy scheme for SMEs with a budget allocation of €2.5 million, covering February 2020 to December 2022</t>
  </si>
  <si>
    <t>€400 million (3 percent of GDP) of infrastructure investment over the coming years</t>
  </si>
  <si>
    <t xml:space="preserve">the extension of tax deferrals, estimated at €200 million (1.5 percent of GDP), </t>
  </si>
  <si>
    <t>the extension of wage subsidy schemes</t>
  </si>
  <si>
    <t>subsidies for rent and electricity bills for businesses</t>
  </si>
  <si>
    <t>lower taxes for property transactions</t>
  </si>
  <si>
    <t>cash vouchers redeemable at bars, restaurants, hotels and retail outlets</t>
  </si>
  <si>
    <t>lower fuel price,</t>
  </si>
  <si>
    <t>tax refund for workers</t>
  </si>
  <si>
    <t xml:space="preserve">additional in-work benefit and grants, </t>
  </si>
  <si>
    <t>various funds, grants and supporting schemes for businesses.</t>
  </si>
  <si>
    <t>building of hand-washing stations</t>
  </si>
  <si>
    <t>RMI foreign missions assisting the Marshallese citizens living abroad and are impacted from COVID19</t>
  </si>
  <si>
    <t xml:space="preserve">economic relief payouts to local companies whom are currently affected by COVID19 impacts </t>
  </si>
  <si>
    <t xml:space="preserve">food baskets, fishing gears and farming tools as part of Response Plan for the Neighboring Islands/Outer Islands </t>
  </si>
  <si>
    <t xml:space="preserve">On May 6, 2020 the government approved additional expenditures on health, medical supplies, social protection, SME support, foodstuff stocks, and security-related expenditures to address the pandemic (about $210 million (about 3.2 percent of GDP). </t>
  </si>
  <si>
    <t>The State Investment Corporation is raising some Rs4 billion (0.8% of GDP) to make equity investments in troubled firms, including SMEs.</t>
  </si>
  <si>
    <t>All labor contracts set to expire this year have been extended through December 2021.</t>
  </si>
  <si>
    <t>A new "COVID-19 levy” will be imposed on companies, individuals and resident societies that benefitted from the Wage Assistance Scheme (WAS) during the COVID-19 crisis. The calculation of the levy will be 15% on the taxpayers adjusted income, but no more than the amount received from WAS. The levy will be payable for a two-year period.</t>
  </si>
  <si>
    <t>Planned expenditure of Rs 1.2 billion by the Ministry of Health and Wellness for the purchase of Medical Supplies in connection with the COVID-19 pandemic</t>
  </si>
  <si>
    <t>Planned expenditure of Rs 45 million for basic food items distributed to families on the Social Register of Mauritius, those receiving Carers’ Allowance as well as residents of homes in connection with the COVID-19 pandemic.</t>
  </si>
  <si>
    <t>Rs 10.0 billion as transfer to the National Resilience Fund for implementing schemes and programmes to ensure resilience in the wake of COVID-19. Out of this amount, Rs 9.0 billion has been earmarked as support to the National Air Carrier “Air Mauritius”.</t>
  </si>
  <si>
    <t>Rs 0.65 billion to account for the purchase of SDRs (Special Drawing Rights) by Government upon request made by the IMF in accordance with the Articles of Agreement.</t>
  </si>
  <si>
    <t>The Mauritius Revenue Authority (MRA) announced the extension of  Corporate Tax Payment deadline. Companies, with an accounting period ended in the month of September to December 2019 and where no tax is payable or a loss is declared will not be subject to penalties for late submission of their annual Corporate Tax return provided that the return is submitted on or before 31 July 2020.</t>
  </si>
  <si>
    <t>The Mauritius Revenue Authority (MRA) announced that all companies engaged in tourism activities, with accounting period ended on any date between 01 September 2019 and 30 June 2020, and which are eligible to the Government Wage Assistance Scheme (GWAS) for the month of June 2020, that they may avail themselves of an extended delay to pay any tax due in accordance with their annual income tax return, as follows:
a) half of the tax shall be payable on or before 28 December 2020; and
b) the remainder shall be payable on or before 28 June 2021.</t>
  </si>
  <si>
    <t>Reduction of training levy from 1% to 0.5% for operators in the tourism sector as from 1st April 2020 up to 31 July 2020</t>
  </si>
  <si>
    <t>frontloading two bimesters payments of the old-age and disability pensions</t>
  </si>
  <si>
    <t>lending to firms and workers in both formal and informal sectors</t>
  </si>
  <si>
    <t xml:space="preserve">providing liquidity support by development banks (64.5 billion pesos). Specifically: The Ministry of Economy is granting loans with optional repayments to 1 million SMEs that maintain employees on payroll, self-employed and domestic workers (25 thousand pesos per loan), and another 1 million loans to family businesses previously registered in the Welfare Census (25 thousand pesos per loan). </t>
  </si>
  <si>
    <t xml:space="preserve">The government is providing subsidized unemployment insurance for 3 month to workers that hold a mortgage with the Housing Institute (7.3 billion pesos). </t>
  </si>
  <si>
    <t>additional resources are allocated to social spending related to infrastructure, security, education, and other areas (50 billion pesos).</t>
  </si>
  <si>
    <t xml:space="preserve">housing credits for government workers with low-interest rates (ISSSTE’ loans for a total amount of 35 billion pesos), </t>
  </si>
  <si>
    <t>personal loans at a low rate (3 billion pesos) and a deferral program of monthly payments (0.5 billion pesos) by the National Fund Institute for Workers’ Consumption (FONACOT</t>
  </si>
  <si>
    <t xml:space="preserve">reallocation of non-priority expenditure to priority items </t>
  </si>
  <si>
    <t xml:space="preserve">voluntary wage reductions for high-ranked government officials. </t>
  </si>
  <si>
    <t>The Tax Administration Service extended the deadline for filing the individual 2019 annual tax return until June 30, 2020 (originally April 30).</t>
  </si>
  <si>
    <t>Individuals and companies were exempted of surcharges, fines and other expenses generated during the first three bimesters of 2020 for non-compliance with the payment of the property tax. Additionally, a 5% discount was granted on the payment of this tax for the fourth bimester, as well as for advance payments of the tax corresponding to the fifth and sixth bimesters.</t>
  </si>
  <si>
    <t xml:space="preserve">The State of Mexico also extended the deadline for the payment of the Tax on Vehicle Ownership to the end of July. </t>
  </si>
  <si>
    <t>The Government also granted a 100% discount in the tax on lodging for the months of april, may, june and july</t>
  </si>
  <si>
    <t>a 50% discount for the payment of payroll tax for companies with up to 50 employees for April and May.</t>
  </si>
  <si>
    <t xml:space="preserve">increasing state budget allocations tohealth funds </t>
  </si>
  <si>
    <t>a scale-up of food stamp allowance;</t>
  </si>
  <si>
    <t xml:space="preserve">an increase in social welfare pensions for the elderly, disabled, dwarfs, orphans, and single parents with more than 4 children. </t>
  </si>
  <si>
    <t xml:space="preserve">exemption from rent income tax extended through the end of the year </t>
  </si>
  <si>
    <t>reduced social security contribution.</t>
  </si>
  <si>
    <t xml:space="preserve">interest subsidies on loans  as part of support for tourism sectorand </t>
  </si>
  <si>
    <t>the reduction of VAT from 21 percent to 7 percent in the hospitality industry</t>
  </si>
  <si>
    <t xml:space="preserve">interest subsidies for the agriculture sector; </t>
  </si>
  <si>
    <t>programs for improving competitiveness;</t>
  </si>
  <si>
    <t>wage subsidies</t>
  </si>
  <si>
    <t>one-off support to veterans and pensioners</t>
  </si>
  <si>
    <t xml:space="preserve">Longer-term measures target the IT, tourism, energy, agriculture and fisheries sectors, and ports. </t>
  </si>
  <si>
    <t>On May 29, the government announced a one-off grant of EC$10,000 as an assistance package to small and micro businesses impacted by the pandemic to cover business overheads</t>
  </si>
  <si>
    <t>Companies can also defer income tax payment until September 30, 2020</t>
  </si>
  <si>
    <t>Households can also defer income tax payment until September 30, 2020</t>
  </si>
  <si>
    <t>Tax audits suspended until June 30</t>
  </si>
  <si>
    <t>In May, the government extended the VAT exemption on sugar, vegetable oil and soap until the end of the year; VAT and import tariff exemptions on food, medicine and medical equipment</t>
  </si>
  <si>
    <t>Companies are eligible to amnesty 100% of fines and 98% of interest resulting from lack of or delay in payment of social security contributions due before 23 April 2020, provied the regularization is made until 23 July 2020.</t>
  </si>
  <si>
    <t>Up to 10 percent of FY 2019/20 initial budget expenditure (excluding those implemented by foreign loans and grants) of each ministry will be re-allocated to fight against COVID-19</t>
  </si>
  <si>
    <t xml:space="preserve">Further tax relief on additional salary and wage expenses during Income Year 2019-2020 was granted by an order of the President Office on June 12. </t>
  </si>
  <si>
    <t xml:space="preserve">additional expenditures for capital equipment during Income Year 2019-2020 was granted by an order of the President Office on June 12. </t>
  </si>
  <si>
    <t xml:space="preserve">Additional 100 billion kyat from re-appropriation of ministries’ budget was allocated to COVID-19 Fund for providing soft loans to COVID-19 affected businesses. </t>
  </si>
  <si>
    <t>The registration fee on imported passenger cars has been reduced by half starting August 7 to mitigate the economic impact of Covid-19.</t>
  </si>
  <si>
    <t>The government has announced that it will guarantee 50 percent of new loans made by private banks to enterprises which are not beneficiaries of the low-cost fund for working capital</t>
  </si>
  <si>
    <t xml:space="preserve">To address urgent financing needs, on June 26, the IMF approved US$ 356.5 million emergency assistance for Myanmar under the Rapid Credit Facility and the Rapid Financing Instrument to support the CERP. </t>
  </si>
  <si>
    <t>extension of time for filing of tax return;</t>
  </si>
  <si>
    <t>Interest rates deposits had been reduced from 8% p.a to 6.5% p.a so as to reduce the lending rates</t>
  </si>
  <si>
    <t>On June 15th, the government announced it will extend the deadline of submitting Individual Income Tax returns from June 30 to September 30 (not the payment of taxes due, which is still June 30).</t>
  </si>
  <si>
    <t xml:space="preserve">As of August 14, 2020, the authorities have implemented a testing regime for COVID-19 </t>
  </si>
  <si>
    <t>The ADB has approved a US$5 million policy-based grant to support public investment management, fiscal sustainability in Nauru ; and to help the Government of Nauru improve the management of public expenditure and national infrastructure, as well as the governance of state-owned enterprises (SOEs).</t>
  </si>
  <si>
    <t>Informal sector workers who have lost their jobs due to the ongoing crisis will be given the opportunity to participate in public-works projects for a subsistence wage or receive 25 percent of local daily wage should they choose not to participate</t>
  </si>
  <si>
    <t>additional measures in the areas of healthcare (the establishment of additional hospital facilities)</t>
  </si>
  <si>
    <t>business-support (a lending program for cottage, small and medium-sized enterprises and those in the tourism sector)</t>
  </si>
  <si>
    <t>job-creation (labor-intensive in the construction sector, and training for work in manufacturing and services sectors).</t>
  </si>
  <si>
    <t>waiving CIT for small taxpayers.</t>
  </si>
  <si>
    <t>Doctors, nurses, technicians, social workers, ambulance drivers, employees, cleaners and security guards working on the control and eradication of coronavirus shall be provided with free insurance and compensation of up to NPR 25 lakhs (2.5 million Nepalese rupees) until mid-July 2020 and will also be provided with free safety equipment.</t>
  </si>
  <si>
    <t>Any amount donated by companies to the Corona Relief Fund shall be eligible for deduction from assessable income.</t>
  </si>
  <si>
    <t xml:space="preserve">Corona Bridging Loans (COL): A separate credit option (to TVL) for startups, scale-ups and innovative SMEs, who can apply at Regional Development Companies (EUR 100 million). May 28: The government offers a  second tranche of another 200 million euros in loans available for the COL. </t>
  </si>
  <si>
    <t>Temporary freeze for mortgage payments</t>
  </si>
  <si>
    <t>Companies subject to Dutch corporate income tax will be allowed to deduct their expected losses in 2020 from their 2019 taxable, in order to create a “corona reserve,”</t>
  </si>
  <si>
    <t xml:space="preserve">Customary salary for directors/major shareholders may be reduced for the first four months of 2020 in proportion to the drop in their firm's turnover in reference to same period in 2019. </t>
  </si>
  <si>
    <t>zero rate to domestic sales of mouth masks from 25 May 2020 to 1 September 2020</t>
  </si>
  <si>
    <t>The Dutch customs authorities will grant companies deferment of payment of import duties.</t>
  </si>
  <si>
    <t>Bonus health care workers (1440 million) and training additional healthcare personnel to provide care to corona patients (23 million).</t>
  </si>
  <si>
    <t>Purchase and distribution and sale of medical devices (protective gear, ventilators etc) (952million)</t>
  </si>
  <si>
    <t>Vaccine research contribution (CEPI) (50 million), Vaccine production (700 million), BCG vaccine (5 million)</t>
  </si>
  <si>
    <t>Expansion of test capacity (300million)</t>
  </si>
  <si>
    <t>The government earmarked 1.5bn EUR to compensate public transport companies for the loss of income and extra costs they face due to the corona crisis. The 1.5 billion euro emergency package is intended to enable Netherlands Rail (NS) and other public transport companies to cover 93 percent of their costs. The scheme applies with retrospective effect from 1 March to the year-end.</t>
  </si>
  <si>
    <t>income relief payment to support people who lost their jobs (NZ$3.1 billion or 1 percent of GDP): On 12 June, a non-mean tested Covid-19 Income Relief Payment (CIRP) was introduced, providing income support to individuals losing job or self-employment due to COVID-19 between 1 March and 30 October 2020.</t>
  </si>
  <si>
    <t>Also included in the CRRF was NZD 3 billion infrastructure investment with 8000 new public homes being built.</t>
  </si>
  <si>
    <t xml:space="preserve">tourism recovery package (NZ$0.4 billion or 0.1 percent of GDP); </t>
  </si>
  <si>
    <t>government housing program (NZ$0.7 billion or 0.2 percent of GDP);</t>
  </si>
  <si>
    <t>school infrastructure upgrade (NZ$0.2 billion or 0.1 percent of GDP</t>
  </si>
  <si>
    <t>The New Zealand government also provides loans of up to NZ$100,000 to small businesses that employ 50 or less full-time equivalent employees (NZ$5.2 billion). Announced on 12 May, it allows a business to borrow NZD 10,000 plus NZD 1,800 for each equivalent full-time employee up to a maximum of NZD 100,000. There will be no interest if paid back within a year, otherwise 3% for up to 5 years, with no repayments required for the first 2 years. It was announced on 5 June that the application deadline for the scheme will be pushed back from 12 June to 24 July.</t>
  </si>
  <si>
    <t>Announcement of future changes to the tax loss continuity rules:  Currently the tax asset associated with a loss is extinguished if over 51% of the shares of the firm change hands after the loss occurs.  There will be a shift to a "same or similar" business test for the ability to carry forward losses, which will be available from the 2020/21 tax year.</t>
  </si>
  <si>
    <t xml:space="preserve">The  COVID-19 Response and Recovery Fund (CRRF) announced on 14 May included NZD1.6 billion fund for boosting trades and apprenticeship training, which aims to retrain about 10,000 hospitality and aviation sector workers for construction, agriculture, and manufacturing sector jobs, as well as also for health, counselling and care works. </t>
  </si>
  <si>
    <t xml:space="preserve">On 24 March, the government and RBNZ announced a support package for homeowners and businesses impacted by the economic effects of Covid-19. The Business Finance Guarantee Scheme (NZD 6.25 billion) for solvent SMEs, with the government bearing 80% of the risk of these loans and banks the remaining 20%. On 2 May, the scheme was made available to more firms, by for instance removing the minimum revenue threshold for borrowers eligibility to the scheme. </t>
  </si>
  <si>
    <t xml:space="preserve">To support the Business Finance Guarantee scheme, the RBNZ introduced the Term Lending Facility (TLF) that provides funding for banks for terms of up to three years at low interest rates. </t>
  </si>
  <si>
    <t>Finance Ministry also announced credit support to the private sector in the form of loan guarantees.</t>
  </si>
  <si>
    <t>On May 8, the cabinet approved a supplementary budget with 1.3 percent of GDP in resources re-allocated to additional spending toward health, security and social assistance.</t>
  </si>
  <si>
    <t>postponement of the second synthetic tax payment deadline</t>
  </si>
  <si>
    <t>the postponement of the vehicle sticker payment limit to April 30, 2020;</t>
  </si>
  <si>
    <t>exemption from housing tax for the months of April and May 2020</t>
  </si>
  <si>
    <t>suspension of proceedings for tax collection for two months.</t>
  </si>
  <si>
    <t xml:space="preserve">channel resources to additional health-related current and capital spending (tests, supplies and facilities) </t>
  </si>
  <si>
    <t xml:space="preserve">public works programs to support the incomes of the vulnerable. </t>
  </si>
  <si>
    <t xml:space="preserve">The coverage of the conditional cash transfer program has been broadened </t>
  </si>
  <si>
    <t>an allocation of N150 billion to support state and local governments’ spending needs</t>
  </si>
  <si>
    <t>unveiled a 2.3 trillion naira stimulus package which focuses on job-intensive projects including in agricultural, road, and housing sectors</t>
  </si>
  <si>
    <t>May 15: Food and non-food items delivered to displaced persons in Kogi State.</t>
  </si>
  <si>
    <t>May 18: The Federal Government has delivered 5.318 metric tons of assorted foodstuff to the government of Kano state for distribution to the less privileged, the vulnerable and people living with disabilities against the effect of the Covid-19 pandemic.</t>
  </si>
  <si>
    <t xml:space="preserve">June 25: The Nigerian government has announced a Naira 6 billion stimulus package to support businesses hardest hit by the coronavirus pandemic.  </t>
  </si>
  <si>
    <t xml:space="preserve">Exempting importers of specified medical supplies from payment of import duties and value added tax (VAT) on such items for a six-month period in the first instance, with effect from 1 May 2020. </t>
  </si>
  <si>
    <t>Vulnerable households will receive financial support through existing social assistance schemes and cash vouchers. The government will indirectly support the domestic tourism sector by distributing vouchers to the local population. Payment cards credited will be distributed with denar 3,000 and denar 6,000 vouchers in order to stimulate domestic tourism by the poorest households.</t>
  </si>
  <si>
    <t>Students will receive partial re-imbursement of university tuition fees and IT courses. As part of a third package of measures, up to denars 6,000 for tuition fees and a payment card of 3,000 denars and co-financing vouchers up to denar 30,000 for IT and digital skills training will be distributed to North Macedonian students.
The measure is estimated to affect 100,000 students and mobilise around EUR 12 million.</t>
  </si>
  <si>
    <t xml:space="preserve">Public officials will receive salaries reduced to the legal minimum of 14 500 denars (EUR 230) for April and May 2020. Presidents and members of the governing and supervisory boards of public institutions will not receive compensation for the duration of the crisis unless it is their only source of revenue. </t>
  </si>
  <si>
    <t>Doctors and medical staff of infectious disease clinics and departments, like all members of the emergency medical teams will receive a 20% higher salary for May and June 2020, via a home payment card.</t>
  </si>
  <si>
    <t>The payment of rent for social housing and the payment of rent will be postponed for all users.</t>
  </si>
  <si>
    <t>May 14: the Government introduced a tax deferral system for excise duties for selected excise goods (mainly auxiliary medicines and desinfectants).</t>
  </si>
  <si>
    <t>loan guarantees; State guarantee for commercial loans for start-ups and small and micro companies: a support for start-ups and small and micro companies through commercial banks with EUR 10 million initial capital for easier access to funds will be granted, mainly by taking part of the credit risk.</t>
  </si>
  <si>
    <t>the reinstatement of a government fund that buys bonds issued by Norwegian companies</t>
  </si>
  <si>
    <t>strengthening of critical sectors such as healthcare; Revised National Budget (12 May) announced increased funding for hospitals.</t>
  </si>
  <si>
    <t>suspension of aviation charges</t>
  </si>
  <si>
    <t>scheme for re-insurance of private credit insurance providers</t>
  </si>
  <si>
    <t>a subsidy for businesses to take back temporarily laid-off workers</t>
  </si>
  <si>
    <t>a green transition package</t>
  </si>
  <si>
    <t>expanding support for the construction and transportation sectors through compensations</t>
  </si>
  <si>
    <t xml:space="preserve">transfers to highly impacted localities </t>
  </si>
  <si>
    <t>expanded funding for education and training</t>
  </si>
  <si>
    <t>Increased immediate write off of machinery etc. from 20 to 30 pct.</t>
  </si>
  <si>
    <t>Introduction of depreciation allowances of 20 pct for ships in local traffic.</t>
  </si>
  <si>
    <t>Reduced valuation for wealth tax purpose of shares and production assets etc. from 75 to 65 pct</t>
  </si>
  <si>
    <t>Increased tax incentives to boost start-up investments: Increased deductions for share investments in start-ups; Including employees in the start-up tax incentive measure; and increased tax exempted amount for underpriced shares bought by employees</t>
  </si>
  <si>
    <t>On 1 July the government annonced a labour-cost subsidy scheme (lonnstilskudd) for employers who take back laid-off workers during July and August. Payouts will be made in autumn and can amount to up to NOK 15 000 per month per employeed. Around NOK 4 billion of payouts are estimated.</t>
  </si>
  <si>
    <t xml:space="preserve">Increased loan-loss provisions (valued at NOK 10 billion) for the Norwegian Export Credit Agency (GIEK) were announced in the Revised National Budget (12 May). </t>
  </si>
  <si>
    <t>On June 23 the government authorized a program of interest-free emergency loans to assist some segments of entrepreneurs whose businesses took the brunt of the pandemic, as well as beneficiaries of loans of Oman Development Bank and Al Raffd Fund</t>
  </si>
  <si>
    <t>More flexible tax payment mechanisms, incuding an extension of timeline for filing objections against tax assessments and an additional time to submit supporting documents and clarifications for ongoing objection proceedings</t>
  </si>
  <si>
    <t>increases in health and social spending</t>
  </si>
  <si>
    <t>tariff and custom duty reductions on food items</t>
  </si>
  <si>
    <t>a PKR 70 billion allocation for ‘COVID-19 Responsive and Other Natural Calamities Control Program</t>
  </si>
  <si>
    <t>a PKR 30 billion housing package to subsidize mortgage</t>
  </si>
  <si>
    <t>The FY2020/21 budgets for provincial governments also provide tax relaxations and sizeable increases in expenditure allocations, especially on health services, to mitigate Covid-19 effects.</t>
  </si>
  <si>
    <t>a new unemployment benefit scheme</t>
  </si>
  <si>
    <t>temporary subsidies for utility bills</t>
  </si>
  <si>
    <t>a new temporary job creation scheme for public works</t>
  </si>
  <si>
    <t>a lending scheme for the private sector.</t>
  </si>
  <si>
    <t>On July 14, the Cabinet approved $133.7 million to purchase medical supplies</t>
  </si>
  <si>
    <t>Several programs (such as Opportunity Banking, Guarantee Fund, and the Soft Loan program) jointly valued at US$ 235 million, aimed at supporting the micro, small and medium-sized companies in restarting operations and continuing to employ workers. August 3: Launch of the Programme Banca de Oportunidades for the economic recovery of microenterprises, with loans from 2,000 to 5,000 balboas with repayment terms up to 84 months. The government initially assigned 20 million balboas to this project, which is the first of 12 actions of the Plan de Recuperación Económica y Social.</t>
  </si>
  <si>
    <t xml:space="preserve">An electricity subsidy (50 percent to customers who consume up to 300 kWh per month and 30 percent to those who consume between 301 kWh and 1,000 kWh per month). The Government will extend the electricity subsidy for three months, starting July 1, estimated at a cost of more than US$250 million. </t>
  </si>
  <si>
    <t xml:space="preserve">expansion of the Housing Solidarity Fund program managed by the Ministry of Housing and Land Management, which provides $10,000 towards a down payment to the families in need for homes of up to US$70,000 (reinforced with US$80 million from the Panama Savings Fund). </t>
  </si>
  <si>
    <t>MEF is also proposing a 10 percent discount to individuals who declare and pay their tax obligations in the next three months, under the program called “Pronto Pago”</t>
  </si>
  <si>
    <t>MEF is also proposing a 10 percent discount to  entities who declare and pay their tax obligations in the next three months, under the program called “Pronto Pago”</t>
  </si>
  <si>
    <t>enabling 114 virtual procedures for taxpayers.</t>
  </si>
  <si>
    <t>US$515 million from the IMF under the Rapid Financing Instrument</t>
  </si>
  <si>
    <t>US$41 million in the Catastrophe Deferred Drawdown Option from the World Bank to expand the coronavirus care network</t>
  </si>
  <si>
    <t>On July 9, the IDB approved another US$400 million loan to help finance efforts to contain the COVID-19 pandemic, mitigate its impact on vulnerable households, and promote policies to mitigate short-term adverse effects on the economy</t>
  </si>
  <si>
    <t>On August 4, the National Bank of Panama issued a $1 billion 10-years bond at 2.5 percent in international markets.</t>
  </si>
  <si>
    <t>August 26: Launch of the Plan Educativo Solidario: from Sept 7 public-school students will have free internet access to access the educational platforms Ester and Office 365/Teams thanks to an agreement with the four main telecommunication companies in the country.</t>
  </si>
  <si>
    <t>August 31: From Sept 14 to 31 Dec 2020 clients hit by the pandemic and unable to afford basic telecommunication services will be offered free basic packages with SMS, calls and internet data. The agreement also includes free access to basic TV and telephone.</t>
  </si>
  <si>
    <t>May 14: Launch of the Plan Panama AgroSolidario to support agricultural producers with loans at zero interest rate. The National Bank of Panama will receive 150 millions for the provision of the loans between 2020-2022.</t>
  </si>
  <si>
    <t>2 months general postponement/extension of filing CIT returns under lodgement program (or up to 30 June 2020). All sanctions stipulated in the Tax Agents Bulletin 1 of 2020 are pardoned for 2 months in case of non-compliance.</t>
  </si>
  <si>
    <t>2 months general postponement/extension of filing PIT returns under lodgement program (or up to 30 June 2020). All sanctions stipulated in the Tax Agents Bulletin 1 of 2020 are pardoned for 2 months in case of non-compliance.</t>
  </si>
  <si>
    <t>Postponement of payments of CIT under the 2020 lodgement program until after 30 June 2020 for Taxpayers impacted by the crisis. Taxpayers can opt to pay the tax due in instalments until the end of 2020.</t>
  </si>
  <si>
    <t>Postponement of payments of PIT under the 2020 lodgement program until after 30 June 2020 for Taxpayers impacted by the crisis. Taxpayers can opt to pay the tax due in instalments until the end of 2020.</t>
  </si>
  <si>
    <t>1 month extension of the current Salary Wages Tax Amnesty granted up to 30 April 2020.</t>
  </si>
  <si>
    <t>Priority for GST refunds processing for medical services, hospitality, tourism, manufacturing, air transport and agriculture sectors.</t>
  </si>
  <si>
    <t>Withholding Taxes - Automatic imposition of penalties announced under the Notice for Timely payments will be deferred.</t>
  </si>
  <si>
    <t xml:space="preserve">VAT which has been carried out in the operations of domestic markets and imports are eligible for instalment payments, under the following conditions:
1) Down payment of 20% of the tax debt is needed to be paid by the taxpayer
2) No interest will be imposed
3) Up to 4 monthly instalments is allowed </t>
  </si>
  <si>
    <t>29 June 2020: announcement of funding of USD 250 million to support a new social protection programme (Pytyvõ 2.0) aiming to assist and formalise 770 000 beneficiaries.</t>
  </si>
  <si>
    <t xml:space="preserve">29 June: (announcement) Establishment of a Long Term Fund for Private investment (through the National Development Bank (BNF)) worth 361 million USD.   </t>
  </si>
  <si>
    <t>29 June (announcement): creation of a housing credit guarantee fund of 80 million USD.</t>
  </si>
  <si>
    <t>Effective reduction of the Value Added Tax (VAT) of masks (face masks), surgical gowns and gloves, sodium hypochlorite (bleach) for consumers at an effective rate of 5%. (Decrees No. 3529/20, 3477/20).</t>
  </si>
  <si>
    <t>Reduction to 0% of the import tariff for capital goods (Decree No. 3528/20).</t>
  </si>
  <si>
    <t>The government approved 3 billion soles (0.5 percent of GDP) to attend the health emergency</t>
  </si>
  <si>
    <t>Approximately 7 billion soles (1.1 percent of GDP) in direct transfers to support vulnerable households during the national lockdown period. An additional cash transfer to vulnerable households of approximately 6.4 billion (0.9 percent of GDP) was announced in late July</t>
  </si>
  <si>
    <t xml:space="preserve">a subsidy for electricity payments of 800 million soles (0.1 percent of GDP). </t>
  </si>
  <si>
    <t>June 10: Under the Temporary Hospital Expansion Plan, the government will construct by end June, 10 temporary hospitals in Lima and nine in other heavily affected regions, providing additional 4504 beds and 232 ICU beds.</t>
  </si>
  <si>
    <t>May 10: Announcement of “Bono Familiar Universal”, an unconditional cash transfer of PEN 760 (USD 227) to 6 million families (75% of the total population in the country). This includes previous monetary transfers, namely the “Bono yo me quedo en casa” and “Bono independiente”, and adds to them the “Bono Rural” and the transfer that will be given to the remaining 2.3 million households that are estimated to have no formal dependency labour relationship.</t>
  </si>
  <si>
    <t>May 1: Enactment of Law 31017 which provides AFP affiliates to withdraw, voluntarily and extraordinarily, up to 25% of the total of their accumulated funds in their individual accounts (with a maximum of PEN 12,000 (USD 3,539) and a minimum of PEN 4,300 (USD 1,278))</t>
  </si>
  <si>
    <t>May 10: Expansion (Decreto Legislativo No 1486) of Plan Reactívate Peru by PEN 30000 million (USD 9000 million) for a total of PEN 60000 million. May 27: Changes to Plan Reactívate Peru by Supreme Decree 124-2020-EF, with particular emphasis in supporting micro and small-sized enterprises.</t>
  </si>
  <si>
    <t xml:space="preserve">May 12: Publication of Decreto Legislativo No. 1508 approving the creation of a Government guarantee programme for loans to companies in the financial system for up to PEN 7 million (USD 2 million), with the aim of increasing its capacity to face scenarios of greater demand for liquidity. </t>
  </si>
  <si>
    <t>Business can carry-forward their losses derived during the fiscal year 2020 to set off the profits for the following 5 years, computed from 2021.</t>
  </si>
  <si>
    <t>Introduction of a special depreciation rates for certain assets in order to support investment.
Annual depreciation percentages for assets acquired in tax years 2020 and 2021 will be:
Data processing equipment: 50%
Machinery and equipment: 20%
Ground transportation vehicles (except railways) with certain exceptions: 33.3%
Hybrid or electric ground transportation vehicles (except railways): 50%
Travel agencies and tourism or restaurants and related services, are able to depreciate their building and constructions at a rate of 20% in 2021 and 2022, if it has a value to depreciate as of 31 December 2020. Taxpayers may depreciate at a 33.3% rate, if the fixed assets are ground transportation vehicles (except railways).</t>
  </si>
  <si>
    <t xml:space="preserve">Extends and expands the scope of the IGV Special Early Recovery Regime to promote the acquisition of capital goods. The Special Recovery Regime allows early recovery of input VAT paid by corporations in a pre-operative stage. The application of the VAT anticipated recovery regime to promote the acquisition of capital goods was extended from 31 December 2020 to 31 December 2023. Exceptionally, due to the COVID-19 pandemic, taxpayers with income between 300 Tax Units (approx. US $368,700.00) and 2300 Tax Units (approx. US $2,826,700) can use this regime until 31 December 2021. Previously, the regime was available for taxpayers with income up to 300 Tax Units (approx. US$368,700)
</t>
  </si>
  <si>
    <t>Taxpayers can suspend and/or modify their payments of income tax for the month of April 2020 to July, 2020. The suspension and modification of their payment will depend on the income decrease compared with the corresponding month of 2019.</t>
  </si>
  <si>
    <t>Taxpayers with income up to 5,000 Tax Units (approx. US $6,000,000) during fiscal year 2019, have the option to postpone the filing of the VAT tax for the month of March and April until June. (Peruvian Tax Authority Resolutions No. 061-2020/SUNAT and 065- 2020/SUNAT)</t>
  </si>
  <si>
    <t>Companies in the Financial Services sector have the option to postpone the filing of the Common Reporting Standard of 2018 and 2019 until 27 August 2020. (Peruvian Tax Authority Resolution No. 082-2020/SUNAT, No. 120- 2020/SUNAT).</t>
  </si>
  <si>
    <t>The Peruvian tax authority will not impose tax penalties at its sole discretion until 30 June 2020, for customs infractions committed or detected during the State of National Emergency.</t>
  </si>
  <si>
    <t>over PHP 54 billion on COVID-19-related medical response (0.3 percent of 2019 GDP);</t>
  </si>
  <si>
    <t>PHP 120 billion (0.6 percent of 2019 GDP) credit guarantee for small businesses and support to the agriculture sector.</t>
  </si>
  <si>
    <t xml:space="preserve">Financial assistance will also be provided to affected micro-, small-, and medium-size enterprises (MSMEs) through specialized microfinancing loans and loan restructuring. </t>
  </si>
  <si>
    <t xml:space="preserve">Financial assistance will also be provided to affected vulnerable households through specialized microfinancing loans and loan restructuring. </t>
  </si>
  <si>
    <t>A “solidarity benefit” of PLN 1,400 per month for those who lost jobs after March 15, paid for three months (June-August)</t>
  </si>
  <si>
    <t>An increase in the unemployment benefit by 39 percent during the first 90 days of unemployment</t>
  </si>
  <si>
    <t>To support the local tourism industry and families with children, a tourism voucher has been introduced, providing each child entitled to Family 500+ benefits with a one-time PLN 500 voucher to be spent at hotels or tourist events in Poland.</t>
  </si>
  <si>
    <t xml:space="preserve">Financial support of the investment tasks managed by local governments (under new government resolution up to PLN 12 bn will be dedicated to strengthening investments processes in local governments as a Governmental Fund for Local Investments). The support will be transferred to projects worth at least PLN 400000. The aim of new mechanism is to revive public investment in local government subsector. The local government could spend these funds until end of 2022. </t>
  </si>
  <si>
    <t xml:space="preserve">Interest rate subsidies for bank loans granted to provide financial liquidity to entrepreneurs affected by the COVID-19. The new fund in BGK is to be established (Subsidy Fund) with the purpose to support companies affected by pandemic through paying subsidies to lower their interest rate payments on loans granted by banks. Fiscal cost of new mechanism for 2020 budget will be at PLN 0.3 bn and will be covered by the COVID Fund. On August 18, the budget dedicated to the anti-crisis loan fund for companies carried with the cooperation of BGK was increased with an extra 1.1 billon PLN. </t>
  </si>
  <si>
    <t>Foreign workers permits are extended to stay in Poland and work.</t>
  </si>
  <si>
    <t>Introduction of the possibility of issuing a fiscal receipt or an invoice in an electronic form (e-receipts). The measure is available for the last type of cash registers, the so-called on-line cash registers, as well as for cash registers in the form of software.</t>
  </si>
  <si>
    <t>Temporary introduction of 8% VAT rate for some disinfectants (as of 1 March untill 30 June 2020).</t>
  </si>
  <si>
    <t>Increase of the limits for some benefits exempt from income tax</t>
  </si>
  <si>
    <t>Introduction of new tax exemptions for downtime benefit, food and accommodation of employees</t>
  </si>
  <si>
    <t>Introduction of PIT exemption for benefits received in 2020 by farmers and their household members covered by Social Security System in connection with COVID-19 pandemic.</t>
  </si>
  <si>
    <t>Solidarity levy payers may submit their annual tax returns and pay levy due for 2019 after the standard deadline (30 April). They would face no negative consequences if they file their tax returns and pay tax until 31 May.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</si>
  <si>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Has been extended for CIT taxpayers:
• the deadline expiring in the period from March 31, 2020 to May 31, 2020 to be prepared and sent by legal persons, organizational units without legal personality and natural persons conducting business activity information referred to in art. 82 § 1 item 2 of the Tax Ordinance Act (ORD-U), up to the fifth month after the end of the tax year for which they are drawn up
• the deadline for sending by legal persons, organizational units without legal personality and natural persons who are entrepreneurs whose tax year ended in the period from December 31, 2019 to January 31, 2020, the information referred to in art. 26 section 3 point 2 of the CIT Act (IFT-2R), by the end of the fifth month of the year following the tax year in which the payments listed in art. 26 section 1 of this Act.</t>
  </si>
  <si>
    <t>The revenue from remission of a support loan shall not constitute revenue under the regulations of corporate income tax.</t>
  </si>
  <si>
    <t xml:space="preserve">The revenue from remission of a support loan shall not constitute revenue under the regulations of personal income tax. </t>
  </si>
  <si>
    <t>Tax Capital Groups suffering negative economic consequences in 2020 due to COVID-19 and therefore not meeting the conditions of profitability and the absence of tax arrears (the conditions set out in Article 1a (2) (1) (d) or (4) of the Legal Persons' Income Tax Act) shall retain the status of income taxpayers. The suspension of meeting the above-mentioned conditions applies only to the tax year that began before January 1st, 2020 and will end after December 31, 2019, or began after December 31, 2019 but before January 1, 2021.</t>
  </si>
  <si>
    <t>Prolongation of the deadline for (1) filing a statement on preparation of transfer pricing documentation and appling prices complaint with the arm's length principle and (2) attaching a masterfile to the local transfer pricing documentation - for the selected group of related entities for which the deadline for performing these obligation expires before 30 September 2020.</t>
  </si>
  <si>
    <t>Taking into account the need of some additional time  in order to define the final design of the Polish regulations on WHT and the extraordinary situation caused by the coronavirus, the legislative proces has been commenced in order to suspend the entry into force of the WHT refund mechanism until the end of 2020 (the suspended regulations concern the new principle under withholding tax settlement for payments above the annual limit of PLN 2 million made to a given entity).</t>
  </si>
  <si>
    <t xml:space="preserve">Exemption from the tax on civil law transactions of sale and conversion of virtual currencies within the meaning of Art. 2 clause 2 point 26 of the Act of 1 March 2018 on combating money laundering and the financing of terrorism. </t>
  </si>
  <si>
    <t>From January 1, 2020 to September 30, 2020, exemption from inheritance and gift tax for natural persons running educational institutions, specified in regulations, if they acquire by donation complete, serviceable and not older than 3 years old portable laptop computers or tablets, for the purposes of running these institutions.</t>
  </si>
  <si>
    <t>Farmers do not have to pay social contrubutions to the Agriculture Social Insurance Fund (KRUS) for the 2nd quarter. Contributions will be paid from the State budget.</t>
  </si>
  <si>
    <t xml:space="preserve">Suspension of the deadline to submit MDR information. Time periods for submitting MDR information do not start running (and those that started to run are suspended) from 31 March 2020 until the date of cancellation of the state of epidemic threat and the state of epidemic announced in connection with COVID-19, but no longer than till 30 June 2020. </t>
  </si>
  <si>
    <t xml:space="preserve">Suspension of administrative enforcement proceedings.
The Council of Ministers is entitled to issue a regulation on the basis of which administrative enforcement proceedings will be suspended by law for the period of epidemic emergency caused by COVID-19. </t>
  </si>
  <si>
    <t>Reduction of VAT rate to 6% on imports, transfers and intra community acquisition of masks and skin disinfectant gel.</t>
  </si>
  <si>
    <t>Additional 40% deduction on CIT for cost incurred on donations granted to public enterprise (EPE) and to medical institutions all having the status of EPE.</t>
  </si>
  <si>
    <t>Stamp duty exemption for the credit moratorium approved by the Government for certain credit operations in the context of the Covid-19 pandemic.</t>
  </si>
  <si>
    <t>Suspension of termination of rental contracts and possible moratorium in case of income loss.</t>
  </si>
  <si>
    <t>Suspension of termination of essential services (water, electricity, natural gas, telecom).</t>
  </si>
  <si>
    <t>€25 million fiscal package to support the entrepreneurship ecosystem</t>
  </si>
  <si>
    <t xml:space="preserve">Sales and Use Tax (IVU) exempted on goods which are necessary to prevent the spread of the COVID-19, such as masks, alcohol and gloves. </t>
  </si>
  <si>
    <t xml:space="preserve">Services provided between merchants and designated professional services invoiced between April to June 2020 will be exempted from sales and use tax (IVU). Per government's decision the measure can be extended for additional 3 months each, but not beyond 31 December 2021. </t>
  </si>
  <si>
    <t xml:space="preserve">A new guarantee scheme of about RON 1.5 billion  (0.15 percent of GDP ) was adopted to support the procurement of work equipment by SMEs. </t>
  </si>
  <si>
    <t>postponement of property tax by three months</t>
  </si>
  <si>
    <t>exempting the hospitality industry from the specific tax for 90 days; Specific tax is exempt from payment during the period that business activities has been stopped due to the crisis.</t>
  </si>
  <si>
    <t>Benefits-in-kind granted to employees who are preventively isolated at the workplace are exempt from tax and social security contributions.</t>
  </si>
  <si>
    <t>Corporate income tax and micro-enterprise tax will be reduced by 10% for the second and third quarter if the taxpayer has paid their tax before 25 July 2020 for the second quarter and 25 October 2020 for the third quarter.</t>
  </si>
  <si>
    <t>Since 1 June, employers whose employees had their individual employment agreements suspended for at least 15 days and who received the technical unemployment allowance, can benefit, for a period of three months, of a wage subsidy amounting to 41.5% of the basic salary (up to 41.5% of the average gross earnings and conditionned to maintaining the employment relationship until 31 December 2020).</t>
  </si>
  <si>
    <t>Employers hiring jobseekers over 50 or below 30 or Romanian citizens returning to the country after losing their jobs abroad, between 1 June and 31 December 2020, can receive a monthly allowance of 50% of the gross salary (up to RON 2500) during one year. This measure is condionned to maintaining the employment relationship for one additional year after the end of the hiring support measure.</t>
  </si>
  <si>
    <t>Interest and penalties on outstanding corporate tax debt will not be charged for companies paying debt principal arrears by 15 December.</t>
  </si>
  <si>
    <t>social contributions and CIT permanently reduced for IT firms</t>
  </si>
  <si>
    <t xml:space="preserve">a tax holiday on all taxes (excluding VAT) and social contributions for Q2 for SMEs, sole proprietors, and NGOs providing social services; </t>
  </si>
  <si>
    <t>registered self-employed will be refunded their taxes for 2019 and get a partial refund on their 2020 taxes; eligibility age to register as self-employed lowered from 18 to 16</t>
  </si>
  <si>
    <t>sole proprietors will get a partial refund on their social contributions;</t>
  </si>
  <si>
    <t>subsidies to airlines, airports, automakers, and others;</t>
  </si>
  <si>
    <t>expanded eligibility for subsidized mortgage lending.</t>
  </si>
  <si>
    <t>VAT/customs duty exemption for import of particular medical goods and pharmaceuticals</t>
  </si>
  <si>
    <t xml:space="preserve">Deadline for  filling tax reports is extended for 3 months for CIT and up to May 15 for VAT and SSCs. </t>
  </si>
  <si>
    <t>Debt recovery has been suspended for SMEs in industries affected by COVID-19 and for companies in air transportation industry, tourism, physical education and sports, art, culture and cinematography until May 1, 2020.</t>
  </si>
  <si>
    <t xml:space="preserve">Payments for bank credits are subject to a 6 months suspension based on application that can be lodged until September 30, 2020. This regime is eligible for Russian citizen and individual entrepreneurs that have lost over 30% of income comparing to the same period in 2019. </t>
  </si>
  <si>
    <t>Legal entities and individual entrepreneurs as defined in the federal law may postpone the payment of corporate profit tax, single agricultural tax and tax paid in connection with the application of the simplified tax system which are payable for 2019, for 6 months.</t>
  </si>
  <si>
    <t>Legal entities and individual entrepreneurs as defined in the federal law may postpone the payment of taxes (excluding value added tax, professional income tax, taxes paid as a tax agent) and advance payments of taxes for March and the first quarter of 2020 for 6 months, and the second quarter of 2020 for 4 months.</t>
  </si>
  <si>
    <t>subsidized access to agricultural inputs</t>
  </si>
  <si>
    <t>measures to ensure poor households’ access to basic health and education.</t>
  </si>
  <si>
    <t xml:space="preserve">The government also launched a fund to support affected businesses through subsidized loans from commercial banks and MFIs, and credit guarantees. </t>
  </si>
  <si>
    <t>suspension of down payments on outstanding tax for amicable settlement</t>
  </si>
  <si>
    <t>softening of enforcement for tax arrears collection,</t>
  </si>
  <si>
    <t>CIT and PIT payments based on current year transactions,</t>
  </si>
  <si>
    <t xml:space="preserve">PIT exemption for private school teachers and tourism and hotel employees earning less than RWF 150,000/month, </t>
  </si>
  <si>
    <t>VAT exemption for locally produced masks</t>
  </si>
  <si>
    <t xml:space="preserve">May 12: Dr Daniel Ngamije, Rwanda's Minister of Health, announced that four CRUZR robots had been tested in treating Covid-19 patients and doctors trained on how to operate them and Rwanda will begin to use humanoid robots at its coronavirus treatment centres to minimise human interaction this week. </t>
  </si>
  <si>
    <t xml:space="preserve">July 25: The Director General of Rwanda Biomedical Centre (RBC), Dr Sabin Nsanzimana, announced the decentralisation of some of the coronavirus treatment services, which will be carried out by the 60,000 community health workers (CHW) that have been enlisted to help fight against Covid-19. </t>
  </si>
  <si>
    <t>August 25: Rwanda's testing capacity for Covid-19 is set to double following the establishment of new testing centres countrywide.</t>
  </si>
  <si>
    <t>September 1: The Ministry of Health in partnership with World Vision among other stakeholders have inaugurated 49 modern hand washing facilities set up at different health facilities across the country, which are expected to help prevent Covid-19 and hygiene-related diseases. According to the ministry, the entire project will involve the establishment of modern hand washing stations in about 300 health facilities across the country.</t>
  </si>
  <si>
    <t>dividend payout by Samoa National Provident Fund</t>
  </si>
  <si>
    <t>a benefit of 50 tala per citizen for a national ID registration,</t>
  </si>
  <si>
    <t>a special one-off pension payment</t>
  </si>
  <si>
    <t>unemployment benefit</t>
  </si>
  <si>
    <t>financial support for utility bills,</t>
  </si>
  <si>
    <t>paid training for the hospitality sector.</t>
  </si>
  <si>
    <t>the package finances construction and upgrade of rural hospitals</t>
  </si>
  <si>
    <t>The government will continue to assist remote education services.</t>
  </si>
  <si>
    <t xml:space="preserve">an economic recovery fund, financed initially through a temporary solidarity levy applied on pensions (above 1500 euros). </t>
  </si>
  <si>
    <t xml:space="preserve">Introduction of an extraordinary withholding tax on pension income exceeding EUR 1,500 applicable from May to August 2020. The rate will be 15% for the month of May, 10% for the month of June, 7.5% for the month of July and 5% for the August 2020 .The collected amount will be devoted to "Extraordinary fund to support the revitalization of the economy". </t>
  </si>
  <si>
    <t>For 2020 individual income tax returns, individuals may deduct: 
(i) expense for bar and restaurant services, and for creative, artistic and entertainment activities in San Marino up to EUR 300;  and (ii) expenses for sports activities and personal services in San Marino up to EUR 200</t>
  </si>
  <si>
    <t>Tax losses from the tax year 2020 can be carried forward in subsequent tax years without any limitation of time</t>
  </si>
  <si>
    <t>Businesses which have suspended their activities due to the crisis may benefit from a tax credit equal to 60% of their rent for April and May 2020.</t>
  </si>
  <si>
    <t>Businesses which have sanitized their workplace or purchased personal protective equipment may benefit from a tax credit equal to 50% of these expenses (with a limit of EUR 10,000) for tax year 2020.</t>
  </si>
  <si>
    <t xml:space="preserve">Financial assistance to workers who lost their jobs in both the formal or informal sectors. </t>
  </si>
  <si>
    <t>Implementation of automatic stabilizers.</t>
  </si>
  <si>
    <t>Where supply chains are disrupted, the state will procure seeds, feedstock, and other essential inputs to be sold to farmers at market price</t>
  </si>
  <si>
    <t>On May 10, the Ministry of Finance announced new fiscal measures to raise more non-oil revenues, rationalize spending and maintain the budget envelope. These measures consist of (I) additional cuts and delays in capital spending, (ii)removal of cost-of-living allowances for public sector workers effective June 1, and (iii)increasing the VAT from 5% to 15% effective July 1.</t>
  </si>
  <si>
    <t>At the end of May, the Saudi customs authority announced an increase of custom duties for an extensive range of imported goods (around 3000 items), which came into effect on June 20.</t>
  </si>
  <si>
    <t xml:space="preserve">On June 16, The Saudi Industrial Development Fund (SIDF) announced initiatives totaling SAR 3.7 billion to support 536 private sector industrial enterprises impacted by the coronavirus pandemic. </t>
  </si>
  <si>
    <t xml:space="preserve">A new tourism development fund was also announced on June 21. </t>
  </si>
  <si>
    <t>On July 1, the Ministry of Environment, Water and Agriculture announced it will offer 94 agricultural investment opportunities to the private sector in the near term</t>
  </si>
  <si>
    <t xml:space="preserve">On July 14, the Ministry of Finance launched a SAR 670 million program to help businesses defer loan payments due this year. </t>
  </si>
  <si>
    <t>Unconditional issuance of tax certificates for the period of fiscal year 2019</t>
  </si>
  <si>
    <t>Bank guarantee/cash advance will not be required to be filed/paid along with the appeals during the extension period (i.e. from March 19, 2020 until June 30, 2020).</t>
  </si>
  <si>
    <t xml:space="preserve">It is envisaged to hire 1500 additional health workers in the next 18 months, especially in rural districts. </t>
  </si>
  <si>
    <t xml:space="preserve">Hard-hit sectors such as tourism and transport will receive access to additional financing through a credit guarantee fund totaling FCFA 200 billion. The government will contribute up to FCFA 70 billion to this fund. </t>
  </si>
  <si>
    <t xml:space="preserve">An expedited payment of unmet obligations helps further strengthen firms balance sheets (FCFA 200 billion instead of the FCFA 121 billion foreseen in the initial budget). </t>
  </si>
  <si>
    <t>Deadline for paying suspended tax obligations was extended from 12 to 24 months to improve the liquidity of firms</t>
  </si>
  <si>
    <t>June 29: The president announced that in 2020 - 2021, the government will recruit 500 doctors and 1 000 professional health workers, including nurses, midwives and support staff. For the recruitment of doctors, priority will be given to remote areas and specialists.</t>
  </si>
  <si>
    <t>June 29: It was announced that over the period 2020-2024, the government will put in place an ambitious strategy to modernize the health sector and social policies, through the Investment Plan for a Resilient and Sustainable Health and Social System, which includes a component dedicated to telehealth. This Plan will be adopted soon at a Presidential Council meeting.</t>
  </si>
  <si>
    <t xml:space="preserve">June 3: The president announced that XOF 3 billion will be directed to land transport operators to facilitate the removal of restrictions on and resumption of urban, interurban and interregional transport. Additionally, the president decided to put in place specific financial support amounting to XOF 3 billion for the arts and culture sector in the context of the Economic and Social Resilience Programme (Programme de Résilience Économique et Sociale). </t>
  </si>
  <si>
    <t>The Government introduced a Program for grants in order to retain liquidity and cash flow for individuals, SMEs, agricultural companies and all those who are registered for producing food.</t>
  </si>
  <si>
    <t>July 20: The minister  of  Health,  Zlatibor  Lončar, announced that another  temporary  hospital  is  under preparation in the town of Šabac. July 10: The President of the Republic of Serbia, Aleksandar Vučić announced the construction of two new COVID-19 hospitals (in Belgrade and in Kruševac).</t>
  </si>
  <si>
    <t xml:space="preserve">June 12: The government announced new measures to stimulate youth employment. As part of  this programme, the government wishes to help young people who have graduated high school or college to find job while simultaneously motivating employers to hire them. The government has decided to allocate RSD 2 billion from the state budget for this project. The Minister of Finance has  also  announced  additional  training  programmes  for  those  who  wish  to  find  a  new  job.  The implementation of these measures will most likely begin in the autumn </t>
  </si>
  <si>
    <t xml:space="preserve">May 28: The government adopted new measures providing further support to the sectors of tourism, hospitality and transport. Companies from these sectors will be able to take out loans from the Development Fund to improve their liquidity and working capital under changed conditions, which include a longer repayment period of up to five years and a grace period of up to two years. </t>
  </si>
  <si>
    <t xml:space="preserve">On April 22, the government also nnounced plans to recruit 4,000 additional health workers. </t>
  </si>
  <si>
    <t>ensuring a stable supply of essential commodities and food</t>
  </si>
  <si>
    <t>providing support to small and medium enterprises</t>
  </si>
  <si>
    <t>scaling up social protection and public works for the most vulnerable.</t>
  </si>
  <si>
    <t>Allowing importers of essential commodities and raw materials to utilise the customs warehouse suspense regime whereby importers can import without immediately paying their duties and import taxes at customs. They only pay when they are ready to remove the goods (ex-warehouse) from the bonded warehouse to their retail stores or sales to their customers. The usual stringent requirement for a commercial bank bond were also relaxed allowing beneficiaries to use the insurance bonds, and the usual application fees waived by the Commissioner General.</t>
  </si>
  <si>
    <t>To cater for faster and easier clearance of emergency goods meant for containment of COVID-19 or for catering for the vulnerable, the government adopted the special clearance mechanism for emergencies on COVID/health-related imports that were also utilized during EVD outbreak in 2014-15</t>
  </si>
  <si>
    <t>Provision of income tax reliefs/concessions in the form of tax deferrals for an initial period of three months to cushion the effect of COVID-19 on businesses in the most affected sectors of the hospitality and aviation industries. These income tax reliefs were also extended to businesses whose products do not have a readily available market domestically and whose key customers and partners are currently out of business or closed both locally and internationally, as well as local and international NGOs whose sources of funds have been suspended or terminated due to COVID-19. The aforementioned measures were for an initial period of three months ending July 2020, but subject to renewal.</t>
  </si>
  <si>
    <t>May 2: The government provided direct cash transfers to vulnerable citizens ahead of the latest three days lockdown (May 3 – May 5). The one-off exercise takes place on May 2.  The beneficiaries will each receive the sum of 250.000 cash. The targeted groups include: persons living with disabilities, amputees, orphans in orphanages, and children with autism cared for in institutions.</t>
  </si>
  <si>
    <t>support to cover rental costs for industries directly affected and the self-employed.</t>
  </si>
  <si>
    <t>The authorities have increased their contingencies funds for unforeseen expenditure needs and also set aside loan capital of S$20 billion to help businesses and individuals facing cash flow challenges with loan obligations and insurance premium payments.</t>
  </si>
  <si>
    <t xml:space="preserve">support to R&amp;D investment, </t>
  </si>
  <si>
    <t>a national stockpile of health supplies</t>
  </si>
  <si>
    <t>a program on food resilience.</t>
  </si>
  <si>
    <t>subsidies to individuals without income (the “First Aid” program)</t>
  </si>
  <si>
    <t>rental subsidies</t>
  </si>
  <si>
    <t>higher medical spending.</t>
  </si>
  <si>
    <t>Extension of deadline for VAT returns and payments on the basis of tax subject’s notice.</t>
  </si>
  <si>
    <t>Exemption from customs duties and VAT on imports of goods (e.g. medical supplies) from third countries will be applied if intended for allocation free-of-charge to victims of a natural disaster, including a pandemic. The Slovak Ministry of Interior will approve organizations authorized to import goods exempt from import customs duties and VAT.</t>
  </si>
  <si>
    <t xml:space="preserve">credit lines, liquidity loans, and loan guarantees. </t>
  </si>
  <si>
    <t>subsidies for shortened work time</t>
  </si>
  <si>
    <t>vouchers for tourism</t>
  </si>
  <si>
    <t>Extraordinary assistance in the form of a monthly basic income will be assigned to the affected self-employed workers, farmers and religious workers.</t>
  </si>
  <si>
    <t>An increase in the amount of a large family allowance by EUR 100 in the case of a family with three children and EUR 200 in the case of a family with four and more children.</t>
  </si>
  <si>
    <t>Any person who lost the employment from March 13, 2020 for business reasons will be entitled to provisional monetary compensation of EUR 513.64.</t>
  </si>
  <si>
    <t>All employees who are working during the COVID-19 epidemic will be eligible for an allowance for performing hazardous work and for higer workloads up to the 100 % of the hourly determined wage of employee</t>
  </si>
  <si>
    <t>Temporary exemption of VAT from supplies and the acquisition of protective and medical equipment if the goods are delivered to cetral or local government or charity organizations</t>
  </si>
  <si>
    <t>Exemption from rents to tenants of state-owned or municipal-owned business premises.</t>
  </si>
  <si>
    <t>In the event of a temporary inability to provide work for business reasons, for the employee who has got a full-time employment contract the employer is able to temporarily order part-time work (between 20 and 35 hours per week). For the remaining working time up to full-time working hours (ie. between 5 and 20 hours per week) a worker is sent on hold. The state budget will subsidize wage compensation for the remaining part of full-time work. The employer is entitled to subsidize part-time work only for the period from 1 June to 31 December.</t>
  </si>
  <si>
    <t>Vouchers to promote domestic consumption in tourism were introduced. The beneficiary of the voucher in the amount of EUR 200 is a person who has or will turn 18 in 2020, with permanent residence in the Republic of Slovenia on 13 March 2020 while other persons who do not meet the age condition will be entitled to the voucher in the amount of € 50. The voucher for the promotion of domestic consumption in tourism is redeemed until 31 December 2020 for the service of accommodation or accommodation with breakfast.</t>
  </si>
  <si>
    <t>employment support for youth and women;</t>
  </si>
  <si>
    <t>subsidies for copra and cocoa</t>
  </si>
  <si>
    <t>capital grants to businesses to support investment in productive and resource sectors;</t>
  </si>
  <si>
    <t>tax and utility relief for affected businesses in specific sector</t>
  </si>
  <si>
    <t xml:space="preserve">equity injection to government owned companies; </t>
  </si>
  <si>
    <t>advancing planned infrastructure investment</t>
  </si>
  <si>
    <t>The government has also reallocated SI$156 million in previously budgeted spending to fund the COVID-19 preparedness and response plan.</t>
  </si>
  <si>
    <t>Cabinet approved a revised 2020 supplemental budget that reflects substantial donor support and allows for additional transfers to federal member states and the Banadir region to help them respond to the impact of the pandemic, as well as the flooding and locust invasion that are also hitting the country.</t>
  </si>
  <si>
    <t>lifted restrictions on imports of rice from Vietnam.</t>
  </si>
  <si>
    <t>Smaller VAT vendors that are in a net refund position will be temporarily permitted to file monthly instead of once every two months, thereby unlocking the input tax refund faster and immediately helping with cash-flow.</t>
  </si>
  <si>
    <t>The first set of tax measures provided for a wage subsidy of up to R500 per month for each employee that earns less than R6 500 per month. This amount will be increased to R750 per month at a total cost of around R15 billion.</t>
  </si>
  <si>
    <t>Employers can factor in donations of up to 5 per cent of an employee’s monthly salary when calculating the monthly employees’ tax to be withheld</t>
  </si>
  <si>
    <t>Individuals who receive funds from a living annuity will temporarily be allowed to immediately either increase (up to a maximum of 20 per cent from 17.5 per cent) or decrease (down to a minimum of 0.5 per cent from 2.5 per cent) the proportion they receive as annuity income, instead of waiting up to one year until their next contract “anniversary date”.</t>
  </si>
  <si>
    <t>Over R100 million has been provided – in the form of loans, grants and debt restructuring – to SMMEs, spaza shop owners and other informal businesses.</t>
  </si>
  <si>
    <t xml:space="preserve">The Department of Small Business Development is setting up two funds amounting to R500 million to help firms. The precise scope, size and sectors concerned are not finalised yet.
</t>
  </si>
  <si>
    <t>financial support for companies,</t>
  </si>
  <si>
    <t>expansion of employment and social safety</t>
  </si>
  <si>
    <t>disease control</t>
  </si>
  <si>
    <t>spending on digital and green industries.</t>
  </si>
  <si>
    <t xml:space="preserve">New tax deduction (1%) for corporations which participate in advance payments
- In case where individual business owners or corporatations make an advance payment to purchase goods and services from small and medium business oweners, 1% of the payment will be deducted from PIT/CIT. </t>
  </si>
  <si>
    <t xml:space="preserve">Early refund from loss carryback for a small and medium enterprise
- Refunds from loss carryback are usually given after the end of one business year, but this refund will be made within this year for the loss of the first half </t>
  </si>
  <si>
    <t>revise the VAT exemption threshold up for simplified taxpayers</t>
  </si>
  <si>
    <t xml:space="preserve">extend max 3 months period for report of CIT and preliminary report of VAT </t>
  </si>
  <si>
    <t>grant a grace period for micro and small entrepreneurs with less than KRW 5 mil. deferred payment to delay payment until end of June</t>
  </si>
  <si>
    <t>extend 15 days to apply employment subsidy</t>
  </si>
  <si>
    <t>delay any scheduled tax investigation and put any investigation on hold</t>
  </si>
  <si>
    <t>South Sudan</t>
  </si>
  <si>
    <t>The government has allocated a COVID-19 fund of USD8.0 million. Of which, USD5.0 million was allocated to the Ministry of Health to combat the pandemic</t>
  </si>
  <si>
    <t xml:space="preserve">The government has also redirected USD7.6 million from the World Bank’s grant of USD105 million for the UNICEF and ICRC, a third party implementing agency of the grant, to purchase items for pandemic prevention and treatment. </t>
  </si>
  <si>
    <t>introduction of a new means-tested “minimum vital income” (about €3 billion annually)</t>
  </si>
  <si>
    <t>subsidy for vehicle renewal under the MOVE II program (€100 million</t>
  </si>
  <si>
    <t>additional fund to support industrial R&amp;D (€50 million).</t>
  </si>
  <si>
    <t xml:space="preserve">deferral of social security debts for companies and the self-employed (€340 million); </t>
  </si>
  <si>
    <t>Tax credits for process technology innovation investment will be increased from 12% to 25% on the amount of the expense for business in  the supply chain of automobile industry for tax year 2020 and 2021</t>
  </si>
  <si>
    <t>Automobile sectors which makes new investments for property, plant and equipment may benefit from freedom of amortization up to EUR 500,000 under certain conditions. The benefit applies to investments which involve the sensorization and monitoring of the production chain, as well as the implementation of manufacturing systems based on modular platforms that reduce environmental impact.</t>
  </si>
  <si>
    <t>July 3: Fund to support the solvency of strategic firms, managed by the Ministry of Finance (granting of participative loans, acquisition of subordinated debt or subscription of shares or other instruments of capital) (EUR 10 billion).</t>
  </si>
  <si>
    <t xml:space="preserve">May 6: To guarantee the liquidity of companies in the culture sector, inject EUR 20 million to CREA to guarantee loans of up to EUR 880 million. </t>
  </si>
  <si>
    <t>The 2020 H1 payment deadlines for income tax, VAT and certain other taxes were extended until end-Dec.</t>
  </si>
  <si>
    <t>Income tax arrears of SMEs have been partially waived off, more relaxed payment terms have been approved and legal actions against non-payers have been frozen.</t>
  </si>
  <si>
    <t>additional energy subsidies</t>
  </si>
  <si>
    <t>In late April, import duties on gasoline and diesel were increased to mitigate weak revenue collections, but this was reversed in late June.</t>
  </si>
  <si>
    <t>On July 23, the Premier of Nevis announced tax exemptions for new constructions projects as a stimulus measure.</t>
  </si>
  <si>
    <t xml:space="preserve">an electricity assistance program and expansion of the public assistance </t>
  </si>
  <si>
    <t>provision of grants to enterprises</t>
  </si>
  <si>
    <t>provision of loans to enterprises</t>
  </si>
  <si>
    <t>job loss benefits (NAf 1,150 per person per month),</t>
  </si>
  <si>
    <t xml:space="preserve">soft loans to SMEs (NAf 33 million). </t>
  </si>
  <si>
    <t xml:space="preserve">additional spending in the health sector (NAf 56.4 million) comprising additional healthcare expenses, additional spending in the health sector (NAf 56.4 million) comprising additional healthcare expenses, </t>
  </si>
  <si>
    <t xml:space="preserve">a food voucher program and a food box program for the most vulnerable groups, meals for the elderly and psycho-social care (NAf 9.3 million in total). </t>
  </si>
  <si>
    <t>In order to cover the loss of fiscal revenue and the fiscal support measures in the second quarter of 2020, Sint Maarten requested financing in amount of NAf 258 million from the Netherlands. The Netherlands provided NAf 114 million (6½ percent of GDP) for the second quarter. The total size of support in 2020 will depend on available financing.</t>
  </si>
  <si>
    <t>The Inland Revenue Department has extended the due date for filing of personal income taxes from March 31 2020 to now April 30, 2020</t>
  </si>
  <si>
    <t>The Inland Revenue Department has extended the due date for filing of personal and corporate income taxes from March 31 2020 to now April 30, 2020</t>
  </si>
  <si>
    <t>removal of subsidies on gasoline and diesel, and exchange rate reforms</t>
  </si>
  <si>
    <t xml:space="preserve">There is suspension of collection of all taxes. </t>
  </si>
  <si>
    <t xml:space="preserve">On May 11: Fund of SRD400 million to support unemployment, pensions, and assistance for children </t>
  </si>
  <si>
    <t>On May 11: Fund of SRD 300 million to support local production.</t>
  </si>
  <si>
    <t>expansion of education, initiatives for green jobs and summer jobs for young people,</t>
  </si>
  <si>
    <t>temporary grants to businesses based on their loss of turnover to cover their fixed costs,</t>
  </si>
  <si>
    <t>more funding to train health workers,</t>
  </si>
  <si>
    <t>supplementary housing allowances to families with children,</t>
  </si>
  <si>
    <t>infrastructure investment</t>
  </si>
  <si>
    <t>extra support to regional public transport and aid to regional airports;</t>
  </si>
  <si>
    <t>7 May: Increase in the ceiling for income-related benefits from unemployment insurance funds from SEK 760 to SEK 1 000 per day from benefit day 101 and onwards, from 29 June 2020 until 3 January 2021 (cost SEK 1.1bn).</t>
  </si>
  <si>
    <t>capital injections to SAS and state-owned enterprises (airport operator Swedavia and education and matching firm Lernia) and increases in appropriations to public aviation and maritime agencies</t>
  </si>
  <si>
    <t xml:space="preserve">temporary compensation for people belonging to a risk group </t>
  </si>
  <si>
    <t xml:space="preserve">Temporarily relaxing unemployment insurance eligibility requirements. Under previous rules, workers had to be a member of a fund for 12 months and needed to have worked at least 80 hours/ month for at least six months before qualifying for compensation. Now, workers only need to have worked a minimum of 60 hours/month </t>
  </si>
  <si>
    <t>Expansion of active labour market policy. Fiscal cost: SEK 2.6 billion</t>
  </si>
  <si>
    <t>Removal of income ceiling for student aid to enable health and medical care students to help out in the health care sector without their student aid being reduced.</t>
  </si>
  <si>
    <t>SMEs can claim back the preliminary tax paid in 2019 and either pay it later or set it off against future losses. The liquidity reinforcement could amount to a maximum of SEK 13 billion</t>
  </si>
  <si>
    <t>The National Board of Health and Welfare’s credit framework has increased from SEK 100 million to SEK 5 billion to enable purchases of personal protective equipment and intensive care equipment.</t>
  </si>
  <si>
    <t>Reliefs from customs duties and import VAT for goods intended to be imported to State bodies, approved charitable or philanthropic organisations and rescue units.</t>
  </si>
  <si>
    <t>Currently the focus of the government has shifted from providing emergency lifeline to the economy to fine-tuning various support measures and ensuring policy continuity as the country transitions back to a more normalized situation, including, for instance, preparing the Covid-19 Act.</t>
  </si>
  <si>
    <t>provide additional financing help to public transport and rail freight companies;</t>
  </si>
  <si>
    <t>On August 12, the government announced a new set of fiscal measures, including CHF400 million financial support to air traffic control company Skyguide in 2020-21</t>
  </si>
  <si>
    <t xml:space="preserve">CHF288.5 million will be allocated for Covid-19 tests until the end of 2020, which is estimated to cover an average of 8,000 tests per day. </t>
  </si>
  <si>
    <t xml:space="preserve">the interest rate for VAT, customs duties, special consumption taxes and incentive taxes will be reduced to 0.0 percent between March 21, 2020 and December 31, 2020. </t>
  </si>
  <si>
    <t>A proposed reduction of the cantonal tax rate from currently 82% to 78% for the tax periods 2021-2023 is currently being discussed in the political process in the canton of Zug</t>
  </si>
  <si>
    <t>The tax authorities continue to refund VAT claims as usual. However, a request for the early refund of VAT can be made. The tax authorities will immediately examine the request and will ensure that both this examination and the payment of the tax credit are carried out quickly.</t>
  </si>
  <si>
    <t>If the individual income tax return is filed online or before May 11, 2020. The first batch of Individual Income tax refundfor the year of 2019 will be on June 30, 2020, which is one month earlier than normal date of refund.</t>
  </si>
  <si>
    <t>Taiwan Central Bank cuts interest rates, interest rate reduction measures for the period from April 1, 2020 to September 30,2020 for (a) Self-use residential loan:The amount of the loan amount which is less than TWD10 million, Central Bank will cut interest rates by 0.25% and thegovernment owned bank will cut the rate 0.25%, total interest rate reduced is 0.5% and (b) Consumer loans:Loans other than residential loans such as credit cards, credits, and car loans will be reduced by 0.75%, within TWD10million.</t>
  </si>
  <si>
    <t>During the epidemic prevention period, the rental payment for State-owned real estate for the year of 2020 can apply for the extension of the payment period till the end of December 2020, and all the interest incurred and penalty for over due will be exempted</t>
  </si>
  <si>
    <t>Import Duty Discount or Free for Medicinal Alcohol or Mask. From February 27, 2020 to May 26, 2020, the import duty for medicinal alcohol &amp; raw materials was reduced from 20% to10%, and for masks is reduced from 7.5% to duty-free</t>
  </si>
  <si>
    <t>The Sales of Rubbing Alcohol (Isopropyl alcohol or Ethanol) or Mask is free of VAT and the Sales Revenue of Mask is exempt from Income Tax.</t>
  </si>
  <si>
    <t xml:space="preserve">Imported materials or goods  donated for the purpose of the epidemic prevention are duty free. </t>
  </si>
  <si>
    <t>For a business entity, the loss incurred due to the epidemic can be carried forward in the next 10 years in accordance withArticle 39 of the Income Tax Act.</t>
  </si>
  <si>
    <t xml:space="preserve">200% of salaries paid for epidemic prevention or quarantine leave is deductible for Business Income Tax purposes. </t>
  </si>
  <si>
    <t>The Value Added Tax of Small-Scale Business, with monthly revenue less than TWD200,000, is reduced to 1%</t>
  </si>
  <si>
    <t xml:space="preserve">On May 6, The IMF Executive Board approved a disbursement of US$189.5 million for budget support to help Tajikistan. </t>
  </si>
  <si>
    <t>Government is providing VAT exemptions on essential imports,</t>
  </si>
  <si>
    <t>lump-sum assistance equivalent to minimum wage to vulnerable households and other socially disadvantaged groups</t>
  </si>
  <si>
    <t xml:space="preserve">Health workers are to receive supplemental pay, </t>
  </si>
  <si>
    <t>tariff increases on electricity, water, and communal services have been postponed until end of 2020</t>
  </si>
  <si>
    <t>Government is providing free medical care to citizens placed under medical care and COVID-19 patients, as well as sick leave and compensation benefits.</t>
  </si>
  <si>
    <t xml:space="preserve">Government is providing grain, seed and fuel to farms to boost food security, </t>
  </si>
  <si>
    <t xml:space="preserve">time-bound tax holidays and relief to targeted industries and small businesses until September 1, 2020. </t>
  </si>
  <si>
    <t xml:space="preserve">financial support to SMEs </t>
  </si>
  <si>
    <t xml:space="preserve">subsidizing food for population. </t>
  </si>
  <si>
    <t xml:space="preserve">Recently, Tajikistan was granted a debt relief around USD50 million under G20 DSSI initiative. These funds were also included to anti-COVID envelop under supplementary budget currently being discussed in the Parliament.  </t>
  </si>
  <si>
    <t>Tax holidays will be granted to individual taxpayers working based on the patent at the markets in shopping centres or engaged in consumer services (including hairdressing salons, beauty shops, fashion house and sewing services) from 1 May to 1 September 2020.</t>
  </si>
  <si>
    <t xml:space="preserve">Individuals earning real estate income will be exempt from real estate tax  from 1 May to 1 September 2020 </t>
  </si>
  <si>
    <t>Importation of materials for production of disinfectants, medicines and equipment for examination and treatment of Covid-19 will be exempt from VAT and custom duties  from 1 July to 1 September 2020.</t>
  </si>
  <si>
    <t>Medical institutions, hotels and sanatoria related to medical examination or treatment of COVID-19 will be exempted from tax for the corresponding term;</t>
  </si>
  <si>
    <t>Income tax on the interest of individual's bank deposit will be reduced from 12% to 6% from 1 June to 31 December 2020.</t>
  </si>
  <si>
    <t>Tanzania</t>
  </si>
  <si>
    <t>The government spent $8.4 million specifically related to deal with the effects of COVID-19.</t>
  </si>
  <si>
    <t>In addition, the government has received grants and will use contingency reserve of US$3.2 million to fund additional health spending to mitigate the risks of the pandemic. May 7: the government released USD 302 million for health spending. The funds come from cancelling and postponing some budgeted spending such as foreign travel and training; national ceremonies; and procurement of vehicles.</t>
  </si>
  <si>
    <t>authorities indicated that they expedited the payment of verified expenditure arrears with priority given to the affected SMEs, paying US$376 million in March 2020</t>
  </si>
  <si>
    <t xml:space="preserve">government has also expanded social security schemes by US$32.1 million to meet the increase in withdrawals benefits for new unemployed due to COVID-19. </t>
  </si>
  <si>
    <t>the government has granted VAT and customs duties exemptions to imported medical equipment and medical supplies.</t>
  </si>
  <si>
    <t>Donations made to the government to fight against the pandemic will be a deductible expense.</t>
  </si>
  <si>
    <t>A reduced VAT rate in Tanzania - Zanzibar (from 18% to 15%)</t>
  </si>
  <si>
    <t>Measures to support local tourism with THB 22 billion in subsidies for tourists. Includes a tourism subsidy package, available from July 15 until end-October, “We Travel Together”. The package covers up to 40 percent of certain travel costs for up to 5 million domestic tourists who must register. 4.65 million registrations have been received so far and 1 percent of the trips have already taken place.</t>
  </si>
  <si>
    <t xml:space="preserve">The Bank of Thailand (BOT) will allocate THB 500 billion for soft loans to SMEs, including THB 100 bn in soft loans for SMEs in the tourism sector.  SMEs willl be able to borrow a maximum of THB 500 million at an annual interest of 2% and interest-free for the first six months. </t>
  </si>
  <si>
    <t>Donation which has been made through the Revenue Authority's e-donation system from 5 March 2020 to 5 March 2021 will be treated as follows;
1)  Donation in kind made by VAT registered operators will be exempted from VAT.
2) Business can deduct the amount for such donation up to 2% of the net taxable income
3)  Individuals can deduct the amount for such donation up to 10% of the net income</t>
  </si>
  <si>
    <t>An additional 150% income deduction will be applied for expenses paid by hotel operators for making additions, expansions, and improvements (excluding repairs) to their assets related to the business.</t>
  </si>
  <si>
    <t>Under certain conditions, SMEs can benefit from an additional 50% deduction on the interest paid under the governments low-interest loan initiatives from 1 April 2020 to 31 December 2020.</t>
  </si>
  <si>
    <t xml:space="preserve">On 2 June, the cabinet approved a royal decree on the cut of the tax on land and buildings by 90% of the amount due for the 2020 tax year. </t>
  </si>
  <si>
    <t>The 2 June royal decree  also covers a tax examption for the first home buyers for owners of both land and house.</t>
  </si>
  <si>
    <t xml:space="preserve">On 12 May, the Thai Cabinet approved an additional recruitment of 38,105 public health-related posts, in response to the Covid-19 pandemic. The frontline medical and public health personnels to the Covid-19 pandemic will receive an additional monthly allowance between THB 1,000-1,500 for seven months. </t>
  </si>
  <si>
    <t>On 25 August, the Cabinet approved THB 1 billion to support the development and production of Covid-19 vaccines.</t>
  </si>
  <si>
    <t>The government provides emergency loans of THB 10,000 per person at a monthly interest rate of 0.1% and a special loan of THB 50,000 per person at a monthly interest rate of 0.35%.</t>
  </si>
  <si>
    <t>Extend personal income tax filing and payment to 31 August 2020</t>
  </si>
  <si>
    <t>Exemption of personal income tax on risk payments for medical workers</t>
  </si>
  <si>
    <t>VAT shall be exempted for donations made in assets.</t>
  </si>
  <si>
    <t>Reduction of withholding tax rate for individuals, companies and partnerships: from 3% to 1.5% from April 2020 to September 2020 and from 2% to 1.5% from October 2020 to December 2021 (only filing via e-withholding tax system)</t>
  </si>
  <si>
    <t>Broadening the scope of activities eligible for duty-free importation of materials used in R&amp;D to all activities required to conduct R&amp;D.</t>
  </si>
  <si>
    <t>B$5 million allocated to grants to assist SMEs with payroll expenses</t>
  </si>
  <si>
    <t>B$1.8 million to support to Family Islands (specifically to be used for any COVID-19 related expenditure).</t>
  </si>
  <si>
    <t>The Bahamas Government has designed a tax credit system which allows businesses to retain the funds which would have been earmarked for VAT Receipts collected (up to $200,000 per month for up to three months. Additionally, half of this amount would be translated to a temporary tax credit (up to $100,000 per month), usable for payroll expenses only, repayment of which will begin in January 2021 for 12 months. Excluded industries: retail or wholesale grocery; hotel and resorts; regulated financial and insurance entities; regulated telecommunications businesses; and, gaming businesses.</t>
  </si>
  <si>
    <t>Business tax: Regarding Business license fees, effective 17 March 2020 and for the duration of the state of public emergency and 30 days thereafter, requirements to file documents (form, application) and pay fees/renew business licenses are suspended.</t>
  </si>
  <si>
    <t>Effective 17 March 2020 and for the duration of the state of public emergency and 14 days thereafter, requirements to file documents or declarations/pay fees subject to the International Business Companies Act have been suspended</t>
  </si>
  <si>
    <t>Regarding FATCA/CRS/CbCR, effective 17 March 2020 and for the duration of the state of public emergency and 30 days thereafter, requirements to file documents (form, application, affidavit, report)/pay fees/renew licenses, visas, permits to government entities/statutory bodies/regulators have been suspended</t>
  </si>
  <si>
    <t>Regarding Economic Substance filing obligations, a Public Notice issued on 30 March 2020 provides that a three month extension for Bahamas Economic substance reporting has been granted</t>
  </si>
  <si>
    <t xml:space="preserve">The government also launched a student relief fund to support Gambian students abroad </t>
  </si>
  <si>
    <t xml:space="preserve">GMD 800 million (US$ 15.8 million) nation-wide food distribution program to benefit 84 percent of the households. </t>
  </si>
  <si>
    <t>2000 tons of fertilizer were distributed to support the needs of farmers</t>
  </si>
  <si>
    <t xml:space="preserve">GMD 546 million relief package to various sectors, including the municipal councils, public entities, the tourism sector, the media, and additional food assistance to be delivered through WFP. </t>
  </si>
  <si>
    <t xml:space="preserve">additional food assistance to be delivered through WFP. </t>
  </si>
  <si>
    <t xml:space="preserve">The European Commission provided, at end-April, a Euro 9 million COVID-19 support to Gambia and intends to provide Euro 5.5 million additional financing in Q4 2020. </t>
  </si>
  <si>
    <t>GRA has revised down its annual revenue target by about 2.2 percent of GDP. However, the revenue performance thus far point to a much less revenue loss.</t>
  </si>
  <si>
    <t>The first package (Alivio 1) was introduced in March. It included tax measures of NAf 33 and some first-response spending.</t>
  </si>
  <si>
    <t>payroll subsidies to support employment in the private sector up to 60 percent of pre-crisis wages conditional on the revenue loss</t>
  </si>
  <si>
    <t>support for the self-employed (NAf 1,335 per person per month);</t>
  </si>
  <si>
    <t>job loss benefits (NAf 1,000 per person per month) for workers laid off since mid-March 2020</t>
  </si>
  <si>
    <t>additional benefits for welfare recipients; (food vouchers)</t>
  </si>
  <si>
    <t xml:space="preserve">(planned) credit facilities for SMEs, </t>
  </si>
  <si>
    <t>(planned) compensation of premium losses for the Social Security Bank.</t>
  </si>
  <si>
    <t xml:space="preserve">waiving for three months (for low-income households) the payment of electricity (up to US$15 per month), water bills, and property rental payments owned by the government </t>
  </si>
  <si>
    <t>waiving for three months (for low-income households) the payment of social security contributions;</t>
  </si>
  <si>
    <t>deferral of tax payments for two months; the ATTL has granted taxpayers an extension for submission and payment of 2019 Annual Income Tax Return and 2020 Monthly Tax Forms for March and April.</t>
  </si>
  <si>
    <t xml:space="preserve">strengthening laboratory diagnostic capacity, equipping treatment centers, improving drug availability, and the launch of a vast program to rehabilitate hospitals and to provide health centers with standard infrastructure to screen and treat people with COVID-19. </t>
  </si>
  <si>
    <t xml:space="preserve">The estimated costs of the total multi-phase health plan are CFAF 110 billion ($187 million; 3.3 percent of GDP), of which CFAF 20.8 billion ($34 million; 0.6 percent of GDP) for the immediate COVID-19 response and the remainder for the strengthening of the health system. </t>
  </si>
  <si>
    <t xml:space="preserve">Small-scale farmers have received vouchers for the purchase of inputs with the total cost estimated at CFAF 5.5 billion ($10 million; 0.2 percent of GDP).  </t>
  </si>
  <si>
    <t>The Government has established a national solidarity fund, to include contributions from the state budget, development partners, and voluntary donations from the private sector and the Togolese diaspora.</t>
  </si>
  <si>
    <t>Online declarations and payments already available and mandatory for large and medium-sized enterprises before the crisis were strongly encouraged for all small taxpayers.</t>
  </si>
  <si>
    <t>Deferral of the  payment of social security contributions on the second quarter of 2020, for a period of 3 months</t>
  </si>
  <si>
    <t>A new temporary 2% tax will apply on taxable profits of banks, financial institutions and insurance/reinsurance companies for 2020 and 2021.</t>
  </si>
  <si>
    <t>A 35% final withholding tax will be introduced on interest paid on certain fixed term deposits.</t>
  </si>
  <si>
    <t>April 22: A wage payment agreement is signed between the Ministry of Tourism and Handicrafts, the Tunisian Hotel Federation (FTH) and the Tunisian General Labour Union (UGTT). For the month April, the state will pay hotel employees an exceptional contribution of TND 200 (around EUR 64). Employers will pay 65% (or the equivalent of 17 working days) of the employees' actual salary. A similar agreement is signed on April 23 between UGTT and the Tunisian Federation of Travelling and Tourism Agencies (FTAV).</t>
  </si>
  <si>
    <t>April 24: The Office for Tunisians Abroad (OTE) announces that an aid of TND 400,000 will be made available to Tunisians abroad to help cope with the impact of the Covid-19 crisis. This mostly concerns Tunisians stranded abroad, students without scholarships and migrants. Disbursements are treated on a case-by-case basis.</t>
  </si>
  <si>
    <t>May 05: The Ministry of Social Affairs announces an exceptional income support of TND 60 for the benefit of poor families for the occasion of the end of the Ramadan (Eid al-Fitr). This support comes in addition to the support allocated for the month of May.</t>
  </si>
  <si>
    <t>May 12: On the occasion of the end of the Ramadan, the government announced an exceptional income support of TND 70 (around EUR 22) to workers losing their jobs as a result of the health crisis.</t>
  </si>
  <si>
    <t>Tunisian residents abroad can make money transfers without paying transfer fees, provided they go through the Tunisian Foreign Bank (TFB).</t>
  </si>
  <si>
    <t xml:space="preserve">Tunisian residents abroad can opt to pay the monthly circulation tax for one month instead of one full year for Tunisians residing abroad but spending more than 3 months in Tunisia. </t>
  </si>
  <si>
    <t>Option of interest-free loans for Tunisian residents abroad to purchase of tickets from Tunisair or Tunisian Shipping Company (CTN). The loans are for a maximum amount of TND 6 000 and are repayable over 12 months.</t>
  </si>
  <si>
    <t>July 18: The Ministry of Social Affairs announces that for the occasion of Eid al-Adha an exceptional income support of TND 60 (around EUR 19) will be transferred to low income families.</t>
  </si>
  <si>
    <t>April 28: Tunisair announces an exceptional and temporary reduction of 50% in the salaries of its employees based abroad.</t>
  </si>
  <si>
    <t>May 05: The Ministry of Finance has decided, with the Tunisian Solidarity Bank (BTS) and the Ministries of Social Affairs and Transport, to allow taxi owners of all types (individual, collective, rural transport and hire) to benefit from current loans at reduced rates via the BTS. These loans will be allocated to pay the insurance costs for a full year, with two months of grace period and without commissions or additional costs.</t>
  </si>
  <si>
    <t>May 06: The government adopts several economic measures to support the media sector, such as: The state will commit to pay 50% of the broadcasting costs of the year 2020 for all the private radio and TV channels; And a budget allocation of TND 5 million for the financing of the sector's digital transition process.</t>
  </si>
  <si>
    <t>The Minister of Women, Family, Children and the Elderly announces that, in cooperation with the Tunisian Solidarity Bank (BTS) and professional microfinance associations, a line of financing, will be placed under the supervision of the Ministry to grant loans to household helpers to help repay debts and offer support through the current economic crisis situation. This agreement enables the opening of a credit line for maximum TND 1000, repayable over 24 months, with a 2-month grace period.</t>
  </si>
  <si>
    <t>May 18: The government announces measures to support the non-regular transport sector, car rental companies and car-driving schools with the goal to preserve the sustainability of these sectors. Professionals in these sectors have the possibility to obtain credits until TND 3000, and a second credit not exceeding TND 1000 with a fixed rate of 5% and a grace period of two months. Apart from this, professionals will be able to profit from a new aid of TND 200.</t>
  </si>
  <si>
    <t xml:space="preserve">VAT exemptions on medical products. </t>
  </si>
  <si>
    <t xml:space="preserve">VAT on imported goods of some hygiene products reduced to 7%. </t>
  </si>
  <si>
    <t xml:space="preserve">All companies are authorized to revalue their buildings and lands recorded in their balance sheets on the basis of their market value; the capital gain resulting from this revaluation will be exempt from income tax provided that the revalued assets. </t>
  </si>
  <si>
    <t>Postponment of vehicle tax payment.</t>
  </si>
  <si>
    <t>Turkey Wealth Fund was assigned to inject a core capital of 0.4 percent of GDP into three state banks, funded by issuance of Treasury bonds; OECD: On 8 May, it was announced that 20 billion TL ($2.8bn) of new capital will be injected into the three state banks - Ziraat Bank, Halkbank and Vakifbank – largely involved in coronavirus crisis-related loan programmes.</t>
  </si>
  <si>
    <t>The Banking and Insurance Transaction Tax rate on real persons’ foreign exchange and gold purchases was raised to 1% from 0.2%</t>
  </si>
  <si>
    <t xml:space="preserve">withholding tax on interest income on banks’ commercial bonds was raised to 15% from 10%, </t>
  </si>
  <si>
    <t>On June 19, a new law raised the upper limit of the Treasury's special-purpose domestic government bond issuance to 5 percent of the 2020 budget revenue forecast (previously the limit was 3 percent)</t>
  </si>
  <si>
    <t>On 28 April, a 100 million USD 10-year loan agreement under World Bank's COVID-19 Fast-Track Facility was finalised, to help finance the extension of the dedicated health infrastructure.</t>
  </si>
  <si>
    <t>On 28 April, the reimbursement of government -subsidised farm loans of around 6 billion TL maturing in May and June was postponed for 6 months, without interest.</t>
  </si>
  <si>
    <t>On 5 June, the Central Bank (CBRT) introduced a new programme of "Advance Loans Against Investment Commitment". It will be channeled through Turkish Development and Investment Bank and will fund investments that will ‘reduce imports and boost exports’ and ‘support sustainable growth’. Loans will be extended for 10 years, at an interest rate 150 basis points below the CBRT policy rate, and under a cap of TL 400 million per firm.</t>
  </si>
  <si>
    <t>On 23 July, the public SME bank (Halkbank) postponed, at no cost and for three months, all capital and interest reimbursements overdue by small tradesmen and craftsmen on credits previously contracted in concessional terms.</t>
  </si>
  <si>
    <t>Tax reporting deadline for Associations has been postponed from 30 April 2020 to 1 August 2020.</t>
  </si>
  <si>
    <t>for domestic airline services, the VAT rate has been decreased to 1% for the period 1 April 2020 to 30 June 2020.</t>
  </si>
  <si>
    <t>All disclosures by taxpayers to the tax authority will be made electronically until 10 April 2020 through İnteractive tax office system or will be delivered by post. All tax and penalty fee payments will be made online through listed banks and through credit banks via the interactive tax office system rather than by cash at tax offices until 10 April 2020. Furthermore, more types of tax can be paid by credit card.</t>
  </si>
  <si>
    <t xml:space="preserve">(Planned) State budget spending is being revised, including to increase health spending for preventing an outbreak of COVID-19 </t>
  </si>
  <si>
    <t xml:space="preserve">(Planned) Budget is also being revised to provide support to businesses (possibly through tax relief, bank loans, and assistance in providing raw materials) affected by the containment measures. </t>
  </si>
  <si>
    <t>accelerating import substitution and export promotion by providing additional funding to the Uganda Development Bank (UDB), recapitalizing the Uganda Development Cooperation (UDC) and accelerating the development of industrial parks;</t>
  </si>
  <si>
    <t>increasing agriculture production and productivity by boosting funding for agriculture inputs and entities that support the sector; the government has allocated USh300bn to enhance the provision of agricultural inputs and up-scaling agriculture extension services to boost production of key agricultural commodities.</t>
  </si>
  <si>
    <t>increasing households’ incomes by providing additional funding to SMEs;</t>
  </si>
  <si>
    <t>delaying payment of CIT for corporations and SMEs; for tax-compliant businesses with an annual turnover of less than USh500m until September 2020</t>
  </si>
  <si>
    <t>deferring payment of PAYE by affected sectors such as tourism and floriculture; payments due between April 1-June 30 deferred for tax-compliant businesses until September 2020</t>
  </si>
  <si>
    <t>waiving interest on tax arrears;</t>
  </si>
  <si>
    <t xml:space="preserve">expediting payment of outstanding VAT refunds </t>
  </si>
  <si>
    <t>reducing domestic arrears</t>
  </si>
  <si>
    <t>providing additional funding to the health sector,</t>
  </si>
  <si>
    <t>food to the vulnerable in the urban areas</t>
  </si>
  <si>
    <t xml:space="preserve">social insurance (by continuing the Social Assistance Grants for Empowerment (SAGE) Scheme); </t>
  </si>
  <si>
    <t>introducing a tax exemption on items destined to medical use (including inputs for the local manufacture of such items)</t>
  </si>
  <si>
    <t>expanding labor-intensive public works programs in the Roads and Water and Environment sectors;  the government plans to expand the labour-intensive public works projects in urban areas to provide jobs for people retrenched as a result of Covid-19 and has allocated USh130bn to facilitate this</t>
  </si>
  <si>
    <t>On the 29th of June, the World Bank approved a US$300 million budget support under the Uganda COVID-19 Economic Crisis and Recovery Development Policy Financing supporting reforms to provide immediate relief to individuals and businesses most affected by the pandemic</t>
  </si>
  <si>
    <t>USh256bn have been allocated to provide seed capital to organised special interest groups, including youth and women</t>
  </si>
  <si>
    <t>Donations to the Govt in connection with COVID-19 are fully tax deductible</t>
  </si>
  <si>
    <t>Removal of excise duty on un- denatured spirit produced from locally sourced materials (as used, e.g, in alcohol-based sanitisers)</t>
  </si>
  <si>
    <t xml:space="preserve">A two-month filing extension to 31 May 2020 was granted to September year-end taxpayers who were unable to file the FY19 final tax and FY20 provisional tax returns by 31 March 2020. </t>
  </si>
  <si>
    <t>A 15-day filing extension to 30 April 2020 was granted to taxpayers who are unable to file the March monthly compliance returns, that is, VAT, PAYE, Local Excise Duty, Withholding Tax and Taxes under the Lotteries and Gaming Act by 15 April 2020.</t>
  </si>
  <si>
    <t>Deferment of tax payments due in March and April 2020 under pre-existing instalment payment arrangements to May 2020</t>
  </si>
  <si>
    <t xml:space="preserve">Taxpayers who make any voluntary disclosure during the months of March and April 2020 and settle the principal tax will have their penalty and interest waived in accordance with the law </t>
  </si>
  <si>
    <t>Penalties for certain tax legislation violations have been canceled for the period March 1 until the last day of the quarantine, except for activities related to excisable goods.</t>
  </si>
  <si>
    <t>Penalties for late or incomplete payment and late filing has been abolished for the period March 1 – May 31, 2020.</t>
  </si>
  <si>
    <t>The government has a discretion to replenish the COVID fund by reallocating resources from other programs. Such an injection of UAH 2.6 billion was made on July 22.</t>
  </si>
  <si>
    <t xml:space="preserve">Parliament has introduced a state insurance for medical professionals who become disabled as a result of COVID-19-related sickness. This insurance also covers the families of doctors and nurses who die as a result of COVID-19.  </t>
  </si>
  <si>
    <t>The floor for unemployment benefit has been increased from UAH 650 to UAH 1,000 for applicants whose employment history does not qualify them for a full benefit. For those with sufficient records of participation in labor market and contributions to pension system, this minimum amount is increased from UAH 1,630 to 1,800.</t>
  </si>
  <si>
    <t xml:space="preserve">The Cabinet of Ministers introduced price regulation for the period of the quarantine for 10 socially important food products, 20 categories of personal protective equipment and medicines and more than 10 types of antiseptics. </t>
  </si>
  <si>
    <t xml:space="preserve">Self-employed persons have been exempted from paying tax in May. (May 27) </t>
  </si>
  <si>
    <t xml:space="preserve">A law has been passed allowing employees from public or municipal health institutions who are treating COVID-19 patients to receive cash compensation for personal income tax previously withheld from their supplementary payments of up to 300% of wages for May and June. (May 27) </t>
  </si>
  <si>
    <t>On July 11 Dubai has announced a new package worth AED 1.5 billion ($0.4 billion) to help the economy cope with the effects of the coronavirus pandemic which includes cancelling certain fines imposed by the government and the customs department and tax reimbursements to hotels and restaurants.</t>
  </si>
  <si>
    <t>The Tax Authority has extended the Excise Tax period for the month of March 2020 by one month. The new Excise Tax period is 1 March 2020 to 30 April 2020, hence postponing the deadline of filing returns and settling payable tax by 17 May 2020 instead of 15 April 2020.</t>
  </si>
  <si>
    <t>The deadline of submitting VAT returns and the payment of due tax for the Tax Period ended 31 March 2020, will now be no later than 28 May 2020</t>
  </si>
  <si>
    <t>To mitigate the repercussions of COVID-19 pandemic, the Central Bank of UAE (CBUAE) has decided to reduce by half the reserves requirements for demand deposits for all banks, from 14 per cent to 7 per cent.</t>
  </si>
  <si>
    <t>Private-sector employers must commit to ensuring employee wages are safeguarded and paid on time via the Wages Protection System,</t>
  </si>
  <si>
    <t xml:space="preserve">Launch of a service that will enable restaurants, tourism and entertainment facilities within the emirate to apply for a 20 percent refund on the annual rental value of their commercial property leases. // In Abu Dhabi, 200 Dhm million will be refunded to restaurants, tourism and entertainment facilities, which constitutes 20% of rental value of commercial properties. </t>
  </si>
  <si>
    <t xml:space="preserve">The Ruler of Ras al-Khaimah orders exemption of trade fees for businesses closed due to Covid-19. These exemptions will be in place for a year. </t>
  </si>
  <si>
    <t>full exemptions being granted from penalties for violations incurred during lockdown.</t>
  </si>
  <si>
    <t>Removal of the bank guarantee requirement to clear goods, so that businesses can free that credit up and use it for other critical purposes.</t>
  </si>
  <si>
    <t>Tax refunds: Refund process for registrants enhanced to be quicker to assist business cash flow while ensuring there is no additional risk to the tax system.</t>
  </si>
  <si>
    <t>1 July: Trade credit insurance for business-to-business transactions will receive up to £10 billion of government guarantees through the Trade Credit Reinsurance scheme, with the scheme available for nine months.</t>
  </si>
  <si>
    <t>The government has put in place a £1bn package to support firms driving innovation and development through grants and loans</t>
  </si>
  <si>
    <t xml:space="preserve">providing firms £1,000 per furloughed employee retained until end-January; </t>
  </si>
  <si>
    <t>paying the minimum wage for 25 hours per week for six months for young workers at risk of long-term unemployment</t>
  </si>
  <si>
    <t>increased resources to enhance skills and facilitate reinsertion in the job market</t>
  </si>
  <si>
    <t>8 July: temporary reduction of VAT for hospitality, accommodation and attractions from 20% to 5%</t>
  </si>
  <si>
    <t>temporary reductions of the real estate transactions tax</t>
  </si>
  <si>
    <t xml:space="preserve">increased public spending on infrastructure (including on green projects such as retrofitting houses to improve energy efficiency); </t>
  </si>
  <si>
    <t>8 July: “Eat Out to Help Out” subsidy scheme GBP 500 million; subsidizes dining out during the month of August</t>
  </si>
  <si>
    <t>A zero rate of VAT for certain electronic publications.</t>
  </si>
  <si>
    <t>Income tax exemption for employer who has reimbursed expenses to an employee that covers the cost of relevant home-office equipment (laptop, desk or necessary computer accessories) due to the COVID-19 pandemic. The amount reimbursed by the employee will be disregarded when calculating their earnings for social security contributions.</t>
  </si>
  <si>
    <t>11 May: the Government has committed to increase testing capacity to 200,000 tests per day by the end of May.</t>
  </si>
  <si>
    <t>July 1: Stamp Duty Land Tax temporary cut.</t>
  </si>
  <si>
    <t>8 July: Announcement of Job Retention Bonus, hiring subsidy for youth (Kickstart Scheme), a boost to skills and activation policies and a home-insulation subsidy were announced.</t>
  </si>
  <si>
    <t xml:space="preserve">For current Installment Agreements, payments due between April 1 and July 15 are suspended. However, interest will continue to acrue due to statutory law on the unpaid balances. </t>
  </si>
  <si>
    <t xml:space="preserve">The filing deadline for the FATCA Report will be extended from March 31, 2020 to July 15, 2020. </t>
  </si>
  <si>
    <t>Concerning ongoing litigation, the IRS is working with taxpayers concerning 1) obtaining an extension of the statute, 2) processing their appeals by the independent office of appeals 3) processing phone calls by the Taxpayer Advocate Service.</t>
  </si>
  <si>
    <t xml:space="preserve">Borrowers with Federally backed mortgage loans and multifamily borrowers with Federally backed multifamily mortgage loans experiencing a financial hardship due, directly or indirectly, to the COVID-19 emergency may request and obtain forbearance (up to 180 days) on their loans. </t>
  </si>
  <si>
    <t>The legislation provides funding for research and development of vaccines/diagnostics ,and the purchase of necessary medical supplies, medical surge capacity to the Department of Health and Human Services, National Institute of Allergy and Infectious Diseases, and the Food and Drug Administration.</t>
  </si>
  <si>
    <t>Veterans and their beneficiaries who receive Compensation and Pension (C&amp;P) benefit payments from VA will receive a $1,200 Economic Impact Payment.</t>
  </si>
  <si>
    <t xml:space="preserve">Recipients of Supplemental Security Income (SSI) will automatically receive automatic $1200 Economic Impact Payments </t>
  </si>
  <si>
    <t xml:space="preserve">The Coronavirus Aid, Relief, and Economic Security Act  provide for a carryback of any net operating loss arising in a taxable year beginning after December 31, 2017, and before January 1, 2021, to each of the five taxable years preceding the taxable year in which the loss arises (carryback period). Taxpayers may elect  to waive the carryback period  arising in those years. </t>
  </si>
  <si>
    <t xml:space="preserve">Six-month extension of time to file tax return for taxpayers that have an Net Operating Loss that arose in a taxable year that began during calendar year 2018 and that ended on or before June 30, 2019. </t>
  </si>
  <si>
    <t>Deferal of payments and filings until July 15, 2020 for individuals, corporations, gift and estate taxes, certain excise taxes.</t>
  </si>
  <si>
    <t xml:space="preserve">Tax credits for qualified sick leave wages and qualified family leave wages will apply to wages paid for the period beginning on April 1, 2020, and ending on December 31, 2020. </t>
  </si>
  <si>
    <t>Deferral of filing and paying a Federal gift tax or generation-skipping transfer tax payment until July 15, 2020.</t>
  </si>
  <si>
    <t>Extension of the due date to July 15, 2020 for filing federal income tax returns and making Federal income tax payments</t>
  </si>
  <si>
    <t xml:space="preserve">The IRS has released guidance determining that foreign trusts and estates' and federal income tax payments due between 1/4/2020 and 15/7/2020 are now due 15/7/2020. </t>
  </si>
  <si>
    <t>Field, Office and Correspondence Audits – During this period, the IRS will generally not start new field, office and correspondence examinations.However, the IRS may start new examinations where deemed necessary to protect the government's interest in preserving the applicable statute of limitations.</t>
  </si>
  <si>
    <t>Private Debt Collection – New delinquent accounts will not be forwarded by the IRS to private collection agencies to work during this period</t>
  </si>
  <si>
    <t>Allows employers to receive an advance tax credit from Treasury instead of having to be reimbursed on the back end. Creates regulatory authority to implement the tax credit advances.</t>
  </si>
  <si>
    <t>Allows above the line deductions of up to $300 of cash charitable contributions, whether or not the taxpayer itemizes or takes the standard deduction.</t>
  </si>
  <si>
    <t xml:space="preserve">Introduction of a special tax incentive for large construction work (investment amount of at least  60 million index unit (approx. USD 6.4 million) for office, house and housing developments by private initiatives. It applies to projects presented before 31/12/2021 and to investments executed before 30/04/2025.
- The corporate income tax exemption varies depending on the investment amount of the project and ranges from 15% to 40% of the amount of investment.
- Net wealth tax: Eligible real estate property is exempted for 8 years in  Montevideo and 10 years elsewhere. The movable assets will be exempted for its useful life.
- VAT: Tax credit for the VAT included in the acquisition of equipment, machines, materials and services for construction works
-Import Tax: Exempt for the  acquisition of equipment, machines and materials </t>
  </si>
  <si>
    <t>Newly-established Coronavirus Fund finances the cash subsidies and food assistance for the most vulnerable, together with the cash subsidies for the employees in the construction industry affected by the pandemic-related work stoppages. The Coronavirus Fund will finance the monthly subsidy for 6,779 pesos in June and July, for Uruguayan artists who are in a situation of economic vulnerability caused by the COVID-19 pandemic.</t>
  </si>
  <si>
    <t>Notional or real wages derived by the owners of sole-proprietorships and partners of personal companies and small cooperatives will benefit from a 40% exemption of the employer's and employees' SSCs.</t>
  </si>
  <si>
    <t>Exemption on excise duty on ethyl alcohol used for the production of disinfectants.</t>
  </si>
  <si>
    <t>Additional salaries paid to medical staff who have been directly involved to fight against the crisis will be exempt from individual income tax for the month May and June 2020.</t>
  </si>
  <si>
    <t>Partial employment benefits are exempt from individual income tax and military tax from 2 April 2020 and for the period of quarantine established by the government to prevent the spread of Covid-19.</t>
  </si>
  <si>
    <t xml:space="preserve">Due date for vehicle license tax set for March 20th, 2020 is extended to April 20th, 2020. </t>
  </si>
  <si>
    <t>For companies whose FY ends in December 2019, the deadline for the formal filing of the CIT and NWT returns, and the Deemed Dividend Distribution is postponed from April 22nd and April 27th to May 22nd.</t>
  </si>
  <si>
    <t>utility payments are being cancelled or reduced for some companies</t>
  </si>
  <si>
    <t>Starting in June, the government subsidized employment by paying companies 5,000 pesos per month (about 1/3 of the current minimum wage) for three months for each new hire</t>
  </si>
  <si>
    <t>The Ministry of Public Health acquired 45 respirators with the intention of strengthening the response of the health system to the emergency by COVID-19. The acquisition includes 35 ventilators from China for use in intensive care centers (CTI) and 10 portable ventilators for emergency transportation and use in children and adults [announced on July 6].</t>
  </si>
  <si>
    <t>On August 11, the govt. announced the amount of the Uruguay Social card and family allowances for Equity Plan will continue to be doubled in August and September, after being doubled during June and July.</t>
  </si>
  <si>
    <t>On August 11, the govt. extended health coverage for workers in a situation of dismissal. Workers who lose FONASA coverage between August 1 and October 31, will retain this right for three months, both for themselves and their dependents. The measure will benefit people who were fired or those who are about to leave unemployment insurance.</t>
  </si>
  <si>
    <t xml:space="preserve">Initiatives include (i) subsidies for self-employed for two months (URY 6 800 per month for 10 000 self-employed); (ii) a food basket for family members receiving social benefits; and (iii) free Internet access for 120 000 households. </t>
  </si>
  <si>
    <t>On July 31, the govt. extends until August 31 sickness allowance for people over 65 [since March 25]. This allows them to remain in isolation for 30 more days, as determined and communicated by the companies to the Social Security Bank</t>
  </si>
  <si>
    <t>The Central Bank (BCU), through the Superintendency of Financial Services, authorized banks, financial services companies and credit management companies to extend the maturity of loans to the non-financial sector in agreement with their clients for up to 180 days.</t>
  </si>
  <si>
    <t>The fund that guarantees loans for SMEs will be expanded from US$50 million to US$500 million with international organizations financing. That will allow to guarantee the SME loans totalling US$2.5 billion. In addition, the rate of commission charged by the fund will be reduced substantially.</t>
  </si>
  <si>
    <t>The government-owned Banco Republica (BROU), the country's largest commercial bank, will extend soft loans –with lower interest rates, longer terms and even grace periods– to enterprises.</t>
  </si>
  <si>
    <t>Direct credit program for micro and small enterprises will extend working capital loans of up to 18 months to the affected businesses at subsidized rates. Loan repayments for these enterprises are being suspended for at least 30 days.</t>
  </si>
  <si>
    <t>The National Development Agency (ANDE) will grant special benefits to 67 000 own-account workers with soft loans of URY 12 000.</t>
  </si>
  <si>
    <t>The govt. announced the extension of the minimum VAT payment term and the promotion of credit lines and guarantees to request loans for large companies. The objective of these measures is to inject liquidity into companies so that this period of low activity does not generate solvency problems [announced in June 17]</t>
  </si>
  <si>
    <t>Donation of cash, goods/services to certain funds and to individuals who need social support are exempt from VAT and the donation made is not included in the tax base for CIT.</t>
  </si>
  <si>
    <t>The amount of financial aid paid to an employee, which is not subject to personal income tax, increases from 4.22 to 7.5 times the minimum monthly salary.</t>
  </si>
  <si>
    <t>Small businesses and businesses engaged in certain sectors, such as catering, public transport will be exempted from real estate tax and land tax from 1 June to 1 September 2020.</t>
  </si>
  <si>
    <t>Micro firms and small businesses can defer custom and excise duties levied on importation of goods (except for consumer goods) for up to July 1, 2020. The deferred  payment will be paid  in equal instalments within 120 days.</t>
  </si>
  <si>
    <t>The social tax rate for certain micro firms and small business will be reduced from 12% to 1% from 1 May to 1 July, 2020.</t>
  </si>
  <si>
    <t>The corporate income tax rates levied on income from tour operators, travel agents and accommodation facilities for the period 1 June to 31 December 31, 2020 will be reduced by 50%.</t>
  </si>
  <si>
    <t>Tour operators, travel agents and accommodation facilities can carry forward their losses occurred in 2020 and 2021 without limitation.</t>
  </si>
  <si>
    <t>Private museums and art galleries will benefit from a reduction of 50% of corporate income tax, property and land tax and VAT from 1 July 2020 to 1 July 2023.</t>
  </si>
  <si>
    <t>Certain accommodations may benefit from a 50% reduction of the tourist tax from 1 July 2020 to 31 December 2023.</t>
  </si>
  <si>
    <t>Support Grant will be provided to producers of copra, kava, cocoa and coffee (300 million vatu)</t>
  </si>
  <si>
    <t>Shipping Support Grant to facilitate farmers’ access to major market centres such as Port Vila and Luganville (100 million vatu)</t>
  </si>
  <si>
    <t xml:space="preserve">Secondary school tuition fees are suspended for 2020 (42,000 vatu per student for a total of 510 million vatu, paid directly to schools). </t>
  </si>
  <si>
    <t>A few municipalities granted extensions on filings and payments of municipal taxes that are assessed on gross income from commercial industrial activities.</t>
  </si>
  <si>
    <t>Extension of the deadline for the filing and payment of the science, technology, and innovation contribution in respect of 2019 due to the COVID-19 state of emergency. The annual contribution of 0.5% to 2.0% of gross income, depending on activity, is due by both resident and non-resident companies carrying on business in Venezuela that earn gross income of more than 100,000 tax units. Normally due by 31 July, the deadline for the 2019 contribution has been extended to 31 August 2020.</t>
  </si>
  <si>
    <t>Business with annual revenues up to VND 200 billion (EUR 7.7 million) will benefit from a 30% reduction in corporate income tax payable for fiscal year 2020. The government may decide to extend this benefit to the tax payable in 2021.</t>
  </si>
  <si>
    <t>Companies which have multiple business activities and/or have various land rental decisions/contracts, will be entitled to extensions of tax payments and of land rental payments incurred pertaining to all activities.</t>
  </si>
  <si>
    <t>Newly approved measures include cutting registration tax by 50 percent</t>
  </si>
  <si>
    <t>deferring excise tax on domestically produced cars</t>
  </si>
  <si>
    <t>On 10 August, the Prime Minister issued decision reducing the land-lease from the state by 15%, until the end of 2020.</t>
  </si>
  <si>
    <t>14 July: Deducting 30 percent of current environmental protection tax on jet-fuel from August to December 2020</t>
  </si>
  <si>
    <t>cutting CIT rate for small and micro firms by 30 percent</t>
  </si>
  <si>
    <t xml:space="preserve">raising PIT deduction </t>
  </si>
  <si>
    <t>The government is also targeting a 100 percent disbursement of public investment capital valued VND 686 trillion or nearly 9 percent of GDP (of which VND 225 trillion is carried over from previous years). Despite government’s efforts, disbursement of public investment still remained slow, meeting merely 36 percent of the budget plan in the first 7 months.</t>
  </si>
  <si>
    <t>On 28 June, the Prime Minister issued a directive to reduce the motor vehicle registration fee by 50% for vehicles produced in Viet Nam.</t>
  </si>
  <si>
    <t>On 12 August, the Ministry of Finance issued a notice reducing by 10% the testing fees for food safety. This reduction will be in place until January 2021.</t>
  </si>
  <si>
    <t>On 23 March 2020, the Minister of Finance issued a decision which grants taxpayers, with deadline that will expires on 31 March 2020, with an additional period of 60 days to be ended on 30 May 2020.</t>
  </si>
  <si>
    <t>On May 5, PM Shtayyeh said that following an earlier understanding with a Palestinian labor union, private sector employees have been paid half of their salaries by their employers.</t>
  </si>
  <si>
    <t>The government also distributed some 98,000 food baskets and paid financial assistance to about 125,000 households.</t>
  </si>
  <si>
    <t>The government started on May 17 the disbursement of aid to 40,202 laborers affected by the Corona pandemic.Laborers in eligible sectors (e.g., construction, tourism, services, transport) would receive text messages to go to the bank and receive NIS 700. The process would take place over five days.</t>
  </si>
  <si>
    <t xml:space="preserve">West-Africa Economic and Monetary Union (WAEMU) </t>
  </si>
  <si>
    <t>Declared a temporary suspension of the WAEMU growth and stability pact (setting six convergence criteria, including the 3 percent of GDP fiscal deficit limit) to help member-countries cope with the  fallout of the Covid-19 pandemic. As a result, member countries are allowed to raise their overall fiscal deficit temporarily and use any additional external support provided by donors in response to the Covid-19 crisis. The declaration by the heads of states sets a clear expectation that fiscal consolidation will resume once the crisis is over.</t>
  </si>
  <si>
    <t>The government has allocated some limited budget resources to respond to the COVID-19 crisis.</t>
  </si>
  <si>
    <t>Remove provisions of SI 90 relating to claim of VAT on imported spare parts, lubricants and stationery to ease pressure on companies</t>
  </si>
  <si>
    <t xml:space="preserve">Health spending, </t>
  </si>
  <si>
    <t xml:space="preserve">arrears clearance, </t>
  </si>
  <si>
    <t>grain purchases</t>
  </si>
  <si>
    <t>a recapitalization of the development bank (NATSAVE)</t>
  </si>
  <si>
    <t>The authorities are also offering corporate tax credits of up to 50 percent for COVID-19 donations.</t>
  </si>
  <si>
    <t>An extension to 31 August 2020 for employment income tax returns (ITF 1), self-assessment tax returns for companies (ITF 12C), and capital gains tax returns (CGT1). With respect to self-assessment tax returns for companies, the extension also applies for the relevant financial statements that accompany the return.</t>
  </si>
  <si>
    <t>ZWL$738.5 million to the Ministry of Health for Covid-19 risk allowances; additional employment costs, recruitment of additional staff to fight, capacity building and PPE procurement;</t>
  </si>
  <si>
    <t>ZWL$114.2  million for water and sanitation</t>
  </si>
  <si>
    <t>ZWL$43 million for local production of  PPEs by institutions of higher learning</t>
  </si>
  <si>
    <t>ZWL$100 million for reopening of schools starting with examination classes;</t>
  </si>
  <si>
    <t>ZWL$32.8 million for e-learning;</t>
  </si>
  <si>
    <t>ZWL$50 million for support to transitory poor households</t>
  </si>
  <si>
    <t>ZWL$229.7 million for quarantine centers</t>
  </si>
  <si>
    <t>provide liquidity support to several sectors, including agriculture (ZWL$6 billion), mining (ZWL$1 billion), tourism (ZWL$0.5 billion), SMEs (ZWL$0.5 billion), and arts (ZWL$0.02 billion)</t>
  </si>
  <si>
    <t>expand social safety nets and food grants (ZWL$3.9 billion);</t>
  </si>
  <si>
    <t>set up a health sector support fund (ZWL$1 billion);</t>
  </si>
  <si>
    <t>Upscale investments in social and economic infrastructure in Cyclone Idai affected communities (ZWL$18 billion).</t>
  </si>
  <si>
    <t xml:space="preserve">The authorities are also offering corporate tax credits of up to 50 percent for COVID-19 donations. </t>
  </si>
  <si>
    <t>With an inflation rate of 785.5 percent y-o-y in May 2020, the authorities increased all civil servants salaries and pensions by 50 percent and also announced that in June they would start paying US$75 to civil servants and US$30 to pensioners to cushion them from the COVID-19 pandemic effects and the challenging economic situation. This is an interim arrangement and will be implemented from June to August 2020.</t>
  </si>
  <si>
    <t>Turkmenistan</t>
  </si>
  <si>
    <t>May 1st sample</t>
  </si>
  <si>
    <t>May 1 2020</t>
  </si>
  <si>
    <t>Sept 1 2020</t>
  </si>
  <si>
    <t>Comparator for "performance within sample" sheet</t>
  </si>
  <si>
    <t>Regions</t>
  </si>
  <si>
    <t>Address</t>
  </si>
  <si>
    <t>Cell link</t>
  </si>
  <si>
    <t>Condition</t>
  </si>
  <si>
    <t>Gross Domestic Product at Market Price Volume Millions 2015 real USD % change</t>
  </si>
  <si>
    <t>Primary Fiscal Balance LCU % of GDP</t>
  </si>
  <si>
    <t>General Government Debt Stock (Millions of Local Currency) LCU % of GDP</t>
  </si>
  <si>
    <t>Micronesia Federated States of</t>
  </si>
  <si>
    <t>Kiribati</t>
  </si>
  <si>
    <t>Iran Islamic Rep.</t>
  </si>
  <si>
    <t>Eritrea</t>
  </si>
  <si>
    <t>Djibouti</t>
  </si>
  <si>
    <t>Burundi</t>
  </si>
  <si>
    <t>Fiscal Balance</t>
  </si>
  <si>
    <t>GDP change</t>
  </si>
  <si>
    <t>Debt</t>
  </si>
  <si>
    <t>Sample</t>
  </si>
  <si>
    <t>Comparator</t>
  </si>
  <si>
    <t xml:space="preserve">[Jasmin Chakeri] Kosovo also reduced tax rates (VAT on wheat, excises on used  EVs, and excises on carbonated drinks) </t>
  </si>
  <si>
    <t>Some of the preferential lending schemes via the state-owned Bulgarian Development Bank (BDB), launched with the capitalization of the BDB by the government in response to the crisis,  were open for access to self-employed.</t>
  </si>
  <si>
    <t>Data!$AM:$AM</t>
  </si>
  <si>
    <t>Add selected sample?</t>
  </si>
  <si>
    <t>Add selected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</si>
</sst>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Calibri"/>
    </font>
    <font>
      <sz val="11"/>
      <name val="Calibri"/>
      <family val="2"/>
    </font>
    <font>
      <b/>
      <i/>
      <sz val="11"/>
      <name val="Calibri"/>
      <family val="2"/>
    </font>
    <font>
      <sz val="8"/>
      <color rgb="FF000000"/>
      <name val="Segoe UI"/>
      <family val="2"/>
    </font>
    <font>
      <sz val="11"/>
      <name val="Calibri"/>
      <family val="2"/>
    </font>
    <font>
      <sz val="11"/>
      <color rgb="FFFF0000"/>
      <name val="Calibri"/>
      <family val="2"/>
      <scheme val="minor"/>
    </font>
    <font>
      <b/>
      <sz val="11"/>
      <color theme="1"/>
      <name val="Calibri"/>
      <family val="2"/>
      <scheme val="minor"/>
    </font>
    <font>
      <sz val="11"/>
      <color rgb="FFFF0000"/>
      <name val="Calibri (Body)"/>
    </font>
    <font>
      <sz val="10"/>
      <color rgb="FFFF0000"/>
      <name val="Arial"/>
      <family val="2"/>
    </font>
    <font>
      <sz val="12"/>
      <color rgb="FFFF000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rgb="FFFFC0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4" fillId="0" borderId="0" applyFont="0" applyFill="0" applyBorder="0" applyAlignment="0" applyProtection="0"/>
  </cellStyleXfs>
  <cellXfs count="3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xf numFmtId="0" fontId="0" fillId="2" borderId="0" xfId="0" applyFill="1"/>
    <xf numFmtId="0" fontId="1" fillId="2" borderId="0" xfId="0" applyFont="1" applyFill="1"/>
    <xf numFmtId="0" fontId="2" fillId="3" borderId="1" xfId="0" applyFont="1" applyFill="1" applyBorder="1" applyAlignment="1">
      <alignment horizontal="right"/>
    </xf>
    <xf numFmtId="0" fontId="2" fillId="3" borderId="3" xfId="0" applyFont="1" applyFill="1" applyBorder="1"/>
    <xf numFmtId="0" fontId="0" fillId="3" borderId="4" xfId="0" applyFill="1" applyBorder="1"/>
    <xf numFmtId="0" fontId="0" fillId="3" borderId="5" xfId="0" applyFill="1" applyBorder="1"/>
    <xf numFmtId="0" fontId="0" fillId="3" borderId="6" xfId="0" applyFill="1" applyBorder="1"/>
    <xf numFmtId="0" fontId="0" fillId="3" borderId="8" xfId="0" applyFill="1" applyBorder="1"/>
    <xf numFmtId="2" fontId="0" fillId="0" borderId="0" xfId="1" applyNumberFormat="1" applyFont="1"/>
    <xf numFmtId="0" fontId="0" fillId="0" borderId="0" xfId="1" applyNumberFormat="1" applyFont="1"/>
    <xf numFmtId="2" fontId="0" fillId="0" borderId="0" xfId="0" applyNumberFormat="1"/>
    <xf numFmtId="2" fontId="1" fillId="0" borderId="0" xfId="0" applyNumberFormat="1" applyFont="1"/>
    <xf numFmtId="1" fontId="0" fillId="0" borderId="0" xfId="0" applyNumberFormat="1"/>
    <xf numFmtId="1" fontId="1" fillId="0" borderId="0" xfId="0" applyNumberFormat="1" applyFont="1"/>
    <xf numFmtId="0" fontId="5" fillId="0" borderId="0" xfId="0" applyFont="1"/>
    <xf numFmtId="0" fontId="7" fillId="0" borderId="0" xfId="0" applyFont="1"/>
    <xf numFmtId="0" fontId="5" fillId="0" borderId="0" xfId="0" applyFont="1" applyAlignment="1">
      <alignment wrapText="1"/>
    </xf>
    <xf numFmtId="0" fontId="6" fillId="0" borderId="0" xfId="0" applyFont="1"/>
    <xf numFmtId="0" fontId="8" fillId="0" borderId="0" xfId="0" applyFont="1"/>
    <xf numFmtId="0" fontId="9" fillId="0" borderId="0" xfId="0" applyFont="1"/>
    <xf numFmtId="0" fontId="5" fillId="0" borderId="0" xfId="0" quotePrefix="1" applyFont="1"/>
    <xf numFmtId="0" fontId="5" fillId="4" borderId="0" xfId="0" applyFont="1" applyFill="1"/>
    <xf numFmtId="0" fontId="0" fillId="0" borderId="0" xfId="0" applyAlignment="1">
      <alignment horizontal="center"/>
    </xf>
    <xf numFmtId="0" fontId="1" fillId="0" borderId="0" xfId="0" applyFont="1" applyAlignment="1">
      <alignment horizontal="center"/>
    </xf>
    <xf numFmtId="1" fontId="1" fillId="0" borderId="0" xfId="0" applyNumberFormat="1" applyFont="1" applyAlignment="1">
      <alignment horizontal="center"/>
    </xf>
    <xf numFmtId="1" fontId="0" fillId="0" borderId="0" xfId="0" applyNumberFormat="1" applyAlignment="1">
      <alignment horizontal="center"/>
    </xf>
  </cellXfs>
  <cellStyles count="2">
    <cellStyle name="Prozent" xfId="1" builtinId="5"/>
    <cellStyle name="Standard" xfId="0" builtinId="0"/>
  </cellStyles>
  <dxfs count="0"/>
  <tableStyles count="0" defaultTableStyle="TableStyleMedium2" defaultPivotStyle="PivotStyleLight16"/>
  <colors>
    <mruColors>
      <color rgb="FFDBFFEF"/>
      <color rgb="FFD49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764305641345296"/>
          <c:y val="0.32306988509089712"/>
          <c:w val="0.45087789130720712"/>
          <c:h val="0.47486320508195351"/>
        </c:manualLayout>
      </c:layout>
      <c:barChart>
        <c:barDir val="bar"/>
        <c:grouping val="clustered"/>
        <c:varyColors val="0"/>
        <c:ser>
          <c:idx val="0"/>
          <c:order val="0"/>
          <c:spPr>
            <a:solidFill>
              <a:srgbClr val="C00000"/>
            </a:solidFill>
            <a:ln>
              <a:noFill/>
            </a:ln>
            <a:effectLst/>
          </c:spPr>
          <c:invertIfNegative val="0"/>
          <c:cat>
            <c:strRef>
              <c:f>'Sample Select backend'!$AB$3:$AB$6</c:f>
              <c:strCache>
                <c:ptCount val="4"/>
                <c:pt idx="0">
                  <c:v>Other</c:v>
                </c:pt>
                <c:pt idx="1">
                  <c:v>Preferential loans to households</c:v>
                </c:pt>
                <c:pt idx="2">
                  <c:v>One-off grants</c:v>
                </c:pt>
                <c:pt idx="3">
                  <c:v>Preferential loans to firms</c:v>
                </c:pt>
              </c:strCache>
            </c:strRef>
          </c:cat>
          <c:val>
            <c:numRef>
              <c:f>'Sample Select backend'!$AC$3:$AC$6</c:f>
              <c:numCache>
                <c:formatCode>General</c:formatCode>
                <c:ptCount val="4"/>
                <c:pt idx="0">
                  <c:v>9</c:v>
                </c:pt>
                <c:pt idx="1">
                  <c:v>5</c:v>
                </c:pt>
                <c:pt idx="2">
                  <c:v>14</c:v>
                </c:pt>
                <c:pt idx="3">
                  <c:v>54</c:v>
                </c:pt>
              </c:numCache>
            </c:numRef>
          </c:val>
          <c:extLst>
            <c:ext xmlns:c16="http://schemas.microsoft.com/office/drawing/2014/chart" uri="{C3380CC4-5D6E-409C-BE32-E72D297353CC}">
              <c16:uniqueId val="{00000000-A51B-4B9A-AEC5-C5857A4DE57B}"/>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Boosting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9091920240389453"/>
          <c:y val="0.36699625791482571"/>
          <c:w val="0.40270249009637882"/>
          <c:h val="0.40346269484670538"/>
        </c:manualLayout>
      </c:layout>
      <c:barChart>
        <c:barDir val="bar"/>
        <c:grouping val="clustered"/>
        <c:varyColors val="0"/>
        <c:ser>
          <c:idx val="0"/>
          <c:order val="0"/>
          <c:spPr>
            <a:solidFill>
              <a:schemeClr val="accent6">
                <a:lumMod val="75000"/>
              </a:schemeClr>
            </a:solidFill>
            <a:ln>
              <a:noFill/>
            </a:ln>
            <a:effectLst/>
          </c:spPr>
          <c:invertIfNegative val="0"/>
          <c:cat>
            <c:strRef>
              <c:f>'Sample Select backend'!$AB$21:$AB$23</c:f>
              <c:strCache>
                <c:ptCount val="3"/>
                <c:pt idx="0">
                  <c:v>Other</c:v>
                </c:pt>
                <c:pt idx="1">
                  <c:v>Tax exemption/waiver/suspension</c:v>
                </c:pt>
                <c:pt idx="2">
                  <c:v>Lower tax rates</c:v>
                </c:pt>
              </c:strCache>
            </c:strRef>
          </c:cat>
          <c:val>
            <c:numRef>
              <c:f>'Sample Select backend'!$AC$21:$AC$23</c:f>
              <c:numCache>
                <c:formatCode>General</c:formatCode>
                <c:ptCount val="3"/>
                <c:pt idx="0">
                  <c:v>9</c:v>
                </c:pt>
                <c:pt idx="1">
                  <c:v>4</c:v>
                </c:pt>
                <c:pt idx="2">
                  <c:v>15</c:v>
                </c:pt>
              </c:numCache>
            </c:numRef>
          </c:val>
          <c:extLst>
            <c:ext xmlns:c16="http://schemas.microsoft.com/office/drawing/2014/chart" uri="{C3380CC4-5D6E-409C-BE32-E72D297353CC}">
              <c16:uniqueId val="{00000000-0B60-4B87-976F-95C75983DB2A}"/>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Promoting Availability of Medical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8836960730314716"/>
          <c:y val="0.37433265996690918"/>
          <c:w val="0.38752051828786127"/>
          <c:h val="0.39153767540771517"/>
        </c:manualLayout>
      </c:layout>
      <c:barChart>
        <c:barDir val="bar"/>
        <c:grouping val="clustered"/>
        <c:varyColors val="0"/>
        <c:ser>
          <c:idx val="0"/>
          <c:order val="0"/>
          <c:spPr>
            <a:solidFill>
              <a:schemeClr val="accent2">
                <a:lumMod val="75000"/>
              </a:schemeClr>
            </a:solidFill>
            <a:ln>
              <a:noFill/>
            </a:ln>
            <a:effectLst/>
          </c:spPr>
          <c:invertIfNegative val="0"/>
          <c:cat>
            <c:strRef>
              <c:f>'Sample Select backend'!$AB$25:$AB$27</c:f>
              <c:strCache>
                <c:ptCount val="3"/>
                <c:pt idx="0">
                  <c:v>Other</c:v>
                </c:pt>
                <c:pt idx="1">
                  <c:v>Tax exemption/waiver/suspension</c:v>
                </c:pt>
                <c:pt idx="2">
                  <c:v>Lower tax rates for medical items</c:v>
                </c:pt>
              </c:strCache>
            </c:strRef>
          </c:cat>
          <c:val>
            <c:numRef>
              <c:f>'Sample Select backend'!$AC$25:$AC$27</c:f>
              <c:numCache>
                <c:formatCode>General</c:formatCode>
                <c:ptCount val="3"/>
                <c:pt idx="0">
                  <c:v>7</c:v>
                </c:pt>
                <c:pt idx="1">
                  <c:v>11</c:v>
                </c:pt>
                <c:pt idx="2">
                  <c:v>8</c:v>
                </c:pt>
              </c:numCache>
            </c:numRef>
          </c:val>
          <c:extLst>
            <c:ext xmlns:c16="http://schemas.microsoft.com/office/drawing/2014/chart" uri="{C3380CC4-5D6E-409C-BE32-E72D297353CC}">
              <c16:uniqueId val="{00000000-20BA-4E52-B6F2-B2794DFEC2DE}"/>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Protecting Individuals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B0F0"/>
            </a:solidFill>
            <a:ln>
              <a:noFill/>
            </a:ln>
            <a:effectLst/>
          </c:spPr>
          <c:invertIfNegative val="0"/>
          <c:cat>
            <c:strRef>
              <c:f>'Sample Select backend'!$AB$29:$AB$36</c:f>
              <c:strCache>
                <c:ptCount val="8"/>
                <c:pt idx="0">
                  <c:v>Other</c:v>
                </c:pt>
                <c:pt idx="1">
                  <c:v>Tax exemption/waiver/suspension</c:v>
                </c:pt>
                <c:pt idx="2">
                  <c:v>Tax credits</c:v>
                </c:pt>
                <c:pt idx="3">
                  <c:v>Broaden tax deductibility</c:v>
                </c:pt>
                <c:pt idx="4">
                  <c:v>Tax amnesty / incentives</c:v>
                </c:pt>
                <c:pt idx="5">
                  <c:v>Tax rate reduction</c:v>
                </c:pt>
                <c:pt idx="6">
                  <c:v>Deferral of tax payments</c:v>
                </c:pt>
                <c:pt idx="7">
                  <c:v>Deferral of tax filing</c:v>
                </c:pt>
              </c:strCache>
            </c:strRef>
          </c:cat>
          <c:val>
            <c:numRef>
              <c:f>'Sample Select backend'!$AC$29:$AC$36</c:f>
              <c:numCache>
                <c:formatCode>General</c:formatCode>
                <c:ptCount val="8"/>
                <c:pt idx="0">
                  <c:v>9</c:v>
                </c:pt>
                <c:pt idx="1">
                  <c:v>6</c:v>
                </c:pt>
                <c:pt idx="2">
                  <c:v>0</c:v>
                </c:pt>
                <c:pt idx="3">
                  <c:v>2</c:v>
                </c:pt>
                <c:pt idx="4">
                  <c:v>2</c:v>
                </c:pt>
                <c:pt idx="5">
                  <c:v>0</c:v>
                </c:pt>
                <c:pt idx="6">
                  <c:v>13</c:v>
                </c:pt>
                <c:pt idx="7">
                  <c:v>3</c:v>
                </c:pt>
              </c:numCache>
            </c:numRef>
          </c:val>
          <c:extLst>
            <c:ext xmlns:c16="http://schemas.microsoft.com/office/drawing/2014/chart" uri="{C3380CC4-5D6E-409C-BE32-E72D297353CC}">
              <c16:uniqueId val="{00000000-F32F-454B-94F1-0FA7FC3C9705}"/>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Protecting Businesses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3">
                <a:lumMod val="75000"/>
              </a:schemeClr>
            </a:solidFill>
            <a:ln>
              <a:noFill/>
            </a:ln>
            <a:effectLst/>
          </c:spPr>
          <c:invertIfNegative val="0"/>
          <c:cat>
            <c:strRef>
              <c:f>'Sample Select backend'!$AB$38:$AB$51</c:f>
              <c:strCache>
                <c:ptCount val="14"/>
                <c:pt idx="0">
                  <c:v>Other</c:v>
                </c:pt>
                <c:pt idx="1">
                  <c:v>Tax exemption/waiver/suspension</c:v>
                </c:pt>
                <c:pt idx="2">
                  <c:v>Suspend audit activities</c:v>
                </c:pt>
                <c:pt idx="3">
                  <c:v>Suspend debt collection</c:v>
                </c:pt>
                <c:pt idx="4">
                  <c:v>Lower advance payment</c:v>
                </c:pt>
                <c:pt idx="5">
                  <c:v>Accelerating refunds</c:v>
                </c:pt>
                <c:pt idx="6">
                  <c:v>Tax amnesty / incentives</c:v>
                </c:pt>
                <c:pt idx="7">
                  <c:v>Tax rate reduction</c:v>
                </c:pt>
                <c:pt idx="8">
                  <c:v>Deferral of tax payments</c:v>
                </c:pt>
                <c:pt idx="9">
                  <c:v>Deferral of tax filing</c:v>
                </c:pt>
                <c:pt idx="10">
                  <c:v>Tax credits</c:v>
                </c:pt>
                <c:pt idx="11">
                  <c:v>Broaden tax deductibility</c:v>
                </c:pt>
                <c:pt idx="12">
                  <c:v>Extend loss carry-forward (CIT)</c:v>
                </c:pt>
                <c:pt idx="13">
                  <c:v>Accelerated asset depreciation (CIT)</c:v>
                </c:pt>
              </c:strCache>
            </c:strRef>
          </c:cat>
          <c:val>
            <c:numRef>
              <c:f>'Sample Select backend'!$AC$38:$AC$51</c:f>
              <c:numCache>
                <c:formatCode>General</c:formatCode>
                <c:ptCount val="14"/>
                <c:pt idx="0">
                  <c:v>19</c:v>
                </c:pt>
                <c:pt idx="1">
                  <c:v>25</c:v>
                </c:pt>
                <c:pt idx="2">
                  <c:v>6</c:v>
                </c:pt>
                <c:pt idx="3">
                  <c:v>12</c:v>
                </c:pt>
                <c:pt idx="4">
                  <c:v>11</c:v>
                </c:pt>
                <c:pt idx="5">
                  <c:v>6</c:v>
                </c:pt>
                <c:pt idx="6">
                  <c:v>3</c:v>
                </c:pt>
                <c:pt idx="7">
                  <c:v>13</c:v>
                </c:pt>
                <c:pt idx="8">
                  <c:v>55</c:v>
                </c:pt>
                <c:pt idx="9">
                  <c:v>10</c:v>
                </c:pt>
                <c:pt idx="10">
                  <c:v>14</c:v>
                </c:pt>
                <c:pt idx="11">
                  <c:v>9</c:v>
                </c:pt>
                <c:pt idx="12">
                  <c:v>7</c:v>
                </c:pt>
                <c:pt idx="13">
                  <c:v>5</c:v>
                </c:pt>
              </c:numCache>
            </c:numRef>
          </c:val>
          <c:extLst>
            <c:ext xmlns:c16="http://schemas.microsoft.com/office/drawing/2014/chart" uri="{C3380CC4-5D6E-409C-BE32-E72D297353CC}">
              <c16:uniqueId val="{00000000-5F10-4797-878A-A5BB2D5CB488}"/>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Cash Transfers to Individuals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9479141716430269"/>
          <c:y val="0.26158795494655984"/>
          <c:w val="0.3144649095312983"/>
          <c:h val="0.57479955084283607"/>
        </c:manualLayout>
      </c:layout>
      <c:barChart>
        <c:barDir val="bar"/>
        <c:grouping val="clustered"/>
        <c:varyColors val="0"/>
        <c:ser>
          <c:idx val="0"/>
          <c:order val="0"/>
          <c:spPr>
            <a:solidFill>
              <a:schemeClr val="accent4"/>
            </a:solidFill>
            <a:ln>
              <a:noFill/>
            </a:ln>
            <a:effectLst/>
          </c:spPr>
          <c:invertIfNegative val="0"/>
          <c:cat>
            <c:strRef>
              <c:f>'Sample Select backend'!$AB$8:$AB$13</c:f>
              <c:strCache>
                <c:ptCount val="6"/>
                <c:pt idx="0">
                  <c:v>Other</c:v>
                </c:pt>
                <c:pt idx="1">
                  <c:v>Wage compensation/ enhanced paid leave</c:v>
                </c:pt>
                <c:pt idx="2">
                  <c:v>Supplementary ad hoc programs</c:v>
                </c:pt>
                <c:pt idx="3">
                  <c:v>Temporary expansion of existing benefits</c:v>
                </c:pt>
                <c:pt idx="4">
                  <c:v>Expansion of unemployment benefits</c:v>
                </c:pt>
                <c:pt idx="5">
                  <c:v>Direct cash transfers for individuals</c:v>
                </c:pt>
              </c:strCache>
            </c:strRef>
          </c:cat>
          <c:val>
            <c:numRef>
              <c:f>'Sample Select backend'!$AC$8:$AC$13</c:f>
              <c:numCache>
                <c:formatCode>General</c:formatCode>
                <c:ptCount val="6"/>
                <c:pt idx="0">
                  <c:v>8</c:v>
                </c:pt>
                <c:pt idx="1">
                  <c:v>38</c:v>
                </c:pt>
                <c:pt idx="2">
                  <c:v>33</c:v>
                </c:pt>
                <c:pt idx="3">
                  <c:v>21</c:v>
                </c:pt>
                <c:pt idx="4">
                  <c:v>18</c:v>
                </c:pt>
                <c:pt idx="5">
                  <c:v>29</c:v>
                </c:pt>
              </c:numCache>
            </c:numRef>
          </c:val>
          <c:extLst>
            <c:ext xmlns:c16="http://schemas.microsoft.com/office/drawing/2014/chart" uri="{C3380CC4-5D6E-409C-BE32-E72D297353CC}">
              <c16:uniqueId val="{00000000-3C4F-4583-8E82-A9488A144F23}"/>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Health Expenditures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4660805446329388"/>
          <c:y val="0.2843283010007322"/>
          <c:w val="0.36850780327949573"/>
          <c:h val="0.53783605472850338"/>
        </c:manualLayout>
      </c:layout>
      <c:barChart>
        <c:barDir val="bar"/>
        <c:grouping val="clustered"/>
        <c:varyColors val="0"/>
        <c:ser>
          <c:idx val="0"/>
          <c:order val="0"/>
          <c:spPr>
            <a:solidFill>
              <a:srgbClr val="7030A0"/>
            </a:solidFill>
            <a:ln>
              <a:noFill/>
            </a:ln>
            <a:effectLst/>
          </c:spPr>
          <c:invertIfNegative val="0"/>
          <c:cat>
            <c:strRef>
              <c:f>'Sample Select backend'!$AB$15:$AB$19</c:f>
              <c:strCache>
                <c:ptCount val="5"/>
                <c:pt idx="0">
                  <c:v>General</c:v>
                </c:pt>
                <c:pt idx="1">
                  <c:v>Expansion of human resources</c:v>
                </c:pt>
                <c:pt idx="2">
                  <c:v>Targeted infrastructure investments</c:v>
                </c:pt>
                <c:pt idx="3">
                  <c:v>Supply of high cost medical items</c:v>
                </c:pt>
                <c:pt idx="4">
                  <c:v>Supply of low cost medical items</c:v>
                </c:pt>
              </c:strCache>
            </c:strRef>
          </c:cat>
          <c:val>
            <c:numRef>
              <c:f>'Sample Select backend'!$AC$15:$AC$19</c:f>
              <c:numCache>
                <c:formatCode>General</c:formatCode>
                <c:ptCount val="5"/>
                <c:pt idx="0">
                  <c:v>21</c:v>
                </c:pt>
                <c:pt idx="1">
                  <c:v>4</c:v>
                </c:pt>
                <c:pt idx="2">
                  <c:v>8</c:v>
                </c:pt>
                <c:pt idx="3">
                  <c:v>1</c:v>
                </c:pt>
                <c:pt idx="4">
                  <c:v>0</c:v>
                </c:pt>
              </c:numCache>
            </c:numRef>
          </c:val>
          <c:extLst>
            <c:ext xmlns:c16="http://schemas.microsoft.com/office/drawing/2014/chart" uri="{C3380CC4-5D6E-409C-BE32-E72D297353CC}">
              <c16:uniqueId val="{00000000-087B-4D11-9FF2-86DAFC2C7F5A}"/>
            </c:ext>
          </c:extLst>
        </c:ser>
        <c:dLbls>
          <c:showLegendKey val="0"/>
          <c:showVal val="0"/>
          <c:showCatName val="0"/>
          <c:showSerName val="0"/>
          <c:showPercent val="0"/>
          <c:showBubbleSize val="0"/>
        </c:dLbls>
        <c:gapWidth val="32"/>
        <c:axId val="910956719"/>
        <c:axId val="1191582783"/>
      </c:barChart>
      <c:catAx>
        <c:axId val="9109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91582783"/>
        <c:crosses val="autoZero"/>
        <c:auto val="1"/>
        <c:lblAlgn val="ctr"/>
        <c:lblOffset val="100"/>
        <c:noMultiLvlLbl val="0"/>
      </c:catAx>
      <c:valAx>
        <c:axId val="1191582783"/>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High-Level Policy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8677384203770296"/>
          <c:y val="0.20491712707182319"/>
          <c:w val="0.4701183475788337"/>
          <c:h val="0.6669156479749424"/>
        </c:manualLayout>
      </c:layout>
      <c:barChart>
        <c:barDir val="bar"/>
        <c:grouping val="clustered"/>
        <c:varyColors val="0"/>
        <c:ser>
          <c:idx val="0"/>
          <c:order val="0"/>
          <c:spPr>
            <a:solidFill>
              <a:schemeClr val="accent1"/>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7-19D7-4419-9368-08E7DC8D6CB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19D7-4419-9368-08E7DC8D6CB5}"/>
              </c:ext>
            </c:extLst>
          </c:dPt>
          <c:dPt>
            <c:idx val="4"/>
            <c:invertIfNegative val="0"/>
            <c:bubble3D val="0"/>
            <c:spPr>
              <a:solidFill>
                <a:srgbClr val="7030A0"/>
              </a:solidFill>
              <a:ln>
                <a:noFill/>
              </a:ln>
              <a:effectLst/>
            </c:spPr>
            <c:extLst>
              <c:ext xmlns:c16="http://schemas.microsoft.com/office/drawing/2014/chart" uri="{C3380CC4-5D6E-409C-BE32-E72D297353CC}">
                <c16:uniqueId val="{00000005-19D7-4419-9368-08E7DC8D6CB5}"/>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4-19D7-4419-9368-08E7DC8D6CB5}"/>
              </c:ext>
            </c:extLst>
          </c:dPt>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3-19D7-4419-9368-08E7DC8D6CB5}"/>
              </c:ext>
            </c:extLst>
          </c:dPt>
          <c:dPt>
            <c:idx val="8"/>
            <c:invertIfNegative val="0"/>
            <c:bubble3D val="0"/>
            <c:spPr>
              <a:solidFill>
                <a:srgbClr val="00B0F0"/>
              </a:solidFill>
              <a:ln>
                <a:noFill/>
              </a:ln>
              <a:effectLst/>
            </c:spPr>
            <c:extLst>
              <c:ext xmlns:c16="http://schemas.microsoft.com/office/drawing/2014/chart" uri="{C3380CC4-5D6E-409C-BE32-E72D297353CC}">
                <c16:uniqueId val="{00000002-19D7-4419-9368-08E7DC8D6CB5}"/>
              </c:ext>
            </c:extLst>
          </c:dPt>
          <c:dPt>
            <c:idx val="9"/>
            <c:invertIfNegative val="0"/>
            <c:bubble3D val="0"/>
            <c:spPr>
              <a:solidFill>
                <a:schemeClr val="accent3">
                  <a:lumMod val="75000"/>
                </a:schemeClr>
              </a:solidFill>
              <a:ln>
                <a:noFill/>
              </a:ln>
              <a:effectLst/>
            </c:spPr>
            <c:extLst>
              <c:ext xmlns:c16="http://schemas.microsoft.com/office/drawing/2014/chart" uri="{C3380CC4-5D6E-409C-BE32-E72D297353CC}">
                <c16:uniqueId val="{00000001-19D7-4419-9368-08E7DC8D6CB5}"/>
              </c:ext>
            </c:extLst>
          </c:dPt>
          <c:cat>
            <c:strRef>
              <c:f>'Sample Select backend'!$R$52:$R$61</c:f>
              <c:strCache>
                <c:ptCount val="10"/>
                <c:pt idx="0">
                  <c:v>Other measures</c:v>
                </c:pt>
                <c:pt idx="1">
                  <c:v>Credit and equity measures</c:v>
                </c:pt>
                <c:pt idx="2">
                  <c:v>Expenditure Measures for businesses</c:v>
                </c:pt>
                <c:pt idx="3">
                  <c:v>Expenditure Measures for cash transfers to individuals</c:v>
                </c:pt>
                <c:pt idx="4">
                  <c:v>Health Expenditures measures</c:v>
                </c:pt>
                <c:pt idx="5">
                  <c:v>Revenue Measures to raise revenue</c:v>
                </c:pt>
                <c:pt idx="6">
                  <c:v>Revenue Measures to boost consumption / demand</c:v>
                </c:pt>
                <c:pt idx="7">
                  <c:v>Revenue Measures to promote availability of medical items</c:v>
                </c:pt>
                <c:pt idx="8">
                  <c:v>Revenue Measures to protect individuals</c:v>
                </c:pt>
                <c:pt idx="9">
                  <c:v>Revenue Measures to protect businesses</c:v>
                </c:pt>
              </c:strCache>
            </c:strRef>
          </c:cat>
          <c:val>
            <c:numRef>
              <c:f>'Sample Select backend'!$Q$52:$Q$61</c:f>
              <c:numCache>
                <c:formatCode>General</c:formatCode>
                <c:ptCount val="10"/>
                <c:pt idx="0">
                  <c:v>16</c:v>
                </c:pt>
                <c:pt idx="1">
                  <c:v>82</c:v>
                </c:pt>
                <c:pt idx="2">
                  <c:v>18</c:v>
                </c:pt>
                <c:pt idx="3">
                  <c:v>150</c:v>
                </c:pt>
                <c:pt idx="4">
                  <c:v>44</c:v>
                </c:pt>
                <c:pt idx="5">
                  <c:v>4</c:v>
                </c:pt>
                <c:pt idx="6">
                  <c:v>28</c:v>
                </c:pt>
                <c:pt idx="7">
                  <c:v>26</c:v>
                </c:pt>
                <c:pt idx="8">
                  <c:v>35</c:v>
                </c:pt>
                <c:pt idx="9">
                  <c:v>197</c:v>
                </c:pt>
              </c:numCache>
            </c:numRef>
          </c:val>
          <c:extLst>
            <c:ext xmlns:c16="http://schemas.microsoft.com/office/drawing/2014/chart" uri="{C3380CC4-5D6E-409C-BE32-E72D297353CC}">
              <c16:uniqueId val="{00000000-19D7-4419-9368-08E7DC8D6CB5}"/>
            </c:ext>
          </c:extLst>
        </c:ser>
        <c:dLbls>
          <c:showLegendKey val="0"/>
          <c:showVal val="0"/>
          <c:showCatName val="0"/>
          <c:showSerName val="0"/>
          <c:showPercent val="0"/>
          <c:showBubbleSize val="0"/>
        </c:dLbls>
        <c:gapWidth val="32"/>
        <c:axId val="910941519"/>
        <c:axId val="601720559"/>
      </c:barChart>
      <c:catAx>
        <c:axId val="91094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601720559"/>
        <c:crosses val="autoZero"/>
        <c:auto val="1"/>
        <c:lblAlgn val="ctr"/>
        <c:lblOffset val="100"/>
        <c:noMultiLvlLbl val="0"/>
      </c:catAx>
      <c:valAx>
        <c:axId val="601720559"/>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1094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Measures Added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cat>
            <c:strRef>
              <c:f>'Sample Select backend'!$AT$5:$AU$5</c:f>
              <c:strCache>
                <c:ptCount val="2"/>
                <c:pt idx="0">
                  <c:v>May 1 2020</c:v>
                </c:pt>
                <c:pt idx="1">
                  <c:v>Sept 1 2020</c:v>
                </c:pt>
              </c:strCache>
            </c:strRef>
          </c:cat>
          <c:val>
            <c:numRef>
              <c:f>'Sample Select backend'!$AT$6:$AU$6</c:f>
              <c:numCache>
                <c:formatCode>General</c:formatCode>
                <c:ptCount val="2"/>
                <c:pt idx="0">
                  <c:v>365</c:v>
                </c:pt>
                <c:pt idx="1">
                  <c:v>235</c:v>
                </c:pt>
              </c:numCache>
            </c:numRef>
          </c:val>
          <c:extLst>
            <c:ext xmlns:c16="http://schemas.microsoft.com/office/drawing/2014/chart" uri="{C3380CC4-5D6E-409C-BE32-E72D297353CC}">
              <c16:uniqueId val="{00000000-0F43-4154-8593-D2D69D7C7E74}"/>
            </c:ext>
          </c:extLst>
        </c:ser>
        <c:dLbls>
          <c:showLegendKey val="0"/>
          <c:showVal val="0"/>
          <c:showCatName val="0"/>
          <c:showSerName val="0"/>
          <c:showPercent val="0"/>
          <c:showBubbleSize val="0"/>
        </c:dLbls>
        <c:gapWidth val="25"/>
        <c:overlap val="-27"/>
        <c:axId val="1960532079"/>
        <c:axId val="275889135"/>
      </c:barChart>
      <c:catAx>
        <c:axId val="196053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5889135"/>
        <c:crosses val="autoZero"/>
        <c:auto val="1"/>
        <c:lblAlgn val="ctr"/>
        <c:lblOffset val="100"/>
        <c:noMultiLvlLbl val="0"/>
      </c:catAx>
      <c:valAx>
        <c:axId val="275889135"/>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6053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backend'!$S$32</c:f>
          <c:strCache>
            <c:ptCount val="1"/>
            <c:pt idx="0">
              <c:v>by Lending Category</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'Policy select backend'!$H$31:$H$34</c:f>
              <c:strCache>
                <c:ptCount val="4"/>
                <c:pt idx="0">
                  <c:v>IDA/Blend</c:v>
                </c:pt>
                <c:pt idx="1">
                  <c:v>IBRD</c:v>
                </c:pt>
                <c:pt idx="2">
                  <c:v>Non IDA/IBRD</c:v>
                </c:pt>
                <c:pt idx="3">
                  <c:v>Selected Sample</c:v>
                </c:pt>
              </c:strCache>
            </c:strRef>
          </c:cat>
          <c:val>
            <c:numRef>
              <c:f>[0]!Lending_added</c:f>
              <c:numCache>
                <c:formatCode>General</c:formatCode>
                <c:ptCount val="4"/>
                <c:pt idx="0">
                  <c:v>28.35</c:v>
                </c:pt>
                <c:pt idx="1">
                  <c:v>32.32</c:v>
                </c:pt>
                <c:pt idx="2">
                  <c:v>32.090000000000003</c:v>
                </c:pt>
                <c:pt idx="3">
                  <c:v>32.78</c:v>
                </c:pt>
              </c:numCache>
            </c:numRef>
          </c:val>
          <c:extLst>
            <c:ext xmlns:c16="http://schemas.microsoft.com/office/drawing/2014/chart" uri="{C3380CC4-5D6E-409C-BE32-E72D297353CC}">
              <c16:uniqueId val="{00000000-60B1-4CEE-9CC4-63E507DDE9EB}"/>
            </c:ext>
          </c:extLst>
        </c:ser>
        <c:dLbls>
          <c:showLegendKey val="0"/>
          <c:showVal val="0"/>
          <c:showCatName val="0"/>
          <c:showSerName val="0"/>
          <c:showPercent val="0"/>
          <c:showBubbleSize val="0"/>
        </c:dLbls>
        <c:gapWidth val="32"/>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30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backend'!$S$38</c:f>
          <c:strCache>
            <c:ptCount val="1"/>
            <c:pt idx="0">
              <c:v>by Income Group</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cat>
            <c:strRef>
              <c:f>'Policy select backend'!$F$37:$F$41</c:f>
              <c:strCache>
                <c:ptCount val="5"/>
                <c:pt idx="0">
                  <c:v>LIC</c:v>
                </c:pt>
                <c:pt idx="1">
                  <c:v>LMIC</c:v>
                </c:pt>
                <c:pt idx="2">
                  <c:v>UMIC</c:v>
                </c:pt>
                <c:pt idx="3">
                  <c:v>HIC</c:v>
                </c:pt>
                <c:pt idx="4">
                  <c:v>Selected Sample</c:v>
                </c:pt>
              </c:strCache>
            </c:strRef>
          </c:cat>
          <c:val>
            <c:numRef>
              <c:f>[0]!Income_added</c:f>
              <c:numCache>
                <c:formatCode>General</c:formatCode>
                <c:ptCount val="5"/>
                <c:pt idx="0">
                  <c:v>29.75</c:v>
                </c:pt>
                <c:pt idx="1">
                  <c:v>27.63</c:v>
                </c:pt>
                <c:pt idx="2">
                  <c:v>32.75</c:v>
                </c:pt>
                <c:pt idx="3">
                  <c:v>33.200000000000003</c:v>
                </c:pt>
                <c:pt idx="4">
                  <c:v>32.78</c:v>
                </c:pt>
              </c:numCache>
            </c:numRef>
          </c:val>
          <c:extLst>
            <c:ext xmlns:c16="http://schemas.microsoft.com/office/drawing/2014/chart" uri="{C3380CC4-5D6E-409C-BE32-E72D297353CC}">
              <c16:uniqueId val="{00000000-CF20-4508-95F7-8BBF2AA05A2E}"/>
            </c:ext>
          </c:extLst>
        </c:ser>
        <c:dLbls>
          <c:showLegendKey val="0"/>
          <c:showVal val="0"/>
          <c:showCatName val="0"/>
          <c:showSerName val="0"/>
          <c:showPercent val="0"/>
          <c:showBubbleSize val="0"/>
        </c:dLbls>
        <c:gapWidth val="32"/>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30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backend'!$S$44</c:f>
          <c:strCache>
            <c:ptCount val="1"/>
            <c:pt idx="0">
              <c:v>by Region</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cat>
            <c:strRef>
              <c:f>'Policy select backend'!$F$43:$F$50</c:f>
              <c:strCache>
                <c:ptCount val="8"/>
                <c:pt idx="0">
                  <c:v>SSA</c:v>
                </c:pt>
                <c:pt idx="1">
                  <c:v>SA</c:v>
                </c:pt>
                <c:pt idx="2">
                  <c:v>NA</c:v>
                </c:pt>
                <c:pt idx="3">
                  <c:v>MENA</c:v>
                </c:pt>
                <c:pt idx="4">
                  <c:v>LAC</c:v>
                </c:pt>
                <c:pt idx="5">
                  <c:v>ECA</c:v>
                </c:pt>
                <c:pt idx="6">
                  <c:v>EAP</c:v>
                </c:pt>
                <c:pt idx="7">
                  <c:v>Sample</c:v>
                </c:pt>
              </c:strCache>
            </c:strRef>
          </c:cat>
          <c:val>
            <c:numRef>
              <c:f>[0]!Regions_added</c:f>
              <c:numCache>
                <c:formatCode>General</c:formatCode>
                <c:ptCount val="8"/>
                <c:pt idx="0">
                  <c:v>30.17</c:v>
                </c:pt>
                <c:pt idx="1">
                  <c:v>22.22</c:v>
                </c:pt>
                <c:pt idx="2">
                  <c:v>30.77</c:v>
                </c:pt>
                <c:pt idx="3">
                  <c:v>32.33</c:v>
                </c:pt>
                <c:pt idx="4">
                  <c:v>33.479999999999997</c:v>
                </c:pt>
                <c:pt idx="5">
                  <c:v>32.03</c:v>
                </c:pt>
                <c:pt idx="6">
                  <c:v>32.19</c:v>
                </c:pt>
                <c:pt idx="7">
                  <c:v>32.78</c:v>
                </c:pt>
              </c:numCache>
            </c:numRef>
          </c:val>
          <c:extLst>
            <c:ext xmlns:c16="http://schemas.microsoft.com/office/drawing/2014/chart" uri="{C3380CC4-5D6E-409C-BE32-E72D297353CC}">
              <c16:uniqueId val="{00000000-EBE6-4C70-B8AA-D017E185DDF2}"/>
            </c:ext>
          </c:extLst>
        </c:ser>
        <c:dLbls>
          <c:showLegendKey val="0"/>
          <c:showVal val="0"/>
          <c:showCatName val="0"/>
          <c:showSerName val="0"/>
          <c:showPercent val="0"/>
          <c:showBubbleSize val="0"/>
        </c:dLbls>
        <c:gapWidth val="32"/>
        <c:axId val="543098352"/>
        <c:axId val="687371808"/>
      </c:barChart>
      <c:catAx>
        <c:axId val="54309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7371808"/>
        <c:crosses val="autoZero"/>
        <c:auto val="1"/>
        <c:lblAlgn val="ctr"/>
        <c:lblOffset val="100"/>
        <c:noMultiLvlLbl val="0"/>
      </c:catAx>
      <c:valAx>
        <c:axId val="687371808"/>
        <c:scaling>
          <c:orientation val="minMax"/>
        </c:scaling>
        <c:delete val="0"/>
        <c:axPos val="b"/>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30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'Policy select backend'!$S$52</c:f>
          <c:strCache>
            <c:ptCount val="1"/>
            <c:pt idx="0">
              <c:v>by FCV Status</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cat>
            <c:strRef>
              <c:f>'Policy select backend'!$F$52:$F$54</c:f>
              <c:strCache>
                <c:ptCount val="3"/>
                <c:pt idx="0">
                  <c:v>FCV</c:v>
                </c:pt>
                <c:pt idx="1">
                  <c:v>Non-FCV</c:v>
                </c:pt>
                <c:pt idx="2">
                  <c:v>Selected Sample</c:v>
                </c:pt>
              </c:strCache>
            </c:strRef>
          </c:cat>
          <c:val>
            <c:numRef>
              <c:f>[0]!FCV_added</c:f>
              <c:numCache>
                <c:formatCode>General</c:formatCode>
                <c:ptCount val="3"/>
                <c:pt idx="0">
                  <c:v>32.78</c:v>
                </c:pt>
                <c:pt idx="1">
                  <c:v>31.41</c:v>
                </c:pt>
                <c:pt idx="2">
                  <c:v>32.78</c:v>
                </c:pt>
              </c:numCache>
            </c:numRef>
          </c:val>
          <c:extLst>
            <c:ext xmlns:c16="http://schemas.microsoft.com/office/drawing/2014/chart" uri="{C3380CC4-5D6E-409C-BE32-E72D297353CC}">
              <c16:uniqueId val="{00000000-0183-4B9A-8A31-37BE780E277F}"/>
            </c:ext>
          </c:extLst>
        </c:ser>
        <c:dLbls>
          <c:showLegendKey val="0"/>
          <c:showVal val="0"/>
          <c:showCatName val="0"/>
          <c:showSerName val="0"/>
          <c:showPercent val="0"/>
          <c:showBubbleSize val="0"/>
        </c:dLbls>
        <c:gapWidth val="40"/>
        <c:overlap val="-27"/>
        <c:axId val="543098352"/>
        <c:axId val="687371808"/>
      </c:barChart>
      <c:catAx>
        <c:axId val="5430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87371808"/>
        <c:crosses val="autoZero"/>
        <c:auto val="1"/>
        <c:lblAlgn val="ctr"/>
        <c:lblOffset val="100"/>
        <c:noMultiLvlLbl val="0"/>
      </c:catAx>
      <c:valAx>
        <c:axId val="687371808"/>
        <c:scaling>
          <c:orientation val="minMax"/>
        </c:scaling>
        <c:delete val="0"/>
        <c:axPos val="l"/>
        <c:majorGridlines>
          <c:spPr>
            <a:ln w="6350" cap="flat" cmpd="sng" algn="ctr">
              <a:solidFill>
                <a:schemeClr val="tx1">
                  <a:lumMod val="15000"/>
                  <a:lumOff val="85000"/>
                </a:schemeClr>
              </a:solidFill>
              <a:prstDash val="dash"/>
              <a:round/>
            </a:ln>
            <a:effectLst/>
          </c:spPr>
        </c:majorGridlines>
        <c:title>
          <c:tx>
            <c:strRef>
              <c:f>'Policy select backend'!$E$9</c:f>
              <c:strCache>
                <c:ptCount val="1"/>
                <c:pt idx="0">
                  <c:v>% of total policies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30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solidFill>
                  <a:sysClr val="windowText" lastClr="000000"/>
                </a:solidFill>
              </a:rPr>
              <a:t>GDP (% change)</a:t>
            </a:r>
          </a:p>
          <a:p>
            <a:pPr>
              <a:defRPr sz="900">
                <a:solidFill>
                  <a:sysClr val="windowText" lastClr="000000"/>
                </a:solidFill>
              </a:defRPr>
            </a:pPr>
            <a:endParaRPr lang="en-US" sz="900">
              <a:solidFill>
                <a:sysClr val="windowText" lastClr="000000"/>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backend'!$B$7</c:f>
              <c:strCache>
                <c:ptCount val="1"/>
                <c:pt idx="0">
                  <c:v>GDP change</c:v>
                </c:pt>
              </c:strCache>
            </c:strRef>
          </c:cat>
          <c:val>
            <c:numRef>
              <c:extLst>
                <c:ext xmlns:c15="http://schemas.microsoft.com/office/drawing/2012/chart" uri="{02D57815-91ED-43cb-92C2-25804820EDAC}">
                  <c15:fullRef>
                    <c15:sqref>'Performance within backend'!$B$9:$D$9</c15:sqref>
                  </c15:fullRef>
                </c:ext>
              </c:extLst>
              <c:f>'Performance within backend'!$B$9</c:f>
              <c:numCache>
                <c:formatCode>General</c:formatCode>
                <c:ptCount val="1"/>
                <c:pt idx="0">
                  <c:v>-3.9200000000000004</c:v>
                </c:pt>
              </c:numCache>
            </c:numRef>
          </c:val>
          <c:extLst>
            <c:ext xmlns:c16="http://schemas.microsoft.com/office/drawing/2014/chart" uri="{C3380CC4-5D6E-409C-BE32-E72D297353CC}">
              <c16:uniqueId val="{00000000-997E-49C8-A4B6-E640BABFE402}"/>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backend'!$B$7</c:f>
              <c:strCache>
                <c:ptCount val="1"/>
                <c:pt idx="0">
                  <c:v>GDP change</c:v>
                </c:pt>
              </c:strCache>
            </c:strRef>
          </c:cat>
          <c:val>
            <c:numRef>
              <c:extLst>
                <c:ext xmlns:c15="http://schemas.microsoft.com/office/drawing/2012/chart" uri="{02D57815-91ED-43cb-92C2-25804820EDAC}">
                  <c15:fullRef>
                    <c15:sqref>'Performance within backend'!$B$10:$D$10</c15:sqref>
                  </c15:fullRef>
                </c:ext>
              </c:extLst>
              <c:f>'Performance within backend'!$B$10</c:f>
              <c:numCache>
                <c:formatCode>General</c:formatCode>
                <c:ptCount val="1"/>
                <c:pt idx="0">
                  <c:v>-5.4700000000000006</c:v>
                </c:pt>
              </c:numCache>
            </c:numRef>
          </c:val>
          <c:extLst>
            <c:ext xmlns:c16="http://schemas.microsoft.com/office/drawing/2014/chart" uri="{C3380CC4-5D6E-409C-BE32-E72D297353CC}">
              <c16:uniqueId val="{00000001-997E-49C8-A4B6-E640BABFE402}"/>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109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Primary Fiscal Balance (%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backend'!$C$7</c:f>
              <c:strCache>
                <c:ptCount val="1"/>
                <c:pt idx="0">
                  <c:v>Fiscal Balance</c:v>
                </c:pt>
              </c:strCache>
            </c:strRef>
          </c:cat>
          <c:val>
            <c:numRef>
              <c:extLst>
                <c:ext xmlns:c15="http://schemas.microsoft.com/office/drawing/2012/chart" uri="{02D57815-91ED-43cb-92C2-25804820EDAC}">
                  <c15:fullRef>
                    <c15:sqref>'Performance within backend'!$B$9:$D$9</c15:sqref>
                  </c15:fullRef>
                </c:ext>
              </c:extLst>
              <c:f>'Performance within backend'!$C$9</c:f>
              <c:numCache>
                <c:formatCode>General</c:formatCode>
                <c:ptCount val="1"/>
                <c:pt idx="0">
                  <c:v>-3.9024999999999999</c:v>
                </c:pt>
              </c:numCache>
            </c:numRef>
          </c:val>
          <c:extLst>
            <c:ext xmlns:c16="http://schemas.microsoft.com/office/drawing/2014/chart" uri="{C3380CC4-5D6E-409C-BE32-E72D297353CC}">
              <c16:uniqueId val="{00000000-D8E0-4553-B105-42699237AC40}"/>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backend'!$C$7</c:f>
              <c:strCache>
                <c:ptCount val="1"/>
                <c:pt idx="0">
                  <c:v>Fiscal Balance</c:v>
                </c:pt>
              </c:strCache>
            </c:strRef>
          </c:cat>
          <c:val>
            <c:numRef>
              <c:extLst>
                <c:ext xmlns:c15="http://schemas.microsoft.com/office/drawing/2012/chart" uri="{02D57815-91ED-43cb-92C2-25804820EDAC}">
                  <c15:fullRef>
                    <c15:sqref>'Performance within backend'!$B$10:$D$10</c15:sqref>
                  </c15:fullRef>
                </c:ext>
              </c:extLst>
              <c:f>'Performance within backend'!$C$10</c:f>
              <c:numCache>
                <c:formatCode>General</c:formatCode>
                <c:ptCount val="1"/>
                <c:pt idx="0">
                  <c:v>-4.0649999999999995</c:v>
                </c:pt>
              </c:numCache>
            </c:numRef>
          </c:val>
          <c:extLst>
            <c:ext xmlns:c16="http://schemas.microsoft.com/office/drawing/2014/chart" uri="{C3380CC4-5D6E-409C-BE32-E72D297353CC}">
              <c16:uniqueId val="{00000001-D8E0-4553-B105-42699237AC40}"/>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109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General Government Debt (%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backend'!$B$9:$D$9</c15:sqref>
                  </c15:fullRef>
                </c:ext>
              </c:extLst>
              <c:f>'Performance within backend'!$D$9</c:f>
              <c:numCache>
                <c:formatCode>General</c:formatCode>
                <c:ptCount val="1"/>
                <c:pt idx="0">
                  <c:v>51.797499999999999</c:v>
                </c:pt>
              </c:numCache>
            </c:numRef>
          </c:val>
          <c:extLst>
            <c:ext xmlns:c16="http://schemas.microsoft.com/office/drawing/2014/chart" uri="{C3380CC4-5D6E-409C-BE32-E72D297353CC}">
              <c16:uniqueId val="{00000000-A291-4657-9E8E-E93BDB7CA40A}"/>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backend'!$B$10:$D$10</c15:sqref>
                  </c15:fullRef>
                </c:ext>
              </c:extLst>
              <c:f>'Performance within backend'!$D$10</c:f>
              <c:numCache>
                <c:formatCode>General</c:formatCode>
                <c:ptCount val="1"/>
                <c:pt idx="0">
                  <c:v>55.234999999999999</c:v>
                </c:pt>
              </c:numCache>
            </c:numRef>
          </c:val>
          <c:extLst>
            <c:ext xmlns:c16="http://schemas.microsoft.com/office/drawing/2014/chart" uri="{C3380CC4-5D6E-409C-BE32-E72D297353CC}">
              <c16:uniqueId val="{00000001-A291-4657-9E8E-E93BDB7CA40A}"/>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109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Dimensions of Fiscal Policy - Scores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115012590431274"/>
          <c:y val="0.26923729796933277"/>
          <c:w val="0.39953102778452254"/>
          <c:h val="0.62332764193949441"/>
        </c:manualLayout>
      </c:layout>
      <c:radarChart>
        <c:radarStyle val="marker"/>
        <c:varyColors val="0"/>
        <c:ser>
          <c:idx val="1"/>
          <c:order val="0"/>
          <c:tx>
            <c:v>Comparator</c:v>
          </c:tx>
          <c:spPr>
            <a:ln w="28575" cap="rnd">
              <a:solidFill>
                <a:srgbClr val="C00000"/>
              </a:solidFill>
              <a:round/>
            </a:ln>
            <a:effectLst/>
          </c:spPr>
          <c:marker>
            <c:symbol val="none"/>
          </c:marker>
          <c:cat>
            <c:strRef>
              <c:f>'Performance within backend'!$A$24:$I$24</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backend'!$A$26:$I$26</c:f>
              <c:numCache>
                <c:formatCode>General</c:formatCode>
                <c:ptCount val="9"/>
                <c:pt idx="0">
                  <c:v>0.69028871391076119</c:v>
                </c:pt>
                <c:pt idx="1">
                  <c:v>0.98974358974358978</c:v>
                </c:pt>
                <c:pt idx="2">
                  <c:v>0.61111111111111116</c:v>
                </c:pt>
                <c:pt idx="3">
                  <c:v>0.4128686327077748</c:v>
                </c:pt>
                <c:pt idx="4">
                  <c:v>0.56498673740053051</c:v>
                </c:pt>
                <c:pt idx="5">
                  <c:v>0.84776902887139105</c:v>
                </c:pt>
                <c:pt idx="6">
                  <c:v>0.83116883116883122</c:v>
                </c:pt>
                <c:pt idx="7">
                  <c:v>0.62816901408450709</c:v>
                </c:pt>
                <c:pt idx="8">
                  <c:v>0.99742930591259638</c:v>
                </c:pt>
              </c:numCache>
            </c:numRef>
          </c:val>
          <c:extLst>
            <c:ext xmlns:c16="http://schemas.microsoft.com/office/drawing/2014/chart" uri="{C3380CC4-5D6E-409C-BE32-E72D297353CC}">
              <c16:uniqueId val="{00000000-6A3F-453E-A0FA-D8D05A307DF3}"/>
            </c:ext>
          </c:extLst>
        </c:ser>
        <c:ser>
          <c:idx val="0"/>
          <c:order val="1"/>
          <c:tx>
            <c:v>Selected Sample</c:v>
          </c:tx>
          <c:spPr>
            <a:ln w="28575" cap="rnd">
              <a:solidFill>
                <a:schemeClr val="accent1">
                  <a:lumMod val="75000"/>
                </a:schemeClr>
              </a:solidFill>
              <a:round/>
            </a:ln>
            <a:effectLst/>
          </c:spPr>
          <c:marker>
            <c:symbol val="none"/>
          </c:marker>
          <c:cat>
            <c:strRef>
              <c:f>'Performance within backend'!$A$24:$I$24</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backend'!$A$25:$I$25</c:f>
              <c:numCache>
                <c:formatCode>General</c:formatCode>
                <c:ptCount val="9"/>
                <c:pt idx="0">
                  <c:v>0.74622356495468278</c:v>
                </c:pt>
                <c:pt idx="1">
                  <c:v>0.98813056379821962</c:v>
                </c:pt>
                <c:pt idx="2">
                  <c:v>0.60298507462686568</c:v>
                </c:pt>
                <c:pt idx="3">
                  <c:v>0.38837920489296635</c:v>
                </c:pt>
                <c:pt idx="4">
                  <c:v>0.57894736842105265</c:v>
                </c:pt>
                <c:pt idx="5">
                  <c:v>0.84403669724770647</c:v>
                </c:pt>
                <c:pt idx="6">
                  <c:v>0.82634730538922152</c:v>
                </c:pt>
                <c:pt idx="7">
                  <c:v>0.67218543046357615</c:v>
                </c:pt>
                <c:pt idx="8">
                  <c:v>0.99705014749262533</c:v>
                </c:pt>
              </c:numCache>
            </c:numRef>
          </c:val>
          <c:extLst>
            <c:ext xmlns:c16="http://schemas.microsoft.com/office/drawing/2014/chart" uri="{C3380CC4-5D6E-409C-BE32-E72D297353CC}">
              <c16:uniqueId val="{00000001-6A3F-453E-A0FA-D8D05A307DF3}"/>
            </c:ext>
          </c:extLst>
        </c:ser>
        <c:dLbls>
          <c:showLegendKey val="0"/>
          <c:showVal val="0"/>
          <c:showCatName val="0"/>
          <c:showSerName val="0"/>
          <c:showPercent val="0"/>
          <c:showBubbleSize val="0"/>
        </c:dLbls>
        <c:axId val="1767512255"/>
        <c:axId val="275888719"/>
      </c:radarChart>
      <c:catAx>
        <c:axId val="17675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75888719"/>
        <c:crosses val="autoZero"/>
        <c:auto val="1"/>
        <c:lblAlgn val="ctr"/>
        <c:lblOffset val="100"/>
        <c:noMultiLvlLbl val="0"/>
      </c:catAx>
      <c:valAx>
        <c:axId val="275888719"/>
        <c:scaling>
          <c:orientation val="minMax"/>
          <c:max val="1"/>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6751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t>Fiscal Balance</a:t>
            </a:r>
          </a:p>
          <a:p>
            <a:pPr>
              <a:defRPr sz="900">
                <a:solidFill>
                  <a:sysClr val="windowText" lastClr="000000"/>
                </a:solidFill>
              </a:defRPr>
            </a:pPr>
            <a:r>
              <a:rPr lang="en-US" sz="900"/>
              <a:t>(% of GDP)</a:t>
            </a: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'Performance within backend'!$C$16</c:f>
              <c:strCache>
                <c:ptCount val="1"/>
                <c:pt idx="0">
                  <c:v>Sample</c:v>
                </c:pt>
              </c:strCache>
            </c:strRef>
          </c:tx>
          <c:spPr>
            <a:solidFill>
              <a:schemeClr val="accent5">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backend'!$B$9:$D$9</c15:sqref>
                  </c15:fullRef>
                </c:ext>
              </c:extLst>
              <c:f>'Performance within backend'!$D$9</c:f>
              <c:numCache>
                <c:formatCode>General</c:formatCode>
                <c:ptCount val="1"/>
                <c:pt idx="0">
                  <c:v>51.797499999999999</c:v>
                </c:pt>
              </c:numCache>
            </c:numRef>
          </c:val>
          <c:extLst>
            <c:ext xmlns:c16="http://schemas.microsoft.com/office/drawing/2014/chart" uri="{C3380CC4-5D6E-409C-BE32-E72D297353CC}">
              <c16:uniqueId val="{00000000-BAB9-4C00-8EE1-0951C18872E3}"/>
            </c:ext>
          </c:extLst>
        </c:ser>
        <c:ser>
          <c:idx val="1"/>
          <c:order val="1"/>
          <c:tx>
            <c:v>World Average</c:v>
          </c:tx>
          <c:spPr>
            <a:solidFill>
              <a:schemeClr val="accent2">
                <a:lumMod val="50000"/>
              </a:schemeClr>
            </a:solidFill>
            <a:ln>
              <a:noFill/>
            </a:ln>
            <a:effectLst/>
          </c:spPr>
          <c:invertIfNegative val="0"/>
          <c:cat>
            <c:strRef>
              <c:extLst>
                <c:ext xmlns:c15="http://schemas.microsoft.com/office/drawing/2012/chart" uri="{02D57815-91ED-43cb-92C2-25804820EDAC}">
                  <c15:fullRef>
                    <c15:sqref>'Performance within backend'!$B$7:$D$7</c15:sqref>
                  </c15:fullRef>
                </c:ext>
              </c:extLst>
              <c:f>'Performance within backend'!$D$7</c:f>
              <c:strCache>
                <c:ptCount val="1"/>
                <c:pt idx="0">
                  <c:v>Debt</c:v>
                </c:pt>
              </c:strCache>
            </c:strRef>
          </c:cat>
          <c:val>
            <c:numRef>
              <c:extLst>
                <c:ext xmlns:c15="http://schemas.microsoft.com/office/drawing/2012/chart" uri="{02D57815-91ED-43cb-92C2-25804820EDAC}">
                  <c15:fullRef>
                    <c15:sqref>'Performance within backend'!$B$10:$D$10</c15:sqref>
                  </c15:fullRef>
                </c:ext>
              </c:extLst>
              <c:f>'Performance within backend'!$D$10</c:f>
              <c:numCache>
                <c:formatCode>General</c:formatCode>
                <c:ptCount val="1"/>
                <c:pt idx="0">
                  <c:v>55.234999999999999</c:v>
                </c:pt>
              </c:numCache>
            </c:numRef>
          </c:val>
          <c:extLst>
            <c:ext xmlns:c16="http://schemas.microsoft.com/office/drawing/2014/chart" uri="{C3380CC4-5D6E-409C-BE32-E72D297353CC}">
              <c16:uniqueId val="{00000001-BAB9-4C00-8EE1-0951C18872E3}"/>
            </c:ext>
          </c:extLst>
        </c:ser>
        <c:dLbls>
          <c:showLegendKey val="0"/>
          <c:showVal val="0"/>
          <c:showCatName val="0"/>
          <c:showSerName val="0"/>
          <c:showPercent val="0"/>
          <c:showBubbleSize val="0"/>
        </c:dLbls>
        <c:gapWidth val="32"/>
        <c:axId val="21098639"/>
        <c:axId val="1243549167"/>
      </c:barChart>
      <c:catAx>
        <c:axId val="21098639"/>
        <c:scaling>
          <c:orientation val="minMax"/>
        </c:scaling>
        <c:delete val="1"/>
        <c:axPos val="b"/>
        <c:numFmt formatCode="General" sourceLinked="1"/>
        <c:majorTickMark val="none"/>
        <c:minorTickMark val="none"/>
        <c:tickLblPos val="nextTo"/>
        <c:crossAx val="1243549167"/>
        <c:crosses val="autoZero"/>
        <c:auto val="1"/>
        <c:lblAlgn val="ctr"/>
        <c:lblOffset val="100"/>
        <c:noMultiLvlLbl val="0"/>
      </c:catAx>
      <c:valAx>
        <c:axId val="124354916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109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Dimensions</a:t>
            </a:r>
            <a:r>
              <a:rPr lang="en-US" b="1" baseline="0">
                <a:solidFill>
                  <a:sysClr val="windowText" lastClr="000000"/>
                </a:solidFill>
              </a:rPr>
              <a:t> of Fiscal Policy - Scores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233814523184604"/>
          <c:y val="0.22691783318751818"/>
          <c:w val="0.40197659667541552"/>
          <c:h val="0.6699609944590259"/>
        </c:manualLayout>
      </c:layout>
      <c:radarChart>
        <c:radarStyle val="marker"/>
        <c:varyColors val="0"/>
        <c:ser>
          <c:idx val="0"/>
          <c:order val="0"/>
          <c:spPr>
            <a:ln w="28575" cap="rnd">
              <a:solidFill>
                <a:schemeClr val="accent5">
                  <a:lumMod val="50000"/>
                </a:schemeClr>
              </a:solidFill>
              <a:round/>
            </a:ln>
            <a:effectLst/>
          </c:spPr>
          <c:marker>
            <c:symbol val="none"/>
          </c:marker>
          <c:cat>
            <c:strRef>
              <c:f>'Performance within backend'!$B$2:$J$2</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'Performance within backend'!$B$4:$J$4</c:f>
              <c:numCache>
                <c:formatCode>General</c:formatCode>
                <c:ptCount val="9"/>
                <c:pt idx="0">
                  <c:v>0.74622356495468278</c:v>
                </c:pt>
                <c:pt idx="1">
                  <c:v>0.98813056379821962</c:v>
                </c:pt>
                <c:pt idx="2">
                  <c:v>0.60298507462686568</c:v>
                </c:pt>
                <c:pt idx="3">
                  <c:v>0.38837920489296635</c:v>
                </c:pt>
                <c:pt idx="4">
                  <c:v>0.57894736842105265</c:v>
                </c:pt>
                <c:pt idx="5">
                  <c:v>0.84403669724770647</c:v>
                </c:pt>
                <c:pt idx="6">
                  <c:v>0.82634730538922152</c:v>
                </c:pt>
                <c:pt idx="7">
                  <c:v>0.67218543046357615</c:v>
                </c:pt>
                <c:pt idx="8">
                  <c:v>0.99705014749262533</c:v>
                </c:pt>
              </c:numCache>
            </c:numRef>
          </c:val>
          <c:extLst>
            <c:ext xmlns:c16="http://schemas.microsoft.com/office/drawing/2014/chart" uri="{C3380CC4-5D6E-409C-BE32-E72D297353CC}">
              <c16:uniqueId val="{00000000-A04F-4439-9418-F3150EA77440}"/>
            </c:ext>
          </c:extLst>
        </c:ser>
        <c:dLbls>
          <c:showLegendKey val="0"/>
          <c:showVal val="0"/>
          <c:showCatName val="0"/>
          <c:showSerName val="0"/>
          <c:showPercent val="0"/>
          <c:showBubbleSize val="0"/>
        </c:dLbls>
        <c:axId val="126060863"/>
        <c:axId val="17729615"/>
      </c:radarChart>
      <c:catAx>
        <c:axId val="1260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729615"/>
        <c:crosses val="autoZero"/>
        <c:auto val="1"/>
        <c:lblAlgn val="ctr"/>
        <c:lblOffset val="100"/>
        <c:noMultiLvlLbl val="0"/>
      </c:catAx>
      <c:valAx>
        <c:axId val="17729615"/>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0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Lending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'Performance across backend'!$G$18:$G$21</c:f>
              <c:strCache>
                <c:ptCount val="4"/>
                <c:pt idx="0">
                  <c:v>IDA/Blend</c:v>
                </c:pt>
                <c:pt idx="1">
                  <c:v>IBRD</c:v>
                </c:pt>
                <c:pt idx="2">
                  <c:v>Non IDA/IBRD</c:v>
                </c:pt>
                <c:pt idx="3">
                  <c:v>Selected Sample</c:v>
                </c:pt>
              </c:strCache>
            </c:strRef>
          </c:cat>
          <c:val>
            <c:numRef>
              <c:f>[0]!Lending_scores</c:f>
              <c:numCache>
                <c:formatCode>General</c:formatCode>
                <c:ptCount val="4"/>
                <c:pt idx="0">
                  <c:v>0.75120772946859904</c:v>
                </c:pt>
                <c:pt idx="1">
                  <c:v>0.81428571428571428</c:v>
                </c:pt>
                <c:pt idx="2">
                  <c:v>0.84776902887139105</c:v>
                </c:pt>
                <c:pt idx="3">
                  <c:v>0.84403669724770647</c:v>
                </c:pt>
              </c:numCache>
            </c:numRef>
          </c:val>
          <c:extLst>
            <c:ext xmlns:c16="http://schemas.microsoft.com/office/drawing/2014/chart" uri="{C3380CC4-5D6E-409C-BE32-E72D297353CC}">
              <c16:uniqueId val="{00000000-A371-41ED-81A0-62FB1E8218BF}"/>
            </c:ext>
          </c:extLst>
        </c:ser>
        <c:dLbls>
          <c:showLegendKey val="0"/>
          <c:showVal val="0"/>
          <c:showCatName val="0"/>
          <c:showSerName val="0"/>
          <c:showPercent val="0"/>
          <c:showBubbleSize val="0"/>
        </c:dLbls>
        <c:gapWidth val="32"/>
        <c:overlap val="-27"/>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0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cat>
            <c:strRef>
              <c:f>'Performance across backend'!$E$24:$E$28</c:f>
              <c:strCache>
                <c:ptCount val="5"/>
                <c:pt idx="0">
                  <c:v>LIC</c:v>
                </c:pt>
                <c:pt idx="1">
                  <c:v>LMIC</c:v>
                </c:pt>
                <c:pt idx="2">
                  <c:v>UMIC</c:v>
                </c:pt>
                <c:pt idx="3">
                  <c:v>HIC</c:v>
                </c:pt>
                <c:pt idx="4">
                  <c:v>Selected Sample</c:v>
                </c:pt>
              </c:strCache>
            </c:strRef>
          </c:cat>
          <c:val>
            <c:numRef>
              <c:f>[0]!Income_scores</c:f>
              <c:numCache>
                <c:formatCode>General</c:formatCode>
                <c:ptCount val="5"/>
                <c:pt idx="0">
                  <c:v>0.77419354838709675</c:v>
                </c:pt>
                <c:pt idx="1">
                  <c:v>0.76225490196078427</c:v>
                </c:pt>
                <c:pt idx="2">
                  <c:v>0.79863481228668942</c:v>
                </c:pt>
                <c:pt idx="3">
                  <c:v>0.84864300626304801</c:v>
                </c:pt>
                <c:pt idx="4">
                  <c:v>0.84403669724770647</c:v>
                </c:pt>
              </c:numCache>
            </c:numRef>
          </c:val>
          <c:extLst>
            <c:ext xmlns:c16="http://schemas.microsoft.com/office/drawing/2014/chart" uri="{C3380CC4-5D6E-409C-BE32-E72D297353CC}">
              <c16:uniqueId val="{00000000-8153-472B-9C9A-B3165C9A7281}"/>
            </c:ext>
          </c:extLst>
        </c:ser>
        <c:dLbls>
          <c:showLegendKey val="0"/>
          <c:showVal val="0"/>
          <c:showCatName val="0"/>
          <c:showSerName val="0"/>
          <c:showPercent val="0"/>
          <c:showBubbleSize val="0"/>
        </c:dLbls>
        <c:gapWidth val="32"/>
        <c:overlap val="-27"/>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0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cat>
            <c:strRef>
              <c:f>'Performance across backend'!$E$30:$E$37</c:f>
              <c:strCache>
                <c:ptCount val="8"/>
                <c:pt idx="0">
                  <c:v>SSA</c:v>
                </c:pt>
                <c:pt idx="1">
                  <c:v>SA</c:v>
                </c:pt>
                <c:pt idx="2">
                  <c:v>NA</c:v>
                </c:pt>
                <c:pt idx="3">
                  <c:v>MENA</c:v>
                </c:pt>
                <c:pt idx="4">
                  <c:v>LAC</c:v>
                </c:pt>
                <c:pt idx="5">
                  <c:v>ECA</c:v>
                </c:pt>
                <c:pt idx="6">
                  <c:v>EAP</c:v>
                </c:pt>
                <c:pt idx="7">
                  <c:v>Sample</c:v>
                </c:pt>
              </c:strCache>
            </c:strRef>
          </c:cat>
          <c:val>
            <c:numRef>
              <c:f>[0]!Regions_scores</c:f>
              <c:numCache>
                <c:formatCode>General</c:formatCode>
                <c:ptCount val="8"/>
                <c:pt idx="0">
                  <c:v>0.73867595818815335</c:v>
                </c:pt>
                <c:pt idx="1">
                  <c:v>0.83529411764705885</c:v>
                </c:pt>
                <c:pt idx="2">
                  <c:v>0.84210526315789469</c:v>
                </c:pt>
                <c:pt idx="3">
                  <c:v>0.81751824817518248</c:v>
                </c:pt>
                <c:pt idx="4">
                  <c:v>0.82162162162162167</c:v>
                </c:pt>
                <c:pt idx="5">
                  <c:v>0.84280532043530831</c:v>
                </c:pt>
                <c:pt idx="6">
                  <c:v>0.7795527156549521</c:v>
                </c:pt>
                <c:pt idx="7">
                  <c:v>0.84403669724770647</c:v>
                </c:pt>
              </c:numCache>
            </c:numRef>
          </c:val>
          <c:extLst>
            <c:ext xmlns:c16="http://schemas.microsoft.com/office/drawing/2014/chart" uri="{C3380CC4-5D6E-409C-BE32-E72D297353CC}">
              <c16:uniqueId val="{00000000-26F8-47D1-9524-15EDBF72B996}"/>
            </c:ext>
          </c:extLst>
        </c:ser>
        <c:dLbls>
          <c:showLegendKey val="0"/>
          <c:showVal val="0"/>
          <c:showCatName val="0"/>
          <c:showSerName val="0"/>
          <c:showPercent val="0"/>
          <c:showBubbleSize val="0"/>
        </c:dLbls>
        <c:gapWidth val="32"/>
        <c:axId val="1570338047"/>
        <c:axId val="23767727"/>
      </c:barChart>
      <c:catAx>
        <c:axId val="157033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767727"/>
        <c:crosses val="autoZero"/>
        <c:auto val="1"/>
        <c:lblAlgn val="ctr"/>
        <c:lblOffset val="100"/>
        <c:noMultiLvlLbl val="0"/>
      </c:catAx>
      <c:valAx>
        <c:axId val="23767727"/>
        <c:scaling>
          <c:orientation val="minMax"/>
        </c:scaling>
        <c:delete val="0"/>
        <c:axPos val="b"/>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0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by FCV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rgbClr val="C00000"/>
            </a:solidFill>
            <a:ln>
              <a:noFill/>
            </a:ln>
            <a:effectLst/>
          </c:spPr>
          <c:invertIfNegative val="0"/>
          <c:cat>
            <c:strRef>
              <c:f>'Performance across backend'!$E$39:$E$41</c:f>
              <c:strCache>
                <c:ptCount val="3"/>
                <c:pt idx="0">
                  <c:v>FCV</c:v>
                </c:pt>
                <c:pt idx="1">
                  <c:v>Non-FCV</c:v>
                </c:pt>
                <c:pt idx="2">
                  <c:v>Selected Sample</c:v>
                </c:pt>
              </c:strCache>
            </c:strRef>
          </c:cat>
          <c:val>
            <c:numRef>
              <c:f>[0]!FCV_Scores</c:f>
              <c:numCache>
                <c:formatCode>General</c:formatCode>
                <c:ptCount val="3"/>
                <c:pt idx="0">
                  <c:v>0.84403669724770647</c:v>
                </c:pt>
                <c:pt idx="1">
                  <c:v>0.80731846769582616</c:v>
                </c:pt>
                <c:pt idx="2">
                  <c:v>0.84403669724770647</c:v>
                </c:pt>
              </c:numCache>
            </c:numRef>
          </c:val>
          <c:extLst>
            <c:ext xmlns:c16="http://schemas.microsoft.com/office/drawing/2014/chart" uri="{C3380CC4-5D6E-409C-BE32-E72D297353CC}">
              <c16:uniqueId val="{00000000-FD12-4BE2-BA34-E84321596949}"/>
            </c:ext>
          </c:extLst>
        </c:ser>
        <c:dLbls>
          <c:showLegendKey val="0"/>
          <c:showVal val="0"/>
          <c:showCatName val="0"/>
          <c:showSerName val="0"/>
          <c:showPercent val="0"/>
          <c:showBubbleSize val="0"/>
        </c:dLbls>
        <c:gapWidth val="50"/>
        <c:overlap val="-15"/>
        <c:axId val="1570338047"/>
        <c:axId val="23767727"/>
      </c:barChart>
      <c:catAx>
        <c:axId val="15703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767727"/>
        <c:crosses val="autoZero"/>
        <c:auto val="1"/>
        <c:lblAlgn val="ctr"/>
        <c:lblOffset val="100"/>
        <c:noMultiLvlLbl val="0"/>
      </c:catAx>
      <c:valAx>
        <c:axId val="23767727"/>
        <c:scaling>
          <c:orientation val="minMax"/>
        </c:scaling>
        <c:delete val="0"/>
        <c:axPos val="l"/>
        <c:majorGridlines>
          <c:spPr>
            <a:ln w="6350" cap="flat" cmpd="sng" algn="ctr">
              <a:solidFill>
                <a:schemeClr val="tx1">
                  <a:lumMod val="15000"/>
                  <a:lumOff val="85000"/>
                </a:schemeClr>
              </a:solidFill>
              <a:prstDash val="dash"/>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03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259042398230708"/>
          <c:y val="0.12015342004901319"/>
          <c:w val="0.35246786178825096"/>
          <c:h val="0.62282304490944151"/>
        </c:manualLayout>
      </c:layout>
      <c:radarChart>
        <c:radarStyle val="marker"/>
        <c:varyColors val="0"/>
        <c:ser>
          <c:idx val="0"/>
          <c:order val="0"/>
          <c:tx>
            <c:strRef>
              <c:f>'Perf. across Policies backend'!$J$14</c:f>
              <c:strCache>
                <c:ptCount val="1"/>
                <c:pt idx="0">
                  <c:v>Expenditure Measures for cash transfers to individuals: Supplementary ad hoc programs (n=19)</c:v>
                </c:pt>
              </c:strCache>
            </c:strRef>
          </c:tx>
          <c:spPr>
            <a:ln w="28575" cap="rnd">
              <a:solidFill>
                <a:schemeClr val="accent1">
                  <a:lumMod val="75000"/>
                </a:schemeClr>
              </a:solidFill>
              <a:round/>
            </a:ln>
            <a:effectLst/>
          </c:spPr>
          <c:marker>
            <c:symbol val="none"/>
          </c:marker>
          <c:cat>
            <c:strRef>
              <c:f>'Perf. across Policies backend'!$O$6:$W$6</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 across Policies backend'!$O$11:$W$11</c:f>
              <c:numCache>
                <c:formatCode>General</c:formatCode>
                <c:ptCount val="9"/>
                <c:pt idx="0">
                  <c:v>0.94736842105263153</c:v>
                </c:pt>
                <c:pt idx="1">
                  <c:v>1</c:v>
                </c:pt>
                <c:pt idx="2">
                  <c:v>0.73684210526315785</c:v>
                </c:pt>
                <c:pt idx="3">
                  <c:v>0.10526315789473684</c:v>
                </c:pt>
                <c:pt idx="4">
                  <c:v>0.76470588235294112</c:v>
                </c:pt>
                <c:pt idx="5">
                  <c:v>0.89473684210526316</c:v>
                </c:pt>
                <c:pt idx="6">
                  <c:v>1</c:v>
                </c:pt>
                <c:pt idx="7">
                  <c:v>0.63157894736842102</c:v>
                </c:pt>
                <c:pt idx="8">
                  <c:v>0.94736842105263153</c:v>
                </c:pt>
              </c:numCache>
            </c:numRef>
          </c:val>
          <c:extLst>
            <c:ext xmlns:c16="http://schemas.microsoft.com/office/drawing/2014/chart" uri="{C3380CC4-5D6E-409C-BE32-E72D297353CC}">
              <c16:uniqueId val="{00000000-4A26-4FEE-99E8-0D68DFCE0FDB}"/>
            </c:ext>
          </c:extLst>
        </c:ser>
        <c:ser>
          <c:idx val="1"/>
          <c:order val="1"/>
          <c:tx>
            <c:strRef>
              <c:f>'Perf. across Policies backend'!$J$15</c:f>
              <c:strCache>
                <c:ptCount val="1"/>
                <c:pt idx="0">
                  <c:v>No Selection</c:v>
                </c:pt>
              </c:strCache>
            </c:strRef>
          </c:tx>
          <c:spPr>
            <a:ln w="28575" cap="rnd">
              <a:solidFill>
                <a:schemeClr val="accent2">
                  <a:lumMod val="75000"/>
                </a:schemeClr>
              </a:solidFill>
              <a:round/>
            </a:ln>
            <a:effectLst/>
          </c:spPr>
          <c:marker>
            <c:symbol val="none"/>
          </c:marker>
          <c:cat>
            <c:strRef>
              <c:f>'Perf. across Policies backend'!$O$6:$W$6</c:f>
              <c:strCache>
                <c:ptCount val="9"/>
                <c:pt idx="0">
                  <c:v>Targetability</c:v>
                </c:pt>
                <c:pt idx="1">
                  <c:v>Speed</c:v>
                </c:pt>
                <c:pt idx="2">
                  <c:v>Abuse Resistance</c:v>
                </c:pt>
                <c:pt idx="3">
                  <c:v>Recoverability</c:v>
                </c:pt>
                <c:pt idx="4">
                  <c:v>Predictability and Cost Control</c:v>
                </c:pt>
                <c:pt idx="5">
                  <c:v>Reversibility</c:v>
                </c:pt>
                <c:pt idx="6">
                  <c:v>Scalability</c:v>
                </c:pt>
                <c:pt idx="7">
                  <c:v>Administrative Complexity</c:v>
                </c:pt>
                <c:pt idx="8">
                  <c:v>Resilience to Health Measures</c:v>
                </c:pt>
              </c:strCache>
            </c:strRef>
          </c:cat>
          <c:val>
            <c:numRef>
              <c:f>'Perf. across Policies backend'!$O$12:$W$12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4A26-4FEE-99E8-0D68DFCE0FDB}"/>
            </c:ext>
          </c:extLst>
        </c:ser>
        <c:dLbls>
          <c:showLegendKey val="0"/>
          <c:showVal val="0"/>
          <c:showCatName val="0"/>
          <c:showSerName val="0"/>
          <c:showPercent val="0"/>
          <c:showBubbleSize val="0"/>
        </c:dLbls>
        <c:axId val="1298235648"/>
        <c:axId val="409148192"/>
      </c:radarChart>
      <c:catAx>
        <c:axId val="1298235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09148192"/>
        <c:crosses val="autoZero"/>
        <c:auto val="1"/>
        <c:lblAlgn val="ctr"/>
        <c:lblOffset val="100"/>
        <c:noMultiLvlLbl val="0"/>
      </c:catAx>
      <c:valAx>
        <c:axId val="409148192"/>
        <c:scaling>
          <c:orientation val="minMax"/>
          <c:max val="1"/>
          <c:min val="0"/>
        </c:scaling>
        <c:delete val="0"/>
        <c:axPos val="l"/>
        <c:majorGridlines>
          <c:spPr>
            <a:ln w="9525" cap="flat" cmpd="sng" algn="ctr">
              <a:solidFill>
                <a:schemeClr val="tx1">
                  <a:lumMod val="15000"/>
                  <a:lumOff val="85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235648"/>
        <c:crosses val="autoZero"/>
        <c:crossBetween val="between"/>
      </c:valAx>
      <c:spPr>
        <a:noFill/>
        <a:ln>
          <a:noFill/>
        </a:ln>
        <a:effectLst/>
      </c:spPr>
    </c:plotArea>
    <c:legend>
      <c:legendPos val="b"/>
      <c:layout>
        <c:manualLayout>
          <c:xMode val="edge"/>
          <c:yMode val="edge"/>
          <c:x val="9.755773965008549E-2"/>
          <c:y val="0.81308014674961215"/>
          <c:w val="0.80488452069982896"/>
          <c:h val="0.16850364698887776"/>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Sample Select backend'!$H$9" lockText="1"/>
</file>

<file path=xl/ctrlProps/ctrlProp2.xml><?xml version="1.0" encoding="utf-8"?>
<formControlPr xmlns="http://schemas.microsoft.com/office/spreadsheetml/2009/9/main" objectType="Drop" dropStyle="combo" dx="31" fmlaLink="'Sample Select backend'!$B$2" fmlaRange="'Sample Select backend'!$B$3:$B$10" sel="1" val="0"/>
</file>

<file path=xl/ctrlProps/ctrlProp3.xml><?xml version="1.0" encoding="utf-8"?>
<formControlPr xmlns="http://schemas.microsoft.com/office/spreadsheetml/2009/9/main" objectType="Drop" dropLines="5" dropStyle="combo" dx="31" fmlaLink="'Sample Select backend'!$E$2" fmlaRange="'Sample Select backend'!$E$3:$E$7" sel="1" val="0"/>
</file>

<file path=xl/ctrlProps/ctrlProp4.xml><?xml version="1.0" encoding="utf-8"?>
<formControlPr xmlns="http://schemas.microsoft.com/office/spreadsheetml/2009/9/main" objectType="Drop" dropLines="4" dropStyle="combo" dx="31" fmlaLink="'Sample Select backend'!$H$2" fmlaRange="'Sample Select backend'!$H$3:$H$6" sel="1" val="0"/>
</file>

<file path=xl/ctrlProps/ctrlProp5.xml><?xml version="1.0" encoding="utf-8"?>
<formControlPr xmlns="http://schemas.microsoft.com/office/spreadsheetml/2009/9/main" objectType="Drop" dropLines="10" dropStyle="combo" dx="31" fmlaLink="'Sample Select backend'!$L$2" fmlaRange="'Sample Select backend'!$L$3:$L$205" sel="1" val="0"/>
</file>

<file path=xl/ctrlProps/ctrlProp6.xml><?xml version="1.0" encoding="utf-8"?>
<formControlPr xmlns="http://schemas.microsoft.com/office/spreadsheetml/2009/9/main" objectType="Drop" dropLines="11" dropStyle="combo" dx="31" fmlaLink="'Policy select backend'!$C$30" fmlaRange="'Policy select backend'!$C$31:$C$41" sel="2" val="0"/>
</file>

<file path=xl/ctrlProps/ctrlProp7.xml><?xml version="1.0" encoding="utf-8"?>
<formControlPr xmlns="http://schemas.microsoft.com/office/spreadsheetml/2009/9/main" objectType="Drop" dropLines="20" dropStyle="combo" dx="31" fmlaLink="'Policy select backend'!$AE$7" fmlaRange="'Policy select backend'!$AE$8:$AE$51" sel="1" val="0"/>
</file>

<file path=xl/ctrlProps/ctrlProp8.xml><?xml version="1.0" encoding="utf-8"?>
<formControlPr xmlns="http://schemas.microsoft.com/office/spreadsheetml/2009/9/main" objectType="Drop" dropLines="2" dropStyle="combo" dx="31" fmlaLink="'Policy select backend'!$C$9" fmlaRange="'Policy select backend'!$C$10:$C$11" sel="2" val="0"/>
</file>

<file path=xl/ctrlProps/ctrlProp9.xml><?xml version="1.0" encoding="utf-8"?>
<formControlPr xmlns="http://schemas.microsoft.com/office/spreadsheetml/2009/9/main" objectType="CheckBox" checked="Checked" fmlaLink="'Policy select backend'!$B$52" lockText="1"/>
</file>

<file path=xl/ctrlProps/ctrlProp10.xml><?xml version="1.0" encoding="utf-8"?>
<formControlPr xmlns="http://schemas.microsoft.com/office/spreadsheetml/2009/9/main" objectType="CheckBox" checked="Checked" fmlaLink="'Performance within backend'!$A$20" lockText="1"/>
</file>

<file path=xl/ctrlProps/ctrlProp11.xml><?xml version="1.0" encoding="utf-8"?>
<formControlPr xmlns="http://schemas.microsoft.com/office/spreadsheetml/2009/9/main" objectType="CheckBox" fmlaLink="'Sample Select backend'!$F$24" lockText="1"/>
</file>

<file path=xl/ctrlProps/ctrlProp12.xml><?xml version="1.0" encoding="utf-8"?>
<formControlPr xmlns="http://schemas.microsoft.com/office/spreadsheetml/2009/9/main" objectType="Drop" dropStyle="combo" dx="31" fmlaLink="'Sample Select backend'!$C$24" fmlaRange="'Sample Select backend'!$B$3:$B$10" sel="1" val="0"/>
</file>

<file path=xl/ctrlProps/ctrlProp13.xml><?xml version="1.0" encoding="utf-8"?>
<formControlPr xmlns="http://schemas.microsoft.com/office/spreadsheetml/2009/9/main" objectType="Drop" dropLines="5" dropStyle="combo" dx="31" fmlaLink="'Sample Select backend'!$D$24" fmlaRange="'Sample Select backend'!$E$3:$E$7" sel="1" val="0"/>
</file>

<file path=xl/ctrlProps/ctrlProp14.xml><?xml version="1.0" encoding="utf-8"?>
<formControlPr xmlns="http://schemas.microsoft.com/office/spreadsheetml/2009/9/main" objectType="Drop" dropLines="4" dropStyle="combo" dx="31" fmlaLink="'Sample Select backend'!$E$24" fmlaRange="'Sample Select backend'!$H$3:$H$6" sel="4" val="0"/>
</file>

<file path=xl/ctrlProps/ctrlProp15.xml><?xml version="1.0" encoding="utf-8"?>
<formControlPr xmlns="http://schemas.microsoft.com/office/spreadsheetml/2009/9/main" objectType="Drop" dropLines="10" dropStyle="combo" dx="31" fmlaLink="'Sample Select backend'!$G$24" fmlaRange="'Sample Select backend'!$L$3:$L$205" sel="1" val="0"/>
</file>

<file path=xl/ctrlProps/ctrlProp16.xml><?xml version="1.0" encoding="utf-8"?>
<formControlPr xmlns="http://schemas.microsoft.com/office/spreadsheetml/2009/9/main" objectType="Drop" dropLines="9" dropStyle="combo" dx="31" fmlaLink="'Performance across backend'!$B$3" fmlaRange="'Performance across backend'!$B$4:$B$12" sel="6" val="0"/>
</file>

<file path=xl/ctrlProps/ctrlProp17.xml><?xml version="1.0" encoding="utf-8"?>
<formControlPr xmlns="http://schemas.microsoft.com/office/spreadsheetml/2009/9/main" objectType="CheckBox" checked="Checked" fmlaLink="'Performance across backend'!$K$8" lockText="1"/>
</file>

<file path=xl/ctrlProps/ctrlProp18.xml><?xml version="1.0" encoding="utf-8"?>
<formControlPr xmlns="http://schemas.microsoft.com/office/spreadsheetml/2009/9/main" objectType="CheckBox" checked="Checked" fmlaLink="'Performance across backend'!$P$3" lockText="1"/>
</file>

<file path=xl/ctrlProps/ctrlProp19.xml><?xml version="1.0" encoding="utf-8"?>
<formControlPr xmlns="http://schemas.microsoft.com/office/spreadsheetml/2009/9/main" objectType="Drop" dropStyle="combo" dx="31" fmlaLink="'Perf. across Policies backend'!$C$3" fmlaRange="'Perf. across Policies backend'!$C$4:$C$50" sel="39" val="34"/>
</file>

<file path=xl/ctrlProps/ctrlProp20.xml><?xml version="1.0" encoding="utf-8"?>
<formControlPr xmlns="http://schemas.microsoft.com/office/spreadsheetml/2009/9/main" objectType="Drop" dropStyle="combo" dx="31" fmlaLink="'Perf. across Policies backend'!$D$3" fmlaRange="'Perf. across Policies backend'!$C$4:$C$50" sel="1" val="0"/>
</file>

<file path=xl/ctrlProps/ctrlProp21.xml><?xml version="1.0" encoding="utf-8"?>
<formControlPr xmlns="http://schemas.microsoft.com/office/spreadsheetml/2009/9/main" objectType="CheckBox" checked="Checked" fmlaLink="'Perf. across Policies backend'!$L$11" lockText="1"/>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image" Target="../media/image2.pn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image" Target="../media/image1.png"/><Relationship Id="rId5" Type="http://schemas.openxmlformats.org/officeDocument/2006/relationships/chart" Target="../charts/chart18.xml"/><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204611</xdr:colOff>
      <xdr:row>0</xdr:row>
      <xdr:rowOff>134058</xdr:rowOff>
    </xdr:from>
    <xdr:to>
      <xdr:col>21</xdr:col>
      <xdr:colOff>70556</xdr:colOff>
      <xdr:row>27</xdr:row>
      <xdr:rowOff>155224</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04611" y="134058"/>
          <a:ext cx="12608278" cy="4974166"/>
        </a:xfrm>
        <a:prstGeom prst="rect">
          <a:avLst/>
        </a:prstGeom>
        <a:solidFill>
          <a:sysClr val="window" lastClr="FFFFFF"/>
        </a:solidFill>
        <a:ln w="571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This dashboard tool helps the user explore fiscal measures in response to COVID-19. This</a:t>
          </a:r>
          <a:r>
            <a:rPr lang="en-US" sz="1000" baseline="0">
              <a:solidFill>
                <a:sysClr val="windowText" lastClr="000000"/>
              </a:solidFill>
            </a:rPr>
            <a:t> page provides an overview of the tabs contained within this tool.</a:t>
          </a:r>
          <a:endParaRPr lang="en-US" sz="1000">
            <a:solidFill>
              <a:sysClr val="windowText" lastClr="000000"/>
            </a:solidFill>
          </a:endParaRPr>
        </a:p>
        <a:p>
          <a:pPr algn="l"/>
          <a:endParaRPr lang="en-US" sz="1000">
            <a:solidFill>
              <a:sysClr val="windowText" lastClr="000000"/>
            </a:solidFill>
          </a:endParaRPr>
        </a:p>
        <a:p>
          <a:pPr algn="l"/>
          <a:r>
            <a:rPr lang="en-US" sz="1000" b="1">
              <a:solidFill>
                <a:sysClr val="windowText" lastClr="000000"/>
              </a:solidFill>
            </a:rPr>
            <a:t>Sample</a:t>
          </a:r>
          <a:r>
            <a:rPr lang="en-US" sz="1000" b="1" baseline="0">
              <a:solidFill>
                <a:sysClr val="windowText" lastClr="000000"/>
              </a:solidFill>
            </a:rPr>
            <a:t> Selection</a:t>
          </a:r>
        </a:p>
        <a:p>
          <a:pPr algn="l"/>
          <a:r>
            <a:rPr lang="en-US" sz="1000" baseline="0">
              <a:solidFill>
                <a:sysClr val="windowText" lastClr="000000"/>
              </a:solidFill>
            </a:rPr>
            <a:t>Select a sample by specifying criteria for countries in the sample. All other tabs will update to reflect your selected sample. A list of selected countries will auto-populate to help verify you have the intended sample.</a:t>
          </a:r>
        </a:p>
        <a:p>
          <a:pPr algn="l"/>
          <a:endParaRPr lang="en-US" sz="1000" baseline="0">
            <a:solidFill>
              <a:sysClr val="windowText" lastClr="000000"/>
            </a:solidFill>
          </a:endParaRPr>
        </a:p>
        <a:p>
          <a:pPr algn="l"/>
          <a:r>
            <a:rPr lang="en-US" sz="1000" b="1" baseline="0">
              <a:solidFill>
                <a:sysClr val="windowText" lastClr="000000"/>
              </a:solidFill>
            </a:rPr>
            <a:t>Policy Choices within Sample</a:t>
          </a:r>
        </a:p>
        <a:p>
          <a:pPr algn="l"/>
          <a:r>
            <a:rPr lang="en-US" sz="1000" baseline="0">
              <a:solidFill>
                <a:sysClr val="windowText" lastClr="000000"/>
              </a:solidFill>
            </a:rPr>
            <a:t>Review fiscal policies implemented by your sample. Counts are available in aggregate categories and drill-downs. The top five list will reflect your sample's favorite policies.</a:t>
          </a:r>
        </a:p>
        <a:p>
          <a:pPr algn="l"/>
          <a:endParaRPr lang="en-US" sz="1000" baseline="0">
            <a:solidFill>
              <a:sysClr val="windowText" lastClr="000000"/>
            </a:solidFill>
          </a:endParaRPr>
        </a:p>
        <a:p>
          <a:pPr algn="l"/>
          <a:r>
            <a:rPr lang="en-US" sz="1000" b="1" baseline="0">
              <a:solidFill>
                <a:sysClr val="windowText" lastClr="000000"/>
              </a:solidFill>
            </a:rPr>
            <a:t>Policy Choices across Samples</a:t>
          </a:r>
        </a:p>
        <a:p>
          <a:pPr algn="l"/>
          <a:r>
            <a:rPr lang="en-US" sz="1000" baseline="0">
              <a:solidFill>
                <a:sysClr val="windowText" lastClr="000000"/>
              </a:solidFill>
            </a:rPr>
            <a:t>Choose a policy (either a category or a specific policy) and compare how favored this policy was across country groups. There is an option to add the selected sample to graphs for benchmarking purposes.</a:t>
          </a:r>
        </a:p>
        <a:p>
          <a:pPr algn="l"/>
          <a:endParaRPr lang="en-US" sz="1000" baseline="0">
            <a:solidFill>
              <a:sysClr val="windowText" lastClr="000000"/>
            </a:solidFill>
          </a:endParaRPr>
        </a:p>
        <a:p>
          <a:pPr algn="l"/>
          <a:r>
            <a:rPr lang="en-US" sz="1000" b="1" baseline="0">
              <a:solidFill>
                <a:sysClr val="windowText" lastClr="000000"/>
              </a:solidFill>
            </a:rPr>
            <a:t>Performance within Sample</a:t>
          </a:r>
        </a:p>
        <a:p>
          <a:pPr algn="l"/>
          <a:r>
            <a:rPr lang="en-US" sz="1000" baseline="0">
              <a:solidFill>
                <a:sysClr val="windowText" lastClr="000000"/>
              </a:solidFill>
            </a:rPr>
            <a:t>Review the share of policies of your sample that meet the criteria of nine policy dimensions. For a detailed discussion of these dimensions and how policies were scored, please see "A Review of Fiscal Policy Responses to COVID-19," circulated with this tool. Pick a second country or group of countries for comparison.</a:t>
          </a:r>
        </a:p>
        <a:p>
          <a:pPr algn="l"/>
          <a:endParaRPr lang="en-US" sz="1000" baseline="0">
            <a:solidFill>
              <a:sysClr val="windowText" lastClr="000000"/>
            </a:solidFill>
          </a:endParaRPr>
        </a:p>
        <a:p>
          <a:pPr algn="l"/>
          <a:r>
            <a:rPr lang="en-US" sz="1000" b="1" baseline="0">
              <a:solidFill>
                <a:sysClr val="windowText" lastClr="000000"/>
              </a:solidFill>
            </a:rPr>
            <a:t>Performance across Samples</a:t>
          </a:r>
        </a:p>
        <a:p>
          <a:pPr algn="l"/>
          <a:r>
            <a:rPr lang="en-US" sz="1000" baseline="0">
              <a:solidFill>
                <a:sysClr val="windowText" lastClr="000000"/>
              </a:solidFill>
            </a:rPr>
            <a:t>Pick a policy dimensions and compare the share of policies meeting the criteria of that dimension across country groups. </a:t>
          </a:r>
          <a:r>
            <a:rPr lang="en-US" sz="1000" baseline="0">
              <a:solidFill>
                <a:sysClr val="windowText" lastClr="000000"/>
              </a:solidFill>
              <a:effectLst/>
              <a:latin typeface="+mn-lt"/>
              <a:ea typeface="+mn-ea"/>
              <a:cs typeface="+mn-cs"/>
            </a:rPr>
            <a:t>There is an option to add the selected sample to graphs for benchmarking purposes.</a:t>
          </a:r>
          <a:endParaRPr lang="en-US" sz="1000" baseline="0">
            <a:solidFill>
              <a:sysClr val="windowText" lastClr="000000"/>
            </a:solidFill>
          </a:endParaRPr>
        </a:p>
        <a:p>
          <a:pPr algn="l"/>
          <a:endParaRPr lang="en-US" sz="1000" b="1" baseline="0">
            <a:solidFill>
              <a:sysClr val="windowText" lastClr="000000"/>
            </a:solidFill>
          </a:endParaRPr>
        </a:p>
        <a:p>
          <a:pPr algn="l"/>
          <a:r>
            <a:rPr lang="en-US" sz="1000" b="1">
              <a:solidFill>
                <a:sysClr val="windowText" lastClr="000000"/>
              </a:solidFill>
            </a:rPr>
            <a:t>Performance across Policies</a:t>
          </a:r>
        </a:p>
        <a:p>
          <a:pPr algn="l"/>
          <a:r>
            <a:rPr lang="en-US" sz="1000">
              <a:solidFill>
                <a:sysClr val="windowText" lastClr="000000"/>
              </a:solidFill>
            </a:rPr>
            <a:t>Compare two policies (either a category or a specific policy) by the share of those</a:t>
          </a:r>
          <a:r>
            <a:rPr lang="en-US" sz="1000" baseline="0">
              <a:solidFill>
                <a:sysClr val="windowText" lastClr="000000"/>
              </a:solidFill>
            </a:rPr>
            <a:t> policies meeting the criteria of nine policy dimensions.</a:t>
          </a:r>
        </a:p>
        <a:p>
          <a:pPr algn="l"/>
          <a:endParaRPr lang="en-US" sz="1000" baseline="0">
            <a:solidFill>
              <a:sysClr val="windowText" lastClr="000000"/>
            </a:solidFill>
          </a:endParaRPr>
        </a:p>
        <a:p>
          <a:pPr algn="l"/>
          <a:r>
            <a:rPr lang="en-US" sz="1000" b="1" baseline="0">
              <a:solidFill>
                <a:sysClr val="windowText" lastClr="000000"/>
              </a:solidFill>
            </a:rPr>
            <a:t>Data</a:t>
          </a:r>
        </a:p>
        <a:p>
          <a:pPr algn="l"/>
          <a:r>
            <a:rPr lang="en-US" sz="1000" baseline="0">
              <a:solidFill>
                <a:sysClr val="windowText" lastClr="000000"/>
              </a:solidFill>
            </a:rPr>
            <a:t>Policies featured in this dashboard come from the IMF Policy Tracker (h</a:t>
          </a:r>
          <a:r>
            <a:rPr lang="en-US" sz="1000">
              <a:solidFill>
                <a:sysClr val="windowText" lastClr="000000"/>
              </a:solidFill>
            </a:rPr>
            <a:t>ttps://www.imf.org/en/Topics/imf-and-covid19/Policy-Responses-to-COVID-19), the OECD policy tracker (https://www.oecd.org/coronavirus/country-policy-tracker),</a:t>
          </a:r>
          <a:r>
            <a:rPr lang="en-US" sz="1000" baseline="0">
              <a:solidFill>
                <a:sysClr val="windowText" lastClr="000000"/>
              </a:solidFill>
            </a:rPr>
            <a:t> the World Bank Social Protection policy tracker (https://www.worldbank.org/en/topic/socialprotection/coronavirus), the IBFD policy tracker (https://www.ibfd.org/IBFD-Tax-Portal/COVID-19-Hub), and the Governance policy tracker (https://worldbankgroup.sharepoint.com/sites/RAD/COVID-19/Pages/Home.aspx). Policies can be viewed by unhiding the "Data" sheet: right-click on any tab below and select "Unhide..."</a:t>
          </a:r>
        </a:p>
        <a:p>
          <a:pPr algn="l"/>
          <a:r>
            <a:rPr lang="en-US" sz="1000" b="1" baseline="0">
              <a:solidFill>
                <a:sysClr val="windowText" lastClr="000000"/>
              </a:solidFill>
            </a:rPr>
            <a:t>Policies featured in this tool are updated as of September 1st 2020.</a:t>
          </a:r>
          <a:r>
            <a:rPr lang="en-US" sz="1000" b="0" baseline="0">
              <a:solidFill>
                <a:sysClr val="windowText" lastClr="000000"/>
              </a:solidFill>
            </a:rPr>
            <a:t> </a:t>
          </a:r>
          <a:r>
            <a:rPr lang="en-US" sz="1000" b="1" baseline="0">
              <a:solidFill>
                <a:sysClr val="windowText" lastClr="000000"/>
              </a:solidFill>
            </a:rPr>
            <a:t>Scores apply only to a subset of policies collected through May 1st 2020.</a:t>
          </a:r>
        </a:p>
        <a:p>
          <a:pPr algn="l"/>
          <a:endParaRPr lang="en-US" sz="1000" baseline="0">
            <a:solidFill>
              <a:sysClr val="windowText" lastClr="000000"/>
            </a:solidFill>
          </a:endParaRPr>
        </a:p>
        <a:p>
          <a:pPr algn="l"/>
          <a:r>
            <a:rPr lang="en-US" sz="1000" baseline="0">
              <a:solidFill>
                <a:sysClr val="windowText" lastClr="000000"/>
              </a:solidFill>
            </a:rPr>
            <a:t>Other data (see "Performance within Sample" tab) are from Macro Poverty Outlook, pulled April 7, 2021.</a:t>
          </a:r>
        </a:p>
        <a:p>
          <a:pPr algn="l"/>
          <a:endParaRPr lang="en-US" sz="1000" baseline="0">
            <a:solidFill>
              <a:sysClr val="windowText" lastClr="000000"/>
            </a:solidFill>
          </a:endParaRPr>
        </a:p>
        <a:p>
          <a:pPr algn="l"/>
          <a:r>
            <a:rPr lang="en-US" sz="1000" b="1" baseline="0">
              <a:solidFill>
                <a:sysClr val="windowText" lastClr="000000"/>
              </a:solidFill>
            </a:rPr>
            <a:t>Authors</a:t>
          </a:r>
        </a:p>
        <a:p>
          <a:pPr algn="l"/>
          <a:r>
            <a:rPr lang="en-US" sz="1000" baseline="0">
              <a:solidFill>
                <a:sysClr val="windowText" lastClr="000000"/>
              </a:solidFill>
            </a:rPr>
            <a:t>Robert Utz, Joe Massad, Eric Lacey</a:t>
          </a:r>
        </a:p>
        <a:p>
          <a:pPr algn="l"/>
          <a:endParaRPr lang="en-US" sz="10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1</xdr:row>
      <xdr:rowOff>44450</xdr:rowOff>
    </xdr:from>
    <xdr:to>
      <xdr:col>6</xdr:col>
      <xdr:colOff>38100</xdr:colOff>
      <xdr:row>17</xdr:row>
      <xdr:rowOff>19050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476250" y="234950"/>
          <a:ext cx="3219450" cy="292100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260350</xdr:colOff>
      <xdr:row>1</xdr:row>
      <xdr:rowOff>95250</xdr:rowOff>
    </xdr:from>
    <xdr:to>
      <xdr:col>5</xdr:col>
      <xdr:colOff>254000</xdr:colOff>
      <xdr:row>3</xdr:row>
      <xdr:rowOff>165100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869950" y="279400"/>
          <a:ext cx="24320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Aggregate</a:t>
          </a:r>
          <a:r>
            <a:rPr lang="en-US" sz="1100" baseline="0"/>
            <a:t> Group Characteristics </a:t>
          </a:r>
        </a:p>
        <a:p>
          <a:pPr algn="ctr"/>
          <a:r>
            <a:rPr lang="en-US" sz="1100" baseline="0"/>
            <a:t>(restrictive filtering)</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558800</xdr:colOff>
          <xdr:row>4</xdr:row>
          <xdr:rowOff>25400</xdr:rowOff>
        </xdr:from>
        <xdr:to>
          <xdr:col>4</xdr:col>
          <xdr:colOff>25400</xdr:colOff>
          <xdr:row>5</xdr:row>
          <xdr:rowOff>63500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FCV 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7</xdr:row>
          <xdr:rowOff>44450</xdr:rowOff>
        </xdr:from>
        <xdr:to>
          <xdr:col>4</xdr:col>
          <xdr:colOff>444500</xdr:colOff>
          <xdr:row>8</xdr:row>
          <xdr:rowOff>31750</xdr:rowOff>
        </xdr:to>
        <xdr:sp macro="" textlink="">
          <xdr:nvSpPr>
            <xdr:cNvPr id="2052" name="Drop Down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69850</xdr:colOff>
          <xdr:row>8</xdr:row>
          <xdr:rowOff>120650</xdr:rowOff>
        </xdr:from>
        <xdr:to>
          <xdr:col>4</xdr:col>
          <xdr:colOff>444500</xdr:colOff>
          <xdr:row>9</xdr:row>
          <xdr:rowOff>120650</xdr:rowOff>
        </xdr:to>
        <xdr:sp macro="" textlink="">
          <xdr:nvSpPr>
            <xdr:cNvPr id="2053" name="Drop Down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152400</xdr:rowOff>
        </xdr:from>
        <xdr:to>
          <xdr:col>4</xdr:col>
          <xdr:colOff>444500</xdr:colOff>
          <xdr:row>6</xdr:row>
          <xdr:rowOff>139700</xdr:rowOff>
        </xdr:to>
        <xdr:sp macro="" textlink="">
          <xdr:nvSpPr>
            <xdr:cNvPr id="2054" name="Drop Down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3175</xdr:colOff>
      <xdr:row>3</xdr:row>
      <xdr:rowOff>158750</xdr:rowOff>
    </xdr:from>
    <xdr:to>
      <xdr:col>5</xdr:col>
      <xdr:colOff>511175</xdr:colOff>
      <xdr:row>3</xdr:row>
      <xdr:rowOff>158750</xdr:rowOff>
    </xdr:to>
    <xdr:cxnSp macro="">
      <xdr:nvCxnSpPr>
        <xdr:cNvPr id="5" name="Straight Connector 4">
          <a:extLst>
            <a:ext uri="{FF2B5EF4-FFF2-40B4-BE49-F238E27FC236}">
              <a16:creationId xmlns:a16="http://schemas.microsoft.com/office/drawing/2014/main" id="{00000000-0008-0000-0200-000005000000}"/>
            </a:ext>
          </a:extLst>
        </xdr:cNvPr>
        <xdr:cNvCxnSpPr/>
      </xdr:nvCxnSpPr>
      <xdr:spPr>
        <a:xfrm>
          <a:off x="612775" y="7112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527050</xdr:colOff>
      <xdr:row>10</xdr:row>
      <xdr:rowOff>44450</xdr:rowOff>
    </xdr:from>
    <xdr:to>
      <xdr:col>4</xdr:col>
      <xdr:colOff>596900</xdr:colOff>
      <xdr:row>13</xdr:row>
      <xdr:rowOff>95250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136650" y="1885950"/>
          <a:ext cx="1898650" cy="603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-or-</a:t>
          </a:r>
        </a:p>
        <a:p>
          <a:pPr algn="ctr"/>
          <a:r>
            <a:rPr lang="en-US" sz="1100"/>
            <a:t>Select Individual Country</a:t>
          </a:r>
        </a:p>
      </xdr:txBody>
    </xdr:sp>
    <xdr:clientData/>
  </xdr:twoCellAnchor>
  <xdr:twoCellAnchor>
    <xdr:from>
      <xdr:col>1</xdr:col>
      <xdr:colOff>3175</xdr:colOff>
      <xdr:row>13</xdr:row>
      <xdr:rowOff>63500</xdr:rowOff>
    </xdr:from>
    <xdr:to>
      <xdr:col>5</xdr:col>
      <xdr:colOff>511175</xdr:colOff>
      <xdr:row>13</xdr:row>
      <xdr:rowOff>63500</xdr:rowOff>
    </xdr:to>
    <xdr:cxnSp macro="">
      <xdr:nvCxnSpPr>
        <xdr:cNvPr id="13" name="Straight Connector 12">
          <a:extLst>
            <a:ext uri="{FF2B5EF4-FFF2-40B4-BE49-F238E27FC236}">
              <a16:creationId xmlns:a16="http://schemas.microsoft.com/office/drawing/2014/main" id="{00000000-0008-0000-0200-00000D000000}"/>
            </a:ext>
          </a:extLst>
        </xdr:cNvPr>
        <xdr:cNvCxnSpPr/>
      </xdr:nvCxnSpPr>
      <xdr:spPr>
        <a:xfrm>
          <a:off x="612775" y="24574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xdr:col>
          <xdr:colOff>63500</xdr:colOff>
          <xdr:row>14</xdr:row>
          <xdr:rowOff>0</xdr:rowOff>
        </xdr:from>
        <xdr:to>
          <xdr:col>4</xdr:col>
          <xdr:colOff>450850</xdr:colOff>
          <xdr:row>15</xdr:row>
          <xdr:rowOff>6350</xdr:rowOff>
        </xdr:to>
        <xdr:sp macro="" textlink="">
          <xdr:nvSpPr>
            <xdr:cNvPr id="2055" name="Drop Down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549275</xdr:colOff>
      <xdr:row>15</xdr:row>
      <xdr:rowOff>171450</xdr:rowOff>
    </xdr:from>
    <xdr:to>
      <xdr:col>5</xdr:col>
      <xdr:colOff>574675</xdr:colOff>
      <xdr:row>17</xdr:row>
      <xdr:rowOff>6350</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549275" y="2940050"/>
          <a:ext cx="3073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i="1"/>
            <a:t>When selecting one country, set above characteristic fields to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11</xdr:row>
      <xdr:rowOff>101600</xdr:rowOff>
    </xdr:from>
    <xdr:to>
      <xdr:col>7</xdr:col>
      <xdr:colOff>31750</xdr:colOff>
      <xdr:row>13</xdr:row>
      <xdr:rowOff>76200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590800" y="2133600"/>
          <a:ext cx="1708150" cy="3429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Parameters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387055</xdr:colOff>
      <xdr:row>0</xdr:row>
      <xdr:rowOff>139701</xdr:rowOff>
    </xdr:from>
    <xdr:to>
      <xdr:col>19</xdr:col>
      <xdr:colOff>22224</xdr:colOff>
      <xdr:row>48</xdr:row>
      <xdr:rowOff>133351</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387055" y="139701"/>
          <a:ext cx="11217569" cy="883285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491257</xdr:colOff>
      <xdr:row>3</xdr:row>
      <xdr:rowOff>27817</xdr:rowOff>
    </xdr:from>
    <xdr:to>
      <xdr:col>18</xdr:col>
      <xdr:colOff>521271</xdr:colOff>
      <xdr:row>4</xdr:row>
      <xdr:rowOff>182336</xdr:rowOff>
    </xdr:to>
    <xdr:sp macro="" textlink="'Sample Select backend'!C18">
      <xdr:nvSpPr>
        <xdr:cNvPr id="3" name="TextBox 2">
          <a:extLst>
            <a:ext uri="{FF2B5EF4-FFF2-40B4-BE49-F238E27FC236}">
              <a16:creationId xmlns:a16="http://schemas.microsoft.com/office/drawing/2014/main" id="{00000000-0008-0000-0500-000003000000}"/>
            </a:ext>
          </a:extLst>
        </xdr:cNvPr>
        <xdr:cNvSpPr txBox="1"/>
      </xdr:nvSpPr>
      <xdr:spPr>
        <a:xfrm>
          <a:off x="491257" y="580267"/>
          <a:ext cx="11002814" cy="338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2E7FEB-B5F2-4F34-A238-A613E8F8A885}" type="TxLink">
            <a:rPr lang="en-US" sz="1600" b="0" i="1" u="none" strike="noStrike">
              <a:solidFill>
                <a:srgbClr val="000000"/>
              </a:solidFill>
              <a:latin typeface="Calibri"/>
              <a:cs typeface="Calibri"/>
            </a:rPr>
            <a:pPr algn="ctr"/>
            <a:t>Current sample: All Income Levels, All Lending Categories, FCV, from All Regions</a:t>
          </a:fld>
          <a:endParaRPr lang="en-US" sz="1600" i="1"/>
        </a:p>
      </xdr:txBody>
    </xdr:sp>
    <xdr:clientData/>
  </xdr:twoCellAnchor>
  <xdr:twoCellAnchor>
    <xdr:from>
      <xdr:col>12</xdr:col>
      <xdr:colOff>266138</xdr:colOff>
      <xdr:row>36</xdr:row>
      <xdr:rowOff>108858</xdr:rowOff>
    </xdr:from>
    <xdr:to>
      <xdr:col>20</xdr:col>
      <xdr:colOff>3206</xdr:colOff>
      <xdr:row>48</xdr:row>
      <xdr:rowOff>44449</xdr:rowOff>
    </xdr:to>
    <xdr:grpSp>
      <xdr:nvGrpSpPr>
        <xdr:cNvPr id="25" name="Group 24">
          <a:extLst>
            <a:ext uri="{FF2B5EF4-FFF2-40B4-BE49-F238E27FC236}">
              <a16:creationId xmlns:a16="http://schemas.microsoft.com/office/drawing/2014/main" id="{00000000-0008-0000-0500-000019000000}"/>
            </a:ext>
          </a:extLst>
        </xdr:cNvPr>
        <xdr:cNvGrpSpPr/>
      </xdr:nvGrpSpPr>
      <xdr:grpSpPr>
        <a:xfrm>
          <a:off x="7568638" y="6773183"/>
          <a:ext cx="4608576" cy="2164441"/>
          <a:chOff x="8785655" y="2131783"/>
          <a:chExt cx="4594677" cy="2114775"/>
        </a:xfrm>
      </xdr:grpSpPr>
      <xdr:sp macro="" textlink="">
        <xdr:nvSpPr>
          <xdr:cNvPr id="20" name="Rectangle 19">
            <a:extLst>
              <a:ext uri="{FF2B5EF4-FFF2-40B4-BE49-F238E27FC236}">
                <a16:creationId xmlns:a16="http://schemas.microsoft.com/office/drawing/2014/main" id="{00000000-0008-0000-0500-000014000000}"/>
              </a:ext>
            </a:extLst>
          </xdr:cNvPr>
          <xdr:cNvSpPr/>
        </xdr:nvSpPr>
        <xdr:spPr>
          <a:xfrm>
            <a:off x="8818187" y="2131783"/>
            <a:ext cx="3903555" cy="2114775"/>
          </a:xfrm>
          <a:prstGeom prst="rect">
            <a:avLst/>
          </a:prstGeom>
          <a:solidFill>
            <a:srgbClr val="FF0000">
              <a:alpha val="20000"/>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8785655" y="2587692"/>
          <a:ext cx="4594677" cy="143721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454025</xdr:colOff>
      <xdr:row>19</xdr:row>
      <xdr:rowOff>38100</xdr:rowOff>
    </xdr:from>
    <xdr:to>
      <xdr:col>18</xdr:col>
      <xdr:colOff>555625</xdr:colOff>
      <xdr:row>36</xdr:row>
      <xdr:rowOff>50800</xdr:rowOff>
    </xdr:to>
    <xdr:sp macro="" textlink="">
      <xdr:nvSpPr>
        <xdr:cNvPr id="21" name="Rectangle 20">
          <a:extLst>
            <a:ext uri="{FF2B5EF4-FFF2-40B4-BE49-F238E27FC236}">
              <a16:creationId xmlns:a16="http://schemas.microsoft.com/office/drawing/2014/main" id="{00000000-0008-0000-0500-000015000000}"/>
            </a:ext>
          </a:extLst>
        </xdr:cNvPr>
        <xdr:cNvSpPr/>
      </xdr:nvSpPr>
      <xdr:spPr>
        <a:xfrm>
          <a:off x="454025" y="3536950"/>
          <a:ext cx="11074400" cy="3143250"/>
        </a:xfrm>
        <a:prstGeom prst="rect">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527709</xdr:colOff>
      <xdr:row>21</xdr:row>
      <xdr:rowOff>29628</xdr:rowOff>
    </xdr:from>
    <xdr:to>
      <xdr:col>18</xdr:col>
      <xdr:colOff>371474</xdr:colOff>
      <xdr:row>36</xdr:row>
      <xdr:rowOff>96579</xdr:rowOff>
    </xdr:to>
    <xdr:grpSp>
      <xdr:nvGrpSpPr>
        <xdr:cNvPr id="16" name="Group 15">
          <a:extLst>
            <a:ext uri="{FF2B5EF4-FFF2-40B4-BE49-F238E27FC236}">
              <a16:creationId xmlns:a16="http://schemas.microsoft.com/office/drawing/2014/main" id="{00000000-0008-0000-0500-000010000000}"/>
            </a:ext>
          </a:extLst>
        </xdr:cNvPr>
        <xdr:cNvGrpSpPr/>
      </xdr:nvGrpSpPr>
      <xdr:grpSpPr>
        <a:xfrm>
          <a:off x="524534" y="3915828"/>
          <a:ext cx="10803865" cy="2848251"/>
          <a:chOff x="-3448059" y="3209353"/>
          <a:chExt cx="10781580" cy="2782506"/>
        </a:xfrm>
      </xdr:grpSpPr>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3677922" y="3209353"/>
          <a:ext cx="3636615" cy="126516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3677922" y="4553586"/>
          <a:ext cx="3655599" cy="124036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00000000-0008-0000-0500-000009000000}"/>
              </a:ext>
            </a:extLst>
          </xdr:cNvPr>
          <xdr:cNvGraphicFramePr>
            <a:graphicFrameLocks/>
          </xdr:cNvGraphicFramePr>
        </xdr:nvGraphicFramePr>
        <xdr:xfrm>
          <a:off x="-3448059" y="3209353"/>
          <a:ext cx="3711574" cy="195610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00000000-0008-0000-0500-00000A000000}"/>
              </a:ext>
            </a:extLst>
          </xdr:cNvPr>
          <xdr:cNvGraphicFramePr>
            <a:graphicFrameLocks/>
          </xdr:cNvGraphicFramePr>
        </xdr:nvGraphicFramePr>
        <xdr:xfrm>
          <a:off x="177723" y="3209353"/>
          <a:ext cx="3731557" cy="278250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85725</xdr:colOff>
      <xdr:row>19</xdr:row>
      <xdr:rowOff>15872</xdr:rowOff>
    </xdr:from>
    <xdr:to>
      <xdr:col>15</xdr:col>
      <xdr:colOff>314325</xdr:colOff>
      <xdr:row>21</xdr:row>
      <xdr:rowOff>21163</xdr:rowOff>
    </xdr:to>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2524125" y="3514722"/>
          <a:ext cx="6934200" cy="37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Revenue Measure Drill-downs</a:t>
          </a:r>
        </a:p>
      </xdr:txBody>
    </xdr:sp>
    <xdr:clientData/>
  </xdr:twoCellAnchor>
  <xdr:twoCellAnchor>
    <xdr:from>
      <xdr:col>0</xdr:col>
      <xdr:colOff>454024</xdr:colOff>
      <xdr:row>36</xdr:row>
      <xdr:rowOff>105231</xdr:rowOff>
    </xdr:from>
    <xdr:to>
      <xdr:col>13</xdr:col>
      <xdr:colOff>301624</xdr:colOff>
      <xdr:row>48</xdr:row>
      <xdr:rowOff>52617</xdr:rowOff>
    </xdr:to>
    <xdr:grpSp>
      <xdr:nvGrpSpPr>
        <xdr:cNvPr id="24" name="Group 23">
          <a:extLst>
            <a:ext uri="{FF2B5EF4-FFF2-40B4-BE49-F238E27FC236}">
              <a16:creationId xmlns:a16="http://schemas.microsoft.com/office/drawing/2014/main" id="{00000000-0008-0000-0500-000018000000}"/>
            </a:ext>
          </a:extLst>
        </xdr:cNvPr>
        <xdr:cNvGrpSpPr/>
      </xdr:nvGrpSpPr>
      <xdr:grpSpPr>
        <a:xfrm>
          <a:off x="450849" y="6769556"/>
          <a:ext cx="7758642" cy="2169886"/>
          <a:chOff x="10707047" y="3016250"/>
          <a:chExt cx="7820341" cy="2099878"/>
        </a:xfrm>
      </xdr:grpSpPr>
      <xdr:sp macro="" textlink="">
        <xdr:nvSpPr>
          <xdr:cNvPr id="22" name="Rectangle 21">
            <a:extLst>
              <a:ext uri="{FF2B5EF4-FFF2-40B4-BE49-F238E27FC236}">
                <a16:creationId xmlns:a16="http://schemas.microsoft.com/office/drawing/2014/main" id="{00000000-0008-0000-0500-000016000000}"/>
              </a:ext>
            </a:extLst>
          </xdr:cNvPr>
          <xdr:cNvSpPr/>
        </xdr:nvSpPr>
        <xdr:spPr>
          <a:xfrm>
            <a:off x="10707047" y="3016250"/>
            <a:ext cx="7181423" cy="2099878"/>
          </a:xfrm>
          <a:prstGeom prst="rect">
            <a:avLst/>
          </a:prstGeom>
          <a:solidFill>
            <a:schemeClr val="accent4">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11673091" y="3021536"/>
            <a:ext cx="5249334" cy="4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Expenditure Measure Drill-downs</a:t>
            </a:r>
          </a:p>
        </xdr:txBody>
      </xdr:sp>
      <xdr:grpSp>
        <xdr:nvGrpSpPr>
          <xdr:cNvPr id="23" name="Group 22">
            <a:extLst>
              <a:ext uri="{FF2B5EF4-FFF2-40B4-BE49-F238E27FC236}">
                <a16:creationId xmlns:a16="http://schemas.microsoft.com/office/drawing/2014/main" id="{00000000-0008-0000-0500-000017000000}"/>
              </a:ext>
            </a:extLst>
          </xdr:cNvPr>
          <xdr:cNvGrpSpPr/>
        </xdr:nvGrpSpPr>
        <xdr:grpSpPr>
          <a:xfrm>
            <a:off x="10821694" y="3346299"/>
            <a:ext cx="7705694" cy="1758043"/>
            <a:chOff x="10821694" y="3346299"/>
            <a:chExt cx="7705694" cy="1758043"/>
          </a:xfrm>
        </xdr:grpSpPr>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14116624" y="3346299"/>
            <a:ext cx="4410764" cy="175804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10821694" y="3346299"/>
            <a:ext cx="3923308" cy="1617436"/>
          </xdr:xfrm>
          <a:graphic>
            <a:graphicData uri="http://schemas.openxmlformats.org/drawingml/2006/chart">
              <c:chart xmlns:c="http://schemas.openxmlformats.org/drawingml/2006/chart" xmlns:r="http://schemas.openxmlformats.org/officeDocument/2006/relationships" r:id="rId7"/>
            </a:graphicData>
          </a:graphic>
        </xdr:graphicFrame>
      </xdr:grpSp>
    </xdr:grpSp>
    <xdr:clientData/>
  </xdr:twoCellAnchor>
  <xdr:twoCellAnchor>
    <xdr:from>
      <xdr:col>1</xdr:col>
      <xdr:colOff>178786</xdr:colOff>
      <xdr:row>4</xdr:row>
      <xdr:rowOff>130629</xdr:rowOff>
    </xdr:from>
    <xdr:to>
      <xdr:col>18</xdr:col>
      <xdr:colOff>224143</xdr:colOff>
      <xdr:row>4</xdr:row>
      <xdr:rowOff>139699</xdr:rowOff>
    </xdr:to>
    <xdr:cxnSp macro="">
      <xdr:nvCxnSpPr>
        <xdr:cNvPr id="27" name="Straight Connector 26">
          <a:extLst>
            <a:ext uri="{FF2B5EF4-FFF2-40B4-BE49-F238E27FC236}">
              <a16:creationId xmlns:a16="http://schemas.microsoft.com/office/drawing/2014/main" id="{00000000-0008-0000-0500-00001B000000}"/>
            </a:ext>
          </a:extLst>
        </xdr:cNvPr>
        <xdr:cNvCxnSpPr/>
      </xdr:nvCxnSpPr>
      <xdr:spPr>
        <a:xfrm flipV="1">
          <a:off x="788386" y="867229"/>
          <a:ext cx="10408557" cy="907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473075</xdr:colOff>
      <xdr:row>36</xdr:row>
      <xdr:rowOff>143331</xdr:rowOff>
    </xdr:from>
    <xdr:to>
      <xdr:col>18</xdr:col>
      <xdr:colOff>357491</xdr:colOff>
      <xdr:row>39</xdr:row>
      <xdr:rowOff>68779</xdr:rowOff>
    </xdr:to>
    <xdr:sp macro="" textlink="">
      <xdr:nvSpPr>
        <xdr:cNvPr id="37" name="TextBox 36">
          <a:extLst>
            <a:ext uri="{FF2B5EF4-FFF2-40B4-BE49-F238E27FC236}">
              <a16:creationId xmlns:a16="http://schemas.microsoft.com/office/drawing/2014/main" id="{00000000-0008-0000-0500-000025000000}"/>
            </a:ext>
          </a:extLst>
        </xdr:cNvPr>
        <xdr:cNvSpPr txBox="1"/>
      </xdr:nvSpPr>
      <xdr:spPr>
        <a:xfrm>
          <a:off x="7788275" y="7001331"/>
          <a:ext cx="3542016" cy="496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Credit and Equity Measure Drill-downs</a:t>
          </a:r>
        </a:p>
      </xdr:txBody>
    </xdr:sp>
    <xdr:clientData/>
  </xdr:twoCellAnchor>
  <xdr:twoCellAnchor>
    <xdr:from>
      <xdr:col>5</xdr:col>
      <xdr:colOff>541189</xdr:colOff>
      <xdr:row>1</xdr:row>
      <xdr:rowOff>57150</xdr:rowOff>
    </xdr:from>
    <xdr:to>
      <xdr:col>13</xdr:col>
      <xdr:colOff>477689</xdr:colOff>
      <xdr:row>3</xdr:row>
      <xdr:rowOff>120650</xdr:rowOff>
    </xdr:to>
    <xdr:sp macro="" textlink="">
      <xdr:nvSpPr>
        <xdr:cNvPr id="38" name="TextBox 37">
          <a:extLst>
            <a:ext uri="{FF2B5EF4-FFF2-40B4-BE49-F238E27FC236}">
              <a16:creationId xmlns:a16="http://schemas.microsoft.com/office/drawing/2014/main" id="{00000000-0008-0000-0500-000026000000}"/>
            </a:ext>
          </a:extLst>
        </xdr:cNvPr>
        <xdr:cNvSpPr txBox="1"/>
      </xdr:nvSpPr>
      <xdr:spPr>
        <a:xfrm>
          <a:off x="3589189" y="241300"/>
          <a:ext cx="48133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Breakdown</a:t>
          </a:r>
          <a:r>
            <a:rPr lang="en-US" sz="2400" b="1" baseline="0"/>
            <a:t> within Sample</a:t>
          </a:r>
          <a:endParaRPr lang="en-US" sz="2400" b="1"/>
        </a:p>
      </xdr:txBody>
    </xdr:sp>
    <xdr:clientData/>
  </xdr:twoCellAnchor>
  <xdr:twoCellAnchor>
    <xdr:from>
      <xdr:col>0</xdr:col>
      <xdr:colOff>509770</xdr:colOff>
      <xdr:row>5</xdr:row>
      <xdr:rowOff>46565</xdr:rowOff>
    </xdr:from>
    <xdr:to>
      <xdr:col>19</xdr:col>
      <xdr:colOff>37276</xdr:colOff>
      <xdr:row>19</xdr:row>
      <xdr:rowOff>79514</xdr:rowOff>
    </xdr:to>
    <xdr:grpSp>
      <xdr:nvGrpSpPr>
        <xdr:cNvPr id="26" name="Group 25">
          <a:extLst>
            <a:ext uri="{FF2B5EF4-FFF2-40B4-BE49-F238E27FC236}">
              <a16:creationId xmlns:a16="http://schemas.microsoft.com/office/drawing/2014/main" id="{00000000-0008-0000-0500-00001A000000}"/>
            </a:ext>
          </a:extLst>
        </xdr:cNvPr>
        <xdr:cNvGrpSpPr/>
      </xdr:nvGrpSpPr>
      <xdr:grpSpPr>
        <a:xfrm>
          <a:off x="506595" y="975782"/>
          <a:ext cx="11092973" cy="2625865"/>
          <a:chOff x="1278120" y="1094315"/>
          <a:chExt cx="11109906" cy="2611049"/>
        </a:xfrm>
      </xdr:grpSpPr>
      <xdr:grpSp>
        <xdr:nvGrpSpPr>
          <xdr:cNvPr id="13" name="Group 12">
            <a:extLst>
              <a:ext uri="{FF2B5EF4-FFF2-40B4-BE49-F238E27FC236}">
                <a16:creationId xmlns:a16="http://schemas.microsoft.com/office/drawing/2014/main" id="{00000000-0008-0000-0500-00000D000000}"/>
              </a:ext>
            </a:extLst>
          </xdr:cNvPr>
          <xdr:cNvGrpSpPr/>
        </xdr:nvGrpSpPr>
        <xdr:grpSpPr>
          <a:xfrm>
            <a:off x="3070225" y="1094315"/>
            <a:ext cx="4454506" cy="2288117"/>
            <a:chOff x="7145325" y="588432"/>
            <a:chExt cx="4451328" cy="2381250"/>
          </a:xfrm>
        </xdr:grpSpPr>
        <xdr:sp macro="" textlink="">
          <xdr:nvSpPr>
            <xdr:cNvPr id="19" name="Rectangle 18">
              <a:extLst>
                <a:ext uri="{FF2B5EF4-FFF2-40B4-BE49-F238E27FC236}">
                  <a16:creationId xmlns:a16="http://schemas.microsoft.com/office/drawing/2014/main" id="{00000000-0008-0000-0500-000013000000}"/>
                </a:ext>
              </a:extLst>
            </xdr:cNvPr>
            <xdr:cNvSpPr/>
          </xdr:nvSpPr>
          <xdr:spPr>
            <a:xfrm>
              <a:off x="7253227" y="2350691"/>
              <a:ext cx="4165771" cy="146695"/>
            </a:xfrm>
            <a:prstGeom prst="rect">
              <a:avLst/>
            </a:prstGeom>
            <a:solidFill>
              <a:srgbClr val="FF0000">
                <a:alpha val="20000"/>
              </a:srgb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00000000-0008-0000-0500-000012000000}"/>
                </a:ext>
              </a:extLst>
            </xdr:cNvPr>
            <xdr:cNvSpPr/>
          </xdr:nvSpPr>
          <xdr:spPr>
            <a:xfrm>
              <a:off x="7253227" y="1871321"/>
              <a:ext cx="4165739" cy="478180"/>
            </a:xfrm>
            <a:prstGeom prst="rect">
              <a:avLst/>
            </a:prstGeom>
            <a:solidFill>
              <a:schemeClr val="accent4">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00000000-0008-0000-0500-000011000000}"/>
                </a:ext>
              </a:extLst>
            </xdr:cNvPr>
            <xdr:cNvSpPr/>
          </xdr:nvSpPr>
          <xdr:spPr>
            <a:xfrm>
              <a:off x="7256954" y="1052286"/>
              <a:ext cx="4168370" cy="816428"/>
            </a:xfrm>
            <a:prstGeom prst="rect">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7145325" y="588432"/>
            <a:ext cx="4451328" cy="2381250"/>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Sample Select backend'!AH6">
        <xdr:nvSpPr>
          <xdr:cNvPr id="30" name="TextBox 29">
            <a:extLst>
              <a:ext uri="{FF2B5EF4-FFF2-40B4-BE49-F238E27FC236}">
                <a16:creationId xmlns:a16="http://schemas.microsoft.com/office/drawing/2014/main" id="{00000000-0008-0000-0500-00001E000000}"/>
              </a:ext>
            </a:extLst>
          </xdr:cNvPr>
          <xdr:cNvSpPr txBox="1"/>
        </xdr:nvSpPr>
        <xdr:spPr>
          <a:xfrm>
            <a:off x="2852920" y="3338083"/>
            <a:ext cx="2067664" cy="36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29CB4E-93C2-4341-A037-0BCD6F74AC7B}" type="TxLink">
              <a:rPr lang="en-US" sz="1200" b="0" i="0" u="none" strike="noStrike">
                <a:solidFill>
                  <a:sysClr val="windowText" lastClr="000000"/>
                </a:solidFill>
                <a:latin typeface="Calibri"/>
                <a:cs typeface="Calibri"/>
              </a:rPr>
              <a:pPr/>
              <a:t>Total revenue measures: 290</a:t>
            </a:fld>
            <a:endParaRPr lang="en-US" sz="1200">
              <a:solidFill>
                <a:sysClr val="windowText" lastClr="000000"/>
              </a:solidFill>
            </a:endParaRPr>
          </a:p>
        </xdr:txBody>
      </xdr:sp>
      <xdr:sp macro="" textlink="'Sample Select backend'!AH9">
        <xdr:nvSpPr>
          <xdr:cNvPr id="32" name="TextBox 31">
            <a:extLst>
              <a:ext uri="{FF2B5EF4-FFF2-40B4-BE49-F238E27FC236}">
                <a16:creationId xmlns:a16="http://schemas.microsoft.com/office/drawing/2014/main" id="{00000000-0008-0000-0500-000020000000}"/>
              </a:ext>
            </a:extLst>
          </xdr:cNvPr>
          <xdr:cNvSpPr txBox="1"/>
        </xdr:nvSpPr>
        <xdr:spPr>
          <a:xfrm>
            <a:off x="5075420" y="3338083"/>
            <a:ext cx="2321846"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50E488-3030-4D56-8731-C51C8EFAD1D5}" type="TxLink">
              <a:rPr lang="en-US" sz="1200" b="0" i="0" u="none" strike="noStrike">
                <a:solidFill>
                  <a:srgbClr val="000000"/>
                </a:solidFill>
                <a:latin typeface="Calibri"/>
                <a:cs typeface="Calibri"/>
              </a:rPr>
              <a:pPr/>
              <a:t>Total expenditure measures: 212</a:t>
            </a:fld>
            <a:endParaRPr lang="en-US" sz="1200"/>
          </a:p>
        </xdr:txBody>
      </xdr:sp>
      <xdr:sp macro="" textlink="'Sample Select backend'!AH12">
        <xdr:nvSpPr>
          <xdr:cNvPr id="33" name="TextBox 32">
            <a:extLst>
              <a:ext uri="{FF2B5EF4-FFF2-40B4-BE49-F238E27FC236}">
                <a16:creationId xmlns:a16="http://schemas.microsoft.com/office/drawing/2014/main" id="{00000000-0008-0000-0500-000021000000}"/>
              </a:ext>
            </a:extLst>
          </xdr:cNvPr>
          <xdr:cNvSpPr txBox="1"/>
        </xdr:nvSpPr>
        <xdr:spPr>
          <a:xfrm>
            <a:off x="7685270" y="3338083"/>
            <a:ext cx="2563319"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EDBBA8-86BD-4F4E-90A8-F6FC75111F3B}" type="TxLink">
              <a:rPr lang="en-US" sz="1200" b="0" i="0" u="none" strike="noStrike">
                <a:solidFill>
                  <a:srgbClr val="000000"/>
                </a:solidFill>
                <a:latin typeface="Calibri"/>
                <a:cs typeface="Calibri"/>
              </a:rPr>
              <a:pPr/>
              <a:t>Total credit and equity measures: 82</a:t>
            </a:fld>
            <a:endParaRPr lang="en-US" sz="1200"/>
          </a:p>
        </xdr:txBody>
      </xdr:sp>
      <xdr:sp macro="" textlink="'Sample Select backend'!AH14">
        <xdr:nvSpPr>
          <xdr:cNvPr id="34" name="TextBox 33">
            <a:extLst>
              <a:ext uri="{FF2B5EF4-FFF2-40B4-BE49-F238E27FC236}">
                <a16:creationId xmlns:a16="http://schemas.microsoft.com/office/drawing/2014/main" id="{00000000-0008-0000-0500-000022000000}"/>
              </a:ext>
            </a:extLst>
          </xdr:cNvPr>
          <xdr:cNvSpPr txBox="1"/>
        </xdr:nvSpPr>
        <xdr:spPr>
          <a:xfrm>
            <a:off x="10542770" y="3338083"/>
            <a:ext cx="1845256" cy="36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6787C4-AF40-40E7-996E-ABBF9E1E615D}" type="TxLink">
              <a:rPr lang="en-US" sz="1200" b="0" i="0" u="none" strike="noStrike">
                <a:solidFill>
                  <a:srgbClr val="000000"/>
                </a:solidFill>
                <a:latin typeface="Calibri"/>
                <a:cs typeface="Calibri"/>
              </a:rPr>
              <a:pPr/>
              <a:t>Total other measures: 16</a:t>
            </a:fld>
            <a:endParaRPr lang="en-US" sz="1200"/>
          </a:p>
        </xdr:txBody>
      </xdr:sp>
      <xdr:sp macro="" textlink="'Sample Select backend'!AH16">
        <xdr:nvSpPr>
          <xdr:cNvPr id="36" name="TextBox 35">
            <a:extLst>
              <a:ext uri="{FF2B5EF4-FFF2-40B4-BE49-F238E27FC236}">
                <a16:creationId xmlns:a16="http://schemas.microsoft.com/office/drawing/2014/main" id="{00000000-0008-0000-0500-000024000000}"/>
              </a:ext>
            </a:extLst>
          </xdr:cNvPr>
          <xdr:cNvSpPr txBox="1"/>
        </xdr:nvSpPr>
        <xdr:spPr>
          <a:xfrm>
            <a:off x="1278120" y="3338083"/>
            <a:ext cx="2265180" cy="36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B37584-859B-4A89-AE72-496551D5F1D1}" type="TxLink">
              <a:rPr lang="en-US" sz="1200" b="1" i="0" u="none" strike="noStrike">
                <a:solidFill>
                  <a:srgbClr val="000000"/>
                </a:solidFill>
                <a:latin typeface="Calibri"/>
                <a:cs typeface="Calibri"/>
              </a:rPr>
              <a:pPr/>
              <a:t>Total measures: 600</a:t>
            </a:fld>
            <a:endParaRPr lang="en-US" sz="1200" b="1"/>
          </a:p>
        </xdr:txBody>
      </xdr:sp>
    </xdr:grpSp>
    <xdr:clientData/>
  </xdr:twoCellAnchor>
  <xdr:twoCellAnchor>
    <xdr:from>
      <xdr:col>11</xdr:col>
      <xdr:colOff>133350</xdr:colOff>
      <xdr:row>5</xdr:row>
      <xdr:rowOff>69850</xdr:rowOff>
    </xdr:from>
    <xdr:to>
      <xdr:col>18</xdr:col>
      <xdr:colOff>406400</xdr:colOff>
      <xdr:row>18</xdr:row>
      <xdr:rowOff>57150</xdr:rowOff>
    </xdr:to>
    <xdr:grpSp>
      <xdr:nvGrpSpPr>
        <xdr:cNvPr id="35" name="Group 34">
          <a:extLst>
            <a:ext uri="{FF2B5EF4-FFF2-40B4-BE49-F238E27FC236}">
              <a16:creationId xmlns:a16="http://schemas.microsoft.com/office/drawing/2014/main" id="{00000000-0008-0000-0500-000023000000}"/>
            </a:ext>
          </a:extLst>
        </xdr:cNvPr>
        <xdr:cNvGrpSpPr/>
      </xdr:nvGrpSpPr>
      <xdr:grpSpPr>
        <a:xfrm>
          <a:off x="6827308" y="992717"/>
          <a:ext cx="4536017" cy="2398183"/>
          <a:chOff x="6838950" y="1016000"/>
          <a:chExt cx="4540250" cy="2381250"/>
        </a:xfrm>
      </xdr:grpSpPr>
      <xdr:grpSp>
        <xdr:nvGrpSpPr>
          <xdr:cNvPr id="29" name="Group 28">
            <a:extLst>
              <a:ext uri="{FF2B5EF4-FFF2-40B4-BE49-F238E27FC236}">
                <a16:creationId xmlns:a16="http://schemas.microsoft.com/office/drawing/2014/main" id="{00000000-0008-0000-0500-00001D000000}"/>
              </a:ext>
            </a:extLst>
          </xdr:cNvPr>
          <xdr:cNvGrpSpPr/>
        </xdr:nvGrpSpPr>
        <xdr:grpSpPr>
          <a:xfrm>
            <a:off x="6864350" y="1016000"/>
            <a:ext cx="4489450" cy="2381250"/>
            <a:chOff x="9353550" y="1016000"/>
            <a:chExt cx="4489450" cy="2381250"/>
          </a:xfrm>
        </xdr:grpSpPr>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9915525" y="1016000"/>
              <a:ext cx="3365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Most-selected policies for this sample</a:t>
              </a:r>
            </a:p>
          </xdr:txBody>
        </xdr:sp>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9353550" y="1327150"/>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a:t>
              </a:r>
            </a:p>
          </xdr:txBody>
        </xdr:sp>
        <xdr:sp macro="" textlink="'Sample Select backend'!AA60">
          <xdr:nvSpPr>
            <xdr:cNvPr id="39" name="TextBox 38">
              <a:extLst>
                <a:ext uri="{FF2B5EF4-FFF2-40B4-BE49-F238E27FC236}">
                  <a16:creationId xmlns:a16="http://schemas.microsoft.com/office/drawing/2014/main" id="{00000000-0008-0000-0500-000027000000}"/>
                </a:ext>
              </a:extLst>
            </xdr:cNvPr>
            <xdr:cNvSpPr txBox="1"/>
          </xdr:nvSpPr>
          <xdr:spPr>
            <a:xfrm>
              <a:off x="9353550" y="1697832"/>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A1F628-28A7-45BE-91E4-CF79A855D744}" type="TxLink">
                <a:rPr lang="en-US" sz="1100" b="0" i="0" u="none" strike="noStrike">
                  <a:solidFill>
                    <a:srgbClr val="000000"/>
                  </a:solidFill>
                  <a:latin typeface="Calibri"/>
                  <a:cs typeface="Calibri"/>
                </a:rPr>
                <a:pPr/>
                <a:t>2</a:t>
              </a:fld>
              <a:endParaRPr lang="en-US" sz="1100"/>
            </a:p>
          </xdr:txBody>
        </xdr:sp>
        <xdr:sp macro="" textlink="'Sample Select backend'!AA61">
          <xdr:nvSpPr>
            <xdr:cNvPr id="40" name="TextBox 39">
              <a:extLst>
                <a:ext uri="{FF2B5EF4-FFF2-40B4-BE49-F238E27FC236}">
                  <a16:creationId xmlns:a16="http://schemas.microsoft.com/office/drawing/2014/main" id="{00000000-0008-0000-0500-000028000000}"/>
                </a:ext>
              </a:extLst>
            </xdr:cNvPr>
            <xdr:cNvSpPr txBox="1"/>
          </xdr:nvSpPr>
          <xdr:spPr>
            <a:xfrm>
              <a:off x="9353550" y="2068514"/>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ECA046-3291-4743-ABD4-CDA053C74194}" type="TxLink">
                <a:rPr lang="en-US" sz="1100" b="0" i="0" u="none" strike="noStrike">
                  <a:solidFill>
                    <a:srgbClr val="000000"/>
                  </a:solidFill>
                  <a:latin typeface="Calibri"/>
                  <a:cs typeface="Calibri"/>
                </a:rPr>
                <a:pPr/>
                <a:t>3</a:t>
              </a:fld>
              <a:endParaRPr lang="en-US" sz="1100"/>
            </a:p>
          </xdr:txBody>
        </xdr:sp>
        <xdr:sp macro="" textlink="'Sample Select backend'!AA62">
          <xdr:nvSpPr>
            <xdr:cNvPr id="41" name="TextBox 40">
              <a:extLst>
                <a:ext uri="{FF2B5EF4-FFF2-40B4-BE49-F238E27FC236}">
                  <a16:creationId xmlns:a16="http://schemas.microsoft.com/office/drawing/2014/main" id="{00000000-0008-0000-0500-000029000000}"/>
                </a:ext>
              </a:extLst>
            </xdr:cNvPr>
            <xdr:cNvSpPr txBox="1"/>
          </xdr:nvSpPr>
          <xdr:spPr>
            <a:xfrm>
              <a:off x="9353550" y="2439196"/>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F87417-2C43-4323-8D0B-2A80815B298A}" type="TxLink">
                <a:rPr lang="en-US" sz="1100" b="0" i="0" u="none" strike="noStrike">
                  <a:solidFill>
                    <a:srgbClr val="000000"/>
                  </a:solidFill>
                  <a:latin typeface="Calibri"/>
                  <a:cs typeface="Calibri"/>
                </a:rPr>
                <a:pPr/>
                <a:t>4</a:t>
              </a:fld>
              <a:endParaRPr lang="en-US" sz="1100"/>
            </a:p>
          </xdr:txBody>
        </xdr:sp>
        <xdr:sp macro="" textlink="'Sample Select backend'!AA63">
          <xdr:nvSpPr>
            <xdr:cNvPr id="42" name="TextBox 41">
              <a:extLst>
                <a:ext uri="{FF2B5EF4-FFF2-40B4-BE49-F238E27FC236}">
                  <a16:creationId xmlns:a16="http://schemas.microsoft.com/office/drawing/2014/main" id="{00000000-0008-0000-0500-00002A000000}"/>
                </a:ext>
              </a:extLst>
            </xdr:cNvPr>
            <xdr:cNvSpPr txBox="1"/>
          </xdr:nvSpPr>
          <xdr:spPr>
            <a:xfrm>
              <a:off x="9353550" y="2809876"/>
              <a:ext cx="203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E336BF-1FE2-4A93-9DC6-49DFCAC76E6A}" type="TxLink">
                <a:rPr lang="en-US" sz="1100" b="0" i="0" u="none" strike="noStrike">
                  <a:solidFill>
                    <a:srgbClr val="000000"/>
                  </a:solidFill>
                  <a:latin typeface="Calibri"/>
                  <a:cs typeface="Calibri"/>
                </a:rPr>
                <a:pPr/>
                <a:t>5</a:t>
              </a:fld>
              <a:endParaRPr lang="en-US" sz="1100"/>
            </a:p>
          </xdr:txBody>
        </xdr:sp>
        <xdr:sp macro="" textlink="'Sample Select backend'!AC59">
          <xdr:nvSpPr>
            <xdr:cNvPr id="43" name="TextBox 42">
              <a:extLst>
                <a:ext uri="{FF2B5EF4-FFF2-40B4-BE49-F238E27FC236}">
                  <a16:creationId xmlns:a16="http://schemas.microsoft.com/office/drawing/2014/main" id="{00000000-0008-0000-0500-00002B000000}"/>
                </a:ext>
              </a:extLst>
            </xdr:cNvPr>
            <xdr:cNvSpPr txBox="1"/>
          </xdr:nvSpPr>
          <xdr:spPr>
            <a:xfrm>
              <a:off x="9588500" y="1327150"/>
              <a:ext cx="42037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A26DF7-FD61-4826-9559-EDADD4FE2169}" type="TxLink">
                <a:rPr lang="en-US" sz="1100" b="0" i="0" u="none" strike="noStrike">
                  <a:solidFill>
                    <a:srgbClr val="000000"/>
                  </a:solidFill>
                  <a:latin typeface="Calibri"/>
                  <a:cs typeface="Calibri"/>
                </a:rPr>
                <a:pPr/>
                <a:t>Revenue Measures to protect businesses: Deferral of tax payments (n=55, ,9% of total)</a:t>
              </a:fld>
              <a:endParaRPr lang="en-US" sz="1100"/>
            </a:p>
          </xdr:txBody>
        </xdr:sp>
        <xdr:sp macro="" textlink="'Sample Select backend'!AC60">
          <xdr:nvSpPr>
            <xdr:cNvPr id="44" name="TextBox 43">
              <a:extLst>
                <a:ext uri="{FF2B5EF4-FFF2-40B4-BE49-F238E27FC236}">
                  <a16:creationId xmlns:a16="http://schemas.microsoft.com/office/drawing/2014/main" id="{00000000-0008-0000-0500-00002C000000}"/>
                </a:ext>
              </a:extLst>
            </xdr:cNvPr>
            <xdr:cNvSpPr txBox="1"/>
          </xdr:nvSpPr>
          <xdr:spPr>
            <a:xfrm>
              <a:off x="9588500" y="1697832"/>
              <a:ext cx="4235450" cy="510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E9166F-2C93-499B-AFFF-F9BC70E55655}" type="TxLink">
                <a:rPr lang="en-US" sz="1100" b="0" i="0" u="none" strike="noStrike">
                  <a:solidFill>
                    <a:srgbClr val="000000"/>
                  </a:solidFill>
                  <a:latin typeface="Calibri"/>
                  <a:cs typeface="Calibri"/>
                </a:rPr>
                <a:pPr/>
                <a:t>Credit and equity measures: Preferential loans to firms (n=54, ,9% of total)</a:t>
              </a:fld>
              <a:endParaRPr lang="en-US" sz="1100"/>
            </a:p>
          </xdr:txBody>
        </xdr:sp>
        <xdr:sp macro="" textlink="'Sample Select backend'!AC61">
          <xdr:nvSpPr>
            <xdr:cNvPr id="45" name="TextBox 44">
              <a:extLst>
                <a:ext uri="{FF2B5EF4-FFF2-40B4-BE49-F238E27FC236}">
                  <a16:creationId xmlns:a16="http://schemas.microsoft.com/office/drawing/2014/main" id="{00000000-0008-0000-0500-00002D000000}"/>
                </a:ext>
              </a:extLst>
            </xdr:cNvPr>
            <xdr:cNvSpPr txBox="1"/>
          </xdr:nvSpPr>
          <xdr:spPr>
            <a:xfrm>
              <a:off x="9588500" y="2068514"/>
              <a:ext cx="4229100" cy="620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779751-9571-4B5E-9D6C-6DD9E19366BD}" type="TxLink">
                <a:rPr lang="en-US" sz="1100" b="0" i="0" u="none" strike="noStrike">
                  <a:solidFill>
                    <a:srgbClr val="000000"/>
                  </a:solidFill>
                  <a:latin typeface="Calibri"/>
                  <a:cs typeface="Calibri"/>
                </a:rPr>
                <a:pPr/>
                <a:t>Expenditure Measures for cash transfers to individuals: Wage compensation/ enhanced paid leave (n=38, ,6% of total)</a:t>
              </a:fld>
              <a:endParaRPr lang="en-US" sz="1100"/>
            </a:p>
          </xdr:txBody>
        </xdr:sp>
        <xdr:sp macro="" textlink="'Sample Select backend'!AC62">
          <xdr:nvSpPr>
            <xdr:cNvPr id="46" name="TextBox 45">
              <a:extLst>
                <a:ext uri="{FF2B5EF4-FFF2-40B4-BE49-F238E27FC236}">
                  <a16:creationId xmlns:a16="http://schemas.microsoft.com/office/drawing/2014/main" id="{00000000-0008-0000-0500-00002E000000}"/>
                </a:ext>
              </a:extLst>
            </xdr:cNvPr>
            <xdr:cNvSpPr txBox="1"/>
          </xdr:nvSpPr>
          <xdr:spPr>
            <a:xfrm>
              <a:off x="9588500" y="2439196"/>
              <a:ext cx="4254500" cy="470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76E058-F467-48E7-8496-4DF583E62334}" type="TxLink">
                <a:rPr lang="en-US" sz="1100" b="0" i="0" u="none" strike="noStrike">
                  <a:solidFill>
                    <a:srgbClr val="000000"/>
                  </a:solidFill>
                  <a:latin typeface="Calibri"/>
                  <a:cs typeface="Calibri"/>
                </a:rPr>
                <a:pPr/>
                <a:t>Expenditure Measures for cash transfers to individuals: Supplementary ad hoc programs (n=33, ,6% of total)</a:t>
              </a:fld>
              <a:endParaRPr lang="en-US" sz="1100"/>
            </a:p>
          </xdr:txBody>
        </xdr:sp>
        <xdr:sp macro="" textlink="'Sample Select backend'!AC63">
          <xdr:nvSpPr>
            <xdr:cNvPr id="47" name="TextBox 46">
              <a:extLst>
                <a:ext uri="{FF2B5EF4-FFF2-40B4-BE49-F238E27FC236}">
                  <a16:creationId xmlns:a16="http://schemas.microsoft.com/office/drawing/2014/main" id="{00000000-0008-0000-0500-00002F000000}"/>
                </a:ext>
              </a:extLst>
            </xdr:cNvPr>
            <xdr:cNvSpPr txBox="1"/>
          </xdr:nvSpPr>
          <xdr:spPr>
            <a:xfrm>
              <a:off x="9588500" y="2809876"/>
              <a:ext cx="4051300" cy="587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E3283A-A56F-48FF-A43F-A221C0A89663}" type="TxLink">
                <a:rPr lang="en-US" sz="1100" b="0" i="0" u="none" strike="noStrike">
                  <a:solidFill>
                    <a:srgbClr val="000000"/>
                  </a:solidFill>
                  <a:latin typeface="Calibri"/>
                  <a:cs typeface="Calibri"/>
                </a:rPr>
                <a:pPr/>
                <a:t>Expenditure Measures for cash transfers to individuals: Direct cash transfers for individuals (n=29, ,5% of total)</a:t>
              </a:fld>
              <a:endParaRPr lang="en-US" sz="1100"/>
            </a:p>
          </xdr:txBody>
        </xdr:sp>
      </xdr:grpSp>
      <xdr:sp macro="" textlink="">
        <xdr:nvSpPr>
          <xdr:cNvPr id="31" name="Rectangle 30">
            <a:extLst>
              <a:ext uri="{FF2B5EF4-FFF2-40B4-BE49-F238E27FC236}">
                <a16:creationId xmlns:a16="http://schemas.microsoft.com/office/drawing/2014/main" id="{00000000-0008-0000-0500-00001F000000}"/>
              </a:ext>
            </a:extLst>
          </xdr:cNvPr>
          <xdr:cNvSpPr/>
        </xdr:nvSpPr>
        <xdr:spPr>
          <a:xfrm>
            <a:off x="6838950" y="1016000"/>
            <a:ext cx="4540250" cy="223520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438150</xdr:colOff>
      <xdr:row>5</xdr:row>
      <xdr:rowOff>25400</xdr:rowOff>
    </xdr:from>
    <xdr:to>
      <xdr:col>3</xdr:col>
      <xdr:colOff>552450</xdr:colOff>
      <xdr:row>16</xdr:row>
      <xdr:rowOff>158750</xdr:rowOff>
    </xdr:to>
    <xdr:graphicFrame macro="">
      <xdr:nvGraphicFramePr>
        <xdr:cNvPr id="48" name="Chart 47">
          <a:extLst>
            <a:ext uri="{FF2B5EF4-FFF2-40B4-BE49-F238E27FC236}">
              <a16:creationId xmlns:a16="http://schemas.microsoft.com/office/drawing/2014/main" id="{00000000-0008-0000-05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82550</xdr:colOff>
      <xdr:row>0</xdr:row>
      <xdr:rowOff>44450</xdr:rowOff>
    </xdr:from>
    <xdr:to>
      <xdr:col>18</xdr:col>
      <xdr:colOff>457200</xdr:colOff>
      <xdr:row>24</xdr:row>
      <xdr:rowOff>88900</xdr:rowOff>
    </xdr:to>
    <xdr:sp macro="" textlink="">
      <xdr:nvSpPr>
        <xdr:cNvPr id="7" name="Rectangle 6">
          <a:extLst>
            <a:ext uri="{FF2B5EF4-FFF2-40B4-BE49-F238E27FC236}">
              <a16:creationId xmlns:a16="http://schemas.microsoft.com/office/drawing/2014/main" id="{00000000-0008-0000-0600-000007000000}"/>
            </a:ext>
          </a:extLst>
        </xdr:cNvPr>
        <xdr:cNvSpPr/>
      </xdr:nvSpPr>
      <xdr:spPr>
        <a:xfrm>
          <a:off x="82550" y="44450"/>
          <a:ext cx="11347450" cy="44640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114300</xdr:rowOff>
    </xdr:from>
    <xdr:to>
      <xdr:col>8</xdr:col>
      <xdr:colOff>31750</xdr:colOff>
      <xdr:row>22</xdr:row>
      <xdr:rowOff>171450</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171450" y="114300"/>
          <a:ext cx="4737100" cy="410845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2</xdr:col>
      <xdr:colOff>94343</xdr:colOff>
      <xdr:row>1</xdr:row>
      <xdr:rowOff>21772</xdr:rowOff>
    </xdr:from>
    <xdr:to>
      <xdr:col>6</xdr:col>
      <xdr:colOff>121557</xdr:colOff>
      <xdr:row>7</xdr:row>
      <xdr:rowOff>44450</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313543" y="205922"/>
          <a:ext cx="2465614" cy="11275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Policy Breakdown Across Samples</a:t>
          </a:r>
        </a:p>
      </xdr:txBody>
    </xdr:sp>
    <xdr:clientData/>
  </xdr:twoCellAnchor>
  <mc:AlternateContent xmlns:mc="http://schemas.openxmlformats.org/markup-compatibility/2006">
    <mc:Choice xmlns:a14="http://schemas.microsoft.com/office/drawing/2010/main" Requires="a14">
      <xdr:twoCellAnchor editAs="oneCell">
        <xdr:from>
          <xdr:col>0</xdr:col>
          <xdr:colOff>254000</xdr:colOff>
          <xdr:row>10</xdr:row>
          <xdr:rowOff>38100</xdr:rowOff>
        </xdr:from>
        <xdr:to>
          <xdr:col>7</xdr:col>
          <xdr:colOff>558800</xdr:colOff>
          <xdr:row>11</xdr:row>
          <xdr:rowOff>101600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241300</xdr:colOff>
          <xdr:row>15</xdr:row>
          <xdr:rowOff>165100</xdr:rowOff>
        </xdr:from>
        <xdr:to>
          <xdr:col>7</xdr:col>
          <xdr:colOff>571500</xdr:colOff>
          <xdr:row>17</xdr:row>
          <xdr:rowOff>50800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87993</xdr:colOff>
      <xdr:row>8</xdr:row>
      <xdr:rowOff>74386</xdr:rowOff>
    </xdr:from>
    <xdr:to>
      <xdr:col>6</xdr:col>
      <xdr:colOff>115207</xdr:colOff>
      <xdr:row>10</xdr:row>
      <xdr:rowOff>44450</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1307193" y="1547586"/>
          <a:ext cx="2465614" cy="338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an aggregate</a:t>
          </a:r>
          <a:r>
            <a:rPr lang="en-US" sz="1100" baseline="0"/>
            <a:t> policy</a:t>
          </a:r>
          <a:r>
            <a:rPr lang="en-US" sz="1100"/>
            <a:t> category</a:t>
          </a:r>
        </a:p>
      </xdr:txBody>
    </xdr:sp>
    <xdr:clientData/>
  </xdr:twoCellAnchor>
  <xdr:twoCellAnchor>
    <xdr:from>
      <xdr:col>2</xdr:col>
      <xdr:colOff>87993</xdr:colOff>
      <xdr:row>13</xdr:row>
      <xdr:rowOff>42636</xdr:rowOff>
    </xdr:from>
    <xdr:to>
      <xdr:col>6</xdr:col>
      <xdr:colOff>115207</xdr:colOff>
      <xdr:row>15</xdr:row>
      <xdr:rowOff>127000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307193" y="2436586"/>
          <a:ext cx="2465614" cy="4526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-or-</a:t>
          </a:r>
        </a:p>
        <a:p>
          <a:pPr algn="ctr"/>
          <a:r>
            <a:rPr lang="en-US" sz="1100"/>
            <a:t>Choose a more granular policy category</a:t>
          </a:r>
        </a:p>
      </xdr:txBody>
    </xdr:sp>
    <xdr:clientData/>
  </xdr:twoCellAnchor>
  <xdr:twoCellAnchor>
    <xdr:from>
      <xdr:col>0</xdr:col>
      <xdr:colOff>231775</xdr:colOff>
      <xdr:row>12</xdr:row>
      <xdr:rowOff>50800</xdr:rowOff>
    </xdr:from>
    <xdr:to>
      <xdr:col>7</xdr:col>
      <xdr:colOff>581025</xdr:colOff>
      <xdr:row>13</xdr:row>
      <xdr:rowOff>152400</xdr:rowOff>
    </xdr:to>
    <xdr:sp macro="" textlink="'Policy select backend'!A1">
      <xdr:nvSpPr>
        <xdr:cNvPr id="3" name="TextBox 2">
          <a:extLst>
            <a:ext uri="{FF2B5EF4-FFF2-40B4-BE49-F238E27FC236}">
              <a16:creationId xmlns:a16="http://schemas.microsoft.com/office/drawing/2014/main" id="{00000000-0008-0000-0600-000003000000}"/>
            </a:ext>
          </a:extLst>
        </xdr:cNvPr>
        <xdr:cNvSpPr txBox="1"/>
      </xdr:nvSpPr>
      <xdr:spPr>
        <a:xfrm>
          <a:off x="231775" y="2260600"/>
          <a:ext cx="4616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A04A3-69E7-48F9-86CE-B6E13BE388D1}" type="TxLink">
            <a:rPr lang="en-US" sz="1100" b="1" i="0" u="none" strike="noStrike">
              <a:solidFill>
                <a:srgbClr val="FF0000"/>
              </a:solidFill>
              <a:latin typeface="Calibri"/>
              <a:cs typeface="Calibri"/>
            </a:rPr>
            <a:pPr/>
            <a:t> </a:t>
          </a:fld>
          <a:endParaRPr lang="en-US" sz="1100" b="1">
            <a:solidFill>
              <a:srgbClr val="FF0000"/>
            </a:solidFill>
          </a:endParaRPr>
        </a:p>
      </xdr:txBody>
    </xdr:sp>
    <xdr:clientData/>
  </xdr:twoCellAnchor>
  <xdr:twoCellAnchor>
    <xdr:from>
      <xdr:col>8</xdr:col>
      <xdr:colOff>195262</xdr:colOff>
      <xdr:row>3</xdr:row>
      <xdr:rowOff>120650</xdr:rowOff>
    </xdr:from>
    <xdr:to>
      <xdr:col>13</xdr:col>
      <xdr:colOff>82550</xdr:colOff>
      <xdr:row>13</xdr:row>
      <xdr:rowOff>50800</xdr:rowOff>
    </xdr:to>
    <xdr:graphicFrame macro="">
      <xdr:nvGraphicFramePr>
        <xdr:cNvPr id="10" name="Chart 9">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82550</xdr:colOff>
      <xdr:row>3</xdr:row>
      <xdr:rowOff>152400</xdr:rowOff>
    </xdr:from>
    <xdr:to>
      <xdr:col>18</xdr:col>
      <xdr:colOff>349250</xdr:colOff>
      <xdr:row>13</xdr:row>
      <xdr:rowOff>146050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285750</xdr:colOff>
      <xdr:row>13</xdr:row>
      <xdr:rowOff>88900</xdr:rowOff>
    </xdr:from>
    <xdr:to>
      <xdr:col>13</xdr:col>
      <xdr:colOff>133350</xdr:colOff>
      <xdr:row>25</xdr:row>
      <xdr:rowOff>12700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88900</xdr:colOff>
      <xdr:row>13</xdr:row>
      <xdr:rowOff>152400</xdr:rowOff>
    </xdr:from>
    <xdr:to>
      <xdr:col>18</xdr:col>
      <xdr:colOff>349250</xdr:colOff>
      <xdr:row>24</xdr:row>
      <xdr:rowOff>6350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146050</xdr:colOff>
      <xdr:row>0</xdr:row>
      <xdr:rowOff>95250</xdr:rowOff>
    </xdr:from>
    <xdr:to>
      <xdr:col>18</xdr:col>
      <xdr:colOff>336550</xdr:colOff>
      <xdr:row>2</xdr:row>
      <xdr:rowOff>44450</xdr:rowOff>
    </xdr:to>
    <xdr:sp macro="" textlink="'Policy select backend'!I25">
      <xdr:nvSpPr>
        <xdr:cNvPr id="8" name="TextBox 7">
          <a:extLst>
            <a:ext uri="{FF2B5EF4-FFF2-40B4-BE49-F238E27FC236}">
              <a16:creationId xmlns:a16="http://schemas.microsoft.com/office/drawing/2014/main" id="{00000000-0008-0000-0600-000008000000}"/>
            </a:ext>
          </a:extLst>
        </xdr:cNvPr>
        <xdr:cNvSpPr txBox="1"/>
      </xdr:nvSpPr>
      <xdr:spPr>
        <a:xfrm>
          <a:off x="5022850" y="95250"/>
          <a:ext cx="62865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52ADF-AAD9-4367-B6D7-F9CC8B9FF184}" type="TxLink">
            <a:rPr lang="en-US" sz="1200" b="0" i="0" u="none" strike="noStrike">
              <a:solidFill>
                <a:srgbClr val="000000"/>
              </a:solidFill>
              <a:latin typeface="Calibri"/>
              <a:cs typeface="Calibri"/>
            </a:rPr>
            <a:pPr algn="ctr"/>
            <a:t>Revenue Measures to protect businesses</a:t>
          </a:fld>
          <a:endParaRPr lang="en-US" sz="1200"/>
        </a:p>
      </xdr:txBody>
    </xdr:sp>
    <xdr:clientData/>
  </xdr:twoCellAnchor>
  <xdr:twoCellAnchor>
    <xdr:from>
      <xdr:col>8</xdr:col>
      <xdr:colOff>603250</xdr:colOff>
      <xdr:row>2</xdr:row>
      <xdr:rowOff>0</xdr:rowOff>
    </xdr:from>
    <xdr:to>
      <xdr:col>17</xdr:col>
      <xdr:colOff>450850</xdr:colOff>
      <xdr:row>2</xdr:row>
      <xdr:rowOff>0</xdr:rowOff>
    </xdr:to>
    <xdr:cxnSp macro="">
      <xdr:nvCxnSpPr>
        <xdr:cNvPr id="14" name="Straight Connector 13">
          <a:extLst>
            <a:ext uri="{FF2B5EF4-FFF2-40B4-BE49-F238E27FC236}">
              <a16:creationId xmlns:a16="http://schemas.microsoft.com/office/drawing/2014/main" id="{00000000-0008-0000-0600-00000E000000}"/>
            </a:ext>
          </a:extLst>
        </xdr:cNvPr>
        <xdr:cNvCxnSpPr/>
      </xdr:nvCxnSpPr>
      <xdr:spPr>
        <a:xfrm>
          <a:off x="5480050" y="368300"/>
          <a:ext cx="53340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415925</xdr:colOff>
      <xdr:row>20</xdr:row>
      <xdr:rowOff>31750</xdr:rowOff>
    </xdr:from>
    <xdr:to>
      <xdr:col>5</xdr:col>
      <xdr:colOff>409575</xdr:colOff>
      <xdr:row>21</xdr:row>
      <xdr:rowOff>127000</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1635125" y="3714750"/>
          <a:ext cx="18224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show...</a:t>
          </a:r>
        </a:p>
      </xdr:txBody>
    </xdr:sp>
    <xdr:clientData/>
  </xdr:twoCellAnchor>
  <mc:AlternateContent xmlns:mc="http://schemas.openxmlformats.org/markup-compatibility/2006">
    <mc:Choice xmlns:a14="http://schemas.microsoft.com/office/drawing/2010/main" Requires="a14">
      <xdr:twoCellAnchor editAs="oneCell">
        <xdr:from>
          <xdr:col>2</xdr:col>
          <xdr:colOff>190500</xdr:colOff>
          <xdr:row>21</xdr:row>
          <xdr:rowOff>76200</xdr:rowOff>
        </xdr:from>
        <xdr:to>
          <xdr:col>6</xdr:col>
          <xdr:colOff>31750</xdr:colOff>
          <xdr:row>22</xdr:row>
          <xdr:rowOff>107950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6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177800</xdr:colOff>
      <xdr:row>1</xdr:row>
      <xdr:rowOff>12700</xdr:rowOff>
    </xdr:from>
    <xdr:to>
      <xdr:col>8</xdr:col>
      <xdr:colOff>38100</xdr:colOff>
      <xdr:row>23</xdr:row>
      <xdr:rowOff>120650</xdr:rowOff>
    </xdr:to>
    <xdr:sp macro="" textlink="">
      <xdr:nvSpPr>
        <xdr:cNvPr id="17" name="Rectangle 16">
          <a:extLst>
            <a:ext uri="{FF2B5EF4-FFF2-40B4-BE49-F238E27FC236}">
              <a16:creationId xmlns:a16="http://schemas.microsoft.com/office/drawing/2014/main" id="{00000000-0008-0000-0600-000011000000}"/>
            </a:ext>
          </a:extLst>
        </xdr:cNvPr>
        <xdr:cNvSpPr/>
      </xdr:nvSpPr>
      <xdr:spPr>
        <a:xfrm>
          <a:off x="177800" y="196850"/>
          <a:ext cx="4737100" cy="415925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63500</xdr:colOff>
      <xdr:row>1</xdr:row>
      <xdr:rowOff>177800</xdr:rowOff>
    </xdr:from>
    <xdr:to>
      <xdr:col>15</xdr:col>
      <xdr:colOff>381000</xdr:colOff>
      <xdr:row>3</xdr:row>
      <xdr:rowOff>19050</xdr:rowOff>
    </xdr:to>
    <xdr:sp macro="" textlink="'Policy select backend'!D9">
      <xdr:nvSpPr>
        <xdr:cNvPr id="9" name="TextBox 8">
          <a:extLst>
            <a:ext uri="{FF2B5EF4-FFF2-40B4-BE49-F238E27FC236}">
              <a16:creationId xmlns:a16="http://schemas.microsoft.com/office/drawing/2014/main" id="{00000000-0008-0000-0600-000009000000}"/>
            </a:ext>
          </a:extLst>
        </xdr:cNvPr>
        <xdr:cNvSpPr txBox="1"/>
      </xdr:nvSpPr>
      <xdr:spPr>
        <a:xfrm>
          <a:off x="6769100" y="361950"/>
          <a:ext cx="2755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C1BC17-9F09-41D2-9BDD-8A569DC85773}" type="TxLink">
            <a:rPr lang="en-US" sz="1100" b="0" i="1" u="none" strike="noStrike">
              <a:solidFill>
                <a:srgbClr val="000000"/>
              </a:solidFill>
              <a:latin typeface="Calibri"/>
              <a:cs typeface="Calibri"/>
            </a:rPr>
            <a:pPr algn="ctr"/>
            <a:t>Percent of total policies</a:t>
          </a:fld>
          <a:endParaRPr lang="en-US" sz="1100" i="1"/>
        </a:p>
      </xdr:txBody>
    </xdr:sp>
    <xdr:clientData/>
  </xdr:twoCellAnchor>
  <xdr:twoCellAnchor>
    <xdr:from>
      <xdr:col>1</xdr:col>
      <xdr:colOff>463550</xdr:colOff>
      <xdr:row>9</xdr:row>
      <xdr:rowOff>127000</xdr:rowOff>
    </xdr:from>
    <xdr:to>
      <xdr:col>6</xdr:col>
      <xdr:colOff>361950</xdr:colOff>
      <xdr:row>9</xdr:row>
      <xdr:rowOff>127000</xdr:rowOff>
    </xdr:to>
    <xdr:cxnSp macro="">
      <xdr:nvCxnSpPr>
        <xdr:cNvPr id="20" name="Straight Connector 19">
          <a:extLst>
            <a:ext uri="{FF2B5EF4-FFF2-40B4-BE49-F238E27FC236}">
              <a16:creationId xmlns:a16="http://schemas.microsoft.com/office/drawing/2014/main" id="{00000000-0008-0000-0600-000014000000}"/>
            </a:ext>
          </a:extLst>
        </xdr:cNvPr>
        <xdr:cNvCxnSpPr/>
      </xdr:nvCxnSpPr>
      <xdr:spPr>
        <a:xfrm>
          <a:off x="1073150" y="17843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463550</xdr:colOff>
      <xdr:row>15</xdr:row>
      <xdr:rowOff>69850</xdr:rowOff>
    </xdr:from>
    <xdr:to>
      <xdr:col>6</xdr:col>
      <xdr:colOff>361950</xdr:colOff>
      <xdr:row>15</xdr:row>
      <xdr:rowOff>69850</xdr:rowOff>
    </xdr:to>
    <xdr:cxnSp macro="">
      <xdr:nvCxnSpPr>
        <xdr:cNvPr id="21" name="Straight Connector 20">
          <a:extLst>
            <a:ext uri="{FF2B5EF4-FFF2-40B4-BE49-F238E27FC236}">
              <a16:creationId xmlns:a16="http://schemas.microsoft.com/office/drawing/2014/main" id="{00000000-0008-0000-0600-000015000000}"/>
            </a:ext>
          </a:extLst>
        </xdr:cNvPr>
        <xdr:cNvCxnSpPr/>
      </xdr:nvCxnSpPr>
      <xdr:spPr>
        <a:xfrm>
          <a:off x="1073150" y="28321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11</xdr:col>
          <xdr:colOff>508000</xdr:colOff>
          <xdr:row>3</xdr:row>
          <xdr:rowOff>0</xdr:rowOff>
        </xdr:from>
        <xdr:to>
          <xdr:col>14</xdr:col>
          <xdr:colOff>482600</xdr:colOff>
          <xdr:row>4</xdr:row>
          <xdr:rowOff>6350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6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Add selected sample for comparison</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203200</xdr:colOff>
      <xdr:row>0</xdr:row>
      <xdr:rowOff>139700</xdr:rowOff>
    </xdr:from>
    <xdr:to>
      <xdr:col>18</xdr:col>
      <xdr:colOff>558800</xdr:colOff>
      <xdr:row>32</xdr:row>
      <xdr:rowOff>82550</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203200" y="139700"/>
          <a:ext cx="11328400" cy="58356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xdr:from>
      <xdr:col>0</xdr:col>
      <xdr:colOff>365993</xdr:colOff>
      <xdr:row>3</xdr:row>
      <xdr:rowOff>57150</xdr:rowOff>
    </xdr:from>
    <xdr:to>
      <xdr:col>18</xdr:col>
      <xdr:colOff>396007</xdr:colOff>
      <xdr:row>5</xdr:row>
      <xdr:rowOff>33869</xdr:rowOff>
    </xdr:to>
    <xdr:sp macro="" textlink="'Sample Select backend'!C18">
      <xdr:nvSpPr>
        <xdr:cNvPr id="2" name="TextBox 1">
          <a:extLst>
            <a:ext uri="{FF2B5EF4-FFF2-40B4-BE49-F238E27FC236}">
              <a16:creationId xmlns:a16="http://schemas.microsoft.com/office/drawing/2014/main" id="{00000000-0008-0000-0700-000002000000}"/>
            </a:ext>
          </a:extLst>
        </xdr:cNvPr>
        <xdr:cNvSpPr txBox="1"/>
      </xdr:nvSpPr>
      <xdr:spPr>
        <a:xfrm>
          <a:off x="365993" y="609600"/>
          <a:ext cx="11002814" cy="345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2E7FEB-B5F2-4F34-A238-A613E8F8A885}" type="TxLink">
            <a:rPr lang="en-US" sz="1600" b="0" i="1" u="none" strike="noStrike">
              <a:solidFill>
                <a:srgbClr val="000000"/>
              </a:solidFill>
              <a:latin typeface="Calibri"/>
              <a:cs typeface="Calibri"/>
            </a:rPr>
            <a:pPr algn="ctr"/>
            <a:t>Current sample: All Income Levels, All Lending Categories, FCV, from All Regions</a:t>
          </a:fld>
          <a:endParaRPr lang="en-US" sz="1600" i="1"/>
        </a:p>
      </xdr:txBody>
    </xdr:sp>
    <xdr:clientData/>
  </xdr:twoCellAnchor>
  <xdr:twoCellAnchor>
    <xdr:from>
      <xdr:col>5</xdr:col>
      <xdr:colOff>412750</xdr:colOff>
      <xdr:row>1</xdr:row>
      <xdr:rowOff>82550</xdr:rowOff>
    </xdr:from>
    <xdr:to>
      <xdr:col>13</xdr:col>
      <xdr:colOff>349250</xdr:colOff>
      <xdr:row>3</xdr:row>
      <xdr:rowOff>152400</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3460750" y="266700"/>
          <a:ext cx="48133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Performance</a:t>
          </a:r>
          <a:r>
            <a:rPr lang="en-US" sz="2400" b="1" baseline="0"/>
            <a:t> within Sample</a:t>
          </a:r>
          <a:endParaRPr lang="en-US" sz="2400" b="1"/>
        </a:p>
      </xdr:txBody>
    </xdr:sp>
    <xdr:clientData/>
  </xdr:twoCellAnchor>
  <xdr:twoCellAnchor>
    <xdr:from>
      <xdr:col>1</xdr:col>
      <xdr:colOff>53522</xdr:colOff>
      <xdr:row>4</xdr:row>
      <xdr:rowOff>171450</xdr:rowOff>
    </xdr:from>
    <xdr:to>
      <xdr:col>18</xdr:col>
      <xdr:colOff>98879</xdr:colOff>
      <xdr:row>4</xdr:row>
      <xdr:rowOff>180520</xdr:rowOff>
    </xdr:to>
    <xdr:cxnSp macro="">
      <xdr:nvCxnSpPr>
        <xdr:cNvPr id="6" name="Straight Connector 5">
          <a:extLst>
            <a:ext uri="{FF2B5EF4-FFF2-40B4-BE49-F238E27FC236}">
              <a16:creationId xmlns:a16="http://schemas.microsoft.com/office/drawing/2014/main" id="{00000000-0008-0000-0700-000006000000}"/>
            </a:ext>
          </a:extLst>
        </xdr:cNvPr>
        <xdr:cNvCxnSpPr/>
      </xdr:nvCxnSpPr>
      <xdr:spPr>
        <a:xfrm flipV="1">
          <a:off x="663122" y="908050"/>
          <a:ext cx="10408557" cy="907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305595</xdr:colOff>
      <xdr:row>7</xdr:row>
      <xdr:rowOff>103186</xdr:rowOff>
    </xdr:from>
    <xdr:to>
      <xdr:col>16</xdr:col>
      <xdr:colOff>412275</xdr:colOff>
      <xdr:row>20</xdr:row>
      <xdr:rowOff>107314</xdr:rowOff>
    </xdr:to>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430212</xdr:colOff>
      <xdr:row>7</xdr:row>
      <xdr:rowOff>103186</xdr:rowOff>
    </xdr:from>
    <xdr:to>
      <xdr:col>18</xdr:col>
      <xdr:colOff>536892</xdr:colOff>
      <xdr:row>20</xdr:row>
      <xdr:rowOff>107314</xdr:rowOff>
    </xdr:to>
    <xdr:graphicFrame macro="">
      <xdr:nvGraphicFramePr>
        <xdr:cNvPr id="9" name="Chart 8">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180978</xdr:colOff>
      <xdr:row>7</xdr:row>
      <xdr:rowOff>103186</xdr:rowOff>
    </xdr:from>
    <xdr:to>
      <xdr:col>14</xdr:col>
      <xdr:colOff>287658</xdr:colOff>
      <xdr:row>20</xdr:row>
      <xdr:rowOff>107949</xdr:rowOff>
    </xdr:to>
    <xdr:graphicFrame macro="">
      <xdr:nvGraphicFramePr>
        <xdr:cNvPr id="10" name="Chart 9">
          <a:extLst>
            <a:ext uri="{FF2B5EF4-FFF2-40B4-BE49-F238E27FC236}">
              <a16:creationId xmlns:a16="http://schemas.microsoft.com/office/drawing/2014/main" id="{00000000-0008-0000-0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474663</xdr:colOff>
      <xdr:row>6</xdr:row>
      <xdr:rowOff>23810</xdr:rowOff>
    </xdr:from>
    <xdr:to>
      <xdr:col>19</xdr:col>
      <xdr:colOff>373062</xdr:colOff>
      <xdr:row>7</xdr:row>
      <xdr:rowOff>119060</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7180263" y="1128710"/>
          <a:ext cx="4775199"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Other relevant</a:t>
          </a:r>
          <a:r>
            <a:rPr lang="en-US" sz="1400" b="1" baseline="0"/>
            <a:t> performance</a:t>
          </a:r>
          <a:endParaRPr lang="en-US" sz="1400" b="1"/>
        </a:p>
      </xdr:txBody>
    </xdr:sp>
    <xdr:clientData/>
  </xdr:twoCellAnchor>
  <xdr:twoCellAnchor>
    <xdr:from>
      <xdr:col>12</xdr:col>
      <xdr:colOff>403222</xdr:colOff>
      <xdr:row>7</xdr:row>
      <xdr:rowOff>95247</xdr:rowOff>
    </xdr:from>
    <xdr:to>
      <xdr:col>18</xdr:col>
      <xdr:colOff>277810</xdr:colOff>
      <xdr:row>7</xdr:row>
      <xdr:rowOff>111122</xdr:rowOff>
    </xdr:to>
    <xdr:cxnSp macro="">
      <xdr:nvCxnSpPr>
        <xdr:cNvPr id="14" name="Straight Connector 13">
          <a:extLst>
            <a:ext uri="{FF2B5EF4-FFF2-40B4-BE49-F238E27FC236}">
              <a16:creationId xmlns:a16="http://schemas.microsoft.com/office/drawing/2014/main" id="{00000000-0008-0000-0700-00000E000000}"/>
            </a:ext>
          </a:extLst>
        </xdr:cNvPr>
        <xdr:cNvCxnSpPr/>
      </xdr:nvCxnSpPr>
      <xdr:spPr>
        <a:xfrm>
          <a:off x="7718422" y="1384297"/>
          <a:ext cx="3532188" cy="15875"/>
        </a:xfrm>
        <a:prstGeom prst="line">
          <a:avLst/>
        </a:prstGeom>
        <a:ln w="19050">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xdr:colOff>
      <xdr:row>21</xdr:row>
      <xdr:rowOff>133350</xdr:rowOff>
    </xdr:from>
    <xdr:to>
      <xdr:col>7</xdr:col>
      <xdr:colOff>87312</xdr:colOff>
      <xdr:row>23</xdr:row>
      <xdr:rowOff>177800</xdr:rowOff>
    </xdr:to>
    <xdr:sp macro="" textlink="">
      <xdr:nvSpPr>
        <xdr:cNvPr id="17" name="TextBox 16">
          <a:extLst>
            <a:ext uri="{FF2B5EF4-FFF2-40B4-BE49-F238E27FC236}">
              <a16:creationId xmlns:a16="http://schemas.microsoft.com/office/drawing/2014/main" id="{00000000-0008-0000-0700-000011000000}"/>
            </a:ext>
          </a:extLst>
        </xdr:cNvPr>
        <xdr:cNvSpPr txBox="1"/>
      </xdr:nvSpPr>
      <xdr:spPr>
        <a:xfrm>
          <a:off x="4762" y="4000500"/>
          <a:ext cx="43497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i="1">
              <a:solidFill>
                <a:sysClr val="windowText" lastClr="000000"/>
              </a:solidFill>
            </a:rPr>
            <a:t>Scores</a:t>
          </a:r>
          <a:r>
            <a:rPr lang="en-US" sz="900" i="1" baseline="0">
              <a:solidFill>
                <a:sysClr val="windowText" lastClr="000000"/>
              </a:solidFill>
            </a:rPr>
            <a:t> show the share of policies meeting the criteria</a:t>
          </a:r>
        </a:p>
        <a:p>
          <a:pPr algn="ctr"/>
          <a:r>
            <a:rPr lang="en-US" sz="900" i="1" baseline="0">
              <a:solidFill>
                <a:sysClr val="windowText" lastClr="000000"/>
              </a:solidFill>
            </a:rPr>
            <a:t>of each policy dimension for this sample.</a:t>
          </a:r>
          <a:endParaRPr lang="en-US" sz="900" i="1">
            <a:solidFill>
              <a:sysClr val="windowText" lastClr="000000"/>
            </a:solidFill>
          </a:endParaRPr>
        </a:p>
      </xdr:txBody>
    </xdr:sp>
    <xdr:clientData/>
  </xdr:twoCellAnchor>
  <xdr:twoCellAnchor>
    <xdr:from>
      <xdr:col>7</xdr:col>
      <xdr:colOff>492125</xdr:colOff>
      <xdr:row>23</xdr:row>
      <xdr:rowOff>152400</xdr:rowOff>
    </xdr:from>
    <xdr:to>
      <xdr:col>11</xdr:col>
      <xdr:colOff>269875</xdr:colOff>
      <xdr:row>26</xdr:row>
      <xdr:rowOff>0</xdr:rowOff>
    </xdr:to>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4759325" y="4387850"/>
          <a:ext cx="221615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Rankings</a:t>
          </a:r>
        </a:p>
      </xdr:txBody>
    </xdr:sp>
    <xdr:clientData/>
  </xdr:twoCellAnchor>
  <xdr:twoCellAnchor>
    <xdr:from>
      <xdr:col>0</xdr:col>
      <xdr:colOff>342900</xdr:colOff>
      <xdr:row>26</xdr:row>
      <xdr:rowOff>95250</xdr:rowOff>
    </xdr:from>
    <xdr:to>
      <xdr:col>2</xdr:col>
      <xdr:colOff>38100</xdr:colOff>
      <xdr:row>28</xdr:row>
      <xdr:rowOff>114300</xdr:rowOff>
    </xdr:to>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342900" y="4883150"/>
          <a:ext cx="9144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Targetability</a:t>
          </a:r>
        </a:p>
      </xdr:txBody>
    </xdr:sp>
    <xdr:clientData/>
  </xdr:twoCellAnchor>
  <xdr:twoCellAnchor>
    <xdr:from>
      <xdr:col>2</xdr:col>
      <xdr:colOff>57944</xdr:colOff>
      <xdr:row>26</xdr:row>
      <xdr:rowOff>95250</xdr:rowOff>
    </xdr:from>
    <xdr:to>
      <xdr:col>3</xdr:col>
      <xdr:colOff>102394</xdr:colOff>
      <xdr:row>28</xdr:row>
      <xdr:rowOff>114300</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1277144" y="4883150"/>
          <a:ext cx="6540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Speed</a:t>
          </a:r>
        </a:p>
      </xdr:txBody>
    </xdr:sp>
    <xdr:clientData/>
  </xdr:twoCellAnchor>
  <xdr:twoCellAnchor>
    <xdr:from>
      <xdr:col>3</xdr:col>
      <xdr:colOff>122238</xdr:colOff>
      <xdr:row>26</xdr:row>
      <xdr:rowOff>95250</xdr:rowOff>
    </xdr:from>
    <xdr:to>
      <xdr:col>5</xdr:col>
      <xdr:colOff>96838</xdr:colOff>
      <xdr:row>28</xdr:row>
      <xdr:rowOff>114300</xdr:rowOff>
    </xdr:to>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1951038" y="4883150"/>
          <a:ext cx="11938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Abuse Resistance</a:t>
          </a:r>
        </a:p>
      </xdr:txBody>
    </xdr:sp>
    <xdr:clientData/>
  </xdr:twoCellAnchor>
  <xdr:twoCellAnchor>
    <xdr:from>
      <xdr:col>5</xdr:col>
      <xdr:colOff>76200</xdr:colOff>
      <xdr:row>26</xdr:row>
      <xdr:rowOff>95250</xdr:rowOff>
    </xdr:from>
    <xdr:to>
      <xdr:col>6</xdr:col>
      <xdr:colOff>459582</xdr:colOff>
      <xdr:row>28</xdr:row>
      <xdr:rowOff>114300</xdr:rowOff>
    </xdr:to>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3124200" y="4883150"/>
          <a:ext cx="992982"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Recoverability</a:t>
          </a:r>
        </a:p>
      </xdr:txBody>
    </xdr:sp>
    <xdr:clientData/>
  </xdr:twoCellAnchor>
  <xdr:twoCellAnchor>
    <xdr:from>
      <xdr:col>6</xdr:col>
      <xdr:colOff>466726</xdr:colOff>
      <xdr:row>26</xdr:row>
      <xdr:rowOff>95250</xdr:rowOff>
    </xdr:from>
    <xdr:to>
      <xdr:col>9</xdr:col>
      <xdr:colOff>600076</xdr:colOff>
      <xdr:row>28</xdr:row>
      <xdr:rowOff>114300</xdr:rowOff>
    </xdr:to>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4124326" y="4883150"/>
          <a:ext cx="19621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Predictability</a:t>
          </a:r>
          <a:r>
            <a:rPr lang="en-US" sz="1100" baseline="0"/>
            <a:t> and Cost Control</a:t>
          </a:r>
          <a:endParaRPr lang="en-US" sz="1100"/>
        </a:p>
      </xdr:txBody>
    </xdr:sp>
    <xdr:clientData/>
  </xdr:twoCellAnchor>
  <xdr:twoCellAnchor>
    <xdr:from>
      <xdr:col>10</xdr:col>
      <xdr:colOff>10320</xdr:colOff>
      <xdr:row>26</xdr:row>
      <xdr:rowOff>95250</xdr:rowOff>
    </xdr:from>
    <xdr:to>
      <xdr:col>11</xdr:col>
      <xdr:colOff>277020</xdr:colOff>
      <xdr:row>28</xdr:row>
      <xdr:rowOff>114300</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6106320" y="4883150"/>
          <a:ext cx="8763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Reversibility</a:t>
          </a:r>
        </a:p>
      </xdr:txBody>
    </xdr:sp>
    <xdr:clientData/>
  </xdr:twoCellAnchor>
  <xdr:twoCellAnchor>
    <xdr:from>
      <xdr:col>11</xdr:col>
      <xdr:colOff>296864</xdr:colOff>
      <xdr:row>26</xdr:row>
      <xdr:rowOff>95250</xdr:rowOff>
    </xdr:from>
    <xdr:to>
      <xdr:col>12</xdr:col>
      <xdr:colOff>468314</xdr:colOff>
      <xdr:row>28</xdr:row>
      <xdr:rowOff>114300</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7002464" y="4883150"/>
          <a:ext cx="7810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Scalability</a:t>
          </a:r>
        </a:p>
      </xdr:txBody>
    </xdr:sp>
    <xdr:clientData/>
  </xdr:twoCellAnchor>
  <xdr:twoCellAnchor>
    <xdr:from>
      <xdr:col>15</xdr:col>
      <xdr:colOff>387350</xdr:colOff>
      <xdr:row>26</xdr:row>
      <xdr:rowOff>95250</xdr:rowOff>
    </xdr:from>
    <xdr:to>
      <xdr:col>18</xdr:col>
      <xdr:colOff>476250</xdr:colOff>
      <xdr:row>28</xdr:row>
      <xdr:rowOff>114300</xdr:rowOff>
    </xdr:to>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9531350" y="4883150"/>
          <a:ext cx="191770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Resilience to Health Measures</a:t>
          </a:r>
        </a:p>
      </xdr:txBody>
    </xdr:sp>
    <xdr:clientData/>
  </xdr:twoCellAnchor>
  <xdr:twoCellAnchor>
    <xdr:from>
      <xdr:col>12</xdr:col>
      <xdr:colOff>488158</xdr:colOff>
      <xdr:row>26</xdr:row>
      <xdr:rowOff>95250</xdr:rowOff>
    </xdr:from>
    <xdr:to>
      <xdr:col>15</xdr:col>
      <xdr:colOff>367508</xdr:colOff>
      <xdr:row>28</xdr:row>
      <xdr:rowOff>114300</xdr:rowOff>
    </xdr:to>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7803358" y="4883150"/>
          <a:ext cx="1708150" cy="38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Administrative Complexity</a:t>
          </a:r>
        </a:p>
      </xdr:txBody>
    </xdr:sp>
    <xdr:clientData/>
  </xdr:twoCellAnchor>
  <xdr:twoCellAnchor>
    <xdr:from>
      <xdr:col>0</xdr:col>
      <xdr:colOff>428625</xdr:colOff>
      <xdr:row>27</xdr:row>
      <xdr:rowOff>82550</xdr:rowOff>
    </xdr:from>
    <xdr:to>
      <xdr:col>1</xdr:col>
      <xdr:colOff>561975</xdr:colOff>
      <xdr:row>29</xdr:row>
      <xdr:rowOff>101600</xdr:rowOff>
    </xdr:to>
    <xdr:sp macro="" textlink="'Performance within backend'!B6">
      <xdr:nvSpPr>
        <xdr:cNvPr id="25" name="TextBox 24">
          <a:extLst>
            <a:ext uri="{FF2B5EF4-FFF2-40B4-BE49-F238E27FC236}">
              <a16:creationId xmlns:a16="http://schemas.microsoft.com/office/drawing/2014/main" id="{00000000-0008-0000-0700-000019000000}"/>
            </a:ext>
          </a:extLst>
        </xdr:cNvPr>
        <xdr:cNvSpPr txBox="1"/>
      </xdr:nvSpPr>
      <xdr:spPr>
        <a:xfrm>
          <a:off x="428625" y="5054600"/>
          <a:ext cx="7429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17326B-4ACB-4632-BB8E-2AECBF2F0983}" type="TxLink">
            <a:rPr lang="en-US" sz="1100" b="0" i="0" u="none" strike="noStrike">
              <a:solidFill>
                <a:srgbClr val="000000"/>
              </a:solidFill>
              <a:latin typeface="Calibri"/>
              <a:cs typeface="Calibri"/>
            </a:rPr>
            <a:pPr algn="ctr"/>
            <a:t>67th</a:t>
          </a:fld>
          <a:endParaRPr lang="en-US" sz="1100"/>
        </a:p>
      </xdr:txBody>
    </xdr:sp>
    <xdr:clientData/>
  </xdr:twoCellAnchor>
  <xdr:twoCellAnchor>
    <xdr:from>
      <xdr:col>2</xdr:col>
      <xdr:colOff>38100</xdr:colOff>
      <xdr:row>27</xdr:row>
      <xdr:rowOff>82550</xdr:rowOff>
    </xdr:from>
    <xdr:to>
      <xdr:col>3</xdr:col>
      <xdr:colOff>152400</xdr:colOff>
      <xdr:row>29</xdr:row>
      <xdr:rowOff>101600</xdr:rowOff>
    </xdr:to>
    <xdr:sp macro="" textlink="'Performance within backend'!C6">
      <xdr:nvSpPr>
        <xdr:cNvPr id="26" name="TextBox 25">
          <a:extLst>
            <a:ext uri="{FF2B5EF4-FFF2-40B4-BE49-F238E27FC236}">
              <a16:creationId xmlns:a16="http://schemas.microsoft.com/office/drawing/2014/main" id="{00000000-0008-0000-0700-00001A000000}"/>
            </a:ext>
          </a:extLst>
        </xdr:cNvPr>
        <xdr:cNvSpPr txBox="1"/>
      </xdr:nvSpPr>
      <xdr:spPr>
        <a:xfrm>
          <a:off x="1257300" y="5054600"/>
          <a:ext cx="7239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0843B4-A50B-42EB-9EA0-052F3E8B9FBA}" type="TxLink">
            <a:rPr lang="en-US" sz="1100" b="0" i="0" u="none" strike="noStrike">
              <a:solidFill>
                <a:srgbClr val="000000"/>
              </a:solidFill>
              <a:latin typeface="Calibri"/>
              <a:cs typeface="Calibri"/>
            </a:rPr>
            <a:pPr algn="ctr"/>
            <a:t>173rd</a:t>
          </a:fld>
          <a:endParaRPr lang="en-US" sz="1100"/>
        </a:p>
      </xdr:txBody>
    </xdr:sp>
    <xdr:clientData/>
  </xdr:twoCellAnchor>
  <xdr:twoCellAnchor>
    <xdr:from>
      <xdr:col>3</xdr:col>
      <xdr:colOff>290513</xdr:colOff>
      <xdr:row>27</xdr:row>
      <xdr:rowOff>82550</xdr:rowOff>
    </xdr:from>
    <xdr:to>
      <xdr:col>4</xdr:col>
      <xdr:colOff>538163</xdr:colOff>
      <xdr:row>29</xdr:row>
      <xdr:rowOff>101600</xdr:rowOff>
    </xdr:to>
    <xdr:sp macro="" textlink="'Performance within backend'!D6">
      <xdr:nvSpPr>
        <xdr:cNvPr id="27" name="TextBox 26">
          <a:extLst>
            <a:ext uri="{FF2B5EF4-FFF2-40B4-BE49-F238E27FC236}">
              <a16:creationId xmlns:a16="http://schemas.microsoft.com/office/drawing/2014/main" id="{00000000-0008-0000-0700-00001B000000}"/>
            </a:ext>
          </a:extLst>
        </xdr:cNvPr>
        <xdr:cNvSpPr txBox="1"/>
      </xdr:nvSpPr>
      <xdr:spPr>
        <a:xfrm>
          <a:off x="2119313" y="5054600"/>
          <a:ext cx="8572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B5C2AA-DF3E-4803-AE05-D318E632B7E8}" type="TxLink">
            <a:rPr lang="en-US" sz="1100" b="0" i="0" u="none" strike="noStrike">
              <a:solidFill>
                <a:srgbClr val="000000"/>
              </a:solidFill>
              <a:latin typeface="Calibri"/>
              <a:cs typeface="Calibri"/>
            </a:rPr>
            <a:pPr algn="ctr"/>
            <a:t>102nd</a:t>
          </a:fld>
          <a:endParaRPr lang="en-US" sz="1100"/>
        </a:p>
      </xdr:txBody>
    </xdr:sp>
    <xdr:clientData/>
  </xdr:twoCellAnchor>
  <xdr:twoCellAnchor>
    <xdr:from>
      <xdr:col>5</xdr:col>
      <xdr:colOff>192882</xdr:colOff>
      <xdr:row>27</xdr:row>
      <xdr:rowOff>82550</xdr:rowOff>
    </xdr:from>
    <xdr:to>
      <xdr:col>6</xdr:col>
      <xdr:colOff>370682</xdr:colOff>
      <xdr:row>29</xdr:row>
      <xdr:rowOff>101600</xdr:rowOff>
    </xdr:to>
    <xdr:sp macro="" textlink="'Performance within backend'!E6">
      <xdr:nvSpPr>
        <xdr:cNvPr id="28" name="TextBox 27">
          <a:extLst>
            <a:ext uri="{FF2B5EF4-FFF2-40B4-BE49-F238E27FC236}">
              <a16:creationId xmlns:a16="http://schemas.microsoft.com/office/drawing/2014/main" id="{00000000-0008-0000-0700-00001C000000}"/>
            </a:ext>
          </a:extLst>
        </xdr:cNvPr>
        <xdr:cNvSpPr txBox="1"/>
      </xdr:nvSpPr>
      <xdr:spPr>
        <a:xfrm>
          <a:off x="3240882" y="5054600"/>
          <a:ext cx="7874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569BFA-B634-4221-9BEF-423FACFDAAF2}" type="TxLink">
            <a:rPr lang="en-US" sz="1100" b="0" i="0" u="none" strike="noStrike">
              <a:solidFill>
                <a:srgbClr val="000000"/>
              </a:solidFill>
              <a:latin typeface="Calibri"/>
              <a:cs typeface="Calibri"/>
            </a:rPr>
            <a:pPr algn="ctr"/>
            <a:t>83rd</a:t>
          </a:fld>
          <a:endParaRPr lang="en-US" sz="1100"/>
        </a:p>
      </xdr:txBody>
    </xdr:sp>
    <xdr:clientData/>
  </xdr:twoCellAnchor>
  <xdr:twoCellAnchor>
    <xdr:from>
      <xdr:col>7</xdr:col>
      <xdr:colOff>536576</xdr:colOff>
      <xdr:row>27</xdr:row>
      <xdr:rowOff>82550</xdr:rowOff>
    </xdr:from>
    <xdr:to>
      <xdr:col>8</xdr:col>
      <xdr:colOff>530226</xdr:colOff>
      <xdr:row>29</xdr:row>
      <xdr:rowOff>101600</xdr:rowOff>
    </xdr:to>
    <xdr:sp macro="" textlink="'Performance within backend'!F6">
      <xdr:nvSpPr>
        <xdr:cNvPr id="29" name="TextBox 28">
          <a:extLst>
            <a:ext uri="{FF2B5EF4-FFF2-40B4-BE49-F238E27FC236}">
              <a16:creationId xmlns:a16="http://schemas.microsoft.com/office/drawing/2014/main" id="{00000000-0008-0000-0700-00001D000000}"/>
            </a:ext>
          </a:extLst>
        </xdr:cNvPr>
        <xdr:cNvSpPr txBox="1"/>
      </xdr:nvSpPr>
      <xdr:spPr>
        <a:xfrm>
          <a:off x="4803776" y="5054600"/>
          <a:ext cx="6032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9E281B-1A65-44F1-8B6A-04014D8E8841}" type="TxLink">
            <a:rPr lang="en-US" sz="1100" b="0" i="0" u="none" strike="noStrike">
              <a:solidFill>
                <a:srgbClr val="000000"/>
              </a:solidFill>
              <a:latin typeface="Calibri"/>
              <a:cs typeface="Calibri"/>
            </a:rPr>
            <a:pPr algn="ctr"/>
            <a:t>124th</a:t>
          </a:fld>
          <a:endParaRPr lang="en-US" sz="1100"/>
        </a:p>
      </xdr:txBody>
    </xdr:sp>
    <xdr:clientData/>
  </xdr:twoCellAnchor>
  <xdr:twoCellAnchor>
    <xdr:from>
      <xdr:col>10</xdr:col>
      <xdr:colOff>96045</xdr:colOff>
      <xdr:row>27</xdr:row>
      <xdr:rowOff>82550</xdr:rowOff>
    </xdr:from>
    <xdr:to>
      <xdr:col>11</xdr:col>
      <xdr:colOff>191295</xdr:colOff>
      <xdr:row>29</xdr:row>
      <xdr:rowOff>101600</xdr:rowOff>
    </xdr:to>
    <xdr:sp macro="" textlink="'Performance within backend'!G6">
      <xdr:nvSpPr>
        <xdr:cNvPr id="30" name="TextBox 29">
          <a:extLst>
            <a:ext uri="{FF2B5EF4-FFF2-40B4-BE49-F238E27FC236}">
              <a16:creationId xmlns:a16="http://schemas.microsoft.com/office/drawing/2014/main" id="{00000000-0008-0000-0700-00001E000000}"/>
            </a:ext>
          </a:extLst>
        </xdr:cNvPr>
        <xdr:cNvSpPr txBox="1"/>
      </xdr:nvSpPr>
      <xdr:spPr>
        <a:xfrm>
          <a:off x="6192045" y="5054600"/>
          <a:ext cx="704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1DA927-2231-46E7-8E57-01060251D852}" type="TxLink">
            <a:rPr lang="en-US" sz="1100" b="0" i="0" u="none" strike="noStrike">
              <a:solidFill>
                <a:srgbClr val="000000"/>
              </a:solidFill>
              <a:latin typeface="Calibri"/>
              <a:cs typeface="Calibri"/>
            </a:rPr>
            <a:pPr algn="ctr"/>
            <a:t>90th</a:t>
          </a:fld>
          <a:endParaRPr lang="en-US" sz="1100"/>
        </a:p>
      </xdr:txBody>
    </xdr:sp>
    <xdr:clientData/>
  </xdr:twoCellAnchor>
  <xdr:twoCellAnchor>
    <xdr:from>
      <xdr:col>11</xdr:col>
      <xdr:colOff>369889</xdr:colOff>
      <xdr:row>27</xdr:row>
      <xdr:rowOff>82550</xdr:rowOff>
    </xdr:from>
    <xdr:to>
      <xdr:col>12</xdr:col>
      <xdr:colOff>395289</xdr:colOff>
      <xdr:row>29</xdr:row>
      <xdr:rowOff>101600</xdr:rowOff>
    </xdr:to>
    <xdr:sp macro="" textlink="'Performance within backend'!H6">
      <xdr:nvSpPr>
        <xdr:cNvPr id="31" name="TextBox 30">
          <a:extLst>
            <a:ext uri="{FF2B5EF4-FFF2-40B4-BE49-F238E27FC236}">
              <a16:creationId xmlns:a16="http://schemas.microsoft.com/office/drawing/2014/main" id="{00000000-0008-0000-0700-00001F000000}"/>
            </a:ext>
          </a:extLst>
        </xdr:cNvPr>
        <xdr:cNvSpPr txBox="1"/>
      </xdr:nvSpPr>
      <xdr:spPr>
        <a:xfrm>
          <a:off x="7075489" y="5054600"/>
          <a:ext cx="6350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9773BA-2308-4BC5-860E-4EEFD6639ED7}" type="TxLink">
            <a:rPr lang="en-US" sz="1100" b="0" i="0" u="none" strike="noStrike">
              <a:solidFill>
                <a:srgbClr val="000000"/>
              </a:solidFill>
              <a:latin typeface="Calibri"/>
              <a:cs typeface="Calibri"/>
            </a:rPr>
            <a:pPr algn="ctr"/>
            <a:t>121st</a:t>
          </a:fld>
          <a:endParaRPr lang="en-US" sz="1100"/>
        </a:p>
      </xdr:txBody>
    </xdr:sp>
    <xdr:clientData/>
  </xdr:twoCellAnchor>
  <xdr:twoCellAnchor>
    <xdr:from>
      <xdr:col>13</xdr:col>
      <xdr:colOff>272258</xdr:colOff>
      <xdr:row>27</xdr:row>
      <xdr:rowOff>82550</xdr:rowOff>
    </xdr:from>
    <xdr:to>
      <xdr:col>14</xdr:col>
      <xdr:colOff>583408</xdr:colOff>
      <xdr:row>29</xdr:row>
      <xdr:rowOff>101600</xdr:rowOff>
    </xdr:to>
    <xdr:sp macro="" textlink="'Performance within backend'!I6">
      <xdr:nvSpPr>
        <xdr:cNvPr id="32" name="TextBox 31">
          <a:extLst>
            <a:ext uri="{FF2B5EF4-FFF2-40B4-BE49-F238E27FC236}">
              <a16:creationId xmlns:a16="http://schemas.microsoft.com/office/drawing/2014/main" id="{00000000-0008-0000-0700-000020000000}"/>
            </a:ext>
          </a:extLst>
        </xdr:cNvPr>
        <xdr:cNvSpPr txBox="1"/>
      </xdr:nvSpPr>
      <xdr:spPr>
        <a:xfrm>
          <a:off x="8197058" y="5054600"/>
          <a:ext cx="9207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EFC4A3-FE57-4E7C-8A75-52E0DA5C743B}" type="TxLink">
            <a:rPr lang="en-US" sz="1100" b="0" i="0" u="none" strike="noStrike">
              <a:solidFill>
                <a:srgbClr val="000000"/>
              </a:solidFill>
              <a:latin typeface="Calibri"/>
              <a:cs typeface="Calibri"/>
            </a:rPr>
            <a:pPr algn="ctr"/>
            <a:t>113th</a:t>
          </a:fld>
          <a:endParaRPr lang="en-US" sz="1100"/>
        </a:p>
      </xdr:txBody>
    </xdr:sp>
    <xdr:clientData/>
  </xdr:twoCellAnchor>
  <xdr:twoCellAnchor>
    <xdr:from>
      <xdr:col>16</xdr:col>
      <xdr:colOff>187325</xdr:colOff>
      <xdr:row>27</xdr:row>
      <xdr:rowOff>82550</xdr:rowOff>
    </xdr:from>
    <xdr:to>
      <xdr:col>18</xdr:col>
      <xdr:colOff>66675</xdr:colOff>
      <xdr:row>29</xdr:row>
      <xdr:rowOff>101600</xdr:rowOff>
    </xdr:to>
    <xdr:sp macro="" textlink="'Performance within backend'!J6">
      <xdr:nvSpPr>
        <xdr:cNvPr id="33" name="TextBox 32">
          <a:extLst>
            <a:ext uri="{FF2B5EF4-FFF2-40B4-BE49-F238E27FC236}">
              <a16:creationId xmlns:a16="http://schemas.microsoft.com/office/drawing/2014/main" id="{00000000-0008-0000-0700-000021000000}"/>
            </a:ext>
          </a:extLst>
        </xdr:cNvPr>
        <xdr:cNvSpPr txBox="1"/>
      </xdr:nvSpPr>
      <xdr:spPr>
        <a:xfrm>
          <a:off x="9940925" y="5054600"/>
          <a:ext cx="10985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A146DB-0615-447B-AEF8-191D915C1900}" type="TxLink">
            <a:rPr lang="en-US" sz="1100" b="0" i="0" u="none" strike="noStrike">
              <a:solidFill>
                <a:srgbClr val="000000"/>
              </a:solidFill>
              <a:latin typeface="Calibri"/>
              <a:cs typeface="Calibri"/>
            </a:rPr>
            <a:pPr algn="ctr"/>
            <a:t>167th</a:t>
          </a:fld>
          <a:endParaRPr lang="en-US" sz="1100"/>
        </a:p>
      </xdr:txBody>
    </xdr:sp>
    <xdr:clientData/>
  </xdr:twoCellAnchor>
  <xdr:twoCellAnchor>
    <xdr:from>
      <xdr:col>4</xdr:col>
      <xdr:colOff>425847</xdr:colOff>
      <xdr:row>29</xdr:row>
      <xdr:rowOff>165100</xdr:rowOff>
    </xdr:from>
    <xdr:to>
      <xdr:col>14</xdr:col>
      <xdr:colOff>336153</xdr:colOff>
      <xdr:row>32</xdr:row>
      <xdr:rowOff>12700</xdr:rowOff>
    </xdr:to>
    <xdr:sp macro="" textlink="'Performance within backend'!B34">
      <xdr:nvSpPr>
        <xdr:cNvPr id="34" name="TextBox 33">
          <a:extLst>
            <a:ext uri="{FF2B5EF4-FFF2-40B4-BE49-F238E27FC236}">
              <a16:creationId xmlns:a16="http://schemas.microsoft.com/office/drawing/2014/main" id="{00000000-0008-0000-0700-000022000000}"/>
            </a:ext>
          </a:extLst>
        </xdr:cNvPr>
        <xdr:cNvSpPr txBox="1"/>
      </xdr:nvSpPr>
      <xdr:spPr>
        <a:xfrm>
          <a:off x="2864247" y="5505450"/>
          <a:ext cx="600630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9E8BF8-FFEE-4115-95AE-AD84B51FB1B4}" type="TxLink">
            <a:rPr lang="en-US" sz="1100" b="0" i="1" u="none" strike="noStrike">
              <a:solidFill>
                <a:srgbClr val="000000"/>
              </a:solidFill>
              <a:latin typeface="Calibri"/>
              <a:cs typeface="Calibri"/>
            </a:rPr>
            <a:pPr algn="ctr"/>
            <a:t>Based on analysis of 337 policies for this sample (average number of policies per country=12).</a:t>
          </a:fld>
          <a:endParaRPr lang="en-US" sz="1100" b="0" i="1"/>
        </a:p>
      </xdr:txBody>
    </xdr:sp>
    <xdr:clientData/>
  </xdr:twoCellAnchor>
  <xdr:twoCellAnchor>
    <xdr:from>
      <xdr:col>1</xdr:col>
      <xdr:colOff>204838</xdr:colOff>
      <xdr:row>31</xdr:row>
      <xdr:rowOff>6350</xdr:rowOff>
    </xdr:from>
    <xdr:to>
      <xdr:col>17</xdr:col>
      <xdr:colOff>557163</xdr:colOff>
      <xdr:row>33</xdr:row>
      <xdr:rowOff>38100</xdr:rowOff>
    </xdr:to>
    <xdr:sp macro="" textlink="">
      <xdr:nvSpPr>
        <xdr:cNvPr id="35" name="TextBox 34">
          <a:extLst>
            <a:ext uri="{FF2B5EF4-FFF2-40B4-BE49-F238E27FC236}">
              <a16:creationId xmlns:a16="http://schemas.microsoft.com/office/drawing/2014/main" id="{00000000-0008-0000-0700-000023000000}"/>
            </a:ext>
          </a:extLst>
        </xdr:cNvPr>
        <xdr:cNvSpPr txBox="1"/>
      </xdr:nvSpPr>
      <xdr:spPr>
        <a:xfrm>
          <a:off x="814438" y="5715000"/>
          <a:ext cx="10105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1" u="none" strike="noStrike">
              <a:solidFill>
                <a:srgbClr val="000000"/>
              </a:solidFill>
              <a:latin typeface="Calibri"/>
              <a:cs typeface="Calibri"/>
            </a:rPr>
            <a:t>For samples that pool countries, results</a:t>
          </a:r>
          <a:r>
            <a:rPr lang="en-US" sz="1100" b="0" i="1" u="none" strike="noStrike" baseline="0">
              <a:solidFill>
                <a:srgbClr val="000000"/>
              </a:solidFill>
              <a:latin typeface="Calibri"/>
              <a:cs typeface="Calibri"/>
            </a:rPr>
            <a:t> for each policy dimension show the ranking of the sample if it were a country with the same score as the average of the sample.</a:t>
          </a:r>
          <a:endParaRPr lang="en-US" sz="1100" b="0" i="1" u="none" strike="noStrike">
            <a:solidFill>
              <a:srgbClr val="000000"/>
            </a:solidFill>
            <a:latin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8</xdr:col>
          <xdr:colOff>6350</xdr:colOff>
          <xdr:row>5</xdr:row>
          <xdr:rowOff>31750</xdr:rowOff>
        </xdr:from>
        <xdr:to>
          <xdr:col>11</xdr:col>
          <xdr:colOff>152400</xdr:colOff>
          <xdr:row>6</xdr:row>
          <xdr:rowOff>107950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Remove health measures from sample</a:t>
              </a:r>
            </a:p>
          </xdr:txBody>
        </xdr:sp>
        <xdr:clientData/>
      </xdr:twoCellAnchor>
    </mc:Choice>
    <mc:Fallback/>
  </mc:AlternateContent>
  <xdr:twoCellAnchor>
    <xdr:from>
      <xdr:col>6</xdr:col>
      <xdr:colOff>596900</xdr:colOff>
      <xdr:row>6</xdr:row>
      <xdr:rowOff>158750</xdr:rowOff>
    </xdr:from>
    <xdr:to>
      <xdr:col>12</xdr:col>
      <xdr:colOff>158750</xdr:colOff>
      <xdr:row>22</xdr:row>
      <xdr:rowOff>133350</xdr:rowOff>
    </xdr:to>
    <xdr:sp macro="" textlink="">
      <xdr:nvSpPr>
        <xdr:cNvPr id="36" name="Rectangle 35">
          <a:extLst>
            <a:ext uri="{FF2B5EF4-FFF2-40B4-BE49-F238E27FC236}">
              <a16:creationId xmlns:a16="http://schemas.microsoft.com/office/drawing/2014/main" id="{00000000-0008-0000-0700-000024000000}"/>
            </a:ext>
          </a:extLst>
        </xdr:cNvPr>
        <xdr:cNvSpPr/>
      </xdr:nvSpPr>
      <xdr:spPr>
        <a:xfrm>
          <a:off x="4254500" y="1263650"/>
          <a:ext cx="3219450" cy="2921000"/>
        </a:xfrm>
        <a:prstGeom prst="rect">
          <a:avLst/>
        </a:prstGeom>
        <a:solidFill>
          <a:schemeClr val="bg1"/>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381000</xdr:colOff>
      <xdr:row>7</xdr:row>
      <xdr:rowOff>25400</xdr:rowOff>
    </xdr:from>
    <xdr:to>
      <xdr:col>11</xdr:col>
      <xdr:colOff>374650</xdr:colOff>
      <xdr:row>9</xdr:row>
      <xdr:rowOff>95250</xdr:rowOff>
    </xdr:to>
    <xdr:sp macro="" textlink="">
      <xdr:nvSpPr>
        <xdr:cNvPr id="37" name="TextBox 36">
          <a:extLst>
            <a:ext uri="{FF2B5EF4-FFF2-40B4-BE49-F238E27FC236}">
              <a16:creationId xmlns:a16="http://schemas.microsoft.com/office/drawing/2014/main" id="{00000000-0008-0000-0700-000025000000}"/>
            </a:ext>
          </a:extLst>
        </xdr:cNvPr>
        <xdr:cNvSpPr txBox="1"/>
      </xdr:nvSpPr>
      <xdr:spPr>
        <a:xfrm>
          <a:off x="4648200" y="1314450"/>
          <a:ext cx="24320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Select Comparator</a:t>
          </a:r>
          <a:endParaRPr lang="en-US" sz="1100" baseline="0"/>
        </a:p>
        <a:p>
          <a:pPr algn="ctr"/>
          <a:r>
            <a:rPr lang="en-US" sz="1100" baseline="0"/>
            <a:t>(restrictive filtering)</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9</xdr:col>
          <xdr:colOff>69850</xdr:colOff>
          <xdr:row>9</xdr:row>
          <xdr:rowOff>139700</xdr:rowOff>
        </xdr:from>
        <xdr:to>
          <xdr:col>10</xdr:col>
          <xdr:colOff>146050</xdr:colOff>
          <xdr:row>10</xdr:row>
          <xdr:rowOff>177800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7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FCV 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12</xdr:row>
          <xdr:rowOff>158750</xdr:rowOff>
        </xdr:from>
        <xdr:to>
          <xdr:col>10</xdr:col>
          <xdr:colOff>565150</xdr:colOff>
          <xdr:row>13</xdr:row>
          <xdr:rowOff>146050</xdr:rowOff>
        </xdr:to>
        <xdr:sp macro="" textlink="">
          <xdr:nvSpPr>
            <xdr:cNvPr id="7171" name="Drop Down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14</xdr:row>
          <xdr:rowOff>50800</xdr:rowOff>
        </xdr:from>
        <xdr:to>
          <xdr:col>10</xdr:col>
          <xdr:colOff>565150</xdr:colOff>
          <xdr:row>15</xdr:row>
          <xdr:rowOff>50800</xdr:rowOff>
        </xdr:to>
        <xdr:sp macro="" textlink="">
          <xdr:nvSpPr>
            <xdr:cNvPr id="7172" name="Drop Down 4" hidden="1">
              <a:extLst>
                <a:ext uri="{63B3BB69-23CF-44E3-9099-C40C66FF867C}">
                  <a14:compatExt spid="_x0000_s7172"/>
                </a:ext>
                <a:ext uri="{FF2B5EF4-FFF2-40B4-BE49-F238E27FC236}">
                  <a16:creationId xmlns:a16="http://schemas.microsoft.com/office/drawing/2014/main" id="{00000000-0008-0000-0700-000004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196850</xdr:colOff>
          <xdr:row>11</xdr:row>
          <xdr:rowOff>82550</xdr:rowOff>
        </xdr:from>
        <xdr:to>
          <xdr:col>10</xdr:col>
          <xdr:colOff>565150</xdr:colOff>
          <xdr:row>12</xdr:row>
          <xdr:rowOff>69850</xdr:rowOff>
        </xdr:to>
        <xdr:sp macro="" textlink="">
          <xdr:nvSpPr>
            <xdr:cNvPr id="7173" name="Drop Down 5" hidden="1">
              <a:extLst>
                <a:ext uri="{63B3BB69-23CF-44E3-9099-C40C66FF867C}">
                  <a14:compatExt spid="_x0000_s7173"/>
                </a:ext>
                <a:ext uri="{FF2B5EF4-FFF2-40B4-BE49-F238E27FC236}">
                  <a16:creationId xmlns:a16="http://schemas.microsoft.com/office/drawing/2014/main" id="{00000000-0008-0000-0700-00000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123825</xdr:colOff>
      <xdr:row>9</xdr:row>
      <xdr:rowOff>88900</xdr:rowOff>
    </xdr:from>
    <xdr:to>
      <xdr:col>12</xdr:col>
      <xdr:colOff>22225</xdr:colOff>
      <xdr:row>9</xdr:row>
      <xdr:rowOff>88900</xdr:rowOff>
    </xdr:to>
    <xdr:cxnSp macro="">
      <xdr:nvCxnSpPr>
        <xdr:cNvPr id="41" name="Straight Connector 40">
          <a:extLst>
            <a:ext uri="{FF2B5EF4-FFF2-40B4-BE49-F238E27FC236}">
              <a16:creationId xmlns:a16="http://schemas.microsoft.com/office/drawing/2014/main" id="{00000000-0008-0000-0700-000029000000}"/>
            </a:ext>
          </a:extLst>
        </xdr:cNvPr>
        <xdr:cNvCxnSpPr/>
      </xdr:nvCxnSpPr>
      <xdr:spPr>
        <a:xfrm>
          <a:off x="4391025" y="174625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38100</xdr:colOff>
      <xdr:row>15</xdr:row>
      <xdr:rowOff>158750</xdr:rowOff>
    </xdr:from>
    <xdr:to>
      <xdr:col>11</xdr:col>
      <xdr:colOff>107950</xdr:colOff>
      <xdr:row>19</xdr:row>
      <xdr:rowOff>25400</xdr:rowOff>
    </xdr:to>
    <xdr:sp macro="" textlink="">
      <xdr:nvSpPr>
        <xdr:cNvPr id="42" name="TextBox 41">
          <a:extLst>
            <a:ext uri="{FF2B5EF4-FFF2-40B4-BE49-F238E27FC236}">
              <a16:creationId xmlns:a16="http://schemas.microsoft.com/office/drawing/2014/main" id="{00000000-0008-0000-0700-00002A000000}"/>
            </a:ext>
          </a:extLst>
        </xdr:cNvPr>
        <xdr:cNvSpPr txBox="1"/>
      </xdr:nvSpPr>
      <xdr:spPr>
        <a:xfrm>
          <a:off x="4914900" y="2921000"/>
          <a:ext cx="1898650" cy="603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-or-</a:t>
          </a:r>
        </a:p>
        <a:p>
          <a:pPr algn="ctr"/>
          <a:r>
            <a:rPr lang="en-US" sz="1100"/>
            <a:t>Select Individual Country</a:t>
          </a:r>
        </a:p>
      </xdr:txBody>
    </xdr:sp>
    <xdr:clientData/>
  </xdr:twoCellAnchor>
  <xdr:twoCellAnchor>
    <xdr:from>
      <xdr:col>7</xdr:col>
      <xdr:colOff>123825</xdr:colOff>
      <xdr:row>18</xdr:row>
      <xdr:rowOff>177800</xdr:rowOff>
    </xdr:from>
    <xdr:to>
      <xdr:col>12</xdr:col>
      <xdr:colOff>22225</xdr:colOff>
      <xdr:row>18</xdr:row>
      <xdr:rowOff>177800</xdr:rowOff>
    </xdr:to>
    <xdr:cxnSp macro="">
      <xdr:nvCxnSpPr>
        <xdr:cNvPr id="43" name="Straight Connector 42">
          <a:extLst>
            <a:ext uri="{FF2B5EF4-FFF2-40B4-BE49-F238E27FC236}">
              <a16:creationId xmlns:a16="http://schemas.microsoft.com/office/drawing/2014/main" id="{00000000-0008-0000-0700-00002B000000}"/>
            </a:ext>
          </a:extLst>
        </xdr:cNvPr>
        <xdr:cNvCxnSpPr/>
      </xdr:nvCxnSpPr>
      <xdr:spPr>
        <a:xfrm>
          <a:off x="4391025" y="3492500"/>
          <a:ext cx="2946400"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8</xdr:col>
          <xdr:colOff>184150</xdr:colOff>
          <xdr:row>19</xdr:row>
          <xdr:rowOff>114300</xdr:rowOff>
        </xdr:from>
        <xdr:to>
          <xdr:col>10</xdr:col>
          <xdr:colOff>571500</xdr:colOff>
          <xdr:row>20</xdr:row>
          <xdr:rowOff>120650</xdr:rowOff>
        </xdr:to>
        <xdr:sp macro="" textlink="">
          <xdr:nvSpPr>
            <xdr:cNvPr id="7174" name="Drop Down 6" hidden="1">
              <a:extLst>
                <a:ext uri="{63B3BB69-23CF-44E3-9099-C40C66FF867C}">
                  <a14:compatExt spid="_x0000_s7174"/>
                </a:ext>
                <a:ext uri="{FF2B5EF4-FFF2-40B4-BE49-F238E27FC236}">
                  <a16:creationId xmlns:a16="http://schemas.microsoft.com/office/drawing/2014/main" id="{00000000-0008-0000-0700-000006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60325</xdr:colOff>
      <xdr:row>21</xdr:row>
      <xdr:rowOff>101600</xdr:rowOff>
    </xdr:from>
    <xdr:to>
      <xdr:col>12</xdr:col>
      <xdr:colOff>85725</xdr:colOff>
      <xdr:row>22</xdr:row>
      <xdr:rowOff>120650</xdr:rowOff>
    </xdr:to>
    <xdr:sp macro="" textlink="">
      <xdr:nvSpPr>
        <xdr:cNvPr id="45" name="TextBox 44">
          <a:extLst>
            <a:ext uri="{FF2B5EF4-FFF2-40B4-BE49-F238E27FC236}">
              <a16:creationId xmlns:a16="http://schemas.microsoft.com/office/drawing/2014/main" id="{00000000-0008-0000-0700-00002D000000}"/>
            </a:ext>
          </a:extLst>
        </xdr:cNvPr>
        <xdr:cNvSpPr txBox="1"/>
      </xdr:nvSpPr>
      <xdr:spPr>
        <a:xfrm>
          <a:off x="4327525" y="3968750"/>
          <a:ext cx="3073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i="1"/>
            <a:t>When selecting one country, set above characteristic fields to general.</a:t>
          </a:r>
        </a:p>
      </xdr:txBody>
    </xdr:sp>
    <xdr:clientData/>
  </xdr:twoCellAnchor>
  <xdr:twoCellAnchor>
    <xdr:from>
      <xdr:col>0</xdr:col>
      <xdr:colOff>17462</xdr:colOff>
      <xdr:row>6</xdr:row>
      <xdr:rowOff>12700</xdr:rowOff>
    </xdr:from>
    <xdr:to>
      <xdr:col>7</xdr:col>
      <xdr:colOff>74612</xdr:colOff>
      <xdr:row>22</xdr:row>
      <xdr:rowOff>82550</xdr:rowOff>
    </xdr:to>
    <xdr:graphicFrame macro="">
      <xdr:nvGraphicFramePr>
        <xdr:cNvPr id="46" name="Chart 45">
          <a:extLst>
            <a:ext uri="{FF2B5EF4-FFF2-40B4-BE49-F238E27FC236}">
              <a16:creationId xmlns:a16="http://schemas.microsoft.com/office/drawing/2014/main" id="{00000000-0008-0000-07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508000</xdr:colOff>
      <xdr:row>10</xdr:row>
      <xdr:rowOff>0</xdr:rowOff>
    </xdr:from>
    <xdr:to>
      <xdr:col>33</xdr:col>
      <xdr:colOff>520700</xdr:colOff>
      <xdr:row>23</xdr:row>
      <xdr:rowOff>4763</xdr:rowOff>
    </xdr:to>
    <xdr:graphicFrame macro="">
      <xdr:nvGraphicFramePr>
        <xdr:cNvPr id="47" name="Chart 46">
          <a:extLst>
            <a:ext uri="{FF2B5EF4-FFF2-40B4-BE49-F238E27FC236}">
              <a16:creationId xmlns:a16="http://schemas.microsoft.com/office/drawing/2014/main" id="{00000000-0008-0000-07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300037</xdr:colOff>
      <xdr:row>22</xdr:row>
      <xdr:rowOff>76200</xdr:rowOff>
    </xdr:from>
    <xdr:to>
      <xdr:col>18</xdr:col>
      <xdr:colOff>547687</xdr:colOff>
      <xdr:row>24</xdr:row>
      <xdr:rowOff>19050</xdr:rowOff>
    </xdr:to>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7615237" y="4127500"/>
          <a:ext cx="39052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i="1"/>
            <a:t>Figures from Macro Poverty Outlook, estimates for 2020,</a:t>
          </a:r>
          <a:r>
            <a:rPr lang="en-US" sz="900" i="1" baseline="0"/>
            <a:t> for available countries.</a:t>
          </a:r>
          <a:endParaRPr lang="en-US" sz="900" i="1"/>
        </a:p>
      </xdr:txBody>
    </xdr:sp>
    <xdr:clientData/>
  </xdr:twoCellAnchor>
  <xdr:twoCellAnchor editAs="oneCell">
    <xdr:from>
      <xdr:col>13</xdr:col>
      <xdr:colOff>569912</xdr:colOff>
      <xdr:row>20</xdr:row>
      <xdr:rowOff>107950</xdr:rowOff>
    </xdr:from>
    <xdr:to>
      <xdr:col>17</xdr:col>
      <xdr:colOff>277812</xdr:colOff>
      <xdr:row>21</xdr:row>
      <xdr:rowOff>69850</xdr:rowOff>
    </xdr:to>
    <xdr:pic>
      <xdr:nvPicPr>
        <xdr:cNvPr id="53" name="Picture 52">
          <a:extLst>
            <a:ext uri="{FF2B5EF4-FFF2-40B4-BE49-F238E27FC236}">
              <a16:creationId xmlns:a16="http://schemas.microsoft.com/office/drawing/2014/main" id="{00000000-0008-0000-0700-000035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94712" y="3790950"/>
          <a:ext cx="21463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254000</xdr:colOff>
      <xdr:row>7</xdr:row>
      <xdr:rowOff>177800</xdr:rowOff>
    </xdr:from>
    <xdr:to>
      <xdr:col>5</xdr:col>
      <xdr:colOff>438150</xdr:colOff>
      <xdr:row>9</xdr:row>
      <xdr:rowOff>12700</xdr:rowOff>
    </xdr:to>
    <xdr:pic>
      <xdr:nvPicPr>
        <xdr:cNvPr id="54" name="Picture 53">
          <a:extLst>
            <a:ext uri="{FF2B5EF4-FFF2-40B4-BE49-F238E27FC236}">
              <a16:creationId xmlns:a16="http://schemas.microsoft.com/office/drawing/2014/main" id="{00000000-0008-0000-0700-000036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63600" y="1466850"/>
          <a:ext cx="262255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306917</xdr:colOff>
      <xdr:row>15</xdr:row>
      <xdr:rowOff>95250</xdr:rowOff>
    </xdr:from>
    <xdr:to>
      <xdr:col>8</xdr:col>
      <xdr:colOff>1481667</xdr:colOff>
      <xdr:row>31</xdr:row>
      <xdr:rowOff>39158</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290685</xdr:colOff>
      <xdr:row>0</xdr:row>
      <xdr:rowOff>134057</xdr:rowOff>
    </xdr:from>
    <xdr:to>
      <xdr:col>16</xdr:col>
      <xdr:colOff>595486</xdr:colOff>
      <xdr:row>24</xdr:row>
      <xdr:rowOff>58562</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897463" y="134057"/>
          <a:ext cx="9406467" cy="4327172"/>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214485</xdr:colOff>
      <xdr:row>14</xdr:row>
      <xdr:rowOff>76907</xdr:rowOff>
    </xdr:from>
    <xdr:to>
      <xdr:col>6</xdr:col>
      <xdr:colOff>290685</xdr:colOff>
      <xdr:row>15</xdr:row>
      <xdr:rowOff>178507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1428041" y="2645129"/>
          <a:ext cx="2503311" cy="2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a:t>Choose</a:t>
          </a:r>
          <a:r>
            <a:rPr lang="en-US" sz="1100" baseline="0"/>
            <a:t> policy dimension to compare</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419100</xdr:colOff>
          <xdr:row>16</xdr:row>
          <xdr:rowOff>88900</xdr:rowOff>
        </xdr:from>
        <xdr:to>
          <xdr:col>6</xdr:col>
          <xdr:colOff>101600</xdr:colOff>
          <xdr:row>17</xdr:row>
          <xdr:rowOff>152400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9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114347</xdr:colOff>
      <xdr:row>2</xdr:row>
      <xdr:rowOff>147464</xdr:rowOff>
    </xdr:from>
    <xdr:to>
      <xdr:col>12</xdr:col>
      <xdr:colOff>26808</xdr:colOff>
      <xdr:row>12</xdr:row>
      <xdr:rowOff>178507</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20458</xdr:colOff>
      <xdr:row>2</xdr:row>
      <xdr:rowOff>127000</xdr:rowOff>
    </xdr:from>
    <xdr:to>
      <xdr:col>16</xdr:col>
      <xdr:colOff>541892</xdr:colOff>
      <xdr:row>12</xdr:row>
      <xdr:rowOff>179778</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112152</xdr:colOff>
      <xdr:row>13</xdr:row>
      <xdr:rowOff>71262</xdr:rowOff>
    </xdr:from>
    <xdr:to>
      <xdr:col>12</xdr:col>
      <xdr:colOff>26808</xdr:colOff>
      <xdr:row>23</xdr:row>
      <xdr:rowOff>171450</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20458</xdr:colOff>
      <xdr:row>13</xdr:row>
      <xdr:rowOff>71262</xdr:rowOff>
    </xdr:from>
    <xdr:to>
      <xdr:col>16</xdr:col>
      <xdr:colOff>541892</xdr:colOff>
      <xdr:row>23</xdr:row>
      <xdr:rowOff>165807</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1407</xdr:colOff>
      <xdr:row>15</xdr:row>
      <xdr:rowOff>153107</xdr:rowOff>
    </xdr:from>
    <xdr:to>
      <xdr:col>6</xdr:col>
      <xdr:colOff>506585</xdr:colOff>
      <xdr:row>15</xdr:row>
      <xdr:rowOff>153107</xdr:rowOff>
    </xdr:to>
    <xdr:cxnSp macro="">
      <xdr:nvCxnSpPr>
        <xdr:cNvPr id="8" name="Straight Connector 7">
          <a:extLst>
            <a:ext uri="{FF2B5EF4-FFF2-40B4-BE49-F238E27FC236}">
              <a16:creationId xmlns:a16="http://schemas.microsoft.com/office/drawing/2014/main" id="{00000000-0008-0000-0900-000008000000}"/>
            </a:ext>
          </a:extLst>
        </xdr:cNvPr>
        <xdr:cNvCxnSpPr/>
      </xdr:nvCxnSpPr>
      <xdr:spPr>
        <a:xfrm>
          <a:off x="1214963" y="2904774"/>
          <a:ext cx="2932289"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33157</xdr:colOff>
      <xdr:row>4</xdr:row>
      <xdr:rowOff>89607</xdr:rowOff>
    </xdr:from>
    <xdr:to>
      <xdr:col>6</xdr:col>
      <xdr:colOff>360535</xdr:colOff>
      <xdr:row>9</xdr:row>
      <xdr:rowOff>134057</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1246713" y="823385"/>
          <a:ext cx="2754489" cy="9616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Policy Performance</a:t>
          </a:r>
          <a:r>
            <a:rPr lang="en-US" sz="2400" b="1" baseline="0"/>
            <a:t> Across Samples</a:t>
          </a:r>
          <a:endParaRPr lang="en-US" sz="2400" b="1"/>
        </a:p>
      </xdr:txBody>
    </xdr:sp>
    <xdr:clientData/>
  </xdr:twoCellAnchor>
  <xdr:twoCellAnchor>
    <xdr:from>
      <xdr:col>1</xdr:col>
      <xdr:colOff>449435</xdr:colOff>
      <xdr:row>20</xdr:row>
      <xdr:rowOff>146050</xdr:rowOff>
    </xdr:from>
    <xdr:to>
      <xdr:col>7</xdr:col>
      <xdr:colOff>45858</xdr:colOff>
      <xdr:row>24</xdr:row>
      <xdr:rowOff>14112</xdr:rowOff>
    </xdr:to>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1059035" y="3829050"/>
          <a:ext cx="3254023" cy="6046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i="1"/>
            <a:t>Score interpretation</a:t>
          </a:r>
          <a:r>
            <a:rPr lang="en-US" sz="900" i="1"/>
            <a:t>: Graphs show the share of policies meeting the criteria</a:t>
          </a:r>
          <a:r>
            <a:rPr lang="en-US" sz="900" i="1" baseline="0"/>
            <a:t> of the</a:t>
          </a:r>
          <a:r>
            <a:rPr lang="en-US" sz="900" i="1"/>
            <a:t> selected policy dimension.</a:t>
          </a:r>
        </a:p>
      </xdr:txBody>
    </xdr:sp>
    <xdr:clientData/>
  </xdr:twoCellAnchor>
  <xdr:twoCellAnchor>
    <xdr:from>
      <xdr:col>7</xdr:col>
      <xdr:colOff>467805</xdr:colOff>
      <xdr:row>12</xdr:row>
      <xdr:rowOff>90312</xdr:rowOff>
    </xdr:from>
    <xdr:to>
      <xdr:col>11</xdr:col>
      <xdr:colOff>277304</xdr:colOff>
      <xdr:row>13</xdr:row>
      <xdr:rowOff>128413</xdr:rowOff>
    </xdr:to>
    <xdr:sp macro="" textlink="'Performance across backend'!F13">
      <xdr:nvSpPr>
        <xdr:cNvPr id="11" name="TextBox 10">
          <a:extLst>
            <a:ext uri="{FF2B5EF4-FFF2-40B4-BE49-F238E27FC236}">
              <a16:creationId xmlns:a16="http://schemas.microsoft.com/office/drawing/2014/main" id="{00000000-0008-0000-0900-00000B000000}"/>
            </a:ext>
          </a:extLst>
        </xdr:cNvPr>
        <xdr:cNvSpPr txBox="1"/>
      </xdr:nvSpPr>
      <xdr:spPr>
        <a:xfrm>
          <a:off x="4735005" y="2300112"/>
          <a:ext cx="2247899" cy="222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2A3943-4DAB-41A7-A726-DC10A51134E3}"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12</xdr:col>
      <xdr:colOff>375014</xdr:colOff>
      <xdr:row>12</xdr:row>
      <xdr:rowOff>90312</xdr:rowOff>
    </xdr:from>
    <xdr:to>
      <xdr:col>16</xdr:col>
      <xdr:colOff>184514</xdr:colOff>
      <xdr:row>13</xdr:row>
      <xdr:rowOff>128413</xdr:rowOff>
    </xdr:to>
    <xdr:sp macro="" textlink="'Performance across backend'!E13">
      <xdr:nvSpPr>
        <xdr:cNvPr id="13" name="TextBox 12">
          <a:extLst>
            <a:ext uri="{FF2B5EF4-FFF2-40B4-BE49-F238E27FC236}">
              <a16:creationId xmlns:a16="http://schemas.microsoft.com/office/drawing/2014/main" id="{00000000-0008-0000-0900-00000D000000}"/>
            </a:ext>
          </a:extLst>
        </xdr:cNvPr>
        <xdr:cNvSpPr txBox="1"/>
      </xdr:nvSpPr>
      <xdr:spPr>
        <a:xfrm>
          <a:off x="7690214" y="2300112"/>
          <a:ext cx="2247900" cy="222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FABDE-DD37-4CB2-A888-A855F774CA61}"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7</xdr:col>
      <xdr:colOff>466708</xdr:colOff>
      <xdr:row>23</xdr:row>
      <xdr:rowOff>33162</xdr:rowOff>
    </xdr:from>
    <xdr:to>
      <xdr:col>11</xdr:col>
      <xdr:colOff>276207</xdr:colOff>
      <xdr:row>24</xdr:row>
      <xdr:rowOff>71262</xdr:rowOff>
    </xdr:to>
    <xdr:sp macro="" textlink="'Performance across backend'!G13">
      <xdr:nvSpPr>
        <xdr:cNvPr id="14" name="TextBox 13">
          <a:extLst>
            <a:ext uri="{FF2B5EF4-FFF2-40B4-BE49-F238E27FC236}">
              <a16:creationId xmlns:a16="http://schemas.microsoft.com/office/drawing/2014/main" id="{00000000-0008-0000-0900-00000E000000}"/>
            </a:ext>
          </a:extLst>
        </xdr:cNvPr>
        <xdr:cNvSpPr txBox="1"/>
      </xdr:nvSpPr>
      <xdr:spPr>
        <a:xfrm>
          <a:off x="4733908" y="4268612"/>
          <a:ext cx="2247899"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1307E5-2638-446F-BBDA-AD9B852A1970}" type="TxLink">
            <a:rPr lang="en-US" sz="900" b="0" i="1" u="none" strike="noStrike">
              <a:solidFill>
                <a:srgbClr val="000000"/>
              </a:solidFill>
              <a:latin typeface="Calibri"/>
              <a:cs typeface="Calibri"/>
            </a:rPr>
            <a:pPr algn="ctr"/>
            <a:t>Significant at the 1% level</a:t>
          </a:fld>
          <a:endParaRPr lang="en-US" sz="900" i="1"/>
        </a:p>
      </xdr:txBody>
    </xdr:sp>
    <xdr:clientData/>
  </xdr:twoCellAnchor>
  <xdr:twoCellAnchor>
    <xdr:from>
      <xdr:col>12</xdr:col>
      <xdr:colOff>375014</xdr:colOff>
      <xdr:row>23</xdr:row>
      <xdr:rowOff>32457</xdr:rowOff>
    </xdr:from>
    <xdr:to>
      <xdr:col>16</xdr:col>
      <xdr:colOff>184514</xdr:colOff>
      <xdr:row>24</xdr:row>
      <xdr:rowOff>71262</xdr:rowOff>
    </xdr:to>
    <xdr:sp macro="" textlink="'Performance across backend'!H13">
      <xdr:nvSpPr>
        <xdr:cNvPr id="15" name="TextBox 14">
          <a:extLst>
            <a:ext uri="{FF2B5EF4-FFF2-40B4-BE49-F238E27FC236}">
              <a16:creationId xmlns:a16="http://schemas.microsoft.com/office/drawing/2014/main" id="{00000000-0008-0000-0900-00000F000000}"/>
            </a:ext>
          </a:extLst>
        </xdr:cNvPr>
        <xdr:cNvSpPr txBox="1"/>
      </xdr:nvSpPr>
      <xdr:spPr>
        <a:xfrm>
          <a:off x="7690214" y="4267907"/>
          <a:ext cx="2247900" cy="22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B7FF7D-CEAA-4C0F-879D-DBAED845D269}" type="TxLink">
            <a:rPr lang="en-US" sz="900" b="0" i="1" u="none" strike="noStrike">
              <a:solidFill>
                <a:srgbClr val="000000"/>
              </a:solidFill>
              <a:latin typeface="Calibri"/>
              <a:cs typeface="Calibri"/>
            </a:rPr>
            <a:pPr algn="ctr"/>
            <a:t>Statistically insignificant difference</a:t>
          </a:fld>
          <a:endParaRPr lang="en-US" sz="900" i="1"/>
        </a:p>
      </xdr:txBody>
    </xdr:sp>
    <xdr:clientData/>
  </xdr:twoCellAnchor>
  <xdr:twoCellAnchor>
    <xdr:from>
      <xdr:col>2</xdr:col>
      <xdr:colOff>157335</xdr:colOff>
      <xdr:row>9</xdr:row>
      <xdr:rowOff>14112</xdr:rowOff>
    </xdr:from>
    <xdr:to>
      <xdr:col>6</xdr:col>
      <xdr:colOff>233535</xdr:colOff>
      <xdr:row>11</xdr:row>
      <xdr:rowOff>19049</xdr:rowOff>
    </xdr:to>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1376535" y="1671462"/>
          <a:ext cx="2514600" cy="373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i="1"/>
            <a:t>ANOVA test results under each graph</a:t>
          </a:r>
        </a:p>
        <a:p>
          <a:pPr algn="ctr"/>
          <a:r>
            <a:rPr lang="en-US" sz="900" i="1"/>
            <a:t>(does</a:t>
          </a:r>
          <a:r>
            <a:rPr lang="en-US" sz="900" i="1" baseline="0"/>
            <a:t> not consider selected sample)</a:t>
          </a:r>
          <a:endParaRPr lang="en-US" sz="900" i="1"/>
        </a:p>
      </xdr:txBody>
    </xdr:sp>
    <xdr:clientData/>
  </xdr:twoCellAnchor>
  <xdr:twoCellAnchor>
    <xdr:from>
      <xdr:col>8</xdr:col>
      <xdr:colOff>323850</xdr:colOff>
      <xdr:row>1</xdr:row>
      <xdr:rowOff>63500</xdr:rowOff>
    </xdr:from>
    <xdr:to>
      <xdr:col>15</xdr:col>
      <xdr:colOff>355600</xdr:colOff>
      <xdr:row>2</xdr:row>
      <xdr:rowOff>165100</xdr:rowOff>
    </xdr:to>
    <xdr:sp macro="" textlink="'Performance across backend'!K3">
      <xdr:nvSpPr>
        <xdr:cNvPr id="12" name="TextBox 11">
          <a:extLst>
            <a:ext uri="{FF2B5EF4-FFF2-40B4-BE49-F238E27FC236}">
              <a16:creationId xmlns:a16="http://schemas.microsoft.com/office/drawing/2014/main" id="{00000000-0008-0000-0900-00000C000000}"/>
            </a:ext>
          </a:extLst>
        </xdr:cNvPr>
        <xdr:cNvSpPr txBox="1"/>
      </xdr:nvSpPr>
      <xdr:spPr>
        <a:xfrm>
          <a:off x="5200650" y="247650"/>
          <a:ext cx="42989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532D71-DE10-42EB-A824-E3DD76F24943}" type="TxLink">
            <a:rPr lang="en-US" sz="1800" b="0" i="0" u="none" strike="noStrike">
              <a:solidFill>
                <a:srgbClr val="000000"/>
              </a:solidFill>
              <a:latin typeface="Calibri"/>
              <a:cs typeface="Calibri"/>
            </a:rPr>
            <a:pPr algn="ctr"/>
            <a:t>Reversibility Scores</a:t>
          </a:fld>
          <a:endParaRPr lang="en-US" sz="1800"/>
        </a:p>
      </xdr:txBody>
    </xdr:sp>
    <xdr:clientData/>
  </xdr:twoCellAnchor>
  <mc:AlternateContent xmlns:mc="http://schemas.openxmlformats.org/markup-compatibility/2006">
    <mc:Choice xmlns:a14="http://schemas.microsoft.com/office/drawing/2010/main" Requires="a14">
      <xdr:twoCellAnchor editAs="oneCell">
        <xdr:from>
          <xdr:col>2</xdr:col>
          <xdr:colOff>501650</xdr:colOff>
          <xdr:row>18</xdr:row>
          <xdr:rowOff>69850</xdr:rowOff>
        </xdr:from>
        <xdr:to>
          <xdr:col>6</xdr:col>
          <xdr:colOff>25400</xdr:colOff>
          <xdr:row>19</xdr:row>
          <xdr:rowOff>114300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9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Remove health measures from sample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11</xdr:row>
          <xdr:rowOff>146050</xdr:rowOff>
        </xdr:from>
        <xdr:to>
          <xdr:col>6</xdr:col>
          <xdr:colOff>57150</xdr:colOff>
          <xdr:row>13</xdr:row>
          <xdr:rowOff>38100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9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Add selected sample for comparison</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1</xdr:col>
      <xdr:colOff>50800</xdr:colOff>
      <xdr:row>0</xdr:row>
      <xdr:rowOff>107950</xdr:rowOff>
    </xdr:from>
    <xdr:to>
      <xdr:col>17</xdr:col>
      <xdr:colOff>463550</xdr:colOff>
      <xdr:row>21</xdr:row>
      <xdr:rowOff>82550</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660400" y="107950"/>
          <a:ext cx="10166350" cy="3841750"/>
        </a:xfrm>
        <a:prstGeom prst="rect">
          <a:avLst/>
        </a:prstGeom>
        <a:solidFill>
          <a:sysClr val="window" lastClr="FFFFFF"/>
        </a:solidFill>
        <a:ln w="571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412750</xdr:colOff>
      <xdr:row>4</xdr:row>
      <xdr:rowOff>12700</xdr:rowOff>
    </xdr:from>
    <xdr:to>
      <xdr:col>8</xdr:col>
      <xdr:colOff>450850</xdr:colOff>
      <xdr:row>7</xdr:row>
      <xdr:rowOff>69850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1022350" y="749300"/>
          <a:ext cx="430530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Policy</a:t>
          </a:r>
          <a:r>
            <a:rPr lang="en-US" sz="2400" b="1" baseline="0"/>
            <a:t> Performance Comparison</a:t>
          </a:r>
        </a:p>
      </xdr:txBody>
    </xdr:sp>
    <xdr:clientData/>
  </xdr:twoCellAnchor>
  <xdr:twoCellAnchor>
    <xdr:from>
      <xdr:col>3</xdr:col>
      <xdr:colOff>254000</xdr:colOff>
      <xdr:row>8</xdr:row>
      <xdr:rowOff>146050</xdr:rowOff>
    </xdr:from>
    <xdr:to>
      <xdr:col>6</xdr:col>
      <xdr:colOff>584200</xdr:colOff>
      <xdr:row>10</xdr:row>
      <xdr:rowOff>12700</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82800" y="1619250"/>
          <a:ext cx="21590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policy 1</a:t>
          </a:r>
          <a:endParaRPr lang="en-US" sz="1100" baseline="0"/>
        </a:p>
      </xdr:txBody>
    </xdr:sp>
    <xdr:clientData/>
  </xdr:twoCellAnchor>
  <xdr:twoCellAnchor>
    <xdr:from>
      <xdr:col>3</xdr:col>
      <xdr:colOff>254000</xdr:colOff>
      <xdr:row>12</xdr:row>
      <xdr:rowOff>146050</xdr:rowOff>
    </xdr:from>
    <xdr:to>
      <xdr:col>6</xdr:col>
      <xdr:colOff>584200</xdr:colOff>
      <xdr:row>14</xdr:row>
      <xdr:rowOff>12700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2082800" y="2355850"/>
          <a:ext cx="21590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Choose policy 2</a:t>
          </a:r>
          <a:endParaRPr lang="en-US" sz="1100" baseline="0"/>
        </a:p>
      </xdr:txBody>
    </xdr:sp>
    <xdr:clientData/>
  </xdr:twoCellAnchor>
  <xdr:twoCellAnchor>
    <xdr:from>
      <xdr:col>9</xdr:col>
      <xdr:colOff>6351</xdr:colOff>
      <xdr:row>1</xdr:row>
      <xdr:rowOff>101600</xdr:rowOff>
    </xdr:from>
    <xdr:to>
      <xdr:col>17</xdr:col>
      <xdr:colOff>450851</xdr:colOff>
      <xdr:row>20</xdr:row>
      <xdr:rowOff>120650</xdr:rowOff>
    </xdr:to>
    <xdr:graphicFrame macro="">
      <xdr:nvGraphicFramePr>
        <xdr:cNvPr id="7" name="Chart 6">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311150</xdr:colOff>
          <xdr:row>10</xdr:row>
          <xdr:rowOff>31750</xdr:rowOff>
        </xdr:from>
        <xdr:to>
          <xdr:col>8</xdr:col>
          <xdr:colOff>565150</xdr:colOff>
          <xdr:row>11</xdr:row>
          <xdr:rowOff>63500</xdr:rowOff>
        </xdr:to>
        <xdr:sp macro="" textlink="">
          <xdr:nvSpPr>
            <xdr:cNvPr id="16385" name="Drop Down 1" hidden="1">
              <a:extLst>
                <a:ext uri="{63B3BB69-23CF-44E3-9099-C40C66FF867C}">
                  <a14:compatExt spid="_x0000_s16385"/>
                </a:ext>
                <a:ext uri="{FF2B5EF4-FFF2-40B4-BE49-F238E27FC236}">
                  <a16:creationId xmlns:a16="http://schemas.microsoft.com/office/drawing/2014/main" id="{00000000-0008-0000-0A00-000001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14</xdr:row>
          <xdr:rowOff>31750</xdr:rowOff>
        </xdr:from>
        <xdr:to>
          <xdr:col>8</xdr:col>
          <xdr:colOff>577850</xdr:colOff>
          <xdr:row>15</xdr:row>
          <xdr:rowOff>63500</xdr:rowOff>
        </xdr:to>
        <xdr:sp macro="" textlink="">
          <xdr:nvSpPr>
            <xdr:cNvPr id="16386" name="Drop Down 2" hidden="1">
              <a:extLst>
                <a:ext uri="{63B3BB69-23CF-44E3-9099-C40C66FF867C}">
                  <a14:compatExt spid="_x0000_s16386"/>
                </a:ext>
                <a:ext uri="{FF2B5EF4-FFF2-40B4-BE49-F238E27FC236}">
                  <a16:creationId xmlns:a16="http://schemas.microsoft.com/office/drawing/2014/main" id="{00000000-0008-0000-0A00-000002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16</xdr:row>
          <xdr:rowOff>82550</xdr:rowOff>
        </xdr:from>
        <xdr:to>
          <xdr:col>6</xdr:col>
          <xdr:colOff>254000</xdr:colOff>
          <xdr:row>17</xdr:row>
          <xdr:rowOff>165100</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A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CH" sz="800" b="0" i="0" u="none" strike="noStrike" baseline="0">
                  <a:solidFill>
                    <a:srgbClr val="000000"/>
                  </a:solidFill>
                  <a:latin typeface="Segoe UI"/>
                  <a:cs typeface="Segoe UI"/>
                </a:rPr>
                <a:t>Restrict to selected sample</a:t>
              </a:r>
            </a:p>
          </xdr:txBody>
        </xdr:sp>
        <xdr:clientData/>
      </xdr:twoCellAnchor>
    </mc:Choice>
    <mc:Fallback/>
  </mc:AlternateContent>
  <xdr:twoCellAnchor>
    <xdr:from>
      <xdr:col>2</xdr:col>
      <xdr:colOff>139700</xdr:colOff>
      <xdr:row>17</xdr:row>
      <xdr:rowOff>101600</xdr:rowOff>
    </xdr:from>
    <xdr:to>
      <xdr:col>8</xdr:col>
      <xdr:colOff>133351</xdr:colOff>
      <xdr:row>20</xdr:row>
      <xdr:rowOff>57150</xdr:rowOff>
    </xdr:to>
    <xdr:sp macro="" textlink="'Sample Select backend'!C18">
      <xdr:nvSpPr>
        <xdr:cNvPr id="4" name="TextBox 3">
          <a:extLst>
            <a:ext uri="{FF2B5EF4-FFF2-40B4-BE49-F238E27FC236}">
              <a16:creationId xmlns:a16="http://schemas.microsoft.com/office/drawing/2014/main" id="{00000000-0008-0000-0A00-000004000000}"/>
            </a:ext>
          </a:extLst>
        </xdr:cNvPr>
        <xdr:cNvSpPr txBox="1"/>
      </xdr:nvSpPr>
      <xdr:spPr>
        <a:xfrm>
          <a:off x="1358900" y="3232150"/>
          <a:ext cx="3651251"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53759C-D1E1-4B7D-A633-DC0BEFF0C18B}" type="TxLink">
            <a:rPr lang="en-US" sz="900" b="0" i="1" u="none" strike="noStrike">
              <a:solidFill>
                <a:srgbClr val="000000"/>
              </a:solidFill>
              <a:latin typeface="Calibri"/>
              <a:cs typeface="Calibri"/>
            </a:rPr>
            <a:pPr algn="ctr"/>
            <a:t>Current sample: All Income Levels, All Lending Categories, FCV, from All Regions</a:t>
          </a:fld>
          <a:endParaRPr lang="en-US" sz="900" i="1"/>
        </a:p>
      </xdr:txBody>
    </xdr:sp>
    <xdr:clientData/>
  </xdr:twoCellAnchor>
  <xdr:twoCellAnchor>
    <xdr:from>
      <xdr:col>10</xdr:col>
      <xdr:colOff>184152</xdr:colOff>
      <xdr:row>1</xdr:row>
      <xdr:rowOff>114300</xdr:rowOff>
    </xdr:from>
    <xdr:to>
      <xdr:col>16</xdr:col>
      <xdr:colOff>273051</xdr:colOff>
      <xdr:row>3</xdr:row>
      <xdr:rowOff>127000</xdr:rowOff>
    </xdr:to>
    <xdr:sp macro="" textlink="'Perf. across Policies backend'!$L$18">
      <xdr:nvSpPr>
        <xdr:cNvPr id="8" name="TextBox 7">
          <a:extLst>
            <a:ext uri="{FF2B5EF4-FFF2-40B4-BE49-F238E27FC236}">
              <a16:creationId xmlns:a16="http://schemas.microsoft.com/office/drawing/2014/main" id="{00000000-0008-0000-0A00-000008000000}"/>
            </a:ext>
          </a:extLst>
        </xdr:cNvPr>
        <xdr:cNvSpPr txBox="1"/>
      </xdr:nvSpPr>
      <xdr:spPr>
        <a:xfrm>
          <a:off x="6280152" y="298450"/>
          <a:ext cx="374649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3B2869-9F68-40AC-ABE1-4F30480C1218}" type="TxLink">
            <a:rPr lang="en-US" sz="1600" b="1" i="0" u="none" strike="noStrike">
              <a:solidFill>
                <a:srgbClr val="000000"/>
              </a:solidFill>
              <a:latin typeface="Calibri"/>
              <a:cs typeface="Calibri"/>
            </a:rPr>
            <a:pPr algn="ctr"/>
            <a:t>Performance for the Selected Sample</a:t>
          </a:fld>
          <a:endParaRPr lang="en-US" sz="1600" b="1"/>
        </a:p>
      </xdr:txBody>
    </xdr:sp>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9.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8.xml"/><Relationship Id="rId5" Type="http://schemas.openxmlformats.org/officeDocument/2006/relationships/ctrlProp" Target="../ctrlProps/ctrlProp7.xml"/><Relationship Id="rId4" Type="http://schemas.openxmlformats.org/officeDocument/2006/relationships/ctrlProp" Target="../ctrlProps/ctrlProp6.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4.xml"/><Relationship Id="rId3" Type="http://schemas.openxmlformats.org/officeDocument/2006/relationships/vmlDrawing" Target="../drawings/vmlDrawing3.vml"/><Relationship Id="rId7" Type="http://schemas.openxmlformats.org/officeDocument/2006/relationships/ctrlProp" Target="../ctrlProps/ctrlProp13.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9.bin"/><Relationship Id="rId6" Type="http://schemas.openxmlformats.org/officeDocument/2006/relationships/ctrlProp" Target="../ctrlProps/ctrlProp18.xml"/><Relationship Id="rId5" Type="http://schemas.openxmlformats.org/officeDocument/2006/relationships/ctrlProp" Target="../ctrlProps/ctrlProp17.xml"/><Relationship Id="rId4" Type="http://schemas.openxmlformats.org/officeDocument/2006/relationships/ctrlProp" Target="../ctrlProps/ctrlProp1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3994"/>
  <sheetViews>
    <sheetView tabSelected="1" zoomScale="49" zoomScaleNormal="131" workbookViewId="0">
      <pane xSplit="1" topLeftCell="B1" activePane="topRight" state="frozen"/>
      <selection activeCell="A2" sqref="A2"/>
      <selection pane="topRight" activeCell="AI3427" sqref="AI3427"/>
    </sheetView>
  </sheetViews>
  <sheetFormatPr baseColWidth="10" defaultColWidth="8.7265625" defaultRowHeight="14.5" x14ac:dyDescent="0.35"/>
  <cols>
    <col min="1" max="1" width="27.90625" customWidth="1"/>
    <col min="13" max="13" width="32.36328125" customWidth="1"/>
    <col min="14" max="14" width="36.54296875" customWidth="1"/>
    <col min="35" max="35" width="106.26953125" customWidth="1"/>
    <col min="36" max="36" width="7.54296875" customWidth="1"/>
    <col min="39" max="39" width="8.7265625" customWidth="1"/>
    <col min="40" max="40" width="25.54296875" customWidth="1"/>
    <col min="47" max="47" width="49.90625" customWidth="1"/>
  </cols>
  <sheetData>
    <row r="1" spans="1:50" x14ac:dyDescent="0.35">
      <c r="A1" t="s">
        <v>0</v>
      </c>
      <c r="B1" t="s">
        <v>200</v>
      </c>
      <c r="C1" t="s">
        <v>203</v>
      </c>
      <c r="D1" t="s">
        <v>213</v>
      </c>
      <c r="E1" t="s">
        <v>2591</v>
      </c>
      <c r="F1" t="s">
        <v>2592</v>
      </c>
      <c r="G1" t="s">
        <v>2593</v>
      </c>
      <c r="H1" t="s">
        <v>2594</v>
      </c>
      <c r="I1" t="s">
        <v>2595</v>
      </c>
      <c r="J1" t="s">
        <v>2596</v>
      </c>
      <c r="K1" t="s">
        <v>2597</v>
      </c>
      <c r="L1" t="s">
        <v>2598</v>
      </c>
      <c r="M1" t="s">
        <v>2599</v>
      </c>
      <c r="N1" t="s">
        <v>2600</v>
      </c>
      <c r="O1" t="s">
        <v>2799</v>
      </c>
      <c r="P1" t="s">
        <v>2807</v>
      </c>
      <c r="Q1" t="s">
        <v>2812</v>
      </c>
      <c r="R1" t="s">
        <v>2817</v>
      </c>
      <c r="S1" t="s">
        <v>4648</v>
      </c>
      <c r="T1" t="s">
        <v>4647</v>
      </c>
      <c r="U1" t="s">
        <v>4649</v>
      </c>
      <c r="V1" t="s">
        <v>2819</v>
      </c>
      <c r="W1" t="s">
        <v>2820</v>
      </c>
      <c r="X1" t="s">
        <v>2821</v>
      </c>
      <c r="Y1" t="s">
        <v>2822</v>
      </c>
      <c r="Z1" t="s">
        <v>2823</v>
      </c>
      <c r="AA1" t="s">
        <v>2824</v>
      </c>
      <c r="AB1" t="s">
        <v>2825</v>
      </c>
      <c r="AC1" t="s">
        <v>2826</v>
      </c>
      <c r="AD1" t="s">
        <v>2827</v>
      </c>
      <c r="AE1" s="9" t="s">
        <v>2828</v>
      </c>
      <c r="AF1" s="9" t="s">
        <v>2829</v>
      </c>
      <c r="AG1" s="9" t="s">
        <v>2809</v>
      </c>
      <c r="AH1" s="9" t="s">
        <v>2810</v>
      </c>
      <c r="AI1" s="9" t="s">
        <v>2833</v>
      </c>
      <c r="AJ1" s="9" t="s">
        <v>2834</v>
      </c>
      <c r="AK1" s="9" t="s">
        <v>2840</v>
      </c>
      <c r="AL1" s="9" t="s">
        <v>2856</v>
      </c>
      <c r="AM1" s="9" t="s">
        <v>2860</v>
      </c>
      <c r="AN1" s="9" t="s">
        <v>2861</v>
      </c>
      <c r="AO1" s="9" t="s">
        <v>2862</v>
      </c>
      <c r="AP1" s="9" t="s">
        <v>2863</v>
      </c>
      <c r="AQ1" s="9" t="s">
        <v>2864</v>
      </c>
      <c r="AR1" s="9" t="s">
        <v>2865</v>
      </c>
      <c r="AS1" s="9" t="s">
        <v>2893</v>
      </c>
      <c r="AT1" s="9" t="s">
        <v>2981</v>
      </c>
      <c r="AU1" s="9" t="s">
        <v>2982</v>
      </c>
      <c r="AV1" s="9" t="s">
        <v>4630</v>
      </c>
      <c r="AW1" s="9"/>
      <c r="AX1" s="9"/>
    </row>
    <row r="2" spans="1:50" x14ac:dyDescent="0.35">
      <c r="A2" t="s">
        <v>3</v>
      </c>
      <c r="B2">
        <v>5</v>
      </c>
      <c r="C2" t="s">
        <v>204</v>
      </c>
      <c r="D2" t="s">
        <v>235</v>
      </c>
      <c r="E2">
        <v>1</v>
      </c>
      <c r="F2">
        <v>-2</v>
      </c>
      <c r="G2">
        <v>-2</v>
      </c>
      <c r="H2">
        <v>2</v>
      </c>
      <c r="I2">
        <v>-1</v>
      </c>
      <c r="J2">
        <v>1</v>
      </c>
      <c r="K2">
        <v>1</v>
      </c>
      <c r="L2">
        <v>1</v>
      </c>
      <c r="M2">
        <v>1</v>
      </c>
      <c r="N2" t="s">
        <v>2602</v>
      </c>
      <c r="O2" t="s">
        <v>2802</v>
      </c>
      <c r="P2" t="s">
        <v>2809</v>
      </c>
      <c r="Q2" t="s">
        <v>2814</v>
      </c>
      <c r="R2">
        <v>0</v>
      </c>
      <c r="S2">
        <v>-1.89</v>
      </c>
      <c r="T2">
        <v>-2.16</v>
      </c>
      <c r="U2">
        <v>8.2100000000000009</v>
      </c>
      <c r="V2">
        <f t="shared" ref="V2:V10" si="0">IF(E2&gt;0,1,IF(E2&lt;0,0,-1))</f>
        <v>1</v>
      </c>
      <c r="W2">
        <f t="shared" ref="W2:W10" si="1">IF(F2&gt;0,1,IF(F2&lt;0,0,-1))</f>
        <v>0</v>
      </c>
      <c r="X2">
        <f t="shared" ref="X2:X10" si="2">IF(G2&gt;0,1,IF(G2&lt;0,0,-1))</f>
        <v>0</v>
      </c>
      <c r="Y2">
        <f t="shared" ref="Y2:Y10" si="3">IF(H2&gt;0,1,IF(H2&lt;0,0,-1))</f>
        <v>1</v>
      </c>
      <c r="Z2">
        <f t="shared" ref="Z2:Z10" si="4">IF(I2&gt;0,1,IF(I2&lt;0,0,-1))</f>
        <v>0</v>
      </c>
      <c r="AA2">
        <f t="shared" ref="AA2:AA10" si="5">IF(J2&gt;0,1,IF(J2&lt;0,0,-1))</f>
        <v>1</v>
      </c>
      <c r="AB2">
        <f t="shared" ref="AB2:AB10" si="6">IF(K2&gt;0,1,IF(K2&lt;0,0,-1))</f>
        <v>1</v>
      </c>
      <c r="AC2">
        <f t="shared" ref="AC2:AC10" si="7">IF(L2&gt;0,1,IF(L2&lt;0,0,-1))</f>
        <v>1</v>
      </c>
      <c r="AD2">
        <f t="shared" ref="AD2:AD10" si="8">IF(M2&gt;0,1,IF(M2&lt;0,0,-1))</f>
        <v>1</v>
      </c>
      <c r="AE2" s="4" t="s">
        <v>2828</v>
      </c>
      <c r="AF2" s="9" t="s">
        <v>2829</v>
      </c>
      <c r="AG2">
        <v>1</v>
      </c>
      <c r="AH2">
        <v>0</v>
      </c>
      <c r="AI2">
        <v>0</v>
      </c>
      <c r="AJ2">
        <v>1</v>
      </c>
      <c r="AK2" s="9" t="s">
        <v>2840</v>
      </c>
      <c r="AL2">
        <f t="shared" ref="AL2:AL65" si="9">IF(OR(B2="other",B2="international",B2="Transfers",B2="expenditure"),1,0)</f>
        <v>0</v>
      </c>
      <c r="AM2">
        <f>IF(AND(INDIRECT(AN2)='Sample Select backend'!$C$2,INDIRECT(AO2)=1,INDIRECT(AP2)='Sample Select backend'!$F$2,INDIRECT(AQ2)=1,INDIRECT(AR2)='Sample Select backend'!$M$2),1,0)</f>
        <v>0</v>
      </c>
      <c r="AN2" t="str">
        <f>_xlfn.CONCAT('Sample Select backend'!$C$4,ROW(AN2))</f>
        <v>AE2</v>
      </c>
      <c r="AO2" s="9" t="str">
        <f>_xlfn.CONCAT('Sample Select backend'!$J$2,ROW(AO2))</f>
        <v>AJ2</v>
      </c>
      <c r="AP2" t="str">
        <f>_xlfn.CONCAT('Sample Select backend'!$F$4,ROW(AP2))</f>
        <v>AF2</v>
      </c>
      <c r="AQ2" t="str">
        <f>_xlfn.CONCAT('Sample Select backend'!$I$10,ROW(AQ2))</f>
        <v>R2</v>
      </c>
      <c r="AR2" t="str">
        <f>_xlfn.CONCAT('Sample Select backend'!$M$4,ROW(AR2))</f>
        <v>AK2</v>
      </c>
      <c r="AS2" t="str">
        <f t="shared" ref="AS2:AS65" si="10">A2</f>
        <v>Afghanistan</v>
      </c>
      <c r="AT2" s="9" t="str">
        <f t="shared" ref="AT2:AT65" si="11">IF(ISNUMBER(C2),C2,IF(OR(C2="general",C2="23;general"),"General",IF(OR(C2="exemption",C2="other (exemption)"),"Tax exemption/waiver/suspension","Other")))</f>
        <v>General</v>
      </c>
      <c r="AU2">
        <f t="shared" ref="AU2:AU65" si="12">IF(A2&lt;&gt;A1,1,0)</f>
        <v>1</v>
      </c>
      <c r="AV2" s="9">
        <v>1</v>
      </c>
      <c r="AX2" s="9"/>
    </row>
    <row r="3" spans="1:50" x14ac:dyDescent="0.35">
      <c r="A3" t="s">
        <v>3</v>
      </c>
      <c r="B3">
        <v>5</v>
      </c>
      <c r="C3" t="s">
        <v>204</v>
      </c>
      <c r="D3" t="s">
        <v>231</v>
      </c>
      <c r="E3">
        <v>1</v>
      </c>
      <c r="F3">
        <v>-2</v>
      </c>
      <c r="G3">
        <v>-2</v>
      </c>
      <c r="H3">
        <v>-1</v>
      </c>
      <c r="I3">
        <v>-1</v>
      </c>
      <c r="J3">
        <v>1</v>
      </c>
      <c r="K3">
        <v>1</v>
      </c>
      <c r="L3">
        <v>1</v>
      </c>
      <c r="M3">
        <v>1</v>
      </c>
      <c r="N3" t="s">
        <v>2602</v>
      </c>
      <c r="O3" t="s">
        <v>2802</v>
      </c>
      <c r="P3" t="s">
        <v>2809</v>
      </c>
      <c r="Q3" t="s">
        <v>2814</v>
      </c>
      <c r="R3">
        <v>0</v>
      </c>
      <c r="S3">
        <v>-1.89</v>
      </c>
      <c r="T3">
        <v>-2.16</v>
      </c>
      <c r="U3">
        <v>8.2100000000000009</v>
      </c>
      <c r="V3">
        <f t="shared" si="0"/>
        <v>1</v>
      </c>
      <c r="W3">
        <f t="shared" si="1"/>
        <v>0</v>
      </c>
      <c r="X3">
        <f t="shared" si="2"/>
        <v>0</v>
      </c>
      <c r="Y3">
        <f t="shared" si="3"/>
        <v>0</v>
      </c>
      <c r="Z3">
        <f t="shared" si="4"/>
        <v>0</v>
      </c>
      <c r="AA3">
        <f t="shared" si="5"/>
        <v>1</v>
      </c>
      <c r="AB3">
        <f t="shared" si="6"/>
        <v>1</v>
      </c>
      <c r="AC3">
        <f t="shared" si="7"/>
        <v>1</v>
      </c>
      <c r="AD3">
        <f t="shared" si="8"/>
        <v>1</v>
      </c>
      <c r="AE3" s="4" t="s">
        <v>2828</v>
      </c>
      <c r="AF3" s="9" t="s">
        <v>2829</v>
      </c>
      <c r="AG3">
        <v>1</v>
      </c>
      <c r="AH3">
        <v>0</v>
      </c>
      <c r="AI3">
        <v>0</v>
      </c>
      <c r="AJ3">
        <v>1</v>
      </c>
      <c r="AK3" s="9" t="s">
        <v>2840</v>
      </c>
      <c r="AL3">
        <f t="shared" si="9"/>
        <v>0</v>
      </c>
      <c r="AM3">
        <f>IF(AND(INDIRECT(AN3)='Sample Select backend'!$C$2,INDIRECT(AO3)=1,INDIRECT(AP3)='Sample Select backend'!$F$2,INDIRECT(AQ3)=1,INDIRECT(AR3)='Sample Select backend'!$M$2),1,0)</f>
        <v>0</v>
      </c>
      <c r="AN3" t="str">
        <f>_xlfn.CONCAT('Sample Select backend'!$C$4,ROW(AN3))</f>
        <v>AE3</v>
      </c>
      <c r="AO3" s="9" t="str">
        <f>_xlfn.CONCAT('Sample Select backend'!$J$2,ROW(AO3))</f>
        <v>AJ3</v>
      </c>
      <c r="AP3" t="str">
        <f>_xlfn.CONCAT('Sample Select backend'!$F$4,ROW(AP3))</f>
        <v>AF3</v>
      </c>
      <c r="AQ3" t="str">
        <f>_xlfn.CONCAT('Sample Select backend'!$I$10,ROW(AQ3))</f>
        <v>R3</v>
      </c>
      <c r="AR3" t="str">
        <f>_xlfn.CONCAT('Sample Select backend'!$M$4,ROW(AR3))</f>
        <v>AK3</v>
      </c>
      <c r="AS3" t="str">
        <f t="shared" si="10"/>
        <v>Afghanistan</v>
      </c>
      <c r="AT3" s="9" t="str">
        <f t="shared" si="11"/>
        <v>General</v>
      </c>
      <c r="AU3">
        <f t="shared" si="12"/>
        <v>0</v>
      </c>
      <c r="AV3" s="9">
        <v>1</v>
      </c>
    </row>
    <row r="4" spans="1:50" x14ac:dyDescent="0.35">
      <c r="A4" t="s">
        <v>3</v>
      </c>
      <c r="B4">
        <v>2</v>
      </c>
      <c r="C4">
        <v>13</v>
      </c>
      <c r="D4" t="s">
        <v>232</v>
      </c>
      <c r="E4">
        <v>-2</v>
      </c>
      <c r="F4">
        <v>1</v>
      </c>
      <c r="G4">
        <v>2</v>
      </c>
      <c r="H4">
        <v>1</v>
      </c>
      <c r="I4">
        <v>1</v>
      </c>
      <c r="J4">
        <v>1</v>
      </c>
      <c r="K4">
        <v>1</v>
      </c>
      <c r="L4">
        <v>1</v>
      </c>
      <c r="M4">
        <v>1</v>
      </c>
      <c r="N4" t="s">
        <v>2602</v>
      </c>
      <c r="O4" t="s">
        <v>2802</v>
      </c>
      <c r="P4" t="s">
        <v>2809</v>
      </c>
      <c r="Q4" t="s">
        <v>2814</v>
      </c>
      <c r="R4">
        <v>0</v>
      </c>
      <c r="S4">
        <v>-1.89</v>
      </c>
      <c r="T4">
        <v>-2.16</v>
      </c>
      <c r="U4">
        <v>8.2100000000000009</v>
      </c>
      <c r="V4">
        <f t="shared" si="0"/>
        <v>0</v>
      </c>
      <c r="W4">
        <f t="shared" si="1"/>
        <v>1</v>
      </c>
      <c r="X4">
        <f t="shared" si="2"/>
        <v>1</v>
      </c>
      <c r="Y4">
        <f t="shared" si="3"/>
        <v>1</v>
      </c>
      <c r="Z4">
        <f t="shared" si="4"/>
        <v>1</v>
      </c>
      <c r="AA4">
        <f t="shared" si="5"/>
        <v>1</v>
      </c>
      <c r="AB4">
        <f t="shared" si="6"/>
        <v>1</v>
      </c>
      <c r="AC4">
        <f t="shared" si="7"/>
        <v>1</v>
      </c>
      <c r="AD4">
        <f t="shared" si="8"/>
        <v>1</v>
      </c>
      <c r="AE4" s="4" t="s">
        <v>2828</v>
      </c>
      <c r="AF4" s="9" t="s">
        <v>2829</v>
      </c>
      <c r="AG4">
        <v>1</v>
      </c>
      <c r="AH4">
        <v>0</v>
      </c>
      <c r="AI4">
        <v>0</v>
      </c>
      <c r="AJ4">
        <v>1</v>
      </c>
      <c r="AK4" s="9" t="s">
        <v>2840</v>
      </c>
      <c r="AL4">
        <f t="shared" si="9"/>
        <v>0</v>
      </c>
      <c r="AM4">
        <f>IF(AND(INDIRECT(AN4)='Sample Select backend'!$C$2,INDIRECT(AO4)=1,INDIRECT(AP4)='Sample Select backend'!$F$2,INDIRECT(AQ4)=1,INDIRECT(AR4)='Sample Select backend'!$M$2),1,0)</f>
        <v>0</v>
      </c>
      <c r="AN4" t="str">
        <f>_xlfn.CONCAT('Sample Select backend'!$C$4,ROW(AN4))</f>
        <v>AE4</v>
      </c>
      <c r="AO4" s="9" t="str">
        <f>_xlfn.CONCAT('Sample Select backend'!$J$2,ROW(AO4))</f>
        <v>AJ4</v>
      </c>
      <c r="AP4" t="str">
        <f>_xlfn.CONCAT('Sample Select backend'!$F$4,ROW(AP4))</f>
        <v>AF4</v>
      </c>
      <c r="AQ4" t="str">
        <f>_xlfn.CONCAT('Sample Select backend'!$I$10,ROW(AQ4))</f>
        <v>R4</v>
      </c>
      <c r="AR4" t="str">
        <f>_xlfn.CONCAT('Sample Select backend'!$M$4,ROW(AR4))</f>
        <v>AK4</v>
      </c>
      <c r="AS4" t="str">
        <f t="shared" si="10"/>
        <v>Afghanistan</v>
      </c>
      <c r="AT4" s="9">
        <f t="shared" si="11"/>
        <v>13</v>
      </c>
      <c r="AU4">
        <f t="shared" si="12"/>
        <v>0</v>
      </c>
      <c r="AV4" s="9">
        <v>1</v>
      </c>
    </row>
    <row r="5" spans="1:50" x14ac:dyDescent="0.35">
      <c r="A5" t="s">
        <v>3</v>
      </c>
      <c r="B5">
        <v>1</v>
      </c>
      <c r="C5">
        <v>6</v>
      </c>
      <c r="D5" t="s">
        <v>234</v>
      </c>
      <c r="E5">
        <v>2</v>
      </c>
      <c r="F5">
        <v>2</v>
      </c>
      <c r="G5">
        <v>2</v>
      </c>
      <c r="H5">
        <v>1</v>
      </c>
      <c r="I5">
        <v>1</v>
      </c>
      <c r="J5">
        <v>1</v>
      </c>
      <c r="K5">
        <v>1</v>
      </c>
      <c r="L5">
        <v>1</v>
      </c>
      <c r="M5">
        <v>1</v>
      </c>
      <c r="N5" t="s">
        <v>2602</v>
      </c>
      <c r="O5" t="s">
        <v>2802</v>
      </c>
      <c r="P5" t="s">
        <v>2809</v>
      </c>
      <c r="Q5" t="s">
        <v>2814</v>
      </c>
      <c r="R5">
        <v>0</v>
      </c>
      <c r="S5">
        <v>-1.89</v>
      </c>
      <c r="T5">
        <v>-2.16</v>
      </c>
      <c r="U5">
        <v>8.2100000000000009</v>
      </c>
      <c r="V5">
        <f t="shared" si="0"/>
        <v>1</v>
      </c>
      <c r="W5">
        <f t="shared" si="1"/>
        <v>1</v>
      </c>
      <c r="X5">
        <f t="shared" si="2"/>
        <v>1</v>
      </c>
      <c r="Y5">
        <f t="shared" si="3"/>
        <v>1</v>
      </c>
      <c r="Z5">
        <f t="shared" si="4"/>
        <v>1</v>
      </c>
      <c r="AA5">
        <f t="shared" si="5"/>
        <v>1</v>
      </c>
      <c r="AB5">
        <f t="shared" si="6"/>
        <v>1</v>
      </c>
      <c r="AC5">
        <f t="shared" si="7"/>
        <v>1</v>
      </c>
      <c r="AD5">
        <f t="shared" si="8"/>
        <v>1</v>
      </c>
      <c r="AE5" s="4" t="s">
        <v>2828</v>
      </c>
      <c r="AF5" s="9" t="s">
        <v>2829</v>
      </c>
      <c r="AG5">
        <v>1</v>
      </c>
      <c r="AH5">
        <v>0</v>
      </c>
      <c r="AI5">
        <v>0</v>
      </c>
      <c r="AJ5">
        <v>1</v>
      </c>
      <c r="AK5" s="9" t="s">
        <v>2840</v>
      </c>
      <c r="AL5">
        <f t="shared" si="9"/>
        <v>0</v>
      </c>
      <c r="AM5">
        <f>IF(AND(INDIRECT(AN5)='Sample Select backend'!$C$2,INDIRECT(AO5)=1,INDIRECT(AP5)='Sample Select backend'!$F$2,INDIRECT(AQ5)=1,INDIRECT(AR5)='Sample Select backend'!$M$2),1,0)</f>
        <v>0</v>
      </c>
      <c r="AN5" t="str">
        <f>_xlfn.CONCAT('Sample Select backend'!$C$4,ROW(AN5))</f>
        <v>AE5</v>
      </c>
      <c r="AO5" s="9" t="str">
        <f>_xlfn.CONCAT('Sample Select backend'!$J$2,ROW(AO5))</f>
        <v>AJ5</v>
      </c>
      <c r="AP5" t="str">
        <f>_xlfn.CONCAT('Sample Select backend'!$F$4,ROW(AP5))</f>
        <v>AF5</v>
      </c>
      <c r="AQ5" t="str">
        <f>_xlfn.CONCAT('Sample Select backend'!$I$10,ROW(AQ5))</f>
        <v>R5</v>
      </c>
      <c r="AR5" t="str">
        <f>_xlfn.CONCAT('Sample Select backend'!$M$4,ROW(AR5))</f>
        <v>AK5</v>
      </c>
      <c r="AS5" t="str">
        <f t="shared" si="10"/>
        <v>Afghanistan</v>
      </c>
      <c r="AT5" s="9">
        <f t="shared" si="11"/>
        <v>6</v>
      </c>
      <c r="AU5">
        <f t="shared" si="12"/>
        <v>0</v>
      </c>
      <c r="AV5" s="9">
        <v>1</v>
      </c>
    </row>
    <row r="6" spans="1:50" x14ac:dyDescent="0.35">
      <c r="A6" t="s">
        <v>3</v>
      </c>
      <c r="B6">
        <v>7</v>
      </c>
      <c r="C6">
        <v>30</v>
      </c>
      <c r="D6" t="s">
        <v>227</v>
      </c>
      <c r="E6">
        <v>2</v>
      </c>
      <c r="F6">
        <v>1</v>
      </c>
      <c r="G6">
        <v>1</v>
      </c>
      <c r="H6">
        <v>1</v>
      </c>
      <c r="I6">
        <v>1</v>
      </c>
      <c r="J6">
        <v>2</v>
      </c>
      <c r="K6">
        <v>1</v>
      </c>
      <c r="L6">
        <v>-2</v>
      </c>
      <c r="M6">
        <v>1</v>
      </c>
      <c r="N6" t="s">
        <v>2602</v>
      </c>
      <c r="O6" t="s">
        <v>2802</v>
      </c>
      <c r="P6" t="s">
        <v>2809</v>
      </c>
      <c r="Q6" t="s">
        <v>2814</v>
      </c>
      <c r="R6">
        <v>0</v>
      </c>
      <c r="S6">
        <v>-1.89</v>
      </c>
      <c r="T6">
        <v>-2.16</v>
      </c>
      <c r="U6">
        <v>8.2100000000000009</v>
      </c>
      <c r="V6">
        <f t="shared" si="0"/>
        <v>1</v>
      </c>
      <c r="W6">
        <f t="shared" si="1"/>
        <v>1</v>
      </c>
      <c r="X6">
        <f t="shared" si="2"/>
        <v>1</v>
      </c>
      <c r="Y6">
        <f t="shared" si="3"/>
        <v>1</v>
      </c>
      <c r="Z6">
        <f t="shared" si="4"/>
        <v>1</v>
      </c>
      <c r="AA6">
        <f t="shared" si="5"/>
        <v>1</v>
      </c>
      <c r="AB6">
        <f t="shared" si="6"/>
        <v>1</v>
      </c>
      <c r="AC6">
        <f t="shared" si="7"/>
        <v>0</v>
      </c>
      <c r="AD6">
        <f t="shared" si="8"/>
        <v>1</v>
      </c>
      <c r="AE6" s="4" t="s">
        <v>2828</v>
      </c>
      <c r="AF6" s="9" t="s">
        <v>2829</v>
      </c>
      <c r="AG6">
        <v>1</v>
      </c>
      <c r="AH6">
        <v>0</v>
      </c>
      <c r="AI6">
        <v>0</v>
      </c>
      <c r="AJ6">
        <v>1</v>
      </c>
      <c r="AK6" s="9" t="s">
        <v>2840</v>
      </c>
      <c r="AL6">
        <f t="shared" si="9"/>
        <v>0</v>
      </c>
      <c r="AM6">
        <f>IF(AND(INDIRECT(AN6)='Sample Select backend'!$C$2,INDIRECT(AO6)=1,INDIRECT(AP6)='Sample Select backend'!$F$2,INDIRECT(AQ6)=1,INDIRECT(AR6)='Sample Select backend'!$M$2),1,0)</f>
        <v>0</v>
      </c>
      <c r="AN6" t="str">
        <f>_xlfn.CONCAT('Sample Select backend'!$C$4,ROW(AN6))</f>
        <v>AE6</v>
      </c>
      <c r="AO6" s="9" t="str">
        <f>_xlfn.CONCAT('Sample Select backend'!$J$2,ROW(AO6))</f>
        <v>AJ6</v>
      </c>
      <c r="AP6" t="str">
        <f>_xlfn.CONCAT('Sample Select backend'!$F$4,ROW(AP6))</f>
        <v>AF6</v>
      </c>
      <c r="AQ6" t="str">
        <f>_xlfn.CONCAT('Sample Select backend'!$I$10,ROW(AQ6))</f>
        <v>R6</v>
      </c>
      <c r="AR6" t="str">
        <f>_xlfn.CONCAT('Sample Select backend'!$M$4,ROW(AR6))</f>
        <v>AK6</v>
      </c>
      <c r="AS6" t="str">
        <f t="shared" si="10"/>
        <v>Afghanistan</v>
      </c>
      <c r="AT6" s="9">
        <f t="shared" si="11"/>
        <v>30</v>
      </c>
      <c r="AU6">
        <f t="shared" si="12"/>
        <v>0</v>
      </c>
      <c r="AV6" s="9">
        <v>1</v>
      </c>
    </row>
    <row r="7" spans="1:50" x14ac:dyDescent="0.35">
      <c r="A7" t="s">
        <v>3</v>
      </c>
      <c r="B7">
        <v>6</v>
      </c>
      <c r="C7">
        <v>25</v>
      </c>
      <c r="D7" t="s">
        <v>229</v>
      </c>
      <c r="E7">
        <v>1</v>
      </c>
      <c r="F7">
        <v>1</v>
      </c>
      <c r="G7">
        <v>1</v>
      </c>
      <c r="H7">
        <v>-1</v>
      </c>
      <c r="I7">
        <v>2</v>
      </c>
      <c r="J7">
        <v>1</v>
      </c>
      <c r="K7">
        <v>1</v>
      </c>
      <c r="L7">
        <v>-2</v>
      </c>
      <c r="M7">
        <v>1</v>
      </c>
      <c r="N7" t="s">
        <v>2602</v>
      </c>
      <c r="O7" t="s">
        <v>2802</v>
      </c>
      <c r="P7" t="s">
        <v>2809</v>
      </c>
      <c r="Q7" t="s">
        <v>2814</v>
      </c>
      <c r="R7">
        <v>0</v>
      </c>
      <c r="S7">
        <v>-1.89</v>
      </c>
      <c r="T7">
        <v>-2.16</v>
      </c>
      <c r="U7">
        <v>8.2100000000000009</v>
      </c>
      <c r="V7">
        <f t="shared" si="0"/>
        <v>1</v>
      </c>
      <c r="W7">
        <f t="shared" si="1"/>
        <v>1</v>
      </c>
      <c r="X7">
        <f t="shared" si="2"/>
        <v>1</v>
      </c>
      <c r="Y7">
        <f t="shared" si="3"/>
        <v>0</v>
      </c>
      <c r="Z7">
        <f t="shared" si="4"/>
        <v>1</v>
      </c>
      <c r="AA7">
        <f t="shared" si="5"/>
        <v>1</v>
      </c>
      <c r="AB7">
        <f t="shared" si="6"/>
        <v>1</v>
      </c>
      <c r="AC7">
        <f t="shared" si="7"/>
        <v>0</v>
      </c>
      <c r="AD7">
        <f t="shared" si="8"/>
        <v>1</v>
      </c>
      <c r="AE7" s="4" t="s">
        <v>2828</v>
      </c>
      <c r="AF7" s="9" t="s">
        <v>2829</v>
      </c>
      <c r="AG7">
        <v>1</v>
      </c>
      <c r="AH7">
        <v>0</v>
      </c>
      <c r="AI7">
        <v>0</v>
      </c>
      <c r="AJ7">
        <v>1</v>
      </c>
      <c r="AK7" s="9" t="s">
        <v>2840</v>
      </c>
      <c r="AL7">
        <f t="shared" si="9"/>
        <v>0</v>
      </c>
      <c r="AM7">
        <f>IF(AND(INDIRECT(AN7)='Sample Select backend'!$C$2,INDIRECT(AO7)=1,INDIRECT(AP7)='Sample Select backend'!$F$2,INDIRECT(AQ7)=1,INDIRECT(AR7)='Sample Select backend'!$M$2),1,0)</f>
        <v>0</v>
      </c>
      <c r="AN7" t="str">
        <f>_xlfn.CONCAT('Sample Select backend'!$C$4,ROW(AN7))</f>
        <v>AE7</v>
      </c>
      <c r="AO7" s="9" t="str">
        <f>_xlfn.CONCAT('Sample Select backend'!$J$2,ROW(AO7))</f>
        <v>AJ7</v>
      </c>
      <c r="AP7" t="str">
        <f>_xlfn.CONCAT('Sample Select backend'!$F$4,ROW(AP7))</f>
        <v>AF7</v>
      </c>
      <c r="AQ7" t="str">
        <f>_xlfn.CONCAT('Sample Select backend'!$I$10,ROW(AQ7))</f>
        <v>R7</v>
      </c>
      <c r="AR7" t="str">
        <f>_xlfn.CONCAT('Sample Select backend'!$M$4,ROW(AR7))</f>
        <v>AK7</v>
      </c>
      <c r="AS7" t="str">
        <f t="shared" si="10"/>
        <v>Afghanistan</v>
      </c>
      <c r="AT7" s="9">
        <f t="shared" si="11"/>
        <v>25</v>
      </c>
      <c r="AU7">
        <f t="shared" si="12"/>
        <v>0</v>
      </c>
      <c r="AV7" s="9">
        <v>1</v>
      </c>
    </row>
    <row r="8" spans="1:50" x14ac:dyDescent="0.35">
      <c r="A8" t="s">
        <v>3</v>
      </c>
      <c r="B8">
        <v>1</v>
      </c>
      <c r="C8">
        <v>5</v>
      </c>
      <c r="D8" t="s">
        <v>233</v>
      </c>
      <c r="E8">
        <v>-2</v>
      </c>
      <c r="F8">
        <v>1</v>
      </c>
      <c r="G8">
        <v>2</v>
      </c>
      <c r="H8">
        <v>1</v>
      </c>
      <c r="I8">
        <v>1</v>
      </c>
      <c r="J8">
        <v>1</v>
      </c>
      <c r="K8">
        <v>1</v>
      </c>
      <c r="L8">
        <v>1</v>
      </c>
      <c r="M8">
        <v>1</v>
      </c>
      <c r="N8" t="s">
        <v>2602</v>
      </c>
      <c r="O8" t="s">
        <v>2802</v>
      </c>
      <c r="P8" t="s">
        <v>2809</v>
      </c>
      <c r="Q8" t="s">
        <v>2814</v>
      </c>
      <c r="R8">
        <v>0</v>
      </c>
      <c r="S8">
        <v>-1.89</v>
      </c>
      <c r="T8">
        <v>-2.16</v>
      </c>
      <c r="U8">
        <v>8.2100000000000009</v>
      </c>
      <c r="V8">
        <f t="shared" si="0"/>
        <v>0</v>
      </c>
      <c r="W8">
        <f t="shared" si="1"/>
        <v>1</v>
      </c>
      <c r="X8">
        <f t="shared" si="2"/>
        <v>1</v>
      </c>
      <c r="Y8">
        <f t="shared" si="3"/>
        <v>1</v>
      </c>
      <c r="Z8">
        <f t="shared" si="4"/>
        <v>1</v>
      </c>
      <c r="AA8">
        <f t="shared" si="5"/>
        <v>1</v>
      </c>
      <c r="AB8">
        <f t="shared" si="6"/>
        <v>1</v>
      </c>
      <c r="AC8">
        <f t="shared" si="7"/>
        <v>1</v>
      </c>
      <c r="AD8">
        <f t="shared" si="8"/>
        <v>1</v>
      </c>
      <c r="AE8" s="4" t="s">
        <v>2828</v>
      </c>
      <c r="AF8" s="9" t="s">
        <v>2829</v>
      </c>
      <c r="AG8">
        <v>1</v>
      </c>
      <c r="AH8">
        <v>0</v>
      </c>
      <c r="AI8">
        <v>0</v>
      </c>
      <c r="AJ8">
        <v>1</v>
      </c>
      <c r="AK8" s="9" t="s">
        <v>2840</v>
      </c>
      <c r="AL8">
        <f t="shared" si="9"/>
        <v>0</v>
      </c>
      <c r="AM8">
        <f>IF(AND(INDIRECT(AN8)='Sample Select backend'!$C$2,INDIRECT(AO8)=1,INDIRECT(AP8)='Sample Select backend'!$F$2,INDIRECT(AQ8)=1,INDIRECT(AR8)='Sample Select backend'!$M$2),1,0)</f>
        <v>0</v>
      </c>
      <c r="AN8" t="str">
        <f>_xlfn.CONCAT('Sample Select backend'!$C$4,ROW(AN8))</f>
        <v>AE8</v>
      </c>
      <c r="AO8" s="9" t="str">
        <f>_xlfn.CONCAT('Sample Select backend'!$J$2,ROW(AO8))</f>
        <v>AJ8</v>
      </c>
      <c r="AP8" t="str">
        <f>_xlfn.CONCAT('Sample Select backend'!$F$4,ROW(AP8))</f>
        <v>AF8</v>
      </c>
      <c r="AQ8" t="str">
        <f>_xlfn.CONCAT('Sample Select backend'!$I$10,ROW(AQ8))</f>
        <v>R8</v>
      </c>
      <c r="AR8" t="str">
        <f>_xlfn.CONCAT('Sample Select backend'!$M$4,ROW(AR8))</f>
        <v>AK8</v>
      </c>
      <c r="AS8" t="str">
        <f t="shared" si="10"/>
        <v>Afghanistan</v>
      </c>
      <c r="AT8" s="9">
        <f t="shared" si="11"/>
        <v>5</v>
      </c>
      <c r="AU8">
        <f t="shared" si="12"/>
        <v>0</v>
      </c>
      <c r="AV8" s="9">
        <v>1</v>
      </c>
    </row>
    <row r="9" spans="1:50" x14ac:dyDescent="0.35">
      <c r="A9" t="s">
        <v>3</v>
      </c>
      <c r="B9">
        <v>5</v>
      </c>
      <c r="C9" t="s">
        <v>204</v>
      </c>
      <c r="D9" t="s">
        <v>230</v>
      </c>
      <c r="E9">
        <v>1</v>
      </c>
      <c r="F9">
        <v>-2</v>
      </c>
      <c r="G9">
        <v>-2</v>
      </c>
      <c r="H9">
        <v>-1</v>
      </c>
      <c r="I9">
        <v>-1</v>
      </c>
      <c r="J9">
        <v>1</v>
      </c>
      <c r="K9">
        <v>1</v>
      </c>
      <c r="L9">
        <v>1</v>
      </c>
      <c r="M9">
        <v>1</v>
      </c>
      <c r="N9" t="s">
        <v>2602</v>
      </c>
      <c r="O9" t="s">
        <v>2802</v>
      </c>
      <c r="P9" t="s">
        <v>2809</v>
      </c>
      <c r="Q9" t="s">
        <v>2814</v>
      </c>
      <c r="R9">
        <v>0</v>
      </c>
      <c r="S9">
        <v>-1.89</v>
      </c>
      <c r="T9">
        <v>-2.16</v>
      </c>
      <c r="U9">
        <v>8.2100000000000009</v>
      </c>
      <c r="V9">
        <f t="shared" si="0"/>
        <v>1</v>
      </c>
      <c r="W9">
        <f t="shared" si="1"/>
        <v>0</v>
      </c>
      <c r="X9">
        <f t="shared" si="2"/>
        <v>0</v>
      </c>
      <c r="Y9">
        <f t="shared" si="3"/>
        <v>0</v>
      </c>
      <c r="Z9">
        <f t="shared" si="4"/>
        <v>0</v>
      </c>
      <c r="AA9">
        <f t="shared" si="5"/>
        <v>1</v>
      </c>
      <c r="AB9">
        <f t="shared" si="6"/>
        <v>1</v>
      </c>
      <c r="AC9">
        <f t="shared" si="7"/>
        <v>1</v>
      </c>
      <c r="AD9">
        <f t="shared" si="8"/>
        <v>1</v>
      </c>
      <c r="AE9" s="4" t="s">
        <v>2828</v>
      </c>
      <c r="AF9" s="9" t="s">
        <v>2829</v>
      </c>
      <c r="AG9">
        <v>1</v>
      </c>
      <c r="AH9">
        <v>0</v>
      </c>
      <c r="AI9">
        <v>0</v>
      </c>
      <c r="AJ9">
        <v>1</v>
      </c>
      <c r="AK9" s="9" t="s">
        <v>2840</v>
      </c>
      <c r="AL9">
        <f t="shared" si="9"/>
        <v>0</v>
      </c>
      <c r="AM9">
        <f>IF(AND(INDIRECT(AN9)='Sample Select backend'!$C$2,INDIRECT(AO9)=1,INDIRECT(AP9)='Sample Select backend'!$F$2,INDIRECT(AQ9)=1,INDIRECT(AR9)='Sample Select backend'!$M$2),1,0)</f>
        <v>0</v>
      </c>
      <c r="AN9" t="str">
        <f>_xlfn.CONCAT('Sample Select backend'!$C$4,ROW(AN9))</f>
        <v>AE9</v>
      </c>
      <c r="AO9" s="9" t="str">
        <f>_xlfn.CONCAT('Sample Select backend'!$J$2,ROW(AO9))</f>
        <v>AJ9</v>
      </c>
      <c r="AP9" t="str">
        <f>_xlfn.CONCAT('Sample Select backend'!$F$4,ROW(AP9))</f>
        <v>AF9</v>
      </c>
      <c r="AQ9" t="str">
        <f>_xlfn.CONCAT('Sample Select backend'!$I$10,ROW(AQ9))</f>
        <v>R9</v>
      </c>
      <c r="AR9" t="str">
        <f>_xlfn.CONCAT('Sample Select backend'!$M$4,ROW(AR9))</f>
        <v>AK9</v>
      </c>
      <c r="AS9" t="str">
        <f t="shared" si="10"/>
        <v>Afghanistan</v>
      </c>
      <c r="AT9" s="9" t="str">
        <f t="shared" si="11"/>
        <v>General</v>
      </c>
      <c r="AU9">
        <f t="shared" si="12"/>
        <v>0</v>
      </c>
      <c r="AV9" s="9">
        <v>1</v>
      </c>
    </row>
    <row r="10" spans="1:50" x14ac:dyDescent="0.35">
      <c r="A10" t="s">
        <v>3</v>
      </c>
      <c r="B10">
        <v>6</v>
      </c>
      <c r="C10">
        <v>28</v>
      </c>
      <c r="D10" t="s">
        <v>228</v>
      </c>
      <c r="E10">
        <v>1</v>
      </c>
      <c r="F10">
        <v>1</v>
      </c>
      <c r="G10">
        <v>2</v>
      </c>
      <c r="H10">
        <v>-1</v>
      </c>
      <c r="I10">
        <v>1</v>
      </c>
      <c r="J10">
        <v>1</v>
      </c>
      <c r="K10">
        <v>1</v>
      </c>
      <c r="L10">
        <v>1</v>
      </c>
      <c r="N10" t="s">
        <v>2602</v>
      </c>
      <c r="O10" t="s">
        <v>2802</v>
      </c>
      <c r="P10" t="s">
        <v>2809</v>
      </c>
      <c r="Q10" t="s">
        <v>2814</v>
      </c>
      <c r="R10">
        <v>0</v>
      </c>
      <c r="S10">
        <v>-1.89</v>
      </c>
      <c r="T10">
        <v>-2.16</v>
      </c>
      <c r="U10">
        <v>8.2100000000000009</v>
      </c>
      <c r="V10">
        <f t="shared" si="0"/>
        <v>1</v>
      </c>
      <c r="W10">
        <f t="shared" si="1"/>
        <v>1</v>
      </c>
      <c r="X10">
        <f t="shared" si="2"/>
        <v>1</v>
      </c>
      <c r="Y10">
        <f t="shared" si="3"/>
        <v>0</v>
      </c>
      <c r="Z10">
        <f t="shared" si="4"/>
        <v>1</v>
      </c>
      <c r="AA10">
        <f t="shared" si="5"/>
        <v>1</v>
      </c>
      <c r="AB10">
        <f t="shared" si="6"/>
        <v>1</v>
      </c>
      <c r="AC10">
        <f t="shared" si="7"/>
        <v>1</v>
      </c>
      <c r="AD10">
        <f t="shared" si="8"/>
        <v>-1</v>
      </c>
      <c r="AE10" s="4" t="s">
        <v>2828</v>
      </c>
      <c r="AF10" s="9" t="s">
        <v>2829</v>
      </c>
      <c r="AG10">
        <v>1</v>
      </c>
      <c r="AH10">
        <v>0</v>
      </c>
      <c r="AI10">
        <v>0</v>
      </c>
      <c r="AJ10">
        <v>1</v>
      </c>
      <c r="AK10" s="9" t="s">
        <v>2840</v>
      </c>
      <c r="AL10">
        <f t="shared" si="9"/>
        <v>0</v>
      </c>
      <c r="AM10">
        <f>IF(AND(INDIRECT(AN10)='Sample Select backend'!$C$2,INDIRECT(AO10)=1,INDIRECT(AP10)='Sample Select backend'!$F$2,INDIRECT(AQ10)=1,INDIRECT(AR10)='Sample Select backend'!$M$2),1,0)</f>
        <v>0</v>
      </c>
      <c r="AN10" t="str">
        <f>_xlfn.CONCAT('Sample Select backend'!$C$4,ROW(AN10))</f>
        <v>AE10</v>
      </c>
      <c r="AO10" s="9" t="str">
        <f>_xlfn.CONCAT('Sample Select backend'!$J$2,ROW(AO10))</f>
        <v>AJ10</v>
      </c>
      <c r="AP10" t="str">
        <f>_xlfn.CONCAT('Sample Select backend'!$F$4,ROW(AP10))</f>
        <v>AF10</v>
      </c>
      <c r="AQ10" t="str">
        <f>_xlfn.CONCAT('Sample Select backend'!$I$10,ROW(AQ10))</f>
        <v>R10</v>
      </c>
      <c r="AR10" t="str">
        <f>_xlfn.CONCAT('Sample Select backend'!$M$4,ROW(AR10))</f>
        <v>AK10</v>
      </c>
      <c r="AS10" t="str">
        <f t="shared" si="10"/>
        <v>Afghanistan</v>
      </c>
      <c r="AT10" s="9">
        <f t="shared" si="11"/>
        <v>28</v>
      </c>
      <c r="AU10">
        <f t="shared" si="12"/>
        <v>0</v>
      </c>
      <c r="AV10" s="9">
        <v>1</v>
      </c>
    </row>
    <row r="11" spans="1:50" x14ac:dyDescent="0.35">
      <c r="A11" s="24" t="s">
        <v>3</v>
      </c>
      <c r="B11" s="24">
        <v>6</v>
      </c>
      <c r="C11" s="24">
        <v>28</v>
      </c>
      <c r="D11" s="24" t="s">
        <v>3035</v>
      </c>
      <c r="E11" s="24"/>
      <c r="O11" t="s">
        <v>2802</v>
      </c>
      <c r="P11" t="s">
        <v>2809</v>
      </c>
      <c r="Q11" t="s">
        <v>2814</v>
      </c>
      <c r="R11">
        <v>0</v>
      </c>
      <c r="S11">
        <v>-1.89</v>
      </c>
      <c r="T11">
        <v>-2.16</v>
      </c>
      <c r="U11">
        <v>8.2100000000000009</v>
      </c>
      <c r="V11">
        <v>-1</v>
      </c>
      <c r="W11">
        <v>-1</v>
      </c>
      <c r="X11">
        <v>-1</v>
      </c>
      <c r="Y11">
        <v>-1</v>
      </c>
      <c r="Z11">
        <v>-1</v>
      </c>
      <c r="AA11">
        <v>-1</v>
      </c>
      <c r="AB11">
        <v>-1</v>
      </c>
      <c r="AC11">
        <v>-1</v>
      </c>
      <c r="AD11">
        <v>-1</v>
      </c>
      <c r="AE11" s="4" t="s">
        <v>2828</v>
      </c>
      <c r="AF11" s="9" t="s">
        <v>2829</v>
      </c>
      <c r="AG11">
        <v>1</v>
      </c>
      <c r="AH11">
        <v>0</v>
      </c>
      <c r="AI11">
        <v>0</v>
      </c>
      <c r="AJ11">
        <v>1</v>
      </c>
      <c r="AK11" s="9" t="s">
        <v>2840</v>
      </c>
      <c r="AL11">
        <f t="shared" si="9"/>
        <v>0</v>
      </c>
      <c r="AM11">
        <f>IF(AND(INDIRECT(AN11)='Sample Select backend'!$C$2,INDIRECT(AO11)=1,INDIRECT(AP11)='Sample Select backend'!$F$2,INDIRECT(AQ11)=1,INDIRECT(AR11)='Sample Select backend'!$M$2),1,0)</f>
        <v>0</v>
      </c>
      <c r="AN11" t="str">
        <f>_xlfn.CONCAT('Sample Select backend'!$C$4,ROW(AN11))</f>
        <v>AE11</v>
      </c>
      <c r="AO11" s="9" t="str">
        <f>_xlfn.CONCAT('Sample Select backend'!$J$2,ROW(AO11))</f>
        <v>AJ11</v>
      </c>
      <c r="AP11" t="str">
        <f>_xlfn.CONCAT('Sample Select backend'!$F$4,ROW(AP11))</f>
        <v>AF11</v>
      </c>
      <c r="AQ11" t="str">
        <f>_xlfn.CONCAT('Sample Select backend'!$I$10,ROW(AQ11))</f>
        <v>R11</v>
      </c>
      <c r="AR11" t="str">
        <f>_xlfn.CONCAT('Sample Select backend'!$M$4,ROW(AR11))</f>
        <v>AK11</v>
      </c>
      <c r="AS11" t="str">
        <f t="shared" si="10"/>
        <v>Afghanistan</v>
      </c>
      <c r="AT11" s="9">
        <f t="shared" si="11"/>
        <v>28</v>
      </c>
      <c r="AU11">
        <f t="shared" si="12"/>
        <v>0</v>
      </c>
      <c r="AV11" s="9">
        <v>0</v>
      </c>
    </row>
    <row r="12" spans="1:50" x14ac:dyDescent="0.35">
      <c r="A12" s="24" t="s">
        <v>3</v>
      </c>
      <c r="B12" s="24">
        <v>2</v>
      </c>
      <c r="C12" s="24">
        <v>5</v>
      </c>
      <c r="D12" s="24" t="s">
        <v>3036</v>
      </c>
      <c r="E12" s="24"/>
      <c r="O12" t="s">
        <v>2802</v>
      </c>
      <c r="P12" t="s">
        <v>2809</v>
      </c>
      <c r="Q12" t="s">
        <v>2814</v>
      </c>
      <c r="R12">
        <v>0</v>
      </c>
      <c r="S12">
        <v>-1.89</v>
      </c>
      <c r="T12">
        <v>-2.16</v>
      </c>
      <c r="U12">
        <v>8.2100000000000009</v>
      </c>
      <c r="V12">
        <v>-1</v>
      </c>
      <c r="W12">
        <v>-1</v>
      </c>
      <c r="X12">
        <v>-1</v>
      </c>
      <c r="Y12">
        <v>-1</v>
      </c>
      <c r="Z12">
        <v>-1</v>
      </c>
      <c r="AA12">
        <v>-1</v>
      </c>
      <c r="AB12">
        <v>-1</v>
      </c>
      <c r="AC12">
        <v>-1</v>
      </c>
      <c r="AD12">
        <v>-1</v>
      </c>
      <c r="AE12" s="4" t="s">
        <v>2828</v>
      </c>
      <c r="AF12" s="9" t="s">
        <v>2829</v>
      </c>
      <c r="AG12">
        <v>1</v>
      </c>
      <c r="AH12">
        <v>0</v>
      </c>
      <c r="AI12">
        <v>0</v>
      </c>
      <c r="AJ12">
        <v>1</v>
      </c>
      <c r="AK12" s="9" t="s">
        <v>2840</v>
      </c>
      <c r="AL12">
        <f t="shared" si="9"/>
        <v>0</v>
      </c>
      <c r="AM12">
        <f>IF(AND(INDIRECT(AN12)='Sample Select backend'!$C$2,INDIRECT(AO12)=1,INDIRECT(AP12)='Sample Select backend'!$F$2,INDIRECT(AQ12)=1,INDIRECT(AR12)='Sample Select backend'!$M$2),1,0)</f>
        <v>0</v>
      </c>
      <c r="AN12" t="str">
        <f>_xlfn.CONCAT('Sample Select backend'!$C$4,ROW(AN12))</f>
        <v>AE12</v>
      </c>
      <c r="AO12" s="9" t="str">
        <f>_xlfn.CONCAT('Sample Select backend'!$J$2,ROW(AO12))</f>
        <v>AJ12</v>
      </c>
      <c r="AP12" t="str">
        <f>_xlfn.CONCAT('Sample Select backend'!$F$4,ROW(AP12))</f>
        <v>AF12</v>
      </c>
      <c r="AQ12" t="str">
        <f>_xlfn.CONCAT('Sample Select backend'!$I$10,ROW(AQ12))</f>
        <v>R12</v>
      </c>
      <c r="AR12" t="str">
        <f>_xlfn.CONCAT('Sample Select backend'!$M$4,ROW(AR12))</f>
        <v>AK12</v>
      </c>
      <c r="AS12" t="str">
        <f t="shared" si="10"/>
        <v>Afghanistan</v>
      </c>
      <c r="AT12" s="9">
        <f t="shared" si="11"/>
        <v>5</v>
      </c>
      <c r="AU12">
        <f t="shared" si="12"/>
        <v>0</v>
      </c>
      <c r="AV12" s="9">
        <v>0</v>
      </c>
    </row>
    <row r="13" spans="1:50" x14ac:dyDescent="0.35">
      <c r="A13" s="24" t="s">
        <v>3</v>
      </c>
      <c r="B13">
        <v>5</v>
      </c>
      <c r="C13" t="s">
        <v>204</v>
      </c>
      <c r="D13" s="24" t="s">
        <v>3037</v>
      </c>
      <c r="E13" s="24"/>
      <c r="O13" t="s">
        <v>2802</v>
      </c>
      <c r="P13" t="s">
        <v>2809</v>
      </c>
      <c r="Q13" t="s">
        <v>2814</v>
      </c>
      <c r="R13">
        <v>0</v>
      </c>
      <c r="S13">
        <v>-1.89</v>
      </c>
      <c r="T13">
        <v>-2.16</v>
      </c>
      <c r="U13">
        <v>8.2100000000000009</v>
      </c>
      <c r="V13">
        <v>-1</v>
      </c>
      <c r="W13">
        <v>-1</v>
      </c>
      <c r="X13">
        <v>-1</v>
      </c>
      <c r="Y13">
        <v>-1</v>
      </c>
      <c r="Z13">
        <v>-1</v>
      </c>
      <c r="AA13">
        <v>-1</v>
      </c>
      <c r="AB13">
        <v>-1</v>
      </c>
      <c r="AC13">
        <v>-1</v>
      </c>
      <c r="AD13">
        <v>-1</v>
      </c>
      <c r="AE13" s="4" t="s">
        <v>2828</v>
      </c>
      <c r="AF13" s="9" t="s">
        <v>2829</v>
      </c>
      <c r="AG13">
        <v>1</v>
      </c>
      <c r="AH13">
        <v>0</v>
      </c>
      <c r="AI13">
        <v>0</v>
      </c>
      <c r="AJ13">
        <v>1</v>
      </c>
      <c r="AK13" s="9" t="s">
        <v>2840</v>
      </c>
      <c r="AL13">
        <f t="shared" si="9"/>
        <v>0</v>
      </c>
      <c r="AM13">
        <f>IF(AND(INDIRECT(AN13)='Sample Select backend'!$C$2,INDIRECT(AO13)=1,INDIRECT(AP13)='Sample Select backend'!$F$2,INDIRECT(AQ13)=1,INDIRECT(AR13)='Sample Select backend'!$M$2),1,0)</f>
        <v>0</v>
      </c>
      <c r="AN13" t="str">
        <f>_xlfn.CONCAT('Sample Select backend'!$C$4,ROW(AN13))</f>
        <v>AE13</v>
      </c>
      <c r="AO13" s="9" t="str">
        <f>_xlfn.CONCAT('Sample Select backend'!$J$2,ROW(AO13))</f>
        <v>AJ13</v>
      </c>
      <c r="AP13" t="str">
        <f>_xlfn.CONCAT('Sample Select backend'!$F$4,ROW(AP13))</f>
        <v>AF13</v>
      </c>
      <c r="AQ13" t="str">
        <f>_xlfn.CONCAT('Sample Select backend'!$I$10,ROW(AQ13))</f>
        <v>R13</v>
      </c>
      <c r="AR13" t="str">
        <f>_xlfn.CONCAT('Sample Select backend'!$M$4,ROW(AR13))</f>
        <v>AK13</v>
      </c>
      <c r="AS13" t="str">
        <f t="shared" si="10"/>
        <v>Afghanistan</v>
      </c>
      <c r="AT13" s="9" t="str">
        <f t="shared" si="11"/>
        <v>General</v>
      </c>
      <c r="AU13">
        <f t="shared" si="12"/>
        <v>0</v>
      </c>
      <c r="AV13" s="9">
        <v>0</v>
      </c>
    </row>
    <row r="14" spans="1:50" x14ac:dyDescent="0.35">
      <c r="A14" s="24" t="s">
        <v>3</v>
      </c>
      <c r="B14">
        <v>6</v>
      </c>
      <c r="D14" s="24" t="s">
        <v>3038</v>
      </c>
      <c r="E14" s="24"/>
      <c r="O14" t="s">
        <v>2802</v>
      </c>
      <c r="P14" t="s">
        <v>2809</v>
      </c>
      <c r="Q14" t="s">
        <v>2814</v>
      </c>
      <c r="R14">
        <v>0</v>
      </c>
      <c r="S14">
        <v>-1.89</v>
      </c>
      <c r="T14">
        <v>-2.16</v>
      </c>
      <c r="U14">
        <v>8.2100000000000009</v>
      </c>
      <c r="V14">
        <v>-1</v>
      </c>
      <c r="W14">
        <v>-1</v>
      </c>
      <c r="X14">
        <v>-1</v>
      </c>
      <c r="Y14">
        <v>-1</v>
      </c>
      <c r="Z14">
        <v>-1</v>
      </c>
      <c r="AA14">
        <v>-1</v>
      </c>
      <c r="AB14">
        <v>-1</v>
      </c>
      <c r="AC14">
        <v>-1</v>
      </c>
      <c r="AD14">
        <v>-1</v>
      </c>
      <c r="AE14" s="4" t="s">
        <v>2828</v>
      </c>
      <c r="AF14" s="9" t="s">
        <v>2829</v>
      </c>
      <c r="AG14">
        <v>1</v>
      </c>
      <c r="AH14">
        <v>0</v>
      </c>
      <c r="AI14">
        <v>0</v>
      </c>
      <c r="AJ14">
        <v>1</v>
      </c>
      <c r="AK14" s="9" t="s">
        <v>2840</v>
      </c>
      <c r="AL14">
        <f t="shared" si="9"/>
        <v>0</v>
      </c>
      <c r="AM14">
        <f>IF(AND(INDIRECT(AN14)='Sample Select backend'!$C$2,INDIRECT(AO14)=1,INDIRECT(AP14)='Sample Select backend'!$F$2,INDIRECT(AQ14)=1,INDIRECT(AR14)='Sample Select backend'!$M$2),1,0)</f>
        <v>0</v>
      </c>
      <c r="AN14" t="str">
        <f>_xlfn.CONCAT('Sample Select backend'!$C$4,ROW(AN14))</f>
        <v>AE14</v>
      </c>
      <c r="AO14" s="9" t="str">
        <f>_xlfn.CONCAT('Sample Select backend'!$J$2,ROW(AO14))</f>
        <v>AJ14</v>
      </c>
      <c r="AP14" t="str">
        <f>_xlfn.CONCAT('Sample Select backend'!$F$4,ROW(AP14))</f>
        <v>AF14</v>
      </c>
      <c r="AQ14" t="str">
        <f>_xlfn.CONCAT('Sample Select backend'!$I$10,ROW(AQ14))</f>
        <v>R14</v>
      </c>
      <c r="AR14" t="str">
        <f>_xlfn.CONCAT('Sample Select backend'!$M$4,ROW(AR14))</f>
        <v>AK14</v>
      </c>
      <c r="AS14" t="str">
        <f t="shared" si="10"/>
        <v>Afghanistan</v>
      </c>
      <c r="AT14" s="9" t="str">
        <f t="shared" si="11"/>
        <v>Other</v>
      </c>
      <c r="AU14">
        <f t="shared" si="12"/>
        <v>0</v>
      </c>
      <c r="AV14" s="9">
        <v>0</v>
      </c>
    </row>
    <row r="15" spans="1:50" x14ac:dyDescent="0.35">
      <c r="A15" s="24" t="s">
        <v>3</v>
      </c>
      <c r="B15">
        <v>6</v>
      </c>
      <c r="D15" s="24" t="s">
        <v>3039</v>
      </c>
      <c r="E15" s="24"/>
      <c r="O15" t="s">
        <v>2802</v>
      </c>
      <c r="P15" t="s">
        <v>2809</v>
      </c>
      <c r="Q15" t="s">
        <v>2814</v>
      </c>
      <c r="R15">
        <v>0</v>
      </c>
      <c r="S15">
        <v>-1.89</v>
      </c>
      <c r="T15">
        <v>-2.16</v>
      </c>
      <c r="U15">
        <v>8.2100000000000009</v>
      </c>
      <c r="V15">
        <v>-1</v>
      </c>
      <c r="W15">
        <v>-1</v>
      </c>
      <c r="X15">
        <v>-1</v>
      </c>
      <c r="Y15">
        <v>-1</v>
      </c>
      <c r="Z15">
        <v>-1</v>
      </c>
      <c r="AA15">
        <v>-1</v>
      </c>
      <c r="AB15">
        <v>-1</v>
      </c>
      <c r="AC15">
        <v>-1</v>
      </c>
      <c r="AD15">
        <v>-1</v>
      </c>
      <c r="AE15" s="4" t="s">
        <v>2828</v>
      </c>
      <c r="AF15" s="9" t="s">
        <v>2829</v>
      </c>
      <c r="AG15">
        <v>1</v>
      </c>
      <c r="AH15">
        <v>0</v>
      </c>
      <c r="AI15">
        <v>0</v>
      </c>
      <c r="AJ15">
        <v>1</v>
      </c>
      <c r="AK15" s="9" t="s">
        <v>2840</v>
      </c>
      <c r="AL15">
        <f t="shared" si="9"/>
        <v>0</v>
      </c>
      <c r="AM15">
        <f>IF(AND(INDIRECT(AN15)='Sample Select backend'!$C$2,INDIRECT(AO15)=1,INDIRECT(AP15)='Sample Select backend'!$F$2,INDIRECT(AQ15)=1,INDIRECT(AR15)='Sample Select backend'!$M$2),1,0)</f>
        <v>0</v>
      </c>
      <c r="AN15" t="str">
        <f>_xlfn.CONCAT('Sample Select backend'!$C$4,ROW(AN15))</f>
        <v>AE15</v>
      </c>
      <c r="AO15" s="9" t="str">
        <f>_xlfn.CONCAT('Sample Select backend'!$J$2,ROW(AO15))</f>
        <v>AJ15</v>
      </c>
      <c r="AP15" t="str">
        <f>_xlfn.CONCAT('Sample Select backend'!$F$4,ROW(AP15))</f>
        <v>AF15</v>
      </c>
      <c r="AQ15" t="str">
        <f>_xlfn.CONCAT('Sample Select backend'!$I$10,ROW(AQ15))</f>
        <v>R15</v>
      </c>
      <c r="AR15" t="str">
        <f>_xlfn.CONCAT('Sample Select backend'!$M$4,ROW(AR15))</f>
        <v>AK15</v>
      </c>
      <c r="AS15" t="str">
        <f t="shared" si="10"/>
        <v>Afghanistan</v>
      </c>
      <c r="AT15" s="9" t="str">
        <f t="shared" si="11"/>
        <v>Other</v>
      </c>
      <c r="AU15">
        <f t="shared" si="12"/>
        <v>0</v>
      </c>
      <c r="AV15" s="9">
        <v>0</v>
      </c>
    </row>
    <row r="16" spans="1:50" x14ac:dyDescent="0.35">
      <c r="A16" s="24" t="s">
        <v>3</v>
      </c>
      <c r="B16">
        <v>6</v>
      </c>
      <c r="D16" s="24" t="s">
        <v>3040</v>
      </c>
      <c r="E16" s="24"/>
      <c r="O16" t="s">
        <v>2802</v>
      </c>
      <c r="P16" t="s">
        <v>2809</v>
      </c>
      <c r="Q16" t="s">
        <v>2814</v>
      </c>
      <c r="R16">
        <v>0</v>
      </c>
      <c r="S16">
        <v>-1.89</v>
      </c>
      <c r="T16">
        <v>-2.16</v>
      </c>
      <c r="U16">
        <v>8.2100000000000009</v>
      </c>
      <c r="V16">
        <v>-1</v>
      </c>
      <c r="W16">
        <v>-1</v>
      </c>
      <c r="X16">
        <v>-1</v>
      </c>
      <c r="Y16">
        <v>-1</v>
      </c>
      <c r="Z16">
        <v>-1</v>
      </c>
      <c r="AA16">
        <v>-1</v>
      </c>
      <c r="AB16">
        <v>-1</v>
      </c>
      <c r="AC16">
        <v>-1</v>
      </c>
      <c r="AD16">
        <v>-1</v>
      </c>
      <c r="AE16" s="4" t="s">
        <v>2828</v>
      </c>
      <c r="AF16" s="9" t="s">
        <v>2829</v>
      </c>
      <c r="AG16">
        <v>1</v>
      </c>
      <c r="AH16">
        <v>0</v>
      </c>
      <c r="AI16">
        <v>0</v>
      </c>
      <c r="AJ16">
        <v>1</v>
      </c>
      <c r="AK16" s="9" t="s">
        <v>2840</v>
      </c>
      <c r="AL16">
        <f t="shared" si="9"/>
        <v>0</v>
      </c>
      <c r="AM16">
        <f>IF(AND(INDIRECT(AN16)='Sample Select backend'!$C$2,INDIRECT(AO16)=1,INDIRECT(AP16)='Sample Select backend'!$F$2,INDIRECT(AQ16)=1,INDIRECT(AR16)='Sample Select backend'!$M$2),1,0)</f>
        <v>0</v>
      </c>
      <c r="AN16" t="str">
        <f>_xlfn.CONCAT('Sample Select backend'!$C$4,ROW(AN16))</f>
        <v>AE16</v>
      </c>
      <c r="AO16" s="9" t="str">
        <f>_xlfn.CONCAT('Sample Select backend'!$J$2,ROW(AO16))</f>
        <v>AJ16</v>
      </c>
      <c r="AP16" t="str">
        <f>_xlfn.CONCAT('Sample Select backend'!$F$4,ROW(AP16))</f>
        <v>AF16</v>
      </c>
      <c r="AQ16" t="str">
        <f>_xlfn.CONCAT('Sample Select backend'!$I$10,ROW(AQ16))</f>
        <v>R16</v>
      </c>
      <c r="AR16" t="str">
        <f>_xlfn.CONCAT('Sample Select backend'!$M$4,ROW(AR16))</f>
        <v>AK16</v>
      </c>
      <c r="AS16" t="str">
        <f t="shared" si="10"/>
        <v>Afghanistan</v>
      </c>
      <c r="AT16" s="9" t="str">
        <f t="shared" si="11"/>
        <v>Other</v>
      </c>
      <c r="AU16">
        <f t="shared" si="12"/>
        <v>0</v>
      </c>
      <c r="AV16" s="9">
        <v>0</v>
      </c>
    </row>
    <row r="17" spans="1:48" x14ac:dyDescent="0.35">
      <c r="A17" s="24" t="s">
        <v>3</v>
      </c>
      <c r="B17">
        <v>6</v>
      </c>
      <c r="D17" s="24" t="s">
        <v>3041</v>
      </c>
      <c r="E17" s="24"/>
      <c r="O17" t="s">
        <v>2802</v>
      </c>
      <c r="P17" t="s">
        <v>2809</v>
      </c>
      <c r="Q17" t="s">
        <v>2814</v>
      </c>
      <c r="R17">
        <v>0</v>
      </c>
      <c r="S17">
        <v>-1.89</v>
      </c>
      <c r="T17">
        <v>-2.16</v>
      </c>
      <c r="U17">
        <v>8.2100000000000009</v>
      </c>
      <c r="V17">
        <v>-1</v>
      </c>
      <c r="W17">
        <v>-1</v>
      </c>
      <c r="X17">
        <v>-1</v>
      </c>
      <c r="Y17">
        <v>-1</v>
      </c>
      <c r="Z17">
        <v>-1</v>
      </c>
      <c r="AA17">
        <v>-1</v>
      </c>
      <c r="AB17">
        <v>-1</v>
      </c>
      <c r="AC17">
        <v>-1</v>
      </c>
      <c r="AD17">
        <v>-1</v>
      </c>
      <c r="AE17" s="4" t="s">
        <v>2828</v>
      </c>
      <c r="AF17" s="9" t="s">
        <v>2829</v>
      </c>
      <c r="AG17">
        <v>1</v>
      </c>
      <c r="AH17">
        <v>0</v>
      </c>
      <c r="AI17">
        <v>0</v>
      </c>
      <c r="AJ17">
        <v>1</v>
      </c>
      <c r="AK17" s="9" t="s">
        <v>2840</v>
      </c>
      <c r="AL17">
        <f t="shared" si="9"/>
        <v>0</v>
      </c>
      <c r="AM17">
        <f>IF(AND(INDIRECT(AN17)='Sample Select backend'!$C$2,INDIRECT(AO17)=1,INDIRECT(AP17)='Sample Select backend'!$F$2,INDIRECT(AQ17)=1,INDIRECT(AR17)='Sample Select backend'!$M$2),1,0)</f>
        <v>0</v>
      </c>
      <c r="AN17" t="str">
        <f>_xlfn.CONCAT('Sample Select backend'!$C$4,ROW(AN17))</f>
        <v>AE17</v>
      </c>
      <c r="AO17" s="9" t="str">
        <f>_xlfn.CONCAT('Sample Select backend'!$J$2,ROW(AO17))</f>
        <v>AJ17</v>
      </c>
      <c r="AP17" t="str">
        <f>_xlfn.CONCAT('Sample Select backend'!$F$4,ROW(AP17))</f>
        <v>AF17</v>
      </c>
      <c r="AQ17" t="str">
        <f>_xlfn.CONCAT('Sample Select backend'!$I$10,ROW(AQ17))</f>
        <v>R17</v>
      </c>
      <c r="AR17" t="str">
        <f>_xlfn.CONCAT('Sample Select backend'!$M$4,ROW(AR17))</f>
        <v>AK17</v>
      </c>
      <c r="AS17" t="str">
        <f t="shared" si="10"/>
        <v>Afghanistan</v>
      </c>
      <c r="AT17" s="9" t="str">
        <f t="shared" si="11"/>
        <v>Other</v>
      </c>
      <c r="AU17">
        <f t="shared" si="12"/>
        <v>0</v>
      </c>
      <c r="AV17" s="9">
        <v>0</v>
      </c>
    </row>
    <row r="18" spans="1:48" x14ac:dyDescent="0.35">
      <c r="A18" t="s">
        <v>6</v>
      </c>
      <c r="B18">
        <v>6</v>
      </c>
      <c r="C18" t="s">
        <v>207</v>
      </c>
      <c r="D18" t="s">
        <v>250</v>
      </c>
      <c r="E18">
        <v>-1</v>
      </c>
      <c r="F18">
        <v>1</v>
      </c>
      <c r="G18">
        <v>-2</v>
      </c>
      <c r="H18">
        <v>-1</v>
      </c>
      <c r="I18">
        <v>-2</v>
      </c>
      <c r="J18">
        <v>-2</v>
      </c>
      <c r="K18">
        <v>1</v>
      </c>
      <c r="L18">
        <v>-2</v>
      </c>
      <c r="M18">
        <v>1</v>
      </c>
      <c r="N18" t="s">
        <v>2605</v>
      </c>
      <c r="O18" t="s">
        <v>2800</v>
      </c>
      <c r="P18" t="s">
        <v>2810</v>
      </c>
      <c r="Q18" t="s">
        <v>2816</v>
      </c>
      <c r="R18">
        <v>0</v>
      </c>
      <c r="S18">
        <v>-4.74</v>
      </c>
      <c r="T18">
        <v>-4.7699999999999996</v>
      </c>
      <c r="U18">
        <v>80.040000000000006</v>
      </c>
      <c r="V18">
        <f t="shared" ref="V18:V31" si="13">IF(E18&gt;0,1,IF(E18&lt;0,0,-1))</f>
        <v>0</v>
      </c>
      <c r="W18">
        <f t="shared" ref="W18:W31" si="14">IF(F18&gt;0,1,IF(F18&lt;0,0,-1))</f>
        <v>1</v>
      </c>
      <c r="X18">
        <f t="shared" ref="X18:X31" si="15">IF(G18&gt;0,1,IF(G18&lt;0,0,-1))</f>
        <v>0</v>
      </c>
      <c r="Y18">
        <f t="shared" ref="Y18:Y31" si="16">IF(H18&gt;0,1,IF(H18&lt;0,0,-1))</f>
        <v>0</v>
      </c>
      <c r="Z18">
        <f t="shared" ref="Z18:Z31" si="17">IF(I18&gt;0,1,IF(I18&lt;0,0,-1))</f>
        <v>0</v>
      </c>
      <c r="AA18">
        <f t="shared" ref="AA18:AA31" si="18">IF(J18&gt;0,1,IF(J18&lt;0,0,-1))</f>
        <v>0</v>
      </c>
      <c r="AB18">
        <f t="shared" ref="AB18:AB31" si="19">IF(K18&gt;0,1,IF(K18&lt;0,0,-1))</f>
        <v>1</v>
      </c>
      <c r="AC18">
        <f t="shared" ref="AC18:AC31" si="20">IF(L18&gt;0,1,IF(L18&lt;0,0,-1))</f>
        <v>0</v>
      </c>
      <c r="AD18">
        <f t="shared" ref="AD18:AD31" si="21">IF(M18&gt;0,1,IF(M18&lt;0,0,-1))</f>
        <v>1</v>
      </c>
      <c r="AE18" s="4" t="s">
        <v>2828</v>
      </c>
      <c r="AF18" s="9" t="s">
        <v>2829</v>
      </c>
      <c r="AG18">
        <v>0</v>
      </c>
      <c r="AH18">
        <v>1</v>
      </c>
      <c r="AI18">
        <v>0</v>
      </c>
      <c r="AJ18">
        <v>1</v>
      </c>
      <c r="AK18" s="9" t="s">
        <v>2840</v>
      </c>
      <c r="AL18">
        <f t="shared" si="9"/>
        <v>0</v>
      </c>
      <c r="AM18">
        <f>IF(AND(INDIRECT(AN18)='Sample Select backend'!$C$2,INDIRECT(AO18)=1,INDIRECT(AP18)='Sample Select backend'!$F$2,INDIRECT(AQ18)=1,INDIRECT(AR18)='Sample Select backend'!$M$2),1,0)</f>
        <v>0</v>
      </c>
      <c r="AN18" t="str">
        <f>_xlfn.CONCAT('Sample Select backend'!$C$4,ROW(AN18))</f>
        <v>AE18</v>
      </c>
      <c r="AO18" s="9" t="str">
        <f>_xlfn.CONCAT('Sample Select backend'!$J$2,ROW(AO18))</f>
        <v>AJ18</v>
      </c>
      <c r="AP18" t="str">
        <f>_xlfn.CONCAT('Sample Select backend'!$F$4,ROW(AP18))</f>
        <v>AF18</v>
      </c>
      <c r="AQ18" t="str">
        <f>_xlfn.CONCAT('Sample Select backend'!$I$10,ROW(AQ18))</f>
        <v>R18</v>
      </c>
      <c r="AR18" t="str">
        <f>_xlfn.CONCAT('Sample Select backend'!$M$4,ROW(AR18))</f>
        <v>AK18</v>
      </c>
      <c r="AS18" t="str">
        <f t="shared" si="10"/>
        <v>Albania</v>
      </c>
      <c r="AT18" s="9" t="str">
        <f t="shared" si="11"/>
        <v>Other</v>
      </c>
      <c r="AU18">
        <f t="shared" si="12"/>
        <v>1</v>
      </c>
      <c r="AV18" s="9">
        <v>1</v>
      </c>
    </row>
    <row r="19" spans="1:48" x14ac:dyDescent="0.35">
      <c r="A19" t="s">
        <v>6</v>
      </c>
      <c r="B19">
        <v>1</v>
      </c>
      <c r="C19" t="s">
        <v>205</v>
      </c>
      <c r="D19" t="s">
        <v>256</v>
      </c>
      <c r="E19">
        <v>2</v>
      </c>
      <c r="F19">
        <v>2</v>
      </c>
      <c r="G19">
        <v>-2</v>
      </c>
      <c r="H19">
        <v>-1</v>
      </c>
      <c r="I19">
        <v>-2</v>
      </c>
      <c r="J19">
        <v>2</v>
      </c>
      <c r="K19">
        <v>1</v>
      </c>
      <c r="L19">
        <v>2</v>
      </c>
      <c r="M19">
        <v>1</v>
      </c>
      <c r="N19" t="s">
        <v>2605</v>
      </c>
      <c r="O19" t="s">
        <v>2800</v>
      </c>
      <c r="P19" t="s">
        <v>2810</v>
      </c>
      <c r="Q19" t="s">
        <v>2816</v>
      </c>
      <c r="R19">
        <v>0</v>
      </c>
      <c r="S19">
        <v>-4.74</v>
      </c>
      <c r="T19">
        <v>-4.7699999999999996</v>
      </c>
      <c r="U19">
        <v>80.040000000000006</v>
      </c>
      <c r="V19">
        <f t="shared" si="13"/>
        <v>1</v>
      </c>
      <c r="W19">
        <f t="shared" si="14"/>
        <v>1</v>
      </c>
      <c r="X19">
        <f t="shared" si="15"/>
        <v>0</v>
      </c>
      <c r="Y19">
        <f t="shared" si="16"/>
        <v>0</v>
      </c>
      <c r="Z19">
        <f t="shared" si="17"/>
        <v>0</v>
      </c>
      <c r="AA19">
        <f t="shared" si="18"/>
        <v>1</v>
      </c>
      <c r="AB19">
        <f t="shared" si="19"/>
        <v>1</v>
      </c>
      <c r="AC19">
        <f t="shared" si="20"/>
        <v>1</v>
      </c>
      <c r="AD19">
        <f t="shared" si="21"/>
        <v>1</v>
      </c>
      <c r="AE19" s="4" t="s">
        <v>2828</v>
      </c>
      <c r="AF19" s="9" t="s">
        <v>2829</v>
      </c>
      <c r="AG19">
        <v>0</v>
      </c>
      <c r="AH19">
        <v>1</v>
      </c>
      <c r="AI19">
        <v>0</v>
      </c>
      <c r="AJ19">
        <v>1</v>
      </c>
      <c r="AK19" s="9" t="s">
        <v>2840</v>
      </c>
      <c r="AL19">
        <f t="shared" si="9"/>
        <v>0</v>
      </c>
      <c r="AM19">
        <f>IF(AND(INDIRECT(AN19)='Sample Select backend'!$C$2,INDIRECT(AO19)=1,INDIRECT(AP19)='Sample Select backend'!$F$2,INDIRECT(AQ19)=1,INDIRECT(AR19)='Sample Select backend'!$M$2),1,0)</f>
        <v>0</v>
      </c>
      <c r="AN19" t="str">
        <f>_xlfn.CONCAT('Sample Select backend'!$C$4,ROW(AN19))</f>
        <v>AE19</v>
      </c>
      <c r="AO19" s="9" t="str">
        <f>_xlfn.CONCAT('Sample Select backend'!$J$2,ROW(AO19))</f>
        <v>AJ19</v>
      </c>
      <c r="AP19" t="str">
        <f>_xlfn.CONCAT('Sample Select backend'!$F$4,ROW(AP19))</f>
        <v>AF19</v>
      </c>
      <c r="AQ19" t="str">
        <f>_xlfn.CONCAT('Sample Select backend'!$I$10,ROW(AQ19))</f>
        <v>R19</v>
      </c>
      <c r="AR19" t="str">
        <f>_xlfn.CONCAT('Sample Select backend'!$M$4,ROW(AR19))</f>
        <v>AK19</v>
      </c>
      <c r="AS19" t="str">
        <f t="shared" si="10"/>
        <v>Albania</v>
      </c>
      <c r="AT19" s="9" t="str">
        <f t="shared" si="11"/>
        <v>Tax exemption/waiver/suspension</v>
      </c>
      <c r="AU19">
        <f t="shared" si="12"/>
        <v>0</v>
      </c>
      <c r="AV19" s="9">
        <v>1</v>
      </c>
    </row>
    <row r="20" spans="1:48" x14ac:dyDescent="0.35">
      <c r="A20" t="s">
        <v>6</v>
      </c>
      <c r="B20">
        <v>5</v>
      </c>
      <c r="C20" t="s">
        <v>204</v>
      </c>
      <c r="D20" t="s">
        <v>247</v>
      </c>
      <c r="E20">
        <v>1</v>
      </c>
      <c r="F20">
        <v>-2</v>
      </c>
      <c r="G20">
        <v>-2</v>
      </c>
      <c r="H20">
        <v>-1</v>
      </c>
      <c r="I20">
        <v>-1</v>
      </c>
      <c r="J20">
        <v>1</v>
      </c>
      <c r="K20">
        <v>1</v>
      </c>
      <c r="L20">
        <v>1</v>
      </c>
      <c r="M20">
        <v>1</v>
      </c>
      <c r="N20" t="s">
        <v>2605</v>
      </c>
      <c r="O20" t="s">
        <v>2800</v>
      </c>
      <c r="P20" t="s">
        <v>2810</v>
      </c>
      <c r="Q20" t="s">
        <v>2816</v>
      </c>
      <c r="R20">
        <v>0</v>
      </c>
      <c r="S20">
        <v>-4.74</v>
      </c>
      <c r="T20">
        <v>-4.7699999999999996</v>
      </c>
      <c r="U20">
        <v>80.040000000000006</v>
      </c>
      <c r="V20">
        <f t="shared" si="13"/>
        <v>1</v>
      </c>
      <c r="W20">
        <f t="shared" si="14"/>
        <v>0</v>
      </c>
      <c r="X20">
        <f t="shared" si="15"/>
        <v>0</v>
      </c>
      <c r="Y20">
        <f t="shared" si="16"/>
        <v>0</v>
      </c>
      <c r="Z20">
        <f t="shared" si="17"/>
        <v>0</v>
      </c>
      <c r="AA20">
        <f t="shared" si="18"/>
        <v>1</v>
      </c>
      <c r="AB20">
        <f t="shared" si="19"/>
        <v>1</v>
      </c>
      <c r="AC20">
        <f t="shared" si="20"/>
        <v>1</v>
      </c>
      <c r="AD20">
        <f t="shared" si="21"/>
        <v>1</v>
      </c>
      <c r="AE20" s="4" t="s">
        <v>2828</v>
      </c>
      <c r="AF20" s="9" t="s">
        <v>2829</v>
      </c>
      <c r="AG20">
        <v>0</v>
      </c>
      <c r="AH20">
        <v>1</v>
      </c>
      <c r="AI20">
        <v>0</v>
      </c>
      <c r="AJ20">
        <v>1</v>
      </c>
      <c r="AK20" s="9" t="s">
        <v>2840</v>
      </c>
      <c r="AL20">
        <f t="shared" si="9"/>
        <v>0</v>
      </c>
      <c r="AM20">
        <f>IF(AND(INDIRECT(AN20)='Sample Select backend'!$C$2,INDIRECT(AO20)=1,INDIRECT(AP20)='Sample Select backend'!$F$2,INDIRECT(AQ20)=1,INDIRECT(AR20)='Sample Select backend'!$M$2),1,0)</f>
        <v>0</v>
      </c>
      <c r="AN20" t="str">
        <f>_xlfn.CONCAT('Sample Select backend'!$C$4,ROW(AN20))</f>
        <v>AE20</v>
      </c>
      <c r="AO20" s="9" t="str">
        <f>_xlfn.CONCAT('Sample Select backend'!$J$2,ROW(AO20))</f>
        <v>AJ20</v>
      </c>
      <c r="AP20" t="str">
        <f>_xlfn.CONCAT('Sample Select backend'!$F$4,ROW(AP20))</f>
        <v>AF20</v>
      </c>
      <c r="AQ20" t="str">
        <f>_xlfn.CONCAT('Sample Select backend'!$I$10,ROW(AQ20))</f>
        <v>R20</v>
      </c>
      <c r="AR20" t="str">
        <f>_xlfn.CONCAT('Sample Select backend'!$M$4,ROW(AR20))</f>
        <v>AK20</v>
      </c>
      <c r="AS20" t="str">
        <f t="shared" si="10"/>
        <v>Albania</v>
      </c>
      <c r="AT20" s="9" t="str">
        <f t="shared" si="11"/>
        <v>General</v>
      </c>
      <c r="AU20">
        <f t="shared" si="12"/>
        <v>0</v>
      </c>
      <c r="AV20" s="9">
        <v>1</v>
      </c>
    </row>
    <row r="21" spans="1:48" x14ac:dyDescent="0.35">
      <c r="A21" t="s">
        <v>6</v>
      </c>
      <c r="B21">
        <v>6</v>
      </c>
      <c r="C21">
        <v>27</v>
      </c>
      <c r="D21" t="s">
        <v>258</v>
      </c>
      <c r="E21">
        <v>1</v>
      </c>
      <c r="F21">
        <v>1</v>
      </c>
      <c r="G21">
        <v>1</v>
      </c>
      <c r="H21">
        <v>-1</v>
      </c>
      <c r="I21">
        <v>1</v>
      </c>
      <c r="J21">
        <v>-2</v>
      </c>
      <c r="K21">
        <v>1</v>
      </c>
      <c r="L21">
        <v>1</v>
      </c>
      <c r="M21">
        <v>1</v>
      </c>
      <c r="N21" t="s">
        <v>2605</v>
      </c>
      <c r="O21" t="s">
        <v>2800</v>
      </c>
      <c r="P21" t="s">
        <v>2810</v>
      </c>
      <c r="Q21" t="s">
        <v>2816</v>
      </c>
      <c r="R21">
        <v>0</v>
      </c>
      <c r="S21">
        <v>-4.74</v>
      </c>
      <c r="T21">
        <v>-4.7699999999999996</v>
      </c>
      <c r="U21">
        <v>80.040000000000006</v>
      </c>
      <c r="V21">
        <f t="shared" si="13"/>
        <v>1</v>
      </c>
      <c r="W21">
        <f t="shared" si="14"/>
        <v>1</v>
      </c>
      <c r="X21">
        <f t="shared" si="15"/>
        <v>1</v>
      </c>
      <c r="Y21">
        <f t="shared" si="16"/>
        <v>0</v>
      </c>
      <c r="Z21">
        <f t="shared" si="17"/>
        <v>1</v>
      </c>
      <c r="AA21">
        <f t="shared" si="18"/>
        <v>0</v>
      </c>
      <c r="AB21">
        <f t="shared" si="19"/>
        <v>1</v>
      </c>
      <c r="AC21">
        <f t="shared" si="20"/>
        <v>1</v>
      </c>
      <c r="AD21">
        <f t="shared" si="21"/>
        <v>1</v>
      </c>
      <c r="AE21" s="4" t="s">
        <v>2828</v>
      </c>
      <c r="AF21" s="9" t="s">
        <v>2829</v>
      </c>
      <c r="AG21">
        <v>0</v>
      </c>
      <c r="AH21">
        <v>1</v>
      </c>
      <c r="AI21">
        <v>0</v>
      </c>
      <c r="AJ21">
        <v>1</v>
      </c>
      <c r="AK21" s="9" t="s">
        <v>2840</v>
      </c>
      <c r="AL21">
        <f t="shared" si="9"/>
        <v>0</v>
      </c>
      <c r="AM21">
        <f>IF(AND(INDIRECT(AN21)='Sample Select backend'!$C$2,INDIRECT(AO21)=1,INDIRECT(AP21)='Sample Select backend'!$F$2,INDIRECT(AQ21)=1,INDIRECT(AR21)='Sample Select backend'!$M$2),1,0)</f>
        <v>0</v>
      </c>
      <c r="AN21" t="str">
        <f>_xlfn.CONCAT('Sample Select backend'!$C$4,ROW(AN21))</f>
        <v>AE21</v>
      </c>
      <c r="AO21" s="9" t="str">
        <f>_xlfn.CONCAT('Sample Select backend'!$J$2,ROW(AO21))</f>
        <v>AJ21</v>
      </c>
      <c r="AP21" t="str">
        <f>_xlfn.CONCAT('Sample Select backend'!$F$4,ROW(AP21))</f>
        <v>AF21</v>
      </c>
      <c r="AQ21" t="str">
        <f>_xlfn.CONCAT('Sample Select backend'!$I$10,ROW(AQ21))</f>
        <v>R21</v>
      </c>
      <c r="AR21" t="str">
        <f>_xlfn.CONCAT('Sample Select backend'!$M$4,ROW(AR21))</f>
        <v>AK21</v>
      </c>
      <c r="AS21" t="str">
        <f t="shared" si="10"/>
        <v>Albania</v>
      </c>
      <c r="AT21" s="9">
        <f t="shared" si="11"/>
        <v>27</v>
      </c>
      <c r="AU21">
        <f t="shared" si="12"/>
        <v>0</v>
      </c>
      <c r="AV21" s="9">
        <v>1</v>
      </c>
    </row>
    <row r="22" spans="1:48" x14ac:dyDescent="0.35">
      <c r="A22" t="s">
        <v>6</v>
      </c>
      <c r="B22">
        <v>1</v>
      </c>
      <c r="C22">
        <v>5</v>
      </c>
      <c r="D22" t="s">
        <v>249</v>
      </c>
      <c r="E22">
        <v>-2</v>
      </c>
      <c r="F22">
        <v>2</v>
      </c>
      <c r="G22">
        <v>2</v>
      </c>
      <c r="H22">
        <v>1</v>
      </c>
      <c r="I22">
        <v>2</v>
      </c>
      <c r="J22">
        <v>1</v>
      </c>
      <c r="K22">
        <v>1</v>
      </c>
      <c r="L22">
        <v>1</v>
      </c>
      <c r="M22">
        <v>1</v>
      </c>
      <c r="N22" t="s">
        <v>2605</v>
      </c>
      <c r="O22" t="s">
        <v>2800</v>
      </c>
      <c r="P22" t="s">
        <v>2810</v>
      </c>
      <c r="Q22" t="s">
        <v>2816</v>
      </c>
      <c r="R22">
        <v>0</v>
      </c>
      <c r="S22">
        <v>-4.74</v>
      </c>
      <c r="T22">
        <v>-4.7699999999999996</v>
      </c>
      <c r="U22">
        <v>80.040000000000006</v>
      </c>
      <c r="V22">
        <f t="shared" si="13"/>
        <v>0</v>
      </c>
      <c r="W22">
        <f t="shared" si="14"/>
        <v>1</v>
      </c>
      <c r="X22">
        <f t="shared" si="15"/>
        <v>1</v>
      </c>
      <c r="Y22">
        <f t="shared" si="16"/>
        <v>1</v>
      </c>
      <c r="Z22">
        <f t="shared" si="17"/>
        <v>1</v>
      </c>
      <c r="AA22">
        <f t="shared" si="18"/>
        <v>1</v>
      </c>
      <c r="AB22">
        <f t="shared" si="19"/>
        <v>1</v>
      </c>
      <c r="AC22">
        <f t="shared" si="20"/>
        <v>1</v>
      </c>
      <c r="AD22">
        <f t="shared" si="21"/>
        <v>1</v>
      </c>
      <c r="AE22" s="4" t="s">
        <v>2828</v>
      </c>
      <c r="AF22" s="9" t="s">
        <v>2829</v>
      </c>
      <c r="AG22">
        <v>0</v>
      </c>
      <c r="AH22">
        <v>1</v>
      </c>
      <c r="AI22">
        <v>0</v>
      </c>
      <c r="AJ22">
        <v>1</v>
      </c>
      <c r="AK22" s="9" t="s">
        <v>2840</v>
      </c>
      <c r="AL22">
        <f t="shared" si="9"/>
        <v>0</v>
      </c>
      <c r="AM22">
        <f>IF(AND(INDIRECT(AN22)='Sample Select backend'!$C$2,INDIRECT(AO22)=1,INDIRECT(AP22)='Sample Select backend'!$F$2,INDIRECT(AQ22)=1,INDIRECT(AR22)='Sample Select backend'!$M$2),1,0)</f>
        <v>0</v>
      </c>
      <c r="AN22" t="str">
        <f>_xlfn.CONCAT('Sample Select backend'!$C$4,ROW(AN22))</f>
        <v>AE22</v>
      </c>
      <c r="AO22" s="9" t="str">
        <f>_xlfn.CONCAT('Sample Select backend'!$J$2,ROW(AO22))</f>
        <v>AJ22</v>
      </c>
      <c r="AP22" t="str">
        <f>_xlfn.CONCAT('Sample Select backend'!$F$4,ROW(AP22))</f>
        <v>AF22</v>
      </c>
      <c r="AQ22" t="str">
        <f>_xlfn.CONCAT('Sample Select backend'!$I$10,ROW(AQ22))</f>
        <v>R22</v>
      </c>
      <c r="AR22" t="str">
        <f>_xlfn.CONCAT('Sample Select backend'!$M$4,ROW(AR22))</f>
        <v>AK22</v>
      </c>
      <c r="AS22" t="str">
        <f t="shared" si="10"/>
        <v>Albania</v>
      </c>
      <c r="AT22" s="9">
        <f t="shared" si="11"/>
        <v>5</v>
      </c>
      <c r="AU22">
        <f t="shared" si="12"/>
        <v>0</v>
      </c>
      <c r="AV22" s="9">
        <v>1</v>
      </c>
    </row>
    <row r="23" spans="1:48" x14ac:dyDescent="0.35">
      <c r="A23" t="s">
        <v>6</v>
      </c>
      <c r="B23">
        <v>6</v>
      </c>
      <c r="C23">
        <v>26</v>
      </c>
      <c r="D23" t="s">
        <v>246</v>
      </c>
      <c r="E23">
        <v>1</v>
      </c>
      <c r="F23">
        <v>1</v>
      </c>
      <c r="G23">
        <v>2</v>
      </c>
      <c r="H23">
        <v>-1</v>
      </c>
      <c r="I23">
        <v>-2</v>
      </c>
      <c r="J23">
        <v>-2</v>
      </c>
      <c r="K23">
        <v>1</v>
      </c>
      <c r="L23">
        <v>1</v>
      </c>
      <c r="M23">
        <v>1</v>
      </c>
      <c r="N23" t="s">
        <v>2605</v>
      </c>
      <c r="O23" t="s">
        <v>2800</v>
      </c>
      <c r="P23" t="s">
        <v>2810</v>
      </c>
      <c r="Q23" t="s">
        <v>2816</v>
      </c>
      <c r="R23">
        <v>0</v>
      </c>
      <c r="S23">
        <v>-4.74</v>
      </c>
      <c r="T23">
        <v>-4.7699999999999996</v>
      </c>
      <c r="U23">
        <v>80.040000000000006</v>
      </c>
      <c r="V23">
        <f t="shared" si="13"/>
        <v>1</v>
      </c>
      <c r="W23">
        <f t="shared" si="14"/>
        <v>1</v>
      </c>
      <c r="X23">
        <f t="shared" si="15"/>
        <v>1</v>
      </c>
      <c r="Y23">
        <f t="shared" si="16"/>
        <v>0</v>
      </c>
      <c r="Z23">
        <f t="shared" si="17"/>
        <v>0</v>
      </c>
      <c r="AA23">
        <f t="shared" si="18"/>
        <v>0</v>
      </c>
      <c r="AB23">
        <f t="shared" si="19"/>
        <v>1</v>
      </c>
      <c r="AC23">
        <f t="shared" si="20"/>
        <v>1</v>
      </c>
      <c r="AD23">
        <f t="shared" si="21"/>
        <v>1</v>
      </c>
      <c r="AE23" s="4" t="s">
        <v>2828</v>
      </c>
      <c r="AF23" s="9" t="s">
        <v>2829</v>
      </c>
      <c r="AG23">
        <v>0</v>
      </c>
      <c r="AH23">
        <v>1</v>
      </c>
      <c r="AI23">
        <v>0</v>
      </c>
      <c r="AJ23">
        <v>1</v>
      </c>
      <c r="AK23" s="9" t="s">
        <v>2840</v>
      </c>
      <c r="AL23">
        <f t="shared" si="9"/>
        <v>0</v>
      </c>
      <c r="AM23">
        <f>IF(AND(INDIRECT(AN23)='Sample Select backend'!$C$2,INDIRECT(AO23)=1,INDIRECT(AP23)='Sample Select backend'!$F$2,INDIRECT(AQ23)=1,INDIRECT(AR23)='Sample Select backend'!$M$2),1,0)</f>
        <v>0</v>
      </c>
      <c r="AN23" t="str">
        <f>_xlfn.CONCAT('Sample Select backend'!$C$4,ROW(AN23))</f>
        <v>AE23</v>
      </c>
      <c r="AO23" s="9" t="str">
        <f>_xlfn.CONCAT('Sample Select backend'!$J$2,ROW(AO23))</f>
        <v>AJ23</v>
      </c>
      <c r="AP23" t="str">
        <f>_xlfn.CONCAT('Sample Select backend'!$F$4,ROW(AP23))</f>
        <v>AF23</v>
      </c>
      <c r="AQ23" t="str">
        <f>_xlfn.CONCAT('Sample Select backend'!$I$10,ROW(AQ23))</f>
        <v>R23</v>
      </c>
      <c r="AR23" t="str">
        <f>_xlfn.CONCAT('Sample Select backend'!$M$4,ROW(AR23))</f>
        <v>AK23</v>
      </c>
      <c r="AS23" t="str">
        <f t="shared" si="10"/>
        <v>Albania</v>
      </c>
      <c r="AT23" s="9">
        <f t="shared" si="11"/>
        <v>26</v>
      </c>
      <c r="AU23">
        <f t="shared" si="12"/>
        <v>0</v>
      </c>
      <c r="AV23" s="9">
        <v>1</v>
      </c>
    </row>
    <row r="24" spans="1:48" x14ac:dyDescent="0.35">
      <c r="A24" t="s">
        <v>6</v>
      </c>
      <c r="B24">
        <v>1</v>
      </c>
      <c r="C24">
        <v>6</v>
      </c>
      <c r="D24" t="s">
        <v>252</v>
      </c>
      <c r="E24">
        <v>2</v>
      </c>
      <c r="F24">
        <v>2</v>
      </c>
      <c r="G24">
        <v>2</v>
      </c>
      <c r="H24">
        <v>1</v>
      </c>
      <c r="I24">
        <v>2</v>
      </c>
      <c r="J24">
        <v>2</v>
      </c>
      <c r="K24">
        <v>1</v>
      </c>
      <c r="L24">
        <v>1</v>
      </c>
      <c r="M24">
        <v>1</v>
      </c>
      <c r="N24" t="s">
        <v>2605</v>
      </c>
      <c r="O24" t="s">
        <v>2800</v>
      </c>
      <c r="P24" t="s">
        <v>2810</v>
      </c>
      <c r="Q24" t="s">
        <v>2816</v>
      </c>
      <c r="R24">
        <v>0</v>
      </c>
      <c r="S24">
        <v>-4.74</v>
      </c>
      <c r="T24">
        <v>-4.7699999999999996</v>
      </c>
      <c r="U24">
        <v>80.040000000000006</v>
      </c>
      <c r="V24">
        <f t="shared" si="13"/>
        <v>1</v>
      </c>
      <c r="W24">
        <f t="shared" si="14"/>
        <v>1</v>
      </c>
      <c r="X24">
        <f t="shared" si="15"/>
        <v>1</v>
      </c>
      <c r="Y24">
        <f t="shared" si="16"/>
        <v>1</v>
      </c>
      <c r="Z24">
        <f t="shared" si="17"/>
        <v>1</v>
      </c>
      <c r="AA24">
        <f t="shared" si="18"/>
        <v>1</v>
      </c>
      <c r="AB24">
        <f t="shared" si="19"/>
        <v>1</v>
      </c>
      <c r="AC24">
        <f t="shared" si="20"/>
        <v>1</v>
      </c>
      <c r="AD24">
        <f t="shared" si="21"/>
        <v>1</v>
      </c>
      <c r="AE24" s="4" t="s">
        <v>2828</v>
      </c>
      <c r="AF24" s="9" t="s">
        <v>2829</v>
      </c>
      <c r="AG24">
        <v>0</v>
      </c>
      <c r="AH24">
        <v>1</v>
      </c>
      <c r="AI24">
        <v>0</v>
      </c>
      <c r="AJ24">
        <v>1</v>
      </c>
      <c r="AK24" s="9" t="s">
        <v>2840</v>
      </c>
      <c r="AL24">
        <f t="shared" si="9"/>
        <v>0</v>
      </c>
      <c r="AM24">
        <f>IF(AND(INDIRECT(AN24)='Sample Select backend'!$C$2,INDIRECT(AO24)=1,INDIRECT(AP24)='Sample Select backend'!$F$2,INDIRECT(AQ24)=1,INDIRECT(AR24)='Sample Select backend'!$M$2),1,0)</f>
        <v>0</v>
      </c>
      <c r="AN24" t="str">
        <f>_xlfn.CONCAT('Sample Select backend'!$C$4,ROW(AN24))</f>
        <v>AE24</v>
      </c>
      <c r="AO24" s="9" t="str">
        <f>_xlfn.CONCAT('Sample Select backend'!$J$2,ROW(AO24))</f>
        <v>AJ24</v>
      </c>
      <c r="AP24" t="str">
        <f>_xlfn.CONCAT('Sample Select backend'!$F$4,ROW(AP24))</f>
        <v>AF24</v>
      </c>
      <c r="AQ24" t="str">
        <f>_xlfn.CONCAT('Sample Select backend'!$I$10,ROW(AQ24))</f>
        <v>R24</v>
      </c>
      <c r="AR24" t="str">
        <f>_xlfn.CONCAT('Sample Select backend'!$M$4,ROW(AR24))</f>
        <v>AK24</v>
      </c>
      <c r="AS24" t="str">
        <f t="shared" si="10"/>
        <v>Albania</v>
      </c>
      <c r="AT24" s="9">
        <f t="shared" si="11"/>
        <v>6</v>
      </c>
      <c r="AU24">
        <f t="shared" si="12"/>
        <v>0</v>
      </c>
      <c r="AV24" s="9">
        <v>1</v>
      </c>
    </row>
    <row r="25" spans="1:48" x14ac:dyDescent="0.35">
      <c r="A25" t="s">
        <v>6</v>
      </c>
      <c r="B25">
        <v>1</v>
      </c>
      <c r="C25">
        <v>6</v>
      </c>
      <c r="D25" t="s">
        <v>253</v>
      </c>
      <c r="E25">
        <v>-2</v>
      </c>
      <c r="F25">
        <v>2</v>
      </c>
      <c r="G25">
        <v>2</v>
      </c>
      <c r="H25">
        <v>1</v>
      </c>
      <c r="I25">
        <v>2</v>
      </c>
      <c r="J25">
        <v>2</v>
      </c>
      <c r="K25">
        <v>1</v>
      </c>
      <c r="L25">
        <v>1</v>
      </c>
      <c r="M25">
        <v>1</v>
      </c>
      <c r="N25" t="s">
        <v>2605</v>
      </c>
      <c r="O25" t="s">
        <v>2800</v>
      </c>
      <c r="P25" t="s">
        <v>2810</v>
      </c>
      <c r="Q25" t="s">
        <v>2816</v>
      </c>
      <c r="R25">
        <v>0</v>
      </c>
      <c r="S25">
        <v>-4.74</v>
      </c>
      <c r="T25">
        <v>-4.7699999999999996</v>
      </c>
      <c r="U25">
        <v>80.040000000000006</v>
      </c>
      <c r="V25">
        <f t="shared" si="13"/>
        <v>0</v>
      </c>
      <c r="W25">
        <f t="shared" si="14"/>
        <v>1</v>
      </c>
      <c r="X25">
        <f t="shared" si="15"/>
        <v>1</v>
      </c>
      <c r="Y25">
        <f t="shared" si="16"/>
        <v>1</v>
      </c>
      <c r="Z25">
        <f t="shared" si="17"/>
        <v>1</v>
      </c>
      <c r="AA25">
        <f t="shared" si="18"/>
        <v>1</v>
      </c>
      <c r="AB25">
        <f t="shared" si="19"/>
        <v>1</v>
      </c>
      <c r="AC25">
        <f t="shared" si="20"/>
        <v>1</v>
      </c>
      <c r="AD25">
        <f t="shared" si="21"/>
        <v>1</v>
      </c>
      <c r="AE25" s="4" t="s">
        <v>2828</v>
      </c>
      <c r="AF25" s="9" t="s">
        <v>2829</v>
      </c>
      <c r="AG25">
        <v>0</v>
      </c>
      <c r="AH25">
        <v>1</v>
      </c>
      <c r="AI25">
        <v>0</v>
      </c>
      <c r="AJ25">
        <v>1</v>
      </c>
      <c r="AK25" s="9" t="s">
        <v>2840</v>
      </c>
      <c r="AL25">
        <f t="shared" si="9"/>
        <v>0</v>
      </c>
      <c r="AM25">
        <f>IF(AND(INDIRECT(AN25)='Sample Select backend'!$C$2,INDIRECT(AO25)=1,INDIRECT(AP25)='Sample Select backend'!$F$2,INDIRECT(AQ25)=1,INDIRECT(AR25)='Sample Select backend'!$M$2),1,0)</f>
        <v>0</v>
      </c>
      <c r="AN25" t="str">
        <f>_xlfn.CONCAT('Sample Select backend'!$C$4,ROW(AN25))</f>
        <v>AE25</v>
      </c>
      <c r="AO25" s="9" t="str">
        <f>_xlfn.CONCAT('Sample Select backend'!$J$2,ROW(AO25))</f>
        <v>AJ25</v>
      </c>
      <c r="AP25" t="str">
        <f>_xlfn.CONCAT('Sample Select backend'!$F$4,ROW(AP25))</f>
        <v>AF25</v>
      </c>
      <c r="AQ25" t="str">
        <f>_xlfn.CONCAT('Sample Select backend'!$I$10,ROW(AQ25))</f>
        <v>R25</v>
      </c>
      <c r="AR25" t="str">
        <f>_xlfn.CONCAT('Sample Select backend'!$M$4,ROW(AR25))</f>
        <v>AK25</v>
      </c>
      <c r="AS25" t="str">
        <f t="shared" si="10"/>
        <v>Albania</v>
      </c>
      <c r="AT25" s="9">
        <f t="shared" si="11"/>
        <v>6</v>
      </c>
      <c r="AU25">
        <f t="shared" si="12"/>
        <v>0</v>
      </c>
      <c r="AV25" s="9">
        <v>1</v>
      </c>
    </row>
    <row r="26" spans="1:48" x14ac:dyDescent="0.35">
      <c r="A26" t="s">
        <v>6</v>
      </c>
      <c r="B26">
        <v>6</v>
      </c>
      <c r="C26">
        <v>28</v>
      </c>
      <c r="D26" t="s">
        <v>254</v>
      </c>
      <c r="E26">
        <v>2</v>
      </c>
      <c r="F26">
        <v>1</v>
      </c>
      <c r="G26">
        <v>2</v>
      </c>
      <c r="H26">
        <v>1</v>
      </c>
      <c r="I26">
        <v>2</v>
      </c>
      <c r="J26">
        <v>1</v>
      </c>
      <c r="K26">
        <v>1</v>
      </c>
      <c r="L26">
        <v>1</v>
      </c>
      <c r="M26">
        <v>1</v>
      </c>
      <c r="N26" t="s">
        <v>2605</v>
      </c>
      <c r="O26" t="s">
        <v>2800</v>
      </c>
      <c r="P26" t="s">
        <v>2810</v>
      </c>
      <c r="Q26" t="s">
        <v>2816</v>
      </c>
      <c r="R26">
        <v>0</v>
      </c>
      <c r="S26">
        <v>-4.74</v>
      </c>
      <c r="T26">
        <v>-4.7699999999999996</v>
      </c>
      <c r="U26">
        <v>80.040000000000006</v>
      </c>
      <c r="V26">
        <f t="shared" si="13"/>
        <v>1</v>
      </c>
      <c r="W26">
        <f t="shared" si="14"/>
        <v>1</v>
      </c>
      <c r="X26">
        <f t="shared" si="15"/>
        <v>1</v>
      </c>
      <c r="Y26">
        <f t="shared" si="16"/>
        <v>1</v>
      </c>
      <c r="Z26">
        <f t="shared" si="17"/>
        <v>1</v>
      </c>
      <c r="AA26">
        <f t="shared" si="18"/>
        <v>1</v>
      </c>
      <c r="AB26">
        <f t="shared" si="19"/>
        <v>1</v>
      </c>
      <c r="AC26">
        <f t="shared" si="20"/>
        <v>1</v>
      </c>
      <c r="AD26">
        <f t="shared" si="21"/>
        <v>1</v>
      </c>
      <c r="AE26" s="4" t="s">
        <v>2828</v>
      </c>
      <c r="AF26" s="9" t="s">
        <v>2829</v>
      </c>
      <c r="AG26">
        <v>0</v>
      </c>
      <c r="AH26">
        <v>1</v>
      </c>
      <c r="AI26">
        <v>0</v>
      </c>
      <c r="AJ26">
        <v>1</v>
      </c>
      <c r="AK26" s="9" t="s">
        <v>2840</v>
      </c>
      <c r="AL26">
        <f t="shared" si="9"/>
        <v>0</v>
      </c>
      <c r="AM26">
        <f>IF(AND(INDIRECT(AN26)='Sample Select backend'!$C$2,INDIRECT(AO26)=1,INDIRECT(AP26)='Sample Select backend'!$F$2,INDIRECT(AQ26)=1,INDIRECT(AR26)='Sample Select backend'!$M$2),1,0)</f>
        <v>0</v>
      </c>
      <c r="AN26" t="str">
        <f>_xlfn.CONCAT('Sample Select backend'!$C$4,ROW(AN26))</f>
        <v>AE26</v>
      </c>
      <c r="AO26" s="9" t="str">
        <f>_xlfn.CONCAT('Sample Select backend'!$J$2,ROW(AO26))</f>
        <v>AJ26</v>
      </c>
      <c r="AP26" t="str">
        <f>_xlfn.CONCAT('Sample Select backend'!$F$4,ROW(AP26))</f>
        <v>AF26</v>
      </c>
      <c r="AQ26" t="str">
        <f>_xlfn.CONCAT('Sample Select backend'!$I$10,ROW(AQ26))</f>
        <v>R26</v>
      </c>
      <c r="AR26" t="str">
        <f>_xlfn.CONCAT('Sample Select backend'!$M$4,ROW(AR26))</f>
        <v>AK26</v>
      </c>
      <c r="AS26" t="str">
        <f t="shared" si="10"/>
        <v>Albania</v>
      </c>
      <c r="AT26" s="9">
        <f t="shared" si="11"/>
        <v>28</v>
      </c>
      <c r="AU26">
        <f t="shared" si="12"/>
        <v>0</v>
      </c>
      <c r="AV26" s="9">
        <v>1</v>
      </c>
    </row>
    <row r="27" spans="1:48" x14ac:dyDescent="0.35">
      <c r="A27" t="s">
        <v>6</v>
      </c>
      <c r="B27">
        <v>1</v>
      </c>
      <c r="C27">
        <v>6</v>
      </c>
      <c r="D27" t="s">
        <v>257</v>
      </c>
      <c r="E27">
        <v>2</v>
      </c>
      <c r="F27">
        <v>2</v>
      </c>
      <c r="G27">
        <v>2</v>
      </c>
      <c r="H27">
        <v>1</v>
      </c>
      <c r="I27">
        <v>2</v>
      </c>
      <c r="J27">
        <v>1</v>
      </c>
      <c r="K27">
        <v>1</v>
      </c>
      <c r="L27">
        <v>1</v>
      </c>
      <c r="M27">
        <v>1</v>
      </c>
      <c r="N27" t="s">
        <v>2605</v>
      </c>
      <c r="O27" t="s">
        <v>2800</v>
      </c>
      <c r="P27" t="s">
        <v>2810</v>
      </c>
      <c r="Q27" t="s">
        <v>2816</v>
      </c>
      <c r="R27">
        <v>0</v>
      </c>
      <c r="S27">
        <v>-4.74</v>
      </c>
      <c r="T27">
        <v>-4.7699999999999996</v>
      </c>
      <c r="U27">
        <v>80.040000000000006</v>
      </c>
      <c r="V27">
        <f t="shared" si="13"/>
        <v>1</v>
      </c>
      <c r="W27">
        <f t="shared" si="14"/>
        <v>1</v>
      </c>
      <c r="X27">
        <f t="shared" si="15"/>
        <v>1</v>
      </c>
      <c r="Y27">
        <f t="shared" si="16"/>
        <v>1</v>
      </c>
      <c r="Z27">
        <f t="shared" si="17"/>
        <v>1</v>
      </c>
      <c r="AA27">
        <f t="shared" si="18"/>
        <v>1</v>
      </c>
      <c r="AB27">
        <f t="shared" si="19"/>
        <v>1</v>
      </c>
      <c r="AC27">
        <f t="shared" si="20"/>
        <v>1</v>
      </c>
      <c r="AD27">
        <f t="shared" si="21"/>
        <v>1</v>
      </c>
      <c r="AE27" s="4" t="s">
        <v>2828</v>
      </c>
      <c r="AF27" s="9" t="s">
        <v>2829</v>
      </c>
      <c r="AG27">
        <v>0</v>
      </c>
      <c r="AH27">
        <v>1</v>
      </c>
      <c r="AI27">
        <v>0</v>
      </c>
      <c r="AJ27">
        <v>1</v>
      </c>
      <c r="AK27" s="9" t="s">
        <v>2840</v>
      </c>
      <c r="AL27">
        <f t="shared" si="9"/>
        <v>0</v>
      </c>
      <c r="AM27">
        <f>IF(AND(INDIRECT(AN27)='Sample Select backend'!$C$2,INDIRECT(AO27)=1,INDIRECT(AP27)='Sample Select backend'!$F$2,INDIRECT(AQ27)=1,INDIRECT(AR27)='Sample Select backend'!$M$2),1,0)</f>
        <v>0</v>
      </c>
      <c r="AN27" t="str">
        <f>_xlfn.CONCAT('Sample Select backend'!$C$4,ROW(AN27))</f>
        <v>AE27</v>
      </c>
      <c r="AO27" s="9" t="str">
        <f>_xlfn.CONCAT('Sample Select backend'!$J$2,ROW(AO27))</f>
        <v>AJ27</v>
      </c>
      <c r="AP27" t="str">
        <f>_xlfn.CONCAT('Sample Select backend'!$F$4,ROW(AP27))</f>
        <v>AF27</v>
      </c>
      <c r="AQ27" t="str">
        <f>_xlfn.CONCAT('Sample Select backend'!$I$10,ROW(AQ27))</f>
        <v>R27</v>
      </c>
      <c r="AR27" t="str">
        <f>_xlfn.CONCAT('Sample Select backend'!$M$4,ROW(AR27))</f>
        <v>AK27</v>
      </c>
      <c r="AS27" t="str">
        <f t="shared" si="10"/>
        <v>Albania</v>
      </c>
      <c r="AT27" s="9">
        <f t="shared" si="11"/>
        <v>6</v>
      </c>
      <c r="AU27">
        <f t="shared" si="12"/>
        <v>0</v>
      </c>
      <c r="AV27" s="9">
        <v>1</v>
      </c>
    </row>
    <row r="28" spans="1:48" x14ac:dyDescent="0.35">
      <c r="A28" t="s">
        <v>6</v>
      </c>
      <c r="B28">
        <v>2</v>
      </c>
      <c r="C28">
        <v>13</v>
      </c>
      <c r="D28" t="s">
        <v>255</v>
      </c>
      <c r="E28">
        <v>-1</v>
      </c>
      <c r="F28">
        <v>2</v>
      </c>
      <c r="G28">
        <v>2</v>
      </c>
      <c r="H28">
        <v>1</v>
      </c>
      <c r="I28">
        <v>2</v>
      </c>
      <c r="J28">
        <v>1</v>
      </c>
      <c r="K28">
        <v>1</v>
      </c>
      <c r="L28">
        <v>1</v>
      </c>
      <c r="M28">
        <v>1</v>
      </c>
      <c r="N28" t="s">
        <v>2605</v>
      </c>
      <c r="O28" t="s">
        <v>2800</v>
      </c>
      <c r="P28" t="s">
        <v>2810</v>
      </c>
      <c r="Q28" t="s">
        <v>2816</v>
      </c>
      <c r="R28">
        <v>0</v>
      </c>
      <c r="S28">
        <v>-4.74</v>
      </c>
      <c r="T28">
        <v>-4.7699999999999996</v>
      </c>
      <c r="U28">
        <v>80.040000000000006</v>
      </c>
      <c r="V28">
        <f t="shared" si="13"/>
        <v>0</v>
      </c>
      <c r="W28">
        <f t="shared" si="14"/>
        <v>1</v>
      </c>
      <c r="X28">
        <f t="shared" si="15"/>
        <v>1</v>
      </c>
      <c r="Y28">
        <f t="shared" si="16"/>
        <v>1</v>
      </c>
      <c r="Z28">
        <f t="shared" si="17"/>
        <v>1</v>
      </c>
      <c r="AA28">
        <f t="shared" si="18"/>
        <v>1</v>
      </c>
      <c r="AB28">
        <f t="shared" si="19"/>
        <v>1</v>
      </c>
      <c r="AC28">
        <f t="shared" si="20"/>
        <v>1</v>
      </c>
      <c r="AD28">
        <f t="shared" si="21"/>
        <v>1</v>
      </c>
      <c r="AE28" s="4" t="s">
        <v>2828</v>
      </c>
      <c r="AF28" s="9" t="s">
        <v>2829</v>
      </c>
      <c r="AG28">
        <v>0</v>
      </c>
      <c r="AH28">
        <v>1</v>
      </c>
      <c r="AI28">
        <v>0</v>
      </c>
      <c r="AJ28">
        <v>1</v>
      </c>
      <c r="AK28" s="9" t="s">
        <v>2840</v>
      </c>
      <c r="AL28">
        <f t="shared" si="9"/>
        <v>0</v>
      </c>
      <c r="AM28">
        <f>IF(AND(INDIRECT(AN28)='Sample Select backend'!$C$2,INDIRECT(AO28)=1,INDIRECT(AP28)='Sample Select backend'!$F$2,INDIRECT(AQ28)=1,INDIRECT(AR28)='Sample Select backend'!$M$2),1,0)</f>
        <v>0</v>
      </c>
      <c r="AN28" t="str">
        <f>_xlfn.CONCAT('Sample Select backend'!$C$4,ROW(AN28))</f>
        <v>AE28</v>
      </c>
      <c r="AO28" s="9" t="str">
        <f>_xlfn.CONCAT('Sample Select backend'!$J$2,ROW(AO28))</f>
        <v>AJ28</v>
      </c>
      <c r="AP28" t="str">
        <f>_xlfn.CONCAT('Sample Select backend'!$F$4,ROW(AP28))</f>
        <v>AF28</v>
      </c>
      <c r="AQ28" t="str">
        <f>_xlfn.CONCAT('Sample Select backend'!$I$10,ROW(AQ28))</f>
        <v>R28</v>
      </c>
      <c r="AR28" t="str">
        <f>_xlfn.CONCAT('Sample Select backend'!$M$4,ROW(AR28))</f>
        <v>AK28</v>
      </c>
      <c r="AS28" t="str">
        <f t="shared" si="10"/>
        <v>Albania</v>
      </c>
      <c r="AT28" s="9">
        <f t="shared" si="11"/>
        <v>13</v>
      </c>
      <c r="AU28">
        <f t="shared" si="12"/>
        <v>0</v>
      </c>
      <c r="AV28" s="9">
        <v>1</v>
      </c>
    </row>
    <row r="29" spans="1:48" x14ac:dyDescent="0.35">
      <c r="A29" t="s">
        <v>6</v>
      </c>
      <c r="B29">
        <v>6</v>
      </c>
      <c r="C29">
        <v>29</v>
      </c>
      <c r="D29" t="s">
        <v>251</v>
      </c>
      <c r="E29">
        <v>1</v>
      </c>
      <c r="F29">
        <v>1</v>
      </c>
      <c r="G29">
        <v>1</v>
      </c>
      <c r="H29">
        <v>-1</v>
      </c>
      <c r="I29">
        <v>-2</v>
      </c>
      <c r="J29">
        <v>1</v>
      </c>
      <c r="K29">
        <v>1</v>
      </c>
      <c r="L29">
        <v>-2</v>
      </c>
      <c r="M29">
        <v>1</v>
      </c>
      <c r="N29" t="s">
        <v>2605</v>
      </c>
      <c r="O29" t="s">
        <v>2800</v>
      </c>
      <c r="P29" t="s">
        <v>2810</v>
      </c>
      <c r="Q29" t="s">
        <v>2816</v>
      </c>
      <c r="R29">
        <v>0</v>
      </c>
      <c r="S29">
        <v>-4.74</v>
      </c>
      <c r="T29">
        <v>-4.7699999999999996</v>
      </c>
      <c r="U29">
        <v>80.040000000000006</v>
      </c>
      <c r="V29">
        <f t="shared" si="13"/>
        <v>1</v>
      </c>
      <c r="W29">
        <f t="shared" si="14"/>
        <v>1</v>
      </c>
      <c r="X29">
        <f t="shared" si="15"/>
        <v>1</v>
      </c>
      <c r="Y29">
        <f t="shared" si="16"/>
        <v>0</v>
      </c>
      <c r="Z29">
        <f t="shared" si="17"/>
        <v>0</v>
      </c>
      <c r="AA29">
        <f t="shared" si="18"/>
        <v>1</v>
      </c>
      <c r="AB29">
        <f t="shared" si="19"/>
        <v>1</v>
      </c>
      <c r="AC29">
        <f t="shared" si="20"/>
        <v>0</v>
      </c>
      <c r="AD29">
        <f t="shared" si="21"/>
        <v>1</v>
      </c>
      <c r="AE29" s="4" t="s">
        <v>2828</v>
      </c>
      <c r="AF29" s="9" t="s">
        <v>2829</v>
      </c>
      <c r="AG29">
        <v>0</v>
      </c>
      <c r="AH29">
        <v>1</v>
      </c>
      <c r="AI29">
        <v>0</v>
      </c>
      <c r="AJ29">
        <v>1</v>
      </c>
      <c r="AK29" s="9" t="s">
        <v>2840</v>
      </c>
      <c r="AL29">
        <f t="shared" si="9"/>
        <v>0</v>
      </c>
      <c r="AM29">
        <f>IF(AND(INDIRECT(AN29)='Sample Select backend'!$C$2,INDIRECT(AO29)=1,INDIRECT(AP29)='Sample Select backend'!$F$2,INDIRECT(AQ29)=1,INDIRECT(AR29)='Sample Select backend'!$M$2),1,0)</f>
        <v>0</v>
      </c>
      <c r="AN29" t="str">
        <f>_xlfn.CONCAT('Sample Select backend'!$C$4,ROW(AN29))</f>
        <v>AE29</v>
      </c>
      <c r="AO29" s="9" t="str">
        <f>_xlfn.CONCAT('Sample Select backend'!$J$2,ROW(AO29))</f>
        <v>AJ29</v>
      </c>
      <c r="AP29" t="str">
        <f>_xlfn.CONCAT('Sample Select backend'!$F$4,ROW(AP29))</f>
        <v>AF29</v>
      </c>
      <c r="AQ29" t="str">
        <f>_xlfn.CONCAT('Sample Select backend'!$I$10,ROW(AQ29))</f>
        <v>R29</v>
      </c>
      <c r="AR29" t="str">
        <f>_xlfn.CONCAT('Sample Select backend'!$M$4,ROW(AR29))</f>
        <v>AK29</v>
      </c>
      <c r="AS29" t="str">
        <f t="shared" si="10"/>
        <v>Albania</v>
      </c>
      <c r="AT29" s="9">
        <f t="shared" si="11"/>
        <v>29</v>
      </c>
      <c r="AU29">
        <f t="shared" si="12"/>
        <v>0</v>
      </c>
      <c r="AV29" s="9">
        <v>1</v>
      </c>
    </row>
    <row r="30" spans="1:48" x14ac:dyDescent="0.35">
      <c r="A30" t="s">
        <v>6</v>
      </c>
      <c r="B30">
        <v>7</v>
      </c>
      <c r="C30">
        <v>30</v>
      </c>
      <c r="D30" t="s">
        <v>259</v>
      </c>
      <c r="E30">
        <v>-1</v>
      </c>
      <c r="F30">
        <v>1</v>
      </c>
      <c r="G30">
        <v>1</v>
      </c>
      <c r="H30">
        <v>1</v>
      </c>
      <c r="I30">
        <v>1</v>
      </c>
      <c r="J30">
        <v>1</v>
      </c>
      <c r="K30">
        <v>1</v>
      </c>
      <c r="L30">
        <v>-1</v>
      </c>
      <c r="M30">
        <v>1</v>
      </c>
      <c r="N30" t="s">
        <v>2605</v>
      </c>
      <c r="O30" t="s">
        <v>2800</v>
      </c>
      <c r="P30" t="s">
        <v>2810</v>
      </c>
      <c r="Q30" t="s">
        <v>2816</v>
      </c>
      <c r="R30">
        <v>0</v>
      </c>
      <c r="S30">
        <v>-4.74</v>
      </c>
      <c r="T30">
        <v>-4.7699999999999996</v>
      </c>
      <c r="U30">
        <v>80.040000000000006</v>
      </c>
      <c r="V30">
        <f t="shared" si="13"/>
        <v>0</v>
      </c>
      <c r="W30">
        <f t="shared" si="14"/>
        <v>1</v>
      </c>
      <c r="X30">
        <f t="shared" si="15"/>
        <v>1</v>
      </c>
      <c r="Y30">
        <f t="shared" si="16"/>
        <v>1</v>
      </c>
      <c r="Z30">
        <f t="shared" si="17"/>
        <v>1</v>
      </c>
      <c r="AA30">
        <f t="shared" si="18"/>
        <v>1</v>
      </c>
      <c r="AB30">
        <f t="shared" si="19"/>
        <v>1</v>
      </c>
      <c r="AC30">
        <f t="shared" si="20"/>
        <v>0</v>
      </c>
      <c r="AD30">
        <f t="shared" si="21"/>
        <v>1</v>
      </c>
      <c r="AE30" s="4" t="s">
        <v>2828</v>
      </c>
      <c r="AF30" s="9" t="s">
        <v>2829</v>
      </c>
      <c r="AG30">
        <v>0</v>
      </c>
      <c r="AH30">
        <v>1</v>
      </c>
      <c r="AI30">
        <v>0</v>
      </c>
      <c r="AJ30">
        <v>1</v>
      </c>
      <c r="AK30" s="9" t="s">
        <v>2840</v>
      </c>
      <c r="AL30">
        <f t="shared" si="9"/>
        <v>0</v>
      </c>
      <c r="AM30">
        <f>IF(AND(INDIRECT(AN30)='Sample Select backend'!$C$2,INDIRECT(AO30)=1,INDIRECT(AP30)='Sample Select backend'!$F$2,INDIRECT(AQ30)=1,INDIRECT(AR30)='Sample Select backend'!$M$2),1,0)</f>
        <v>0</v>
      </c>
      <c r="AN30" t="str">
        <f>_xlfn.CONCAT('Sample Select backend'!$C$4,ROW(AN30))</f>
        <v>AE30</v>
      </c>
      <c r="AO30" s="9" t="str">
        <f>_xlfn.CONCAT('Sample Select backend'!$J$2,ROW(AO30))</f>
        <v>AJ30</v>
      </c>
      <c r="AP30" t="str">
        <f>_xlfn.CONCAT('Sample Select backend'!$F$4,ROW(AP30))</f>
        <v>AF30</v>
      </c>
      <c r="AQ30" t="str">
        <f>_xlfn.CONCAT('Sample Select backend'!$I$10,ROW(AQ30))</f>
        <v>R30</v>
      </c>
      <c r="AR30" t="str">
        <f>_xlfn.CONCAT('Sample Select backend'!$M$4,ROW(AR30))</f>
        <v>AK30</v>
      </c>
      <c r="AS30" t="str">
        <f t="shared" si="10"/>
        <v>Albania</v>
      </c>
      <c r="AT30" s="9">
        <f t="shared" si="11"/>
        <v>30</v>
      </c>
      <c r="AU30">
        <f t="shared" si="12"/>
        <v>0</v>
      </c>
      <c r="AV30" s="9">
        <v>1</v>
      </c>
    </row>
    <row r="31" spans="1:48" x14ac:dyDescent="0.35">
      <c r="A31" t="s">
        <v>6</v>
      </c>
      <c r="B31">
        <v>6</v>
      </c>
      <c r="C31">
        <v>27</v>
      </c>
      <c r="D31" t="s">
        <v>248</v>
      </c>
      <c r="E31">
        <v>1</v>
      </c>
      <c r="F31">
        <v>1</v>
      </c>
      <c r="G31">
        <v>1</v>
      </c>
      <c r="H31">
        <v>-1</v>
      </c>
      <c r="I31">
        <v>2</v>
      </c>
      <c r="J31">
        <v>-2</v>
      </c>
      <c r="K31">
        <v>1</v>
      </c>
      <c r="L31">
        <v>1</v>
      </c>
      <c r="M31">
        <v>1</v>
      </c>
      <c r="N31" t="s">
        <v>2605</v>
      </c>
      <c r="O31" t="s">
        <v>2800</v>
      </c>
      <c r="P31" t="s">
        <v>2810</v>
      </c>
      <c r="Q31" t="s">
        <v>2816</v>
      </c>
      <c r="R31">
        <v>0</v>
      </c>
      <c r="S31">
        <v>-4.74</v>
      </c>
      <c r="T31">
        <v>-4.7699999999999996</v>
      </c>
      <c r="U31">
        <v>80.040000000000006</v>
      </c>
      <c r="V31">
        <f t="shared" si="13"/>
        <v>1</v>
      </c>
      <c r="W31">
        <f t="shared" si="14"/>
        <v>1</v>
      </c>
      <c r="X31">
        <f t="shared" si="15"/>
        <v>1</v>
      </c>
      <c r="Y31">
        <f t="shared" si="16"/>
        <v>0</v>
      </c>
      <c r="Z31">
        <f t="shared" si="17"/>
        <v>1</v>
      </c>
      <c r="AA31">
        <f t="shared" si="18"/>
        <v>0</v>
      </c>
      <c r="AB31">
        <f t="shared" si="19"/>
        <v>1</v>
      </c>
      <c r="AC31">
        <f t="shared" si="20"/>
        <v>1</v>
      </c>
      <c r="AD31">
        <f t="shared" si="21"/>
        <v>1</v>
      </c>
      <c r="AE31" s="4" t="s">
        <v>2828</v>
      </c>
      <c r="AF31" s="9" t="s">
        <v>2829</v>
      </c>
      <c r="AG31">
        <v>0</v>
      </c>
      <c r="AH31">
        <v>1</v>
      </c>
      <c r="AI31">
        <v>0</v>
      </c>
      <c r="AJ31">
        <v>1</v>
      </c>
      <c r="AK31" s="9" t="s">
        <v>2840</v>
      </c>
      <c r="AL31">
        <f t="shared" si="9"/>
        <v>0</v>
      </c>
      <c r="AM31">
        <f>IF(AND(INDIRECT(AN31)='Sample Select backend'!$C$2,INDIRECT(AO31)=1,INDIRECT(AP31)='Sample Select backend'!$F$2,INDIRECT(AQ31)=1,INDIRECT(AR31)='Sample Select backend'!$M$2),1,0)</f>
        <v>0</v>
      </c>
      <c r="AN31" t="str">
        <f>_xlfn.CONCAT('Sample Select backend'!$C$4,ROW(AN31))</f>
        <v>AE31</v>
      </c>
      <c r="AO31" s="9" t="str">
        <f>_xlfn.CONCAT('Sample Select backend'!$J$2,ROW(AO31))</f>
        <v>AJ31</v>
      </c>
      <c r="AP31" t="str">
        <f>_xlfn.CONCAT('Sample Select backend'!$F$4,ROW(AP31))</f>
        <v>AF31</v>
      </c>
      <c r="AQ31" t="str">
        <f>_xlfn.CONCAT('Sample Select backend'!$I$10,ROW(AQ31))</f>
        <v>R31</v>
      </c>
      <c r="AR31" t="str">
        <f>_xlfn.CONCAT('Sample Select backend'!$M$4,ROW(AR31))</f>
        <v>AK31</v>
      </c>
      <c r="AS31" t="str">
        <f t="shared" si="10"/>
        <v>Albania</v>
      </c>
      <c r="AT31" s="9">
        <f t="shared" si="11"/>
        <v>27</v>
      </c>
      <c r="AU31">
        <f t="shared" si="12"/>
        <v>0</v>
      </c>
      <c r="AV31" s="9">
        <v>1</v>
      </c>
    </row>
    <row r="32" spans="1:48" x14ac:dyDescent="0.35">
      <c r="A32" s="24" t="s">
        <v>6</v>
      </c>
      <c r="B32">
        <v>6</v>
      </c>
      <c r="C32">
        <v>25</v>
      </c>
      <c r="D32" s="24" t="s">
        <v>3042</v>
      </c>
      <c r="E32" s="24"/>
      <c r="O32" t="s">
        <v>2800</v>
      </c>
      <c r="P32" t="s">
        <v>2810</v>
      </c>
      <c r="Q32" t="s">
        <v>2816</v>
      </c>
      <c r="R32">
        <v>0</v>
      </c>
      <c r="S32">
        <v>-4.74</v>
      </c>
      <c r="T32">
        <v>-4.7699999999999996</v>
      </c>
      <c r="U32">
        <v>80.040000000000006</v>
      </c>
      <c r="V32">
        <v>-1</v>
      </c>
      <c r="W32">
        <v>-1</v>
      </c>
      <c r="X32">
        <v>-1</v>
      </c>
      <c r="Y32">
        <v>-1</v>
      </c>
      <c r="Z32">
        <v>-1</v>
      </c>
      <c r="AA32">
        <v>-1</v>
      </c>
      <c r="AB32">
        <v>-1</v>
      </c>
      <c r="AC32">
        <v>-1</v>
      </c>
      <c r="AD32">
        <v>-1</v>
      </c>
      <c r="AE32" s="4" t="s">
        <v>2828</v>
      </c>
      <c r="AF32" s="9" t="s">
        <v>2829</v>
      </c>
      <c r="AG32">
        <v>0</v>
      </c>
      <c r="AH32">
        <v>1</v>
      </c>
      <c r="AI32">
        <v>0</v>
      </c>
      <c r="AJ32">
        <v>1</v>
      </c>
      <c r="AK32" s="9" t="s">
        <v>2840</v>
      </c>
      <c r="AL32">
        <f t="shared" si="9"/>
        <v>0</v>
      </c>
      <c r="AM32">
        <f>IF(AND(INDIRECT(AN32)='Sample Select backend'!$C$2,INDIRECT(AO32)=1,INDIRECT(AP32)='Sample Select backend'!$F$2,INDIRECT(AQ32)=1,INDIRECT(AR32)='Sample Select backend'!$M$2),1,0)</f>
        <v>0</v>
      </c>
      <c r="AN32" t="str">
        <f>_xlfn.CONCAT('Sample Select backend'!$C$4,ROW(AN32))</f>
        <v>AE32</v>
      </c>
      <c r="AO32" s="9" t="str">
        <f>_xlfn.CONCAT('Sample Select backend'!$J$2,ROW(AO32))</f>
        <v>AJ32</v>
      </c>
      <c r="AP32" t="str">
        <f>_xlfn.CONCAT('Sample Select backend'!$F$4,ROW(AP32))</f>
        <v>AF32</v>
      </c>
      <c r="AQ32" t="str">
        <f>_xlfn.CONCAT('Sample Select backend'!$I$10,ROW(AQ32))</f>
        <v>R32</v>
      </c>
      <c r="AR32" t="str">
        <f>_xlfn.CONCAT('Sample Select backend'!$M$4,ROW(AR32))</f>
        <v>AK32</v>
      </c>
      <c r="AS32" t="str">
        <f t="shared" si="10"/>
        <v>Albania</v>
      </c>
      <c r="AT32" s="9">
        <f t="shared" si="11"/>
        <v>25</v>
      </c>
      <c r="AU32">
        <f t="shared" si="12"/>
        <v>0</v>
      </c>
      <c r="AV32" s="9">
        <v>0</v>
      </c>
    </row>
    <row r="33" spans="1:48" x14ac:dyDescent="0.35">
      <c r="A33" s="24" t="s">
        <v>6</v>
      </c>
      <c r="B33">
        <v>7</v>
      </c>
      <c r="C33">
        <v>30</v>
      </c>
      <c r="D33" s="24" t="s">
        <v>3043</v>
      </c>
      <c r="E33" s="24"/>
      <c r="O33" t="s">
        <v>2800</v>
      </c>
      <c r="P33" t="s">
        <v>2810</v>
      </c>
      <c r="Q33" t="s">
        <v>2816</v>
      </c>
      <c r="R33">
        <v>0</v>
      </c>
      <c r="S33">
        <v>-4.74</v>
      </c>
      <c r="T33">
        <v>-4.7699999999999996</v>
      </c>
      <c r="U33">
        <v>80.040000000000006</v>
      </c>
      <c r="V33">
        <v>-1</v>
      </c>
      <c r="W33">
        <v>-1</v>
      </c>
      <c r="X33">
        <v>-1</v>
      </c>
      <c r="Y33">
        <v>-1</v>
      </c>
      <c r="Z33">
        <v>-1</v>
      </c>
      <c r="AA33">
        <v>-1</v>
      </c>
      <c r="AB33">
        <v>-1</v>
      </c>
      <c r="AC33">
        <v>-1</v>
      </c>
      <c r="AD33">
        <v>-1</v>
      </c>
      <c r="AE33" s="4" t="s">
        <v>2828</v>
      </c>
      <c r="AF33" s="9" t="s">
        <v>2829</v>
      </c>
      <c r="AG33">
        <v>0</v>
      </c>
      <c r="AH33">
        <v>1</v>
      </c>
      <c r="AI33">
        <v>0</v>
      </c>
      <c r="AJ33">
        <v>1</v>
      </c>
      <c r="AK33" s="9" t="s">
        <v>2840</v>
      </c>
      <c r="AL33">
        <f t="shared" si="9"/>
        <v>0</v>
      </c>
      <c r="AM33">
        <f>IF(AND(INDIRECT(AN33)='Sample Select backend'!$C$2,INDIRECT(AO33)=1,INDIRECT(AP33)='Sample Select backend'!$F$2,INDIRECT(AQ33)=1,INDIRECT(AR33)='Sample Select backend'!$M$2),1,0)</f>
        <v>0</v>
      </c>
      <c r="AN33" t="str">
        <f>_xlfn.CONCAT('Sample Select backend'!$C$4,ROW(AN33))</f>
        <v>AE33</v>
      </c>
      <c r="AO33" s="9" t="str">
        <f>_xlfn.CONCAT('Sample Select backend'!$J$2,ROW(AO33))</f>
        <v>AJ33</v>
      </c>
      <c r="AP33" t="str">
        <f>_xlfn.CONCAT('Sample Select backend'!$F$4,ROW(AP33))</f>
        <v>AF33</v>
      </c>
      <c r="AQ33" t="str">
        <f>_xlfn.CONCAT('Sample Select backend'!$I$10,ROW(AQ33))</f>
        <v>R33</v>
      </c>
      <c r="AR33" t="str">
        <f>_xlfn.CONCAT('Sample Select backend'!$M$4,ROW(AR33))</f>
        <v>AK33</v>
      </c>
      <c r="AS33" t="str">
        <f t="shared" si="10"/>
        <v>Albania</v>
      </c>
      <c r="AT33" s="9">
        <f t="shared" si="11"/>
        <v>30</v>
      </c>
      <c r="AU33">
        <f t="shared" si="12"/>
        <v>0</v>
      </c>
      <c r="AV33" s="9">
        <v>0</v>
      </c>
    </row>
    <row r="34" spans="1:48" x14ac:dyDescent="0.35">
      <c r="A34" s="25" t="s">
        <v>6</v>
      </c>
      <c r="B34" s="24">
        <v>8</v>
      </c>
      <c r="C34" s="24" t="s">
        <v>201</v>
      </c>
      <c r="D34" s="24" t="s">
        <v>3044</v>
      </c>
      <c r="E34" s="24"/>
      <c r="O34" t="s">
        <v>2800</v>
      </c>
      <c r="P34" t="s">
        <v>2810</v>
      </c>
      <c r="Q34" t="s">
        <v>2816</v>
      </c>
      <c r="R34">
        <v>0</v>
      </c>
      <c r="S34">
        <v>-4.74</v>
      </c>
      <c r="T34">
        <v>-4.7699999999999996</v>
      </c>
      <c r="U34">
        <v>80.040000000000006</v>
      </c>
      <c r="V34">
        <v>-1</v>
      </c>
      <c r="W34">
        <v>-1</v>
      </c>
      <c r="X34">
        <v>-1</v>
      </c>
      <c r="Y34">
        <v>-1</v>
      </c>
      <c r="Z34">
        <v>-1</v>
      </c>
      <c r="AA34">
        <v>-1</v>
      </c>
      <c r="AB34">
        <v>-1</v>
      </c>
      <c r="AC34">
        <v>-1</v>
      </c>
      <c r="AD34">
        <v>-1</v>
      </c>
      <c r="AE34" s="4" t="s">
        <v>2828</v>
      </c>
      <c r="AF34" s="9" t="s">
        <v>2829</v>
      </c>
      <c r="AG34">
        <v>0</v>
      </c>
      <c r="AH34">
        <v>1</v>
      </c>
      <c r="AI34">
        <v>0</v>
      </c>
      <c r="AJ34">
        <v>1</v>
      </c>
      <c r="AK34" s="9" t="s">
        <v>2840</v>
      </c>
      <c r="AL34">
        <f t="shared" si="9"/>
        <v>0</v>
      </c>
      <c r="AM34">
        <f>IF(AND(INDIRECT(AN34)='Sample Select backend'!$C$2,INDIRECT(AO34)=1,INDIRECT(AP34)='Sample Select backend'!$F$2,INDIRECT(AQ34)=1,INDIRECT(AR34)='Sample Select backend'!$M$2),1,0)</f>
        <v>0</v>
      </c>
      <c r="AN34" t="str">
        <f>_xlfn.CONCAT('Sample Select backend'!$C$4,ROW(AN34))</f>
        <v>AE34</v>
      </c>
      <c r="AO34" s="9" t="str">
        <f>_xlfn.CONCAT('Sample Select backend'!$J$2,ROW(AO34))</f>
        <v>AJ34</v>
      </c>
      <c r="AP34" t="str">
        <f>_xlfn.CONCAT('Sample Select backend'!$F$4,ROW(AP34))</f>
        <v>AF34</v>
      </c>
      <c r="AQ34" t="str">
        <f>_xlfn.CONCAT('Sample Select backend'!$I$10,ROW(AQ34))</f>
        <v>R34</v>
      </c>
      <c r="AR34" t="str">
        <f>_xlfn.CONCAT('Sample Select backend'!$M$4,ROW(AR34))</f>
        <v>AK34</v>
      </c>
      <c r="AS34" t="str">
        <f t="shared" si="10"/>
        <v>Albania</v>
      </c>
      <c r="AT34" s="9" t="str">
        <f t="shared" si="11"/>
        <v>Other</v>
      </c>
      <c r="AU34">
        <f t="shared" si="12"/>
        <v>0</v>
      </c>
      <c r="AV34" s="9">
        <v>0</v>
      </c>
    </row>
    <row r="35" spans="1:48" x14ac:dyDescent="0.35">
      <c r="A35" s="25" t="s">
        <v>6</v>
      </c>
      <c r="B35" s="24" t="s">
        <v>2891</v>
      </c>
      <c r="C35" s="24">
        <v>33</v>
      </c>
      <c r="D35" s="24" t="s">
        <v>3045</v>
      </c>
      <c r="E35" s="24"/>
      <c r="O35" t="s">
        <v>2800</v>
      </c>
      <c r="P35" t="s">
        <v>2810</v>
      </c>
      <c r="Q35" t="s">
        <v>2816</v>
      </c>
      <c r="R35">
        <v>0</v>
      </c>
      <c r="S35">
        <v>-4.74</v>
      </c>
      <c r="T35">
        <v>-4.7699999999999996</v>
      </c>
      <c r="U35">
        <v>80.040000000000006</v>
      </c>
      <c r="V35">
        <v>-1</v>
      </c>
      <c r="W35">
        <v>-1</v>
      </c>
      <c r="X35">
        <v>-1</v>
      </c>
      <c r="Y35">
        <v>-1</v>
      </c>
      <c r="Z35">
        <v>-1</v>
      </c>
      <c r="AA35">
        <v>-1</v>
      </c>
      <c r="AB35">
        <v>-1</v>
      </c>
      <c r="AC35">
        <v>-1</v>
      </c>
      <c r="AD35">
        <v>-1</v>
      </c>
      <c r="AE35" s="4" t="s">
        <v>2828</v>
      </c>
      <c r="AF35" s="9" t="s">
        <v>2829</v>
      </c>
      <c r="AG35">
        <v>0</v>
      </c>
      <c r="AH35">
        <v>1</v>
      </c>
      <c r="AI35">
        <v>0</v>
      </c>
      <c r="AJ35">
        <v>1</v>
      </c>
      <c r="AK35" s="9" t="s">
        <v>2840</v>
      </c>
      <c r="AL35">
        <f t="shared" si="9"/>
        <v>1</v>
      </c>
      <c r="AM35">
        <f>IF(AND(INDIRECT(AN35)='Sample Select backend'!$C$2,INDIRECT(AO35)=1,INDIRECT(AP35)='Sample Select backend'!$F$2,INDIRECT(AQ35)=1,INDIRECT(AR35)='Sample Select backend'!$M$2),1,0)</f>
        <v>0</v>
      </c>
      <c r="AN35" t="str">
        <f>_xlfn.CONCAT('Sample Select backend'!$C$4,ROW(AN35))</f>
        <v>AE35</v>
      </c>
      <c r="AO35" s="9" t="str">
        <f>_xlfn.CONCAT('Sample Select backend'!$J$2,ROW(AO35))</f>
        <v>AJ35</v>
      </c>
      <c r="AP35" t="str">
        <f>_xlfn.CONCAT('Sample Select backend'!$F$4,ROW(AP35))</f>
        <v>AF35</v>
      </c>
      <c r="AQ35" t="str">
        <f>_xlfn.CONCAT('Sample Select backend'!$I$10,ROW(AQ35))</f>
        <v>R35</v>
      </c>
      <c r="AR35" t="str">
        <f>_xlfn.CONCAT('Sample Select backend'!$M$4,ROW(AR35))</f>
        <v>AK35</v>
      </c>
      <c r="AS35" t="str">
        <f t="shared" si="10"/>
        <v>Albania</v>
      </c>
      <c r="AT35" s="9">
        <f t="shared" si="11"/>
        <v>33</v>
      </c>
      <c r="AU35">
        <f t="shared" si="12"/>
        <v>0</v>
      </c>
      <c r="AV35" s="9">
        <v>0</v>
      </c>
    </row>
    <row r="36" spans="1:48" x14ac:dyDescent="0.35">
      <c r="A36" s="25" t="s">
        <v>6</v>
      </c>
      <c r="B36" s="24">
        <v>1</v>
      </c>
      <c r="C36" s="24">
        <v>6</v>
      </c>
      <c r="D36" s="24" t="s">
        <v>3046</v>
      </c>
      <c r="E36" s="24"/>
      <c r="O36" t="s">
        <v>2800</v>
      </c>
      <c r="P36" t="s">
        <v>2810</v>
      </c>
      <c r="Q36" t="s">
        <v>2816</v>
      </c>
      <c r="R36">
        <v>0</v>
      </c>
      <c r="S36">
        <v>-4.74</v>
      </c>
      <c r="T36">
        <v>-4.7699999999999996</v>
      </c>
      <c r="U36">
        <v>80.040000000000006</v>
      </c>
      <c r="V36">
        <v>-1</v>
      </c>
      <c r="W36">
        <v>-1</v>
      </c>
      <c r="X36">
        <v>-1</v>
      </c>
      <c r="Y36">
        <v>-1</v>
      </c>
      <c r="Z36">
        <v>-1</v>
      </c>
      <c r="AA36">
        <v>-1</v>
      </c>
      <c r="AB36">
        <v>-1</v>
      </c>
      <c r="AC36">
        <v>-1</v>
      </c>
      <c r="AD36">
        <v>-1</v>
      </c>
      <c r="AE36" s="4" t="s">
        <v>2828</v>
      </c>
      <c r="AF36" s="9" t="s">
        <v>2829</v>
      </c>
      <c r="AG36">
        <v>0</v>
      </c>
      <c r="AH36">
        <v>1</v>
      </c>
      <c r="AI36">
        <v>0</v>
      </c>
      <c r="AJ36">
        <v>1</v>
      </c>
      <c r="AK36" s="9" t="s">
        <v>2840</v>
      </c>
      <c r="AL36">
        <f t="shared" si="9"/>
        <v>0</v>
      </c>
      <c r="AM36">
        <f>IF(AND(INDIRECT(AN36)='Sample Select backend'!$C$2,INDIRECT(AO36)=1,INDIRECT(AP36)='Sample Select backend'!$F$2,INDIRECT(AQ36)=1,INDIRECT(AR36)='Sample Select backend'!$M$2),1,0)</f>
        <v>0</v>
      </c>
      <c r="AN36" t="str">
        <f>_xlfn.CONCAT('Sample Select backend'!$C$4,ROW(AN36))</f>
        <v>AE36</v>
      </c>
      <c r="AO36" s="9" t="str">
        <f>_xlfn.CONCAT('Sample Select backend'!$J$2,ROW(AO36))</f>
        <v>AJ36</v>
      </c>
      <c r="AP36" t="str">
        <f>_xlfn.CONCAT('Sample Select backend'!$F$4,ROW(AP36))</f>
        <v>AF36</v>
      </c>
      <c r="AQ36" t="str">
        <f>_xlfn.CONCAT('Sample Select backend'!$I$10,ROW(AQ36))</f>
        <v>R36</v>
      </c>
      <c r="AR36" t="str">
        <f>_xlfn.CONCAT('Sample Select backend'!$M$4,ROW(AR36))</f>
        <v>AK36</v>
      </c>
      <c r="AS36" t="str">
        <f t="shared" si="10"/>
        <v>Albania</v>
      </c>
      <c r="AT36" s="9">
        <f t="shared" si="11"/>
        <v>6</v>
      </c>
      <c r="AU36">
        <f t="shared" si="12"/>
        <v>0</v>
      </c>
      <c r="AV36" s="9">
        <v>0</v>
      </c>
    </row>
    <row r="37" spans="1:48" x14ac:dyDescent="0.35">
      <c r="A37" t="s">
        <v>52</v>
      </c>
      <c r="B37">
        <v>6</v>
      </c>
      <c r="C37" t="s">
        <v>208</v>
      </c>
      <c r="D37" t="s">
        <v>799</v>
      </c>
      <c r="E37">
        <v>2</v>
      </c>
      <c r="F37">
        <v>1</v>
      </c>
      <c r="G37">
        <v>2</v>
      </c>
      <c r="H37">
        <v>-1</v>
      </c>
      <c r="I37">
        <v>1</v>
      </c>
      <c r="J37">
        <v>1</v>
      </c>
      <c r="K37">
        <v>-1</v>
      </c>
      <c r="L37">
        <v>-2</v>
      </c>
      <c r="M37">
        <v>1</v>
      </c>
      <c r="N37" t="s">
        <v>2651</v>
      </c>
      <c r="O37" t="s">
        <v>2804</v>
      </c>
      <c r="P37" t="s">
        <v>2810</v>
      </c>
      <c r="Q37" t="s">
        <v>2815</v>
      </c>
      <c r="R37">
        <v>0</v>
      </c>
      <c r="S37">
        <v>-5.48</v>
      </c>
      <c r="T37">
        <v>-15.74</v>
      </c>
      <c r="U37">
        <v>51.4</v>
      </c>
      <c r="V37">
        <f t="shared" ref="V37:V45" si="22">IF(E37&gt;0,1,IF(E37&lt;0,0,-1))</f>
        <v>1</v>
      </c>
      <c r="W37">
        <f t="shared" ref="W37:W45" si="23">IF(F37&gt;0,1,IF(F37&lt;0,0,-1))</f>
        <v>1</v>
      </c>
      <c r="X37">
        <f t="shared" ref="X37:X45" si="24">IF(G37&gt;0,1,IF(G37&lt;0,0,-1))</f>
        <v>1</v>
      </c>
      <c r="Y37">
        <f t="shared" ref="Y37:Y45" si="25">IF(H37&gt;0,1,IF(H37&lt;0,0,-1))</f>
        <v>0</v>
      </c>
      <c r="Z37">
        <f t="shared" ref="Z37:Z45" si="26">IF(I37&gt;0,1,IF(I37&lt;0,0,-1))</f>
        <v>1</v>
      </c>
      <c r="AA37">
        <f t="shared" ref="AA37:AA45" si="27">IF(J37&gt;0,1,IF(J37&lt;0,0,-1))</f>
        <v>1</v>
      </c>
      <c r="AB37">
        <f t="shared" ref="AB37:AB45" si="28">IF(K37&gt;0,1,IF(K37&lt;0,0,-1))</f>
        <v>0</v>
      </c>
      <c r="AC37">
        <f t="shared" ref="AC37:AC45" si="29">IF(L37&gt;0,1,IF(L37&lt;0,0,-1))</f>
        <v>0</v>
      </c>
      <c r="AD37">
        <f t="shared" ref="AD37:AD45" si="30">IF(M37&gt;0,1,IF(M37&lt;0,0,-1))</f>
        <v>1</v>
      </c>
      <c r="AE37" s="4" t="s">
        <v>2828</v>
      </c>
      <c r="AF37" s="9" t="s">
        <v>2829</v>
      </c>
      <c r="AG37">
        <v>0</v>
      </c>
      <c r="AH37">
        <v>1</v>
      </c>
      <c r="AI37">
        <v>0</v>
      </c>
      <c r="AJ37">
        <v>1</v>
      </c>
      <c r="AK37" s="9" t="s">
        <v>2840</v>
      </c>
      <c r="AL37">
        <f t="shared" si="9"/>
        <v>0</v>
      </c>
      <c r="AM37">
        <f>IF(AND(INDIRECT(AN37)='Sample Select backend'!$C$2,INDIRECT(AO37)=1,INDIRECT(AP37)='Sample Select backend'!$F$2,INDIRECT(AQ37)=1,INDIRECT(AR37)='Sample Select backend'!$M$2),1,0)</f>
        <v>0</v>
      </c>
      <c r="AN37" t="str">
        <f>_xlfn.CONCAT('Sample Select backend'!$C$4,ROW(AN37))</f>
        <v>AE37</v>
      </c>
      <c r="AO37" s="9" t="str">
        <f>_xlfn.CONCAT('Sample Select backend'!$J$2,ROW(AO37))</f>
        <v>AJ37</v>
      </c>
      <c r="AP37" t="str">
        <f>_xlfn.CONCAT('Sample Select backend'!$F$4,ROW(AP37))</f>
        <v>AF37</v>
      </c>
      <c r="AQ37" t="str">
        <f>_xlfn.CONCAT('Sample Select backend'!$I$10,ROW(AQ37))</f>
        <v>R37</v>
      </c>
      <c r="AR37" t="str">
        <f>_xlfn.CONCAT('Sample Select backend'!$M$4,ROW(AR37))</f>
        <v>AK37</v>
      </c>
      <c r="AS37" t="str">
        <f t="shared" si="10"/>
        <v>Algeria</v>
      </c>
      <c r="AT37" s="9" t="str">
        <f t="shared" si="11"/>
        <v>Other</v>
      </c>
      <c r="AU37">
        <f t="shared" si="12"/>
        <v>1</v>
      </c>
      <c r="AV37" s="9">
        <v>1</v>
      </c>
    </row>
    <row r="38" spans="1:48" x14ac:dyDescent="0.35">
      <c r="A38" t="s">
        <v>52</v>
      </c>
      <c r="B38">
        <v>6</v>
      </c>
      <c r="C38">
        <v>27</v>
      </c>
      <c r="D38" t="s">
        <v>806</v>
      </c>
      <c r="E38">
        <v>1</v>
      </c>
      <c r="F38">
        <v>1</v>
      </c>
      <c r="G38">
        <v>1</v>
      </c>
      <c r="H38">
        <v>1</v>
      </c>
      <c r="I38">
        <v>1</v>
      </c>
      <c r="J38">
        <v>-2</v>
      </c>
      <c r="K38">
        <v>-1</v>
      </c>
      <c r="L38">
        <v>1</v>
      </c>
      <c r="M38">
        <v>1</v>
      </c>
      <c r="N38" t="s">
        <v>2651</v>
      </c>
      <c r="O38" t="s">
        <v>2804</v>
      </c>
      <c r="P38" t="s">
        <v>2810</v>
      </c>
      <c r="Q38" t="s">
        <v>2815</v>
      </c>
      <c r="R38">
        <v>0</v>
      </c>
      <c r="S38">
        <v>-5.48</v>
      </c>
      <c r="T38">
        <v>-15.74</v>
      </c>
      <c r="U38">
        <v>51.4</v>
      </c>
      <c r="V38">
        <f t="shared" si="22"/>
        <v>1</v>
      </c>
      <c r="W38">
        <f t="shared" si="23"/>
        <v>1</v>
      </c>
      <c r="X38">
        <f t="shared" si="24"/>
        <v>1</v>
      </c>
      <c r="Y38">
        <f t="shared" si="25"/>
        <v>1</v>
      </c>
      <c r="Z38">
        <f t="shared" si="26"/>
        <v>1</v>
      </c>
      <c r="AA38">
        <f t="shared" si="27"/>
        <v>0</v>
      </c>
      <c r="AB38">
        <f t="shared" si="28"/>
        <v>0</v>
      </c>
      <c r="AC38">
        <f t="shared" si="29"/>
        <v>1</v>
      </c>
      <c r="AD38">
        <f t="shared" si="30"/>
        <v>1</v>
      </c>
      <c r="AE38" s="4" t="s">
        <v>2828</v>
      </c>
      <c r="AF38" s="9" t="s">
        <v>2829</v>
      </c>
      <c r="AG38">
        <v>0</v>
      </c>
      <c r="AH38">
        <v>1</v>
      </c>
      <c r="AI38">
        <v>0</v>
      </c>
      <c r="AJ38">
        <v>1</v>
      </c>
      <c r="AK38" s="9" t="s">
        <v>2840</v>
      </c>
      <c r="AL38">
        <f t="shared" si="9"/>
        <v>0</v>
      </c>
      <c r="AM38">
        <f>IF(AND(INDIRECT(AN38)='Sample Select backend'!$C$2,INDIRECT(AO38)=1,INDIRECT(AP38)='Sample Select backend'!$F$2,INDIRECT(AQ38)=1,INDIRECT(AR38)='Sample Select backend'!$M$2),1,0)</f>
        <v>0</v>
      </c>
      <c r="AN38" t="str">
        <f>_xlfn.CONCAT('Sample Select backend'!$C$4,ROW(AN38))</f>
        <v>AE38</v>
      </c>
      <c r="AO38" s="9" t="str">
        <f>_xlfn.CONCAT('Sample Select backend'!$J$2,ROW(AO38))</f>
        <v>AJ38</v>
      </c>
      <c r="AP38" t="str">
        <f>_xlfn.CONCAT('Sample Select backend'!$F$4,ROW(AP38))</f>
        <v>AF38</v>
      </c>
      <c r="AQ38" t="str">
        <f>_xlfn.CONCAT('Sample Select backend'!$I$10,ROW(AQ38))</f>
        <v>R38</v>
      </c>
      <c r="AR38" t="str">
        <f>_xlfn.CONCAT('Sample Select backend'!$M$4,ROW(AR38))</f>
        <v>AK38</v>
      </c>
      <c r="AS38" t="str">
        <f t="shared" si="10"/>
        <v>Algeria</v>
      </c>
      <c r="AT38" s="9">
        <f t="shared" si="11"/>
        <v>27</v>
      </c>
      <c r="AU38">
        <f t="shared" si="12"/>
        <v>0</v>
      </c>
      <c r="AV38" s="9">
        <v>1</v>
      </c>
    </row>
    <row r="39" spans="1:48" x14ac:dyDescent="0.35">
      <c r="A39" t="s">
        <v>52</v>
      </c>
      <c r="B39">
        <v>2</v>
      </c>
      <c r="C39">
        <v>14</v>
      </c>
      <c r="D39" t="s">
        <v>802</v>
      </c>
      <c r="E39">
        <v>-1</v>
      </c>
      <c r="F39">
        <v>2</v>
      </c>
      <c r="G39">
        <v>2</v>
      </c>
      <c r="H39">
        <v>1</v>
      </c>
      <c r="I39">
        <v>2</v>
      </c>
      <c r="J39">
        <v>1</v>
      </c>
      <c r="K39">
        <v>1</v>
      </c>
      <c r="L39">
        <v>1</v>
      </c>
      <c r="M39">
        <v>1</v>
      </c>
      <c r="N39" t="s">
        <v>2651</v>
      </c>
      <c r="O39" t="s">
        <v>2804</v>
      </c>
      <c r="P39" t="s">
        <v>2810</v>
      </c>
      <c r="Q39" t="s">
        <v>2815</v>
      </c>
      <c r="R39">
        <v>0</v>
      </c>
      <c r="S39">
        <v>-5.48</v>
      </c>
      <c r="T39">
        <v>-15.74</v>
      </c>
      <c r="U39">
        <v>51.4</v>
      </c>
      <c r="V39">
        <f t="shared" si="22"/>
        <v>0</v>
      </c>
      <c r="W39">
        <f t="shared" si="23"/>
        <v>1</v>
      </c>
      <c r="X39">
        <f t="shared" si="24"/>
        <v>1</v>
      </c>
      <c r="Y39">
        <f t="shared" si="25"/>
        <v>1</v>
      </c>
      <c r="Z39">
        <f t="shared" si="26"/>
        <v>1</v>
      </c>
      <c r="AA39">
        <f t="shared" si="27"/>
        <v>1</v>
      </c>
      <c r="AB39">
        <f t="shared" si="28"/>
        <v>1</v>
      </c>
      <c r="AC39">
        <f t="shared" si="29"/>
        <v>1</v>
      </c>
      <c r="AD39">
        <f t="shared" si="30"/>
        <v>1</v>
      </c>
      <c r="AE39" s="4" t="s">
        <v>2828</v>
      </c>
      <c r="AF39" s="9" t="s">
        <v>2829</v>
      </c>
      <c r="AG39">
        <v>0</v>
      </c>
      <c r="AH39">
        <v>1</v>
      </c>
      <c r="AI39">
        <v>0</v>
      </c>
      <c r="AJ39">
        <v>1</v>
      </c>
      <c r="AK39" s="9" t="s">
        <v>2840</v>
      </c>
      <c r="AL39">
        <f t="shared" si="9"/>
        <v>0</v>
      </c>
      <c r="AM39">
        <f>IF(AND(INDIRECT(AN39)='Sample Select backend'!$C$2,INDIRECT(AO39)=1,INDIRECT(AP39)='Sample Select backend'!$F$2,INDIRECT(AQ39)=1,INDIRECT(AR39)='Sample Select backend'!$M$2),1,0)</f>
        <v>0</v>
      </c>
      <c r="AN39" t="str">
        <f>_xlfn.CONCAT('Sample Select backend'!$C$4,ROW(AN39))</f>
        <v>AE39</v>
      </c>
      <c r="AO39" s="9" t="str">
        <f>_xlfn.CONCAT('Sample Select backend'!$J$2,ROW(AO39))</f>
        <v>AJ39</v>
      </c>
      <c r="AP39" t="str">
        <f>_xlfn.CONCAT('Sample Select backend'!$F$4,ROW(AP39))</f>
        <v>AF39</v>
      </c>
      <c r="AQ39" t="str">
        <f>_xlfn.CONCAT('Sample Select backend'!$I$10,ROW(AQ39))</f>
        <v>R39</v>
      </c>
      <c r="AR39" t="str">
        <f>_xlfn.CONCAT('Sample Select backend'!$M$4,ROW(AR39))</f>
        <v>AK39</v>
      </c>
      <c r="AS39" t="str">
        <f t="shared" si="10"/>
        <v>Algeria</v>
      </c>
      <c r="AT39" s="9">
        <f t="shared" si="11"/>
        <v>14</v>
      </c>
      <c r="AU39">
        <f t="shared" si="12"/>
        <v>0</v>
      </c>
      <c r="AV39" s="9">
        <v>1</v>
      </c>
    </row>
    <row r="40" spans="1:48" x14ac:dyDescent="0.35">
      <c r="A40" t="s">
        <v>52</v>
      </c>
      <c r="B40">
        <v>2</v>
      </c>
      <c r="C40">
        <v>14</v>
      </c>
      <c r="D40" t="s">
        <v>804</v>
      </c>
      <c r="E40">
        <v>-2</v>
      </c>
      <c r="F40">
        <v>2</v>
      </c>
      <c r="G40">
        <v>2</v>
      </c>
      <c r="H40">
        <v>1</v>
      </c>
      <c r="I40">
        <v>2</v>
      </c>
      <c r="J40">
        <v>1</v>
      </c>
      <c r="K40">
        <v>1</v>
      </c>
      <c r="L40">
        <v>1</v>
      </c>
      <c r="M40">
        <v>1</v>
      </c>
      <c r="N40" t="s">
        <v>2651</v>
      </c>
      <c r="O40" t="s">
        <v>2804</v>
      </c>
      <c r="P40" t="s">
        <v>2810</v>
      </c>
      <c r="Q40" t="s">
        <v>2815</v>
      </c>
      <c r="R40">
        <v>0</v>
      </c>
      <c r="S40">
        <v>-5.48</v>
      </c>
      <c r="T40">
        <v>-15.74</v>
      </c>
      <c r="U40">
        <v>51.4</v>
      </c>
      <c r="V40">
        <f t="shared" si="22"/>
        <v>0</v>
      </c>
      <c r="W40">
        <f t="shared" si="23"/>
        <v>1</v>
      </c>
      <c r="X40">
        <f t="shared" si="24"/>
        <v>1</v>
      </c>
      <c r="Y40">
        <f t="shared" si="25"/>
        <v>1</v>
      </c>
      <c r="Z40">
        <f t="shared" si="26"/>
        <v>1</v>
      </c>
      <c r="AA40">
        <f t="shared" si="27"/>
        <v>1</v>
      </c>
      <c r="AB40">
        <f t="shared" si="28"/>
        <v>1</v>
      </c>
      <c r="AC40">
        <f t="shared" si="29"/>
        <v>1</v>
      </c>
      <c r="AD40">
        <f t="shared" si="30"/>
        <v>1</v>
      </c>
      <c r="AE40" s="4" t="s">
        <v>2828</v>
      </c>
      <c r="AF40" s="9" t="s">
        <v>2829</v>
      </c>
      <c r="AG40">
        <v>0</v>
      </c>
      <c r="AH40">
        <v>1</v>
      </c>
      <c r="AI40">
        <v>0</v>
      </c>
      <c r="AJ40">
        <v>1</v>
      </c>
      <c r="AK40" s="9" t="s">
        <v>2840</v>
      </c>
      <c r="AL40">
        <f t="shared" si="9"/>
        <v>0</v>
      </c>
      <c r="AM40">
        <f>IF(AND(INDIRECT(AN40)='Sample Select backend'!$C$2,INDIRECT(AO40)=1,INDIRECT(AP40)='Sample Select backend'!$F$2,INDIRECT(AQ40)=1,INDIRECT(AR40)='Sample Select backend'!$M$2),1,0)</f>
        <v>0</v>
      </c>
      <c r="AN40" t="str">
        <f>_xlfn.CONCAT('Sample Select backend'!$C$4,ROW(AN40))</f>
        <v>AE40</v>
      </c>
      <c r="AO40" s="9" t="str">
        <f>_xlfn.CONCAT('Sample Select backend'!$J$2,ROW(AO40))</f>
        <v>AJ40</v>
      </c>
      <c r="AP40" t="str">
        <f>_xlfn.CONCAT('Sample Select backend'!$F$4,ROW(AP40))</f>
        <v>AF40</v>
      </c>
      <c r="AQ40" t="str">
        <f>_xlfn.CONCAT('Sample Select backend'!$I$10,ROW(AQ40))</f>
        <v>R40</v>
      </c>
      <c r="AR40" t="str">
        <f>_xlfn.CONCAT('Sample Select backend'!$M$4,ROW(AR40))</f>
        <v>AK40</v>
      </c>
      <c r="AS40" t="str">
        <f t="shared" si="10"/>
        <v>Algeria</v>
      </c>
      <c r="AT40" s="9">
        <f t="shared" si="11"/>
        <v>14</v>
      </c>
      <c r="AU40">
        <f t="shared" si="12"/>
        <v>0</v>
      </c>
      <c r="AV40" s="9">
        <v>1</v>
      </c>
    </row>
    <row r="41" spans="1:48" x14ac:dyDescent="0.35">
      <c r="A41" t="s">
        <v>52</v>
      </c>
      <c r="B41">
        <v>6</v>
      </c>
      <c r="C41">
        <v>28</v>
      </c>
      <c r="D41" t="s">
        <v>801</v>
      </c>
      <c r="E41">
        <v>2</v>
      </c>
      <c r="F41">
        <v>1</v>
      </c>
      <c r="G41">
        <v>1</v>
      </c>
      <c r="H41">
        <v>-1</v>
      </c>
      <c r="I41">
        <v>1</v>
      </c>
      <c r="J41">
        <v>1</v>
      </c>
      <c r="K41">
        <v>1</v>
      </c>
      <c r="L41">
        <v>2</v>
      </c>
      <c r="M41">
        <v>-2</v>
      </c>
      <c r="N41" t="s">
        <v>2651</v>
      </c>
      <c r="O41" t="s">
        <v>2804</v>
      </c>
      <c r="P41" t="s">
        <v>2810</v>
      </c>
      <c r="Q41" t="s">
        <v>2815</v>
      </c>
      <c r="R41">
        <v>0</v>
      </c>
      <c r="S41">
        <v>-5.48</v>
      </c>
      <c r="T41">
        <v>-15.74</v>
      </c>
      <c r="U41">
        <v>51.4</v>
      </c>
      <c r="V41">
        <f t="shared" si="22"/>
        <v>1</v>
      </c>
      <c r="W41">
        <f t="shared" si="23"/>
        <v>1</v>
      </c>
      <c r="X41">
        <f t="shared" si="24"/>
        <v>1</v>
      </c>
      <c r="Y41">
        <f t="shared" si="25"/>
        <v>0</v>
      </c>
      <c r="Z41">
        <f t="shared" si="26"/>
        <v>1</v>
      </c>
      <c r="AA41">
        <f t="shared" si="27"/>
        <v>1</v>
      </c>
      <c r="AB41">
        <f t="shared" si="28"/>
        <v>1</v>
      </c>
      <c r="AC41">
        <f t="shared" si="29"/>
        <v>1</v>
      </c>
      <c r="AD41">
        <f t="shared" si="30"/>
        <v>0</v>
      </c>
      <c r="AE41" s="4" t="s">
        <v>2828</v>
      </c>
      <c r="AF41" s="9" t="s">
        <v>2829</v>
      </c>
      <c r="AG41">
        <v>0</v>
      </c>
      <c r="AH41">
        <v>1</v>
      </c>
      <c r="AI41">
        <v>0</v>
      </c>
      <c r="AJ41">
        <v>1</v>
      </c>
      <c r="AK41" s="9" t="s">
        <v>2840</v>
      </c>
      <c r="AL41">
        <f t="shared" si="9"/>
        <v>0</v>
      </c>
      <c r="AM41">
        <f>IF(AND(INDIRECT(AN41)='Sample Select backend'!$C$2,INDIRECT(AO41)=1,INDIRECT(AP41)='Sample Select backend'!$F$2,INDIRECT(AQ41)=1,INDIRECT(AR41)='Sample Select backend'!$M$2),1,0)</f>
        <v>0</v>
      </c>
      <c r="AN41" t="str">
        <f>_xlfn.CONCAT('Sample Select backend'!$C$4,ROW(AN41))</f>
        <v>AE41</v>
      </c>
      <c r="AO41" s="9" t="str">
        <f>_xlfn.CONCAT('Sample Select backend'!$J$2,ROW(AO41))</f>
        <v>AJ41</v>
      </c>
      <c r="AP41" t="str">
        <f>_xlfn.CONCAT('Sample Select backend'!$F$4,ROW(AP41))</f>
        <v>AF41</v>
      </c>
      <c r="AQ41" t="str">
        <f>_xlfn.CONCAT('Sample Select backend'!$I$10,ROW(AQ41))</f>
        <v>R41</v>
      </c>
      <c r="AR41" t="str">
        <f>_xlfn.CONCAT('Sample Select backend'!$M$4,ROW(AR41))</f>
        <v>AK41</v>
      </c>
      <c r="AS41" t="str">
        <f t="shared" si="10"/>
        <v>Algeria</v>
      </c>
      <c r="AT41" s="9">
        <f t="shared" si="11"/>
        <v>28</v>
      </c>
      <c r="AU41">
        <f t="shared" si="12"/>
        <v>0</v>
      </c>
      <c r="AV41" s="9">
        <v>1</v>
      </c>
    </row>
    <row r="42" spans="1:48" x14ac:dyDescent="0.35">
      <c r="A42" t="s">
        <v>52</v>
      </c>
      <c r="B42">
        <v>1</v>
      </c>
      <c r="C42">
        <v>5</v>
      </c>
      <c r="D42" t="s">
        <v>798</v>
      </c>
      <c r="E42">
        <v>-1</v>
      </c>
      <c r="F42">
        <v>2</v>
      </c>
      <c r="G42">
        <v>2</v>
      </c>
      <c r="H42">
        <v>1</v>
      </c>
      <c r="I42">
        <v>2</v>
      </c>
      <c r="J42">
        <v>1</v>
      </c>
      <c r="K42">
        <v>1</v>
      </c>
      <c r="L42">
        <v>1</v>
      </c>
      <c r="M42">
        <v>1</v>
      </c>
      <c r="N42" t="s">
        <v>2651</v>
      </c>
      <c r="O42" t="s">
        <v>2804</v>
      </c>
      <c r="P42" t="s">
        <v>2810</v>
      </c>
      <c r="Q42" t="s">
        <v>2815</v>
      </c>
      <c r="R42">
        <v>0</v>
      </c>
      <c r="S42">
        <v>-5.48</v>
      </c>
      <c r="T42">
        <v>-15.74</v>
      </c>
      <c r="U42">
        <v>51.4</v>
      </c>
      <c r="V42">
        <f t="shared" si="22"/>
        <v>0</v>
      </c>
      <c r="W42">
        <f t="shared" si="23"/>
        <v>1</v>
      </c>
      <c r="X42">
        <f t="shared" si="24"/>
        <v>1</v>
      </c>
      <c r="Y42">
        <f t="shared" si="25"/>
        <v>1</v>
      </c>
      <c r="Z42">
        <f t="shared" si="26"/>
        <v>1</v>
      </c>
      <c r="AA42">
        <f t="shared" si="27"/>
        <v>1</v>
      </c>
      <c r="AB42">
        <f t="shared" si="28"/>
        <v>1</v>
      </c>
      <c r="AC42">
        <f t="shared" si="29"/>
        <v>1</v>
      </c>
      <c r="AD42">
        <f t="shared" si="30"/>
        <v>1</v>
      </c>
      <c r="AE42" s="4" t="s">
        <v>2828</v>
      </c>
      <c r="AF42" s="9" t="s">
        <v>2829</v>
      </c>
      <c r="AG42">
        <v>0</v>
      </c>
      <c r="AH42">
        <v>1</v>
      </c>
      <c r="AI42">
        <v>0</v>
      </c>
      <c r="AJ42">
        <v>1</v>
      </c>
      <c r="AK42" s="9" t="s">
        <v>2840</v>
      </c>
      <c r="AL42">
        <f t="shared" si="9"/>
        <v>0</v>
      </c>
      <c r="AM42">
        <f>IF(AND(INDIRECT(AN42)='Sample Select backend'!$C$2,INDIRECT(AO42)=1,INDIRECT(AP42)='Sample Select backend'!$F$2,INDIRECT(AQ42)=1,INDIRECT(AR42)='Sample Select backend'!$M$2),1,0)</f>
        <v>0</v>
      </c>
      <c r="AN42" t="str">
        <f>_xlfn.CONCAT('Sample Select backend'!$C$4,ROW(AN42))</f>
        <v>AE42</v>
      </c>
      <c r="AO42" s="9" t="str">
        <f>_xlfn.CONCAT('Sample Select backend'!$J$2,ROW(AO42))</f>
        <v>AJ42</v>
      </c>
      <c r="AP42" t="str">
        <f>_xlfn.CONCAT('Sample Select backend'!$F$4,ROW(AP42))</f>
        <v>AF42</v>
      </c>
      <c r="AQ42" t="str">
        <f>_xlfn.CONCAT('Sample Select backend'!$I$10,ROW(AQ42))</f>
        <v>R42</v>
      </c>
      <c r="AR42" t="str">
        <f>_xlfn.CONCAT('Sample Select backend'!$M$4,ROW(AR42))</f>
        <v>AK42</v>
      </c>
      <c r="AS42" t="str">
        <f t="shared" si="10"/>
        <v>Algeria</v>
      </c>
      <c r="AT42" s="9">
        <f t="shared" si="11"/>
        <v>5</v>
      </c>
      <c r="AU42">
        <f t="shared" si="12"/>
        <v>0</v>
      </c>
      <c r="AV42" s="9">
        <v>1</v>
      </c>
    </row>
    <row r="43" spans="1:48" x14ac:dyDescent="0.35">
      <c r="A43" t="s">
        <v>52</v>
      </c>
      <c r="B43">
        <v>1</v>
      </c>
      <c r="C43">
        <v>6</v>
      </c>
      <c r="D43" t="s">
        <v>800</v>
      </c>
      <c r="E43">
        <v>-2</v>
      </c>
      <c r="F43">
        <v>2</v>
      </c>
      <c r="G43">
        <v>2</v>
      </c>
      <c r="H43">
        <v>1</v>
      </c>
      <c r="I43">
        <v>2</v>
      </c>
      <c r="J43">
        <v>1</v>
      </c>
      <c r="K43">
        <v>1</v>
      </c>
      <c r="L43">
        <v>1</v>
      </c>
      <c r="M43">
        <v>1</v>
      </c>
      <c r="N43" t="s">
        <v>2651</v>
      </c>
      <c r="O43" t="s">
        <v>2804</v>
      </c>
      <c r="P43" t="s">
        <v>2810</v>
      </c>
      <c r="Q43" t="s">
        <v>2815</v>
      </c>
      <c r="R43">
        <v>0</v>
      </c>
      <c r="S43">
        <v>-5.48</v>
      </c>
      <c r="T43">
        <v>-15.74</v>
      </c>
      <c r="U43">
        <v>51.4</v>
      </c>
      <c r="V43">
        <f t="shared" si="22"/>
        <v>0</v>
      </c>
      <c r="W43">
        <f t="shared" si="23"/>
        <v>1</v>
      </c>
      <c r="X43">
        <f t="shared" si="24"/>
        <v>1</v>
      </c>
      <c r="Y43">
        <f t="shared" si="25"/>
        <v>1</v>
      </c>
      <c r="Z43">
        <f t="shared" si="26"/>
        <v>1</v>
      </c>
      <c r="AA43">
        <f t="shared" si="27"/>
        <v>1</v>
      </c>
      <c r="AB43">
        <f t="shared" si="28"/>
        <v>1</v>
      </c>
      <c r="AC43">
        <f t="shared" si="29"/>
        <v>1</v>
      </c>
      <c r="AD43">
        <f t="shared" si="30"/>
        <v>1</v>
      </c>
      <c r="AE43" s="4" t="s">
        <v>2828</v>
      </c>
      <c r="AF43" s="9" t="s">
        <v>2829</v>
      </c>
      <c r="AG43">
        <v>0</v>
      </c>
      <c r="AH43">
        <v>1</v>
      </c>
      <c r="AI43">
        <v>0</v>
      </c>
      <c r="AJ43">
        <v>1</v>
      </c>
      <c r="AK43" s="9" t="s">
        <v>2840</v>
      </c>
      <c r="AL43">
        <f t="shared" si="9"/>
        <v>0</v>
      </c>
      <c r="AM43">
        <f>IF(AND(INDIRECT(AN43)='Sample Select backend'!$C$2,INDIRECT(AO43)=1,INDIRECT(AP43)='Sample Select backend'!$F$2,INDIRECT(AQ43)=1,INDIRECT(AR43)='Sample Select backend'!$M$2),1,0)</f>
        <v>0</v>
      </c>
      <c r="AN43" t="str">
        <f>_xlfn.CONCAT('Sample Select backend'!$C$4,ROW(AN43))</f>
        <v>AE43</v>
      </c>
      <c r="AO43" s="9" t="str">
        <f>_xlfn.CONCAT('Sample Select backend'!$J$2,ROW(AO43))</f>
        <v>AJ43</v>
      </c>
      <c r="AP43" t="str">
        <f>_xlfn.CONCAT('Sample Select backend'!$F$4,ROW(AP43))</f>
        <v>AF43</v>
      </c>
      <c r="AQ43" t="str">
        <f>_xlfn.CONCAT('Sample Select backend'!$I$10,ROW(AQ43))</f>
        <v>R43</v>
      </c>
      <c r="AR43" t="str">
        <f>_xlfn.CONCAT('Sample Select backend'!$M$4,ROW(AR43))</f>
        <v>AK43</v>
      </c>
      <c r="AS43" t="str">
        <f t="shared" si="10"/>
        <v>Algeria</v>
      </c>
      <c r="AT43" s="9">
        <f t="shared" si="11"/>
        <v>6</v>
      </c>
      <c r="AU43">
        <f t="shared" si="12"/>
        <v>0</v>
      </c>
      <c r="AV43" s="9">
        <v>1</v>
      </c>
    </row>
    <row r="44" spans="1:48" x14ac:dyDescent="0.35">
      <c r="A44" t="s">
        <v>52</v>
      </c>
      <c r="B44">
        <v>6</v>
      </c>
      <c r="C44">
        <v>27</v>
      </c>
      <c r="D44" t="s">
        <v>803</v>
      </c>
      <c r="E44">
        <v>2</v>
      </c>
      <c r="F44">
        <v>1</v>
      </c>
      <c r="G44">
        <v>1</v>
      </c>
      <c r="H44">
        <v>-1</v>
      </c>
      <c r="I44">
        <v>2</v>
      </c>
      <c r="J44">
        <v>-2</v>
      </c>
      <c r="K44">
        <v>-1</v>
      </c>
      <c r="L44">
        <v>1</v>
      </c>
      <c r="M44">
        <v>1</v>
      </c>
      <c r="N44" t="s">
        <v>2651</v>
      </c>
      <c r="O44" t="s">
        <v>2804</v>
      </c>
      <c r="P44" t="s">
        <v>2810</v>
      </c>
      <c r="Q44" t="s">
        <v>2815</v>
      </c>
      <c r="R44">
        <v>0</v>
      </c>
      <c r="S44">
        <v>-5.48</v>
      </c>
      <c r="T44">
        <v>-15.74</v>
      </c>
      <c r="U44">
        <v>51.4</v>
      </c>
      <c r="V44">
        <f t="shared" si="22"/>
        <v>1</v>
      </c>
      <c r="W44">
        <f t="shared" si="23"/>
        <v>1</v>
      </c>
      <c r="X44">
        <f t="shared" si="24"/>
        <v>1</v>
      </c>
      <c r="Y44">
        <f t="shared" si="25"/>
        <v>0</v>
      </c>
      <c r="Z44">
        <f t="shared" si="26"/>
        <v>1</v>
      </c>
      <c r="AA44">
        <f t="shared" si="27"/>
        <v>0</v>
      </c>
      <c r="AB44">
        <f t="shared" si="28"/>
        <v>0</v>
      </c>
      <c r="AC44">
        <f t="shared" si="29"/>
        <v>1</v>
      </c>
      <c r="AD44">
        <f t="shared" si="30"/>
        <v>1</v>
      </c>
      <c r="AE44" s="4" t="s">
        <v>2828</v>
      </c>
      <c r="AF44" s="9" t="s">
        <v>2829</v>
      </c>
      <c r="AG44">
        <v>0</v>
      </c>
      <c r="AH44">
        <v>1</v>
      </c>
      <c r="AI44">
        <v>0</v>
      </c>
      <c r="AJ44">
        <v>1</v>
      </c>
      <c r="AK44" s="9" t="s">
        <v>2840</v>
      </c>
      <c r="AL44">
        <f t="shared" si="9"/>
        <v>0</v>
      </c>
      <c r="AM44">
        <f>IF(AND(INDIRECT(AN44)='Sample Select backend'!$C$2,INDIRECT(AO44)=1,INDIRECT(AP44)='Sample Select backend'!$F$2,INDIRECT(AQ44)=1,INDIRECT(AR44)='Sample Select backend'!$M$2),1,0)</f>
        <v>0</v>
      </c>
      <c r="AN44" t="str">
        <f>_xlfn.CONCAT('Sample Select backend'!$C$4,ROW(AN44))</f>
        <v>AE44</v>
      </c>
      <c r="AO44" s="9" t="str">
        <f>_xlfn.CONCAT('Sample Select backend'!$J$2,ROW(AO44))</f>
        <v>AJ44</v>
      </c>
      <c r="AP44" t="str">
        <f>_xlfn.CONCAT('Sample Select backend'!$F$4,ROW(AP44))</f>
        <v>AF44</v>
      </c>
      <c r="AQ44" t="str">
        <f>_xlfn.CONCAT('Sample Select backend'!$I$10,ROW(AQ44))</f>
        <v>R44</v>
      </c>
      <c r="AR44" t="str">
        <f>_xlfn.CONCAT('Sample Select backend'!$M$4,ROW(AR44))</f>
        <v>AK44</v>
      </c>
      <c r="AS44" t="str">
        <f t="shared" si="10"/>
        <v>Algeria</v>
      </c>
      <c r="AT44" s="9">
        <f t="shared" si="11"/>
        <v>27</v>
      </c>
      <c r="AU44">
        <f t="shared" si="12"/>
        <v>0</v>
      </c>
      <c r="AV44" s="9">
        <v>1</v>
      </c>
    </row>
    <row r="45" spans="1:48" x14ac:dyDescent="0.35">
      <c r="A45" t="s">
        <v>52</v>
      </c>
      <c r="B45">
        <v>6</v>
      </c>
      <c r="C45">
        <v>29</v>
      </c>
      <c r="D45" t="s">
        <v>805</v>
      </c>
      <c r="E45">
        <v>1</v>
      </c>
      <c r="F45">
        <v>1</v>
      </c>
      <c r="H45">
        <v>-1</v>
      </c>
      <c r="I45">
        <v>-2</v>
      </c>
      <c r="J45">
        <v>2</v>
      </c>
      <c r="K45">
        <v>1</v>
      </c>
      <c r="L45">
        <v>-1</v>
      </c>
      <c r="M45">
        <v>1</v>
      </c>
      <c r="N45" t="s">
        <v>2651</v>
      </c>
      <c r="O45" t="s">
        <v>2804</v>
      </c>
      <c r="P45" t="s">
        <v>2810</v>
      </c>
      <c r="Q45" t="s">
        <v>2815</v>
      </c>
      <c r="R45">
        <v>0</v>
      </c>
      <c r="S45">
        <v>-5.48</v>
      </c>
      <c r="T45">
        <v>-15.74</v>
      </c>
      <c r="U45">
        <v>51.4</v>
      </c>
      <c r="V45">
        <f t="shared" si="22"/>
        <v>1</v>
      </c>
      <c r="W45">
        <f t="shared" si="23"/>
        <v>1</v>
      </c>
      <c r="X45">
        <f t="shared" si="24"/>
        <v>-1</v>
      </c>
      <c r="Y45">
        <f t="shared" si="25"/>
        <v>0</v>
      </c>
      <c r="Z45">
        <f t="shared" si="26"/>
        <v>0</v>
      </c>
      <c r="AA45">
        <f t="shared" si="27"/>
        <v>1</v>
      </c>
      <c r="AB45">
        <f t="shared" si="28"/>
        <v>1</v>
      </c>
      <c r="AC45">
        <f t="shared" si="29"/>
        <v>0</v>
      </c>
      <c r="AD45">
        <f t="shared" si="30"/>
        <v>1</v>
      </c>
      <c r="AE45" s="4" t="s">
        <v>2828</v>
      </c>
      <c r="AF45" s="9" t="s">
        <v>2829</v>
      </c>
      <c r="AG45">
        <v>0</v>
      </c>
      <c r="AH45">
        <v>1</v>
      </c>
      <c r="AI45">
        <v>0</v>
      </c>
      <c r="AJ45">
        <v>1</v>
      </c>
      <c r="AK45" s="9" t="s">
        <v>2840</v>
      </c>
      <c r="AL45">
        <f t="shared" si="9"/>
        <v>0</v>
      </c>
      <c r="AM45">
        <f>IF(AND(INDIRECT(AN45)='Sample Select backend'!$C$2,INDIRECT(AO45)=1,INDIRECT(AP45)='Sample Select backend'!$F$2,INDIRECT(AQ45)=1,INDIRECT(AR45)='Sample Select backend'!$M$2),1,0)</f>
        <v>0</v>
      </c>
      <c r="AN45" t="str">
        <f>_xlfn.CONCAT('Sample Select backend'!$C$4,ROW(AN45))</f>
        <v>AE45</v>
      </c>
      <c r="AO45" s="9" t="str">
        <f>_xlfn.CONCAT('Sample Select backend'!$J$2,ROW(AO45))</f>
        <v>AJ45</v>
      </c>
      <c r="AP45" t="str">
        <f>_xlfn.CONCAT('Sample Select backend'!$F$4,ROW(AP45))</f>
        <v>AF45</v>
      </c>
      <c r="AQ45" t="str">
        <f>_xlfn.CONCAT('Sample Select backend'!$I$10,ROW(AQ45))</f>
        <v>R45</v>
      </c>
      <c r="AR45" t="str">
        <f>_xlfn.CONCAT('Sample Select backend'!$M$4,ROW(AR45))</f>
        <v>AK45</v>
      </c>
      <c r="AS45" t="str">
        <f t="shared" si="10"/>
        <v>Algeria</v>
      </c>
      <c r="AT45" s="9">
        <f t="shared" si="11"/>
        <v>29</v>
      </c>
      <c r="AU45">
        <f t="shared" si="12"/>
        <v>0</v>
      </c>
      <c r="AV45" s="9">
        <v>1</v>
      </c>
    </row>
    <row r="46" spans="1:48" x14ac:dyDescent="0.35">
      <c r="A46" s="24" t="s">
        <v>52</v>
      </c>
      <c r="B46" s="24">
        <v>5</v>
      </c>
      <c r="C46" s="24" t="s">
        <v>204</v>
      </c>
      <c r="D46" s="24" t="s">
        <v>3047</v>
      </c>
      <c r="E46" s="24"/>
      <c r="O46" t="s">
        <v>2804</v>
      </c>
      <c r="P46" t="s">
        <v>2810</v>
      </c>
      <c r="Q46" t="s">
        <v>2815</v>
      </c>
      <c r="R46">
        <v>0</v>
      </c>
      <c r="S46">
        <v>-5.48</v>
      </c>
      <c r="T46">
        <v>-15.74</v>
      </c>
      <c r="U46">
        <v>51.4</v>
      </c>
      <c r="V46">
        <v>-1</v>
      </c>
      <c r="W46">
        <v>-1</v>
      </c>
      <c r="X46">
        <v>-1</v>
      </c>
      <c r="Y46">
        <v>-1</v>
      </c>
      <c r="Z46">
        <v>-1</v>
      </c>
      <c r="AA46">
        <v>-1</v>
      </c>
      <c r="AB46">
        <v>-1</v>
      </c>
      <c r="AC46">
        <v>-1</v>
      </c>
      <c r="AD46">
        <v>-1</v>
      </c>
      <c r="AE46" s="4" t="s">
        <v>2828</v>
      </c>
      <c r="AF46" s="9" t="s">
        <v>2829</v>
      </c>
      <c r="AG46">
        <v>0</v>
      </c>
      <c r="AH46">
        <v>1</v>
      </c>
      <c r="AI46">
        <v>0</v>
      </c>
      <c r="AJ46">
        <v>1</v>
      </c>
      <c r="AK46" s="9" t="s">
        <v>2840</v>
      </c>
      <c r="AL46">
        <f t="shared" si="9"/>
        <v>0</v>
      </c>
      <c r="AM46">
        <f>IF(AND(INDIRECT(AN46)='Sample Select backend'!$C$2,INDIRECT(AO46)=1,INDIRECT(AP46)='Sample Select backend'!$F$2,INDIRECT(AQ46)=1,INDIRECT(AR46)='Sample Select backend'!$M$2),1,0)</f>
        <v>0</v>
      </c>
      <c r="AN46" t="str">
        <f>_xlfn.CONCAT('Sample Select backend'!$C$4,ROW(AN46))</f>
        <v>AE46</v>
      </c>
      <c r="AO46" s="9" t="str">
        <f>_xlfn.CONCAT('Sample Select backend'!$J$2,ROW(AO46))</f>
        <v>AJ46</v>
      </c>
      <c r="AP46" t="str">
        <f>_xlfn.CONCAT('Sample Select backend'!$F$4,ROW(AP46))</f>
        <v>AF46</v>
      </c>
      <c r="AQ46" t="str">
        <f>_xlfn.CONCAT('Sample Select backend'!$I$10,ROW(AQ46))</f>
        <v>R46</v>
      </c>
      <c r="AR46" t="str">
        <f>_xlfn.CONCAT('Sample Select backend'!$M$4,ROW(AR46))</f>
        <v>AK46</v>
      </c>
      <c r="AS46" t="str">
        <f t="shared" si="10"/>
        <v>Algeria</v>
      </c>
      <c r="AT46" s="9" t="str">
        <f t="shared" si="11"/>
        <v>General</v>
      </c>
      <c r="AU46">
        <f t="shared" si="12"/>
        <v>0</v>
      </c>
      <c r="AV46" s="9">
        <v>0</v>
      </c>
    </row>
    <row r="47" spans="1:48" x14ac:dyDescent="0.35">
      <c r="A47" s="24" t="s">
        <v>52</v>
      </c>
      <c r="B47" s="24">
        <v>5</v>
      </c>
      <c r="C47" s="24" t="s">
        <v>204</v>
      </c>
      <c r="D47" s="24" t="s">
        <v>3048</v>
      </c>
      <c r="E47" s="24"/>
      <c r="O47" t="s">
        <v>2804</v>
      </c>
      <c r="P47" t="s">
        <v>2810</v>
      </c>
      <c r="Q47" t="s">
        <v>2815</v>
      </c>
      <c r="R47">
        <v>0</v>
      </c>
      <c r="S47">
        <v>-5.48</v>
      </c>
      <c r="T47">
        <v>-15.74</v>
      </c>
      <c r="U47">
        <v>51.4</v>
      </c>
      <c r="V47">
        <v>-1</v>
      </c>
      <c r="W47">
        <v>-1</v>
      </c>
      <c r="X47">
        <v>-1</v>
      </c>
      <c r="Y47">
        <v>-1</v>
      </c>
      <c r="Z47">
        <v>-1</v>
      </c>
      <c r="AA47">
        <v>-1</v>
      </c>
      <c r="AB47">
        <v>-1</v>
      </c>
      <c r="AC47">
        <v>-1</v>
      </c>
      <c r="AD47">
        <v>-1</v>
      </c>
      <c r="AE47" s="4" t="s">
        <v>2828</v>
      </c>
      <c r="AF47" s="9" t="s">
        <v>2829</v>
      </c>
      <c r="AG47">
        <v>0</v>
      </c>
      <c r="AH47">
        <v>1</v>
      </c>
      <c r="AI47">
        <v>0</v>
      </c>
      <c r="AJ47">
        <v>1</v>
      </c>
      <c r="AK47" s="9" t="s">
        <v>2840</v>
      </c>
      <c r="AL47">
        <f t="shared" si="9"/>
        <v>0</v>
      </c>
      <c r="AM47">
        <f>IF(AND(INDIRECT(AN47)='Sample Select backend'!$C$2,INDIRECT(AO47)=1,INDIRECT(AP47)='Sample Select backend'!$F$2,INDIRECT(AQ47)=1,INDIRECT(AR47)='Sample Select backend'!$M$2),1,0)</f>
        <v>0</v>
      </c>
      <c r="AN47" t="str">
        <f>_xlfn.CONCAT('Sample Select backend'!$C$4,ROW(AN47))</f>
        <v>AE47</v>
      </c>
      <c r="AO47" s="9" t="str">
        <f>_xlfn.CONCAT('Sample Select backend'!$J$2,ROW(AO47))</f>
        <v>AJ47</v>
      </c>
      <c r="AP47" t="str">
        <f>_xlfn.CONCAT('Sample Select backend'!$F$4,ROW(AP47))</f>
        <v>AF47</v>
      </c>
      <c r="AQ47" t="str">
        <f>_xlfn.CONCAT('Sample Select backend'!$I$10,ROW(AQ47))</f>
        <v>R47</v>
      </c>
      <c r="AR47" t="str">
        <f>_xlfn.CONCAT('Sample Select backend'!$M$4,ROW(AR47))</f>
        <v>AK47</v>
      </c>
      <c r="AS47" t="str">
        <f t="shared" si="10"/>
        <v>Algeria</v>
      </c>
      <c r="AT47" s="9" t="str">
        <f t="shared" si="11"/>
        <v>General</v>
      </c>
      <c r="AU47">
        <f t="shared" si="12"/>
        <v>0</v>
      </c>
      <c r="AV47" s="9">
        <v>0</v>
      </c>
    </row>
    <row r="48" spans="1:48" x14ac:dyDescent="0.35">
      <c r="A48" s="24" t="s">
        <v>52</v>
      </c>
      <c r="B48" s="24">
        <v>5</v>
      </c>
      <c r="C48" s="24" t="s">
        <v>204</v>
      </c>
      <c r="D48" s="24" t="s">
        <v>3049</v>
      </c>
      <c r="E48" s="24"/>
      <c r="O48" t="s">
        <v>2804</v>
      </c>
      <c r="P48" t="s">
        <v>2810</v>
      </c>
      <c r="Q48" t="s">
        <v>2815</v>
      </c>
      <c r="R48">
        <v>0</v>
      </c>
      <c r="S48">
        <v>-5.48</v>
      </c>
      <c r="T48">
        <v>-15.74</v>
      </c>
      <c r="U48">
        <v>51.4</v>
      </c>
      <c r="V48">
        <v>-1</v>
      </c>
      <c r="W48">
        <v>-1</v>
      </c>
      <c r="X48">
        <v>-1</v>
      </c>
      <c r="Y48">
        <v>-1</v>
      </c>
      <c r="Z48">
        <v>-1</v>
      </c>
      <c r="AA48">
        <v>-1</v>
      </c>
      <c r="AB48">
        <v>-1</v>
      </c>
      <c r="AC48">
        <v>-1</v>
      </c>
      <c r="AD48">
        <v>-1</v>
      </c>
      <c r="AE48" s="4" t="s">
        <v>2828</v>
      </c>
      <c r="AF48" s="9" t="s">
        <v>2829</v>
      </c>
      <c r="AG48">
        <v>0</v>
      </c>
      <c r="AH48">
        <v>1</v>
      </c>
      <c r="AI48">
        <v>0</v>
      </c>
      <c r="AJ48">
        <v>1</v>
      </c>
      <c r="AK48" s="9" t="s">
        <v>2840</v>
      </c>
      <c r="AL48">
        <f t="shared" si="9"/>
        <v>0</v>
      </c>
      <c r="AM48">
        <f>IF(AND(INDIRECT(AN48)='Sample Select backend'!$C$2,INDIRECT(AO48)=1,INDIRECT(AP48)='Sample Select backend'!$F$2,INDIRECT(AQ48)=1,INDIRECT(AR48)='Sample Select backend'!$M$2),1,0)</f>
        <v>0</v>
      </c>
      <c r="AN48" t="str">
        <f>_xlfn.CONCAT('Sample Select backend'!$C$4,ROW(AN48))</f>
        <v>AE48</v>
      </c>
      <c r="AO48" s="9" t="str">
        <f>_xlfn.CONCAT('Sample Select backend'!$J$2,ROW(AO48))</f>
        <v>AJ48</v>
      </c>
      <c r="AP48" t="str">
        <f>_xlfn.CONCAT('Sample Select backend'!$F$4,ROW(AP48))</f>
        <v>AF48</v>
      </c>
      <c r="AQ48" t="str">
        <f>_xlfn.CONCAT('Sample Select backend'!$I$10,ROW(AQ48))</f>
        <v>R48</v>
      </c>
      <c r="AR48" t="str">
        <f>_xlfn.CONCAT('Sample Select backend'!$M$4,ROW(AR48))</f>
        <v>AK48</v>
      </c>
      <c r="AS48" t="str">
        <f t="shared" si="10"/>
        <v>Algeria</v>
      </c>
      <c r="AT48" s="9" t="str">
        <f t="shared" si="11"/>
        <v>General</v>
      </c>
      <c r="AU48">
        <f t="shared" si="12"/>
        <v>0</v>
      </c>
      <c r="AV48" s="9">
        <v>0</v>
      </c>
    </row>
    <row r="49" spans="1:48" x14ac:dyDescent="0.35">
      <c r="A49" s="24" t="s">
        <v>52</v>
      </c>
      <c r="B49" s="24">
        <v>6</v>
      </c>
      <c r="C49" s="24">
        <v>26</v>
      </c>
      <c r="D49" s="24" t="s">
        <v>3050</v>
      </c>
      <c r="E49" s="24"/>
      <c r="O49" t="s">
        <v>2804</v>
      </c>
      <c r="P49" t="s">
        <v>2810</v>
      </c>
      <c r="Q49" t="s">
        <v>2815</v>
      </c>
      <c r="R49">
        <v>0</v>
      </c>
      <c r="S49">
        <v>-5.48</v>
      </c>
      <c r="T49">
        <v>-15.74</v>
      </c>
      <c r="U49">
        <v>51.4</v>
      </c>
      <c r="V49">
        <v>-1</v>
      </c>
      <c r="W49">
        <v>-1</v>
      </c>
      <c r="X49">
        <v>-1</v>
      </c>
      <c r="Y49">
        <v>-1</v>
      </c>
      <c r="Z49">
        <v>-1</v>
      </c>
      <c r="AA49">
        <v>-1</v>
      </c>
      <c r="AB49">
        <v>-1</v>
      </c>
      <c r="AC49">
        <v>-1</v>
      </c>
      <c r="AD49">
        <v>-1</v>
      </c>
      <c r="AE49" s="4" t="s">
        <v>2828</v>
      </c>
      <c r="AF49" s="9" t="s">
        <v>2829</v>
      </c>
      <c r="AG49">
        <v>0</v>
      </c>
      <c r="AH49">
        <v>1</v>
      </c>
      <c r="AI49">
        <v>0</v>
      </c>
      <c r="AJ49">
        <v>1</v>
      </c>
      <c r="AK49" s="9" t="s">
        <v>2840</v>
      </c>
      <c r="AL49">
        <f t="shared" si="9"/>
        <v>0</v>
      </c>
      <c r="AM49">
        <f>IF(AND(INDIRECT(AN49)='Sample Select backend'!$C$2,INDIRECT(AO49)=1,INDIRECT(AP49)='Sample Select backend'!$F$2,INDIRECT(AQ49)=1,INDIRECT(AR49)='Sample Select backend'!$M$2),1,0)</f>
        <v>0</v>
      </c>
      <c r="AN49" t="str">
        <f>_xlfn.CONCAT('Sample Select backend'!$C$4,ROW(AN49))</f>
        <v>AE49</v>
      </c>
      <c r="AO49" s="9" t="str">
        <f>_xlfn.CONCAT('Sample Select backend'!$J$2,ROW(AO49))</f>
        <v>AJ49</v>
      </c>
      <c r="AP49" t="str">
        <f>_xlfn.CONCAT('Sample Select backend'!$F$4,ROW(AP49))</f>
        <v>AF49</v>
      </c>
      <c r="AQ49" t="str">
        <f>_xlfn.CONCAT('Sample Select backend'!$I$10,ROW(AQ49))</f>
        <v>R49</v>
      </c>
      <c r="AR49" t="str">
        <f>_xlfn.CONCAT('Sample Select backend'!$M$4,ROW(AR49))</f>
        <v>AK49</v>
      </c>
      <c r="AS49" t="str">
        <f t="shared" si="10"/>
        <v>Algeria</v>
      </c>
      <c r="AT49" s="9">
        <f t="shared" si="11"/>
        <v>26</v>
      </c>
      <c r="AU49">
        <f t="shared" si="12"/>
        <v>0</v>
      </c>
      <c r="AV49" s="9">
        <v>0</v>
      </c>
    </row>
    <row r="50" spans="1:48" x14ac:dyDescent="0.35">
      <c r="A50" s="24" t="s">
        <v>52</v>
      </c>
      <c r="B50" s="24">
        <v>6</v>
      </c>
      <c r="C50" s="24">
        <v>25</v>
      </c>
      <c r="D50" s="24" t="s">
        <v>3051</v>
      </c>
      <c r="E50" s="24"/>
      <c r="O50" t="s">
        <v>2804</v>
      </c>
      <c r="P50" t="s">
        <v>2810</v>
      </c>
      <c r="Q50" t="s">
        <v>2815</v>
      </c>
      <c r="R50">
        <v>0</v>
      </c>
      <c r="S50">
        <v>-5.48</v>
      </c>
      <c r="T50">
        <v>-15.74</v>
      </c>
      <c r="U50">
        <v>51.4</v>
      </c>
      <c r="V50">
        <v>-1</v>
      </c>
      <c r="W50">
        <v>-1</v>
      </c>
      <c r="X50">
        <v>-1</v>
      </c>
      <c r="Y50">
        <v>-1</v>
      </c>
      <c r="Z50">
        <v>-1</v>
      </c>
      <c r="AA50">
        <v>-1</v>
      </c>
      <c r="AB50">
        <v>-1</v>
      </c>
      <c r="AC50">
        <v>-1</v>
      </c>
      <c r="AD50">
        <v>-1</v>
      </c>
      <c r="AE50" s="4" t="s">
        <v>2828</v>
      </c>
      <c r="AF50" s="9" t="s">
        <v>2829</v>
      </c>
      <c r="AG50">
        <v>0</v>
      </c>
      <c r="AH50">
        <v>1</v>
      </c>
      <c r="AI50">
        <v>0</v>
      </c>
      <c r="AJ50">
        <v>1</v>
      </c>
      <c r="AK50" s="9" t="s">
        <v>2840</v>
      </c>
      <c r="AL50">
        <f t="shared" si="9"/>
        <v>0</v>
      </c>
      <c r="AM50">
        <f>IF(AND(INDIRECT(AN50)='Sample Select backend'!$C$2,INDIRECT(AO50)=1,INDIRECT(AP50)='Sample Select backend'!$F$2,INDIRECT(AQ50)=1,INDIRECT(AR50)='Sample Select backend'!$M$2),1,0)</f>
        <v>0</v>
      </c>
      <c r="AN50" t="str">
        <f>_xlfn.CONCAT('Sample Select backend'!$C$4,ROW(AN50))</f>
        <v>AE50</v>
      </c>
      <c r="AO50" s="9" t="str">
        <f>_xlfn.CONCAT('Sample Select backend'!$J$2,ROW(AO50))</f>
        <v>AJ50</v>
      </c>
      <c r="AP50" t="str">
        <f>_xlfn.CONCAT('Sample Select backend'!$F$4,ROW(AP50))</f>
        <v>AF50</v>
      </c>
      <c r="AQ50" t="str">
        <f>_xlfn.CONCAT('Sample Select backend'!$I$10,ROW(AQ50))</f>
        <v>R50</v>
      </c>
      <c r="AR50" t="str">
        <f>_xlfn.CONCAT('Sample Select backend'!$M$4,ROW(AR50))</f>
        <v>AK50</v>
      </c>
      <c r="AS50" t="str">
        <f t="shared" si="10"/>
        <v>Algeria</v>
      </c>
      <c r="AT50" s="9">
        <f t="shared" si="11"/>
        <v>25</v>
      </c>
      <c r="AU50">
        <f t="shared" si="12"/>
        <v>0</v>
      </c>
      <c r="AV50" s="9">
        <v>0</v>
      </c>
    </row>
    <row r="51" spans="1:48" x14ac:dyDescent="0.35">
      <c r="A51" s="24" t="s">
        <v>52</v>
      </c>
      <c r="B51" s="24" t="s">
        <v>2891</v>
      </c>
      <c r="C51" s="24" t="s">
        <v>3052</v>
      </c>
      <c r="D51" s="24" t="s">
        <v>3053</v>
      </c>
      <c r="E51" s="24"/>
      <c r="O51" t="s">
        <v>2804</v>
      </c>
      <c r="P51" t="s">
        <v>2810</v>
      </c>
      <c r="Q51" t="s">
        <v>2815</v>
      </c>
      <c r="R51">
        <v>0</v>
      </c>
      <c r="S51">
        <v>-5.48</v>
      </c>
      <c r="T51">
        <v>-15.74</v>
      </c>
      <c r="U51">
        <v>51.4</v>
      </c>
      <c r="V51">
        <v>-1</v>
      </c>
      <c r="W51">
        <v>-1</v>
      </c>
      <c r="X51">
        <v>-1</v>
      </c>
      <c r="Y51">
        <v>-1</v>
      </c>
      <c r="Z51">
        <v>-1</v>
      </c>
      <c r="AA51">
        <v>-1</v>
      </c>
      <c r="AB51">
        <v>-1</v>
      </c>
      <c r="AC51">
        <v>-1</v>
      </c>
      <c r="AD51">
        <v>-1</v>
      </c>
      <c r="AE51" s="4" t="s">
        <v>2828</v>
      </c>
      <c r="AF51" s="9" t="s">
        <v>2829</v>
      </c>
      <c r="AG51">
        <v>0</v>
      </c>
      <c r="AH51">
        <v>1</v>
      </c>
      <c r="AI51">
        <v>0</v>
      </c>
      <c r="AJ51">
        <v>1</v>
      </c>
      <c r="AK51" s="9" t="s">
        <v>2840</v>
      </c>
      <c r="AL51">
        <f t="shared" si="9"/>
        <v>1</v>
      </c>
      <c r="AM51">
        <f>IF(AND(INDIRECT(AN51)='Sample Select backend'!$C$2,INDIRECT(AO51)=1,INDIRECT(AP51)='Sample Select backend'!$F$2,INDIRECT(AQ51)=1,INDIRECT(AR51)='Sample Select backend'!$M$2),1,0)</f>
        <v>0</v>
      </c>
      <c r="AN51" t="str">
        <f>_xlfn.CONCAT('Sample Select backend'!$C$4,ROW(AN51))</f>
        <v>AE51</v>
      </c>
      <c r="AO51" s="9" t="str">
        <f>_xlfn.CONCAT('Sample Select backend'!$J$2,ROW(AO51))</f>
        <v>AJ51</v>
      </c>
      <c r="AP51" t="str">
        <f>_xlfn.CONCAT('Sample Select backend'!$F$4,ROW(AP51))</f>
        <v>AF51</v>
      </c>
      <c r="AQ51" t="str">
        <f>_xlfn.CONCAT('Sample Select backend'!$I$10,ROW(AQ51))</f>
        <v>R51</v>
      </c>
      <c r="AR51" t="str">
        <f>_xlfn.CONCAT('Sample Select backend'!$M$4,ROW(AR51))</f>
        <v>AK51</v>
      </c>
      <c r="AS51" t="str">
        <f t="shared" si="10"/>
        <v>Algeria</v>
      </c>
      <c r="AT51" s="9" t="str">
        <f t="shared" si="11"/>
        <v>Other</v>
      </c>
      <c r="AU51">
        <f t="shared" si="12"/>
        <v>0</v>
      </c>
      <c r="AV51" s="9">
        <v>0</v>
      </c>
    </row>
    <row r="52" spans="1:48" x14ac:dyDescent="0.35">
      <c r="A52" s="24" t="s">
        <v>52</v>
      </c>
      <c r="B52" s="24" t="s">
        <v>2891</v>
      </c>
      <c r="C52" s="24" t="s">
        <v>3052</v>
      </c>
      <c r="D52" s="24" t="s">
        <v>3054</v>
      </c>
      <c r="E52" s="24"/>
      <c r="O52" t="s">
        <v>2804</v>
      </c>
      <c r="P52" t="s">
        <v>2810</v>
      </c>
      <c r="Q52" t="s">
        <v>2815</v>
      </c>
      <c r="R52">
        <v>0</v>
      </c>
      <c r="S52">
        <v>-5.48</v>
      </c>
      <c r="T52">
        <v>-15.74</v>
      </c>
      <c r="U52">
        <v>51.4</v>
      </c>
      <c r="V52">
        <v>-1</v>
      </c>
      <c r="W52">
        <v>-1</v>
      </c>
      <c r="X52">
        <v>-1</v>
      </c>
      <c r="Y52">
        <v>-1</v>
      </c>
      <c r="Z52">
        <v>-1</v>
      </c>
      <c r="AA52">
        <v>-1</v>
      </c>
      <c r="AB52">
        <v>-1</v>
      </c>
      <c r="AC52">
        <v>-1</v>
      </c>
      <c r="AD52">
        <v>-1</v>
      </c>
      <c r="AE52" s="4" t="s">
        <v>2828</v>
      </c>
      <c r="AF52" s="9" t="s">
        <v>2829</v>
      </c>
      <c r="AG52">
        <v>0</v>
      </c>
      <c r="AH52">
        <v>1</v>
      </c>
      <c r="AI52">
        <v>0</v>
      </c>
      <c r="AJ52">
        <v>1</v>
      </c>
      <c r="AK52" s="9" t="s">
        <v>2840</v>
      </c>
      <c r="AL52">
        <f t="shared" si="9"/>
        <v>1</v>
      </c>
      <c r="AM52">
        <f>IF(AND(INDIRECT(AN52)='Sample Select backend'!$C$2,INDIRECT(AO52)=1,INDIRECT(AP52)='Sample Select backend'!$F$2,INDIRECT(AQ52)=1,INDIRECT(AR52)='Sample Select backend'!$M$2),1,0)</f>
        <v>0</v>
      </c>
      <c r="AN52" t="str">
        <f>_xlfn.CONCAT('Sample Select backend'!$C$4,ROW(AN52))</f>
        <v>AE52</v>
      </c>
      <c r="AO52" s="9" t="str">
        <f>_xlfn.CONCAT('Sample Select backend'!$J$2,ROW(AO52))</f>
        <v>AJ52</v>
      </c>
      <c r="AP52" t="str">
        <f>_xlfn.CONCAT('Sample Select backend'!$F$4,ROW(AP52))</f>
        <v>AF52</v>
      </c>
      <c r="AQ52" t="str">
        <f>_xlfn.CONCAT('Sample Select backend'!$I$10,ROW(AQ52))</f>
        <v>R52</v>
      </c>
      <c r="AR52" t="str">
        <f>_xlfn.CONCAT('Sample Select backend'!$M$4,ROW(AR52))</f>
        <v>AK52</v>
      </c>
      <c r="AS52" t="str">
        <f t="shared" si="10"/>
        <v>Algeria</v>
      </c>
      <c r="AT52" s="9" t="str">
        <f t="shared" si="11"/>
        <v>Other</v>
      </c>
      <c r="AU52">
        <f t="shared" si="12"/>
        <v>0</v>
      </c>
      <c r="AV52" s="9">
        <v>0</v>
      </c>
    </row>
    <row r="53" spans="1:48" x14ac:dyDescent="0.35">
      <c r="A53" s="24" t="s">
        <v>52</v>
      </c>
      <c r="B53" s="24">
        <v>2</v>
      </c>
      <c r="C53" s="24">
        <v>14</v>
      </c>
      <c r="D53" s="24" t="s">
        <v>3055</v>
      </c>
      <c r="E53" s="24"/>
      <c r="O53" t="s">
        <v>2804</v>
      </c>
      <c r="P53" t="s">
        <v>2810</v>
      </c>
      <c r="Q53" t="s">
        <v>2815</v>
      </c>
      <c r="R53">
        <v>0</v>
      </c>
      <c r="S53">
        <v>-5.48</v>
      </c>
      <c r="T53">
        <v>-15.74</v>
      </c>
      <c r="U53">
        <v>51.4</v>
      </c>
      <c r="V53">
        <v>-1</v>
      </c>
      <c r="W53">
        <v>-1</v>
      </c>
      <c r="X53">
        <v>-1</v>
      </c>
      <c r="Y53">
        <v>-1</v>
      </c>
      <c r="Z53">
        <v>-1</v>
      </c>
      <c r="AA53">
        <v>-1</v>
      </c>
      <c r="AB53">
        <v>-1</v>
      </c>
      <c r="AC53">
        <v>-1</v>
      </c>
      <c r="AD53">
        <v>-1</v>
      </c>
      <c r="AE53" s="4" t="s">
        <v>2828</v>
      </c>
      <c r="AF53" s="9" t="s">
        <v>2829</v>
      </c>
      <c r="AG53">
        <v>0</v>
      </c>
      <c r="AH53">
        <v>1</v>
      </c>
      <c r="AI53">
        <v>0</v>
      </c>
      <c r="AJ53">
        <v>1</v>
      </c>
      <c r="AK53" s="9" t="s">
        <v>2840</v>
      </c>
      <c r="AL53">
        <f t="shared" si="9"/>
        <v>0</v>
      </c>
      <c r="AM53">
        <f>IF(AND(INDIRECT(AN53)='Sample Select backend'!$C$2,INDIRECT(AO53)=1,INDIRECT(AP53)='Sample Select backend'!$F$2,INDIRECT(AQ53)=1,INDIRECT(AR53)='Sample Select backend'!$M$2),1,0)</f>
        <v>0</v>
      </c>
      <c r="AN53" t="str">
        <f>_xlfn.CONCAT('Sample Select backend'!$C$4,ROW(AN53))</f>
        <v>AE53</v>
      </c>
      <c r="AO53" s="9" t="str">
        <f>_xlfn.CONCAT('Sample Select backend'!$J$2,ROW(AO53))</f>
        <v>AJ53</v>
      </c>
      <c r="AP53" t="str">
        <f>_xlfn.CONCAT('Sample Select backend'!$F$4,ROW(AP53))</f>
        <v>AF53</v>
      </c>
      <c r="AQ53" t="str">
        <f>_xlfn.CONCAT('Sample Select backend'!$I$10,ROW(AQ53))</f>
        <v>R53</v>
      </c>
      <c r="AR53" t="str">
        <f>_xlfn.CONCAT('Sample Select backend'!$M$4,ROW(AR53))</f>
        <v>AK53</v>
      </c>
      <c r="AS53" t="str">
        <f t="shared" si="10"/>
        <v>Algeria</v>
      </c>
      <c r="AT53" s="9">
        <f t="shared" si="11"/>
        <v>14</v>
      </c>
      <c r="AU53">
        <f t="shared" si="12"/>
        <v>0</v>
      </c>
      <c r="AV53" s="9">
        <v>0</v>
      </c>
    </row>
    <row r="54" spans="1:48" x14ac:dyDescent="0.35">
      <c r="A54" s="24" t="s">
        <v>52</v>
      </c>
      <c r="B54" s="24">
        <v>1</v>
      </c>
      <c r="C54" s="24">
        <v>5</v>
      </c>
      <c r="D54" s="24" t="s">
        <v>3056</v>
      </c>
      <c r="E54" s="24"/>
      <c r="O54" t="s">
        <v>2804</v>
      </c>
      <c r="P54" t="s">
        <v>2810</v>
      </c>
      <c r="Q54" t="s">
        <v>2815</v>
      </c>
      <c r="R54">
        <v>0</v>
      </c>
      <c r="S54">
        <v>-5.48</v>
      </c>
      <c r="T54">
        <v>-15.74</v>
      </c>
      <c r="U54">
        <v>51.4</v>
      </c>
      <c r="V54">
        <v>-1</v>
      </c>
      <c r="W54">
        <v>-1</v>
      </c>
      <c r="X54">
        <v>-1</v>
      </c>
      <c r="Y54">
        <v>-1</v>
      </c>
      <c r="Z54">
        <v>-1</v>
      </c>
      <c r="AA54">
        <v>-1</v>
      </c>
      <c r="AB54">
        <v>-1</v>
      </c>
      <c r="AC54">
        <v>-1</v>
      </c>
      <c r="AD54">
        <v>-1</v>
      </c>
      <c r="AE54" s="4" t="s">
        <v>2828</v>
      </c>
      <c r="AF54" s="9" t="s">
        <v>2829</v>
      </c>
      <c r="AG54">
        <v>0</v>
      </c>
      <c r="AH54">
        <v>1</v>
      </c>
      <c r="AI54">
        <v>0</v>
      </c>
      <c r="AJ54">
        <v>1</v>
      </c>
      <c r="AK54" s="9" t="s">
        <v>2840</v>
      </c>
      <c r="AL54">
        <f t="shared" si="9"/>
        <v>0</v>
      </c>
      <c r="AM54">
        <f>IF(AND(INDIRECT(AN54)='Sample Select backend'!$C$2,INDIRECT(AO54)=1,INDIRECT(AP54)='Sample Select backend'!$F$2,INDIRECT(AQ54)=1,INDIRECT(AR54)='Sample Select backend'!$M$2),1,0)</f>
        <v>0</v>
      </c>
      <c r="AN54" t="str">
        <f>_xlfn.CONCAT('Sample Select backend'!$C$4,ROW(AN54))</f>
        <v>AE54</v>
      </c>
      <c r="AO54" s="9" t="str">
        <f>_xlfn.CONCAT('Sample Select backend'!$J$2,ROW(AO54))</f>
        <v>AJ54</v>
      </c>
      <c r="AP54" t="str">
        <f>_xlfn.CONCAT('Sample Select backend'!$F$4,ROW(AP54))</f>
        <v>AF54</v>
      </c>
      <c r="AQ54" t="str">
        <f>_xlfn.CONCAT('Sample Select backend'!$I$10,ROW(AQ54))</f>
        <v>R54</v>
      </c>
      <c r="AR54" t="str">
        <f>_xlfn.CONCAT('Sample Select backend'!$M$4,ROW(AR54))</f>
        <v>AK54</v>
      </c>
      <c r="AS54" t="str">
        <f t="shared" si="10"/>
        <v>Algeria</v>
      </c>
      <c r="AT54" s="9">
        <f t="shared" si="11"/>
        <v>5</v>
      </c>
      <c r="AU54">
        <f t="shared" si="12"/>
        <v>0</v>
      </c>
      <c r="AV54" s="9">
        <v>0</v>
      </c>
    </row>
    <row r="55" spans="1:48" x14ac:dyDescent="0.35">
      <c r="A55" s="24" t="s">
        <v>52</v>
      </c>
      <c r="B55" s="24">
        <v>1</v>
      </c>
      <c r="C55" s="24">
        <v>11</v>
      </c>
      <c r="D55" s="24" t="s">
        <v>3057</v>
      </c>
      <c r="E55" s="24"/>
      <c r="O55" t="s">
        <v>2804</v>
      </c>
      <c r="P55" t="s">
        <v>2810</v>
      </c>
      <c r="Q55" t="s">
        <v>2815</v>
      </c>
      <c r="R55">
        <v>0</v>
      </c>
      <c r="S55">
        <v>-5.48</v>
      </c>
      <c r="T55">
        <v>-15.74</v>
      </c>
      <c r="U55">
        <v>51.4</v>
      </c>
      <c r="V55">
        <v>-1</v>
      </c>
      <c r="W55">
        <v>-1</v>
      </c>
      <c r="X55">
        <v>-1</v>
      </c>
      <c r="Y55">
        <v>-1</v>
      </c>
      <c r="Z55">
        <v>-1</v>
      </c>
      <c r="AA55">
        <v>-1</v>
      </c>
      <c r="AB55">
        <v>-1</v>
      </c>
      <c r="AC55">
        <v>-1</v>
      </c>
      <c r="AD55">
        <v>-1</v>
      </c>
      <c r="AE55" s="4" t="s">
        <v>2828</v>
      </c>
      <c r="AF55" s="9" t="s">
        <v>2829</v>
      </c>
      <c r="AG55">
        <v>0</v>
      </c>
      <c r="AH55">
        <v>1</v>
      </c>
      <c r="AI55">
        <v>0</v>
      </c>
      <c r="AJ55">
        <v>1</v>
      </c>
      <c r="AK55" s="9" t="s">
        <v>2840</v>
      </c>
      <c r="AL55">
        <f t="shared" si="9"/>
        <v>0</v>
      </c>
      <c r="AM55">
        <f>IF(AND(INDIRECT(AN55)='Sample Select backend'!$C$2,INDIRECT(AO55)=1,INDIRECT(AP55)='Sample Select backend'!$F$2,INDIRECT(AQ55)=1,INDIRECT(AR55)='Sample Select backend'!$M$2),1,0)</f>
        <v>0</v>
      </c>
      <c r="AN55" t="str">
        <f>_xlfn.CONCAT('Sample Select backend'!$C$4,ROW(AN55))</f>
        <v>AE55</v>
      </c>
      <c r="AO55" s="9" t="str">
        <f>_xlfn.CONCAT('Sample Select backend'!$J$2,ROW(AO55))</f>
        <v>AJ55</v>
      </c>
      <c r="AP55" t="str">
        <f>_xlfn.CONCAT('Sample Select backend'!$F$4,ROW(AP55))</f>
        <v>AF55</v>
      </c>
      <c r="AQ55" t="str">
        <f>_xlfn.CONCAT('Sample Select backend'!$I$10,ROW(AQ55))</f>
        <v>R55</v>
      </c>
      <c r="AR55" t="str">
        <f>_xlfn.CONCAT('Sample Select backend'!$M$4,ROW(AR55))</f>
        <v>AK55</v>
      </c>
      <c r="AS55" t="str">
        <f t="shared" si="10"/>
        <v>Algeria</v>
      </c>
      <c r="AT55" s="9">
        <f t="shared" si="11"/>
        <v>11</v>
      </c>
      <c r="AU55">
        <f t="shared" si="12"/>
        <v>0</v>
      </c>
      <c r="AV55" s="9">
        <v>0</v>
      </c>
    </row>
    <row r="56" spans="1:48" x14ac:dyDescent="0.35">
      <c r="A56" t="s">
        <v>4</v>
      </c>
      <c r="B56">
        <v>1</v>
      </c>
      <c r="C56">
        <v>5</v>
      </c>
      <c r="D56" t="s">
        <v>236</v>
      </c>
      <c r="E56">
        <v>2</v>
      </c>
      <c r="F56">
        <v>2</v>
      </c>
      <c r="G56">
        <v>2</v>
      </c>
      <c r="H56">
        <v>1</v>
      </c>
      <c r="I56">
        <v>2</v>
      </c>
      <c r="J56">
        <v>1</v>
      </c>
      <c r="K56">
        <v>1</v>
      </c>
      <c r="L56">
        <v>1</v>
      </c>
      <c r="M56">
        <v>1</v>
      </c>
      <c r="N56" t="s">
        <v>2603</v>
      </c>
      <c r="O56" t="s">
        <v>2803</v>
      </c>
      <c r="P56" t="s">
        <v>2810</v>
      </c>
      <c r="Q56" t="s">
        <v>2815</v>
      </c>
      <c r="R56">
        <v>0</v>
      </c>
      <c r="S56">
        <v>-4.04</v>
      </c>
      <c r="T56">
        <v>4.75</v>
      </c>
      <c r="U56">
        <v>128.22</v>
      </c>
      <c r="V56">
        <f t="shared" ref="V56:AD58" si="31">IF(E56&gt;0,1,IF(E56&lt;0,0,-1))</f>
        <v>1</v>
      </c>
      <c r="W56">
        <f t="shared" si="31"/>
        <v>1</v>
      </c>
      <c r="X56">
        <f t="shared" si="31"/>
        <v>1</v>
      </c>
      <c r="Y56">
        <f t="shared" si="31"/>
        <v>1</v>
      </c>
      <c r="Z56">
        <f t="shared" si="31"/>
        <v>1</v>
      </c>
      <c r="AA56">
        <f t="shared" si="31"/>
        <v>1</v>
      </c>
      <c r="AB56">
        <f t="shared" si="31"/>
        <v>1</v>
      </c>
      <c r="AC56">
        <f t="shared" si="31"/>
        <v>1</v>
      </c>
      <c r="AD56">
        <f t="shared" si="31"/>
        <v>1</v>
      </c>
      <c r="AE56" s="4" t="s">
        <v>2828</v>
      </c>
      <c r="AF56" s="9" t="s">
        <v>2829</v>
      </c>
      <c r="AG56">
        <v>0</v>
      </c>
      <c r="AH56">
        <v>1</v>
      </c>
      <c r="AI56">
        <v>0</v>
      </c>
      <c r="AJ56">
        <v>1</v>
      </c>
      <c r="AK56" s="9" t="s">
        <v>2840</v>
      </c>
      <c r="AL56">
        <f t="shared" si="9"/>
        <v>0</v>
      </c>
      <c r="AM56">
        <f>IF(AND(INDIRECT(AN56)='Sample Select backend'!$C$2,INDIRECT(AO56)=1,INDIRECT(AP56)='Sample Select backend'!$F$2,INDIRECT(AQ56)=1,INDIRECT(AR56)='Sample Select backend'!$M$2),1,0)</f>
        <v>0</v>
      </c>
      <c r="AN56" t="str">
        <f>_xlfn.CONCAT('Sample Select backend'!$C$4,ROW(AN56))</f>
        <v>AE56</v>
      </c>
      <c r="AO56" s="9" t="str">
        <f>_xlfn.CONCAT('Sample Select backend'!$J$2,ROW(AO56))</f>
        <v>AJ56</v>
      </c>
      <c r="AP56" t="str">
        <f>_xlfn.CONCAT('Sample Select backend'!$F$4,ROW(AP56))</f>
        <v>AF56</v>
      </c>
      <c r="AQ56" t="str">
        <f>_xlfn.CONCAT('Sample Select backend'!$I$10,ROW(AQ56))</f>
        <v>R56</v>
      </c>
      <c r="AR56" t="str">
        <f>_xlfn.CONCAT('Sample Select backend'!$M$4,ROW(AR56))</f>
        <v>AK56</v>
      </c>
      <c r="AS56" t="str">
        <f t="shared" si="10"/>
        <v>Angola</v>
      </c>
      <c r="AT56" s="9">
        <f t="shared" si="11"/>
        <v>5</v>
      </c>
      <c r="AU56">
        <f t="shared" si="12"/>
        <v>1</v>
      </c>
      <c r="AV56" s="9">
        <v>1</v>
      </c>
    </row>
    <row r="57" spans="1:48" x14ac:dyDescent="0.35">
      <c r="A57" t="s">
        <v>4</v>
      </c>
      <c r="B57">
        <v>5</v>
      </c>
      <c r="C57" t="s">
        <v>204</v>
      </c>
      <c r="D57" t="s">
        <v>238</v>
      </c>
      <c r="E57">
        <v>1</v>
      </c>
      <c r="F57">
        <v>-2</v>
      </c>
      <c r="G57">
        <v>-2</v>
      </c>
      <c r="H57">
        <v>-1</v>
      </c>
      <c r="I57">
        <v>-2</v>
      </c>
      <c r="J57">
        <v>1</v>
      </c>
      <c r="K57">
        <v>1</v>
      </c>
      <c r="L57">
        <v>1</v>
      </c>
      <c r="M57">
        <v>1</v>
      </c>
      <c r="N57" t="s">
        <v>2603</v>
      </c>
      <c r="O57" t="s">
        <v>2803</v>
      </c>
      <c r="P57" t="s">
        <v>2810</v>
      </c>
      <c r="Q57" t="s">
        <v>2815</v>
      </c>
      <c r="R57">
        <v>0</v>
      </c>
      <c r="S57">
        <v>-4.04</v>
      </c>
      <c r="T57">
        <v>4.75</v>
      </c>
      <c r="U57">
        <v>128.22</v>
      </c>
      <c r="V57">
        <f t="shared" si="31"/>
        <v>1</v>
      </c>
      <c r="W57">
        <f t="shared" si="31"/>
        <v>0</v>
      </c>
      <c r="X57">
        <f t="shared" si="31"/>
        <v>0</v>
      </c>
      <c r="Y57">
        <f t="shared" si="31"/>
        <v>0</v>
      </c>
      <c r="Z57">
        <f t="shared" si="31"/>
        <v>0</v>
      </c>
      <c r="AA57">
        <f t="shared" si="31"/>
        <v>1</v>
      </c>
      <c r="AB57">
        <f t="shared" si="31"/>
        <v>1</v>
      </c>
      <c r="AC57">
        <f t="shared" si="31"/>
        <v>1</v>
      </c>
      <c r="AD57">
        <f t="shared" si="31"/>
        <v>1</v>
      </c>
      <c r="AE57" s="4" t="s">
        <v>2828</v>
      </c>
      <c r="AF57" s="9" t="s">
        <v>2829</v>
      </c>
      <c r="AG57">
        <v>0</v>
      </c>
      <c r="AH57">
        <v>1</v>
      </c>
      <c r="AI57">
        <v>0</v>
      </c>
      <c r="AJ57">
        <v>1</v>
      </c>
      <c r="AK57" s="9" t="s">
        <v>2840</v>
      </c>
      <c r="AL57">
        <f t="shared" si="9"/>
        <v>0</v>
      </c>
      <c r="AM57">
        <f>IF(AND(INDIRECT(AN57)='Sample Select backend'!$C$2,INDIRECT(AO57)=1,INDIRECT(AP57)='Sample Select backend'!$F$2,INDIRECT(AQ57)=1,INDIRECT(AR57)='Sample Select backend'!$M$2),1,0)</f>
        <v>0</v>
      </c>
      <c r="AN57" t="str">
        <f>_xlfn.CONCAT('Sample Select backend'!$C$4,ROW(AN57))</f>
        <v>AE57</v>
      </c>
      <c r="AO57" s="9" t="str">
        <f>_xlfn.CONCAT('Sample Select backend'!$J$2,ROW(AO57))</f>
        <v>AJ57</v>
      </c>
      <c r="AP57" t="str">
        <f>_xlfn.CONCAT('Sample Select backend'!$F$4,ROW(AP57))</f>
        <v>AF57</v>
      </c>
      <c r="AQ57" t="str">
        <f>_xlfn.CONCAT('Sample Select backend'!$I$10,ROW(AQ57))</f>
        <v>R57</v>
      </c>
      <c r="AR57" t="str">
        <f>_xlfn.CONCAT('Sample Select backend'!$M$4,ROW(AR57))</f>
        <v>AK57</v>
      </c>
      <c r="AS57" t="str">
        <f t="shared" si="10"/>
        <v>Angola</v>
      </c>
      <c r="AT57" s="9" t="str">
        <f t="shared" si="11"/>
        <v>General</v>
      </c>
      <c r="AU57">
        <f t="shared" si="12"/>
        <v>0</v>
      </c>
      <c r="AV57" s="9">
        <v>1</v>
      </c>
    </row>
    <row r="58" spans="1:48" x14ac:dyDescent="0.35">
      <c r="A58" t="s">
        <v>4</v>
      </c>
      <c r="B58">
        <v>3</v>
      </c>
      <c r="C58" t="s">
        <v>206</v>
      </c>
      <c r="D58" t="s">
        <v>237</v>
      </c>
      <c r="E58">
        <v>1</v>
      </c>
      <c r="F58">
        <v>2</v>
      </c>
      <c r="G58">
        <v>-2</v>
      </c>
      <c r="H58">
        <v>-1</v>
      </c>
      <c r="I58">
        <v>-2</v>
      </c>
      <c r="J58">
        <v>-2</v>
      </c>
      <c r="K58">
        <v>-2</v>
      </c>
      <c r="M58">
        <v>1</v>
      </c>
      <c r="N58" t="s">
        <v>2603</v>
      </c>
      <c r="O58" t="s">
        <v>2803</v>
      </c>
      <c r="P58" t="s">
        <v>2810</v>
      </c>
      <c r="Q58" t="s">
        <v>2815</v>
      </c>
      <c r="R58">
        <v>0</v>
      </c>
      <c r="S58">
        <v>-4.04</v>
      </c>
      <c r="T58">
        <v>4.75</v>
      </c>
      <c r="U58">
        <v>128.22</v>
      </c>
      <c r="V58">
        <f t="shared" si="31"/>
        <v>1</v>
      </c>
      <c r="W58">
        <f t="shared" si="31"/>
        <v>1</v>
      </c>
      <c r="X58">
        <f t="shared" si="31"/>
        <v>0</v>
      </c>
      <c r="Y58">
        <f t="shared" si="31"/>
        <v>0</v>
      </c>
      <c r="Z58">
        <f t="shared" si="31"/>
        <v>0</v>
      </c>
      <c r="AA58">
        <f t="shared" si="31"/>
        <v>0</v>
      </c>
      <c r="AB58">
        <f t="shared" si="31"/>
        <v>0</v>
      </c>
      <c r="AC58">
        <f t="shared" si="31"/>
        <v>-1</v>
      </c>
      <c r="AD58">
        <f t="shared" si="31"/>
        <v>1</v>
      </c>
      <c r="AE58" s="4" t="s">
        <v>2828</v>
      </c>
      <c r="AF58" s="9" t="s">
        <v>2829</v>
      </c>
      <c r="AG58">
        <v>0</v>
      </c>
      <c r="AH58">
        <v>1</v>
      </c>
      <c r="AI58">
        <v>0</v>
      </c>
      <c r="AJ58">
        <v>1</v>
      </c>
      <c r="AK58" s="9" t="s">
        <v>2840</v>
      </c>
      <c r="AL58">
        <f t="shared" si="9"/>
        <v>0</v>
      </c>
      <c r="AM58">
        <f>IF(AND(INDIRECT(AN58)='Sample Select backend'!$C$2,INDIRECT(AO58)=1,INDIRECT(AP58)='Sample Select backend'!$F$2,INDIRECT(AQ58)=1,INDIRECT(AR58)='Sample Select backend'!$M$2),1,0)</f>
        <v>0</v>
      </c>
      <c r="AN58" t="str">
        <f>_xlfn.CONCAT('Sample Select backend'!$C$4,ROW(AN58))</f>
        <v>AE58</v>
      </c>
      <c r="AO58" s="9" t="str">
        <f>_xlfn.CONCAT('Sample Select backend'!$J$2,ROW(AO58))</f>
        <v>AJ58</v>
      </c>
      <c r="AP58" t="str">
        <f>_xlfn.CONCAT('Sample Select backend'!$F$4,ROW(AP58))</f>
        <v>AF58</v>
      </c>
      <c r="AQ58" t="str">
        <f>_xlfn.CONCAT('Sample Select backend'!$I$10,ROW(AQ58))</f>
        <v>R58</v>
      </c>
      <c r="AR58" t="str">
        <f>_xlfn.CONCAT('Sample Select backend'!$M$4,ROW(AR58))</f>
        <v>AK58</v>
      </c>
      <c r="AS58" t="str">
        <f t="shared" si="10"/>
        <v>Angola</v>
      </c>
      <c r="AT58" s="9" t="str">
        <f t="shared" si="11"/>
        <v>Tax exemption/waiver/suspension</v>
      </c>
      <c r="AU58">
        <f t="shared" si="12"/>
        <v>0</v>
      </c>
      <c r="AV58" s="9">
        <v>1</v>
      </c>
    </row>
    <row r="59" spans="1:48" x14ac:dyDescent="0.35">
      <c r="A59" s="24" t="s">
        <v>4</v>
      </c>
      <c r="B59" s="24">
        <v>1</v>
      </c>
      <c r="C59" s="24">
        <v>4</v>
      </c>
      <c r="D59" s="24" t="s">
        <v>3058</v>
      </c>
      <c r="E59" s="24"/>
      <c r="O59" t="s">
        <v>2803</v>
      </c>
      <c r="P59" t="s">
        <v>2810</v>
      </c>
      <c r="Q59" t="s">
        <v>2815</v>
      </c>
      <c r="R59">
        <v>0</v>
      </c>
      <c r="S59">
        <v>-4.04</v>
      </c>
      <c r="T59">
        <v>4.75</v>
      </c>
      <c r="U59">
        <v>128.22</v>
      </c>
      <c r="V59">
        <v>-1</v>
      </c>
      <c r="W59">
        <v>-1</v>
      </c>
      <c r="X59">
        <v>-1</v>
      </c>
      <c r="Y59">
        <v>-1</v>
      </c>
      <c r="Z59">
        <v>-1</v>
      </c>
      <c r="AA59">
        <v>-1</v>
      </c>
      <c r="AB59">
        <v>-1</v>
      </c>
      <c r="AC59">
        <v>-1</v>
      </c>
      <c r="AD59">
        <v>-1</v>
      </c>
      <c r="AE59" s="4" t="s">
        <v>2828</v>
      </c>
      <c r="AF59" s="9" t="s">
        <v>2829</v>
      </c>
      <c r="AG59">
        <v>0</v>
      </c>
      <c r="AH59">
        <v>1</v>
      </c>
      <c r="AI59">
        <v>0</v>
      </c>
      <c r="AJ59">
        <v>1</v>
      </c>
      <c r="AK59" s="9" t="s">
        <v>2840</v>
      </c>
      <c r="AL59">
        <f t="shared" si="9"/>
        <v>0</v>
      </c>
      <c r="AM59">
        <f>IF(AND(INDIRECT(AN59)='Sample Select backend'!$C$2,INDIRECT(AO59)=1,INDIRECT(AP59)='Sample Select backend'!$F$2,INDIRECT(AQ59)=1,INDIRECT(AR59)='Sample Select backend'!$M$2),1,0)</f>
        <v>0</v>
      </c>
      <c r="AN59" t="str">
        <f>_xlfn.CONCAT('Sample Select backend'!$C$4,ROW(AN59))</f>
        <v>AE59</v>
      </c>
      <c r="AO59" s="9" t="str">
        <f>_xlfn.CONCAT('Sample Select backend'!$J$2,ROW(AO59))</f>
        <v>AJ59</v>
      </c>
      <c r="AP59" t="str">
        <f>_xlfn.CONCAT('Sample Select backend'!$F$4,ROW(AP59))</f>
        <v>AF59</v>
      </c>
      <c r="AQ59" t="str">
        <f>_xlfn.CONCAT('Sample Select backend'!$I$10,ROW(AQ59))</f>
        <v>R59</v>
      </c>
      <c r="AR59" t="str">
        <f>_xlfn.CONCAT('Sample Select backend'!$M$4,ROW(AR59))</f>
        <v>AK59</v>
      </c>
      <c r="AS59" t="str">
        <f t="shared" si="10"/>
        <v>Angola</v>
      </c>
      <c r="AT59" s="9">
        <f t="shared" si="11"/>
        <v>4</v>
      </c>
      <c r="AU59">
        <f t="shared" si="12"/>
        <v>0</v>
      </c>
      <c r="AV59" s="9">
        <v>0</v>
      </c>
    </row>
    <row r="60" spans="1:48" x14ac:dyDescent="0.35">
      <c r="A60" s="24" t="s">
        <v>4</v>
      </c>
      <c r="B60" s="24">
        <v>5</v>
      </c>
      <c r="C60" s="24">
        <v>24</v>
      </c>
      <c r="D60" s="24" t="s">
        <v>3059</v>
      </c>
      <c r="E60" s="24"/>
      <c r="O60" t="s">
        <v>2803</v>
      </c>
      <c r="P60" t="s">
        <v>2810</v>
      </c>
      <c r="Q60" t="s">
        <v>2815</v>
      </c>
      <c r="R60">
        <v>0</v>
      </c>
      <c r="S60">
        <v>-4.04</v>
      </c>
      <c r="T60">
        <v>4.75</v>
      </c>
      <c r="U60">
        <v>128.22</v>
      </c>
      <c r="V60">
        <v>-1</v>
      </c>
      <c r="W60">
        <v>-1</v>
      </c>
      <c r="X60">
        <v>-1</v>
      </c>
      <c r="Y60">
        <v>-1</v>
      </c>
      <c r="Z60">
        <v>-1</v>
      </c>
      <c r="AA60">
        <v>-1</v>
      </c>
      <c r="AB60">
        <v>-1</v>
      </c>
      <c r="AC60">
        <v>-1</v>
      </c>
      <c r="AD60">
        <v>-1</v>
      </c>
      <c r="AE60" s="4" t="s">
        <v>2828</v>
      </c>
      <c r="AF60" s="9" t="s">
        <v>2829</v>
      </c>
      <c r="AG60">
        <v>0</v>
      </c>
      <c r="AH60">
        <v>1</v>
      </c>
      <c r="AI60">
        <v>0</v>
      </c>
      <c r="AJ60">
        <v>1</v>
      </c>
      <c r="AK60" s="9" t="s">
        <v>2840</v>
      </c>
      <c r="AL60">
        <f t="shared" si="9"/>
        <v>0</v>
      </c>
      <c r="AM60">
        <f>IF(AND(INDIRECT(AN60)='Sample Select backend'!$C$2,INDIRECT(AO60)=1,INDIRECT(AP60)='Sample Select backend'!$F$2,INDIRECT(AQ60)=1,INDIRECT(AR60)='Sample Select backend'!$M$2),1,0)</f>
        <v>0</v>
      </c>
      <c r="AN60" t="str">
        <f>_xlfn.CONCAT('Sample Select backend'!$C$4,ROW(AN60))</f>
        <v>AE60</v>
      </c>
      <c r="AO60" s="9" t="str">
        <f>_xlfn.CONCAT('Sample Select backend'!$J$2,ROW(AO60))</f>
        <v>AJ60</v>
      </c>
      <c r="AP60" t="str">
        <f>_xlfn.CONCAT('Sample Select backend'!$F$4,ROW(AP60))</f>
        <v>AF60</v>
      </c>
      <c r="AQ60" t="str">
        <f>_xlfn.CONCAT('Sample Select backend'!$I$10,ROW(AQ60))</f>
        <v>R60</v>
      </c>
      <c r="AR60" t="str">
        <f>_xlfn.CONCAT('Sample Select backend'!$M$4,ROW(AR60))</f>
        <v>AK60</v>
      </c>
      <c r="AS60" t="str">
        <f t="shared" si="10"/>
        <v>Angola</v>
      </c>
      <c r="AT60" s="9">
        <f t="shared" si="11"/>
        <v>24</v>
      </c>
      <c r="AU60">
        <f t="shared" si="12"/>
        <v>0</v>
      </c>
      <c r="AV60" s="9">
        <v>0</v>
      </c>
    </row>
    <row r="61" spans="1:48" x14ac:dyDescent="0.35">
      <c r="A61" s="24" t="s">
        <v>4</v>
      </c>
      <c r="B61" s="24">
        <v>1</v>
      </c>
      <c r="C61" s="24">
        <v>6</v>
      </c>
      <c r="D61" s="24" t="s">
        <v>3060</v>
      </c>
      <c r="E61" s="24"/>
      <c r="O61" t="s">
        <v>2803</v>
      </c>
      <c r="P61" t="s">
        <v>2810</v>
      </c>
      <c r="Q61" t="s">
        <v>2815</v>
      </c>
      <c r="R61">
        <v>0</v>
      </c>
      <c r="S61">
        <v>-4.04</v>
      </c>
      <c r="T61">
        <v>4.75</v>
      </c>
      <c r="U61">
        <v>128.22</v>
      </c>
      <c r="V61">
        <v>-1</v>
      </c>
      <c r="W61">
        <v>-1</v>
      </c>
      <c r="X61">
        <v>-1</v>
      </c>
      <c r="Y61">
        <v>-1</v>
      </c>
      <c r="Z61">
        <v>-1</v>
      </c>
      <c r="AA61">
        <v>-1</v>
      </c>
      <c r="AB61">
        <v>-1</v>
      </c>
      <c r="AC61">
        <v>-1</v>
      </c>
      <c r="AD61">
        <v>-1</v>
      </c>
      <c r="AE61" s="4" t="s">
        <v>2828</v>
      </c>
      <c r="AF61" s="9" t="s">
        <v>2829</v>
      </c>
      <c r="AG61">
        <v>0</v>
      </c>
      <c r="AH61">
        <v>1</v>
      </c>
      <c r="AI61">
        <v>0</v>
      </c>
      <c r="AJ61">
        <v>1</v>
      </c>
      <c r="AK61" s="9" t="s">
        <v>2840</v>
      </c>
      <c r="AL61">
        <f t="shared" si="9"/>
        <v>0</v>
      </c>
      <c r="AM61">
        <f>IF(AND(INDIRECT(AN61)='Sample Select backend'!$C$2,INDIRECT(AO61)=1,INDIRECT(AP61)='Sample Select backend'!$F$2,INDIRECT(AQ61)=1,INDIRECT(AR61)='Sample Select backend'!$M$2),1,0)</f>
        <v>0</v>
      </c>
      <c r="AN61" t="str">
        <f>_xlfn.CONCAT('Sample Select backend'!$C$4,ROW(AN61))</f>
        <v>AE61</v>
      </c>
      <c r="AO61" s="9" t="str">
        <f>_xlfn.CONCAT('Sample Select backend'!$J$2,ROW(AO61))</f>
        <v>AJ61</v>
      </c>
      <c r="AP61" t="str">
        <f>_xlfn.CONCAT('Sample Select backend'!$F$4,ROW(AP61))</f>
        <v>AF61</v>
      </c>
      <c r="AQ61" t="str">
        <f>_xlfn.CONCAT('Sample Select backend'!$I$10,ROW(AQ61))</f>
        <v>R61</v>
      </c>
      <c r="AR61" t="str">
        <f>_xlfn.CONCAT('Sample Select backend'!$M$4,ROW(AR61))</f>
        <v>AK61</v>
      </c>
      <c r="AS61" t="str">
        <f t="shared" si="10"/>
        <v>Angola</v>
      </c>
      <c r="AT61" s="9">
        <f t="shared" si="11"/>
        <v>6</v>
      </c>
      <c r="AU61">
        <f t="shared" si="12"/>
        <v>0</v>
      </c>
      <c r="AV61" s="9">
        <v>0</v>
      </c>
    </row>
    <row r="62" spans="1:48" x14ac:dyDescent="0.35">
      <c r="A62" s="24" t="s">
        <v>4</v>
      </c>
      <c r="B62" s="24">
        <v>1</v>
      </c>
      <c r="C62" s="24">
        <v>6</v>
      </c>
      <c r="D62" s="24" t="s">
        <v>3061</v>
      </c>
      <c r="E62" s="24"/>
      <c r="O62" t="s">
        <v>2803</v>
      </c>
      <c r="P62" t="s">
        <v>2810</v>
      </c>
      <c r="Q62" t="s">
        <v>2815</v>
      </c>
      <c r="R62">
        <v>0</v>
      </c>
      <c r="S62">
        <v>-4.04</v>
      </c>
      <c r="T62">
        <v>4.75</v>
      </c>
      <c r="U62">
        <v>128.22</v>
      </c>
      <c r="V62">
        <v>-1</v>
      </c>
      <c r="W62">
        <v>-1</v>
      </c>
      <c r="X62">
        <v>-1</v>
      </c>
      <c r="Y62">
        <v>-1</v>
      </c>
      <c r="Z62">
        <v>-1</v>
      </c>
      <c r="AA62">
        <v>-1</v>
      </c>
      <c r="AB62">
        <v>-1</v>
      </c>
      <c r="AC62">
        <v>-1</v>
      </c>
      <c r="AD62">
        <v>-1</v>
      </c>
      <c r="AE62" s="4" t="s">
        <v>2828</v>
      </c>
      <c r="AF62" s="9" t="s">
        <v>2829</v>
      </c>
      <c r="AG62">
        <v>0</v>
      </c>
      <c r="AH62">
        <v>1</v>
      </c>
      <c r="AI62">
        <v>0</v>
      </c>
      <c r="AJ62">
        <v>1</v>
      </c>
      <c r="AK62" s="9" t="s">
        <v>2840</v>
      </c>
      <c r="AL62">
        <f t="shared" si="9"/>
        <v>0</v>
      </c>
      <c r="AM62">
        <f>IF(AND(INDIRECT(AN62)='Sample Select backend'!$C$2,INDIRECT(AO62)=1,INDIRECT(AP62)='Sample Select backend'!$F$2,INDIRECT(AQ62)=1,INDIRECT(AR62)='Sample Select backend'!$M$2),1,0)</f>
        <v>0</v>
      </c>
      <c r="AN62" t="str">
        <f>_xlfn.CONCAT('Sample Select backend'!$C$4,ROW(AN62))</f>
        <v>AE62</v>
      </c>
      <c r="AO62" s="9" t="str">
        <f>_xlfn.CONCAT('Sample Select backend'!$J$2,ROW(AO62))</f>
        <v>AJ62</v>
      </c>
      <c r="AP62" t="str">
        <f>_xlfn.CONCAT('Sample Select backend'!$F$4,ROW(AP62))</f>
        <v>AF62</v>
      </c>
      <c r="AQ62" t="str">
        <f>_xlfn.CONCAT('Sample Select backend'!$I$10,ROW(AQ62))</f>
        <v>R62</v>
      </c>
      <c r="AR62" t="str">
        <f>_xlfn.CONCAT('Sample Select backend'!$M$4,ROW(AR62))</f>
        <v>AK62</v>
      </c>
      <c r="AS62" t="str">
        <f t="shared" si="10"/>
        <v>Angola</v>
      </c>
      <c r="AT62" s="9">
        <f t="shared" si="11"/>
        <v>6</v>
      </c>
      <c r="AU62">
        <f t="shared" si="12"/>
        <v>0</v>
      </c>
      <c r="AV62" s="9">
        <v>0</v>
      </c>
    </row>
    <row r="63" spans="1:48" x14ac:dyDescent="0.35">
      <c r="A63" s="24" t="s">
        <v>4</v>
      </c>
      <c r="B63" s="24">
        <v>2</v>
      </c>
      <c r="C63" s="24" t="s">
        <v>206</v>
      </c>
      <c r="D63" s="24" t="s">
        <v>3062</v>
      </c>
      <c r="E63" s="24"/>
      <c r="O63" t="s">
        <v>2803</v>
      </c>
      <c r="P63" t="s">
        <v>2810</v>
      </c>
      <c r="Q63" t="s">
        <v>2815</v>
      </c>
      <c r="R63">
        <v>0</v>
      </c>
      <c r="S63">
        <v>-4.04</v>
      </c>
      <c r="T63">
        <v>4.75</v>
      </c>
      <c r="U63">
        <v>128.22</v>
      </c>
      <c r="V63">
        <v>-1</v>
      </c>
      <c r="W63">
        <v>-1</v>
      </c>
      <c r="X63">
        <v>-1</v>
      </c>
      <c r="Y63">
        <v>-1</v>
      </c>
      <c r="Z63">
        <v>-1</v>
      </c>
      <c r="AA63">
        <v>-1</v>
      </c>
      <c r="AB63">
        <v>-1</v>
      </c>
      <c r="AC63">
        <v>-1</v>
      </c>
      <c r="AD63">
        <v>-1</v>
      </c>
      <c r="AE63" s="4" t="s">
        <v>2828</v>
      </c>
      <c r="AF63" s="9" t="s">
        <v>2829</v>
      </c>
      <c r="AG63">
        <v>0</v>
      </c>
      <c r="AH63">
        <v>1</v>
      </c>
      <c r="AI63">
        <v>0</v>
      </c>
      <c r="AJ63">
        <v>1</v>
      </c>
      <c r="AK63" s="9" t="s">
        <v>2840</v>
      </c>
      <c r="AL63">
        <f t="shared" si="9"/>
        <v>0</v>
      </c>
      <c r="AM63">
        <f>IF(AND(INDIRECT(AN63)='Sample Select backend'!$C$2,INDIRECT(AO63)=1,INDIRECT(AP63)='Sample Select backend'!$F$2,INDIRECT(AQ63)=1,INDIRECT(AR63)='Sample Select backend'!$M$2),1,0)</f>
        <v>0</v>
      </c>
      <c r="AN63" t="str">
        <f>_xlfn.CONCAT('Sample Select backend'!$C$4,ROW(AN63))</f>
        <v>AE63</v>
      </c>
      <c r="AO63" s="9" t="str">
        <f>_xlfn.CONCAT('Sample Select backend'!$J$2,ROW(AO63))</f>
        <v>AJ63</v>
      </c>
      <c r="AP63" t="str">
        <f>_xlfn.CONCAT('Sample Select backend'!$F$4,ROW(AP63))</f>
        <v>AF63</v>
      </c>
      <c r="AQ63" t="str">
        <f>_xlfn.CONCAT('Sample Select backend'!$I$10,ROW(AQ63))</f>
        <v>R63</v>
      </c>
      <c r="AR63" t="str">
        <f>_xlfn.CONCAT('Sample Select backend'!$M$4,ROW(AR63))</f>
        <v>AK63</v>
      </c>
      <c r="AS63" t="str">
        <f t="shared" si="10"/>
        <v>Angola</v>
      </c>
      <c r="AT63" s="9" t="str">
        <f t="shared" si="11"/>
        <v>Tax exemption/waiver/suspension</v>
      </c>
      <c r="AU63">
        <f t="shared" si="12"/>
        <v>0</v>
      </c>
      <c r="AV63" s="9">
        <v>0</v>
      </c>
    </row>
    <row r="64" spans="1:48" x14ac:dyDescent="0.35">
      <c r="A64" s="24" t="s">
        <v>4</v>
      </c>
      <c r="B64" s="24">
        <v>3</v>
      </c>
      <c r="C64" s="24" t="s">
        <v>201</v>
      </c>
      <c r="D64" s="24" t="s">
        <v>3063</v>
      </c>
      <c r="E64" s="24"/>
      <c r="O64" t="s">
        <v>2803</v>
      </c>
      <c r="P64" t="s">
        <v>2810</v>
      </c>
      <c r="Q64" t="s">
        <v>2815</v>
      </c>
      <c r="R64">
        <v>0</v>
      </c>
      <c r="S64">
        <v>-4.04</v>
      </c>
      <c r="T64">
        <v>4.75</v>
      </c>
      <c r="U64">
        <v>128.22</v>
      </c>
      <c r="V64">
        <v>-1</v>
      </c>
      <c r="W64">
        <v>-1</v>
      </c>
      <c r="X64">
        <v>-1</v>
      </c>
      <c r="Y64">
        <v>-1</v>
      </c>
      <c r="Z64">
        <v>-1</v>
      </c>
      <c r="AA64">
        <v>-1</v>
      </c>
      <c r="AB64">
        <v>-1</v>
      </c>
      <c r="AC64">
        <v>-1</v>
      </c>
      <c r="AD64">
        <v>-1</v>
      </c>
      <c r="AE64" s="4" t="s">
        <v>2828</v>
      </c>
      <c r="AF64" s="9" t="s">
        <v>2829</v>
      </c>
      <c r="AG64">
        <v>0</v>
      </c>
      <c r="AH64">
        <v>1</v>
      </c>
      <c r="AI64">
        <v>0</v>
      </c>
      <c r="AJ64">
        <v>1</v>
      </c>
      <c r="AK64" s="9" t="s">
        <v>2840</v>
      </c>
      <c r="AL64">
        <f t="shared" si="9"/>
        <v>0</v>
      </c>
      <c r="AM64">
        <f>IF(AND(INDIRECT(AN64)='Sample Select backend'!$C$2,INDIRECT(AO64)=1,INDIRECT(AP64)='Sample Select backend'!$F$2,INDIRECT(AQ64)=1,INDIRECT(AR64)='Sample Select backend'!$M$2),1,0)</f>
        <v>0</v>
      </c>
      <c r="AN64" t="str">
        <f>_xlfn.CONCAT('Sample Select backend'!$C$4,ROW(AN64))</f>
        <v>AE64</v>
      </c>
      <c r="AO64" s="9" t="str">
        <f>_xlfn.CONCAT('Sample Select backend'!$J$2,ROW(AO64))</f>
        <v>AJ64</v>
      </c>
      <c r="AP64" t="str">
        <f>_xlfn.CONCAT('Sample Select backend'!$F$4,ROW(AP64))</f>
        <v>AF64</v>
      </c>
      <c r="AQ64" t="str">
        <f>_xlfn.CONCAT('Sample Select backend'!$I$10,ROW(AQ64))</f>
        <v>R64</v>
      </c>
      <c r="AR64" t="str">
        <f>_xlfn.CONCAT('Sample Select backend'!$M$4,ROW(AR64))</f>
        <v>AK64</v>
      </c>
      <c r="AS64" t="str">
        <f t="shared" si="10"/>
        <v>Angola</v>
      </c>
      <c r="AT64" s="9" t="str">
        <f t="shared" si="11"/>
        <v>Other</v>
      </c>
      <c r="AU64">
        <f t="shared" si="12"/>
        <v>0</v>
      </c>
      <c r="AV64" s="9">
        <v>0</v>
      </c>
    </row>
    <row r="65" spans="1:48" x14ac:dyDescent="0.35">
      <c r="A65" s="24" t="s">
        <v>4</v>
      </c>
      <c r="B65" s="24">
        <v>1</v>
      </c>
      <c r="C65" s="24">
        <v>12</v>
      </c>
      <c r="D65" s="24" t="s">
        <v>3064</v>
      </c>
      <c r="E65" s="24"/>
      <c r="O65" t="s">
        <v>2803</v>
      </c>
      <c r="P65" t="s">
        <v>2810</v>
      </c>
      <c r="Q65" t="s">
        <v>2815</v>
      </c>
      <c r="R65">
        <v>0</v>
      </c>
      <c r="S65">
        <v>-4.04</v>
      </c>
      <c r="T65">
        <v>4.75</v>
      </c>
      <c r="U65">
        <v>128.22</v>
      </c>
      <c r="V65">
        <v>-1</v>
      </c>
      <c r="W65">
        <v>-1</v>
      </c>
      <c r="X65">
        <v>-1</v>
      </c>
      <c r="Y65">
        <v>-1</v>
      </c>
      <c r="Z65">
        <v>-1</v>
      </c>
      <c r="AA65">
        <v>-1</v>
      </c>
      <c r="AB65">
        <v>-1</v>
      </c>
      <c r="AC65">
        <v>-1</v>
      </c>
      <c r="AD65">
        <v>-1</v>
      </c>
      <c r="AE65" s="4" t="s">
        <v>2828</v>
      </c>
      <c r="AF65" s="9" t="s">
        <v>2829</v>
      </c>
      <c r="AG65">
        <v>0</v>
      </c>
      <c r="AH65">
        <v>1</v>
      </c>
      <c r="AI65">
        <v>0</v>
      </c>
      <c r="AJ65">
        <v>1</v>
      </c>
      <c r="AK65" s="9" t="s">
        <v>2840</v>
      </c>
      <c r="AL65">
        <f t="shared" si="9"/>
        <v>0</v>
      </c>
      <c r="AM65">
        <f>IF(AND(INDIRECT(AN65)='Sample Select backend'!$C$2,INDIRECT(AO65)=1,INDIRECT(AP65)='Sample Select backend'!$F$2,INDIRECT(AQ65)=1,INDIRECT(AR65)='Sample Select backend'!$M$2),1,0)</f>
        <v>0</v>
      </c>
      <c r="AN65" t="str">
        <f>_xlfn.CONCAT('Sample Select backend'!$C$4,ROW(AN65))</f>
        <v>AE65</v>
      </c>
      <c r="AO65" s="9" t="str">
        <f>_xlfn.CONCAT('Sample Select backend'!$J$2,ROW(AO65))</f>
        <v>AJ65</v>
      </c>
      <c r="AP65" t="str">
        <f>_xlfn.CONCAT('Sample Select backend'!$F$4,ROW(AP65))</f>
        <v>AF65</v>
      </c>
      <c r="AQ65" t="str">
        <f>_xlfn.CONCAT('Sample Select backend'!$I$10,ROW(AQ65))</f>
        <v>R65</v>
      </c>
      <c r="AR65" t="str">
        <f>_xlfn.CONCAT('Sample Select backend'!$M$4,ROW(AR65))</f>
        <v>AK65</v>
      </c>
      <c r="AS65" t="str">
        <f t="shared" si="10"/>
        <v>Angola</v>
      </c>
      <c r="AT65" s="9">
        <f t="shared" si="11"/>
        <v>12</v>
      </c>
      <c r="AU65">
        <f t="shared" si="12"/>
        <v>0</v>
      </c>
      <c r="AV65" s="9">
        <v>0</v>
      </c>
    </row>
    <row r="66" spans="1:48" x14ac:dyDescent="0.35">
      <c r="A66" s="24" t="s">
        <v>4</v>
      </c>
      <c r="B66" s="24">
        <v>2</v>
      </c>
      <c r="C66" s="24">
        <v>14</v>
      </c>
      <c r="D66" s="24" t="s">
        <v>3065</v>
      </c>
      <c r="E66" s="24"/>
      <c r="O66" t="s">
        <v>2803</v>
      </c>
      <c r="P66" t="s">
        <v>2810</v>
      </c>
      <c r="Q66" t="s">
        <v>2815</v>
      </c>
      <c r="R66">
        <v>0</v>
      </c>
      <c r="S66">
        <v>-4.04</v>
      </c>
      <c r="T66">
        <v>4.75</v>
      </c>
      <c r="U66">
        <v>128.22</v>
      </c>
      <c r="V66">
        <v>-1</v>
      </c>
      <c r="W66">
        <v>-1</v>
      </c>
      <c r="X66">
        <v>-1</v>
      </c>
      <c r="Y66">
        <v>-1</v>
      </c>
      <c r="Z66">
        <v>-1</v>
      </c>
      <c r="AA66">
        <v>-1</v>
      </c>
      <c r="AB66">
        <v>-1</v>
      </c>
      <c r="AC66">
        <v>-1</v>
      </c>
      <c r="AD66">
        <v>-1</v>
      </c>
      <c r="AE66" s="4" t="s">
        <v>2828</v>
      </c>
      <c r="AF66" s="9" t="s">
        <v>2829</v>
      </c>
      <c r="AG66">
        <v>0</v>
      </c>
      <c r="AH66">
        <v>1</v>
      </c>
      <c r="AI66">
        <v>0</v>
      </c>
      <c r="AJ66">
        <v>1</v>
      </c>
      <c r="AK66" s="9" t="s">
        <v>2840</v>
      </c>
      <c r="AL66">
        <f t="shared" ref="AL66:AL129" si="32">IF(OR(B66="other",B66="international",B66="Transfers",B66="expenditure"),1,0)</f>
        <v>0</v>
      </c>
      <c r="AM66">
        <f>IF(AND(INDIRECT(AN66)='Sample Select backend'!$C$2,INDIRECT(AO66)=1,INDIRECT(AP66)='Sample Select backend'!$F$2,INDIRECT(AQ66)=1,INDIRECT(AR66)='Sample Select backend'!$M$2),1,0)</f>
        <v>0</v>
      </c>
      <c r="AN66" t="str">
        <f>_xlfn.CONCAT('Sample Select backend'!$C$4,ROW(AN66))</f>
        <v>AE66</v>
      </c>
      <c r="AO66" s="9" t="str">
        <f>_xlfn.CONCAT('Sample Select backend'!$J$2,ROW(AO66))</f>
        <v>AJ66</v>
      </c>
      <c r="AP66" t="str">
        <f>_xlfn.CONCAT('Sample Select backend'!$F$4,ROW(AP66))</f>
        <v>AF66</v>
      </c>
      <c r="AQ66" t="str">
        <f>_xlfn.CONCAT('Sample Select backend'!$I$10,ROW(AQ66))</f>
        <v>R66</v>
      </c>
      <c r="AR66" t="str">
        <f>_xlfn.CONCAT('Sample Select backend'!$M$4,ROW(AR66))</f>
        <v>AK66</v>
      </c>
      <c r="AS66" t="str">
        <f t="shared" ref="AS66:AS129" si="33">A66</f>
        <v>Angola</v>
      </c>
      <c r="AT66" s="9">
        <f t="shared" ref="AT66:AT129" si="34">IF(ISNUMBER(C66),C66,IF(OR(C66="general",C66="23;general"),"General",IF(OR(C66="exemption",C66="other (exemption)"),"Tax exemption/waiver/suspension","Other")))</f>
        <v>14</v>
      </c>
      <c r="AU66">
        <f t="shared" ref="AU66:AU129" si="35">IF(A66&lt;&gt;A65,1,0)</f>
        <v>0</v>
      </c>
      <c r="AV66" s="9">
        <v>0</v>
      </c>
    </row>
    <row r="67" spans="1:48" x14ac:dyDescent="0.35">
      <c r="A67" s="24" t="s">
        <v>4</v>
      </c>
      <c r="B67" s="24" t="s">
        <v>2891</v>
      </c>
      <c r="C67" s="24" t="s">
        <v>3052</v>
      </c>
      <c r="D67" s="24" t="s">
        <v>3066</v>
      </c>
      <c r="E67" s="24"/>
      <c r="O67" t="s">
        <v>2803</v>
      </c>
      <c r="P67" t="s">
        <v>2810</v>
      </c>
      <c r="Q67" t="s">
        <v>2815</v>
      </c>
      <c r="R67">
        <v>0</v>
      </c>
      <c r="S67">
        <v>-4.04</v>
      </c>
      <c r="T67">
        <v>4.75</v>
      </c>
      <c r="U67">
        <v>128.22</v>
      </c>
      <c r="V67">
        <v>-1</v>
      </c>
      <c r="W67">
        <v>-1</v>
      </c>
      <c r="X67">
        <v>-1</v>
      </c>
      <c r="Y67">
        <v>-1</v>
      </c>
      <c r="Z67">
        <v>-1</v>
      </c>
      <c r="AA67">
        <v>-1</v>
      </c>
      <c r="AB67">
        <v>-1</v>
      </c>
      <c r="AC67">
        <v>-1</v>
      </c>
      <c r="AD67">
        <v>-1</v>
      </c>
      <c r="AE67" s="4" t="s">
        <v>2828</v>
      </c>
      <c r="AF67" s="9" t="s">
        <v>2829</v>
      </c>
      <c r="AG67">
        <v>0</v>
      </c>
      <c r="AH67">
        <v>1</v>
      </c>
      <c r="AI67">
        <v>0</v>
      </c>
      <c r="AJ67">
        <v>1</v>
      </c>
      <c r="AK67" s="9" t="s">
        <v>2840</v>
      </c>
      <c r="AL67">
        <f t="shared" si="32"/>
        <v>1</v>
      </c>
      <c r="AM67">
        <f>IF(AND(INDIRECT(AN67)='Sample Select backend'!$C$2,INDIRECT(AO67)=1,INDIRECT(AP67)='Sample Select backend'!$F$2,INDIRECT(AQ67)=1,INDIRECT(AR67)='Sample Select backend'!$M$2),1,0)</f>
        <v>0</v>
      </c>
      <c r="AN67" t="str">
        <f>_xlfn.CONCAT('Sample Select backend'!$C$4,ROW(AN67))</f>
        <v>AE67</v>
      </c>
      <c r="AO67" s="9" t="str">
        <f>_xlfn.CONCAT('Sample Select backend'!$J$2,ROW(AO67))</f>
        <v>AJ67</v>
      </c>
      <c r="AP67" t="str">
        <f>_xlfn.CONCAT('Sample Select backend'!$F$4,ROW(AP67))</f>
        <v>AF67</v>
      </c>
      <c r="AQ67" t="str">
        <f>_xlfn.CONCAT('Sample Select backend'!$I$10,ROW(AQ67))</f>
        <v>R67</v>
      </c>
      <c r="AR67" t="str">
        <f>_xlfn.CONCAT('Sample Select backend'!$M$4,ROW(AR67))</f>
        <v>AK67</v>
      </c>
      <c r="AS67" t="str">
        <f t="shared" si="33"/>
        <v>Angola</v>
      </c>
      <c r="AT67" s="9" t="str">
        <f t="shared" si="34"/>
        <v>Other</v>
      </c>
      <c r="AU67">
        <f t="shared" si="35"/>
        <v>0</v>
      </c>
      <c r="AV67" s="9">
        <v>0</v>
      </c>
    </row>
    <row r="68" spans="1:48" x14ac:dyDescent="0.35">
      <c r="A68" s="24" t="s">
        <v>4</v>
      </c>
      <c r="B68" s="24" t="s">
        <v>2891</v>
      </c>
      <c r="C68" s="24" t="s">
        <v>3052</v>
      </c>
      <c r="D68" s="24" t="s">
        <v>3067</v>
      </c>
      <c r="E68" s="24"/>
      <c r="O68" t="s">
        <v>2803</v>
      </c>
      <c r="P68" t="s">
        <v>2810</v>
      </c>
      <c r="Q68" t="s">
        <v>2815</v>
      </c>
      <c r="R68">
        <v>0</v>
      </c>
      <c r="S68">
        <v>-4.04</v>
      </c>
      <c r="T68">
        <v>4.75</v>
      </c>
      <c r="U68">
        <v>128.22</v>
      </c>
      <c r="V68">
        <v>-1</v>
      </c>
      <c r="W68">
        <v>-1</v>
      </c>
      <c r="X68">
        <v>-1</v>
      </c>
      <c r="Y68">
        <v>-1</v>
      </c>
      <c r="Z68">
        <v>-1</v>
      </c>
      <c r="AA68">
        <v>-1</v>
      </c>
      <c r="AB68">
        <v>-1</v>
      </c>
      <c r="AC68">
        <v>-1</v>
      </c>
      <c r="AD68">
        <v>-1</v>
      </c>
      <c r="AE68" s="4" t="s">
        <v>2828</v>
      </c>
      <c r="AF68" s="9" t="s">
        <v>2829</v>
      </c>
      <c r="AG68">
        <v>0</v>
      </c>
      <c r="AH68">
        <v>1</v>
      </c>
      <c r="AI68">
        <v>0</v>
      </c>
      <c r="AJ68">
        <v>1</v>
      </c>
      <c r="AK68" s="9" t="s">
        <v>2840</v>
      </c>
      <c r="AL68">
        <f t="shared" si="32"/>
        <v>1</v>
      </c>
      <c r="AM68">
        <f>IF(AND(INDIRECT(AN68)='Sample Select backend'!$C$2,INDIRECT(AO68)=1,INDIRECT(AP68)='Sample Select backend'!$F$2,INDIRECT(AQ68)=1,INDIRECT(AR68)='Sample Select backend'!$M$2),1,0)</f>
        <v>0</v>
      </c>
      <c r="AN68" t="str">
        <f>_xlfn.CONCAT('Sample Select backend'!$C$4,ROW(AN68))</f>
        <v>AE68</v>
      </c>
      <c r="AO68" s="9" t="str">
        <f>_xlfn.CONCAT('Sample Select backend'!$J$2,ROW(AO68))</f>
        <v>AJ68</v>
      </c>
      <c r="AP68" t="str">
        <f>_xlfn.CONCAT('Sample Select backend'!$F$4,ROW(AP68))</f>
        <v>AF68</v>
      </c>
      <c r="AQ68" t="str">
        <f>_xlfn.CONCAT('Sample Select backend'!$I$10,ROW(AQ68))</f>
        <v>R68</v>
      </c>
      <c r="AR68" t="str">
        <f>_xlfn.CONCAT('Sample Select backend'!$M$4,ROW(AR68))</f>
        <v>AK68</v>
      </c>
      <c r="AS68" t="str">
        <f t="shared" si="33"/>
        <v>Angola</v>
      </c>
      <c r="AT68" s="9" t="str">
        <f t="shared" si="34"/>
        <v>Other</v>
      </c>
      <c r="AU68">
        <f t="shared" si="35"/>
        <v>0</v>
      </c>
      <c r="AV68" s="9">
        <v>0</v>
      </c>
    </row>
    <row r="69" spans="1:48" x14ac:dyDescent="0.35">
      <c r="A69" s="24" t="s">
        <v>4</v>
      </c>
      <c r="B69" s="24" t="s">
        <v>2891</v>
      </c>
      <c r="C69" s="24" t="s">
        <v>3052</v>
      </c>
      <c r="D69" s="24" t="s">
        <v>3068</v>
      </c>
      <c r="E69" s="24"/>
      <c r="O69" t="s">
        <v>2803</v>
      </c>
      <c r="P69" t="s">
        <v>2810</v>
      </c>
      <c r="Q69" t="s">
        <v>2815</v>
      </c>
      <c r="R69">
        <v>0</v>
      </c>
      <c r="S69">
        <v>-4.04</v>
      </c>
      <c r="T69">
        <v>4.75</v>
      </c>
      <c r="U69">
        <v>128.22</v>
      </c>
      <c r="V69">
        <v>-1</v>
      </c>
      <c r="W69">
        <v>-1</v>
      </c>
      <c r="X69">
        <v>-1</v>
      </c>
      <c r="Y69">
        <v>-1</v>
      </c>
      <c r="Z69">
        <v>-1</v>
      </c>
      <c r="AA69">
        <v>-1</v>
      </c>
      <c r="AB69">
        <v>-1</v>
      </c>
      <c r="AC69">
        <v>-1</v>
      </c>
      <c r="AD69">
        <v>-1</v>
      </c>
      <c r="AE69" s="4" t="s">
        <v>2828</v>
      </c>
      <c r="AF69" s="9" t="s">
        <v>2829</v>
      </c>
      <c r="AG69">
        <v>0</v>
      </c>
      <c r="AH69">
        <v>1</v>
      </c>
      <c r="AI69">
        <v>0</v>
      </c>
      <c r="AJ69">
        <v>1</v>
      </c>
      <c r="AK69" s="9" t="s">
        <v>2840</v>
      </c>
      <c r="AL69">
        <f t="shared" si="32"/>
        <v>1</v>
      </c>
      <c r="AM69">
        <f>IF(AND(INDIRECT(AN69)='Sample Select backend'!$C$2,INDIRECT(AO69)=1,INDIRECT(AP69)='Sample Select backend'!$F$2,INDIRECT(AQ69)=1,INDIRECT(AR69)='Sample Select backend'!$M$2),1,0)</f>
        <v>0</v>
      </c>
      <c r="AN69" t="str">
        <f>_xlfn.CONCAT('Sample Select backend'!$C$4,ROW(AN69))</f>
        <v>AE69</v>
      </c>
      <c r="AO69" s="9" t="str">
        <f>_xlfn.CONCAT('Sample Select backend'!$J$2,ROW(AO69))</f>
        <v>AJ69</v>
      </c>
      <c r="AP69" t="str">
        <f>_xlfn.CONCAT('Sample Select backend'!$F$4,ROW(AP69))</f>
        <v>AF69</v>
      </c>
      <c r="AQ69" t="str">
        <f>_xlfn.CONCAT('Sample Select backend'!$I$10,ROW(AQ69))</f>
        <v>R69</v>
      </c>
      <c r="AR69" t="str">
        <f>_xlfn.CONCAT('Sample Select backend'!$M$4,ROW(AR69))</f>
        <v>AK69</v>
      </c>
      <c r="AS69" t="str">
        <f t="shared" si="33"/>
        <v>Angola</v>
      </c>
      <c r="AT69" s="9" t="str">
        <f t="shared" si="34"/>
        <v>Other</v>
      </c>
      <c r="AU69">
        <f t="shared" si="35"/>
        <v>0</v>
      </c>
      <c r="AV69" s="9">
        <v>0</v>
      </c>
    </row>
    <row r="70" spans="1:48" x14ac:dyDescent="0.35">
      <c r="A70" s="24" t="s">
        <v>4</v>
      </c>
      <c r="B70" s="24" t="s">
        <v>2891</v>
      </c>
      <c r="C70" s="24" t="s">
        <v>3052</v>
      </c>
      <c r="D70" s="24" t="s">
        <v>3069</v>
      </c>
      <c r="E70" s="24"/>
      <c r="O70" t="s">
        <v>2803</v>
      </c>
      <c r="P70" t="s">
        <v>2810</v>
      </c>
      <c r="Q70" t="s">
        <v>2815</v>
      </c>
      <c r="R70">
        <v>0</v>
      </c>
      <c r="S70">
        <v>-4.04</v>
      </c>
      <c r="T70">
        <v>4.75</v>
      </c>
      <c r="U70">
        <v>128.22</v>
      </c>
      <c r="V70">
        <v>-1</v>
      </c>
      <c r="W70">
        <v>-1</v>
      </c>
      <c r="X70">
        <v>-1</v>
      </c>
      <c r="Y70">
        <v>-1</v>
      </c>
      <c r="Z70">
        <v>-1</v>
      </c>
      <c r="AA70">
        <v>-1</v>
      </c>
      <c r="AB70">
        <v>-1</v>
      </c>
      <c r="AC70">
        <v>-1</v>
      </c>
      <c r="AD70">
        <v>-1</v>
      </c>
      <c r="AE70" s="4" t="s">
        <v>2828</v>
      </c>
      <c r="AF70" s="9" t="s">
        <v>2829</v>
      </c>
      <c r="AG70">
        <v>0</v>
      </c>
      <c r="AH70">
        <v>1</v>
      </c>
      <c r="AI70">
        <v>0</v>
      </c>
      <c r="AJ70">
        <v>1</v>
      </c>
      <c r="AK70" s="9" t="s">
        <v>2840</v>
      </c>
      <c r="AL70">
        <f t="shared" si="32"/>
        <v>1</v>
      </c>
      <c r="AM70">
        <f>IF(AND(INDIRECT(AN70)='Sample Select backend'!$C$2,INDIRECT(AO70)=1,INDIRECT(AP70)='Sample Select backend'!$F$2,INDIRECT(AQ70)=1,INDIRECT(AR70)='Sample Select backend'!$M$2),1,0)</f>
        <v>0</v>
      </c>
      <c r="AN70" t="str">
        <f>_xlfn.CONCAT('Sample Select backend'!$C$4,ROW(AN70))</f>
        <v>AE70</v>
      </c>
      <c r="AO70" s="9" t="str">
        <f>_xlfn.CONCAT('Sample Select backend'!$J$2,ROW(AO70))</f>
        <v>AJ70</v>
      </c>
      <c r="AP70" t="str">
        <f>_xlfn.CONCAT('Sample Select backend'!$F$4,ROW(AP70))</f>
        <v>AF70</v>
      </c>
      <c r="AQ70" t="str">
        <f>_xlfn.CONCAT('Sample Select backend'!$I$10,ROW(AQ70))</f>
        <v>R70</v>
      </c>
      <c r="AR70" t="str">
        <f>_xlfn.CONCAT('Sample Select backend'!$M$4,ROW(AR70))</f>
        <v>AK70</v>
      </c>
      <c r="AS70" t="str">
        <f t="shared" si="33"/>
        <v>Angola</v>
      </c>
      <c r="AT70" s="9" t="str">
        <f t="shared" si="34"/>
        <v>Other</v>
      </c>
      <c r="AU70">
        <f t="shared" si="35"/>
        <v>0</v>
      </c>
      <c r="AV70" s="9">
        <v>0</v>
      </c>
    </row>
    <row r="71" spans="1:48" x14ac:dyDescent="0.35">
      <c r="A71" s="24" t="s">
        <v>4</v>
      </c>
      <c r="B71" s="24">
        <v>5</v>
      </c>
      <c r="C71" s="24">
        <v>22</v>
      </c>
      <c r="D71" s="24" t="s">
        <v>3070</v>
      </c>
      <c r="E71" s="24"/>
      <c r="O71" t="s">
        <v>2803</v>
      </c>
      <c r="P71" t="s">
        <v>2810</v>
      </c>
      <c r="Q71" t="s">
        <v>2815</v>
      </c>
      <c r="R71">
        <v>0</v>
      </c>
      <c r="S71">
        <v>-4.04</v>
      </c>
      <c r="T71">
        <v>4.75</v>
      </c>
      <c r="U71">
        <v>128.22</v>
      </c>
      <c r="V71">
        <v>-1</v>
      </c>
      <c r="W71">
        <v>-1</v>
      </c>
      <c r="X71">
        <v>-1</v>
      </c>
      <c r="Y71">
        <v>-1</v>
      </c>
      <c r="Z71">
        <v>-1</v>
      </c>
      <c r="AA71">
        <v>-1</v>
      </c>
      <c r="AB71">
        <v>-1</v>
      </c>
      <c r="AC71">
        <v>-1</v>
      </c>
      <c r="AD71">
        <v>-1</v>
      </c>
      <c r="AE71" s="4" t="s">
        <v>2828</v>
      </c>
      <c r="AF71" s="9" t="s">
        <v>2829</v>
      </c>
      <c r="AG71">
        <v>0</v>
      </c>
      <c r="AH71">
        <v>1</v>
      </c>
      <c r="AI71">
        <v>0</v>
      </c>
      <c r="AJ71">
        <v>1</v>
      </c>
      <c r="AK71" s="9" t="s">
        <v>2840</v>
      </c>
      <c r="AL71">
        <f t="shared" si="32"/>
        <v>0</v>
      </c>
      <c r="AM71">
        <f>IF(AND(INDIRECT(AN71)='Sample Select backend'!$C$2,INDIRECT(AO71)=1,INDIRECT(AP71)='Sample Select backend'!$F$2,INDIRECT(AQ71)=1,INDIRECT(AR71)='Sample Select backend'!$M$2),1,0)</f>
        <v>0</v>
      </c>
      <c r="AN71" t="str">
        <f>_xlfn.CONCAT('Sample Select backend'!$C$4,ROW(AN71))</f>
        <v>AE71</v>
      </c>
      <c r="AO71" s="9" t="str">
        <f>_xlfn.CONCAT('Sample Select backend'!$J$2,ROW(AO71))</f>
        <v>AJ71</v>
      </c>
      <c r="AP71" t="str">
        <f>_xlfn.CONCAT('Sample Select backend'!$F$4,ROW(AP71))</f>
        <v>AF71</v>
      </c>
      <c r="AQ71" t="str">
        <f>_xlfn.CONCAT('Sample Select backend'!$I$10,ROW(AQ71))</f>
        <v>R71</v>
      </c>
      <c r="AR71" t="str">
        <f>_xlfn.CONCAT('Sample Select backend'!$M$4,ROW(AR71))</f>
        <v>AK71</v>
      </c>
      <c r="AS71" t="str">
        <f t="shared" si="33"/>
        <v>Angola</v>
      </c>
      <c r="AT71" s="9">
        <f t="shared" si="34"/>
        <v>22</v>
      </c>
      <c r="AU71">
        <f t="shared" si="35"/>
        <v>0</v>
      </c>
      <c r="AV71" s="9">
        <v>0</v>
      </c>
    </row>
    <row r="72" spans="1:48" x14ac:dyDescent="0.35">
      <c r="A72" s="24" t="s">
        <v>4</v>
      </c>
      <c r="B72" s="24">
        <v>5</v>
      </c>
      <c r="C72" s="24" t="s">
        <v>204</v>
      </c>
      <c r="D72" s="24" t="s">
        <v>3071</v>
      </c>
      <c r="E72" s="24"/>
      <c r="O72" t="s">
        <v>2803</v>
      </c>
      <c r="P72" t="s">
        <v>2810</v>
      </c>
      <c r="Q72" t="s">
        <v>2815</v>
      </c>
      <c r="R72">
        <v>0</v>
      </c>
      <c r="S72">
        <v>-4.04</v>
      </c>
      <c r="T72">
        <v>4.75</v>
      </c>
      <c r="U72">
        <v>128.22</v>
      </c>
      <c r="V72">
        <v>-1</v>
      </c>
      <c r="W72">
        <v>-1</v>
      </c>
      <c r="X72">
        <v>-1</v>
      </c>
      <c r="Y72">
        <v>-1</v>
      </c>
      <c r="Z72">
        <v>-1</v>
      </c>
      <c r="AA72">
        <v>-1</v>
      </c>
      <c r="AB72">
        <v>-1</v>
      </c>
      <c r="AC72">
        <v>-1</v>
      </c>
      <c r="AD72">
        <v>-1</v>
      </c>
      <c r="AE72" s="4" t="s">
        <v>2828</v>
      </c>
      <c r="AF72" s="9" t="s">
        <v>2829</v>
      </c>
      <c r="AG72">
        <v>0</v>
      </c>
      <c r="AH72">
        <v>1</v>
      </c>
      <c r="AI72">
        <v>0</v>
      </c>
      <c r="AJ72">
        <v>1</v>
      </c>
      <c r="AK72" s="9" t="s">
        <v>2840</v>
      </c>
      <c r="AL72">
        <f t="shared" si="32"/>
        <v>0</v>
      </c>
      <c r="AM72">
        <f>IF(AND(INDIRECT(AN72)='Sample Select backend'!$C$2,INDIRECT(AO72)=1,INDIRECT(AP72)='Sample Select backend'!$F$2,INDIRECT(AQ72)=1,INDIRECT(AR72)='Sample Select backend'!$M$2),1,0)</f>
        <v>0</v>
      </c>
      <c r="AN72" t="str">
        <f>_xlfn.CONCAT('Sample Select backend'!$C$4,ROW(AN72))</f>
        <v>AE72</v>
      </c>
      <c r="AO72" s="9" t="str">
        <f>_xlfn.CONCAT('Sample Select backend'!$J$2,ROW(AO72))</f>
        <v>AJ72</v>
      </c>
      <c r="AP72" t="str">
        <f>_xlfn.CONCAT('Sample Select backend'!$F$4,ROW(AP72))</f>
        <v>AF72</v>
      </c>
      <c r="AQ72" t="str">
        <f>_xlfn.CONCAT('Sample Select backend'!$I$10,ROW(AQ72))</f>
        <v>R72</v>
      </c>
      <c r="AR72" t="str">
        <f>_xlfn.CONCAT('Sample Select backend'!$M$4,ROW(AR72))</f>
        <v>AK72</v>
      </c>
      <c r="AS72" t="str">
        <f t="shared" si="33"/>
        <v>Angola</v>
      </c>
      <c r="AT72" s="9" t="str">
        <f t="shared" si="34"/>
        <v>General</v>
      </c>
      <c r="AU72">
        <f t="shared" si="35"/>
        <v>0</v>
      </c>
      <c r="AV72" s="9">
        <v>0</v>
      </c>
    </row>
    <row r="73" spans="1:48" x14ac:dyDescent="0.35">
      <c r="A73" t="s">
        <v>5</v>
      </c>
      <c r="B73">
        <v>4</v>
      </c>
      <c r="C73">
        <v>20</v>
      </c>
      <c r="D73" t="s">
        <v>240</v>
      </c>
      <c r="E73">
        <v>1</v>
      </c>
      <c r="F73">
        <v>2</v>
      </c>
      <c r="G73">
        <v>-2</v>
      </c>
      <c r="H73">
        <v>-1</v>
      </c>
      <c r="I73">
        <v>-2</v>
      </c>
      <c r="J73">
        <v>-2</v>
      </c>
      <c r="K73">
        <v>-2</v>
      </c>
      <c r="L73">
        <v>2</v>
      </c>
      <c r="M73">
        <v>1</v>
      </c>
      <c r="N73" t="s">
        <v>2604</v>
      </c>
      <c r="O73" t="s">
        <v>2801</v>
      </c>
      <c r="P73" t="s">
        <v>2808</v>
      </c>
      <c r="Q73" t="s">
        <v>2813</v>
      </c>
      <c r="R73">
        <v>0</v>
      </c>
      <c r="S73" t="s">
        <v>202</v>
      </c>
      <c r="T73" t="s">
        <v>202</v>
      </c>
      <c r="U73" t="s">
        <v>202</v>
      </c>
      <c r="V73">
        <f t="shared" ref="V73:V84" si="36">IF(E73&gt;0,1,IF(E73&lt;0,0,-1))</f>
        <v>1</v>
      </c>
      <c r="W73">
        <f t="shared" ref="W73:W84" si="37">IF(F73&gt;0,1,IF(F73&lt;0,0,-1))</f>
        <v>1</v>
      </c>
      <c r="X73">
        <f t="shared" ref="X73:X84" si="38">IF(G73&gt;0,1,IF(G73&lt;0,0,-1))</f>
        <v>0</v>
      </c>
      <c r="Y73">
        <f t="shared" ref="Y73:Y84" si="39">IF(H73&gt;0,1,IF(H73&lt;0,0,-1))</f>
        <v>0</v>
      </c>
      <c r="Z73">
        <f t="shared" ref="Z73:Z84" si="40">IF(I73&gt;0,1,IF(I73&lt;0,0,-1))</f>
        <v>0</v>
      </c>
      <c r="AA73">
        <f t="shared" ref="AA73:AA84" si="41">IF(J73&gt;0,1,IF(J73&lt;0,0,-1))</f>
        <v>0</v>
      </c>
      <c r="AB73">
        <f t="shared" ref="AB73:AB84" si="42">IF(K73&gt;0,1,IF(K73&lt;0,0,-1))</f>
        <v>0</v>
      </c>
      <c r="AC73">
        <f t="shared" ref="AC73:AC84" si="43">IF(L73&gt;0,1,IF(L73&lt;0,0,-1))</f>
        <v>1</v>
      </c>
      <c r="AD73">
        <f t="shared" ref="AD73:AD84" si="44">IF(M73&gt;0,1,IF(M73&lt;0,0,-1))</f>
        <v>1</v>
      </c>
      <c r="AE73" s="4" t="s">
        <v>2828</v>
      </c>
      <c r="AF73" s="9" t="s">
        <v>2829</v>
      </c>
      <c r="AG73">
        <v>0</v>
      </c>
      <c r="AH73">
        <v>0</v>
      </c>
      <c r="AI73">
        <v>0</v>
      </c>
      <c r="AJ73">
        <v>1</v>
      </c>
      <c r="AK73" s="9" t="s">
        <v>2840</v>
      </c>
      <c r="AL73">
        <f t="shared" si="32"/>
        <v>0</v>
      </c>
      <c r="AM73">
        <f>IF(AND(INDIRECT(AN73)='Sample Select backend'!$C$2,INDIRECT(AO73)=1,INDIRECT(AP73)='Sample Select backend'!$F$2,INDIRECT(AQ73)=1,INDIRECT(AR73)='Sample Select backend'!$M$2),1,0)</f>
        <v>0</v>
      </c>
      <c r="AN73" t="str">
        <f>_xlfn.CONCAT('Sample Select backend'!$C$4,ROW(AN73))</f>
        <v>AE73</v>
      </c>
      <c r="AO73" s="9" t="str">
        <f>_xlfn.CONCAT('Sample Select backend'!$J$2,ROW(AO73))</f>
        <v>AJ73</v>
      </c>
      <c r="AP73" t="str">
        <f>_xlfn.CONCAT('Sample Select backend'!$F$4,ROW(AP73))</f>
        <v>AF73</v>
      </c>
      <c r="AQ73" t="str">
        <f>_xlfn.CONCAT('Sample Select backend'!$I$10,ROW(AQ73))</f>
        <v>R73</v>
      </c>
      <c r="AR73" t="str">
        <f>_xlfn.CONCAT('Sample Select backend'!$M$4,ROW(AR73))</f>
        <v>AK73</v>
      </c>
      <c r="AS73" t="str">
        <f t="shared" si="33"/>
        <v>Anguilla</v>
      </c>
      <c r="AT73" s="9">
        <f t="shared" si="34"/>
        <v>20</v>
      </c>
      <c r="AU73">
        <f t="shared" si="35"/>
        <v>1</v>
      </c>
      <c r="AV73" s="9">
        <v>1</v>
      </c>
    </row>
    <row r="74" spans="1:48" x14ac:dyDescent="0.35">
      <c r="A74" t="s">
        <v>5</v>
      </c>
      <c r="B74">
        <v>7</v>
      </c>
      <c r="C74">
        <v>30</v>
      </c>
      <c r="D74" t="s">
        <v>241</v>
      </c>
      <c r="E74">
        <v>-1</v>
      </c>
      <c r="F74">
        <v>1</v>
      </c>
      <c r="G74">
        <v>2</v>
      </c>
      <c r="H74">
        <v>1</v>
      </c>
      <c r="I74">
        <v>2</v>
      </c>
      <c r="J74">
        <v>2</v>
      </c>
      <c r="K74">
        <v>1</v>
      </c>
      <c r="L74">
        <v>-1</v>
      </c>
      <c r="M74">
        <v>1</v>
      </c>
      <c r="N74" t="s">
        <v>2604</v>
      </c>
      <c r="O74" t="s">
        <v>2801</v>
      </c>
      <c r="P74" t="s">
        <v>2808</v>
      </c>
      <c r="Q74" t="s">
        <v>2813</v>
      </c>
      <c r="R74">
        <v>0</v>
      </c>
      <c r="S74" t="s">
        <v>202</v>
      </c>
      <c r="T74" t="s">
        <v>202</v>
      </c>
      <c r="U74" t="s">
        <v>202</v>
      </c>
      <c r="V74">
        <f t="shared" si="36"/>
        <v>0</v>
      </c>
      <c r="W74">
        <f t="shared" si="37"/>
        <v>1</v>
      </c>
      <c r="X74">
        <f t="shared" si="38"/>
        <v>1</v>
      </c>
      <c r="Y74">
        <f t="shared" si="39"/>
        <v>1</v>
      </c>
      <c r="Z74">
        <f t="shared" si="40"/>
        <v>1</v>
      </c>
      <c r="AA74">
        <f t="shared" si="41"/>
        <v>1</v>
      </c>
      <c r="AB74">
        <f t="shared" si="42"/>
        <v>1</v>
      </c>
      <c r="AC74">
        <f t="shared" si="43"/>
        <v>0</v>
      </c>
      <c r="AD74">
        <f t="shared" si="44"/>
        <v>1</v>
      </c>
      <c r="AE74" s="4" t="s">
        <v>2828</v>
      </c>
      <c r="AF74" s="9" t="s">
        <v>2829</v>
      </c>
      <c r="AG74">
        <v>0</v>
      </c>
      <c r="AH74">
        <v>0</v>
      </c>
      <c r="AI74">
        <v>0</v>
      </c>
      <c r="AJ74">
        <v>1</v>
      </c>
      <c r="AK74" s="9" t="s">
        <v>2840</v>
      </c>
      <c r="AL74">
        <f t="shared" si="32"/>
        <v>0</v>
      </c>
      <c r="AM74">
        <f>IF(AND(INDIRECT(AN74)='Sample Select backend'!$C$2,INDIRECT(AO74)=1,INDIRECT(AP74)='Sample Select backend'!$F$2,INDIRECT(AQ74)=1,INDIRECT(AR74)='Sample Select backend'!$M$2),1,0)</f>
        <v>0</v>
      </c>
      <c r="AN74" t="str">
        <f>_xlfn.CONCAT('Sample Select backend'!$C$4,ROW(AN74))</f>
        <v>AE74</v>
      </c>
      <c r="AO74" s="9" t="str">
        <f>_xlfn.CONCAT('Sample Select backend'!$J$2,ROW(AO74))</f>
        <v>AJ74</v>
      </c>
      <c r="AP74" t="str">
        <f>_xlfn.CONCAT('Sample Select backend'!$F$4,ROW(AP74))</f>
        <v>AF74</v>
      </c>
      <c r="AQ74" t="str">
        <f>_xlfn.CONCAT('Sample Select backend'!$I$10,ROW(AQ74))</f>
        <v>R74</v>
      </c>
      <c r="AR74" t="str">
        <f>_xlfn.CONCAT('Sample Select backend'!$M$4,ROW(AR74))</f>
        <v>AK74</v>
      </c>
      <c r="AS74" t="str">
        <f t="shared" si="33"/>
        <v>Anguilla</v>
      </c>
      <c r="AT74" s="9">
        <f t="shared" si="34"/>
        <v>30</v>
      </c>
      <c r="AU74">
        <f t="shared" si="35"/>
        <v>0</v>
      </c>
      <c r="AV74" s="9">
        <v>1</v>
      </c>
    </row>
    <row r="75" spans="1:48" x14ac:dyDescent="0.35">
      <c r="A75" t="s">
        <v>5</v>
      </c>
      <c r="B75">
        <v>6</v>
      </c>
      <c r="C75">
        <v>25</v>
      </c>
      <c r="D75" t="s">
        <v>242</v>
      </c>
      <c r="E75">
        <v>-2</v>
      </c>
      <c r="F75">
        <v>1</v>
      </c>
      <c r="G75">
        <v>-2</v>
      </c>
      <c r="H75">
        <v>-1</v>
      </c>
      <c r="I75">
        <v>2</v>
      </c>
      <c r="J75">
        <v>-2</v>
      </c>
      <c r="K75">
        <v>1</v>
      </c>
      <c r="L75">
        <v>-2</v>
      </c>
      <c r="M75">
        <v>1</v>
      </c>
      <c r="N75" t="s">
        <v>2604</v>
      </c>
      <c r="O75" t="s">
        <v>2801</v>
      </c>
      <c r="P75" t="s">
        <v>2808</v>
      </c>
      <c r="Q75" t="s">
        <v>2813</v>
      </c>
      <c r="R75">
        <v>0</v>
      </c>
      <c r="S75" t="s">
        <v>202</v>
      </c>
      <c r="T75" t="s">
        <v>202</v>
      </c>
      <c r="U75" t="s">
        <v>202</v>
      </c>
      <c r="V75">
        <f t="shared" si="36"/>
        <v>0</v>
      </c>
      <c r="W75">
        <f t="shared" si="37"/>
        <v>1</v>
      </c>
      <c r="X75">
        <f t="shared" si="38"/>
        <v>0</v>
      </c>
      <c r="Y75">
        <f t="shared" si="39"/>
        <v>0</v>
      </c>
      <c r="Z75">
        <f t="shared" si="40"/>
        <v>1</v>
      </c>
      <c r="AA75">
        <f t="shared" si="41"/>
        <v>0</v>
      </c>
      <c r="AB75">
        <f t="shared" si="42"/>
        <v>1</v>
      </c>
      <c r="AC75">
        <f t="shared" si="43"/>
        <v>0</v>
      </c>
      <c r="AD75">
        <f t="shared" si="44"/>
        <v>1</v>
      </c>
      <c r="AE75" s="4" t="s">
        <v>2828</v>
      </c>
      <c r="AF75" s="9" t="s">
        <v>2829</v>
      </c>
      <c r="AG75">
        <v>0</v>
      </c>
      <c r="AH75">
        <v>0</v>
      </c>
      <c r="AI75">
        <v>0</v>
      </c>
      <c r="AJ75">
        <v>1</v>
      </c>
      <c r="AK75" s="9" t="s">
        <v>2840</v>
      </c>
      <c r="AL75">
        <f t="shared" si="32"/>
        <v>0</v>
      </c>
      <c r="AM75">
        <f>IF(AND(INDIRECT(AN75)='Sample Select backend'!$C$2,INDIRECT(AO75)=1,INDIRECT(AP75)='Sample Select backend'!$F$2,INDIRECT(AQ75)=1,INDIRECT(AR75)='Sample Select backend'!$M$2),1,0)</f>
        <v>0</v>
      </c>
      <c r="AN75" t="str">
        <f>_xlfn.CONCAT('Sample Select backend'!$C$4,ROW(AN75))</f>
        <v>AE75</v>
      </c>
      <c r="AO75" s="9" t="str">
        <f>_xlfn.CONCAT('Sample Select backend'!$J$2,ROW(AO75))</f>
        <v>AJ75</v>
      </c>
      <c r="AP75" t="str">
        <f>_xlfn.CONCAT('Sample Select backend'!$F$4,ROW(AP75))</f>
        <v>AF75</v>
      </c>
      <c r="AQ75" t="str">
        <f>_xlfn.CONCAT('Sample Select backend'!$I$10,ROW(AQ75))</f>
        <v>R75</v>
      </c>
      <c r="AR75" t="str">
        <f>_xlfn.CONCAT('Sample Select backend'!$M$4,ROW(AR75))</f>
        <v>AK75</v>
      </c>
      <c r="AS75" t="str">
        <f t="shared" si="33"/>
        <v>Anguilla</v>
      </c>
      <c r="AT75" s="9">
        <f t="shared" si="34"/>
        <v>25</v>
      </c>
      <c r="AU75">
        <f t="shared" si="35"/>
        <v>0</v>
      </c>
      <c r="AV75" s="9">
        <v>1</v>
      </c>
    </row>
    <row r="76" spans="1:48" x14ac:dyDescent="0.35">
      <c r="A76" t="s">
        <v>5</v>
      </c>
      <c r="B76">
        <v>6</v>
      </c>
      <c r="C76">
        <v>26</v>
      </c>
      <c r="D76" t="s">
        <v>243</v>
      </c>
      <c r="E76">
        <v>2</v>
      </c>
      <c r="F76">
        <v>1</v>
      </c>
      <c r="G76">
        <v>-2</v>
      </c>
      <c r="H76">
        <v>-1</v>
      </c>
      <c r="I76">
        <v>2</v>
      </c>
      <c r="J76">
        <v>-2</v>
      </c>
      <c r="K76">
        <v>1</v>
      </c>
      <c r="L76">
        <v>2</v>
      </c>
      <c r="M76">
        <v>1</v>
      </c>
      <c r="N76" t="s">
        <v>2604</v>
      </c>
      <c r="O76" t="s">
        <v>2801</v>
      </c>
      <c r="P76" t="s">
        <v>2808</v>
      </c>
      <c r="Q76" t="s">
        <v>2813</v>
      </c>
      <c r="R76">
        <v>0</v>
      </c>
      <c r="S76" t="s">
        <v>202</v>
      </c>
      <c r="T76" t="s">
        <v>202</v>
      </c>
      <c r="U76" t="s">
        <v>202</v>
      </c>
      <c r="V76">
        <f t="shared" si="36"/>
        <v>1</v>
      </c>
      <c r="W76">
        <f t="shared" si="37"/>
        <v>1</v>
      </c>
      <c r="X76">
        <f t="shared" si="38"/>
        <v>0</v>
      </c>
      <c r="Y76">
        <f t="shared" si="39"/>
        <v>0</v>
      </c>
      <c r="Z76">
        <f t="shared" si="40"/>
        <v>1</v>
      </c>
      <c r="AA76">
        <f t="shared" si="41"/>
        <v>0</v>
      </c>
      <c r="AB76">
        <f t="shared" si="42"/>
        <v>1</v>
      </c>
      <c r="AC76">
        <f t="shared" si="43"/>
        <v>1</v>
      </c>
      <c r="AD76">
        <f t="shared" si="44"/>
        <v>1</v>
      </c>
      <c r="AE76" s="4" t="s">
        <v>2828</v>
      </c>
      <c r="AF76" s="9" t="s">
        <v>2829</v>
      </c>
      <c r="AG76">
        <v>0</v>
      </c>
      <c r="AH76">
        <v>0</v>
      </c>
      <c r="AI76">
        <v>0</v>
      </c>
      <c r="AJ76">
        <v>1</v>
      </c>
      <c r="AK76" s="9" t="s">
        <v>2840</v>
      </c>
      <c r="AL76">
        <f t="shared" si="32"/>
        <v>0</v>
      </c>
      <c r="AM76">
        <f>IF(AND(INDIRECT(AN76)='Sample Select backend'!$C$2,INDIRECT(AO76)=1,INDIRECT(AP76)='Sample Select backend'!$F$2,INDIRECT(AQ76)=1,INDIRECT(AR76)='Sample Select backend'!$M$2),1,0)</f>
        <v>0</v>
      </c>
      <c r="AN76" t="str">
        <f>_xlfn.CONCAT('Sample Select backend'!$C$4,ROW(AN76))</f>
        <v>AE76</v>
      </c>
      <c r="AO76" s="9" t="str">
        <f>_xlfn.CONCAT('Sample Select backend'!$J$2,ROW(AO76))</f>
        <v>AJ76</v>
      </c>
      <c r="AP76" t="str">
        <f>_xlfn.CONCAT('Sample Select backend'!$F$4,ROW(AP76))</f>
        <v>AF76</v>
      </c>
      <c r="AQ76" t="str">
        <f>_xlfn.CONCAT('Sample Select backend'!$I$10,ROW(AQ76))</f>
        <v>R76</v>
      </c>
      <c r="AR76" t="str">
        <f>_xlfn.CONCAT('Sample Select backend'!$M$4,ROW(AR76))</f>
        <v>AK76</v>
      </c>
      <c r="AS76" t="str">
        <f t="shared" si="33"/>
        <v>Anguilla</v>
      </c>
      <c r="AT76" s="9">
        <f t="shared" si="34"/>
        <v>26</v>
      </c>
      <c r="AU76">
        <f t="shared" si="35"/>
        <v>0</v>
      </c>
      <c r="AV76" s="9">
        <v>1</v>
      </c>
    </row>
    <row r="77" spans="1:48" x14ac:dyDescent="0.35">
      <c r="A77" t="s">
        <v>5</v>
      </c>
      <c r="B77">
        <v>1</v>
      </c>
      <c r="C77" t="s">
        <v>205</v>
      </c>
      <c r="D77" t="s">
        <v>244</v>
      </c>
      <c r="E77">
        <v>-1</v>
      </c>
      <c r="F77">
        <v>2</v>
      </c>
      <c r="G77">
        <v>-2</v>
      </c>
      <c r="J77">
        <v>-2</v>
      </c>
      <c r="K77">
        <v>-2</v>
      </c>
      <c r="L77">
        <v>2</v>
      </c>
      <c r="M77">
        <v>1</v>
      </c>
      <c r="N77" t="s">
        <v>2604</v>
      </c>
      <c r="O77" t="s">
        <v>2801</v>
      </c>
      <c r="P77" t="s">
        <v>2808</v>
      </c>
      <c r="Q77" t="s">
        <v>2813</v>
      </c>
      <c r="R77">
        <v>0</v>
      </c>
      <c r="S77" t="s">
        <v>202</v>
      </c>
      <c r="T77" t="s">
        <v>202</v>
      </c>
      <c r="U77" t="s">
        <v>202</v>
      </c>
      <c r="V77">
        <f t="shared" si="36"/>
        <v>0</v>
      </c>
      <c r="W77">
        <f t="shared" si="37"/>
        <v>1</v>
      </c>
      <c r="X77">
        <f t="shared" si="38"/>
        <v>0</v>
      </c>
      <c r="Y77">
        <f t="shared" si="39"/>
        <v>-1</v>
      </c>
      <c r="Z77">
        <f t="shared" si="40"/>
        <v>-1</v>
      </c>
      <c r="AA77">
        <f t="shared" si="41"/>
        <v>0</v>
      </c>
      <c r="AB77">
        <f t="shared" si="42"/>
        <v>0</v>
      </c>
      <c r="AC77">
        <f t="shared" si="43"/>
        <v>1</v>
      </c>
      <c r="AD77">
        <f t="shared" si="44"/>
        <v>1</v>
      </c>
      <c r="AE77" s="4" t="s">
        <v>2828</v>
      </c>
      <c r="AF77" s="9" t="s">
        <v>2829</v>
      </c>
      <c r="AG77">
        <v>0</v>
      </c>
      <c r="AH77">
        <v>0</v>
      </c>
      <c r="AI77">
        <v>0</v>
      </c>
      <c r="AJ77">
        <v>1</v>
      </c>
      <c r="AK77" s="9" t="s">
        <v>2840</v>
      </c>
      <c r="AL77">
        <f t="shared" si="32"/>
        <v>0</v>
      </c>
      <c r="AM77">
        <f>IF(AND(INDIRECT(AN77)='Sample Select backend'!$C$2,INDIRECT(AO77)=1,INDIRECT(AP77)='Sample Select backend'!$F$2,INDIRECT(AQ77)=1,INDIRECT(AR77)='Sample Select backend'!$M$2),1,0)</f>
        <v>0</v>
      </c>
      <c r="AN77" t="str">
        <f>_xlfn.CONCAT('Sample Select backend'!$C$4,ROW(AN77))</f>
        <v>AE77</v>
      </c>
      <c r="AO77" s="9" t="str">
        <f>_xlfn.CONCAT('Sample Select backend'!$J$2,ROW(AO77))</f>
        <v>AJ77</v>
      </c>
      <c r="AP77" t="str">
        <f>_xlfn.CONCAT('Sample Select backend'!$F$4,ROW(AP77))</f>
        <v>AF77</v>
      </c>
      <c r="AQ77" t="str">
        <f>_xlfn.CONCAT('Sample Select backend'!$I$10,ROW(AQ77))</f>
        <v>R77</v>
      </c>
      <c r="AR77" t="str">
        <f>_xlfn.CONCAT('Sample Select backend'!$M$4,ROW(AR77))</f>
        <v>AK77</v>
      </c>
      <c r="AS77" t="str">
        <f t="shared" si="33"/>
        <v>Anguilla</v>
      </c>
      <c r="AT77" s="9" t="str">
        <f t="shared" si="34"/>
        <v>Tax exemption/waiver/suspension</v>
      </c>
      <c r="AU77">
        <f t="shared" si="35"/>
        <v>0</v>
      </c>
      <c r="AV77" s="9">
        <v>1</v>
      </c>
    </row>
    <row r="78" spans="1:48" x14ac:dyDescent="0.35">
      <c r="A78" t="s">
        <v>5</v>
      </c>
      <c r="B78">
        <v>1</v>
      </c>
      <c r="C78">
        <v>6</v>
      </c>
      <c r="D78" t="s">
        <v>245</v>
      </c>
      <c r="E78">
        <v>1</v>
      </c>
      <c r="F78">
        <v>2</v>
      </c>
      <c r="G78">
        <v>2</v>
      </c>
      <c r="H78">
        <v>1</v>
      </c>
      <c r="I78">
        <v>2</v>
      </c>
      <c r="J78">
        <v>1</v>
      </c>
      <c r="K78">
        <v>1</v>
      </c>
      <c r="L78">
        <v>1</v>
      </c>
      <c r="M78">
        <v>1</v>
      </c>
      <c r="N78" t="s">
        <v>2604</v>
      </c>
      <c r="O78" t="s">
        <v>2801</v>
      </c>
      <c r="P78" t="s">
        <v>2808</v>
      </c>
      <c r="Q78" t="s">
        <v>2813</v>
      </c>
      <c r="R78">
        <v>0</v>
      </c>
      <c r="S78" t="s">
        <v>202</v>
      </c>
      <c r="T78" t="s">
        <v>202</v>
      </c>
      <c r="U78" t="s">
        <v>202</v>
      </c>
      <c r="V78">
        <f t="shared" si="36"/>
        <v>1</v>
      </c>
      <c r="W78">
        <f t="shared" si="37"/>
        <v>1</v>
      </c>
      <c r="X78">
        <f t="shared" si="38"/>
        <v>1</v>
      </c>
      <c r="Y78">
        <f t="shared" si="39"/>
        <v>1</v>
      </c>
      <c r="Z78">
        <f t="shared" si="40"/>
        <v>1</v>
      </c>
      <c r="AA78">
        <f t="shared" si="41"/>
        <v>1</v>
      </c>
      <c r="AB78">
        <f t="shared" si="42"/>
        <v>1</v>
      </c>
      <c r="AC78">
        <f t="shared" si="43"/>
        <v>1</v>
      </c>
      <c r="AD78">
        <f t="shared" si="44"/>
        <v>1</v>
      </c>
      <c r="AE78" s="4" t="s">
        <v>2828</v>
      </c>
      <c r="AF78" s="9" t="s">
        <v>2829</v>
      </c>
      <c r="AG78">
        <v>0</v>
      </c>
      <c r="AH78">
        <v>0</v>
      </c>
      <c r="AI78">
        <v>0</v>
      </c>
      <c r="AJ78">
        <v>1</v>
      </c>
      <c r="AK78" s="9" t="s">
        <v>2840</v>
      </c>
      <c r="AL78">
        <f t="shared" si="32"/>
        <v>0</v>
      </c>
      <c r="AM78">
        <f>IF(AND(INDIRECT(AN78)='Sample Select backend'!$C$2,INDIRECT(AO78)=1,INDIRECT(AP78)='Sample Select backend'!$F$2,INDIRECT(AQ78)=1,INDIRECT(AR78)='Sample Select backend'!$M$2),1,0)</f>
        <v>0</v>
      </c>
      <c r="AN78" t="str">
        <f>_xlfn.CONCAT('Sample Select backend'!$C$4,ROW(AN78))</f>
        <v>AE78</v>
      </c>
      <c r="AO78" s="9" t="str">
        <f>_xlfn.CONCAT('Sample Select backend'!$J$2,ROW(AO78))</f>
        <v>AJ78</v>
      </c>
      <c r="AP78" t="str">
        <f>_xlfn.CONCAT('Sample Select backend'!$F$4,ROW(AP78))</f>
        <v>AF78</v>
      </c>
      <c r="AQ78" t="str">
        <f>_xlfn.CONCAT('Sample Select backend'!$I$10,ROW(AQ78))</f>
        <v>R78</v>
      </c>
      <c r="AR78" t="str">
        <f>_xlfn.CONCAT('Sample Select backend'!$M$4,ROW(AR78))</f>
        <v>AK78</v>
      </c>
      <c r="AS78" t="str">
        <f t="shared" si="33"/>
        <v>Anguilla</v>
      </c>
      <c r="AT78" s="9">
        <f t="shared" si="34"/>
        <v>6</v>
      </c>
      <c r="AU78">
        <f t="shared" si="35"/>
        <v>0</v>
      </c>
      <c r="AV78" s="9">
        <v>1</v>
      </c>
    </row>
    <row r="79" spans="1:48" x14ac:dyDescent="0.35">
      <c r="A79" t="s">
        <v>5</v>
      </c>
      <c r="B79">
        <v>5</v>
      </c>
      <c r="C79" t="s">
        <v>204</v>
      </c>
      <c r="D79" t="s">
        <v>239</v>
      </c>
      <c r="E79">
        <v>1</v>
      </c>
      <c r="F79">
        <v>-2</v>
      </c>
      <c r="G79">
        <v>-2</v>
      </c>
      <c r="H79">
        <v>-1</v>
      </c>
      <c r="I79">
        <v>-1</v>
      </c>
      <c r="J79">
        <v>1</v>
      </c>
      <c r="K79">
        <v>1</v>
      </c>
      <c r="L79">
        <v>1</v>
      </c>
      <c r="M79">
        <v>1</v>
      </c>
      <c r="N79" t="s">
        <v>2604</v>
      </c>
      <c r="O79" t="s">
        <v>2801</v>
      </c>
      <c r="P79" t="s">
        <v>2808</v>
      </c>
      <c r="Q79" t="s">
        <v>2813</v>
      </c>
      <c r="R79">
        <v>0</v>
      </c>
      <c r="S79" t="s">
        <v>202</v>
      </c>
      <c r="T79" t="s">
        <v>202</v>
      </c>
      <c r="U79" t="s">
        <v>202</v>
      </c>
      <c r="V79">
        <f t="shared" si="36"/>
        <v>1</v>
      </c>
      <c r="W79">
        <f t="shared" si="37"/>
        <v>0</v>
      </c>
      <c r="X79">
        <f t="shared" si="38"/>
        <v>0</v>
      </c>
      <c r="Y79">
        <f t="shared" si="39"/>
        <v>0</v>
      </c>
      <c r="Z79">
        <f t="shared" si="40"/>
        <v>0</v>
      </c>
      <c r="AA79">
        <f t="shared" si="41"/>
        <v>1</v>
      </c>
      <c r="AB79">
        <f t="shared" si="42"/>
        <v>1</v>
      </c>
      <c r="AC79">
        <f t="shared" si="43"/>
        <v>1</v>
      </c>
      <c r="AD79">
        <f t="shared" si="44"/>
        <v>1</v>
      </c>
      <c r="AE79" s="4" t="s">
        <v>2828</v>
      </c>
      <c r="AF79" s="9" t="s">
        <v>2829</v>
      </c>
      <c r="AG79">
        <v>0</v>
      </c>
      <c r="AH79">
        <v>0</v>
      </c>
      <c r="AI79">
        <v>0</v>
      </c>
      <c r="AJ79">
        <v>1</v>
      </c>
      <c r="AK79" s="9" t="s">
        <v>2840</v>
      </c>
      <c r="AL79">
        <f t="shared" si="32"/>
        <v>0</v>
      </c>
      <c r="AM79">
        <f>IF(AND(INDIRECT(AN79)='Sample Select backend'!$C$2,INDIRECT(AO79)=1,INDIRECT(AP79)='Sample Select backend'!$F$2,INDIRECT(AQ79)=1,INDIRECT(AR79)='Sample Select backend'!$M$2),1,0)</f>
        <v>0</v>
      </c>
      <c r="AN79" t="str">
        <f>_xlfn.CONCAT('Sample Select backend'!$C$4,ROW(AN79))</f>
        <v>AE79</v>
      </c>
      <c r="AO79" s="9" t="str">
        <f>_xlfn.CONCAT('Sample Select backend'!$J$2,ROW(AO79))</f>
        <v>AJ79</v>
      </c>
      <c r="AP79" t="str">
        <f>_xlfn.CONCAT('Sample Select backend'!$F$4,ROW(AP79))</f>
        <v>AF79</v>
      </c>
      <c r="AQ79" t="str">
        <f>_xlfn.CONCAT('Sample Select backend'!$I$10,ROW(AQ79))</f>
        <v>R79</v>
      </c>
      <c r="AR79" t="str">
        <f>_xlfn.CONCAT('Sample Select backend'!$M$4,ROW(AR79))</f>
        <v>AK79</v>
      </c>
      <c r="AS79" t="str">
        <f t="shared" si="33"/>
        <v>Anguilla</v>
      </c>
      <c r="AT79" s="9" t="str">
        <f t="shared" si="34"/>
        <v>General</v>
      </c>
      <c r="AU79">
        <f t="shared" si="35"/>
        <v>0</v>
      </c>
      <c r="AV79" s="9">
        <v>1</v>
      </c>
    </row>
    <row r="80" spans="1:48" x14ac:dyDescent="0.35">
      <c r="A80" t="s">
        <v>10</v>
      </c>
      <c r="B80">
        <v>4</v>
      </c>
      <c r="C80" t="s">
        <v>201</v>
      </c>
      <c r="D80" t="s">
        <v>307</v>
      </c>
      <c r="E80">
        <v>-1</v>
      </c>
      <c r="F80">
        <v>1</v>
      </c>
      <c r="G80">
        <v>1</v>
      </c>
      <c r="H80">
        <v>-1</v>
      </c>
      <c r="I80">
        <v>-2</v>
      </c>
      <c r="J80">
        <v>1</v>
      </c>
      <c r="K80">
        <v>1</v>
      </c>
      <c r="L80">
        <v>-2</v>
      </c>
      <c r="M80">
        <v>-2</v>
      </c>
      <c r="N80" t="s">
        <v>2609</v>
      </c>
      <c r="O80" t="s">
        <v>2801</v>
      </c>
      <c r="P80" t="s">
        <v>2810</v>
      </c>
      <c r="Q80" t="s">
        <v>2813</v>
      </c>
      <c r="R80">
        <v>0</v>
      </c>
      <c r="S80" t="s">
        <v>202</v>
      </c>
      <c r="T80" t="s">
        <v>202</v>
      </c>
      <c r="U80" t="s">
        <v>202</v>
      </c>
      <c r="V80">
        <f t="shared" si="36"/>
        <v>0</v>
      </c>
      <c r="W80">
        <f t="shared" si="37"/>
        <v>1</v>
      </c>
      <c r="X80">
        <f t="shared" si="38"/>
        <v>1</v>
      </c>
      <c r="Y80">
        <f t="shared" si="39"/>
        <v>0</v>
      </c>
      <c r="Z80">
        <f t="shared" si="40"/>
        <v>0</v>
      </c>
      <c r="AA80">
        <f t="shared" si="41"/>
        <v>1</v>
      </c>
      <c r="AB80">
        <f t="shared" si="42"/>
        <v>1</v>
      </c>
      <c r="AC80">
        <f t="shared" si="43"/>
        <v>0</v>
      </c>
      <c r="AD80">
        <f t="shared" si="44"/>
        <v>0</v>
      </c>
      <c r="AE80" s="4" t="s">
        <v>2828</v>
      </c>
      <c r="AF80" s="9" t="s">
        <v>2829</v>
      </c>
      <c r="AG80">
        <v>0</v>
      </c>
      <c r="AH80">
        <v>1</v>
      </c>
      <c r="AI80">
        <v>0</v>
      </c>
      <c r="AJ80">
        <v>1</v>
      </c>
      <c r="AK80" s="9" t="s">
        <v>2840</v>
      </c>
      <c r="AL80">
        <f t="shared" si="32"/>
        <v>0</v>
      </c>
      <c r="AM80">
        <f>IF(AND(INDIRECT(AN80)='Sample Select backend'!$C$2,INDIRECT(AO80)=1,INDIRECT(AP80)='Sample Select backend'!$F$2,INDIRECT(AQ80)=1,INDIRECT(AR80)='Sample Select backend'!$M$2),1,0)</f>
        <v>0</v>
      </c>
      <c r="AN80" t="str">
        <f>_xlfn.CONCAT('Sample Select backend'!$C$4,ROW(AN80))</f>
        <v>AE80</v>
      </c>
      <c r="AO80" s="9" t="str">
        <f>_xlfn.CONCAT('Sample Select backend'!$J$2,ROW(AO80))</f>
        <v>AJ80</v>
      </c>
      <c r="AP80" t="str">
        <f>_xlfn.CONCAT('Sample Select backend'!$F$4,ROW(AP80))</f>
        <v>AF80</v>
      </c>
      <c r="AQ80" t="str">
        <f>_xlfn.CONCAT('Sample Select backend'!$I$10,ROW(AQ80))</f>
        <v>R80</v>
      </c>
      <c r="AR80" t="str">
        <f>_xlfn.CONCAT('Sample Select backend'!$M$4,ROW(AR80))</f>
        <v>AK80</v>
      </c>
      <c r="AS80" t="str">
        <f t="shared" si="33"/>
        <v>Antigua and Barbuda</v>
      </c>
      <c r="AT80" s="9" t="str">
        <f t="shared" si="34"/>
        <v>Other</v>
      </c>
      <c r="AU80">
        <f t="shared" si="35"/>
        <v>1</v>
      </c>
      <c r="AV80" s="9">
        <v>1</v>
      </c>
    </row>
    <row r="81" spans="1:48" x14ac:dyDescent="0.35">
      <c r="A81" t="s">
        <v>10</v>
      </c>
      <c r="B81">
        <v>6</v>
      </c>
      <c r="C81">
        <v>28</v>
      </c>
      <c r="D81" t="s">
        <v>306</v>
      </c>
      <c r="E81">
        <v>-1</v>
      </c>
      <c r="F81">
        <v>1</v>
      </c>
      <c r="G81">
        <v>1</v>
      </c>
      <c r="H81">
        <v>-1</v>
      </c>
      <c r="I81">
        <v>2</v>
      </c>
      <c r="J81">
        <v>2</v>
      </c>
      <c r="K81">
        <v>1</v>
      </c>
      <c r="L81">
        <v>1</v>
      </c>
      <c r="M81">
        <v>1</v>
      </c>
      <c r="N81" t="s">
        <v>2609</v>
      </c>
      <c r="O81" t="s">
        <v>2801</v>
      </c>
      <c r="P81" t="s">
        <v>2810</v>
      </c>
      <c r="Q81" t="s">
        <v>2813</v>
      </c>
      <c r="R81">
        <v>0</v>
      </c>
      <c r="S81" t="s">
        <v>202</v>
      </c>
      <c r="T81" t="s">
        <v>202</v>
      </c>
      <c r="U81" t="s">
        <v>202</v>
      </c>
      <c r="V81">
        <f t="shared" si="36"/>
        <v>0</v>
      </c>
      <c r="W81">
        <f t="shared" si="37"/>
        <v>1</v>
      </c>
      <c r="X81">
        <f t="shared" si="38"/>
        <v>1</v>
      </c>
      <c r="Y81">
        <f t="shared" si="39"/>
        <v>0</v>
      </c>
      <c r="Z81">
        <f t="shared" si="40"/>
        <v>1</v>
      </c>
      <c r="AA81">
        <f t="shared" si="41"/>
        <v>1</v>
      </c>
      <c r="AB81">
        <f t="shared" si="42"/>
        <v>1</v>
      </c>
      <c r="AC81">
        <f t="shared" si="43"/>
        <v>1</v>
      </c>
      <c r="AD81">
        <f t="shared" si="44"/>
        <v>1</v>
      </c>
      <c r="AE81" s="4" t="s">
        <v>2828</v>
      </c>
      <c r="AF81" s="9" t="s">
        <v>2829</v>
      </c>
      <c r="AG81">
        <v>0</v>
      </c>
      <c r="AH81">
        <v>1</v>
      </c>
      <c r="AI81">
        <v>0</v>
      </c>
      <c r="AJ81">
        <v>1</v>
      </c>
      <c r="AK81" s="9" t="s">
        <v>2840</v>
      </c>
      <c r="AL81">
        <f t="shared" si="32"/>
        <v>0</v>
      </c>
      <c r="AM81">
        <f>IF(AND(INDIRECT(AN81)='Sample Select backend'!$C$2,INDIRECT(AO81)=1,INDIRECT(AP81)='Sample Select backend'!$F$2,INDIRECT(AQ81)=1,INDIRECT(AR81)='Sample Select backend'!$M$2),1,0)</f>
        <v>0</v>
      </c>
      <c r="AN81" t="str">
        <f>_xlfn.CONCAT('Sample Select backend'!$C$4,ROW(AN81))</f>
        <v>AE81</v>
      </c>
      <c r="AO81" s="9" t="str">
        <f>_xlfn.CONCAT('Sample Select backend'!$J$2,ROW(AO81))</f>
        <v>AJ81</v>
      </c>
      <c r="AP81" t="str">
        <f>_xlfn.CONCAT('Sample Select backend'!$F$4,ROW(AP81))</f>
        <v>AF81</v>
      </c>
      <c r="AQ81" t="str">
        <f>_xlfn.CONCAT('Sample Select backend'!$I$10,ROW(AQ81))</f>
        <v>R81</v>
      </c>
      <c r="AR81" t="str">
        <f>_xlfn.CONCAT('Sample Select backend'!$M$4,ROW(AR81))</f>
        <v>AK81</v>
      </c>
      <c r="AS81" t="str">
        <f t="shared" si="33"/>
        <v>Antigua and Barbuda</v>
      </c>
      <c r="AT81" s="9">
        <f t="shared" si="34"/>
        <v>28</v>
      </c>
      <c r="AU81">
        <f t="shared" si="35"/>
        <v>0</v>
      </c>
      <c r="AV81" s="9">
        <v>1</v>
      </c>
    </row>
    <row r="82" spans="1:48" x14ac:dyDescent="0.35">
      <c r="A82" t="s">
        <v>10</v>
      </c>
      <c r="B82">
        <v>5</v>
      </c>
      <c r="C82" t="s">
        <v>204</v>
      </c>
      <c r="D82" t="s">
        <v>303</v>
      </c>
      <c r="E82">
        <v>1</v>
      </c>
      <c r="F82">
        <v>-2</v>
      </c>
      <c r="G82">
        <v>-2</v>
      </c>
      <c r="H82">
        <v>-1</v>
      </c>
      <c r="I82">
        <v>-2</v>
      </c>
      <c r="J82">
        <v>1</v>
      </c>
      <c r="K82">
        <v>1</v>
      </c>
      <c r="L82">
        <v>1</v>
      </c>
      <c r="M82">
        <v>1</v>
      </c>
      <c r="N82" t="s">
        <v>2609</v>
      </c>
      <c r="O82" t="s">
        <v>2801</v>
      </c>
      <c r="P82" t="s">
        <v>2810</v>
      </c>
      <c r="Q82" t="s">
        <v>2813</v>
      </c>
      <c r="R82">
        <v>0</v>
      </c>
      <c r="S82" t="s">
        <v>202</v>
      </c>
      <c r="T82" t="s">
        <v>202</v>
      </c>
      <c r="U82" t="s">
        <v>202</v>
      </c>
      <c r="V82">
        <f t="shared" si="36"/>
        <v>1</v>
      </c>
      <c r="W82">
        <f t="shared" si="37"/>
        <v>0</v>
      </c>
      <c r="X82">
        <f t="shared" si="38"/>
        <v>0</v>
      </c>
      <c r="Y82">
        <f t="shared" si="39"/>
        <v>0</v>
      </c>
      <c r="Z82">
        <f t="shared" si="40"/>
        <v>0</v>
      </c>
      <c r="AA82">
        <f t="shared" si="41"/>
        <v>1</v>
      </c>
      <c r="AB82">
        <f t="shared" si="42"/>
        <v>1</v>
      </c>
      <c r="AC82">
        <f t="shared" si="43"/>
        <v>1</v>
      </c>
      <c r="AD82">
        <f t="shared" si="44"/>
        <v>1</v>
      </c>
      <c r="AE82" s="4" t="s">
        <v>2828</v>
      </c>
      <c r="AF82" s="9" t="s">
        <v>2829</v>
      </c>
      <c r="AG82">
        <v>0</v>
      </c>
      <c r="AH82">
        <v>1</v>
      </c>
      <c r="AI82">
        <v>0</v>
      </c>
      <c r="AJ82">
        <v>1</v>
      </c>
      <c r="AK82" s="9" t="s">
        <v>2840</v>
      </c>
      <c r="AL82">
        <f t="shared" si="32"/>
        <v>0</v>
      </c>
      <c r="AM82">
        <f>IF(AND(INDIRECT(AN82)='Sample Select backend'!$C$2,INDIRECT(AO82)=1,INDIRECT(AP82)='Sample Select backend'!$F$2,INDIRECT(AQ82)=1,INDIRECT(AR82)='Sample Select backend'!$M$2),1,0)</f>
        <v>0</v>
      </c>
      <c r="AN82" t="str">
        <f>_xlfn.CONCAT('Sample Select backend'!$C$4,ROW(AN82))</f>
        <v>AE82</v>
      </c>
      <c r="AO82" s="9" t="str">
        <f>_xlfn.CONCAT('Sample Select backend'!$J$2,ROW(AO82))</f>
        <v>AJ82</v>
      </c>
      <c r="AP82" t="str">
        <f>_xlfn.CONCAT('Sample Select backend'!$F$4,ROW(AP82))</f>
        <v>AF82</v>
      </c>
      <c r="AQ82" t="str">
        <f>_xlfn.CONCAT('Sample Select backend'!$I$10,ROW(AQ82))</f>
        <v>R82</v>
      </c>
      <c r="AR82" t="str">
        <f>_xlfn.CONCAT('Sample Select backend'!$M$4,ROW(AR82))</f>
        <v>AK82</v>
      </c>
      <c r="AS82" t="str">
        <f t="shared" si="33"/>
        <v>Antigua and Barbuda</v>
      </c>
      <c r="AT82" s="9" t="str">
        <f t="shared" si="34"/>
        <v>General</v>
      </c>
      <c r="AU82">
        <f t="shared" si="35"/>
        <v>0</v>
      </c>
      <c r="AV82" s="9">
        <v>1</v>
      </c>
    </row>
    <row r="83" spans="1:48" x14ac:dyDescent="0.35">
      <c r="A83" t="s">
        <v>10</v>
      </c>
      <c r="B83">
        <v>6</v>
      </c>
      <c r="C83">
        <v>28</v>
      </c>
      <c r="D83" t="s">
        <v>304</v>
      </c>
      <c r="E83">
        <v>2</v>
      </c>
      <c r="F83">
        <v>1</v>
      </c>
      <c r="G83">
        <v>1</v>
      </c>
      <c r="H83">
        <v>-1</v>
      </c>
      <c r="I83">
        <v>1</v>
      </c>
      <c r="J83">
        <v>2</v>
      </c>
      <c r="K83">
        <v>1</v>
      </c>
      <c r="L83">
        <v>2</v>
      </c>
      <c r="M83">
        <v>-2</v>
      </c>
      <c r="N83" t="s">
        <v>2609</v>
      </c>
      <c r="O83" t="s">
        <v>2801</v>
      </c>
      <c r="P83" t="s">
        <v>2810</v>
      </c>
      <c r="Q83" t="s">
        <v>2813</v>
      </c>
      <c r="R83">
        <v>0</v>
      </c>
      <c r="S83" t="s">
        <v>202</v>
      </c>
      <c r="T83" t="s">
        <v>202</v>
      </c>
      <c r="U83" t="s">
        <v>202</v>
      </c>
      <c r="V83">
        <f t="shared" si="36"/>
        <v>1</v>
      </c>
      <c r="W83">
        <f t="shared" si="37"/>
        <v>1</v>
      </c>
      <c r="X83">
        <f t="shared" si="38"/>
        <v>1</v>
      </c>
      <c r="Y83">
        <f t="shared" si="39"/>
        <v>0</v>
      </c>
      <c r="Z83">
        <f t="shared" si="40"/>
        <v>1</v>
      </c>
      <c r="AA83">
        <f t="shared" si="41"/>
        <v>1</v>
      </c>
      <c r="AB83">
        <f t="shared" si="42"/>
        <v>1</v>
      </c>
      <c r="AC83">
        <f t="shared" si="43"/>
        <v>1</v>
      </c>
      <c r="AD83">
        <f t="shared" si="44"/>
        <v>0</v>
      </c>
      <c r="AE83" s="4" t="s">
        <v>2828</v>
      </c>
      <c r="AF83" s="9" t="s">
        <v>2829</v>
      </c>
      <c r="AG83">
        <v>0</v>
      </c>
      <c r="AH83">
        <v>1</v>
      </c>
      <c r="AI83">
        <v>0</v>
      </c>
      <c r="AJ83">
        <v>1</v>
      </c>
      <c r="AK83" s="9" t="s">
        <v>2840</v>
      </c>
      <c r="AL83">
        <f t="shared" si="32"/>
        <v>0</v>
      </c>
      <c r="AM83">
        <f>IF(AND(INDIRECT(AN83)='Sample Select backend'!$C$2,INDIRECT(AO83)=1,INDIRECT(AP83)='Sample Select backend'!$F$2,INDIRECT(AQ83)=1,INDIRECT(AR83)='Sample Select backend'!$M$2),1,0)</f>
        <v>0</v>
      </c>
      <c r="AN83" t="str">
        <f>_xlfn.CONCAT('Sample Select backend'!$C$4,ROW(AN83))</f>
        <v>AE83</v>
      </c>
      <c r="AO83" s="9" t="str">
        <f>_xlfn.CONCAT('Sample Select backend'!$J$2,ROW(AO83))</f>
        <v>AJ83</v>
      </c>
      <c r="AP83" t="str">
        <f>_xlfn.CONCAT('Sample Select backend'!$F$4,ROW(AP83))</f>
        <v>AF83</v>
      </c>
      <c r="AQ83" t="str">
        <f>_xlfn.CONCAT('Sample Select backend'!$I$10,ROW(AQ83))</f>
        <v>R83</v>
      </c>
      <c r="AR83" t="str">
        <f>_xlfn.CONCAT('Sample Select backend'!$M$4,ROW(AR83))</f>
        <v>AK83</v>
      </c>
      <c r="AS83" t="str">
        <f t="shared" si="33"/>
        <v>Antigua and Barbuda</v>
      </c>
      <c r="AT83" s="9">
        <f t="shared" si="34"/>
        <v>28</v>
      </c>
      <c r="AU83">
        <f t="shared" si="35"/>
        <v>0</v>
      </c>
      <c r="AV83" s="9">
        <v>1</v>
      </c>
    </row>
    <row r="84" spans="1:48" x14ac:dyDescent="0.35">
      <c r="A84" t="s">
        <v>10</v>
      </c>
      <c r="B84">
        <v>6</v>
      </c>
      <c r="C84">
        <v>26</v>
      </c>
      <c r="D84" t="s">
        <v>305</v>
      </c>
      <c r="E84">
        <v>2</v>
      </c>
      <c r="F84">
        <v>1</v>
      </c>
      <c r="G84">
        <v>1</v>
      </c>
      <c r="H84">
        <v>-1</v>
      </c>
      <c r="I84">
        <v>1</v>
      </c>
      <c r="J84">
        <v>-2</v>
      </c>
      <c r="K84">
        <v>1</v>
      </c>
      <c r="L84">
        <v>1</v>
      </c>
      <c r="M84">
        <v>1</v>
      </c>
      <c r="N84" t="s">
        <v>2609</v>
      </c>
      <c r="O84" t="s">
        <v>2801</v>
      </c>
      <c r="P84" t="s">
        <v>2810</v>
      </c>
      <c r="Q84" t="s">
        <v>2813</v>
      </c>
      <c r="R84">
        <v>0</v>
      </c>
      <c r="S84" t="s">
        <v>202</v>
      </c>
      <c r="T84" t="s">
        <v>202</v>
      </c>
      <c r="U84" t="s">
        <v>202</v>
      </c>
      <c r="V84">
        <f t="shared" si="36"/>
        <v>1</v>
      </c>
      <c r="W84">
        <f t="shared" si="37"/>
        <v>1</v>
      </c>
      <c r="X84">
        <f t="shared" si="38"/>
        <v>1</v>
      </c>
      <c r="Y84">
        <f t="shared" si="39"/>
        <v>0</v>
      </c>
      <c r="Z84">
        <f t="shared" si="40"/>
        <v>1</v>
      </c>
      <c r="AA84">
        <f t="shared" si="41"/>
        <v>0</v>
      </c>
      <c r="AB84">
        <f t="shared" si="42"/>
        <v>1</v>
      </c>
      <c r="AC84">
        <f t="shared" si="43"/>
        <v>1</v>
      </c>
      <c r="AD84">
        <f t="shared" si="44"/>
        <v>1</v>
      </c>
      <c r="AE84" s="4" t="s">
        <v>2828</v>
      </c>
      <c r="AF84" s="9" t="s">
        <v>2829</v>
      </c>
      <c r="AG84">
        <v>0</v>
      </c>
      <c r="AH84">
        <v>1</v>
      </c>
      <c r="AI84">
        <v>0</v>
      </c>
      <c r="AJ84">
        <v>1</v>
      </c>
      <c r="AK84" s="9" t="s">
        <v>2840</v>
      </c>
      <c r="AL84">
        <f t="shared" si="32"/>
        <v>0</v>
      </c>
      <c r="AM84">
        <f>IF(AND(INDIRECT(AN84)='Sample Select backend'!$C$2,INDIRECT(AO84)=1,INDIRECT(AP84)='Sample Select backend'!$F$2,INDIRECT(AQ84)=1,INDIRECT(AR84)='Sample Select backend'!$M$2),1,0)</f>
        <v>0</v>
      </c>
      <c r="AN84" t="str">
        <f>_xlfn.CONCAT('Sample Select backend'!$C$4,ROW(AN84))</f>
        <v>AE84</v>
      </c>
      <c r="AO84" s="9" t="str">
        <f>_xlfn.CONCAT('Sample Select backend'!$J$2,ROW(AO84))</f>
        <v>AJ84</v>
      </c>
      <c r="AP84" t="str">
        <f>_xlfn.CONCAT('Sample Select backend'!$F$4,ROW(AP84))</f>
        <v>AF84</v>
      </c>
      <c r="AQ84" t="str">
        <f>_xlfn.CONCAT('Sample Select backend'!$I$10,ROW(AQ84))</f>
        <v>R84</v>
      </c>
      <c r="AR84" t="str">
        <f>_xlfn.CONCAT('Sample Select backend'!$M$4,ROW(AR84))</f>
        <v>AK84</v>
      </c>
      <c r="AS84" t="str">
        <f t="shared" si="33"/>
        <v>Antigua and Barbuda</v>
      </c>
      <c r="AT84" s="9">
        <f t="shared" si="34"/>
        <v>26</v>
      </c>
      <c r="AU84">
        <f t="shared" si="35"/>
        <v>0</v>
      </c>
      <c r="AV84" s="9">
        <v>1</v>
      </c>
    </row>
    <row r="85" spans="1:48" x14ac:dyDescent="0.35">
      <c r="A85" s="24" t="s">
        <v>10</v>
      </c>
      <c r="B85" s="24">
        <v>2</v>
      </c>
      <c r="C85" s="24" t="s">
        <v>206</v>
      </c>
      <c r="D85" s="24" t="s">
        <v>3072</v>
      </c>
      <c r="E85" s="24"/>
      <c r="O85" t="s">
        <v>2801</v>
      </c>
      <c r="P85" t="s">
        <v>2810</v>
      </c>
      <c r="Q85" t="s">
        <v>2813</v>
      </c>
      <c r="R85">
        <v>0</v>
      </c>
      <c r="S85" t="s">
        <v>202</v>
      </c>
      <c r="T85" t="s">
        <v>202</v>
      </c>
      <c r="U85" t="s">
        <v>202</v>
      </c>
      <c r="V85">
        <v>-1</v>
      </c>
      <c r="W85">
        <v>-1</v>
      </c>
      <c r="X85">
        <v>-1</v>
      </c>
      <c r="Y85">
        <v>-1</v>
      </c>
      <c r="Z85">
        <v>-1</v>
      </c>
      <c r="AA85">
        <v>-1</v>
      </c>
      <c r="AB85">
        <v>-1</v>
      </c>
      <c r="AC85">
        <v>-1</v>
      </c>
      <c r="AD85">
        <v>-1</v>
      </c>
      <c r="AE85" s="4" t="s">
        <v>2828</v>
      </c>
      <c r="AF85" s="9" t="s">
        <v>2829</v>
      </c>
      <c r="AG85">
        <v>0</v>
      </c>
      <c r="AH85">
        <v>1</v>
      </c>
      <c r="AI85">
        <v>0</v>
      </c>
      <c r="AJ85">
        <v>1</v>
      </c>
      <c r="AK85" s="9" t="s">
        <v>2840</v>
      </c>
      <c r="AL85">
        <f t="shared" si="32"/>
        <v>0</v>
      </c>
      <c r="AM85">
        <f>IF(AND(INDIRECT(AN85)='Sample Select backend'!$C$2,INDIRECT(AO85)=1,INDIRECT(AP85)='Sample Select backend'!$F$2,INDIRECT(AQ85)=1,INDIRECT(AR85)='Sample Select backend'!$M$2),1,0)</f>
        <v>0</v>
      </c>
      <c r="AN85" t="str">
        <f>_xlfn.CONCAT('Sample Select backend'!$C$4,ROW(AN85))</f>
        <v>AE85</v>
      </c>
      <c r="AO85" s="9" t="str">
        <f>_xlfn.CONCAT('Sample Select backend'!$J$2,ROW(AO85))</f>
        <v>AJ85</v>
      </c>
      <c r="AP85" t="str">
        <f>_xlfn.CONCAT('Sample Select backend'!$F$4,ROW(AP85))</f>
        <v>AF85</v>
      </c>
      <c r="AQ85" t="str">
        <f>_xlfn.CONCAT('Sample Select backend'!$I$10,ROW(AQ85))</f>
        <v>R85</v>
      </c>
      <c r="AR85" t="str">
        <f>_xlfn.CONCAT('Sample Select backend'!$M$4,ROW(AR85))</f>
        <v>AK85</v>
      </c>
      <c r="AS85" t="str">
        <f t="shared" si="33"/>
        <v>Antigua and Barbuda</v>
      </c>
      <c r="AT85" s="9" t="str">
        <f t="shared" si="34"/>
        <v>Tax exemption/waiver/suspension</v>
      </c>
      <c r="AU85">
        <f t="shared" si="35"/>
        <v>0</v>
      </c>
      <c r="AV85" s="9">
        <v>0</v>
      </c>
    </row>
    <row r="86" spans="1:48" x14ac:dyDescent="0.35">
      <c r="A86" t="s">
        <v>8</v>
      </c>
      <c r="B86" t="s">
        <v>201</v>
      </c>
      <c r="C86" t="s">
        <v>201</v>
      </c>
      <c r="D86" t="s">
        <v>283</v>
      </c>
      <c r="E86">
        <v>2</v>
      </c>
      <c r="F86">
        <v>-2</v>
      </c>
      <c r="G86">
        <v>-2</v>
      </c>
      <c r="H86">
        <v>-2</v>
      </c>
      <c r="I86">
        <v>-2</v>
      </c>
      <c r="J86">
        <v>1</v>
      </c>
      <c r="K86">
        <v>1</v>
      </c>
      <c r="L86">
        <v>1</v>
      </c>
      <c r="M86">
        <v>-2</v>
      </c>
      <c r="N86" t="s">
        <v>2607</v>
      </c>
      <c r="O86" t="s">
        <v>2801</v>
      </c>
      <c r="P86" t="s">
        <v>2810</v>
      </c>
      <c r="Q86" t="s">
        <v>2816</v>
      </c>
      <c r="R86">
        <v>0</v>
      </c>
      <c r="S86">
        <v>-10.029999999999999</v>
      </c>
      <c r="T86">
        <v>-6.56</v>
      </c>
      <c r="U86">
        <v>105.58</v>
      </c>
      <c r="V86">
        <f t="shared" ref="V86:V102" si="45">IF(E86&gt;0,1,IF(E86&lt;0,0,-1))</f>
        <v>1</v>
      </c>
      <c r="W86">
        <f t="shared" ref="W86:W102" si="46">IF(F86&gt;0,1,IF(F86&lt;0,0,-1))</f>
        <v>0</v>
      </c>
      <c r="X86">
        <f t="shared" ref="X86:X102" si="47">IF(G86&gt;0,1,IF(G86&lt;0,0,-1))</f>
        <v>0</v>
      </c>
      <c r="Y86">
        <f t="shared" ref="Y86:Y102" si="48">IF(H86&gt;0,1,IF(H86&lt;0,0,-1))</f>
        <v>0</v>
      </c>
      <c r="Z86">
        <f t="shared" ref="Z86:Z102" si="49">IF(I86&gt;0,1,IF(I86&lt;0,0,-1))</f>
        <v>0</v>
      </c>
      <c r="AA86">
        <f t="shared" ref="AA86:AA102" si="50">IF(J86&gt;0,1,IF(J86&lt;0,0,-1))</f>
        <v>1</v>
      </c>
      <c r="AB86">
        <f t="shared" ref="AB86:AB102" si="51">IF(K86&gt;0,1,IF(K86&lt;0,0,-1))</f>
        <v>1</v>
      </c>
      <c r="AC86">
        <f t="shared" ref="AC86:AC102" si="52">IF(L86&gt;0,1,IF(L86&lt;0,0,-1))</f>
        <v>1</v>
      </c>
      <c r="AD86">
        <f t="shared" ref="AD86:AD102" si="53">IF(M86&gt;0,1,IF(M86&lt;0,0,-1))</f>
        <v>0</v>
      </c>
      <c r="AE86" s="4" t="s">
        <v>2828</v>
      </c>
      <c r="AF86" s="9" t="s">
        <v>2829</v>
      </c>
      <c r="AG86">
        <v>0</v>
      </c>
      <c r="AH86">
        <v>1</v>
      </c>
      <c r="AI86">
        <v>0</v>
      </c>
      <c r="AJ86">
        <v>1</v>
      </c>
      <c r="AK86" s="9" t="s">
        <v>2840</v>
      </c>
      <c r="AL86">
        <f t="shared" si="32"/>
        <v>1</v>
      </c>
      <c r="AM86">
        <f>IF(AND(INDIRECT(AN86)='Sample Select backend'!$C$2,INDIRECT(AO86)=1,INDIRECT(AP86)='Sample Select backend'!$F$2,INDIRECT(AQ86)=1,INDIRECT(AR86)='Sample Select backend'!$M$2),1,0)</f>
        <v>0</v>
      </c>
      <c r="AN86" t="str">
        <f>_xlfn.CONCAT('Sample Select backend'!$C$4,ROW(AN86))</f>
        <v>AE86</v>
      </c>
      <c r="AO86" s="9" t="str">
        <f>_xlfn.CONCAT('Sample Select backend'!$J$2,ROW(AO86))</f>
        <v>AJ86</v>
      </c>
      <c r="AP86" t="str">
        <f>_xlfn.CONCAT('Sample Select backend'!$F$4,ROW(AP86))</f>
        <v>AF86</v>
      </c>
      <c r="AQ86" t="str">
        <f>_xlfn.CONCAT('Sample Select backend'!$I$10,ROW(AQ86))</f>
        <v>R86</v>
      </c>
      <c r="AR86" t="str">
        <f>_xlfn.CONCAT('Sample Select backend'!$M$4,ROW(AR86))</f>
        <v>AK86</v>
      </c>
      <c r="AS86" t="str">
        <f t="shared" si="33"/>
        <v>Argentina</v>
      </c>
      <c r="AT86" s="9" t="str">
        <f t="shared" si="34"/>
        <v>Other</v>
      </c>
      <c r="AU86">
        <f t="shared" si="35"/>
        <v>1</v>
      </c>
      <c r="AV86" s="9">
        <v>1</v>
      </c>
    </row>
    <row r="87" spans="1:48" x14ac:dyDescent="0.35">
      <c r="A87" t="s">
        <v>8</v>
      </c>
      <c r="B87">
        <v>5</v>
      </c>
      <c r="C87">
        <v>22</v>
      </c>
      <c r="D87" t="s">
        <v>277</v>
      </c>
      <c r="E87">
        <v>1</v>
      </c>
      <c r="F87">
        <v>-2</v>
      </c>
      <c r="G87">
        <v>-2</v>
      </c>
      <c r="H87">
        <v>-1</v>
      </c>
      <c r="I87">
        <v>-2</v>
      </c>
      <c r="J87">
        <v>1</v>
      </c>
      <c r="K87">
        <v>1</v>
      </c>
      <c r="L87">
        <v>1</v>
      </c>
      <c r="M87">
        <v>1</v>
      </c>
      <c r="N87" t="s">
        <v>2607</v>
      </c>
      <c r="O87" t="s">
        <v>2801</v>
      </c>
      <c r="P87" t="s">
        <v>2810</v>
      </c>
      <c r="Q87" t="s">
        <v>2816</v>
      </c>
      <c r="R87">
        <v>0</v>
      </c>
      <c r="S87">
        <v>-10.029999999999999</v>
      </c>
      <c r="T87">
        <v>-6.56</v>
      </c>
      <c r="U87">
        <v>105.58</v>
      </c>
      <c r="V87">
        <f t="shared" si="45"/>
        <v>1</v>
      </c>
      <c r="W87">
        <f t="shared" si="46"/>
        <v>0</v>
      </c>
      <c r="X87">
        <f t="shared" si="47"/>
        <v>0</v>
      </c>
      <c r="Y87">
        <f t="shared" si="48"/>
        <v>0</v>
      </c>
      <c r="Z87">
        <f t="shared" si="49"/>
        <v>0</v>
      </c>
      <c r="AA87">
        <f t="shared" si="50"/>
        <v>1</v>
      </c>
      <c r="AB87">
        <f t="shared" si="51"/>
        <v>1</v>
      </c>
      <c r="AC87">
        <f t="shared" si="52"/>
        <v>1</v>
      </c>
      <c r="AD87">
        <f t="shared" si="53"/>
        <v>1</v>
      </c>
      <c r="AE87" s="4" t="s">
        <v>2828</v>
      </c>
      <c r="AF87" s="9" t="s">
        <v>2829</v>
      </c>
      <c r="AG87">
        <v>0</v>
      </c>
      <c r="AH87">
        <v>1</v>
      </c>
      <c r="AI87">
        <v>0</v>
      </c>
      <c r="AJ87">
        <v>1</v>
      </c>
      <c r="AK87" s="9" t="s">
        <v>2840</v>
      </c>
      <c r="AL87">
        <f t="shared" si="32"/>
        <v>0</v>
      </c>
      <c r="AM87">
        <f>IF(AND(INDIRECT(AN87)='Sample Select backend'!$C$2,INDIRECT(AO87)=1,INDIRECT(AP87)='Sample Select backend'!$F$2,INDIRECT(AQ87)=1,INDIRECT(AR87)='Sample Select backend'!$M$2),1,0)</f>
        <v>0</v>
      </c>
      <c r="AN87" t="str">
        <f>_xlfn.CONCAT('Sample Select backend'!$C$4,ROW(AN87))</f>
        <v>AE87</v>
      </c>
      <c r="AO87" s="9" t="str">
        <f>_xlfn.CONCAT('Sample Select backend'!$J$2,ROW(AO87))</f>
        <v>AJ87</v>
      </c>
      <c r="AP87" t="str">
        <f>_xlfn.CONCAT('Sample Select backend'!$F$4,ROW(AP87))</f>
        <v>AF87</v>
      </c>
      <c r="AQ87" t="str">
        <f>_xlfn.CONCAT('Sample Select backend'!$I$10,ROW(AQ87))</f>
        <v>R87</v>
      </c>
      <c r="AR87" t="str">
        <f>_xlfn.CONCAT('Sample Select backend'!$M$4,ROW(AR87))</f>
        <v>AK87</v>
      </c>
      <c r="AS87" t="str">
        <f t="shared" si="33"/>
        <v>Argentina</v>
      </c>
      <c r="AT87" s="9">
        <f t="shared" si="34"/>
        <v>22</v>
      </c>
      <c r="AU87">
        <f t="shared" si="35"/>
        <v>0</v>
      </c>
      <c r="AV87" s="9">
        <v>1</v>
      </c>
    </row>
    <row r="88" spans="1:48" x14ac:dyDescent="0.35">
      <c r="A88" t="s">
        <v>8</v>
      </c>
      <c r="B88">
        <v>6</v>
      </c>
      <c r="C88">
        <v>27</v>
      </c>
      <c r="D88" t="s">
        <v>280</v>
      </c>
      <c r="E88">
        <v>1</v>
      </c>
      <c r="F88">
        <v>1</v>
      </c>
      <c r="G88">
        <v>1</v>
      </c>
      <c r="H88">
        <v>-1</v>
      </c>
      <c r="I88">
        <v>1</v>
      </c>
      <c r="J88">
        <v>-2</v>
      </c>
      <c r="K88">
        <v>1</v>
      </c>
      <c r="L88">
        <v>1</v>
      </c>
      <c r="M88">
        <v>1</v>
      </c>
      <c r="N88" t="s">
        <v>2607</v>
      </c>
      <c r="O88" t="s">
        <v>2801</v>
      </c>
      <c r="P88" t="s">
        <v>2810</v>
      </c>
      <c r="Q88" t="s">
        <v>2816</v>
      </c>
      <c r="R88">
        <v>0</v>
      </c>
      <c r="S88">
        <v>-10.029999999999999</v>
      </c>
      <c r="T88">
        <v>-6.56</v>
      </c>
      <c r="U88">
        <v>105.58</v>
      </c>
      <c r="V88">
        <f t="shared" si="45"/>
        <v>1</v>
      </c>
      <c r="W88">
        <f t="shared" si="46"/>
        <v>1</v>
      </c>
      <c r="X88">
        <f t="shared" si="47"/>
        <v>1</v>
      </c>
      <c r="Y88">
        <f t="shared" si="48"/>
        <v>0</v>
      </c>
      <c r="Z88">
        <f t="shared" si="49"/>
        <v>1</v>
      </c>
      <c r="AA88">
        <f t="shared" si="50"/>
        <v>0</v>
      </c>
      <c r="AB88">
        <f t="shared" si="51"/>
        <v>1</v>
      </c>
      <c r="AC88">
        <f t="shared" si="52"/>
        <v>1</v>
      </c>
      <c r="AD88">
        <f t="shared" si="53"/>
        <v>1</v>
      </c>
      <c r="AE88" s="4" t="s">
        <v>2828</v>
      </c>
      <c r="AF88" s="9" t="s">
        <v>2829</v>
      </c>
      <c r="AG88">
        <v>0</v>
      </c>
      <c r="AH88">
        <v>1</v>
      </c>
      <c r="AI88">
        <v>0</v>
      </c>
      <c r="AJ88">
        <v>1</v>
      </c>
      <c r="AK88" s="9" t="s">
        <v>2840</v>
      </c>
      <c r="AL88">
        <f t="shared" si="32"/>
        <v>0</v>
      </c>
      <c r="AM88">
        <f>IF(AND(INDIRECT(AN88)='Sample Select backend'!$C$2,INDIRECT(AO88)=1,INDIRECT(AP88)='Sample Select backend'!$F$2,INDIRECT(AQ88)=1,INDIRECT(AR88)='Sample Select backend'!$M$2),1,0)</f>
        <v>0</v>
      </c>
      <c r="AN88" t="str">
        <f>_xlfn.CONCAT('Sample Select backend'!$C$4,ROW(AN88))</f>
        <v>AE88</v>
      </c>
      <c r="AO88" s="9" t="str">
        <f>_xlfn.CONCAT('Sample Select backend'!$J$2,ROW(AO88))</f>
        <v>AJ88</v>
      </c>
      <c r="AP88" t="str">
        <f>_xlfn.CONCAT('Sample Select backend'!$F$4,ROW(AP88))</f>
        <v>AF88</v>
      </c>
      <c r="AQ88" t="str">
        <f>_xlfn.CONCAT('Sample Select backend'!$I$10,ROW(AQ88))</f>
        <v>R88</v>
      </c>
      <c r="AR88" t="str">
        <f>_xlfn.CONCAT('Sample Select backend'!$M$4,ROW(AR88))</f>
        <v>AK88</v>
      </c>
      <c r="AS88" t="str">
        <f t="shared" si="33"/>
        <v>Argentina</v>
      </c>
      <c r="AT88" s="9">
        <f t="shared" si="34"/>
        <v>27</v>
      </c>
      <c r="AU88">
        <f t="shared" si="35"/>
        <v>0</v>
      </c>
      <c r="AV88" s="9">
        <v>1</v>
      </c>
    </row>
    <row r="89" spans="1:48" x14ac:dyDescent="0.35">
      <c r="A89" t="s">
        <v>8</v>
      </c>
      <c r="B89">
        <v>7</v>
      </c>
      <c r="C89">
        <v>30</v>
      </c>
      <c r="D89" t="s">
        <v>279</v>
      </c>
      <c r="E89">
        <v>2</v>
      </c>
      <c r="F89">
        <v>1</v>
      </c>
      <c r="G89">
        <v>1</v>
      </c>
      <c r="H89">
        <v>1</v>
      </c>
      <c r="I89">
        <v>2</v>
      </c>
      <c r="J89">
        <v>2</v>
      </c>
      <c r="K89">
        <v>1</v>
      </c>
      <c r="L89">
        <v>-2</v>
      </c>
      <c r="M89">
        <v>-2</v>
      </c>
      <c r="N89" t="s">
        <v>2607</v>
      </c>
      <c r="O89" t="s">
        <v>2801</v>
      </c>
      <c r="P89" t="s">
        <v>2810</v>
      </c>
      <c r="Q89" t="s">
        <v>2816</v>
      </c>
      <c r="R89">
        <v>0</v>
      </c>
      <c r="S89">
        <v>-10.029999999999999</v>
      </c>
      <c r="T89">
        <v>-6.56</v>
      </c>
      <c r="U89">
        <v>105.58</v>
      </c>
      <c r="V89">
        <f t="shared" si="45"/>
        <v>1</v>
      </c>
      <c r="W89">
        <f t="shared" si="46"/>
        <v>1</v>
      </c>
      <c r="X89">
        <f t="shared" si="47"/>
        <v>1</v>
      </c>
      <c r="Y89">
        <f t="shared" si="48"/>
        <v>1</v>
      </c>
      <c r="Z89">
        <f t="shared" si="49"/>
        <v>1</v>
      </c>
      <c r="AA89">
        <f t="shared" si="50"/>
        <v>1</v>
      </c>
      <c r="AB89">
        <f t="shared" si="51"/>
        <v>1</v>
      </c>
      <c r="AC89">
        <f t="shared" si="52"/>
        <v>0</v>
      </c>
      <c r="AD89">
        <f t="shared" si="53"/>
        <v>0</v>
      </c>
      <c r="AE89" s="4" t="s">
        <v>2828</v>
      </c>
      <c r="AF89" s="9" t="s">
        <v>2829</v>
      </c>
      <c r="AG89">
        <v>0</v>
      </c>
      <c r="AH89">
        <v>1</v>
      </c>
      <c r="AI89">
        <v>0</v>
      </c>
      <c r="AJ89">
        <v>1</v>
      </c>
      <c r="AK89" s="9" t="s">
        <v>2840</v>
      </c>
      <c r="AL89">
        <f t="shared" si="32"/>
        <v>0</v>
      </c>
      <c r="AM89">
        <f>IF(AND(INDIRECT(AN89)='Sample Select backend'!$C$2,INDIRECT(AO89)=1,INDIRECT(AP89)='Sample Select backend'!$F$2,INDIRECT(AQ89)=1,INDIRECT(AR89)='Sample Select backend'!$M$2),1,0)</f>
        <v>0</v>
      </c>
      <c r="AN89" t="str">
        <f>_xlfn.CONCAT('Sample Select backend'!$C$4,ROW(AN89))</f>
        <v>AE89</v>
      </c>
      <c r="AO89" s="9" t="str">
        <f>_xlfn.CONCAT('Sample Select backend'!$J$2,ROW(AO89))</f>
        <v>AJ89</v>
      </c>
      <c r="AP89" t="str">
        <f>_xlfn.CONCAT('Sample Select backend'!$F$4,ROW(AP89))</f>
        <v>AF89</v>
      </c>
      <c r="AQ89" t="str">
        <f>_xlfn.CONCAT('Sample Select backend'!$I$10,ROW(AQ89))</f>
        <v>R89</v>
      </c>
      <c r="AR89" t="str">
        <f>_xlfn.CONCAT('Sample Select backend'!$M$4,ROW(AR89))</f>
        <v>AK89</v>
      </c>
      <c r="AS89" t="str">
        <f t="shared" si="33"/>
        <v>Argentina</v>
      </c>
      <c r="AT89" s="9">
        <f t="shared" si="34"/>
        <v>30</v>
      </c>
      <c r="AU89">
        <f t="shared" si="35"/>
        <v>0</v>
      </c>
      <c r="AV89" s="9">
        <v>1</v>
      </c>
    </row>
    <row r="90" spans="1:48" x14ac:dyDescent="0.35">
      <c r="A90" t="s">
        <v>8</v>
      </c>
      <c r="B90">
        <v>1</v>
      </c>
      <c r="C90">
        <v>11</v>
      </c>
      <c r="D90" t="s">
        <v>275</v>
      </c>
      <c r="E90">
        <v>2</v>
      </c>
      <c r="F90">
        <v>2</v>
      </c>
      <c r="G90">
        <v>-1</v>
      </c>
      <c r="H90">
        <v>2</v>
      </c>
      <c r="I90">
        <v>2</v>
      </c>
      <c r="J90">
        <v>1</v>
      </c>
      <c r="K90">
        <v>1</v>
      </c>
      <c r="L90">
        <v>1</v>
      </c>
      <c r="M90">
        <v>1</v>
      </c>
      <c r="N90" t="s">
        <v>2607</v>
      </c>
      <c r="O90" t="s">
        <v>2801</v>
      </c>
      <c r="P90" t="s">
        <v>2810</v>
      </c>
      <c r="Q90" t="s">
        <v>2816</v>
      </c>
      <c r="R90">
        <v>0</v>
      </c>
      <c r="S90">
        <v>-10.029999999999999</v>
      </c>
      <c r="T90">
        <v>-6.56</v>
      </c>
      <c r="U90">
        <v>105.58</v>
      </c>
      <c r="V90">
        <f t="shared" si="45"/>
        <v>1</v>
      </c>
      <c r="W90">
        <f t="shared" si="46"/>
        <v>1</v>
      </c>
      <c r="X90">
        <f t="shared" si="47"/>
        <v>0</v>
      </c>
      <c r="Y90">
        <f t="shared" si="48"/>
        <v>1</v>
      </c>
      <c r="Z90">
        <f t="shared" si="49"/>
        <v>1</v>
      </c>
      <c r="AA90">
        <f t="shared" si="50"/>
        <v>1</v>
      </c>
      <c r="AB90">
        <f t="shared" si="51"/>
        <v>1</v>
      </c>
      <c r="AC90">
        <f t="shared" si="52"/>
        <v>1</v>
      </c>
      <c r="AD90">
        <f t="shared" si="53"/>
        <v>1</v>
      </c>
      <c r="AE90" s="4" t="s">
        <v>2828</v>
      </c>
      <c r="AF90" s="9" t="s">
        <v>2829</v>
      </c>
      <c r="AG90">
        <v>0</v>
      </c>
      <c r="AH90">
        <v>1</v>
      </c>
      <c r="AI90">
        <v>0</v>
      </c>
      <c r="AJ90">
        <v>1</v>
      </c>
      <c r="AK90" s="9" t="s">
        <v>2840</v>
      </c>
      <c r="AL90">
        <f t="shared" si="32"/>
        <v>0</v>
      </c>
      <c r="AM90">
        <f>IF(AND(INDIRECT(AN90)='Sample Select backend'!$C$2,INDIRECT(AO90)=1,INDIRECT(AP90)='Sample Select backend'!$F$2,INDIRECT(AQ90)=1,INDIRECT(AR90)='Sample Select backend'!$M$2),1,0)</f>
        <v>0</v>
      </c>
      <c r="AN90" t="str">
        <f>_xlfn.CONCAT('Sample Select backend'!$C$4,ROW(AN90))</f>
        <v>AE90</v>
      </c>
      <c r="AO90" s="9" t="str">
        <f>_xlfn.CONCAT('Sample Select backend'!$J$2,ROW(AO90))</f>
        <v>AJ90</v>
      </c>
      <c r="AP90" t="str">
        <f>_xlfn.CONCAT('Sample Select backend'!$F$4,ROW(AP90))</f>
        <v>AF90</v>
      </c>
      <c r="AQ90" t="str">
        <f>_xlfn.CONCAT('Sample Select backend'!$I$10,ROW(AQ90))</f>
        <v>R90</v>
      </c>
      <c r="AR90" t="str">
        <f>_xlfn.CONCAT('Sample Select backend'!$M$4,ROW(AR90))</f>
        <v>AK90</v>
      </c>
      <c r="AS90" t="str">
        <f t="shared" si="33"/>
        <v>Argentina</v>
      </c>
      <c r="AT90" s="9">
        <f t="shared" si="34"/>
        <v>11</v>
      </c>
      <c r="AU90">
        <f t="shared" si="35"/>
        <v>0</v>
      </c>
      <c r="AV90" s="9">
        <v>1</v>
      </c>
    </row>
    <row r="91" spans="1:48" x14ac:dyDescent="0.35">
      <c r="A91" t="s">
        <v>8</v>
      </c>
      <c r="B91">
        <v>6</v>
      </c>
      <c r="C91">
        <v>28</v>
      </c>
      <c r="D91" t="s">
        <v>272</v>
      </c>
      <c r="E91">
        <v>2</v>
      </c>
      <c r="F91">
        <v>1</v>
      </c>
      <c r="H91">
        <v>-1</v>
      </c>
      <c r="I91">
        <v>2</v>
      </c>
      <c r="J91">
        <v>1</v>
      </c>
      <c r="K91">
        <v>1</v>
      </c>
      <c r="L91">
        <v>2</v>
      </c>
      <c r="N91" t="s">
        <v>2607</v>
      </c>
      <c r="O91" t="s">
        <v>2801</v>
      </c>
      <c r="P91" t="s">
        <v>2810</v>
      </c>
      <c r="Q91" t="s">
        <v>2816</v>
      </c>
      <c r="R91">
        <v>0</v>
      </c>
      <c r="S91">
        <v>-10.029999999999999</v>
      </c>
      <c r="T91">
        <v>-6.56</v>
      </c>
      <c r="U91">
        <v>105.58</v>
      </c>
      <c r="V91">
        <f t="shared" si="45"/>
        <v>1</v>
      </c>
      <c r="W91">
        <f t="shared" si="46"/>
        <v>1</v>
      </c>
      <c r="X91">
        <f t="shared" si="47"/>
        <v>-1</v>
      </c>
      <c r="Y91">
        <f t="shared" si="48"/>
        <v>0</v>
      </c>
      <c r="Z91">
        <f t="shared" si="49"/>
        <v>1</v>
      </c>
      <c r="AA91">
        <f t="shared" si="50"/>
        <v>1</v>
      </c>
      <c r="AB91">
        <f t="shared" si="51"/>
        <v>1</v>
      </c>
      <c r="AC91">
        <f t="shared" si="52"/>
        <v>1</v>
      </c>
      <c r="AD91">
        <f t="shared" si="53"/>
        <v>-1</v>
      </c>
      <c r="AE91" s="4" t="s">
        <v>2828</v>
      </c>
      <c r="AF91" s="9" t="s">
        <v>2829</v>
      </c>
      <c r="AG91">
        <v>0</v>
      </c>
      <c r="AH91">
        <v>1</v>
      </c>
      <c r="AI91">
        <v>0</v>
      </c>
      <c r="AJ91">
        <v>1</v>
      </c>
      <c r="AK91" s="9" t="s">
        <v>2840</v>
      </c>
      <c r="AL91">
        <f t="shared" si="32"/>
        <v>0</v>
      </c>
      <c r="AM91">
        <f>IF(AND(INDIRECT(AN91)='Sample Select backend'!$C$2,INDIRECT(AO91)=1,INDIRECT(AP91)='Sample Select backend'!$F$2,INDIRECT(AQ91)=1,INDIRECT(AR91)='Sample Select backend'!$M$2),1,0)</f>
        <v>0</v>
      </c>
      <c r="AN91" t="str">
        <f>_xlfn.CONCAT('Sample Select backend'!$C$4,ROW(AN91))</f>
        <v>AE91</v>
      </c>
      <c r="AO91" s="9" t="str">
        <f>_xlfn.CONCAT('Sample Select backend'!$J$2,ROW(AO91))</f>
        <v>AJ91</v>
      </c>
      <c r="AP91" t="str">
        <f>_xlfn.CONCAT('Sample Select backend'!$F$4,ROW(AP91))</f>
        <v>AF91</v>
      </c>
      <c r="AQ91" t="str">
        <f>_xlfn.CONCAT('Sample Select backend'!$I$10,ROW(AQ91))</f>
        <v>R91</v>
      </c>
      <c r="AR91" t="str">
        <f>_xlfn.CONCAT('Sample Select backend'!$M$4,ROW(AR91))</f>
        <v>AK91</v>
      </c>
      <c r="AS91" t="str">
        <f t="shared" si="33"/>
        <v>Argentina</v>
      </c>
      <c r="AT91" s="9">
        <f t="shared" si="34"/>
        <v>28</v>
      </c>
      <c r="AU91">
        <f t="shared" si="35"/>
        <v>0</v>
      </c>
      <c r="AV91" s="9">
        <v>1</v>
      </c>
    </row>
    <row r="92" spans="1:48" x14ac:dyDescent="0.35">
      <c r="A92" t="s">
        <v>8</v>
      </c>
      <c r="B92">
        <v>1</v>
      </c>
      <c r="C92">
        <v>7</v>
      </c>
      <c r="D92" t="s">
        <v>288</v>
      </c>
      <c r="E92">
        <v>2</v>
      </c>
      <c r="F92">
        <v>2</v>
      </c>
      <c r="G92">
        <v>-2</v>
      </c>
      <c r="H92">
        <v>-1</v>
      </c>
      <c r="I92">
        <v>-2</v>
      </c>
      <c r="J92">
        <v>2</v>
      </c>
      <c r="K92">
        <v>1</v>
      </c>
      <c r="L92">
        <v>2</v>
      </c>
      <c r="M92">
        <v>1</v>
      </c>
      <c r="N92" t="s">
        <v>2607</v>
      </c>
      <c r="O92" t="s">
        <v>2801</v>
      </c>
      <c r="P92" t="s">
        <v>2810</v>
      </c>
      <c r="Q92" t="s">
        <v>2816</v>
      </c>
      <c r="R92">
        <v>0</v>
      </c>
      <c r="S92">
        <v>-10.029999999999999</v>
      </c>
      <c r="T92">
        <v>-6.56</v>
      </c>
      <c r="U92">
        <v>105.58</v>
      </c>
      <c r="V92">
        <f t="shared" si="45"/>
        <v>1</v>
      </c>
      <c r="W92">
        <f t="shared" si="46"/>
        <v>1</v>
      </c>
      <c r="X92">
        <f t="shared" si="47"/>
        <v>0</v>
      </c>
      <c r="Y92">
        <f t="shared" si="48"/>
        <v>0</v>
      </c>
      <c r="Z92">
        <f t="shared" si="49"/>
        <v>0</v>
      </c>
      <c r="AA92">
        <f t="shared" si="50"/>
        <v>1</v>
      </c>
      <c r="AB92">
        <f t="shared" si="51"/>
        <v>1</v>
      </c>
      <c r="AC92">
        <f t="shared" si="52"/>
        <v>1</v>
      </c>
      <c r="AD92">
        <f t="shared" si="53"/>
        <v>1</v>
      </c>
      <c r="AE92" s="4" t="s">
        <v>2828</v>
      </c>
      <c r="AF92" s="9" t="s">
        <v>2829</v>
      </c>
      <c r="AG92">
        <v>0</v>
      </c>
      <c r="AH92">
        <v>1</v>
      </c>
      <c r="AI92">
        <v>0</v>
      </c>
      <c r="AJ92">
        <v>1</v>
      </c>
      <c r="AK92" s="9" t="s">
        <v>2840</v>
      </c>
      <c r="AL92">
        <f t="shared" si="32"/>
        <v>0</v>
      </c>
      <c r="AM92">
        <f>IF(AND(INDIRECT(AN92)='Sample Select backend'!$C$2,INDIRECT(AO92)=1,INDIRECT(AP92)='Sample Select backend'!$F$2,INDIRECT(AQ92)=1,INDIRECT(AR92)='Sample Select backend'!$M$2),1,0)</f>
        <v>0</v>
      </c>
      <c r="AN92" t="str">
        <f>_xlfn.CONCAT('Sample Select backend'!$C$4,ROW(AN92))</f>
        <v>AE92</v>
      </c>
      <c r="AO92" s="9" t="str">
        <f>_xlfn.CONCAT('Sample Select backend'!$J$2,ROW(AO92))</f>
        <v>AJ92</v>
      </c>
      <c r="AP92" t="str">
        <f>_xlfn.CONCAT('Sample Select backend'!$F$4,ROW(AP92))</f>
        <v>AF92</v>
      </c>
      <c r="AQ92" t="str">
        <f>_xlfn.CONCAT('Sample Select backend'!$I$10,ROW(AQ92))</f>
        <v>R92</v>
      </c>
      <c r="AR92" t="str">
        <f>_xlfn.CONCAT('Sample Select backend'!$M$4,ROW(AR92))</f>
        <v>AK92</v>
      </c>
      <c r="AS92" t="str">
        <f t="shared" si="33"/>
        <v>Argentina</v>
      </c>
      <c r="AT92" s="9">
        <f t="shared" si="34"/>
        <v>7</v>
      </c>
      <c r="AU92">
        <f t="shared" si="35"/>
        <v>0</v>
      </c>
      <c r="AV92" s="9">
        <v>1</v>
      </c>
    </row>
    <row r="93" spans="1:48" x14ac:dyDescent="0.35">
      <c r="A93" t="s">
        <v>8</v>
      </c>
      <c r="B93">
        <v>1</v>
      </c>
      <c r="C93">
        <v>6</v>
      </c>
      <c r="D93" t="s">
        <v>285</v>
      </c>
      <c r="E93">
        <v>-1</v>
      </c>
      <c r="F93">
        <v>2</v>
      </c>
      <c r="G93">
        <v>2</v>
      </c>
      <c r="H93">
        <v>1</v>
      </c>
      <c r="I93">
        <v>2</v>
      </c>
      <c r="J93">
        <v>2</v>
      </c>
      <c r="K93">
        <v>1</v>
      </c>
      <c r="L93">
        <v>1</v>
      </c>
      <c r="M93">
        <v>1</v>
      </c>
      <c r="N93" t="s">
        <v>2607</v>
      </c>
      <c r="O93" t="s">
        <v>2801</v>
      </c>
      <c r="P93" t="s">
        <v>2810</v>
      </c>
      <c r="Q93" t="s">
        <v>2816</v>
      </c>
      <c r="R93">
        <v>0</v>
      </c>
      <c r="S93">
        <v>-10.029999999999999</v>
      </c>
      <c r="T93">
        <v>-6.56</v>
      </c>
      <c r="U93">
        <v>105.58</v>
      </c>
      <c r="V93">
        <f t="shared" si="45"/>
        <v>0</v>
      </c>
      <c r="W93">
        <f t="shared" si="46"/>
        <v>1</v>
      </c>
      <c r="X93">
        <f t="shared" si="47"/>
        <v>1</v>
      </c>
      <c r="Y93">
        <f t="shared" si="48"/>
        <v>1</v>
      </c>
      <c r="Z93">
        <f t="shared" si="49"/>
        <v>1</v>
      </c>
      <c r="AA93">
        <f t="shared" si="50"/>
        <v>1</v>
      </c>
      <c r="AB93">
        <f t="shared" si="51"/>
        <v>1</v>
      </c>
      <c r="AC93">
        <f t="shared" si="52"/>
        <v>1</v>
      </c>
      <c r="AD93">
        <f t="shared" si="53"/>
        <v>1</v>
      </c>
      <c r="AE93" s="4" t="s">
        <v>2828</v>
      </c>
      <c r="AF93" s="9" t="s">
        <v>2829</v>
      </c>
      <c r="AG93">
        <v>0</v>
      </c>
      <c r="AH93">
        <v>1</v>
      </c>
      <c r="AI93">
        <v>0</v>
      </c>
      <c r="AJ93">
        <v>1</v>
      </c>
      <c r="AK93" s="9" t="s">
        <v>2840</v>
      </c>
      <c r="AL93">
        <f t="shared" si="32"/>
        <v>0</v>
      </c>
      <c r="AM93">
        <f>IF(AND(INDIRECT(AN93)='Sample Select backend'!$C$2,INDIRECT(AO93)=1,INDIRECT(AP93)='Sample Select backend'!$F$2,INDIRECT(AQ93)=1,INDIRECT(AR93)='Sample Select backend'!$M$2),1,0)</f>
        <v>0</v>
      </c>
      <c r="AN93" t="str">
        <f>_xlfn.CONCAT('Sample Select backend'!$C$4,ROW(AN93))</f>
        <v>AE93</v>
      </c>
      <c r="AO93" s="9" t="str">
        <f>_xlfn.CONCAT('Sample Select backend'!$J$2,ROW(AO93))</f>
        <v>AJ93</v>
      </c>
      <c r="AP93" t="str">
        <f>_xlfn.CONCAT('Sample Select backend'!$F$4,ROW(AP93))</f>
        <v>AF93</v>
      </c>
      <c r="AQ93" t="str">
        <f>_xlfn.CONCAT('Sample Select backend'!$I$10,ROW(AQ93))</f>
        <v>R93</v>
      </c>
      <c r="AR93" t="str">
        <f>_xlfn.CONCAT('Sample Select backend'!$M$4,ROW(AR93))</f>
        <v>AK93</v>
      </c>
      <c r="AS93" t="str">
        <f t="shared" si="33"/>
        <v>Argentina</v>
      </c>
      <c r="AT93" s="9">
        <f t="shared" si="34"/>
        <v>6</v>
      </c>
      <c r="AU93">
        <f t="shared" si="35"/>
        <v>0</v>
      </c>
      <c r="AV93" s="9">
        <v>1</v>
      </c>
    </row>
    <row r="94" spans="1:48" x14ac:dyDescent="0.35">
      <c r="A94" t="s">
        <v>8</v>
      </c>
      <c r="B94">
        <v>6</v>
      </c>
      <c r="C94">
        <v>25</v>
      </c>
      <c r="D94" t="s">
        <v>287</v>
      </c>
      <c r="E94">
        <v>1</v>
      </c>
      <c r="F94">
        <v>1</v>
      </c>
      <c r="G94">
        <v>-2</v>
      </c>
      <c r="H94">
        <v>-1</v>
      </c>
      <c r="I94">
        <v>2</v>
      </c>
      <c r="J94">
        <v>2</v>
      </c>
      <c r="K94">
        <v>1</v>
      </c>
      <c r="L94">
        <v>-2</v>
      </c>
      <c r="M94">
        <v>1</v>
      </c>
      <c r="N94" t="s">
        <v>2607</v>
      </c>
      <c r="O94" t="s">
        <v>2801</v>
      </c>
      <c r="P94" t="s">
        <v>2810</v>
      </c>
      <c r="Q94" t="s">
        <v>2816</v>
      </c>
      <c r="R94">
        <v>0</v>
      </c>
      <c r="S94">
        <v>-10.029999999999999</v>
      </c>
      <c r="T94">
        <v>-6.56</v>
      </c>
      <c r="U94">
        <v>105.58</v>
      </c>
      <c r="V94">
        <f t="shared" si="45"/>
        <v>1</v>
      </c>
      <c r="W94">
        <f t="shared" si="46"/>
        <v>1</v>
      </c>
      <c r="X94">
        <f t="shared" si="47"/>
        <v>0</v>
      </c>
      <c r="Y94">
        <f t="shared" si="48"/>
        <v>0</v>
      </c>
      <c r="Z94">
        <f t="shared" si="49"/>
        <v>1</v>
      </c>
      <c r="AA94">
        <f t="shared" si="50"/>
        <v>1</v>
      </c>
      <c r="AB94">
        <f t="shared" si="51"/>
        <v>1</v>
      </c>
      <c r="AC94">
        <f t="shared" si="52"/>
        <v>0</v>
      </c>
      <c r="AD94">
        <f t="shared" si="53"/>
        <v>1</v>
      </c>
      <c r="AE94" s="4" t="s">
        <v>2828</v>
      </c>
      <c r="AF94" s="9" t="s">
        <v>2829</v>
      </c>
      <c r="AG94">
        <v>0</v>
      </c>
      <c r="AH94">
        <v>1</v>
      </c>
      <c r="AI94">
        <v>0</v>
      </c>
      <c r="AJ94">
        <v>1</v>
      </c>
      <c r="AK94" s="9" t="s">
        <v>2840</v>
      </c>
      <c r="AL94">
        <f t="shared" si="32"/>
        <v>0</v>
      </c>
      <c r="AM94">
        <f>IF(AND(INDIRECT(AN94)='Sample Select backend'!$C$2,INDIRECT(AO94)=1,INDIRECT(AP94)='Sample Select backend'!$F$2,INDIRECT(AQ94)=1,INDIRECT(AR94)='Sample Select backend'!$M$2),1,0)</f>
        <v>0</v>
      </c>
      <c r="AN94" t="str">
        <f>_xlfn.CONCAT('Sample Select backend'!$C$4,ROW(AN94))</f>
        <v>AE94</v>
      </c>
      <c r="AO94" s="9" t="str">
        <f>_xlfn.CONCAT('Sample Select backend'!$J$2,ROW(AO94))</f>
        <v>AJ94</v>
      </c>
      <c r="AP94" t="str">
        <f>_xlfn.CONCAT('Sample Select backend'!$F$4,ROW(AP94))</f>
        <v>AF94</v>
      </c>
      <c r="AQ94" t="str">
        <f>_xlfn.CONCAT('Sample Select backend'!$I$10,ROW(AQ94))</f>
        <v>R94</v>
      </c>
      <c r="AR94" t="str">
        <f>_xlfn.CONCAT('Sample Select backend'!$M$4,ROW(AR94))</f>
        <v>AK94</v>
      </c>
      <c r="AS94" t="str">
        <f t="shared" si="33"/>
        <v>Argentina</v>
      </c>
      <c r="AT94" s="9">
        <f t="shared" si="34"/>
        <v>25</v>
      </c>
      <c r="AU94">
        <f t="shared" si="35"/>
        <v>0</v>
      </c>
      <c r="AV94" s="9">
        <v>1</v>
      </c>
    </row>
    <row r="95" spans="1:48" x14ac:dyDescent="0.35">
      <c r="A95" t="s">
        <v>8</v>
      </c>
      <c r="B95">
        <v>6</v>
      </c>
      <c r="C95">
        <v>26</v>
      </c>
      <c r="D95" t="s">
        <v>276</v>
      </c>
      <c r="E95">
        <v>1</v>
      </c>
      <c r="F95">
        <v>1</v>
      </c>
      <c r="G95">
        <v>2</v>
      </c>
      <c r="H95">
        <v>-1</v>
      </c>
      <c r="I95">
        <v>-2</v>
      </c>
      <c r="J95">
        <v>-2</v>
      </c>
      <c r="K95">
        <v>1</v>
      </c>
      <c r="L95">
        <v>1</v>
      </c>
      <c r="M95">
        <v>1</v>
      </c>
      <c r="N95" t="s">
        <v>2607</v>
      </c>
      <c r="O95" t="s">
        <v>2801</v>
      </c>
      <c r="P95" t="s">
        <v>2810</v>
      </c>
      <c r="Q95" t="s">
        <v>2816</v>
      </c>
      <c r="R95">
        <v>0</v>
      </c>
      <c r="S95">
        <v>-10.029999999999999</v>
      </c>
      <c r="T95">
        <v>-6.56</v>
      </c>
      <c r="U95">
        <v>105.58</v>
      </c>
      <c r="V95">
        <f t="shared" si="45"/>
        <v>1</v>
      </c>
      <c r="W95">
        <f t="shared" si="46"/>
        <v>1</v>
      </c>
      <c r="X95">
        <f t="shared" si="47"/>
        <v>1</v>
      </c>
      <c r="Y95">
        <f t="shared" si="48"/>
        <v>0</v>
      </c>
      <c r="Z95">
        <f t="shared" si="49"/>
        <v>0</v>
      </c>
      <c r="AA95">
        <f t="shared" si="50"/>
        <v>0</v>
      </c>
      <c r="AB95">
        <f t="shared" si="51"/>
        <v>1</v>
      </c>
      <c r="AC95">
        <f t="shared" si="52"/>
        <v>1</v>
      </c>
      <c r="AD95">
        <f t="shared" si="53"/>
        <v>1</v>
      </c>
      <c r="AE95" s="4" t="s">
        <v>2828</v>
      </c>
      <c r="AF95" s="9" t="s">
        <v>2829</v>
      </c>
      <c r="AG95">
        <v>0</v>
      </c>
      <c r="AH95">
        <v>1</v>
      </c>
      <c r="AI95">
        <v>0</v>
      </c>
      <c r="AJ95">
        <v>1</v>
      </c>
      <c r="AK95" s="9" t="s">
        <v>2840</v>
      </c>
      <c r="AL95">
        <f t="shared" si="32"/>
        <v>0</v>
      </c>
      <c r="AM95">
        <f>IF(AND(INDIRECT(AN95)='Sample Select backend'!$C$2,INDIRECT(AO95)=1,INDIRECT(AP95)='Sample Select backend'!$F$2,INDIRECT(AQ95)=1,INDIRECT(AR95)='Sample Select backend'!$M$2),1,0)</f>
        <v>0</v>
      </c>
      <c r="AN95" t="str">
        <f>_xlfn.CONCAT('Sample Select backend'!$C$4,ROW(AN95))</f>
        <v>AE95</v>
      </c>
      <c r="AO95" s="9" t="str">
        <f>_xlfn.CONCAT('Sample Select backend'!$J$2,ROW(AO95))</f>
        <v>AJ95</v>
      </c>
      <c r="AP95" t="str">
        <f>_xlfn.CONCAT('Sample Select backend'!$F$4,ROW(AP95))</f>
        <v>AF95</v>
      </c>
      <c r="AQ95" t="str">
        <f>_xlfn.CONCAT('Sample Select backend'!$I$10,ROW(AQ95))</f>
        <v>R95</v>
      </c>
      <c r="AR95" t="str">
        <f>_xlfn.CONCAT('Sample Select backend'!$M$4,ROW(AR95))</f>
        <v>AK95</v>
      </c>
      <c r="AS95" t="str">
        <f t="shared" si="33"/>
        <v>Argentina</v>
      </c>
      <c r="AT95" s="9">
        <f t="shared" si="34"/>
        <v>26</v>
      </c>
      <c r="AU95">
        <f t="shared" si="35"/>
        <v>0</v>
      </c>
      <c r="AV95" s="9">
        <v>1</v>
      </c>
    </row>
    <row r="96" spans="1:48" x14ac:dyDescent="0.35">
      <c r="A96" t="s">
        <v>8</v>
      </c>
      <c r="B96">
        <v>6</v>
      </c>
      <c r="C96">
        <v>27</v>
      </c>
      <c r="D96" t="s">
        <v>273</v>
      </c>
      <c r="E96">
        <v>1</v>
      </c>
      <c r="F96">
        <v>1</v>
      </c>
      <c r="G96">
        <v>1</v>
      </c>
      <c r="H96">
        <v>-1</v>
      </c>
      <c r="I96">
        <v>1</v>
      </c>
      <c r="J96">
        <v>-2</v>
      </c>
      <c r="K96">
        <v>1</v>
      </c>
      <c r="L96">
        <v>1</v>
      </c>
      <c r="M96">
        <v>1</v>
      </c>
      <c r="N96" t="s">
        <v>2607</v>
      </c>
      <c r="O96" t="s">
        <v>2801</v>
      </c>
      <c r="P96" t="s">
        <v>2810</v>
      </c>
      <c r="Q96" t="s">
        <v>2816</v>
      </c>
      <c r="R96">
        <v>0</v>
      </c>
      <c r="S96">
        <v>-10.029999999999999</v>
      </c>
      <c r="T96">
        <v>-6.56</v>
      </c>
      <c r="U96">
        <v>105.58</v>
      </c>
      <c r="V96">
        <f t="shared" si="45"/>
        <v>1</v>
      </c>
      <c r="W96">
        <f t="shared" si="46"/>
        <v>1</v>
      </c>
      <c r="X96">
        <f t="shared" si="47"/>
        <v>1</v>
      </c>
      <c r="Y96">
        <f t="shared" si="48"/>
        <v>0</v>
      </c>
      <c r="Z96">
        <f t="shared" si="49"/>
        <v>1</v>
      </c>
      <c r="AA96">
        <f t="shared" si="50"/>
        <v>0</v>
      </c>
      <c r="AB96">
        <f t="shared" si="51"/>
        <v>1</v>
      </c>
      <c r="AC96">
        <f t="shared" si="52"/>
        <v>1</v>
      </c>
      <c r="AD96">
        <f t="shared" si="53"/>
        <v>1</v>
      </c>
      <c r="AE96" s="4" t="s">
        <v>2828</v>
      </c>
      <c r="AF96" s="9" t="s">
        <v>2829</v>
      </c>
      <c r="AG96">
        <v>0</v>
      </c>
      <c r="AH96">
        <v>1</v>
      </c>
      <c r="AI96">
        <v>0</v>
      </c>
      <c r="AJ96">
        <v>1</v>
      </c>
      <c r="AK96" s="9" t="s">
        <v>2840</v>
      </c>
      <c r="AL96">
        <f t="shared" si="32"/>
        <v>0</v>
      </c>
      <c r="AM96">
        <f>IF(AND(INDIRECT(AN96)='Sample Select backend'!$C$2,INDIRECT(AO96)=1,INDIRECT(AP96)='Sample Select backend'!$F$2,INDIRECT(AQ96)=1,INDIRECT(AR96)='Sample Select backend'!$M$2),1,0)</f>
        <v>0</v>
      </c>
      <c r="AN96" t="str">
        <f>_xlfn.CONCAT('Sample Select backend'!$C$4,ROW(AN96))</f>
        <v>AE96</v>
      </c>
      <c r="AO96" s="9" t="str">
        <f>_xlfn.CONCAT('Sample Select backend'!$J$2,ROW(AO96))</f>
        <v>AJ96</v>
      </c>
      <c r="AP96" t="str">
        <f>_xlfn.CONCAT('Sample Select backend'!$F$4,ROW(AP96))</f>
        <v>AF96</v>
      </c>
      <c r="AQ96" t="str">
        <f>_xlfn.CONCAT('Sample Select backend'!$I$10,ROW(AQ96))</f>
        <v>R96</v>
      </c>
      <c r="AR96" t="str">
        <f>_xlfn.CONCAT('Sample Select backend'!$M$4,ROW(AR96))</f>
        <v>AK96</v>
      </c>
      <c r="AS96" t="str">
        <f t="shared" si="33"/>
        <v>Argentina</v>
      </c>
      <c r="AT96" s="9">
        <f t="shared" si="34"/>
        <v>27</v>
      </c>
      <c r="AU96">
        <f t="shared" si="35"/>
        <v>0</v>
      </c>
      <c r="AV96" s="9">
        <v>1</v>
      </c>
    </row>
    <row r="97" spans="1:48" x14ac:dyDescent="0.35">
      <c r="A97" t="s">
        <v>8</v>
      </c>
      <c r="B97">
        <v>2</v>
      </c>
      <c r="C97" t="s">
        <v>201</v>
      </c>
      <c r="D97" t="s">
        <v>274</v>
      </c>
      <c r="E97">
        <v>-1</v>
      </c>
      <c r="F97">
        <v>2</v>
      </c>
      <c r="G97">
        <v>-2</v>
      </c>
      <c r="H97">
        <v>1</v>
      </c>
      <c r="I97">
        <v>2</v>
      </c>
      <c r="J97">
        <v>2</v>
      </c>
      <c r="K97">
        <v>1</v>
      </c>
      <c r="L97">
        <v>1</v>
      </c>
      <c r="M97">
        <v>1</v>
      </c>
      <c r="N97" t="s">
        <v>2607</v>
      </c>
      <c r="O97" t="s">
        <v>2801</v>
      </c>
      <c r="P97" t="s">
        <v>2810</v>
      </c>
      <c r="Q97" t="s">
        <v>2816</v>
      </c>
      <c r="R97">
        <v>0</v>
      </c>
      <c r="S97">
        <v>-10.029999999999999</v>
      </c>
      <c r="T97">
        <v>-6.56</v>
      </c>
      <c r="U97">
        <v>105.58</v>
      </c>
      <c r="V97">
        <f t="shared" si="45"/>
        <v>0</v>
      </c>
      <c r="W97">
        <f t="shared" si="46"/>
        <v>1</v>
      </c>
      <c r="X97">
        <f t="shared" si="47"/>
        <v>0</v>
      </c>
      <c r="Y97">
        <f t="shared" si="48"/>
        <v>1</v>
      </c>
      <c r="Z97">
        <f t="shared" si="49"/>
        <v>1</v>
      </c>
      <c r="AA97">
        <f t="shared" si="50"/>
        <v>1</v>
      </c>
      <c r="AB97">
        <f t="shared" si="51"/>
        <v>1</v>
      </c>
      <c r="AC97">
        <f t="shared" si="52"/>
        <v>1</v>
      </c>
      <c r="AD97">
        <f t="shared" si="53"/>
        <v>1</v>
      </c>
      <c r="AE97" s="4" t="s">
        <v>2828</v>
      </c>
      <c r="AF97" s="9" t="s">
        <v>2829</v>
      </c>
      <c r="AG97">
        <v>0</v>
      </c>
      <c r="AH97">
        <v>1</v>
      </c>
      <c r="AI97">
        <v>0</v>
      </c>
      <c r="AJ97">
        <v>1</v>
      </c>
      <c r="AK97" s="9" t="s">
        <v>2840</v>
      </c>
      <c r="AL97">
        <f t="shared" si="32"/>
        <v>0</v>
      </c>
      <c r="AM97">
        <f>IF(AND(INDIRECT(AN97)='Sample Select backend'!$C$2,INDIRECT(AO97)=1,INDIRECT(AP97)='Sample Select backend'!$F$2,INDIRECT(AQ97)=1,INDIRECT(AR97)='Sample Select backend'!$M$2),1,0)</f>
        <v>0</v>
      </c>
      <c r="AN97" t="str">
        <f>_xlfn.CONCAT('Sample Select backend'!$C$4,ROW(AN97))</f>
        <v>AE97</v>
      </c>
      <c r="AO97" s="9" t="str">
        <f>_xlfn.CONCAT('Sample Select backend'!$J$2,ROW(AO97))</f>
        <v>AJ97</v>
      </c>
      <c r="AP97" t="str">
        <f>_xlfn.CONCAT('Sample Select backend'!$F$4,ROW(AP97))</f>
        <v>AF97</v>
      </c>
      <c r="AQ97" t="str">
        <f>_xlfn.CONCAT('Sample Select backend'!$I$10,ROW(AQ97))</f>
        <v>R97</v>
      </c>
      <c r="AR97" t="str">
        <f>_xlfn.CONCAT('Sample Select backend'!$M$4,ROW(AR97))</f>
        <v>AK97</v>
      </c>
      <c r="AS97" t="str">
        <f t="shared" si="33"/>
        <v>Argentina</v>
      </c>
      <c r="AT97" s="9" t="str">
        <f t="shared" si="34"/>
        <v>Other</v>
      </c>
      <c r="AU97">
        <f t="shared" si="35"/>
        <v>0</v>
      </c>
      <c r="AV97" s="9">
        <v>1</v>
      </c>
    </row>
    <row r="98" spans="1:48" x14ac:dyDescent="0.35">
      <c r="A98" t="s">
        <v>8</v>
      </c>
      <c r="B98">
        <v>3</v>
      </c>
      <c r="C98" t="s">
        <v>206</v>
      </c>
      <c r="D98" t="s">
        <v>284</v>
      </c>
      <c r="E98">
        <v>1</v>
      </c>
      <c r="F98">
        <v>1</v>
      </c>
      <c r="G98">
        <v>-2</v>
      </c>
      <c r="H98">
        <v>-1</v>
      </c>
      <c r="I98">
        <v>-2</v>
      </c>
      <c r="J98">
        <v>-2</v>
      </c>
      <c r="K98">
        <v>-2</v>
      </c>
      <c r="M98">
        <v>1</v>
      </c>
      <c r="N98" t="s">
        <v>2607</v>
      </c>
      <c r="O98" t="s">
        <v>2801</v>
      </c>
      <c r="P98" t="s">
        <v>2810</v>
      </c>
      <c r="Q98" t="s">
        <v>2816</v>
      </c>
      <c r="R98">
        <v>0</v>
      </c>
      <c r="S98">
        <v>-10.029999999999999</v>
      </c>
      <c r="T98">
        <v>-6.56</v>
      </c>
      <c r="U98">
        <v>105.58</v>
      </c>
      <c r="V98">
        <f t="shared" si="45"/>
        <v>1</v>
      </c>
      <c r="W98">
        <f t="shared" si="46"/>
        <v>1</v>
      </c>
      <c r="X98">
        <f t="shared" si="47"/>
        <v>0</v>
      </c>
      <c r="Y98">
        <f t="shared" si="48"/>
        <v>0</v>
      </c>
      <c r="Z98">
        <f t="shared" si="49"/>
        <v>0</v>
      </c>
      <c r="AA98">
        <f t="shared" si="50"/>
        <v>0</v>
      </c>
      <c r="AB98">
        <f t="shared" si="51"/>
        <v>0</v>
      </c>
      <c r="AC98">
        <f t="shared" si="52"/>
        <v>-1</v>
      </c>
      <c r="AD98">
        <f t="shared" si="53"/>
        <v>1</v>
      </c>
      <c r="AE98" s="4" t="s">
        <v>2828</v>
      </c>
      <c r="AF98" s="9" t="s">
        <v>2829</v>
      </c>
      <c r="AG98">
        <v>0</v>
      </c>
      <c r="AH98">
        <v>1</v>
      </c>
      <c r="AI98">
        <v>0</v>
      </c>
      <c r="AJ98">
        <v>1</v>
      </c>
      <c r="AK98" s="9" t="s">
        <v>2840</v>
      </c>
      <c r="AL98">
        <f t="shared" si="32"/>
        <v>0</v>
      </c>
      <c r="AM98">
        <f>IF(AND(INDIRECT(AN98)='Sample Select backend'!$C$2,INDIRECT(AO98)=1,INDIRECT(AP98)='Sample Select backend'!$F$2,INDIRECT(AQ98)=1,INDIRECT(AR98)='Sample Select backend'!$M$2),1,0)</f>
        <v>0</v>
      </c>
      <c r="AN98" t="str">
        <f>_xlfn.CONCAT('Sample Select backend'!$C$4,ROW(AN98))</f>
        <v>AE98</v>
      </c>
      <c r="AO98" s="9" t="str">
        <f>_xlfn.CONCAT('Sample Select backend'!$J$2,ROW(AO98))</f>
        <v>AJ98</v>
      </c>
      <c r="AP98" t="str">
        <f>_xlfn.CONCAT('Sample Select backend'!$F$4,ROW(AP98))</f>
        <v>AF98</v>
      </c>
      <c r="AQ98" t="str">
        <f>_xlfn.CONCAT('Sample Select backend'!$I$10,ROW(AQ98))</f>
        <v>R98</v>
      </c>
      <c r="AR98" t="str">
        <f>_xlfn.CONCAT('Sample Select backend'!$M$4,ROW(AR98))</f>
        <v>AK98</v>
      </c>
      <c r="AS98" t="str">
        <f t="shared" si="33"/>
        <v>Argentina</v>
      </c>
      <c r="AT98" s="9" t="str">
        <f t="shared" si="34"/>
        <v>Tax exemption/waiver/suspension</v>
      </c>
      <c r="AU98">
        <f t="shared" si="35"/>
        <v>0</v>
      </c>
      <c r="AV98" s="9">
        <v>1</v>
      </c>
    </row>
    <row r="99" spans="1:48" x14ac:dyDescent="0.35">
      <c r="A99" t="s">
        <v>8</v>
      </c>
      <c r="B99">
        <v>6</v>
      </c>
      <c r="C99">
        <v>25</v>
      </c>
      <c r="D99" t="s">
        <v>278</v>
      </c>
      <c r="E99">
        <v>2</v>
      </c>
      <c r="F99">
        <v>1</v>
      </c>
      <c r="G99">
        <v>1</v>
      </c>
      <c r="H99">
        <v>-1</v>
      </c>
      <c r="I99">
        <v>2</v>
      </c>
      <c r="J99">
        <v>-2</v>
      </c>
      <c r="K99">
        <v>1</v>
      </c>
      <c r="L99">
        <v>1</v>
      </c>
      <c r="M99">
        <v>1</v>
      </c>
      <c r="N99" t="s">
        <v>2607</v>
      </c>
      <c r="O99" t="s">
        <v>2801</v>
      </c>
      <c r="P99" t="s">
        <v>2810</v>
      </c>
      <c r="Q99" t="s">
        <v>2816</v>
      </c>
      <c r="R99">
        <v>0</v>
      </c>
      <c r="S99">
        <v>-10.029999999999999</v>
      </c>
      <c r="T99">
        <v>-6.56</v>
      </c>
      <c r="U99">
        <v>105.58</v>
      </c>
      <c r="V99">
        <f t="shared" si="45"/>
        <v>1</v>
      </c>
      <c r="W99">
        <f t="shared" si="46"/>
        <v>1</v>
      </c>
      <c r="X99">
        <f t="shared" si="47"/>
        <v>1</v>
      </c>
      <c r="Y99">
        <f t="shared" si="48"/>
        <v>0</v>
      </c>
      <c r="Z99">
        <f t="shared" si="49"/>
        <v>1</v>
      </c>
      <c r="AA99">
        <f t="shared" si="50"/>
        <v>0</v>
      </c>
      <c r="AB99">
        <f t="shared" si="51"/>
        <v>1</v>
      </c>
      <c r="AC99">
        <f t="shared" si="52"/>
        <v>1</v>
      </c>
      <c r="AD99">
        <f t="shared" si="53"/>
        <v>1</v>
      </c>
      <c r="AE99" s="4" t="s">
        <v>2828</v>
      </c>
      <c r="AF99" s="9" t="s">
        <v>2829</v>
      </c>
      <c r="AG99">
        <v>0</v>
      </c>
      <c r="AH99">
        <v>1</v>
      </c>
      <c r="AI99">
        <v>0</v>
      </c>
      <c r="AJ99">
        <v>1</v>
      </c>
      <c r="AK99" s="9" t="s">
        <v>2840</v>
      </c>
      <c r="AL99">
        <f t="shared" si="32"/>
        <v>0</v>
      </c>
      <c r="AM99">
        <f>IF(AND(INDIRECT(AN99)='Sample Select backend'!$C$2,INDIRECT(AO99)=1,INDIRECT(AP99)='Sample Select backend'!$F$2,INDIRECT(AQ99)=1,INDIRECT(AR99)='Sample Select backend'!$M$2),1,0)</f>
        <v>0</v>
      </c>
      <c r="AN99" t="str">
        <f>_xlfn.CONCAT('Sample Select backend'!$C$4,ROW(AN99))</f>
        <v>AE99</v>
      </c>
      <c r="AO99" s="9" t="str">
        <f>_xlfn.CONCAT('Sample Select backend'!$J$2,ROW(AO99))</f>
        <v>AJ99</v>
      </c>
      <c r="AP99" t="str">
        <f>_xlfn.CONCAT('Sample Select backend'!$F$4,ROW(AP99))</f>
        <v>AF99</v>
      </c>
      <c r="AQ99" t="str">
        <f>_xlfn.CONCAT('Sample Select backend'!$I$10,ROW(AQ99))</f>
        <v>R99</v>
      </c>
      <c r="AR99" t="str">
        <f>_xlfn.CONCAT('Sample Select backend'!$M$4,ROW(AR99))</f>
        <v>AK99</v>
      </c>
      <c r="AS99" t="str">
        <f t="shared" si="33"/>
        <v>Argentina</v>
      </c>
      <c r="AT99" s="9">
        <f t="shared" si="34"/>
        <v>25</v>
      </c>
      <c r="AU99">
        <f t="shared" si="35"/>
        <v>0</v>
      </c>
      <c r="AV99" s="9">
        <v>1</v>
      </c>
    </row>
    <row r="100" spans="1:48" x14ac:dyDescent="0.35">
      <c r="A100" t="s">
        <v>8</v>
      </c>
      <c r="B100">
        <v>1</v>
      </c>
      <c r="C100">
        <v>11</v>
      </c>
      <c r="D100" t="s">
        <v>286</v>
      </c>
      <c r="E100">
        <v>2</v>
      </c>
      <c r="F100">
        <v>2</v>
      </c>
      <c r="G100">
        <v>-1</v>
      </c>
      <c r="H100">
        <v>2</v>
      </c>
      <c r="I100">
        <v>2</v>
      </c>
      <c r="J100">
        <v>2</v>
      </c>
      <c r="K100">
        <v>1</v>
      </c>
      <c r="L100">
        <v>1</v>
      </c>
      <c r="M100">
        <v>1</v>
      </c>
      <c r="N100" t="s">
        <v>2607</v>
      </c>
      <c r="O100" t="s">
        <v>2801</v>
      </c>
      <c r="P100" t="s">
        <v>2810</v>
      </c>
      <c r="Q100" t="s">
        <v>2816</v>
      </c>
      <c r="R100">
        <v>0</v>
      </c>
      <c r="S100">
        <v>-10.029999999999999</v>
      </c>
      <c r="T100">
        <v>-6.56</v>
      </c>
      <c r="U100">
        <v>105.58</v>
      </c>
      <c r="V100">
        <f t="shared" si="45"/>
        <v>1</v>
      </c>
      <c r="W100">
        <f t="shared" si="46"/>
        <v>1</v>
      </c>
      <c r="X100">
        <f t="shared" si="47"/>
        <v>0</v>
      </c>
      <c r="Y100">
        <f t="shared" si="48"/>
        <v>1</v>
      </c>
      <c r="Z100">
        <f t="shared" si="49"/>
        <v>1</v>
      </c>
      <c r="AA100">
        <f t="shared" si="50"/>
        <v>1</v>
      </c>
      <c r="AB100">
        <f t="shared" si="51"/>
        <v>1</v>
      </c>
      <c r="AC100">
        <f t="shared" si="52"/>
        <v>1</v>
      </c>
      <c r="AD100">
        <f t="shared" si="53"/>
        <v>1</v>
      </c>
      <c r="AE100" s="4" t="s">
        <v>2828</v>
      </c>
      <c r="AF100" s="9" t="s">
        <v>2829</v>
      </c>
      <c r="AG100">
        <v>0</v>
      </c>
      <c r="AH100">
        <v>1</v>
      </c>
      <c r="AI100">
        <v>0</v>
      </c>
      <c r="AJ100">
        <v>1</v>
      </c>
      <c r="AK100" s="9" t="s">
        <v>2840</v>
      </c>
      <c r="AL100">
        <f t="shared" si="32"/>
        <v>0</v>
      </c>
      <c r="AM100">
        <f>IF(AND(INDIRECT(AN100)='Sample Select backend'!$C$2,INDIRECT(AO100)=1,INDIRECT(AP100)='Sample Select backend'!$F$2,INDIRECT(AQ100)=1,INDIRECT(AR100)='Sample Select backend'!$M$2),1,0)</f>
        <v>0</v>
      </c>
      <c r="AN100" t="str">
        <f>_xlfn.CONCAT('Sample Select backend'!$C$4,ROW(AN100))</f>
        <v>AE100</v>
      </c>
      <c r="AO100" s="9" t="str">
        <f>_xlfn.CONCAT('Sample Select backend'!$J$2,ROW(AO100))</f>
        <v>AJ100</v>
      </c>
      <c r="AP100" t="str">
        <f>_xlfn.CONCAT('Sample Select backend'!$F$4,ROW(AP100))</f>
        <v>AF100</v>
      </c>
      <c r="AQ100" t="str">
        <f>_xlfn.CONCAT('Sample Select backend'!$I$10,ROW(AQ100))</f>
        <v>R100</v>
      </c>
      <c r="AR100" t="str">
        <f>_xlfn.CONCAT('Sample Select backend'!$M$4,ROW(AR100))</f>
        <v>AK100</v>
      </c>
      <c r="AS100" t="str">
        <f t="shared" si="33"/>
        <v>Argentina</v>
      </c>
      <c r="AT100" s="9">
        <f t="shared" si="34"/>
        <v>11</v>
      </c>
      <c r="AU100">
        <f t="shared" si="35"/>
        <v>0</v>
      </c>
      <c r="AV100" s="9">
        <v>1</v>
      </c>
    </row>
    <row r="101" spans="1:48" x14ac:dyDescent="0.35">
      <c r="A101" t="s">
        <v>8</v>
      </c>
      <c r="B101">
        <v>6</v>
      </c>
      <c r="C101">
        <v>29</v>
      </c>
      <c r="D101" t="s">
        <v>282</v>
      </c>
      <c r="E101">
        <v>1</v>
      </c>
      <c r="F101">
        <v>1</v>
      </c>
      <c r="G101">
        <v>2</v>
      </c>
      <c r="H101">
        <v>-1</v>
      </c>
      <c r="I101">
        <v>-2</v>
      </c>
      <c r="J101">
        <v>2</v>
      </c>
      <c r="K101">
        <v>2</v>
      </c>
      <c r="L101">
        <v>-2</v>
      </c>
      <c r="M101">
        <v>1</v>
      </c>
      <c r="N101" t="s">
        <v>2607</v>
      </c>
      <c r="O101" t="s">
        <v>2801</v>
      </c>
      <c r="P101" t="s">
        <v>2810</v>
      </c>
      <c r="Q101" t="s">
        <v>2816</v>
      </c>
      <c r="R101">
        <v>0</v>
      </c>
      <c r="S101">
        <v>-10.029999999999999</v>
      </c>
      <c r="T101">
        <v>-6.56</v>
      </c>
      <c r="U101">
        <v>105.58</v>
      </c>
      <c r="V101">
        <f t="shared" si="45"/>
        <v>1</v>
      </c>
      <c r="W101">
        <f t="shared" si="46"/>
        <v>1</v>
      </c>
      <c r="X101">
        <f t="shared" si="47"/>
        <v>1</v>
      </c>
      <c r="Y101">
        <f t="shared" si="48"/>
        <v>0</v>
      </c>
      <c r="Z101">
        <f t="shared" si="49"/>
        <v>0</v>
      </c>
      <c r="AA101">
        <f t="shared" si="50"/>
        <v>1</v>
      </c>
      <c r="AB101">
        <f t="shared" si="51"/>
        <v>1</v>
      </c>
      <c r="AC101">
        <f t="shared" si="52"/>
        <v>0</v>
      </c>
      <c r="AD101">
        <f t="shared" si="53"/>
        <v>1</v>
      </c>
      <c r="AE101" s="4" t="s">
        <v>2828</v>
      </c>
      <c r="AF101" s="9" t="s">
        <v>2829</v>
      </c>
      <c r="AG101">
        <v>0</v>
      </c>
      <c r="AH101">
        <v>1</v>
      </c>
      <c r="AI101">
        <v>0</v>
      </c>
      <c r="AJ101">
        <v>1</v>
      </c>
      <c r="AK101" s="9" t="s">
        <v>2840</v>
      </c>
      <c r="AL101">
        <f t="shared" si="32"/>
        <v>0</v>
      </c>
      <c r="AM101">
        <f>IF(AND(INDIRECT(AN101)='Sample Select backend'!$C$2,INDIRECT(AO101)=1,INDIRECT(AP101)='Sample Select backend'!$F$2,INDIRECT(AQ101)=1,INDIRECT(AR101)='Sample Select backend'!$M$2),1,0)</f>
        <v>0</v>
      </c>
      <c r="AN101" t="str">
        <f>_xlfn.CONCAT('Sample Select backend'!$C$4,ROW(AN101))</f>
        <v>AE101</v>
      </c>
      <c r="AO101" s="9" t="str">
        <f>_xlfn.CONCAT('Sample Select backend'!$J$2,ROW(AO101))</f>
        <v>AJ101</v>
      </c>
      <c r="AP101" t="str">
        <f>_xlfn.CONCAT('Sample Select backend'!$F$4,ROW(AP101))</f>
        <v>AF101</v>
      </c>
      <c r="AQ101" t="str">
        <f>_xlfn.CONCAT('Sample Select backend'!$I$10,ROW(AQ101))</f>
        <v>R101</v>
      </c>
      <c r="AR101" t="str">
        <f>_xlfn.CONCAT('Sample Select backend'!$M$4,ROW(AR101))</f>
        <v>AK101</v>
      </c>
      <c r="AS101" t="str">
        <f t="shared" si="33"/>
        <v>Argentina</v>
      </c>
      <c r="AT101" s="9">
        <f t="shared" si="34"/>
        <v>29</v>
      </c>
      <c r="AU101">
        <f t="shared" si="35"/>
        <v>0</v>
      </c>
      <c r="AV101" s="9">
        <v>1</v>
      </c>
    </row>
    <row r="102" spans="1:48" x14ac:dyDescent="0.35">
      <c r="A102" t="s">
        <v>8</v>
      </c>
      <c r="B102">
        <v>1</v>
      </c>
      <c r="C102" t="s">
        <v>205</v>
      </c>
      <c r="D102" t="s">
        <v>281</v>
      </c>
      <c r="E102">
        <v>2</v>
      </c>
      <c r="F102">
        <v>2</v>
      </c>
      <c r="G102">
        <v>-2</v>
      </c>
      <c r="H102">
        <v>-1</v>
      </c>
      <c r="I102">
        <v>-2</v>
      </c>
      <c r="J102">
        <v>-2</v>
      </c>
      <c r="K102">
        <v>-2</v>
      </c>
      <c r="L102">
        <v>2</v>
      </c>
      <c r="M102">
        <v>1</v>
      </c>
      <c r="N102" t="s">
        <v>2607</v>
      </c>
      <c r="O102" t="s">
        <v>2801</v>
      </c>
      <c r="P102" t="s">
        <v>2810</v>
      </c>
      <c r="Q102" t="s">
        <v>2816</v>
      </c>
      <c r="R102">
        <v>0</v>
      </c>
      <c r="S102">
        <v>-10.029999999999999</v>
      </c>
      <c r="T102">
        <v>-6.56</v>
      </c>
      <c r="U102">
        <v>105.58</v>
      </c>
      <c r="V102">
        <f t="shared" si="45"/>
        <v>1</v>
      </c>
      <c r="W102">
        <f t="shared" si="46"/>
        <v>1</v>
      </c>
      <c r="X102">
        <f t="shared" si="47"/>
        <v>0</v>
      </c>
      <c r="Y102">
        <f t="shared" si="48"/>
        <v>0</v>
      </c>
      <c r="Z102">
        <f t="shared" si="49"/>
        <v>0</v>
      </c>
      <c r="AA102">
        <f t="shared" si="50"/>
        <v>0</v>
      </c>
      <c r="AB102">
        <f t="shared" si="51"/>
        <v>0</v>
      </c>
      <c r="AC102">
        <f t="shared" si="52"/>
        <v>1</v>
      </c>
      <c r="AD102">
        <f t="shared" si="53"/>
        <v>1</v>
      </c>
      <c r="AE102" s="4" t="s">
        <v>2828</v>
      </c>
      <c r="AF102" s="9" t="s">
        <v>2829</v>
      </c>
      <c r="AG102">
        <v>0</v>
      </c>
      <c r="AH102">
        <v>1</v>
      </c>
      <c r="AI102">
        <v>0</v>
      </c>
      <c r="AJ102">
        <v>1</v>
      </c>
      <c r="AK102" s="9" t="s">
        <v>2840</v>
      </c>
      <c r="AL102">
        <f t="shared" si="32"/>
        <v>0</v>
      </c>
      <c r="AM102">
        <f>IF(AND(INDIRECT(AN102)='Sample Select backend'!$C$2,INDIRECT(AO102)=1,INDIRECT(AP102)='Sample Select backend'!$F$2,INDIRECT(AQ102)=1,INDIRECT(AR102)='Sample Select backend'!$M$2),1,0)</f>
        <v>0</v>
      </c>
      <c r="AN102" t="str">
        <f>_xlfn.CONCAT('Sample Select backend'!$C$4,ROW(AN102))</f>
        <v>AE102</v>
      </c>
      <c r="AO102" s="9" t="str">
        <f>_xlfn.CONCAT('Sample Select backend'!$J$2,ROW(AO102))</f>
        <v>AJ102</v>
      </c>
      <c r="AP102" t="str">
        <f>_xlfn.CONCAT('Sample Select backend'!$F$4,ROW(AP102))</f>
        <v>AF102</v>
      </c>
      <c r="AQ102" t="str">
        <f>_xlfn.CONCAT('Sample Select backend'!$I$10,ROW(AQ102))</f>
        <v>R102</v>
      </c>
      <c r="AR102" t="str">
        <f>_xlfn.CONCAT('Sample Select backend'!$M$4,ROW(AR102))</f>
        <v>AK102</v>
      </c>
      <c r="AS102" t="str">
        <f t="shared" si="33"/>
        <v>Argentina</v>
      </c>
      <c r="AT102" s="9" t="str">
        <f t="shared" si="34"/>
        <v>Tax exemption/waiver/suspension</v>
      </c>
      <c r="AU102">
        <f t="shared" si="35"/>
        <v>0</v>
      </c>
      <c r="AV102" s="9">
        <v>1</v>
      </c>
    </row>
    <row r="103" spans="1:48" x14ac:dyDescent="0.35">
      <c r="A103" s="24" t="s">
        <v>8</v>
      </c>
      <c r="B103" s="24">
        <v>2</v>
      </c>
      <c r="C103" s="24" t="s">
        <v>206</v>
      </c>
      <c r="D103" s="24" t="s">
        <v>3073</v>
      </c>
      <c r="E103" s="24"/>
      <c r="O103" t="s">
        <v>2801</v>
      </c>
      <c r="P103" t="s">
        <v>2810</v>
      </c>
      <c r="Q103" t="s">
        <v>2816</v>
      </c>
      <c r="R103">
        <v>0</v>
      </c>
      <c r="S103">
        <v>-10.029999999999999</v>
      </c>
      <c r="T103">
        <v>-6.56</v>
      </c>
      <c r="U103">
        <v>105.58</v>
      </c>
      <c r="V103">
        <v>-1</v>
      </c>
      <c r="W103">
        <v>-1</v>
      </c>
      <c r="X103">
        <v>-1</v>
      </c>
      <c r="Y103">
        <v>-1</v>
      </c>
      <c r="Z103">
        <v>-1</v>
      </c>
      <c r="AA103">
        <v>-1</v>
      </c>
      <c r="AB103">
        <v>-1</v>
      </c>
      <c r="AC103">
        <v>-1</v>
      </c>
      <c r="AD103">
        <v>-1</v>
      </c>
      <c r="AE103" s="4" t="s">
        <v>2828</v>
      </c>
      <c r="AF103" s="9" t="s">
        <v>2829</v>
      </c>
      <c r="AG103">
        <v>0</v>
      </c>
      <c r="AH103">
        <v>1</v>
      </c>
      <c r="AI103">
        <v>0</v>
      </c>
      <c r="AJ103">
        <v>1</v>
      </c>
      <c r="AK103" s="9" t="s">
        <v>2840</v>
      </c>
      <c r="AL103">
        <f t="shared" si="32"/>
        <v>0</v>
      </c>
      <c r="AM103">
        <f>IF(AND(INDIRECT(AN103)='Sample Select backend'!$C$2,INDIRECT(AO103)=1,INDIRECT(AP103)='Sample Select backend'!$F$2,INDIRECT(AQ103)=1,INDIRECT(AR103)='Sample Select backend'!$M$2),1,0)</f>
        <v>0</v>
      </c>
      <c r="AN103" t="str">
        <f>_xlfn.CONCAT('Sample Select backend'!$C$4,ROW(AN103))</f>
        <v>AE103</v>
      </c>
      <c r="AO103" s="9" t="str">
        <f>_xlfn.CONCAT('Sample Select backend'!$J$2,ROW(AO103))</f>
        <v>AJ103</v>
      </c>
      <c r="AP103" t="str">
        <f>_xlfn.CONCAT('Sample Select backend'!$F$4,ROW(AP103))</f>
        <v>AF103</v>
      </c>
      <c r="AQ103" t="str">
        <f>_xlfn.CONCAT('Sample Select backend'!$I$10,ROW(AQ103))</f>
        <v>R103</v>
      </c>
      <c r="AR103" t="str">
        <f>_xlfn.CONCAT('Sample Select backend'!$M$4,ROW(AR103))</f>
        <v>AK103</v>
      </c>
      <c r="AS103" t="str">
        <f t="shared" si="33"/>
        <v>Argentina</v>
      </c>
      <c r="AT103" s="9" t="str">
        <f t="shared" si="34"/>
        <v>Tax exemption/waiver/suspension</v>
      </c>
      <c r="AU103">
        <f t="shared" si="35"/>
        <v>0</v>
      </c>
      <c r="AV103" s="9">
        <v>0</v>
      </c>
    </row>
    <row r="104" spans="1:48" x14ac:dyDescent="0.35">
      <c r="A104" s="24" t="s">
        <v>8</v>
      </c>
      <c r="B104" s="24">
        <v>5</v>
      </c>
      <c r="C104" s="24" t="s">
        <v>204</v>
      </c>
      <c r="D104" s="24" t="s">
        <v>3074</v>
      </c>
      <c r="E104" s="24"/>
      <c r="O104" t="s">
        <v>2801</v>
      </c>
      <c r="P104" t="s">
        <v>2810</v>
      </c>
      <c r="Q104" t="s">
        <v>2816</v>
      </c>
      <c r="R104">
        <v>0</v>
      </c>
      <c r="S104">
        <v>-10.029999999999999</v>
      </c>
      <c r="T104">
        <v>-6.56</v>
      </c>
      <c r="U104">
        <v>105.58</v>
      </c>
      <c r="V104">
        <v>-1</v>
      </c>
      <c r="W104">
        <v>-1</v>
      </c>
      <c r="X104">
        <v>-1</v>
      </c>
      <c r="Y104">
        <v>-1</v>
      </c>
      <c r="Z104">
        <v>-1</v>
      </c>
      <c r="AA104">
        <v>-1</v>
      </c>
      <c r="AB104">
        <v>-1</v>
      </c>
      <c r="AC104">
        <v>-1</v>
      </c>
      <c r="AD104">
        <v>-1</v>
      </c>
      <c r="AE104" s="4" t="s">
        <v>2828</v>
      </c>
      <c r="AF104" s="9" t="s">
        <v>2829</v>
      </c>
      <c r="AG104">
        <v>0</v>
      </c>
      <c r="AH104">
        <v>1</v>
      </c>
      <c r="AI104">
        <v>0</v>
      </c>
      <c r="AJ104">
        <v>1</v>
      </c>
      <c r="AK104" s="9" t="s">
        <v>2840</v>
      </c>
      <c r="AL104">
        <f t="shared" si="32"/>
        <v>0</v>
      </c>
      <c r="AM104">
        <f>IF(AND(INDIRECT(AN104)='Sample Select backend'!$C$2,INDIRECT(AO104)=1,INDIRECT(AP104)='Sample Select backend'!$F$2,INDIRECT(AQ104)=1,INDIRECT(AR104)='Sample Select backend'!$M$2),1,0)</f>
        <v>0</v>
      </c>
      <c r="AN104" t="str">
        <f>_xlfn.CONCAT('Sample Select backend'!$C$4,ROW(AN104))</f>
        <v>AE104</v>
      </c>
      <c r="AO104" s="9" t="str">
        <f>_xlfn.CONCAT('Sample Select backend'!$J$2,ROW(AO104))</f>
        <v>AJ104</v>
      </c>
      <c r="AP104" t="str">
        <f>_xlfn.CONCAT('Sample Select backend'!$F$4,ROW(AP104))</f>
        <v>AF104</v>
      </c>
      <c r="AQ104" t="str">
        <f>_xlfn.CONCAT('Sample Select backend'!$I$10,ROW(AQ104))</f>
        <v>R104</v>
      </c>
      <c r="AR104" t="str">
        <f>_xlfn.CONCAT('Sample Select backend'!$M$4,ROW(AR104))</f>
        <v>AK104</v>
      </c>
      <c r="AS104" t="str">
        <f t="shared" si="33"/>
        <v>Argentina</v>
      </c>
      <c r="AT104" s="9" t="str">
        <f t="shared" si="34"/>
        <v>General</v>
      </c>
      <c r="AU104">
        <f t="shared" si="35"/>
        <v>0</v>
      </c>
      <c r="AV104" s="9">
        <v>0</v>
      </c>
    </row>
    <row r="105" spans="1:48" x14ac:dyDescent="0.35">
      <c r="A105" s="24" t="s">
        <v>8</v>
      </c>
      <c r="B105" s="24" t="s">
        <v>201</v>
      </c>
      <c r="C105" s="24" t="s">
        <v>201</v>
      </c>
      <c r="D105" s="24" t="s">
        <v>3075</v>
      </c>
      <c r="E105" s="24"/>
      <c r="O105" t="s">
        <v>2801</v>
      </c>
      <c r="P105" t="s">
        <v>2810</v>
      </c>
      <c r="Q105" t="s">
        <v>2816</v>
      </c>
      <c r="R105">
        <v>0</v>
      </c>
      <c r="S105">
        <v>-10.029999999999999</v>
      </c>
      <c r="T105">
        <v>-6.56</v>
      </c>
      <c r="U105">
        <v>105.58</v>
      </c>
      <c r="V105">
        <v>-1</v>
      </c>
      <c r="W105">
        <v>-1</v>
      </c>
      <c r="X105">
        <v>-1</v>
      </c>
      <c r="Y105">
        <v>-1</v>
      </c>
      <c r="Z105">
        <v>-1</v>
      </c>
      <c r="AA105">
        <v>-1</v>
      </c>
      <c r="AB105">
        <v>-1</v>
      </c>
      <c r="AC105">
        <v>-1</v>
      </c>
      <c r="AD105">
        <v>-1</v>
      </c>
      <c r="AE105" s="4" t="s">
        <v>2828</v>
      </c>
      <c r="AF105" s="9" t="s">
        <v>2829</v>
      </c>
      <c r="AG105">
        <v>0</v>
      </c>
      <c r="AH105">
        <v>1</v>
      </c>
      <c r="AI105">
        <v>0</v>
      </c>
      <c r="AJ105">
        <v>1</v>
      </c>
      <c r="AK105" s="9" t="s">
        <v>2840</v>
      </c>
      <c r="AL105">
        <f t="shared" si="32"/>
        <v>1</v>
      </c>
      <c r="AM105">
        <f>IF(AND(INDIRECT(AN105)='Sample Select backend'!$C$2,INDIRECT(AO105)=1,INDIRECT(AP105)='Sample Select backend'!$F$2,INDIRECT(AQ105)=1,INDIRECT(AR105)='Sample Select backend'!$M$2),1,0)</f>
        <v>0</v>
      </c>
      <c r="AN105" t="str">
        <f>_xlfn.CONCAT('Sample Select backend'!$C$4,ROW(AN105))</f>
        <v>AE105</v>
      </c>
      <c r="AO105" s="9" t="str">
        <f>_xlfn.CONCAT('Sample Select backend'!$J$2,ROW(AO105))</f>
        <v>AJ105</v>
      </c>
      <c r="AP105" t="str">
        <f>_xlfn.CONCAT('Sample Select backend'!$F$4,ROW(AP105))</f>
        <v>AF105</v>
      </c>
      <c r="AQ105" t="str">
        <f>_xlfn.CONCAT('Sample Select backend'!$I$10,ROW(AQ105))</f>
        <v>R105</v>
      </c>
      <c r="AR105" t="str">
        <f>_xlfn.CONCAT('Sample Select backend'!$M$4,ROW(AR105))</f>
        <v>AK105</v>
      </c>
      <c r="AS105" t="str">
        <f t="shared" si="33"/>
        <v>Argentina</v>
      </c>
      <c r="AT105" s="9" t="str">
        <f t="shared" si="34"/>
        <v>Other</v>
      </c>
      <c r="AU105">
        <f t="shared" si="35"/>
        <v>0</v>
      </c>
      <c r="AV105" s="9">
        <v>0</v>
      </c>
    </row>
    <row r="106" spans="1:48" x14ac:dyDescent="0.35">
      <c r="A106" s="24" t="s">
        <v>8</v>
      </c>
      <c r="B106" s="24" t="s">
        <v>201</v>
      </c>
      <c r="C106" s="24" t="s">
        <v>201</v>
      </c>
      <c r="D106" s="24" t="s">
        <v>3076</v>
      </c>
      <c r="E106" s="24"/>
      <c r="O106" t="s">
        <v>2801</v>
      </c>
      <c r="P106" t="s">
        <v>2810</v>
      </c>
      <c r="Q106" t="s">
        <v>2816</v>
      </c>
      <c r="R106">
        <v>0</v>
      </c>
      <c r="S106">
        <v>-10.029999999999999</v>
      </c>
      <c r="T106">
        <v>-6.56</v>
      </c>
      <c r="U106">
        <v>105.58</v>
      </c>
      <c r="V106">
        <v>-1</v>
      </c>
      <c r="W106">
        <v>-1</v>
      </c>
      <c r="X106">
        <v>-1</v>
      </c>
      <c r="Y106">
        <v>-1</v>
      </c>
      <c r="Z106">
        <v>-1</v>
      </c>
      <c r="AA106">
        <v>-1</v>
      </c>
      <c r="AB106">
        <v>-1</v>
      </c>
      <c r="AC106">
        <v>-1</v>
      </c>
      <c r="AD106">
        <v>-1</v>
      </c>
      <c r="AE106" s="4" t="s">
        <v>2828</v>
      </c>
      <c r="AF106" s="9" t="s">
        <v>2829</v>
      </c>
      <c r="AG106">
        <v>0</v>
      </c>
      <c r="AH106">
        <v>1</v>
      </c>
      <c r="AI106">
        <v>0</v>
      </c>
      <c r="AJ106">
        <v>1</v>
      </c>
      <c r="AK106" s="9" t="s">
        <v>2840</v>
      </c>
      <c r="AL106">
        <f t="shared" si="32"/>
        <v>1</v>
      </c>
      <c r="AM106">
        <f>IF(AND(INDIRECT(AN106)='Sample Select backend'!$C$2,INDIRECT(AO106)=1,INDIRECT(AP106)='Sample Select backend'!$F$2,INDIRECT(AQ106)=1,INDIRECT(AR106)='Sample Select backend'!$M$2),1,0)</f>
        <v>0</v>
      </c>
      <c r="AN106" t="str">
        <f>_xlfn.CONCAT('Sample Select backend'!$C$4,ROW(AN106))</f>
        <v>AE106</v>
      </c>
      <c r="AO106" s="9" t="str">
        <f>_xlfn.CONCAT('Sample Select backend'!$J$2,ROW(AO106))</f>
        <v>AJ106</v>
      </c>
      <c r="AP106" t="str">
        <f>_xlfn.CONCAT('Sample Select backend'!$F$4,ROW(AP106))</f>
        <v>AF106</v>
      </c>
      <c r="AQ106" t="str">
        <f>_xlfn.CONCAT('Sample Select backend'!$I$10,ROW(AQ106))</f>
        <v>R106</v>
      </c>
      <c r="AR106" t="str">
        <f>_xlfn.CONCAT('Sample Select backend'!$M$4,ROW(AR106))</f>
        <v>AK106</v>
      </c>
      <c r="AS106" t="str">
        <f t="shared" si="33"/>
        <v>Argentina</v>
      </c>
      <c r="AT106" s="9" t="str">
        <f t="shared" si="34"/>
        <v>Other</v>
      </c>
      <c r="AU106">
        <f t="shared" si="35"/>
        <v>0</v>
      </c>
      <c r="AV106" s="9">
        <v>0</v>
      </c>
    </row>
    <row r="107" spans="1:48" x14ac:dyDescent="0.35">
      <c r="A107" s="24" t="s">
        <v>8</v>
      </c>
      <c r="B107" s="24">
        <v>6</v>
      </c>
      <c r="C107" s="24">
        <v>25</v>
      </c>
      <c r="D107" s="24" t="s">
        <v>3077</v>
      </c>
      <c r="E107" s="24"/>
      <c r="O107" t="s">
        <v>2801</v>
      </c>
      <c r="P107" t="s">
        <v>2810</v>
      </c>
      <c r="Q107" t="s">
        <v>2816</v>
      </c>
      <c r="R107">
        <v>0</v>
      </c>
      <c r="S107">
        <v>-10.029999999999999</v>
      </c>
      <c r="T107">
        <v>-6.56</v>
      </c>
      <c r="U107">
        <v>105.58</v>
      </c>
      <c r="V107">
        <v>-1</v>
      </c>
      <c r="W107">
        <v>-1</v>
      </c>
      <c r="X107">
        <v>-1</v>
      </c>
      <c r="Y107">
        <v>-1</v>
      </c>
      <c r="Z107">
        <v>-1</v>
      </c>
      <c r="AA107">
        <v>-1</v>
      </c>
      <c r="AB107">
        <v>-1</v>
      </c>
      <c r="AC107">
        <v>-1</v>
      </c>
      <c r="AD107">
        <v>-1</v>
      </c>
      <c r="AE107" s="4" t="s">
        <v>2828</v>
      </c>
      <c r="AF107" s="9" t="s">
        <v>2829</v>
      </c>
      <c r="AG107">
        <v>0</v>
      </c>
      <c r="AH107">
        <v>1</v>
      </c>
      <c r="AI107">
        <v>0</v>
      </c>
      <c r="AJ107">
        <v>1</v>
      </c>
      <c r="AK107" s="9" t="s">
        <v>2840</v>
      </c>
      <c r="AL107">
        <f t="shared" si="32"/>
        <v>0</v>
      </c>
      <c r="AM107">
        <f>IF(AND(INDIRECT(AN107)='Sample Select backend'!$C$2,INDIRECT(AO107)=1,INDIRECT(AP107)='Sample Select backend'!$F$2,INDIRECT(AQ107)=1,INDIRECT(AR107)='Sample Select backend'!$M$2),1,0)</f>
        <v>0</v>
      </c>
      <c r="AN107" t="str">
        <f>_xlfn.CONCAT('Sample Select backend'!$C$4,ROW(AN107))</f>
        <v>AE107</v>
      </c>
      <c r="AO107" s="9" t="str">
        <f>_xlfn.CONCAT('Sample Select backend'!$J$2,ROW(AO107))</f>
        <v>AJ107</v>
      </c>
      <c r="AP107" t="str">
        <f>_xlfn.CONCAT('Sample Select backend'!$F$4,ROW(AP107))</f>
        <v>AF107</v>
      </c>
      <c r="AQ107" t="str">
        <f>_xlfn.CONCAT('Sample Select backend'!$I$10,ROW(AQ107))</f>
        <v>R107</v>
      </c>
      <c r="AR107" t="str">
        <f>_xlfn.CONCAT('Sample Select backend'!$M$4,ROW(AR107))</f>
        <v>AK107</v>
      </c>
      <c r="AS107" t="str">
        <f t="shared" si="33"/>
        <v>Argentina</v>
      </c>
      <c r="AT107" s="9">
        <f t="shared" si="34"/>
        <v>25</v>
      </c>
      <c r="AU107">
        <f t="shared" si="35"/>
        <v>0</v>
      </c>
      <c r="AV107" s="9">
        <v>0</v>
      </c>
    </row>
    <row r="108" spans="1:48" x14ac:dyDescent="0.35">
      <c r="A108" s="24" t="s">
        <v>8</v>
      </c>
      <c r="B108" s="24">
        <v>6</v>
      </c>
      <c r="C108" s="24">
        <v>25</v>
      </c>
      <c r="D108" s="24" t="s">
        <v>3078</v>
      </c>
      <c r="E108" s="24"/>
      <c r="O108" t="s">
        <v>2801</v>
      </c>
      <c r="P108" t="s">
        <v>2810</v>
      </c>
      <c r="Q108" t="s">
        <v>2816</v>
      </c>
      <c r="R108">
        <v>0</v>
      </c>
      <c r="S108">
        <v>-10.029999999999999</v>
      </c>
      <c r="T108">
        <v>-6.56</v>
      </c>
      <c r="U108">
        <v>105.58</v>
      </c>
      <c r="V108">
        <v>-1</v>
      </c>
      <c r="W108">
        <v>-1</v>
      </c>
      <c r="X108">
        <v>-1</v>
      </c>
      <c r="Y108">
        <v>-1</v>
      </c>
      <c r="Z108">
        <v>-1</v>
      </c>
      <c r="AA108">
        <v>-1</v>
      </c>
      <c r="AB108">
        <v>-1</v>
      </c>
      <c r="AC108">
        <v>-1</v>
      </c>
      <c r="AD108">
        <v>-1</v>
      </c>
      <c r="AE108" s="4" t="s">
        <v>2828</v>
      </c>
      <c r="AF108" s="9" t="s">
        <v>2829</v>
      </c>
      <c r="AG108">
        <v>0</v>
      </c>
      <c r="AH108">
        <v>1</v>
      </c>
      <c r="AI108">
        <v>0</v>
      </c>
      <c r="AJ108">
        <v>1</v>
      </c>
      <c r="AK108" s="9" t="s">
        <v>2840</v>
      </c>
      <c r="AL108">
        <f t="shared" si="32"/>
        <v>0</v>
      </c>
      <c r="AM108">
        <f>IF(AND(INDIRECT(AN108)='Sample Select backend'!$C$2,INDIRECT(AO108)=1,INDIRECT(AP108)='Sample Select backend'!$F$2,INDIRECT(AQ108)=1,INDIRECT(AR108)='Sample Select backend'!$M$2),1,0)</f>
        <v>0</v>
      </c>
      <c r="AN108" t="str">
        <f>_xlfn.CONCAT('Sample Select backend'!$C$4,ROW(AN108))</f>
        <v>AE108</v>
      </c>
      <c r="AO108" s="9" t="str">
        <f>_xlfn.CONCAT('Sample Select backend'!$J$2,ROW(AO108))</f>
        <v>AJ108</v>
      </c>
      <c r="AP108" t="str">
        <f>_xlfn.CONCAT('Sample Select backend'!$F$4,ROW(AP108))</f>
        <v>AF108</v>
      </c>
      <c r="AQ108" t="str">
        <f>_xlfn.CONCAT('Sample Select backend'!$I$10,ROW(AQ108))</f>
        <v>R108</v>
      </c>
      <c r="AR108" t="str">
        <f>_xlfn.CONCAT('Sample Select backend'!$M$4,ROW(AR108))</f>
        <v>AK108</v>
      </c>
      <c r="AS108" t="str">
        <f t="shared" si="33"/>
        <v>Argentina</v>
      </c>
      <c r="AT108" s="9">
        <f t="shared" si="34"/>
        <v>25</v>
      </c>
      <c r="AU108">
        <f t="shared" si="35"/>
        <v>0</v>
      </c>
      <c r="AV108" s="9">
        <v>0</v>
      </c>
    </row>
    <row r="109" spans="1:48" x14ac:dyDescent="0.35">
      <c r="A109" s="24" t="s">
        <v>8</v>
      </c>
      <c r="B109" s="24">
        <v>1</v>
      </c>
      <c r="C109" s="24">
        <v>29</v>
      </c>
      <c r="D109" s="24" t="s">
        <v>3079</v>
      </c>
      <c r="E109" s="24"/>
      <c r="O109" t="s">
        <v>2801</v>
      </c>
      <c r="P109" t="s">
        <v>2810</v>
      </c>
      <c r="Q109" t="s">
        <v>2816</v>
      </c>
      <c r="R109">
        <v>0</v>
      </c>
      <c r="S109">
        <v>-10.029999999999999</v>
      </c>
      <c r="T109">
        <v>-6.56</v>
      </c>
      <c r="U109">
        <v>105.58</v>
      </c>
      <c r="V109">
        <v>-1</v>
      </c>
      <c r="W109">
        <v>-1</v>
      </c>
      <c r="X109">
        <v>-1</v>
      </c>
      <c r="Y109">
        <v>-1</v>
      </c>
      <c r="Z109">
        <v>-1</v>
      </c>
      <c r="AA109">
        <v>-1</v>
      </c>
      <c r="AB109">
        <v>-1</v>
      </c>
      <c r="AC109">
        <v>-1</v>
      </c>
      <c r="AD109">
        <v>-1</v>
      </c>
      <c r="AE109" s="4" t="s">
        <v>2828</v>
      </c>
      <c r="AF109" s="9" t="s">
        <v>2829</v>
      </c>
      <c r="AG109">
        <v>0</v>
      </c>
      <c r="AH109">
        <v>1</v>
      </c>
      <c r="AI109">
        <v>0</v>
      </c>
      <c r="AJ109">
        <v>1</v>
      </c>
      <c r="AK109" s="9" t="s">
        <v>2840</v>
      </c>
      <c r="AL109">
        <f t="shared" si="32"/>
        <v>0</v>
      </c>
      <c r="AM109">
        <f>IF(AND(INDIRECT(AN109)='Sample Select backend'!$C$2,INDIRECT(AO109)=1,INDIRECT(AP109)='Sample Select backend'!$F$2,INDIRECT(AQ109)=1,INDIRECT(AR109)='Sample Select backend'!$M$2),1,0)</f>
        <v>0</v>
      </c>
      <c r="AN109" t="str">
        <f>_xlfn.CONCAT('Sample Select backend'!$C$4,ROW(AN109))</f>
        <v>AE109</v>
      </c>
      <c r="AO109" s="9" t="str">
        <f>_xlfn.CONCAT('Sample Select backend'!$J$2,ROW(AO109))</f>
        <v>AJ109</v>
      </c>
      <c r="AP109" t="str">
        <f>_xlfn.CONCAT('Sample Select backend'!$F$4,ROW(AP109))</f>
        <v>AF109</v>
      </c>
      <c r="AQ109" t="str">
        <f>_xlfn.CONCAT('Sample Select backend'!$I$10,ROW(AQ109))</f>
        <v>R109</v>
      </c>
      <c r="AR109" t="str">
        <f>_xlfn.CONCAT('Sample Select backend'!$M$4,ROW(AR109))</f>
        <v>AK109</v>
      </c>
      <c r="AS109" t="str">
        <f t="shared" si="33"/>
        <v>Argentina</v>
      </c>
      <c r="AT109" s="9">
        <f t="shared" si="34"/>
        <v>29</v>
      </c>
      <c r="AU109">
        <f t="shared" si="35"/>
        <v>0</v>
      </c>
      <c r="AV109" s="9">
        <v>0</v>
      </c>
    </row>
    <row r="110" spans="1:48" x14ac:dyDescent="0.35">
      <c r="A110" s="24" t="s">
        <v>8</v>
      </c>
      <c r="B110" s="24">
        <v>9</v>
      </c>
      <c r="C110" s="24">
        <v>34</v>
      </c>
      <c r="D110" s="24" t="s">
        <v>3080</v>
      </c>
      <c r="E110" s="24"/>
      <c r="O110" t="s">
        <v>2801</v>
      </c>
      <c r="P110" t="s">
        <v>2810</v>
      </c>
      <c r="Q110" t="s">
        <v>2816</v>
      </c>
      <c r="R110">
        <v>0</v>
      </c>
      <c r="S110">
        <v>-10.029999999999999</v>
      </c>
      <c r="T110">
        <v>-6.56</v>
      </c>
      <c r="U110">
        <v>105.58</v>
      </c>
      <c r="V110">
        <v>-1</v>
      </c>
      <c r="W110">
        <v>-1</v>
      </c>
      <c r="X110">
        <v>-1</v>
      </c>
      <c r="Y110">
        <v>-1</v>
      </c>
      <c r="Z110">
        <v>-1</v>
      </c>
      <c r="AA110">
        <v>-1</v>
      </c>
      <c r="AB110">
        <v>-1</v>
      </c>
      <c r="AC110">
        <v>-1</v>
      </c>
      <c r="AD110">
        <v>-1</v>
      </c>
      <c r="AE110" s="4" t="s">
        <v>2828</v>
      </c>
      <c r="AF110" s="9" t="s">
        <v>2829</v>
      </c>
      <c r="AG110">
        <v>0</v>
      </c>
      <c r="AH110">
        <v>1</v>
      </c>
      <c r="AI110">
        <v>0</v>
      </c>
      <c r="AJ110">
        <v>1</v>
      </c>
      <c r="AK110" s="9" t="s">
        <v>2840</v>
      </c>
      <c r="AL110">
        <f t="shared" si="32"/>
        <v>0</v>
      </c>
      <c r="AM110">
        <f>IF(AND(INDIRECT(AN110)='Sample Select backend'!$C$2,INDIRECT(AO110)=1,INDIRECT(AP110)='Sample Select backend'!$F$2,INDIRECT(AQ110)=1,INDIRECT(AR110)='Sample Select backend'!$M$2),1,0)</f>
        <v>0</v>
      </c>
      <c r="AN110" t="str">
        <f>_xlfn.CONCAT('Sample Select backend'!$C$4,ROW(AN110))</f>
        <v>AE110</v>
      </c>
      <c r="AO110" s="9" t="str">
        <f>_xlfn.CONCAT('Sample Select backend'!$J$2,ROW(AO110))</f>
        <v>AJ110</v>
      </c>
      <c r="AP110" t="str">
        <f>_xlfn.CONCAT('Sample Select backend'!$F$4,ROW(AP110))</f>
        <v>AF110</v>
      </c>
      <c r="AQ110" t="str">
        <f>_xlfn.CONCAT('Sample Select backend'!$I$10,ROW(AQ110))</f>
        <v>R110</v>
      </c>
      <c r="AR110" t="str">
        <f>_xlfn.CONCAT('Sample Select backend'!$M$4,ROW(AR110))</f>
        <v>AK110</v>
      </c>
      <c r="AS110" t="str">
        <f t="shared" si="33"/>
        <v>Argentina</v>
      </c>
      <c r="AT110" s="9">
        <f t="shared" si="34"/>
        <v>34</v>
      </c>
      <c r="AU110">
        <f t="shared" si="35"/>
        <v>0</v>
      </c>
      <c r="AV110" s="9">
        <v>0</v>
      </c>
    </row>
    <row r="111" spans="1:48" x14ac:dyDescent="0.35">
      <c r="A111" s="24" t="s">
        <v>8</v>
      </c>
      <c r="B111" s="24">
        <v>9</v>
      </c>
      <c r="C111" s="24">
        <v>34</v>
      </c>
      <c r="D111" s="24" t="s">
        <v>3081</v>
      </c>
      <c r="E111" s="24"/>
      <c r="O111" t="s">
        <v>2801</v>
      </c>
      <c r="P111" t="s">
        <v>2810</v>
      </c>
      <c r="Q111" t="s">
        <v>2816</v>
      </c>
      <c r="R111">
        <v>0</v>
      </c>
      <c r="S111">
        <v>-10.029999999999999</v>
      </c>
      <c r="T111">
        <v>-6.56</v>
      </c>
      <c r="U111">
        <v>105.58</v>
      </c>
      <c r="V111">
        <v>-1</v>
      </c>
      <c r="W111">
        <v>-1</v>
      </c>
      <c r="X111">
        <v>-1</v>
      </c>
      <c r="Y111">
        <v>-1</v>
      </c>
      <c r="Z111">
        <v>-1</v>
      </c>
      <c r="AA111">
        <v>-1</v>
      </c>
      <c r="AB111">
        <v>-1</v>
      </c>
      <c r="AC111">
        <v>-1</v>
      </c>
      <c r="AD111">
        <v>-1</v>
      </c>
      <c r="AE111" s="4" t="s">
        <v>2828</v>
      </c>
      <c r="AF111" s="9" t="s">
        <v>2829</v>
      </c>
      <c r="AG111">
        <v>0</v>
      </c>
      <c r="AH111">
        <v>1</v>
      </c>
      <c r="AI111">
        <v>0</v>
      </c>
      <c r="AJ111">
        <v>1</v>
      </c>
      <c r="AK111" s="9" t="s">
        <v>2840</v>
      </c>
      <c r="AL111">
        <f t="shared" si="32"/>
        <v>0</v>
      </c>
      <c r="AM111">
        <f>IF(AND(INDIRECT(AN111)='Sample Select backend'!$C$2,INDIRECT(AO111)=1,INDIRECT(AP111)='Sample Select backend'!$F$2,INDIRECT(AQ111)=1,INDIRECT(AR111)='Sample Select backend'!$M$2),1,0)</f>
        <v>0</v>
      </c>
      <c r="AN111" t="str">
        <f>_xlfn.CONCAT('Sample Select backend'!$C$4,ROW(AN111))</f>
        <v>AE111</v>
      </c>
      <c r="AO111" s="9" t="str">
        <f>_xlfn.CONCAT('Sample Select backend'!$J$2,ROW(AO111))</f>
        <v>AJ111</v>
      </c>
      <c r="AP111" t="str">
        <f>_xlfn.CONCAT('Sample Select backend'!$F$4,ROW(AP111))</f>
        <v>AF111</v>
      </c>
      <c r="AQ111" t="str">
        <f>_xlfn.CONCAT('Sample Select backend'!$I$10,ROW(AQ111))</f>
        <v>R111</v>
      </c>
      <c r="AR111" t="str">
        <f>_xlfn.CONCAT('Sample Select backend'!$M$4,ROW(AR111))</f>
        <v>AK111</v>
      </c>
      <c r="AS111" t="str">
        <f t="shared" si="33"/>
        <v>Argentina</v>
      </c>
      <c r="AT111" s="9">
        <f t="shared" si="34"/>
        <v>34</v>
      </c>
      <c r="AU111">
        <f t="shared" si="35"/>
        <v>0</v>
      </c>
      <c r="AV111" s="9">
        <v>0</v>
      </c>
    </row>
    <row r="112" spans="1:48" x14ac:dyDescent="0.35">
      <c r="A112" s="24" t="s">
        <v>8</v>
      </c>
      <c r="B112" s="24">
        <v>7</v>
      </c>
      <c r="C112" s="24">
        <v>30</v>
      </c>
      <c r="D112" s="24" t="s">
        <v>3082</v>
      </c>
      <c r="E112" s="24"/>
      <c r="O112" t="s">
        <v>2801</v>
      </c>
      <c r="P112" t="s">
        <v>2810</v>
      </c>
      <c r="Q112" t="s">
        <v>2816</v>
      </c>
      <c r="R112">
        <v>0</v>
      </c>
      <c r="S112">
        <v>-10.029999999999999</v>
      </c>
      <c r="T112">
        <v>-6.56</v>
      </c>
      <c r="U112">
        <v>105.58</v>
      </c>
      <c r="V112">
        <v>-1</v>
      </c>
      <c r="W112">
        <v>-1</v>
      </c>
      <c r="X112">
        <v>-1</v>
      </c>
      <c r="Y112">
        <v>-1</v>
      </c>
      <c r="Z112">
        <v>-1</v>
      </c>
      <c r="AA112">
        <v>-1</v>
      </c>
      <c r="AB112">
        <v>-1</v>
      </c>
      <c r="AC112">
        <v>-1</v>
      </c>
      <c r="AD112">
        <v>-1</v>
      </c>
      <c r="AE112" s="4" t="s">
        <v>2828</v>
      </c>
      <c r="AF112" s="9" t="s">
        <v>2829</v>
      </c>
      <c r="AG112">
        <v>0</v>
      </c>
      <c r="AH112">
        <v>1</v>
      </c>
      <c r="AI112">
        <v>0</v>
      </c>
      <c r="AJ112">
        <v>1</v>
      </c>
      <c r="AK112" s="9" t="s">
        <v>2840</v>
      </c>
      <c r="AL112">
        <f t="shared" si="32"/>
        <v>0</v>
      </c>
      <c r="AM112">
        <f>IF(AND(INDIRECT(AN112)='Sample Select backend'!$C$2,INDIRECT(AO112)=1,INDIRECT(AP112)='Sample Select backend'!$F$2,INDIRECT(AQ112)=1,INDIRECT(AR112)='Sample Select backend'!$M$2),1,0)</f>
        <v>0</v>
      </c>
      <c r="AN112" t="str">
        <f>_xlfn.CONCAT('Sample Select backend'!$C$4,ROW(AN112))</f>
        <v>AE112</v>
      </c>
      <c r="AO112" s="9" t="str">
        <f>_xlfn.CONCAT('Sample Select backend'!$J$2,ROW(AO112))</f>
        <v>AJ112</v>
      </c>
      <c r="AP112" t="str">
        <f>_xlfn.CONCAT('Sample Select backend'!$F$4,ROW(AP112))</f>
        <v>AF112</v>
      </c>
      <c r="AQ112" t="str">
        <f>_xlfn.CONCAT('Sample Select backend'!$I$10,ROW(AQ112))</f>
        <v>R112</v>
      </c>
      <c r="AR112" t="str">
        <f>_xlfn.CONCAT('Sample Select backend'!$M$4,ROW(AR112))</f>
        <v>AK112</v>
      </c>
      <c r="AS112" t="str">
        <f t="shared" si="33"/>
        <v>Argentina</v>
      </c>
      <c r="AT112" s="9">
        <f t="shared" si="34"/>
        <v>30</v>
      </c>
      <c r="AU112">
        <f t="shared" si="35"/>
        <v>0</v>
      </c>
      <c r="AV112" s="9">
        <v>0</v>
      </c>
    </row>
    <row r="113" spans="1:48" x14ac:dyDescent="0.35">
      <c r="A113" s="24" t="s">
        <v>8</v>
      </c>
      <c r="B113" s="24">
        <v>7</v>
      </c>
      <c r="C113" s="24">
        <v>30</v>
      </c>
      <c r="D113" s="24" t="s">
        <v>3083</v>
      </c>
      <c r="E113" s="24"/>
      <c r="O113" t="s">
        <v>2801</v>
      </c>
      <c r="P113" t="s">
        <v>2810</v>
      </c>
      <c r="Q113" t="s">
        <v>2816</v>
      </c>
      <c r="R113">
        <v>0</v>
      </c>
      <c r="S113">
        <v>-10.029999999999999</v>
      </c>
      <c r="T113">
        <v>-6.56</v>
      </c>
      <c r="U113">
        <v>105.58</v>
      </c>
      <c r="V113">
        <v>-1</v>
      </c>
      <c r="W113">
        <v>-1</v>
      </c>
      <c r="X113">
        <v>-1</v>
      </c>
      <c r="Y113">
        <v>-1</v>
      </c>
      <c r="Z113">
        <v>-1</v>
      </c>
      <c r="AA113">
        <v>-1</v>
      </c>
      <c r="AB113">
        <v>-1</v>
      </c>
      <c r="AC113">
        <v>-1</v>
      </c>
      <c r="AD113">
        <v>-1</v>
      </c>
      <c r="AE113" s="4" t="s">
        <v>2828</v>
      </c>
      <c r="AF113" s="9" t="s">
        <v>2829</v>
      </c>
      <c r="AG113">
        <v>0</v>
      </c>
      <c r="AH113">
        <v>1</v>
      </c>
      <c r="AI113">
        <v>0</v>
      </c>
      <c r="AJ113">
        <v>1</v>
      </c>
      <c r="AK113" s="9" t="s">
        <v>2840</v>
      </c>
      <c r="AL113">
        <f t="shared" si="32"/>
        <v>0</v>
      </c>
      <c r="AM113">
        <f>IF(AND(INDIRECT(AN113)='Sample Select backend'!$C$2,INDIRECT(AO113)=1,INDIRECT(AP113)='Sample Select backend'!$F$2,INDIRECT(AQ113)=1,INDIRECT(AR113)='Sample Select backend'!$M$2),1,0)</f>
        <v>0</v>
      </c>
      <c r="AN113" t="str">
        <f>_xlfn.CONCAT('Sample Select backend'!$C$4,ROW(AN113))</f>
        <v>AE113</v>
      </c>
      <c r="AO113" s="9" t="str">
        <f>_xlfn.CONCAT('Sample Select backend'!$J$2,ROW(AO113))</f>
        <v>AJ113</v>
      </c>
      <c r="AP113" t="str">
        <f>_xlfn.CONCAT('Sample Select backend'!$F$4,ROW(AP113))</f>
        <v>AF113</v>
      </c>
      <c r="AQ113" t="str">
        <f>_xlfn.CONCAT('Sample Select backend'!$I$10,ROW(AQ113))</f>
        <v>R113</v>
      </c>
      <c r="AR113" t="str">
        <f>_xlfn.CONCAT('Sample Select backend'!$M$4,ROW(AR113))</f>
        <v>AK113</v>
      </c>
      <c r="AS113" t="str">
        <f t="shared" si="33"/>
        <v>Argentina</v>
      </c>
      <c r="AT113" s="9">
        <f t="shared" si="34"/>
        <v>30</v>
      </c>
      <c r="AU113">
        <f t="shared" si="35"/>
        <v>0</v>
      </c>
      <c r="AV113" s="9">
        <v>0</v>
      </c>
    </row>
    <row r="114" spans="1:48" x14ac:dyDescent="0.35">
      <c r="A114" s="24" t="s">
        <v>8</v>
      </c>
      <c r="B114" s="24">
        <v>1</v>
      </c>
      <c r="C114" s="24">
        <v>5</v>
      </c>
      <c r="D114" s="24" t="s">
        <v>3084</v>
      </c>
      <c r="E114" s="24"/>
      <c r="O114" t="s">
        <v>2801</v>
      </c>
      <c r="P114" t="s">
        <v>2810</v>
      </c>
      <c r="Q114" t="s">
        <v>2816</v>
      </c>
      <c r="R114">
        <v>0</v>
      </c>
      <c r="S114">
        <v>-10.029999999999999</v>
      </c>
      <c r="T114">
        <v>-6.56</v>
      </c>
      <c r="U114">
        <v>105.58</v>
      </c>
      <c r="V114">
        <v>-1</v>
      </c>
      <c r="W114">
        <v>-1</v>
      </c>
      <c r="X114">
        <v>-1</v>
      </c>
      <c r="Y114">
        <v>-1</v>
      </c>
      <c r="Z114">
        <v>-1</v>
      </c>
      <c r="AA114">
        <v>-1</v>
      </c>
      <c r="AB114">
        <v>-1</v>
      </c>
      <c r="AC114">
        <v>-1</v>
      </c>
      <c r="AD114">
        <v>-1</v>
      </c>
      <c r="AE114" s="4" t="s">
        <v>2828</v>
      </c>
      <c r="AF114" s="9" t="s">
        <v>2829</v>
      </c>
      <c r="AG114">
        <v>0</v>
      </c>
      <c r="AH114">
        <v>1</v>
      </c>
      <c r="AI114">
        <v>0</v>
      </c>
      <c r="AJ114">
        <v>1</v>
      </c>
      <c r="AK114" s="9" t="s">
        <v>2840</v>
      </c>
      <c r="AL114">
        <f t="shared" si="32"/>
        <v>0</v>
      </c>
      <c r="AM114">
        <f>IF(AND(INDIRECT(AN114)='Sample Select backend'!$C$2,INDIRECT(AO114)=1,INDIRECT(AP114)='Sample Select backend'!$F$2,INDIRECT(AQ114)=1,INDIRECT(AR114)='Sample Select backend'!$M$2),1,0)</f>
        <v>0</v>
      </c>
      <c r="AN114" t="str">
        <f>_xlfn.CONCAT('Sample Select backend'!$C$4,ROW(AN114))</f>
        <v>AE114</v>
      </c>
      <c r="AO114" s="9" t="str">
        <f>_xlfn.CONCAT('Sample Select backend'!$J$2,ROW(AO114))</f>
        <v>AJ114</v>
      </c>
      <c r="AP114" t="str">
        <f>_xlfn.CONCAT('Sample Select backend'!$F$4,ROW(AP114))</f>
        <v>AF114</v>
      </c>
      <c r="AQ114" t="str">
        <f>_xlfn.CONCAT('Sample Select backend'!$I$10,ROW(AQ114))</f>
        <v>R114</v>
      </c>
      <c r="AR114" t="str">
        <f>_xlfn.CONCAT('Sample Select backend'!$M$4,ROW(AR114))</f>
        <v>AK114</v>
      </c>
      <c r="AS114" t="str">
        <f t="shared" si="33"/>
        <v>Argentina</v>
      </c>
      <c r="AT114" s="9">
        <f t="shared" si="34"/>
        <v>5</v>
      </c>
      <c r="AU114">
        <f t="shared" si="35"/>
        <v>0</v>
      </c>
      <c r="AV114" s="9">
        <v>0</v>
      </c>
    </row>
    <row r="115" spans="1:48" x14ac:dyDescent="0.35">
      <c r="A115" s="24" t="s">
        <v>8</v>
      </c>
      <c r="B115" s="24">
        <v>1</v>
      </c>
      <c r="C115" s="24">
        <v>11</v>
      </c>
      <c r="D115" s="24" t="s">
        <v>3085</v>
      </c>
      <c r="E115" s="24"/>
      <c r="O115" t="s">
        <v>2801</v>
      </c>
      <c r="P115" t="s">
        <v>2810</v>
      </c>
      <c r="Q115" t="s">
        <v>2816</v>
      </c>
      <c r="R115">
        <v>0</v>
      </c>
      <c r="S115">
        <v>-10.029999999999999</v>
      </c>
      <c r="T115">
        <v>-6.56</v>
      </c>
      <c r="U115">
        <v>105.58</v>
      </c>
      <c r="V115">
        <v>-1</v>
      </c>
      <c r="W115">
        <v>-1</v>
      </c>
      <c r="X115">
        <v>-1</v>
      </c>
      <c r="Y115">
        <v>-1</v>
      </c>
      <c r="Z115">
        <v>-1</v>
      </c>
      <c r="AA115">
        <v>-1</v>
      </c>
      <c r="AB115">
        <v>-1</v>
      </c>
      <c r="AC115">
        <v>-1</v>
      </c>
      <c r="AD115">
        <v>-1</v>
      </c>
      <c r="AE115" s="4" t="s">
        <v>2828</v>
      </c>
      <c r="AF115" s="9" t="s">
        <v>2829</v>
      </c>
      <c r="AG115">
        <v>0</v>
      </c>
      <c r="AH115">
        <v>1</v>
      </c>
      <c r="AI115">
        <v>0</v>
      </c>
      <c r="AJ115">
        <v>1</v>
      </c>
      <c r="AK115" s="9" t="s">
        <v>2840</v>
      </c>
      <c r="AL115">
        <f t="shared" si="32"/>
        <v>0</v>
      </c>
      <c r="AM115">
        <f>IF(AND(INDIRECT(AN115)='Sample Select backend'!$C$2,INDIRECT(AO115)=1,INDIRECT(AP115)='Sample Select backend'!$F$2,INDIRECT(AQ115)=1,INDIRECT(AR115)='Sample Select backend'!$M$2),1,0)</f>
        <v>0</v>
      </c>
      <c r="AN115" t="str">
        <f>_xlfn.CONCAT('Sample Select backend'!$C$4,ROW(AN115))</f>
        <v>AE115</v>
      </c>
      <c r="AO115" s="9" t="str">
        <f>_xlfn.CONCAT('Sample Select backend'!$J$2,ROW(AO115))</f>
        <v>AJ115</v>
      </c>
      <c r="AP115" t="str">
        <f>_xlfn.CONCAT('Sample Select backend'!$F$4,ROW(AP115))</f>
        <v>AF115</v>
      </c>
      <c r="AQ115" t="str">
        <f>_xlfn.CONCAT('Sample Select backend'!$I$10,ROW(AQ115))</f>
        <v>R115</v>
      </c>
      <c r="AR115" t="str">
        <f>_xlfn.CONCAT('Sample Select backend'!$M$4,ROW(AR115))</f>
        <v>AK115</v>
      </c>
      <c r="AS115" t="str">
        <f t="shared" si="33"/>
        <v>Argentina</v>
      </c>
      <c r="AT115" s="9">
        <f t="shared" si="34"/>
        <v>11</v>
      </c>
      <c r="AU115">
        <f t="shared" si="35"/>
        <v>0</v>
      </c>
      <c r="AV115" s="9">
        <v>0</v>
      </c>
    </row>
    <row r="116" spans="1:48" x14ac:dyDescent="0.35">
      <c r="A116" s="24" t="s">
        <v>8</v>
      </c>
      <c r="B116" s="24">
        <v>1</v>
      </c>
      <c r="C116" s="24">
        <v>5</v>
      </c>
      <c r="D116" s="24" t="s">
        <v>3086</v>
      </c>
      <c r="E116" s="24"/>
      <c r="O116" t="s">
        <v>2801</v>
      </c>
      <c r="P116" t="s">
        <v>2810</v>
      </c>
      <c r="Q116" t="s">
        <v>2816</v>
      </c>
      <c r="R116">
        <v>0</v>
      </c>
      <c r="S116">
        <v>-10.029999999999999</v>
      </c>
      <c r="T116">
        <v>-6.56</v>
      </c>
      <c r="U116">
        <v>105.58</v>
      </c>
      <c r="V116">
        <v>-1</v>
      </c>
      <c r="W116">
        <v>-1</v>
      </c>
      <c r="X116">
        <v>-1</v>
      </c>
      <c r="Y116">
        <v>-1</v>
      </c>
      <c r="Z116">
        <v>-1</v>
      </c>
      <c r="AA116">
        <v>-1</v>
      </c>
      <c r="AB116">
        <v>-1</v>
      </c>
      <c r="AC116">
        <v>-1</v>
      </c>
      <c r="AD116">
        <v>-1</v>
      </c>
      <c r="AE116" s="4" t="s">
        <v>2828</v>
      </c>
      <c r="AF116" s="9" t="s">
        <v>2829</v>
      </c>
      <c r="AG116">
        <v>0</v>
      </c>
      <c r="AH116">
        <v>1</v>
      </c>
      <c r="AI116">
        <v>0</v>
      </c>
      <c r="AJ116">
        <v>1</v>
      </c>
      <c r="AK116" s="9" t="s">
        <v>2840</v>
      </c>
      <c r="AL116">
        <f t="shared" si="32"/>
        <v>0</v>
      </c>
      <c r="AM116">
        <f>IF(AND(INDIRECT(AN116)='Sample Select backend'!$C$2,INDIRECT(AO116)=1,INDIRECT(AP116)='Sample Select backend'!$F$2,INDIRECT(AQ116)=1,INDIRECT(AR116)='Sample Select backend'!$M$2),1,0)</f>
        <v>0</v>
      </c>
      <c r="AN116" t="str">
        <f>_xlfn.CONCAT('Sample Select backend'!$C$4,ROW(AN116))</f>
        <v>AE116</v>
      </c>
      <c r="AO116" s="9" t="str">
        <f>_xlfn.CONCAT('Sample Select backend'!$J$2,ROW(AO116))</f>
        <v>AJ116</v>
      </c>
      <c r="AP116" t="str">
        <f>_xlfn.CONCAT('Sample Select backend'!$F$4,ROW(AP116))</f>
        <v>AF116</v>
      </c>
      <c r="AQ116" t="str">
        <f>_xlfn.CONCAT('Sample Select backend'!$I$10,ROW(AQ116))</f>
        <v>R116</v>
      </c>
      <c r="AR116" t="str">
        <f>_xlfn.CONCAT('Sample Select backend'!$M$4,ROW(AR116))</f>
        <v>AK116</v>
      </c>
      <c r="AS116" t="str">
        <f t="shared" si="33"/>
        <v>Argentina</v>
      </c>
      <c r="AT116" s="9">
        <f t="shared" si="34"/>
        <v>5</v>
      </c>
      <c r="AU116">
        <f t="shared" si="35"/>
        <v>0</v>
      </c>
      <c r="AV116" s="9">
        <v>0</v>
      </c>
    </row>
    <row r="117" spans="1:48" x14ac:dyDescent="0.35">
      <c r="A117" s="24" t="s">
        <v>8</v>
      </c>
      <c r="B117" s="24">
        <v>1</v>
      </c>
      <c r="C117" s="24">
        <v>6</v>
      </c>
      <c r="D117" s="24" t="s">
        <v>3087</v>
      </c>
      <c r="E117" s="24"/>
      <c r="O117" t="s">
        <v>2801</v>
      </c>
      <c r="P117" t="s">
        <v>2810</v>
      </c>
      <c r="Q117" t="s">
        <v>2816</v>
      </c>
      <c r="R117">
        <v>0</v>
      </c>
      <c r="S117">
        <v>-10.029999999999999</v>
      </c>
      <c r="T117">
        <v>-6.56</v>
      </c>
      <c r="U117">
        <v>105.58</v>
      </c>
      <c r="V117">
        <v>-1</v>
      </c>
      <c r="W117">
        <v>-1</v>
      </c>
      <c r="X117">
        <v>-1</v>
      </c>
      <c r="Y117">
        <v>-1</v>
      </c>
      <c r="Z117">
        <v>-1</v>
      </c>
      <c r="AA117">
        <v>-1</v>
      </c>
      <c r="AB117">
        <v>-1</v>
      </c>
      <c r="AC117">
        <v>-1</v>
      </c>
      <c r="AD117">
        <v>-1</v>
      </c>
      <c r="AE117" s="4" t="s">
        <v>2828</v>
      </c>
      <c r="AF117" s="9" t="s">
        <v>2829</v>
      </c>
      <c r="AG117">
        <v>0</v>
      </c>
      <c r="AH117">
        <v>1</v>
      </c>
      <c r="AI117">
        <v>0</v>
      </c>
      <c r="AJ117">
        <v>1</v>
      </c>
      <c r="AK117" s="9" t="s">
        <v>2840</v>
      </c>
      <c r="AL117">
        <f t="shared" si="32"/>
        <v>0</v>
      </c>
      <c r="AM117">
        <f>IF(AND(INDIRECT(AN117)='Sample Select backend'!$C$2,INDIRECT(AO117)=1,INDIRECT(AP117)='Sample Select backend'!$F$2,INDIRECT(AQ117)=1,INDIRECT(AR117)='Sample Select backend'!$M$2),1,0)</f>
        <v>0</v>
      </c>
      <c r="AN117" t="str">
        <f>_xlfn.CONCAT('Sample Select backend'!$C$4,ROW(AN117))</f>
        <v>AE117</v>
      </c>
      <c r="AO117" s="9" t="str">
        <f>_xlfn.CONCAT('Sample Select backend'!$J$2,ROW(AO117))</f>
        <v>AJ117</v>
      </c>
      <c r="AP117" t="str">
        <f>_xlfn.CONCAT('Sample Select backend'!$F$4,ROW(AP117))</f>
        <v>AF117</v>
      </c>
      <c r="AQ117" t="str">
        <f>_xlfn.CONCAT('Sample Select backend'!$I$10,ROW(AQ117))</f>
        <v>R117</v>
      </c>
      <c r="AR117" t="str">
        <f>_xlfn.CONCAT('Sample Select backend'!$M$4,ROW(AR117))</f>
        <v>AK117</v>
      </c>
      <c r="AS117" t="str">
        <f t="shared" si="33"/>
        <v>Argentina</v>
      </c>
      <c r="AT117" s="9">
        <f t="shared" si="34"/>
        <v>6</v>
      </c>
      <c r="AU117">
        <f t="shared" si="35"/>
        <v>0</v>
      </c>
      <c r="AV117" s="9">
        <v>0</v>
      </c>
    </row>
    <row r="118" spans="1:48" x14ac:dyDescent="0.35">
      <c r="A118" t="s">
        <v>9</v>
      </c>
      <c r="B118">
        <v>6</v>
      </c>
      <c r="C118">
        <v>29</v>
      </c>
      <c r="D118" t="s">
        <v>291</v>
      </c>
      <c r="E118">
        <v>2</v>
      </c>
      <c r="F118">
        <v>1</v>
      </c>
      <c r="H118">
        <v>-1</v>
      </c>
      <c r="I118">
        <v>-2</v>
      </c>
      <c r="J118">
        <v>2</v>
      </c>
      <c r="K118">
        <v>1</v>
      </c>
      <c r="L118">
        <v>-2</v>
      </c>
      <c r="M118">
        <v>1</v>
      </c>
      <c r="N118" t="s">
        <v>2608</v>
      </c>
      <c r="O118" t="s">
        <v>2800</v>
      </c>
      <c r="P118" t="s">
        <v>2810</v>
      </c>
      <c r="Q118" t="s">
        <v>2816</v>
      </c>
      <c r="R118">
        <v>0</v>
      </c>
      <c r="S118">
        <v>-7.62</v>
      </c>
      <c r="T118">
        <v>-2.4500000000000002</v>
      </c>
      <c r="U118">
        <v>67.34</v>
      </c>
      <c r="V118">
        <f t="shared" ref="V118:V131" si="54">IF(E118&gt;0,1,IF(E118&lt;0,0,-1))</f>
        <v>1</v>
      </c>
      <c r="W118">
        <f t="shared" ref="W118:W131" si="55">IF(F118&gt;0,1,IF(F118&lt;0,0,-1))</f>
        <v>1</v>
      </c>
      <c r="X118">
        <f t="shared" ref="X118:X131" si="56">IF(G118&gt;0,1,IF(G118&lt;0,0,-1))</f>
        <v>-1</v>
      </c>
      <c r="Y118">
        <f t="shared" ref="Y118:Y131" si="57">IF(H118&gt;0,1,IF(H118&lt;0,0,-1))</f>
        <v>0</v>
      </c>
      <c r="Z118">
        <f t="shared" ref="Z118:Z131" si="58">IF(I118&gt;0,1,IF(I118&lt;0,0,-1))</f>
        <v>0</v>
      </c>
      <c r="AA118">
        <f t="shared" ref="AA118:AA131" si="59">IF(J118&gt;0,1,IF(J118&lt;0,0,-1))</f>
        <v>1</v>
      </c>
      <c r="AB118">
        <f t="shared" ref="AB118:AB131" si="60">IF(K118&gt;0,1,IF(K118&lt;0,0,-1))</f>
        <v>1</v>
      </c>
      <c r="AC118">
        <f t="shared" ref="AC118:AC131" si="61">IF(L118&gt;0,1,IF(L118&lt;0,0,-1))</f>
        <v>0</v>
      </c>
      <c r="AD118">
        <f t="shared" ref="AD118:AD131" si="62">IF(M118&gt;0,1,IF(M118&lt;0,0,-1))</f>
        <v>1</v>
      </c>
      <c r="AE118" s="4" t="s">
        <v>2828</v>
      </c>
      <c r="AF118" s="9" t="s">
        <v>2829</v>
      </c>
      <c r="AG118">
        <v>0</v>
      </c>
      <c r="AH118">
        <v>1</v>
      </c>
      <c r="AI118">
        <v>0</v>
      </c>
      <c r="AJ118">
        <v>1</v>
      </c>
      <c r="AK118" s="9" t="s">
        <v>2840</v>
      </c>
      <c r="AL118">
        <f t="shared" si="32"/>
        <v>0</v>
      </c>
      <c r="AM118">
        <f>IF(AND(INDIRECT(AN118)='Sample Select backend'!$C$2,INDIRECT(AO118)=1,INDIRECT(AP118)='Sample Select backend'!$F$2,INDIRECT(AQ118)=1,INDIRECT(AR118)='Sample Select backend'!$M$2),1,0)</f>
        <v>0</v>
      </c>
      <c r="AN118" t="str">
        <f>_xlfn.CONCAT('Sample Select backend'!$C$4,ROW(AN118))</f>
        <v>AE118</v>
      </c>
      <c r="AO118" s="9" t="str">
        <f>_xlfn.CONCAT('Sample Select backend'!$J$2,ROW(AO118))</f>
        <v>AJ118</v>
      </c>
      <c r="AP118" t="str">
        <f>_xlfn.CONCAT('Sample Select backend'!$F$4,ROW(AP118))</f>
        <v>AF118</v>
      </c>
      <c r="AQ118" t="str">
        <f>_xlfn.CONCAT('Sample Select backend'!$I$10,ROW(AQ118))</f>
        <v>R118</v>
      </c>
      <c r="AR118" t="str">
        <f>_xlfn.CONCAT('Sample Select backend'!$M$4,ROW(AR118))</f>
        <v>AK118</v>
      </c>
      <c r="AS118" t="str">
        <f t="shared" si="33"/>
        <v>Armenia</v>
      </c>
      <c r="AT118" s="9">
        <f t="shared" si="34"/>
        <v>29</v>
      </c>
      <c r="AU118">
        <f t="shared" si="35"/>
        <v>1</v>
      </c>
      <c r="AV118" s="9">
        <v>1</v>
      </c>
    </row>
    <row r="119" spans="1:48" x14ac:dyDescent="0.35">
      <c r="A119" t="s">
        <v>9</v>
      </c>
      <c r="B119">
        <v>6</v>
      </c>
      <c r="C119">
        <v>28</v>
      </c>
      <c r="D119" t="s">
        <v>301</v>
      </c>
      <c r="E119">
        <v>1</v>
      </c>
      <c r="F119">
        <v>1</v>
      </c>
      <c r="G119">
        <v>1</v>
      </c>
      <c r="H119">
        <v>-1</v>
      </c>
      <c r="I119">
        <v>1</v>
      </c>
      <c r="J119">
        <v>1</v>
      </c>
      <c r="K119">
        <v>1</v>
      </c>
      <c r="L119">
        <v>1</v>
      </c>
      <c r="M119">
        <v>1</v>
      </c>
      <c r="N119" t="s">
        <v>2608</v>
      </c>
      <c r="O119" t="s">
        <v>2800</v>
      </c>
      <c r="P119" t="s">
        <v>2810</v>
      </c>
      <c r="Q119" t="s">
        <v>2816</v>
      </c>
      <c r="R119">
        <v>0</v>
      </c>
      <c r="S119">
        <v>-7.62</v>
      </c>
      <c r="T119">
        <v>-2.4500000000000002</v>
      </c>
      <c r="U119">
        <v>67.34</v>
      </c>
      <c r="V119">
        <f t="shared" si="54"/>
        <v>1</v>
      </c>
      <c r="W119">
        <f t="shared" si="55"/>
        <v>1</v>
      </c>
      <c r="X119">
        <f t="shared" si="56"/>
        <v>1</v>
      </c>
      <c r="Y119">
        <f t="shared" si="57"/>
        <v>0</v>
      </c>
      <c r="Z119">
        <f t="shared" si="58"/>
        <v>1</v>
      </c>
      <c r="AA119">
        <f t="shared" si="59"/>
        <v>1</v>
      </c>
      <c r="AB119">
        <f t="shared" si="60"/>
        <v>1</v>
      </c>
      <c r="AC119">
        <f t="shared" si="61"/>
        <v>1</v>
      </c>
      <c r="AD119">
        <f t="shared" si="62"/>
        <v>1</v>
      </c>
      <c r="AE119" s="4" t="s">
        <v>2828</v>
      </c>
      <c r="AF119" s="9" t="s">
        <v>2829</v>
      </c>
      <c r="AG119">
        <v>0</v>
      </c>
      <c r="AH119">
        <v>1</v>
      </c>
      <c r="AI119">
        <v>0</v>
      </c>
      <c r="AJ119">
        <v>1</v>
      </c>
      <c r="AK119" s="9" t="s">
        <v>2840</v>
      </c>
      <c r="AL119">
        <f t="shared" si="32"/>
        <v>0</v>
      </c>
      <c r="AM119">
        <f>IF(AND(INDIRECT(AN119)='Sample Select backend'!$C$2,INDIRECT(AO119)=1,INDIRECT(AP119)='Sample Select backend'!$F$2,INDIRECT(AQ119)=1,INDIRECT(AR119)='Sample Select backend'!$M$2),1,0)</f>
        <v>0</v>
      </c>
      <c r="AN119" t="str">
        <f>_xlfn.CONCAT('Sample Select backend'!$C$4,ROW(AN119))</f>
        <v>AE119</v>
      </c>
      <c r="AO119" s="9" t="str">
        <f>_xlfn.CONCAT('Sample Select backend'!$J$2,ROW(AO119))</f>
        <v>AJ119</v>
      </c>
      <c r="AP119" t="str">
        <f>_xlfn.CONCAT('Sample Select backend'!$F$4,ROW(AP119))</f>
        <v>AF119</v>
      </c>
      <c r="AQ119" t="str">
        <f>_xlfn.CONCAT('Sample Select backend'!$I$10,ROW(AQ119))</f>
        <v>R119</v>
      </c>
      <c r="AR119" t="str">
        <f>_xlfn.CONCAT('Sample Select backend'!$M$4,ROW(AR119))</f>
        <v>AK119</v>
      </c>
      <c r="AS119" t="str">
        <f t="shared" si="33"/>
        <v>Armenia</v>
      </c>
      <c r="AT119" s="9">
        <f t="shared" si="34"/>
        <v>28</v>
      </c>
      <c r="AU119">
        <f t="shared" si="35"/>
        <v>0</v>
      </c>
      <c r="AV119" s="9">
        <v>1</v>
      </c>
    </row>
    <row r="120" spans="1:48" x14ac:dyDescent="0.35">
      <c r="A120" t="s">
        <v>9</v>
      </c>
      <c r="B120">
        <v>6</v>
      </c>
      <c r="C120">
        <v>25</v>
      </c>
      <c r="D120" t="s">
        <v>297</v>
      </c>
      <c r="E120">
        <v>2</v>
      </c>
      <c r="F120">
        <v>1</v>
      </c>
      <c r="G120">
        <v>-2</v>
      </c>
      <c r="H120">
        <v>-1</v>
      </c>
      <c r="I120">
        <v>-2</v>
      </c>
      <c r="J120">
        <v>-2</v>
      </c>
      <c r="K120">
        <v>1</v>
      </c>
      <c r="L120">
        <v>-1</v>
      </c>
      <c r="M120">
        <v>1</v>
      </c>
      <c r="N120" t="s">
        <v>2608</v>
      </c>
      <c r="O120" t="s">
        <v>2800</v>
      </c>
      <c r="P120" t="s">
        <v>2810</v>
      </c>
      <c r="Q120" t="s">
        <v>2816</v>
      </c>
      <c r="R120">
        <v>0</v>
      </c>
      <c r="S120">
        <v>-7.62</v>
      </c>
      <c r="T120">
        <v>-2.4500000000000002</v>
      </c>
      <c r="U120">
        <v>67.34</v>
      </c>
      <c r="V120">
        <f t="shared" si="54"/>
        <v>1</v>
      </c>
      <c r="W120">
        <f t="shared" si="55"/>
        <v>1</v>
      </c>
      <c r="X120">
        <f t="shared" si="56"/>
        <v>0</v>
      </c>
      <c r="Y120">
        <f t="shared" si="57"/>
        <v>0</v>
      </c>
      <c r="Z120">
        <f t="shared" si="58"/>
        <v>0</v>
      </c>
      <c r="AA120">
        <f t="shared" si="59"/>
        <v>0</v>
      </c>
      <c r="AB120">
        <f t="shared" si="60"/>
        <v>1</v>
      </c>
      <c r="AC120">
        <f t="shared" si="61"/>
        <v>0</v>
      </c>
      <c r="AD120">
        <f t="shared" si="62"/>
        <v>1</v>
      </c>
      <c r="AE120" s="4" t="s">
        <v>2828</v>
      </c>
      <c r="AF120" s="9" t="s">
        <v>2829</v>
      </c>
      <c r="AG120">
        <v>0</v>
      </c>
      <c r="AH120">
        <v>1</v>
      </c>
      <c r="AI120">
        <v>0</v>
      </c>
      <c r="AJ120">
        <v>1</v>
      </c>
      <c r="AK120" s="9" t="s">
        <v>2840</v>
      </c>
      <c r="AL120">
        <f t="shared" si="32"/>
        <v>0</v>
      </c>
      <c r="AM120">
        <f>IF(AND(INDIRECT(AN120)='Sample Select backend'!$C$2,INDIRECT(AO120)=1,INDIRECT(AP120)='Sample Select backend'!$F$2,INDIRECT(AQ120)=1,INDIRECT(AR120)='Sample Select backend'!$M$2),1,0)</f>
        <v>0</v>
      </c>
      <c r="AN120" t="str">
        <f>_xlfn.CONCAT('Sample Select backend'!$C$4,ROW(AN120))</f>
        <v>AE120</v>
      </c>
      <c r="AO120" s="9" t="str">
        <f>_xlfn.CONCAT('Sample Select backend'!$J$2,ROW(AO120))</f>
        <v>AJ120</v>
      </c>
      <c r="AP120" t="str">
        <f>_xlfn.CONCAT('Sample Select backend'!$F$4,ROW(AP120))</f>
        <v>AF120</v>
      </c>
      <c r="AQ120" t="str">
        <f>_xlfn.CONCAT('Sample Select backend'!$I$10,ROW(AQ120))</f>
        <v>R120</v>
      </c>
      <c r="AR120" t="str">
        <f>_xlfn.CONCAT('Sample Select backend'!$M$4,ROW(AR120))</f>
        <v>AK120</v>
      </c>
      <c r="AS120" t="str">
        <f t="shared" si="33"/>
        <v>Armenia</v>
      </c>
      <c r="AT120" s="9">
        <f t="shared" si="34"/>
        <v>25</v>
      </c>
      <c r="AU120">
        <f t="shared" si="35"/>
        <v>0</v>
      </c>
      <c r="AV120" s="9">
        <v>1</v>
      </c>
    </row>
    <row r="121" spans="1:48" x14ac:dyDescent="0.35">
      <c r="A121" t="s">
        <v>9</v>
      </c>
      <c r="B121">
        <v>7</v>
      </c>
      <c r="C121">
        <v>32</v>
      </c>
      <c r="D121" t="s">
        <v>302</v>
      </c>
      <c r="E121">
        <v>1</v>
      </c>
      <c r="F121">
        <v>2</v>
      </c>
      <c r="G121">
        <v>-1</v>
      </c>
      <c r="H121">
        <v>1</v>
      </c>
      <c r="I121">
        <v>2</v>
      </c>
      <c r="J121">
        <v>1</v>
      </c>
      <c r="K121">
        <v>1</v>
      </c>
      <c r="L121">
        <v>-1</v>
      </c>
      <c r="M121">
        <v>1</v>
      </c>
      <c r="N121" t="s">
        <v>2608</v>
      </c>
      <c r="O121" t="s">
        <v>2800</v>
      </c>
      <c r="P121" t="s">
        <v>2810</v>
      </c>
      <c r="Q121" t="s">
        <v>2816</v>
      </c>
      <c r="R121">
        <v>0</v>
      </c>
      <c r="S121">
        <v>-7.62</v>
      </c>
      <c r="T121">
        <v>-2.4500000000000002</v>
      </c>
      <c r="U121">
        <v>67.34</v>
      </c>
      <c r="V121">
        <f t="shared" si="54"/>
        <v>1</v>
      </c>
      <c r="W121">
        <f t="shared" si="55"/>
        <v>1</v>
      </c>
      <c r="X121">
        <f t="shared" si="56"/>
        <v>0</v>
      </c>
      <c r="Y121">
        <f t="shared" si="57"/>
        <v>1</v>
      </c>
      <c r="Z121">
        <f t="shared" si="58"/>
        <v>1</v>
      </c>
      <c r="AA121">
        <f t="shared" si="59"/>
        <v>1</v>
      </c>
      <c r="AB121">
        <f t="shared" si="60"/>
        <v>1</v>
      </c>
      <c r="AC121">
        <f t="shared" si="61"/>
        <v>0</v>
      </c>
      <c r="AD121">
        <f t="shared" si="62"/>
        <v>1</v>
      </c>
      <c r="AE121" s="4" t="s">
        <v>2828</v>
      </c>
      <c r="AF121" s="9" t="s">
        <v>2829</v>
      </c>
      <c r="AG121">
        <v>0</v>
      </c>
      <c r="AH121">
        <v>1</v>
      </c>
      <c r="AI121">
        <v>0</v>
      </c>
      <c r="AJ121">
        <v>1</v>
      </c>
      <c r="AK121" s="9" t="s">
        <v>2840</v>
      </c>
      <c r="AL121">
        <f t="shared" si="32"/>
        <v>0</v>
      </c>
      <c r="AM121">
        <f>IF(AND(INDIRECT(AN121)='Sample Select backend'!$C$2,INDIRECT(AO121)=1,INDIRECT(AP121)='Sample Select backend'!$F$2,INDIRECT(AQ121)=1,INDIRECT(AR121)='Sample Select backend'!$M$2),1,0)</f>
        <v>0</v>
      </c>
      <c r="AN121" t="str">
        <f>_xlfn.CONCAT('Sample Select backend'!$C$4,ROW(AN121))</f>
        <v>AE121</v>
      </c>
      <c r="AO121" s="9" t="str">
        <f>_xlfn.CONCAT('Sample Select backend'!$J$2,ROW(AO121))</f>
        <v>AJ121</v>
      </c>
      <c r="AP121" t="str">
        <f>_xlfn.CONCAT('Sample Select backend'!$F$4,ROW(AP121))</f>
        <v>AF121</v>
      </c>
      <c r="AQ121" t="str">
        <f>_xlfn.CONCAT('Sample Select backend'!$I$10,ROW(AQ121))</f>
        <v>R121</v>
      </c>
      <c r="AR121" t="str">
        <f>_xlfn.CONCAT('Sample Select backend'!$M$4,ROW(AR121))</f>
        <v>AK121</v>
      </c>
      <c r="AS121" t="str">
        <f t="shared" si="33"/>
        <v>Armenia</v>
      </c>
      <c r="AT121" s="9">
        <f t="shared" si="34"/>
        <v>32</v>
      </c>
      <c r="AU121">
        <f t="shared" si="35"/>
        <v>0</v>
      </c>
      <c r="AV121" s="9">
        <v>1</v>
      </c>
    </row>
    <row r="122" spans="1:48" x14ac:dyDescent="0.35">
      <c r="A122" t="s">
        <v>9</v>
      </c>
      <c r="B122">
        <v>6</v>
      </c>
      <c r="C122">
        <v>28</v>
      </c>
      <c r="D122" t="s">
        <v>296</v>
      </c>
      <c r="E122">
        <v>-2</v>
      </c>
      <c r="F122">
        <v>1</v>
      </c>
      <c r="G122">
        <v>2</v>
      </c>
      <c r="H122">
        <v>-1</v>
      </c>
      <c r="K122">
        <v>1</v>
      </c>
      <c r="L122">
        <v>-2</v>
      </c>
      <c r="N122" t="s">
        <v>2608</v>
      </c>
      <c r="O122" t="s">
        <v>2800</v>
      </c>
      <c r="P122" t="s">
        <v>2810</v>
      </c>
      <c r="Q122" t="s">
        <v>2816</v>
      </c>
      <c r="R122">
        <v>0</v>
      </c>
      <c r="S122">
        <v>-7.62</v>
      </c>
      <c r="T122">
        <v>-2.4500000000000002</v>
      </c>
      <c r="U122">
        <v>67.34</v>
      </c>
      <c r="V122">
        <f t="shared" si="54"/>
        <v>0</v>
      </c>
      <c r="W122">
        <f t="shared" si="55"/>
        <v>1</v>
      </c>
      <c r="X122">
        <f t="shared" si="56"/>
        <v>1</v>
      </c>
      <c r="Y122">
        <f t="shared" si="57"/>
        <v>0</v>
      </c>
      <c r="Z122">
        <f t="shared" si="58"/>
        <v>-1</v>
      </c>
      <c r="AA122">
        <f t="shared" si="59"/>
        <v>-1</v>
      </c>
      <c r="AB122">
        <f t="shared" si="60"/>
        <v>1</v>
      </c>
      <c r="AC122">
        <f t="shared" si="61"/>
        <v>0</v>
      </c>
      <c r="AD122">
        <f t="shared" si="62"/>
        <v>-1</v>
      </c>
      <c r="AE122" s="4" t="s">
        <v>2828</v>
      </c>
      <c r="AF122" s="9" t="s">
        <v>2829</v>
      </c>
      <c r="AG122">
        <v>0</v>
      </c>
      <c r="AH122">
        <v>1</v>
      </c>
      <c r="AI122">
        <v>0</v>
      </c>
      <c r="AJ122">
        <v>1</v>
      </c>
      <c r="AK122" s="9" t="s">
        <v>2840</v>
      </c>
      <c r="AL122">
        <f t="shared" si="32"/>
        <v>0</v>
      </c>
      <c r="AM122">
        <f>IF(AND(INDIRECT(AN122)='Sample Select backend'!$C$2,INDIRECT(AO122)=1,INDIRECT(AP122)='Sample Select backend'!$F$2,INDIRECT(AQ122)=1,INDIRECT(AR122)='Sample Select backend'!$M$2),1,0)</f>
        <v>0</v>
      </c>
      <c r="AN122" t="str">
        <f>_xlfn.CONCAT('Sample Select backend'!$C$4,ROW(AN122))</f>
        <v>AE122</v>
      </c>
      <c r="AO122" s="9" t="str">
        <f>_xlfn.CONCAT('Sample Select backend'!$J$2,ROW(AO122))</f>
        <v>AJ122</v>
      </c>
      <c r="AP122" t="str">
        <f>_xlfn.CONCAT('Sample Select backend'!$F$4,ROW(AP122))</f>
        <v>AF122</v>
      </c>
      <c r="AQ122" t="str">
        <f>_xlfn.CONCAT('Sample Select backend'!$I$10,ROW(AQ122))</f>
        <v>R122</v>
      </c>
      <c r="AR122" t="str">
        <f>_xlfn.CONCAT('Sample Select backend'!$M$4,ROW(AR122))</f>
        <v>AK122</v>
      </c>
      <c r="AS122" t="str">
        <f t="shared" si="33"/>
        <v>Armenia</v>
      </c>
      <c r="AT122" s="9">
        <f t="shared" si="34"/>
        <v>28</v>
      </c>
      <c r="AU122">
        <f t="shared" si="35"/>
        <v>0</v>
      </c>
      <c r="AV122" s="9">
        <v>1</v>
      </c>
    </row>
    <row r="123" spans="1:48" x14ac:dyDescent="0.35">
      <c r="A123" t="s">
        <v>9</v>
      </c>
      <c r="B123">
        <v>7</v>
      </c>
      <c r="C123">
        <v>30</v>
      </c>
      <c r="D123" t="s">
        <v>300</v>
      </c>
      <c r="E123">
        <v>2</v>
      </c>
      <c r="F123">
        <v>1</v>
      </c>
      <c r="G123">
        <v>-2</v>
      </c>
      <c r="H123">
        <v>-2</v>
      </c>
      <c r="I123">
        <v>1</v>
      </c>
      <c r="J123">
        <v>2</v>
      </c>
      <c r="K123">
        <v>1</v>
      </c>
      <c r="L123">
        <v>-2</v>
      </c>
      <c r="M123">
        <v>1</v>
      </c>
      <c r="N123" t="s">
        <v>2608</v>
      </c>
      <c r="O123" t="s">
        <v>2800</v>
      </c>
      <c r="P123" t="s">
        <v>2810</v>
      </c>
      <c r="Q123" t="s">
        <v>2816</v>
      </c>
      <c r="R123">
        <v>0</v>
      </c>
      <c r="S123">
        <v>-7.62</v>
      </c>
      <c r="T123">
        <v>-2.4500000000000002</v>
      </c>
      <c r="U123">
        <v>67.34</v>
      </c>
      <c r="V123">
        <f t="shared" si="54"/>
        <v>1</v>
      </c>
      <c r="W123">
        <f t="shared" si="55"/>
        <v>1</v>
      </c>
      <c r="X123">
        <f t="shared" si="56"/>
        <v>0</v>
      </c>
      <c r="Y123">
        <f t="shared" si="57"/>
        <v>0</v>
      </c>
      <c r="Z123">
        <f t="shared" si="58"/>
        <v>1</v>
      </c>
      <c r="AA123">
        <f t="shared" si="59"/>
        <v>1</v>
      </c>
      <c r="AB123">
        <f t="shared" si="60"/>
        <v>1</v>
      </c>
      <c r="AC123">
        <f t="shared" si="61"/>
        <v>0</v>
      </c>
      <c r="AD123">
        <f t="shared" si="62"/>
        <v>1</v>
      </c>
      <c r="AE123" s="4" t="s">
        <v>2828</v>
      </c>
      <c r="AF123" s="9" t="s">
        <v>2829</v>
      </c>
      <c r="AG123">
        <v>0</v>
      </c>
      <c r="AH123">
        <v>1</v>
      </c>
      <c r="AI123">
        <v>0</v>
      </c>
      <c r="AJ123">
        <v>1</v>
      </c>
      <c r="AK123" s="9" t="s">
        <v>2840</v>
      </c>
      <c r="AL123">
        <f t="shared" si="32"/>
        <v>0</v>
      </c>
      <c r="AM123">
        <f>IF(AND(INDIRECT(AN123)='Sample Select backend'!$C$2,INDIRECT(AO123)=1,INDIRECT(AP123)='Sample Select backend'!$F$2,INDIRECT(AQ123)=1,INDIRECT(AR123)='Sample Select backend'!$M$2),1,0)</f>
        <v>0</v>
      </c>
      <c r="AN123" t="str">
        <f>_xlfn.CONCAT('Sample Select backend'!$C$4,ROW(AN123))</f>
        <v>AE123</v>
      </c>
      <c r="AO123" s="9" t="str">
        <f>_xlfn.CONCAT('Sample Select backend'!$J$2,ROW(AO123))</f>
        <v>AJ123</v>
      </c>
      <c r="AP123" t="str">
        <f>_xlfn.CONCAT('Sample Select backend'!$F$4,ROW(AP123))</f>
        <v>AF123</v>
      </c>
      <c r="AQ123" t="str">
        <f>_xlfn.CONCAT('Sample Select backend'!$I$10,ROW(AQ123))</f>
        <v>R123</v>
      </c>
      <c r="AR123" t="str">
        <f>_xlfn.CONCAT('Sample Select backend'!$M$4,ROW(AR123))</f>
        <v>AK123</v>
      </c>
      <c r="AS123" t="str">
        <f t="shared" si="33"/>
        <v>Armenia</v>
      </c>
      <c r="AT123" s="9">
        <f t="shared" si="34"/>
        <v>30</v>
      </c>
      <c r="AU123">
        <f t="shared" si="35"/>
        <v>0</v>
      </c>
      <c r="AV123" s="9">
        <v>1</v>
      </c>
    </row>
    <row r="124" spans="1:48" x14ac:dyDescent="0.35">
      <c r="A124" t="s">
        <v>9</v>
      </c>
      <c r="B124">
        <v>6</v>
      </c>
      <c r="C124">
        <v>25</v>
      </c>
      <c r="D124" t="s">
        <v>294</v>
      </c>
      <c r="E124">
        <v>2</v>
      </c>
      <c r="F124">
        <v>1</v>
      </c>
      <c r="G124">
        <v>2</v>
      </c>
      <c r="H124">
        <v>-1</v>
      </c>
      <c r="I124">
        <v>2</v>
      </c>
      <c r="J124">
        <v>-2</v>
      </c>
      <c r="K124">
        <v>1</v>
      </c>
      <c r="L124">
        <v>-2</v>
      </c>
      <c r="M124">
        <v>1</v>
      </c>
      <c r="N124" t="s">
        <v>2608</v>
      </c>
      <c r="O124" t="s">
        <v>2800</v>
      </c>
      <c r="P124" t="s">
        <v>2810</v>
      </c>
      <c r="Q124" t="s">
        <v>2816</v>
      </c>
      <c r="R124">
        <v>0</v>
      </c>
      <c r="S124">
        <v>-7.62</v>
      </c>
      <c r="T124">
        <v>-2.4500000000000002</v>
      </c>
      <c r="U124">
        <v>67.34</v>
      </c>
      <c r="V124">
        <f t="shared" si="54"/>
        <v>1</v>
      </c>
      <c r="W124">
        <f t="shared" si="55"/>
        <v>1</v>
      </c>
      <c r="X124">
        <f t="shared" si="56"/>
        <v>1</v>
      </c>
      <c r="Y124">
        <f t="shared" si="57"/>
        <v>0</v>
      </c>
      <c r="Z124">
        <f t="shared" si="58"/>
        <v>1</v>
      </c>
      <c r="AA124">
        <f t="shared" si="59"/>
        <v>0</v>
      </c>
      <c r="AB124">
        <f t="shared" si="60"/>
        <v>1</v>
      </c>
      <c r="AC124">
        <f t="shared" si="61"/>
        <v>0</v>
      </c>
      <c r="AD124">
        <f t="shared" si="62"/>
        <v>1</v>
      </c>
      <c r="AE124" s="4" t="s">
        <v>2828</v>
      </c>
      <c r="AF124" s="9" t="s">
        <v>2829</v>
      </c>
      <c r="AG124">
        <v>0</v>
      </c>
      <c r="AH124">
        <v>1</v>
      </c>
      <c r="AI124">
        <v>0</v>
      </c>
      <c r="AJ124">
        <v>1</v>
      </c>
      <c r="AK124" s="9" t="s">
        <v>2840</v>
      </c>
      <c r="AL124">
        <f t="shared" si="32"/>
        <v>0</v>
      </c>
      <c r="AM124">
        <f>IF(AND(INDIRECT(AN124)='Sample Select backend'!$C$2,INDIRECT(AO124)=1,INDIRECT(AP124)='Sample Select backend'!$F$2,INDIRECT(AQ124)=1,INDIRECT(AR124)='Sample Select backend'!$M$2),1,0)</f>
        <v>0</v>
      </c>
      <c r="AN124" t="str">
        <f>_xlfn.CONCAT('Sample Select backend'!$C$4,ROW(AN124))</f>
        <v>AE124</v>
      </c>
      <c r="AO124" s="9" t="str">
        <f>_xlfn.CONCAT('Sample Select backend'!$J$2,ROW(AO124))</f>
        <v>AJ124</v>
      </c>
      <c r="AP124" t="str">
        <f>_xlfn.CONCAT('Sample Select backend'!$F$4,ROW(AP124))</f>
        <v>AF124</v>
      </c>
      <c r="AQ124" t="str">
        <f>_xlfn.CONCAT('Sample Select backend'!$I$10,ROW(AQ124))</f>
        <v>R124</v>
      </c>
      <c r="AR124" t="str">
        <f>_xlfn.CONCAT('Sample Select backend'!$M$4,ROW(AR124))</f>
        <v>AK124</v>
      </c>
      <c r="AS124" t="str">
        <f t="shared" si="33"/>
        <v>Armenia</v>
      </c>
      <c r="AT124" s="9">
        <f t="shared" si="34"/>
        <v>25</v>
      </c>
      <c r="AU124">
        <f t="shared" si="35"/>
        <v>0</v>
      </c>
      <c r="AV124" s="9">
        <v>1</v>
      </c>
    </row>
    <row r="125" spans="1:48" x14ac:dyDescent="0.35">
      <c r="A125" t="s">
        <v>9</v>
      </c>
      <c r="B125">
        <v>6</v>
      </c>
      <c r="C125">
        <v>28</v>
      </c>
      <c r="D125" t="s">
        <v>290</v>
      </c>
      <c r="E125">
        <v>-2</v>
      </c>
      <c r="F125">
        <v>1</v>
      </c>
      <c r="G125">
        <v>1</v>
      </c>
      <c r="H125">
        <v>-1</v>
      </c>
      <c r="I125">
        <v>1</v>
      </c>
      <c r="J125">
        <v>1</v>
      </c>
      <c r="K125">
        <v>1</v>
      </c>
      <c r="L125">
        <v>2</v>
      </c>
      <c r="M125">
        <v>-2</v>
      </c>
      <c r="N125" t="s">
        <v>2608</v>
      </c>
      <c r="O125" t="s">
        <v>2800</v>
      </c>
      <c r="P125" t="s">
        <v>2810</v>
      </c>
      <c r="Q125" t="s">
        <v>2816</v>
      </c>
      <c r="R125">
        <v>0</v>
      </c>
      <c r="S125">
        <v>-7.62</v>
      </c>
      <c r="T125">
        <v>-2.4500000000000002</v>
      </c>
      <c r="U125">
        <v>67.34</v>
      </c>
      <c r="V125">
        <f t="shared" si="54"/>
        <v>0</v>
      </c>
      <c r="W125">
        <f t="shared" si="55"/>
        <v>1</v>
      </c>
      <c r="X125">
        <f t="shared" si="56"/>
        <v>1</v>
      </c>
      <c r="Y125">
        <f t="shared" si="57"/>
        <v>0</v>
      </c>
      <c r="Z125">
        <f t="shared" si="58"/>
        <v>1</v>
      </c>
      <c r="AA125">
        <f t="shared" si="59"/>
        <v>1</v>
      </c>
      <c r="AB125">
        <f t="shared" si="60"/>
        <v>1</v>
      </c>
      <c r="AC125">
        <f t="shared" si="61"/>
        <v>1</v>
      </c>
      <c r="AD125">
        <f t="shared" si="62"/>
        <v>0</v>
      </c>
      <c r="AE125" s="4" t="s">
        <v>2828</v>
      </c>
      <c r="AF125" s="9" t="s">
        <v>2829</v>
      </c>
      <c r="AG125">
        <v>0</v>
      </c>
      <c r="AH125">
        <v>1</v>
      </c>
      <c r="AI125">
        <v>0</v>
      </c>
      <c r="AJ125">
        <v>1</v>
      </c>
      <c r="AK125" s="9" t="s">
        <v>2840</v>
      </c>
      <c r="AL125">
        <f t="shared" si="32"/>
        <v>0</v>
      </c>
      <c r="AM125">
        <f>IF(AND(INDIRECT(AN125)='Sample Select backend'!$C$2,INDIRECT(AO125)=1,INDIRECT(AP125)='Sample Select backend'!$F$2,INDIRECT(AQ125)=1,INDIRECT(AR125)='Sample Select backend'!$M$2),1,0)</f>
        <v>0</v>
      </c>
      <c r="AN125" t="str">
        <f>_xlfn.CONCAT('Sample Select backend'!$C$4,ROW(AN125))</f>
        <v>AE125</v>
      </c>
      <c r="AO125" s="9" t="str">
        <f>_xlfn.CONCAT('Sample Select backend'!$J$2,ROW(AO125))</f>
        <v>AJ125</v>
      </c>
      <c r="AP125" t="str">
        <f>_xlfn.CONCAT('Sample Select backend'!$F$4,ROW(AP125))</f>
        <v>AF125</v>
      </c>
      <c r="AQ125" t="str">
        <f>_xlfn.CONCAT('Sample Select backend'!$I$10,ROW(AQ125))</f>
        <v>R125</v>
      </c>
      <c r="AR125" t="str">
        <f>_xlfn.CONCAT('Sample Select backend'!$M$4,ROW(AR125))</f>
        <v>AK125</v>
      </c>
      <c r="AS125" t="str">
        <f t="shared" si="33"/>
        <v>Armenia</v>
      </c>
      <c r="AT125" s="9">
        <f t="shared" si="34"/>
        <v>28</v>
      </c>
      <c r="AU125">
        <f t="shared" si="35"/>
        <v>0</v>
      </c>
      <c r="AV125" s="9">
        <v>1</v>
      </c>
    </row>
    <row r="126" spans="1:48" x14ac:dyDescent="0.35">
      <c r="A126" t="s">
        <v>9</v>
      </c>
      <c r="B126">
        <v>6</v>
      </c>
      <c r="C126">
        <v>28</v>
      </c>
      <c r="D126" t="s">
        <v>298</v>
      </c>
      <c r="E126">
        <v>2</v>
      </c>
      <c r="F126">
        <v>1</v>
      </c>
      <c r="G126">
        <v>1</v>
      </c>
      <c r="H126">
        <v>-1</v>
      </c>
      <c r="I126">
        <v>2</v>
      </c>
      <c r="J126">
        <v>1</v>
      </c>
      <c r="K126">
        <v>1</v>
      </c>
      <c r="L126">
        <v>2</v>
      </c>
      <c r="M126">
        <v>1</v>
      </c>
      <c r="N126" t="s">
        <v>2608</v>
      </c>
      <c r="O126" t="s">
        <v>2800</v>
      </c>
      <c r="P126" t="s">
        <v>2810</v>
      </c>
      <c r="Q126" t="s">
        <v>2816</v>
      </c>
      <c r="R126">
        <v>0</v>
      </c>
      <c r="S126">
        <v>-7.62</v>
      </c>
      <c r="T126">
        <v>-2.4500000000000002</v>
      </c>
      <c r="U126">
        <v>67.34</v>
      </c>
      <c r="V126">
        <f t="shared" si="54"/>
        <v>1</v>
      </c>
      <c r="W126">
        <f t="shared" si="55"/>
        <v>1</v>
      </c>
      <c r="X126">
        <f t="shared" si="56"/>
        <v>1</v>
      </c>
      <c r="Y126">
        <f t="shared" si="57"/>
        <v>0</v>
      </c>
      <c r="Z126">
        <f t="shared" si="58"/>
        <v>1</v>
      </c>
      <c r="AA126">
        <f t="shared" si="59"/>
        <v>1</v>
      </c>
      <c r="AB126">
        <f t="shared" si="60"/>
        <v>1</v>
      </c>
      <c r="AC126">
        <f t="shared" si="61"/>
        <v>1</v>
      </c>
      <c r="AD126">
        <f t="shared" si="62"/>
        <v>1</v>
      </c>
      <c r="AE126" s="4" t="s">
        <v>2828</v>
      </c>
      <c r="AF126" s="9" t="s">
        <v>2829</v>
      </c>
      <c r="AG126">
        <v>0</v>
      </c>
      <c r="AH126">
        <v>1</v>
      </c>
      <c r="AI126">
        <v>0</v>
      </c>
      <c r="AJ126">
        <v>1</v>
      </c>
      <c r="AK126" s="9" t="s">
        <v>2840</v>
      </c>
      <c r="AL126">
        <f t="shared" si="32"/>
        <v>0</v>
      </c>
      <c r="AM126">
        <f>IF(AND(INDIRECT(AN126)='Sample Select backend'!$C$2,INDIRECT(AO126)=1,INDIRECT(AP126)='Sample Select backend'!$F$2,INDIRECT(AQ126)=1,INDIRECT(AR126)='Sample Select backend'!$M$2),1,0)</f>
        <v>0</v>
      </c>
      <c r="AN126" t="str">
        <f>_xlfn.CONCAT('Sample Select backend'!$C$4,ROW(AN126))</f>
        <v>AE126</v>
      </c>
      <c r="AO126" s="9" t="str">
        <f>_xlfn.CONCAT('Sample Select backend'!$J$2,ROW(AO126))</f>
        <v>AJ126</v>
      </c>
      <c r="AP126" t="str">
        <f>_xlfn.CONCAT('Sample Select backend'!$F$4,ROW(AP126))</f>
        <v>AF126</v>
      </c>
      <c r="AQ126" t="str">
        <f>_xlfn.CONCAT('Sample Select backend'!$I$10,ROW(AQ126))</f>
        <v>R126</v>
      </c>
      <c r="AR126" t="str">
        <f>_xlfn.CONCAT('Sample Select backend'!$M$4,ROW(AR126))</f>
        <v>AK126</v>
      </c>
      <c r="AS126" t="str">
        <f t="shared" si="33"/>
        <v>Armenia</v>
      </c>
      <c r="AT126" s="9">
        <f t="shared" si="34"/>
        <v>28</v>
      </c>
      <c r="AU126">
        <f t="shared" si="35"/>
        <v>0</v>
      </c>
      <c r="AV126" s="9">
        <v>1</v>
      </c>
    </row>
    <row r="127" spans="1:48" x14ac:dyDescent="0.35">
      <c r="A127" t="s">
        <v>9</v>
      </c>
      <c r="B127">
        <v>7</v>
      </c>
      <c r="C127">
        <v>30</v>
      </c>
      <c r="D127" t="s">
        <v>292</v>
      </c>
      <c r="E127">
        <v>1</v>
      </c>
      <c r="F127">
        <v>1</v>
      </c>
      <c r="G127">
        <v>2</v>
      </c>
      <c r="H127">
        <v>1</v>
      </c>
      <c r="I127">
        <v>2</v>
      </c>
      <c r="J127">
        <v>2</v>
      </c>
      <c r="K127">
        <v>1</v>
      </c>
      <c r="L127">
        <v>-1</v>
      </c>
      <c r="M127">
        <v>1</v>
      </c>
      <c r="N127" t="s">
        <v>2608</v>
      </c>
      <c r="O127" t="s">
        <v>2800</v>
      </c>
      <c r="P127" t="s">
        <v>2810</v>
      </c>
      <c r="Q127" t="s">
        <v>2816</v>
      </c>
      <c r="R127">
        <v>0</v>
      </c>
      <c r="S127">
        <v>-7.62</v>
      </c>
      <c r="T127">
        <v>-2.4500000000000002</v>
      </c>
      <c r="U127">
        <v>67.34</v>
      </c>
      <c r="V127">
        <f t="shared" si="54"/>
        <v>1</v>
      </c>
      <c r="W127">
        <f t="shared" si="55"/>
        <v>1</v>
      </c>
      <c r="X127">
        <f t="shared" si="56"/>
        <v>1</v>
      </c>
      <c r="Y127">
        <f t="shared" si="57"/>
        <v>1</v>
      </c>
      <c r="Z127">
        <f t="shared" si="58"/>
        <v>1</v>
      </c>
      <c r="AA127">
        <f t="shared" si="59"/>
        <v>1</v>
      </c>
      <c r="AB127">
        <f t="shared" si="60"/>
        <v>1</v>
      </c>
      <c r="AC127">
        <f t="shared" si="61"/>
        <v>0</v>
      </c>
      <c r="AD127">
        <f t="shared" si="62"/>
        <v>1</v>
      </c>
      <c r="AE127" s="4" t="s">
        <v>2828</v>
      </c>
      <c r="AF127" s="9" t="s">
        <v>2829</v>
      </c>
      <c r="AG127">
        <v>0</v>
      </c>
      <c r="AH127">
        <v>1</v>
      </c>
      <c r="AI127">
        <v>0</v>
      </c>
      <c r="AJ127">
        <v>1</v>
      </c>
      <c r="AK127" s="9" t="s">
        <v>2840</v>
      </c>
      <c r="AL127">
        <f t="shared" si="32"/>
        <v>0</v>
      </c>
      <c r="AM127">
        <f>IF(AND(INDIRECT(AN127)='Sample Select backend'!$C$2,INDIRECT(AO127)=1,INDIRECT(AP127)='Sample Select backend'!$F$2,INDIRECT(AQ127)=1,INDIRECT(AR127)='Sample Select backend'!$M$2),1,0)</f>
        <v>0</v>
      </c>
      <c r="AN127" t="str">
        <f>_xlfn.CONCAT('Sample Select backend'!$C$4,ROW(AN127))</f>
        <v>AE127</v>
      </c>
      <c r="AO127" s="9" t="str">
        <f>_xlfn.CONCAT('Sample Select backend'!$J$2,ROW(AO127))</f>
        <v>AJ127</v>
      </c>
      <c r="AP127" t="str">
        <f>_xlfn.CONCAT('Sample Select backend'!$F$4,ROW(AP127))</f>
        <v>AF127</v>
      </c>
      <c r="AQ127" t="str">
        <f>_xlfn.CONCAT('Sample Select backend'!$I$10,ROW(AQ127))</f>
        <v>R127</v>
      </c>
      <c r="AR127" t="str">
        <f>_xlfn.CONCAT('Sample Select backend'!$M$4,ROW(AR127))</f>
        <v>AK127</v>
      </c>
      <c r="AS127" t="str">
        <f t="shared" si="33"/>
        <v>Armenia</v>
      </c>
      <c r="AT127" s="9">
        <f t="shared" si="34"/>
        <v>30</v>
      </c>
      <c r="AU127">
        <f t="shared" si="35"/>
        <v>0</v>
      </c>
      <c r="AV127" s="9">
        <v>1</v>
      </c>
    </row>
    <row r="128" spans="1:48" x14ac:dyDescent="0.35">
      <c r="A128" t="s">
        <v>9</v>
      </c>
      <c r="B128">
        <v>6</v>
      </c>
      <c r="C128">
        <v>25</v>
      </c>
      <c r="D128" t="s">
        <v>299</v>
      </c>
      <c r="E128">
        <v>1</v>
      </c>
      <c r="F128">
        <v>1</v>
      </c>
      <c r="G128">
        <v>-2</v>
      </c>
      <c r="H128">
        <v>-1</v>
      </c>
      <c r="I128">
        <v>-2</v>
      </c>
      <c r="J128">
        <v>1</v>
      </c>
      <c r="K128">
        <v>1</v>
      </c>
      <c r="L128">
        <v>-1</v>
      </c>
      <c r="M128">
        <v>1</v>
      </c>
      <c r="N128" t="s">
        <v>2608</v>
      </c>
      <c r="O128" t="s">
        <v>2800</v>
      </c>
      <c r="P128" t="s">
        <v>2810</v>
      </c>
      <c r="Q128" t="s">
        <v>2816</v>
      </c>
      <c r="R128">
        <v>0</v>
      </c>
      <c r="S128">
        <v>-7.62</v>
      </c>
      <c r="T128">
        <v>-2.4500000000000002</v>
      </c>
      <c r="U128">
        <v>67.34</v>
      </c>
      <c r="V128">
        <f t="shared" si="54"/>
        <v>1</v>
      </c>
      <c r="W128">
        <f t="shared" si="55"/>
        <v>1</v>
      </c>
      <c r="X128">
        <f t="shared" si="56"/>
        <v>0</v>
      </c>
      <c r="Y128">
        <f t="shared" si="57"/>
        <v>0</v>
      </c>
      <c r="Z128">
        <f t="shared" si="58"/>
        <v>0</v>
      </c>
      <c r="AA128">
        <f t="shared" si="59"/>
        <v>1</v>
      </c>
      <c r="AB128">
        <f t="shared" si="60"/>
        <v>1</v>
      </c>
      <c r="AC128">
        <f t="shared" si="61"/>
        <v>0</v>
      </c>
      <c r="AD128">
        <f t="shared" si="62"/>
        <v>1</v>
      </c>
      <c r="AE128" s="4" t="s">
        <v>2828</v>
      </c>
      <c r="AF128" s="9" t="s">
        <v>2829</v>
      </c>
      <c r="AG128">
        <v>0</v>
      </c>
      <c r="AH128">
        <v>1</v>
      </c>
      <c r="AI128">
        <v>0</v>
      </c>
      <c r="AJ128">
        <v>1</v>
      </c>
      <c r="AK128" s="9" t="s">
        <v>2840</v>
      </c>
      <c r="AL128">
        <f t="shared" si="32"/>
        <v>0</v>
      </c>
      <c r="AM128">
        <f>IF(AND(INDIRECT(AN128)='Sample Select backend'!$C$2,INDIRECT(AO128)=1,INDIRECT(AP128)='Sample Select backend'!$F$2,INDIRECT(AQ128)=1,INDIRECT(AR128)='Sample Select backend'!$M$2),1,0)</f>
        <v>0</v>
      </c>
      <c r="AN128" t="str">
        <f>_xlfn.CONCAT('Sample Select backend'!$C$4,ROW(AN128))</f>
        <v>AE128</v>
      </c>
      <c r="AO128" s="9" t="str">
        <f>_xlfn.CONCAT('Sample Select backend'!$J$2,ROW(AO128))</f>
        <v>AJ128</v>
      </c>
      <c r="AP128" t="str">
        <f>_xlfn.CONCAT('Sample Select backend'!$F$4,ROW(AP128))</f>
        <v>AF128</v>
      </c>
      <c r="AQ128" t="str">
        <f>_xlfn.CONCAT('Sample Select backend'!$I$10,ROW(AQ128))</f>
        <v>R128</v>
      </c>
      <c r="AR128" t="str">
        <f>_xlfn.CONCAT('Sample Select backend'!$M$4,ROW(AR128))</f>
        <v>AK128</v>
      </c>
      <c r="AS128" t="str">
        <f t="shared" si="33"/>
        <v>Armenia</v>
      </c>
      <c r="AT128" s="9">
        <f t="shared" si="34"/>
        <v>25</v>
      </c>
      <c r="AU128">
        <f t="shared" si="35"/>
        <v>0</v>
      </c>
      <c r="AV128" s="9">
        <v>1</v>
      </c>
    </row>
    <row r="129" spans="1:48" x14ac:dyDescent="0.35">
      <c r="A129" t="s">
        <v>9</v>
      </c>
      <c r="B129">
        <v>6</v>
      </c>
      <c r="C129">
        <v>25</v>
      </c>
      <c r="D129" t="s">
        <v>289</v>
      </c>
      <c r="E129">
        <v>-2</v>
      </c>
      <c r="F129">
        <v>1</v>
      </c>
      <c r="G129">
        <v>1</v>
      </c>
      <c r="H129">
        <v>-1</v>
      </c>
      <c r="I129">
        <v>1</v>
      </c>
      <c r="J129">
        <v>1</v>
      </c>
      <c r="K129">
        <v>1</v>
      </c>
      <c r="L129">
        <v>-2</v>
      </c>
      <c r="M129">
        <v>1</v>
      </c>
      <c r="N129" t="s">
        <v>2608</v>
      </c>
      <c r="O129" t="s">
        <v>2800</v>
      </c>
      <c r="P129" t="s">
        <v>2810</v>
      </c>
      <c r="Q129" t="s">
        <v>2816</v>
      </c>
      <c r="R129">
        <v>0</v>
      </c>
      <c r="S129">
        <v>-7.62</v>
      </c>
      <c r="T129">
        <v>-2.4500000000000002</v>
      </c>
      <c r="U129">
        <v>67.34</v>
      </c>
      <c r="V129">
        <f t="shared" si="54"/>
        <v>0</v>
      </c>
      <c r="W129">
        <f t="shared" si="55"/>
        <v>1</v>
      </c>
      <c r="X129">
        <f t="shared" si="56"/>
        <v>1</v>
      </c>
      <c r="Y129">
        <f t="shared" si="57"/>
        <v>0</v>
      </c>
      <c r="Z129">
        <f t="shared" si="58"/>
        <v>1</v>
      </c>
      <c r="AA129">
        <f t="shared" si="59"/>
        <v>1</v>
      </c>
      <c r="AB129">
        <f t="shared" si="60"/>
        <v>1</v>
      </c>
      <c r="AC129">
        <f t="shared" si="61"/>
        <v>0</v>
      </c>
      <c r="AD129">
        <f t="shared" si="62"/>
        <v>1</v>
      </c>
      <c r="AE129" s="4" t="s">
        <v>2828</v>
      </c>
      <c r="AF129" s="9" t="s">
        <v>2829</v>
      </c>
      <c r="AG129">
        <v>0</v>
      </c>
      <c r="AH129">
        <v>1</v>
      </c>
      <c r="AI129">
        <v>0</v>
      </c>
      <c r="AJ129">
        <v>1</v>
      </c>
      <c r="AK129" s="9" t="s">
        <v>2840</v>
      </c>
      <c r="AL129">
        <f t="shared" si="32"/>
        <v>0</v>
      </c>
      <c r="AM129">
        <f>IF(AND(INDIRECT(AN129)='Sample Select backend'!$C$2,INDIRECT(AO129)=1,INDIRECT(AP129)='Sample Select backend'!$F$2,INDIRECT(AQ129)=1,INDIRECT(AR129)='Sample Select backend'!$M$2),1,0)</f>
        <v>0</v>
      </c>
      <c r="AN129" t="str">
        <f>_xlfn.CONCAT('Sample Select backend'!$C$4,ROW(AN129))</f>
        <v>AE129</v>
      </c>
      <c r="AO129" s="9" t="str">
        <f>_xlfn.CONCAT('Sample Select backend'!$J$2,ROW(AO129))</f>
        <v>AJ129</v>
      </c>
      <c r="AP129" t="str">
        <f>_xlfn.CONCAT('Sample Select backend'!$F$4,ROW(AP129))</f>
        <v>AF129</v>
      </c>
      <c r="AQ129" t="str">
        <f>_xlfn.CONCAT('Sample Select backend'!$I$10,ROW(AQ129))</f>
        <v>R129</v>
      </c>
      <c r="AR129" t="str">
        <f>_xlfn.CONCAT('Sample Select backend'!$M$4,ROW(AR129))</f>
        <v>AK129</v>
      </c>
      <c r="AS129" t="str">
        <f t="shared" si="33"/>
        <v>Armenia</v>
      </c>
      <c r="AT129" s="9">
        <f t="shared" si="34"/>
        <v>25</v>
      </c>
      <c r="AU129">
        <f t="shared" si="35"/>
        <v>0</v>
      </c>
      <c r="AV129" s="9">
        <v>1</v>
      </c>
    </row>
    <row r="130" spans="1:48" x14ac:dyDescent="0.35">
      <c r="A130" t="s">
        <v>9</v>
      </c>
      <c r="B130">
        <v>6</v>
      </c>
      <c r="C130" t="s">
        <v>208</v>
      </c>
      <c r="D130" t="s">
        <v>293</v>
      </c>
      <c r="E130">
        <v>1</v>
      </c>
      <c r="F130">
        <v>1</v>
      </c>
      <c r="G130">
        <v>1</v>
      </c>
      <c r="H130">
        <v>-1</v>
      </c>
      <c r="I130">
        <v>1</v>
      </c>
      <c r="J130">
        <v>1</v>
      </c>
      <c r="K130">
        <v>1</v>
      </c>
      <c r="L130">
        <v>2</v>
      </c>
      <c r="M130">
        <v>1</v>
      </c>
      <c r="N130" t="s">
        <v>2608</v>
      </c>
      <c r="O130" t="s">
        <v>2800</v>
      </c>
      <c r="P130" t="s">
        <v>2810</v>
      </c>
      <c r="Q130" t="s">
        <v>2816</v>
      </c>
      <c r="R130">
        <v>0</v>
      </c>
      <c r="S130">
        <v>-7.62</v>
      </c>
      <c r="T130">
        <v>-2.4500000000000002</v>
      </c>
      <c r="U130">
        <v>67.34</v>
      </c>
      <c r="V130">
        <f t="shared" si="54"/>
        <v>1</v>
      </c>
      <c r="W130">
        <f t="shared" si="55"/>
        <v>1</v>
      </c>
      <c r="X130">
        <f t="shared" si="56"/>
        <v>1</v>
      </c>
      <c r="Y130">
        <f t="shared" si="57"/>
        <v>0</v>
      </c>
      <c r="Z130">
        <f t="shared" si="58"/>
        <v>1</v>
      </c>
      <c r="AA130">
        <f t="shared" si="59"/>
        <v>1</v>
      </c>
      <c r="AB130">
        <f t="shared" si="60"/>
        <v>1</v>
      </c>
      <c r="AC130">
        <f t="shared" si="61"/>
        <v>1</v>
      </c>
      <c r="AD130">
        <f t="shared" si="62"/>
        <v>1</v>
      </c>
      <c r="AE130" s="4" t="s">
        <v>2828</v>
      </c>
      <c r="AF130" s="9" t="s">
        <v>2829</v>
      </c>
      <c r="AG130">
        <v>0</v>
      </c>
      <c r="AH130">
        <v>1</v>
      </c>
      <c r="AI130">
        <v>0</v>
      </c>
      <c r="AJ130">
        <v>1</v>
      </c>
      <c r="AK130" s="9" t="s">
        <v>2840</v>
      </c>
      <c r="AL130">
        <f t="shared" ref="AL130:AL193" si="63">IF(OR(B130="other",B130="international",B130="Transfers",B130="expenditure"),1,0)</f>
        <v>0</v>
      </c>
      <c r="AM130">
        <f>IF(AND(INDIRECT(AN130)='Sample Select backend'!$C$2,INDIRECT(AO130)=1,INDIRECT(AP130)='Sample Select backend'!$F$2,INDIRECT(AQ130)=1,INDIRECT(AR130)='Sample Select backend'!$M$2),1,0)</f>
        <v>0</v>
      </c>
      <c r="AN130" t="str">
        <f>_xlfn.CONCAT('Sample Select backend'!$C$4,ROW(AN130))</f>
        <v>AE130</v>
      </c>
      <c r="AO130" s="9" t="str">
        <f>_xlfn.CONCAT('Sample Select backend'!$J$2,ROW(AO130))</f>
        <v>AJ130</v>
      </c>
      <c r="AP130" t="str">
        <f>_xlfn.CONCAT('Sample Select backend'!$F$4,ROW(AP130))</f>
        <v>AF130</v>
      </c>
      <c r="AQ130" t="str">
        <f>_xlfn.CONCAT('Sample Select backend'!$I$10,ROW(AQ130))</f>
        <v>R130</v>
      </c>
      <c r="AR130" t="str">
        <f>_xlfn.CONCAT('Sample Select backend'!$M$4,ROW(AR130))</f>
        <v>AK130</v>
      </c>
      <c r="AS130" t="str">
        <f t="shared" ref="AS130:AS193" si="64">A130</f>
        <v>Armenia</v>
      </c>
      <c r="AT130" s="9" t="str">
        <f t="shared" ref="AT130:AT193" si="65">IF(ISNUMBER(C130),C130,IF(OR(C130="general",C130="23;general"),"General",IF(OR(C130="exemption",C130="other (exemption)"),"Tax exemption/waiver/suspension","Other")))</f>
        <v>Other</v>
      </c>
      <c r="AU130">
        <f t="shared" ref="AU130:AU193" si="66">IF(A130&lt;&gt;A129,1,0)</f>
        <v>0</v>
      </c>
      <c r="AV130" s="9">
        <v>1</v>
      </c>
    </row>
    <row r="131" spans="1:48" x14ac:dyDescent="0.35">
      <c r="A131" t="s">
        <v>9</v>
      </c>
      <c r="B131">
        <v>6</v>
      </c>
      <c r="C131">
        <v>28</v>
      </c>
      <c r="D131" t="s">
        <v>295</v>
      </c>
      <c r="E131">
        <v>1</v>
      </c>
      <c r="F131">
        <v>1</v>
      </c>
      <c r="G131">
        <v>1</v>
      </c>
      <c r="H131">
        <v>-1</v>
      </c>
      <c r="I131">
        <v>1</v>
      </c>
      <c r="J131">
        <v>1</v>
      </c>
      <c r="K131">
        <v>1</v>
      </c>
      <c r="L131">
        <v>2</v>
      </c>
      <c r="M131">
        <v>-2</v>
      </c>
      <c r="N131" t="s">
        <v>2608</v>
      </c>
      <c r="O131" t="s">
        <v>2800</v>
      </c>
      <c r="P131" t="s">
        <v>2810</v>
      </c>
      <c r="Q131" t="s">
        <v>2816</v>
      </c>
      <c r="R131">
        <v>0</v>
      </c>
      <c r="S131">
        <v>-7.62</v>
      </c>
      <c r="T131">
        <v>-2.4500000000000002</v>
      </c>
      <c r="U131">
        <v>67.34</v>
      </c>
      <c r="V131">
        <f t="shared" si="54"/>
        <v>1</v>
      </c>
      <c r="W131">
        <f t="shared" si="55"/>
        <v>1</v>
      </c>
      <c r="X131">
        <f t="shared" si="56"/>
        <v>1</v>
      </c>
      <c r="Y131">
        <f t="shared" si="57"/>
        <v>0</v>
      </c>
      <c r="Z131">
        <f t="shared" si="58"/>
        <v>1</v>
      </c>
      <c r="AA131">
        <f t="shared" si="59"/>
        <v>1</v>
      </c>
      <c r="AB131">
        <f t="shared" si="60"/>
        <v>1</v>
      </c>
      <c r="AC131">
        <f t="shared" si="61"/>
        <v>1</v>
      </c>
      <c r="AD131">
        <f t="shared" si="62"/>
        <v>0</v>
      </c>
      <c r="AE131" s="4" t="s">
        <v>2828</v>
      </c>
      <c r="AF131" s="9" t="s">
        <v>2829</v>
      </c>
      <c r="AG131">
        <v>0</v>
      </c>
      <c r="AH131">
        <v>1</v>
      </c>
      <c r="AI131">
        <v>0</v>
      </c>
      <c r="AJ131">
        <v>1</v>
      </c>
      <c r="AK131" s="9" t="s">
        <v>2840</v>
      </c>
      <c r="AL131">
        <f t="shared" si="63"/>
        <v>0</v>
      </c>
      <c r="AM131">
        <f>IF(AND(INDIRECT(AN131)='Sample Select backend'!$C$2,INDIRECT(AO131)=1,INDIRECT(AP131)='Sample Select backend'!$F$2,INDIRECT(AQ131)=1,INDIRECT(AR131)='Sample Select backend'!$M$2),1,0)</f>
        <v>0</v>
      </c>
      <c r="AN131" t="str">
        <f>_xlfn.CONCAT('Sample Select backend'!$C$4,ROW(AN131))</f>
        <v>AE131</v>
      </c>
      <c r="AO131" s="9" t="str">
        <f>_xlfn.CONCAT('Sample Select backend'!$J$2,ROW(AO131))</f>
        <v>AJ131</v>
      </c>
      <c r="AP131" t="str">
        <f>_xlfn.CONCAT('Sample Select backend'!$F$4,ROW(AP131))</f>
        <v>AF131</v>
      </c>
      <c r="AQ131" t="str">
        <f>_xlfn.CONCAT('Sample Select backend'!$I$10,ROW(AQ131))</f>
        <v>R131</v>
      </c>
      <c r="AR131" t="str">
        <f>_xlfn.CONCAT('Sample Select backend'!$M$4,ROW(AR131))</f>
        <v>AK131</v>
      </c>
      <c r="AS131" t="str">
        <f t="shared" si="64"/>
        <v>Armenia</v>
      </c>
      <c r="AT131" s="9">
        <f t="shared" si="65"/>
        <v>28</v>
      </c>
      <c r="AU131">
        <f t="shared" si="66"/>
        <v>0</v>
      </c>
      <c r="AV131" s="9">
        <v>1</v>
      </c>
    </row>
    <row r="132" spans="1:48" x14ac:dyDescent="0.35">
      <c r="A132" s="24" t="s">
        <v>9</v>
      </c>
      <c r="B132" s="24">
        <v>7</v>
      </c>
      <c r="C132" s="24">
        <v>31</v>
      </c>
      <c r="D132" s="24" t="s">
        <v>3088</v>
      </c>
      <c r="E132" s="24"/>
      <c r="O132" t="s">
        <v>2800</v>
      </c>
      <c r="P132" t="s">
        <v>2810</v>
      </c>
      <c r="Q132" t="s">
        <v>2816</v>
      </c>
      <c r="R132">
        <v>0</v>
      </c>
      <c r="S132">
        <v>-7.62</v>
      </c>
      <c r="T132">
        <v>-2.4500000000000002</v>
      </c>
      <c r="U132">
        <v>67.34</v>
      </c>
      <c r="V132">
        <v>-1</v>
      </c>
      <c r="W132">
        <v>-1</v>
      </c>
      <c r="X132">
        <v>-1</v>
      </c>
      <c r="Y132">
        <v>-1</v>
      </c>
      <c r="Z132">
        <v>-1</v>
      </c>
      <c r="AA132">
        <v>-1</v>
      </c>
      <c r="AB132">
        <v>-1</v>
      </c>
      <c r="AC132">
        <v>-1</v>
      </c>
      <c r="AD132">
        <v>-1</v>
      </c>
      <c r="AE132" s="4" t="s">
        <v>2828</v>
      </c>
      <c r="AF132" s="9" t="s">
        <v>2829</v>
      </c>
      <c r="AG132">
        <v>0</v>
      </c>
      <c r="AH132">
        <v>1</v>
      </c>
      <c r="AI132">
        <v>0</v>
      </c>
      <c r="AJ132">
        <v>1</v>
      </c>
      <c r="AK132" s="9" t="s">
        <v>2840</v>
      </c>
      <c r="AL132">
        <f t="shared" si="63"/>
        <v>0</v>
      </c>
      <c r="AM132">
        <f>IF(AND(INDIRECT(AN132)='Sample Select backend'!$C$2,INDIRECT(AO132)=1,INDIRECT(AP132)='Sample Select backend'!$F$2,INDIRECT(AQ132)=1,INDIRECT(AR132)='Sample Select backend'!$M$2),1,0)</f>
        <v>0</v>
      </c>
      <c r="AN132" t="str">
        <f>_xlfn.CONCAT('Sample Select backend'!$C$4,ROW(AN132))</f>
        <v>AE132</v>
      </c>
      <c r="AO132" s="9" t="str">
        <f>_xlfn.CONCAT('Sample Select backend'!$J$2,ROW(AO132))</f>
        <v>AJ132</v>
      </c>
      <c r="AP132" t="str">
        <f>_xlfn.CONCAT('Sample Select backend'!$F$4,ROW(AP132))</f>
        <v>AF132</v>
      </c>
      <c r="AQ132" t="str">
        <f>_xlfn.CONCAT('Sample Select backend'!$I$10,ROW(AQ132))</f>
        <v>R132</v>
      </c>
      <c r="AR132" t="str">
        <f>_xlfn.CONCAT('Sample Select backend'!$M$4,ROW(AR132))</f>
        <v>AK132</v>
      </c>
      <c r="AS132" t="str">
        <f t="shared" si="64"/>
        <v>Armenia</v>
      </c>
      <c r="AT132" s="9">
        <f t="shared" si="65"/>
        <v>31</v>
      </c>
      <c r="AU132">
        <f t="shared" si="66"/>
        <v>0</v>
      </c>
      <c r="AV132" s="9">
        <v>0</v>
      </c>
    </row>
    <row r="133" spans="1:48" x14ac:dyDescent="0.35">
      <c r="A133" s="24" t="s">
        <v>9</v>
      </c>
      <c r="B133" s="24">
        <v>2</v>
      </c>
      <c r="C133" s="24" t="s">
        <v>201</v>
      </c>
      <c r="D133" s="24" t="s">
        <v>3089</v>
      </c>
      <c r="E133" s="24"/>
      <c r="O133" t="s">
        <v>2800</v>
      </c>
      <c r="P133" t="s">
        <v>2810</v>
      </c>
      <c r="Q133" t="s">
        <v>2816</v>
      </c>
      <c r="R133">
        <v>0</v>
      </c>
      <c r="S133">
        <v>-7.62</v>
      </c>
      <c r="T133">
        <v>-2.4500000000000002</v>
      </c>
      <c r="U133">
        <v>67.34</v>
      </c>
      <c r="V133">
        <v>-1</v>
      </c>
      <c r="W133">
        <v>-1</v>
      </c>
      <c r="X133">
        <v>-1</v>
      </c>
      <c r="Y133">
        <v>-1</v>
      </c>
      <c r="Z133">
        <v>-1</v>
      </c>
      <c r="AA133">
        <v>-1</v>
      </c>
      <c r="AB133">
        <v>-1</v>
      </c>
      <c r="AC133">
        <v>-1</v>
      </c>
      <c r="AD133">
        <v>-1</v>
      </c>
      <c r="AE133" s="4" t="s">
        <v>2828</v>
      </c>
      <c r="AF133" s="9" t="s">
        <v>2829</v>
      </c>
      <c r="AG133">
        <v>0</v>
      </c>
      <c r="AH133">
        <v>1</v>
      </c>
      <c r="AI133">
        <v>0</v>
      </c>
      <c r="AJ133">
        <v>1</v>
      </c>
      <c r="AK133" s="9" t="s">
        <v>2840</v>
      </c>
      <c r="AL133">
        <f t="shared" si="63"/>
        <v>0</v>
      </c>
      <c r="AM133">
        <f>IF(AND(INDIRECT(AN133)='Sample Select backend'!$C$2,INDIRECT(AO133)=1,INDIRECT(AP133)='Sample Select backend'!$F$2,INDIRECT(AQ133)=1,INDIRECT(AR133)='Sample Select backend'!$M$2),1,0)</f>
        <v>0</v>
      </c>
      <c r="AN133" t="str">
        <f>_xlfn.CONCAT('Sample Select backend'!$C$4,ROW(AN133))</f>
        <v>AE133</v>
      </c>
      <c r="AO133" s="9" t="str">
        <f>_xlfn.CONCAT('Sample Select backend'!$J$2,ROW(AO133))</f>
        <v>AJ133</v>
      </c>
      <c r="AP133" t="str">
        <f>_xlfn.CONCAT('Sample Select backend'!$F$4,ROW(AP133))</f>
        <v>AF133</v>
      </c>
      <c r="AQ133" t="str">
        <f>_xlfn.CONCAT('Sample Select backend'!$I$10,ROW(AQ133))</f>
        <v>R133</v>
      </c>
      <c r="AR133" t="str">
        <f>_xlfn.CONCAT('Sample Select backend'!$M$4,ROW(AR133))</f>
        <v>AK133</v>
      </c>
      <c r="AS133" t="str">
        <f t="shared" si="64"/>
        <v>Armenia</v>
      </c>
      <c r="AT133" s="9" t="str">
        <f t="shared" si="65"/>
        <v>Other</v>
      </c>
      <c r="AU133">
        <f t="shared" si="66"/>
        <v>0</v>
      </c>
      <c r="AV133" s="9">
        <v>0</v>
      </c>
    </row>
    <row r="134" spans="1:48" x14ac:dyDescent="0.35">
      <c r="A134" s="24" t="s">
        <v>9</v>
      </c>
      <c r="B134" s="24">
        <v>2</v>
      </c>
      <c r="C134" s="24">
        <v>13</v>
      </c>
      <c r="D134" s="24" t="s">
        <v>3090</v>
      </c>
      <c r="E134" s="24"/>
      <c r="O134" t="s">
        <v>2800</v>
      </c>
      <c r="P134" t="s">
        <v>2810</v>
      </c>
      <c r="Q134" t="s">
        <v>2816</v>
      </c>
      <c r="R134">
        <v>0</v>
      </c>
      <c r="S134">
        <v>-7.62</v>
      </c>
      <c r="T134">
        <v>-2.4500000000000002</v>
      </c>
      <c r="U134">
        <v>67.34</v>
      </c>
      <c r="V134">
        <v>-1</v>
      </c>
      <c r="W134">
        <v>-1</v>
      </c>
      <c r="X134">
        <v>-1</v>
      </c>
      <c r="Y134">
        <v>-1</v>
      </c>
      <c r="Z134">
        <v>-1</v>
      </c>
      <c r="AA134">
        <v>-1</v>
      </c>
      <c r="AB134">
        <v>-1</v>
      </c>
      <c r="AC134">
        <v>-1</v>
      </c>
      <c r="AD134">
        <v>-1</v>
      </c>
      <c r="AE134" s="4" t="s">
        <v>2828</v>
      </c>
      <c r="AF134" s="9" t="s">
        <v>2829</v>
      </c>
      <c r="AG134">
        <v>0</v>
      </c>
      <c r="AH134">
        <v>1</v>
      </c>
      <c r="AI134">
        <v>0</v>
      </c>
      <c r="AJ134">
        <v>1</v>
      </c>
      <c r="AK134" s="9" t="s">
        <v>2840</v>
      </c>
      <c r="AL134">
        <f t="shared" si="63"/>
        <v>0</v>
      </c>
      <c r="AM134">
        <f>IF(AND(INDIRECT(AN134)='Sample Select backend'!$C$2,INDIRECT(AO134)=1,INDIRECT(AP134)='Sample Select backend'!$F$2,INDIRECT(AQ134)=1,INDIRECT(AR134)='Sample Select backend'!$M$2),1,0)</f>
        <v>0</v>
      </c>
      <c r="AN134" t="str">
        <f>_xlfn.CONCAT('Sample Select backend'!$C$4,ROW(AN134))</f>
        <v>AE134</v>
      </c>
      <c r="AO134" s="9" t="str">
        <f>_xlfn.CONCAT('Sample Select backend'!$J$2,ROW(AO134))</f>
        <v>AJ134</v>
      </c>
      <c r="AP134" t="str">
        <f>_xlfn.CONCAT('Sample Select backend'!$F$4,ROW(AP134))</f>
        <v>AF134</v>
      </c>
      <c r="AQ134" t="str">
        <f>_xlfn.CONCAT('Sample Select backend'!$I$10,ROW(AQ134))</f>
        <v>R134</v>
      </c>
      <c r="AR134" t="str">
        <f>_xlfn.CONCAT('Sample Select backend'!$M$4,ROW(AR134))</f>
        <v>AK134</v>
      </c>
      <c r="AS134" t="str">
        <f t="shared" si="64"/>
        <v>Armenia</v>
      </c>
      <c r="AT134" s="9">
        <f t="shared" si="65"/>
        <v>13</v>
      </c>
      <c r="AU134">
        <f t="shared" si="66"/>
        <v>0</v>
      </c>
      <c r="AV134" s="9">
        <v>0</v>
      </c>
    </row>
    <row r="135" spans="1:48" x14ac:dyDescent="0.35">
      <c r="A135" s="24" t="s">
        <v>9</v>
      </c>
      <c r="B135" s="24">
        <v>1</v>
      </c>
      <c r="C135" s="24">
        <v>10</v>
      </c>
      <c r="D135" s="24" t="s">
        <v>3091</v>
      </c>
      <c r="E135" s="24"/>
      <c r="O135" t="s">
        <v>2800</v>
      </c>
      <c r="P135" t="s">
        <v>2810</v>
      </c>
      <c r="Q135" t="s">
        <v>2816</v>
      </c>
      <c r="R135">
        <v>0</v>
      </c>
      <c r="S135">
        <v>-7.62</v>
      </c>
      <c r="T135">
        <v>-2.4500000000000002</v>
      </c>
      <c r="U135">
        <v>67.34</v>
      </c>
      <c r="V135">
        <v>-1</v>
      </c>
      <c r="W135">
        <v>-1</v>
      </c>
      <c r="X135">
        <v>-1</v>
      </c>
      <c r="Y135">
        <v>-1</v>
      </c>
      <c r="Z135">
        <v>-1</v>
      </c>
      <c r="AA135">
        <v>-1</v>
      </c>
      <c r="AB135">
        <v>-1</v>
      </c>
      <c r="AC135">
        <v>-1</v>
      </c>
      <c r="AD135">
        <v>-1</v>
      </c>
      <c r="AE135" s="4" t="s">
        <v>2828</v>
      </c>
      <c r="AF135" s="9" t="s">
        <v>2829</v>
      </c>
      <c r="AG135">
        <v>0</v>
      </c>
      <c r="AH135">
        <v>1</v>
      </c>
      <c r="AI135">
        <v>0</v>
      </c>
      <c r="AJ135">
        <v>1</v>
      </c>
      <c r="AK135" s="9" t="s">
        <v>2840</v>
      </c>
      <c r="AL135">
        <f t="shared" si="63"/>
        <v>0</v>
      </c>
      <c r="AM135">
        <f>IF(AND(INDIRECT(AN135)='Sample Select backend'!$C$2,INDIRECT(AO135)=1,INDIRECT(AP135)='Sample Select backend'!$F$2,INDIRECT(AQ135)=1,INDIRECT(AR135)='Sample Select backend'!$M$2),1,0)</f>
        <v>0</v>
      </c>
      <c r="AN135" t="str">
        <f>_xlfn.CONCAT('Sample Select backend'!$C$4,ROW(AN135))</f>
        <v>AE135</v>
      </c>
      <c r="AO135" s="9" t="str">
        <f>_xlfn.CONCAT('Sample Select backend'!$J$2,ROW(AO135))</f>
        <v>AJ135</v>
      </c>
      <c r="AP135" t="str">
        <f>_xlfn.CONCAT('Sample Select backend'!$F$4,ROW(AP135))</f>
        <v>AF135</v>
      </c>
      <c r="AQ135" t="str">
        <f>_xlfn.CONCAT('Sample Select backend'!$I$10,ROW(AQ135))</f>
        <v>R135</v>
      </c>
      <c r="AR135" t="str">
        <f>_xlfn.CONCAT('Sample Select backend'!$M$4,ROW(AR135))</f>
        <v>AK135</v>
      </c>
      <c r="AS135" t="str">
        <f t="shared" si="64"/>
        <v>Armenia</v>
      </c>
      <c r="AT135" s="9">
        <f t="shared" si="65"/>
        <v>10</v>
      </c>
      <c r="AU135">
        <f t="shared" si="66"/>
        <v>0</v>
      </c>
      <c r="AV135" s="9">
        <v>0</v>
      </c>
    </row>
    <row r="136" spans="1:48" x14ac:dyDescent="0.35">
      <c r="A136" s="24" t="s">
        <v>9</v>
      </c>
      <c r="B136" s="24">
        <v>3</v>
      </c>
      <c r="C136" s="24">
        <v>19</v>
      </c>
      <c r="D136" s="24" t="s">
        <v>3092</v>
      </c>
      <c r="E136" s="24"/>
      <c r="O136" t="s">
        <v>2800</v>
      </c>
      <c r="P136" t="s">
        <v>2810</v>
      </c>
      <c r="Q136" t="s">
        <v>2816</v>
      </c>
      <c r="R136">
        <v>0</v>
      </c>
      <c r="S136">
        <v>-7.62</v>
      </c>
      <c r="T136">
        <v>-2.4500000000000002</v>
      </c>
      <c r="U136">
        <v>67.34</v>
      </c>
      <c r="V136">
        <v>-1</v>
      </c>
      <c r="W136">
        <v>-1</v>
      </c>
      <c r="X136">
        <v>-1</v>
      </c>
      <c r="Y136">
        <v>-1</v>
      </c>
      <c r="Z136">
        <v>-1</v>
      </c>
      <c r="AA136">
        <v>-1</v>
      </c>
      <c r="AB136">
        <v>-1</v>
      </c>
      <c r="AC136">
        <v>-1</v>
      </c>
      <c r="AD136">
        <v>-1</v>
      </c>
      <c r="AE136" s="4" t="s">
        <v>2828</v>
      </c>
      <c r="AF136" s="9" t="s">
        <v>2829</v>
      </c>
      <c r="AG136">
        <v>0</v>
      </c>
      <c r="AH136">
        <v>1</v>
      </c>
      <c r="AI136">
        <v>0</v>
      </c>
      <c r="AJ136">
        <v>1</v>
      </c>
      <c r="AK136" s="9" t="s">
        <v>2840</v>
      </c>
      <c r="AL136">
        <f t="shared" si="63"/>
        <v>0</v>
      </c>
      <c r="AM136">
        <f>IF(AND(INDIRECT(AN136)='Sample Select backend'!$C$2,INDIRECT(AO136)=1,INDIRECT(AP136)='Sample Select backend'!$F$2,INDIRECT(AQ136)=1,INDIRECT(AR136)='Sample Select backend'!$M$2),1,0)</f>
        <v>0</v>
      </c>
      <c r="AN136" t="str">
        <f>_xlfn.CONCAT('Sample Select backend'!$C$4,ROW(AN136))</f>
        <v>AE136</v>
      </c>
      <c r="AO136" s="9" t="str">
        <f>_xlfn.CONCAT('Sample Select backend'!$J$2,ROW(AO136))</f>
        <v>AJ136</v>
      </c>
      <c r="AP136" t="str">
        <f>_xlfn.CONCAT('Sample Select backend'!$F$4,ROW(AP136))</f>
        <v>AF136</v>
      </c>
      <c r="AQ136" t="str">
        <f>_xlfn.CONCAT('Sample Select backend'!$I$10,ROW(AQ136))</f>
        <v>R136</v>
      </c>
      <c r="AR136" t="str">
        <f>_xlfn.CONCAT('Sample Select backend'!$M$4,ROW(AR136))</f>
        <v>AK136</v>
      </c>
      <c r="AS136" t="str">
        <f t="shared" si="64"/>
        <v>Armenia</v>
      </c>
      <c r="AT136" s="9">
        <f t="shared" si="65"/>
        <v>19</v>
      </c>
      <c r="AU136">
        <f t="shared" si="66"/>
        <v>0</v>
      </c>
      <c r="AV136" s="9">
        <v>0</v>
      </c>
    </row>
    <row r="137" spans="1:48" x14ac:dyDescent="0.35">
      <c r="A137" s="24" t="s">
        <v>9</v>
      </c>
      <c r="B137" s="24">
        <v>1</v>
      </c>
      <c r="C137" s="24">
        <v>10</v>
      </c>
      <c r="D137" s="24" t="s">
        <v>3093</v>
      </c>
      <c r="E137" s="24"/>
      <c r="O137" t="s">
        <v>2800</v>
      </c>
      <c r="P137" t="s">
        <v>2810</v>
      </c>
      <c r="Q137" t="s">
        <v>2816</v>
      </c>
      <c r="R137">
        <v>0</v>
      </c>
      <c r="S137">
        <v>-7.62</v>
      </c>
      <c r="T137">
        <v>-2.4500000000000002</v>
      </c>
      <c r="U137">
        <v>67.34</v>
      </c>
      <c r="V137">
        <v>-1</v>
      </c>
      <c r="W137">
        <v>-1</v>
      </c>
      <c r="X137">
        <v>-1</v>
      </c>
      <c r="Y137">
        <v>-1</v>
      </c>
      <c r="Z137">
        <v>-1</v>
      </c>
      <c r="AA137">
        <v>-1</v>
      </c>
      <c r="AB137">
        <v>-1</v>
      </c>
      <c r="AC137">
        <v>-1</v>
      </c>
      <c r="AD137">
        <v>-1</v>
      </c>
      <c r="AE137" s="4" t="s">
        <v>2828</v>
      </c>
      <c r="AF137" s="9" t="s">
        <v>2829</v>
      </c>
      <c r="AG137">
        <v>0</v>
      </c>
      <c r="AH137">
        <v>1</v>
      </c>
      <c r="AI137">
        <v>0</v>
      </c>
      <c r="AJ137">
        <v>1</v>
      </c>
      <c r="AK137" s="9" t="s">
        <v>2840</v>
      </c>
      <c r="AL137">
        <f t="shared" si="63"/>
        <v>0</v>
      </c>
      <c r="AM137">
        <f>IF(AND(INDIRECT(AN137)='Sample Select backend'!$C$2,INDIRECT(AO137)=1,INDIRECT(AP137)='Sample Select backend'!$F$2,INDIRECT(AQ137)=1,INDIRECT(AR137)='Sample Select backend'!$M$2),1,0)</f>
        <v>0</v>
      </c>
      <c r="AN137" t="str">
        <f>_xlfn.CONCAT('Sample Select backend'!$C$4,ROW(AN137))</f>
        <v>AE137</v>
      </c>
      <c r="AO137" s="9" t="str">
        <f>_xlfn.CONCAT('Sample Select backend'!$J$2,ROW(AO137))</f>
        <v>AJ137</v>
      </c>
      <c r="AP137" t="str">
        <f>_xlfn.CONCAT('Sample Select backend'!$F$4,ROW(AP137))</f>
        <v>AF137</v>
      </c>
      <c r="AQ137" t="str">
        <f>_xlfn.CONCAT('Sample Select backend'!$I$10,ROW(AQ137))</f>
        <v>R137</v>
      </c>
      <c r="AR137" t="str">
        <f>_xlfn.CONCAT('Sample Select backend'!$M$4,ROW(AR137))</f>
        <v>AK137</v>
      </c>
      <c r="AS137" t="str">
        <f t="shared" si="64"/>
        <v>Armenia</v>
      </c>
      <c r="AT137" s="9">
        <f t="shared" si="65"/>
        <v>10</v>
      </c>
      <c r="AU137">
        <f t="shared" si="66"/>
        <v>0</v>
      </c>
      <c r="AV137" s="9">
        <v>0</v>
      </c>
    </row>
    <row r="138" spans="1:48" x14ac:dyDescent="0.35">
      <c r="A138" t="s">
        <v>2</v>
      </c>
      <c r="B138">
        <v>1</v>
      </c>
      <c r="C138">
        <v>6</v>
      </c>
      <c r="D138" t="s">
        <v>224</v>
      </c>
      <c r="E138">
        <v>2</v>
      </c>
      <c r="F138">
        <v>2</v>
      </c>
      <c r="G138">
        <v>2</v>
      </c>
      <c r="H138">
        <v>1</v>
      </c>
      <c r="I138">
        <v>2</v>
      </c>
      <c r="J138">
        <v>2</v>
      </c>
      <c r="K138">
        <v>1</v>
      </c>
      <c r="L138">
        <v>1</v>
      </c>
      <c r="M138">
        <v>1</v>
      </c>
      <c r="N138" t="s">
        <v>2601</v>
      </c>
      <c r="O138" t="s">
        <v>2801</v>
      </c>
      <c r="P138" t="s">
        <v>2808</v>
      </c>
      <c r="Q138" t="s">
        <v>2813</v>
      </c>
      <c r="R138">
        <v>0</v>
      </c>
      <c r="S138" t="s">
        <v>202</v>
      </c>
      <c r="T138" t="s">
        <v>202</v>
      </c>
      <c r="U138" t="s">
        <v>202</v>
      </c>
      <c r="V138">
        <f t="shared" ref="V138:AD142" si="67">IF(E138&gt;0,1,IF(E138&lt;0,0,-1))</f>
        <v>1</v>
      </c>
      <c r="W138">
        <f t="shared" si="67"/>
        <v>1</v>
      </c>
      <c r="X138">
        <f t="shared" si="67"/>
        <v>1</v>
      </c>
      <c r="Y138">
        <f t="shared" si="67"/>
        <v>1</v>
      </c>
      <c r="Z138">
        <f t="shared" si="67"/>
        <v>1</v>
      </c>
      <c r="AA138">
        <f t="shared" si="67"/>
        <v>1</v>
      </c>
      <c r="AB138">
        <f t="shared" si="67"/>
        <v>1</v>
      </c>
      <c r="AC138">
        <f t="shared" si="67"/>
        <v>1</v>
      </c>
      <c r="AD138">
        <f t="shared" si="67"/>
        <v>1</v>
      </c>
      <c r="AE138" s="4" t="s">
        <v>2828</v>
      </c>
      <c r="AF138" s="9" t="s">
        <v>2829</v>
      </c>
      <c r="AG138">
        <v>0</v>
      </c>
      <c r="AH138">
        <v>0</v>
      </c>
      <c r="AI138">
        <v>0</v>
      </c>
      <c r="AJ138">
        <v>1</v>
      </c>
      <c r="AK138" s="9" t="s">
        <v>2840</v>
      </c>
      <c r="AL138">
        <f t="shared" si="63"/>
        <v>0</v>
      </c>
      <c r="AM138">
        <f>IF(AND(INDIRECT(AN138)='Sample Select backend'!$C$2,INDIRECT(AO138)=1,INDIRECT(AP138)='Sample Select backend'!$F$2,INDIRECT(AQ138)=1,INDIRECT(AR138)='Sample Select backend'!$M$2),1,0)</f>
        <v>0</v>
      </c>
      <c r="AN138" t="str">
        <f>_xlfn.CONCAT('Sample Select backend'!$C$4,ROW(AN138))</f>
        <v>AE138</v>
      </c>
      <c r="AO138" s="9" t="str">
        <f>_xlfn.CONCAT('Sample Select backend'!$J$2,ROW(AO138))</f>
        <v>AJ138</v>
      </c>
      <c r="AP138" t="str">
        <f>_xlfn.CONCAT('Sample Select backend'!$F$4,ROW(AP138))</f>
        <v>AF138</v>
      </c>
      <c r="AQ138" t="str">
        <f>_xlfn.CONCAT('Sample Select backend'!$I$10,ROW(AQ138))</f>
        <v>R138</v>
      </c>
      <c r="AR138" t="str">
        <f>_xlfn.CONCAT('Sample Select backend'!$M$4,ROW(AR138))</f>
        <v>AK138</v>
      </c>
      <c r="AS138" t="str">
        <f t="shared" si="64"/>
        <v>Aruba</v>
      </c>
      <c r="AT138" s="9">
        <f t="shared" si="65"/>
        <v>6</v>
      </c>
      <c r="AU138">
        <f t="shared" si="66"/>
        <v>1</v>
      </c>
      <c r="AV138" s="9">
        <v>1</v>
      </c>
    </row>
    <row r="139" spans="1:48" x14ac:dyDescent="0.35">
      <c r="A139" t="s">
        <v>2</v>
      </c>
      <c r="B139">
        <v>2</v>
      </c>
      <c r="C139">
        <v>15</v>
      </c>
      <c r="D139" t="s">
        <v>223</v>
      </c>
      <c r="E139">
        <v>-1</v>
      </c>
      <c r="F139">
        <v>2</v>
      </c>
      <c r="G139">
        <v>-2</v>
      </c>
      <c r="H139">
        <v>-1</v>
      </c>
      <c r="I139">
        <v>-2</v>
      </c>
      <c r="J139">
        <v>-2</v>
      </c>
      <c r="K139">
        <v>2</v>
      </c>
      <c r="L139">
        <v>2</v>
      </c>
      <c r="M139">
        <v>1</v>
      </c>
      <c r="N139" t="s">
        <v>2601</v>
      </c>
      <c r="O139" t="s">
        <v>2801</v>
      </c>
      <c r="P139" t="s">
        <v>2808</v>
      </c>
      <c r="Q139" t="s">
        <v>2813</v>
      </c>
      <c r="R139">
        <v>0</v>
      </c>
      <c r="S139" t="s">
        <v>202</v>
      </c>
      <c r="T139" t="s">
        <v>202</v>
      </c>
      <c r="U139" t="s">
        <v>202</v>
      </c>
      <c r="V139">
        <f t="shared" si="67"/>
        <v>0</v>
      </c>
      <c r="W139">
        <f t="shared" si="67"/>
        <v>1</v>
      </c>
      <c r="X139">
        <f t="shared" si="67"/>
        <v>0</v>
      </c>
      <c r="Y139">
        <f t="shared" si="67"/>
        <v>0</v>
      </c>
      <c r="Z139">
        <f t="shared" si="67"/>
        <v>0</v>
      </c>
      <c r="AA139">
        <f t="shared" si="67"/>
        <v>0</v>
      </c>
      <c r="AB139">
        <f t="shared" si="67"/>
        <v>1</v>
      </c>
      <c r="AC139">
        <f t="shared" si="67"/>
        <v>1</v>
      </c>
      <c r="AD139">
        <f t="shared" si="67"/>
        <v>1</v>
      </c>
      <c r="AE139" s="4" t="s">
        <v>2828</v>
      </c>
      <c r="AF139" s="9" t="s">
        <v>2829</v>
      </c>
      <c r="AG139">
        <v>0</v>
      </c>
      <c r="AH139">
        <v>0</v>
      </c>
      <c r="AI139">
        <v>0</v>
      </c>
      <c r="AJ139">
        <v>1</v>
      </c>
      <c r="AK139" s="9" t="s">
        <v>2840</v>
      </c>
      <c r="AL139">
        <f t="shared" si="63"/>
        <v>0</v>
      </c>
      <c r="AM139">
        <f>IF(AND(INDIRECT(AN139)='Sample Select backend'!$C$2,INDIRECT(AO139)=1,INDIRECT(AP139)='Sample Select backend'!$F$2,INDIRECT(AQ139)=1,INDIRECT(AR139)='Sample Select backend'!$M$2),1,0)</f>
        <v>0</v>
      </c>
      <c r="AN139" t="str">
        <f>_xlfn.CONCAT('Sample Select backend'!$C$4,ROW(AN139))</f>
        <v>AE139</v>
      </c>
      <c r="AO139" s="9" t="str">
        <f>_xlfn.CONCAT('Sample Select backend'!$J$2,ROW(AO139))</f>
        <v>AJ139</v>
      </c>
      <c r="AP139" t="str">
        <f>_xlfn.CONCAT('Sample Select backend'!$F$4,ROW(AP139))</f>
        <v>AF139</v>
      </c>
      <c r="AQ139" t="str">
        <f>_xlfn.CONCAT('Sample Select backend'!$I$10,ROW(AQ139))</f>
        <v>R139</v>
      </c>
      <c r="AR139" t="str">
        <f>_xlfn.CONCAT('Sample Select backend'!$M$4,ROW(AR139))</f>
        <v>AK139</v>
      </c>
      <c r="AS139" t="str">
        <f t="shared" si="64"/>
        <v>Aruba</v>
      </c>
      <c r="AT139" s="9">
        <f t="shared" si="65"/>
        <v>15</v>
      </c>
      <c r="AU139">
        <f t="shared" si="66"/>
        <v>0</v>
      </c>
      <c r="AV139" s="9">
        <v>1</v>
      </c>
    </row>
    <row r="140" spans="1:48" x14ac:dyDescent="0.35">
      <c r="A140" t="s">
        <v>2</v>
      </c>
      <c r="B140">
        <v>1</v>
      </c>
      <c r="C140">
        <v>5</v>
      </c>
      <c r="D140" t="s">
        <v>222</v>
      </c>
      <c r="E140">
        <v>-2</v>
      </c>
      <c r="F140">
        <v>2</v>
      </c>
      <c r="G140">
        <v>2</v>
      </c>
      <c r="H140">
        <v>1</v>
      </c>
      <c r="I140">
        <v>2</v>
      </c>
      <c r="J140">
        <v>1</v>
      </c>
      <c r="K140">
        <v>1</v>
      </c>
      <c r="L140">
        <v>1</v>
      </c>
      <c r="M140">
        <v>1</v>
      </c>
      <c r="N140" t="s">
        <v>2601</v>
      </c>
      <c r="O140" t="s">
        <v>2801</v>
      </c>
      <c r="P140" t="s">
        <v>2808</v>
      </c>
      <c r="Q140" t="s">
        <v>2813</v>
      </c>
      <c r="R140">
        <v>0</v>
      </c>
      <c r="S140" t="s">
        <v>202</v>
      </c>
      <c r="T140" t="s">
        <v>202</v>
      </c>
      <c r="U140" t="s">
        <v>202</v>
      </c>
      <c r="V140">
        <f t="shared" si="67"/>
        <v>0</v>
      </c>
      <c r="W140">
        <f t="shared" si="67"/>
        <v>1</v>
      </c>
      <c r="X140">
        <f t="shared" si="67"/>
        <v>1</v>
      </c>
      <c r="Y140">
        <f t="shared" si="67"/>
        <v>1</v>
      </c>
      <c r="Z140">
        <f t="shared" si="67"/>
        <v>1</v>
      </c>
      <c r="AA140">
        <f t="shared" si="67"/>
        <v>1</v>
      </c>
      <c r="AB140">
        <f t="shared" si="67"/>
        <v>1</v>
      </c>
      <c r="AC140">
        <f t="shared" si="67"/>
        <v>1</v>
      </c>
      <c r="AD140">
        <f t="shared" si="67"/>
        <v>1</v>
      </c>
      <c r="AE140" s="4" t="s">
        <v>2828</v>
      </c>
      <c r="AF140" s="9" t="s">
        <v>2829</v>
      </c>
      <c r="AG140">
        <v>0</v>
      </c>
      <c r="AH140">
        <v>0</v>
      </c>
      <c r="AI140">
        <v>0</v>
      </c>
      <c r="AJ140">
        <v>1</v>
      </c>
      <c r="AK140" s="9" t="s">
        <v>2840</v>
      </c>
      <c r="AL140">
        <f t="shared" si="63"/>
        <v>0</v>
      </c>
      <c r="AM140">
        <f>IF(AND(INDIRECT(AN140)='Sample Select backend'!$C$2,INDIRECT(AO140)=1,INDIRECT(AP140)='Sample Select backend'!$F$2,INDIRECT(AQ140)=1,INDIRECT(AR140)='Sample Select backend'!$M$2),1,0)</f>
        <v>0</v>
      </c>
      <c r="AN140" t="str">
        <f>_xlfn.CONCAT('Sample Select backend'!$C$4,ROW(AN140))</f>
        <v>AE140</v>
      </c>
      <c r="AO140" s="9" t="str">
        <f>_xlfn.CONCAT('Sample Select backend'!$J$2,ROW(AO140))</f>
        <v>AJ140</v>
      </c>
      <c r="AP140" t="str">
        <f>_xlfn.CONCAT('Sample Select backend'!$F$4,ROW(AP140))</f>
        <v>AF140</v>
      </c>
      <c r="AQ140" t="str">
        <f>_xlfn.CONCAT('Sample Select backend'!$I$10,ROW(AQ140))</f>
        <v>R140</v>
      </c>
      <c r="AR140" t="str">
        <f>_xlfn.CONCAT('Sample Select backend'!$M$4,ROW(AR140))</f>
        <v>AK140</v>
      </c>
      <c r="AS140" t="str">
        <f t="shared" si="64"/>
        <v>Aruba</v>
      </c>
      <c r="AT140" s="9">
        <f t="shared" si="65"/>
        <v>5</v>
      </c>
      <c r="AU140">
        <f t="shared" si="66"/>
        <v>0</v>
      </c>
      <c r="AV140" s="9">
        <v>1</v>
      </c>
    </row>
    <row r="141" spans="1:48" x14ac:dyDescent="0.35">
      <c r="A141" t="s">
        <v>2</v>
      </c>
      <c r="B141">
        <v>1</v>
      </c>
      <c r="C141" t="s">
        <v>205</v>
      </c>
      <c r="D141" t="s">
        <v>225</v>
      </c>
      <c r="E141">
        <v>2</v>
      </c>
      <c r="F141">
        <v>2</v>
      </c>
      <c r="G141">
        <v>-2</v>
      </c>
      <c r="H141">
        <v>-1</v>
      </c>
      <c r="I141">
        <v>-2</v>
      </c>
      <c r="J141">
        <v>2</v>
      </c>
      <c r="K141">
        <v>-2</v>
      </c>
      <c r="L141">
        <v>-2</v>
      </c>
      <c r="M141">
        <v>1</v>
      </c>
      <c r="N141" t="s">
        <v>2601</v>
      </c>
      <c r="O141" t="s">
        <v>2801</v>
      </c>
      <c r="P141" t="s">
        <v>2808</v>
      </c>
      <c r="Q141" t="s">
        <v>2813</v>
      </c>
      <c r="R141">
        <v>0</v>
      </c>
      <c r="S141" t="s">
        <v>202</v>
      </c>
      <c r="T141" t="s">
        <v>202</v>
      </c>
      <c r="U141" t="s">
        <v>202</v>
      </c>
      <c r="V141">
        <f t="shared" si="67"/>
        <v>1</v>
      </c>
      <c r="W141">
        <f t="shared" si="67"/>
        <v>1</v>
      </c>
      <c r="X141">
        <f t="shared" si="67"/>
        <v>0</v>
      </c>
      <c r="Y141">
        <f t="shared" si="67"/>
        <v>0</v>
      </c>
      <c r="Z141">
        <f t="shared" si="67"/>
        <v>0</v>
      </c>
      <c r="AA141">
        <f t="shared" si="67"/>
        <v>1</v>
      </c>
      <c r="AB141">
        <f t="shared" si="67"/>
        <v>0</v>
      </c>
      <c r="AC141">
        <f t="shared" si="67"/>
        <v>0</v>
      </c>
      <c r="AD141">
        <f t="shared" si="67"/>
        <v>1</v>
      </c>
      <c r="AE141" s="4" t="s">
        <v>2828</v>
      </c>
      <c r="AF141" s="9" t="s">
        <v>2829</v>
      </c>
      <c r="AG141">
        <v>0</v>
      </c>
      <c r="AH141">
        <v>0</v>
      </c>
      <c r="AI141">
        <v>0</v>
      </c>
      <c r="AJ141">
        <v>1</v>
      </c>
      <c r="AK141" s="9" t="s">
        <v>2840</v>
      </c>
      <c r="AL141">
        <f t="shared" si="63"/>
        <v>0</v>
      </c>
      <c r="AM141">
        <f>IF(AND(INDIRECT(AN141)='Sample Select backend'!$C$2,INDIRECT(AO141)=1,INDIRECT(AP141)='Sample Select backend'!$F$2,INDIRECT(AQ141)=1,INDIRECT(AR141)='Sample Select backend'!$M$2),1,0)</f>
        <v>0</v>
      </c>
      <c r="AN141" t="str">
        <f>_xlfn.CONCAT('Sample Select backend'!$C$4,ROW(AN141))</f>
        <v>AE141</v>
      </c>
      <c r="AO141" s="9" t="str">
        <f>_xlfn.CONCAT('Sample Select backend'!$J$2,ROW(AO141))</f>
        <v>AJ141</v>
      </c>
      <c r="AP141" t="str">
        <f>_xlfn.CONCAT('Sample Select backend'!$F$4,ROW(AP141))</f>
        <v>AF141</v>
      </c>
      <c r="AQ141" t="str">
        <f>_xlfn.CONCAT('Sample Select backend'!$I$10,ROW(AQ141))</f>
        <v>R141</v>
      </c>
      <c r="AR141" t="str">
        <f>_xlfn.CONCAT('Sample Select backend'!$M$4,ROW(AR141))</f>
        <v>AK141</v>
      </c>
      <c r="AS141" t="str">
        <f t="shared" si="64"/>
        <v>Aruba</v>
      </c>
      <c r="AT141" s="9" t="str">
        <f t="shared" si="65"/>
        <v>Tax exemption/waiver/suspension</v>
      </c>
      <c r="AU141">
        <f t="shared" si="66"/>
        <v>0</v>
      </c>
      <c r="AV141" s="9">
        <v>1</v>
      </c>
    </row>
    <row r="142" spans="1:48" x14ac:dyDescent="0.35">
      <c r="A142" t="s">
        <v>2</v>
      </c>
      <c r="B142">
        <v>1</v>
      </c>
      <c r="C142">
        <v>6</v>
      </c>
      <c r="D142" t="s">
        <v>226</v>
      </c>
      <c r="E142">
        <v>-2</v>
      </c>
      <c r="F142">
        <v>2</v>
      </c>
      <c r="G142">
        <v>2</v>
      </c>
      <c r="H142">
        <v>1</v>
      </c>
      <c r="I142">
        <v>2</v>
      </c>
      <c r="J142">
        <v>2</v>
      </c>
      <c r="K142">
        <v>1</v>
      </c>
      <c r="L142">
        <v>1</v>
      </c>
      <c r="M142">
        <v>1</v>
      </c>
      <c r="N142" t="s">
        <v>2601</v>
      </c>
      <c r="O142" t="s">
        <v>2801</v>
      </c>
      <c r="P142" t="s">
        <v>2808</v>
      </c>
      <c r="Q142" t="s">
        <v>2813</v>
      </c>
      <c r="R142">
        <v>0</v>
      </c>
      <c r="S142" t="s">
        <v>202</v>
      </c>
      <c r="T142" t="s">
        <v>202</v>
      </c>
      <c r="U142" t="s">
        <v>202</v>
      </c>
      <c r="V142">
        <f t="shared" si="67"/>
        <v>0</v>
      </c>
      <c r="W142">
        <f t="shared" si="67"/>
        <v>1</v>
      </c>
      <c r="X142">
        <f t="shared" si="67"/>
        <v>1</v>
      </c>
      <c r="Y142">
        <f t="shared" si="67"/>
        <v>1</v>
      </c>
      <c r="Z142">
        <f t="shared" si="67"/>
        <v>1</v>
      </c>
      <c r="AA142">
        <f t="shared" si="67"/>
        <v>1</v>
      </c>
      <c r="AB142">
        <f t="shared" si="67"/>
        <v>1</v>
      </c>
      <c r="AC142">
        <f t="shared" si="67"/>
        <v>1</v>
      </c>
      <c r="AD142">
        <f t="shared" si="67"/>
        <v>1</v>
      </c>
      <c r="AE142" s="4" t="s">
        <v>2828</v>
      </c>
      <c r="AF142" s="9" t="s">
        <v>2829</v>
      </c>
      <c r="AG142">
        <v>0</v>
      </c>
      <c r="AH142">
        <v>0</v>
      </c>
      <c r="AI142">
        <v>0</v>
      </c>
      <c r="AJ142">
        <v>1</v>
      </c>
      <c r="AK142" s="9" t="s">
        <v>2840</v>
      </c>
      <c r="AL142">
        <f t="shared" si="63"/>
        <v>0</v>
      </c>
      <c r="AM142">
        <f>IF(AND(INDIRECT(AN142)='Sample Select backend'!$C$2,INDIRECT(AO142)=1,INDIRECT(AP142)='Sample Select backend'!$F$2,INDIRECT(AQ142)=1,INDIRECT(AR142)='Sample Select backend'!$M$2),1,0)</f>
        <v>0</v>
      </c>
      <c r="AN142" t="str">
        <f>_xlfn.CONCAT('Sample Select backend'!$C$4,ROW(AN142))</f>
        <v>AE142</v>
      </c>
      <c r="AO142" s="9" t="str">
        <f>_xlfn.CONCAT('Sample Select backend'!$J$2,ROW(AO142))</f>
        <v>AJ142</v>
      </c>
      <c r="AP142" t="str">
        <f>_xlfn.CONCAT('Sample Select backend'!$F$4,ROW(AP142))</f>
        <v>AF142</v>
      </c>
      <c r="AQ142" t="str">
        <f>_xlfn.CONCAT('Sample Select backend'!$I$10,ROW(AQ142))</f>
        <v>R142</v>
      </c>
      <c r="AR142" t="str">
        <f>_xlfn.CONCAT('Sample Select backend'!$M$4,ROW(AR142))</f>
        <v>AK142</v>
      </c>
      <c r="AS142" t="str">
        <f t="shared" si="64"/>
        <v>Aruba</v>
      </c>
      <c r="AT142" s="9">
        <f t="shared" si="65"/>
        <v>6</v>
      </c>
      <c r="AU142">
        <f t="shared" si="66"/>
        <v>0</v>
      </c>
      <c r="AV142" s="9">
        <v>1</v>
      </c>
    </row>
    <row r="143" spans="1:48" x14ac:dyDescent="0.35">
      <c r="A143" s="24" t="s">
        <v>2</v>
      </c>
      <c r="B143">
        <v>9</v>
      </c>
      <c r="C143">
        <v>34</v>
      </c>
      <c r="D143" s="24" t="s">
        <v>3094</v>
      </c>
      <c r="E143" s="24"/>
      <c r="O143" t="s">
        <v>2801</v>
      </c>
      <c r="P143" t="s">
        <v>2808</v>
      </c>
      <c r="Q143" t="s">
        <v>2813</v>
      </c>
      <c r="R143">
        <v>0</v>
      </c>
      <c r="S143" t="s">
        <v>202</v>
      </c>
      <c r="T143" t="s">
        <v>202</v>
      </c>
      <c r="U143" t="s">
        <v>202</v>
      </c>
      <c r="V143">
        <v>-1</v>
      </c>
      <c r="W143">
        <v>-1</v>
      </c>
      <c r="X143">
        <v>-1</v>
      </c>
      <c r="Y143">
        <v>-1</v>
      </c>
      <c r="Z143">
        <v>-1</v>
      </c>
      <c r="AA143">
        <v>-1</v>
      </c>
      <c r="AB143">
        <v>-1</v>
      </c>
      <c r="AC143">
        <v>-1</v>
      </c>
      <c r="AD143">
        <v>-1</v>
      </c>
      <c r="AE143" s="4" t="s">
        <v>2828</v>
      </c>
      <c r="AF143" s="9" t="s">
        <v>2829</v>
      </c>
      <c r="AG143">
        <v>0</v>
      </c>
      <c r="AH143">
        <v>0</v>
      </c>
      <c r="AI143">
        <v>0</v>
      </c>
      <c r="AJ143">
        <v>1</v>
      </c>
      <c r="AK143" s="9" t="s">
        <v>2840</v>
      </c>
      <c r="AL143">
        <f t="shared" si="63"/>
        <v>0</v>
      </c>
      <c r="AM143">
        <f>IF(AND(INDIRECT(AN143)='Sample Select backend'!$C$2,INDIRECT(AO143)=1,INDIRECT(AP143)='Sample Select backend'!$F$2,INDIRECT(AQ143)=1,INDIRECT(AR143)='Sample Select backend'!$M$2),1,0)</f>
        <v>0</v>
      </c>
      <c r="AN143" t="str">
        <f>_xlfn.CONCAT('Sample Select backend'!$C$4,ROW(AN143))</f>
        <v>AE143</v>
      </c>
      <c r="AO143" s="9" t="str">
        <f>_xlfn.CONCAT('Sample Select backend'!$J$2,ROW(AO143))</f>
        <v>AJ143</v>
      </c>
      <c r="AP143" t="str">
        <f>_xlfn.CONCAT('Sample Select backend'!$F$4,ROW(AP143))</f>
        <v>AF143</v>
      </c>
      <c r="AQ143" t="str">
        <f>_xlfn.CONCAT('Sample Select backend'!$I$10,ROW(AQ143))</f>
        <v>R143</v>
      </c>
      <c r="AR143" t="str">
        <f>_xlfn.CONCAT('Sample Select backend'!$M$4,ROW(AR143))</f>
        <v>AK143</v>
      </c>
      <c r="AS143" t="str">
        <f t="shared" si="64"/>
        <v>Aruba</v>
      </c>
      <c r="AT143" s="9">
        <f t="shared" si="65"/>
        <v>34</v>
      </c>
      <c r="AU143">
        <f t="shared" si="66"/>
        <v>0</v>
      </c>
      <c r="AV143" s="9">
        <v>0</v>
      </c>
    </row>
    <row r="144" spans="1:48" x14ac:dyDescent="0.35">
      <c r="A144" t="s">
        <v>11</v>
      </c>
      <c r="B144">
        <v>6</v>
      </c>
      <c r="C144">
        <v>27</v>
      </c>
      <c r="D144" t="s">
        <v>312</v>
      </c>
      <c r="E144">
        <v>1</v>
      </c>
      <c r="F144">
        <v>1</v>
      </c>
      <c r="G144">
        <v>1</v>
      </c>
      <c r="H144">
        <v>-1</v>
      </c>
      <c r="I144">
        <v>1</v>
      </c>
      <c r="J144">
        <v>1</v>
      </c>
      <c r="K144">
        <v>1</v>
      </c>
      <c r="L144">
        <v>1</v>
      </c>
      <c r="M144">
        <v>1</v>
      </c>
      <c r="N144" t="s">
        <v>2610</v>
      </c>
      <c r="O144" t="s">
        <v>2805</v>
      </c>
      <c r="P144" t="s">
        <v>2808</v>
      </c>
      <c r="Q144" t="s">
        <v>2813</v>
      </c>
      <c r="R144">
        <v>1</v>
      </c>
      <c r="S144" t="s">
        <v>202</v>
      </c>
      <c r="T144" t="s">
        <v>202</v>
      </c>
      <c r="U144" t="s">
        <v>202</v>
      </c>
      <c r="V144">
        <f t="shared" ref="V144:V165" si="68">IF(E144&gt;0,1,IF(E144&lt;0,0,-1))</f>
        <v>1</v>
      </c>
      <c r="W144">
        <f t="shared" ref="W144:W165" si="69">IF(F144&gt;0,1,IF(F144&lt;0,0,-1))</f>
        <v>1</v>
      </c>
      <c r="X144">
        <f t="shared" ref="X144:X165" si="70">IF(G144&gt;0,1,IF(G144&lt;0,0,-1))</f>
        <v>1</v>
      </c>
      <c r="Y144">
        <f t="shared" ref="Y144:Y165" si="71">IF(H144&gt;0,1,IF(H144&lt;0,0,-1))</f>
        <v>0</v>
      </c>
      <c r="Z144">
        <f t="shared" ref="Z144:Z165" si="72">IF(I144&gt;0,1,IF(I144&lt;0,0,-1))</f>
        <v>1</v>
      </c>
      <c r="AA144">
        <f t="shared" ref="AA144:AA165" si="73">IF(J144&gt;0,1,IF(J144&lt;0,0,-1))</f>
        <v>1</v>
      </c>
      <c r="AB144">
        <f t="shared" ref="AB144:AB165" si="74">IF(K144&gt;0,1,IF(K144&lt;0,0,-1))</f>
        <v>1</v>
      </c>
      <c r="AC144">
        <f t="shared" ref="AC144:AC165" si="75">IF(L144&gt;0,1,IF(L144&lt;0,0,-1))</f>
        <v>1</v>
      </c>
      <c r="AD144">
        <f t="shared" ref="AD144:AD165" si="76">IF(M144&gt;0,1,IF(M144&lt;0,0,-1))</f>
        <v>1</v>
      </c>
      <c r="AE144" s="4" t="s">
        <v>2828</v>
      </c>
      <c r="AF144" s="9" t="s">
        <v>2829</v>
      </c>
      <c r="AG144">
        <v>0</v>
      </c>
      <c r="AH144">
        <v>0</v>
      </c>
      <c r="AI144">
        <v>0</v>
      </c>
      <c r="AJ144">
        <v>1</v>
      </c>
      <c r="AK144" s="9" t="s">
        <v>2840</v>
      </c>
      <c r="AL144">
        <f t="shared" si="63"/>
        <v>0</v>
      </c>
      <c r="AM144">
        <f>IF(AND(INDIRECT(AN144)='Sample Select backend'!$C$2,INDIRECT(AO144)=1,INDIRECT(AP144)='Sample Select backend'!$F$2,INDIRECT(AQ144)=1,INDIRECT(AR144)='Sample Select backend'!$M$2),1,0)</f>
        <v>1</v>
      </c>
      <c r="AN144" t="str">
        <f>_xlfn.CONCAT('Sample Select backend'!$C$4,ROW(AN144))</f>
        <v>AE144</v>
      </c>
      <c r="AO144" s="9" t="str">
        <f>_xlfn.CONCAT('Sample Select backend'!$J$2,ROW(AO144))</f>
        <v>AJ144</v>
      </c>
      <c r="AP144" t="str">
        <f>_xlfn.CONCAT('Sample Select backend'!$F$4,ROW(AP144))</f>
        <v>AF144</v>
      </c>
      <c r="AQ144" t="str">
        <f>_xlfn.CONCAT('Sample Select backend'!$I$10,ROW(AQ144))</f>
        <v>R144</v>
      </c>
      <c r="AR144" t="str">
        <f>_xlfn.CONCAT('Sample Select backend'!$M$4,ROW(AR144))</f>
        <v>AK144</v>
      </c>
      <c r="AS144" t="str">
        <f t="shared" si="64"/>
        <v>Australia</v>
      </c>
      <c r="AT144" s="9">
        <f t="shared" si="65"/>
        <v>27</v>
      </c>
      <c r="AU144">
        <f t="shared" si="66"/>
        <v>1</v>
      </c>
      <c r="AV144" s="9">
        <v>1</v>
      </c>
    </row>
    <row r="145" spans="1:48" x14ac:dyDescent="0.35">
      <c r="A145" t="s">
        <v>11</v>
      </c>
      <c r="B145">
        <v>1</v>
      </c>
      <c r="C145">
        <v>9</v>
      </c>
      <c r="D145" t="s">
        <v>319</v>
      </c>
      <c r="E145">
        <v>-2</v>
      </c>
      <c r="F145">
        <v>1</v>
      </c>
      <c r="G145">
        <v>2</v>
      </c>
      <c r="H145">
        <v>1</v>
      </c>
      <c r="I145">
        <v>2</v>
      </c>
      <c r="J145">
        <v>-2</v>
      </c>
      <c r="K145">
        <v>-2</v>
      </c>
      <c r="L145">
        <v>2</v>
      </c>
      <c r="M145">
        <v>1</v>
      </c>
      <c r="N145" t="s">
        <v>2610</v>
      </c>
      <c r="O145" t="s">
        <v>2805</v>
      </c>
      <c r="P145" t="s">
        <v>2808</v>
      </c>
      <c r="Q145" t="s">
        <v>2813</v>
      </c>
      <c r="R145">
        <v>1</v>
      </c>
      <c r="S145" t="s">
        <v>202</v>
      </c>
      <c r="T145" t="s">
        <v>202</v>
      </c>
      <c r="U145" t="s">
        <v>202</v>
      </c>
      <c r="V145">
        <f t="shared" si="68"/>
        <v>0</v>
      </c>
      <c r="W145">
        <f t="shared" si="69"/>
        <v>1</v>
      </c>
      <c r="X145">
        <f t="shared" si="70"/>
        <v>1</v>
      </c>
      <c r="Y145">
        <f t="shared" si="71"/>
        <v>1</v>
      </c>
      <c r="Z145">
        <f t="shared" si="72"/>
        <v>1</v>
      </c>
      <c r="AA145">
        <f t="shared" si="73"/>
        <v>0</v>
      </c>
      <c r="AB145">
        <f t="shared" si="74"/>
        <v>0</v>
      </c>
      <c r="AC145">
        <f t="shared" si="75"/>
        <v>1</v>
      </c>
      <c r="AD145">
        <f t="shared" si="76"/>
        <v>1</v>
      </c>
      <c r="AE145" s="4" t="s">
        <v>2828</v>
      </c>
      <c r="AF145" s="9" t="s">
        <v>2829</v>
      </c>
      <c r="AG145">
        <v>0</v>
      </c>
      <c r="AH145">
        <v>0</v>
      </c>
      <c r="AI145">
        <v>0</v>
      </c>
      <c r="AJ145">
        <v>1</v>
      </c>
      <c r="AK145" s="9" t="s">
        <v>2840</v>
      </c>
      <c r="AL145">
        <f t="shared" si="63"/>
        <v>0</v>
      </c>
      <c r="AM145">
        <f>IF(AND(INDIRECT(AN145)='Sample Select backend'!$C$2,INDIRECT(AO145)=1,INDIRECT(AP145)='Sample Select backend'!$F$2,INDIRECT(AQ145)=1,INDIRECT(AR145)='Sample Select backend'!$M$2),1,0)</f>
        <v>1</v>
      </c>
      <c r="AN145" t="str">
        <f>_xlfn.CONCAT('Sample Select backend'!$C$4,ROW(AN145))</f>
        <v>AE145</v>
      </c>
      <c r="AO145" s="9" t="str">
        <f>_xlfn.CONCAT('Sample Select backend'!$J$2,ROW(AO145))</f>
        <v>AJ145</v>
      </c>
      <c r="AP145" t="str">
        <f>_xlfn.CONCAT('Sample Select backend'!$F$4,ROW(AP145))</f>
        <v>AF145</v>
      </c>
      <c r="AQ145" t="str">
        <f>_xlfn.CONCAT('Sample Select backend'!$I$10,ROW(AQ145))</f>
        <v>R145</v>
      </c>
      <c r="AR145" t="str">
        <f>_xlfn.CONCAT('Sample Select backend'!$M$4,ROW(AR145))</f>
        <v>AK145</v>
      </c>
      <c r="AS145" t="str">
        <f t="shared" si="64"/>
        <v>Australia</v>
      </c>
      <c r="AT145" s="9">
        <f t="shared" si="65"/>
        <v>9</v>
      </c>
      <c r="AU145">
        <f t="shared" si="66"/>
        <v>0</v>
      </c>
      <c r="AV145" s="9">
        <v>1</v>
      </c>
    </row>
    <row r="146" spans="1:48" x14ac:dyDescent="0.35">
      <c r="A146" t="s">
        <v>11</v>
      </c>
      <c r="B146" t="s">
        <v>201</v>
      </c>
      <c r="C146" t="s">
        <v>201</v>
      </c>
      <c r="D146" t="s">
        <v>316</v>
      </c>
      <c r="E146">
        <v>1</v>
      </c>
      <c r="F146">
        <v>1</v>
      </c>
      <c r="J146">
        <v>-2</v>
      </c>
      <c r="K146">
        <v>1</v>
      </c>
      <c r="L146">
        <v>2</v>
      </c>
      <c r="M146">
        <v>1</v>
      </c>
      <c r="N146" t="s">
        <v>2610</v>
      </c>
      <c r="O146" t="s">
        <v>2805</v>
      </c>
      <c r="P146" t="s">
        <v>2808</v>
      </c>
      <c r="Q146" t="s">
        <v>2813</v>
      </c>
      <c r="R146">
        <v>1</v>
      </c>
      <c r="S146" t="s">
        <v>202</v>
      </c>
      <c r="T146" t="s">
        <v>202</v>
      </c>
      <c r="U146" t="s">
        <v>202</v>
      </c>
      <c r="V146">
        <f t="shared" si="68"/>
        <v>1</v>
      </c>
      <c r="W146">
        <f t="shared" si="69"/>
        <v>1</v>
      </c>
      <c r="X146">
        <f t="shared" si="70"/>
        <v>-1</v>
      </c>
      <c r="Y146">
        <f t="shared" si="71"/>
        <v>-1</v>
      </c>
      <c r="Z146">
        <f t="shared" si="72"/>
        <v>-1</v>
      </c>
      <c r="AA146">
        <f t="shared" si="73"/>
        <v>0</v>
      </c>
      <c r="AB146">
        <f t="shared" si="74"/>
        <v>1</v>
      </c>
      <c r="AC146">
        <f t="shared" si="75"/>
        <v>1</v>
      </c>
      <c r="AD146">
        <f t="shared" si="76"/>
        <v>1</v>
      </c>
      <c r="AE146" s="4" t="s">
        <v>2828</v>
      </c>
      <c r="AF146" s="9" t="s">
        <v>2829</v>
      </c>
      <c r="AG146">
        <v>0</v>
      </c>
      <c r="AH146">
        <v>0</v>
      </c>
      <c r="AI146">
        <v>0</v>
      </c>
      <c r="AJ146">
        <v>1</v>
      </c>
      <c r="AK146" s="9" t="s">
        <v>2840</v>
      </c>
      <c r="AL146">
        <f t="shared" si="63"/>
        <v>1</v>
      </c>
      <c r="AM146">
        <f>IF(AND(INDIRECT(AN146)='Sample Select backend'!$C$2,INDIRECT(AO146)=1,INDIRECT(AP146)='Sample Select backend'!$F$2,INDIRECT(AQ146)=1,INDIRECT(AR146)='Sample Select backend'!$M$2),1,0)</f>
        <v>1</v>
      </c>
      <c r="AN146" t="str">
        <f>_xlfn.CONCAT('Sample Select backend'!$C$4,ROW(AN146))</f>
        <v>AE146</v>
      </c>
      <c r="AO146" s="9" t="str">
        <f>_xlfn.CONCAT('Sample Select backend'!$J$2,ROW(AO146))</f>
        <v>AJ146</v>
      </c>
      <c r="AP146" t="str">
        <f>_xlfn.CONCAT('Sample Select backend'!$F$4,ROW(AP146))</f>
        <v>AF146</v>
      </c>
      <c r="AQ146" t="str">
        <f>_xlfn.CONCAT('Sample Select backend'!$I$10,ROW(AQ146))</f>
        <v>R146</v>
      </c>
      <c r="AR146" t="str">
        <f>_xlfn.CONCAT('Sample Select backend'!$M$4,ROW(AR146))</f>
        <v>AK146</v>
      </c>
      <c r="AS146" t="str">
        <f t="shared" si="64"/>
        <v>Australia</v>
      </c>
      <c r="AT146" s="9" t="str">
        <f t="shared" si="65"/>
        <v>Other</v>
      </c>
      <c r="AU146">
        <f t="shared" si="66"/>
        <v>0</v>
      </c>
      <c r="AV146" s="9">
        <v>1</v>
      </c>
    </row>
    <row r="147" spans="1:48" x14ac:dyDescent="0.35">
      <c r="A147" t="s">
        <v>11</v>
      </c>
      <c r="B147">
        <v>6</v>
      </c>
      <c r="C147">
        <v>25</v>
      </c>
      <c r="D147" t="s">
        <v>308</v>
      </c>
      <c r="E147">
        <v>1</v>
      </c>
      <c r="F147">
        <v>1</v>
      </c>
      <c r="G147">
        <v>-2</v>
      </c>
      <c r="H147">
        <v>-1</v>
      </c>
      <c r="I147">
        <v>2</v>
      </c>
      <c r="J147">
        <v>1</v>
      </c>
      <c r="K147">
        <v>1</v>
      </c>
      <c r="L147">
        <v>-2</v>
      </c>
      <c r="M147">
        <v>1</v>
      </c>
      <c r="N147" t="s">
        <v>2610</v>
      </c>
      <c r="O147" t="s">
        <v>2805</v>
      </c>
      <c r="P147" t="s">
        <v>2808</v>
      </c>
      <c r="Q147" t="s">
        <v>2813</v>
      </c>
      <c r="R147">
        <v>1</v>
      </c>
      <c r="S147" t="s">
        <v>202</v>
      </c>
      <c r="T147" t="s">
        <v>202</v>
      </c>
      <c r="U147" t="s">
        <v>202</v>
      </c>
      <c r="V147">
        <f t="shared" si="68"/>
        <v>1</v>
      </c>
      <c r="W147">
        <f t="shared" si="69"/>
        <v>1</v>
      </c>
      <c r="X147">
        <f t="shared" si="70"/>
        <v>0</v>
      </c>
      <c r="Y147">
        <f t="shared" si="71"/>
        <v>0</v>
      </c>
      <c r="Z147">
        <f t="shared" si="72"/>
        <v>1</v>
      </c>
      <c r="AA147">
        <f t="shared" si="73"/>
        <v>1</v>
      </c>
      <c r="AB147">
        <f t="shared" si="74"/>
        <v>1</v>
      </c>
      <c r="AC147">
        <f t="shared" si="75"/>
        <v>0</v>
      </c>
      <c r="AD147">
        <f t="shared" si="76"/>
        <v>1</v>
      </c>
      <c r="AE147" s="4" t="s">
        <v>2828</v>
      </c>
      <c r="AF147" s="9" t="s">
        <v>2829</v>
      </c>
      <c r="AG147">
        <v>0</v>
      </c>
      <c r="AH147">
        <v>0</v>
      </c>
      <c r="AI147">
        <v>0</v>
      </c>
      <c r="AJ147">
        <v>1</v>
      </c>
      <c r="AK147" s="9" t="s">
        <v>2840</v>
      </c>
      <c r="AL147">
        <f t="shared" si="63"/>
        <v>0</v>
      </c>
      <c r="AM147">
        <f>IF(AND(INDIRECT(AN147)='Sample Select backend'!$C$2,INDIRECT(AO147)=1,INDIRECT(AP147)='Sample Select backend'!$F$2,INDIRECT(AQ147)=1,INDIRECT(AR147)='Sample Select backend'!$M$2),1,0)</f>
        <v>1</v>
      </c>
      <c r="AN147" t="str">
        <f>_xlfn.CONCAT('Sample Select backend'!$C$4,ROW(AN147))</f>
        <v>AE147</v>
      </c>
      <c r="AO147" s="9" t="str">
        <f>_xlfn.CONCAT('Sample Select backend'!$J$2,ROW(AO147))</f>
        <v>AJ147</v>
      </c>
      <c r="AP147" t="str">
        <f>_xlfn.CONCAT('Sample Select backend'!$F$4,ROW(AP147))</f>
        <v>AF147</v>
      </c>
      <c r="AQ147" t="str">
        <f>_xlfn.CONCAT('Sample Select backend'!$I$10,ROW(AQ147))</f>
        <v>R147</v>
      </c>
      <c r="AR147" t="str">
        <f>_xlfn.CONCAT('Sample Select backend'!$M$4,ROW(AR147))</f>
        <v>AK147</v>
      </c>
      <c r="AS147" t="str">
        <f t="shared" si="64"/>
        <v>Australia</v>
      </c>
      <c r="AT147" s="9">
        <f t="shared" si="65"/>
        <v>25</v>
      </c>
      <c r="AU147">
        <f t="shared" si="66"/>
        <v>0</v>
      </c>
      <c r="AV147" s="9">
        <v>1</v>
      </c>
    </row>
    <row r="148" spans="1:48" x14ac:dyDescent="0.35">
      <c r="A148" t="s">
        <v>11</v>
      </c>
      <c r="B148">
        <v>7</v>
      </c>
      <c r="C148">
        <v>30</v>
      </c>
      <c r="D148" t="s">
        <v>315</v>
      </c>
      <c r="E148">
        <v>2</v>
      </c>
      <c r="F148">
        <v>1</v>
      </c>
      <c r="G148">
        <v>1</v>
      </c>
      <c r="H148">
        <v>1</v>
      </c>
      <c r="I148">
        <v>2</v>
      </c>
      <c r="J148">
        <v>2</v>
      </c>
      <c r="K148">
        <v>1</v>
      </c>
      <c r="L148">
        <v>-1</v>
      </c>
      <c r="M148">
        <v>1</v>
      </c>
      <c r="N148" t="s">
        <v>2610</v>
      </c>
      <c r="O148" t="s">
        <v>2805</v>
      </c>
      <c r="P148" t="s">
        <v>2808</v>
      </c>
      <c r="Q148" t="s">
        <v>2813</v>
      </c>
      <c r="R148">
        <v>1</v>
      </c>
      <c r="S148" t="s">
        <v>202</v>
      </c>
      <c r="T148" t="s">
        <v>202</v>
      </c>
      <c r="U148" t="s">
        <v>202</v>
      </c>
      <c r="V148">
        <f t="shared" si="68"/>
        <v>1</v>
      </c>
      <c r="W148">
        <f t="shared" si="69"/>
        <v>1</v>
      </c>
      <c r="X148">
        <f t="shared" si="70"/>
        <v>1</v>
      </c>
      <c r="Y148">
        <f t="shared" si="71"/>
        <v>1</v>
      </c>
      <c r="Z148">
        <f t="shared" si="72"/>
        <v>1</v>
      </c>
      <c r="AA148">
        <f t="shared" si="73"/>
        <v>1</v>
      </c>
      <c r="AB148">
        <f t="shared" si="74"/>
        <v>1</v>
      </c>
      <c r="AC148">
        <f t="shared" si="75"/>
        <v>0</v>
      </c>
      <c r="AD148">
        <f t="shared" si="76"/>
        <v>1</v>
      </c>
      <c r="AE148" s="4" t="s">
        <v>2828</v>
      </c>
      <c r="AF148" s="9" t="s">
        <v>2829</v>
      </c>
      <c r="AG148">
        <v>0</v>
      </c>
      <c r="AH148">
        <v>0</v>
      </c>
      <c r="AI148">
        <v>0</v>
      </c>
      <c r="AJ148">
        <v>1</v>
      </c>
      <c r="AK148" s="9" t="s">
        <v>2840</v>
      </c>
      <c r="AL148">
        <f t="shared" si="63"/>
        <v>0</v>
      </c>
      <c r="AM148">
        <f>IF(AND(INDIRECT(AN148)='Sample Select backend'!$C$2,INDIRECT(AO148)=1,INDIRECT(AP148)='Sample Select backend'!$F$2,INDIRECT(AQ148)=1,INDIRECT(AR148)='Sample Select backend'!$M$2),1,0)</f>
        <v>1</v>
      </c>
      <c r="AN148" t="str">
        <f>_xlfn.CONCAT('Sample Select backend'!$C$4,ROW(AN148))</f>
        <v>AE148</v>
      </c>
      <c r="AO148" s="9" t="str">
        <f>_xlfn.CONCAT('Sample Select backend'!$J$2,ROW(AO148))</f>
        <v>AJ148</v>
      </c>
      <c r="AP148" t="str">
        <f>_xlfn.CONCAT('Sample Select backend'!$F$4,ROW(AP148))</f>
        <v>AF148</v>
      </c>
      <c r="AQ148" t="str">
        <f>_xlfn.CONCAT('Sample Select backend'!$I$10,ROW(AQ148))</f>
        <v>R148</v>
      </c>
      <c r="AR148" t="str">
        <f>_xlfn.CONCAT('Sample Select backend'!$M$4,ROW(AR148))</f>
        <v>AK148</v>
      </c>
      <c r="AS148" t="str">
        <f t="shared" si="64"/>
        <v>Australia</v>
      </c>
      <c r="AT148" s="9">
        <f t="shared" si="65"/>
        <v>30</v>
      </c>
      <c r="AU148">
        <f t="shared" si="66"/>
        <v>0</v>
      </c>
      <c r="AV148" s="9">
        <v>1</v>
      </c>
    </row>
    <row r="149" spans="1:48" x14ac:dyDescent="0.35">
      <c r="A149" t="s">
        <v>11</v>
      </c>
      <c r="B149">
        <v>5</v>
      </c>
      <c r="C149" t="s">
        <v>204</v>
      </c>
      <c r="D149" t="s">
        <v>321</v>
      </c>
      <c r="E149">
        <v>1</v>
      </c>
      <c r="F149">
        <v>-1</v>
      </c>
      <c r="G149">
        <v>-2</v>
      </c>
      <c r="H149">
        <v>-1</v>
      </c>
      <c r="I149">
        <v>-2</v>
      </c>
      <c r="J149">
        <v>1</v>
      </c>
      <c r="K149">
        <v>1</v>
      </c>
      <c r="L149">
        <v>1</v>
      </c>
      <c r="M149">
        <v>1</v>
      </c>
      <c r="N149" t="s">
        <v>2610</v>
      </c>
      <c r="O149" t="s">
        <v>2805</v>
      </c>
      <c r="P149" t="s">
        <v>2808</v>
      </c>
      <c r="Q149" t="s">
        <v>2813</v>
      </c>
      <c r="R149">
        <v>1</v>
      </c>
      <c r="S149" t="s">
        <v>202</v>
      </c>
      <c r="T149" t="s">
        <v>202</v>
      </c>
      <c r="U149" t="s">
        <v>202</v>
      </c>
      <c r="V149">
        <f t="shared" si="68"/>
        <v>1</v>
      </c>
      <c r="W149">
        <f t="shared" si="69"/>
        <v>0</v>
      </c>
      <c r="X149">
        <f t="shared" si="70"/>
        <v>0</v>
      </c>
      <c r="Y149">
        <f t="shared" si="71"/>
        <v>0</v>
      </c>
      <c r="Z149">
        <f t="shared" si="72"/>
        <v>0</v>
      </c>
      <c r="AA149">
        <f t="shared" si="73"/>
        <v>1</v>
      </c>
      <c r="AB149">
        <f t="shared" si="74"/>
        <v>1</v>
      </c>
      <c r="AC149">
        <f t="shared" si="75"/>
        <v>1</v>
      </c>
      <c r="AD149">
        <f t="shared" si="76"/>
        <v>1</v>
      </c>
      <c r="AE149" s="4" t="s">
        <v>2828</v>
      </c>
      <c r="AF149" s="9" t="s">
        <v>2829</v>
      </c>
      <c r="AG149">
        <v>0</v>
      </c>
      <c r="AH149">
        <v>0</v>
      </c>
      <c r="AI149">
        <v>0</v>
      </c>
      <c r="AJ149">
        <v>1</v>
      </c>
      <c r="AK149" s="9" t="s">
        <v>2840</v>
      </c>
      <c r="AL149">
        <f t="shared" si="63"/>
        <v>0</v>
      </c>
      <c r="AM149">
        <f>IF(AND(INDIRECT(AN149)='Sample Select backend'!$C$2,INDIRECT(AO149)=1,INDIRECT(AP149)='Sample Select backend'!$F$2,INDIRECT(AQ149)=1,INDIRECT(AR149)='Sample Select backend'!$M$2),1,0)</f>
        <v>1</v>
      </c>
      <c r="AN149" t="str">
        <f>_xlfn.CONCAT('Sample Select backend'!$C$4,ROW(AN149))</f>
        <v>AE149</v>
      </c>
      <c r="AO149" s="9" t="str">
        <f>_xlfn.CONCAT('Sample Select backend'!$J$2,ROW(AO149))</f>
        <v>AJ149</v>
      </c>
      <c r="AP149" t="str">
        <f>_xlfn.CONCAT('Sample Select backend'!$F$4,ROW(AP149))</f>
        <v>AF149</v>
      </c>
      <c r="AQ149" t="str">
        <f>_xlfn.CONCAT('Sample Select backend'!$I$10,ROW(AQ149))</f>
        <v>R149</v>
      </c>
      <c r="AR149" t="str">
        <f>_xlfn.CONCAT('Sample Select backend'!$M$4,ROW(AR149))</f>
        <v>AK149</v>
      </c>
      <c r="AS149" t="str">
        <f t="shared" si="64"/>
        <v>Australia</v>
      </c>
      <c r="AT149" s="9" t="str">
        <f t="shared" si="65"/>
        <v>General</v>
      </c>
      <c r="AU149">
        <f t="shared" si="66"/>
        <v>0</v>
      </c>
      <c r="AV149" s="9">
        <v>1</v>
      </c>
    </row>
    <row r="150" spans="1:48" x14ac:dyDescent="0.35">
      <c r="A150" t="s">
        <v>11</v>
      </c>
      <c r="B150">
        <v>2</v>
      </c>
      <c r="C150">
        <v>17</v>
      </c>
      <c r="D150" t="s">
        <v>329</v>
      </c>
      <c r="E150">
        <v>-2</v>
      </c>
      <c r="G150">
        <v>-2</v>
      </c>
      <c r="H150">
        <v>-1</v>
      </c>
      <c r="I150">
        <v>2</v>
      </c>
      <c r="J150">
        <v>2</v>
      </c>
      <c r="K150">
        <v>1</v>
      </c>
      <c r="L150">
        <v>-2</v>
      </c>
      <c r="M150">
        <v>1</v>
      </c>
      <c r="N150" t="s">
        <v>2610</v>
      </c>
      <c r="O150" t="s">
        <v>2805</v>
      </c>
      <c r="P150" t="s">
        <v>2808</v>
      </c>
      <c r="Q150" t="s">
        <v>2813</v>
      </c>
      <c r="R150">
        <v>1</v>
      </c>
      <c r="S150" t="s">
        <v>202</v>
      </c>
      <c r="T150" t="s">
        <v>202</v>
      </c>
      <c r="U150" t="s">
        <v>202</v>
      </c>
      <c r="V150">
        <f t="shared" si="68"/>
        <v>0</v>
      </c>
      <c r="W150">
        <f t="shared" si="69"/>
        <v>-1</v>
      </c>
      <c r="X150">
        <f t="shared" si="70"/>
        <v>0</v>
      </c>
      <c r="Y150">
        <f t="shared" si="71"/>
        <v>0</v>
      </c>
      <c r="Z150">
        <f t="shared" si="72"/>
        <v>1</v>
      </c>
      <c r="AA150">
        <f t="shared" si="73"/>
        <v>1</v>
      </c>
      <c r="AB150">
        <f t="shared" si="74"/>
        <v>1</v>
      </c>
      <c r="AC150">
        <f t="shared" si="75"/>
        <v>0</v>
      </c>
      <c r="AD150">
        <f t="shared" si="76"/>
        <v>1</v>
      </c>
      <c r="AE150" s="4" t="s">
        <v>2828</v>
      </c>
      <c r="AF150" s="9" t="s">
        <v>2829</v>
      </c>
      <c r="AG150">
        <v>0</v>
      </c>
      <c r="AH150">
        <v>0</v>
      </c>
      <c r="AI150">
        <v>0</v>
      </c>
      <c r="AJ150">
        <v>1</v>
      </c>
      <c r="AK150" s="9" t="s">
        <v>2840</v>
      </c>
      <c r="AL150">
        <f t="shared" si="63"/>
        <v>0</v>
      </c>
      <c r="AM150">
        <f>IF(AND(INDIRECT(AN150)='Sample Select backend'!$C$2,INDIRECT(AO150)=1,INDIRECT(AP150)='Sample Select backend'!$F$2,INDIRECT(AQ150)=1,INDIRECT(AR150)='Sample Select backend'!$M$2),1,0)</f>
        <v>1</v>
      </c>
      <c r="AN150" t="str">
        <f>_xlfn.CONCAT('Sample Select backend'!$C$4,ROW(AN150))</f>
        <v>AE150</v>
      </c>
      <c r="AO150" s="9" t="str">
        <f>_xlfn.CONCAT('Sample Select backend'!$J$2,ROW(AO150))</f>
        <v>AJ150</v>
      </c>
      <c r="AP150" t="str">
        <f>_xlfn.CONCAT('Sample Select backend'!$F$4,ROW(AP150))</f>
        <v>AF150</v>
      </c>
      <c r="AQ150" t="str">
        <f>_xlfn.CONCAT('Sample Select backend'!$I$10,ROW(AQ150))</f>
        <v>R150</v>
      </c>
      <c r="AR150" t="str">
        <f>_xlfn.CONCAT('Sample Select backend'!$M$4,ROW(AR150))</f>
        <v>AK150</v>
      </c>
      <c r="AS150" t="str">
        <f t="shared" si="64"/>
        <v>Australia</v>
      </c>
      <c r="AT150" s="9">
        <f t="shared" si="65"/>
        <v>17</v>
      </c>
      <c r="AU150">
        <f t="shared" si="66"/>
        <v>0</v>
      </c>
      <c r="AV150" s="9">
        <v>1</v>
      </c>
    </row>
    <row r="151" spans="1:48" x14ac:dyDescent="0.35">
      <c r="A151" t="s">
        <v>11</v>
      </c>
      <c r="B151">
        <v>6</v>
      </c>
      <c r="C151" t="s">
        <v>207</v>
      </c>
      <c r="D151" t="s">
        <v>313</v>
      </c>
      <c r="E151">
        <v>1</v>
      </c>
      <c r="F151">
        <v>1</v>
      </c>
      <c r="G151">
        <v>2</v>
      </c>
      <c r="H151">
        <v>-1</v>
      </c>
      <c r="I151">
        <v>2</v>
      </c>
      <c r="J151">
        <v>1</v>
      </c>
      <c r="K151">
        <v>1</v>
      </c>
      <c r="L151">
        <v>2</v>
      </c>
      <c r="M151">
        <v>1</v>
      </c>
      <c r="N151" t="s">
        <v>2610</v>
      </c>
      <c r="O151" t="s">
        <v>2805</v>
      </c>
      <c r="P151" t="s">
        <v>2808</v>
      </c>
      <c r="Q151" t="s">
        <v>2813</v>
      </c>
      <c r="R151">
        <v>1</v>
      </c>
      <c r="S151" t="s">
        <v>202</v>
      </c>
      <c r="T151" t="s">
        <v>202</v>
      </c>
      <c r="U151" t="s">
        <v>202</v>
      </c>
      <c r="V151">
        <f t="shared" si="68"/>
        <v>1</v>
      </c>
      <c r="W151">
        <f t="shared" si="69"/>
        <v>1</v>
      </c>
      <c r="X151">
        <f t="shared" si="70"/>
        <v>1</v>
      </c>
      <c r="Y151">
        <f t="shared" si="71"/>
        <v>0</v>
      </c>
      <c r="Z151">
        <f t="shared" si="72"/>
        <v>1</v>
      </c>
      <c r="AA151">
        <f t="shared" si="73"/>
        <v>1</v>
      </c>
      <c r="AB151">
        <f t="shared" si="74"/>
        <v>1</v>
      </c>
      <c r="AC151">
        <f t="shared" si="75"/>
        <v>1</v>
      </c>
      <c r="AD151">
        <f t="shared" si="76"/>
        <v>1</v>
      </c>
      <c r="AE151" s="4" t="s">
        <v>2828</v>
      </c>
      <c r="AF151" s="9" t="s">
        <v>2829</v>
      </c>
      <c r="AG151">
        <v>0</v>
      </c>
      <c r="AH151">
        <v>0</v>
      </c>
      <c r="AI151">
        <v>0</v>
      </c>
      <c r="AJ151">
        <v>1</v>
      </c>
      <c r="AK151" s="9" t="s">
        <v>2840</v>
      </c>
      <c r="AL151">
        <f t="shared" si="63"/>
        <v>0</v>
      </c>
      <c r="AM151">
        <f>IF(AND(INDIRECT(AN151)='Sample Select backend'!$C$2,INDIRECT(AO151)=1,INDIRECT(AP151)='Sample Select backend'!$F$2,INDIRECT(AQ151)=1,INDIRECT(AR151)='Sample Select backend'!$M$2),1,0)</f>
        <v>1</v>
      </c>
      <c r="AN151" t="str">
        <f>_xlfn.CONCAT('Sample Select backend'!$C$4,ROW(AN151))</f>
        <v>AE151</v>
      </c>
      <c r="AO151" s="9" t="str">
        <f>_xlfn.CONCAT('Sample Select backend'!$J$2,ROW(AO151))</f>
        <v>AJ151</v>
      </c>
      <c r="AP151" t="str">
        <f>_xlfn.CONCAT('Sample Select backend'!$F$4,ROW(AP151))</f>
        <v>AF151</v>
      </c>
      <c r="AQ151" t="str">
        <f>_xlfn.CONCAT('Sample Select backend'!$I$10,ROW(AQ151))</f>
        <v>R151</v>
      </c>
      <c r="AR151" t="str">
        <f>_xlfn.CONCAT('Sample Select backend'!$M$4,ROW(AR151))</f>
        <v>AK151</v>
      </c>
      <c r="AS151" t="str">
        <f t="shared" si="64"/>
        <v>Australia</v>
      </c>
      <c r="AT151" s="9" t="str">
        <f t="shared" si="65"/>
        <v>Other</v>
      </c>
      <c r="AU151">
        <f t="shared" si="66"/>
        <v>0</v>
      </c>
      <c r="AV151" s="9">
        <v>1</v>
      </c>
    </row>
    <row r="152" spans="1:48" x14ac:dyDescent="0.35">
      <c r="A152" t="s">
        <v>11</v>
      </c>
      <c r="B152">
        <v>6</v>
      </c>
      <c r="C152">
        <v>29</v>
      </c>
      <c r="D152" t="s">
        <v>325</v>
      </c>
      <c r="E152">
        <v>2</v>
      </c>
      <c r="F152">
        <v>1</v>
      </c>
      <c r="G152">
        <v>-2</v>
      </c>
      <c r="H152">
        <v>-1</v>
      </c>
      <c r="I152">
        <v>-2</v>
      </c>
      <c r="J152">
        <v>1</v>
      </c>
      <c r="K152">
        <v>1</v>
      </c>
      <c r="L152">
        <v>-1</v>
      </c>
      <c r="M152">
        <v>1</v>
      </c>
      <c r="N152" t="s">
        <v>2610</v>
      </c>
      <c r="O152" t="s">
        <v>2805</v>
      </c>
      <c r="P152" t="s">
        <v>2808</v>
      </c>
      <c r="Q152" t="s">
        <v>2813</v>
      </c>
      <c r="R152">
        <v>1</v>
      </c>
      <c r="S152" t="s">
        <v>202</v>
      </c>
      <c r="T152" t="s">
        <v>202</v>
      </c>
      <c r="U152" t="s">
        <v>202</v>
      </c>
      <c r="V152">
        <f t="shared" si="68"/>
        <v>1</v>
      </c>
      <c r="W152">
        <f t="shared" si="69"/>
        <v>1</v>
      </c>
      <c r="X152">
        <f t="shared" si="70"/>
        <v>0</v>
      </c>
      <c r="Y152">
        <f t="shared" si="71"/>
        <v>0</v>
      </c>
      <c r="Z152">
        <f t="shared" si="72"/>
        <v>0</v>
      </c>
      <c r="AA152">
        <f t="shared" si="73"/>
        <v>1</v>
      </c>
      <c r="AB152">
        <f t="shared" si="74"/>
        <v>1</v>
      </c>
      <c r="AC152">
        <f t="shared" si="75"/>
        <v>0</v>
      </c>
      <c r="AD152">
        <f t="shared" si="76"/>
        <v>1</v>
      </c>
      <c r="AE152" s="4" t="s">
        <v>2828</v>
      </c>
      <c r="AF152" s="9" t="s">
        <v>2829</v>
      </c>
      <c r="AG152">
        <v>0</v>
      </c>
      <c r="AH152">
        <v>0</v>
      </c>
      <c r="AI152">
        <v>0</v>
      </c>
      <c r="AJ152">
        <v>1</v>
      </c>
      <c r="AK152" s="9" t="s">
        <v>2840</v>
      </c>
      <c r="AL152">
        <f t="shared" si="63"/>
        <v>0</v>
      </c>
      <c r="AM152">
        <f>IF(AND(INDIRECT(AN152)='Sample Select backend'!$C$2,INDIRECT(AO152)=1,INDIRECT(AP152)='Sample Select backend'!$F$2,INDIRECT(AQ152)=1,INDIRECT(AR152)='Sample Select backend'!$M$2),1,0)</f>
        <v>1</v>
      </c>
      <c r="AN152" t="str">
        <f>_xlfn.CONCAT('Sample Select backend'!$C$4,ROW(AN152))</f>
        <v>AE152</v>
      </c>
      <c r="AO152" s="9" t="str">
        <f>_xlfn.CONCAT('Sample Select backend'!$J$2,ROW(AO152))</f>
        <v>AJ152</v>
      </c>
      <c r="AP152" t="str">
        <f>_xlfn.CONCAT('Sample Select backend'!$F$4,ROW(AP152))</f>
        <v>AF152</v>
      </c>
      <c r="AQ152" t="str">
        <f>_xlfn.CONCAT('Sample Select backend'!$I$10,ROW(AQ152))</f>
        <v>R152</v>
      </c>
      <c r="AR152" t="str">
        <f>_xlfn.CONCAT('Sample Select backend'!$M$4,ROW(AR152))</f>
        <v>AK152</v>
      </c>
      <c r="AS152" t="str">
        <f t="shared" si="64"/>
        <v>Australia</v>
      </c>
      <c r="AT152" s="9">
        <f t="shared" si="65"/>
        <v>29</v>
      </c>
      <c r="AU152">
        <f t="shared" si="66"/>
        <v>0</v>
      </c>
      <c r="AV152" s="9">
        <v>1</v>
      </c>
    </row>
    <row r="153" spans="1:48" x14ac:dyDescent="0.35">
      <c r="A153" t="s">
        <v>11</v>
      </c>
      <c r="B153">
        <v>9</v>
      </c>
      <c r="C153" t="s">
        <v>204</v>
      </c>
      <c r="D153" t="s">
        <v>322</v>
      </c>
      <c r="N153" t="s">
        <v>2610</v>
      </c>
      <c r="O153" t="s">
        <v>2805</v>
      </c>
      <c r="P153" t="s">
        <v>2808</v>
      </c>
      <c r="Q153" t="s">
        <v>2813</v>
      </c>
      <c r="R153">
        <v>1</v>
      </c>
      <c r="S153" t="s">
        <v>202</v>
      </c>
      <c r="T153" t="s">
        <v>202</v>
      </c>
      <c r="U153" t="s">
        <v>202</v>
      </c>
      <c r="V153">
        <f t="shared" si="68"/>
        <v>-1</v>
      </c>
      <c r="W153">
        <f t="shared" si="69"/>
        <v>-1</v>
      </c>
      <c r="X153">
        <f t="shared" si="70"/>
        <v>-1</v>
      </c>
      <c r="Y153">
        <f t="shared" si="71"/>
        <v>-1</v>
      </c>
      <c r="Z153">
        <f t="shared" si="72"/>
        <v>-1</v>
      </c>
      <c r="AA153">
        <f t="shared" si="73"/>
        <v>-1</v>
      </c>
      <c r="AB153">
        <f t="shared" si="74"/>
        <v>-1</v>
      </c>
      <c r="AC153">
        <f t="shared" si="75"/>
        <v>-1</v>
      </c>
      <c r="AD153">
        <f t="shared" si="76"/>
        <v>-1</v>
      </c>
      <c r="AE153" s="4" t="s">
        <v>2828</v>
      </c>
      <c r="AF153" s="9" t="s">
        <v>2829</v>
      </c>
      <c r="AG153">
        <v>0</v>
      </c>
      <c r="AH153">
        <v>0</v>
      </c>
      <c r="AI153">
        <v>0</v>
      </c>
      <c r="AJ153">
        <v>1</v>
      </c>
      <c r="AK153" s="9" t="s">
        <v>2840</v>
      </c>
      <c r="AL153">
        <f t="shared" si="63"/>
        <v>0</v>
      </c>
      <c r="AM153">
        <f>IF(AND(INDIRECT(AN153)='Sample Select backend'!$C$2,INDIRECT(AO153)=1,INDIRECT(AP153)='Sample Select backend'!$F$2,INDIRECT(AQ153)=1,INDIRECT(AR153)='Sample Select backend'!$M$2),1,0)</f>
        <v>1</v>
      </c>
      <c r="AN153" t="str">
        <f>_xlfn.CONCAT('Sample Select backend'!$C$4,ROW(AN153))</f>
        <v>AE153</v>
      </c>
      <c r="AO153" s="9" t="str">
        <f>_xlfn.CONCAT('Sample Select backend'!$J$2,ROW(AO153))</f>
        <v>AJ153</v>
      </c>
      <c r="AP153" t="str">
        <f>_xlfn.CONCAT('Sample Select backend'!$F$4,ROW(AP153))</f>
        <v>AF153</v>
      </c>
      <c r="AQ153" t="str">
        <f>_xlfn.CONCAT('Sample Select backend'!$I$10,ROW(AQ153))</f>
        <v>R153</v>
      </c>
      <c r="AR153" t="str">
        <f>_xlfn.CONCAT('Sample Select backend'!$M$4,ROW(AR153))</f>
        <v>AK153</v>
      </c>
      <c r="AS153" t="str">
        <f t="shared" si="64"/>
        <v>Australia</v>
      </c>
      <c r="AT153" s="9" t="str">
        <f t="shared" si="65"/>
        <v>General</v>
      </c>
      <c r="AU153">
        <f t="shared" si="66"/>
        <v>0</v>
      </c>
      <c r="AV153" s="9">
        <v>0</v>
      </c>
    </row>
    <row r="154" spans="1:48" x14ac:dyDescent="0.35">
      <c r="A154" t="s">
        <v>11</v>
      </c>
      <c r="B154">
        <v>6</v>
      </c>
      <c r="C154">
        <v>28</v>
      </c>
      <c r="D154" t="s">
        <v>318</v>
      </c>
      <c r="E154">
        <v>1</v>
      </c>
      <c r="F154">
        <v>1</v>
      </c>
      <c r="G154">
        <v>2</v>
      </c>
      <c r="H154">
        <v>-1</v>
      </c>
      <c r="I154">
        <v>-2</v>
      </c>
      <c r="J154">
        <v>1</v>
      </c>
      <c r="K154">
        <v>1</v>
      </c>
      <c r="L154">
        <v>-1</v>
      </c>
      <c r="M154">
        <v>1</v>
      </c>
      <c r="N154" t="s">
        <v>2610</v>
      </c>
      <c r="O154" t="s">
        <v>2805</v>
      </c>
      <c r="P154" t="s">
        <v>2808</v>
      </c>
      <c r="Q154" t="s">
        <v>2813</v>
      </c>
      <c r="R154">
        <v>1</v>
      </c>
      <c r="S154" t="s">
        <v>202</v>
      </c>
      <c r="T154" t="s">
        <v>202</v>
      </c>
      <c r="U154" t="s">
        <v>202</v>
      </c>
      <c r="V154">
        <f t="shared" si="68"/>
        <v>1</v>
      </c>
      <c r="W154">
        <f t="shared" si="69"/>
        <v>1</v>
      </c>
      <c r="X154">
        <f t="shared" si="70"/>
        <v>1</v>
      </c>
      <c r="Y154">
        <f t="shared" si="71"/>
        <v>0</v>
      </c>
      <c r="Z154">
        <f t="shared" si="72"/>
        <v>0</v>
      </c>
      <c r="AA154">
        <f t="shared" si="73"/>
        <v>1</v>
      </c>
      <c r="AB154">
        <f t="shared" si="74"/>
        <v>1</v>
      </c>
      <c r="AC154">
        <f t="shared" si="75"/>
        <v>0</v>
      </c>
      <c r="AD154">
        <f t="shared" si="76"/>
        <v>1</v>
      </c>
      <c r="AE154" s="4" t="s">
        <v>2828</v>
      </c>
      <c r="AF154" s="9" t="s">
        <v>2829</v>
      </c>
      <c r="AG154">
        <v>0</v>
      </c>
      <c r="AH154">
        <v>0</v>
      </c>
      <c r="AI154">
        <v>0</v>
      </c>
      <c r="AJ154">
        <v>1</v>
      </c>
      <c r="AK154" s="9" t="s">
        <v>2840</v>
      </c>
      <c r="AL154">
        <f t="shared" si="63"/>
        <v>0</v>
      </c>
      <c r="AM154">
        <f>IF(AND(INDIRECT(AN154)='Sample Select backend'!$C$2,INDIRECT(AO154)=1,INDIRECT(AP154)='Sample Select backend'!$F$2,INDIRECT(AQ154)=1,INDIRECT(AR154)='Sample Select backend'!$M$2),1,0)</f>
        <v>1</v>
      </c>
      <c r="AN154" t="str">
        <f>_xlfn.CONCAT('Sample Select backend'!$C$4,ROW(AN154))</f>
        <v>AE154</v>
      </c>
      <c r="AO154" s="9" t="str">
        <f>_xlfn.CONCAT('Sample Select backend'!$J$2,ROW(AO154))</f>
        <v>AJ154</v>
      </c>
      <c r="AP154" t="str">
        <f>_xlfn.CONCAT('Sample Select backend'!$F$4,ROW(AP154))</f>
        <v>AF154</v>
      </c>
      <c r="AQ154" t="str">
        <f>_xlfn.CONCAT('Sample Select backend'!$I$10,ROW(AQ154))</f>
        <v>R154</v>
      </c>
      <c r="AR154" t="str">
        <f>_xlfn.CONCAT('Sample Select backend'!$M$4,ROW(AR154))</f>
        <v>AK154</v>
      </c>
      <c r="AS154" t="str">
        <f t="shared" si="64"/>
        <v>Australia</v>
      </c>
      <c r="AT154" s="9">
        <f t="shared" si="65"/>
        <v>28</v>
      </c>
      <c r="AU154">
        <f t="shared" si="66"/>
        <v>0</v>
      </c>
      <c r="AV154" s="9">
        <v>1</v>
      </c>
    </row>
    <row r="155" spans="1:48" x14ac:dyDescent="0.35">
      <c r="A155" t="s">
        <v>11</v>
      </c>
      <c r="B155">
        <v>6</v>
      </c>
      <c r="C155" t="s">
        <v>204</v>
      </c>
      <c r="D155" t="s">
        <v>324</v>
      </c>
      <c r="E155">
        <v>2</v>
      </c>
      <c r="F155">
        <v>1</v>
      </c>
      <c r="G155">
        <v>-2</v>
      </c>
      <c r="H155">
        <v>-1</v>
      </c>
      <c r="I155">
        <v>1</v>
      </c>
      <c r="J155">
        <v>2</v>
      </c>
      <c r="K155">
        <v>1</v>
      </c>
      <c r="L155">
        <v>2</v>
      </c>
      <c r="M155">
        <v>1</v>
      </c>
      <c r="N155" t="s">
        <v>2610</v>
      </c>
      <c r="O155" t="s">
        <v>2805</v>
      </c>
      <c r="P155" t="s">
        <v>2808</v>
      </c>
      <c r="Q155" t="s">
        <v>2813</v>
      </c>
      <c r="R155">
        <v>1</v>
      </c>
      <c r="S155" t="s">
        <v>202</v>
      </c>
      <c r="T155" t="s">
        <v>202</v>
      </c>
      <c r="U155" t="s">
        <v>202</v>
      </c>
      <c r="V155">
        <f t="shared" si="68"/>
        <v>1</v>
      </c>
      <c r="W155">
        <f t="shared" si="69"/>
        <v>1</v>
      </c>
      <c r="X155">
        <f t="shared" si="70"/>
        <v>0</v>
      </c>
      <c r="Y155">
        <f t="shared" si="71"/>
        <v>0</v>
      </c>
      <c r="Z155">
        <f t="shared" si="72"/>
        <v>1</v>
      </c>
      <c r="AA155">
        <f t="shared" si="73"/>
        <v>1</v>
      </c>
      <c r="AB155">
        <f t="shared" si="74"/>
        <v>1</v>
      </c>
      <c r="AC155">
        <f t="shared" si="75"/>
        <v>1</v>
      </c>
      <c r="AD155">
        <f t="shared" si="76"/>
        <v>1</v>
      </c>
      <c r="AE155" s="4" t="s">
        <v>2828</v>
      </c>
      <c r="AF155" s="9" t="s">
        <v>2829</v>
      </c>
      <c r="AG155">
        <v>0</v>
      </c>
      <c r="AH155">
        <v>0</v>
      </c>
      <c r="AI155">
        <v>0</v>
      </c>
      <c r="AJ155">
        <v>1</v>
      </c>
      <c r="AK155" s="9" t="s">
        <v>2840</v>
      </c>
      <c r="AL155">
        <f t="shared" si="63"/>
        <v>0</v>
      </c>
      <c r="AM155">
        <f>IF(AND(INDIRECT(AN155)='Sample Select backend'!$C$2,INDIRECT(AO155)=1,INDIRECT(AP155)='Sample Select backend'!$F$2,INDIRECT(AQ155)=1,INDIRECT(AR155)='Sample Select backend'!$M$2),1,0)</f>
        <v>1</v>
      </c>
      <c r="AN155" t="str">
        <f>_xlfn.CONCAT('Sample Select backend'!$C$4,ROW(AN155))</f>
        <v>AE155</v>
      </c>
      <c r="AO155" s="9" t="str">
        <f>_xlfn.CONCAT('Sample Select backend'!$J$2,ROW(AO155))</f>
        <v>AJ155</v>
      </c>
      <c r="AP155" t="str">
        <f>_xlfn.CONCAT('Sample Select backend'!$F$4,ROW(AP155))</f>
        <v>AF155</v>
      </c>
      <c r="AQ155" t="str">
        <f>_xlfn.CONCAT('Sample Select backend'!$I$10,ROW(AQ155))</f>
        <v>R155</v>
      </c>
      <c r="AR155" t="str">
        <f>_xlfn.CONCAT('Sample Select backend'!$M$4,ROW(AR155))</f>
        <v>AK155</v>
      </c>
      <c r="AS155" t="str">
        <f t="shared" si="64"/>
        <v>Australia</v>
      </c>
      <c r="AT155" s="9" t="str">
        <f t="shared" si="65"/>
        <v>General</v>
      </c>
      <c r="AU155">
        <f t="shared" si="66"/>
        <v>0</v>
      </c>
      <c r="AV155" s="9">
        <v>1</v>
      </c>
    </row>
    <row r="156" spans="1:48" x14ac:dyDescent="0.35">
      <c r="A156" t="s">
        <v>11</v>
      </c>
      <c r="B156">
        <v>1</v>
      </c>
      <c r="C156">
        <v>1</v>
      </c>
      <c r="D156" t="s">
        <v>317</v>
      </c>
      <c r="F156">
        <v>1</v>
      </c>
      <c r="G156">
        <v>2</v>
      </c>
      <c r="H156">
        <v>-1</v>
      </c>
      <c r="I156">
        <v>2</v>
      </c>
      <c r="J156">
        <v>-2</v>
      </c>
      <c r="K156">
        <v>2</v>
      </c>
      <c r="L156">
        <v>2</v>
      </c>
      <c r="M156">
        <v>1</v>
      </c>
      <c r="N156" t="s">
        <v>2610</v>
      </c>
      <c r="O156" t="s">
        <v>2805</v>
      </c>
      <c r="P156" t="s">
        <v>2808</v>
      </c>
      <c r="Q156" t="s">
        <v>2813</v>
      </c>
      <c r="R156">
        <v>1</v>
      </c>
      <c r="S156" t="s">
        <v>202</v>
      </c>
      <c r="T156" t="s">
        <v>202</v>
      </c>
      <c r="U156" t="s">
        <v>202</v>
      </c>
      <c r="V156">
        <f t="shared" si="68"/>
        <v>-1</v>
      </c>
      <c r="W156">
        <f t="shared" si="69"/>
        <v>1</v>
      </c>
      <c r="X156">
        <f t="shared" si="70"/>
        <v>1</v>
      </c>
      <c r="Y156">
        <f t="shared" si="71"/>
        <v>0</v>
      </c>
      <c r="Z156">
        <f t="shared" si="72"/>
        <v>1</v>
      </c>
      <c r="AA156">
        <f t="shared" si="73"/>
        <v>0</v>
      </c>
      <c r="AB156">
        <f t="shared" si="74"/>
        <v>1</v>
      </c>
      <c r="AC156">
        <f t="shared" si="75"/>
        <v>1</v>
      </c>
      <c r="AD156">
        <f t="shared" si="76"/>
        <v>1</v>
      </c>
      <c r="AE156" s="4" t="s">
        <v>2828</v>
      </c>
      <c r="AF156" s="9" t="s">
        <v>2829</v>
      </c>
      <c r="AG156">
        <v>0</v>
      </c>
      <c r="AH156">
        <v>0</v>
      </c>
      <c r="AI156">
        <v>0</v>
      </c>
      <c r="AJ156">
        <v>1</v>
      </c>
      <c r="AK156" s="9" t="s">
        <v>2840</v>
      </c>
      <c r="AL156">
        <f t="shared" si="63"/>
        <v>0</v>
      </c>
      <c r="AM156">
        <f>IF(AND(INDIRECT(AN156)='Sample Select backend'!$C$2,INDIRECT(AO156)=1,INDIRECT(AP156)='Sample Select backend'!$F$2,INDIRECT(AQ156)=1,INDIRECT(AR156)='Sample Select backend'!$M$2),1,0)</f>
        <v>1</v>
      </c>
      <c r="AN156" t="str">
        <f>_xlfn.CONCAT('Sample Select backend'!$C$4,ROW(AN156))</f>
        <v>AE156</v>
      </c>
      <c r="AO156" s="9" t="str">
        <f>_xlfn.CONCAT('Sample Select backend'!$J$2,ROW(AO156))</f>
        <v>AJ156</v>
      </c>
      <c r="AP156" t="str">
        <f>_xlfn.CONCAT('Sample Select backend'!$F$4,ROW(AP156))</f>
        <v>AF156</v>
      </c>
      <c r="AQ156" t="str">
        <f>_xlfn.CONCAT('Sample Select backend'!$I$10,ROW(AQ156))</f>
        <v>R156</v>
      </c>
      <c r="AR156" t="str">
        <f>_xlfn.CONCAT('Sample Select backend'!$M$4,ROW(AR156))</f>
        <v>AK156</v>
      </c>
      <c r="AS156" t="str">
        <f t="shared" si="64"/>
        <v>Australia</v>
      </c>
      <c r="AT156" s="9">
        <f t="shared" si="65"/>
        <v>1</v>
      </c>
      <c r="AU156">
        <f t="shared" si="66"/>
        <v>0</v>
      </c>
      <c r="AV156" s="9">
        <v>1</v>
      </c>
    </row>
    <row r="157" spans="1:48" x14ac:dyDescent="0.35">
      <c r="A157" t="s">
        <v>11</v>
      </c>
      <c r="B157">
        <v>5</v>
      </c>
      <c r="C157" t="s">
        <v>204</v>
      </c>
      <c r="D157" t="s">
        <v>309</v>
      </c>
      <c r="E157">
        <v>1</v>
      </c>
      <c r="F157">
        <v>-1</v>
      </c>
      <c r="G157">
        <v>-2</v>
      </c>
      <c r="H157">
        <v>-1</v>
      </c>
      <c r="I157">
        <v>-2</v>
      </c>
      <c r="J157">
        <v>1</v>
      </c>
      <c r="K157">
        <v>1</v>
      </c>
      <c r="L157">
        <v>1</v>
      </c>
      <c r="M157">
        <v>1</v>
      </c>
      <c r="N157" t="s">
        <v>2610</v>
      </c>
      <c r="O157" t="s">
        <v>2805</v>
      </c>
      <c r="P157" t="s">
        <v>2808</v>
      </c>
      <c r="Q157" t="s">
        <v>2813</v>
      </c>
      <c r="R157">
        <v>1</v>
      </c>
      <c r="S157" t="s">
        <v>202</v>
      </c>
      <c r="T157" t="s">
        <v>202</v>
      </c>
      <c r="U157" t="s">
        <v>202</v>
      </c>
      <c r="V157">
        <f t="shared" si="68"/>
        <v>1</v>
      </c>
      <c r="W157">
        <f t="shared" si="69"/>
        <v>0</v>
      </c>
      <c r="X157">
        <f t="shared" si="70"/>
        <v>0</v>
      </c>
      <c r="Y157">
        <f t="shared" si="71"/>
        <v>0</v>
      </c>
      <c r="Z157">
        <f t="shared" si="72"/>
        <v>0</v>
      </c>
      <c r="AA157">
        <f t="shared" si="73"/>
        <v>1</v>
      </c>
      <c r="AB157">
        <f t="shared" si="74"/>
        <v>1</v>
      </c>
      <c r="AC157">
        <f t="shared" si="75"/>
        <v>1</v>
      </c>
      <c r="AD157">
        <f t="shared" si="76"/>
        <v>1</v>
      </c>
      <c r="AE157" s="4" t="s">
        <v>2828</v>
      </c>
      <c r="AF157" s="9" t="s">
        <v>2829</v>
      </c>
      <c r="AG157">
        <v>0</v>
      </c>
      <c r="AH157">
        <v>0</v>
      </c>
      <c r="AI157">
        <v>0</v>
      </c>
      <c r="AJ157">
        <v>1</v>
      </c>
      <c r="AK157" s="9" t="s">
        <v>2840</v>
      </c>
      <c r="AL157">
        <f t="shared" si="63"/>
        <v>0</v>
      </c>
      <c r="AM157">
        <f>IF(AND(INDIRECT(AN157)='Sample Select backend'!$C$2,INDIRECT(AO157)=1,INDIRECT(AP157)='Sample Select backend'!$F$2,INDIRECT(AQ157)=1,INDIRECT(AR157)='Sample Select backend'!$M$2),1,0)</f>
        <v>1</v>
      </c>
      <c r="AN157" t="str">
        <f>_xlfn.CONCAT('Sample Select backend'!$C$4,ROW(AN157))</f>
        <v>AE157</v>
      </c>
      <c r="AO157" s="9" t="str">
        <f>_xlfn.CONCAT('Sample Select backend'!$J$2,ROW(AO157))</f>
        <v>AJ157</v>
      </c>
      <c r="AP157" t="str">
        <f>_xlfn.CONCAT('Sample Select backend'!$F$4,ROW(AP157))</f>
        <v>AF157</v>
      </c>
      <c r="AQ157" t="str">
        <f>_xlfn.CONCAT('Sample Select backend'!$I$10,ROW(AQ157))</f>
        <v>R157</v>
      </c>
      <c r="AR157" t="str">
        <f>_xlfn.CONCAT('Sample Select backend'!$M$4,ROW(AR157))</f>
        <v>AK157</v>
      </c>
      <c r="AS157" t="str">
        <f t="shared" si="64"/>
        <v>Australia</v>
      </c>
      <c r="AT157" s="9" t="str">
        <f t="shared" si="65"/>
        <v>General</v>
      </c>
      <c r="AU157">
        <f t="shared" si="66"/>
        <v>0</v>
      </c>
      <c r="AV157" s="9">
        <v>1</v>
      </c>
    </row>
    <row r="158" spans="1:48" x14ac:dyDescent="0.35">
      <c r="A158" t="s">
        <v>11</v>
      </c>
      <c r="B158">
        <v>9</v>
      </c>
      <c r="C158">
        <v>34</v>
      </c>
      <c r="D158" t="s">
        <v>311</v>
      </c>
      <c r="F158">
        <v>1</v>
      </c>
      <c r="H158">
        <v>-1</v>
      </c>
      <c r="I158">
        <v>2</v>
      </c>
      <c r="J158">
        <v>1</v>
      </c>
      <c r="K158">
        <v>1</v>
      </c>
      <c r="L158">
        <v>2</v>
      </c>
      <c r="M158">
        <v>1</v>
      </c>
      <c r="N158" t="s">
        <v>2610</v>
      </c>
      <c r="O158" t="s">
        <v>2805</v>
      </c>
      <c r="P158" t="s">
        <v>2808</v>
      </c>
      <c r="Q158" t="s">
        <v>2813</v>
      </c>
      <c r="R158">
        <v>1</v>
      </c>
      <c r="S158" t="s">
        <v>202</v>
      </c>
      <c r="T158" t="s">
        <v>202</v>
      </c>
      <c r="U158" t="s">
        <v>202</v>
      </c>
      <c r="V158">
        <f t="shared" si="68"/>
        <v>-1</v>
      </c>
      <c r="W158">
        <f t="shared" si="69"/>
        <v>1</v>
      </c>
      <c r="X158">
        <f t="shared" si="70"/>
        <v>-1</v>
      </c>
      <c r="Y158">
        <f t="shared" si="71"/>
        <v>0</v>
      </c>
      <c r="Z158">
        <f t="shared" si="72"/>
        <v>1</v>
      </c>
      <c r="AA158">
        <f t="shared" si="73"/>
        <v>1</v>
      </c>
      <c r="AB158">
        <f t="shared" si="74"/>
        <v>1</v>
      </c>
      <c r="AC158">
        <f t="shared" si="75"/>
        <v>1</v>
      </c>
      <c r="AD158">
        <f t="shared" si="76"/>
        <v>1</v>
      </c>
      <c r="AE158" s="4" t="s">
        <v>2828</v>
      </c>
      <c r="AF158" s="9" t="s">
        <v>2829</v>
      </c>
      <c r="AG158">
        <v>0</v>
      </c>
      <c r="AH158">
        <v>0</v>
      </c>
      <c r="AI158">
        <v>0</v>
      </c>
      <c r="AJ158">
        <v>1</v>
      </c>
      <c r="AK158" s="9" t="s">
        <v>2840</v>
      </c>
      <c r="AL158">
        <f t="shared" si="63"/>
        <v>0</v>
      </c>
      <c r="AM158">
        <f>IF(AND(INDIRECT(AN158)='Sample Select backend'!$C$2,INDIRECT(AO158)=1,INDIRECT(AP158)='Sample Select backend'!$F$2,INDIRECT(AQ158)=1,INDIRECT(AR158)='Sample Select backend'!$M$2),1,0)</f>
        <v>1</v>
      </c>
      <c r="AN158" t="str">
        <f>_xlfn.CONCAT('Sample Select backend'!$C$4,ROW(AN158))</f>
        <v>AE158</v>
      </c>
      <c r="AO158" s="9" t="str">
        <f>_xlfn.CONCAT('Sample Select backend'!$J$2,ROW(AO158))</f>
        <v>AJ158</v>
      </c>
      <c r="AP158" t="str">
        <f>_xlfn.CONCAT('Sample Select backend'!$F$4,ROW(AP158))</f>
        <v>AF158</v>
      </c>
      <c r="AQ158" t="str">
        <f>_xlfn.CONCAT('Sample Select backend'!$I$10,ROW(AQ158))</f>
        <v>R158</v>
      </c>
      <c r="AR158" t="str">
        <f>_xlfn.CONCAT('Sample Select backend'!$M$4,ROW(AR158))</f>
        <v>AK158</v>
      </c>
      <c r="AS158" t="str">
        <f t="shared" si="64"/>
        <v>Australia</v>
      </c>
      <c r="AT158" s="9">
        <f t="shared" si="65"/>
        <v>34</v>
      </c>
      <c r="AU158">
        <f t="shared" si="66"/>
        <v>0</v>
      </c>
      <c r="AV158" s="9">
        <v>1</v>
      </c>
    </row>
    <row r="159" spans="1:48" x14ac:dyDescent="0.35">
      <c r="A159" t="s">
        <v>11</v>
      </c>
      <c r="B159">
        <v>9</v>
      </c>
      <c r="C159">
        <v>34</v>
      </c>
      <c r="D159" t="s">
        <v>326</v>
      </c>
      <c r="E159">
        <v>1</v>
      </c>
      <c r="F159">
        <v>1</v>
      </c>
      <c r="G159">
        <v>1</v>
      </c>
      <c r="H159">
        <v>-1</v>
      </c>
      <c r="I159">
        <v>2</v>
      </c>
      <c r="J159">
        <v>1</v>
      </c>
      <c r="K159">
        <v>1</v>
      </c>
      <c r="L159">
        <v>-2</v>
      </c>
      <c r="M159">
        <v>1</v>
      </c>
      <c r="N159" t="s">
        <v>2610</v>
      </c>
      <c r="O159" t="s">
        <v>2805</v>
      </c>
      <c r="P159" t="s">
        <v>2808</v>
      </c>
      <c r="Q159" t="s">
        <v>2813</v>
      </c>
      <c r="R159">
        <v>1</v>
      </c>
      <c r="S159" t="s">
        <v>202</v>
      </c>
      <c r="T159" t="s">
        <v>202</v>
      </c>
      <c r="U159" t="s">
        <v>202</v>
      </c>
      <c r="V159">
        <f t="shared" si="68"/>
        <v>1</v>
      </c>
      <c r="W159">
        <f t="shared" si="69"/>
        <v>1</v>
      </c>
      <c r="X159">
        <f t="shared" si="70"/>
        <v>1</v>
      </c>
      <c r="Y159">
        <f t="shared" si="71"/>
        <v>0</v>
      </c>
      <c r="Z159">
        <f t="shared" si="72"/>
        <v>1</v>
      </c>
      <c r="AA159">
        <f t="shared" si="73"/>
        <v>1</v>
      </c>
      <c r="AB159">
        <f t="shared" si="74"/>
        <v>1</v>
      </c>
      <c r="AC159">
        <f t="shared" si="75"/>
        <v>0</v>
      </c>
      <c r="AD159">
        <f t="shared" si="76"/>
        <v>1</v>
      </c>
      <c r="AE159" s="4" t="s">
        <v>2828</v>
      </c>
      <c r="AF159" s="9" t="s">
        <v>2829</v>
      </c>
      <c r="AG159">
        <v>0</v>
      </c>
      <c r="AH159">
        <v>0</v>
      </c>
      <c r="AI159">
        <v>0</v>
      </c>
      <c r="AJ159">
        <v>1</v>
      </c>
      <c r="AK159" s="9" t="s">
        <v>2840</v>
      </c>
      <c r="AL159">
        <f t="shared" si="63"/>
        <v>0</v>
      </c>
      <c r="AM159">
        <f>IF(AND(INDIRECT(AN159)='Sample Select backend'!$C$2,INDIRECT(AO159)=1,INDIRECT(AP159)='Sample Select backend'!$F$2,INDIRECT(AQ159)=1,INDIRECT(AR159)='Sample Select backend'!$M$2),1,0)</f>
        <v>1</v>
      </c>
      <c r="AN159" t="str">
        <f>_xlfn.CONCAT('Sample Select backend'!$C$4,ROW(AN159))</f>
        <v>AE159</v>
      </c>
      <c r="AO159" s="9" t="str">
        <f>_xlfn.CONCAT('Sample Select backend'!$J$2,ROW(AO159))</f>
        <v>AJ159</v>
      </c>
      <c r="AP159" t="str">
        <f>_xlfn.CONCAT('Sample Select backend'!$F$4,ROW(AP159))</f>
        <v>AF159</v>
      </c>
      <c r="AQ159" t="str">
        <f>_xlfn.CONCAT('Sample Select backend'!$I$10,ROW(AQ159))</f>
        <v>R159</v>
      </c>
      <c r="AR159" t="str">
        <f>_xlfn.CONCAT('Sample Select backend'!$M$4,ROW(AR159))</f>
        <v>AK159</v>
      </c>
      <c r="AS159" t="str">
        <f t="shared" si="64"/>
        <v>Australia</v>
      </c>
      <c r="AT159" s="9">
        <f t="shared" si="65"/>
        <v>34</v>
      </c>
      <c r="AU159">
        <f t="shared" si="66"/>
        <v>0</v>
      </c>
      <c r="AV159" s="9">
        <v>1</v>
      </c>
    </row>
    <row r="160" spans="1:48" x14ac:dyDescent="0.35">
      <c r="A160" t="s">
        <v>11</v>
      </c>
      <c r="B160">
        <v>1</v>
      </c>
      <c r="C160" t="s">
        <v>204</v>
      </c>
      <c r="D160" t="s">
        <v>314</v>
      </c>
      <c r="E160">
        <v>2</v>
      </c>
      <c r="F160">
        <v>2</v>
      </c>
      <c r="G160">
        <v>-2</v>
      </c>
      <c r="H160">
        <v>-1</v>
      </c>
      <c r="I160">
        <v>-2</v>
      </c>
      <c r="J160">
        <v>-2</v>
      </c>
      <c r="K160">
        <v>2</v>
      </c>
      <c r="L160">
        <v>2</v>
      </c>
      <c r="M160">
        <v>1</v>
      </c>
      <c r="N160" t="s">
        <v>2610</v>
      </c>
      <c r="O160" t="s">
        <v>2805</v>
      </c>
      <c r="P160" t="s">
        <v>2808</v>
      </c>
      <c r="Q160" t="s">
        <v>2813</v>
      </c>
      <c r="R160">
        <v>1</v>
      </c>
      <c r="S160" t="s">
        <v>202</v>
      </c>
      <c r="T160" t="s">
        <v>202</v>
      </c>
      <c r="U160" t="s">
        <v>202</v>
      </c>
      <c r="V160">
        <f t="shared" si="68"/>
        <v>1</v>
      </c>
      <c r="W160">
        <f t="shared" si="69"/>
        <v>1</v>
      </c>
      <c r="X160">
        <f t="shared" si="70"/>
        <v>0</v>
      </c>
      <c r="Y160">
        <f t="shared" si="71"/>
        <v>0</v>
      </c>
      <c r="Z160">
        <f t="shared" si="72"/>
        <v>0</v>
      </c>
      <c r="AA160">
        <f t="shared" si="73"/>
        <v>0</v>
      </c>
      <c r="AB160">
        <f t="shared" si="74"/>
        <v>1</v>
      </c>
      <c r="AC160">
        <f t="shared" si="75"/>
        <v>1</v>
      </c>
      <c r="AD160">
        <f t="shared" si="76"/>
        <v>1</v>
      </c>
      <c r="AE160" s="4" t="s">
        <v>2828</v>
      </c>
      <c r="AF160" s="9" t="s">
        <v>2829</v>
      </c>
      <c r="AG160">
        <v>0</v>
      </c>
      <c r="AH160">
        <v>0</v>
      </c>
      <c r="AI160">
        <v>0</v>
      </c>
      <c r="AJ160">
        <v>1</v>
      </c>
      <c r="AK160" s="9" t="s">
        <v>2840</v>
      </c>
      <c r="AL160">
        <f t="shared" si="63"/>
        <v>0</v>
      </c>
      <c r="AM160">
        <f>IF(AND(INDIRECT(AN160)='Sample Select backend'!$C$2,INDIRECT(AO160)=1,INDIRECT(AP160)='Sample Select backend'!$F$2,INDIRECT(AQ160)=1,INDIRECT(AR160)='Sample Select backend'!$M$2),1,0)</f>
        <v>1</v>
      </c>
      <c r="AN160" t="str">
        <f>_xlfn.CONCAT('Sample Select backend'!$C$4,ROW(AN160))</f>
        <v>AE160</v>
      </c>
      <c r="AO160" s="9" t="str">
        <f>_xlfn.CONCAT('Sample Select backend'!$J$2,ROW(AO160))</f>
        <v>AJ160</v>
      </c>
      <c r="AP160" t="str">
        <f>_xlfn.CONCAT('Sample Select backend'!$F$4,ROW(AP160))</f>
        <v>AF160</v>
      </c>
      <c r="AQ160" t="str">
        <f>_xlfn.CONCAT('Sample Select backend'!$I$10,ROW(AQ160))</f>
        <v>R160</v>
      </c>
      <c r="AR160" t="str">
        <f>_xlfn.CONCAT('Sample Select backend'!$M$4,ROW(AR160))</f>
        <v>AK160</v>
      </c>
      <c r="AS160" t="str">
        <f t="shared" si="64"/>
        <v>Australia</v>
      </c>
      <c r="AT160" s="9" t="str">
        <f t="shared" si="65"/>
        <v>General</v>
      </c>
      <c r="AU160">
        <f t="shared" si="66"/>
        <v>0</v>
      </c>
      <c r="AV160" s="9">
        <v>1</v>
      </c>
    </row>
    <row r="161" spans="1:48" x14ac:dyDescent="0.35">
      <c r="A161" t="s">
        <v>11</v>
      </c>
      <c r="B161">
        <v>6</v>
      </c>
      <c r="C161">
        <v>28</v>
      </c>
      <c r="D161" t="s">
        <v>328</v>
      </c>
      <c r="E161">
        <v>2</v>
      </c>
      <c r="F161">
        <v>2</v>
      </c>
      <c r="G161">
        <v>1</v>
      </c>
      <c r="H161">
        <v>-1</v>
      </c>
      <c r="I161">
        <v>2</v>
      </c>
      <c r="J161">
        <v>-2</v>
      </c>
      <c r="K161">
        <v>1</v>
      </c>
      <c r="L161">
        <v>-2</v>
      </c>
      <c r="M161">
        <v>-2</v>
      </c>
      <c r="N161" t="s">
        <v>2610</v>
      </c>
      <c r="O161" t="s">
        <v>2805</v>
      </c>
      <c r="P161" t="s">
        <v>2808</v>
      </c>
      <c r="Q161" t="s">
        <v>2813</v>
      </c>
      <c r="R161">
        <v>1</v>
      </c>
      <c r="S161" t="s">
        <v>202</v>
      </c>
      <c r="T161" t="s">
        <v>202</v>
      </c>
      <c r="U161" t="s">
        <v>202</v>
      </c>
      <c r="V161">
        <f t="shared" si="68"/>
        <v>1</v>
      </c>
      <c r="W161">
        <f t="shared" si="69"/>
        <v>1</v>
      </c>
      <c r="X161">
        <f t="shared" si="70"/>
        <v>1</v>
      </c>
      <c r="Y161">
        <f t="shared" si="71"/>
        <v>0</v>
      </c>
      <c r="Z161">
        <f t="shared" si="72"/>
        <v>1</v>
      </c>
      <c r="AA161">
        <f t="shared" si="73"/>
        <v>0</v>
      </c>
      <c r="AB161">
        <f t="shared" si="74"/>
        <v>1</v>
      </c>
      <c r="AC161">
        <f t="shared" si="75"/>
        <v>0</v>
      </c>
      <c r="AD161">
        <f t="shared" si="76"/>
        <v>0</v>
      </c>
      <c r="AE161" s="4" t="s">
        <v>2828</v>
      </c>
      <c r="AF161" s="9" t="s">
        <v>2829</v>
      </c>
      <c r="AG161">
        <v>0</v>
      </c>
      <c r="AH161">
        <v>0</v>
      </c>
      <c r="AI161">
        <v>0</v>
      </c>
      <c r="AJ161">
        <v>1</v>
      </c>
      <c r="AK161" s="9" t="s">
        <v>2840</v>
      </c>
      <c r="AL161">
        <f t="shared" si="63"/>
        <v>0</v>
      </c>
      <c r="AM161">
        <f>IF(AND(INDIRECT(AN161)='Sample Select backend'!$C$2,INDIRECT(AO161)=1,INDIRECT(AP161)='Sample Select backend'!$F$2,INDIRECT(AQ161)=1,INDIRECT(AR161)='Sample Select backend'!$M$2),1,0)</f>
        <v>1</v>
      </c>
      <c r="AN161" t="str">
        <f>_xlfn.CONCAT('Sample Select backend'!$C$4,ROW(AN161))</f>
        <v>AE161</v>
      </c>
      <c r="AO161" s="9" t="str">
        <f>_xlfn.CONCAT('Sample Select backend'!$J$2,ROW(AO161))</f>
        <v>AJ161</v>
      </c>
      <c r="AP161" t="str">
        <f>_xlfn.CONCAT('Sample Select backend'!$F$4,ROW(AP161))</f>
        <v>AF161</v>
      </c>
      <c r="AQ161" t="str">
        <f>_xlfn.CONCAT('Sample Select backend'!$I$10,ROW(AQ161))</f>
        <v>R161</v>
      </c>
      <c r="AR161" t="str">
        <f>_xlfn.CONCAT('Sample Select backend'!$M$4,ROW(AR161))</f>
        <v>AK161</v>
      </c>
      <c r="AS161" t="str">
        <f t="shared" si="64"/>
        <v>Australia</v>
      </c>
      <c r="AT161" s="9">
        <f t="shared" si="65"/>
        <v>28</v>
      </c>
      <c r="AU161">
        <f t="shared" si="66"/>
        <v>0</v>
      </c>
      <c r="AV161" s="9">
        <v>1</v>
      </c>
    </row>
    <row r="162" spans="1:48" x14ac:dyDescent="0.35">
      <c r="A162" t="s">
        <v>11</v>
      </c>
      <c r="B162">
        <v>5</v>
      </c>
      <c r="C162" t="s">
        <v>204</v>
      </c>
      <c r="D162" t="s">
        <v>323</v>
      </c>
      <c r="E162">
        <v>1</v>
      </c>
      <c r="F162">
        <v>-1</v>
      </c>
      <c r="G162">
        <v>-2</v>
      </c>
      <c r="H162">
        <v>-1</v>
      </c>
      <c r="I162">
        <v>-2</v>
      </c>
      <c r="J162">
        <v>1</v>
      </c>
      <c r="K162">
        <v>1</v>
      </c>
      <c r="L162">
        <v>1</v>
      </c>
      <c r="M162">
        <v>1</v>
      </c>
      <c r="N162" t="s">
        <v>2610</v>
      </c>
      <c r="O162" t="s">
        <v>2805</v>
      </c>
      <c r="P162" t="s">
        <v>2808</v>
      </c>
      <c r="Q162" t="s">
        <v>2813</v>
      </c>
      <c r="R162">
        <v>1</v>
      </c>
      <c r="S162" t="s">
        <v>202</v>
      </c>
      <c r="T162" t="s">
        <v>202</v>
      </c>
      <c r="U162" t="s">
        <v>202</v>
      </c>
      <c r="V162">
        <f t="shared" si="68"/>
        <v>1</v>
      </c>
      <c r="W162">
        <f t="shared" si="69"/>
        <v>0</v>
      </c>
      <c r="X162">
        <f t="shared" si="70"/>
        <v>0</v>
      </c>
      <c r="Y162">
        <f t="shared" si="71"/>
        <v>0</v>
      </c>
      <c r="Z162">
        <f t="shared" si="72"/>
        <v>0</v>
      </c>
      <c r="AA162">
        <f t="shared" si="73"/>
        <v>1</v>
      </c>
      <c r="AB162">
        <f t="shared" si="74"/>
        <v>1</v>
      </c>
      <c r="AC162">
        <f t="shared" si="75"/>
        <v>1</v>
      </c>
      <c r="AD162">
        <f t="shared" si="76"/>
        <v>1</v>
      </c>
      <c r="AE162" s="4" t="s">
        <v>2828</v>
      </c>
      <c r="AF162" s="9" t="s">
        <v>2829</v>
      </c>
      <c r="AG162">
        <v>0</v>
      </c>
      <c r="AH162">
        <v>0</v>
      </c>
      <c r="AI162">
        <v>0</v>
      </c>
      <c r="AJ162">
        <v>1</v>
      </c>
      <c r="AK162" s="9" t="s">
        <v>2840</v>
      </c>
      <c r="AL162">
        <f t="shared" si="63"/>
        <v>0</v>
      </c>
      <c r="AM162">
        <f>IF(AND(INDIRECT(AN162)='Sample Select backend'!$C$2,INDIRECT(AO162)=1,INDIRECT(AP162)='Sample Select backend'!$F$2,INDIRECT(AQ162)=1,INDIRECT(AR162)='Sample Select backend'!$M$2),1,0)</f>
        <v>1</v>
      </c>
      <c r="AN162" t="str">
        <f>_xlfn.CONCAT('Sample Select backend'!$C$4,ROW(AN162))</f>
        <v>AE162</v>
      </c>
      <c r="AO162" s="9" t="str">
        <f>_xlfn.CONCAT('Sample Select backend'!$J$2,ROW(AO162))</f>
        <v>AJ162</v>
      </c>
      <c r="AP162" t="str">
        <f>_xlfn.CONCAT('Sample Select backend'!$F$4,ROW(AP162))</f>
        <v>AF162</v>
      </c>
      <c r="AQ162" t="str">
        <f>_xlfn.CONCAT('Sample Select backend'!$I$10,ROW(AQ162))</f>
        <v>R162</v>
      </c>
      <c r="AR162" t="str">
        <f>_xlfn.CONCAT('Sample Select backend'!$M$4,ROW(AR162))</f>
        <v>AK162</v>
      </c>
      <c r="AS162" t="str">
        <f t="shared" si="64"/>
        <v>Australia</v>
      </c>
      <c r="AT162" s="9" t="str">
        <f t="shared" si="65"/>
        <v>General</v>
      </c>
      <c r="AU162">
        <f t="shared" si="66"/>
        <v>0</v>
      </c>
      <c r="AV162" s="9">
        <v>1</v>
      </c>
    </row>
    <row r="163" spans="1:48" x14ac:dyDescent="0.35">
      <c r="A163" t="s">
        <v>11</v>
      </c>
      <c r="B163">
        <v>1</v>
      </c>
      <c r="C163">
        <v>6</v>
      </c>
      <c r="D163" t="s">
        <v>320</v>
      </c>
      <c r="E163">
        <v>2</v>
      </c>
      <c r="F163">
        <v>2</v>
      </c>
      <c r="G163">
        <v>2</v>
      </c>
      <c r="H163">
        <v>1</v>
      </c>
      <c r="I163">
        <v>2</v>
      </c>
      <c r="J163">
        <v>2</v>
      </c>
      <c r="K163">
        <v>1</v>
      </c>
      <c r="L163">
        <v>1</v>
      </c>
      <c r="M163">
        <v>1</v>
      </c>
      <c r="N163" t="s">
        <v>2610</v>
      </c>
      <c r="O163" t="s">
        <v>2805</v>
      </c>
      <c r="P163" t="s">
        <v>2808</v>
      </c>
      <c r="Q163" t="s">
        <v>2813</v>
      </c>
      <c r="R163">
        <v>1</v>
      </c>
      <c r="S163" t="s">
        <v>202</v>
      </c>
      <c r="T163" t="s">
        <v>202</v>
      </c>
      <c r="U163" t="s">
        <v>202</v>
      </c>
      <c r="V163">
        <f t="shared" si="68"/>
        <v>1</v>
      </c>
      <c r="W163">
        <f t="shared" si="69"/>
        <v>1</v>
      </c>
      <c r="X163">
        <f t="shared" si="70"/>
        <v>1</v>
      </c>
      <c r="Y163">
        <f t="shared" si="71"/>
        <v>1</v>
      </c>
      <c r="Z163">
        <f t="shared" si="72"/>
        <v>1</v>
      </c>
      <c r="AA163">
        <f t="shared" si="73"/>
        <v>1</v>
      </c>
      <c r="AB163">
        <f t="shared" si="74"/>
        <v>1</v>
      </c>
      <c r="AC163">
        <f t="shared" si="75"/>
        <v>1</v>
      </c>
      <c r="AD163">
        <f t="shared" si="76"/>
        <v>1</v>
      </c>
      <c r="AE163" s="4" t="s">
        <v>2828</v>
      </c>
      <c r="AF163" s="9" t="s">
        <v>2829</v>
      </c>
      <c r="AG163">
        <v>0</v>
      </c>
      <c r="AH163">
        <v>0</v>
      </c>
      <c r="AI163">
        <v>0</v>
      </c>
      <c r="AJ163">
        <v>1</v>
      </c>
      <c r="AK163" s="9" t="s">
        <v>2840</v>
      </c>
      <c r="AL163">
        <f t="shared" si="63"/>
        <v>0</v>
      </c>
      <c r="AM163">
        <f>IF(AND(INDIRECT(AN163)='Sample Select backend'!$C$2,INDIRECT(AO163)=1,INDIRECT(AP163)='Sample Select backend'!$F$2,INDIRECT(AQ163)=1,INDIRECT(AR163)='Sample Select backend'!$M$2),1,0)</f>
        <v>1</v>
      </c>
      <c r="AN163" t="str">
        <f>_xlfn.CONCAT('Sample Select backend'!$C$4,ROW(AN163))</f>
        <v>AE163</v>
      </c>
      <c r="AO163" s="9" t="str">
        <f>_xlfn.CONCAT('Sample Select backend'!$J$2,ROW(AO163))</f>
        <v>AJ163</v>
      </c>
      <c r="AP163" t="str">
        <f>_xlfn.CONCAT('Sample Select backend'!$F$4,ROW(AP163))</f>
        <v>AF163</v>
      </c>
      <c r="AQ163" t="str">
        <f>_xlfn.CONCAT('Sample Select backend'!$I$10,ROW(AQ163))</f>
        <v>R163</v>
      </c>
      <c r="AR163" t="str">
        <f>_xlfn.CONCAT('Sample Select backend'!$M$4,ROW(AR163))</f>
        <v>AK163</v>
      </c>
      <c r="AS163" t="str">
        <f t="shared" si="64"/>
        <v>Australia</v>
      </c>
      <c r="AT163" s="9">
        <f t="shared" si="65"/>
        <v>6</v>
      </c>
      <c r="AU163">
        <f t="shared" si="66"/>
        <v>0</v>
      </c>
      <c r="AV163" s="9">
        <v>1</v>
      </c>
    </row>
    <row r="164" spans="1:48" x14ac:dyDescent="0.35">
      <c r="A164" t="s">
        <v>11</v>
      </c>
      <c r="B164">
        <v>9</v>
      </c>
      <c r="C164">
        <v>34</v>
      </c>
      <c r="D164" t="s">
        <v>310</v>
      </c>
      <c r="E164">
        <v>1</v>
      </c>
      <c r="F164">
        <v>1</v>
      </c>
      <c r="G164">
        <v>1</v>
      </c>
      <c r="H164">
        <v>-1</v>
      </c>
      <c r="I164">
        <v>2</v>
      </c>
      <c r="J164">
        <v>2</v>
      </c>
      <c r="K164">
        <v>1</v>
      </c>
      <c r="L164">
        <v>-2</v>
      </c>
      <c r="M164">
        <v>1</v>
      </c>
      <c r="N164" t="s">
        <v>2610</v>
      </c>
      <c r="O164" t="s">
        <v>2805</v>
      </c>
      <c r="P164" t="s">
        <v>2808</v>
      </c>
      <c r="Q164" t="s">
        <v>2813</v>
      </c>
      <c r="R164">
        <v>1</v>
      </c>
      <c r="S164" t="s">
        <v>202</v>
      </c>
      <c r="T164" t="s">
        <v>202</v>
      </c>
      <c r="U164" t="s">
        <v>202</v>
      </c>
      <c r="V164">
        <f t="shared" si="68"/>
        <v>1</v>
      </c>
      <c r="W164">
        <f t="shared" si="69"/>
        <v>1</v>
      </c>
      <c r="X164">
        <f t="shared" si="70"/>
        <v>1</v>
      </c>
      <c r="Y164">
        <f t="shared" si="71"/>
        <v>0</v>
      </c>
      <c r="Z164">
        <f t="shared" si="72"/>
        <v>1</v>
      </c>
      <c r="AA164">
        <f t="shared" si="73"/>
        <v>1</v>
      </c>
      <c r="AB164">
        <f t="shared" si="74"/>
        <v>1</v>
      </c>
      <c r="AC164">
        <f t="shared" si="75"/>
        <v>0</v>
      </c>
      <c r="AD164">
        <f t="shared" si="76"/>
        <v>1</v>
      </c>
      <c r="AE164" s="4" t="s">
        <v>2828</v>
      </c>
      <c r="AF164" s="9" t="s">
        <v>2829</v>
      </c>
      <c r="AG164">
        <v>0</v>
      </c>
      <c r="AH164">
        <v>0</v>
      </c>
      <c r="AI164">
        <v>0</v>
      </c>
      <c r="AJ164">
        <v>1</v>
      </c>
      <c r="AK164" s="9" t="s">
        <v>2840</v>
      </c>
      <c r="AL164">
        <f t="shared" si="63"/>
        <v>0</v>
      </c>
      <c r="AM164">
        <f>IF(AND(INDIRECT(AN164)='Sample Select backend'!$C$2,INDIRECT(AO164)=1,INDIRECT(AP164)='Sample Select backend'!$F$2,INDIRECT(AQ164)=1,INDIRECT(AR164)='Sample Select backend'!$M$2),1,0)</f>
        <v>1</v>
      </c>
      <c r="AN164" t="str">
        <f>_xlfn.CONCAT('Sample Select backend'!$C$4,ROW(AN164))</f>
        <v>AE164</v>
      </c>
      <c r="AO164" s="9" t="str">
        <f>_xlfn.CONCAT('Sample Select backend'!$J$2,ROW(AO164))</f>
        <v>AJ164</v>
      </c>
      <c r="AP164" t="str">
        <f>_xlfn.CONCAT('Sample Select backend'!$F$4,ROW(AP164))</f>
        <v>AF164</v>
      </c>
      <c r="AQ164" t="str">
        <f>_xlfn.CONCAT('Sample Select backend'!$I$10,ROW(AQ164))</f>
        <v>R164</v>
      </c>
      <c r="AR164" t="str">
        <f>_xlfn.CONCAT('Sample Select backend'!$M$4,ROW(AR164))</f>
        <v>AK164</v>
      </c>
      <c r="AS164" t="str">
        <f t="shared" si="64"/>
        <v>Australia</v>
      </c>
      <c r="AT164" s="9">
        <f t="shared" si="65"/>
        <v>34</v>
      </c>
      <c r="AU164">
        <f t="shared" si="66"/>
        <v>0</v>
      </c>
      <c r="AV164" s="9">
        <v>1</v>
      </c>
    </row>
    <row r="165" spans="1:48" x14ac:dyDescent="0.35">
      <c r="A165" t="s">
        <v>11</v>
      </c>
      <c r="B165">
        <v>1</v>
      </c>
      <c r="C165">
        <v>3</v>
      </c>
      <c r="D165" t="s">
        <v>327</v>
      </c>
      <c r="E165">
        <v>-2</v>
      </c>
      <c r="F165">
        <v>-2</v>
      </c>
      <c r="G165">
        <v>-2</v>
      </c>
      <c r="H165">
        <v>-1</v>
      </c>
      <c r="I165">
        <v>2</v>
      </c>
      <c r="J165">
        <v>-2</v>
      </c>
      <c r="K165">
        <v>1</v>
      </c>
      <c r="L165">
        <v>-2</v>
      </c>
      <c r="M165">
        <v>1</v>
      </c>
      <c r="N165" t="s">
        <v>2610</v>
      </c>
      <c r="O165" t="s">
        <v>2805</v>
      </c>
      <c r="P165" t="s">
        <v>2808</v>
      </c>
      <c r="Q165" t="s">
        <v>2813</v>
      </c>
      <c r="R165">
        <v>1</v>
      </c>
      <c r="S165" t="s">
        <v>202</v>
      </c>
      <c r="T165" t="s">
        <v>202</v>
      </c>
      <c r="U165" t="s">
        <v>202</v>
      </c>
      <c r="V165">
        <f t="shared" si="68"/>
        <v>0</v>
      </c>
      <c r="W165">
        <f t="shared" si="69"/>
        <v>0</v>
      </c>
      <c r="X165">
        <f t="shared" si="70"/>
        <v>0</v>
      </c>
      <c r="Y165">
        <f t="shared" si="71"/>
        <v>0</v>
      </c>
      <c r="Z165">
        <f t="shared" si="72"/>
        <v>1</v>
      </c>
      <c r="AA165">
        <f t="shared" si="73"/>
        <v>0</v>
      </c>
      <c r="AB165">
        <f t="shared" si="74"/>
        <v>1</v>
      </c>
      <c r="AC165">
        <f t="shared" si="75"/>
        <v>0</v>
      </c>
      <c r="AD165">
        <f t="shared" si="76"/>
        <v>1</v>
      </c>
      <c r="AE165" s="4" t="s">
        <v>2828</v>
      </c>
      <c r="AF165" s="9" t="s">
        <v>2829</v>
      </c>
      <c r="AG165">
        <v>0</v>
      </c>
      <c r="AH165">
        <v>0</v>
      </c>
      <c r="AI165">
        <v>0</v>
      </c>
      <c r="AJ165">
        <v>1</v>
      </c>
      <c r="AK165" s="9" t="s">
        <v>2840</v>
      </c>
      <c r="AL165">
        <f t="shared" si="63"/>
        <v>0</v>
      </c>
      <c r="AM165">
        <f>IF(AND(INDIRECT(AN165)='Sample Select backend'!$C$2,INDIRECT(AO165)=1,INDIRECT(AP165)='Sample Select backend'!$F$2,INDIRECT(AQ165)=1,INDIRECT(AR165)='Sample Select backend'!$M$2),1,0)</f>
        <v>1</v>
      </c>
      <c r="AN165" t="str">
        <f>_xlfn.CONCAT('Sample Select backend'!$C$4,ROW(AN165))</f>
        <v>AE165</v>
      </c>
      <c r="AO165" s="9" t="str">
        <f>_xlfn.CONCAT('Sample Select backend'!$J$2,ROW(AO165))</f>
        <v>AJ165</v>
      </c>
      <c r="AP165" t="str">
        <f>_xlfn.CONCAT('Sample Select backend'!$F$4,ROW(AP165))</f>
        <v>AF165</v>
      </c>
      <c r="AQ165" t="str">
        <f>_xlfn.CONCAT('Sample Select backend'!$I$10,ROW(AQ165))</f>
        <v>R165</v>
      </c>
      <c r="AR165" t="str">
        <f>_xlfn.CONCAT('Sample Select backend'!$M$4,ROW(AR165))</f>
        <v>AK165</v>
      </c>
      <c r="AS165" t="str">
        <f t="shared" si="64"/>
        <v>Australia</v>
      </c>
      <c r="AT165" s="9">
        <f t="shared" si="65"/>
        <v>3</v>
      </c>
      <c r="AU165">
        <f t="shared" si="66"/>
        <v>0</v>
      </c>
      <c r="AV165" s="9">
        <v>1</v>
      </c>
    </row>
    <row r="166" spans="1:48" x14ac:dyDescent="0.35">
      <c r="A166" s="24" t="s">
        <v>11</v>
      </c>
      <c r="B166" s="24">
        <v>6</v>
      </c>
      <c r="C166" s="24" t="s">
        <v>201</v>
      </c>
      <c r="D166" s="24" t="s">
        <v>3095</v>
      </c>
      <c r="E166" s="24"/>
      <c r="O166" t="s">
        <v>2805</v>
      </c>
      <c r="P166" t="s">
        <v>2808</v>
      </c>
      <c r="Q166" t="s">
        <v>2813</v>
      </c>
      <c r="R166">
        <v>1</v>
      </c>
      <c r="S166" t="s">
        <v>202</v>
      </c>
      <c r="T166" t="s">
        <v>202</v>
      </c>
      <c r="U166" t="s">
        <v>202</v>
      </c>
      <c r="V166">
        <v>-1</v>
      </c>
      <c r="W166">
        <v>-1</v>
      </c>
      <c r="X166">
        <v>-1</v>
      </c>
      <c r="Y166">
        <v>-1</v>
      </c>
      <c r="Z166">
        <v>-1</v>
      </c>
      <c r="AA166">
        <v>-1</v>
      </c>
      <c r="AB166">
        <v>-1</v>
      </c>
      <c r="AC166">
        <v>-1</v>
      </c>
      <c r="AD166">
        <v>-1</v>
      </c>
      <c r="AE166" s="4" t="s">
        <v>2828</v>
      </c>
      <c r="AF166" s="9" t="s">
        <v>2829</v>
      </c>
      <c r="AG166">
        <v>0</v>
      </c>
      <c r="AH166">
        <v>0</v>
      </c>
      <c r="AI166">
        <v>0</v>
      </c>
      <c r="AJ166">
        <v>1</v>
      </c>
      <c r="AK166" s="9" t="s">
        <v>2840</v>
      </c>
      <c r="AL166">
        <f t="shared" si="63"/>
        <v>0</v>
      </c>
      <c r="AM166">
        <f>IF(AND(INDIRECT(AN166)='Sample Select backend'!$C$2,INDIRECT(AO166)=1,INDIRECT(AP166)='Sample Select backend'!$F$2,INDIRECT(AQ166)=1,INDIRECT(AR166)='Sample Select backend'!$M$2),1,0)</f>
        <v>1</v>
      </c>
      <c r="AN166" t="str">
        <f>_xlfn.CONCAT('Sample Select backend'!$C$4,ROW(AN166))</f>
        <v>AE166</v>
      </c>
      <c r="AO166" s="9" t="str">
        <f>_xlfn.CONCAT('Sample Select backend'!$J$2,ROW(AO166))</f>
        <v>AJ166</v>
      </c>
      <c r="AP166" t="str">
        <f>_xlfn.CONCAT('Sample Select backend'!$F$4,ROW(AP166))</f>
        <v>AF166</v>
      </c>
      <c r="AQ166" t="str">
        <f>_xlfn.CONCAT('Sample Select backend'!$I$10,ROW(AQ166))</f>
        <v>R166</v>
      </c>
      <c r="AR166" t="str">
        <f>_xlfn.CONCAT('Sample Select backend'!$M$4,ROW(AR166))</f>
        <v>AK166</v>
      </c>
      <c r="AS166" t="str">
        <f t="shared" si="64"/>
        <v>Australia</v>
      </c>
      <c r="AT166" s="9" t="str">
        <f t="shared" si="65"/>
        <v>Other</v>
      </c>
      <c r="AU166">
        <f t="shared" si="66"/>
        <v>0</v>
      </c>
      <c r="AV166" s="9">
        <v>0</v>
      </c>
    </row>
    <row r="167" spans="1:48" x14ac:dyDescent="0.35">
      <c r="A167" s="24" t="s">
        <v>11</v>
      </c>
      <c r="B167" s="24">
        <v>6</v>
      </c>
      <c r="C167" s="24" t="s">
        <v>201</v>
      </c>
      <c r="D167" s="24" t="s">
        <v>3096</v>
      </c>
      <c r="E167" s="24"/>
      <c r="O167" t="s">
        <v>2805</v>
      </c>
      <c r="P167" t="s">
        <v>2808</v>
      </c>
      <c r="Q167" t="s">
        <v>2813</v>
      </c>
      <c r="R167">
        <v>1</v>
      </c>
      <c r="S167" t="s">
        <v>202</v>
      </c>
      <c r="T167" t="s">
        <v>202</v>
      </c>
      <c r="U167" t="s">
        <v>202</v>
      </c>
      <c r="V167">
        <v>-1</v>
      </c>
      <c r="W167">
        <v>-1</v>
      </c>
      <c r="X167">
        <v>-1</v>
      </c>
      <c r="Y167">
        <v>-1</v>
      </c>
      <c r="Z167">
        <v>-1</v>
      </c>
      <c r="AA167">
        <v>-1</v>
      </c>
      <c r="AB167">
        <v>-1</v>
      </c>
      <c r="AC167">
        <v>-1</v>
      </c>
      <c r="AD167">
        <v>-1</v>
      </c>
      <c r="AE167" s="4" t="s">
        <v>2828</v>
      </c>
      <c r="AF167" s="9" t="s">
        <v>2829</v>
      </c>
      <c r="AG167">
        <v>0</v>
      </c>
      <c r="AH167">
        <v>0</v>
      </c>
      <c r="AI167">
        <v>0</v>
      </c>
      <c r="AJ167">
        <v>1</v>
      </c>
      <c r="AK167" s="9" t="s">
        <v>2840</v>
      </c>
      <c r="AL167">
        <f t="shared" si="63"/>
        <v>0</v>
      </c>
      <c r="AM167">
        <f>IF(AND(INDIRECT(AN167)='Sample Select backend'!$C$2,INDIRECT(AO167)=1,INDIRECT(AP167)='Sample Select backend'!$F$2,INDIRECT(AQ167)=1,INDIRECT(AR167)='Sample Select backend'!$M$2),1,0)</f>
        <v>1</v>
      </c>
      <c r="AN167" t="str">
        <f>_xlfn.CONCAT('Sample Select backend'!$C$4,ROW(AN167))</f>
        <v>AE167</v>
      </c>
      <c r="AO167" s="9" t="str">
        <f>_xlfn.CONCAT('Sample Select backend'!$J$2,ROW(AO167))</f>
        <v>AJ167</v>
      </c>
      <c r="AP167" t="str">
        <f>_xlfn.CONCAT('Sample Select backend'!$F$4,ROW(AP167))</f>
        <v>AF167</v>
      </c>
      <c r="AQ167" t="str">
        <f>_xlfn.CONCAT('Sample Select backend'!$I$10,ROW(AQ167))</f>
        <v>R167</v>
      </c>
      <c r="AR167" t="str">
        <f>_xlfn.CONCAT('Sample Select backend'!$M$4,ROW(AR167))</f>
        <v>AK167</v>
      </c>
      <c r="AS167" t="str">
        <f t="shared" si="64"/>
        <v>Australia</v>
      </c>
      <c r="AT167" s="9" t="str">
        <f t="shared" si="65"/>
        <v>Other</v>
      </c>
      <c r="AU167">
        <f t="shared" si="66"/>
        <v>0</v>
      </c>
      <c r="AV167" s="9">
        <v>0</v>
      </c>
    </row>
    <row r="168" spans="1:48" x14ac:dyDescent="0.35">
      <c r="A168" s="24" t="s">
        <v>11</v>
      </c>
      <c r="B168" s="24">
        <v>6</v>
      </c>
      <c r="C168" s="24" t="s">
        <v>201</v>
      </c>
      <c r="D168" s="24" t="s">
        <v>3097</v>
      </c>
      <c r="E168" s="24"/>
      <c r="O168" t="s">
        <v>2805</v>
      </c>
      <c r="P168" t="s">
        <v>2808</v>
      </c>
      <c r="Q168" t="s">
        <v>2813</v>
      </c>
      <c r="R168">
        <v>1</v>
      </c>
      <c r="S168" t="s">
        <v>202</v>
      </c>
      <c r="T168" t="s">
        <v>202</v>
      </c>
      <c r="U168" t="s">
        <v>202</v>
      </c>
      <c r="V168">
        <v>-1</v>
      </c>
      <c r="W168">
        <v>-1</v>
      </c>
      <c r="X168">
        <v>-1</v>
      </c>
      <c r="Y168">
        <v>-1</v>
      </c>
      <c r="Z168">
        <v>-1</v>
      </c>
      <c r="AA168">
        <v>-1</v>
      </c>
      <c r="AB168">
        <v>-1</v>
      </c>
      <c r="AC168">
        <v>-1</v>
      </c>
      <c r="AD168">
        <v>-1</v>
      </c>
      <c r="AE168" s="4" t="s">
        <v>2828</v>
      </c>
      <c r="AF168" s="9" t="s">
        <v>2829</v>
      </c>
      <c r="AG168">
        <v>0</v>
      </c>
      <c r="AH168">
        <v>0</v>
      </c>
      <c r="AI168">
        <v>0</v>
      </c>
      <c r="AJ168">
        <v>1</v>
      </c>
      <c r="AK168" s="9" t="s">
        <v>2840</v>
      </c>
      <c r="AL168">
        <f t="shared" si="63"/>
        <v>0</v>
      </c>
      <c r="AM168">
        <f>IF(AND(INDIRECT(AN168)='Sample Select backend'!$C$2,INDIRECT(AO168)=1,INDIRECT(AP168)='Sample Select backend'!$F$2,INDIRECT(AQ168)=1,INDIRECT(AR168)='Sample Select backend'!$M$2),1,0)</f>
        <v>1</v>
      </c>
      <c r="AN168" t="str">
        <f>_xlfn.CONCAT('Sample Select backend'!$C$4,ROW(AN168))</f>
        <v>AE168</v>
      </c>
      <c r="AO168" s="9" t="str">
        <f>_xlfn.CONCAT('Sample Select backend'!$J$2,ROW(AO168))</f>
        <v>AJ168</v>
      </c>
      <c r="AP168" t="str">
        <f>_xlfn.CONCAT('Sample Select backend'!$F$4,ROW(AP168))</f>
        <v>AF168</v>
      </c>
      <c r="AQ168" t="str">
        <f>_xlfn.CONCAT('Sample Select backend'!$I$10,ROW(AQ168))</f>
        <v>R168</v>
      </c>
      <c r="AR168" t="str">
        <f>_xlfn.CONCAT('Sample Select backend'!$M$4,ROW(AR168))</f>
        <v>AK168</v>
      </c>
      <c r="AS168" t="str">
        <f t="shared" si="64"/>
        <v>Australia</v>
      </c>
      <c r="AT168" s="9" t="str">
        <f t="shared" si="65"/>
        <v>Other</v>
      </c>
      <c r="AU168">
        <f t="shared" si="66"/>
        <v>0</v>
      </c>
      <c r="AV168" s="9">
        <v>0</v>
      </c>
    </row>
    <row r="169" spans="1:48" x14ac:dyDescent="0.35">
      <c r="A169" s="24" t="s">
        <v>11</v>
      </c>
      <c r="B169" s="24">
        <v>6</v>
      </c>
      <c r="C169" s="24" t="s">
        <v>201</v>
      </c>
      <c r="D169" s="24" t="s">
        <v>3098</v>
      </c>
      <c r="E169" s="24"/>
      <c r="O169" t="s">
        <v>2805</v>
      </c>
      <c r="P169" t="s">
        <v>2808</v>
      </c>
      <c r="Q169" t="s">
        <v>2813</v>
      </c>
      <c r="R169">
        <v>1</v>
      </c>
      <c r="S169" t="s">
        <v>202</v>
      </c>
      <c r="T169" t="s">
        <v>202</v>
      </c>
      <c r="U169" t="s">
        <v>202</v>
      </c>
      <c r="V169">
        <v>-1</v>
      </c>
      <c r="W169">
        <v>-1</v>
      </c>
      <c r="X169">
        <v>-1</v>
      </c>
      <c r="Y169">
        <v>-1</v>
      </c>
      <c r="Z169">
        <v>-1</v>
      </c>
      <c r="AA169">
        <v>-1</v>
      </c>
      <c r="AB169">
        <v>-1</v>
      </c>
      <c r="AC169">
        <v>-1</v>
      </c>
      <c r="AD169">
        <v>-1</v>
      </c>
      <c r="AE169" s="4" t="s">
        <v>2828</v>
      </c>
      <c r="AF169" s="9" t="s">
        <v>2829</v>
      </c>
      <c r="AG169">
        <v>0</v>
      </c>
      <c r="AH169">
        <v>0</v>
      </c>
      <c r="AI169">
        <v>0</v>
      </c>
      <c r="AJ169">
        <v>1</v>
      </c>
      <c r="AK169" s="9" t="s">
        <v>2840</v>
      </c>
      <c r="AL169">
        <f t="shared" si="63"/>
        <v>0</v>
      </c>
      <c r="AM169">
        <f>IF(AND(INDIRECT(AN169)='Sample Select backend'!$C$2,INDIRECT(AO169)=1,INDIRECT(AP169)='Sample Select backend'!$F$2,INDIRECT(AQ169)=1,INDIRECT(AR169)='Sample Select backend'!$M$2),1,0)</f>
        <v>1</v>
      </c>
      <c r="AN169" t="str">
        <f>_xlfn.CONCAT('Sample Select backend'!$C$4,ROW(AN169))</f>
        <v>AE169</v>
      </c>
      <c r="AO169" s="9" t="str">
        <f>_xlfn.CONCAT('Sample Select backend'!$J$2,ROW(AO169))</f>
        <v>AJ169</v>
      </c>
      <c r="AP169" t="str">
        <f>_xlfn.CONCAT('Sample Select backend'!$F$4,ROW(AP169))</f>
        <v>AF169</v>
      </c>
      <c r="AQ169" t="str">
        <f>_xlfn.CONCAT('Sample Select backend'!$I$10,ROW(AQ169))</f>
        <v>R169</v>
      </c>
      <c r="AR169" t="str">
        <f>_xlfn.CONCAT('Sample Select backend'!$M$4,ROW(AR169))</f>
        <v>AK169</v>
      </c>
      <c r="AS169" t="str">
        <f t="shared" si="64"/>
        <v>Australia</v>
      </c>
      <c r="AT169" s="9" t="str">
        <f t="shared" si="65"/>
        <v>Other</v>
      </c>
      <c r="AU169">
        <f t="shared" si="66"/>
        <v>0</v>
      </c>
      <c r="AV169" s="9">
        <v>0</v>
      </c>
    </row>
    <row r="170" spans="1:48" x14ac:dyDescent="0.35">
      <c r="A170" s="24" t="s">
        <v>11</v>
      </c>
      <c r="B170" s="24">
        <v>6</v>
      </c>
      <c r="C170" s="24" t="s">
        <v>201</v>
      </c>
      <c r="D170" s="24" t="s">
        <v>3099</v>
      </c>
      <c r="E170" s="24"/>
      <c r="O170" t="s">
        <v>2805</v>
      </c>
      <c r="P170" t="s">
        <v>2808</v>
      </c>
      <c r="Q170" t="s">
        <v>2813</v>
      </c>
      <c r="R170">
        <v>1</v>
      </c>
      <c r="S170" t="s">
        <v>202</v>
      </c>
      <c r="T170" t="s">
        <v>202</v>
      </c>
      <c r="U170" t="s">
        <v>202</v>
      </c>
      <c r="V170">
        <v>-1</v>
      </c>
      <c r="W170">
        <v>-1</v>
      </c>
      <c r="X170">
        <v>-1</v>
      </c>
      <c r="Y170">
        <v>-1</v>
      </c>
      <c r="Z170">
        <v>-1</v>
      </c>
      <c r="AA170">
        <v>-1</v>
      </c>
      <c r="AB170">
        <v>-1</v>
      </c>
      <c r="AC170">
        <v>-1</v>
      </c>
      <c r="AD170">
        <v>-1</v>
      </c>
      <c r="AE170" s="4" t="s">
        <v>2828</v>
      </c>
      <c r="AF170" s="9" t="s">
        <v>2829</v>
      </c>
      <c r="AG170">
        <v>0</v>
      </c>
      <c r="AH170">
        <v>0</v>
      </c>
      <c r="AI170">
        <v>0</v>
      </c>
      <c r="AJ170">
        <v>1</v>
      </c>
      <c r="AK170" s="9" t="s">
        <v>2840</v>
      </c>
      <c r="AL170">
        <f t="shared" si="63"/>
        <v>0</v>
      </c>
      <c r="AM170">
        <f>IF(AND(INDIRECT(AN170)='Sample Select backend'!$C$2,INDIRECT(AO170)=1,INDIRECT(AP170)='Sample Select backend'!$F$2,INDIRECT(AQ170)=1,INDIRECT(AR170)='Sample Select backend'!$M$2),1,0)</f>
        <v>1</v>
      </c>
      <c r="AN170" t="str">
        <f>_xlfn.CONCAT('Sample Select backend'!$C$4,ROW(AN170))</f>
        <v>AE170</v>
      </c>
      <c r="AO170" s="9" t="str">
        <f>_xlfn.CONCAT('Sample Select backend'!$J$2,ROW(AO170))</f>
        <v>AJ170</v>
      </c>
      <c r="AP170" t="str">
        <f>_xlfn.CONCAT('Sample Select backend'!$F$4,ROW(AP170))</f>
        <v>AF170</v>
      </c>
      <c r="AQ170" t="str">
        <f>_xlfn.CONCAT('Sample Select backend'!$I$10,ROW(AQ170))</f>
        <v>R170</v>
      </c>
      <c r="AR170" t="str">
        <f>_xlfn.CONCAT('Sample Select backend'!$M$4,ROW(AR170))</f>
        <v>AK170</v>
      </c>
      <c r="AS170" t="str">
        <f t="shared" si="64"/>
        <v>Australia</v>
      </c>
      <c r="AT170" s="9" t="str">
        <f t="shared" si="65"/>
        <v>Other</v>
      </c>
      <c r="AU170">
        <f t="shared" si="66"/>
        <v>0</v>
      </c>
      <c r="AV170" s="9">
        <v>0</v>
      </c>
    </row>
    <row r="171" spans="1:48" x14ac:dyDescent="0.35">
      <c r="A171" s="24" t="s">
        <v>11</v>
      </c>
      <c r="B171" s="24">
        <v>3</v>
      </c>
      <c r="C171" s="24">
        <v>19</v>
      </c>
      <c r="D171" s="24" t="s">
        <v>3100</v>
      </c>
      <c r="E171" s="24"/>
      <c r="O171" t="s">
        <v>2805</v>
      </c>
      <c r="P171" t="s">
        <v>2808</v>
      </c>
      <c r="Q171" t="s">
        <v>2813</v>
      </c>
      <c r="R171">
        <v>1</v>
      </c>
      <c r="S171" t="s">
        <v>202</v>
      </c>
      <c r="T171" t="s">
        <v>202</v>
      </c>
      <c r="U171" t="s">
        <v>202</v>
      </c>
      <c r="V171">
        <v>-1</v>
      </c>
      <c r="W171">
        <v>-1</v>
      </c>
      <c r="X171">
        <v>-1</v>
      </c>
      <c r="Y171">
        <v>-1</v>
      </c>
      <c r="Z171">
        <v>-1</v>
      </c>
      <c r="AA171">
        <v>-1</v>
      </c>
      <c r="AB171">
        <v>-1</v>
      </c>
      <c r="AC171">
        <v>-1</v>
      </c>
      <c r="AD171">
        <v>-1</v>
      </c>
      <c r="AE171" s="4" t="s">
        <v>2828</v>
      </c>
      <c r="AF171" s="9" t="s">
        <v>2829</v>
      </c>
      <c r="AG171">
        <v>0</v>
      </c>
      <c r="AH171">
        <v>0</v>
      </c>
      <c r="AI171">
        <v>0</v>
      </c>
      <c r="AJ171">
        <v>1</v>
      </c>
      <c r="AK171" s="9" t="s">
        <v>2840</v>
      </c>
      <c r="AL171">
        <f t="shared" si="63"/>
        <v>0</v>
      </c>
      <c r="AM171">
        <f>IF(AND(INDIRECT(AN171)='Sample Select backend'!$C$2,INDIRECT(AO171)=1,INDIRECT(AP171)='Sample Select backend'!$F$2,INDIRECT(AQ171)=1,INDIRECT(AR171)='Sample Select backend'!$M$2),1,0)</f>
        <v>1</v>
      </c>
      <c r="AN171" t="str">
        <f>_xlfn.CONCAT('Sample Select backend'!$C$4,ROW(AN171))</f>
        <v>AE171</v>
      </c>
      <c r="AO171" s="9" t="str">
        <f>_xlfn.CONCAT('Sample Select backend'!$J$2,ROW(AO171))</f>
        <v>AJ171</v>
      </c>
      <c r="AP171" t="str">
        <f>_xlfn.CONCAT('Sample Select backend'!$F$4,ROW(AP171))</f>
        <v>AF171</v>
      </c>
      <c r="AQ171" t="str">
        <f>_xlfn.CONCAT('Sample Select backend'!$I$10,ROW(AQ171))</f>
        <v>R171</v>
      </c>
      <c r="AR171" t="str">
        <f>_xlfn.CONCAT('Sample Select backend'!$M$4,ROW(AR171))</f>
        <v>AK171</v>
      </c>
      <c r="AS171" t="str">
        <f t="shared" si="64"/>
        <v>Australia</v>
      </c>
      <c r="AT171" s="9">
        <f t="shared" si="65"/>
        <v>19</v>
      </c>
      <c r="AU171">
        <f t="shared" si="66"/>
        <v>0</v>
      </c>
      <c r="AV171" s="9">
        <v>0</v>
      </c>
    </row>
    <row r="172" spans="1:48" x14ac:dyDescent="0.35">
      <c r="A172" s="24" t="s">
        <v>11</v>
      </c>
      <c r="B172" s="24">
        <v>6</v>
      </c>
      <c r="C172" s="24">
        <v>27</v>
      </c>
      <c r="D172" s="24" t="s">
        <v>3101</v>
      </c>
      <c r="E172" s="24"/>
      <c r="O172" t="s">
        <v>2805</v>
      </c>
      <c r="P172" t="s">
        <v>2808</v>
      </c>
      <c r="Q172" t="s">
        <v>2813</v>
      </c>
      <c r="R172">
        <v>1</v>
      </c>
      <c r="S172" t="s">
        <v>202</v>
      </c>
      <c r="T172" t="s">
        <v>202</v>
      </c>
      <c r="U172" t="s">
        <v>202</v>
      </c>
      <c r="V172">
        <v>-1</v>
      </c>
      <c r="W172">
        <v>-1</v>
      </c>
      <c r="X172">
        <v>-1</v>
      </c>
      <c r="Y172">
        <v>-1</v>
      </c>
      <c r="Z172">
        <v>-1</v>
      </c>
      <c r="AA172">
        <v>-1</v>
      </c>
      <c r="AB172">
        <v>-1</v>
      </c>
      <c r="AC172">
        <v>-1</v>
      </c>
      <c r="AD172">
        <v>-1</v>
      </c>
      <c r="AE172" s="4" t="s">
        <v>2828</v>
      </c>
      <c r="AF172" s="9" t="s">
        <v>2829</v>
      </c>
      <c r="AG172">
        <v>0</v>
      </c>
      <c r="AH172">
        <v>0</v>
      </c>
      <c r="AI172">
        <v>0</v>
      </c>
      <c r="AJ172">
        <v>1</v>
      </c>
      <c r="AK172" s="9" t="s">
        <v>2840</v>
      </c>
      <c r="AL172">
        <f t="shared" si="63"/>
        <v>0</v>
      </c>
      <c r="AM172">
        <f>IF(AND(INDIRECT(AN172)='Sample Select backend'!$C$2,INDIRECT(AO172)=1,INDIRECT(AP172)='Sample Select backend'!$F$2,INDIRECT(AQ172)=1,INDIRECT(AR172)='Sample Select backend'!$M$2),1,0)</f>
        <v>1</v>
      </c>
      <c r="AN172" t="str">
        <f>_xlfn.CONCAT('Sample Select backend'!$C$4,ROW(AN172))</f>
        <v>AE172</v>
      </c>
      <c r="AO172" s="9" t="str">
        <f>_xlfn.CONCAT('Sample Select backend'!$J$2,ROW(AO172))</f>
        <v>AJ172</v>
      </c>
      <c r="AP172" t="str">
        <f>_xlfn.CONCAT('Sample Select backend'!$F$4,ROW(AP172))</f>
        <v>AF172</v>
      </c>
      <c r="AQ172" t="str">
        <f>_xlfn.CONCAT('Sample Select backend'!$I$10,ROW(AQ172))</f>
        <v>R172</v>
      </c>
      <c r="AR172" t="str">
        <f>_xlfn.CONCAT('Sample Select backend'!$M$4,ROW(AR172))</f>
        <v>AK172</v>
      </c>
      <c r="AS172" t="str">
        <f t="shared" si="64"/>
        <v>Australia</v>
      </c>
      <c r="AT172" s="9">
        <f t="shared" si="65"/>
        <v>27</v>
      </c>
      <c r="AU172">
        <f t="shared" si="66"/>
        <v>0</v>
      </c>
      <c r="AV172" s="9">
        <v>0</v>
      </c>
    </row>
    <row r="173" spans="1:48" x14ac:dyDescent="0.35">
      <c r="A173" s="24" t="s">
        <v>11</v>
      </c>
      <c r="B173" s="24">
        <v>6</v>
      </c>
      <c r="C173" s="24">
        <v>25</v>
      </c>
      <c r="D173" s="24" t="s">
        <v>3102</v>
      </c>
      <c r="E173" s="24"/>
      <c r="O173" t="s">
        <v>2805</v>
      </c>
      <c r="P173" t="s">
        <v>2808</v>
      </c>
      <c r="Q173" t="s">
        <v>2813</v>
      </c>
      <c r="R173">
        <v>1</v>
      </c>
      <c r="S173" t="s">
        <v>202</v>
      </c>
      <c r="T173" t="s">
        <v>202</v>
      </c>
      <c r="U173" t="s">
        <v>202</v>
      </c>
      <c r="V173">
        <v>-1</v>
      </c>
      <c r="W173">
        <v>-1</v>
      </c>
      <c r="X173">
        <v>-1</v>
      </c>
      <c r="Y173">
        <v>-1</v>
      </c>
      <c r="Z173">
        <v>-1</v>
      </c>
      <c r="AA173">
        <v>-1</v>
      </c>
      <c r="AB173">
        <v>-1</v>
      </c>
      <c r="AC173">
        <v>-1</v>
      </c>
      <c r="AD173">
        <v>-1</v>
      </c>
      <c r="AE173" s="4" t="s">
        <v>2828</v>
      </c>
      <c r="AF173" s="9" t="s">
        <v>2829</v>
      </c>
      <c r="AG173">
        <v>0</v>
      </c>
      <c r="AH173">
        <v>0</v>
      </c>
      <c r="AI173">
        <v>0</v>
      </c>
      <c r="AJ173">
        <v>1</v>
      </c>
      <c r="AK173" s="9" t="s">
        <v>2840</v>
      </c>
      <c r="AL173">
        <f t="shared" si="63"/>
        <v>0</v>
      </c>
      <c r="AM173">
        <f>IF(AND(INDIRECT(AN173)='Sample Select backend'!$C$2,INDIRECT(AO173)=1,INDIRECT(AP173)='Sample Select backend'!$F$2,INDIRECT(AQ173)=1,INDIRECT(AR173)='Sample Select backend'!$M$2),1,0)</f>
        <v>1</v>
      </c>
      <c r="AN173" t="str">
        <f>_xlfn.CONCAT('Sample Select backend'!$C$4,ROW(AN173))</f>
        <v>AE173</v>
      </c>
      <c r="AO173" s="9" t="str">
        <f>_xlfn.CONCAT('Sample Select backend'!$J$2,ROW(AO173))</f>
        <v>AJ173</v>
      </c>
      <c r="AP173" t="str">
        <f>_xlfn.CONCAT('Sample Select backend'!$F$4,ROW(AP173))</f>
        <v>AF173</v>
      </c>
      <c r="AQ173" t="str">
        <f>_xlfn.CONCAT('Sample Select backend'!$I$10,ROW(AQ173))</f>
        <v>R173</v>
      </c>
      <c r="AR173" t="str">
        <f>_xlfn.CONCAT('Sample Select backend'!$M$4,ROW(AR173))</f>
        <v>AK173</v>
      </c>
      <c r="AS173" t="str">
        <f t="shared" si="64"/>
        <v>Australia</v>
      </c>
      <c r="AT173" s="9">
        <f t="shared" si="65"/>
        <v>25</v>
      </c>
      <c r="AU173">
        <f t="shared" si="66"/>
        <v>0</v>
      </c>
      <c r="AV173" s="9">
        <v>0</v>
      </c>
    </row>
    <row r="174" spans="1:48" x14ac:dyDescent="0.35">
      <c r="A174" s="24" t="s">
        <v>11</v>
      </c>
      <c r="B174" s="24">
        <v>6</v>
      </c>
      <c r="C174" s="24">
        <v>29</v>
      </c>
      <c r="D174" s="24" t="s">
        <v>3103</v>
      </c>
      <c r="E174" s="24"/>
      <c r="O174" t="s">
        <v>2805</v>
      </c>
      <c r="P174" t="s">
        <v>2808</v>
      </c>
      <c r="Q174" t="s">
        <v>2813</v>
      </c>
      <c r="R174">
        <v>1</v>
      </c>
      <c r="S174" t="s">
        <v>202</v>
      </c>
      <c r="T174" t="s">
        <v>202</v>
      </c>
      <c r="U174" t="s">
        <v>202</v>
      </c>
      <c r="V174">
        <v>-1</v>
      </c>
      <c r="W174">
        <v>-1</v>
      </c>
      <c r="X174">
        <v>-1</v>
      </c>
      <c r="Y174">
        <v>-1</v>
      </c>
      <c r="Z174">
        <v>-1</v>
      </c>
      <c r="AA174">
        <v>-1</v>
      </c>
      <c r="AB174">
        <v>-1</v>
      </c>
      <c r="AC174">
        <v>-1</v>
      </c>
      <c r="AD174">
        <v>-1</v>
      </c>
      <c r="AE174" s="4" t="s">
        <v>2828</v>
      </c>
      <c r="AF174" s="9" t="s">
        <v>2829</v>
      </c>
      <c r="AG174">
        <v>0</v>
      </c>
      <c r="AH174">
        <v>0</v>
      </c>
      <c r="AI174">
        <v>0</v>
      </c>
      <c r="AJ174">
        <v>1</v>
      </c>
      <c r="AK174" s="9" t="s">
        <v>2840</v>
      </c>
      <c r="AL174">
        <f t="shared" si="63"/>
        <v>0</v>
      </c>
      <c r="AM174">
        <f>IF(AND(INDIRECT(AN174)='Sample Select backend'!$C$2,INDIRECT(AO174)=1,INDIRECT(AP174)='Sample Select backend'!$F$2,INDIRECT(AQ174)=1,INDIRECT(AR174)='Sample Select backend'!$M$2),1,0)</f>
        <v>1</v>
      </c>
      <c r="AN174" t="str">
        <f>_xlfn.CONCAT('Sample Select backend'!$C$4,ROW(AN174))</f>
        <v>AE174</v>
      </c>
      <c r="AO174" s="9" t="str">
        <f>_xlfn.CONCAT('Sample Select backend'!$J$2,ROW(AO174))</f>
        <v>AJ174</v>
      </c>
      <c r="AP174" t="str">
        <f>_xlfn.CONCAT('Sample Select backend'!$F$4,ROW(AP174))</f>
        <v>AF174</v>
      </c>
      <c r="AQ174" t="str">
        <f>_xlfn.CONCAT('Sample Select backend'!$I$10,ROW(AQ174))</f>
        <v>R174</v>
      </c>
      <c r="AR174" t="str">
        <f>_xlfn.CONCAT('Sample Select backend'!$M$4,ROW(AR174))</f>
        <v>AK174</v>
      </c>
      <c r="AS174" t="str">
        <f t="shared" si="64"/>
        <v>Australia</v>
      </c>
      <c r="AT174" s="9">
        <f t="shared" si="65"/>
        <v>29</v>
      </c>
      <c r="AU174">
        <f t="shared" si="66"/>
        <v>0</v>
      </c>
      <c r="AV174" s="9">
        <v>0</v>
      </c>
    </row>
    <row r="175" spans="1:48" x14ac:dyDescent="0.35">
      <c r="A175" t="s">
        <v>12</v>
      </c>
      <c r="B175">
        <v>6</v>
      </c>
      <c r="C175">
        <v>27</v>
      </c>
      <c r="D175" t="s">
        <v>331</v>
      </c>
      <c r="E175">
        <v>2</v>
      </c>
      <c r="F175">
        <v>1</v>
      </c>
      <c r="G175">
        <v>2</v>
      </c>
      <c r="H175">
        <v>-2</v>
      </c>
      <c r="I175">
        <v>2</v>
      </c>
      <c r="J175">
        <v>1</v>
      </c>
      <c r="K175">
        <v>1</v>
      </c>
      <c r="L175">
        <v>1</v>
      </c>
      <c r="M175">
        <v>1</v>
      </c>
      <c r="N175" t="s">
        <v>2611</v>
      </c>
      <c r="O175" t="s">
        <v>2800</v>
      </c>
      <c r="P175" t="s">
        <v>2808</v>
      </c>
      <c r="Q175" t="s">
        <v>2813</v>
      </c>
      <c r="R175">
        <v>0</v>
      </c>
      <c r="S175" t="s">
        <v>202</v>
      </c>
      <c r="T175" t="s">
        <v>202</v>
      </c>
      <c r="U175" t="s">
        <v>202</v>
      </c>
      <c r="V175">
        <f t="shared" ref="V175:V190" si="77">IF(E175&gt;0,1,IF(E175&lt;0,0,-1))</f>
        <v>1</v>
      </c>
      <c r="W175">
        <f t="shared" ref="W175:W190" si="78">IF(F175&gt;0,1,IF(F175&lt;0,0,-1))</f>
        <v>1</v>
      </c>
      <c r="X175">
        <f t="shared" ref="X175:X190" si="79">IF(G175&gt;0,1,IF(G175&lt;0,0,-1))</f>
        <v>1</v>
      </c>
      <c r="Y175">
        <f t="shared" ref="Y175:Y190" si="80">IF(H175&gt;0,1,IF(H175&lt;0,0,-1))</f>
        <v>0</v>
      </c>
      <c r="Z175">
        <f t="shared" ref="Z175:Z190" si="81">IF(I175&gt;0,1,IF(I175&lt;0,0,-1))</f>
        <v>1</v>
      </c>
      <c r="AA175">
        <f t="shared" ref="AA175:AA190" si="82">IF(J175&gt;0,1,IF(J175&lt;0,0,-1))</f>
        <v>1</v>
      </c>
      <c r="AB175">
        <f t="shared" ref="AB175:AB190" si="83">IF(K175&gt;0,1,IF(K175&lt;0,0,-1))</f>
        <v>1</v>
      </c>
      <c r="AC175">
        <f t="shared" ref="AC175:AC190" si="84">IF(L175&gt;0,1,IF(L175&lt;0,0,-1))</f>
        <v>1</v>
      </c>
      <c r="AD175">
        <f t="shared" ref="AD175:AD190" si="85">IF(M175&gt;0,1,IF(M175&lt;0,0,-1))</f>
        <v>1</v>
      </c>
      <c r="AE175" s="4" t="s">
        <v>2828</v>
      </c>
      <c r="AF175" s="9" t="s">
        <v>2829</v>
      </c>
      <c r="AG175">
        <v>0</v>
      </c>
      <c r="AH175">
        <v>0</v>
      </c>
      <c r="AI175">
        <v>1</v>
      </c>
      <c r="AJ175">
        <v>1</v>
      </c>
      <c r="AK175" s="9" t="s">
        <v>2840</v>
      </c>
      <c r="AL175">
        <f t="shared" si="63"/>
        <v>0</v>
      </c>
      <c r="AM175">
        <f>IF(AND(INDIRECT(AN175)='Sample Select backend'!$C$2,INDIRECT(AO175)=1,INDIRECT(AP175)='Sample Select backend'!$F$2,INDIRECT(AQ175)=1,INDIRECT(AR175)='Sample Select backend'!$M$2),1,0)</f>
        <v>0</v>
      </c>
      <c r="AN175" t="str">
        <f>_xlfn.CONCAT('Sample Select backend'!$C$4,ROW(AN175))</f>
        <v>AE175</v>
      </c>
      <c r="AO175" s="9" t="str">
        <f>_xlfn.CONCAT('Sample Select backend'!$J$2,ROW(AO175))</f>
        <v>AJ175</v>
      </c>
      <c r="AP175" t="str">
        <f>_xlfn.CONCAT('Sample Select backend'!$F$4,ROW(AP175))</f>
        <v>AF175</v>
      </c>
      <c r="AQ175" t="str">
        <f>_xlfn.CONCAT('Sample Select backend'!$I$10,ROW(AQ175))</f>
        <v>R175</v>
      </c>
      <c r="AR175" t="str">
        <f>_xlfn.CONCAT('Sample Select backend'!$M$4,ROW(AR175))</f>
        <v>AK175</v>
      </c>
      <c r="AS175" t="str">
        <f t="shared" si="64"/>
        <v>Austria</v>
      </c>
      <c r="AT175" s="9">
        <f t="shared" si="65"/>
        <v>27</v>
      </c>
      <c r="AU175">
        <f t="shared" si="66"/>
        <v>1</v>
      </c>
      <c r="AV175" s="9">
        <v>1</v>
      </c>
    </row>
    <row r="176" spans="1:48" x14ac:dyDescent="0.35">
      <c r="A176" t="s">
        <v>12</v>
      </c>
      <c r="B176">
        <v>3</v>
      </c>
      <c r="C176" t="s">
        <v>205</v>
      </c>
      <c r="D176" t="s">
        <v>344</v>
      </c>
      <c r="E176">
        <v>1</v>
      </c>
      <c r="F176">
        <v>1</v>
      </c>
      <c r="G176">
        <v>-2</v>
      </c>
      <c r="H176">
        <v>-1</v>
      </c>
      <c r="I176">
        <v>-2</v>
      </c>
      <c r="J176">
        <v>-2</v>
      </c>
      <c r="K176">
        <v>-2</v>
      </c>
      <c r="M176">
        <v>1</v>
      </c>
      <c r="N176" t="s">
        <v>2611</v>
      </c>
      <c r="O176" t="s">
        <v>2800</v>
      </c>
      <c r="P176" t="s">
        <v>2808</v>
      </c>
      <c r="Q176" t="s">
        <v>2813</v>
      </c>
      <c r="R176">
        <v>0</v>
      </c>
      <c r="S176" t="s">
        <v>202</v>
      </c>
      <c r="T176" t="s">
        <v>202</v>
      </c>
      <c r="U176" t="s">
        <v>202</v>
      </c>
      <c r="V176">
        <f t="shared" si="77"/>
        <v>1</v>
      </c>
      <c r="W176">
        <f t="shared" si="78"/>
        <v>1</v>
      </c>
      <c r="X176">
        <f t="shared" si="79"/>
        <v>0</v>
      </c>
      <c r="Y176">
        <f t="shared" si="80"/>
        <v>0</v>
      </c>
      <c r="Z176">
        <f t="shared" si="81"/>
        <v>0</v>
      </c>
      <c r="AA176">
        <f t="shared" si="82"/>
        <v>0</v>
      </c>
      <c r="AB176">
        <f t="shared" si="83"/>
        <v>0</v>
      </c>
      <c r="AC176">
        <f t="shared" si="84"/>
        <v>-1</v>
      </c>
      <c r="AD176">
        <f t="shared" si="85"/>
        <v>1</v>
      </c>
      <c r="AE176" s="4" t="s">
        <v>2828</v>
      </c>
      <c r="AF176" s="9" t="s">
        <v>2829</v>
      </c>
      <c r="AG176">
        <v>0</v>
      </c>
      <c r="AH176">
        <v>0</v>
      </c>
      <c r="AI176">
        <v>1</v>
      </c>
      <c r="AJ176">
        <v>1</v>
      </c>
      <c r="AK176" s="9" t="s">
        <v>2840</v>
      </c>
      <c r="AL176">
        <f t="shared" si="63"/>
        <v>0</v>
      </c>
      <c r="AM176">
        <f>IF(AND(INDIRECT(AN176)='Sample Select backend'!$C$2,INDIRECT(AO176)=1,INDIRECT(AP176)='Sample Select backend'!$F$2,INDIRECT(AQ176)=1,INDIRECT(AR176)='Sample Select backend'!$M$2),1,0)</f>
        <v>0</v>
      </c>
      <c r="AN176" t="str">
        <f>_xlfn.CONCAT('Sample Select backend'!$C$4,ROW(AN176))</f>
        <v>AE176</v>
      </c>
      <c r="AO176" s="9" t="str">
        <f>_xlfn.CONCAT('Sample Select backend'!$J$2,ROW(AO176))</f>
        <v>AJ176</v>
      </c>
      <c r="AP176" t="str">
        <f>_xlfn.CONCAT('Sample Select backend'!$F$4,ROW(AP176))</f>
        <v>AF176</v>
      </c>
      <c r="AQ176" t="str">
        <f>_xlfn.CONCAT('Sample Select backend'!$I$10,ROW(AQ176))</f>
        <v>R176</v>
      </c>
      <c r="AR176" t="str">
        <f>_xlfn.CONCAT('Sample Select backend'!$M$4,ROW(AR176))</f>
        <v>AK176</v>
      </c>
      <c r="AS176" t="str">
        <f t="shared" si="64"/>
        <v>Austria</v>
      </c>
      <c r="AT176" s="9" t="str">
        <f t="shared" si="65"/>
        <v>Tax exemption/waiver/suspension</v>
      </c>
      <c r="AU176">
        <f t="shared" si="66"/>
        <v>0</v>
      </c>
      <c r="AV176" s="9">
        <v>1</v>
      </c>
    </row>
    <row r="177" spans="1:48" x14ac:dyDescent="0.35">
      <c r="A177" t="s">
        <v>12</v>
      </c>
      <c r="B177">
        <v>1</v>
      </c>
      <c r="C177" t="s">
        <v>205</v>
      </c>
      <c r="D177" t="s">
        <v>338</v>
      </c>
      <c r="E177">
        <v>2</v>
      </c>
      <c r="F177">
        <v>2</v>
      </c>
      <c r="G177">
        <v>-2</v>
      </c>
      <c r="H177">
        <v>-1</v>
      </c>
      <c r="I177">
        <v>-2</v>
      </c>
      <c r="J177">
        <v>2</v>
      </c>
      <c r="K177">
        <v>-2</v>
      </c>
      <c r="L177">
        <v>2</v>
      </c>
      <c r="M177">
        <v>1</v>
      </c>
      <c r="N177" t="s">
        <v>2611</v>
      </c>
      <c r="O177" t="s">
        <v>2800</v>
      </c>
      <c r="P177" t="s">
        <v>2808</v>
      </c>
      <c r="Q177" t="s">
        <v>2813</v>
      </c>
      <c r="R177">
        <v>0</v>
      </c>
      <c r="S177" t="s">
        <v>202</v>
      </c>
      <c r="T177" t="s">
        <v>202</v>
      </c>
      <c r="U177" t="s">
        <v>202</v>
      </c>
      <c r="V177">
        <f t="shared" si="77"/>
        <v>1</v>
      </c>
      <c r="W177">
        <f t="shared" si="78"/>
        <v>1</v>
      </c>
      <c r="X177">
        <f t="shared" si="79"/>
        <v>0</v>
      </c>
      <c r="Y177">
        <f t="shared" si="80"/>
        <v>0</v>
      </c>
      <c r="Z177">
        <f t="shared" si="81"/>
        <v>0</v>
      </c>
      <c r="AA177">
        <f t="shared" si="82"/>
        <v>1</v>
      </c>
      <c r="AB177">
        <f t="shared" si="83"/>
        <v>0</v>
      </c>
      <c r="AC177">
        <f t="shared" si="84"/>
        <v>1</v>
      </c>
      <c r="AD177">
        <f t="shared" si="85"/>
        <v>1</v>
      </c>
      <c r="AE177" s="4" t="s">
        <v>2828</v>
      </c>
      <c r="AF177" s="9" t="s">
        <v>2829</v>
      </c>
      <c r="AG177">
        <v>0</v>
      </c>
      <c r="AH177">
        <v>0</v>
      </c>
      <c r="AI177">
        <v>1</v>
      </c>
      <c r="AJ177">
        <v>1</v>
      </c>
      <c r="AK177" s="9" t="s">
        <v>2840</v>
      </c>
      <c r="AL177">
        <f t="shared" si="63"/>
        <v>0</v>
      </c>
      <c r="AM177">
        <f>IF(AND(INDIRECT(AN177)='Sample Select backend'!$C$2,INDIRECT(AO177)=1,INDIRECT(AP177)='Sample Select backend'!$F$2,INDIRECT(AQ177)=1,INDIRECT(AR177)='Sample Select backend'!$M$2),1,0)</f>
        <v>0</v>
      </c>
      <c r="AN177" t="str">
        <f>_xlfn.CONCAT('Sample Select backend'!$C$4,ROW(AN177))</f>
        <v>AE177</v>
      </c>
      <c r="AO177" s="9" t="str">
        <f>_xlfn.CONCAT('Sample Select backend'!$J$2,ROW(AO177))</f>
        <v>AJ177</v>
      </c>
      <c r="AP177" t="str">
        <f>_xlfn.CONCAT('Sample Select backend'!$F$4,ROW(AP177))</f>
        <v>AF177</v>
      </c>
      <c r="AQ177" t="str">
        <f>_xlfn.CONCAT('Sample Select backend'!$I$10,ROW(AQ177))</f>
        <v>R177</v>
      </c>
      <c r="AR177" t="str">
        <f>_xlfn.CONCAT('Sample Select backend'!$M$4,ROW(AR177))</f>
        <v>AK177</v>
      </c>
      <c r="AS177" t="str">
        <f t="shared" si="64"/>
        <v>Austria</v>
      </c>
      <c r="AT177" s="9" t="str">
        <f t="shared" si="65"/>
        <v>Tax exemption/waiver/suspension</v>
      </c>
      <c r="AU177">
        <f t="shared" si="66"/>
        <v>0</v>
      </c>
      <c r="AV177" s="9">
        <v>1</v>
      </c>
    </row>
    <row r="178" spans="1:48" x14ac:dyDescent="0.35">
      <c r="A178" t="s">
        <v>12</v>
      </c>
      <c r="B178">
        <v>6</v>
      </c>
      <c r="C178">
        <v>27</v>
      </c>
      <c r="D178" t="s">
        <v>343</v>
      </c>
      <c r="E178">
        <v>2</v>
      </c>
      <c r="F178">
        <v>1</v>
      </c>
      <c r="G178">
        <v>1</v>
      </c>
      <c r="H178">
        <v>-1</v>
      </c>
      <c r="I178">
        <v>1</v>
      </c>
      <c r="J178">
        <v>2</v>
      </c>
      <c r="K178">
        <v>1</v>
      </c>
      <c r="L178">
        <v>1</v>
      </c>
      <c r="M178">
        <v>1</v>
      </c>
      <c r="N178" t="s">
        <v>2611</v>
      </c>
      <c r="O178" t="s">
        <v>2800</v>
      </c>
      <c r="P178" t="s">
        <v>2808</v>
      </c>
      <c r="Q178" t="s">
        <v>2813</v>
      </c>
      <c r="R178">
        <v>0</v>
      </c>
      <c r="S178" t="s">
        <v>202</v>
      </c>
      <c r="T178" t="s">
        <v>202</v>
      </c>
      <c r="U178" t="s">
        <v>202</v>
      </c>
      <c r="V178">
        <f t="shared" si="77"/>
        <v>1</v>
      </c>
      <c r="W178">
        <f t="shared" si="78"/>
        <v>1</v>
      </c>
      <c r="X178">
        <f t="shared" si="79"/>
        <v>1</v>
      </c>
      <c r="Y178">
        <f t="shared" si="80"/>
        <v>0</v>
      </c>
      <c r="Z178">
        <f t="shared" si="81"/>
        <v>1</v>
      </c>
      <c r="AA178">
        <f t="shared" si="82"/>
        <v>1</v>
      </c>
      <c r="AB178">
        <f t="shared" si="83"/>
        <v>1</v>
      </c>
      <c r="AC178">
        <f t="shared" si="84"/>
        <v>1</v>
      </c>
      <c r="AD178">
        <f t="shared" si="85"/>
        <v>1</v>
      </c>
      <c r="AE178" s="4" t="s">
        <v>2828</v>
      </c>
      <c r="AF178" s="9" t="s">
        <v>2829</v>
      </c>
      <c r="AG178">
        <v>0</v>
      </c>
      <c r="AH178">
        <v>0</v>
      </c>
      <c r="AI178">
        <v>1</v>
      </c>
      <c r="AJ178">
        <v>1</v>
      </c>
      <c r="AK178" s="9" t="s">
        <v>2840</v>
      </c>
      <c r="AL178">
        <f t="shared" si="63"/>
        <v>0</v>
      </c>
      <c r="AM178">
        <f>IF(AND(INDIRECT(AN178)='Sample Select backend'!$C$2,INDIRECT(AO178)=1,INDIRECT(AP178)='Sample Select backend'!$F$2,INDIRECT(AQ178)=1,INDIRECT(AR178)='Sample Select backend'!$M$2),1,0)</f>
        <v>0</v>
      </c>
      <c r="AN178" t="str">
        <f>_xlfn.CONCAT('Sample Select backend'!$C$4,ROW(AN178))</f>
        <v>AE178</v>
      </c>
      <c r="AO178" s="9" t="str">
        <f>_xlfn.CONCAT('Sample Select backend'!$J$2,ROW(AO178))</f>
        <v>AJ178</v>
      </c>
      <c r="AP178" t="str">
        <f>_xlfn.CONCAT('Sample Select backend'!$F$4,ROW(AP178))</f>
        <v>AF178</v>
      </c>
      <c r="AQ178" t="str">
        <f>_xlfn.CONCAT('Sample Select backend'!$I$10,ROW(AQ178))</f>
        <v>R178</v>
      </c>
      <c r="AR178" t="str">
        <f>_xlfn.CONCAT('Sample Select backend'!$M$4,ROW(AR178))</f>
        <v>AK178</v>
      </c>
      <c r="AS178" t="str">
        <f t="shared" si="64"/>
        <v>Austria</v>
      </c>
      <c r="AT178" s="9">
        <f t="shared" si="65"/>
        <v>27</v>
      </c>
      <c r="AU178">
        <f t="shared" si="66"/>
        <v>0</v>
      </c>
      <c r="AV178" s="9">
        <v>1</v>
      </c>
    </row>
    <row r="179" spans="1:48" x14ac:dyDescent="0.35">
      <c r="A179" t="s">
        <v>12</v>
      </c>
      <c r="B179">
        <v>7</v>
      </c>
      <c r="C179">
        <v>30</v>
      </c>
      <c r="D179" t="s">
        <v>336</v>
      </c>
      <c r="E179">
        <v>-2</v>
      </c>
      <c r="F179">
        <v>1</v>
      </c>
      <c r="G179">
        <v>1</v>
      </c>
      <c r="H179">
        <v>1</v>
      </c>
      <c r="I179">
        <v>1</v>
      </c>
      <c r="J179">
        <v>2</v>
      </c>
      <c r="K179">
        <v>1</v>
      </c>
      <c r="L179">
        <v>-2</v>
      </c>
      <c r="M179">
        <v>1</v>
      </c>
      <c r="N179" t="s">
        <v>2611</v>
      </c>
      <c r="O179" t="s">
        <v>2800</v>
      </c>
      <c r="P179" t="s">
        <v>2808</v>
      </c>
      <c r="Q179" t="s">
        <v>2813</v>
      </c>
      <c r="R179">
        <v>0</v>
      </c>
      <c r="S179" t="s">
        <v>202</v>
      </c>
      <c r="T179" t="s">
        <v>202</v>
      </c>
      <c r="U179" t="s">
        <v>202</v>
      </c>
      <c r="V179">
        <f t="shared" si="77"/>
        <v>0</v>
      </c>
      <c r="W179">
        <f t="shared" si="78"/>
        <v>1</v>
      </c>
      <c r="X179">
        <f t="shared" si="79"/>
        <v>1</v>
      </c>
      <c r="Y179">
        <f t="shared" si="80"/>
        <v>1</v>
      </c>
      <c r="Z179">
        <f t="shared" si="81"/>
        <v>1</v>
      </c>
      <c r="AA179">
        <f t="shared" si="82"/>
        <v>1</v>
      </c>
      <c r="AB179">
        <f t="shared" si="83"/>
        <v>1</v>
      </c>
      <c r="AC179">
        <f t="shared" si="84"/>
        <v>0</v>
      </c>
      <c r="AD179">
        <f t="shared" si="85"/>
        <v>1</v>
      </c>
      <c r="AE179" s="4" t="s">
        <v>2828</v>
      </c>
      <c r="AF179" s="9" t="s">
        <v>2829</v>
      </c>
      <c r="AG179">
        <v>0</v>
      </c>
      <c r="AH179">
        <v>0</v>
      </c>
      <c r="AI179">
        <v>1</v>
      </c>
      <c r="AJ179">
        <v>1</v>
      </c>
      <c r="AK179" s="9" t="s">
        <v>2840</v>
      </c>
      <c r="AL179">
        <f t="shared" si="63"/>
        <v>0</v>
      </c>
      <c r="AM179">
        <f>IF(AND(INDIRECT(AN179)='Sample Select backend'!$C$2,INDIRECT(AO179)=1,INDIRECT(AP179)='Sample Select backend'!$F$2,INDIRECT(AQ179)=1,INDIRECT(AR179)='Sample Select backend'!$M$2),1,0)</f>
        <v>0</v>
      </c>
      <c r="AN179" t="str">
        <f>_xlfn.CONCAT('Sample Select backend'!$C$4,ROW(AN179))</f>
        <v>AE179</v>
      </c>
      <c r="AO179" s="9" t="str">
        <f>_xlfn.CONCAT('Sample Select backend'!$J$2,ROW(AO179))</f>
        <v>AJ179</v>
      </c>
      <c r="AP179" t="str">
        <f>_xlfn.CONCAT('Sample Select backend'!$F$4,ROW(AP179))</f>
        <v>AF179</v>
      </c>
      <c r="AQ179" t="str">
        <f>_xlfn.CONCAT('Sample Select backend'!$I$10,ROW(AQ179))</f>
        <v>R179</v>
      </c>
      <c r="AR179" t="str">
        <f>_xlfn.CONCAT('Sample Select backend'!$M$4,ROW(AR179))</f>
        <v>AK179</v>
      </c>
      <c r="AS179" t="str">
        <f t="shared" si="64"/>
        <v>Austria</v>
      </c>
      <c r="AT179" s="9">
        <f t="shared" si="65"/>
        <v>30</v>
      </c>
      <c r="AU179">
        <f t="shared" si="66"/>
        <v>0</v>
      </c>
      <c r="AV179" s="9">
        <v>1</v>
      </c>
    </row>
    <row r="180" spans="1:48" x14ac:dyDescent="0.35">
      <c r="A180" t="s">
        <v>12</v>
      </c>
      <c r="B180">
        <v>7</v>
      </c>
      <c r="C180" t="s">
        <v>201</v>
      </c>
      <c r="D180" t="s">
        <v>339</v>
      </c>
      <c r="E180">
        <v>2</v>
      </c>
      <c r="F180">
        <v>2</v>
      </c>
      <c r="H180">
        <v>-1</v>
      </c>
      <c r="I180">
        <v>2</v>
      </c>
      <c r="J180">
        <v>2</v>
      </c>
      <c r="K180">
        <v>1</v>
      </c>
      <c r="M180">
        <v>1</v>
      </c>
      <c r="N180" t="s">
        <v>2611</v>
      </c>
      <c r="O180" t="s">
        <v>2800</v>
      </c>
      <c r="P180" t="s">
        <v>2808</v>
      </c>
      <c r="Q180" t="s">
        <v>2813</v>
      </c>
      <c r="R180">
        <v>0</v>
      </c>
      <c r="S180" t="s">
        <v>202</v>
      </c>
      <c r="T180" t="s">
        <v>202</v>
      </c>
      <c r="U180" t="s">
        <v>202</v>
      </c>
      <c r="V180">
        <f t="shared" si="77"/>
        <v>1</v>
      </c>
      <c r="W180">
        <f t="shared" si="78"/>
        <v>1</v>
      </c>
      <c r="X180">
        <f t="shared" si="79"/>
        <v>-1</v>
      </c>
      <c r="Y180">
        <f t="shared" si="80"/>
        <v>0</v>
      </c>
      <c r="Z180">
        <f t="shared" si="81"/>
        <v>1</v>
      </c>
      <c r="AA180">
        <f t="shared" si="82"/>
        <v>1</v>
      </c>
      <c r="AB180">
        <f t="shared" si="83"/>
        <v>1</v>
      </c>
      <c r="AC180">
        <f t="shared" si="84"/>
        <v>-1</v>
      </c>
      <c r="AD180">
        <f t="shared" si="85"/>
        <v>1</v>
      </c>
      <c r="AE180" s="4" t="s">
        <v>2828</v>
      </c>
      <c r="AF180" s="9" t="s">
        <v>2829</v>
      </c>
      <c r="AG180">
        <v>0</v>
      </c>
      <c r="AH180">
        <v>0</v>
      </c>
      <c r="AI180">
        <v>1</v>
      </c>
      <c r="AJ180">
        <v>1</v>
      </c>
      <c r="AK180" s="9" t="s">
        <v>2840</v>
      </c>
      <c r="AL180">
        <f t="shared" si="63"/>
        <v>0</v>
      </c>
      <c r="AM180">
        <f>IF(AND(INDIRECT(AN180)='Sample Select backend'!$C$2,INDIRECT(AO180)=1,INDIRECT(AP180)='Sample Select backend'!$F$2,INDIRECT(AQ180)=1,INDIRECT(AR180)='Sample Select backend'!$M$2),1,0)</f>
        <v>0</v>
      </c>
      <c r="AN180" t="str">
        <f>_xlfn.CONCAT('Sample Select backend'!$C$4,ROW(AN180))</f>
        <v>AE180</v>
      </c>
      <c r="AO180" s="9" t="str">
        <f>_xlfn.CONCAT('Sample Select backend'!$J$2,ROW(AO180))</f>
        <v>AJ180</v>
      </c>
      <c r="AP180" t="str">
        <f>_xlfn.CONCAT('Sample Select backend'!$F$4,ROW(AP180))</f>
        <v>AF180</v>
      </c>
      <c r="AQ180" t="str">
        <f>_xlfn.CONCAT('Sample Select backend'!$I$10,ROW(AQ180))</f>
        <v>R180</v>
      </c>
      <c r="AR180" t="str">
        <f>_xlfn.CONCAT('Sample Select backend'!$M$4,ROW(AR180))</f>
        <v>AK180</v>
      </c>
      <c r="AS180" t="str">
        <f t="shared" si="64"/>
        <v>Austria</v>
      </c>
      <c r="AT180" s="9" t="str">
        <f t="shared" si="65"/>
        <v>Other</v>
      </c>
      <c r="AU180">
        <f t="shared" si="66"/>
        <v>0</v>
      </c>
      <c r="AV180" s="9">
        <v>1</v>
      </c>
    </row>
    <row r="181" spans="1:48" x14ac:dyDescent="0.35">
      <c r="A181" t="s">
        <v>12</v>
      </c>
      <c r="B181">
        <v>9</v>
      </c>
      <c r="C181">
        <v>34</v>
      </c>
      <c r="D181" t="s">
        <v>333</v>
      </c>
      <c r="E181">
        <v>1</v>
      </c>
      <c r="F181">
        <v>1</v>
      </c>
      <c r="G181">
        <v>-2</v>
      </c>
      <c r="H181">
        <v>-1</v>
      </c>
      <c r="I181">
        <v>-2</v>
      </c>
      <c r="J181">
        <v>-2</v>
      </c>
      <c r="K181">
        <v>1</v>
      </c>
      <c r="L181">
        <v>-2</v>
      </c>
      <c r="M181">
        <v>1</v>
      </c>
      <c r="N181" t="s">
        <v>2611</v>
      </c>
      <c r="O181" t="s">
        <v>2800</v>
      </c>
      <c r="P181" t="s">
        <v>2808</v>
      </c>
      <c r="Q181" t="s">
        <v>2813</v>
      </c>
      <c r="R181">
        <v>0</v>
      </c>
      <c r="S181" t="s">
        <v>202</v>
      </c>
      <c r="T181" t="s">
        <v>202</v>
      </c>
      <c r="U181" t="s">
        <v>202</v>
      </c>
      <c r="V181">
        <f t="shared" si="77"/>
        <v>1</v>
      </c>
      <c r="W181">
        <f t="shared" si="78"/>
        <v>1</v>
      </c>
      <c r="X181">
        <f t="shared" si="79"/>
        <v>0</v>
      </c>
      <c r="Y181">
        <f t="shared" si="80"/>
        <v>0</v>
      </c>
      <c r="Z181">
        <f t="shared" si="81"/>
        <v>0</v>
      </c>
      <c r="AA181">
        <f t="shared" si="82"/>
        <v>0</v>
      </c>
      <c r="AB181">
        <f t="shared" si="83"/>
        <v>1</v>
      </c>
      <c r="AC181">
        <f t="shared" si="84"/>
        <v>0</v>
      </c>
      <c r="AD181">
        <f t="shared" si="85"/>
        <v>1</v>
      </c>
      <c r="AE181" s="4" t="s">
        <v>2828</v>
      </c>
      <c r="AF181" s="9" t="s">
        <v>2829</v>
      </c>
      <c r="AG181">
        <v>0</v>
      </c>
      <c r="AH181">
        <v>0</v>
      </c>
      <c r="AI181">
        <v>1</v>
      </c>
      <c r="AJ181">
        <v>1</v>
      </c>
      <c r="AK181" s="9" t="s">
        <v>2840</v>
      </c>
      <c r="AL181">
        <f t="shared" si="63"/>
        <v>0</v>
      </c>
      <c r="AM181">
        <f>IF(AND(INDIRECT(AN181)='Sample Select backend'!$C$2,INDIRECT(AO181)=1,INDIRECT(AP181)='Sample Select backend'!$F$2,INDIRECT(AQ181)=1,INDIRECT(AR181)='Sample Select backend'!$M$2),1,0)</f>
        <v>0</v>
      </c>
      <c r="AN181" t="str">
        <f>_xlfn.CONCAT('Sample Select backend'!$C$4,ROW(AN181))</f>
        <v>AE181</v>
      </c>
      <c r="AO181" s="9" t="str">
        <f>_xlfn.CONCAT('Sample Select backend'!$J$2,ROW(AO181))</f>
        <v>AJ181</v>
      </c>
      <c r="AP181" t="str">
        <f>_xlfn.CONCAT('Sample Select backend'!$F$4,ROW(AP181))</f>
        <v>AF181</v>
      </c>
      <c r="AQ181" t="str">
        <f>_xlfn.CONCAT('Sample Select backend'!$I$10,ROW(AQ181))</f>
        <v>R181</v>
      </c>
      <c r="AR181" t="str">
        <f>_xlfn.CONCAT('Sample Select backend'!$M$4,ROW(AR181))</f>
        <v>AK181</v>
      </c>
      <c r="AS181" t="str">
        <f t="shared" si="64"/>
        <v>Austria</v>
      </c>
      <c r="AT181" s="9">
        <f t="shared" si="65"/>
        <v>34</v>
      </c>
      <c r="AU181">
        <f t="shared" si="66"/>
        <v>0</v>
      </c>
      <c r="AV181" s="9">
        <v>1</v>
      </c>
    </row>
    <row r="182" spans="1:48" x14ac:dyDescent="0.35">
      <c r="A182" t="s">
        <v>12</v>
      </c>
      <c r="B182">
        <v>1</v>
      </c>
      <c r="C182">
        <v>5</v>
      </c>
      <c r="D182" t="s">
        <v>341</v>
      </c>
      <c r="E182">
        <v>-2</v>
      </c>
      <c r="F182">
        <v>2</v>
      </c>
      <c r="G182">
        <v>2</v>
      </c>
      <c r="H182">
        <v>1</v>
      </c>
      <c r="I182">
        <v>-2</v>
      </c>
      <c r="J182">
        <v>2</v>
      </c>
      <c r="K182">
        <v>1</v>
      </c>
      <c r="L182">
        <v>1</v>
      </c>
      <c r="M182">
        <v>1</v>
      </c>
      <c r="N182" t="s">
        <v>2611</v>
      </c>
      <c r="O182" t="s">
        <v>2800</v>
      </c>
      <c r="P182" t="s">
        <v>2808</v>
      </c>
      <c r="Q182" t="s">
        <v>2813</v>
      </c>
      <c r="R182">
        <v>0</v>
      </c>
      <c r="S182" t="s">
        <v>202</v>
      </c>
      <c r="T182" t="s">
        <v>202</v>
      </c>
      <c r="U182" t="s">
        <v>202</v>
      </c>
      <c r="V182">
        <f t="shared" si="77"/>
        <v>0</v>
      </c>
      <c r="W182">
        <f t="shared" si="78"/>
        <v>1</v>
      </c>
      <c r="X182">
        <f t="shared" si="79"/>
        <v>1</v>
      </c>
      <c r="Y182">
        <f t="shared" si="80"/>
        <v>1</v>
      </c>
      <c r="Z182">
        <f t="shared" si="81"/>
        <v>0</v>
      </c>
      <c r="AA182">
        <f t="shared" si="82"/>
        <v>1</v>
      </c>
      <c r="AB182">
        <f t="shared" si="83"/>
        <v>1</v>
      </c>
      <c r="AC182">
        <f t="shared" si="84"/>
        <v>1</v>
      </c>
      <c r="AD182">
        <f t="shared" si="85"/>
        <v>1</v>
      </c>
      <c r="AE182" s="4" t="s">
        <v>2828</v>
      </c>
      <c r="AF182" s="9" t="s">
        <v>2829</v>
      </c>
      <c r="AG182">
        <v>0</v>
      </c>
      <c r="AH182">
        <v>0</v>
      </c>
      <c r="AI182">
        <v>1</v>
      </c>
      <c r="AJ182">
        <v>1</v>
      </c>
      <c r="AK182" s="9" t="s">
        <v>2840</v>
      </c>
      <c r="AL182">
        <f t="shared" si="63"/>
        <v>0</v>
      </c>
      <c r="AM182">
        <f>IF(AND(INDIRECT(AN182)='Sample Select backend'!$C$2,INDIRECT(AO182)=1,INDIRECT(AP182)='Sample Select backend'!$F$2,INDIRECT(AQ182)=1,INDIRECT(AR182)='Sample Select backend'!$M$2),1,0)</f>
        <v>0</v>
      </c>
      <c r="AN182" t="str">
        <f>_xlfn.CONCAT('Sample Select backend'!$C$4,ROW(AN182))</f>
        <v>AE182</v>
      </c>
      <c r="AO182" s="9" t="str">
        <f>_xlfn.CONCAT('Sample Select backend'!$J$2,ROW(AO182))</f>
        <v>AJ182</v>
      </c>
      <c r="AP182" t="str">
        <f>_xlfn.CONCAT('Sample Select backend'!$F$4,ROW(AP182))</f>
        <v>AF182</v>
      </c>
      <c r="AQ182" t="str">
        <f>_xlfn.CONCAT('Sample Select backend'!$I$10,ROW(AQ182))</f>
        <v>R182</v>
      </c>
      <c r="AR182" t="str">
        <f>_xlfn.CONCAT('Sample Select backend'!$M$4,ROW(AR182))</f>
        <v>AK182</v>
      </c>
      <c r="AS182" t="str">
        <f t="shared" si="64"/>
        <v>Austria</v>
      </c>
      <c r="AT182" s="9">
        <f t="shared" si="65"/>
        <v>5</v>
      </c>
      <c r="AU182">
        <f t="shared" si="66"/>
        <v>0</v>
      </c>
      <c r="AV182" s="9">
        <v>1</v>
      </c>
    </row>
    <row r="183" spans="1:48" x14ac:dyDescent="0.35">
      <c r="A183" t="s">
        <v>12</v>
      </c>
      <c r="B183">
        <v>6</v>
      </c>
      <c r="C183">
        <v>29</v>
      </c>
      <c r="D183" t="s">
        <v>330</v>
      </c>
      <c r="F183">
        <v>1</v>
      </c>
      <c r="H183">
        <v>-1</v>
      </c>
      <c r="J183">
        <v>-2</v>
      </c>
      <c r="K183">
        <v>1</v>
      </c>
      <c r="L183">
        <v>-1</v>
      </c>
      <c r="N183" t="s">
        <v>2611</v>
      </c>
      <c r="O183" t="s">
        <v>2800</v>
      </c>
      <c r="P183" t="s">
        <v>2808</v>
      </c>
      <c r="Q183" t="s">
        <v>2813</v>
      </c>
      <c r="R183">
        <v>0</v>
      </c>
      <c r="S183" t="s">
        <v>202</v>
      </c>
      <c r="T183" t="s">
        <v>202</v>
      </c>
      <c r="U183" t="s">
        <v>202</v>
      </c>
      <c r="V183">
        <f t="shared" si="77"/>
        <v>-1</v>
      </c>
      <c r="W183">
        <f t="shared" si="78"/>
        <v>1</v>
      </c>
      <c r="X183">
        <f t="shared" si="79"/>
        <v>-1</v>
      </c>
      <c r="Y183">
        <f t="shared" si="80"/>
        <v>0</v>
      </c>
      <c r="Z183">
        <f t="shared" si="81"/>
        <v>-1</v>
      </c>
      <c r="AA183">
        <f t="shared" si="82"/>
        <v>0</v>
      </c>
      <c r="AB183">
        <f t="shared" si="83"/>
        <v>1</v>
      </c>
      <c r="AC183">
        <f t="shared" si="84"/>
        <v>0</v>
      </c>
      <c r="AD183">
        <f t="shared" si="85"/>
        <v>-1</v>
      </c>
      <c r="AE183" s="4" t="s">
        <v>2828</v>
      </c>
      <c r="AF183" s="9" t="s">
        <v>2829</v>
      </c>
      <c r="AG183">
        <v>0</v>
      </c>
      <c r="AH183">
        <v>0</v>
      </c>
      <c r="AI183">
        <v>1</v>
      </c>
      <c r="AJ183">
        <v>1</v>
      </c>
      <c r="AK183" s="9" t="s">
        <v>2840</v>
      </c>
      <c r="AL183">
        <f t="shared" si="63"/>
        <v>0</v>
      </c>
      <c r="AM183">
        <f>IF(AND(INDIRECT(AN183)='Sample Select backend'!$C$2,INDIRECT(AO183)=1,INDIRECT(AP183)='Sample Select backend'!$F$2,INDIRECT(AQ183)=1,INDIRECT(AR183)='Sample Select backend'!$M$2),1,0)</f>
        <v>0</v>
      </c>
      <c r="AN183" t="str">
        <f>_xlfn.CONCAT('Sample Select backend'!$C$4,ROW(AN183))</f>
        <v>AE183</v>
      </c>
      <c r="AO183" s="9" t="str">
        <f>_xlfn.CONCAT('Sample Select backend'!$J$2,ROW(AO183))</f>
        <v>AJ183</v>
      </c>
      <c r="AP183" t="str">
        <f>_xlfn.CONCAT('Sample Select backend'!$F$4,ROW(AP183))</f>
        <v>AF183</v>
      </c>
      <c r="AQ183" t="str">
        <f>_xlfn.CONCAT('Sample Select backend'!$I$10,ROW(AQ183))</f>
        <v>R183</v>
      </c>
      <c r="AR183" t="str">
        <f>_xlfn.CONCAT('Sample Select backend'!$M$4,ROW(AR183))</f>
        <v>AK183</v>
      </c>
      <c r="AS183" t="str">
        <f t="shared" si="64"/>
        <v>Austria</v>
      </c>
      <c r="AT183" s="9">
        <f t="shared" si="65"/>
        <v>29</v>
      </c>
      <c r="AU183">
        <f t="shared" si="66"/>
        <v>0</v>
      </c>
      <c r="AV183" s="9">
        <v>1</v>
      </c>
    </row>
    <row r="184" spans="1:48" x14ac:dyDescent="0.35">
      <c r="A184" t="s">
        <v>12</v>
      </c>
      <c r="B184">
        <v>2</v>
      </c>
      <c r="C184" t="s">
        <v>205</v>
      </c>
      <c r="D184" t="s">
        <v>337</v>
      </c>
      <c r="E184">
        <v>-2</v>
      </c>
      <c r="F184">
        <v>2</v>
      </c>
      <c r="G184">
        <v>-2</v>
      </c>
      <c r="H184">
        <v>-1</v>
      </c>
      <c r="I184">
        <v>-2</v>
      </c>
      <c r="J184">
        <v>2</v>
      </c>
      <c r="K184">
        <v>1</v>
      </c>
      <c r="L184">
        <v>-2</v>
      </c>
      <c r="M184">
        <v>1</v>
      </c>
      <c r="N184" t="s">
        <v>2611</v>
      </c>
      <c r="O184" t="s">
        <v>2800</v>
      </c>
      <c r="P184" t="s">
        <v>2808</v>
      </c>
      <c r="Q184" t="s">
        <v>2813</v>
      </c>
      <c r="R184">
        <v>0</v>
      </c>
      <c r="S184" t="s">
        <v>202</v>
      </c>
      <c r="T184" t="s">
        <v>202</v>
      </c>
      <c r="U184" t="s">
        <v>202</v>
      </c>
      <c r="V184">
        <f t="shared" si="77"/>
        <v>0</v>
      </c>
      <c r="W184">
        <f t="shared" si="78"/>
        <v>1</v>
      </c>
      <c r="X184">
        <f t="shared" si="79"/>
        <v>0</v>
      </c>
      <c r="Y184">
        <f t="shared" si="80"/>
        <v>0</v>
      </c>
      <c r="Z184">
        <f t="shared" si="81"/>
        <v>0</v>
      </c>
      <c r="AA184">
        <f t="shared" si="82"/>
        <v>1</v>
      </c>
      <c r="AB184">
        <f t="shared" si="83"/>
        <v>1</v>
      </c>
      <c r="AC184">
        <f t="shared" si="84"/>
        <v>0</v>
      </c>
      <c r="AD184">
        <f t="shared" si="85"/>
        <v>1</v>
      </c>
      <c r="AE184" s="4" t="s">
        <v>2828</v>
      </c>
      <c r="AF184" s="9" t="s">
        <v>2829</v>
      </c>
      <c r="AG184">
        <v>0</v>
      </c>
      <c r="AH184">
        <v>0</v>
      </c>
      <c r="AI184">
        <v>1</v>
      </c>
      <c r="AJ184">
        <v>1</v>
      </c>
      <c r="AK184" s="9" t="s">
        <v>2840</v>
      </c>
      <c r="AL184">
        <f t="shared" si="63"/>
        <v>0</v>
      </c>
      <c r="AM184">
        <f>IF(AND(INDIRECT(AN184)='Sample Select backend'!$C$2,INDIRECT(AO184)=1,INDIRECT(AP184)='Sample Select backend'!$F$2,INDIRECT(AQ184)=1,INDIRECT(AR184)='Sample Select backend'!$M$2),1,0)</f>
        <v>0</v>
      </c>
      <c r="AN184" t="str">
        <f>_xlfn.CONCAT('Sample Select backend'!$C$4,ROW(AN184))</f>
        <v>AE184</v>
      </c>
      <c r="AO184" s="9" t="str">
        <f>_xlfn.CONCAT('Sample Select backend'!$J$2,ROW(AO184))</f>
        <v>AJ184</v>
      </c>
      <c r="AP184" t="str">
        <f>_xlfn.CONCAT('Sample Select backend'!$F$4,ROW(AP184))</f>
        <v>AF184</v>
      </c>
      <c r="AQ184" t="str">
        <f>_xlfn.CONCAT('Sample Select backend'!$I$10,ROW(AQ184))</f>
        <v>R184</v>
      </c>
      <c r="AR184" t="str">
        <f>_xlfn.CONCAT('Sample Select backend'!$M$4,ROW(AR184))</f>
        <v>AK184</v>
      </c>
      <c r="AS184" t="str">
        <f t="shared" si="64"/>
        <v>Austria</v>
      </c>
      <c r="AT184" s="9" t="str">
        <f t="shared" si="65"/>
        <v>Tax exemption/waiver/suspension</v>
      </c>
      <c r="AU184">
        <f t="shared" si="66"/>
        <v>0</v>
      </c>
      <c r="AV184" s="9">
        <v>1</v>
      </c>
    </row>
    <row r="185" spans="1:48" x14ac:dyDescent="0.35">
      <c r="A185" t="s">
        <v>12</v>
      </c>
      <c r="B185">
        <v>1</v>
      </c>
      <c r="C185">
        <v>6</v>
      </c>
      <c r="D185" t="s">
        <v>334</v>
      </c>
      <c r="E185">
        <v>-2</v>
      </c>
      <c r="F185">
        <v>2</v>
      </c>
      <c r="G185">
        <v>2</v>
      </c>
      <c r="H185">
        <v>1</v>
      </c>
      <c r="I185">
        <v>2</v>
      </c>
      <c r="J185">
        <v>2</v>
      </c>
      <c r="K185">
        <v>1</v>
      </c>
      <c r="M185">
        <v>1</v>
      </c>
      <c r="N185" t="s">
        <v>2611</v>
      </c>
      <c r="O185" t="s">
        <v>2800</v>
      </c>
      <c r="P185" t="s">
        <v>2808</v>
      </c>
      <c r="Q185" t="s">
        <v>2813</v>
      </c>
      <c r="R185">
        <v>0</v>
      </c>
      <c r="S185" t="s">
        <v>202</v>
      </c>
      <c r="T185" t="s">
        <v>202</v>
      </c>
      <c r="U185" t="s">
        <v>202</v>
      </c>
      <c r="V185">
        <f t="shared" si="77"/>
        <v>0</v>
      </c>
      <c r="W185">
        <f t="shared" si="78"/>
        <v>1</v>
      </c>
      <c r="X185">
        <f t="shared" si="79"/>
        <v>1</v>
      </c>
      <c r="Y185">
        <f t="shared" si="80"/>
        <v>1</v>
      </c>
      <c r="Z185">
        <f t="shared" si="81"/>
        <v>1</v>
      </c>
      <c r="AA185">
        <f t="shared" si="82"/>
        <v>1</v>
      </c>
      <c r="AB185">
        <f t="shared" si="83"/>
        <v>1</v>
      </c>
      <c r="AC185">
        <f t="shared" si="84"/>
        <v>-1</v>
      </c>
      <c r="AD185">
        <f t="shared" si="85"/>
        <v>1</v>
      </c>
      <c r="AE185" s="4" t="s">
        <v>2828</v>
      </c>
      <c r="AF185" s="9" t="s">
        <v>2829</v>
      </c>
      <c r="AG185">
        <v>0</v>
      </c>
      <c r="AH185">
        <v>0</v>
      </c>
      <c r="AI185">
        <v>1</v>
      </c>
      <c r="AJ185">
        <v>1</v>
      </c>
      <c r="AK185" s="9" t="s">
        <v>2840</v>
      </c>
      <c r="AL185">
        <f t="shared" si="63"/>
        <v>0</v>
      </c>
      <c r="AM185">
        <f>IF(AND(INDIRECT(AN185)='Sample Select backend'!$C$2,INDIRECT(AO185)=1,INDIRECT(AP185)='Sample Select backend'!$F$2,INDIRECT(AQ185)=1,INDIRECT(AR185)='Sample Select backend'!$M$2),1,0)</f>
        <v>0</v>
      </c>
      <c r="AN185" t="str">
        <f>_xlfn.CONCAT('Sample Select backend'!$C$4,ROW(AN185))</f>
        <v>AE185</v>
      </c>
      <c r="AO185" s="9" t="str">
        <f>_xlfn.CONCAT('Sample Select backend'!$J$2,ROW(AO185))</f>
        <v>AJ185</v>
      </c>
      <c r="AP185" t="str">
        <f>_xlfn.CONCAT('Sample Select backend'!$F$4,ROW(AP185))</f>
        <v>AF185</v>
      </c>
      <c r="AQ185" t="str">
        <f>_xlfn.CONCAT('Sample Select backend'!$I$10,ROW(AQ185))</f>
        <v>R185</v>
      </c>
      <c r="AR185" t="str">
        <f>_xlfn.CONCAT('Sample Select backend'!$M$4,ROW(AR185))</f>
        <v>AK185</v>
      </c>
      <c r="AS185" t="str">
        <f t="shared" si="64"/>
        <v>Austria</v>
      </c>
      <c r="AT185" s="9">
        <f t="shared" si="65"/>
        <v>6</v>
      </c>
      <c r="AU185">
        <f t="shared" si="66"/>
        <v>0</v>
      </c>
      <c r="AV185" s="9">
        <v>1</v>
      </c>
    </row>
    <row r="186" spans="1:48" x14ac:dyDescent="0.35">
      <c r="A186" t="s">
        <v>12</v>
      </c>
      <c r="B186">
        <v>1</v>
      </c>
      <c r="C186">
        <v>6</v>
      </c>
      <c r="D186" t="s">
        <v>342</v>
      </c>
      <c r="E186">
        <v>2</v>
      </c>
      <c r="F186">
        <v>2</v>
      </c>
      <c r="G186">
        <v>-2</v>
      </c>
      <c r="H186">
        <v>1</v>
      </c>
      <c r="I186">
        <v>2</v>
      </c>
      <c r="J186">
        <v>2</v>
      </c>
      <c r="K186">
        <v>1</v>
      </c>
      <c r="M186">
        <v>1</v>
      </c>
      <c r="N186" t="s">
        <v>2611</v>
      </c>
      <c r="O186" t="s">
        <v>2800</v>
      </c>
      <c r="P186" t="s">
        <v>2808</v>
      </c>
      <c r="Q186" t="s">
        <v>2813</v>
      </c>
      <c r="R186">
        <v>0</v>
      </c>
      <c r="S186" t="s">
        <v>202</v>
      </c>
      <c r="T186" t="s">
        <v>202</v>
      </c>
      <c r="U186" t="s">
        <v>202</v>
      </c>
      <c r="V186">
        <f t="shared" si="77"/>
        <v>1</v>
      </c>
      <c r="W186">
        <f t="shared" si="78"/>
        <v>1</v>
      </c>
      <c r="X186">
        <f t="shared" si="79"/>
        <v>0</v>
      </c>
      <c r="Y186">
        <f t="shared" si="80"/>
        <v>1</v>
      </c>
      <c r="Z186">
        <f t="shared" si="81"/>
        <v>1</v>
      </c>
      <c r="AA186">
        <f t="shared" si="82"/>
        <v>1</v>
      </c>
      <c r="AB186">
        <f t="shared" si="83"/>
        <v>1</v>
      </c>
      <c r="AC186">
        <f t="shared" si="84"/>
        <v>-1</v>
      </c>
      <c r="AD186">
        <f t="shared" si="85"/>
        <v>1</v>
      </c>
      <c r="AE186" s="4" t="s">
        <v>2828</v>
      </c>
      <c r="AF186" s="9" t="s">
        <v>2829</v>
      </c>
      <c r="AG186">
        <v>0</v>
      </c>
      <c r="AH186">
        <v>0</v>
      </c>
      <c r="AI186">
        <v>1</v>
      </c>
      <c r="AJ186">
        <v>1</v>
      </c>
      <c r="AK186" s="9" t="s">
        <v>2840</v>
      </c>
      <c r="AL186">
        <f t="shared" si="63"/>
        <v>0</v>
      </c>
      <c r="AM186">
        <f>IF(AND(INDIRECT(AN186)='Sample Select backend'!$C$2,INDIRECT(AO186)=1,INDIRECT(AP186)='Sample Select backend'!$F$2,INDIRECT(AQ186)=1,INDIRECT(AR186)='Sample Select backend'!$M$2),1,0)</f>
        <v>0</v>
      </c>
      <c r="AN186" t="str">
        <f>_xlfn.CONCAT('Sample Select backend'!$C$4,ROW(AN186))</f>
        <v>AE186</v>
      </c>
      <c r="AO186" s="9" t="str">
        <f>_xlfn.CONCAT('Sample Select backend'!$J$2,ROW(AO186))</f>
        <v>AJ186</v>
      </c>
      <c r="AP186" t="str">
        <f>_xlfn.CONCAT('Sample Select backend'!$F$4,ROW(AP186))</f>
        <v>AF186</v>
      </c>
      <c r="AQ186" t="str">
        <f>_xlfn.CONCAT('Sample Select backend'!$I$10,ROW(AQ186))</f>
        <v>R186</v>
      </c>
      <c r="AR186" t="str">
        <f>_xlfn.CONCAT('Sample Select backend'!$M$4,ROW(AR186))</f>
        <v>AK186</v>
      </c>
      <c r="AS186" t="str">
        <f t="shared" si="64"/>
        <v>Austria</v>
      </c>
      <c r="AT186" s="9">
        <f t="shared" si="65"/>
        <v>6</v>
      </c>
      <c r="AU186">
        <f t="shared" si="66"/>
        <v>0</v>
      </c>
      <c r="AV186" s="9">
        <v>1</v>
      </c>
    </row>
    <row r="187" spans="1:48" x14ac:dyDescent="0.35">
      <c r="A187" t="s">
        <v>12</v>
      </c>
      <c r="B187">
        <v>1</v>
      </c>
      <c r="C187">
        <v>6</v>
      </c>
      <c r="D187" t="s">
        <v>341</v>
      </c>
      <c r="E187">
        <v>-2</v>
      </c>
      <c r="F187">
        <v>2</v>
      </c>
      <c r="G187">
        <v>2</v>
      </c>
      <c r="H187">
        <v>1</v>
      </c>
      <c r="I187">
        <v>2</v>
      </c>
      <c r="J187">
        <v>2</v>
      </c>
      <c r="K187">
        <v>1</v>
      </c>
      <c r="L187">
        <v>2</v>
      </c>
      <c r="M187">
        <v>1</v>
      </c>
      <c r="N187" t="s">
        <v>2611</v>
      </c>
      <c r="O187" t="s">
        <v>2800</v>
      </c>
      <c r="P187" t="s">
        <v>2808</v>
      </c>
      <c r="Q187" t="s">
        <v>2813</v>
      </c>
      <c r="R187">
        <v>0</v>
      </c>
      <c r="S187" t="s">
        <v>202</v>
      </c>
      <c r="T187" t="s">
        <v>202</v>
      </c>
      <c r="U187" t="s">
        <v>202</v>
      </c>
      <c r="V187">
        <f t="shared" si="77"/>
        <v>0</v>
      </c>
      <c r="W187">
        <f t="shared" si="78"/>
        <v>1</v>
      </c>
      <c r="X187">
        <f t="shared" si="79"/>
        <v>1</v>
      </c>
      <c r="Y187">
        <f t="shared" si="80"/>
        <v>1</v>
      </c>
      <c r="Z187">
        <f t="shared" si="81"/>
        <v>1</v>
      </c>
      <c r="AA187">
        <f t="shared" si="82"/>
        <v>1</v>
      </c>
      <c r="AB187">
        <f t="shared" si="83"/>
        <v>1</v>
      </c>
      <c r="AC187">
        <f t="shared" si="84"/>
        <v>1</v>
      </c>
      <c r="AD187">
        <f t="shared" si="85"/>
        <v>1</v>
      </c>
      <c r="AE187" s="4" t="s">
        <v>2828</v>
      </c>
      <c r="AF187" s="9" t="s">
        <v>2829</v>
      </c>
      <c r="AG187">
        <v>0</v>
      </c>
      <c r="AH187">
        <v>0</v>
      </c>
      <c r="AI187">
        <v>1</v>
      </c>
      <c r="AJ187">
        <v>1</v>
      </c>
      <c r="AK187" s="9" t="s">
        <v>2840</v>
      </c>
      <c r="AL187">
        <f t="shared" si="63"/>
        <v>0</v>
      </c>
      <c r="AM187">
        <f>IF(AND(INDIRECT(AN187)='Sample Select backend'!$C$2,INDIRECT(AO187)=1,INDIRECT(AP187)='Sample Select backend'!$F$2,INDIRECT(AQ187)=1,INDIRECT(AR187)='Sample Select backend'!$M$2),1,0)</f>
        <v>0</v>
      </c>
      <c r="AN187" t="str">
        <f>_xlfn.CONCAT('Sample Select backend'!$C$4,ROW(AN187))</f>
        <v>AE187</v>
      </c>
      <c r="AO187" s="9" t="str">
        <f>_xlfn.CONCAT('Sample Select backend'!$J$2,ROW(AO187))</f>
        <v>AJ187</v>
      </c>
      <c r="AP187" t="str">
        <f>_xlfn.CONCAT('Sample Select backend'!$F$4,ROW(AP187))</f>
        <v>AF187</v>
      </c>
      <c r="AQ187" t="str">
        <f>_xlfn.CONCAT('Sample Select backend'!$I$10,ROW(AQ187))</f>
        <v>R187</v>
      </c>
      <c r="AR187" t="str">
        <f>_xlfn.CONCAT('Sample Select backend'!$M$4,ROW(AR187))</f>
        <v>AK187</v>
      </c>
      <c r="AS187" t="str">
        <f t="shared" si="64"/>
        <v>Austria</v>
      </c>
      <c r="AT187" s="9">
        <f t="shared" si="65"/>
        <v>6</v>
      </c>
      <c r="AU187">
        <f t="shared" si="66"/>
        <v>0</v>
      </c>
      <c r="AV187" s="9">
        <v>1</v>
      </c>
    </row>
    <row r="188" spans="1:48" x14ac:dyDescent="0.35">
      <c r="A188" t="s">
        <v>12</v>
      </c>
      <c r="B188">
        <v>1</v>
      </c>
      <c r="C188">
        <v>5</v>
      </c>
      <c r="D188" t="s">
        <v>335</v>
      </c>
      <c r="E188">
        <v>-2</v>
      </c>
      <c r="F188">
        <v>2</v>
      </c>
      <c r="G188">
        <v>2</v>
      </c>
      <c r="H188">
        <v>1</v>
      </c>
      <c r="I188">
        <v>2</v>
      </c>
      <c r="J188">
        <v>2</v>
      </c>
      <c r="K188">
        <v>1</v>
      </c>
      <c r="L188">
        <v>1</v>
      </c>
      <c r="M188">
        <v>1</v>
      </c>
      <c r="N188" t="s">
        <v>2611</v>
      </c>
      <c r="O188" t="s">
        <v>2800</v>
      </c>
      <c r="P188" t="s">
        <v>2808</v>
      </c>
      <c r="Q188" t="s">
        <v>2813</v>
      </c>
      <c r="R188">
        <v>0</v>
      </c>
      <c r="S188" t="s">
        <v>202</v>
      </c>
      <c r="T188" t="s">
        <v>202</v>
      </c>
      <c r="U188" t="s">
        <v>202</v>
      </c>
      <c r="V188">
        <f t="shared" si="77"/>
        <v>0</v>
      </c>
      <c r="W188">
        <f t="shared" si="78"/>
        <v>1</v>
      </c>
      <c r="X188">
        <f t="shared" si="79"/>
        <v>1</v>
      </c>
      <c r="Y188">
        <f t="shared" si="80"/>
        <v>1</v>
      </c>
      <c r="Z188">
        <f t="shared" si="81"/>
        <v>1</v>
      </c>
      <c r="AA188">
        <f t="shared" si="82"/>
        <v>1</v>
      </c>
      <c r="AB188">
        <f t="shared" si="83"/>
        <v>1</v>
      </c>
      <c r="AC188">
        <f t="shared" si="84"/>
        <v>1</v>
      </c>
      <c r="AD188">
        <f t="shared" si="85"/>
        <v>1</v>
      </c>
      <c r="AE188" s="4" t="s">
        <v>2828</v>
      </c>
      <c r="AF188" s="9" t="s">
        <v>2829</v>
      </c>
      <c r="AG188">
        <v>0</v>
      </c>
      <c r="AH188">
        <v>0</v>
      </c>
      <c r="AI188">
        <v>1</v>
      </c>
      <c r="AJ188">
        <v>1</v>
      </c>
      <c r="AK188" s="9" t="s">
        <v>2840</v>
      </c>
      <c r="AL188">
        <f t="shared" si="63"/>
        <v>0</v>
      </c>
      <c r="AM188">
        <f>IF(AND(INDIRECT(AN188)='Sample Select backend'!$C$2,INDIRECT(AO188)=1,INDIRECT(AP188)='Sample Select backend'!$F$2,INDIRECT(AQ188)=1,INDIRECT(AR188)='Sample Select backend'!$M$2),1,0)</f>
        <v>0</v>
      </c>
      <c r="AN188" t="str">
        <f>_xlfn.CONCAT('Sample Select backend'!$C$4,ROW(AN188))</f>
        <v>AE188</v>
      </c>
      <c r="AO188" s="9" t="str">
        <f>_xlfn.CONCAT('Sample Select backend'!$J$2,ROW(AO188))</f>
        <v>AJ188</v>
      </c>
      <c r="AP188" t="str">
        <f>_xlfn.CONCAT('Sample Select backend'!$F$4,ROW(AP188))</f>
        <v>AF188</v>
      </c>
      <c r="AQ188" t="str">
        <f>_xlfn.CONCAT('Sample Select backend'!$I$10,ROW(AQ188))</f>
        <v>R188</v>
      </c>
      <c r="AR188" t="str">
        <f>_xlfn.CONCAT('Sample Select backend'!$M$4,ROW(AR188))</f>
        <v>AK188</v>
      </c>
      <c r="AS188" t="str">
        <f t="shared" si="64"/>
        <v>Austria</v>
      </c>
      <c r="AT188" s="9">
        <f t="shared" si="65"/>
        <v>5</v>
      </c>
      <c r="AU188">
        <f t="shared" si="66"/>
        <v>0</v>
      </c>
      <c r="AV188" s="9">
        <v>1</v>
      </c>
    </row>
    <row r="189" spans="1:48" x14ac:dyDescent="0.35">
      <c r="A189" t="s">
        <v>12</v>
      </c>
      <c r="B189">
        <v>3</v>
      </c>
      <c r="C189" t="s">
        <v>205</v>
      </c>
      <c r="D189" t="s">
        <v>332</v>
      </c>
      <c r="E189">
        <v>1</v>
      </c>
      <c r="F189">
        <v>1</v>
      </c>
      <c r="G189">
        <v>-2</v>
      </c>
      <c r="H189">
        <v>-1</v>
      </c>
      <c r="I189">
        <v>-2</v>
      </c>
      <c r="J189">
        <v>-2</v>
      </c>
      <c r="K189">
        <v>-2</v>
      </c>
      <c r="M189">
        <v>1</v>
      </c>
      <c r="N189" t="s">
        <v>2611</v>
      </c>
      <c r="O189" t="s">
        <v>2800</v>
      </c>
      <c r="P189" t="s">
        <v>2808</v>
      </c>
      <c r="Q189" t="s">
        <v>2813</v>
      </c>
      <c r="R189">
        <v>0</v>
      </c>
      <c r="S189" t="s">
        <v>202</v>
      </c>
      <c r="T189" t="s">
        <v>202</v>
      </c>
      <c r="U189" t="s">
        <v>202</v>
      </c>
      <c r="V189">
        <f t="shared" si="77"/>
        <v>1</v>
      </c>
      <c r="W189">
        <f t="shared" si="78"/>
        <v>1</v>
      </c>
      <c r="X189">
        <f t="shared" si="79"/>
        <v>0</v>
      </c>
      <c r="Y189">
        <f t="shared" si="80"/>
        <v>0</v>
      </c>
      <c r="Z189">
        <f t="shared" si="81"/>
        <v>0</v>
      </c>
      <c r="AA189">
        <f t="shared" si="82"/>
        <v>0</v>
      </c>
      <c r="AB189">
        <f t="shared" si="83"/>
        <v>0</v>
      </c>
      <c r="AC189">
        <f t="shared" si="84"/>
        <v>-1</v>
      </c>
      <c r="AD189">
        <f t="shared" si="85"/>
        <v>1</v>
      </c>
      <c r="AE189" s="4" t="s">
        <v>2828</v>
      </c>
      <c r="AF189" s="9" t="s">
        <v>2829</v>
      </c>
      <c r="AG189">
        <v>0</v>
      </c>
      <c r="AH189">
        <v>0</v>
      </c>
      <c r="AI189">
        <v>1</v>
      </c>
      <c r="AJ189">
        <v>1</v>
      </c>
      <c r="AK189" s="9" t="s">
        <v>2840</v>
      </c>
      <c r="AL189">
        <f t="shared" si="63"/>
        <v>0</v>
      </c>
      <c r="AM189">
        <f>IF(AND(INDIRECT(AN189)='Sample Select backend'!$C$2,INDIRECT(AO189)=1,INDIRECT(AP189)='Sample Select backend'!$F$2,INDIRECT(AQ189)=1,INDIRECT(AR189)='Sample Select backend'!$M$2),1,0)</f>
        <v>0</v>
      </c>
      <c r="AN189" t="str">
        <f>_xlfn.CONCAT('Sample Select backend'!$C$4,ROW(AN189))</f>
        <v>AE189</v>
      </c>
      <c r="AO189" s="9" t="str">
        <f>_xlfn.CONCAT('Sample Select backend'!$J$2,ROW(AO189))</f>
        <v>AJ189</v>
      </c>
      <c r="AP189" t="str">
        <f>_xlfn.CONCAT('Sample Select backend'!$F$4,ROW(AP189))</f>
        <v>AF189</v>
      </c>
      <c r="AQ189" t="str">
        <f>_xlfn.CONCAT('Sample Select backend'!$I$10,ROW(AQ189))</f>
        <v>R189</v>
      </c>
      <c r="AR189" t="str">
        <f>_xlfn.CONCAT('Sample Select backend'!$M$4,ROW(AR189))</f>
        <v>AK189</v>
      </c>
      <c r="AS189" t="str">
        <f t="shared" si="64"/>
        <v>Austria</v>
      </c>
      <c r="AT189" s="9" t="str">
        <f t="shared" si="65"/>
        <v>Tax exemption/waiver/suspension</v>
      </c>
      <c r="AU189">
        <f t="shared" si="66"/>
        <v>0</v>
      </c>
      <c r="AV189" s="9">
        <v>1</v>
      </c>
    </row>
    <row r="190" spans="1:48" x14ac:dyDescent="0.35">
      <c r="A190" t="s">
        <v>12</v>
      </c>
      <c r="B190">
        <v>6</v>
      </c>
      <c r="C190">
        <v>29</v>
      </c>
      <c r="D190" t="s">
        <v>340</v>
      </c>
      <c r="E190">
        <v>-2</v>
      </c>
      <c r="F190">
        <v>1</v>
      </c>
      <c r="G190">
        <v>2</v>
      </c>
      <c r="H190">
        <v>-1</v>
      </c>
      <c r="I190">
        <v>-2</v>
      </c>
      <c r="J190">
        <v>1</v>
      </c>
      <c r="K190">
        <v>1</v>
      </c>
      <c r="L190">
        <v>-2</v>
      </c>
      <c r="M190">
        <v>1</v>
      </c>
      <c r="N190" t="s">
        <v>2611</v>
      </c>
      <c r="O190" t="s">
        <v>2800</v>
      </c>
      <c r="P190" t="s">
        <v>2808</v>
      </c>
      <c r="Q190" t="s">
        <v>2813</v>
      </c>
      <c r="R190">
        <v>0</v>
      </c>
      <c r="S190" t="s">
        <v>202</v>
      </c>
      <c r="T190" t="s">
        <v>202</v>
      </c>
      <c r="U190" t="s">
        <v>202</v>
      </c>
      <c r="V190">
        <f t="shared" si="77"/>
        <v>0</v>
      </c>
      <c r="W190">
        <f t="shared" si="78"/>
        <v>1</v>
      </c>
      <c r="X190">
        <f t="shared" si="79"/>
        <v>1</v>
      </c>
      <c r="Y190">
        <f t="shared" si="80"/>
        <v>0</v>
      </c>
      <c r="Z190">
        <f t="shared" si="81"/>
        <v>0</v>
      </c>
      <c r="AA190">
        <f t="shared" si="82"/>
        <v>1</v>
      </c>
      <c r="AB190">
        <f t="shared" si="83"/>
        <v>1</v>
      </c>
      <c r="AC190">
        <f t="shared" si="84"/>
        <v>0</v>
      </c>
      <c r="AD190">
        <f t="shared" si="85"/>
        <v>1</v>
      </c>
      <c r="AE190" s="4" t="s">
        <v>2828</v>
      </c>
      <c r="AF190" s="9" t="s">
        <v>2829</v>
      </c>
      <c r="AG190">
        <v>0</v>
      </c>
      <c r="AH190">
        <v>0</v>
      </c>
      <c r="AI190">
        <v>1</v>
      </c>
      <c r="AJ190">
        <v>1</v>
      </c>
      <c r="AK190" s="9" t="s">
        <v>2840</v>
      </c>
      <c r="AL190">
        <f t="shared" si="63"/>
        <v>0</v>
      </c>
      <c r="AM190">
        <f>IF(AND(INDIRECT(AN190)='Sample Select backend'!$C$2,INDIRECT(AO190)=1,INDIRECT(AP190)='Sample Select backend'!$F$2,INDIRECT(AQ190)=1,INDIRECT(AR190)='Sample Select backend'!$M$2),1,0)</f>
        <v>0</v>
      </c>
      <c r="AN190" t="str">
        <f>_xlfn.CONCAT('Sample Select backend'!$C$4,ROW(AN190))</f>
        <v>AE190</v>
      </c>
      <c r="AO190" s="9" t="str">
        <f>_xlfn.CONCAT('Sample Select backend'!$J$2,ROW(AO190))</f>
        <v>AJ190</v>
      </c>
      <c r="AP190" t="str">
        <f>_xlfn.CONCAT('Sample Select backend'!$F$4,ROW(AP190))</f>
        <v>AF190</v>
      </c>
      <c r="AQ190" t="str">
        <f>_xlfn.CONCAT('Sample Select backend'!$I$10,ROW(AQ190))</f>
        <v>R190</v>
      </c>
      <c r="AR190" t="str">
        <f>_xlfn.CONCAT('Sample Select backend'!$M$4,ROW(AR190))</f>
        <v>AK190</v>
      </c>
      <c r="AS190" t="str">
        <f t="shared" si="64"/>
        <v>Austria</v>
      </c>
      <c r="AT190" s="9">
        <f t="shared" si="65"/>
        <v>29</v>
      </c>
      <c r="AU190">
        <f t="shared" si="66"/>
        <v>0</v>
      </c>
      <c r="AV190" s="9">
        <v>1</v>
      </c>
    </row>
    <row r="191" spans="1:48" x14ac:dyDescent="0.35">
      <c r="A191" s="24" t="s">
        <v>12</v>
      </c>
      <c r="B191" s="24">
        <v>1</v>
      </c>
      <c r="C191" s="24" t="s">
        <v>201</v>
      </c>
      <c r="D191" s="24" t="s">
        <v>3104</v>
      </c>
      <c r="E191" s="24"/>
      <c r="O191" t="s">
        <v>2800</v>
      </c>
      <c r="P191" t="s">
        <v>2808</v>
      </c>
      <c r="Q191" t="s">
        <v>2813</v>
      </c>
      <c r="R191">
        <v>0</v>
      </c>
      <c r="S191" t="s">
        <v>202</v>
      </c>
      <c r="T191" t="s">
        <v>202</v>
      </c>
      <c r="U191" t="s">
        <v>202</v>
      </c>
      <c r="V191">
        <v>-1</v>
      </c>
      <c r="W191">
        <v>-1</v>
      </c>
      <c r="X191">
        <v>-1</v>
      </c>
      <c r="Y191">
        <v>-1</v>
      </c>
      <c r="Z191">
        <v>-1</v>
      </c>
      <c r="AA191">
        <v>-1</v>
      </c>
      <c r="AB191">
        <v>-1</v>
      </c>
      <c r="AC191">
        <v>-1</v>
      </c>
      <c r="AD191">
        <v>-1</v>
      </c>
      <c r="AE191" s="4" t="s">
        <v>2828</v>
      </c>
      <c r="AF191" s="9" t="s">
        <v>2829</v>
      </c>
      <c r="AG191">
        <v>0</v>
      </c>
      <c r="AH191">
        <v>0</v>
      </c>
      <c r="AI191">
        <v>1</v>
      </c>
      <c r="AJ191">
        <v>1</v>
      </c>
      <c r="AK191" s="9" t="s">
        <v>2840</v>
      </c>
      <c r="AL191">
        <f t="shared" si="63"/>
        <v>0</v>
      </c>
      <c r="AM191">
        <f>IF(AND(INDIRECT(AN191)='Sample Select backend'!$C$2,INDIRECT(AO191)=1,INDIRECT(AP191)='Sample Select backend'!$F$2,INDIRECT(AQ191)=1,INDIRECT(AR191)='Sample Select backend'!$M$2),1,0)</f>
        <v>0</v>
      </c>
      <c r="AN191" t="str">
        <f>_xlfn.CONCAT('Sample Select backend'!$C$4,ROW(AN191))</f>
        <v>AE191</v>
      </c>
      <c r="AO191" s="9" t="str">
        <f>_xlfn.CONCAT('Sample Select backend'!$J$2,ROW(AO191))</f>
        <v>AJ191</v>
      </c>
      <c r="AP191" t="str">
        <f>_xlfn.CONCAT('Sample Select backend'!$F$4,ROW(AP191))</f>
        <v>AF191</v>
      </c>
      <c r="AQ191" t="str">
        <f>_xlfn.CONCAT('Sample Select backend'!$I$10,ROW(AQ191))</f>
        <v>R191</v>
      </c>
      <c r="AR191" t="str">
        <f>_xlfn.CONCAT('Sample Select backend'!$M$4,ROW(AR191))</f>
        <v>AK191</v>
      </c>
      <c r="AS191" t="str">
        <f t="shared" si="64"/>
        <v>Austria</v>
      </c>
      <c r="AT191" s="9" t="str">
        <f t="shared" si="65"/>
        <v>Other</v>
      </c>
      <c r="AU191">
        <f t="shared" si="66"/>
        <v>0</v>
      </c>
      <c r="AV191" s="9">
        <v>0</v>
      </c>
    </row>
    <row r="192" spans="1:48" x14ac:dyDescent="0.35">
      <c r="A192" s="24" t="s">
        <v>12</v>
      </c>
      <c r="B192" s="24">
        <v>9</v>
      </c>
      <c r="C192" s="24">
        <v>34</v>
      </c>
      <c r="D192" s="24" t="s">
        <v>3105</v>
      </c>
      <c r="E192" s="24"/>
      <c r="O192" t="s">
        <v>2800</v>
      </c>
      <c r="P192" t="s">
        <v>2808</v>
      </c>
      <c r="Q192" t="s">
        <v>2813</v>
      </c>
      <c r="R192">
        <v>0</v>
      </c>
      <c r="S192" t="s">
        <v>202</v>
      </c>
      <c r="T192" t="s">
        <v>202</v>
      </c>
      <c r="U192" t="s">
        <v>202</v>
      </c>
      <c r="V192">
        <v>-1</v>
      </c>
      <c r="W192">
        <v>-1</v>
      </c>
      <c r="X192">
        <v>-1</v>
      </c>
      <c r="Y192">
        <v>-1</v>
      </c>
      <c r="Z192">
        <v>-1</v>
      </c>
      <c r="AA192">
        <v>-1</v>
      </c>
      <c r="AB192">
        <v>-1</v>
      </c>
      <c r="AC192">
        <v>-1</v>
      </c>
      <c r="AD192">
        <v>-1</v>
      </c>
      <c r="AE192" s="4" t="s">
        <v>2828</v>
      </c>
      <c r="AF192" s="9" t="s">
        <v>2829</v>
      </c>
      <c r="AG192">
        <v>0</v>
      </c>
      <c r="AH192">
        <v>0</v>
      </c>
      <c r="AI192">
        <v>1</v>
      </c>
      <c r="AJ192">
        <v>1</v>
      </c>
      <c r="AK192" s="9" t="s">
        <v>2840</v>
      </c>
      <c r="AL192">
        <f t="shared" si="63"/>
        <v>0</v>
      </c>
      <c r="AM192">
        <f>IF(AND(INDIRECT(AN192)='Sample Select backend'!$C$2,INDIRECT(AO192)=1,INDIRECT(AP192)='Sample Select backend'!$F$2,INDIRECT(AQ192)=1,INDIRECT(AR192)='Sample Select backend'!$M$2),1,0)</f>
        <v>0</v>
      </c>
      <c r="AN192" t="str">
        <f>_xlfn.CONCAT('Sample Select backend'!$C$4,ROW(AN192))</f>
        <v>AE192</v>
      </c>
      <c r="AO192" s="9" t="str">
        <f>_xlfn.CONCAT('Sample Select backend'!$J$2,ROW(AO192))</f>
        <v>AJ192</v>
      </c>
      <c r="AP192" t="str">
        <f>_xlfn.CONCAT('Sample Select backend'!$F$4,ROW(AP192))</f>
        <v>AF192</v>
      </c>
      <c r="AQ192" t="str">
        <f>_xlfn.CONCAT('Sample Select backend'!$I$10,ROW(AQ192))</f>
        <v>R192</v>
      </c>
      <c r="AR192" t="str">
        <f>_xlfn.CONCAT('Sample Select backend'!$M$4,ROW(AR192))</f>
        <v>AK192</v>
      </c>
      <c r="AS192" t="str">
        <f t="shared" si="64"/>
        <v>Austria</v>
      </c>
      <c r="AT192" s="9">
        <f t="shared" si="65"/>
        <v>34</v>
      </c>
      <c r="AU192">
        <f t="shared" si="66"/>
        <v>0</v>
      </c>
      <c r="AV192" s="9">
        <v>0</v>
      </c>
    </row>
    <row r="193" spans="1:48" x14ac:dyDescent="0.35">
      <c r="A193" s="24" t="s">
        <v>12</v>
      </c>
      <c r="B193" s="24">
        <v>1</v>
      </c>
      <c r="C193" s="24">
        <v>16</v>
      </c>
      <c r="D193" s="24" t="s">
        <v>3106</v>
      </c>
      <c r="E193" s="24"/>
      <c r="O193" t="s">
        <v>2800</v>
      </c>
      <c r="P193" t="s">
        <v>2808</v>
      </c>
      <c r="Q193" t="s">
        <v>2813</v>
      </c>
      <c r="R193">
        <v>0</v>
      </c>
      <c r="S193" t="s">
        <v>202</v>
      </c>
      <c r="T193" t="s">
        <v>202</v>
      </c>
      <c r="U193" t="s">
        <v>202</v>
      </c>
      <c r="V193">
        <v>-1</v>
      </c>
      <c r="W193">
        <v>-1</v>
      </c>
      <c r="X193">
        <v>-1</v>
      </c>
      <c r="Y193">
        <v>-1</v>
      </c>
      <c r="Z193">
        <v>-1</v>
      </c>
      <c r="AA193">
        <v>-1</v>
      </c>
      <c r="AB193">
        <v>-1</v>
      </c>
      <c r="AC193">
        <v>-1</v>
      </c>
      <c r="AD193">
        <v>-1</v>
      </c>
      <c r="AE193" s="4" t="s">
        <v>2828</v>
      </c>
      <c r="AF193" s="9" t="s">
        <v>2829</v>
      </c>
      <c r="AG193">
        <v>0</v>
      </c>
      <c r="AH193">
        <v>0</v>
      </c>
      <c r="AI193">
        <v>1</v>
      </c>
      <c r="AJ193">
        <v>1</v>
      </c>
      <c r="AK193" s="9" t="s">
        <v>2840</v>
      </c>
      <c r="AL193">
        <f t="shared" si="63"/>
        <v>0</v>
      </c>
      <c r="AM193">
        <f>IF(AND(INDIRECT(AN193)='Sample Select backend'!$C$2,INDIRECT(AO193)=1,INDIRECT(AP193)='Sample Select backend'!$F$2,INDIRECT(AQ193)=1,INDIRECT(AR193)='Sample Select backend'!$M$2),1,0)</f>
        <v>0</v>
      </c>
      <c r="AN193" t="str">
        <f>_xlfn.CONCAT('Sample Select backend'!$C$4,ROW(AN193))</f>
        <v>AE193</v>
      </c>
      <c r="AO193" s="9" t="str">
        <f>_xlfn.CONCAT('Sample Select backend'!$J$2,ROW(AO193))</f>
        <v>AJ193</v>
      </c>
      <c r="AP193" t="str">
        <f>_xlfn.CONCAT('Sample Select backend'!$F$4,ROW(AP193))</f>
        <v>AF193</v>
      </c>
      <c r="AQ193" t="str">
        <f>_xlfn.CONCAT('Sample Select backend'!$I$10,ROW(AQ193))</f>
        <v>R193</v>
      </c>
      <c r="AR193" t="str">
        <f>_xlfn.CONCAT('Sample Select backend'!$M$4,ROW(AR193))</f>
        <v>AK193</v>
      </c>
      <c r="AS193" t="str">
        <f t="shared" si="64"/>
        <v>Austria</v>
      </c>
      <c r="AT193" s="9">
        <f t="shared" si="65"/>
        <v>16</v>
      </c>
      <c r="AU193">
        <f t="shared" si="66"/>
        <v>0</v>
      </c>
      <c r="AV193" s="9">
        <v>0</v>
      </c>
    </row>
    <row r="194" spans="1:48" x14ac:dyDescent="0.35">
      <c r="A194" s="24" t="s">
        <v>12</v>
      </c>
      <c r="B194" s="24" t="s">
        <v>201</v>
      </c>
      <c r="C194" s="24" t="s">
        <v>201</v>
      </c>
      <c r="D194" s="24" t="s">
        <v>3107</v>
      </c>
      <c r="E194" s="24"/>
      <c r="O194" t="s">
        <v>2800</v>
      </c>
      <c r="P194" t="s">
        <v>2808</v>
      </c>
      <c r="Q194" t="s">
        <v>2813</v>
      </c>
      <c r="R194">
        <v>0</v>
      </c>
      <c r="S194" t="s">
        <v>202</v>
      </c>
      <c r="T194" t="s">
        <v>202</v>
      </c>
      <c r="U194" t="s">
        <v>202</v>
      </c>
      <c r="V194">
        <v>-1</v>
      </c>
      <c r="W194">
        <v>-1</v>
      </c>
      <c r="X194">
        <v>-1</v>
      </c>
      <c r="Y194">
        <v>-1</v>
      </c>
      <c r="Z194">
        <v>-1</v>
      </c>
      <c r="AA194">
        <v>-1</v>
      </c>
      <c r="AB194">
        <v>-1</v>
      </c>
      <c r="AC194">
        <v>-1</v>
      </c>
      <c r="AD194">
        <v>-1</v>
      </c>
      <c r="AE194" s="4" t="s">
        <v>2828</v>
      </c>
      <c r="AF194" s="9" t="s">
        <v>2829</v>
      </c>
      <c r="AG194">
        <v>0</v>
      </c>
      <c r="AH194">
        <v>0</v>
      </c>
      <c r="AI194">
        <v>1</v>
      </c>
      <c r="AJ194">
        <v>1</v>
      </c>
      <c r="AK194" s="9" t="s">
        <v>2840</v>
      </c>
      <c r="AL194">
        <f t="shared" ref="AL194:AL257" si="86">IF(OR(B194="other",B194="international",B194="Transfers",B194="expenditure"),1,0)</f>
        <v>1</v>
      </c>
      <c r="AM194">
        <f>IF(AND(INDIRECT(AN194)='Sample Select backend'!$C$2,INDIRECT(AO194)=1,INDIRECT(AP194)='Sample Select backend'!$F$2,INDIRECT(AQ194)=1,INDIRECT(AR194)='Sample Select backend'!$M$2),1,0)</f>
        <v>0</v>
      </c>
      <c r="AN194" t="str">
        <f>_xlfn.CONCAT('Sample Select backend'!$C$4,ROW(AN194))</f>
        <v>AE194</v>
      </c>
      <c r="AO194" s="9" t="str">
        <f>_xlfn.CONCAT('Sample Select backend'!$J$2,ROW(AO194))</f>
        <v>AJ194</v>
      </c>
      <c r="AP194" t="str">
        <f>_xlfn.CONCAT('Sample Select backend'!$F$4,ROW(AP194))</f>
        <v>AF194</v>
      </c>
      <c r="AQ194" t="str">
        <f>_xlfn.CONCAT('Sample Select backend'!$I$10,ROW(AQ194))</f>
        <v>R194</v>
      </c>
      <c r="AR194" t="str">
        <f>_xlfn.CONCAT('Sample Select backend'!$M$4,ROW(AR194))</f>
        <v>AK194</v>
      </c>
      <c r="AS194" t="str">
        <f t="shared" ref="AS194:AS257" si="87">A194</f>
        <v>Austria</v>
      </c>
      <c r="AT194" s="9" t="str">
        <f t="shared" ref="AT194:AT257" si="88">IF(ISNUMBER(C194),C194,IF(OR(C194="general",C194="23;general"),"General",IF(OR(C194="exemption",C194="other (exemption)"),"Tax exemption/waiver/suspension","Other")))</f>
        <v>Other</v>
      </c>
      <c r="AU194">
        <f t="shared" ref="AU194:AU257" si="89">IF(A194&lt;&gt;A193,1,0)</f>
        <v>0</v>
      </c>
      <c r="AV194" s="9">
        <v>0</v>
      </c>
    </row>
    <row r="195" spans="1:48" x14ac:dyDescent="0.35">
      <c r="A195" s="24" t="s">
        <v>12</v>
      </c>
      <c r="B195" s="24">
        <v>6</v>
      </c>
      <c r="C195" s="24">
        <v>28</v>
      </c>
      <c r="D195" s="24" t="s">
        <v>3108</v>
      </c>
      <c r="E195" s="24"/>
      <c r="O195" t="s">
        <v>2800</v>
      </c>
      <c r="P195" t="s">
        <v>2808</v>
      </c>
      <c r="Q195" t="s">
        <v>2813</v>
      </c>
      <c r="R195">
        <v>0</v>
      </c>
      <c r="S195" t="s">
        <v>202</v>
      </c>
      <c r="T195" t="s">
        <v>202</v>
      </c>
      <c r="U195" t="s">
        <v>202</v>
      </c>
      <c r="V195">
        <v>-1</v>
      </c>
      <c r="W195">
        <v>-1</v>
      </c>
      <c r="X195">
        <v>-1</v>
      </c>
      <c r="Y195">
        <v>-1</v>
      </c>
      <c r="Z195">
        <v>-1</v>
      </c>
      <c r="AA195">
        <v>-1</v>
      </c>
      <c r="AB195">
        <v>-1</v>
      </c>
      <c r="AC195">
        <v>-1</v>
      </c>
      <c r="AD195">
        <v>-1</v>
      </c>
      <c r="AE195" s="4" t="s">
        <v>2828</v>
      </c>
      <c r="AF195" s="9" t="s">
        <v>2829</v>
      </c>
      <c r="AG195">
        <v>0</v>
      </c>
      <c r="AH195">
        <v>0</v>
      </c>
      <c r="AI195">
        <v>1</v>
      </c>
      <c r="AJ195">
        <v>1</v>
      </c>
      <c r="AK195" s="9" t="s">
        <v>2840</v>
      </c>
      <c r="AL195">
        <f t="shared" si="86"/>
        <v>0</v>
      </c>
      <c r="AM195">
        <f>IF(AND(INDIRECT(AN195)='Sample Select backend'!$C$2,INDIRECT(AO195)=1,INDIRECT(AP195)='Sample Select backend'!$F$2,INDIRECT(AQ195)=1,INDIRECT(AR195)='Sample Select backend'!$M$2),1,0)</f>
        <v>0</v>
      </c>
      <c r="AN195" t="str">
        <f>_xlfn.CONCAT('Sample Select backend'!$C$4,ROW(AN195))</f>
        <v>AE195</v>
      </c>
      <c r="AO195" s="9" t="str">
        <f>_xlfn.CONCAT('Sample Select backend'!$J$2,ROW(AO195))</f>
        <v>AJ195</v>
      </c>
      <c r="AP195" t="str">
        <f>_xlfn.CONCAT('Sample Select backend'!$F$4,ROW(AP195))</f>
        <v>AF195</v>
      </c>
      <c r="AQ195" t="str">
        <f>_xlfn.CONCAT('Sample Select backend'!$I$10,ROW(AQ195))</f>
        <v>R195</v>
      </c>
      <c r="AR195" t="str">
        <f>_xlfn.CONCAT('Sample Select backend'!$M$4,ROW(AR195))</f>
        <v>AK195</v>
      </c>
      <c r="AS195" t="str">
        <f t="shared" si="87"/>
        <v>Austria</v>
      </c>
      <c r="AT195" s="9">
        <f t="shared" si="88"/>
        <v>28</v>
      </c>
      <c r="AU195">
        <f t="shared" si="89"/>
        <v>0</v>
      </c>
      <c r="AV195" s="9">
        <v>0</v>
      </c>
    </row>
    <row r="196" spans="1:48" x14ac:dyDescent="0.35">
      <c r="A196" s="24" t="s">
        <v>12</v>
      </c>
      <c r="B196" s="24">
        <v>5</v>
      </c>
      <c r="C196" s="24" t="s">
        <v>204</v>
      </c>
      <c r="D196" s="24" t="s">
        <v>3109</v>
      </c>
      <c r="E196" s="24"/>
      <c r="O196" t="s">
        <v>2800</v>
      </c>
      <c r="P196" t="s">
        <v>2808</v>
      </c>
      <c r="Q196" t="s">
        <v>2813</v>
      </c>
      <c r="R196">
        <v>0</v>
      </c>
      <c r="S196" t="s">
        <v>202</v>
      </c>
      <c r="T196" t="s">
        <v>202</v>
      </c>
      <c r="U196" t="s">
        <v>202</v>
      </c>
      <c r="V196">
        <v>-1</v>
      </c>
      <c r="W196">
        <v>-1</v>
      </c>
      <c r="X196">
        <v>-1</v>
      </c>
      <c r="Y196">
        <v>-1</v>
      </c>
      <c r="Z196">
        <v>-1</v>
      </c>
      <c r="AA196">
        <v>-1</v>
      </c>
      <c r="AB196">
        <v>-1</v>
      </c>
      <c r="AC196">
        <v>-1</v>
      </c>
      <c r="AD196">
        <v>-1</v>
      </c>
      <c r="AE196" s="4" t="s">
        <v>2828</v>
      </c>
      <c r="AF196" s="9" t="s">
        <v>2829</v>
      </c>
      <c r="AG196">
        <v>0</v>
      </c>
      <c r="AH196">
        <v>0</v>
      </c>
      <c r="AI196">
        <v>1</v>
      </c>
      <c r="AJ196">
        <v>1</v>
      </c>
      <c r="AK196" s="9" t="s">
        <v>2840</v>
      </c>
      <c r="AL196">
        <f t="shared" si="86"/>
        <v>0</v>
      </c>
      <c r="AM196">
        <f>IF(AND(INDIRECT(AN196)='Sample Select backend'!$C$2,INDIRECT(AO196)=1,INDIRECT(AP196)='Sample Select backend'!$F$2,INDIRECT(AQ196)=1,INDIRECT(AR196)='Sample Select backend'!$M$2),1,0)</f>
        <v>0</v>
      </c>
      <c r="AN196" t="str">
        <f>_xlfn.CONCAT('Sample Select backend'!$C$4,ROW(AN196))</f>
        <v>AE196</v>
      </c>
      <c r="AO196" s="9" t="str">
        <f>_xlfn.CONCAT('Sample Select backend'!$J$2,ROW(AO196))</f>
        <v>AJ196</v>
      </c>
      <c r="AP196" t="str">
        <f>_xlfn.CONCAT('Sample Select backend'!$F$4,ROW(AP196))</f>
        <v>AF196</v>
      </c>
      <c r="AQ196" t="str">
        <f>_xlfn.CONCAT('Sample Select backend'!$I$10,ROW(AQ196))</f>
        <v>R196</v>
      </c>
      <c r="AR196" t="str">
        <f>_xlfn.CONCAT('Sample Select backend'!$M$4,ROW(AR196))</f>
        <v>AK196</v>
      </c>
      <c r="AS196" t="str">
        <f t="shared" si="87"/>
        <v>Austria</v>
      </c>
      <c r="AT196" s="9" t="str">
        <f t="shared" si="88"/>
        <v>General</v>
      </c>
      <c r="AU196">
        <f t="shared" si="89"/>
        <v>0</v>
      </c>
      <c r="AV196" s="9">
        <v>0</v>
      </c>
    </row>
    <row r="197" spans="1:48" x14ac:dyDescent="0.35">
      <c r="A197" s="24" t="s">
        <v>12</v>
      </c>
      <c r="B197" s="24">
        <v>6</v>
      </c>
      <c r="C197" s="24">
        <v>25</v>
      </c>
      <c r="D197" s="24" t="s">
        <v>3110</v>
      </c>
      <c r="E197" s="24"/>
      <c r="O197" t="s">
        <v>2800</v>
      </c>
      <c r="P197" t="s">
        <v>2808</v>
      </c>
      <c r="Q197" t="s">
        <v>2813</v>
      </c>
      <c r="R197">
        <v>0</v>
      </c>
      <c r="S197" t="s">
        <v>202</v>
      </c>
      <c r="T197" t="s">
        <v>202</v>
      </c>
      <c r="U197" t="s">
        <v>202</v>
      </c>
      <c r="V197">
        <v>-1</v>
      </c>
      <c r="W197">
        <v>-1</v>
      </c>
      <c r="X197">
        <v>-1</v>
      </c>
      <c r="Y197">
        <v>-1</v>
      </c>
      <c r="Z197">
        <v>-1</v>
      </c>
      <c r="AA197">
        <v>-1</v>
      </c>
      <c r="AB197">
        <v>-1</v>
      </c>
      <c r="AC197">
        <v>-1</v>
      </c>
      <c r="AD197">
        <v>-1</v>
      </c>
      <c r="AE197" s="4" t="s">
        <v>2828</v>
      </c>
      <c r="AF197" s="9" t="s">
        <v>2829</v>
      </c>
      <c r="AG197">
        <v>0</v>
      </c>
      <c r="AH197">
        <v>0</v>
      </c>
      <c r="AI197">
        <v>1</v>
      </c>
      <c r="AJ197">
        <v>1</v>
      </c>
      <c r="AK197" s="9" t="s">
        <v>2840</v>
      </c>
      <c r="AL197">
        <f t="shared" si="86"/>
        <v>0</v>
      </c>
      <c r="AM197">
        <f>IF(AND(INDIRECT(AN197)='Sample Select backend'!$C$2,INDIRECT(AO197)=1,INDIRECT(AP197)='Sample Select backend'!$F$2,INDIRECT(AQ197)=1,INDIRECT(AR197)='Sample Select backend'!$M$2),1,0)</f>
        <v>0</v>
      </c>
      <c r="AN197" t="str">
        <f>_xlfn.CONCAT('Sample Select backend'!$C$4,ROW(AN197))</f>
        <v>AE197</v>
      </c>
      <c r="AO197" s="9" t="str">
        <f>_xlfn.CONCAT('Sample Select backend'!$J$2,ROW(AO197))</f>
        <v>AJ197</v>
      </c>
      <c r="AP197" t="str">
        <f>_xlfn.CONCAT('Sample Select backend'!$F$4,ROW(AP197))</f>
        <v>AF197</v>
      </c>
      <c r="AQ197" t="str">
        <f>_xlfn.CONCAT('Sample Select backend'!$I$10,ROW(AQ197))</f>
        <v>R197</v>
      </c>
      <c r="AR197" t="str">
        <f>_xlfn.CONCAT('Sample Select backend'!$M$4,ROW(AR197))</f>
        <v>AK197</v>
      </c>
      <c r="AS197" t="str">
        <f t="shared" si="87"/>
        <v>Austria</v>
      </c>
      <c r="AT197" s="9">
        <f t="shared" si="88"/>
        <v>25</v>
      </c>
      <c r="AU197">
        <f t="shared" si="89"/>
        <v>0</v>
      </c>
      <c r="AV197" s="9">
        <v>0</v>
      </c>
    </row>
    <row r="198" spans="1:48" x14ac:dyDescent="0.35">
      <c r="A198" s="24" t="s">
        <v>12</v>
      </c>
      <c r="B198" s="24">
        <v>1</v>
      </c>
      <c r="C198" s="24" t="s">
        <v>201</v>
      </c>
      <c r="D198" s="24" t="s">
        <v>3111</v>
      </c>
      <c r="E198" s="24"/>
      <c r="O198" t="s">
        <v>2800</v>
      </c>
      <c r="P198" t="s">
        <v>2808</v>
      </c>
      <c r="Q198" t="s">
        <v>2813</v>
      </c>
      <c r="R198">
        <v>0</v>
      </c>
      <c r="S198" t="s">
        <v>202</v>
      </c>
      <c r="T198" t="s">
        <v>202</v>
      </c>
      <c r="U198" t="s">
        <v>202</v>
      </c>
      <c r="V198">
        <v>-1</v>
      </c>
      <c r="W198">
        <v>-1</v>
      </c>
      <c r="X198">
        <v>-1</v>
      </c>
      <c r="Y198">
        <v>-1</v>
      </c>
      <c r="Z198">
        <v>-1</v>
      </c>
      <c r="AA198">
        <v>-1</v>
      </c>
      <c r="AB198">
        <v>-1</v>
      </c>
      <c r="AC198">
        <v>-1</v>
      </c>
      <c r="AD198">
        <v>-1</v>
      </c>
      <c r="AE198" s="4" t="s">
        <v>2828</v>
      </c>
      <c r="AF198" s="9" t="s">
        <v>2829</v>
      </c>
      <c r="AG198">
        <v>0</v>
      </c>
      <c r="AH198">
        <v>0</v>
      </c>
      <c r="AI198">
        <v>1</v>
      </c>
      <c r="AJ198">
        <v>1</v>
      </c>
      <c r="AK198" s="9" t="s">
        <v>2840</v>
      </c>
      <c r="AL198">
        <f t="shared" si="86"/>
        <v>0</v>
      </c>
      <c r="AM198">
        <f>IF(AND(INDIRECT(AN198)='Sample Select backend'!$C$2,INDIRECT(AO198)=1,INDIRECT(AP198)='Sample Select backend'!$F$2,INDIRECT(AQ198)=1,INDIRECT(AR198)='Sample Select backend'!$M$2),1,0)</f>
        <v>0</v>
      </c>
      <c r="AN198" t="str">
        <f>_xlfn.CONCAT('Sample Select backend'!$C$4,ROW(AN198))</f>
        <v>AE198</v>
      </c>
      <c r="AO198" s="9" t="str">
        <f>_xlfn.CONCAT('Sample Select backend'!$J$2,ROW(AO198))</f>
        <v>AJ198</v>
      </c>
      <c r="AP198" t="str">
        <f>_xlfn.CONCAT('Sample Select backend'!$F$4,ROW(AP198))</f>
        <v>AF198</v>
      </c>
      <c r="AQ198" t="str">
        <f>_xlfn.CONCAT('Sample Select backend'!$I$10,ROW(AQ198))</f>
        <v>R198</v>
      </c>
      <c r="AR198" t="str">
        <f>_xlfn.CONCAT('Sample Select backend'!$M$4,ROW(AR198))</f>
        <v>AK198</v>
      </c>
      <c r="AS198" t="str">
        <f t="shared" si="87"/>
        <v>Austria</v>
      </c>
      <c r="AT198" s="9" t="str">
        <f t="shared" si="88"/>
        <v>Other</v>
      </c>
      <c r="AU198">
        <f t="shared" si="89"/>
        <v>0</v>
      </c>
      <c r="AV198" s="9">
        <v>0</v>
      </c>
    </row>
    <row r="199" spans="1:48" x14ac:dyDescent="0.35">
      <c r="A199" s="24" t="s">
        <v>12</v>
      </c>
      <c r="B199" s="24">
        <v>2</v>
      </c>
      <c r="C199" s="24">
        <v>15</v>
      </c>
      <c r="D199" s="24" t="s">
        <v>3112</v>
      </c>
      <c r="E199" s="24"/>
      <c r="O199" t="s">
        <v>2800</v>
      </c>
      <c r="P199" t="s">
        <v>2808</v>
      </c>
      <c r="Q199" t="s">
        <v>2813</v>
      </c>
      <c r="R199">
        <v>0</v>
      </c>
      <c r="S199" t="s">
        <v>202</v>
      </c>
      <c r="T199" t="s">
        <v>202</v>
      </c>
      <c r="U199" t="s">
        <v>202</v>
      </c>
      <c r="V199">
        <v>-1</v>
      </c>
      <c r="W199">
        <v>-1</v>
      </c>
      <c r="X199">
        <v>-1</v>
      </c>
      <c r="Y199">
        <v>-1</v>
      </c>
      <c r="Z199">
        <v>-1</v>
      </c>
      <c r="AA199">
        <v>-1</v>
      </c>
      <c r="AB199">
        <v>-1</v>
      </c>
      <c r="AC199">
        <v>-1</v>
      </c>
      <c r="AD199">
        <v>-1</v>
      </c>
      <c r="AE199" s="4" t="s">
        <v>2828</v>
      </c>
      <c r="AF199" s="9" t="s">
        <v>2829</v>
      </c>
      <c r="AG199">
        <v>0</v>
      </c>
      <c r="AH199">
        <v>0</v>
      </c>
      <c r="AI199">
        <v>1</v>
      </c>
      <c r="AJ199">
        <v>1</v>
      </c>
      <c r="AK199" s="9" t="s">
        <v>2840</v>
      </c>
      <c r="AL199">
        <f t="shared" si="86"/>
        <v>0</v>
      </c>
      <c r="AM199">
        <f>IF(AND(INDIRECT(AN199)='Sample Select backend'!$C$2,INDIRECT(AO199)=1,INDIRECT(AP199)='Sample Select backend'!$F$2,INDIRECT(AQ199)=1,INDIRECT(AR199)='Sample Select backend'!$M$2),1,0)</f>
        <v>0</v>
      </c>
      <c r="AN199" t="str">
        <f>_xlfn.CONCAT('Sample Select backend'!$C$4,ROW(AN199))</f>
        <v>AE199</v>
      </c>
      <c r="AO199" s="9" t="str">
        <f>_xlfn.CONCAT('Sample Select backend'!$J$2,ROW(AO199))</f>
        <v>AJ199</v>
      </c>
      <c r="AP199" t="str">
        <f>_xlfn.CONCAT('Sample Select backend'!$F$4,ROW(AP199))</f>
        <v>AF199</v>
      </c>
      <c r="AQ199" t="str">
        <f>_xlfn.CONCAT('Sample Select backend'!$I$10,ROW(AQ199))</f>
        <v>R199</v>
      </c>
      <c r="AR199" t="str">
        <f>_xlfn.CONCAT('Sample Select backend'!$M$4,ROW(AR199))</f>
        <v>AK199</v>
      </c>
      <c r="AS199" t="str">
        <f t="shared" si="87"/>
        <v>Austria</v>
      </c>
      <c r="AT199" s="9">
        <f t="shared" si="88"/>
        <v>15</v>
      </c>
      <c r="AU199">
        <f t="shared" si="89"/>
        <v>0</v>
      </c>
      <c r="AV199" s="9">
        <v>0</v>
      </c>
    </row>
    <row r="200" spans="1:48" x14ac:dyDescent="0.35">
      <c r="A200" s="24" t="s">
        <v>12</v>
      </c>
      <c r="B200" s="24">
        <v>2</v>
      </c>
      <c r="C200" s="24" t="s">
        <v>201</v>
      </c>
      <c r="D200" s="24" t="s">
        <v>3113</v>
      </c>
      <c r="E200" s="24"/>
      <c r="O200" t="s">
        <v>2800</v>
      </c>
      <c r="P200" t="s">
        <v>2808</v>
      </c>
      <c r="Q200" t="s">
        <v>2813</v>
      </c>
      <c r="R200">
        <v>0</v>
      </c>
      <c r="S200" t="s">
        <v>202</v>
      </c>
      <c r="T200" t="s">
        <v>202</v>
      </c>
      <c r="U200" t="s">
        <v>202</v>
      </c>
      <c r="V200">
        <v>-1</v>
      </c>
      <c r="W200">
        <v>-1</v>
      </c>
      <c r="X200">
        <v>-1</v>
      </c>
      <c r="Y200">
        <v>-1</v>
      </c>
      <c r="Z200">
        <v>-1</v>
      </c>
      <c r="AA200">
        <v>-1</v>
      </c>
      <c r="AB200">
        <v>-1</v>
      </c>
      <c r="AC200">
        <v>-1</v>
      </c>
      <c r="AD200">
        <v>-1</v>
      </c>
      <c r="AE200" s="4" t="s">
        <v>2828</v>
      </c>
      <c r="AF200" s="9" t="s">
        <v>2829</v>
      </c>
      <c r="AG200">
        <v>0</v>
      </c>
      <c r="AH200">
        <v>0</v>
      </c>
      <c r="AI200">
        <v>1</v>
      </c>
      <c r="AJ200">
        <v>1</v>
      </c>
      <c r="AK200" s="9" t="s">
        <v>2840</v>
      </c>
      <c r="AL200">
        <f t="shared" si="86"/>
        <v>0</v>
      </c>
      <c r="AM200">
        <f>IF(AND(INDIRECT(AN200)='Sample Select backend'!$C$2,INDIRECT(AO200)=1,INDIRECT(AP200)='Sample Select backend'!$F$2,INDIRECT(AQ200)=1,INDIRECT(AR200)='Sample Select backend'!$M$2),1,0)</f>
        <v>0</v>
      </c>
      <c r="AN200" t="str">
        <f>_xlfn.CONCAT('Sample Select backend'!$C$4,ROW(AN200))</f>
        <v>AE200</v>
      </c>
      <c r="AO200" s="9" t="str">
        <f>_xlfn.CONCAT('Sample Select backend'!$J$2,ROW(AO200))</f>
        <v>AJ200</v>
      </c>
      <c r="AP200" t="str">
        <f>_xlfn.CONCAT('Sample Select backend'!$F$4,ROW(AP200))</f>
        <v>AF200</v>
      </c>
      <c r="AQ200" t="str">
        <f>_xlfn.CONCAT('Sample Select backend'!$I$10,ROW(AQ200))</f>
        <v>R200</v>
      </c>
      <c r="AR200" t="str">
        <f>_xlfn.CONCAT('Sample Select backend'!$M$4,ROW(AR200))</f>
        <v>AK200</v>
      </c>
      <c r="AS200" t="str">
        <f t="shared" si="87"/>
        <v>Austria</v>
      </c>
      <c r="AT200" s="9" t="str">
        <f t="shared" si="88"/>
        <v>Other</v>
      </c>
      <c r="AU200">
        <f t="shared" si="89"/>
        <v>0</v>
      </c>
      <c r="AV200" s="9">
        <v>0</v>
      </c>
    </row>
    <row r="201" spans="1:48" x14ac:dyDescent="0.35">
      <c r="A201" s="24" t="s">
        <v>12</v>
      </c>
      <c r="B201" s="24">
        <v>1</v>
      </c>
      <c r="C201" s="24" t="s">
        <v>206</v>
      </c>
      <c r="D201" s="24" t="s">
        <v>3114</v>
      </c>
      <c r="E201" s="24"/>
      <c r="O201" t="s">
        <v>2800</v>
      </c>
      <c r="P201" t="s">
        <v>2808</v>
      </c>
      <c r="Q201" t="s">
        <v>2813</v>
      </c>
      <c r="R201">
        <v>0</v>
      </c>
      <c r="S201" t="s">
        <v>202</v>
      </c>
      <c r="T201" t="s">
        <v>202</v>
      </c>
      <c r="U201" t="s">
        <v>202</v>
      </c>
      <c r="V201">
        <v>-1</v>
      </c>
      <c r="W201">
        <v>-1</v>
      </c>
      <c r="X201">
        <v>-1</v>
      </c>
      <c r="Y201">
        <v>-1</v>
      </c>
      <c r="Z201">
        <v>-1</v>
      </c>
      <c r="AA201">
        <v>-1</v>
      </c>
      <c r="AB201">
        <v>-1</v>
      </c>
      <c r="AC201">
        <v>-1</v>
      </c>
      <c r="AD201">
        <v>-1</v>
      </c>
      <c r="AE201" s="4" t="s">
        <v>2828</v>
      </c>
      <c r="AF201" s="9" t="s">
        <v>2829</v>
      </c>
      <c r="AG201">
        <v>0</v>
      </c>
      <c r="AH201">
        <v>0</v>
      </c>
      <c r="AI201">
        <v>1</v>
      </c>
      <c r="AJ201">
        <v>1</v>
      </c>
      <c r="AK201" s="9" t="s">
        <v>2840</v>
      </c>
      <c r="AL201">
        <f t="shared" si="86"/>
        <v>0</v>
      </c>
      <c r="AM201">
        <f>IF(AND(INDIRECT(AN201)='Sample Select backend'!$C$2,INDIRECT(AO201)=1,INDIRECT(AP201)='Sample Select backend'!$F$2,INDIRECT(AQ201)=1,INDIRECT(AR201)='Sample Select backend'!$M$2),1,0)</f>
        <v>0</v>
      </c>
      <c r="AN201" t="str">
        <f>_xlfn.CONCAT('Sample Select backend'!$C$4,ROW(AN201))</f>
        <v>AE201</v>
      </c>
      <c r="AO201" s="9" t="str">
        <f>_xlfn.CONCAT('Sample Select backend'!$J$2,ROW(AO201))</f>
        <v>AJ201</v>
      </c>
      <c r="AP201" t="str">
        <f>_xlfn.CONCAT('Sample Select backend'!$F$4,ROW(AP201))</f>
        <v>AF201</v>
      </c>
      <c r="AQ201" t="str">
        <f>_xlfn.CONCAT('Sample Select backend'!$I$10,ROW(AQ201))</f>
        <v>R201</v>
      </c>
      <c r="AR201" t="str">
        <f>_xlfn.CONCAT('Sample Select backend'!$M$4,ROW(AR201))</f>
        <v>AK201</v>
      </c>
      <c r="AS201" t="str">
        <f t="shared" si="87"/>
        <v>Austria</v>
      </c>
      <c r="AT201" s="9" t="str">
        <f t="shared" si="88"/>
        <v>Tax exemption/waiver/suspension</v>
      </c>
      <c r="AU201">
        <f t="shared" si="89"/>
        <v>0</v>
      </c>
      <c r="AV201" s="9">
        <v>0</v>
      </c>
    </row>
    <row r="202" spans="1:48" x14ac:dyDescent="0.35">
      <c r="A202" s="24" t="s">
        <v>12</v>
      </c>
      <c r="B202" s="24">
        <v>1</v>
      </c>
      <c r="C202" s="24">
        <v>12</v>
      </c>
      <c r="D202" s="24" t="s">
        <v>3115</v>
      </c>
      <c r="E202" s="24"/>
      <c r="O202" t="s">
        <v>2800</v>
      </c>
      <c r="P202" t="s">
        <v>2808</v>
      </c>
      <c r="Q202" t="s">
        <v>2813</v>
      </c>
      <c r="R202">
        <v>0</v>
      </c>
      <c r="S202" t="s">
        <v>202</v>
      </c>
      <c r="T202" t="s">
        <v>202</v>
      </c>
      <c r="U202" t="s">
        <v>202</v>
      </c>
      <c r="V202">
        <v>-1</v>
      </c>
      <c r="W202">
        <v>-1</v>
      </c>
      <c r="X202">
        <v>-1</v>
      </c>
      <c r="Y202">
        <v>-1</v>
      </c>
      <c r="Z202">
        <v>-1</v>
      </c>
      <c r="AA202">
        <v>-1</v>
      </c>
      <c r="AB202">
        <v>-1</v>
      </c>
      <c r="AC202">
        <v>-1</v>
      </c>
      <c r="AD202">
        <v>-1</v>
      </c>
      <c r="AE202" s="4" t="s">
        <v>2828</v>
      </c>
      <c r="AF202" s="9" t="s">
        <v>2829</v>
      </c>
      <c r="AG202">
        <v>0</v>
      </c>
      <c r="AH202">
        <v>0</v>
      </c>
      <c r="AI202">
        <v>1</v>
      </c>
      <c r="AJ202">
        <v>1</v>
      </c>
      <c r="AK202" s="9" t="s">
        <v>2840</v>
      </c>
      <c r="AL202">
        <f t="shared" si="86"/>
        <v>0</v>
      </c>
      <c r="AM202">
        <f>IF(AND(INDIRECT(AN202)='Sample Select backend'!$C$2,INDIRECT(AO202)=1,INDIRECT(AP202)='Sample Select backend'!$F$2,INDIRECT(AQ202)=1,INDIRECT(AR202)='Sample Select backend'!$M$2),1,0)</f>
        <v>0</v>
      </c>
      <c r="AN202" t="str">
        <f>_xlfn.CONCAT('Sample Select backend'!$C$4,ROW(AN202))</f>
        <v>AE202</v>
      </c>
      <c r="AO202" s="9" t="str">
        <f>_xlfn.CONCAT('Sample Select backend'!$J$2,ROW(AO202))</f>
        <v>AJ202</v>
      </c>
      <c r="AP202" t="str">
        <f>_xlfn.CONCAT('Sample Select backend'!$F$4,ROW(AP202))</f>
        <v>AF202</v>
      </c>
      <c r="AQ202" t="str">
        <f>_xlfn.CONCAT('Sample Select backend'!$I$10,ROW(AQ202))</f>
        <v>R202</v>
      </c>
      <c r="AR202" t="str">
        <f>_xlfn.CONCAT('Sample Select backend'!$M$4,ROW(AR202))</f>
        <v>AK202</v>
      </c>
      <c r="AS202" t="str">
        <f t="shared" si="87"/>
        <v>Austria</v>
      </c>
      <c r="AT202" s="9">
        <f t="shared" si="88"/>
        <v>12</v>
      </c>
      <c r="AU202">
        <f t="shared" si="89"/>
        <v>0</v>
      </c>
      <c r="AV202" s="9">
        <v>0</v>
      </c>
    </row>
    <row r="203" spans="1:48" x14ac:dyDescent="0.35">
      <c r="A203" s="24" t="s">
        <v>12</v>
      </c>
      <c r="B203" s="24">
        <v>1</v>
      </c>
      <c r="C203" s="24" t="s">
        <v>201</v>
      </c>
      <c r="D203" s="24" t="s">
        <v>3116</v>
      </c>
      <c r="E203" s="24"/>
      <c r="O203" t="s">
        <v>2800</v>
      </c>
      <c r="P203" t="s">
        <v>2808</v>
      </c>
      <c r="Q203" t="s">
        <v>2813</v>
      </c>
      <c r="R203">
        <v>0</v>
      </c>
      <c r="S203" t="s">
        <v>202</v>
      </c>
      <c r="T203" t="s">
        <v>202</v>
      </c>
      <c r="U203" t="s">
        <v>202</v>
      </c>
      <c r="V203">
        <v>-1</v>
      </c>
      <c r="W203">
        <v>-1</v>
      </c>
      <c r="X203">
        <v>-1</v>
      </c>
      <c r="Y203">
        <v>-1</v>
      </c>
      <c r="Z203">
        <v>-1</v>
      </c>
      <c r="AA203">
        <v>-1</v>
      </c>
      <c r="AB203">
        <v>-1</v>
      </c>
      <c r="AC203">
        <v>-1</v>
      </c>
      <c r="AD203">
        <v>-1</v>
      </c>
      <c r="AE203" s="4" t="s">
        <v>2828</v>
      </c>
      <c r="AF203" s="9" t="s">
        <v>2829</v>
      </c>
      <c r="AG203">
        <v>0</v>
      </c>
      <c r="AH203">
        <v>0</v>
      </c>
      <c r="AI203">
        <v>1</v>
      </c>
      <c r="AJ203">
        <v>1</v>
      </c>
      <c r="AK203" s="9" t="s">
        <v>2840</v>
      </c>
      <c r="AL203">
        <f t="shared" si="86"/>
        <v>0</v>
      </c>
      <c r="AM203">
        <f>IF(AND(INDIRECT(AN203)='Sample Select backend'!$C$2,INDIRECT(AO203)=1,INDIRECT(AP203)='Sample Select backend'!$F$2,INDIRECT(AQ203)=1,INDIRECT(AR203)='Sample Select backend'!$M$2),1,0)</f>
        <v>0</v>
      </c>
      <c r="AN203" t="str">
        <f>_xlfn.CONCAT('Sample Select backend'!$C$4,ROW(AN203))</f>
        <v>AE203</v>
      </c>
      <c r="AO203" s="9" t="str">
        <f>_xlfn.CONCAT('Sample Select backend'!$J$2,ROW(AO203))</f>
        <v>AJ203</v>
      </c>
      <c r="AP203" t="str">
        <f>_xlfn.CONCAT('Sample Select backend'!$F$4,ROW(AP203))</f>
        <v>AF203</v>
      </c>
      <c r="AQ203" t="str">
        <f>_xlfn.CONCAT('Sample Select backend'!$I$10,ROW(AQ203))</f>
        <v>R203</v>
      </c>
      <c r="AR203" t="str">
        <f>_xlfn.CONCAT('Sample Select backend'!$M$4,ROW(AR203))</f>
        <v>AK203</v>
      </c>
      <c r="AS203" t="str">
        <f t="shared" si="87"/>
        <v>Austria</v>
      </c>
      <c r="AT203" s="9" t="str">
        <f t="shared" si="88"/>
        <v>Other</v>
      </c>
      <c r="AU203">
        <f t="shared" si="89"/>
        <v>0</v>
      </c>
      <c r="AV203" s="9">
        <v>0</v>
      </c>
    </row>
    <row r="204" spans="1:48" x14ac:dyDescent="0.35">
      <c r="A204" s="24" t="s">
        <v>12</v>
      </c>
      <c r="B204" s="24">
        <v>1</v>
      </c>
      <c r="C204" s="24" t="s">
        <v>201</v>
      </c>
      <c r="D204" s="24" t="s">
        <v>3117</v>
      </c>
      <c r="E204" s="24"/>
      <c r="O204" t="s">
        <v>2800</v>
      </c>
      <c r="P204" t="s">
        <v>2808</v>
      </c>
      <c r="Q204" t="s">
        <v>2813</v>
      </c>
      <c r="R204">
        <v>0</v>
      </c>
      <c r="S204" t="s">
        <v>202</v>
      </c>
      <c r="T204" t="s">
        <v>202</v>
      </c>
      <c r="U204" t="s">
        <v>202</v>
      </c>
      <c r="V204">
        <v>-1</v>
      </c>
      <c r="W204">
        <v>-1</v>
      </c>
      <c r="X204">
        <v>-1</v>
      </c>
      <c r="Y204">
        <v>-1</v>
      </c>
      <c r="Z204">
        <v>-1</v>
      </c>
      <c r="AA204">
        <v>-1</v>
      </c>
      <c r="AB204">
        <v>-1</v>
      </c>
      <c r="AC204">
        <v>-1</v>
      </c>
      <c r="AD204">
        <v>-1</v>
      </c>
      <c r="AE204" s="4" t="s">
        <v>2828</v>
      </c>
      <c r="AF204" s="9" t="s">
        <v>2829</v>
      </c>
      <c r="AG204">
        <v>0</v>
      </c>
      <c r="AH204">
        <v>0</v>
      </c>
      <c r="AI204">
        <v>1</v>
      </c>
      <c r="AJ204">
        <v>1</v>
      </c>
      <c r="AK204" s="9" t="s">
        <v>2840</v>
      </c>
      <c r="AL204">
        <f t="shared" si="86"/>
        <v>0</v>
      </c>
      <c r="AM204">
        <f>IF(AND(INDIRECT(AN204)='Sample Select backend'!$C$2,INDIRECT(AO204)=1,INDIRECT(AP204)='Sample Select backend'!$F$2,INDIRECT(AQ204)=1,INDIRECT(AR204)='Sample Select backend'!$M$2),1,0)</f>
        <v>0</v>
      </c>
      <c r="AN204" t="str">
        <f>_xlfn.CONCAT('Sample Select backend'!$C$4,ROW(AN204))</f>
        <v>AE204</v>
      </c>
      <c r="AO204" s="9" t="str">
        <f>_xlfn.CONCAT('Sample Select backend'!$J$2,ROW(AO204))</f>
        <v>AJ204</v>
      </c>
      <c r="AP204" t="str">
        <f>_xlfn.CONCAT('Sample Select backend'!$F$4,ROW(AP204))</f>
        <v>AF204</v>
      </c>
      <c r="AQ204" t="str">
        <f>_xlfn.CONCAT('Sample Select backend'!$I$10,ROW(AQ204))</f>
        <v>R204</v>
      </c>
      <c r="AR204" t="str">
        <f>_xlfn.CONCAT('Sample Select backend'!$M$4,ROW(AR204))</f>
        <v>AK204</v>
      </c>
      <c r="AS204" t="str">
        <f t="shared" si="87"/>
        <v>Austria</v>
      </c>
      <c r="AT204" s="9" t="str">
        <f t="shared" si="88"/>
        <v>Other</v>
      </c>
      <c r="AU204">
        <f t="shared" si="89"/>
        <v>0</v>
      </c>
      <c r="AV204" s="9">
        <v>0</v>
      </c>
    </row>
    <row r="205" spans="1:48" x14ac:dyDescent="0.35">
      <c r="A205" s="24" t="s">
        <v>12</v>
      </c>
      <c r="B205" s="24">
        <v>4</v>
      </c>
      <c r="C205" s="24">
        <v>20</v>
      </c>
      <c r="D205" s="24" t="s">
        <v>3118</v>
      </c>
      <c r="E205" s="24"/>
      <c r="O205" t="s">
        <v>2800</v>
      </c>
      <c r="P205" t="s">
        <v>2808</v>
      </c>
      <c r="Q205" t="s">
        <v>2813</v>
      </c>
      <c r="R205">
        <v>0</v>
      </c>
      <c r="S205" t="s">
        <v>202</v>
      </c>
      <c r="T205" t="s">
        <v>202</v>
      </c>
      <c r="U205" t="s">
        <v>202</v>
      </c>
      <c r="V205">
        <v>-1</v>
      </c>
      <c r="W205">
        <v>-1</v>
      </c>
      <c r="X205">
        <v>-1</v>
      </c>
      <c r="Y205">
        <v>-1</v>
      </c>
      <c r="Z205">
        <v>-1</v>
      </c>
      <c r="AA205">
        <v>-1</v>
      </c>
      <c r="AB205">
        <v>-1</v>
      </c>
      <c r="AC205">
        <v>-1</v>
      </c>
      <c r="AD205">
        <v>-1</v>
      </c>
      <c r="AE205" s="4" t="s">
        <v>2828</v>
      </c>
      <c r="AF205" s="9" t="s">
        <v>2829</v>
      </c>
      <c r="AG205">
        <v>0</v>
      </c>
      <c r="AH205">
        <v>0</v>
      </c>
      <c r="AI205">
        <v>1</v>
      </c>
      <c r="AJ205">
        <v>1</v>
      </c>
      <c r="AK205" s="9" t="s">
        <v>2840</v>
      </c>
      <c r="AL205">
        <f t="shared" si="86"/>
        <v>0</v>
      </c>
      <c r="AM205">
        <f>IF(AND(INDIRECT(AN205)='Sample Select backend'!$C$2,INDIRECT(AO205)=1,INDIRECT(AP205)='Sample Select backend'!$F$2,INDIRECT(AQ205)=1,INDIRECT(AR205)='Sample Select backend'!$M$2),1,0)</f>
        <v>0</v>
      </c>
      <c r="AN205" t="str">
        <f>_xlfn.CONCAT('Sample Select backend'!$C$4,ROW(AN205))</f>
        <v>AE205</v>
      </c>
      <c r="AO205" s="9" t="str">
        <f>_xlfn.CONCAT('Sample Select backend'!$J$2,ROW(AO205))</f>
        <v>AJ205</v>
      </c>
      <c r="AP205" t="str">
        <f>_xlfn.CONCAT('Sample Select backend'!$F$4,ROW(AP205))</f>
        <v>AF205</v>
      </c>
      <c r="AQ205" t="str">
        <f>_xlfn.CONCAT('Sample Select backend'!$I$10,ROW(AQ205))</f>
        <v>R205</v>
      </c>
      <c r="AR205" t="str">
        <f>_xlfn.CONCAT('Sample Select backend'!$M$4,ROW(AR205))</f>
        <v>AK205</v>
      </c>
      <c r="AS205" t="str">
        <f t="shared" si="87"/>
        <v>Austria</v>
      </c>
      <c r="AT205" s="9">
        <f t="shared" si="88"/>
        <v>20</v>
      </c>
      <c r="AU205">
        <f t="shared" si="89"/>
        <v>0</v>
      </c>
      <c r="AV205" s="9">
        <v>0</v>
      </c>
    </row>
    <row r="206" spans="1:48" x14ac:dyDescent="0.35">
      <c r="A206" s="24" t="s">
        <v>12</v>
      </c>
      <c r="B206" s="24">
        <v>1</v>
      </c>
      <c r="C206" s="24">
        <v>4</v>
      </c>
      <c r="D206" s="24" t="s">
        <v>3119</v>
      </c>
      <c r="E206" s="24"/>
      <c r="O206" t="s">
        <v>2800</v>
      </c>
      <c r="P206" t="s">
        <v>2808</v>
      </c>
      <c r="Q206" t="s">
        <v>2813</v>
      </c>
      <c r="R206">
        <v>0</v>
      </c>
      <c r="S206" t="s">
        <v>202</v>
      </c>
      <c r="T206" t="s">
        <v>202</v>
      </c>
      <c r="U206" t="s">
        <v>202</v>
      </c>
      <c r="V206">
        <v>-1</v>
      </c>
      <c r="W206">
        <v>-1</v>
      </c>
      <c r="X206">
        <v>-1</v>
      </c>
      <c r="Y206">
        <v>-1</v>
      </c>
      <c r="Z206">
        <v>-1</v>
      </c>
      <c r="AA206">
        <v>-1</v>
      </c>
      <c r="AB206">
        <v>-1</v>
      </c>
      <c r="AC206">
        <v>-1</v>
      </c>
      <c r="AD206">
        <v>-1</v>
      </c>
      <c r="AE206" s="4" t="s">
        <v>2828</v>
      </c>
      <c r="AF206" s="9" t="s">
        <v>2829</v>
      </c>
      <c r="AG206">
        <v>0</v>
      </c>
      <c r="AH206">
        <v>0</v>
      </c>
      <c r="AI206">
        <v>1</v>
      </c>
      <c r="AJ206">
        <v>1</v>
      </c>
      <c r="AK206" s="9" t="s">
        <v>2840</v>
      </c>
      <c r="AL206">
        <f t="shared" si="86"/>
        <v>0</v>
      </c>
      <c r="AM206">
        <f>IF(AND(INDIRECT(AN206)='Sample Select backend'!$C$2,INDIRECT(AO206)=1,INDIRECT(AP206)='Sample Select backend'!$F$2,INDIRECT(AQ206)=1,INDIRECT(AR206)='Sample Select backend'!$M$2),1,0)</f>
        <v>0</v>
      </c>
      <c r="AN206" t="str">
        <f>_xlfn.CONCAT('Sample Select backend'!$C$4,ROW(AN206))</f>
        <v>AE206</v>
      </c>
      <c r="AO206" s="9" t="str">
        <f>_xlfn.CONCAT('Sample Select backend'!$J$2,ROW(AO206))</f>
        <v>AJ206</v>
      </c>
      <c r="AP206" t="str">
        <f>_xlfn.CONCAT('Sample Select backend'!$F$4,ROW(AP206))</f>
        <v>AF206</v>
      </c>
      <c r="AQ206" t="str">
        <f>_xlfn.CONCAT('Sample Select backend'!$I$10,ROW(AQ206))</f>
        <v>R206</v>
      </c>
      <c r="AR206" t="str">
        <f>_xlfn.CONCAT('Sample Select backend'!$M$4,ROW(AR206))</f>
        <v>AK206</v>
      </c>
      <c r="AS206" t="str">
        <f t="shared" si="87"/>
        <v>Austria</v>
      </c>
      <c r="AT206" s="9">
        <f t="shared" si="88"/>
        <v>4</v>
      </c>
      <c r="AU206">
        <f t="shared" si="89"/>
        <v>0</v>
      </c>
      <c r="AV206" s="9">
        <v>0</v>
      </c>
    </row>
    <row r="207" spans="1:48" x14ac:dyDescent="0.35">
      <c r="A207" s="24" t="s">
        <v>12</v>
      </c>
      <c r="B207" s="24">
        <v>1</v>
      </c>
      <c r="C207" s="24">
        <v>6</v>
      </c>
      <c r="D207" s="24" t="s">
        <v>3120</v>
      </c>
      <c r="E207" s="24"/>
      <c r="O207" t="s">
        <v>2800</v>
      </c>
      <c r="P207" t="s">
        <v>2808</v>
      </c>
      <c r="Q207" t="s">
        <v>2813</v>
      </c>
      <c r="R207">
        <v>0</v>
      </c>
      <c r="S207" t="s">
        <v>202</v>
      </c>
      <c r="T207" t="s">
        <v>202</v>
      </c>
      <c r="U207" t="s">
        <v>202</v>
      </c>
      <c r="V207">
        <v>-1</v>
      </c>
      <c r="W207">
        <v>-1</v>
      </c>
      <c r="X207">
        <v>-1</v>
      </c>
      <c r="Y207">
        <v>-1</v>
      </c>
      <c r="Z207">
        <v>-1</v>
      </c>
      <c r="AA207">
        <v>-1</v>
      </c>
      <c r="AB207">
        <v>-1</v>
      </c>
      <c r="AC207">
        <v>-1</v>
      </c>
      <c r="AD207">
        <v>-1</v>
      </c>
      <c r="AE207" s="4" t="s">
        <v>2828</v>
      </c>
      <c r="AF207" s="9" t="s">
        <v>2829</v>
      </c>
      <c r="AG207">
        <v>0</v>
      </c>
      <c r="AH207">
        <v>0</v>
      </c>
      <c r="AI207">
        <v>1</v>
      </c>
      <c r="AJ207">
        <v>1</v>
      </c>
      <c r="AK207" s="9" t="s">
        <v>2840</v>
      </c>
      <c r="AL207">
        <f t="shared" si="86"/>
        <v>0</v>
      </c>
      <c r="AM207">
        <f>IF(AND(INDIRECT(AN207)='Sample Select backend'!$C$2,INDIRECT(AO207)=1,INDIRECT(AP207)='Sample Select backend'!$F$2,INDIRECT(AQ207)=1,INDIRECT(AR207)='Sample Select backend'!$M$2),1,0)</f>
        <v>0</v>
      </c>
      <c r="AN207" t="str">
        <f>_xlfn.CONCAT('Sample Select backend'!$C$4,ROW(AN207))</f>
        <v>AE207</v>
      </c>
      <c r="AO207" s="9" t="str">
        <f>_xlfn.CONCAT('Sample Select backend'!$J$2,ROW(AO207))</f>
        <v>AJ207</v>
      </c>
      <c r="AP207" t="str">
        <f>_xlfn.CONCAT('Sample Select backend'!$F$4,ROW(AP207))</f>
        <v>AF207</v>
      </c>
      <c r="AQ207" t="str">
        <f>_xlfn.CONCAT('Sample Select backend'!$I$10,ROW(AQ207))</f>
        <v>R207</v>
      </c>
      <c r="AR207" t="str">
        <f>_xlfn.CONCAT('Sample Select backend'!$M$4,ROW(AR207))</f>
        <v>AK207</v>
      </c>
      <c r="AS207" t="str">
        <f t="shared" si="87"/>
        <v>Austria</v>
      </c>
      <c r="AT207" s="9">
        <f t="shared" si="88"/>
        <v>6</v>
      </c>
      <c r="AU207">
        <f t="shared" si="89"/>
        <v>0</v>
      </c>
      <c r="AV207" s="9">
        <v>0</v>
      </c>
    </row>
    <row r="208" spans="1:48" x14ac:dyDescent="0.35">
      <c r="A208" s="24" t="s">
        <v>12</v>
      </c>
      <c r="B208" s="24" t="s">
        <v>201</v>
      </c>
      <c r="C208" s="24" t="s">
        <v>201</v>
      </c>
      <c r="D208" s="24" t="s">
        <v>3121</v>
      </c>
      <c r="E208" s="24"/>
      <c r="O208" t="s">
        <v>2800</v>
      </c>
      <c r="P208" t="s">
        <v>2808</v>
      </c>
      <c r="Q208" t="s">
        <v>2813</v>
      </c>
      <c r="R208">
        <v>0</v>
      </c>
      <c r="S208" t="s">
        <v>202</v>
      </c>
      <c r="T208" t="s">
        <v>202</v>
      </c>
      <c r="U208" t="s">
        <v>202</v>
      </c>
      <c r="V208">
        <v>-1</v>
      </c>
      <c r="W208">
        <v>-1</v>
      </c>
      <c r="X208">
        <v>-1</v>
      </c>
      <c r="Y208">
        <v>-1</v>
      </c>
      <c r="Z208">
        <v>-1</v>
      </c>
      <c r="AA208">
        <v>-1</v>
      </c>
      <c r="AB208">
        <v>-1</v>
      </c>
      <c r="AC208">
        <v>-1</v>
      </c>
      <c r="AD208">
        <v>-1</v>
      </c>
      <c r="AE208" s="4" t="s">
        <v>2828</v>
      </c>
      <c r="AF208" s="9" t="s">
        <v>2829</v>
      </c>
      <c r="AG208">
        <v>0</v>
      </c>
      <c r="AH208">
        <v>0</v>
      </c>
      <c r="AI208">
        <v>1</v>
      </c>
      <c r="AJ208">
        <v>1</v>
      </c>
      <c r="AK208" s="9" t="s">
        <v>2840</v>
      </c>
      <c r="AL208">
        <f t="shared" si="86"/>
        <v>1</v>
      </c>
      <c r="AM208">
        <f>IF(AND(INDIRECT(AN208)='Sample Select backend'!$C$2,INDIRECT(AO208)=1,INDIRECT(AP208)='Sample Select backend'!$F$2,INDIRECT(AQ208)=1,INDIRECT(AR208)='Sample Select backend'!$M$2),1,0)</f>
        <v>0</v>
      </c>
      <c r="AN208" t="str">
        <f>_xlfn.CONCAT('Sample Select backend'!$C$4,ROW(AN208))</f>
        <v>AE208</v>
      </c>
      <c r="AO208" s="9" t="str">
        <f>_xlfn.CONCAT('Sample Select backend'!$J$2,ROW(AO208))</f>
        <v>AJ208</v>
      </c>
      <c r="AP208" t="str">
        <f>_xlfn.CONCAT('Sample Select backend'!$F$4,ROW(AP208))</f>
        <v>AF208</v>
      </c>
      <c r="AQ208" t="str">
        <f>_xlfn.CONCAT('Sample Select backend'!$I$10,ROW(AQ208))</f>
        <v>R208</v>
      </c>
      <c r="AR208" t="str">
        <f>_xlfn.CONCAT('Sample Select backend'!$M$4,ROW(AR208))</f>
        <v>AK208</v>
      </c>
      <c r="AS208" t="str">
        <f t="shared" si="87"/>
        <v>Austria</v>
      </c>
      <c r="AT208" s="9" t="str">
        <f t="shared" si="88"/>
        <v>Other</v>
      </c>
      <c r="AU208">
        <f t="shared" si="89"/>
        <v>0</v>
      </c>
      <c r="AV208" s="9">
        <v>0</v>
      </c>
    </row>
    <row r="209" spans="1:48" x14ac:dyDescent="0.35">
      <c r="A209" s="24" t="s">
        <v>12</v>
      </c>
      <c r="B209" s="24">
        <v>5</v>
      </c>
      <c r="C209" s="24">
        <v>21</v>
      </c>
      <c r="D209" s="24" t="s">
        <v>3122</v>
      </c>
      <c r="E209" s="24"/>
      <c r="O209" t="s">
        <v>2800</v>
      </c>
      <c r="P209" t="s">
        <v>2808</v>
      </c>
      <c r="Q209" t="s">
        <v>2813</v>
      </c>
      <c r="R209">
        <v>0</v>
      </c>
      <c r="S209" t="s">
        <v>202</v>
      </c>
      <c r="T209" t="s">
        <v>202</v>
      </c>
      <c r="U209" t="s">
        <v>202</v>
      </c>
      <c r="V209">
        <v>-1</v>
      </c>
      <c r="W209">
        <v>-1</v>
      </c>
      <c r="X209">
        <v>-1</v>
      </c>
      <c r="Y209">
        <v>-1</v>
      </c>
      <c r="Z209">
        <v>-1</v>
      </c>
      <c r="AA209">
        <v>-1</v>
      </c>
      <c r="AB209">
        <v>-1</v>
      </c>
      <c r="AC209">
        <v>-1</v>
      </c>
      <c r="AD209">
        <v>-1</v>
      </c>
      <c r="AE209" s="4" t="s">
        <v>2828</v>
      </c>
      <c r="AF209" s="9" t="s">
        <v>2829</v>
      </c>
      <c r="AG209">
        <v>0</v>
      </c>
      <c r="AH209">
        <v>0</v>
      </c>
      <c r="AI209">
        <v>1</v>
      </c>
      <c r="AJ209">
        <v>1</v>
      </c>
      <c r="AK209" s="9" t="s">
        <v>2840</v>
      </c>
      <c r="AL209">
        <f t="shared" si="86"/>
        <v>0</v>
      </c>
      <c r="AM209">
        <f>IF(AND(INDIRECT(AN209)='Sample Select backend'!$C$2,INDIRECT(AO209)=1,INDIRECT(AP209)='Sample Select backend'!$F$2,INDIRECT(AQ209)=1,INDIRECT(AR209)='Sample Select backend'!$M$2),1,0)</f>
        <v>0</v>
      </c>
      <c r="AN209" t="str">
        <f>_xlfn.CONCAT('Sample Select backend'!$C$4,ROW(AN209))</f>
        <v>AE209</v>
      </c>
      <c r="AO209" s="9" t="str">
        <f>_xlfn.CONCAT('Sample Select backend'!$J$2,ROW(AO209))</f>
        <v>AJ209</v>
      </c>
      <c r="AP209" t="str">
        <f>_xlfn.CONCAT('Sample Select backend'!$F$4,ROW(AP209))</f>
        <v>AF209</v>
      </c>
      <c r="AQ209" t="str">
        <f>_xlfn.CONCAT('Sample Select backend'!$I$10,ROW(AQ209))</f>
        <v>R209</v>
      </c>
      <c r="AR209" t="str">
        <f>_xlfn.CONCAT('Sample Select backend'!$M$4,ROW(AR209))</f>
        <v>AK209</v>
      </c>
      <c r="AS209" t="str">
        <f t="shared" si="87"/>
        <v>Austria</v>
      </c>
      <c r="AT209" s="9">
        <f t="shared" si="88"/>
        <v>21</v>
      </c>
      <c r="AU209">
        <f t="shared" si="89"/>
        <v>0</v>
      </c>
      <c r="AV209" s="9">
        <v>0</v>
      </c>
    </row>
    <row r="210" spans="1:48" x14ac:dyDescent="0.35">
      <c r="A210" s="24" t="s">
        <v>12</v>
      </c>
      <c r="B210" s="24">
        <v>5</v>
      </c>
      <c r="C210" s="24" t="s">
        <v>204</v>
      </c>
      <c r="D210" s="24" t="s">
        <v>3123</v>
      </c>
      <c r="E210" s="24"/>
      <c r="O210" t="s">
        <v>2800</v>
      </c>
      <c r="P210" t="s">
        <v>2808</v>
      </c>
      <c r="Q210" t="s">
        <v>2813</v>
      </c>
      <c r="R210">
        <v>0</v>
      </c>
      <c r="S210" t="s">
        <v>202</v>
      </c>
      <c r="T210" t="s">
        <v>202</v>
      </c>
      <c r="U210" t="s">
        <v>202</v>
      </c>
      <c r="V210">
        <v>-1</v>
      </c>
      <c r="W210">
        <v>-1</v>
      </c>
      <c r="X210">
        <v>-1</v>
      </c>
      <c r="Y210">
        <v>-1</v>
      </c>
      <c r="Z210">
        <v>-1</v>
      </c>
      <c r="AA210">
        <v>-1</v>
      </c>
      <c r="AB210">
        <v>-1</v>
      </c>
      <c r="AC210">
        <v>-1</v>
      </c>
      <c r="AD210">
        <v>-1</v>
      </c>
      <c r="AE210" s="4" t="s">
        <v>2828</v>
      </c>
      <c r="AF210" s="9" t="s">
        <v>2829</v>
      </c>
      <c r="AG210">
        <v>0</v>
      </c>
      <c r="AH210">
        <v>0</v>
      </c>
      <c r="AI210">
        <v>1</v>
      </c>
      <c r="AJ210">
        <v>1</v>
      </c>
      <c r="AK210" s="9" t="s">
        <v>2840</v>
      </c>
      <c r="AL210">
        <f t="shared" si="86"/>
        <v>0</v>
      </c>
      <c r="AM210">
        <f>IF(AND(INDIRECT(AN210)='Sample Select backend'!$C$2,INDIRECT(AO210)=1,INDIRECT(AP210)='Sample Select backend'!$F$2,INDIRECT(AQ210)=1,INDIRECT(AR210)='Sample Select backend'!$M$2),1,0)</f>
        <v>0</v>
      </c>
      <c r="AN210" t="str">
        <f>_xlfn.CONCAT('Sample Select backend'!$C$4,ROW(AN210))</f>
        <v>AE210</v>
      </c>
      <c r="AO210" s="9" t="str">
        <f>_xlfn.CONCAT('Sample Select backend'!$J$2,ROW(AO210))</f>
        <v>AJ210</v>
      </c>
      <c r="AP210" t="str">
        <f>_xlfn.CONCAT('Sample Select backend'!$F$4,ROW(AP210))</f>
        <v>AF210</v>
      </c>
      <c r="AQ210" t="str">
        <f>_xlfn.CONCAT('Sample Select backend'!$I$10,ROW(AQ210))</f>
        <v>R210</v>
      </c>
      <c r="AR210" t="str">
        <f>_xlfn.CONCAT('Sample Select backend'!$M$4,ROW(AR210))</f>
        <v>AK210</v>
      </c>
      <c r="AS210" t="str">
        <f t="shared" si="87"/>
        <v>Austria</v>
      </c>
      <c r="AT210" s="9" t="str">
        <f t="shared" si="88"/>
        <v>General</v>
      </c>
      <c r="AU210">
        <f t="shared" si="89"/>
        <v>0</v>
      </c>
      <c r="AV210" s="9">
        <v>0</v>
      </c>
    </row>
    <row r="211" spans="1:48" x14ac:dyDescent="0.35">
      <c r="A211" t="s">
        <v>13</v>
      </c>
      <c r="B211">
        <v>9</v>
      </c>
      <c r="C211">
        <v>34</v>
      </c>
      <c r="D211" t="s">
        <v>346</v>
      </c>
      <c r="E211">
        <v>2</v>
      </c>
      <c r="F211">
        <v>1</v>
      </c>
      <c r="G211">
        <v>-2</v>
      </c>
      <c r="H211">
        <v>-1</v>
      </c>
      <c r="I211">
        <v>2</v>
      </c>
      <c r="J211">
        <v>2</v>
      </c>
      <c r="K211">
        <v>1</v>
      </c>
      <c r="L211">
        <v>-2</v>
      </c>
      <c r="M211">
        <v>1</v>
      </c>
      <c r="N211" t="s">
        <v>2612</v>
      </c>
      <c r="O211" t="s">
        <v>2800</v>
      </c>
      <c r="P211" t="s">
        <v>2810</v>
      </c>
      <c r="Q211" t="s">
        <v>2816</v>
      </c>
      <c r="R211">
        <v>0</v>
      </c>
      <c r="S211">
        <v>-4.3099999999999996</v>
      </c>
      <c r="T211">
        <v>-5.7</v>
      </c>
      <c r="U211">
        <v>18.23</v>
      </c>
      <c r="V211">
        <f t="shared" ref="V211:AD218" si="90">IF(E211&gt;0,1,IF(E211&lt;0,0,-1))</f>
        <v>1</v>
      </c>
      <c r="W211">
        <f t="shared" si="90"/>
        <v>1</v>
      </c>
      <c r="X211">
        <f t="shared" si="90"/>
        <v>0</v>
      </c>
      <c r="Y211">
        <f t="shared" si="90"/>
        <v>0</v>
      </c>
      <c r="Z211">
        <f t="shared" si="90"/>
        <v>1</v>
      </c>
      <c r="AA211">
        <f t="shared" si="90"/>
        <v>1</v>
      </c>
      <c r="AB211">
        <f t="shared" si="90"/>
        <v>1</v>
      </c>
      <c r="AC211">
        <f t="shared" si="90"/>
        <v>0</v>
      </c>
      <c r="AD211">
        <f t="shared" si="90"/>
        <v>1</v>
      </c>
      <c r="AE211" s="4" t="s">
        <v>2828</v>
      </c>
      <c r="AF211" s="9" t="s">
        <v>2829</v>
      </c>
      <c r="AG211">
        <v>0</v>
      </c>
      <c r="AH211">
        <v>1</v>
      </c>
      <c r="AI211">
        <v>0</v>
      </c>
      <c r="AJ211">
        <v>1</v>
      </c>
      <c r="AK211" s="9" t="s">
        <v>2840</v>
      </c>
      <c r="AL211">
        <f t="shared" si="86"/>
        <v>0</v>
      </c>
      <c r="AM211">
        <f>IF(AND(INDIRECT(AN211)='Sample Select backend'!$C$2,INDIRECT(AO211)=1,INDIRECT(AP211)='Sample Select backend'!$F$2,INDIRECT(AQ211)=1,INDIRECT(AR211)='Sample Select backend'!$M$2),1,0)</f>
        <v>0</v>
      </c>
      <c r="AN211" t="str">
        <f>_xlfn.CONCAT('Sample Select backend'!$C$4,ROW(AN211))</f>
        <v>AE211</v>
      </c>
      <c r="AO211" s="9" t="str">
        <f>_xlfn.CONCAT('Sample Select backend'!$J$2,ROW(AO211))</f>
        <v>AJ211</v>
      </c>
      <c r="AP211" t="str">
        <f>_xlfn.CONCAT('Sample Select backend'!$F$4,ROW(AP211))</f>
        <v>AF211</v>
      </c>
      <c r="AQ211" t="str">
        <f>_xlfn.CONCAT('Sample Select backend'!$I$10,ROW(AQ211))</f>
        <v>R211</v>
      </c>
      <c r="AR211" t="str">
        <f>_xlfn.CONCAT('Sample Select backend'!$M$4,ROW(AR211))</f>
        <v>AK211</v>
      </c>
      <c r="AS211" t="str">
        <f t="shared" si="87"/>
        <v>Azerbaijan</v>
      </c>
      <c r="AT211" s="9">
        <f t="shared" si="88"/>
        <v>34</v>
      </c>
      <c r="AU211">
        <f t="shared" si="89"/>
        <v>1</v>
      </c>
      <c r="AV211" s="9">
        <v>1</v>
      </c>
    </row>
    <row r="212" spans="1:48" x14ac:dyDescent="0.35">
      <c r="A212" t="s">
        <v>13</v>
      </c>
      <c r="B212">
        <v>5</v>
      </c>
      <c r="C212" t="s">
        <v>204</v>
      </c>
      <c r="D212" t="s">
        <v>348</v>
      </c>
      <c r="E212">
        <v>1</v>
      </c>
      <c r="F212">
        <v>-2</v>
      </c>
      <c r="G212">
        <v>-2</v>
      </c>
      <c r="H212">
        <v>-1</v>
      </c>
      <c r="I212">
        <v>-1</v>
      </c>
      <c r="J212">
        <v>1</v>
      </c>
      <c r="K212">
        <v>1</v>
      </c>
      <c r="L212">
        <v>1</v>
      </c>
      <c r="M212">
        <v>1</v>
      </c>
      <c r="N212" t="s">
        <v>2612</v>
      </c>
      <c r="O212" t="s">
        <v>2800</v>
      </c>
      <c r="P212" t="s">
        <v>2810</v>
      </c>
      <c r="Q212" t="s">
        <v>2816</v>
      </c>
      <c r="R212">
        <v>0</v>
      </c>
      <c r="S212">
        <v>-4.3099999999999996</v>
      </c>
      <c r="T212">
        <v>-5.7</v>
      </c>
      <c r="U212">
        <v>18.23</v>
      </c>
      <c r="V212">
        <f t="shared" si="90"/>
        <v>1</v>
      </c>
      <c r="W212">
        <f t="shared" si="90"/>
        <v>0</v>
      </c>
      <c r="X212">
        <f t="shared" si="90"/>
        <v>0</v>
      </c>
      <c r="Y212">
        <f t="shared" si="90"/>
        <v>0</v>
      </c>
      <c r="Z212">
        <f t="shared" si="90"/>
        <v>0</v>
      </c>
      <c r="AA212">
        <f t="shared" si="90"/>
        <v>1</v>
      </c>
      <c r="AB212">
        <f t="shared" si="90"/>
        <v>1</v>
      </c>
      <c r="AC212">
        <f t="shared" si="90"/>
        <v>1</v>
      </c>
      <c r="AD212">
        <f t="shared" si="90"/>
        <v>1</v>
      </c>
      <c r="AE212" s="4" t="s">
        <v>2828</v>
      </c>
      <c r="AF212" s="9" t="s">
        <v>2829</v>
      </c>
      <c r="AG212">
        <v>0</v>
      </c>
      <c r="AH212">
        <v>1</v>
      </c>
      <c r="AI212">
        <v>0</v>
      </c>
      <c r="AJ212">
        <v>1</v>
      </c>
      <c r="AK212" s="9" t="s">
        <v>2840</v>
      </c>
      <c r="AL212">
        <f t="shared" si="86"/>
        <v>0</v>
      </c>
      <c r="AM212">
        <f>IF(AND(INDIRECT(AN212)='Sample Select backend'!$C$2,INDIRECT(AO212)=1,INDIRECT(AP212)='Sample Select backend'!$F$2,INDIRECT(AQ212)=1,INDIRECT(AR212)='Sample Select backend'!$M$2),1,0)</f>
        <v>0</v>
      </c>
      <c r="AN212" t="str">
        <f>_xlfn.CONCAT('Sample Select backend'!$C$4,ROW(AN212))</f>
        <v>AE212</v>
      </c>
      <c r="AO212" s="9" t="str">
        <f>_xlfn.CONCAT('Sample Select backend'!$J$2,ROW(AO212))</f>
        <v>AJ212</v>
      </c>
      <c r="AP212" t="str">
        <f>_xlfn.CONCAT('Sample Select backend'!$F$4,ROW(AP212))</f>
        <v>AF212</v>
      </c>
      <c r="AQ212" t="str">
        <f>_xlfn.CONCAT('Sample Select backend'!$I$10,ROW(AQ212))</f>
        <v>R212</v>
      </c>
      <c r="AR212" t="str">
        <f>_xlfn.CONCAT('Sample Select backend'!$M$4,ROW(AR212))</f>
        <v>AK212</v>
      </c>
      <c r="AS212" t="str">
        <f t="shared" si="87"/>
        <v>Azerbaijan</v>
      </c>
      <c r="AT212" s="9" t="str">
        <f t="shared" si="88"/>
        <v>General</v>
      </c>
      <c r="AU212">
        <f t="shared" si="89"/>
        <v>0</v>
      </c>
      <c r="AV212" s="9">
        <v>1</v>
      </c>
    </row>
    <row r="213" spans="1:48" x14ac:dyDescent="0.35">
      <c r="A213" t="s">
        <v>13</v>
      </c>
      <c r="B213">
        <v>5</v>
      </c>
      <c r="C213" t="s">
        <v>204</v>
      </c>
      <c r="D213" t="s">
        <v>352</v>
      </c>
      <c r="E213">
        <v>1</v>
      </c>
      <c r="F213">
        <v>-2</v>
      </c>
      <c r="G213">
        <v>-2</v>
      </c>
      <c r="H213">
        <v>-1</v>
      </c>
      <c r="I213">
        <v>-1</v>
      </c>
      <c r="J213">
        <v>1</v>
      </c>
      <c r="K213">
        <v>1</v>
      </c>
      <c r="M213">
        <v>1</v>
      </c>
      <c r="N213" t="s">
        <v>2612</v>
      </c>
      <c r="O213" t="s">
        <v>2800</v>
      </c>
      <c r="P213" t="s">
        <v>2810</v>
      </c>
      <c r="Q213" t="s">
        <v>2816</v>
      </c>
      <c r="R213">
        <v>0</v>
      </c>
      <c r="S213">
        <v>-4.3099999999999996</v>
      </c>
      <c r="T213">
        <v>-5.7</v>
      </c>
      <c r="U213">
        <v>18.23</v>
      </c>
      <c r="V213">
        <f t="shared" si="90"/>
        <v>1</v>
      </c>
      <c r="W213">
        <f t="shared" si="90"/>
        <v>0</v>
      </c>
      <c r="X213">
        <f t="shared" si="90"/>
        <v>0</v>
      </c>
      <c r="Y213">
        <f t="shared" si="90"/>
        <v>0</v>
      </c>
      <c r="Z213">
        <f t="shared" si="90"/>
        <v>0</v>
      </c>
      <c r="AA213">
        <f t="shared" si="90"/>
        <v>1</v>
      </c>
      <c r="AB213">
        <f t="shared" si="90"/>
        <v>1</v>
      </c>
      <c r="AC213">
        <f t="shared" si="90"/>
        <v>-1</v>
      </c>
      <c r="AD213">
        <f t="shared" si="90"/>
        <v>1</v>
      </c>
      <c r="AE213" s="4" t="s">
        <v>2828</v>
      </c>
      <c r="AF213" s="9" t="s">
        <v>2829</v>
      </c>
      <c r="AG213">
        <v>0</v>
      </c>
      <c r="AH213">
        <v>1</v>
      </c>
      <c r="AI213">
        <v>0</v>
      </c>
      <c r="AJ213">
        <v>1</v>
      </c>
      <c r="AK213" s="9" t="s">
        <v>2840</v>
      </c>
      <c r="AL213">
        <f t="shared" si="86"/>
        <v>0</v>
      </c>
      <c r="AM213">
        <f>IF(AND(INDIRECT(AN213)='Sample Select backend'!$C$2,INDIRECT(AO213)=1,INDIRECT(AP213)='Sample Select backend'!$F$2,INDIRECT(AQ213)=1,INDIRECT(AR213)='Sample Select backend'!$M$2),1,0)</f>
        <v>0</v>
      </c>
      <c r="AN213" t="str">
        <f>_xlfn.CONCAT('Sample Select backend'!$C$4,ROW(AN213))</f>
        <v>AE213</v>
      </c>
      <c r="AO213" s="9" t="str">
        <f>_xlfn.CONCAT('Sample Select backend'!$J$2,ROW(AO213))</f>
        <v>AJ213</v>
      </c>
      <c r="AP213" t="str">
        <f>_xlfn.CONCAT('Sample Select backend'!$F$4,ROW(AP213))</f>
        <v>AF213</v>
      </c>
      <c r="AQ213" t="str">
        <f>_xlfn.CONCAT('Sample Select backend'!$I$10,ROW(AQ213))</f>
        <v>R213</v>
      </c>
      <c r="AR213" t="str">
        <f>_xlfn.CONCAT('Sample Select backend'!$M$4,ROW(AR213))</f>
        <v>AK213</v>
      </c>
      <c r="AS213" t="str">
        <f t="shared" si="87"/>
        <v>Azerbaijan</v>
      </c>
      <c r="AT213" s="9" t="str">
        <f t="shared" si="88"/>
        <v>General</v>
      </c>
      <c r="AU213">
        <f t="shared" si="89"/>
        <v>0</v>
      </c>
      <c r="AV213" s="9">
        <v>1</v>
      </c>
    </row>
    <row r="214" spans="1:48" x14ac:dyDescent="0.35">
      <c r="A214" t="s">
        <v>13</v>
      </c>
      <c r="B214">
        <v>6</v>
      </c>
      <c r="C214">
        <v>25</v>
      </c>
      <c r="D214" t="s">
        <v>349</v>
      </c>
      <c r="E214">
        <v>1</v>
      </c>
      <c r="F214">
        <v>1</v>
      </c>
      <c r="G214">
        <v>1</v>
      </c>
      <c r="H214">
        <v>-1</v>
      </c>
      <c r="I214">
        <v>2</v>
      </c>
      <c r="J214">
        <v>1</v>
      </c>
      <c r="K214">
        <v>1</v>
      </c>
      <c r="L214">
        <v>2</v>
      </c>
      <c r="M214">
        <v>1</v>
      </c>
      <c r="N214" t="s">
        <v>2612</v>
      </c>
      <c r="O214" t="s">
        <v>2800</v>
      </c>
      <c r="P214" t="s">
        <v>2810</v>
      </c>
      <c r="Q214" t="s">
        <v>2816</v>
      </c>
      <c r="R214">
        <v>0</v>
      </c>
      <c r="S214">
        <v>-4.3099999999999996</v>
      </c>
      <c r="T214">
        <v>-5.7</v>
      </c>
      <c r="U214">
        <v>18.23</v>
      </c>
      <c r="V214">
        <f t="shared" si="90"/>
        <v>1</v>
      </c>
      <c r="W214">
        <f t="shared" si="90"/>
        <v>1</v>
      </c>
      <c r="X214">
        <f t="shared" si="90"/>
        <v>1</v>
      </c>
      <c r="Y214">
        <f t="shared" si="90"/>
        <v>0</v>
      </c>
      <c r="Z214">
        <f t="shared" si="90"/>
        <v>1</v>
      </c>
      <c r="AA214">
        <f t="shared" si="90"/>
        <v>1</v>
      </c>
      <c r="AB214">
        <f t="shared" si="90"/>
        <v>1</v>
      </c>
      <c r="AC214">
        <f t="shared" si="90"/>
        <v>1</v>
      </c>
      <c r="AD214">
        <f t="shared" si="90"/>
        <v>1</v>
      </c>
      <c r="AE214" s="4" t="s">
        <v>2828</v>
      </c>
      <c r="AF214" s="9" t="s">
        <v>2829</v>
      </c>
      <c r="AG214">
        <v>0</v>
      </c>
      <c r="AH214">
        <v>1</v>
      </c>
      <c r="AI214">
        <v>0</v>
      </c>
      <c r="AJ214">
        <v>1</v>
      </c>
      <c r="AK214" s="9" t="s">
        <v>2840</v>
      </c>
      <c r="AL214">
        <f t="shared" si="86"/>
        <v>0</v>
      </c>
      <c r="AM214">
        <f>IF(AND(INDIRECT(AN214)='Sample Select backend'!$C$2,INDIRECT(AO214)=1,INDIRECT(AP214)='Sample Select backend'!$F$2,INDIRECT(AQ214)=1,INDIRECT(AR214)='Sample Select backend'!$M$2),1,0)</f>
        <v>0</v>
      </c>
      <c r="AN214" t="str">
        <f>_xlfn.CONCAT('Sample Select backend'!$C$4,ROW(AN214))</f>
        <v>AE214</v>
      </c>
      <c r="AO214" s="9" t="str">
        <f>_xlfn.CONCAT('Sample Select backend'!$J$2,ROW(AO214))</f>
        <v>AJ214</v>
      </c>
      <c r="AP214" t="str">
        <f>_xlfn.CONCAT('Sample Select backend'!$F$4,ROW(AP214))</f>
        <v>AF214</v>
      </c>
      <c r="AQ214" t="str">
        <f>_xlfn.CONCAT('Sample Select backend'!$I$10,ROW(AQ214))</f>
        <v>R214</v>
      </c>
      <c r="AR214" t="str">
        <f>_xlfn.CONCAT('Sample Select backend'!$M$4,ROW(AR214))</f>
        <v>AK214</v>
      </c>
      <c r="AS214" t="str">
        <f t="shared" si="87"/>
        <v>Azerbaijan</v>
      </c>
      <c r="AT214" s="9">
        <f t="shared" si="88"/>
        <v>25</v>
      </c>
      <c r="AU214">
        <f t="shared" si="89"/>
        <v>0</v>
      </c>
      <c r="AV214" s="9">
        <v>1</v>
      </c>
    </row>
    <row r="215" spans="1:48" x14ac:dyDescent="0.35">
      <c r="A215" t="s">
        <v>13</v>
      </c>
      <c r="B215">
        <v>9</v>
      </c>
      <c r="C215">
        <v>34</v>
      </c>
      <c r="D215" t="s">
        <v>345</v>
      </c>
      <c r="K215">
        <v>1</v>
      </c>
      <c r="L215">
        <v>-1</v>
      </c>
      <c r="M215">
        <v>1</v>
      </c>
      <c r="N215" t="s">
        <v>2612</v>
      </c>
      <c r="O215" t="s">
        <v>2800</v>
      </c>
      <c r="P215" t="s">
        <v>2810</v>
      </c>
      <c r="Q215" t="s">
        <v>2816</v>
      </c>
      <c r="R215">
        <v>0</v>
      </c>
      <c r="S215">
        <v>-4.3099999999999996</v>
      </c>
      <c r="T215">
        <v>-5.7</v>
      </c>
      <c r="U215">
        <v>18.23</v>
      </c>
      <c r="V215">
        <f t="shared" si="90"/>
        <v>-1</v>
      </c>
      <c r="W215">
        <f t="shared" si="90"/>
        <v>-1</v>
      </c>
      <c r="X215">
        <f t="shared" si="90"/>
        <v>-1</v>
      </c>
      <c r="Y215">
        <f t="shared" si="90"/>
        <v>-1</v>
      </c>
      <c r="Z215">
        <f t="shared" si="90"/>
        <v>-1</v>
      </c>
      <c r="AA215">
        <f t="shared" si="90"/>
        <v>-1</v>
      </c>
      <c r="AB215">
        <f t="shared" si="90"/>
        <v>1</v>
      </c>
      <c r="AC215">
        <f t="shared" si="90"/>
        <v>0</v>
      </c>
      <c r="AD215">
        <f t="shared" si="90"/>
        <v>1</v>
      </c>
      <c r="AE215" s="4" t="s">
        <v>2828</v>
      </c>
      <c r="AF215" s="9" t="s">
        <v>2829</v>
      </c>
      <c r="AG215">
        <v>0</v>
      </c>
      <c r="AH215">
        <v>1</v>
      </c>
      <c r="AI215">
        <v>0</v>
      </c>
      <c r="AJ215">
        <v>1</v>
      </c>
      <c r="AK215" s="9" t="s">
        <v>2840</v>
      </c>
      <c r="AL215">
        <f t="shared" si="86"/>
        <v>0</v>
      </c>
      <c r="AM215">
        <f>IF(AND(INDIRECT(AN215)='Sample Select backend'!$C$2,INDIRECT(AO215)=1,INDIRECT(AP215)='Sample Select backend'!$F$2,INDIRECT(AQ215)=1,INDIRECT(AR215)='Sample Select backend'!$M$2),1,0)</f>
        <v>0</v>
      </c>
      <c r="AN215" t="str">
        <f>_xlfn.CONCAT('Sample Select backend'!$C$4,ROW(AN215))</f>
        <v>AE215</v>
      </c>
      <c r="AO215" s="9" t="str">
        <f>_xlfn.CONCAT('Sample Select backend'!$J$2,ROW(AO215))</f>
        <v>AJ215</v>
      </c>
      <c r="AP215" t="str">
        <f>_xlfn.CONCAT('Sample Select backend'!$F$4,ROW(AP215))</f>
        <v>AF215</v>
      </c>
      <c r="AQ215" t="str">
        <f>_xlfn.CONCAT('Sample Select backend'!$I$10,ROW(AQ215))</f>
        <v>R215</v>
      </c>
      <c r="AR215" t="str">
        <f>_xlfn.CONCAT('Sample Select backend'!$M$4,ROW(AR215))</f>
        <v>AK215</v>
      </c>
      <c r="AS215" t="str">
        <f t="shared" si="87"/>
        <v>Azerbaijan</v>
      </c>
      <c r="AT215" s="9">
        <f t="shared" si="88"/>
        <v>34</v>
      </c>
      <c r="AU215">
        <f t="shared" si="89"/>
        <v>0</v>
      </c>
      <c r="AV215" s="9">
        <v>1</v>
      </c>
    </row>
    <row r="216" spans="1:48" x14ac:dyDescent="0.35">
      <c r="A216" t="s">
        <v>13</v>
      </c>
      <c r="B216">
        <v>6</v>
      </c>
      <c r="C216">
        <v>26</v>
      </c>
      <c r="D216" t="s">
        <v>347</v>
      </c>
      <c r="E216">
        <v>1</v>
      </c>
      <c r="F216">
        <v>1</v>
      </c>
      <c r="G216">
        <v>-2</v>
      </c>
      <c r="H216">
        <v>-1</v>
      </c>
      <c r="I216">
        <v>-2</v>
      </c>
      <c r="J216">
        <v>-2</v>
      </c>
      <c r="K216">
        <v>1</v>
      </c>
      <c r="L216">
        <v>2</v>
      </c>
      <c r="M216">
        <v>1</v>
      </c>
      <c r="N216" t="s">
        <v>2612</v>
      </c>
      <c r="O216" t="s">
        <v>2800</v>
      </c>
      <c r="P216" t="s">
        <v>2810</v>
      </c>
      <c r="Q216" t="s">
        <v>2816</v>
      </c>
      <c r="R216">
        <v>0</v>
      </c>
      <c r="S216">
        <v>-4.3099999999999996</v>
      </c>
      <c r="T216">
        <v>-5.7</v>
      </c>
      <c r="U216">
        <v>18.23</v>
      </c>
      <c r="V216">
        <f t="shared" si="90"/>
        <v>1</v>
      </c>
      <c r="W216">
        <f t="shared" si="90"/>
        <v>1</v>
      </c>
      <c r="X216">
        <f t="shared" si="90"/>
        <v>0</v>
      </c>
      <c r="Y216">
        <f t="shared" si="90"/>
        <v>0</v>
      </c>
      <c r="Z216">
        <f t="shared" si="90"/>
        <v>0</v>
      </c>
      <c r="AA216">
        <f t="shared" si="90"/>
        <v>0</v>
      </c>
      <c r="AB216">
        <f t="shared" si="90"/>
        <v>1</v>
      </c>
      <c r="AC216">
        <f t="shared" si="90"/>
        <v>1</v>
      </c>
      <c r="AD216">
        <f t="shared" si="90"/>
        <v>1</v>
      </c>
      <c r="AE216" s="4" t="s">
        <v>2828</v>
      </c>
      <c r="AF216" s="9" t="s">
        <v>2829</v>
      </c>
      <c r="AG216">
        <v>0</v>
      </c>
      <c r="AH216">
        <v>1</v>
      </c>
      <c r="AI216">
        <v>0</v>
      </c>
      <c r="AJ216">
        <v>1</v>
      </c>
      <c r="AK216" s="9" t="s">
        <v>2840</v>
      </c>
      <c r="AL216">
        <f t="shared" si="86"/>
        <v>0</v>
      </c>
      <c r="AM216">
        <f>IF(AND(INDIRECT(AN216)='Sample Select backend'!$C$2,INDIRECT(AO216)=1,INDIRECT(AP216)='Sample Select backend'!$F$2,INDIRECT(AQ216)=1,INDIRECT(AR216)='Sample Select backend'!$M$2),1,0)</f>
        <v>0</v>
      </c>
      <c r="AN216" t="str">
        <f>_xlfn.CONCAT('Sample Select backend'!$C$4,ROW(AN216))</f>
        <v>AE216</v>
      </c>
      <c r="AO216" s="9" t="str">
        <f>_xlfn.CONCAT('Sample Select backend'!$J$2,ROW(AO216))</f>
        <v>AJ216</v>
      </c>
      <c r="AP216" t="str">
        <f>_xlfn.CONCAT('Sample Select backend'!$F$4,ROW(AP216))</f>
        <v>AF216</v>
      </c>
      <c r="AQ216" t="str">
        <f>_xlfn.CONCAT('Sample Select backend'!$I$10,ROW(AQ216))</f>
        <v>R216</v>
      </c>
      <c r="AR216" t="str">
        <f>_xlfn.CONCAT('Sample Select backend'!$M$4,ROW(AR216))</f>
        <v>AK216</v>
      </c>
      <c r="AS216" t="str">
        <f t="shared" si="87"/>
        <v>Azerbaijan</v>
      </c>
      <c r="AT216" s="9">
        <f t="shared" si="88"/>
        <v>26</v>
      </c>
      <c r="AU216">
        <f t="shared" si="89"/>
        <v>0</v>
      </c>
      <c r="AV216" s="9">
        <v>1</v>
      </c>
    </row>
    <row r="217" spans="1:48" x14ac:dyDescent="0.35">
      <c r="A217" t="s">
        <v>13</v>
      </c>
      <c r="B217">
        <v>6</v>
      </c>
      <c r="C217">
        <v>28</v>
      </c>
      <c r="D217" t="s">
        <v>350</v>
      </c>
      <c r="E217">
        <v>-1</v>
      </c>
      <c r="F217">
        <v>1</v>
      </c>
      <c r="G217">
        <v>1</v>
      </c>
      <c r="H217">
        <v>-1</v>
      </c>
      <c r="I217">
        <v>1</v>
      </c>
      <c r="J217">
        <v>-2</v>
      </c>
      <c r="K217">
        <v>1</v>
      </c>
      <c r="L217">
        <v>1</v>
      </c>
      <c r="M217">
        <v>1</v>
      </c>
      <c r="N217" t="s">
        <v>2612</v>
      </c>
      <c r="O217" t="s">
        <v>2800</v>
      </c>
      <c r="P217" t="s">
        <v>2810</v>
      </c>
      <c r="Q217" t="s">
        <v>2816</v>
      </c>
      <c r="R217">
        <v>0</v>
      </c>
      <c r="S217">
        <v>-4.3099999999999996</v>
      </c>
      <c r="T217">
        <v>-5.7</v>
      </c>
      <c r="U217">
        <v>18.23</v>
      </c>
      <c r="V217">
        <f t="shared" si="90"/>
        <v>0</v>
      </c>
      <c r="W217">
        <f t="shared" si="90"/>
        <v>1</v>
      </c>
      <c r="X217">
        <f t="shared" si="90"/>
        <v>1</v>
      </c>
      <c r="Y217">
        <f t="shared" si="90"/>
        <v>0</v>
      </c>
      <c r="Z217">
        <f t="shared" si="90"/>
        <v>1</v>
      </c>
      <c r="AA217">
        <f t="shared" si="90"/>
        <v>0</v>
      </c>
      <c r="AB217">
        <f t="shared" si="90"/>
        <v>1</v>
      </c>
      <c r="AC217">
        <f t="shared" si="90"/>
        <v>1</v>
      </c>
      <c r="AD217">
        <f t="shared" si="90"/>
        <v>1</v>
      </c>
      <c r="AE217" s="4" t="s">
        <v>2828</v>
      </c>
      <c r="AF217" s="9" t="s">
        <v>2829</v>
      </c>
      <c r="AG217">
        <v>0</v>
      </c>
      <c r="AH217">
        <v>1</v>
      </c>
      <c r="AI217">
        <v>0</v>
      </c>
      <c r="AJ217">
        <v>1</v>
      </c>
      <c r="AK217" s="9" t="s">
        <v>2840</v>
      </c>
      <c r="AL217">
        <f t="shared" si="86"/>
        <v>0</v>
      </c>
      <c r="AM217">
        <f>IF(AND(INDIRECT(AN217)='Sample Select backend'!$C$2,INDIRECT(AO217)=1,INDIRECT(AP217)='Sample Select backend'!$F$2,INDIRECT(AQ217)=1,INDIRECT(AR217)='Sample Select backend'!$M$2),1,0)</f>
        <v>0</v>
      </c>
      <c r="AN217" t="str">
        <f>_xlfn.CONCAT('Sample Select backend'!$C$4,ROW(AN217))</f>
        <v>AE217</v>
      </c>
      <c r="AO217" s="9" t="str">
        <f>_xlfn.CONCAT('Sample Select backend'!$J$2,ROW(AO217))</f>
        <v>AJ217</v>
      </c>
      <c r="AP217" t="str">
        <f>_xlfn.CONCAT('Sample Select backend'!$F$4,ROW(AP217))</f>
        <v>AF217</v>
      </c>
      <c r="AQ217" t="str">
        <f>_xlfn.CONCAT('Sample Select backend'!$I$10,ROW(AQ217))</f>
        <v>R217</v>
      </c>
      <c r="AR217" t="str">
        <f>_xlfn.CONCAT('Sample Select backend'!$M$4,ROW(AR217))</f>
        <v>AK217</v>
      </c>
      <c r="AS217" t="str">
        <f t="shared" si="87"/>
        <v>Azerbaijan</v>
      </c>
      <c r="AT217" s="9">
        <f t="shared" si="88"/>
        <v>28</v>
      </c>
      <c r="AU217">
        <f t="shared" si="89"/>
        <v>0</v>
      </c>
      <c r="AV217" s="9">
        <v>1</v>
      </c>
    </row>
    <row r="218" spans="1:48" x14ac:dyDescent="0.35">
      <c r="A218" t="s">
        <v>13</v>
      </c>
      <c r="B218">
        <v>6</v>
      </c>
      <c r="C218">
        <v>28</v>
      </c>
      <c r="D218" t="s">
        <v>351</v>
      </c>
      <c r="E218">
        <v>2</v>
      </c>
      <c r="F218">
        <v>1</v>
      </c>
      <c r="G218">
        <v>-2</v>
      </c>
      <c r="H218">
        <v>-1</v>
      </c>
      <c r="I218">
        <v>2</v>
      </c>
      <c r="J218">
        <v>-2</v>
      </c>
      <c r="K218">
        <v>1</v>
      </c>
      <c r="L218">
        <v>-2</v>
      </c>
      <c r="M218">
        <v>1</v>
      </c>
      <c r="N218" t="s">
        <v>2612</v>
      </c>
      <c r="O218" t="s">
        <v>2800</v>
      </c>
      <c r="P218" t="s">
        <v>2810</v>
      </c>
      <c r="Q218" t="s">
        <v>2816</v>
      </c>
      <c r="R218">
        <v>0</v>
      </c>
      <c r="S218">
        <v>-4.3099999999999996</v>
      </c>
      <c r="T218">
        <v>-5.7</v>
      </c>
      <c r="U218">
        <v>18.23</v>
      </c>
      <c r="V218">
        <f t="shared" si="90"/>
        <v>1</v>
      </c>
      <c r="W218">
        <f t="shared" si="90"/>
        <v>1</v>
      </c>
      <c r="X218">
        <f t="shared" si="90"/>
        <v>0</v>
      </c>
      <c r="Y218">
        <f t="shared" si="90"/>
        <v>0</v>
      </c>
      <c r="Z218">
        <f t="shared" si="90"/>
        <v>1</v>
      </c>
      <c r="AA218">
        <f t="shared" si="90"/>
        <v>0</v>
      </c>
      <c r="AB218">
        <f t="shared" si="90"/>
        <v>1</v>
      </c>
      <c r="AC218">
        <f t="shared" si="90"/>
        <v>0</v>
      </c>
      <c r="AD218">
        <f t="shared" si="90"/>
        <v>1</v>
      </c>
      <c r="AE218" s="4" t="s">
        <v>2828</v>
      </c>
      <c r="AF218" s="9" t="s">
        <v>2829</v>
      </c>
      <c r="AG218">
        <v>0</v>
      </c>
      <c r="AH218">
        <v>1</v>
      </c>
      <c r="AI218">
        <v>0</v>
      </c>
      <c r="AJ218">
        <v>1</v>
      </c>
      <c r="AK218" s="9" t="s">
        <v>2840</v>
      </c>
      <c r="AL218">
        <f t="shared" si="86"/>
        <v>0</v>
      </c>
      <c r="AM218">
        <f>IF(AND(INDIRECT(AN218)='Sample Select backend'!$C$2,INDIRECT(AO218)=1,INDIRECT(AP218)='Sample Select backend'!$F$2,INDIRECT(AQ218)=1,INDIRECT(AR218)='Sample Select backend'!$M$2),1,0)</f>
        <v>0</v>
      </c>
      <c r="AN218" t="str">
        <f>_xlfn.CONCAT('Sample Select backend'!$C$4,ROW(AN218))</f>
        <v>AE218</v>
      </c>
      <c r="AO218" s="9" t="str">
        <f>_xlfn.CONCAT('Sample Select backend'!$J$2,ROW(AO218))</f>
        <v>AJ218</v>
      </c>
      <c r="AP218" t="str">
        <f>_xlfn.CONCAT('Sample Select backend'!$F$4,ROW(AP218))</f>
        <v>AF218</v>
      </c>
      <c r="AQ218" t="str">
        <f>_xlfn.CONCAT('Sample Select backend'!$I$10,ROW(AQ218))</f>
        <v>R218</v>
      </c>
      <c r="AR218" t="str">
        <f>_xlfn.CONCAT('Sample Select backend'!$M$4,ROW(AR218))</f>
        <v>AK218</v>
      </c>
      <c r="AS218" t="str">
        <f t="shared" si="87"/>
        <v>Azerbaijan</v>
      </c>
      <c r="AT218" s="9">
        <f t="shared" si="88"/>
        <v>28</v>
      </c>
      <c r="AU218">
        <f t="shared" si="89"/>
        <v>0</v>
      </c>
      <c r="AV218" s="9">
        <v>1</v>
      </c>
    </row>
    <row r="219" spans="1:48" x14ac:dyDescent="0.35">
      <c r="A219" s="24" t="s">
        <v>13</v>
      </c>
      <c r="B219" s="24">
        <v>6</v>
      </c>
      <c r="C219" s="24">
        <v>29</v>
      </c>
      <c r="D219" s="24" t="s">
        <v>3124</v>
      </c>
      <c r="E219" s="24"/>
      <c r="O219" t="s">
        <v>2800</v>
      </c>
      <c r="P219" t="s">
        <v>2810</v>
      </c>
      <c r="Q219" t="s">
        <v>2816</v>
      </c>
      <c r="R219">
        <v>0</v>
      </c>
      <c r="S219">
        <v>-4.3099999999999996</v>
      </c>
      <c r="T219">
        <v>-5.7</v>
      </c>
      <c r="U219">
        <v>18.23</v>
      </c>
      <c r="V219">
        <v>-1</v>
      </c>
      <c r="W219">
        <v>-1</v>
      </c>
      <c r="X219">
        <v>-1</v>
      </c>
      <c r="Y219">
        <v>-1</v>
      </c>
      <c r="Z219">
        <v>-1</v>
      </c>
      <c r="AA219">
        <v>-1</v>
      </c>
      <c r="AB219">
        <v>-1</v>
      </c>
      <c r="AC219">
        <v>-1</v>
      </c>
      <c r="AD219">
        <v>-1</v>
      </c>
      <c r="AE219" s="4" t="s">
        <v>2828</v>
      </c>
      <c r="AF219" s="9" t="s">
        <v>2829</v>
      </c>
      <c r="AG219">
        <v>0</v>
      </c>
      <c r="AH219">
        <v>1</v>
      </c>
      <c r="AI219">
        <v>0</v>
      </c>
      <c r="AJ219">
        <v>1</v>
      </c>
      <c r="AK219" s="9" t="s">
        <v>2840</v>
      </c>
      <c r="AL219">
        <f t="shared" si="86"/>
        <v>0</v>
      </c>
      <c r="AM219">
        <f>IF(AND(INDIRECT(AN219)='Sample Select backend'!$C$2,INDIRECT(AO219)=1,INDIRECT(AP219)='Sample Select backend'!$F$2,INDIRECT(AQ219)=1,INDIRECT(AR219)='Sample Select backend'!$M$2),1,0)</f>
        <v>0</v>
      </c>
      <c r="AN219" t="str">
        <f>_xlfn.CONCAT('Sample Select backend'!$C$4,ROW(AN219))</f>
        <v>AE219</v>
      </c>
      <c r="AO219" s="9" t="str">
        <f>_xlfn.CONCAT('Sample Select backend'!$J$2,ROW(AO219))</f>
        <v>AJ219</v>
      </c>
      <c r="AP219" t="str">
        <f>_xlfn.CONCAT('Sample Select backend'!$F$4,ROW(AP219))</f>
        <v>AF219</v>
      </c>
      <c r="AQ219" t="str">
        <f>_xlfn.CONCAT('Sample Select backend'!$I$10,ROW(AQ219))</f>
        <v>R219</v>
      </c>
      <c r="AR219" t="str">
        <f>_xlfn.CONCAT('Sample Select backend'!$M$4,ROW(AR219))</f>
        <v>AK219</v>
      </c>
      <c r="AS219" t="str">
        <f t="shared" si="87"/>
        <v>Azerbaijan</v>
      </c>
      <c r="AT219" s="9">
        <f t="shared" si="88"/>
        <v>29</v>
      </c>
      <c r="AU219">
        <f t="shared" si="89"/>
        <v>0</v>
      </c>
      <c r="AV219" s="9">
        <v>0</v>
      </c>
    </row>
    <row r="220" spans="1:48" x14ac:dyDescent="0.35">
      <c r="A220" s="24" t="s">
        <v>13</v>
      </c>
      <c r="B220" s="24">
        <v>9</v>
      </c>
      <c r="C220" s="24">
        <v>34</v>
      </c>
      <c r="D220" s="24" t="s">
        <v>3125</v>
      </c>
      <c r="E220" s="24"/>
      <c r="O220" t="s">
        <v>2800</v>
      </c>
      <c r="P220" t="s">
        <v>2810</v>
      </c>
      <c r="Q220" t="s">
        <v>2816</v>
      </c>
      <c r="R220">
        <v>0</v>
      </c>
      <c r="S220">
        <v>-4.3099999999999996</v>
      </c>
      <c r="T220">
        <v>-5.7</v>
      </c>
      <c r="U220">
        <v>18.23</v>
      </c>
      <c r="V220">
        <v>-1</v>
      </c>
      <c r="W220">
        <v>-1</v>
      </c>
      <c r="X220">
        <v>-1</v>
      </c>
      <c r="Y220">
        <v>-1</v>
      </c>
      <c r="Z220">
        <v>-1</v>
      </c>
      <c r="AA220">
        <v>-1</v>
      </c>
      <c r="AB220">
        <v>-1</v>
      </c>
      <c r="AC220">
        <v>-1</v>
      </c>
      <c r="AD220">
        <v>-1</v>
      </c>
      <c r="AE220" s="4" t="s">
        <v>2828</v>
      </c>
      <c r="AF220" s="9" t="s">
        <v>2829</v>
      </c>
      <c r="AG220">
        <v>0</v>
      </c>
      <c r="AH220">
        <v>1</v>
      </c>
      <c r="AI220">
        <v>0</v>
      </c>
      <c r="AJ220">
        <v>1</v>
      </c>
      <c r="AK220" s="9" t="s">
        <v>2840</v>
      </c>
      <c r="AL220">
        <f t="shared" si="86"/>
        <v>0</v>
      </c>
      <c r="AM220">
        <f>IF(AND(INDIRECT(AN220)='Sample Select backend'!$C$2,INDIRECT(AO220)=1,INDIRECT(AP220)='Sample Select backend'!$F$2,INDIRECT(AQ220)=1,INDIRECT(AR220)='Sample Select backend'!$M$2),1,0)</f>
        <v>0</v>
      </c>
      <c r="AN220" t="str">
        <f>_xlfn.CONCAT('Sample Select backend'!$C$4,ROW(AN220))</f>
        <v>AE220</v>
      </c>
      <c r="AO220" s="9" t="str">
        <f>_xlfn.CONCAT('Sample Select backend'!$J$2,ROW(AO220))</f>
        <v>AJ220</v>
      </c>
      <c r="AP220" t="str">
        <f>_xlfn.CONCAT('Sample Select backend'!$F$4,ROW(AP220))</f>
        <v>AF220</v>
      </c>
      <c r="AQ220" t="str">
        <f>_xlfn.CONCAT('Sample Select backend'!$I$10,ROW(AQ220))</f>
        <v>R220</v>
      </c>
      <c r="AR220" t="str">
        <f>_xlfn.CONCAT('Sample Select backend'!$M$4,ROW(AR220))</f>
        <v>AK220</v>
      </c>
      <c r="AS220" t="str">
        <f t="shared" si="87"/>
        <v>Azerbaijan</v>
      </c>
      <c r="AT220" s="9">
        <f t="shared" si="88"/>
        <v>34</v>
      </c>
      <c r="AU220">
        <f t="shared" si="89"/>
        <v>0</v>
      </c>
      <c r="AV220" s="9">
        <v>0</v>
      </c>
    </row>
    <row r="221" spans="1:48" x14ac:dyDescent="0.35">
      <c r="A221" s="24" t="s">
        <v>13</v>
      </c>
      <c r="B221" s="24">
        <v>6</v>
      </c>
      <c r="C221" s="24" t="s">
        <v>201</v>
      </c>
      <c r="D221" s="24" t="s">
        <v>3126</v>
      </c>
      <c r="E221" s="24"/>
      <c r="O221" t="s">
        <v>2800</v>
      </c>
      <c r="P221" t="s">
        <v>2810</v>
      </c>
      <c r="Q221" t="s">
        <v>2816</v>
      </c>
      <c r="R221">
        <v>0</v>
      </c>
      <c r="S221">
        <v>-4.3099999999999996</v>
      </c>
      <c r="T221">
        <v>-5.7</v>
      </c>
      <c r="U221">
        <v>18.23</v>
      </c>
      <c r="V221">
        <v>-1</v>
      </c>
      <c r="W221">
        <v>-1</v>
      </c>
      <c r="X221">
        <v>-1</v>
      </c>
      <c r="Y221">
        <v>-1</v>
      </c>
      <c r="Z221">
        <v>-1</v>
      </c>
      <c r="AA221">
        <v>-1</v>
      </c>
      <c r="AB221">
        <v>-1</v>
      </c>
      <c r="AC221">
        <v>-1</v>
      </c>
      <c r="AD221">
        <v>-1</v>
      </c>
      <c r="AE221" s="4" t="s">
        <v>2828</v>
      </c>
      <c r="AF221" s="9" t="s">
        <v>2829</v>
      </c>
      <c r="AG221">
        <v>0</v>
      </c>
      <c r="AH221">
        <v>1</v>
      </c>
      <c r="AI221">
        <v>0</v>
      </c>
      <c r="AJ221">
        <v>1</v>
      </c>
      <c r="AK221" s="9" t="s">
        <v>2840</v>
      </c>
      <c r="AL221">
        <f t="shared" si="86"/>
        <v>0</v>
      </c>
      <c r="AM221">
        <f>IF(AND(INDIRECT(AN221)='Sample Select backend'!$C$2,INDIRECT(AO221)=1,INDIRECT(AP221)='Sample Select backend'!$F$2,INDIRECT(AQ221)=1,INDIRECT(AR221)='Sample Select backend'!$M$2),1,0)</f>
        <v>0</v>
      </c>
      <c r="AN221" t="str">
        <f>_xlfn.CONCAT('Sample Select backend'!$C$4,ROW(AN221))</f>
        <v>AE221</v>
      </c>
      <c r="AO221" s="9" t="str">
        <f>_xlfn.CONCAT('Sample Select backend'!$J$2,ROW(AO221))</f>
        <v>AJ221</v>
      </c>
      <c r="AP221" t="str">
        <f>_xlfn.CONCAT('Sample Select backend'!$F$4,ROW(AP221))</f>
        <v>AF221</v>
      </c>
      <c r="AQ221" t="str">
        <f>_xlfn.CONCAT('Sample Select backend'!$I$10,ROW(AQ221))</f>
        <v>R221</v>
      </c>
      <c r="AR221" t="str">
        <f>_xlfn.CONCAT('Sample Select backend'!$M$4,ROW(AR221))</f>
        <v>AK221</v>
      </c>
      <c r="AS221" t="str">
        <f t="shared" si="87"/>
        <v>Azerbaijan</v>
      </c>
      <c r="AT221" s="9" t="str">
        <f t="shared" si="88"/>
        <v>Other</v>
      </c>
      <c r="AU221">
        <f t="shared" si="89"/>
        <v>0</v>
      </c>
      <c r="AV221" s="9">
        <v>0</v>
      </c>
    </row>
    <row r="222" spans="1:48" x14ac:dyDescent="0.35">
      <c r="A222" s="24" t="s">
        <v>13</v>
      </c>
      <c r="B222" s="24">
        <v>6</v>
      </c>
      <c r="C222" s="24">
        <v>26</v>
      </c>
      <c r="D222" s="24" t="s">
        <v>3127</v>
      </c>
      <c r="E222" s="24"/>
      <c r="O222" t="s">
        <v>2800</v>
      </c>
      <c r="P222" t="s">
        <v>2810</v>
      </c>
      <c r="Q222" t="s">
        <v>2816</v>
      </c>
      <c r="R222">
        <v>0</v>
      </c>
      <c r="S222">
        <v>-4.3099999999999996</v>
      </c>
      <c r="T222">
        <v>-5.7</v>
      </c>
      <c r="U222">
        <v>18.23</v>
      </c>
      <c r="V222">
        <v>-1</v>
      </c>
      <c r="W222">
        <v>-1</v>
      </c>
      <c r="X222">
        <v>-1</v>
      </c>
      <c r="Y222">
        <v>-1</v>
      </c>
      <c r="Z222">
        <v>-1</v>
      </c>
      <c r="AA222">
        <v>-1</v>
      </c>
      <c r="AB222">
        <v>-1</v>
      </c>
      <c r="AC222">
        <v>-1</v>
      </c>
      <c r="AD222">
        <v>-1</v>
      </c>
      <c r="AE222" s="4" t="s">
        <v>2828</v>
      </c>
      <c r="AF222" s="9" t="s">
        <v>2829</v>
      </c>
      <c r="AG222">
        <v>0</v>
      </c>
      <c r="AH222">
        <v>1</v>
      </c>
      <c r="AI222">
        <v>0</v>
      </c>
      <c r="AJ222">
        <v>1</v>
      </c>
      <c r="AK222" s="9" t="s">
        <v>2840</v>
      </c>
      <c r="AL222">
        <f t="shared" si="86"/>
        <v>0</v>
      </c>
      <c r="AM222">
        <f>IF(AND(INDIRECT(AN222)='Sample Select backend'!$C$2,INDIRECT(AO222)=1,INDIRECT(AP222)='Sample Select backend'!$F$2,INDIRECT(AQ222)=1,INDIRECT(AR222)='Sample Select backend'!$M$2),1,0)</f>
        <v>0</v>
      </c>
      <c r="AN222" t="str">
        <f>_xlfn.CONCAT('Sample Select backend'!$C$4,ROW(AN222))</f>
        <v>AE222</v>
      </c>
      <c r="AO222" s="9" t="str">
        <f>_xlfn.CONCAT('Sample Select backend'!$J$2,ROW(AO222))</f>
        <v>AJ222</v>
      </c>
      <c r="AP222" t="str">
        <f>_xlfn.CONCAT('Sample Select backend'!$F$4,ROW(AP222))</f>
        <v>AF222</v>
      </c>
      <c r="AQ222" t="str">
        <f>_xlfn.CONCAT('Sample Select backend'!$I$10,ROW(AQ222))</f>
        <v>R222</v>
      </c>
      <c r="AR222" t="str">
        <f>_xlfn.CONCAT('Sample Select backend'!$M$4,ROW(AR222))</f>
        <v>AK222</v>
      </c>
      <c r="AS222" t="str">
        <f t="shared" si="87"/>
        <v>Azerbaijan</v>
      </c>
      <c r="AT222" s="9">
        <f t="shared" si="88"/>
        <v>26</v>
      </c>
      <c r="AU222">
        <f t="shared" si="89"/>
        <v>0</v>
      </c>
      <c r="AV222" s="9">
        <v>0</v>
      </c>
    </row>
    <row r="223" spans="1:48" x14ac:dyDescent="0.35">
      <c r="A223" s="24" t="s">
        <v>13</v>
      </c>
      <c r="B223" s="24">
        <v>6</v>
      </c>
      <c r="C223" s="24">
        <v>25</v>
      </c>
      <c r="D223" s="24" t="s">
        <v>3128</v>
      </c>
      <c r="E223" s="24"/>
      <c r="O223" t="s">
        <v>2800</v>
      </c>
      <c r="P223" t="s">
        <v>2810</v>
      </c>
      <c r="Q223" t="s">
        <v>2816</v>
      </c>
      <c r="R223">
        <v>0</v>
      </c>
      <c r="S223">
        <v>-4.3099999999999996</v>
      </c>
      <c r="T223">
        <v>-5.7</v>
      </c>
      <c r="U223">
        <v>18.23</v>
      </c>
      <c r="V223">
        <v>-1</v>
      </c>
      <c r="W223">
        <v>-1</v>
      </c>
      <c r="X223">
        <v>-1</v>
      </c>
      <c r="Y223">
        <v>-1</v>
      </c>
      <c r="Z223">
        <v>-1</v>
      </c>
      <c r="AA223">
        <v>-1</v>
      </c>
      <c r="AB223">
        <v>-1</v>
      </c>
      <c r="AC223">
        <v>-1</v>
      </c>
      <c r="AD223">
        <v>-1</v>
      </c>
      <c r="AE223" s="4" t="s">
        <v>2828</v>
      </c>
      <c r="AF223" s="9" t="s">
        <v>2829</v>
      </c>
      <c r="AG223">
        <v>0</v>
      </c>
      <c r="AH223">
        <v>1</v>
      </c>
      <c r="AI223">
        <v>0</v>
      </c>
      <c r="AJ223">
        <v>1</v>
      </c>
      <c r="AK223" s="9" t="s">
        <v>2840</v>
      </c>
      <c r="AL223">
        <f t="shared" si="86"/>
        <v>0</v>
      </c>
      <c r="AM223">
        <f>IF(AND(INDIRECT(AN223)='Sample Select backend'!$C$2,INDIRECT(AO223)=1,INDIRECT(AP223)='Sample Select backend'!$F$2,INDIRECT(AQ223)=1,INDIRECT(AR223)='Sample Select backend'!$M$2),1,0)</f>
        <v>0</v>
      </c>
      <c r="AN223" t="str">
        <f>_xlfn.CONCAT('Sample Select backend'!$C$4,ROW(AN223))</f>
        <v>AE223</v>
      </c>
      <c r="AO223" s="9" t="str">
        <f>_xlfn.CONCAT('Sample Select backend'!$J$2,ROW(AO223))</f>
        <v>AJ223</v>
      </c>
      <c r="AP223" t="str">
        <f>_xlfn.CONCAT('Sample Select backend'!$F$4,ROW(AP223))</f>
        <v>AF223</v>
      </c>
      <c r="AQ223" t="str">
        <f>_xlfn.CONCAT('Sample Select backend'!$I$10,ROW(AQ223))</f>
        <v>R223</v>
      </c>
      <c r="AR223" t="str">
        <f>_xlfn.CONCAT('Sample Select backend'!$M$4,ROW(AR223))</f>
        <v>AK223</v>
      </c>
      <c r="AS223" t="str">
        <f t="shared" si="87"/>
        <v>Azerbaijan</v>
      </c>
      <c r="AT223" s="9">
        <f t="shared" si="88"/>
        <v>25</v>
      </c>
      <c r="AU223">
        <f t="shared" si="89"/>
        <v>0</v>
      </c>
      <c r="AV223" s="9">
        <v>0</v>
      </c>
    </row>
    <row r="224" spans="1:48" x14ac:dyDescent="0.35">
      <c r="A224" s="24" t="s">
        <v>13</v>
      </c>
      <c r="B224" s="24">
        <v>6</v>
      </c>
      <c r="C224" s="24">
        <v>25</v>
      </c>
      <c r="D224" s="24" t="s">
        <v>3129</v>
      </c>
      <c r="E224" s="24"/>
      <c r="O224" t="s">
        <v>2800</v>
      </c>
      <c r="P224" t="s">
        <v>2810</v>
      </c>
      <c r="Q224" t="s">
        <v>2816</v>
      </c>
      <c r="R224">
        <v>0</v>
      </c>
      <c r="S224">
        <v>-4.3099999999999996</v>
      </c>
      <c r="T224">
        <v>-5.7</v>
      </c>
      <c r="U224">
        <v>18.23</v>
      </c>
      <c r="V224">
        <v>-1</v>
      </c>
      <c r="W224">
        <v>-1</v>
      </c>
      <c r="X224">
        <v>-1</v>
      </c>
      <c r="Y224">
        <v>-1</v>
      </c>
      <c r="Z224">
        <v>-1</v>
      </c>
      <c r="AA224">
        <v>-1</v>
      </c>
      <c r="AB224">
        <v>-1</v>
      </c>
      <c r="AC224">
        <v>-1</v>
      </c>
      <c r="AD224">
        <v>-1</v>
      </c>
      <c r="AE224" s="4" t="s">
        <v>2828</v>
      </c>
      <c r="AF224" s="9" t="s">
        <v>2829</v>
      </c>
      <c r="AG224">
        <v>0</v>
      </c>
      <c r="AH224">
        <v>1</v>
      </c>
      <c r="AI224">
        <v>0</v>
      </c>
      <c r="AJ224">
        <v>1</v>
      </c>
      <c r="AK224" s="9" t="s">
        <v>2840</v>
      </c>
      <c r="AL224">
        <f t="shared" si="86"/>
        <v>0</v>
      </c>
      <c r="AM224">
        <f>IF(AND(INDIRECT(AN224)='Sample Select backend'!$C$2,INDIRECT(AO224)=1,INDIRECT(AP224)='Sample Select backend'!$F$2,INDIRECT(AQ224)=1,INDIRECT(AR224)='Sample Select backend'!$M$2),1,0)</f>
        <v>0</v>
      </c>
      <c r="AN224" t="str">
        <f>_xlfn.CONCAT('Sample Select backend'!$C$4,ROW(AN224))</f>
        <v>AE224</v>
      </c>
      <c r="AO224" s="9" t="str">
        <f>_xlfn.CONCAT('Sample Select backend'!$J$2,ROW(AO224))</f>
        <v>AJ224</v>
      </c>
      <c r="AP224" t="str">
        <f>_xlfn.CONCAT('Sample Select backend'!$F$4,ROW(AP224))</f>
        <v>AF224</v>
      </c>
      <c r="AQ224" t="str">
        <f>_xlfn.CONCAT('Sample Select backend'!$I$10,ROW(AQ224))</f>
        <v>R224</v>
      </c>
      <c r="AR224" t="str">
        <f>_xlfn.CONCAT('Sample Select backend'!$M$4,ROW(AR224))</f>
        <v>AK224</v>
      </c>
      <c r="AS224" t="str">
        <f t="shared" si="87"/>
        <v>Azerbaijan</v>
      </c>
      <c r="AT224" s="9">
        <f t="shared" si="88"/>
        <v>25</v>
      </c>
      <c r="AU224">
        <f t="shared" si="89"/>
        <v>0</v>
      </c>
      <c r="AV224" s="9">
        <v>0</v>
      </c>
    </row>
    <row r="225" spans="1:48" x14ac:dyDescent="0.35">
      <c r="A225" s="24" t="s">
        <v>13</v>
      </c>
      <c r="B225" s="24">
        <v>6</v>
      </c>
      <c r="C225" s="24">
        <v>25</v>
      </c>
      <c r="D225" s="24" t="s">
        <v>3130</v>
      </c>
      <c r="E225" s="24"/>
      <c r="O225" t="s">
        <v>2800</v>
      </c>
      <c r="P225" t="s">
        <v>2810</v>
      </c>
      <c r="Q225" t="s">
        <v>2816</v>
      </c>
      <c r="R225">
        <v>0</v>
      </c>
      <c r="S225">
        <v>-4.3099999999999996</v>
      </c>
      <c r="T225">
        <v>-5.7</v>
      </c>
      <c r="U225">
        <v>18.23</v>
      </c>
      <c r="V225">
        <v>-1</v>
      </c>
      <c r="W225">
        <v>-1</v>
      </c>
      <c r="X225">
        <v>-1</v>
      </c>
      <c r="Y225">
        <v>-1</v>
      </c>
      <c r="Z225">
        <v>-1</v>
      </c>
      <c r="AA225">
        <v>-1</v>
      </c>
      <c r="AB225">
        <v>-1</v>
      </c>
      <c r="AC225">
        <v>-1</v>
      </c>
      <c r="AD225">
        <v>-1</v>
      </c>
      <c r="AE225" s="4" t="s">
        <v>2828</v>
      </c>
      <c r="AF225" s="9" t="s">
        <v>2829</v>
      </c>
      <c r="AG225">
        <v>0</v>
      </c>
      <c r="AH225">
        <v>1</v>
      </c>
      <c r="AI225">
        <v>0</v>
      </c>
      <c r="AJ225">
        <v>1</v>
      </c>
      <c r="AK225" s="9" t="s">
        <v>2840</v>
      </c>
      <c r="AL225">
        <f t="shared" si="86"/>
        <v>0</v>
      </c>
      <c r="AM225">
        <f>IF(AND(INDIRECT(AN225)='Sample Select backend'!$C$2,INDIRECT(AO225)=1,INDIRECT(AP225)='Sample Select backend'!$F$2,INDIRECT(AQ225)=1,INDIRECT(AR225)='Sample Select backend'!$M$2),1,0)</f>
        <v>0</v>
      </c>
      <c r="AN225" t="str">
        <f>_xlfn.CONCAT('Sample Select backend'!$C$4,ROW(AN225))</f>
        <v>AE225</v>
      </c>
      <c r="AO225" s="9" t="str">
        <f>_xlfn.CONCAT('Sample Select backend'!$J$2,ROW(AO225))</f>
        <v>AJ225</v>
      </c>
      <c r="AP225" t="str">
        <f>_xlfn.CONCAT('Sample Select backend'!$F$4,ROW(AP225))</f>
        <v>AF225</v>
      </c>
      <c r="AQ225" t="str">
        <f>_xlfn.CONCAT('Sample Select backend'!$I$10,ROW(AQ225))</f>
        <v>R225</v>
      </c>
      <c r="AR225" t="str">
        <f>_xlfn.CONCAT('Sample Select backend'!$M$4,ROW(AR225))</f>
        <v>AK225</v>
      </c>
      <c r="AS225" t="str">
        <f t="shared" si="87"/>
        <v>Azerbaijan</v>
      </c>
      <c r="AT225" s="9">
        <f t="shared" si="88"/>
        <v>25</v>
      </c>
      <c r="AU225">
        <f t="shared" si="89"/>
        <v>0</v>
      </c>
      <c r="AV225" s="9">
        <v>0</v>
      </c>
    </row>
    <row r="226" spans="1:48" x14ac:dyDescent="0.35">
      <c r="A226" s="24" t="s">
        <v>13</v>
      </c>
      <c r="B226" s="24">
        <v>9</v>
      </c>
      <c r="C226" s="24">
        <v>34</v>
      </c>
      <c r="D226" s="24" t="s">
        <v>3131</v>
      </c>
      <c r="E226" s="24"/>
      <c r="O226" t="s">
        <v>2800</v>
      </c>
      <c r="P226" t="s">
        <v>2810</v>
      </c>
      <c r="Q226" t="s">
        <v>2816</v>
      </c>
      <c r="R226">
        <v>0</v>
      </c>
      <c r="S226">
        <v>-4.3099999999999996</v>
      </c>
      <c r="T226">
        <v>-5.7</v>
      </c>
      <c r="U226">
        <v>18.23</v>
      </c>
      <c r="V226">
        <v>-1</v>
      </c>
      <c r="W226">
        <v>-1</v>
      </c>
      <c r="X226">
        <v>-1</v>
      </c>
      <c r="Y226">
        <v>-1</v>
      </c>
      <c r="Z226">
        <v>-1</v>
      </c>
      <c r="AA226">
        <v>-1</v>
      </c>
      <c r="AB226">
        <v>-1</v>
      </c>
      <c r="AC226">
        <v>-1</v>
      </c>
      <c r="AD226">
        <v>-1</v>
      </c>
      <c r="AE226" s="4" t="s">
        <v>2828</v>
      </c>
      <c r="AF226" s="9" t="s">
        <v>2829</v>
      </c>
      <c r="AG226">
        <v>0</v>
      </c>
      <c r="AH226">
        <v>1</v>
      </c>
      <c r="AI226">
        <v>0</v>
      </c>
      <c r="AJ226">
        <v>1</v>
      </c>
      <c r="AK226" s="9" t="s">
        <v>2840</v>
      </c>
      <c r="AL226">
        <f t="shared" si="86"/>
        <v>0</v>
      </c>
      <c r="AM226">
        <f>IF(AND(INDIRECT(AN226)='Sample Select backend'!$C$2,INDIRECT(AO226)=1,INDIRECT(AP226)='Sample Select backend'!$F$2,INDIRECT(AQ226)=1,INDIRECT(AR226)='Sample Select backend'!$M$2),1,0)</f>
        <v>0</v>
      </c>
      <c r="AN226" t="str">
        <f>_xlfn.CONCAT('Sample Select backend'!$C$4,ROW(AN226))</f>
        <v>AE226</v>
      </c>
      <c r="AO226" s="9" t="str">
        <f>_xlfn.CONCAT('Sample Select backend'!$J$2,ROW(AO226))</f>
        <v>AJ226</v>
      </c>
      <c r="AP226" t="str">
        <f>_xlfn.CONCAT('Sample Select backend'!$F$4,ROW(AP226))</f>
        <v>AF226</v>
      </c>
      <c r="AQ226" t="str">
        <f>_xlfn.CONCAT('Sample Select backend'!$I$10,ROW(AQ226))</f>
        <v>R226</v>
      </c>
      <c r="AR226" t="str">
        <f>_xlfn.CONCAT('Sample Select backend'!$M$4,ROW(AR226))</f>
        <v>AK226</v>
      </c>
      <c r="AS226" t="str">
        <f t="shared" si="87"/>
        <v>Azerbaijan</v>
      </c>
      <c r="AT226" s="9">
        <f t="shared" si="88"/>
        <v>34</v>
      </c>
      <c r="AU226">
        <f t="shared" si="89"/>
        <v>0</v>
      </c>
      <c r="AV226" s="9">
        <v>0</v>
      </c>
    </row>
    <row r="227" spans="1:48" x14ac:dyDescent="0.35">
      <c r="A227" s="24" t="s">
        <v>13</v>
      </c>
      <c r="B227" s="24">
        <v>5</v>
      </c>
      <c r="C227" s="24">
        <v>23</v>
      </c>
      <c r="D227" s="24" t="s">
        <v>3132</v>
      </c>
      <c r="E227" s="24"/>
      <c r="O227" t="s">
        <v>2800</v>
      </c>
      <c r="P227" t="s">
        <v>2810</v>
      </c>
      <c r="Q227" t="s">
        <v>2816</v>
      </c>
      <c r="R227">
        <v>0</v>
      </c>
      <c r="S227">
        <v>-4.3099999999999996</v>
      </c>
      <c r="T227">
        <v>-5.7</v>
      </c>
      <c r="U227">
        <v>18.23</v>
      </c>
      <c r="V227">
        <v>-1</v>
      </c>
      <c r="W227">
        <v>-1</v>
      </c>
      <c r="X227">
        <v>-1</v>
      </c>
      <c r="Y227">
        <v>-1</v>
      </c>
      <c r="Z227">
        <v>-1</v>
      </c>
      <c r="AA227">
        <v>-1</v>
      </c>
      <c r="AB227">
        <v>-1</v>
      </c>
      <c r="AC227">
        <v>-1</v>
      </c>
      <c r="AD227">
        <v>-1</v>
      </c>
      <c r="AE227" s="4" t="s">
        <v>2828</v>
      </c>
      <c r="AF227" s="9" t="s">
        <v>2829</v>
      </c>
      <c r="AG227">
        <v>0</v>
      </c>
      <c r="AH227">
        <v>1</v>
      </c>
      <c r="AI227">
        <v>0</v>
      </c>
      <c r="AJ227">
        <v>1</v>
      </c>
      <c r="AK227" s="9" t="s">
        <v>2840</v>
      </c>
      <c r="AL227">
        <f t="shared" si="86"/>
        <v>0</v>
      </c>
      <c r="AM227">
        <f>IF(AND(INDIRECT(AN227)='Sample Select backend'!$C$2,INDIRECT(AO227)=1,INDIRECT(AP227)='Sample Select backend'!$F$2,INDIRECT(AQ227)=1,INDIRECT(AR227)='Sample Select backend'!$M$2),1,0)</f>
        <v>0</v>
      </c>
      <c r="AN227" t="str">
        <f>_xlfn.CONCAT('Sample Select backend'!$C$4,ROW(AN227))</f>
        <v>AE227</v>
      </c>
      <c r="AO227" s="9" t="str">
        <f>_xlfn.CONCAT('Sample Select backend'!$J$2,ROW(AO227))</f>
        <v>AJ227</v>
      </c>
      <c r="AP227" t="str">
        <f>_xlfn.CONCAT('Sample Select backend'!$F$4,ROW(AP227))</f>
        <v>AF227</v>
      </c>
      <c r="AQ227" t="str">
        <f>_xlfn.CONCAT('Sample Select backend'!$I$10,ROW(AQ227))</f>
        <v>R227</v>
      </c>
      <c r="AR227" t="str">
        <f>_xlfn.CONCAT('Sample Select backend'!$M$4,ROW(AR227))</f>
        <v>AK227</v>
      </c>
      <c r="AS227" t="str">
        <f t="shared" si="87"/>
        <v>Azerbaijan</v>
      </c>
      <c r="AT227" s="9">
        <f t="shared" si="88"/>
        <v>23</v>
      </c>
      <c r="AU227">
        <f t="shared" si="89"/>
        <v>0</v>
      </c>
      <c r="AV227" s="9">
        <v>0</v>
      </c>
    </row>
    <row r="228" spans="1:48" x14ac:dyDescent="0.35">
      <c r="A228" s="24" t="s">
        <v>13</v>
      </c>
      <c r="B228" s="24">
        <v>1</v>
      </c>
      <c r="C228" s="24" t="s">
        <v>206</v>
      </c>
      <c r="D228" s="24" t="s">
        <v>3133</v>
      </c>
      <c r="E228" s="24"/>
      <c r="O228" t="s">
        <v>2800</v>
      </c>
      <c r="P228" t="s">
        <v>2810</v>
      </c>
      <c r="Q228" t="s">
        <v>2816</v>
      </c>
      <c r="R228">
        <v>0</v>
      </c>
      <c r="S228">
        <v>-4.3099999999999996</v>
      </c>
      <c r="T228">
        <v>-5.7</v>
      </c>
      <c r="U228">
        <v>18.23</v>
      </c>
      <c r="V228">
        <v>-1</v>
      </c>
      <c r="W228">
        <v>-1</v>
      </c>
      <c r="X228">
        <v>-1</v>
      </c>
      <c r="Y228">
        <v>-1</v>
      </c>
      <c r="Z228">
        <v>-1</v>
      </c>
      <c r="AA228">
        <v>-1</v>
      </c>
      <c r="AB228">
        <v>-1</v>
      </c>
      <c r="AC228">
        <v>-1</v>
      </c>
      <c r="AD228">
        <v>-1</v>
      </c>
      <c r="AE228" s="4" t="s">
        <v>2828</v>
      </c>
      <c r="AF228" s="9" t="s">
        <v>2829</v>
      </c>
      <c r="AG228">
        <v>0</v>
      </c>
      <c r="AH228">
        <v>1</v>
      </c>
      <c r="AI228">
        <v>0</v>
      </c>
      <c r="AJ228">
        <v>1</v>
      </c>
      <c r="AK228" s="9" t="s">
        <v>2840</v>
      </c>
      <c r="AL228">
        <f t="shared" si="86"/>
        <v>0</v>
      </c>
      <c r="AM228">
        <f>IF(AND(INDIRECT(AN228)='Sample Select backend'!$C$2,INDIRECT(AO228)=1,INDIRECT(AP228)='Sample Select backend'!$F$2,INDIRECT(AQ228)=1,INDIRECT(AR228)='Sample Select backend'!$M$2),1,0)</f>
        <v>0</v>
      </c>
      <c r="AN228" t="str">
        <f>_xlfn.CONCAT('Sample Select backend'!$C$4,ROW(AN228))</f>
        <v>AE228</v>
      </c>
      <c r="AO228" s="9" t="str">
        <f>_xlfn.CONCAT('Sample Select backend'!$J$2,ROW(AO228))</f>
        <v>AJ228</v>
      </c>
      <c r="AP228" t="str">
        <f>_xlfn.CONCAT('Sample Select backend'!$F$4,ROW(AP228))</f>
        <v>AF228</v>
      </c>
      <c r="AQ228" t="str">
        <f>_xlfn.CONCAT('Sample Select backend'!$I$10,ROW(AQ228))</f>
        <v>R228</v>
      </c>
      <c r="AR228" t="str">
        <f>_xlfn.CONCAT('Sample Select backend'!$M$4,ROW(AR228))</f>
        <v>AK228</v>
      </c>
      <c r="AS228" t="str">
        <f t="shared" si="87"/>
        <v>Azerbaijan</v>
      </c>
      <c r="AT228" s="9" t="str">
        <f t="shared" si="88"/>
        <v>Tax exemption/waiver/suspension</v>
      </c>
      <c r="AU228">
        <f t="shared" si="89"/>
        <v>0</v>
      </c>
      <c r="AV228" s="9">
        <v>0</v>
      </c>
    </row>
    <row r="229" spans="1:48" x14ac:dyDescent="0.35">
      <c r="A229" s="24" t="s">
        <v>13</v>
      </c>
      <c r="B229" s="24">
        <v>2</v>
      </c>
      <c r="C229" s="24" t="s">
        <v>206</v>
      </c>
      <c r="D229" s="24" t="s">
        <v>3134</v>
      </c>
      <c r="E229" s="24"/>
      <c r="O229" t="s">
        <v>2800</v>
      </c>
      <c r="P229" t="s">
        <v>2810</v>
      </c>
      <c r="Q229" t="s">
        <v>2816</v>
      </c>
      <c r="R229">
        <v>0</v>
      </c>
      <c r="S229">
        <v>-4.3099999999999996</v>
      </c>
      <c r="T229">
        <v>-5.7</v>
      </c>
      <c r="U229">
        <v>18.23</v>
      </c>
      <c r="V229">
        <v>-1</v>
      </c>
      <c r="W229">
        <v>-1</v>
      </c>
      <c r="X229">
        <v>-1</v>
      </c>
      <c r="Y229">
        <v>-1</v>
      </c>
      <c r="Z229">
        <v>-1</v>
      </c>
      <c r="AA229">
        <v>-1</v>
      </c>
      <c r="AB229">
        <v>-1</v>
      </c>
      <c r="AC229">
        <v>-1</v>
      </c>
      <c r="AD229">
        <v>-1</v>
      </c>
      <c r="AE229" s="4" t="s">
        <v>2828</v>
      </c>
      <c r="AF229" s="9" t="s">
        <v>2829</v>
      </c>
      <c r="AG229">
        <v>0</v>
      </c>
      <c r="AH229">
        <v>1</v>
      </c>
      <c r="AI229">
        <v>0</v>
      </c>
      <c r="AJ229">
        <v>1</v>
      </c>
      <c r="AK229" s="9" t="s">
        <v>2840</v>
      </c>
      <c r="AL229">
        <f t="shared" si="86"/>
        <v>0</v>
      </c>
      <c r="AM229">
        <f>IF(AND(INDIRECT(AN229)='Sample Select backend'!$C$2,INDIRECT(AO229)=1,INDIRECT(AP229)='Sample Select backend'!$F$2,INDIRECT(AQ229)=1,INDIRECT(AR229)='Sample Select backend'!$M$2),1,0)</f>
        <v>0</v>
      </c>
      <c r="AN229" t="str">
        <f>_xlfn.CONCAT('Sample Select backend'!$C$4,ROW(AN229))</f>
        <v>AE229</v>
      </c>
      <c r="AO229" s="9" t="str">
        <f>_xlfn.CONCAT('Sample Select backend'!$J$2,ROW(AO229))</f>
        <v>AJ229</v>
      </c>
      <c r="AP229" t="str">
        <f>_xlfn.CONCAT('Sample Select backend'!$F$4,ROW(AP229))</f>
        <v>AF229</v>
      </c>
      <c r="AQ229" t="str">
        <f>_xlfn.CONCAT('Sample Select backend'!$I$10,ROW(AQ229))</f>
        <v>R229</v>
      </c>
      <c r="AR229" t="str">
        <f>_xlfn.CONCAT('Sample Select backend'!$M$4,ROW(AR229))</f>
        <v>AK229</v>
      </c>
      <c r="AS229" t="str">
        <f t="shared" si="87"/>
        <v>Azerbaijan</v>
      </c>
      <c r="AT229" s="9" t="str">
        <f t="shared" si="88"/>
        <v>Tax exemption/waiver/suspension</v>
      </c>
      <c r="AU229">
        <f t="shared" si="89"/>
        <v>0</v>
      </c>
      <c r="AV229" s="9">
        <v>0</v>
      </c>
    </row>
    <row r="230" spans="1:48" x14ac:dyDescent="0.35">
      <c r="A230" s="24" t="s">
        <v>13</v>
      </c>
      <c r="B230" s="24">
        <v>1</v>
      </c>
      <c r="C230" s="24" t="s">
        <v>206</v>
      </c>
      <c r="D230" s="24" t="s">
        <v>3135</v>
      </c>
      <c r="E230" s="24"/>
      <c r="O230" t="s">
        <v>2800</v>
      </c>
      <c r="P230" t="s">
        <v>2810</v>
      </c>
      <c r="Q230" t="s">
        <v>2816</v>
      </c>
      <c r="R230">
        <v>0</v>
      </c>
      <c r="S230">
        <v>-4.3099999999999996</v>
      </c>
      <c r="T230">
        <v>-5.7</v>
      </c>
      <c r="U230">
        <v>18.23</v>
      </c>
      <c r="V230">
        <v>-1</v>
      </c>
      <c r="W230">
        <v>-1</v>
      </c>
      <c r="X230">
        <v>-1</v>
      </c>
      <c r="Y230">
        <v>-1</v>
      </c>
      <c r="Z230">
        <v>-1</v>
      </c>
      <c r="AA230">
        <v>-1</v>
      </c>
      <c r="AB230">
        <v>-1</v>
      </c>
      <c r="AC230">
        <v>-1</v>
      </c>
      <c r="AD230">
        <v>-1</v>
      </c>
      <c r="AE230" s="4" t="s">
        <v>2828</v>
      </c>
      <c r="AF230" s="9" t="s">
        <v>2829</v>
      </c>
      <c r="AG230">
        <v>0</v>
      </c>
      <c r="AH230">
        <v>1</v>
      </c>
      <c r="AI230">
        <v>0</v>
      </c>
      <c r="AJ230">
        <v>1</v>
      </c>
      <c r="AK230" s="9" t="s">
        <v>2840</v>
      </c>
      <c r="AL230">
        <f t="shared" si="86"/>
        <v>0</v>
      </c>
      <c r="AM230">
        <f>IF(AND(INDIRECT(AN230)='Sample Select backend'!$C$2,INDIRECT(AO230)=1,INDIRECT(AP230)='Sample Select backend'!$F$2,INDIRECT(AQ230)=1,INDIRECT(AR230)='Sample Select backend'!$M$2),1,0)</f>
        <v>0</v>
      </c>
      <c r="AN230" t="str">
        <f>_xlfn.CONCAT('Sample Select backend'!$C$4,ROW(AN230))</f>
        <v>AE230</v>
      </c>
      <c r="AO230" s="9" t="str">
        <f>_xlfn.CONCAT('Sample Select backend'!$J$2,ROW(AO230))</f>
        <v>AJ230</v>
      </c>
      <c r="AP230" t="str">
        <f>_xlfn.CONCAT('Sample Select backend'!$F$4,ROW(AP230))</f>
        <v>AF230</v>
      </c>
      <c r="AQ230" t="str">
        <f>_xlfn.CONCAT('Sample Select backend'!$I$10,ROW(AQ230))</f>
        <v>R230</v>
      </c>
      <c r="AR230" t="str">
        <f>_xlfn.CONCAT('Sample Select backend'!$M$4,ROW(AR230))</f>
        <v>AK230</v>
      </c>
      <c r="AS230" t="str">
        <f t="shared" si="87"/>
        <v>Azerbaijan</v>
      </c>
      <c r="AT230" s="9" t="str">
        <f t="shared" si="88"/>
        <v>Tax exemption/waiver/suspension</v>
      </c>
      <c r="AU230">
        <f t="shared" si="89"/>
        <v>0</v>
      </c>
      <c r="AV230" s="9">
        <v>0</v>
      </c>
    </row>
    <row r="231" spans="1:48" x14ac:dyDescent="0.35">
      <c r="A231" s="24" t="s">
        <v>13</v>
      </c>
      <c r="B231" s="24">
        <v>2</v>
      </c>
      <c r="C231" s="24">
        <v>15</v>
      </c>
      <c r="D231" s="24" t="s">
        <v>3136</v>
      </c>
      <c r="E231" s="24"/>
      <c r="O231" t="s">
        <v>2800</v>
      </c>
      <c r="P231" t="s">
        <v>2810</v>
      </c>
      <c r="Q231" t="s">
        <v>2816</v>
      </c>
      <c r="R231">
        <v>0</v>
      </c>
      <c r="S231">
        <v>-4.3099999999999996</v>
      </c>
      <c r="T231">
        <v>-5.7</v>
      </c>
      <c r="U231">
        <v>18.23</v>
      </c>
      <c r="V231">
        <v>-1</v>
      </c>
      <c r="W231">
        <v>-1</v>
      </c>
      <c r="X231">
        <v>-1</v>
      </c>
      <c r="Y231">
        <v>-1</v>
      </c>
      <c r="Z231">
        <v>-1</v>
      </c>
      <c r="AA231">
        <v>-1</v>
      </c>
      <c r="AB231">
        <v>-1</v>
      </c>
      <c r="AC231">
        <v>-1</v>
      </c>
      <c r="AD231">
        <v>-1</v>
      </c>
      <c r="AE231" s="4" t="s">
        <v>2828</v>
      </c>
      <c r="AF231" s="9" t="s">
        <v>2829</v>
      </c>
      <c r="AG231">
        <v>0</v>
      </c>
      <c r="AH231">
        <v>1</v>
      </c>
      <c r="AI231">
        <v>0</v>
      </c>
      <c r="AJ231">
        <v>1</v>
      </c>
      <c r="AK231" s="9" t="s">
        <v>2840</v>
      </c>
      <c r="AL231">
        <f t="shared" si="86"/>
        <v>0</v>
      </c>
      <c r="AM231">
        <f>IF(AND(INDIRECT(AN231)='Sample Select backend'!$C$2,INDIRECT(AO231)=1,INDIRECT(AP231)='Sample Select backend'!$F$2,INDIRECT(AQ231)=1,INDIRECT(AR231)='Sample Select backend'!$M$2),1,0)</f>
        <v>0</v>
      </c>
      <c r="AN231" t="str">
        <f>_xlfn.CONCAT('Sample Select backend'!$C$4,ROW(AN231))</f>
        <v>AE231</v>
      </c>
      <c r="AO231" s="9" t="str">
        <f>_xlfn.CONCAT('Sample Select backend'!$J$2,ROW(AO231))</f>
        <v>AJ231</v>
      </c>
      <c r="AP231" t="str">
        <f>_xlfn.CONCAT('Sample Select backend'!$F$4,ROW(AP231))</f>
        <v>AF231</v>
      </c>
      <c r="AQ231" t="str">
        <f>_xlfn.CONCAT('Sample Select backend'!$I$10,ROW(AQ231))</f>
        <v>R231</v>
      </c>
      <c r="AR231" t="str">
        <f>_xlfn.CONCAT('Sample Select backend'!$M$4,ROW(AR231))</f>
        <v>AK231</v>
      </c>
      <c r="AS231" t="str">
        <f t="shared" si="87"/>
        <v>Azerbaijan</v>
      </c>
      <c r="AT231" s="9">
        <f t="shared" si="88"/>
        <v>15</v>
      </c>
      <c r="AU231">
        <f t="shared" si="89"/>
        <v>0</v>
      </c>
      <c r="AV231" s="9">
        <v>0</v>
      </c>
    </row>
    <row r="232" spans="1:48" x14ac:dyDescent="0.35">
      <c r="A232" s="24" t="s">
        <v>13</v>
      </c>
      <c r="B232" s="24" t="s">
        <v>201</v>
      </c>
      <c r="C232" s="24" t="s">
        <v>201</v>
      </c>
      <c r="D232" s="24" t="s">
        <v>3137</v>
      </c>
      <c r="E232" s="24"/>
      <c r="O232" t="s">
        <v>2800</v>
      </c>
      <c r="P232" t="s">
        <v>2810</v>
      </c>
      <c r="Q232" t="s">
        <v>2816</v>
      </c>
      <c r="R232">
        <v>0</v>
      </c>
      <c r="S232">
        <v>-4.3099999999999996</v>
      </c>
      <c r="T232">
        <v>-5.7</v>
      </c>
      <c r="U232">
        <v>18.23</v>
      </c>
      <c r="V232">
        <v>-1</v>
      </c>
      <c r="W232">
        <v>-1</v>
      </c>
      <c r="X232">
        <v>-1</v>
      </c>
      <c r="Y232">
        <v>-1</v>
      </c>
      <c r="Z232">
        <v>-1</v>
      </c>
      <c r="AA232">
        <v>-1</v>
      </c>
      <c r="AB232">
        <v>-1</v>
      </c>
      <c r="AC232">
        <v>-1</v>
      </c>
      <c r="AD232">
        <v>-1</v>
      </c>
      <c r="AE232" s="4" t="s">
        <v>2828</v>
      </c>
      <c r="AF232" s="9" t="s">
        <v>2829</v>
      </c>
      <c r="AG232">
        <v>0</v>
      </c>
      <c r="AH232">
        <v>1</v>
      </c>
      <c r="AI232">
        <v>0</v>
      </c>
      <c r="AJ232">
        <v>1</v>
      </c>
      <c r="AK232" s="9" t="s">
        <v>2840</v>
      </c>
      <c r="AL232">
        <f t="shared" si="86"/>
        <v>1</v>
      </c>
      <c r="AM232">
        <f>IF(AND(INDIRECT(AN232)='Sample Select backend'!$C$2,INDIRECT(AO232)=1,INDIRECT(AP232)='Sample Select backend'!$F$2,INDIRECT(AQ232)=1,INDIRECT(AR232)='Sample Select backend'!$M$2),1,0)</f>
        <v>0</v>
      </c>
      <c r="AN232" t="str">
        <f>_xlfn.CONCAT('Sample Select backend'!$C$4,ROW(AN232))</f>
        <v>AE232</v>
      </c>
      <c r="AO232" s="9" t="str">
        <f>_xlfn.CONCAT('Sample Select backend'!$J$2,ROW(AO232))</f>
        <v>AJ232</v>
      </c>
      <c r="AP232" t="str">
        <f>_xlfn.CONCAT('Sample Select backend'!$F$4,ROW(AP232))</f>
        <v>AF232</v>
      </c>
      <c r="AQ232" t="str">
        <f>_xlfn.CONCAT('Sample Select backend'!$I$10,ROW(AQ232))</f>
        <v>R232</v>
      </c>
      <c r="AR232" t="str">
        <f>_xlfn.CONCAT('Sample Select backend'!$M$4,ROW(AR232))</f>
        <v>AK232</v>
      </c>
      <c r="AS232" t="str">
        <f t="shared" si="87"/>
        <v>Azerbaijan</v>
      </c>
      <c r="AT232" s="9" t="str">
        <f t="shared" si="88"/>
        <v>Other</v>
      </c>
      <c r="AU232">
        <f t="shared" si="89"/>
        <v>0</v>
      </c>
      <c r="AV232" s="9">
        <v>0</v>
      </c>
    </row>
    <row r="233" spans="1:48" x14ac:dyDescent="0.35">
      <c r="A233" s="24" t="s">
        <v>13</v>
      </c>
      <c r="B233" s="24">
        <v>1</v>
      </c>
      <c r="C233" s="24" t="s">
        <v>206</v>
      </c>
      <c r="D233" s="24" t="s">
        <v>3138</v>
      </c>
      <c r="E233" s="24"/>
      <c r="O233" t="s">
        <v>2800</v>
      </c>
      <c r="P233" t="s">
        <v>2810</v>
      </c>
      <c r="Q233" t="s">
        <v>2816</v>
      </c>
      <c r="R233">
        <v>0</v>
      </c>
      <c r="S233">
        <v>-4.3099999999999996</v>
      </c>
      <c r="T233">
        <v>-5.7</v>
      </c>
      <c r="U233">
        <v>18.23</v>
      </c>
      <c r="V233">
        <v>-1</v>
      </c>
      <c r="W233">
        <v>-1</v>
      </c>
      <c r="X233">
        <v>-1</v>
      </c>
      <c r="Y233">
        <v>-1</v>
      </c>
      <c r="Z233">
        <v>-1</v>
      </c>
      <c r="AA233">
        <v>-1</v>
      </c>
      <c r="AB233">
        <v>-1</v>
      </c>
      <c r="AC233">
        <v>-1</v>
      </c>
      <c r="AD233">
        <v>-1</v>
      </c>
      <c r="AE233" s="4" t="s">
        <v>2828</v>
      </c>
      <c r="AF233" s="9" t="s">
        <v>2829</v>
      </c>
      <c r="AG233">
        <v>0</v>
      </c>
      <c r="AH233">
        <v>1</v>
      </c>
      <c r="AI233">
        <v>0</v>
      </c>
      <c r="AJ233">
        <v>1</v>
      </c>
      <c r="AK233" s="9" t="s">
        <v>2840</v>
      </c>
      <c r="AL233">
        <f t="shared" si="86"/>
        <v>0</v>
      </c>
      <c r="AM233">
        <f>IF(AND(INDIRECT(AN233)='Sample Select backend'!$C$2,INDIRECT(AO233)=1,INDIRECT(AP233)='Sample Select backend'!$F$2,INDIRECT(AQ233)=1,INDIRECT(AR233)='Sample Select backend'!$M$2),1,0)</f>
        <v>0</v>
      </c>
      <c r="AN233" t="str">
        <f>_xlfn.CONCAT('Sample Select backend'!$C$4,ROW(AN233))</f>
        <v>AE233</v>
      </c>
      <c r="AO233" s="9" t="str">
        <f>_xlfn.CONCAT('Sample Select backend'!$J$2,ROW(AO233))</f>
        <v>AJ233</v>
      </c>
      <c r="AP233" t="str">
        <f>_xlfn.CONCAT('Sample Select backend'!$F$4,ROW(AP233))</f>
        <v>AF233</v>
      </c>
      <c r="AQ233" t="str">
        <f>_xlfn.CONCAT('Sample Select backend'!$I$10,ROW(AQ233))</f>
        <v>R233</v>
      </c>
      <c r="AR233" t="str">
        <f>_xlfn.CONCAT('Sample Select backend'!$M$4,ROW(AR233))</f>
        <v>AK233</v>
      </c>
      <c r="AS233" t="str">
        <f t="shared" si="87"/>
        <v>Azerbaijan</v>
      </c>
      <c r="AT233" s="9" t="str">
        <f t="shared" si="88"/>
        <v>Tax exemption/waiver/suspension</v>
      </c>
      <c r="AU233">
        <f t="shared" si="89"/>
        <v>0</v>
      </c>
      <c r="AV233" s="9">
        <v>0</v>
      </c>
    </row>
    <row r="234" spans="1:48" x14ac:dyDescent="0.35">
      <c r="A234" s="24" t="s">
        <v>13</v>
      </c>
      <c r="B234" s="24">
        <v>1</v>
      </c>
      <c r="C234" s="24">
        <v>3</v>
      </c>
      <c r="D234" s="24" t="s">
        <v>3139</v>
      </c>
      <c r="E234" s="24"/>
      <c r="O234" t="s">
        <v>2800</v>
      </c>
      <c r="P234" t="s">
        <v>2810</v>
      </c>
      <c r="Q234" t="s">
        <v>2816</v>
      </c>
      <c r="R234">
        <v>0</v>
      </c>
      <c r="S234">
        <v>-4.3099999999999996</v>
      </c>
      <c r="T234">
        <v>-5.7</v>
      </c>
      <c r="U234">
        <v>18.23</v>
      </c>
      <c r="V234">
        <v>-1</v>
      </c>
      <c r="W234">
        <v>-1</v>
      </c>
      <c r="X234">
        <v>-1</v>
      </c>
      <c r="Y234">
        <v>-1</v>
      </c>
      <c r="Z234">
        <v>-1</v>
      </c>
      <c r="AA234">
        <v>-1</v>
      </c>
      <c r="AB234">
        <v>-1</v>
      </c>
      <c r="AC234">
        <v>-1</v>
      </c>
      <c r="AD234">
        <v>-1</v>
      </c>
      <c r="AE234" s="4" t="s">
        <v>2828</v>
      </c>
      <c r="AF234" s="9" t="s">
        <v>2829</v>
      </c>
      <c r="AG234">
        <v>0</v>
      </c>
      <c r="AH234">
        <v>1</v>
      </c>
      <c r="AI234">
        <v>0</v>
      </c>
      <c r="AJ234">
        <v>1</v>
      </c>
      <c r="AK234" s="9" t="s">
        <v>2840</v>
      </c>
      <c r="AL234">
        <f t="shared" si="86"/>
        <v>0</v>
      </c>
      <c r="AM234">
        <f>IF(AND(INDIRECT(AN234)='Sample Select backend'!$C$2,INDIRECT(AO234)=1,INDIRECT(AP234)='Sample Select backend'!$F$2,INDIRECT(AQ234)=1,INDIRECT(AR234)='Sample Select backend'!$M$2),1,0)</f>
        <v>0</v>
      </c>
      <c r="AN234" t="str">
        <f>_xlfn.CONCAT('Sample Select backend'!$C$4,ROW(AN234))</f>
        <v>AE234</v>
      </c>
      <c r="AO234" s="9" t="str">
        <f>_xlfn.CONCAT('Sample Select backend'!$J$2,ROW(AO234))</f>
        <v>AJ234</v>
      </c>
      <c r="AP234" t="str">
        <f>_xlfn.CONCAT('Sample Select backend'!$F$4,ROW(AP234))</f>
        <v>AF234</v>
      </c>
      <c r="AQ234" t="str">
        <f>_xlfn.CONCAT('Sample Select backend'!$I$10,ROW(AQ234))</f>
        <v>R234</v>
      </c>
      <c r="AR234" t="str">
        <f>_xlfn.CONCAT('Sample Select backend'!$M$4,ROW(AR234))</f>
        <v>AK234</v>
      </c>
      <c r="AS234" t="str">
        <f t="shared" si="87"/>
        <v>Azerbaijan</v>
      </c>
      <c r="AT234" s="9">
        <f t="shared" si="88"/>
        <v>3</v>
      </c>
      <c r="AU234">
        <f t="shared" si="89"/>
        <v>0</v>
      </c>
      <c r="AV234" s="9">
        <v>0</v>
      </c>
    </row>
    <row r="235" spans="1:48" x14ac:dyDescent="0.35">
      <c r="A235" s="24" t="s">
        <v>13</v>
      </c>
      <c r="B235" s="24">
        <v>3</v>
      </c>
      <c r="C235" s="24" t="s">
        <v>206</v>
      </c>
      <c r="D235" s="24" t="s">
        <v>3140</v>
      </c>
      <c r="E235" s="24"/>
      <c r="O235" t="s">
        <v>2800</v>
      </c>
      <c r="P235" t="s">
        <v>2810</v>
      </c>
      <c r="Q235" t="s">
        <v>2816</v>
      </c>
      <c r="R235">
        <v>0</v>
      </c>
      <c r="S235">
        <v>-4.3099999999999996</v>
      </c>
      <c r="T235">
        <v>-5.7</v>
      </c>
      <c r="U235">
        <v>18.23</v>
      </c>
      <c r="V235">
        <v>-1</v>
      </c>
      <c r="W235">
        <v>-1</v>
      </c>
      <c r="X235">
        <v>-1</v>
      </c>
      <c r="Y235">
        <v>-1</v>
      </c>
      <c r="Z235">
        <v>-1</v>
      </c>
      <c r="AA235">
        <v>-1</v>
      </c>
      <c r="AB235">
        <v>-1</v>
      </c>
      <c r="AC235">
        <v>-1</v>
      </c>
      <c r="AD235">
        <v>-1</v>
      </c>
      <c r="AE235" s="4" t="s">
        <v>2828</v>
      </c>
      <c r="AF235" s="9" t="s">
        <v>2829</v>
      </c>
      <c r="AG235">
        <v>0</v>
      </c>
      <c r="AH235">
        <v>1</v>
      </c>
      <c r="AI235">
        <v>0</v>
      </c>
      <c r="AJ235">
        <v>1</v>
      </c>
      <c r="AK235" s="9" t="s">
        <v>2840</v>
      </c>
      <c r="AL235">
        <f t="shared" si="86"/>
        <v>0</v>
      </c>
      <c r="AM235">
        <f>IF(AND(INDIRECT(AN235)='Sample Select backend'!$C$2,INDIRECT(AO235)=1,INDIRECT(AP235)='Sample Select backend'!$F$2,INDIRECT(AQ235)=1,INDIRECT(AR235)='Sample Select backend'!$M$2),1,0)</f>
        <v>0</v>
      </c>
      <c r="AN235" t="str">
        <f>_xlfn.CONCAT('Sample Select backend'!$C$4,ROW(AN235))</f>
        <v>AE235</v>
      </c>
      <c r="AO235" s="9" t="str">
        <f>_xlfn.CONCAT('Sample Select backend'!$J$2,ROW(AO235))</f>
        <v>AJ235</v>
      </c>
      <c r="AP235" t="str">
        <f>_xlfn.CONCAT('Sample Select backend'!$F$4,ROW(AP235))</f>
        <v>AF235</v>
      </c>
      <c r="AQ235" t="str">
        <f>_xlfn.CONCAT('Sample Select backend'!$I$10,ROW(AQ235))</f>
        <v>R235</v>
      </c>
      <c r="AR235" t="str">
        <f>_xlfn.CONCAT('Sample Select backend'!$M$4,ROW(AR235))</f>
        <v>AK235</v>
      </c>
      <c r="AS235" t="str">
        <f t="shared" si="87"/>
        <v>Azerbaijan</v>
      </c>
      <c r="AT235" s="9" t="str">
        <f t="shared" si="88"/>
        <v>Tax exemption/waiver/suspension</v>
      </c>
      <c r="AU235">
        <f t="shared" si="89"/>
        <v>0</v>
      </c>
      <c r="AV235" s="9">
        <v>0</v>
      </c>
    </row>
    <row r="236" spans="1:48" x14ac:dyDescent="0.35">
      <c r="A236" s="24" t="s">
        <v>13</v>
      </c>
      <c r="B236" s="24">
        <v>7</v>
      </c>
      <c r="C236" s="24">
        <v>30</v>
      </c>
      <c r="D236" s="24" t="s">
        <v>3141</v>
      </c>
      <c r="E236" s="24"/>
      <c r="O236" t="s">
        <v>2800</v>
      </c>
      <c r="P236" t="s">
        <v>2810</v>
      </c>
      <c r="Q236" t="s">
        <v>2816</v>
      </c>
      <c r="R236">
        <v>0</v>
      </c>
      <c r="S236">
        <v>-4.3099999999999996</v>
      </c>
      <c r="T236">
        <v>-5.7</v>
      </c>
      <c r="U236">
        <v>18.23</v>
      </c>
      <c r="V236">
        <v>-1</v>
      </c>
      <c r="W236">
        <v>-1</v>
      </c>
      <c r="X236">
        <v>-1</v>
      </c>
      <c r="Y236">
        <v>-1</v>
      </c>
      <c r="Z236">
        <v>-1</v>
      </c>
      <c r="AA236">
        <v>-1</v>
      </c>
      <c r="AB236">
        <v>-1</v>
      </c>
      <c r="AC236">
        <v>-1</v>
      </c>
      <c r="AD236">
        <v>-1</v>
      </c>
      <c r="AE236" s="4" t="s">
        <v>2828</v>
      </c>
      <c r="AF236" s="9" t="s">
        <v>2829</v>
      </c>
      <c r="AG236">
        <v>0</v>
      </c>
      <c r="AH236">
        <v>1</v>
      </c>
      <c r="AI236">
        <v>0</v>
      </c>
      <c r="AJ236">
        <v>1</v>
      </c>
      <c r="AK236" s="9" t="s">
        <v>2840</v>
      </c>
      <c r="AL236">
        <f t="shared" si="86"/>
        <v>0</v>
      </c>
      <c r="AM236">
        <f>IF(AND(INDIRECT(AN236)='Sample Select backend'!$C$2,INDIRECT(AO236)=1,INDIRECT(AP236)='Sample Select backend'!$F$2,INDIRECT(AQ236)=1,INDIRECT(AR236)='Sample Select backend'!$M$2),1,0)</f>
        <v>0</v>
      </c>
      <c r="AN236" t="str">
        <f>_xlfn.CONCAT('Sample Select backend'!$C$4,ROW(AN236))</f>
        <v>AE236</v>
      </c>
      <c r="AO236" s="9" t="str">
        <f>_xlfn.CONCAT('Sample Select backend'!$J$2,ROW(AO236))</f>
        <v>AJ236</v>
      </c>
      <c r="AP236" t="str">
        <f>_xlfn.CONCAT('Sample Select backend'!$F$4,ROW(AP236))</f>
        <v>AF236</v>
      </c>
      <c r="AQ236" t="str">
        <f>_xlfn.CONCAT('Sample Select backend'!$I$10,ROW(AQ236))</f>
        <v>R236</v>
      </c>
      <c r="AR236" t="str">
        <f>_xlfn.CONCAT('Sample Select backend'!$M$4,ROW(AR236))</f>
        <v>AK236</v>
      </c>
      <c r="AS236" t="str">
        <f t="shared" si="87"/>
        <v>Azerbaijan</v>
      </c>
      <c r="AT236" s="9">
        <f t="shared" si="88"/>
        <v>30</v>
      </c>
      <c r="AU236">
        <f t="shared" si="89"/>
        <v>0</v>
      </c>
      <c r="AV236" s="9">
        <v>0</v>
      </c>
    </row>
    <row r="237" spans="1:48" x14ac:dyDescent="0.35">
      <c r="A237" s="24" t="s">
        <v>13</v>
      </c>
      <c r="B237" s="24">
        <v>6</v>
      </c>
      <c r="C237" s="24">
        <v>28</v>
      </c>
      <c r="D237" s="24" t="s">
        <v>3142</v>
      </c>
      <c r="E237" s="24"/>
      <c r="O237" t="s">
        <v>2800</v>
      </c>
      <c r="P237" t="s">
        <v>2810</v>
      </c>
      <c r="Q237" t="s">
        <v>2816</v>
      </c>
      <c r="R237">
        <v>0</v>
      </c>
      <c r="S237">
        <v>-4.3099999999999996</v>
      </c>
      <c r="T237">
        <v>-5.7</v>
      </c>
      <c r="U237">
        <v>18.23</v>
      </c>
      <c r="V237">
        <v>-1</v>
      </c>
      <c r="W237">
        <v>-1</v>
      </c>
      <c r="X237">
        <v>-1</v>
      </c>
      <c r="Y237">
        <v>-1</v>
      </c>
      <c r="Z237">
        <v>-1</v>
      </c>
      <c r="AA237">
        <v>-1</v>
      </c>
      <c r="AB237">
        <v>-1</v>
      </c>
      <c r="AC237">
        <v>-1</v>
      </c>
      <c r="AD237">
        <v>-1</v>
      </c>
      <c r="AE237" s="4" t="s">
        <v>2828</v>
      </c>
      <c r="AF237" s="9" t="s">
        <v>2829</v>
      </c>
      <c r="AG237">
        <v>0</v>
      </c>
      <c r="AH237">
        <v>1</v>
      </c>
      <c r="AI237">
        <v>0</v>
      </c>
      <c r="AJ237">
        <v>1</v>
      </c>
      <c r="AK237" s="9" t="s">
        <v>2840</v>
      </c>
      <c r="AL237">
        <f t="shared" si="86"/>
        <v>0</v>
      </c>
      <c r="AM237">
        <f>IF(AND(INDIRECT(AN237)='Sample Select backend'!$C$2,INDIRECT(AO237)=1,INDIRECT(AP237)='Sample Select backend'!$F$2,INDIRECT(AQ237)=1,INDIRECT(AR237)='Sample Select backend'!$M$2),1,0)</f>
        <v>0</v>
      </c>
      <c r="AN237" t="str">
        <f>_xlfn.CONCAT('Sample Select backend'!$C$4,ROW(AN237))</f>
        <v>AE237</v>
      </c>
      <c r="AO237" s="9" t="str">
        <f>_xlfn.CONCAT('Sample Select backend'!$J$2,ROW(AO237))</f>
        <v>AJ237</v>
      </c>
      <c r="AP237" t="str">
        <f>_xlfn.CONCAT('Sample Select backend'!$F$4,ROW(AP237))</f>
        <v>AF237</v>
      </c>
      <c r="AQ237" t="str">
        <f>_xlfn.CONCAT('Sample Select backend'!$I$10,ROW(AQ237))</f>
        <v>R237</v>
      </c>
      <c r="AR237" t="str">
        <f>_xlfn.CONCAT('Sample Select backend'!$M$4,ROW(AR237))</f>
        <v>AK237</v>
      </c>
      <c r="AS237" t="str">
        <f t="shared" si="87"/>
        <v>Azerbaijan</v>
      </c>
      <c r="AT237" s="9">
        <f t="shared" si="88"/>
        <v>28</v>
      </c>
      <c r="AU237">
        <f t="shared" si="89"/>
        <v>0</v>
      </c>
      <c r="AV237" s="9">
        <v>0</v>
      </c>
    </row>
    <row r="238" spans="1:48" x14ac:dyDescent="0.35">
      <c r="A238" s="24" t="s">
        <v>13</v>
      </c>
      <c r="B238" s="24">
        <v>7</v>
      </c>
      <c r="C238" s="24">
        <v>32</v>
      </c>
      <c r="D238" s="24" t="s">
        <v>3143</v>
      </c>
      <c r="E238" s="24"/>
      <c r="O238" t="s">
        <v>2800</v>
      </c>
      <c r="P238" t="s">
        <v>2810</v>
      </c>
      <c r="Q238" t="s">
        <v>2816</v>
      </c>
      <c r="R238">
        <v>0</v>
      </c>
      <c r="S238">
        <v>-4.3099999999999996</v>
      </c>
      <c r="T238">
        <v>-5.7</v>
      </c>
      <c r="U238">
        <v>18.23</v>
      </c>
      <c r="V238">
        <v>-1</v>
      </c>
      <c r="W238">
        <v>-1</v>
      </c>
      <c r="X238">
        <v>-1</v>
      </c>
      <c r="Y238">
        <v>-1</v>
      </c>
      <c r="Z238">
        <v>-1</v>
      </c>
      <c r="AA238">
        <v>-1</v>
      </c>
      <c r="AB238">
        <v>-1</v>
      </c>
      <c r="AC238">
        <v>-1</v>
      </c>
      <c r="AD238">
        <v>-1</v>
      </c>
      <c r="AE238" s="4" t="s">
        <v>2828</v>
      </c>
      <c r="AF238" s="9" t="s">
        <v>2829</v>
      </c>
      <c r="AG238">
        <v>0</v>
      </c>
      <c r="AH238">
        <v>1</v>
      </c>
      <c r="AI238">
        <v>0</v>
      </c>
      <c r="AJ238">
        <v>1</v>
      </c>
      <c r="AK238" s="9" t="s">
        <v>2840</v>
      </c>
      <c r="AL238">
        <f t="shared" si="86"/>
        <v>0</v>
      </c>
      <c r="AM238">
        <f>IF(AND(INDIRECT(AN238)='Sample Select backend'!$C$2,INDIRECT(AO238)=1,INDIRECT(AP238)='Sample Select backend'!$F$2,INDIRECT(AQ238)=1,INDIRECT(AR238)='Sample Select backend'!$M$2),1,0)</f>
        <v>0</v>
      </c>
      <c r="AN238" t="str">
        <f>_xlfn.CONCAT('Sample Select backend'!$C$4,ROW(AN238))</f>
        <v>AE238</v>
      </c>
      <c r="AO238" s="9" t="str">
        <f>_xlfn.CONCAT('Sample Select backend'!$J$2,ROW(AO238))</f>
        <v>AJ238</v>
      </c>
      <c r="AP238" t="str">
        <f>_xlfn.CONCAT('Sample Select backend'!$F$4,ROW(AP238))</f>
        <v>AF238</v>
      </c>
      <c r="AQ238" t="str">
        <f>_xlfn.CONCAT('Sample Select backend'!$I$10,ROW(AQ238))</f>
        <v>R238</v>
      </c>
      <c r="AR238" t="str">
        <f>_xlfn.CONCAT('Sample Select backend'!$M$4,ROW(AR238))</f>
        <v>AK238</v>
      </c>
      <c r="AS238" t="str">
        <f t="shared" si="87"/>
        <v>Azerbaijan</v>
      </c>
      <c r="AT238" s="9">
        <f t="shared" si="88"/>
        <v>32</v>
      </c>
      <c r="AU238">
        <f t="shared" si="89"/>
        <v>0</v>
      </c>
      <c r="AV238" s="9">
        <v>0</v>
      </c>
    </row>
    <row r="239" spans="1:48" x14ac:dyDescent="0.35">
      <c r="A239" s="24" t="s">
        <v>13</v>
      </c>
      <c r="B239" s="24">
        <v>6</v>
      </c>
      <c r="C239" s="24">
        <v>28</v>
      </c>
      <c r="D239" s="24" t="s">
        <v>3144</v>
      </c>
      <c r="E239" s="24"/>
      <c r="O239" t="s">
        <v>2800</v>
      </c>
      <c r="P239" t="s">
        <v>2810</v>
      </c>
      <c r="Q239" t="s">
        <v>2816</v>
      </c>
      <c r="R239">
        <v>0</v>
      </c>
      <c r="S239">
        <v>-4.3099999999999996</v>
      </c>
      <c r="T239">
        <v>-5.7</v>
      </c>
      <c r="U239">
        <v>18.23</v>
      </c>
      <c r="V239">
        <v>-1</v>
      </c>
      <c r="W239">
        <v>-1</v>
      </c>
      <c r="X239">
        <v>-1</v>
      </c>
      <c r="Y239">
        <v>-1</v>
      </c>
      <c r="Z239">
        <v>-1</v>
      </c>
      <c r="AA239">
        <v>-1</v>
      </c>
      <c r="AB239">
        <v>-1</v>
      </c>
      <c r="AC239">
        <v>-1</v>
      </c>
      <c r="AD239">
        <v>-1</v>
      </c>
      <c r="AE239" s="4" t="s">
        <v>2828</v>
      </c>
      <c r="AF239" s="9" t="s">
        <v>2829</v>
      </c>
      <c r="AG239">
        <v>0</v>
      </c>
      <c r="AH239">
        <v>1</v>
      </c>
      <c r="AI239">
        <v>0</v>
      </c>
      <c r="AJ239">
        <v>1</v>
      </c>
      <c r="AK239" s="9" t="s">
        <v>2840</v>
      </c>
      <c r="AL239">
        <f t="shared" si="86"/>
        <v>0</v>
      </c>
      <c r="AM239">
        <f>IF(AND(INDIRECT(AN239)='Sample Select backend'!$C$2,INDIRECT(AO239)=1,INDIRECT(AP239)='Sample Select backend'!$F$2,INDIRECT(AQ239)=1,INDIRECT(AR239)='Sample Select backend'!$M$2),1,0)</f>
        <v>0</v>
      </c>
      <c r="AN239" t="str">
        <f>_xlfn.CONCAT('Sample Select backend'!$C$4,ROW(AN239))</f>
        <v>AE239</v>
      </c>
      <c r="AO239" s="9" t="str">
        <f>_xlfn.CONCAT('Sample Select backend'!$J$2,ROW(AO239))</f>
        <v>AJ239</v>
      </c>
      <c r="AP239" t="str">
        <f>_xlfn.CONCAT('Sample Select backend'!$F$4,ROW(AP239))</f>
        <v>AF239</v>
      </c>
      <c r="AQ239" t="str">
        <f>_xlfn.CONCAT('Sample Select backend'!$I$10,ROW(AQ239))</f>
        <v>R239</v>
      </c>
      <c r="AR239" t="str">
        <f>_xlfn.CONCAT('Sample Select backend'!$M$4,ROW(AR239))</f>
        <v>AK239</v>
      </c>
      <c r="AS239" t="str">
        <f t="shared" si="87"/>
        <v>Azerbaijan</v>
      </c>
      <c r="AT239" s="9">
        <f t="shared" si="88"/>
        <v>28</v>
      </c>
      <c r="AU239">
        <f t="shared" si="89"/>
        <v>0</v>
      </c>
      <c r="AV239" s="9">
        <v>0</v>
      </c>
    </row>
    <row r="240" spans="1:48" x14ac:dyDescent="0.35">
      <c r="A240" s="24" t="s">
        <v>13</v>
      </c>
      <c r="B240" s="24">
        <v>2</v>
      </c>
      <c r="C240" s="24">
        <v>15</v>
      </c>
      <c r="D240" s="24" t="s">
        <v>3145</v>
      </c>
      <c r="E240" s="24"/>
      <c r="O240" t="s">
        <v>2800</v>
      </c>
      <c r="P240" t="s">
        <v>2810</v>
      </c>
      <c r="Q240" t="s">
        <v>2816</v>
      </c>
      <c r="R240">
        <v>0</v>
      </c>
      <c r="S240">
        <v>-4.3099999999999996</v>
      </c>
      <c r="T240">
        <v>-5.7</v>
      </c>
      <c r="U240">
        <v>18.23</v>
      </c>
      <c r="V240">
        <v>-1</v>
      </c>
      <c r="W240">
        <v>-1</v>
      </c>
      <c r="X240">
        <v>-1</v>
      </c>
      <c r="Y240">
        <v>-1</v>
      </c>
      <c r="Z240">
        <v>-1</v>
      </c>
      <c r="AA240">
        <v>-1</v>
      </c>
      <c r="AB240">
        <v>-1</v>
      </c>
      <c r="AC240">
        <v>-1</v>
      </c>
      <c r="AD240">
        <v>-1</v>
      </c>
      <c r="AE240" s="4" t="s">
        <v>2828</v>
      </c>
      <c r="AF240" s="9" t="s">
        <v>2829</v>
      </c>
      <c r="AG240">
        <v>0</v>
      </c>
      <c r="AH240">
        <v>1</v>
      </c>
      <c r="AI240">
        <v>0</v>
      </c>
      <c r="AJ240">
        <v>1</v>
      </c>
      <c r="AK240" s="9" t="s">
        <v>2840</v>
      </c>
      <c r="AL240">
        <f t="shared" si="86"/>
        <v>0</v>
      </c>
      <c r="AM240">
        <f>IF(AND(INDIRECT(AN240)='Sample Select backend'!$C$2,INDIRECT(AO240)=1,INDIRECT(AP240)='Sample Select backend'!$F$2,INDIRECT(AQ240)=1,INDIRECT(AR240)='Sample Select backend'!$M$2),1,0)</f>
        <v>0</v>
      </c>
      <c r="AN240" t="str">
        <f>_xlfn.CONCAT('Sample Select backend'!$C$4,ROW(AN240))</f>
        <v>AE240</v>
      </c>
      <c r="AO240" s="9" t="str">
        <f>_xlfn.CONCAT('Sample Select backend'!$J$2,ROW(AO240))</f>
        <v>AJ240</v>
      </c>
      <c r="AP240" t="str">
        <f>_xlfn.CONCAT('Sample Select backend'!$F$4,ROW(AP240))</f>
        <v>AF240</v>
      </c>
      <c r="AQ240" t="str">
        <f>_xlfn.CONCAT('Sample Select backend'!$I$10,ROW(AQ240))</f>
        <v>R240</v>
      </c>
      <c r="AR240" t="str">
        <f>_xlfn.CONCAT('Sample Select backend'!$M$4,ROW(AR240))</f>
        <v>AK240</v>
      </c>
      <c r="AS240" t="str">
        <f t="shared" si="87"/>
        <v>Azerbaijan</v>
      </c>
      <c r="AT240" s="9">
        <f t="shared" si="88"/>
        <v>15</v>
      </c>
      <c r="AU240">
        <f t="shared" si="89"/>
        <v>0</v>
      </c>
      <c r="AV240" s="9">
        <v>0</v>
      </c>
    </row>
    <row r="241" spans="1:48" x14ac:dyDescent="0.35">
      <c r="A241" s="24" t="s">
        <v>13</v>
      </c>
      <c r="B241" s="24">
        <v>1</v>
      </c>
      <c r="C241" s="24" t="s">
        <v>206</v>
      </c>
      <c r="D241" s="24" t="s">
        <v>3146</v>
      </c>
      <c r="E241" s="24"/>
      <c r="O241" t="s">
        <v>2800</v>
      </c>
      <c r="P241" t="s">
        <v>2810</v>
      </c>
      <c r="Q241" t="s">
        <v>2816</v>
      </c>
      <c r="R241">
        <v>0</v>
      </c>
      <c r="S241">
        <v>-4.3099999999999996</v>
      </c>
      <c r="T241">
        <v>-5.7</v>
      </c>
      <c r="U241">
        <v>18.23</v>
      </c>
      <c r="V241">
        <v>-1</v>
      </c>
      <c r="W241">
        <v>-1</v>
      </c>
      <c r="X241">
        <v>-1</v>
      </c>
      <c r="Y241">
        <v>-1</v>
      </c>
      <c r="Z241">
        <v>-1</v>
      </c>
      <c r="AA241">
        <v>-1</v>
      </c>
      <c r="AB241">
        <v>-1</v>
      </c>
      <c r="AC241">
        <v>-1</v>
      </c>
      <c r="AD241">
        <v>-1</v>
      </c>
      <c r="AE241" s="4" t="s">
        <v>2828</v>
      </c>
      <c r="AF241" s="9" t="s">
        <v>2829</v>
      </c>
      <c r="AG241">
        <v>0</v>
      </c>
      <c r="AH241">
        <v>1</v>
      </c>
      <c r="AI241">
        <v>0</v>
      </c>
      <c r="AJ241">
        <v>1</v>
      </c>
      <c r="AK241" s="9" t="s">
        <v>2840</v>
      </c>
      <c r="AL241">
        <f t="shared" si="86"/>
        <v>0</v>
      </c>
      <c r="AM241">
        <f>IF(AND(INDIRECT(AN241)='Sample Select backend'!$C$2,INDIRECT(AO241)=1,INDIRECT(AP241)='Sample Select backend'!$F$2,INDIRECT(AQ241)=1,INDIRECT(AR241)='Sample Select backend'!$M$2),1,0)</f>
        <v>0</v>
      </c>
      <c r="AN241" t="str">
        <f>_xlfn.CONCAT('Sample Select backend'!$C$4,ROW(AN241))</f>
        <v>AE241</v>
      </c>
      <c r="AO241" s="9" t="str">
        <f>_xlfn.CONCAT('Sample Select backend'!$J$2,ROW(AO241))</f>
        <v>AJ241</v>
      </c>
      <c r="AP241" t="str">
        <f>_xlfn.CONCAT('Sample Select backend'!$F$4,ROW(AP241))</f>
        <v>AF241</v>
      </c>
      <c r="AQ241" t="str">
        <f>_xlfn.CONCAT('Sample Select backend'!$I$10,ROW(AQ241))</f>
        <v>R241</v>
      </c>
      <c r="AR241" t="str">
        <f>_xlfn.CONCAT('Sample Select backend'!$M$4,ROW(AR241))</f>
        <v>AK241</v>
      </c>
      <c r="AS241" t="str">
        <f t="shared" si="87"/>
        <v>Azerbaijan</v>
      </c>
      <c r="AT241" s="9" t="str">
        <f t="shared" si="88"/>
        <v>Tax exemption/waiver/suspension</v>
      </c>
      <c r="AU241">
        <f t="shared" si="89"/>
        <v>0</v>
      </c>
      <c r="AV241" s="9">
        <v>0</v>
      </c>
    </row>
    <row r="242" spans="1:48" x14ac:dyDescent="0.35">
      <c r="A242" s="24" t="s">
        <v>13</v>
      </c>
      <c r="B242" s="24">
        <v>3</v>
      </c>
      <c r="C242" s="24" t="s">
        <v>206</v>
      </c>
      <c r="D242" s="24" t="s">
        <v>3147</v>
      </c>
      <c r="E242" s="24"/>
      <c r="O242" t="s">
        <v>2800</v>
      </c>
      <c r="P242" t="s">
        <v>2810</v>
      </c>
      <c r="Q242" t="s">
        <v>2816</v>
      </c>
      <c r="R242">
        <v>0</v>
      </c>
      <c r="S242">
        <v>-4.3099999999999996</v>
      </c>
      <c r="T242">
        <v>-5.7</v>
      </c>
      <c r="U242">
        <v>18.23</v>
      </c>
      <c r="V242">
        <v>-1</v>
      </c>
      <c r="W242">
        <v>-1</v>
      </c>
      <c r="X242">
        <v>-1</v>
      </c>
      <c r="Y242">
        <v>-1</v>
      </c>
      <c r="Z242">
        <v>-1</v>
      </c>
      <c r="AA242">
        <v>-1</v>
      </c>
      <c r="AB242">
        <v>-1</v>
      </c>
      <c r="AC242">
        <v>-1</v>
      </c>
      <c r="AD242">
        <v>-1</v>
      </c>
      <c r="AE242" s="4" t="s">
        <v>2828</v>
      </c>
      <c r="AF242" s="9" t="s">
        <v>2829</v>
      </c>
      <c r="AG242">
        <v>0</v>
      </c>
      <c r="AH242">
        <v>1</v>
      </c>
      <c r="AI242">
        <v>0</v>
      </c>
      <c r="AJ242">
        <v>1</v>
      </c>
      <c r="AK242" s="9" t="s">
        <v>2840</v>
      </c>
      <c r="AL242">
        <f t="shared" si="86"/>
        <v>0</v>
      </c>
      <c r="AM242">
        <f>IF(AND(INDIRECT(AN242)='Sample Select backend'!$C$2,INDIRECT(AO242)=1,INDIRECT(AP242)='Sample Select backend'!$F$2,INDIRECT(AQ242)=1,INDIRECT(AR242)='Sample Select backend'!$M$2),1,0)</f>
        <v>0</v>
      </c>
      <c r="AN242" t="str">
        <f>_xlfn.CONCAT('Sample Select backend'!$C$4,ROW(AN242))</f>
        <v>AE242</v>
      </c>
      <c r="AO242" s="9" t="str">
        <f>_xlfn.CONCAT('Sample Select backend'!$J$2,ROW(AO242))</f>
        <v>AJ242</v>
      </c>
      <c r="AP242" t="str">
        <f>_xlfn.CONCAT('Sample Select backend'!$F$4,ROW(AP242))</f>
        <v>AF242</v>
      </c>
      <c r="AQ242" t="str">
        <f>_xlfn.CONCAT('Sample Select backend'!$I$10,ROW(AQ242))</f>
        <v>R242</v>
      </c>
      <c r="AR242" t="str">
        <f>_xlfn.CONCAT('Sample Select backend'!$M$4,ROW(AR242))</f>
        <v>AK242</v>
      </c>
      <c r="AS242" t="str">
        <f t="shared" si="87"/>
        <v>Azerbaijan</v>
      </c>
      <c r="AT242" s="9" t="str">
        <f t="shared" si="88"/>
        <v>Tax exemption/waiver/suspension</v>
      </c>
      <c r="AU242">
        <f t="shared" si="89"/>
        <v>0</v>
      </c>
      <c r="AV242" s="9">
        <v>0</v>
      </c>
    </row>
    <row r="243" spans="1:48" x14ac:dyDescent="0.35">
      <c r="A243" s="24" t="s">
        <v>13</v>
      </c>
      <c r="B243" s="24">
        <v>4</v>
      </c>
      <c r="C243" s="24" t="s">
        <v>206</v>
      </c>
      <c r="D243" s="24" t="s">
        <v>3148</v>
      </c>
      <c r="E243" s="24"/>
      <c r="O243" t="s">
        <v>2800</v>
      </c>
      <c r="P243" t="s">
        <v>2810</v>
      </c>
      <c r="Q243" t="s">
        <v>2816</v>
      </c>
      <c r="R243">
        <v>0</v>
      </c>
      <c r="S243">
        <v>-4.3099999999999996</v>
      </c>
      <c r="T243">
        <v>-5.7</v>
      </c>
      <c r="U243">
        <v>18.23</v>
      </c>
      <c r="V243">
        <v>-1</v>
      </c>
      <c r="W243">
        <v>-1</v>
      </c>
      <c r="X243">
        <v>-1</v>
      </c>
      <c r="Y243">
        <v>-1</v>
      </c>
      <c r="Z243">
        <v>-1</v>
      </c>
      <c r="AA243">
        <v>-1</v>
      </c>
      <c r="AB243">
        <v>-1</v>
      </c>
      <c r="AC243">
        <v>-1</v>
      </c>
      <c r="AD243">
        <v>-1</v>
      </c>
      <c r="AE243" s="4" t="s">
        <v>2828</v>
      </c>
      <c r="AF243" s="9" t="s">
        <v>2829</v>
      </c>
      <c r="AG243">
        <v>0</v>
      </c>
      <c r="AH243">
        <v>1</v>
      </c>
      <c r="AI243">
        <v>0</v>
      </c>
      <c r="AJ243">
        <v>1</v>
      </c>
      <c r="AK243" s="9" t="s">
        <v>2840</v>
      </c>
      <c r="AL243">
        <f t="shared" si="86"/>
        <v>0</v>
      </c>
      <c r="AM243">
        <f>IF(AND(INDIRECT(AN243)='Sample Select backend'!$C$2,INDIRECT(AO243)=1,INDIRECT(AP243)='Sample Select backend'!$F$2,INDIRECT(AQ243)=1,INDIRECT(AR243)='Sample Select backend'!$M$2),1,0)</f>
        <v>0</v>
      </c>
      <c r="AN243" t="str">
        <f>_xlfn.CONCAT('Sample Select backend'!$C$4,ROW(AN243))</f>
        <v>AE243</v>
      </c>
      <c r="AO243" s="9" t="str">
        <f>_xlfn.CONCAT('Sample Select backend'!$J$2,ROW(AO243))</f>
        <v>AJ243</v>
      </c>
      <c r="AP243" t="str">
        <f>_xlfn.CONCAT('Sample Select backend'!$F$4,ROW(AP243))</f>
        <v>AF243</v>
      </c>
      <c r="AQ243" t="str">
        <f>_xlfn.CONCAT('Sample Select backend'!$I$10,ROW(AQ243))</f>
        <v>R243</v>
      </c>
      <c r="AR243" t="str">
        <f>_xlfn.CONCAT('Sample Select backend'!$M$4,ROW(AR243))</f>
        <v>AK243</v>
      </c>
      <c r="AS243" t="str">
        <f t="shared" si="87"/>
        <v>Azerbaijan</v>
      </c>
      <c r="AT243" s="9" t="str">
        <f t="shared" si="88"/>
        <v>Tax exemption/waiver/suspension</v>
      </c>
      <c r="AU243">
        <f t="shared" si="89"/>
        <v>0</v>
      </c>
      <c r="AV243" s="9">
        <v>0</v>
      </c>
    </row>
    <row r="244" spans="1:48" x14ac:dyDescent="0.35">
      <c r="A244" s="24" t="s">
        <v>13</v>
      </c>
      <c r="B244" s="24">
        <v>1</v>
      </c>
      <c r="C244" s="24">
        <v>6</v>
      </c>
      <c r="D244" s="24" t="s">
        <v>3149</v>
      </c>
      <c r="E244" s="24"/>
      <c r="O244" t="s">
        <v>2800</v>
      </c>
      <c r="P244" t="s">
        <v>2810</v>
      </c>
      <c r="Q244" t="s">
        <v>2816</v>
      </c>
      <c r="R244">
        <v>0</v>
      </c>
      <c r="S244">
        <v>-4.3099999999999996</v>
      </c>
      <c r="T244">
        <v>-5.7</v>
      </c>
      <c r="U244">
        <v>18.23</v>
      </c>
      <c r="V244">
        <v>-1</v>
      </c>
      <c r="W244">
        <v>-1</v>
      </c>
      <c r="X244">
        <v>-1</v>
      </c>
      <c r="Y244">
        <v>-1</v>
      </c>
      <c r="Z244">
        <v>-1</v>
      </c>
      <c r="AA244">
        <v>-1</v>
      </c>
      <c r="AB244">
        <v>-1</v>
      </c>
      <c r="AC244">
        <v>-1</v>
      </c>
      <c r="AD244">
        <v>-1</v>
      </c>
      <c r="AE244" s="4" t="s">
        <v>2828</v>
      </c>
      <c r="AF244" s="9" t="s">
        <v>2829</v>
      </c>
      <c r="AG244">
        <v>0</v>
      </c>
      <c r="AH244">
        <v>1</v>
      </c>
      <c r="AI244">
        <v>0</v>
      </c>
      <c r="AJ244">
        <v>1</v>
      </c>
      <c r="AK244" s="9" t="s">
        <v>2840</v>
      </c>
      <c r="AL244">
        <f t="shared" si="86"/>
        <v>0</v>
      </c>
      <c r="AM244">
        <f>IF(AND(INDIRECT(AN244)='Sample Select backend'!$C$2,INDIRECT(AO244)=1,INDIRECT(AP244)='Sample Select backend'!$F$2,INDIRECT(AQ244)=1,INDIRECT(AR244)='Sample Select backend'!$M$2),1,0)</f>
        <v>0</v>
      </c>
      <c r="AN244" t="str">
        <f>_xlfn.CONCAT('Sample Select backend'!$C$4,ROW(AN244))</f>
        <v>AE244</v>
      </c>
      <c r="AO244" s="9" t="str">
        <f>_xlfn.CONCAT('Sample Select backend'!$J$2,ROW(AO244))</f>
        <v>AJ244</v>
      </c>
      <c r="AP244" t="str">
        <f>_xlfn.CONCAT('Sample Select backend'!$F$4,ROW(AP244))</f>
        <v>AF244</v>
      </c>
      <c r="AQ244" t="str">
        <f>_xlfn.CONCAT('Sample Select backend'!$I$10,ROW(AQ244))</f>
        <v>R244</v>
      </c>
      <c r="AR244" t="str">
        <f>_xlfn.CONCAT('Sample Select backend'!$M$4,ROW(AR244))</f>
        <v>AK244</v>
      </c>
      <c r="AS244" t="str">
        <f t="shared" si="87"/>
        <v>Azerbaijan</v>
      </c>
      <c r="AT244" s="9">
        <f t="shared" si="88"/>
        <v>6</v>
      </c>
      <c r="AU244">
        <f t="shared" si="89"/>
        <v>0</v>
      </c>
      <c r="AV244" s="9">
        <v>0</v>
      </c>
    </row>
    <row r="245" spans="1:48" x14ac:dyDescent="0.35">
      <c r="A245" s="24" t="s">
        <v>13</v>
      </c>
      <c r="B245" s="24">
        <v>1</v>
      </c>
      <c r="C245" s="24">
        <v>6</v>
      </c>
      <c r="D245" s="24" t="s">
        <v>3150</v>
      </c>
      <c r="E245" s="24"/>
      <c r="O245" t="s">
        <v>2800</v>
      </c>
      <c r="P245" t="s">
        <v>2810</v>
      </c>
      <c r="Q245" t="s">
        <v>2816</v>
      </c>
      <c r="R245">
        <v>0</v>
      </c>
      <c r="S245">
        <v>-4.3099999999999996</v>
      </c>
      <c r="T245">
        <v>-5.7</v>
      </c>
      <c r="U245">
        <v>18.23</v>
      </c>
      <c r="V245">
        <v>-1</v>
      </c>
      <c r="W245">
        <v>-1</v>
      </c>
      <c r="X245">
        <v>-1</v>
      </c>
      <c r="Y245">
        <v>-1</v>
      </c>
      <c r="Z245">
        <v>-1</v>
      </c>
      <c r="AA245">
        <v>-1</v>
      </c>
      <c r="AB245">
        <v>-1</v>
      </c>
      <c r="AC245">
        <v>-1</v>
      </c>
      <c r="AD245">
        <v>-1</v>
      </c>
      <c r="AE245" s="4" t="s">
        <v>2828</v>
      </c>
      <c r="AF245" s="9" t="s">
        <v>2829</v>
      </c>
      <c r="AG245">
        <v>0</v>
      </c>
      <c r="AH245">
        <v>1</v>
      </c>
      <c r="AI245">
        <v>0</v>
      </c>
      <c r="AJ245">
        <v>1</v>
      </c>
      <c r="AK245" s="9" t="s">
        <v>2840</v>
      </c>
      <c r="AL245">
        <f t="shared" si="86"/>
        <v>0</v>
      </c>
      <c r="AM245">
        <f>IF(AND(INDIRECT(AN245)='Sample Select backend'!$C$2,INDIRECT(AO245)=1,INDIRECT(AP245)='Sample Select backend'!$F$2,INDIRECT(AQ245)=1,INDIRECT(AR245)='Sample Select backend'!$M$2),1,0)</f>
        <v>0</v>
      </c>
      <c r="AN245" t="str">
        <f>_xlfn.CONCAT('Sample Select backend'!$C$4,ROW(AN245))</f>
        <v>AE245</v>
      </c>
      <c r="AO245" s="9" t="str">
        <f>_xlfn.CONCAT('Sample Select backend'!$J$2,ROW(AO245))</f>
        <v>AJ245</v>
      </c>
      <c r="AP245" t="str">
        <f>_xlfn.CONCAT('Sample Select backend'!$F$4,ROW(AP245))</f>
        <v>AF245</v>
      </c>
      <c r="AQ245" t="str">
        <f>_xlfn.CONCAT('Sample Select backend'!$I$10,ROW(AQ245))</f>
        <v>R245</v>
      </c>
      <c r="AR245" t="str">
        <f>_xlfn.CONCAT('Sample Select backend'!$M$4,ROW(AR245))</f>
        <v>AK245</v>
      </c>
      <c r="AS245" t="str">
        <f t="shared" si="87"/>
        <v>Azerbaijan</v>
      </c>
      <c r="AT245" s="9">
        <f t="shared" si="88"/>
        <v>6</v>
      </c>
      <c r="AU245">
        <f t="shared" si="89"/>
        <v>0</v>
      </c>
      <c r="AV245" s="9">
        <v>0</v>
      </c>
    </row>
    <row r="246" spans="1:48" x14ac:dyDescent="0.35">
      <c r="A246" s="24" t="s">
        <v>13</v>
      </c>
      <c r="B246" s="24">
        <v>2</v>
      </c>
      <c r="C246" s="24">
        <v>14</v>
      </c>
      <c r="D246" s="24" t="s">
        <v>3151</v>
      </c>
      <c r="E246" s="24"/>
      <c r="O246" t="s">
        <v>2800</v>
      </c>
      <c r="P246" t="s">
        <v>2810</v>
      </c>
      <c r="Q246" t="s">
        <v>2816</v>
      </c>
      <c r="R246">
        <v>0</v>
      </c>
      <c r="S246">
        <v>-4.3099999999999996</v>
      </c>
      <c r="T246">
        <v>-5.7</v>
      </c>
      <c r="U246">
        <v>18.23</v>
      </c>
      <c r="V246">
        <v>-1</v>
      </c>
      <c r="W246">
        <v>-1</v>
      </c>
      <c r="X246">
        <v>-1</v>
      </c>
      <c r="Y246">
        <v>-1</v>
      </c>
      <c r="Z246">
        <v>-1</v>
      </c>
      <c r="AA246">
        <v>-1</v>
      </c>
      <c r="AB246">
        <v>-1</v>
      </c>
      <c r="AC246">
        <v>-1</v>
      </c>
      <c r="AD246">
        <v>-1</v>
      </c>
      <c r="AE246" s="4" t="s">
        <v>2828</v>
      </c>
      <c r="AF246" s="9" t="s">
        <v>2829</v>
      </c>
      <c r="AG246">
        <v>0</v>
      </c>
      <c r="AH246">
        <v>1</v>
      </c>
      <c r="AI246">
        <v>0</v>
      </c>
      <c r="AJ246">
        <v>1</v>
      </c>
      <c r="AK246" s="9" t="s">
        <v>2840</v>
      </c>
      <c r="AL246">
        <f t="shared" si="86"/>
        <v>0</v>
      </c>
      <c r="AM246">
        <f>IF(AND(INDIRECT(AN246)='Sample Select backend'!$C$2,INDIRECT(AO246)=1,INDIRECT(AP246)='Sample Select backend'!$F$2,INDIRECT(AQ246)=1,INDIRECT(AR246)='Sample Select backend'!$M$2),1,0)</f>
        <v>0</v>
      </c>
      <c r="AN246" t="str">
        <f>_xlfn.CONCAT('Sample Select backend'!$C$4,ROW(AN246))</f>
        <v>AE246</v>
      </c>
      <c r="AO246" s="9" t="str">
        <f>_xlfn.CONCAT('Sample Select backend'!$J$2,ROW(AO246))</f>
        <v>AJ246</v>
      </c>
      <c r="AP246" t="str">
        <f>_xlfn.CONCAT('Sample Select backend'!$F$4,ROW(AP246))</f>
        <v>AF246</v>
      </c>
      <c r="AQ246" t="str">
        <f>_xlfn.CONCAT('Sample Select backend'!$I$10,ROW(AQ246))</f>
        <v>R246</v>
      </c>
      <c r="AR246" t="str">
        <f>_xlfn.CONCAT('Sample Select backend'!$M$4,ROW(AR246))</f>
        <v>AK246</v>
      </c>
      <c r="AS246" t="str">
        <f t="shared" si="87"/>
        <v>Azerbaijan</v>
      </c>
      <c r="AT246" s="9">
        <f t="shared" si="88"/>
        <v>14</v>
      </c>
      <c r="AU246">
        <f t="shared" si="89"/>
        <v>0</v>
      </c>
      <c r="AV246" s="9">
        <v>0</v>
      </c>
    </row>
    <row r="247" spans="1:48" x14ac:dyDescent="0.35">
      <c r="A247" s="24" t="s">
        <v>13</v>
      </c>
      <c r="B247" s="24">
        <v>1</v>
      </c>
      <c r="C247" s="24">
        <v>5</v>
      </c>
      <c r="D247" s="24" t="s">
        <v>3152</v>
      </c>
      <c r="E247" s="24"/>
      <c r="O247" t="s">
        <v>2800</v>
      </c>
      <c r="P247" t="s">
        <v>2810</v>
      </c>
      <c r="Q247" t="s">
        <v>2816</v>
      </c>
      <c r="R247">
        <v>0</v>
      </c>
      <c r="S247">
        <v>-4.3099999999999996</v>
      </c>
      <c r="T247">
        <v>-5.7</v>
      </c>
      <c r="U247">
        <v>18.23</v>
      </c>
      <c r="V247">
        <v>-1</v>
      </c>
      <c r="W247">
        <v>-1</v>
      </c>
      <c r="X247">
        <v>-1</v>
      </c>
      <c r="Y247">
        <v>-1</v>
      </c>
      <c r="Z247">
        <v>-1</v>
      </c>
      <c r="AA247">
        <v>-1</v>
      </c>
      <c r="AB247">
        <v>-1</v>
      </c>
      <c r="AC247">
        <v>-1</v>
      </c>
      <c r="AD247">
        <v>-1</v>
      </c>
      <c r="AE247" s="4" t="s">
        <v>2828</v>
      </c>
      <c r="AF247" s="9" t="s">
        <v>2829</v>
      </c>
      <c r="AG247">
        <v>0</v>
      </c>
      <c r="AH247">
        <v>1</v>
      </c>
      <c r="AI247">
        <v>0</v>
      </c>
      <c r="AJ247">
        <v>1</v>
      </c>
      <c r="AK247" s="9" t="s">
        <v>2840</v>
      </c>
      <c r="AL247">
        <f t="shared" si="86"/>
        <v>0</v>
      </c>
      <c r="AM247">
        <f>IF(AND(INDIRECT(AN247)='Sample Select backend'!$C$2,INDIRECT(AO247)=1,INDIRECT(AP247)='Sample Select backend'!$F$2,INDIRECT(AQ247)=1,INDIRECT(AR247)='Sample Select backend'!$M$2),1,0)</f>
        <v>0</v>
      </c>
      <c r="AN247" t="str">
        <f>_xlfn.CONCAT('Sample Select backend'!$C$4,ROW(AN247))</f>
        <v>AE247</v>
      </c>
      <c r="AO247" s="9" t="str">
        <f>_xlfn.CONCAT('Sample Select backend'!$J$2,ROW(AO247))</f>
        <v>AJ247</v>
      </c>
      <c r="AP247" t="str">
        <f>_xlfn.CONCAT('Sample Select backend'!$F$4,ROW(AP247))</f>
        <v>AF247</v>
      </c>
      <c r="AQ247" t="str">
        <f>_xlfn.CONCAT('Sample Select backend'!$I$10,ROW(AQ247))</f>
        <v>R247</v>
      </c>
      <c r="AR247" t="str">
        <f>_xlfn.CONCAT('Sample Select backend'!$M$4,ROW(AR247))</f>
        <v>AK247</v>
      </c>
      <c r="AS247" t="str">
        <f t="shared" si="87"/>
        <v>Azerbaijan</v>
      </c>
      <c r="AT247" s="9">
        <f t="shared" si="88"/>
        <v>5</v>
      </c>
      <c r="AU247">
        <f t="shared" si="89"/>
        <v>0</v>
      </c>
      <c r="AV247" s="9">
        <v>0</v>
      </c>
    </row>
    <row r="248" spans="1:48" x14ac:dyDescent="0.35">
      <c r="A248" t="s">
        <v>20</v>
      </c>
      <c r="B248">
        <v>5</v>
      </c>
      <c r="C248" t="s">
        <v>204</v>
      </c>
      <c r="D248" t="s">
        <v>430</v>
      </c>
      <c r="E248">
        <v>1</v>
      </c>
      <c r="F248">
        <v>-2</v>
      </c>
      <c r="G248">
        <v>-2</v>
      </c>
      <c r="H248">
        <v>-1</v>
      </c>
      <c r="I248">
        <v>-2</v>
      </c>
      <c r="J248">
        <v>1</v>
      </c>
      <c r="K248">
        <v>1</v>
      </c>
      <c r="L248">
        <v>1</v>
      </c>
      <c r="M248">
        <v>1</v>
      </c>
      <c r="N248" t="s">
        <v>2619</v>
      </c>
      <c r="O248" t="s">
        <v>2801</v>
      </c>
      <c r="P248" t="s">
        <v>2808</v>
      </c>
      <c r="Q248" t="s">
        <v>2813</v>
      </c>
      <c r="R248">
        <v>0</v>
      </c>
      <c r="S248">
        <v>-16.2</v>
      </c>
      <c r="T248">
        <v>-3.76</v>
      </c>
      <c r="U248">
        <v>69.13</v>
      </c>
      <c r="V248">
        <f t="shared" ref="V248:AD252" si="91">IF(E248&gt;0,1,IF(E248&lt;0,0,-1))</f>
        <v>1</v>
      </c>
      <c r="W248">
        <f t="shared" si="91"/>
        <v>0</v>
      </c>
      <c r="X248">
        <f t="shared" si="91"/>
        <v>0</v>
      </c>
      <c r="Y248">
        <f t="shared" si="91"/>
        <v>0</v>
      </c>
      <c r="Z248">
        <f t="shared" si="91"/>
        <v>0</v>
      </c>
      <c r="AA248">
        <f t="shared" si="91"/>
        <v>1</v>
      </c>
      <c r="AB248">
        <f t="shared" si="91"/>
        <v>1</v>
      </c>
      <c r="AC248">
        <f t="shared" si="91"/>
        <v>1</v>
      </c>
      <c r="AD248">
        <f t="shared" si="91"/>
        <v>1</v>
      </c>
      <c r="AE248" s="4" t="s">
        <v>2828</v>
      </c>
      <c r="AF248" s="9" t="s">
        <v>2829</v>
      </c>
      <c r="AG248">
        <v>0</v>
      </c>
      <c r="AH248">
        <v>0</v>
      </c>
      <c r="AI248">
        <v>0</v>
      </c>
      <c r="AJ248">
        <v>1</v>
      </c>
      <c r="AK248" s="9" t="s">
        <v>2840</v>
      </c>
      <c r="AL248">
        <f t="shared" si="86"/>
        <v>0</v>
      </c>
      <c r="AM248">
        <f>IF(AND(INDIRECT(AN248)='Sample Select backend'!$C$2,INDIRECT(AO248)=1,INDIRECT(AP248)='Sample Select backend'!$F$2,INDIRECT(AQ248)=1,INDIRECT(AR248)='Sample Select backend'!$M$2),1,0)</f>
        <v>0</v>
      </c>
      <c r="AN248" t="str">
        <f>_xlfn.CONCAT('Sample Select backend'!$C$4,ROW(AN248))</f>
        <v>AE248</v>
      </c>
      <c r="AO248" s="9" t="str">
        <f>_xlfn.CONCAT('Sample Select backend'!$J$2,ROW(AO248))</f>
        <v>AJ248</v>
      </c>
      <c r="AP248" t="str">
        <f>_xlfn.CONCAT('Sample Select backend'!$F$4,ROW(AP248))</f>
        <v>AF248</v>
      </c>
      <c r="AQ248" t="str">
        <f>_xlfn.CONCAT('Sample Select backend'!$I$10,ROW(AQ248))</f>
        <v>R248</v>
      </c>
      <c r="AR248" t="str">
        <f>_xlfn.CONCAT('Sample Select backend'!$M$4,ROW(AR248))</f>
        <v>AK248</v>
      </c>
      <c r="AS248" t="str">
        <f t="shared" si="87"/>
        <v>Bahamas, The</v>
      </c>
      <c r="AT248" s="9" t="str">
        <f t="shared" si="88"/>
        <v>General</v>
      </c>
      <c r="AU248">
        <f t="shared" si="89"/>
        <v>1</v>
      </c>
      <c r="AV248" s="9">
        <v>1</v>
      </c>
    </row>
    <row r="249" spans="1:48" x14ac:dyDescent="0.35">
      <c r="A249" t="s">
        <v>20</v>
      </c>
      <c r="B249">
        <v>7</v>
      </c>
      <c r="C249">
        <v>32</v>
      </c>
      <c r="D249" t="s">
        <v>431</v>
      </c>
      <c r="E249">
        <v>2</v>
      </c>
      <c r="F249">
        <v>1</v>
      </c>
      <c r="G249">
        <v>2</v>
      </c>
      <c r="H249">
        <v>1</v>
      </c>
      <c r="I249">
        <v>1</v>
      </c>
      <c r="J249">
        <v>2</v>
      </c>
      <c r="K249">
        <v>1</v>
      </c>
      <c r="L249">
        <v>-2</v>
      </c>
      <c r="M249">
        <v>1</v>
      </c>
      <c r="N249" t="s">
        <v>2619</v>
      </c>
      <c r="O249" t="s">
        <v>2801</v>
      </c>
      <c r="P249" t="s">
        <v>2808</v>
      </c>
      <c r="Q249" t="s">
        <v>2813</v>
      </c>
      <c r="R249">
        <v>0</v>
      </c>
      <c r="S249">
        <v>-16.2</v>
      </c>
      <c r="T249">
        <v>-3.76</v>
      </c>
      <c r="U249">
        <v>69.13</v>
      </c>
      <c r="V249">
        <f t="shared" si="91"/>
        <v>1</v>
      </c>
      <c r="W249">
        <f t="shared" si="91"/>
        <v>1</v>
      </c>
      <c r="X249">
        <f t="shared" si="91"/>
        <v>1</v>
      </c>
      <c r="Y249">
        <f t="shared" si="91"/>
        <v>1</v>
      </c>
      <c r="Z249">
        <f t="shared" si="91"/>
        <v>1</v>
      </c>
      <c r="AA249">
        <f t="shared" si="91"/>
        <v>1</v>
      </c>
      <c r="AB249">
        <f t="shared" si="91"/>
        <v>1</v>
      </c>
      <c r="AC249">
        <f t="shared" si="91"/>
        <v>0</v>
      </c>
      <c r="AD249">
        <f t="shared" si="91"/>
        <v>1</v>
      </c>
      <c r="AE249" s="4" t="s">
        <v>2828</v>
      </c>
      <c r="AF249" s="9" t="s">
        <v>2829</v>
      </c>
      <c r="AG249">
        <v>0</v>
      </c>
      <c r="AH249">
        <v>0</v>
      </c>
      <c r="AI249">
        <v>0</v>
      </c>
      <c r="AJ249">
        <v>1</v>
      </c>
      <c r="AK249" s="9" t="s">
        <v>2840</v>
      </c>
      <c r="AL249">
        <f t="shared" si="86"/>
        <v>0</v>
      </c>
      <c r="AM249">
        <f>IF(AND(INDIRECT(AN249)='Sample Select backend'!$C$2,INDIRECT(AO249)=1,INDIRECT(AP249)='Sample Select backend'!$F$2,INDIRECT(AQ249)=1,INDIRECT(AR249)='Sample Select backend'!$M$2),1,0)</f>
        <v>0</v>
      </c>
      <c r="AN249" t="str">
        <f>_xlfn.CONCAT('Sample Select backend'!$C$4,ROW(AN249))</f>
        <v>AE249</v>
      </c>
      <c r="AO249" s="9" t="str">
        <f>_xlfn.CONCAT('Sample Select backend'!$J$2,ROW(AO249))</f>
        <v>AJ249</v>
      </c>
      <c r="AP249" t="str">
        <f>_xlfn.CONCAT('Sample Select backend'!$F$4,ROW(AP249))</f>
        <v>AF249</v>
      </c>
      <c r="AQ249" t="str">
        <f>_xlfn.CONCAT('Sample Select backend'!$I$10,ROW(AQ249))</f>
        <v>R249</v>
      </c>
      <c r="AR249" t="str">
        <f>_xlfn.CONCAT('Sample Select backend'!$M$4,ROW(AR249))</f>
        <v>AK249</v>
      </c>
      <c r="AS249" t="str">
        <f t="shared" si="87"/>
        <v>Bahamas, The</v>
      </c>
      <c r="AT249" s="9">
        <f t="shared" si="88"/>
        <v>32</v>
      </c>
      <c r="AU249">
        <f t="shared" si="89"/>
        <v>0</v>
      </c>
      <c r="AV249" s="9">
        <v>1</v>
      </c>
    </row>
    <row r="250" spans="1:48" x14ac:dyDescent="0.35">
      <c r="A250" t="s">
        <v>20</v>
      </c>
      <c r="B250">
        <v>6</v>
      </c>
      <c r="C250">
        <v>28</v>
      </c>
      <c r="D250" t="s">
        <v>427</v>
      </c>
      <c r="E250">
        <v>-2</v>
      </c>
      <c r="F250">
        <v>1</v>
      </c>
      <c r="H250">
        <v>-1</v>
      </c>
      <c r="I250">
        <v>1</v>
      </c>
      <c r="J250">
        <v>2</v>
      </c>
      <c r="K250">
        <v>1</v>
      </c>
      <c r="L250">
        <v>1</v>
      </c>
      <c r="M250">
        <v>1</v>
      </c>
      <c r="N250" t="s">
        <v>2619</v>
      </c>
      <c r="O250" t="s">
        <v>2801</v>
      </c>
      <c r="P250" t="s">
        <v>2808</v>
      </c>
      <c r="Q250" t="s">
        <v>2813</v>
      </c>
      <c r="R250">
        <v>0</v>
      </c>
      <c r="S250">
        <v>-16.2</v>
      </c>
      <c r="T250">
        <v>-3.76</v>
      </c>
      <c r="U250">
        <v>69.13</v>
      </c>
      <c r="V250">
        <f t="shared" si="91"/>
        <v>0</v>
      </c>
      <c r="W250">
        <f t="shared" si="91"/>
        <v>1</v>
      </c>
      <c r="X250">
        <f t="shared" si="91"/>
        <v>-1</v>
      </c>
      <c r="Y250">
        <f t="shared" si="91"/>
        <v>0</v>
      </c>
      <c r="Z250">
        <f t="shared" si="91"/>
        <v>1</v>
      </c>
      <c r="AA250">
        <f t="shared" si="91"/>
        <v>1</v>
      </c>
      <c r="AB250">
        <f t="shared" si="91"/>
        <v>1</v>
      </c>
      <c r="AC250">
        <f t="shared" si="91"/>
        <v>1</v>
      </c>
      <c r="AD250">
        <f t="shared" si="91"/>
        <v>1</v>
      </c>
      <c r="AE250" s="4" t="s">
        <v>2828</v>
      </c>
      <c r="AF250" s="9" t="s">
        <v>2829</v>
      </c>
      <c r="AG250">
        <v>0</v>
      </c>
      <c r="AH250">
        <v>0</v>
      </c>
      <c r="AI250">
        <v>0</v>
      </c>
      <c r="AJ250">
        <v>1</v>
      </c>
      <c r="AK250" s="9" t="s">
        <v>2840</v>
      </c>
      <c r="AL250">
        <f t="shared" si="86"/>
        <v>0</v>
      </c>
      <c r="AM250">
        <f>IF(AND(INDIRECT(AN250)='Sample Select backend'!$C$2,INDIRECT(AO250)=1,INDIRECT(AP250)='Sample Select backend'!$F$2,INDIRECT(AQ250)=1,INDIRECT(AR250)='Sample Select backend'!$M$2),1,0)</f>
        <v>0</v>
      </c>
      <c r="AN250" t="str">
        <f>_xlfn.CONCAT('Sample Select backend'!$C$4,ROW(AN250))</f>
        <v>AE250</v>
      </c>
      <c r="AO250" s="9" t="str">
        <f>_xlfn.CONCAT('Sample Select backend'!$J$2,ROW(AO250))</f>
        <v>AJ250</v>
      </c>
      <c r="AP250" t="str">
        <f>_xlfn.CONCAT('Sample Select backend'!$F$4,ROW(AP250))</f>
        <v>AF250</v>
      </c>
      <c r="AQ250" t="str">
        <f>_xlfn.CONCAT('Sample Select backend'!$I$10,ROW(AQ250))</f>
        <v>R250</v>
      </c>
      <c r="AR250" t="str">
        <f>_xlfn.CONCAT('Sample Select backend'!$M$4,ROW(AR250))</f>
        <v>AK250</v>
      </c>
      <c r="AS250" t="str">
        <f t="shared" si="87"/>
        <v>Bahamas, The</v>
      </c>
      <c r="AT250" s="9">
        <f t="shared" si="88"/>
        <v>28</v>
      </c>
      <c r="AU250">
        <f t="shared" si="89"/>
        <v>0</v>
      </c>
      <c r="AV250" s="9">
        <v>1</v>
      </c>
    </row>
    <row r="251" spans="1:48" x14ac:dyDescent="0.35">
      <c r="A251" t="s">
        <v>20</v>
      </c>
      <c r="B251">
        <v>9</v>
      </c>
      <c r="C251">
        <v>34</v>
      </c>
      <c r="D251" t="s">
        <v>428</v>
      </c>
      <c r="E251">
        <v>1</v>
      </c>
      <c r="F251">
        <v>1</v>
      </c>
      <c r="G251">
        <v>-2</v>
      </c>
      <c r="H251">
        <v>-1</v>
      </c>
      <c r="I251">
        <v>1</v>
      </c>
      <c r="J251">
        <v>1</v>
      </c>
      <c r="K251">
        <v>1</v>
      </c>
      <c r="L251">
        <v>-2</v>
      </c>
      <c r="M251">
        <v>1</v>
      </c>
      <c r="N251" t="s">
        <v>2619</v>
      </c>
      <c r="O251" t="s">
        <v>2801</v>
      </c>
      <c r="P251" t="s">
        <v>2808</v>
      </c>
      <c r="Q251" t="s">
        <v>2813</v>
      </c>
      <c r="R251">
        <v>0</v>
      </c>
      <c r="S251">
        <v>-16.2</v>
      </c>
      <c r="T251">
        <v>-3.76</v>
      </c>
      <c r="U251">
        <v>69.13</v>
      </c>
      <c r="V251">
        <f t="shared" si="91"/>
        <v>1</v>
      </c>
      <c r="W251">
        <f t="shared" si="91"/>
        <v>1</v>
      </c>
      <c r="X251">
        <f t="shared" si="91"/>
        <v>0</v>
      </c>
      <c r="Y251">
        <f t="shared" si="91"/>
        <v>0</v>
      </c>
      <c r="Z251">
        <f t="shared" si="91"/>
        <v>1</v>
      </c>
      <c r="AA251">
        <f t="shared" si="91"/>
        <v>1</v>
      </c>
      <c r="AB251">
        <f t="shared" si="91"/>
        <v>1</v>
      </c>
      <c r="AC251">
        <f t="shared" si="91"/>
        <v>0</v>
      </c>
      <c r="AD251">
        <f t="shared" si="91"/>
        <v>1</v>
      </c>
      <c r="AE251" s="4" t="s">
        <v>2828</v>
      </c>
      <c r="AF251" s="9" t="s">
        <v>2829</v>
      </c>
      <c r="AG251">
        <v>0</v>
      </c>
      <c r="AH251">
        <v>0</v>
      </c>
      <c r="AI251">
        <v>0</v>
      </c>
      <c r="AJ251">
        <v>1</v>
      </c>
      <c r="AK251" s="9" t="s">
        <v>2840</v>
      </c>
      <c r="AL251">
        <f t="shared" si="86"/>
        <v>0</v>
      </c>
      <c r="AM251">
        <f>IF(AND(INDIRECT(AN251)='Sample Select backend'!$C$2,INDIRECT(AO251)=1,INDIRECT(AP251)='Sample Select backend'!$F$2,INDIRECT(AQ251)=1,INDIRECT(AR251)='Sample Select backend'!$M$2),1,0)</f>
        <v>0</v>
      </c>
      <c r="AN251" t="str">
        <f>_xlfn.CONCAT('Sample Select backend'!$C$4,ROW(AN251))</f>
        <v>AE251</v>
      </c>
      <c r="AO251" s="9" t="str">
        <f>_xlfn.CONCAT('Sample Select backend'!$J$2,ROW(AO251))</f>
        <v>AJ251</v>
      </c>
      <c r="AP251" t="str">
        <f>_xlfn.CONCAT('Sample Select backend'!$F$4,ROW(AP251))</f>
        <v>AF251</v>
      </c>
      <c r="AQ251" t="str">
        <f>_xlfn.CONCAT('Sample Select backend'!$I$10,ROW(AQ251))</f>
        <v>R251</v>
      </c>
      <c r="AR251" t="str">
        <f>_xlfn.CONCAT('Sample Select backend'!$M$4,ROW(AR251))</f>
        <v>AK251</v>
      </c>
      <c r="AS251" t="str">
        <f t="shared" si="87"/>
        <v>Bahamas, The</v>
      </c>
      <c r="AT251" s="9">
        <f t="shared" si="88"/>
        <v>34</v>
      </c>
      <c r="AU251">
        <f t="shared" si="89"/>
        <v>0</v>
      </c>
      <c r="AV251" s="9">
        <v>1</v>
      </c>
    </row>
    <row r="252" spans="1:48" x14ac:dyDescent="0.35">
      <c r="A252" t="s">
        <v>20</v>
      </c>
      <c r="B252">
        <v>1</v>
      </c>
      <c r="C252">
        <v>4</v>
      </c>
      <c r="D252" t="s">
        <v>429</v>
      </c>
      <c r="E252">
        <v>-2</v>
      </c>
      <c r="F252">
        <v>2</v>
      </c>
      <c r="G252">
        <v>-2</v>
      </c>
      <c r="H252">
        <v>-1</v>
      </c>
      <c r="I252">
        <v>2</v>
      </c>
      <c r="J252">
        <v>-2</v>
      </c>
      <c r="K252">
        <v>2</v>
      </c>
      <c r="L252">
        <v>-2</v>
      </c>
      <c r="M252">
        <v>1</v>
      </c>
      <c r="N252" t="s">
        <v>2619</v>
      </c>
      <c r="O252" t="s">
        <v>2801</v>
      </c>
      <c r="P252" t="s">
        <v>2808</v>
      </c>
      <c r="Q252" t="s">
        <v>2813</v>
      </c>
      <c r="R252">
        <v>0</v>
      </c>
      <c r="S252">
        <v>-16.2</v>
      </c>
      <c r="T252">
        <v>-3.76</v>
      </c>
      <c r="U252">
        <v>69.13</v>
      </c>
      <c r="V252">
        <f t="shared" si="91"/>
        <v>0</v>
      </c>
      <c r="W252">
        <f t="shared" si="91"/>
        <v>1</v>
      </c>
      <c r="X252">
        <f t="shared" si="91"/>
        <v>0</v>
      </c>
      <c r="Y252">
        <f t="shared" si="91"/>
        <v>0</v>
      </c>
      <c r="Z252">
        <f t="shared" si="91"/>
        <v>1</v>
      </c>
      <c r="AA252">
        <f t="shared" si="91"/>
        <v>0</v>
      </c>
      <c r="AB252">
        <f t="shared" si="91"/>
        <v>1</v>
      </c>
      <c r="AC252">
        <f t="shared" si="91"/>
        <v>0</v>
      </c>
      <c r="AD252">
        <f t="shared" si="91"/>
        <v>1</v>
      </c>
      <c r="AE252" s="4" t="s">
        <v>2828</v>
      </c>
      <c r="AF252" s="9" t="s">
        <v>2829</v>
      </c>
      <c r="AG252">
        <v>0</v>
      </c>
      <c r="AH252">
        <v>0</v>
      </c>
      <c r="AI252">
        <v>0</v>
      </c>
      <c r="AJ252">
        <v>1</v>
      </c>
      <c r="AK252" s="9" t="s">
        <v>2840</v>
      </c>
      <c r="AL252">
        <f t="shared" si="86"/>
        <v>0</v>
      </c>
      <c r="AM252">
        <f>IF(AND(INDIRECT(AN252)='Sample Select backend'!$C$2,INDIRECT(AO252)=1,INDIRECT(AP252)='Sample Select backend'!$F$2,INDIRECT(AQ252)=1,INDIRECT(AR252)='Sample Select backend'!$M$2),1,0)</f>
        <v>0</v>
      </c>
      <c r="AN252" t="str">
        <f>_xlfn.CONCAT('Sample Select backend'!$C$4,ROW(AN252))</f>
        <v>AE252</v>
      </c>
      <c r="AO252" s="9" t="str">
        <f>_xlfn.CONCAT('Sample Select backend'!$J$2,ROW(AO252))</f>
        <v>AJ252</v>
      </c>
      <c r="AP252" t="str">
        <f>_xlfn.CONCAT('Sample Select backend'!$F$4,ROW(AP252))</f>
        <v>AF252</v>
      </c>
      <c r="AQ252" t="str">
        <f>_xlfn.CONCAT('Sample Select backend'!$I$10,ROW(AQ252))</f>
        <v>R252</v>
      </c>
      <c r="AR252" t="str">
        <f>_xlfn.CONCAT('Sample Select backend'!$M$4,ROW(AR252))</f>
        <v>AK252</v>
      </c>
      <c r="AS252" t="str">
        <f t="shared" si="87"/>
        <v>Bahamas, The</v>
      </c>
      <c r="AT252" s="9">
        <f t="shared" si="88"/>
        <v>4</v>
      </c>
      <c r="AU252">
        <f t="shared" si="89"/>
        <v>0</v>
      </c>
      <c r="AV252" s="9">
        <v>1</v>
      </c>
    </row>
    <row r="253" spans="1:48" x14ac:dyDescent="0.35">
      <c r="A253" s="24" t="s">
        <v>20</v>
      </c>
      <c r="B253" s="24">
        <v>7</v>
      </c>
      <c r="C253" s="24">
        <v>31</v>
      </c>
      <c r="D253" s="24" t="s">
        <v>4423</v>
      </c>
      <c r="E253" s="24"/>
      <c r="O253" t="s">
        <v>2801</v>
      </c>
      <c r="P253" t="s">
        <v>2808</v>
      </c>
      <c r="Q253" t="s">
        <v>2813</v>
      </c>
      <c r="R253">
        <v>0</v>
      </c>
      <c r="S253">
        <v>-16.2</v>
      </c>
      <c r="T253">
        <v>-3.76</v>
      </c>
      <c r="U253">
        <v>69.13</v>
      </c>
      <c r="V253">
        <v>-1</v>
      </c>
      <c r="W253">
        <v>-1</v>
      </c>
      <c r="X253">
        <v>-1</v>
      </c>
      <c r="Y253">
        <v>-1</v>
      </c>
      <c r="Z253">
        <v>-1</v>
      </c>
      <c r="AA253">
        <v>-1</v>
      </c>
      <c r="AB253">
        <v>-1</v>
      </c>
      <c r="AC253">
        <v>-1</v>
      </c>
      <c r="AD253">
        <v>-1</v>
      </c>
      <c r="AE253" s="4" t="s">
        <v>2828</v>
      </c>
      <c r="AF253" s="9" t="s">
        <v>2829</v>
      </c>
      <c r="AG253">
        <v>0</v>
      </c>
      <c r="AH253">
        <v>0</v>
      </c>
      <c r="AI253">
        <v>0</v>
      </c>
      <c r="AJ253">
        <v>1</v>
      </c>
      <c r="AK253" s="9" t="s">
        <v>2840</v>
      </c>
      <c r="AL253">
        <f t="shared" si="86"/>
        <v>0</v>
      </c>
      <c r="AM253">
        <f>IF(AND(INDIRECT(AN253)='Sample Select backend'!$C$2,INDIRECT(AO253)=1,INDIRECT(AP253)='Sample Select backend'!$F$2,INDIRECT(AQ253)=1,INDIRECT(AR253)='Sample Select backend'!$M$2),1,0)</f>
        <v>0</v>
      </c>
      <c r="AN253" t="str">
        <f>_xlfn.CONCAT('Sample Select backend'!$C$4,ROW(AN253))</f>
        <v>AE253</v>
      </c>
      <c r="AO253" s="9" t="str">
        <f>_xlfn.CONCAT('Sample Select backend'!$J$2,ROW(AO253))</f>
        <v>AJ253</v>
      </c>
      <c r="AP253" t="str">
        <f>_xlfn.CONCAT('Sample Select backend'!$F$4,ROW(AP253))</f>
        <v>AF253</v>
      </c>
      <c r="AQ253" t="str">
        <f>_xlfn.CONCAT('Sample Select backend'!$I$10,ROW(AQ253))</f>
        <v>R253</v>
      </c>
      <c r="AR253" t="str">
        <f>_xlfn.CONCAT('Sample Select backend'!$M$4,ROW(AR253))</f>
        <v>AK253</v>
      </c>
      <c r="AS253" t="str">
        <f t="shared" si="87"/>
        <v>Bahamas, The</v>
      </c>
      <c r="AT253" s="9">
        <f t="shared" si="88"/>
        <v>31</v>
      </c>
      <c r="AU253">
        <f t="shared" si="89"/>
        <v>0</v>
      </c>
      <c r="AV253" s="9">
        <v>0</v>
      </c>
    </row>
    <row r="254" spans="1:48" x14ac:dyDescent="0.35">
      <c r="A254" s="24" t="s">
        <v>20</v>
      </c>
      <c r="B254" s="24">
        <v>5</v>
      </c>
      <c r="C254" s="24" t="s">
        <v>204</v>
      </c>
      <c r="D254" s="24" t="s">
        <v>4424</v>
      </c>
      <c r="E254" s="24"/>
      <c r="O254" t="s">
        <v>2801</v>
      </c>
      <c r="P254" t="s">
        <v>2808</v>
      </c>
      <c r="Q254" t="s">
        <v>2813</v>
      </c>
      <c r="R254">
        <v>0</v>
      </c>
      <c r="S254">
        <v>-16.2</v>
      </c>
      <c r="T254">
        <v>-3.76</v>
      </c>
      <c r="U254">
        <v>69.13</v>
      </c>
      <c r="V254">
        <v>-1</v>
      </c>
      <c r="W254">
        <v>-1</v>
      </c>
      <c r="X254">
        <v>-1</v>
      </c>
      <c r="Y254">
        <v>-1</v>
      </c>
      <c r="Z254">
        <v>-1</v>
      </c>
      <c r="AA254">
        <v>-1</v>
      </c>
      <c r="AB254">
        <v>-1</v>
      </c>
      <c r="AC254">
        <v>-1</v>
      </c>
      <c r="AD254">
        <v>-1</v>
      </c>
      <c r="AE254" s="4" t="s">
        <v>2828</v>
      </c>
      <c r="AF254" s="9" t="s">
        <v>2829</v>
      </c>
      <c r="AG254">
        <v>0</v>
      </c>
      <c r="AH254">
        <v>0</v>
      </c>
      <c r="AI254">
        <v>0</v>
      </c>
      <c r="AJ254">
        <v>1</v>
      </c>
      <c r="AK254" s="9" t="s">
        <v>2840</v>
      </c>
      <c r="AL254">
        <f t="shared" si="86"/>
        <v>0</v>
      </c>
      <c r="AM254">
        <f>IF(AND(INDIRECT(AN254)='Sample Select backend'!$C$2,INDIRECT(AO254)=1,INDIRECT(AP254)='Sample Select backend'!$F$2,INDIRECT(AQ254)=1,INDIRECT(AR254)='Sample Select backend'!$M$2),1,0)</f>
        <v>0</v>
      </c>
      <c r="AN254" t="str">
        <f>_xlfn.CONCAT('Sample Select backend'!$C$4,ROW(AN254))</f>
        <v>AE254</v>
      </c>
      <c r="AO254" s="9" t="str">
        <f>_xlfn.CONCAT('Sample Select backend'!$J$2,ROW(AO254))</f>
        <v>AJ254</v>
      </c>
      <c r="AP254" t="str">
        <f>_xlfn.CONCAT('Sample Select backend'!$F$4,ROW(AP254))</f>
        <v>AF254</v>
      </c>
      <c r="AQ254" t="str">
        <f>_xlfn.CONCAT('Sample Select backend'!$I$10,ROW(AQ254))</f>
        <v>R254</v>
      </c>
      <c r="AR254" t="str">
        <f>_xlfn.CONCAT('Sample Select backend'!$M$4,ROW(AR254))</f>
        <v>AK254</v>
      </c>
      <c r="AS254" t="str">
        <f t="shared" si="87"/>
        <v>Bahamas, The</v>
      </c>
      <c r="AT254" s="9" t="str">
        <f t="shared" si="88"/>
        <v>General</v>
      </c>
      <c r="AU254">
        <f t="shared" si="89"/>
        <v>0</v>
      </c>
      <c r="AV254" s="9">
        <v>0</v>
      </c>
    </row>
    <row r="255" spans="1:48" x14ac:dyDescent="0.35">
      <c r="A255" s="24" t="s">
        <v>20</v>
      </c>
      <c r="B255" s="24">
        <v>1</v>
      </c>
      <c r="C255" s="24">
        <v>4</v>
      </c>
      <c r="D255" s="24" t="s">
        <v>4425</v>
      </c>
      <c r="E255" s="24"/>
      <c r="O255" t="s">
        <v>2801</v>
      </c>
      <c r="P255" t="s">
        <v>2808</v>
      </c>
      <c r="Q255" t="s">
        <v>2813</v>
      </c>
      <c r="R255">
        <v>0</v>
      </c>
      <c r="S255">
        <v>-16.2</v>
      </c>
      <c r="T255">
        <v>-3.76</v>
      </c>
      <c r="U255">
        <v>69.13</v>
      </c>
      <c r="V255">
        <v>-1</v>
      </c>
      <c r="W255">
        <v>-1</v>
      </c>
      <c r="X255">
        <v>-1</v>
      </c>
      <c r="Y255">
        <v>-1</v>
      </c>
      <c r="Z255">
        <v>-1</v>
      </c>
      <c r="AA255">
        <v>-1</v>
      </c>
      <c r="AB255">
        <v>-1</v>
      </c>
      <c r="AC255">
        <v>-1</v>
      </c>
      <c r="AD255">
        <v>-1</v>
      </c>
      <c r="AE255" s="4" t="s">
        <v>2828</v>
      </c>
      <c r="AF255" s="9" t="s">
        <v>2829</v>
      </c>
      <c r="AG255">
        <v>0</v>
      </c>
      <c r="AH255">
        <v>0</v>
      </c>
      <c r="AI255">
        <v>0</v>
      </c>
      <c r="AJ255">
        <v>1</v>
      </c>
      <c r="AK255" s="9" t="s">
        <v>2840</v>
      </c>
      <c r="AL255">
        <f t="shared" si="86"/>
        <v>0</v>
      </c>
      <c r="AM255">
        <f>IF(AND(INDIRECT(AN255)='Sample Select backend'!$C$2,INDIRECT(AO255)=1,INDIRECT(AP255)='Sample Select backend'!$F$2,INDIRECT(AQ255)=1,INDIRECT(AR255)='Sample Select backend'!$M$2),1,0)</f>
        <v>0</v>
      </c>
      <c r="AN255" t="str">
        <f>_xlfn.CONCAT('Sample Select backend'!$C$4,ROW(AN255))</f>
        <v>AE255</v>
      </c>
      <c r="AO255" s="9" t="str">
        <f>_xlfn.CONCAT('Sample Select backend'!$J$2,ROW(AO255))</f>
        <v>AJ255</v>
      </c>
      <c r="AP255" t="str">
        <f>_xlfn.CONCAT('Sample Select backend'!$F$4,ROW(AP255))</f>
        <v>AF255</v>
      </c>
      <c r="AQ255" t="str">
        <f>_xlfn.CONCAT('Sample Select backend'!$I$10,ROW(AQ255))</f>
        <v>R255</v>
      </c>
      <c r="AR255" t="str">
        <f>_xlfn.CONCAT('Sample Select backend'!$M$4,ROW(AR255))</f>
        <v>AK255</v>
      </c>
      <c r="AS255" t="str">
        <f t="shared" si="87"/>
        <v>Bahamas, The</v>
      </c>
      <c r="AT255" s="9">
        <f t="shared" si="88"/>
        <v>4</v>
      </c>
      <c r="AU255">
        <f t="shared" si="89"/>
        <v>0</v>
      </c>
      <c r="AV255" s="9">
        <v>0</v>
      </c>
    </row>
    <row r="256" spans="1:48" x14ac:dyDescent="0.35">
      <c r="A256" s="24" t="s">
        <v>20</v>
      </c>
      <c r="B256" s="24">
        <v>1</v>
      </c>
      <c r="C256" s="24" t="s">
        <v>206</v>
      </c>
      <c r="D256" s="24" t="s">
        <v>4426</v>
      </c>
      <c r="E256" s="24"/>
      <c r="O256" t="s">
        <v>2801</v>
      </c>
      <c r="P256" t="s">
        <v>2808</v>
      </c>
      <c r="Q256" t="s">
        <v>2813</v>
      </c>
      <c r="R256">
        <v>0</v>
      </c>
      <c r="S256">
        <v>-16.2</v>
      </c>
      <c r="T256">
        <v>-3.76</v>
      </c>
      <c r="U256">
        <v>69.13</v>
      </c>
      <c r="V256">
        <v>-1</v>
      </c>
      <c r="W256">
        <v>-1</v>
      </c>
      <c r="X256">
        <v>-1</v>
      </c>
      <c r="Y256">
        <v>-1</v>
      </c>
      <c r="Z256">
        <v>-1</v>
      </c>
      <c r="AA256">
        <v>-1</v>
      </c>
      <c r="AB256">
        <v>-1</v>
      </c>
      <c r="AC256">
        <v>-1</v>
      </c>
      <c r="AD256">
        <v>-1</v>
      </c>
      <c r="AE256" s="4" t="s">
        <v>2828</v>
      </c>
      <c r="AF256" s="9" t="s">
        <v>2829</v>
      </c>
      <c r="AG256">
        <v>0</v>
      </c>
      <c r="AH256">
        <v>0</v>
      </c>
      <c r="AI256">
        <v>0</v>
      </c>
      <c r="AJ256">
        <v>1</v>
      </c>
      <c r="AK256" s="9" t="s">
        <v>2840</v>
      </c>
      <c r="AL256">
        <f t="shared" si="86"/>
        <v>0</v>
      </c>
      <c r="AM256">
        <f>IF(AND(INDIRECT(AN256)='Sample Select backend'!$C$2,INDIRECT(AO256)=1,INDIRECT(AP256)='Sample Select backend'!$F$2,INDIRECT(AQ256)=1,INDIRECT(AR256)='Sample Select backend'!$M$2),1,0)</f>
        <v>0</v>
      </c>
      <c r="AN256" t="str">
        <f>_xlfn.CONCAT('Sample Select backend'!$C$4,ROW(AN256))</f>
        <v>AE256</v>
      </c>
      <c r="AO256" s="9" t="str">
        <f>_xlfn.CONCAT('Sample Select backend'!$J$2,ROW(AO256))</f>
        <v>AJ256</v>
      </c>
      <c r="AP256" t="str">
        <f>_xlfn.CONCAT('Sample Select backend'!$F$4,ROW(AP256))</f>
        <v>AF256</v>
      </c>
      <c r="AQ256" t="str">
        <f>_xlfn.CONCAT('Sample Select backend'!$I$10,ROW(AQ256))</f>
        <v>R256</v>
      </c>
      <c r="AR256" t="str">
        <f>_xlfn.CONCAT('Sample Select backend'!$M$4,ROW(AR256))</f>
        <v>AK256</v>
      </c>
      <c r="AS256" t="str">
        <f t="shared" si="87"/>
        <v>Bahamas, The</v>
      </c>
      <c r="AT256" s="9" t="str">
        <f t="shared" si="88"/>
        <v>Tax exemption/waiver/suspension</v>
      </c>
      <c r="AU256">
        <f t="shared" si="89"/>
        <v>0</v>
      </c>
      <c r="AV256" s="9">
        <v>0</v>
      </c>
    </row>
    <row r="257" spans="1:48" x14ac:dyDescent="0.35">
      <c r="A257" s="24" t="s">
        <v>20</v>
      </c>
      <c r="B257" s="24">
        <v>1</v>
      </c>
      <c r="C257" s="24" t="s">
        <v>206</v>
      </c>
      <c r="D257" s="24" t="s">
        <v>4427</v>
      </c>
      <c r="E257" s="24"/>
      <c r="O257" t="s">
        <v>2801</v>
      </c>
      <c r="P257" t="s">
        <v>2808</v>
      </c>
      <c r="Q257" t="s">
        <v>2813</v>
      </c>
      <c r="R257">
        <v>0</v>
      </c>
      <c r="S257">
        <v>-16.2</v>
      </c>
      <c r="T257">
        <v>-3.76</v>
      </c>
      <c r="U257">
        <v>69.13</v>
      </c>
      <c r="V257">
        <v>-1</v>
      </c>
      <c r="W257">
        <v>-1</v>
      </c>
      <c r="X257">
        <v>-1</v>
      </c>
      <c r="Y257">
        <v>-1</v>
      </c>
      <c r="Z257">
        <v>-1</v>
      </c>
      <c r="AA257">
        <v>-1</v>
      </c>
      <c r="AB257">
        <v>-1</v>
      </c>
      <c r="AC257">
        <v>-1</v>
      </c>
      <c r="AD257">
        <v>-1</v>
      </c>
      <c r="AE257" s="4" t="s">
        <v>2828</v>
      </c>
      <c r="AF257" s="9" t="s">
        <v>2829</v>
      </c>
      <c r="AG257">
        <v>0</v>
      </c>
      <c r="AH257">
        <v>0</v>
      </c>
      <c r="AI257">
        <v>0</v>
      </c>
      <c r="AJ257">
        <v>1</v>
      </c>
      <c r="AK257" s="9" t="s">
        <v>2840</v>
      </c>
      <c r="AL257">
        <f t="shared" si="86"/>
        <v>0</v>
      </c>
      <c r="AM257">
        <f>IF(AND(INDIRECT(AN257)='Sample Select backend'!$C$2,INDIRECT(AO257)=1,INDIRECT(AP257)='Sample Select backend'!$F$2,INDIRECT(AQ257)=1,INDIRECT(AR257)='Sample Select backend'!$M$2),1,0)</f>
        <v>0</v>
      </c>
      <c r="AN257" t="str">
        <f>_xlfn.CONCAT('Sample Select backend'!$C$4,ROW(AN257))</f>
        <v>AE257</v>
      </c>
      <c r="AO257" s="9" t="str">
        <f>_xlfn.CONCAT('Sample Select backend'!$J$2,ROW(AO257))</f>
        <v>AJ257</v>
      </c>
      <c r="AP257" t="str">
        <f>_xlfn.CONCAT('Sample Select backend'!$F$4,ROW(AP257))</f>
        <v>AF257</v>
      </c>
      <c r="AQ257" t="str">
        <f>_xlfn.CONCAT('Sample Select backend'!$I$10,ROW(AQ257))</f>
        <v>R257</v>
      </c>
      <c r="AR257" t="str">
        <f>_xlfn.CONCAT('Sample Select backend'!$M$4,ROW(AR257))</f>
        <v>AK257</v>
      </c>
      <c r="AS257" t="str">
        <f t="shared" si="87"/>
        <v>Bahamas, The</v>
      </c>
      <c r="AT257" s="9" t="str">
        <f t="shared" si="88"/>
        <v>Tax exemption/waiver/suspension</v>
      </c>
      <c r="AU257">
        <f t="shared" si="89"/>
        <v>0</v>
      </c>
      <c r="AV257" s="9">
        <v>0</v>
      </c>
    </row>
    <row r="258" spans="1:48" x14ac:dyDescent="0.35">
      <c r="A258" s="24" t="s">
        <v>20</v>
      </c>
      <c r="B258" s="24">
        <v>1</v>
      </c>
      <c r="C258" s="24" t="s">
        <v>206</v>
      </c>
      <c r="D258" s="24" t="s">
        <v>4428</v>
      </c>
      <c r="E258" s="24"/>
      <c r="O258" t="s">
        <v>2801</v>
      </c>
      <c r="P258" t="s">
        <v>2808</v>
      </c>
      <c r="Q258" t="s">
        <v>2813</v>
      </c>
      <c r="R258">
        <v>0</v>
      </c>
      <c r="S258">
        <v>-16.2</v>
      </c>
      <c r="T258">
        <v>-3.76</v>
      </c>
      <c r="U258">
        <v>69.13</v>
      </c>
      <c r="V258">
        <v>-1</v>
      </c>
      <c r="W258">
        <v>-1</v>
      </c>
      <c r="X258">
        <v>-1</v>
      </c>
      <c r="Y258">
        <v>-1</v>
      </c>
      <c r="Z258">
        <v>-1</v>
      </c>
      <c r="AA258">
        <v>-1</v>
      </c>
      <c r="AB258">
        <v>-1</v>
      </c>
      <c r="AC258">
        <v>-1</v>
      </c>
      <c r="AD258">
        <v>-1</v>
      </c>
      <c r="AE258" s="4" t="s">
        <v>2828</v>
      </c>
      <c r="AF258" s="9" t="s">
        <v>2829</v>
      </c>
      <c r="AG258">
        <v>0</v>
      </c>
      <c r="AH258">
        <v>0</v>
      </c>
      <c r="AI258">
        <v>0</v>
      </c>
      <c r="AJ258">
        <v>1</v>
      </c>
      <c r="AK258" s="9" t="s">
        <v>2840</v>
      </c>
      <c r="AL258">
        <f t="shared" ref="AL258:AL321" si="92">IF(OR(B258="other",B258="international",B258="Transfers",B258="expenditure"),1,0)</f>
        <v>0</v>
      </c>
      <c r="AM258">
        <f>IF(AND(INDIRECT(AN258)='Sample Select backend'!$C$2,INDIRECT(AO258)=1,INDIRECT(AP258)='Sample Select backend'!$F$2,INDIRECT(AQ258)=1,INDIRECT(AR258)='Sample Select backend'!$M$2),1,0)</f>
        <v>0</v>
      </c>
      <c r="AN258" t="str">
        <f>_xlfn.CONCAT('Sample Select backend'!$C$4,ROW(AN258))</f>
        <v>AE258</v>
      </c>
      <c r="AO258" s="9" t="str">
        <f>_xlfn.CONCAT('Sample Select backend'!$J$2,ROW(AO258))</f>
        <v>AJ258</v>
      </c>
      <c r="AP258" t="str">
        <f>_xlfn.CONCAT('Sample Select backend'!$F$4,ROW(AP258))</f>
        <v>AF258</v>
      </c>
      <c r="AQ258" t="str">
        <f>_xlfn.CONCAT('Sample Select backend'!$I$10,ROW(AQ258))</f>
        <v>R258</v>
      </c>
      <c r="AR258" t="str">
        <f>_xlfn.CONCAT('Sample Select backend'!$M$4,ROW(AR258))</f>
        <v>AK258</v>
      </c>
      <c r="AS258" t="str">
        <f t="shared" ref="AS258:AS321" si="93">A258</f>
        <v>Bahamas, The</v>
      </c>
      <c r="AT258" s="9" t="str">
        <f t="shared" ref="AT258:AT321" si="94">IF(ISNUMBER(C258),C258,IF(OR(C258="general",C258="23;general"),"General",IF(OR(C258="exemption",C258="other (exemption)"),"Tax exemption/waiver/suspension","Other")))</f>
        <v>Tax exemption/waiver/suspension</v>
      </c>
      <c r="AU258">
        <f t="shared" ref="AU258:AU321" si="95">IF(A258&lt;&gt;A257,1,0)</f>
        <v>0</v>
      </c>
      <c r="AV258" s="9">
        <v>0</v>
      </c>
    </row>
    <row r="259" spans="1:48" x14ac:dyDescent="0.35">
      <c r="A259" s="24" t="s">
        <v>20</v>
      </c>
      <c r="B259" s="24">
        <v>1</v>
      </c>
      <c r="C259" s="24">
        <v>5</v>
      </c>
      <c r="D259" s="24" t="s">
        <v>4429</v>
      </c>
      <c r="E259" s="24"/>
      <c r="O259" t="s">
        <v>2801</v>
      </c>
      <c r="P259" t="s">
        <v>2808</v>
      </c>
      <c r="Q259" t="s">
        <v>2813</v>
      </c>
      <c r="R259">
        <v>0</v>
      </c>
      <c r="S259">
        <v>-16.2</v>
      </c>
      <c r="T259">
        <v>-3.76</v>
      </c>
      <c r="U259">
        <v>69.13</v>
      </c>
      <c r="V259">
        <v>-1</v>
      </c>
      <c r="W259">
        <v>-1</v>
      </c>
      <c r="X259">
        <v>-1</v>
      </c>
      <c r="Y259">
        <v>-1</v>
      </c>
      <c r="Z259">
        <v>-1</v>
      </c>
      <c r="AA259">
        <v>-1</v>
      </c>
      <c r="AB259">
        <v>-1</v>
      </c>
      <c r="AC259">
        <v>-1</v>
      </c>
      <c r="AD259">
        <v>-1</v>
      </c>
      <c r="AE259" s="4" t="s">
        <v>2828</v>
      </c>
      <c r="AF259" s="9" t="s">
        <v>2829</v>
      </c>
      <c r="AG259">
        <v>0</v>
      </c>
      <c r="AH259">
        <v>0</v>
      </c>
      <c r="AI259">
        <v>0</v>
      </c>
      <c r="AJ259">
        <v>1</v>
      </c>
      <c r="AK259" s="9" t="s">
        <v>2840</v>
      </c>
      <c r="AL259">
        <f t="shared" si="92"/>
        <v>0</v>
      </c>
      <c r="AM259">
        <f>IF(AND(INDIRECT(AN259)='Sample Select backend'!$C$2,INDIRECT(AO259)=1,INDIRECT(AP259)='Sample Select backend'!$F$2,INDIRECT(AQ259)=1,INDIRECT(AR259)='Sample Select backend'!$M$2),1,0)</f>
        <v>0</v>
      </c>
      <c r="AN259" t="str">
        <f>_xlfn.CONCAT('Sample Select backend'!$C$4,ROW(AN259))</f>
        <v>AE259</v>
      </c>
      <c r="AO259" s="9" t="str">
        <f>_xlfn.CONCAT('Sample Select backend'!$J$2,ROW(AO259))</f>
        <v>AJ259</v>
      </c>
      <c r="AP259" t="str">
        <f>_xlfn.CONCAT('Sample Select backend'!$F$4,ROW(AP259))</f>
        <v>AF259</v>
      </c>
      <c r="AQ259" t="str">
        <f>_xlfn.CONCAT('Sample Select backend'!$I$10,ROW(AQ259))</f>
        <v>R259</v>
      </c>
      <c r="AR259" t="str">
        <f>_xlfn.CONCAT('Sample Select backend'!$M$4,ROW(AR259))</f>
        <v>AK259</v>
      </c>
      <c r="AS259" t="str">
        <f t="shared" si="93"/>
        <v>Bahamas, The</v>
      </c>
      <c r="AT259" s="9">
        <f t="shared" si="94"/>
        <v>5</v>
      </c>
      <c r="AU259">
        <f t="shared" si="95"/>
        <v>0</v>
      </c>
      <c r="AV259" s="9">
        <v>0</v>
      </c>
    </row>
    <row r="260" spans="1:48" x14ac:dyDescent="0.35">
      <c r="A260" t="s">
        <v>19</v>
      </c>
      <c r="B260">
        <v>6</v>
      </c>
      <c r="C260">
        <v>29</v>
      </c>
      <c r="D260" t="s">
        <v>423</v>
      </c>
      <c r="E260">
        <v>-1</v>
      </c>
      <c r="F260">
        <v>1</v>
      </c>
      <c r="G260">
        <v>2</v>
      </c>
      <c r="H260">
        <v>-1</v>
      </c>
      <c r="I260">
        <v>1</v>
      </c>
      <c r="J260">
        <v>1</v>
      </c>
      <c r="K260">
        <v>1</v>
      </c>
      <c r="L260">
        <v>1</v>
      </c>
      <c r="M260">
        <v>1</v>
      </c>
      <c r="N260" t="s">
        <v>2618</v>
      </c>
      <c r="O260" t="s">
        <v>2804</v>
      </c>
      <c r="P260" t="s">
        <v>2808</v>
      </c>
      <c r="Q260" t="s">
        <v>2813</v>
      </c>
      <c r="R260">
        <v>0</v>
      </c>
      <c r="S260">
        <v>-5.44</v>
      </c>
      <c r="T260">
        <v>-12.64</v>
      </c>
      <c r="U260">
        <v>132.55000000000001</v>
      </c>
      <c r="V260">
        <f t="shared" ref="V260:AD266" si="96">IF(E260&gt;0,1,IF(E260&lt;0,0,-1))</f>
        <v>0</v>
      </c>
      <c r="W260">
        <f t="shared" si="96"/>
        <v>1</v>
      </c>
      <c r="X260">
        <f t="shared" si="96"/>
        <v>1</v>
      </c>
      <c r="Y260">
        <f t="shared" si="96"/>
        <v>0</v>
      </c>
      <c r="Z260">
        <f t="shared" si="96"/>
        <v>1</v>
      </c>
      <c r="AA260">
        <f t="shared" si="96"/>
        <v>1</v>
      </c>
      <c r="AB260">
        <f t="shared" si="96"/>
        <v>1</v>
      </c>
      <c r="AC260">
        <f t="shared" si="96"/>
        <v>1</v>
      </c>
      <c r="AD260">
        <f t="shared" si="96"/>
        <v>1</v>
      </c>
      <c r="AE260" s="4" t="s">
        <v>2828</v>
      </c>
      <c r="AF260" s="9" t="s">
        <v>2829</v>
      </c>
      <c r="AG260">
        <v>0</v>
      </c>
      <c r="AH260">
        <v>0</v>
      </c>
      <c r="AI260">
        <v>0</v>
      </c>
      <c r="AJ260">
        <v>1</v>
      </c>
      <c r="AK260" s="9" t="s">
        <v>2840</v>
      </c>
      <c r="AL260">
        <f t="shared" si="92"/>
        <v>0</v>
      </c>
      <c r="AM260">
        <f>IF(AND(INDIRECT(AN260)='Sample Select backend'!$C$2,INDIRECT(AO260)=1,INDIRECT(AP260)='Sample Select backend'!$F$2,INDIRECT(AQ260)=1,INDIRECT(AR260)='Sample Select backend'!$M$2),1,0)</f>
        <v>0</v>
      </c>
      <c r="AN260" t="str">
        <f>_xlfn.CONCAT('Sample Select backend'!$C$4,ROW(AN260))</f>
        <v>AE260</v>
      </c>
      <c r="AO260" s="9" t="str">
        <f>_xlfn.CONCAT('Sample Select backend'!$J$2,ROW(AO260))</f>
        <v>AJ260</v>
      </c>
      <c r="AP260" t="str">
        <f>_xlfn.CONCAT('Sample Select backend'!$F$4,ROW(AP260))</f>
        <v>AF260</v>
      </c>
      <c r="AQ260" t="str">
        <f>_xlfn.CONCAT('Sample Select backend'!$I$10,ROW(AQ260))</f>
        <v>R260</v>
      </c>
      <c r="AR260" t="str">
        <f>_xlfn.CONCAT('Sample Select backend'!$M$4,ROW(AR260))</f>
        <v>AK260</v>
      </c>
      <c r="AS260" t="str">
        <f t="shared" si="93"/>
        <v>Bahrain</v>
      </c>
      <c r="AT260" s="9">
        <f t="shared" si="94"/>
        <v>29</v>
      </c>
      <c r="AU260">
        <f t="shared" si="95"/>
        <v>1</v>
      </c>
      <c r="AV260" s="9">
        <v>1</v>
      </c>
    </row>
    <row r="261" spans="1:48" x14ac:dyDescent="0.35">
      <c r="A261" t="s">
        <v>19</v>
      </c>
      <c r="B261">
        <v>5</v>
      </c>
      <c r="C261" t="s">
        <v>204</v>
      </c>
      <c r="D261" t="s">
        <v>424</v>
      </c>
      <c r="E261">
        <v>1</v>
      </c>
      <c r="F261">
        <v>-2</v>
      </c>
      <c r="G261">
        <v>-2</v>
      </c>
      <c r="H261">
        <v>-1</v>
      </c>
      <c r="I261">
        <v>-2</v>
      </c>
      <c r="J261">
        <v>1</v>
      </c>
      <c r="K261">
        <v>1</v>
      </c>
      <c r="L261">
        <v>1</v>
      </c>
      <c r="M261">
        <v>1</v>
      </c>
      <c r="N261" t="s">
        <v>2618</v>
      </c>
      <c r="O261" t="s">
        <v>2804</v>
      </c>
      <c r="P261" t="s">
        <v>2808</v>
      </c>
      <c r="Q261" t="s">
        <v>2813</v>
      </c>
      <c r="R261">
        <v>0</v>
      </c>
      <c r="S261">
        <v>-5.44</v>
      </c>
      <c r="T261">
        <v>-12.64</v>
      </c>
      <c r="U261">
        <v>132.55000000000001</v>
      </c>
      <c r="V261">
        <f t="shared" si="96"/>
        <v>1</v>
      </c>
      <c r="W261">
        <f t="shared" si="96"/>
        <v>0</v>
      </c>
      <c r="X261">
        <f t="shared" si="96"/>
        <v>0</v>
      </c>
      <c r="Y261">
        <f t="shared" si="96"/>
        <v>0</v>
      </c>
      <c r="Z261">
        <f t="shared" si="96"/>
        <v>0</v>
      </c>
      <c r="AA261">
        <f t="shared" si="96"/>
        <v>1</v>
      </c>
      <c r="AB261">
        <f t="shared" si="96"/>
        <v>1</v>
      </c>
      <c r="AC261">
        <f t="shared" si="96"/>
        <v>1</v>
      </c>
      <c r="AD261">
        <f t="shared" si="96"/>
        <v>1</v>
      </c>
      <c r="AE261" s="4" t="s">
        <v>2828</v>
      </c>
      <c r="AF261" s="9" t="s">
        <v>2829</v>
      </c>
      <c r="AG261">
        <v>0</v>
      </c>
      <c r="AH261">
        <v>0</v>
      </c>
      <c r="AI261">
        <v>0</v>
      </c>
      <c r="AJ261">
        <v>1</v>
      </c>
      <c r="AK261" s="9" t="s">
        <v>2840</v>
      </c>
      <c r="AL261">
        <f t="shared" si="92"/>
        <v>0</v>
      </c>
      <c r="AM261">
        <f>IF(AND(INDIRECT(AN261)='Sample Select backend'!$C$2,INDIRECT(AO261)=1,INDIRECT(AP261)='Sample Select backend'!$F$2,INDIRECT(AQ261)=1,INDIRECT(AR261)='Sample Select backend'!$M$2),1,0)</f>
        <v>0</v>
      </c>
      <c r="AN261" t="str">
        <f>_xlfn.CONCAT('Sample Select backend'!$C$4,ROW(AN261))</f>
        <v>AE261</v>
      </c>
      <c r="AO261" s="9" t="str">
        <f>_xlfn.CONCAT('Sample Select backend'!$J$2,ROW(AO261))</f>
        <v>AJ261</v>
      </c>
      <c r="AP261" t="str">
        <f>_xlfn.CONCAT('Sample Select backend'!$F$4,ROW(AP261))</f>
        <v>AF261</v>
      </c>
      <c r="AQ261" t="str">
        <f>_xlfn.CONCAT('Sample Select backend'!$I$10,ROW(AQ261))</f>
        <v>R261</v>
      </c>
      <c r="AR261" t="str">
        <f>_xlfn.CONCAT('Sample Select backend'!$M$4,ROW(AR261))</f>
        <v>AK261</v>
      </c>
      <c r="AS261" t="str">
        <f t="shared" si="93"/>
        <v>Bahrain</v>
      </c>
      <c r="AT261" s="9" t="str">
        <f t="shared" si="94"/>
        <v>General</v>
      </c>
      <c r="AU261">
        <f t="shared" si="95"/>
        <v>0</v>
      </c>
      <c r="AV261" s="9">
        <v>1</v>
      </c>
    </row>
    <row r="262" spans="1:48" x14ac:dyDescent="0.35">
      <c r="A262" t="s">
        <v>19</v>
      </c>
      <c r="B262">
        <v>1</v>
      </c>
      <c r="C262" t="s">
        <v>201</v>
      </c>
      <c r="D262" t="s">
        <v>422</v>
      </c>
      <c r="E262">
        <v>2</v>
      </c>
      <c r="F262">
        <v>2</v>
      </c>
      <c r="G262">
        <v>-2</v>
      </c>
      <c r="H262">
        <v>-1</v>
      </c>
      <c r="I262">
        <v>-2</v>
      </c>
      <c r="J262">
        <v>-2</v>
      </c>
      <c r="K262">
        <v>-2</v>
      </c>
      <c r="L262">
        <v>-2</v>
      </c>
      <c r="M262">
        <v>1</v>
      </c>
      <c r="N262" t="s">
        <v>2618</v>
      </c>
      <c r="O262" t="s">
        <v>2804</v>
      </c>
      <c r="P262" t="s">
        <v>2808</v>
      </c>
      <c r="Q262" t="s">
        <v>2813</v>
      </c>
      <c r="R262">
        <v>0</v>
      </c>
      <c r="S262">
        <v>-5.44</v>
      </c>
      <c r="T262">
        <v>-12.64</v>
      </c>
      <c r="U262">
        <v>132.55000000000001</v>
      </c>
      <c r="V262">
        <f t="shared" si="96"/>
        <v>1</v>
      </c>
      <c r="W262">
        <f t="shared" si="96"/>
        <v>1</v>
      </c>
      <c r="X262">
        <f t="shared" si="96"/>
        <v>0</v>
      </c>
      <c r="Y262">
        <f t="shared" si="96"/>
        <v>0</v>
      </c>
      <c r="Z262">
        <f t="shared" si="96"/>
        <v>0</v>
      </c>
      <c r="AA262">
        <f t="shared" si="96"/>
        <v>0</v>
      </c>
      <c r="AB262">
        <f t="shared" si="96"/>
        <v>0</v>
      </c>
      <c r="AC262">
        <f t="shared" si="96"/>
        <v>0</v>
      </c>
      <c r="AD262">
        <f t="shared" si="96"/>
        <v>1</v>
      </c>
      <c r="AE262" s="4" t="s">
        <v>2828</v>
      </c>
      <c r="AF262" s="9" t="s">
        <v>2829</v>
      </c>
      <c r="AG262">
        <v>0</v>
      </c>
      <c r="AH262">
        <v>0</v>
      </c>
      <c r="AI262">
        <v>0</v>
      </c>
      <c r="AJ262">
        <v>1</v>
      </c>
      <c r="AK262" s="9" t="s">
        <v>2840</v>
      </c>
      <c r="AL262">
        <f t="shared" si="92"/>
        <v>0</v>
      </c>
      <c r="AM262">
        <f>IF(AND(INDIRECT(AN262)='Sample Select backend'!$C$2,INDIRECT(AO262)=1,INDIRECT(AP262)='Sample Select backend'!$F$2,INDIRECT(AQ262)=1,INDIRECT(AR262)='Sample Select backend'!$M$2),1,0)</f>
        <v>0</v>
      </c>
      <c r="AN262" t="str">
        <f>_xlfn.CONCAT('Sample Select backend'!$C$4,ROW(AN262))</f>
        <v>AE262</v>
      </c>
      <c r="AO262" s="9" t="str">
        <f>_xlfn.CONCAT('Sample Select backend'!$J$2,ROW(AO262))</f>
        <v>AJ262</v>
      </c>
      <c r="AP262" t="str">
        <f>_xlfn.CONCAT('Sample Select backend'!$F$4,ROW(AP262))</f>
        <v>AF262</v>
      </c>
      <c r="AQ262" t="str">
        <f>_xlfn.CONCAT('Sample Select backend'!$I$10,ROW(AQ262))</f>
        <v>R262</v>
      </c>
      <c r="AR262" t="str">
        <f>_xlfn.CONCAT('Sample Select backend'!$M$4,ROW(AR262))</f>
        <v>AK262</v>
      </c>
      <c r="AS262" t="str">
        <f t="shared" si="93"/>
        <v>Bahrain</v>
      </c>
      <c r="AT262" s="9" t="str">
        <f t="shared" si="94"/>
        <v>Other</v>
      </c>
      <c r="AU262">
        <f t="shared" si="95"/>
        <v>0</v>
      </c>
      <c r="AV262" s="9">
        <v>1</v>
      </c>
    </row>
    <row r="263" spans="1:48" x14ac:dyDescent="0.35">
      <c r="A263" t="s">
        <v>19</v>
      </c>
      <c r="B263">
        <v>6</v>
      </c>
      <c r="C263">
        <v>27</v>
      </c>
      <c r="D263" t="s">
        <v>421</v>
      </c>
      <c r="E263">
        <v>1</v>
      </c>
      <c r="F263">
        <v>1</v>
      </c>
      <c r="G263">
        <v>1</v>
      </c>
      <c r="H263">
        <v>-1</v>
      </c>
      <c r="I263">
        <v>1</v>
      </c>
      <c r="J263">
        <v>2</v>
      </c>
      <c r="K263">
        <v>1</v>
      </c>
      <c r="L263">
        <v>1</v>
      </c>
      <c r="M263">
        <v>1</v>
      </c>
      <c r="N263" t="s">
        <v>2618</v>
      </c>
      <c r="O263" t="s">
        <v>2804</v>
      </c>
      <c r="P263" t="s">
        <v>2808</v>
      </c>
      <c r="Q263" t="s">
        <v>2813</v>
      </c>
      <c r="R263">
        <v>0</v>
      </c>
      <c r="S263">
        <v>-5.44</v>
      </c>
      <c r="T263">
        <v>-12.64</v>
      </c>
      <c r="U263">
        <v>132.55000000000001</v>
      </c>
      <c r="V263">
        <f t="shared" si="96"/>
        <v>1</v>
      </c>
      <c r="W263">
        <f t="shared" si="96"/>
        <v>1</v>
      </c>
      <c r="X263">
        <f t="shared" si="96"/>
        <v>1</v>
      </c>
      <c r="Y263">
        <f t="shared" si="96"/>
        <v>0</v>
      </c>
      <c r="Z263">
        <f t="shared" si="96"/>
        <v>1</v>
      </c>
      <c r="AA263">
        <f t="shared" si="96"/>
        <v>1</v>
      </c>
      <c r="AB263">
        <f t="shared" si="96"/>
        <v>1</v>
      </c>
      <c r="AC263">
        <f t="shared" si="96"/>
        <v>1</v>
      </c>
      <c r="AD263">
        <f t="shared" si="96"/>
        <v>1</v>
      </c>
      <c r="AE263" s="4" t="s">
        <v>2828</v>
      </c>
      <c r="AF263" s="9" t="s">
        <v>2829</v>
      </c>
      <c r="AG263">
        <v>0</v>
      </c>
      <c r="AH263">
        <v>0</v>
      </c>
      <c r="AI263">
        <v>0</v>
      </c>
      <c r="AJ263">
        <v>1</v>
      </c>
      <c r="AK263" s="9" t="s">
        <v>2840</v>
      </c>
      <c r="AL263">
        <f t="shared" si="92"/>
        <v>0</v>
      </c>
      <c r="AM263">
        <f>IF(AND(INDIRECT(AN263)='Sample Select backend'!$C$2,INDIRECT(AO263)=1,INDIRECT(AP263)='Sample Select backend'!$F$2,INDIRECT(AQ263)=1,INDIRECT(AR263)='Sample Select backend'!$M$2),1,0)</f>
        <v>0</v>
      </c>
      <c r="AN263" t="str">
        <f>_xlfn.CONCAT('Sample Select backend'!$C$4,ROW(AN263))</f>
        <v>AE263</v>
      </c>
      <c r="AO263" s="9" t="str">
        <f>_xlfn.CONCAT('Sample Select backend'!$J$2,ROW(AO263))</f>
        <v>AJ263</v>
      </c>
      <c r="AP263" t="str">
        <f>_xlfn.CONCAT('Sample Select backend'!$F$4,ROW(AP263))</f>
        <v>AF263</v>
      </c>
      <c r="AQ263" t="str">
        <f>_xlfn.CONCAT('Sample Select backend'!$I$10,ROW(AQ263))</f>
        <v>R263</v>
      </c>
      <c r="AR263" t="str">
        <f>_xlfn.CONCAT('Sample Select backend'!$M$4,ROW(AR263))</f>
        <v>AK263</v>
      </c>
      <c r="AS263" t="str">
        <f t="shared" si="93"/>
        <v>Bahrain</v>
      </c>
      <c r="AT263" s="9">
        <f t="shared" si="94"/>
        <v>27</v>
      </c>
      <c r="AU263">
        <f t="shared" si="95"/>
        <v>0</v>
      </c>
      <c r="AV263" s="9">
        <v>1</v>
      </c>
    </row>
    <row r="264" spans="1:48" x14ac:dyDescent="0.35">
      <c r="A264" t="s">
        <v>19</v>
      </c>
      <c r="B264">
        <v>1</v>
      </c>
      <c r="C264" t="s">
        <v>201</v>
      </c>
      <c r="D264" t="s">
        <v>425</v>
      </c>
      <c r="E264">
        <v>-2</v>
      </c>
      <c r="F264">
        <v>2</v>
      </c>
      <c r="G264">
        <v>-2</v>
      </c>
      <c r="H264">
        <v>-1</v>
      </c>
      <c r="I264">
        <v>-2</v>
      </c>
      <c r="J264">
        <v>-2</v>
      </c>
      <c r="K264">
        <v>-2</v>
      </c>
      <c r="L264">
        <v>-2</v>
      </c>
      <c r="M264">
        <v>1</v>
      </c>
      <c r="N264" t="s">
        <v>2618</v>
      </c>
      <c r="O264" t="s">
        <v>2804</v>
      </c>
      <c r="P264" t="s">
        <v>2808</v>
      </c>
      <c r="Q264" t="s">
        <v>2813</v>
      </c>
      <c r="R264">
        <v>0</v>
      </c>
      <c r="S264">
        <v>-5.44</v>
      </c>
      <c r="T264">
        <v>-12.64</v>
      </c>
      <c r="U264">
        <v>132.55000000000001</v>
      </c>
      <c r="V264">
        <f t="shared" si="96"/>
        <v>0</v>
      </c>
      <c r="W264">
        <f t="shared" si="96"/>
        <v>1</v>
      </c>
      <c r="X264">
        <f t="shared" si="96"/>
        <v>0</v>
      </c>
      <c r="Y264">
        <f t="shared" si="96"/>
        <v>0</v>
      </c>
      <c r="Z264">
        <f t="shared" si="96"/>
        <v>0</v>
      </c>
      <c r="AA264">
        <f t="shared" si="96"/>
        <v>0</v>
      </c>
      <c r="AB264">
        <f t="shared" si="96"/>
        <v>0</v>
      </c>
      <c r="AC264">
        <f t="shared" si="96"/>
        <v>0</v>
      </c>
      <c r="AD264">
        <f t="shared" si="96"/>
        <v>1</v>
      </c>
      <c r="AE264" s="4" t="s">
        <v>2828</v>
      </c>
      <c r="AF264" s="9" t="s">
        <v>2829</v>
      </c>
      <c r="AG264">
        <v>0</v>
      </c>
      <c r="AH264">
        <v>0</v>
      </c>
      <c r="AI264">
        <v>0</v>
      </c>
      <c r="AJ264">
        <v>1</v>
      </c>
      <c r="AK264" s="9" t="s">
        <v>2840</v>
      </c>
      <c r="AL264">
        <f t="shared" si="92"/>
        <v>0</v>
      </c>
      <c r="AM264">
        <f>IF(AND(INDIRECT(AN264)='Sample Select backend'!$C$2,INDIRECT(AO264)=1,INDIRECT(AP264)='Sample Select backend'!$F$2,INDIRECT(AQ264)=1,INDIRECT(AR264)='Sample Select backend'!$M$2),1,0)</f>
        <v>0</v>
      </c>
      <c r="AN264" t="str">
        <f>_xlfn.CONCAT('Sample Select backend'!$C$4,ROW(AN264))</f>
        <v>AE264</v>
      </c>
      <c r="AO264" s="9" t="str">
        <f>_xlfn.CONCAT('Sample Select backend'!$J$2,ROW(AO264))</f>
        <v>AJ264</v>
      </c>
      <c r="AP264" t="str">
        <f>_xlfn.CONCAT('Sample Select backend'!$F$4,ROW(AP264))</f>
        <v>AF264</v>
      </c>
      <c r="AQ264" t="str">
        <f>_xlfn.CONCAT('Sample Select backend'!$I$10,ROW(AQ264))</f>
        <v>R264</v>
      </c>
      <c r="AR264" t="str">
        <f>_xlfn.CONCAT('Sample Select backend'!$M$4,ROW(AR264))</f>
        <v>AK264</v>
      </c>
      <c r="AS264" t="str">
        <f t="shared" si="93"/>
        <v>Bahrain</v>
      </c>
      <c r="AT264" s="9" t="str">
        <f t="shared" si="94"/>
        <v>Other</v>
      </c>
      <c r="AU264">
        <f t="shared" si="95"/>
        <v>0</v>
      </c>
      <c r="AV264" s="9">
        <v>1</v>
      </c>
    </row>
    <row r="265" spans="1:48" x14ac:dyDescent="0.35">
      <c r="A265" t="s">
        <v>19</v>
      </c>
      <c r="B265">
        <v>9</v>
      </c>
      <c r="C265">
        <v>34</v>
      </c>
      <c r="D265" t="s">
        <v>420</v>
      </c>
      <c r="E265">
        <v>-1</v>
      </c>
      <c r="F265">
        <v>1</v>
      </c>
      <c r="G265">
        <v>2</v>
      </c>
      <c r="H265">
        <v>-1</v>
      </c>
      <c r="I265">
        <v>1</v>
      </c>
      <c r="J265">
        <v>2</v>
      </c>
      <c r="K265">
        <v>1</v>
      </c>
      <c r="L265">
        <v>2</v>
      </c>
      <c r="M265">
        <v>1</v>
      </c>
      <c r="N265" t="s">
        <v>2618</v>
      </c>
      <c r="O265" t="s">
        <v>2804</v>
      </c>
      <c r="P265" t="s">
        <v>2808</v>
      </c>
      <c r="Q265" t="s">
        <v>2813</v>
      </c>
      <c r="R265">
        <v>0</v>
      </c>
      <c r="S265">
        <v>-5.44</v>
      </c>
      <c r="T265">
        <v>-12.64</v>
      </c>
      <c r="U265">
        <v>132.55000000000001</v>
      </c>
      <c r="V265">
        <f t="shared" si="96"/>
        <v>0</v>
      </c>
      <c r="W265">
        <f t="shared" si="96"/>
        <v>1</v>
      </c>
      <c r="X265">
        <f t="shared" si="96"/>
        <v>1</v>
      </c>
      <c r="Y265">
        <f t="shared" si="96"/>
        <v>0</v>
      </c>
      <c r="Z265">
        <f t="shared" si="96"/>
        <v>1</v>
      </c>
      <c r="AA265">
        <f t="shared" si="96"/>
        <v>1</v>
      </c>
      <c r="AB265">
        <f t="shared" si="96"/>
        <v>1</v>
      </c>
      <c r="AC265">
        <f t="shared" si="96"/>
        <v>1</v>
      </c>
      <c r="AD265">
        <f t="shared" si="96"/>
        <v>1</v>
      </c>
      <c r="AE265" s="4" t="s">
        <v>2828</v>
      </c>
      <c r="AF265" s="9" t="s">
        <v>2829</v>
      </c>
      <c r="AG265">
        <v>0</v>
      </c>
      <c r="AH265">
        <v>0</v>
      </c>
      <c r="AI265">
        <v>0</v>
      </c>
      <c r="AJ265">
        <v>1</v>
      </c>
      <c r="AK265" s="9" t="s">
        <v>2840</v>
      </c>
      <c r="AL265">
        <f t="shared" si="92"/>
        <v>0</v>
      </c>
      <c r="AM265">
        <f>IF(AND(INDIRECT(AN265)='Sample Select backend'!$C$2,INDIRECT(AO265)=1,INDIRECT(AP265)='Sample Select backend'!$F$2,INDIRECT(AQ265)=1,INDIRECT(AR265)='Sample Select backend'!$M$2),1,0)</f>
        <v>0</v>
      </c>
      <c r="AN265" t="str">
        <f>_xlfn.CONCAT('Sample Select backend'!$C$4,ROW(AN265))</f>
        <v>AE265</v>
      </c>
      <c r="AO265" s="9" t="str">
        <f>_xlfn.CONCAT('Sample Select backend'!$J$2,ROW(AO265))</f>
        <v>AJ265</v>
      </c>
      <c r="AP265" t="str">
        <f>_xlfn.CONCAT('Sample Select backend'!$F$4,ROW(AP265))</f>
        <v>AF265</v>
      </c>
      <c r="AQ265" t="str">
        <f>_xlfn.CONCAT('Sample Select backend'!$I$10,ROW(AQ265))</f>
        <v>R265</v>
      </c>
      <c r="AR265" t="str">
        <f>_xlfn.CONCAT('Sample Select backend'!$M$4,ROW(AR265))</f>
        <v>AK265</v>
      </c>
      <c r="AS265" t="str">
        <f t="shared" si="93"/>
        <v>Bahrain</v>
      </c>
      <c r="AT265" s="9">
        <f t="shared" si="94"/>
        <v>34</v>
      </c>
      <c r="AU265">
        <f t="shared" si="95"/>
        <v>0</v>
      </c>
      <c r="AV265" s="9">
        <v>1</v>
      </c>
    </row>
    <row r="266" spans="1:48" x14ac:dyDescent="0.35">
      <c r="A266" t="s">
        <v>19</v>
      </c>
      <c r="B266">
        <v>6</v>
      </c>
      <c r="C266">
        <v>28</v>
      </c>
      <c r="D266" t="s">
        <v>426</v>
      </c>
      <c r="E266">
        <v>-1</v>
      </c>
      <c r="F266">
        <v>1</v>
      </c>
      <c r="G266">
        <v>1</v>
      </c>
      <c r="H266">
        <v>-1</v>
      </c>
      <c r="I266">
        <v>1</v>
      </c>
      <c r="J266">
        <v>1</v>
      </c>
      <c r="K266">
        <v>1</v>
      </c>
      <c r="L266">
        <v>1</v>
      </c>
      <c r="M266">
        <v>1</v>
      </c>
      <c r="N266" t="s">
        <v>2618</v>
      </c>
      <c r="O266" t="s">
        <v>2804</v>
      </c>
      <c r="P266" t="s">
        <v>2808</v>
      </c>
      <c r="Q266" t="s">
        <v>2813</v>
      </c>
      <c r="R266">
        <v>0</v>
      </c>
      <c r="S266">
        <v>-5.44</v>
      </c>
      <c r="T266">
        <v>-12.64</v>
      </c>
      <c r="U266">
        <v>132.55000000000001</v>
      </c>
      <c r="V266">
        <f t="shared" si="96"/>
        <v>0</v>
      </c>
      <c r="W266">
        <f t="shared" si="96"/>
        <v>1</v>
      </c>
      <c r="X266">
        <f t="shared" si="96"/>
        <v>1</v>
      </c>
      <c r="Y266">
        <f t="shared" si="96"/>
        <v>0</v>
      </c>
      <c r="Z266">
        <f t="shared" si="96"/>
        <v>1</v>
      </c>
      <c r="AA266">
        <f t="shared" si="96"/>
        <v>1</v>
      </c>
      <c r="AB266">
        <f t="shared" si="96"/>
        <v>1</v>
      </c>
      <c r="AC266">
        <f t="shared" si="96"/>
        <v>1</v>
      </c>
      <c r="AD266">
        <f t="shared" si="96"/>
        <v>1</v>
      </c>
      <c r="AE266" s="4" t="s">
        <v>2828</v>
      </c>
      <c r="AF266" s="9" t="s">
        <v>2829</v>
      </c>
      <c r="AG266">
        <v>0</v>
      </c>
      <c r="AH266">
        <v>0</v>
      </c>
      <c r="AI266">
        <v>0</v>
      </c>
      <c r="AJ266">
        <v>1</v>
      </c>
      <c r="AK266" s="9" t="s">
        <v>2840</v>
      </c>
      <c r="AL266">
        <f t="shared" si="92"/>
        <v>0</v>
      </c>
      <c r="AM266">
        <f>IF(AND(INDIRECT(AN266)='Sample Select backend'!$C$2,INDIRECT(AO266)=1,INDIRECT(AP266)='Sample Select backend'!$F$2,INDIRECT(AQ266)=1,INDIRECT(AR266)='Sample Select backend'!$M$2),1,0)</f>
        <v>0</v>
      </c>
      <c r="AN266" t="str">
        <f>_xlfn.CONCAT('Sample Select backend'!$C$4,ROW(AN266))</f>
        <v>AE266</v>
      </c>
      <c r="AO266" s="9" t="str">
        <f>_xlfn.CONCAT('Sample Select backend'!$J$2,ROW(AO266))</f>
        <v>AJ266</v>
      </c>
      <c r="AP266" t="str">
        <f>_xlfn.CONCAT('Sample Select backend'!$F$4,ROW(AP266))</f>
        <v>AF266</v>
      </c>
      <c r="AQ266" t="str">
        <f>_xlfn.CONCAT('Sample Select backend'!$I$10,ROW(AQ266))</f>
        <v>R266</v>
      </c>
      <c r="AR266" t="str">
        <f>_xlfn.CONCAT('Sample Select backend'!$M$4,ROW(AR266))</f>
        <v>AK266</v>
      </c>
      <c r="AS266" t="str">
        <f t="shared" si="93"/>
        <v>Bahrain</v>
      </c>
      <c r="AT266" s="9">
        <f t="shared" si="94"/>
        <v>28</v>
      </c>
      <c r="AU266">
        <f t="shared" si="95"/>
        <v>0</v>
      </c>
      <c r="AV266" s="9">
        <v>1</v>
      </c>
    </row>
    <row r="267" spans="1:48" x14ac:dyDescent="0.35">
      <c r="A267" s="24" t="s">
        <v>19</v>
      </c>
      <c r="B267" s="24">
        <v>1</v>
      </c>
      <c r="C267" s="24" t="s">
        <v>201</v>
      </c>
      <c r="D267" s="24" t="s">
        <v>3153</v>
      </c>
      <c r="E267" s="24"/>
      <c r="O267" t="s">
        <v>2804</v>
      </c>
      <c r="P267" t="s">
        <v>2808</v>
      </c>
      <c r="Q267" t="s">
        <v>2813</v>
      </c>
      <c r="R267">
        <v>0</v>
      </c>
      <c r="S267">
        <v>-5.44</v>
      </c>
      <c r="T267">
        <v>-12.64</v>
      </c>
      <c r="U267">
        <v>132.55000000000001</v>
      </c>
      <c r="V267">
        <v>-1</v>
      </c>
      <c r="W267">
        <v>-1</v>
      </c>
      <c r="X267">
        <v>-1</v>
      </c>
      <c r="Y267">
        <v>-1</v>
      </c>
      <c r="Z267">
        <v>-1</v>
      </c>
      <c r="AA267">
        <v>-1</v>
      </c>
      <c r="AB267">
        <v>-1</v>
      </c>
      <c r="AC267">
        <v>-1</v>
      </c>
      <c r="AD267">
        <v>-1</v>
      </c>
      <c r="AE267" s="4" t="s">
        <v>2828</v>
      </c>
      <c r="AF267" s="9" t="s">
        <v>2829</v>
      </c>
      <c r="AG267">
        <v>0</v>
      </c>
      <c r="AH267">
        <v>0</v>
      </c>
      <c r="AI267">
        <v>0</v>
      </c>
      <c r="AJ267">
        <v>1</v>
      </c>
      <c r="AK267" s="9" t="s">
        <v>2840</v>
      </c>
      <c r="AL267">
        <f t="shared" si="92"/>
        <v>0</v>
      </c>
      <c r="AM267">
        <f>IF(AND(INDIRECT(AN267)='Sample Select backend'!$C$2,INDIRECT(AO267)=1,INDIRECT(AP267)='Sample Select backend'!$F$2,INDIRECT(AQ267)=1,INDIRECT(AR267)='Sample Select backend'!$M$2),1,0)</f>
        <v>0</v>
      </c>
      <c r="AN267" t="str">
        <f>_xlfn.CONCAT('Sample Select backend'!$C$4,ROW(AN267))</f>
        <v>AE267</v>
      </c>
      <c r="AO267" s="9" t="str">
        <f>_xlfn.CONCAT('Sample Select backend'!$J$2,ROW(AO267))</f>
        <v>AJ267</v>
      </c>
      <c r="AP267" t="str">
        <f>_xlfn.CONCAT('Sample Select backend'!$F$4,ROW(AP267))</f>
        <v>AF267</v>
      </c>
      <c r="AQ267" t="str">
        <f>_xlfn.CONCAT('Sample Select backend'!$I$10,ROW(AQ267))</f>
        <v>R267</v>
      </c>
      <c r="AR267" t="str">
        <f>_xlfn.CONCAT('Sample Select backend'!$M$4,ROW(AR267))</f>
        <v>AK267</v>
      </c>
      <c r="AS267" t="str">
        <f t="shared" si="93"/>
        <v>Bahrain</v>
      </c>
      <c r="AT267" s="9" t="str">
        <f t="shared" si="94"/>
        <v>Other</v>
      </c>
      <c r="AU267">
        <f t="shared" si="95"/>
        <v>0</v>
      </c>
      <c r="AV267" s="9">
        <v>0</v>
      </c>
    </row>
    <row r="268" spans="1:48" x14ac:dyDescent="0.35">
      <c r="A268" s="24" t="s">
        <v>19</v>
      </c>
      <c r="B268" s="24">
        <v>6</v>
      </c>
      <c r="C268" s="24">
        <v>25</v>
      </c>
      <c r="D268" s="24" t="s">
        <v>3154</v>
      </c>
      <c r="E268" s="24"/>
      <c r="O268" t="s">
        <v>2804</v>
      </c>
      <c r="P268" t="s">
        <v>2808</v>
      </c>
      <c r="Q268" t="s">
        <v>2813</v>
      </c>
      <c r="R268">
        <v>0</v>
      </c>
      <c r="S268">
        <v>-5.44</v>
      </c>
      <c r="T268">
        <v>-12.64</v>
      </c>
      <c r="U268">
        <v>132.55000000000001</v>
      </c>
      <c r="V268">
        <v>-1</v>
      </c>
      <c r="W268">
        <v>-1</v>
      </c>
      <c r="X268">
        <v>-1</v>
      </c>
      <c r="Y268">
        <v>-1</v>
      </c>
      <c r="Z268">
        <v>-1</v>
      </c>
      <c r="AA268">
        <v>-1</v>
      </c>
      <c r="AB268">
        <v>-1</v>
      </c>
      <c r="AC268">
        <v>-1</v>
      </c>
      <c r="AD268">
        <v>-1</v>
      </c>
      <c r="AE268" s="4" t="s">
        <v>2828</v>
      </c>
      <c r="AF268" s="9" t="s">
        <v>2829</v>
      </c>
      <c r="AG268">
        <v>0</v>
      </c>
      <c r="AH268">
        <v>0</v>
      </c>
      <c r="AI268">
        <v>0</v>
      </c>
      <c r="AJ268">
        <v>1</v>
      </c>
      <c r="AK268" s="9" t="s">
        <v>2840</v>
      </c>
      <c r="AL268">
        <f t="shared" si="92"/>
        <v>0</v>
      </c>
      <c r="AM268">
        <f>IF(AND(INDIRECT(AN268)='Sample Select backend'!$C$2,INDIRECT(AO268)=1,INDIRECT(AP268)='Sample Select backend'!$F$2,INDIRECT(AQ268)=1,INDIRECT(AR268)='Sample Select backend'!$M$2),1,0)</f>
        <v>0</v>
      </c>
      <c r="AN268" t="str">
        <f>_xlfn.CONCAT('Sample Select backend'!$C$4,ROW(AN268))</f>
        <v>AE268</v>
      </c>
      <c r="AO268" s="9" t="str">
        <f>_xlfn.CONCAT('Sample Select backend'!$J$2,ROW(AO268))</f>
        <v>AJ268</v>
      </c>
      <c r="AP268" t="str">
        <f>_xlfn.CONCAT('Sample Select backend'!$F$4,ROW(AP268))</f>
        <v>AF268</v>
      </c>
      <c r="AQ268" t="str">
        <f>_xlfn.CONCAT('Sample Select backend'!$I$10,ROW(AQ268))</f>
        <v>R268</v>
      </c>
      <c r="AR268" t="str">
        <f>_xlfn.CONCAT('Sample Select backend'!$M$4,ROW(AR268))</f>
        <v>AK268</v>
      </c>
      <c r="AS268" t="str">
        <f t="shared" si="93"/>
        <v>Bahrain</v>
      </c>
      <c r="AT268" s="9">
        <f t="shared" si="94"/>
        <v>25</v>
      </c>
      <c r="AU268">
        <f t="shared" si="95"/>
        <v>0</v>
      </c>
      <c r="AV268" s="9">
        <v>0</v>
      </c>
    </row>
    <row r="269" spans="1:48" x14ac:dyDescent="0.35">
      <c r="A269" s="24" t="s">
        <v>19</v>
      </c>
      <c r="B269" s="24">
        <v>7</v>
      </c>
      <c r="C269" s="24">
        <v>30</v>
      </c>
      <c r="D269" s="24" t="s">
        <v>3155</v>
      </c>
      <c r="E269" s="24"/>
      <c r="O269" t="s">
        <v>2804</v>
      </c>
      <c r="P269" t="s">
        <v>2808</v>
      </c>
      <c r="Q269" t="s">
        <v>2813</v>
      </c>
      <c r="R269">
        <v>0</v>
      </c>
      <c r="S269">
        <v>-5.44</v>
      </c>
      <c r="T269">
        <v>-12.64</v>
      </c>
      <c r="U269">
        <v>132.55000000000001</v>
      </c>
      <c r="V269">
        <v>-1</v>
      </c>
      <c r="W269">
        <v>-1</v>
      </c>
      <c r="X269">
        <v>-1</v>
      </c>
      <c r="Y269">
        <v>-1</v>
      </c>
      <c r="Z269">
        <v>-1</v>
      </c>
      <c r="AA269">
        <v>-1</v>
      </c>
      <c r="AB269">
        <v>-1</v>
      </c>
      <c r="AC269">
        <v>-1</v>
      </c>
      <c r="AD269">
        <v>-1</v>
      </c>
      <c r="AE269" s="4" t="s">
        <v>2828</v>
      </c>
      <c r="AF269" s="9" t="s">
        <v>2829</v>
      </c>
      <c r="AG269">
        <v>0</v>
      </c>
      <c r="AH269">
        <v>0</v>
      </c>
      <c r="AI269">
        <v>0</v>
      </c>
      <c r="AJ269">
        <v>1</v>
      </c>
      <c r="AK269" s="9" t="s">
        <v>2840</v>
      </c>
      <c r="AL269">
        <f t="shared" si="92"/>
        <v>0</v>
      </c>
      <c r="AM269">
        <f>IF(AND(INDIRECT(AN269)='Sample Select backend'!$C$2,INDIRECT(AO269)=1,INDIRECT(AP269)='Sample Select backend'!$F$2,INDIRECT(AQ269)=1,INDIRECT(AR269)='Sample Select backend'!$M$2),1,0)</f>
        <v>0</v>
      </c>
      <c r="AN269" t="str">
        <f>_xlfn.CONCAT('Sample Select backend'!$C$4,ROW(AN269))</f>
        <v>AE269</v>
      </c>
      <c r="AO269" s="9" t="str">
        <f>_xlfn.CONCAT('Sample Select backend'!$J$2,ROW(AO269))</f>
        <v>AJ269</v>
      </c>
      <c r="AP269" t="str">
        <f>_xlfn.CONCAT('Sample Select backend'!$F$4,ROW(AP269))</f>
        <v>AF269</v>
      </c>
      <c r="AQ269" t="str">
        <f>_xlfn.CONCAT('Sample Select backend'!$I$10,ROW(AQ269))</f>
        <v>R269</v>
      </c>
      <c r="AR269" t="str">
        <f>_xlfn.CONCAT('Sample Select backend'!$M$4,ROW(AR269))</f>
        <v>AK269</v>
      </c>
      <c r="AS269" t="str">
        <f t="shared" si="93"/>
        <v>Bahrain</v>
      </c>
      <c r="AT269" s="9">
        <f t="shared" si="94"/>
        <v>30</v>
      </c>
      <c r="AU269">
        <f t="shared" si="95"/>
        <v>0</v>
      </c>
      <c r="AV269" s="9">
        <v>0</v>
      </c>
    </row>
    <row r="270" spans="1:48" x14ac:dyDescent="0.35">
      <c r="A270" s="24" t="s">
        <v>19</v>
      </c>
      <c r="B270" s="24">
        <v>1</v>
      </c>
      <c r="C270" s="24" t="s">
        <v>201</v>
      </c>
      <c r="D270" s="24" t="s">
        <v>3156</v>
      </c>
      <c r="E270" s="24"/>
      <c r="O270" t="s">
        <v>2804</v>
      </c>
      <c r="P270" t="s">
        <v>2808</v>
      </c>
      <c r="Q270" t="s">
        <v>2813</v>
      </c>
      <c r="R270">
        <v>0</v>
      </c>
      <c r="S270">
        <v>-5.44</v>
      </c>
      <c r="T270">
        <v>-12.64</v>
      </c>
      <c r="U270">
        <v>132.55000000000001</v>
      </c>
      <c r="V270">
        <v>-1</v>
      </c>
      <c r="W270">
        <v>-1</v>
      </c>
      <c r="X270">
        <v>-1</v>
      </c>
      <c r="Y270">
        <v>-1</v>
      </c>
      <c r="Z270">
        <v>-1</v>
      </c>
      <c r="AA270">
        <v>-1</v>
      </c>
      <c r="AB270">
        <v>-1</v>
      </c>
      <c r="AC270">
        <v>-1</v>
      </c>
      <c r="AD270">
        <v>-1</v>
      </c>
      <c r="AE270" s="4" t="s">
        <v>2828</v>
      </c>
      <c r="AF270" s="9" t="s">
        <v>2829</v>
      </c>
      <c r="AG270">
        <v>0</v>
      </c>
      <c r="AH270">
        <v>0</v>
      </c>
      <c r="AI270">
        <v>0</v>
      </c>
      <c r="AJ270">
        <v>1</v>
      </c>
      <c r="AK270" s="9" t="s">
        <v>2840</v>
      </c>
      <c r="AL270">
        <f t="shared" si="92"/>
        <v>0</v>
      </c>
      <c r="AM270">
        <f>IF(AND(INDIRECT(AN270)='Sample Select backend'!$C$2,INDIRECT(AO270)=1,INDIRECT(AP270)='Sample Select backend'!$F$2,INDIRECT(AQ270)=1,INDIRECT(AR270)='Sample Select backend'!$M$2),1,0)</f>
        <v>0</v>
      </c>
      <c r="AN270" t="str">
        <f>_xlfn.CONCAT('Sample Select backend'!$C$4,ROW(AN270))</f>
        <v>AE270</v>
      </c>
      <c r="AO270" s="9" t="str">
        <f>_xlfn.CONCAT('Sample Select backend'!$J$2,ROW(AO270))</f>
        <v>AJ270</v>
      </c>
      <c r="AP270" t="str">
        <f>_xlfn.CONCAT('Sample Select backend'!$F$4,ROW(AP270))</f>
        <v>AF270</v>
      </c>
      <c r="AQ270" t="str">
        <f>_xlfn.CONCAT('Sample Select backend'!$I$10,ROW(AQ270))</f>
        <v>R270</v>
      </c>
      <c r="AR270" t="str">
        <f>_xlfn.CONCAT('Sample Select backend'!$M$4,ROW(AR270))</f>
        <v>AK270</v>
      </c>
      <c r="AS270" t="str">
        <f t="shared" si="93"/>
        <v>Bahrain</v>
      </c>
      <c r="AT270" s="9" t="str">
        <f t="shared" si="94"/>
        <v>Other</v>
      </c>
      <c r="AU270">
        <f t="shared" si="95"/>
        <v>0</v>
      </c>
      <c r="AV270" s="9">
        <v>0</v>
      </c>
    </row>
    <row r="271" spans="1:48" x14ac:dyDescent="0.35">
      <c r="A271" s="24" t="s">
        <v>19</v>
      </c>
      <c r="B271" s="24">
        <v>2</v>
      </c>
      <c r="C271" s="24" t="s">
        <v>201</v>
      </c>
      <c r="D271" s="24" t="s">
        <v>3157</v>
      </c>
      <c r="E271" s="24"/>
      <c r="O271" t="s">
        <v>2804</v>
      </c>
      <c r="P271" t="s">
        <v>2808</v>
      </c>
      <c r="Q271" t="s">
        <v>2813</v>
      </c>
      <c r="R271">
        <v>0</v>
      </c>
      <c r="S271">
        <v>-5.44</v>
      </c>
      <c r="T271">
        <v>-12.64</v>
      </c>
      <c r="U271">
        <v>132.55000000000001</v>
      </c>
      <c r="V271">
        <v>-1</v>
      </c>
      <c r="W271">
        <v>-1</v>
      </c>
      <c r="X271">
        <v>-1</v>
      </c>
      <c r="Y271">
        <v>-1</v>
      </c>
      <c r="Z271">
        <v>-1</v>
      </c>
      <c r="AA271">
        <v>-1</v>
      </c>
      <c r="AB271">
        <v>-1</v>
      </c>
      <c r="AC271">
        <v>-1</v>
      </c>
      <c r="AD271">
        <v>-1</v>
      </c>
      <c r="AE271" s="4" t="s">
        <v>2828</v>
      </c>
      <c r="AF271" s="9" t="s">
        <v>2829</v>
      </c>
      <c r="AG271">
        <v>0</v>
      </c>
      <c r="AH271">
        <v>0</v>
      </c>
      <c r="AI271">
        <v>0</v>
      </c>
      <c r="AJ271">
        <v>1</v>
      </c>
      <c r="AK271" s="9" t="s">
        <v>2840</v>
      </c>
      <c r="AL271">
        <f t="shared" si="92"/>
        <v>0</v>
      </c>
      <c r="AM271">
        <f>IF(AND(INDIRECT(AN271)='Sample Select backend'!$C$2,INDIRECT(AO271)=1,INDIRECT(AP271)='Sample Select backend'!$F$2,INDIRECT(AQ271)=1,INDIRECT(AR271)='Sample Select backend'!$M$2),1,0)</f>
        <v>0</v>
      </c>
      <c r="AN271" t="str">
        <f>_xlfn.CONCAT('Sample Select backend'!$C$4,ROW(AN271))</f>
        <v>AE271</v>
      </c>
      <c r="AO271" s="9" t="str">
        <f>_xlfn.CONCAT('Sample Select backend'!$J$2,ROW(AO271))</f>
        <v>AJ271</v>
      </c>
      <c r="AP271" t="str">
        <f>_xlfn.CONCAT('Sample Select backend'!$F$4,ROW(AP271))</f>
        <v>AF271</v>
      </c>
      <c r="AQ271" t="str">
        <f>_xlfn.CONCAT('Sample Select backend'!$I$10,ROW(AQ271))</f>
        <v>R271</v>
      </c>
      <c r="AR271" t="str">
        <f>_xlfn.CONCAT('Sample Select backend'!$M$4,ROW(AR271))</f>
        <v>AK271</v>
      </c>
      <c r="AS271" t="str">
        <f t="shared" si="93"/>
        <v>Bahrain</v>
      </c>
      <c r="AT271" s="9" t="str">
        <f t="shared" si="94"/>
        <v>Other</v>
      </c>
      <c r="AU271">
        <f t="shared" si="95"/>
        <v>0</v>
      </c>
      <c r="AV271" s="9">
        <v>0</v>
      </c>
    </row>
    <row r="272" spans="1:48" ht="101.5" x14ac:dyDescent="0.35">
      <c r="A272" s="24" t="s">
        <v>19</v>
      </c>
      <c r="B272" s="24">
        <v>7</v>
      </c>
      <c r="C272" s="24">
        <v>30</v>
      </c>
      <c r="D272" s="26" t="s">
        <v>3158</v>
      </c>
      <c r="E272" s="26"/>
      <c r="O272" t="s">
        <v>2804</v>
      </c>
      <c r="P272" t="s">
        <v>2808</v>
      </c>
      <c r="Q272" t="s">
        <v>2813</v>
      </c>
      <c r="R272">
        <v>0</v>
      </c>
      <c r="S272">
        <v>-5.44</v>
      </c>
      <c r="T272">
        <v>-12.64</v>
      </c>
      <c r="U272">
        <v>132.55000000000001</v>
      </c>
      <c r="V272">
        <v>-1</v>
      </c>
      <c r="W272">
        <v>-1</v>
      </c>
      <c r="X272">
        <v>-1</v>
      </c>
      <c r="Y272">
        <v>-1</v>
      </c>
      <c r="Z272">
        <v>-1</v>
      </c>
      <c r="AA272">
        <v>-1</v>
      </c>
      <c r="AB272">
        <v>-1</v>
      </c>
      <c r="AC272">
        <v>-1</v>
      </c>
      <c r="AD272">
        <v>-1</v>
      </c>
      <c r="AE272" s="4" t="s">
        <v>2828</v>
      </c>
      <c r="AF272" s="9" t="s">
        <v>2829</v>
      </c>
      <c r="AG272">
        <v>0</v>
      </c>
      <c r="AH272">
        <v>0</v>
      </c>
      <c r="AI272">
        <v>0</v>
      </c>
      <c r="AJ272">
        <v>1</v>
      </c>
      <c r="AK272" s="9" t="s">
        <v>2840</v>
      </c>
      <c r="AL272">
        <f t="shared" si="92"/>
        <v>0</v>
      </c>
      <c r="AM272">
        <f>IF(AND(INDIRECT(AN272)='Sample Select backend'!$C$2,INDIRECT(AO272)=1,INDIRECT(AP272)='Sample Select backend'!$F$2,INDIRECT(AQ272)=1,INDIRECT(AR272)='Sample Select backend'!$M$2),1,0)</f>
        <v>0</v>
      </c>
      <c r="AN272" t="str">
        <f>_xlfn.CONCAT('Sample Select backend'!$C$4,ROW(AN272))</f>
        <v>AE272</v>
      </c>
      <c r="AO272" s="9" t="str">
        <f>_xlfn.CONCAT('Sample Select backend'!$J$2,ROW(AO272))</f>
        <v>AJ272</v>
      </c>
      <c r="AP272" t="str">
        <f>_xlfn.CONCAT('Sample Select backend'!$F$4,ROW(AP272))</f>
        <v>AF272</v>
      </c>
      <c r="AQ272" t="str">
        <f>_xlfn.CONCAT('Sample Select backend'!$I$10,ROW(AQ272))</f>
        <v>R272</v>
      </c>
      <c r="AR272" t="str">
        <f>_xlfn.CONCAT('Sample Select backend'!$M$4,ROW(AR272))</f>
        <v>AK272</v>
      </c>
      <c r="AS272" t="str">
        <f t="shared" si="93"/>
        <v>Bahrain</v>
      </c>
      <c r="AT272" s="9">
        <f t="shared" si="94"/>
        <v>30</v>
      </c>
      <c r="AU272">
        <f t="shared" si="95"/>
        <v>0</v>
      </c>
      <c r="AV272" s="9">
        <v>0</v>
      </c>
    </row>
    <row r="273" spans="1:48" x14ac:dyDescent="0.35">
      <c r="A273" s="24" t="s">
        <v>19</v>
      </c>
      <c r="B273" s="24">
        <v>7</v>
      </c>
      <c r="C273" s="24" t="s">
        <v>201</v>
      </c>
      <c r="D273" s="24" t="s">
        <v>3159</v>
      </c>
      <c r="E273" s="24"/>
      <c r="O273" t="s">
        <v>2804</v>
      </c>
      <c r="P273" t="s">
        <v>2808</v>
      </c>
      <c r="Q273" t="s">
        <v>2813</v>
      </c>
      <c r="R273">
        <v>0</v>
      </c>
      <c r="S273">
        <v>-5.44</v>
      </c>
      <c r="T273">
        <v>-12.64</v>
      </c>
      <c r="U273">
        <v>132.55000000000001</v>
      </c>
      <c r="V273">
        <v>-1</v>
      </c>
      <c r="W273">
        <v>-1</v>
      </c>
      <c r="X273">
        <v>-1</v>
      </c>
      <c r="Y273">
        <v>-1</v>
      </c>
      <c r="Z273">
        <v>-1</v>
      </c>
      <c r="AA273">
        <v>-1</v>
      </c>
      <c r="AB273">
        <v>-1</v>
      </c>
      <c r="AC273">
        <v>-1</v>
      </c>
      <c r="AD273">
        <v>-1</v>
      </c>
      <c r="AE273" s="4" t="s">
        <v>2828</v>
      </c>
      <c r="AF273" s="9" t="s">
        <v>2829</v>
      </c>
      <c r="AG273">
        <v>0</v>
      </c>
      <c r="AH273">
        <v>0</v>
      </c>
      <c r="AI273">
        <v>0</v>
      </c>
      <c r="AJ273">
        <v>1</v>
      </c>
      <c r="AK273" s="9" t="s">
        <v>2840</v>
      </c>
      <c r="AL273">
        <f t="shared" si="92"/>
        <v>0</v>
      </c>
      <c r="AM273">
        <f>IF(AND(INDIRECT(AN273)='Sample Select backend'!$C$2,INDIRECT(AO273)=1,INDIRECT(AP273)='Sample Select backend'!$F$2,INDIRECT(AQ273)=1,INDIRECT(AR273)='Sample Select backend'!$M$2),1,0)</f>
        <v>0</v>
      </c>
      <c r="AN273" t="str">
        <f>_xlfn.CONCAT('Sample Select backend'!$C$4,ROW(AN273))</f>
        <v>AE273</v>
      </c>
      <c r="AO273" s="9" t="str">
        <f>_xlfn.CONCAT('Sample Select backend'!$J$2,ROW(AO273))</f>
        <v>AJ273</v>
      </c>
      <c r="AP273" t="str">
        <f>_xlfn.CONCAT('Sample Select backend'!$F$4,ROW(AP273))</f>
        <v>AF273</v>
      </c>
      <c r="AQ273" t="str">
        <f>_xlfn.CONCAT('Sample Select backend'!$I$10,ROW(AQ273))</f>
        <v>R273</v>
      </c>
      <c r="AR273" t="str">
        <f>_xlfn.CONCAT('Sample Select backend'!$M$4,ROW(AR273))</f>
        <v>AK273</v>
      </c>
      <c r="AS273" t="str">
        <f t="shared" si="93"/>
        <v>Bahrain</v>
      </c>
      <c r="AT273" s="9" t="str">
        <f t="shared" si="94"/>
        <v>Other</v>
      </c>
      <c r="AU273">
        <f t="shared" si="95"/>
        <v>0</v>
      </c>
      <c r="AV273" s="9">
        <v>0</v>
      </c>
    </row>
    <row r="274" spans="1:48" x14ac:dyDescent="0.35">
      <c r="A274" t="s">
        <v>17</v>
      </c>
      <c r="B274">
        <v>3</v>
      </c>
      <c r="C274">
        <v>19</v>
      </c>
      <c r="D274" t="s">
        <v>396</v>
      </c>
      <c r="E274">
        <v>2</v>
      </c>
      <c r="F274">
        <v>2</v>
      </c>
      <c r="G274">
        <v>-2</v>
      </c>
      <c r="H274">
        <v>-1</v>
      </c>
      <c r="I274">
        <v>-2</v>
      </c>
      <c r="J274">
        <v>2</v>
      </c>
      <c r="K274">
        <v>1</v>
      </c>
      <c r="M274">
        <v>1</v>
      </c>
      <c r="N274" t="s">
        <v>2616</v>
      </c>
      <c r="O274" t="s">
        <v>2802</v>
      </c>
      <c r="P274" t="s">
        <v>2809</v>
      </c>
      <c r="Q274" t="s">
        <v>2815</v>
      </c>
      <c r="R274">
        <v>0</v>
      </c>
      <c r="S274">
        <v>2.37</v>
      </c>
      <c r="T274">
        <v>-3.18</v>
      </c>
      <c r="U274">
        <v>37.630000000000003</v>
      </c>
      <c r="V274">
        <f t="shared" ref="V274:V284" si="97">IF(E274&gt;0,1,IF(E274&lt;0,0,-1))</f>
        <v>1</v>
      </c>
      <c r="W274">
        <f t="shared" ref="W274:W284" si="98">IF(F274&gt;0,1,IF(F274&lt;0,0,-1))</f>
        <v>1</v>
      </c>
      <c r="X274">
        <f t="shared" ref="X274:X284" si="99">IF(G274&gt;0,1,IF(G274&lt;0,0,-1))</f>
        <v>0</v>
      </c>
      <c r="Y274">
        <f t="shared" ref="Y274:Y284" si="100">IF(H274&gt;0,1,IF(H274&lt;0,0,-1))</f>
        <v>0</v>
      </c>
      <c r="Z274">
        <f t="shared" ref="Z274:Z284" si="101">IF(I274&gt;0,1,IF(I274&lt;0,0,-1))</f>
        <v>0</v>
      </c>
      <c r="AA274">
        <f t="shared" ref="AA274:AA284" si="102">IF(J274&gt;0,1,IF(J274&lt;0,0,-1))</f>
        <v>1</v>
      </c>
      <c r="AB274">
        <f t="shared" ref="AB274:AB284" si="103">IF(K274&gt;0,1,IF(K274&lt;0,0,-1))</f>
        <v>1</v>
      </c>
      <c r="AC274">
        <f t="shared" ref="AC274:AC284" si="104">IF(L274&gt;0,1,IF(L274&lt;0,0,-1))</f>
        <v>-1</v>
      </c>
      <c r="AD274">
        <f t="shared" ref="AD274:AD284" si="105">IF(M274&gt;0,1,IF(M274&lt;0,0,-1))</f>
        <v>1</v>
      </c>
      <c r="AE274" s="4" t="s">
        <v>2828</v>
      </c>
      <c r="AF274" s="9" t="s">
        <v>2829</v>
      </c>
      <c r="AG274">
        <v>1</v>
      </c>
      <c r="AH274">
        <v>0</v>
      </c>
      <c r="AI274">
        <v>0</v>
      </c>
      <c r="AJ274">
        <v>1</v>
      </c>
      <c r="AK274" s="9" t="s">
        <v>2840</v>
      </c>
      <c r="AL274">
        <f t="shared" si="92"/>
        <v>0</v>
      </c>
      <c r="AM274">
        <f>IF(AND(INDIRECT(AN274)='Sample Select backend'!$C$2,INDIRECT(AO274)=1,INDIRECT(AP274)='Sample Select backend'!$F$2,INDIRECT(AQ274)=1,INDIRECT(AR274)='Sample Select backend'!$M$2),1,0)</f>
        <v>0</v>
      </c>
      <c r="AN274" t="str">
        <f>_xlfn.CONCAT('Sample Select backend'!$C$4,ROW(AN274))</f>
        <v>AE274</v>
      </c>
      <c r="AO274" s="9" t="str">
        <f>_xlfn.CONCAT('Sample Select backend'!$J$2,ROW(AO274))</f>
        <v>AJ274</v>
      </c>
      <c r="AP274" t="str">
        <f>_xlfn.CONCAT('Sample Select backend'!$F$4,ROW(AP274))</f>
        <v>AF274</v>
      </c>
      <c r="AQ274" t="str">
        <f>_xlfn.CONCAT('Sample Select backend'!$I$10,ROW(AQ274))</f>
        <v>R274</v>
      </c>
      <c r="AR274" t="str">
        <f>_xlfn.CONCAT('Sample Select backend'!$M$4,ROW(AR274))</f>
        <v>AK274</v>
      </c>
      <c r="AS274" t="str">
        <f t="shared" si="93"/>
        <v>Bangladesh</v>
      </c>
      <c r="AT274" s="9">
        <f t="shared" si="94"/>
        <v>19</v>
      </c>
      <c r="AU274">
        <f t="shared" si="95"/>
        <v>1</v>
      </c>
      <c r="AV274" s="9">
        <v>1</v>
      </c>
    </row>
    <row r="275" spans="1:48" x14ac:dyDescent="0.35">
      <c r="A275" t="s">
        <v>17</v>
      </c>
      <c r="B275">
        <v>6</v>
      </c>
      <c r="C275">
        <v>28</v>
      </c>
      <c r="D275" t="s">
        <v>397</v>
      </c>
      <c r="E275">
        <v>1</v>
      </c>
      <c r="G275">
        <v>2</v>
      </c>
      <c r="H275">
        <v>-1</v>
      </c>
      <c r="I275">
        <v>1</v>
      </c>
      <c r="J275">
        <v>1</v>
      </c>
      <c r="K275">
        <v>1</v>
      </c>
      <c r="M275">
        <v>1</v>
      </c>
      <c r="N275" t="s">
        <v>2616</v>
      </c>
      <c r="O275" t="s">
        <v>2802</v>
      </c>
      <c r="P275" t="s">
        <v>2809</v>
      </c>
      <c r="Q275" t="s">
        <v>2815</v>
      </c>
      <c r="R275">
        <v>0</v>
      </c>
      <c r="S275">
        <v>2.37</v>
      </c>
      <c r="T275">
        <v>-3.18</v>
      </c>
      <c r="U275">
        <v>37.630000000000003</v>
      </c>
      <c r="V275">
        <f t="shared" si="97"/>
        <v>1</v>
      </c>
      <c r="W275">
        <f t="shared" si="98"/>
        <v>-1</v>
      </c>
      <c r="X275">
        <f t="shared" si="99"/>
        <v>1</v>
      </c>
      <c r="Y275">
        <f t="shared" si="100"/>
        <v>0</v>
      </c>
      <c r="Z275">
        <f t="shared" si="101"/>
        <v>1</v>
      </c>
      <c r="AA275">
        <f t="shared" si="102"/>
        <v>1</v>
      </c>
      <c r="AB275">
        <f t="shared" si="103"/>
        <v>1</v>
      </c>
      <c r="AC275">
        <f t="shared" si="104"/>
        <v>-1</v>
      </c>
      <c r="AD275">
        <f t="shared" si="105"/>
        <v>1</v>
      </c>
      <c r="AE275" s="4" t="s">
        <v>2828</v>
      </c>
      <c r="AF275" s="9" t="s">
        <v>2829</v>
      </c>
      <c r="AG275">
        <v>1</v>
      </c>
      <c r="AH275">
        <v>0</v>
      </c>
      <c r="AI275">
        <v>0</v>
      </c>
      <c r="AJ275">
        <v>1</v>
      </c>
      <c r="AK275" s="9" t="s">
        <v>2840</v>
      </c>
      <c r="AL275">
        <f t="shared" si="92"/>
        <v>0</v>
      </c>
      <c r="AM275">
        <f>IF(AND(INDIRECT(AN275)='Sample Select backend'!$C$2,INDIRECT(AO275)=1,INDIRECT(AP275)='Sample Select backend'!$F$2,INDIRECT(AQ275)=1,INDIRECT(AR275)='Sample Select backend'!$M$2),1,0)</f>
        <v>0</v>
      </c>
      <c r="AN275" t="str">
        <f>_xlfn.CONCAT('Sample Select backend'!$C$4,ROW(AN275))</f>
        <v>AE275</v>
      </c>
      <c r="AO275" s="9" t="str">
        <f>_xlfn.CONCAT('Sample Select backend'!$J$2,ROW(AO275))</f>
        <v>AJ275</v>
      </c>
      <c r="AP275" t="str">
        <f>_xlfn.CONCAT('Sample Select backend'!$F$4,ROW(AP275))</f>
        <v>AF275</v>
      </c>
      <c r="AQ275" t="str">
        <f>_xlfn.CONCAT('Sample Select backend'!$I$10,ROW(AQ275))</f>
        <v>R275</v>
      </c>
      <c r="AR275" t="str">
        <f>_xlfn.CONCAT('Sample Select backend'!$M$4,ROW(AR275))</f>
        <v>AK275</v>
      </c>
      <c r="AS275" t="str">
        <f t="shared" si="93"/>
        <v>Bangladesh</v>
      </c>
      <c r="AT275" s="9">
        <f t="shared" si="94"/>
        <v>28</v>
      </c>
      <c r="AU275">
        <f t="shared" si="95"/>
        <v>0</v>
      </c>
      <c r="AV275" s="9">
        <v>1</v>
      </c>
    </row>
    <row r="276" spans="1:48" x14ac:dyDescent="0.35">
      <c r="A276" t="s">
        <v>17</v>
      </c>
      <c r="B276">
        <v>6</v>
      </c>
      <c r="C276">
        <v>27</v>
      </c>
      <c r="D276" t="s">
        <v>398</v>
      </c>
      <c r="E276">
        <v>2</v>
      </c>
      <c r="F276">
        <v>1</v>
      </c>
      <c r="G276">
        <v>1</v>
      </c>
      <c r="H276">
        <v>-1</v>
      </c>
      <c r="I276">
        <v>2</v>
      </c>
      <c r="J276">
        <v>-2</v>
      </c>
      <c r="K276">
        <v>1</v>
      </c>
      <c r="L276">
        <v>1</v>
      </c>
      <c r="M276">
        <v>1</v>
      </c>
      <c r="N276" t="s">
        <v>2616</v>
      </c>
      <c r="O276" t="s">
        <v>2802</v>
      </c>
      <c r="P276" t="s">
        <v>2809</v>
      </c>
      <c r="Q276" t="s">
        <v>2815</v>
      </c>
      <c r="R276">
        <v>0</v>
      </c>
      <c r="S276">
        <v>2.37</v>
      </c>
      <c r="T276">
        <v>-3.18</v>
      </c>
      <c r="U276">
        <v>37.630000000000003</v>
      </c>
      <c r="V276">
        <f t="shared" si="97"/>
        <v>1</v>
      </c>
      <c r="W276">
        <f t="shared" si="98"/>
        <v>1</v>
      </c>
      <c r="X276">
        <f t="shared" si="99"/>
        <v>1</v>
      </c>
      <c r="Y276">
        <f t="shared" si="100"/>
        <v>0</v>
      </c>
      <c r="Z276">
        <f t="shared" si="101"/>
        <v>1</v>
      </c>
      <c r="AA276">
        <f t="shared" si="102"/>
        <v>0</v>
      </c>
      <c r="AB276">
        <f t="shared" si="103"/>
        <v>1</v>
      </c>
      <c r="AC276">
        <f t="shared" si="104"/>
        <v>1</v>
      </c>
      <c r="AD276">
        <f t="shared" si="105"/>
        <v>1</v>
      </c>
      <c r="AE276" s="4" t="s">
        <v>2828</v>
      </c>
      <c r="AF276" s="9" t="s">
        <v>2829</v>
      </c>
      <c r="AG276">
        <v>1</v>
      </c>
      <c r="AH276">
        <v>0</v>
      </c>
      <c r="AI276">
        <v>0</v>
      </c>
      <c r="AJ276">
        <v>1</v>
      </c>
      <c r="AK276" s="9" t="s">
        <v>2840</v>
      </c>
      <c r="AL276">
        <f t="shared" si="92"/>
        <v>0</v>
      </c>
      <c r="AM276">
        <f>IF(AND(INDIRECT(AN276)='Sample Select backend'!$C$2,INDIRECT(AO276)=1,INDIRECT(AP276)='Sample Select backend'!$F$2,INDIRECT(AQ276)=1,INDIRECT(AR276)='Sample Select backend'!$M$2),1,0)</f>
        <v>0</v>
      </c>
      <c r="AN276" t="str">
        <f>_xlfn.CONCAT('Sample Select backend'!$C$4,ROW(AN276))</f>
        <v>AE276</v>
      </c>
      <c r="AO276" s="9" t="str">
        <f>_xlfn.CONCAT('Sample Select backend'!$J$2,ROW(AO276))</f>
        <v>AJ276</v>
      </c>
      <c r="AP276" t="str">
        <f>_xlfn.CONCAT('Sample Select backend'!$F$4,ROW(AP276))</f>
        <v>AF276</v>
      </c>
      <c r="AQ276" t="str">
        <f>_xlfn.CONCAT('Sample Select backend'!$I$10,ROW(AQ276))</f>
        <v>R276</v>
      </c>
      <c r="AR276" t="str">
        <f>_xlfn.CONCAT('Sample Select backend'!$M$4,ROW(AR276))</f>
        <v>AK276</v>
      </c>
      <c r="AS276" t="str">
        <f t="shared" si="93"/>
        <v>Bangladesh</v>
      </c>
      <c r="AT276" s="9">
        <f t="shared" si="94"/>
        <v>27</v>
      </c>
      <c r="AU276">
        <f t="shared" si="95"/>
        <v>0</v>
      </c>
      <c r="AV276" s="9">
        <v>1</v>
      </c>
    </row>
    <row r="277" spans="1:48" x14ac:dyDescent="0.35">
      <c r="A277" t="s">
        <v>17</v>
      </c>
      <c r="B277">
        <v>6</v>
      </c>
      <c r="C277">
        <v>25</v>
      </c>
      <c r="D277" t="s">
        <v>401</v>
      </c>
      <c r="E277">
        <v>1</v>
      </c>
      <c r="F277">
        <v>1</v>
      </c>
      <c r="G277">
        <v>-2</v>
      </c>
      <c r="H277">
        <v>-1</v>
      </c>
      <c r="I277">
        <v>-1</v>
      </c>
      <c r="J277">
        <v>-1</v>
      </c>
      <c r="K277">
        <v>1</v>
      </c>
      <c r="L277">
        <v>-2</v>
      </c>
      <c r="M277">
        <v>1</v>
      </c>
      <c r="N277" t="s">
        <v>2616</v>
      </c>
      <c r="O277" t="s">
        <v>2802</v>
      </c>
      <c r="P277" t="s">
        <v>2809</v>
      </c>
      <c r="Q277" t="s">
        <v>2815</v>
      </c>
      <c r="R277">
        <v>0</v>
      </c>
      <c r="S277">
        <v>2.37</v>
      </c>
      <c r="T277">
        <v>-3.18</v>
      </c>
      <c r="U277">
        <v>37.630000000000003</v>
      </c>
      <c r="V277">
        <f t="shared" si="97"/>
        <v>1</v>
      </c>
      <c r="W277">
        <f t="shared" si="98"/>
        <v>1</v>
      </c>
      <c r="X277">
        <f t="shared" si="99"/>
        <v>0</v>
      </c>
      <c r="Y277">
        <f t="shared" si="100"/>
        <v>0</v>
      </c>
      <c r="Z277">
        <f t="shared" si="101"/>
        <v>0</v>
      </c>
      <c r="AA277">
        <f t="shared" si="102"/>
        <v>0</v>
      </c>
      <c r="AB277">
        <f t="shared" si="103"/>
        <v>1</v>
      </c>
      <c r="AC277">
        <f t="shared" si="104"/>
        <v>0</v>
      </c>
      <c r="AD277">
        <f t="shared" si="105"/>
        <v>1</v>
      </c>
      <c r="AE277" s="4" t="s">
        <v>2828</v>
      </c>
      <c r="AF277" s="9" t="s">
        <v>2829</v>
      </c>
      <c r="AG277">
        <v>1</v>
      </c>
      <c r="AH277">
        <v>0</v>
      </c>
      <c r="AI277">
        <v>0</v>
      </c>
      <c r="AJ277">
        <v>1</v>
      </c>
      <c r="AK277" s="9" t="s">
        <v>2840</v>
      </c>
      <c r="AL277">
        <f t="shared" si="92"/>
        <v>0</v>
      </c>
      <c r="AM277">
        <f>IF(AND(INDIRECT(AN277)='Sample Select backend'!$C$2,INDIRECT(AO277)=1,INDIRECT(AP277)='Sample Select backend'!$F$2,INDIRECT(AQ277)=1,INDIRECT(AR277)='Sample Select backend'!$M$2),1,0)</f>
        <v>0</v>
      </c>
      <c r="AN277" t="str">
        <f>_xlfn.CONCAT('Sample Select backend'!$C$4,ROW(AN277))</f>
        <v>AE277</v>
      </c>
      <c r="AO277" s="9" t="str">
        <f>_xlfn.CONCAT('Sample Select backend'!$J$2,ROW(AO277))</f>
        <v>AJ277</v>
      </c>
      <c r="AP277" t="str">
        <f>_xlfn.CONCAT('Sample Select backend'!$F$4,ROW(AP277))</f>
        <v>AF277</v>
      </c>
      <c r="AQ277" t="str">
        <f>_xlfn.CONCAT('Sample Select backend'!$I$10,ROW(AQ277))</f>
        <v>R277</v>
      </c>
      <c r="AR277" t="str">
        <f>_xlfn.CONCAT('Sample Select backend'!$M$4,ROW(AR277))</f>
        <v>AK277</v>
      </c>
      <c r="AS277" t="str">
        <f t="shared" si="93"/>
        <v>Bangladesh</v>
      </c>
      <c r="AT277" s="9">
        <f t="shared" si="94"/>
        <v>25</v>
      </c>
      <c r="AU277">
        <f t="shared" si="95"/>
        <v>0</v>
      </c>
      <c r="AV277" s="9">
        <v>1</v>
      </c>
    </row>
    <row r="278" spans="1:48" x14ac:dyDescent="0.35">
      <c r="A278" t="s">
        <v>17</v>
      </c>
      <c r="B278">
        <v>6</v>
      </c>
      <c r="C278">
        <v>29</v>
      </c>
      <c r="D278" t="s">
        <v>406</v>
      </c>
      <c r="E278">
        <v>2</v>
      </c>
      <c r="F278">
        <v>1</v>
      </c>
      <c r="G278">
        <v>-1</v>
      </c>
      <c r="H278">
        <v>-1</v>
      </c>
      <c r="I278">
        <v>-2</v>
      </c>
      <c r="J278">
        <v>-2</v>
      </c>
      <c r="K278">
        <v>1</v>
      </c>
      <c r="L278">
        <v>2</v>
      </c>
      <c r="M278">
        <v>1</v>
      </c>
      <c r="N278" t="s">
        <v>2616</v>
      </c>
      <c r="O278" t="s">
        <v>2802</v>
      </c>
      <c r="P278" t="s">
        <v>2809</v>
      </c>
      <c r="Q278" t="s">
        <v>2815</v>
      </c>
      <c r="R278">
        <v>0</v>
      </c>
      <c r="S278">
        <v>2.37</v>
      </c>
      <c r="T278">
        <v>-3.18</v>
      </c>
      <c r="U278">
        <v>37.630000000000003</v>
      </c>
      <c r="V278">
        <f t="shared" si="97"/>
        <v>1</v>
      </c>
      <c r="W278">
        <f t="shared" si="98"/>
        <v>1</v>
      </c>
      <c r="X278">
        <f t="shared" si="99"/>
        <v>0</v>
      </c>
      <c r="Y278">
        <f t="shared" si="100"/>
        <v>0</v>
      </c>
      <c r="Z278">
        <f t="shared" si="101"/>
        <v>0</v>
      </c>
      <c r="AA278">
        <f t="shared" si="102"/>
        <v>0</v>
      </c>
      <c r="AB278">
        <f t="shared" si="103"/>
        <v>1</v>
      </c>
      <c r="AC278">
        <f t="shared" si="104"/>
        <v>1</v>
      </c>
      <c r="AD278">
        <f t="shared" si="105"/>
        <v>1</v>
      </c>
      <c r="AE278" s="4" t="s">
        <v>2828</v>
      </c>
      <c r="AF278" s="9" t="s">
        <v>2829</v>
      </c>
      <c r="AG278">
        <v>1</v>
      </c>
      <c r="AH278">
        <v>0</v>
      </c>
      <c r="AI278">
        <v>0</v>
      </c>
      <c r="AJ278">
        <v>1</v>
      </c>
      <c r="AK278" s="9" t="s">
        <v>2840</v>
      </c>
      <c r="AL278">
        <f t="shared" si="92"/>
        <v>0</v>
      </c>
      <c r="AM278">
        <f>IF(AND(INDIRECT(AN278)='Sample Select backend'!$C$2,INDIRECT(AO278)=1,INDIRECT(AP278)='Sample Select backend'!$F$2,INDIRECT(AQ278)=1,INDIRECT(AR278)='Sample Select backend'!$M$2),1,0)</f>
        <v>0</v>
      </c>
      <c r="AN278" t="str">
        <f>_xlfn.CONCAT('Sample Select backend'!$C$4,ROW(AN278))</f>
        <v>AE278</v>
      </c>
      <c r="AO278" s="9" t="str">
        <f>_xlfn.CONCAT('Sample Select backend'!$J$2,ROW(AO278))</f>
        <v>AJ278</v>
      </c>
      <c r="AP278" t="str">
        <f>_xlfn.CONCAT('Sample Select backend'!$F$4,ROW(AP278))</f>
        <v>AF278</v>
      </c>
      <c r="AQ278" t="str">
        <f>_xlfn.CONCAT('Sample Select backend'!$I$10,ROW(AQ278))</f>
        <v>R278</v>
      </c>
      <c r="AR278" t="str">
        <f>_xlfn.CONCAT('Sample Select backend'!$M$4,ROW(AR278))</f>
        <v>AK278</v>
      </c>
      <c r="AS278" t="str">
        <f t="shared" si="93"/>
        <v>Bangladesh</v>
      </c>
      <c r="AT278" s="9">
        <f t="shared" si="94"/>
        <v>29</v>
      </c>
      <c r="AU278">
        <f t="shared" si="95"/>
        <v>0</v>
      </c>
      <c r="AV278" s="9">
        <v>1</v>
      </c>
    </row>
    <row r="279" spans="1:48" x14ac:dyDescent="0.35">
      <c r="A279" t="s">
        <v>17</v>
      </c>
      <c r="B279">
        <v>5</v>
      </c>
      <c r="C279" t="s">
        <v>201</v>
      </c>
      <c r="D279" t="s">
        <v>399</v>
      </c>
      <c r="E279">
        <v>2</v>
      </c>
      <c r="F279">
        <v>1</v>
      </c>
      <c r="G279">
        <v>2</v>
      </c>
      <c r="H279">
        <v>-1</v>
      </c>
      <c r="I279">
        <v>2</v>
      </c>
      <c r="J279">
        <v>-2</v>
      </c>
      <c r="K279">
        <v>1</v>
      </c>
      <c r="L279">
        <v>-2</v>
      </c>
      <c r="M279">
        <v>1</v>
      </c>
      <c r="N279" t="s">
        <v>2616</v>
      </c>
      <c r="O279" t="s">
        <v>2802</v>
      </c>
      <c r="P279" t="s">
        <v>2809</v>
      </c>
      <c r="Q279" t="s">
        <v>2815</v>
      </c>
      <c r="R279">
        <v>0</v>
      </c>
      <c r="S279">
        <v>2.37</v>
      </c>
      <c r="T279">
        <v>-3.18</v>
      </c>
      <c r="U279">
        <v>37.630000000000003</v>
      </c>
      <c r="V279">
        <f t="shared" si="97"/>
        <v>1</v>
      </c>
      <c r="W279">
        <f t="shared" si="98"/>
        <v>1</v>
      </c>
      <c r="X279">
        <f t="shared" si="99"/>
        <v>1</v>
      </c>
      <c r="Y279">
        <f t="shared" si="100"/>
        <v>0</v>
      </c>
      <c r="Z279">
        <f t="shared" si="101"/>
        <v>1</v>
      </c>
      <c r="AA279">
        <f t="shared" si="102"/>
        <v>0</v>
      </c>
      <c r="AB279">
        <f t="shared" si="103"/>
        <v>1</v>
      </c>
      <c r="AC279">
        <f t="shared" si="104"/>
        <v>0</v>
      </c>
      <c r="AD279">
        <f t="shared" si="105"/>
        <v>1</v>
      </c>
      <c r="AE279" s="4" t="s">
        <v>2828</v>
      </c>
      <c r="AF279" s="9" t="s">
        <v>2829</v>
      </c>
      <c r="AG279">
        <v>1</v>
      </c>
      <c r="AH279">
        <v>0</v>
      </c>
      <c r="AI279">
        <v>0</v>
      </c>
      <c r="AJ279">
        <v>1</v>
      </c>
      <c r="AK279" s="9" t="s">
        <v>2840</v>
      </c>
      <c r="AL279">
        <f t="shared" si="92"/>
        <v>0</v>
      </c>
      <c r="AM279">
        <f>IF(AND(INDIRECT(AN279)='Sample Select backend'!$C$2,INDIRECT(AO279)=1,INDIRECT(AP279)='Sample Select backend'!$F$2,INDIRECT(AQ279)=1,INDIRECT(AR279)='Sample Select backend'!$M$2),1,0)</f>
        <v>0</v>
      </c>
      <c r="AN279" t="str">
        <f>_xlfn.CONCAT('Sample Select backend'!$C$4,ROW(AN279))</f>
        <v>AE279</v>
      </c>
      <c r="AO279" s="9" t="str">
        <f>_xlfn.CONCAT('Sample Select backend'!$J$2,ROW(AO279))</f>
        <v>AJ279</v>
      </c>
      <c r="AP279" t="str">
        <f>_xlfn.CONCAT('Sample Select backend'!$F$4,ROW(AP279))</f>
        <v>AF279</v>
      </c>
      <c r="AQ279" t="str">
        <f>_xlfn.CONCAT('Sample Select backend'!$I$10,ROW(AQ279))</f>
        <v>R279</v>
      </c>
      <c r="AR279" t="str">
        <f>_xlfn.CONCAT('Sample Select backend'!$M$4,ROW(AR279))</f>
        <v>AK279</v>
      </c>
      <c r="AS279" t="str">
        <f t="shared" si="93"/>
        <v>Bangladesh</v>
      </c>
      <c r="AT279" s="9" t="str">
        <f t="shared" si="94"/>
        <v>Other</v>
      </c>
      <c r="AU279">
        <f t="shared" si="95"/>
        <v>0</v>
      </c>
      <c r="AV279" s="9">
        <v>1</v>
      </c>
    </row>
    <row r="280" spans="1:48" x14ac:dyDescent="0.35">
      <c r="A280" t="s">
        <v>17</v>
      </c>
      <c r="B280">
        <v>6</v>
      </c>
      <c r="C280">
        <v>28</v>
      </c>
      <c r="D280" t="s">
        <v>400</v>
      </c>
      <c r="E280">
        <v>-1</v>
      </c>
      <c r="F280">
        <v>1</v>
      </c>
      <c r="G280">
        <v>1</v>
      </c>
      <c r="H280">
        <v>-1</v>
      </c>
      <c r="I280">
        <v>2</v>
      </c>
      <c r="J280">
        <v>-2</v>
      </c>
      <c r="K280">
        <v>1</v>
      </c>
      <c r="L280">
        <v>1</v>
      </c>
      <c r="M280">
        <v>1</v>
      </c>
      <c r="N280" t="s">
        <v>2616</v>
      </c>
      <c r="O280" t="s">
        <v>2802</v>
      </c>
      <c r="P280" t="s">
        <v>2809</v>
      </c>
      <c r="Q280" t="s">
        <v>2815</v>
      </c>
      <c r="R280">
        <v>0</v>
      </c>
      <c r="S280">
        <v>2.37</v>
      </c>
      <c r="T280">
        <v>-3.18</v>
      </c>
      <c r="U280">
        <v>37.630000000000003</v>
      </c>
      <c r="V280">
        <f t="shared" si="97"/>
        <v>0</v>
      </c>
      <c r="W280">
        <f t="shared" si="98"/>
        <v>1</v>
      </c>
      <c r="X280">
        <f t="shared" si="99"/>
        <v>1</v>
      </c>
      <c r="Y280">
        <f t="shared" si="100"/>
        <v>0</v>
      </c>
      <c r="Z280">
        <f t="shared" si="101"/>
        <v>1</v>
      </c>
      <c r="AA280">
        <f t="shared" si="102"/>
        <v>0</v>
      </c>
      <c r="AB280">
        <f t="shared" si="103"/>
        <v>1</v>
      </c>
      <c r="AC280">
        <f t="shared" si="104"/>
        <v>1</v>
      </c>
      <c r="AD280">
        <f t="shared" si="105"/>
        <v>1</v>
      </c>
      <c r="AE280" s="4" t="s">
        <v>2828</v>
      </c>
      <c r="AF280" s="9" t="s">
        <v>2829</v>
      </c>
      <c r="AG280">
        <v>1</v>
      </c>
      <c r="AH280">
        <v>0</v>
      </c>
      <c r="AI280">
        <v>0</v>
      </c>
      <c r="AJ280">
        <v>1</v>
      </c>
      <c r="AK280" s="9" t="s">
        <v>2840</v>
      </c>
      <c r="AL280">
        <f t="shared" si="92"/>
        <v>0</v>
      </c>
      <c r="AM280">
        <f>IF(AND(INDIRECT(AN280)='Sample Select backend'!$C$2,INDIRECT(AO280)=1,INDIRECT(AP280)='Sample Select backend'!$F$2,INDIRECT(AQ280)=1,INDIRECT(AR280)='Sample Select backend'!$M$2),1,0)</f>
        <v>0</v>
      </c>
      <c r="AN280" t="str">
        <f>_xlfn.CONCAT('Sample Select backend'!$C$4,ROW(AN280))</f>
        <v>AE280</v>
      </c>
      <c r="AO280" s="9" t="str">
        <f>_xlfn.CONCAT('Sample Select backend'!$J$2,ROW(AO280))</f>
        <v>AJ280</v>
      </c>
      <c r="AP280" t="str">
        <f>_xlfn.CONCAT('Sample Select backend'!$F$4,ROW(AP280))</f>
        <v>AF280</v>
      </c>
      <c r="AQ280" t="str">
        <f>_xlfn.CONCAT('Sample Select backend'!$I$10,ROW(AQ280))</f>
        <v>R280</v>
      </c>
      <c r="AR280" t="str">
        <f>_xlfn.CONCAT('Sample Select backend'!$M$4,ROW(AR280))</f>
        <v>AK280</v>
      </c>
      <c r="AS280" t="str">
        <f t="shared" si="93"/>
        <v>Bangladesh</v>
      </c>
      <c r="AT280" s="9">
        <f t="shared" si="94"/>
        <v>28</v>
      </c>
      <c r="AU280">
        <f t="shared" si="95"/>
        <v>0</v>
      </c>
      <c r="AV280" s="9">
        <v>1</v>
      </c>
    </row>
    <row r="281" spans="1:48" x14ac:dyDescent="0.35">
      <c r="A281" t="s">
        <v>17</v>
      </c>
      <c r="B281">
        <v>5</v>
      </c>
      <c r="C281" t="s">
        <v>204</v>
      </c>
      <c r="D281" t="s">
        <v>403</v>
      </c>
      <c r="E281">
        <v>1</v>
      </c>
      <c r="F281">
        <v>2</v>
      </c>
      <c r="G281">
        <v>2</v>
      </c>
      <c r="H281">
        <v>-1</v>
      </c>
      <c r="I281">
        <v>2</v>
      </c>
      <c r="J281">
        <v>1</v>
      </c>
      <c r="K281">
        <v>1</v>
      </c>
      <c r="L281">
        <v>2</v>
      </c>
      <c r="M281">
        <v>1</v>
      </c>
      <c r="N281" t="s">
        <v>2616</v>
      </c>
      <c r="O281" t="s">
        <v>2802</v>
      </c>
      <c r="P281" t="s">
        <v>2809</v>
      </c>
      <c r="Q281" t="s">
        <v>2815</v>
      </c>
      <c r="R281">
        <v>0</v>
      </c>
      <c r="S281">
        <v>2.37</v>
      </c>
      <c r="T281">
        <v>-3.18</v>
      </c>
      <c r="U281">
        <v>37.630000000000003</v>
      </c>
      <c r="V281">
        <f t="shared" si="97"/>
        <v>1</v>
      </c>
      <c r="W281">
        <f t="shared" si="98"/>
        <v>1</v>
      </c>
      <c r="X281">
        <f t="shared" si="99"/>
        <v>1</v>
      </c>
      <c r="Y281">
        <f t="shared" si="100"/>
        <v>0</v>
      </c>
      <c r="Z281">
        <f t="shared" si="101"/>
        <v>1</v>
      </c>
      <c r="AA281">
        <f t="shared" si="102"/>
        <v>1</v>
      </c>
      <c r="AB281">
        <f t="shared" si="103"/>
        <v>1</v>
      </c>
      <c r="AC281">
        <f t="shared" si="104"/>
        <v>1</v>
      </c>
      <c r="AD281">
        <f t="shared" si="105"/>
        <v>1</v>
      </c>
      <c r="AE281" s="4" t="s">
        <v>2828</v>
      </c>
      <c r="AF281" s="9" t="s">
        <v>2829</v>
      </c>
      <c r="AG281">
        <v>1</v>
      </c>
      <c r="AH281">
        <v>0</v>
      </c>
      <c r="AI281">
        <v>0</v>
      </c>
      <c r="AJ281">
        <v>1</v>
      </c>
      <c r="AK281" s="9" t="s">
        <v>2840</v>
      </c>
      <c r="AL281">
        <f t="shared" si="92"/>
        <v>0</v>
      </c>
      <c r="AM281">
        <f>IF(AND(INDIRECT(AN281)='Sample Select backend'!$C$2,INDIRECT(AO281)=1,INDIRECT(AP281)='Sample Select backend'!$F$2,INDIRECT(AQ281)=1,INDIRECT(AR281)='Sample Select backend'!$M$2),1,0)</f>
        <v>0</v>
      </c>
      <c r="AN281" t="str">
        <f>_xlfn.CONCAT('Sample Select backend'!$C$4,ROW(AN281))</f>
        <v>AE281</v>
      </c>
      <c r="AO281" s="9" t="str">
        <f>_xlfn.CONCAT('Sample Select backend'!$J$2,ROW(AO281))</f>
        <v>AJ281</v>
      </c>
      <c r="AP281" t="str">
        <f>_xlfn.CONCAT('Sample Select backend'!$F$4,ROW(AP281))</f>
        <v>AF281</v>
      </c>
      <c r="AQ281" t="str">
        <f>_xlfn.CONCAT('Sample Select backend'!$I$10,ROW(AQ281))</f>
        <v>R281</v>
      </c>
      <c r="AR281" t="str">
        <f>_xlfn.CONCAT('Sample Select backend'!$M$4,ROW(AR281))</f>
        <v>AK281</v>
      </c>
      <c r="AS281" t="str">
        <f t="shared" si="93"/>
        <v>Bangladesh</v>
      </c>
      <c r="AT281" s="9" t="str">
        <f t="shared" si="94"/>
        <v>General</v>
      </c>
      <c r="AU281">
        <f t="shared" si="95"/>
        <v>0</v>
      </c>
      <c r="AV281" s="9">
        <v>1</v>
      </c>
    </row>
    <row r="282" spans="1:48" x14ac:dyDescent="0.35">
      <c r="A282" t="s">
        <v>17</v>
      </c>
      <c r="B282">
        <v>7</v>
      </c>
      <c r="C282">
        <v>30</v>
      </c>
      <c r="D282" t="s">
        <v>404</v>
      </c>
      <c r="E282">
        <v>1</v>
      </c>
      <c r="F282">
        <v>1</v>
      </c>
      <c r="G282">
        <v>2</v>
      </c>
      <c r="H282">
        <v>-2</v>
      </c>
      <c r="I282">
        <v>1</v>
      </c>
      <c r="J282">
        <v>1</v>
      </c>
      <c r="K282">
        <v>1</v>
      </c>
      <c r="L282">
        <v>-2</v>
      </c>
      <c r="M282">
        <v>1</v>
      </c>
      <c r="N282" t="s">
        <v>2616</v>
      </c>
      <c r="O282" t="s">
        <v>2802</v>
      </c>
      <c r="P282" t="s">
        <v>2809</v>
      </c>
      <c r="Q282" t="s">
        <v>2815</v>
      </c>
      <c r="R282">
        <v>0</v>
      </c>
      <c r="S282">
        <v>2.37</v>
      </c>
      <c r="T282">
        <v>-3.18</v>
      </c>
      <c r="U282">
        <v>37.630000000000003</v>
      </c>
      <c r="V282">
        <f t="shared" si="97"/>
        <v>1</v>
      </c>
      <c r="W282">
        <f t="shared" si="98"/>
        <v>1</v>
      </c>
      <c r="X282">
        <f t="shared" si="99"/>
        <v>1</v>
      </c>
      <c r="Y282">
        <f t="shared" si="100"/>
        <v>0</v>
      </c>
      <c r="Z282">
        <f t="shared" si="101"/>
        <v>1</v>
      </c>
      <c r="AA282">
        <f t="shared" si="102"/>
        <v>1</v>
      </c>
      <c r="AB282">
        <f t="shared" si="103"/>
        <v>1</v>
      </c>
      <c r="AC282">
        <f t="shared" si="104"/>
        <v>0</v>
      </c>
      <c r="AD282">
        <f t="shared" si="105"/>
        <v>1</v>
      </c>
      <c r="AE282" s="4" t="s">
        <v>2828</v>
      </c>
      <c r="AF282" s="9" t="s">
        <v>2829</v>
      </c>
      <c r="AG282">
        <v>1</v>
      </c>
      <c r="AH282">
        <v>0</v>
      </c>
      <c r="AI282">
        <v>0</v>
      </c>
      <c r="AJ282">
        <v>1</v>
      </c>
      <c r="AK282" s="9" t="s">
        <v>2840</v>
      </c>
      <c r="AL282">
        <f t="shared" si="92"/>
        <v>0</v>
      </c>
      <c r="AM282">
        <f>IF(AND(INDIRECT(AN282)='Sample Select backend'!$C$2,INDIRECT(AO282)=1,INDIRECT(AP282)='Sample Select backend'!$F$2,INDIRECT(AQ282)=1,INDIRECT(AR282)='Sample Select backend'!$M$2),1,0)</f>
        <v>0</v>
      </c>
      <c r="AN282" t="str">
        <f>_xlfn.CONCAT('Sample Select backend'!$C$4,ROW(AN282))</f>
        <v>AE282</v>
      </c>
      <c r="AO282" s="9" t="str">
        <f>_xlfn.CONCAT('Sample Select backend'!$J$2,ROW(AO282))</f>
        <v>AJ282</v>
      </c>
      <c r="AP282" t="str">
        <f>_xlfn.CONCAT('Sample Select backend'!$F$4,ROW(AP282))</f>
        <v>AF282</v>
      </c>
      <c r="AQ282" t="str">
        <f>_xlfn.CONCAT('Sample Select backend'!$I$10,ROW(AQ282))</f>
        <v>R282</v>
      </c>
      <c r="AR282" t="str">
        <f>_xlfn.CONCAT('Sample Select backend'!$M$4,ROW(AR282))</f>
        <v>AK282</v>
      </c>
      <c r="AS282" t="str">
        <f t="shared" si="93"/>
        <v>Bangladesh</v>
      </c>
      <c r="AT282" s="9">
        <f t="shared" si="94"/>
        <v>30</v>
      </c>
      <c r="AU282">
        <f t="shared" si="95"/>
        <v>0</v>
      </c>
      <c r="AV282" s="9">
        <v>1</v>
      </c>
    </row>
    <row r="283" spans="1:48" x14ac:dyDescent="0.35">
      <c r="A283" t="s">
        <v>17</v>
      </c>
      <c r="B283">
        <v>7</v>
      </c>
      <c r="C283">
        <v>30</v>
      </c>
      <c r="D283" t="s">
        <v>405</v>
      </c>
      <c r="E283">
        <v>-1</v>
      </c>
      <c r="F283">
        <v>1</v>
      </c>
      <c r="G283">
        <v>1</v>
      </c>
      <c r="H283">
        <v>2</v>
      </c>
      <c r="I283">
        <v>1</v>
      </c>
      <c r="J283">
        <v>1</v>
      </c>
      <c r="K283">
        <v>1</v>
      </c>
      <c r="L283">
        <v>2</v>
      </c>
      <c r="M283">
        <v>1</v>
      </c>
      <c r="N283" t="s">
        <v>2616</v>
      </c>
      <c r="O283" t="s">
        <v>2802</v>
      </c>
      <c r="P283" t="s">
        <v>2809</v>
      </c>
      <c r="Q283" t="s">
        <v>2815</v>
      </c>
      <c r="R283">
        <v>0</v>
      </c>
      <c r="S283">
        <v>2.37</v>
      </c>
      <c r="T283">
        <v>-3.18</v>
      </c>
      <c r="U283">
        <v>37.630000000000003</v>
      </c>
      <c r="V283">
        <f t="shared" si="97"/>
        <v>0</v>
      </c>
      <c r="W283">
        <f t="shared" si="98"/>
        <v>1</v>
      </c>
      <c r="X283">
        <f t="shared" si="99"/>
        <v>1</v>
      </c>
      <c r="Y283">
        <f t="shared" si="100"/>
        <v>1</v>
      </c>
      <c r="Z283">
        <f t="shared" si="101"/>
        <v>1</v>
      </c>
      <c r="AA283">
        <f t="shared" si="102"/>
        <v>1</v>
      </c>
      <c r="AB283">
        <f t="shared" si="103"/>
        <v>1</v>
      </c>
      <c r="AC283">
        <f t="shared" si="104"/>
        <v>1</v>
      </c>
      <c r="AD283">
        <f t="shared" si="105"/>
        <v>1</v>
      </c>
      <c r="AE283" s="4" t="s">
        <v>2828</v>
      </c>
      <c r="AF283" s="9" t="s">
        <v>2829</v>
      </c>
      <c r="AG283">
        <v>1</v>
      </c>
      <c r="AH283">
        <v>0</v>
      </c>
      <c r="AI283">
        <v>0</v>
      </c>
      <c r="AJ283">
        <v>1</v>
      </c>
      <c r="AK283" s="9" t="s">
        <v>2840</v>
      </c>
      <c r="AL283">
        <f t="shared" si="92"/>
        <v>0</v>
      </c>
      <c r="AM283">
        <f>IF(AND(INDIRECT(AN283)='Sample Select backend'!$C$2,INDIRECT(AO283)=1,INDIRECT(AP283)='Sample Select backend'!$F$2,INDIRECT(AQ283)=1,INDIRECT(AR283)='Sample Select backend'!$M$2),1,0)</f>
        <v>0</v>
      </c>
      <c r="AN283" t="str">
        <f>_xlfn.CONCAT('Sample Select backend'!$C$4,ROW(AN283))</f>
        <v>AE283</v>
      </c>
      <c r="AO283" s="9" t="str">
        <f>_xlfn.CONCAT('Sample Select backend'!$J$2,ROW(AO283))</f>
        <v>AJ283</v>
      </c>
      <c r="AP283" t="str">
        <f>_xlfn.CONCAT('Sample Select backend'!$F$4,ROW(AP283))</f>
        <v>AF283</v>
      </c>
      <c r="AQ283" t="str">
        <f>_xlfn.CONCAT('Sample Select backend'!$I$10,ROW(AQ283))</f>
        <v>R283</v>
      </c>
      <c r="AR283" t="str">
        <f>_xlfn.CONCAT('Sample Select backend'!$M$4,ROW(AR283))</f>
        <v>AK283</v>
      </c>
      <c r="AS283" t="str">
        <f t="shared" si="93"/>
        <v>Bangladesh</v>
      </c>
      <c r="AT283" s="9">
        <f t="shared" si="94"/>
        <v>30</v>
      </c>
      <c r="AU283">
        <f t="shared" si="95"/>
        <v>0</v>
      </c>
      <c r="AV283" s="9">
        <v>1</v>
      </c>
    </row>
    <row r="284" spans="1:48" x14ac:dyDescent="0.35">
      <c r="A284" t="s">
        <v>17</v>
      </c>
      <c r="B284">
        <v>5</v>
      </c>
      <c r="C284" t="s">
        <v>204</v>
      </c>
      <c r="D284" t="s">
        <v>402</v>
      </c>
      <c r="E284">
        <v>1</v>
      </c>
      <c r="F284">
        <v>-2</v>
      </c>
      <c r="G284">
        <v>-2</v>
      </c>
      <c r="H284">
        <v>-1</v>
      </c>
      <c r="I284">
        <v>-2</v>
      </c>
      <c r="J284">
        <v>1</v>
      </c>
      <c r="K284">
        <v>1</v>
      </c>
      <c r="L284">
        <v>1</v>
      </c>
      <c r="M284">
        <v>1</v>
      </c>
      <c r="N284" t="s">
        <v>2616</v>
      </c>
      <c r="O284" t="s">
        <v>2802</v>
      </c>
      <c r="P284" t="s">
        <v>2809</v>
      </c>
      <c r="Q284" t="s">
        <v>2815</v>
      </c>
      <c r="R284">
        <v>0</v>
      </c>
      <c r="S284">
        <v>2.37</v>
      </c>
      <c r="T284">
        <v>-3.18</v>
      </c>
      <c r="U284">
        <v>37.630000000000003</v>
      </c>
      <c r="V284">
        <f t="shared" si="97"/>
        <v>1</v>
      </c>
      <c r="W284">
        <f t="shared" si="98"/>
        <v>0</v>
      </c>
      <c r="X284">
        <f t="shared" si="99"/>
        <v>0</v>
      </c>
      <c r="Y284">
        <f t="shared" si="100"/>
        <v>0</v>
      </c>
      <c r="Z284">
        <f t="shared" si="101"/>
        <v>0</v>
      </c>
      <c r="AA284">
        <f t="shared" si="102"/>
        <v>1</v>
      </c>
      <c r="AB284">
        <f t="shared" si="103"/>
        <v>1</v>
      </c>
      <c r="AC284">
        <f t="shared" si="104"/>
        <v>1</v>
      </c>
      <c r="AD284">
        <f t="shared" si="105"/>
        <v>1</v>
      </c>
      <c r="AE284" s="4" t="s">
        <v>2828</v>
      </c>
      <c r="AF284" s="9" t="s">
        <v>2829</v>
      </c>
      <c r="AG284">
        <v>1</v>
      </c>
      <c r="AH284">
        <v>0</v>
      </c>
      <c r="AI284">
        <v>0</v>
      </c>
      <c r="AJ284">
        <v>1</v>
      </c>
      <c r="AK284" s="9" t="s">
        <v>2840</v>
      </c>
      <c r="AL284">
        <f t="shared" si="92"/>
        <v>0</v>
      </c>
      <c r="AM284">
        <f>IF(AND(INDIRECT(AN284)='Sample Select backend'!$C$2,INDIRECT(AO284)=1,INDIRECT(AP284)='Sample Select backend'!$F$2,INDIRECT(AQ284)=1,INDIRECT(AR284)='Sample Select backend'!$M$2),1,0)</f>
        <v>0</v>
      </c>
      <c r="AN284" t="str">
        <f>_xlfn.CONCAT('Sample Select backend'!$C$4,ROW(AN284))</f>
        <v>AE284</v>
      </c>
      <c r="AO284" s="9" t="str">
        <f>_xlfn.CONCAT('Sample Select backend'!$J$2,ROW(AO284))</f>
        <v>AJ284</v>
      </c>
      <c r="AP284" t="str">
        <f>_xlfn.CONCAT('Sample Select backend'!$F$4,ROW(AP284))</f>
        <v>AF284</v>
      </c>
      <c r="AQ284" t="str">
        <f>_xlfn.CONCAT('Sample Select backend'!$I$10,ROW(AQ284))</f>
        <v>R284</v>
      </c>
      <c r="AR284" t="str">
        <f>_xlfn.CONCAT('Sample Select backend'!$M$4,ROW(AR284))</f>
        <v>AK284</v>
      </c>
      <c r="AS284" t="str">
        <f t="shared" si="93"/>
        <v>Bangladesh</v>
      </c>
      <c r="AT284" s="9" t="str">
        <f t="shared" si="94"/>
        <v>General</v>
      </c>
      <c r="AU284">
        <f t="shared" si="95"/>
        <v>0</v>
      </c>
      <c r="AV284" s="9">
        <v>1</v>
      </c>
    </row>
    <row r="285" spans="1:48" x14ac:dyDescent="0.35">
      <c r="A285" s="24" t="s">
        <v>17</v>
      </c>
      <c r="B285" s="24">
        <v>6</v>
      </c>
      <c r="C285" s="24">
        <v>28</v>
      </c>
      <c r="D285" s="24" t="s">
        <v>3160</v>
      </c>
      <c r="E285" s="24"/>
      <c r="O285" t="s">
        <v>2802</v>
      </c>
      <c r="P285" t="s">
        <v>2809</v>
      </c>
      <c r="Q285" t="s">
        <v>2815</v>
      </c>
      <c r="R285">
        <v>0</v>
      </c>
      <c r="S285">
        <v>2.37</v>
      </c>
      <c r="T285">
        <v>-3.18</v>
      </c>
      <c r="U285">
        <v>37.630000000000003</v>
      </c>
      <c r="V285">
        <v>-1</v>
      </c>
      <c r="W285">
        <v>-1</v>
      </c>
      <c r="X285">
        <v>-1</v>
      </c>
      <c r="Y285">
        <v>-1</v>
      </c>
      <c r="Z285">
        <v>-1</v>
      </c>
      <c r="AA285">
        <v>-1</v>
      </c>
      <c r="AB285">
        <v>-1</v>
      </c>
      <c r="AC285">
        <v>-1</v>
      </c>
      <c r="AD285">
        <v>-1</v>
      </c>
      <c r="AE285" s="4" t="s">
        <v>2828</v>
      </c>
      <c r="AF285" s="9" t="s">
        <v>2829</v>
      </c>
      <c r="AG285">
        <v>1</v>
      </c>
      <c r="AH285">
        <v>0</v>
      </c>
      <c r="AI285">
        <v>0</v>
      </c>
      <c r="AJ285">
        <v>1</v>
      </c>
      <c r="AK285" s="9" t="s">
        <v>2840</v>
      </c>
      <c r="AL285">
        <f t="shared" si="92"/>
        <v>0</v>
      </c>
      <c r="AM285">
        <f>IF(AND(INDIRECT(AN285)='Sample Select backend'!$C$2,INDIRECT(AO285)=1,INDIRECT(AP285)='Sample Select backend'!$F$2,INDIRECT(AQ285)=1,INDIRECT(AR285)='Sample Select backend'!$M$2),1,0)</f>
        <v>0</v>
      </c>
      <c r="AN285" t="str">
        <f>_xlfn.CONCAT('Sample Select backend'!$C$4,ROW(AN285))</f>
        <v>AE285</v>
      </c>
      <c r="AO285" s="9" t="str">
        <f>_xlfn.CONCAT('Sample Select backend'!$J$2,ROW(AO285))</f>
        <v>AJ285</v>
      </c>
      <c r="AP285" t="str">
        <f>_xlfn.CONCAT('Sample Select backend'!$F$4,ROW(AP285))</f>
        <v>AF285</v>
      </c>
      <c r="AQ285" t="str">
        <f>_xlfn.CONCAT('Sample Select backend'!$I$10,ROW(AQ285))</f>
        <v>R285</v>
      </c>
      <c r="AR285" t="str">
        <f>_xlfn.CONCAT('Sample Select backend'!$M$4,ROW(AR285))</f>
        <v>AK285</v>
      </c>
      <c r="AS285" t="str">
        <f t="shared" si="93"/>
        <v>Bangladesh</v>
      </c>
      <c r="AT285" s="9">
        <f t="shared" si="94"/>
        <v>28</v>
      </c>
      <c r="AU285">
        <f t="shared" si="95"/>
        <v>0</v>
      </c>
      <c r="AV285" s="9">
        <v>0</v>
      </c>
    </row>
    <row r="286" spans="1:48" x14ac:dyDescent="0.35">
      <c r="A286" s="24" t="s">
        <v>17</v>
      </c>
      <c r="B286" s="24">
        <v>6</v>
      </c>
      <c r="C286" s="24">
        <v>27</v>
      </c>
      <c r="D286" s="24" t="s">
        <v>3161</v>
      </c>
      <c r="E286" s="24"/>
      <c r="O286" t="s">
        <v>2802</v>
      </c>
      <c r="P286" t="s">
        <v>2809</v>
      </c>
      <c r="Q286" t="s">
        <v>2815</v>
      </c>
      <c r="R286">
        <v>0</v>
      </c>
      <c r="S286">
        <v>2.37</v>
      </c>
      <c r="T286">
        <v>-3.18</v>
      </c>
      <c r="U286">
        <v>37.630000000000003</v>
      </c>
      <c r="V286">
        <v>-1</v>
      </c>
      <c r="W286">
        <v>-1</v>
      </c>
      <c r="X286">
        <v>-1</v>
      </c>
      <c r="Y286">
        <v>-1</v>
      </c>
      <c r="Z286">
        <v>-1</v>
      </c>
      <c r="AA286">
        <v>-1</v>
      </c>
      <c r="AB286">
        <v>-1</v>
      </c>
      <c r="AC286">
        <v>-1</v>
      </c>
      <c r="AD286">
        <v>-1</v>
      </c>
      <c r="AE286" s="4" t="s">
        <v>2828</v>
      </c>
      <c r="AF286" s="9" t="s">
        <v>2829</v>
      </c>
      <c r="AG286">
        <v>1</v>
      </c>
      <c r="AH286">
        <v>0</v>
      </c>
      <c r="AI286">
        <v>0</v>
      </c>
      <c r="AJ286">
        <v>1</v>
      </c>
      <c r="AK286" s="9" t="s">
        <v>2840</v>
      </c>
      <c r="AL286">
        <f t="shared" si="92"/>
        <v>0</v>
      </c>
      <c r="AM286">
        <f>IF(AND(INDIRECT(AN286)='Sample Select backend'!$C$2,INDIRECT(AO286)=1,INDIRECT(AP286)='Sample Select backend'!$F$2,INDIRECT(AQ286)=1,INDIRECT(AR286)='Sample Select backend'!$M$2),1,0)</f>
        <v>0</v>
      </c>
      <c r="AN286" t="str">
        <f>_xlfn.CONCAT('Sample Select backend'!$C$4,ROW(AN286))</f>
        <v>AE286</v>
      </c>
      <c r="AO286" s="9" t="str">
        <f>_xlfn.CONCAT('Sample Select backend'!$J$2,ROW(AO286))</f>
        <v>AJ286</v>
      </c>
      <c r="AP286" t="str">
        <f>_xlfn.CONCAT('Sample Select backend'!$F$4,ROW(AP286))</f>
        <v>AF286</v>
      </c>
      <c r="AQ286" t="str">
        <f>_xlfn.CONCAT('Sample Select backend'!$I$10,ROW(AQ286))</f>
        <v>R286</v>
      </c>
      <c r="AR286" t="str">
        <f>_xlfn.CONCAT('Sample Select backend'!$M$4,ROW(AR286))</f>
        <v>AK286</v>
      </c>
      <c r="AS286" t="str">
        <f t="shared" si="93"/>
        <v>Bangladesh</v>
      </c>
      <c r="AT286" s="9">
        <f t="shared" si="94"/>
        <v>27</v>
      </c>
      <c r="AU286">
        <f t="shared" si="95"/>
        <v>0</v>
      </c>
      <c r="AV286" s="9">
        <v>0</v>
      </c>
    </row>
    <row r="287" spans="1:48" x14ac:dyDescent="0.35">
      <c r="A287" s="24" t="s">
        <v>17</v>
      </c>
      <c r="B287" s="24" t="s">
        <v>201</v>
      </c>
      <c r="C287" s="24" t="s">
        <v>201</v>
      </c>
      <c r="D287" s="24" t="s">
        <v>3162</v>
      </c>
      <c r="E287" s="24"/>
      <c r="O287" t="s">
        <v>2802</v>
      </c>
      <c r="P287" t="s">
        <v>2809</v>
      </c>
      <c r="Q287" t="s">
        <v>2815</v>
      </c>
      <c r="R287">
        <v>0</v>
      </c>
      <c r="S287">
        <v>2.37</v>
      </c>
      <c r="T287">
        <v>-3.18</v>
      </c>
      <c r="U287">
        <v>37.630000000000003</v>
      </c>
      <c r="V287">
        <v>-1</v>
      </c>
      <c r="W287">
        <v>-1</v>
      </c>
      <c r="X287">
        <v>-1</v>
      </c>
      <c r="Y287">
        <v>-1</v>
      </c>
      <c r="Z287">
        <v>-1</v>
      </c>
      <c r="AA287">
        <v>-1</v>
      </c>
      <c r="AB287">
        <v>-1</v>
      </c>
      <c r="AC287">
        <v>-1</v>
      </c>
      <c r="AD287">
        <v>-1</v>
      </c>
      <c r="AE287" s="4" t="s">
        <v>2828</v>
      </c>
      <c r="AF287" s="9" t="s">
        <v>2829</v>
      </c>
      <c r="AG287">
        <v>1</v>
      </c>
      <c r="AH287">
        <v>0</v>
      </c>
      <c r="AI287">
        <v>0</v>
      </c>
      <c r="AJ287">
        <v>1</v>
      </c>
      <c r="AK287" s="9" t="s">
        <v>2840</v>
      </c>
      <c r="AL287">
        <f t="shared" si="92"/>
        <v>1</v>
      </c>
      <c r="AM287">
        <f>IF(AND(INDIRECT(AN287)='Sample Select backend'!$C$2,INDIRECT(AO287)=1,INDIRECT(AP287)='Sample Select backend'!$F$2,INDIRECT(AQ287)=1,INDIRECT(AR287)='Sample Select backend'!$M$2),1,0)</f>
        <v>0</v>
      </c>
      <c r="AN287" t="str">
        <f>_xlfn.CONCAT('Sample Select backend'!$C$4,ROW(AN287))</f>
        <v>AE287</v>
      </c>
      <c r="AO287" s="9" t="str">
        <f>_xlfn.CONCAT('Sample Select backend'!$J$2,ROW(AO287))</f>
        <v>AJ287</v>
      </c>
      <c r="AP287" t="str">
        <f>_xlfn.CONCAT('Sample Select backend'!$F$4,ROW(AP287))</f>
        <v>AF287</v>
      </c>
      <c r="AQ287" t="str">
        <f>_xlfn.CONCAT('Sample Select backend'!$I$10,ROW(AQ287))</f>
        <v>R287</v>
      </c>
      <c r="AR287" t="str">
        <f>_xlfn.CONCAT('Sample Select backend'!$M$4,ROW(AR287))</f>
        <v>AK287</v>
      </c>
      <c r="AS287" t="str">
        <f t="shared" si="93"/>
        <v>Bangladesh</v>
      </c>
      <c r="AT287" s="9" t="str">
        <f t="shared" si="94"/>
        <v>Other</v>
      </c>
      <c r="AU287">
        <f t="shared" si="95"/>
        <v>0</v>
      </c>
      <c r="AV287" s="9">
        <v>0</v>
      </c>
    </row>
    <row r="288" spans="1:48" x14ac:dyDescent="0.35">
      <c r="A288" t="s">
        <v>27</v>
      </c>
      <c r="B288">
        <v>9</v>
      </c>
      <c r="C288">
        <v>34</v>
      </c>
      <c r="D288" t="s">
        <v>502</v>
      </c>
      <c r="E288">
        <v>-1</v>
      </c>
      <c r="F288">
        <v>-1</v>
      </c>
      <c r="G288">
        <v>-2</v>
      </c>
      <c r="H288">
        <v>-1</v>
      </c>
      <c r="I288">
        <v>1</v>
      </c>
      <c r="J288">
        <v>-1</v>
      </c>
      <c r="K288">
        <v>1</v>
      </c>
      <c r="L288">
        <v>2</v>
      </c>
      <c r="M288">
        <v>-1</v>
      </c>
      <c r="N288" t="s">
        <v>2626</v>
      </c>
      <c r="O288" t="s">
        <v>2801</v>
      </c>
      <c r="P288" t="s">
        <v>2808</v>
      </c>
      <c r="Q288" t="s">
        <v>2813</v>
      </c>
      <c r="R288">
        <v>0</v>
      </c>
      <c r="S288">
        <v>-17.32</v>
      </c>
      <c r="T288">
        <v>-1.04</v>
      </c>
      <c r="U288">
        <v>148.94</v>
      </c>
      <c r="V288">
        <f t="shared" ref="V288:AD294" si="106">IF(E288&gt;0,1,IF(E288&lt;0,0,-1))</f>
        <v>0</v>
      </c>
      <c r="W288">
        <f t="shared" si="106"/>
        <v>0</v>
      </c>
      <c r="X288">
        <f t="shared" si="106"/>
        <v>0</v>
      </c>
      <c r="Y288">
        <f t="shared" si="106"/>
        <v>0</v>
      </c>
      <c r="Z288">
        <f t="shared" si="106"/>
        <v>1</v>
      </c>
      <c r="AA288">
        <f t="shared" si="106"/>
        <v>0</v>
      </c>
      <c r="AB288">
        <f t="shared" si="106"/>
        <v>1</v>
      </c>
      <c r="AC288">
        <f t="shared" si="106"/>
        <v>1</v>
      </c>
      <c r="AD288">
        <f t="shared" si="106"/>
        <v>0</v>
      </c>
      <c r="AE288" s="4" t="s">
        <v>2828</v>
      </c>
      <c r="AF288" s="9" t="s">
        <v>2829</v>
      </c>
      <c r="AG288">
        <v>0</v>
      </c>
      <c r="AH288">
        <v>0</v>
      </c>
      <c r="AI288">
        <v>0</v>
      </c>
      <c r="AJ288">
        <v>1</v>
      </c>
      <c r="AK288" s="9" t="s">
        <v>2840</v>
      </c>
      <c r="AL288">
        <f t="shared" si="92"/>
        <v>0</v>
      </c>
      <c r="AM288">
        <f>IF(AND(INDIRECT(AN288)='Sample Select backend'!$C$2,INDIRECT(AO288)=1,INDIRECT(AP288)='Sample Select backend'!$F$2,INDIRECT(AQ288)=1,INDIRECT(AR288)='Sample Select backend'!$M$2),1,0)</f>
        <v>0</v>
      </c>
      <c r="AN288" t="str">
        <f>_xlfn.CONCAT('Sample Select backend'!$C$4,ROW(AN288))</f>
        <v>AE288</v>
      </c>
      <c r="AO288" s="9" t="str">
        <f>_xlfn.CONCAT('Sample Select backend'!$J$2,ROW(AO288))</f>
        <v>AJ288</v>
      </c>
      <c r="AP288" t="str">
        <f>_xlfn.CONCAT('Sample Select backend'!$F$4,ROW(AP288))</f>
        <v>AF288</v>
      </c>
      <c r="AQ288" t="str">
        <f>_xlfn.CONCAT('Sample Select backend'!$I$10,ROW(AQ288))</f>
        <v>R288</v>
      </c>
      <c r="AR288" t="str">
        <f>_xlfn.CONCAT('Sample Select backend'!$M$4,ROW(AR288))</f>
        <v>AK288</v>
      </c>
      <c r="AS288" t="str">
        <f t="shared" si="93"/>
        <v>Barbados</v>
      </c>
      <c r="AT288" s="9">
        <f t="shared" si="94"/>
        <v>34</v>
      </c>
      <c r="AU288">
        <f t="shared" si="95"/>
        <v>1</v>
      </c>
      <c r="AV288" s="9">
        <v>1</v>
      </c>
    </row>
    <row r="289" spans="1:48" x14ac:dyDescent="0.35">
      <c r="A289" t="s">
        <v>27</v>
      </c>
      <c r="B289">
        <v>1</v>
      </c>
      <c r="C289">
        <v>5</v>
      </c>
      <c r="D289" t="s">
        <v>504</v>
      </c>
      <c r="E289">
        <v>-2</v>
      </c>
      <c r="F289">
        <v>2</v>
      </c>
      <c r="G289">
        <v>2</v>
      </c>
      <c r="H289">
        <v>2</v>
      </c>
      <c r="I289">
        <v>2</v>
      </c>
      <c r="J289">
        <v>2</v>
      </c>
      <c r="K289">
        <v>1</v>
      </c>
      <c r="L289">
        <v>1</v>
      </c>
      <c r="M289">
        <v>1</v>
      </c>
      <c r="N289" t="s">
        <v>2626</v>
      </c>
      <c r="O289" t="s">
        <v>2801</v>
      </c>
      <c r="P289" t="s">
        <v>2808</v>
      </c>
      <c r="Q289" t="s">
        <v>2813</v>
      </c>
      <c r="R289">
        <v>0</v>
      </c>
      <c r="S289">
        <v>-17.32</v>
      </c>
      <c r="T289">
        <v>-1.04</v>
      </c>
      <c r="U289">
        <v>148.94</v>
      </c>
      <c r="V289">
        <f t="shared" si="106"/>
        <v>0</v>
      </c>
      <c r="W289">
        <f t="shared" si="106"/>
        <v>1</v>
      </c>
      <c r="X289">
        <f t="shared" si="106"/>
        <v>1</v>
      </c>
      <c r="Y289">
        <f t="shared" si="106"/>
        <v>1</v>
      </c>
      <c r="Z289">
        <f t="shared" si="106"/>
        <v>1</v>
      </c>
      <c r="AA289">
        <f t="shared" si="106"/>
        <v>1</v>
      </c>
      <c r="AB289">
        <f t="shared" si="106"/>
        <v>1</v>
      </c>
      <c r="AC289">
        <f t="shared" si="106"/>
        <v>1</v>
      </c>
      <c r="AD289">
        <f t="shared" si="106"/>
        <v>1</v>
      </c>
      <c r="AE289" s="4" t="s">
        <v>2828</v>
      </c>
      <c r="AF289" s="9" t="s">
        <v>2829</v>
      </c>
      <c r="AG289">
        <v>0</v>
      </c>
      <c r="AH289">
        <v>0</v>
      </c>
      <c r="AI289">
        <v>0</v>
      </c>
      <c r="AJ289">
        <v>1</v>
      </c>
      <c r="AK289" s="9" t="s">
        <v>2840</v>
      </c>
      <c r="AL289">
        <f t="shared" si="92"/>
        <v>0</v>
      </c>
      <c r="AM289">
        <f>IF(AND(INDIRECT(AN289)='Sample Select backend'!$C$2,INDIRECT(AO289)=1,INDIRECT(AP289)='Sample Select backend'!$F$2,INDIRECT(AQ289)=1,INDIRECT(AR289)='Sample Select backend'!$M$2),1,0)</f>
        <v>0</v>
      </c>
      <c r="AN289" t="str">
        <f>_xlfn.CONCAT('Sample Select backend'!$C$4,ROW(AN289))</f>
        <v>AE289</v>
      </c>
      <c r="AO289" s="9" t="str">
        <f>_xlfn.CONCAT('Sample Select backend'!$J$2,ROW(AO289))</f>
        <v>AJ289</v>
      </c>
      <c r="AP289" t="str">
        <f>_xlfn.CONCAT('Sample Select backend'!$F$4,ROW(AP289))</f>
        <v>AF289</v>
      </c>
      <c r="AQ289" t="str">
        <f>_xlfn.CONCAT('Sample Select backend'!$I$10,ROW(AQ289))</f>
        <v>R289</v>
      </c>
      <c r="AR289" t="str">
        <f>_xlfn.CONCAT('Sample Select backend'!$M$4,ROW(AR289))</f>
        <v>AK289</v>
      </c>
      <c r="AS289" t="str">
        <f t="shared" si="93"/>
        <v>Barbados</v>
      </c>
      <c r="AT289" s="9">
        <f t="shared" si="94"/>
        <v>5</v>
      </c>
      <c r="AU289">
        <f t="shared" si="95"/>
        <v>0</v>
      </c>
      <c r="AV289" s="9">
        <v>1</v>
      </c>
    </row>
    <row r="290" spans="1:48" x14ac:dyDescent="0.35">
      <c r="A290" t="s">
        <v>27</v>
      </c>
      <c r="B290">
        <v>7</v>
      </c>
      <c r="C290">
        <v>30</v>
      </c>
      <c r="D290" t="s">
        <v>501</v>
      </c>
      <c r="E290">
        <v>1</v>
      </c>
      <c r="F290">
        <v>1</v>
      </c>
      <c r="G290">
        <v>-1</v>
      </c>
      <c r="H290">
        <v>1</v>
      </c>
      <c r="I290">
        <v>-1</v>
      </c>
      <c r="J290">
        <v>1</v>
      </c>
      <c r="K290">
        <v>1</v>
      </c>
      <c r="L290">
        <v>1</v>
      </c>
      <c r="M290">
        <v>1</v>
      </c>
      <c r="N290" t="s">
        <v>2626</v>
      </c>
      <c r="O290" t="s">
        <v>2801</v>
      </c>
      <c r="P290" t="s">
        <v>2808</v>
      </c>
      <c r="Q290" t="s">
        <v>2813</v>
      </c>
      <c r="R290">
        <v>0</v>
      </c>
      <c r="S290">
        <v>-17.32</v>
      </c>
      <c r="T290">
        <v>-1.04</v>
      </c>
      <c r="U290">
        <v>148.94</v>
      </c>
      <c r="V290">
        <f t="shared" si="106"/>
        <v>1</v>
      </c>
      <c r="W290">
        <f t="shared" si="106"/>
        <v>1</v>
      </c>
      <c r="X290">
        <f t="shared" si="106"/>
        <v>0</v>
      </c>
      <c r="Y290">
        <f t="shared" si="106"/>
        <v>1</v>
      </c>
      <c r="Z290">
        <f t="shared" si="106"/>
        <v>0</v>
      </c>
      <c r="AA290">
        <f t="shared" si="106"/>
        <v>1</v>
      </c>
      <c r="AB290">
        <f t="shared" si="106"/>
        <v>1</v>
      </c>
      <c r="AC290">
        <f t="shared" si="106"/>
        <v>1</v>
      </c>
      <c r="AD290">
        <f t="shared" si="106"/>
        <v>1</v>
      </c>
      <c r="AE290" s="4" t="s">
        <v>2828</v>
      </c>
      <c r="AF290" s="9" t="s">
        <v>2829</v>
      </c>
      <c r="AG290">
        <v>0</v>
      </c>
      <c r="AH290">
        <v>0</v>
      </c>
      <c r="AI290">
        <v>0</v>
      </c>
      <c r="AJ290">
        <v>1</v>
      </c>
      <c r="AK290" s="9" t="s">
        <v>2840</v>
      </c>
      <c r="AL290">
        <f t="shared" si="92"/>
        <v>0</v>
      </c>
      <c r="AM290">
        <f>IF(AND(INDIRECT(AN290)='Sample Select backend'!$C$2,INDIRECT(AO290)=1,INDIRECT(AP290)='Sample Select backend'!$F$2,INDIRECT(AQ290)=1,INDIRECT(AR290)='Sample Select backend'!$M$2),1,0)</f>
        <v>0</v>
      </c>
      <c r="AN290" t="str">
        <f>_xlfn.CONCAT('Sample Select backend'!$C$4,ROW(AN290))</f>
        <v>AE290</v>
      </c>
      <c r="AO290" s="9" t="str">
        <f>_xlfn.CONCAT('Sample Select backend'!$J$2,ROW(AO290))</f>
        <v>AJ290</v>
      </c>
      <c r="AP290" t="str">
        <f>_xlfn.CONCAT('Sample Select backend'!$F$4,ROW(AP290))</f>
        <v>AF290</v>
      </c>
      <c r="AQ290" t="str">
        <f>_xlfn.CONCAT('Sample Select backend'!$I$10,ROW(AQ290))</f>
        <v>R290</v>
      </c>
      <c r="AR290" t="str">
        <f>_xlfn.CONCAT('Sample Select backend'!$M$4,ROW(AR290))</f>
        <v>AK290</v>
      </c>
      <c r="AS290" t="str">
        <f t="shared" si="93"/>
        <v>Barbados</v>
      </c>
      <c r="AT290" s="9">
        <f t="shared" si="94"/>
        <v>30</v>
      </c>
      <c r="AU290">
        <f t="shared" si="95"/>
        <v>0</v>
      </c>
      <c r="AV290" s="9">
        <v>1</v>
      </c>
    </row>
    <row r="291" spans="1:48" x14ac:dyDescent="0.35">
      <c r="A291" t="s">
        <v>27</v>
      </c>
      <c r="B291">
        <v>6</v>
      </c>
      <c r="C291">
        <v>26</v>
      </c>
      <c r="D291" t="s">
        <v>503</v>
      </c>
      <c r="E291">
        <v>2</v>
      </c>
      <c r="F291">
        <v>1</v>
      </c>
      <c r="G291">
        <v>1</v>
      </c>
      <c r="H291">
        <v>-1</v>
      </c>
      <c r="I291">
        <v>-1</v>
      </c>
      <c r="J291">
        <v>-2</v>
      </c>
      <c r="K291">
        <v>-1</v>
      </c>
      <c r="L291">
        <v>1</v>
      </c>
      <c r="M291">
        <v>1</v>
      </c>
      <c r="N291" t="s">
        <v>2626</v>
      </c>
      <c r="O291" t="s">
        <v>2801</v>
      </c>
      <c r="P291" t="s">
        <v>2808</v>
      </c>
      <c r="Q291" t="s">
        <v>2813</v>
      </c>
      <c r="R291">
        <v>0</v>
      </c>
      <c r="S291">
        <v>-17.32</v>
      </c>
      <c r="T291">
        <v>-1.04</v>
      </c>
      <c r="U291">
        <v>148.94</v>
      </c>
      <c r="V291">
        <f t="shared" si="106"/>
        <v>1</v>
      </c>
      <c r="W291">
        <f t="shared" si="106"/>
        <v>1</v>
      </c>
      <c r="X291">
        <f t="shared" si="106"/>
        <v>1</v>
      </c>
      <c r="Y291">
        <f t="shared" si="106"/>
        <v>0</v>
      </c>
      <c r="Z291">
        <f t="shared" si="106"/>
        <v>0</v>
      </c>
      <c r="AA291">
        <f t="shared" si="106"/>
        <v>0</v>
      </c>
      <c r="AB291">
        <f t="shared" si="106"/>
        <v>0</v>
      </c>
      <c r="AC291">
        <f t="shared" si="106"/>
        <v>1</v>
      </c>
      <c r="AD291">
        <f t="shared" si="106"/>
        <v>1</v>
      </c>
      <c r="AE291" s="4" t="s">
        <v>2828</v>
      </c>
      <c r="AF291" s="9" t="s">
        <v>2829</v>
      </c>
      <c r="AG291">
        <v>0</v>
      </c>
      <c r="AH291">
        <v>0</v>
      </c>
      <c r="AI291">
        <v>0</v>
      </c>
      <c r="AJ291">
        <v>1</v>
      </c>
      <c r="AK291" s="9" t="s">
        <v>2840</v>
      </c>
      <c r="AL291">
        <f t="shared" si="92"/>
        <v>0</v>
      </c>
      <c r="AM291">
        <f>IF(AND(INDIRECT(AN291)='Sample Select backend'!$C$2,INDIRECT(AO291)=1,INDIRECT(AP291)='Sample Select backend'!$F$2,INDIRECT(AQ291)=1,INDIRECT(AR291)='Sample Select backend'!$M$2),1,0)</f>
        <v>0</v>
      </c>
      <c r="AN291" t="str">
        <f>_xlfn.CONCAT('Sample Select backend'!$C$4,ROW(AN291))</f>
        <v>AE291</v>
      </c>
      <c r="AO291" s="9" t="str">
        <f>_xlfn.CONCAT('Sample Select backend'!$J$2,ROW(AO291))</f>
        <v>AJ291</v>
      </c>
      <c r="AP291" t="str">
        <f>_xlfn.CONCAT('Sample Select backend'!$F$4,ROW(AP291))</f>
        <v>AF291</v>
      </c>
      <c r="AQ291" t="str">
        <f>_xlfn.CONCAT('Sample Select backend'!$I$10,ROW(AQ291))</f>
        <v>R291</v>
      </c>
      <c r="AR291" t="str">
        <f>_xlfn.CONCAT('Sample Select backend'!$M$4,ROW(AR291))</f>
        <v>AK291</v>
      </c>
      <c r="AS291" t="str">
        <f t="shared" si="93"/>
        <v>Barbados</v>
      </c>
      <c r="AT291" s="9">
        <f t="shared" si="94"/>
        <v>26</v>
      </c>
      <c r="AU291">
        <f t="shared" si="95"/>
        <v>0</v>
      </c>
      <c r="AV291" s="9">
        <v>1</v>
      </c>
    </row>
    <row r="292" spans="1:48" x14ac:dyDescent="0.35">
      <c r="A292" t="s">
        <v>27</v>
      </c>
      <c r="B292">
        <v>5</v>
      </c>
      <c r="C292" t="s">
        <v>209</v>
      </c>
      <c r="D292" t="s">
        <v>506</v>
      </c>
      <c r="E292">
        <v>1</v>
      </c>
      <c r="F292">
        <v>-1</v>
      </c>
      <c r="G292">
        <v>-2</v>
      </c>
      <c r="H292">
        <v>-1</v>
      </c>
      <c r="I292">
        <v>-1</v>
      </c>
      <c r="J292">
        <v>-1</v>
      </c>
      <c r="K292">
        <v>1</v>
      </c>
      <c r="L292">
        <v>1</v>
      </c>
      <c r="M292">
        <v>1</v>
      </c>
      <c r="N292" t="s">
        <v>2626</v>
      </c>
      <c r="O292" t="s">
        <v>2801</v>
      </c>
      <c r="P292" t="s">
        <v>2808</v>
      </c>
      <c r="Q292" t="s">
        <v>2813</v>
      </c>
      <c r="R292">
        <v>0</v>
      </c>
      <c r="S292">
        <v>-17.32</v>
      </c>
      <c r="T292">
        <v>-1.04</v>
      </c>
      <c r="U292">
        <v>148.94</v>
      </c>
      <c r="V292">
        <f t="shared" si="106"/>
        <v>1</v>
      </c>
      <c r="W292">
        <f t="shared" si="106"/>
        <v>0</v>
      </c>
      <c r="X292">
        <f t="shared" si="106"/>
        <v>0</v>
      </c>
      <c r="Y292">
        <f t="shared" si="106"/>
        <v>0</v>
      </c>
      <c r="Z292">
        <f t="shared" si="106"/>
        <v>0</v>
      </c>
      <c r="AA292">
        <f t="shared" si="106"/>
        <v>0</v>
      </c>
      <c r="AB292">
        <f t="shared" si="106"/>
        <v>1</v>
      </c>
      <c r="AC292">
        <f t="shared" si="106"/>
        <v>1</v>
      </c>
      <c r="AD292">
        <f t="shared" si="106"/>
        <v>1</v>
      </c>
      <c r="AE292" s="4" t="s">
        <v>2828</v>
      </c>
      <c r="AF292" s="9" t="s">
        <v>2829</v>
      </c>
      <c r="AG292">
        <v>0</v>
      </c>
      <c r="AH292">
        <v>0</v>
      </c>
      <c r="AI292">
        <v>0</v>
      </c>
      <c r="AJ292">
        <v>1</v>
      </c>
      <c r="AK292" s="9" t="s">
        <v>2840</v>
      </c>
      <c r="AL292">
        <f t="shared" si="92"/>
        <v>0</v>
      </c>
      <c r="AM292">
        <f>IF(AND(INDIRECT(AN292)='Sample Select backend'!$C$2,INDIRECT(AO292)=1,INDIRECT(AP292)='Sample Select backend'!$F$2,INDIRECT(AQ292)=1,INDIRECT(AR292)='Sample Select backend'!$M$2),1,0)</f>
        <v>0</v>
      </c>
      <c r="AN292" t="str">
        <f>_xlfn.CONCAT('Sample Select backend'!$C$4,ROW(AN292))</f>
        <v>AE292</v>
      </c>
      <c r="AO292" s="9" t="str">
        <f>_xlfn.CONCAT('Sample Select backend'!$J$2,ROW(AO292))</f>
        <v>AJ292</v>
      </c>
      <c r="AP292" t="str">
        <f>_xlfn.CONCAT('Sample Select backend'!$F$4,ROW(AP292))</f>
        <v>AF292</v>
      </c>
      <c r="AQ292" t="str">
        <f>_xlfn.CONCAT('Sample Select backend'!$I$10,ROW(AQ292))</f>
        <v>R292</v>
      </c>
      <c r="AR292" t="str">
        <f>_xlfn.CONCAT('Sample Select backend'!$M$4,ROW(AR292))</f>
        <v>AK292</v>
      </c>
      <c r="AS292" t="str">
        <f t="shared" si="93"/>
        <v>Barbados</v>
      </c>
      <c r="AT292" s="9" t="str">
        <f t="shared" si="94"/>
        <v>General</v>
      </c>
      <c r="AU292">
        <f t="shared" si="95"/>
        <v>0</v>
      </c>
      <c r="AV292" s="9">
        <v>1</v>
      </c>
    </row>
    <row r="293" spans="1:48" x14ac:dyDescent="0.35">
      <c r="A293" t="s">
        <v>27</v>
      </c>
      <c r="B293">
        <v>6</v>
      </c>
      <c r="C293">
        <v>25</v>
      </c>
      <c r="D293" t="s">
        <v>505</v>
      </c>
      <c r="E293">
        <v>1</v>
      </c>
      <c r="F293">
        <v>1</v>
      </c>
      <c r="G293">
        <v>-2</v>
      </c>
      <c r="H293">
        <v>-1</v>
      </c>
      <c r="I293">
        <v>2</v>
      </c>
      <c r="J293">
        <v>-2</v>
      </c>
      <c r="K293">
        <v>1</v>
      </c>
      <c r="L293">
        <v>-2</v>
      </c>
      <c r="M293">
        <v>1</v>
      </c>
      <c r="N293" t="s">
        <v>2626</v>
      </c>
      <c r="O293" t="s">
        <v>2801</v>
      </c>
      <c r="P293" t="s">
        <v>2808</v>
      </c>
      <c r="Q293" t="s">
        <v>2813</v>
      </c>
      <c r="R293">
        <v>0</v>
      </c>
      <c r="S293">
        <v>-17.32</v>
      </c>
      <c r="T293">
        <v>-1.04</v>
      </c>
      <c r="U293">
        <v>148.94</v>
      </c>
      <c r="V293">
        <f t="shared" si="106"/>
        <v>1</v>
      </c>
      <c r="W293">
        <f t="shared" si="106"/>
        <v>1</v>
      </c>
      <c r="X293">
        <f t="shared" si="106"/>
        <v>0</v>
      </c>
      <c r="Y293">
        <f t="shared" si="106"/>
        <v>0</v>
      </c>
      <c r="Z293">
        <f t="shared" si="106"/>
        <v>1</v>
      </c>
      <c r="AA293">
        <f t="shared" si="106"/>
        <v>0</v>
      </c>
      <c r="AB293">
        <f t="shared" si="106"/>
        <v>1</v>
      </c>
      <c r="AC293">
        <f t="shared" si="106"/>
        <v>0</v>
      </c>
      <c r="AD293">
        <f t="shared" si="106"/>
        <v>1</v>
      </c>
      <c r="AE293" s="4" t="s">
        <v>2828</v>
      </c>
      <c r="AF293" s="9" t="s">
        <v>2829</v>
      </c>
      <c r="AG293">
        <v>0</v>
      </c>
      <c r="AH293">
        <v>0</v>
      </c>
      <c r="AI293">
        <v>0</v>
      </c>
      <c r="AJ293">
        <v>1</v>
      </c>
      <c r="AK293" s="9" t="s">
        <v>2840</v>
      </c>
      <c r="AL293">
        <f t="shared" si="92"/>
        <v>0</v>
      </c>
      <c r="AM293">
        <f>IF(AND(INDIRECT(AN293)='Sample Select backend'!$C$2,INDIRECT(AO293)=1,INDIRECT(AP293)='Sample Select backend'!$F$2,INDIRECT(AQ293)=1,INDIRECT(AR293)='Sample Select backend'!$M$2),1,0)</f>
        <v>0</v>
      </c>
      <c r="AN293" t="str">
        <f>_xlfn.CONCAT('Sample Select backend'!$C$4,ROW(AN293))</f>
        <v>AE293</v>
      </c>
      <c r="AO293" s="9" t="str">
        <f>_xlfn.CONCAT('Sample Select backend'!$J$2,ROW(AO293))</f>
        <v>AJ293</v>
      </c>
      <c r="AP293" t="str">
        <f>_xlfn.CONCAT('Sample Select backend'!$F$4,ROW(AP293))</f>
        <v>AF293</v>
      </c>
      <c r="AQ293" t="str">
        <f>_xlfn.CONCAT('Sample Select backend'!$I$10,ROW(AQ293))</f>
        <v>R293</v>
      </c>
      <c r="AR293" t="str">
        <f>_xlfn.CONCAT('Sample Select backend'!$M$4,ROW(AR293))</f>
        <v>AK293</v>
      </c>
      <c r="AS293" t="str">
        <f t="shared" si="93"/>
        <v>Barbados</v>
      </c>
      <c r="AT293" s="9">
        <f t="shared" si="94"/>
        <v>25</v>
      </c>
      <c r="AU293">
        <f t="shared" si="95"/>
        <v>0</v>
      </c>
      <c r="AV293" s="9">
        <v>1</v>
      </c>
    </row>
    <row r="294" spans="1:48" x14ac:dyDescent="0.35">
      <c r="A294" t="s">
        <v>27</v>
      </c>
      <c r="B294">
        <v>6</v>
      </c>
      <c r="C294">
        <v>28</v>
      </c>
      <c r="D294" t="s">
        <v>507</v>
      </c>
      <c r="E294">
        <v>1</v>
      </c>
      <c r="F294">
        <v>1</v>
      </c>
      <c r="G294">
        <v>1</v>
      </c>
      <c r="H294">
        <v>-1</v>
      </c>
      <c r="I294">
        <v>1</v>
      </c>
      <c r="J294">
        <v>1</v>
      </c>
      <c r="K294">
        <v>1</v>
      </c>
      <c r="L294">
        <v>1</v>
      </c>
      <c r="M294">
        <v>-2</v>
      </c>
      <c r="N294" t="s">
        <v>2626</v>
      </c>
      <c r="O294" t="s">
        <v>2801</v>
      </c>
      <c r="P294" t="s">
        <v>2808</v>
      </c>
      <c r="Q294" t="s">
        <v>2813</v>
      </c>
      <c r="R294">
        <v>0</v>
      </c>
      <c r="S294">
        <v>-17.32</v>
      </c>
      <c r="T294">
        <v>-1.04</v>
      </c>
      <c r="U294">
        <v>148.94</v>
      </c>
      <c r="V294">
        <f t="shared" si="106"/>
        <v>1</v>
      </c>
      <c r="W294">
        <f t="shared" si="106"/>
        <v>1</v>
      </c>
      <c r="X294">
        <f t="shared" si="106"/>
        <v>1</v>
      </c>
      <c r="Y294">
        <f t="shared" si="106"/>
        <v>0</v>
      </c>
      <c r="Z294">
        <f t="shared" si="106"/>
        <v>1</v>
      </c>
      <c r="AA294">
        <f t="shared" si="106"/>
        <v>1</v>
      </c>
      <c r="AB294">
        <f t="shared" si="106"/>
        <v>1</v>
      </c>
      <c r="AC294">
        <f t="shared" si="106"/>
        <v>1</v>
      </c>
      <c r="AD294">
        <f t="shared" si="106"/>
        <v>0</v>
      </c>
      <c r="AE294" s="4" t="s">
        <v>2828</v>
      </c>
      <c r="AF294" s="9" t="s">
        <v>2829</v>
      </c>
      <c r="AG294">
        <v>0</v>
      </c>
      <c r="AH294">
        <v>0</v>
      </c>
      <c r="AI294">
        <v>0</v>
      </c>
      <c r="AJ294">
        <v>1</v>
      </c>
      <c r="AK294" s="9" t="s">
        <v>2840</v>
      </c>
      <c r="AL294">
        <f t="shared" si="92"/>
        <v>0</v>
      </c>
      <c r="AM294">
        <f>IF(AND(INDIRECT(AN294)='Sample Select backend'!$C$2,INDIRECT(AO294)=1,INDIRECT(AP294)='Sample Select backend'!$F$2,INDIRECT(AQ294)=1,INDIRECT(AR294)='Sample Select backend'!$M$2),1,0)</f>
        <v>0</v>
      </c>
      <c r="AN294" t="str">
        <f>_xlfn.CONCAT('Sample Select backend'!$C$4,ROW(AN294))</f>
        <v>AE294</v>
      </c>
      <c r="AO294" s="9" t="str">
        <f>_xlfn.CONCAT('Sample Select backend'!$J$2,ROW(AO294))</f>
        <v>AJ294</v>
      </c>
      <c r="AP294" t="str">
        <f>_xlfn.CONCAT('Sample Select backend'!$F$4,ROW(AP294))</f>
        <v>AF294</v>
      </c>
      <c r="AQ294" t="str">
        <f>_xlfn.CONCAT('Sample Select backend'!$I$10,ROW(AQ294))</f>
        <v>R294</v>
      </c>
      <c r="AR294" t="str">
        <f>_xlfn.CONCAT('Sample Select backend'!$M$4,ROW(AR294))</f>
        <v>AK294</v>
      </c>
      <c r="AS294" t="str">
        <f t="shared" si="93"/>
        <v>Barbados</v>
      </c>
      <c r="AT294" s="9">
        <f t="shared" si="94"/>
        <v>28</v>
      </c>
      <c r="AU294">
        <f t="shared" si="95"/>
        <v>0</v>
      </c>
      <c r="AV294" s="9">
        <v>1</v>
      </c>
    </row>
    <row r="295" spans="1:48" x14ac:dyDescent="0.35">
      <c r="A295" s="24" t="s">
        <v>27</v>
      </c>
      <c r="B295" s="24">
        <v>2</v>
      </c>
      <c r="C295" s="24">
        <v>16</v>
      </c>
      <c r="D295" s="24" t="s">
        <v>3163</v>
      </c>
      <c r="E295" s="24"/>
      <c r="O295" t="s">
        <v>2801</v>
      </c>
      <c r="P295" t="s">
        <v>2808</v>
      </c>
      <c r="Q295" t="s">
        <v>2813</v>
      </c>
      <c r="R295">
        <v>0</v>
      </c>
      <c r="S295">
        <v>-17.32</v>
      </c>
      <c r="T295">
        <v>-1.04</v>
      </c>
      <c r="U295">
        <v>148.94</v>
      </c>
      <c r="V295">
        <v>-1</v>
      </c>
      <c r="W295">
        <v>-1</v>
      </c>
      <c r="X295">
        <v>-1</v>
      </c>
      <c r="Y295">
        <v>-1</v>
      </c>
      <c r="Z295">
        <v>-1</v>
      </c>
      <c r="AA295">
        <v>-1</v>
      </c>
      <c r="AB295">
        <v>-1</v>
      </c>
      <c r="AC295">
        <v>-1</v>
      </c>
      <c r="AD295">
        <v>-1</v>
      </c>
      <c r="AE295" s="4" t="s">
        <v>2828</v>
      </c>
      <c r="AF295" s="9" t="s">
        <v>2829</v>
      </c>
      <c r="AG295">
        <v>0</v>
      </c>
      <c r="AH295">
        <v>0</v>
      </c>
      <c r="AI295">
        <v>0</v>
      </c>
      <c r="AJ295">
        <v>1</v>
      </c>
      <c r="AK295" s="9" t="s">
        <v>2840</v>
      </c>
      <c r="AL295">
        <f t="shared" si="92"/>
        <v>0</v>
      </c>
      <c r="AM295">
        <f>IF(AND(INDIRECT(AN295)='Sample Select backend'!$C$2,INDIRECT(AO295)=1,INDIRECT(AP295)='Sample Select backend'!$F$2,INDIRECT(AQ295)=1,INDIRECT(AR295)='Sample Select backend'!$M$2),1,0)</f>
        <v>0</v>
      </c>
      <c r="AN295" t="str">
        <f>_xlfn.CONCAT('Sample Select backend'!$C$4,ROW(AN295))</f>
        <v>AE295</v>
      </c>
      <c r="AO295" s="9" t="str">
        <f>_xlfn.CONCAT('Sample Select backend'!$J$2,ROW(AO295))</f>
        <v>AJ295</v>
      </c>
      <c r="AP295" t="str">
        <f>_xlfn.CONCAT('Sample Select backend'!$F$4,ROW(AP295))</f>
        <v>AF295</v>
      </c>
      <c r="AQ295" t="str">
        <f>_xlfn.CONCAT('Sample Select backend'!$I$10,ROW(AQ295))</f>
        <v>R295</v>
      </c>
      <c r="AR295" t="str">
        <f>_xlfn.CONCAT('Sample Select backend'!$M$4,ROW(AR295))</f>
        <v>AK295</v>
      </c>
      <c r="AS295" t="str">
        <f t="shared" si="93"/>
        <v>Barbados</v>
      </c>
      <c r="AT295" s="9">
        <f t="shared" si="94"/>
        <v>16</v>
      </c>
      <c r="AU295">
        <f t="shared" si="95"/>
        <v>0</v>
      </c>
      <c r="AV295" s="9">
        <v>0</v>
      </c>
    </row>
    <row r="296" spans="1:48" x14ac:dyDescent="0.35">
      <c r="A296" s="24" t="s">
        <v>27</v>
      </c>
      <c r="B296" s="24">
        <v>7</v>
      </c>
      <c r="C296" s="24">
        <v>30</v>
      </c>
      <c r="D296" s="24" t="s">
        <v>3164</v>
      </c>
      <c r="E296" s="24"/>
      <c r="O296" t="s">
        <v>2801</v>
      </c>
      <c r="P296" t="s">
        <v>2808</v>
      </c>
      <c r="Q296" t="s">
        <v>2813</v>
      </c>
      <c r="R296">
        <v>0</v>
      </c>
      <c r="S296">
        <v>-17.32</v>
      </c>
      <c r="T296">
        <v>-1.04</v>
      </c>
      <c r="U296">
        <v>148.94</v>
      </c>
      <c r="V296">
        <v>-1</v>
      </c>
      <c r="W296">
        <v>-1</v>
      </c>
      <c r="X296">
        <v>-1</v>
      </c>
      <c r="Y296">
        <v>-1</v>
      </c>
      <c r="Z296">
        <v>-1</v>
      </c>
      <c r="AA296">
        <v>-1</v>
      </c>
      <c r="AB296">
        <v>-1</v>
      </c>
      <c r="AC296">
        <v>-1</v>
      </c>
      <c r="AD296">
        <v>-1</v>
      </c>
      <c r="AE296" s="4" t="s">
        <v>2828</v>
      </c>
      <c r="AF296" s="9" t="s">
        <v>2829</v>
      </c>
      <c r="AG296">
        <v>0</v>
      </c>
      <c r="AH296">
        <v>0</v>
      </c>
      <c r="AI296">
        <v>0</v>
      </c>
      <c r="AJ296">
        <v>1</v>
      </c>
      <c r="AK296" s="9" t="s">
        <v>2840</v>
      </c>
      <c r="AL296">
        <f t="shared" si="92"/>
        <v>0</v>
      </c>
      <c r="AM296">
        <f>IF(AND(INDIRECT(AN296)='Sample Select backend'!$C$2,INDIRECT(AO296)=1,INDIRECT(AP296)='Sample Select backend'!$F$2,INDIRECT(AQ296)=1,INDIRECT(AR296)='Sample Select backend'!$M$2),1,0)</f>
        <v>0</v>
      </c>
      <c r="AN296" t="str">
        <f>_xlfn.CONCAT('Sample Select backend'!$C$4,ROW(AN296))</f>
        <v>AE296</v>
      </c>
      <c r="AO296" s="9" t="str">
        <f>_xlfn.CONCAT('Sample Select backend'!$J$2,ROW(AO296))</f>
        <v>AJ296</v>
      </c>
      <c r="AP296" t="str">
        <f>_xlfn.CONCAT('Sample Select backend'!$F$4,ROW(AP296))</f>
        <v>AF296</v>
      </c>
      <c r="AQ296" t="str">
        <f>_xlfn.CONCAT('Sample Select backend'!$I$10,ROW(AQ296))</f>
        <v>R296</v>
      </c>
      <c r="AR296" t="str">
        <f>_xlfn.CONCAT('Sample Select backend'!$M$4,ROW(AR296))</f>
        <v>AK296</v>
      </c>
      <c r="AS296" t="str">
        <f t="shared" si="93"/>
        <v>Barbados</v>
      </c>
      <c r="AT296" s="9">
        <f t="shared" si="94"/>
        <v>30</v>
      </c>
      <c r="AU296">
        <f t="shared" si="95"/>
        <v>0</v>
      </c>
      <c r="AV296" s="9">
        <v>0</v>
      </c>
    </row>
    <row r="297" spans="1:48" x14ac:dyDescent="0.35">
      <c r="A297" s="24" t="s">
        <v>27</v>
      </c>
      <c r="B297" s="24">
        <v>8</v>
      </c>
      <c r="C297" s="24">
        <v>33</v>
      </c>
      <c r="D297" s="24" t="s">
        <v>3165</v>
      </c>
      <c r="E297" s="24"/>
      <c r="O297" t="s">
        <v>2801</v>
      </c>
      <c r="P297" t="s">
        <v>2808</v>
      </c>
      <c r="Q297" t="s">
        <v>2813</v>
      </c>
      <c r="R297">
        <v>0</v>
      </c>
      <c r="S297">
        <v>-17.32</v>
      </c>
      <c r="T297">
        <v>-1.04</v>
      </c>
      <c r="U297">
        <v>148.94</v>
      </c>
      <c r="V297">
        <v>-1</v>
      </c>
      <c r="W297">
        <v>-1</v>
      </c>
      <c r="X297">
        <v>-1</v>
      </c>
      <c r="Y297">
        <v>-1</v>
      </c>
      <c r="Z297">
        <v>-1</v>
      </c>
      <c r="AA297">
        <v>-1</v>
      </c>
      <c r="AB297">
        <v>-1</v>
      </c>
      <c r="AC297">
        <v>-1</v>
      </c>
      <c r="AD297">
        <v>-1</v>
      </c>
      <c r="AE297" s="4" t="s">
        <v>2828</v>
      </c>
      <c r="AF297" s="9" t="s">
        <v>2829</v>
      </c>
      <c r="AG297">
        <v>0</v>
      </c>
      <c r="AH297">
        <v>0</v>
      </c>
      <c r="AI297">
        <v>0</v>
      </c>
      <c r="AJ297">
        <v>1</v>
      </c>
      <c r="AK297" s="9" t="s">
        <v>2840</v>
      </c>
      <c r="AL297">
        <f t="shared" si="92"/>
        <v>0</v>
      </c>
      <c r="AM297">
        <f>IF(AND(INDIRECT(AN297)='Sample Select backend'!$C$2,INDIRECT(AO297)=1,INDIRECT(AP297)='Sample Select backend'!$F$2,INDIRECT(AQ297)=1,INDIRECT(AR297)='Sample Select backend'!$M$2),1,0)</f>
        <v>0</v>
      </c>
      <c r="AN297" t="str">
        <f>_xlfn.CONCAT('Sample Select backend'!$C$4,ROW(AN297))</f>
        <v>AE297</v>
      </c>
      <c r="AO297" s="9" t="str">
        <f>_xlfn.CONCAT('Sample Select backend'!$J$2,ROW(AO297))</f>
        <v>AJ297</v>
      </c>
      <c r="AP297" t="str">
        <f>_xlfn.CONCAT('Sample Select backend'!$F$4,ROW(AP297))</f>
        <v>AF297</v>
      </c>
      <c r="AQ297" t="str">
        <f>_xlfn.CONCAT('Sample Select backend'!$I$10,ROW(AQ297))</f>
        <v>R297</v>
      </c>
      <c r="AR297" t="str">
        <f>_xlfn.CONCAT('Sample Select backend'!$M$4,ROW(AR297))</f>
        <v>AK297</v>
      </c>
      <c r="AS297" t="str">
        <f t="shared" si="93"/>
        <v>Barbados</v>
      </c>
      <c r="AT297" s="9">
        <f t="shared" si="94"/>
        <v>33</v>
      </c>
      <c r="AU297">
        <f t="shared" si="95"/>
        <v>0</v>
      </c>
      <c r="AV297" s="9">
        <v>0</v>
      </c>
    </row>
    <row r="298" spans="1:48" x14ac:dyDescent="0.35">
      <c r="A298" t="s">
        <v>22</v>
      </c>
      <c r="B298">
        <v>1</v>
      </c>
      <c r="C298">
        <v>1</v>
      </c>
      <c r="D298" t="s">
        <v>450</v>
      </c>
      <c r="E298">
        <v>-2</v>
      </c>
      <c r="H298">
        <v>-1</v>
      </c>
      <c r="I298">
        <v>2</v>
      </c>
      <c r="J298">
        <v>2</v>
      </c>
      <c r="K298">
        <v>-2</v>
      </c>
      <c r="L298">
        <v>2</v>
      </c>
      <c r="M298">
        <v>1</v>
      </c>
      <c r="N298" t="s">
        <v>2621</v>
      </c>
      <c r="O298" t="s">
        <v>2800</v>
      </c>
      <c r="P298" t="s">
        <v>2810</v>
      </c>
      <c r="Q298" t="s">
        <v>2816</v>
      </c>
      <c r="R298">
        <v>0</v>
      </c>
      <c r="S298">
        <v>-0.9</v>
      </c>
      <c r="T298">
        <v>0.85</v>
      </c>
      <c r="U298">
        <v>41.85</v>
      </c>
      <c r="V298">
        <f t="shared" ref="V298:V306" si="107">IF(E298&gt;0,1,IF(E298&lt;0,0,-1))</f>
        <v>0</v>
      </c>
      <c r="W298">
        <f t="shared" ref="W298:W306" si="108">IF(F298&gt;0,1,IF(F298&lt;0,0,-1))</f>
        <v>-1</v>
      </c>
      <c r="X298">
        <f t="shared" ref="X298:X306" si="109">IF(G298&gt;0,1,IF(G298&lt;0,0,-1))</f>
        <v>-1</v>
      </c>
      <c r="Y298">
        <f t="shared" ref="Y298:Y306" si="110">IF(H298&gt;0,1,IF(H298&lt;0,0,-1))</f>
        <v>0</v>
      </c>
      <c r="Z298">
        <f t="shared" ref="Z298:Z306" si="111">IF(I298&gt;0,1,IF(I298&lt;0,0,-1))</f>
        <v>1</v>
      </c>
      <c r="AA298">
        <f t="shared" ref="AA298:AA306" si="112">IF(J298&gt;0,1,IF(J298&lt;0,0,-1))</f>
        <v>1</v>
      </c>
      <c r="AB298">
        <f t="shared" ref="AB298:AB306" si="113">IF(K298&gt;0,1,IF(K298&lt;0,0,-1))</f>
        <v>0</v>
      </c>
      <c r="AC298">
        <f t="shared" ref="AC298:AC306" si="114">IF(L298&gt;0,1,IF(L298&lt;0,0,-1))</f>
        <v>1</v>
      </c>
      <c r="AD298">
        <f t="shared" ref="AD298:AD306" si="115">IF(M298&gt;0,1,IF(M298&lt;0,0,-1))</f>
        <v>1</v>
      </c>
      <c r="AE298" s="4" t="s">
        <v>2828</v>
      </c>
      <c r="AF298" s="9" t="s">
        <v>2829</v>
      </c>
      <c r="AG298">
        <v>0</v>
      </c>
      <c r="AH298">
        <v>1</v>
      </c>
      <c r="AI298">
        <v>0</v>
      </c>
      <c r="AJ298">
        <v>1</v>
      </c>
      <c r="AK298" s="9" t="s">
        <v>2840</v>
      </c>
      <c r="AL298">
        <f t="shared" si="92"/>
        <v>0</v>
      </c>
      <c r="AM298">
        <f>IF(AND(INDIRECT(AN298)='Sample Select backend'!$C$2,INDIRECT(AO298)=1,INDIRECT(AP298)='Sample Select backend'!$F$2,INDIRECT(AQ298)=1,INDIRECT(AR298)='Sample Select backend'!$M$2),1,0)</f>
        <v>0</v>
      </c>
      <c r="AN298" t="str">
        <f>_xlfn.CONCAT('Sample Select backend'!$C$4,ROW(AN298))</f>
        <v>AE298</v>
      </c>
      <c r="AO298" s="9" t="str">
        <f>_xlfn.CONCAT('Sample Select backend'!$J$2,ROW(AO298))</f>
        <v>AJ298</v>
      </c>
      <c r="AP298" t="str">
        <f>_xlfn.CONCAT('Sample Select backend'!$F$4,ROW(AP298))</f>
        <v>AF298</v>
      </c>
      <c r="AQ298" t="str">
        <f>_xlfn.CONCAT('Sample Select backend'!$I$10,ROW(AQ298))</f>
        <v>R298</v>
      </c>
      <c r="AR298" t="str">
        <f>_xlfn.CONCAT('Sample Select backend'!$M$4,ROW(AR298))</f>
        <v>AK298</v>
      </c>
      <c r="AS298" t="str">
        <f t="shared" si="93"/>
        <v>Belarus</v>
      </c>
      <c r="AT298" s="9">
        <f t="shared" si="94"/>
        <v>1</v>
      </c>
      <c r="AU298">
        <f t="shared" si="95"/>
        <v>1</v>
      </c>
      <c r="AV298" s="9">
        <v>1</v>
      </c>
    </row>
    <row r="299" spans="1:48" x14ac:dyDescent="0.35">
      <c r="A299" t="s">
        <v>22</v>
      </c>
      <c r="B299">
        <v>1</v>
      </c>
      <c r="C299">
        <v>9</v>
      </c>
      <c r="D299" t="s">
        <v>451</v>
      </c>
      <c r="E299">
        <v>2</v>
      </c>
      <c r="F299">
        <v>2</v>
      </c>
      <c r="G299">
        <v>2</v>
      </c>
      <c r="H299">
        <v>2</v>
      </c>
      <c r="I299">
        <v>2</v>
      </c>
      <c r="J299">
        <v>-2</v>
      </c>
      <c r="K299">
        <v>-2</v>
      </c>
      <c r="L299">
        <v>2</v>
      </c>
      <c r="M299">
        <v>1</v>
      </c>
      <c r="N299" t="s">
        <v>2621</v>
      </c>
      <c r="O299" t="s">
        <v>2800</v>
      </c>
      <c r="P299" t="s">
        <v>2810</v>
      </c>
      <c r="Q299" t="s">
        <v>2816</v>
      </c>
      <c r="R299">
        <v>0</v>
      </c>
      <c r="S299">
        <v>-0.9</v>
      </c>
      <c r="T299">
        <v>0.85</v>
      </c>
      <c r="U299">
        <v>41.85</v>
      </c>
      <c r="V299">
        <f t="shared" si="107"/>
        <v>1</v>
      </c>
      <c r="W299">
        <f t="shared" si="108"/>
        <v>1</v>
      </c>
      <c r="X299">
        <f t="shared" si="109"/>
        <v>1</v>
      </c>
      <c r="Y299">
        <f t="shared" si="110"/>
        <v>1</v>
      </c>
      <c r="Z299">
        <f t="shared" si="111"/>
        <v>1</v>
      </c>
      <c r="AA299">
        <f t="shared" si="112"/>
        <v>0</v>
      </c>
      <c r="AB299">
        <f t="shared" si="113"/>
        <v>0</v>
      </c>
      <c r="AC299">
        <f t="shared" si="114"/>
        <v>1</v>
      </c>
      <c r="AD299">
        <f t="shared" si="115"/>
        <v>1</v>
      </c>
      <c r="AE299" s="4" t="s">
        <v>2828</v>
      </c>
      <c r="AF299" s="9" t="s">
        <v>2829</v>
      </c>
      <c r="AG299">
        <v>0</v>
      </c>
      <c r="AH299">
        <v>1</v>
      </c>
      <c r="AI299">
        <v>0</v>
      </c>
      <c r="AJ299">
        <v>1</v>
      </c>
      <c r="AK299" s="9" t="s">
        <v>2840</v>
      </c>
      <c r="AL299">
        <f t="shared" si="92"/>
        <v>0</v>
      </c>
      <c r="AM299">
        <f>IF(AND(INDIRECT(AN299)='Sample Select backend'!$C$2,INDIRECT(AO299)=1,INDIRECT(AP299)='Sample Select backend'!$F$2,INDIRECT(AQ299)=1,INDIRECT(AR299)='Sample Select backend'!$M$2),1,0)</f>
        <v>0</v>
      </c>
      <c r="AN299" t="str">
        <f>_xlfn.CONCAT('Sample Select backend'!$C$4,ROW(AN299))</f>
        <v>AE299</v>
      </c>
      <c r="AO299" s="9" t="str">
        <f>_xlfn.CONCAT('Sample Select backend'!$J$2,ROW(AO299))</f>
        <v>AJ299</v>
      </c>
      <c r="AP299" t="str">
        <f>_xlfn.CONCAT('Sample Select backend'!$F$4,ROW(AP299))</f>
        <v>AF299</v>
      </c>
      <c r="AQ299" t="str">
        <f>_xlfn.CONCAT('Sample Select backend'!$I$10,ROW(AQ299))</f>
        <v>R299</v>
      </c>
      <c r="AR299" t="str">
        <f>_xlfn.CONCAT('Sample Select backend'!$M$4,ROW(AR299))</f>
        <v>AK299</v>
      </c>
      <c r="AS299" t="str">
        <f t="shared" si="93"/>
        <v>Belarus</v>
      </c>
      <c r="AT299" s="9">
        <f t="shared" si="94"/>
        <v>9</v>
      </c>
      <c r="AU299">
        <f t="shared" si="95"/>
        <v>0</v>
      </c>
      <c r="AV299" s="9">
        <v>1</v>
      </c>
    </row>
    <row r="300" spans="1:48" x14ac:dyDescent="0.35">
      <c r="A300" t="s">
        <v>22</v>
      </c>
      <c r="B300">
        <v>6</v>
      </c>
      <c r="C300">
        <v>29</v>
      </c>
      <c r="D300" t="s">
        <v>455</v>
      </c>
      <c r="E300">
        <v>-1</v>
      </c>
      <c r="F300">
        <v>1</v>
      </c>
      <c r="G300">
        <v>-2</v>
      </c>
      <c r="H300">
        <v>-1</v>
      </c>
      <c r="I300">
        <v>-1</v>
      </c>
      <c r="J300">
        <v>1</v>
      </c>
      <c r="K300">
        <v>1</v>
      </c>
      <c r="L300">
        <v>1</v>
      </c>
      <c r="M300">
        <v>1</v>
      </c>
      <c r="N300" t="s">
        <v>2621</v>
      </c>
      <c r="O300" t="s">
        <v>2800</v>
      </c>
      <c r="P300" t="s">
        <v>2810</v>
      </c>
      <c r="Q300" t="s">
        <v>2816</v>
      </c>
      <c r="R300">
        <v>0</v>
      </c>
      <c r="S300">
        <v>-0.9</v>
      </c>
      <c r="T300">
        <v>0.85</v>
      </c>
      <c r="U300">
        <v>41.85</v>
      </c>
      <c r="V300">
        <f t="shared" si="107"/>
        <v>0</v>
      </c>
      <c r="W300">
        <f t="shared" si="108"/>
        <v>1</v>
      </c>
      <c r="X300">
        <f t="shared" si="109"/>
        <v>0</v>
      </c>
      <c r="Y300">
        <f t="shared" si="110"/>
        <v>0</v>
      </c>
      <c r="Z300">
        <f t="shared" si="111"/>
        <v>0</v>
      </c>
      <c r="AA300">
        <f t="shared" si="112"/>
        <v>1</v>
      </c>
      <c r="AB300">
        <f t="shared" si="113"/>
        <v>1</v>
      </c>
      <c r="AC300">
        <f t="shared" si="114"/>
        <v>1</v>
      </c>
      <c r="AD300">
        <f t="shared" si="115"/>
        <v>1</v>
      </c>
      <c r="AE300" s="4" t="s">
        <v>2828</v>
      </c>
      <c r="AF300" s="9" t="s">
        <v>2829</v>
      </c>
      <c r="AG300">
        <v>0</v>
      </c>
      <c r="AH300">
        <v>1</v>
      </c>
      <c r="AI300">
        <v>0</v>
      </c>
      <c r="AJ300">
        <v>1</v>
      </c>
      <c r="AK300" s="9" t="s">
        <v>2840</v>
      </c>
      <c r="AL300">
        <f t="shared" si="92"/>
        <v>0</v>
      </c>
      <c r="AM300">
        <f>IF(AND(INDIRECT(AN300)='Sample Select backend'!$C$2,INDIRECT(AO300)=1,INDIRECT(AP300)='Sample Select backend'!$F$2,INDIRECT(AQ300)=1,INDIRECT(AR300)='Sample Select backend'!$M$2),1,0)</f>
        <v>0</v>
      </c>
      <c r="AN300" t="str">
        <f>_xlfn.CONCAT('Sample Select backend'!$C$4,ROW(AN300))</f>
        <v>AE300</v>
      </c>
      <c r="AO300" s="9" t="str">
        <f>_xlfn.CONCAT('Sample Select backend'!$J$2,ROW(AO300))</f>
        <v>AJ300</v>
      </c>
      <c r="AP300" t="str">
        <f>_xlfn.CONCAT('Sample Select backend'!$F$4,ROW(AP300))</f>
        <v>AF300</v>
      </c>
      <c r="AQ300" t="str">
        <f>_xlfn.CONCAT('Sample Select backend'!$I$10,ROW(AQ300))</f>
        <v>R300</v>
      </c>
      <c r="AR300" t="str">
        <f>_xlfn.CONCAT('Sample Select backend'!$M$4,ROW(AR300))</f>
        <v>AK300</v>
      </c>
      <c r="AS300" t="str">
        <f t="shared" si="93"/>
        <v>Belarus</v>
      </c>
      <c r="AT300" s="9">
        <f t="shared" si="94"/>
        <v>29</v>
      </c>
      <c r="AU300">
        <f t="shared" si="95"/>
        <v>0</v>
      </c>
      <c r="AV300" s="9">
        <v>1</v>
      </c>
    </row>
    <row r="301" spans="1:48" x14ac:dyDescent="0.35">
      <c r="A301" t="s">
        <v>22</v>
      </c>
      <c r="B301">
        <v>5</v>
      </c>
      <c r="C301" t="s">
        <v>204</v>
      </c>
      <c r="D301" t="s">
        <v>456</v>
      </c>
      <c r="E301">
        <v>1</v>
      </c>
      <c r="F301">
        <v>-2</v>
      </c>
      <c r="G301">
        <v>-2</v>
      </c>
      <c r="H301">
        <v>-1</v>
      </c>
      <c r="I301">
        <v>-1</v>
      </c>
      <c r="J301">
        <v>1</v>
      </c>
      <c r="K301">
        <v>1</v>
      </c>
      <c r="L301">
        <v>1</v>
      </c>
      <c r="M301">
        <v>1</v>
      </c>
      <c r="N301" t="s">
        <v>2621</v>
      </c>
      <c r="O301" t="s">
        <v>2800</v>
      </c>
      <c r="P301" t="s">
        <v>2810</v>
      </c>
      <c r="Q301" t="s">
        <v>2816</v>
      </c>
      <c r="R301">
        <v>0</v>
      </c>
      <c r="S301">
        <v>-0.9</v>
      </c>
      <c r="T301">
        <v>0.85</v>
      </c>
      <c r="U301">
        <v>41.85</v>
      </c>
      <c r="V301">
        <f t="shared" si="107"/>
        <v>1</v>
      </c>
      <c r="W301">
        <f t="shared" si="108"/>
        <v>0</v>
      </c>
      <c r="X301">
        <f t="shared" si="109"/>
        <v>0</v>
      </c>
      <c r="Y301">
        <f t="shared" si="110"/>
        <v>0</v>
      </c>
      <c r="Z301">
        <f t="shared" si="111"/>
        <v>0</v>
      </c>
      <c r="AA301">
        <f t="shared" si="112"/>
        <v>1</v>
      </c>
      <c r="AB301">
        <f t="shared" si="113"/>
        <v>1</v>
      </c>
      <c r="AC301">
        <f t="shared" si="114"/>
        <v>1</v>
      </c>
      <c r="AD301">
        <f t="shared" si="115"/>
        <v>1</v>
      </c>
      <c r="AE301" s="4" t="s">
        <v>2828</v>
      </c>
      <c r="AF301" s="9" t="s">
        <v>2829</v>
      </c>
      <c r="AG301">
        <v>0</v>
      </c>
      <c r="AH301">
        <v>1</v>
      </c>
      <c r="AI301">
        <v>0</v>
      </c>
      <c r="AJ301">
        <v>1</v>
      </c>
      <c r="AK301" s="9" t="s">
        <v>2840</v>
      </c>
      <c r="AL301">
        <f t="shared" si="92"/>
        <v>0</v>
      </c>
      <c r="AM301">
        <f>IF(AND(INDIRECT(AN301)='Sample Select backend'!$C$2,INDIRECT(AO301)=1,INDIRECT(AP301)='Sample Select backend'!$F$2,INDIRECT(AQ301)=1,INDIRECT(AR301)='Sample Select backend'!$M$2),1,0)</f>
        <v>0</v>
      </c>
      <c r="AN301" t="str">
        <f>_xlfn.CONCAT('Sample Select backend'!$C$4,ROW(AN301))</f>
        <v>AE301</v>
      </c>
      <c r="AO301" s="9" t="str">
        <f>_xlfn.CONCAT('Sample Select backend'!$J$2,ROW(AO301))</f>
        <v>AJ301</v>
      </c>
      <c r="AP301" t="str">
        <f>_xlfn.CONCAT('Sample Select backend'!$F$4,ROW(AP301))</f>
        <v>AF301</v>
      </c>
      <c r="AQ301" t="str">
        <f>_xlfn.CONCAT('Sample Select backend'!$I$10,ROW(AQ301))</f>
        <v>R301</v>
      </c>
      <c r="AR301" t="str">
        <f>_xlfn.CONCAT('Sample Select backend'!$M$4,ROW(AR301))</f>
        <v>AK301</v>
      </c>
      <c r="AS301" t="str">
        <f t="shared" si="93"/>
        <v>Belarus</v>
      </c>
      <c r="AT301" s="9" t="str">
        <f t="shared" si="94"/>
        <v>General</v>
      </c>
      <c r="AU301">
        <f t="shared" si="95"/>
        <v>0</v>
      </c>
      <c r="AV301" s="9">
        <v>1</v>
      </c>
    </row>
    <row r="302" spans="1:48" x14ac:dyDescent="0.35">
      <c r="A302" t="s">
        <v>22</v>
      </c>
      <c r="B302">
        <v>6</v>
      </c>
      <c r="C302">
        <v>25</v>
      </c>
      <c r="D302" t="s">
        <v>448</v>
      </c>
      <c r="E302">
        <v>1</v>
      </c>
      <c r="F302">
        <v>1</v>
      </c>
      <c r="G302">
        <v>1</v>
      </c>
      <c r="H302">
        <v>-1</v>
      </c>
      <c r="I302">
        <v>1</v>
      </c>
      <c r="J302">
        <v>-2</v>
      </c>
      <c r="K302">
        <v>1</v>
      </c>
      <c r="L302">
        <v>-2</v>
      </c>
      <c r="M302">
        <v>1</v>
      </c>
      <c r="N302" t="s">
        <v>2621</v>
      </c>
      <c r="O302" t="s">
        <v>2800</v>
      </c>
      <c r="P302" t="s">
        <v>2810</v>
      </c>
      <c r="Q302" t="s">
        <v>2816</v>
      </c>
      <c r="R302">
        <v>0</v>
      </c>
      <c r="S302">
        <v>-0.9</v>
      </c>
      <c r="T302">
        <v>0.85</v>
      </c>
      <c r="U302">
        <v>41.85</v>
      </c>
      <c r="V302">
        <f t="shared" si="107"/>
        <v>1</v>
      </c>
      <c r="W302">
        <f t="shared" si="108"/>
        <v>1</v>
      </c>
      <c r="X302">
        <f t="shared" si="109"/>
        <v>1</v>
      </c>
      <c r="Y302">
        <f t="shared" si="110"/>
        <v>0</v>
      </c>
      <c r="Z302">
        <f t="shared" si="111"/>
        <v>1</v>
      </c>
      <c r="AA302">
        <f t="shared" si="112"/>
        <v>0</v>
      </c>
      <c r="AB302">
        <f t="shared" si="113"/>
        <v>1</v>
      </c>
      <c r="AC302">
        <f t="shared" si="114"/>
        <v>0</v>
      </c>
      <c r="AD302">
        <f t="shared" si="115"/>
        <v>1</v>
      </c>
      <c r="AE302" s="4" t="s">
        <v>2828</v>
      </c>
      <c r="AF302" s="9" t="s">
        <v>2829</v>
      </c>
      <c r="AG302">
        <v>0</v>
      </c>
      <c r="AH302">
        <v>1</v>
      </c>
      <c r="AI302">
        <v>0</v>
      </c>
      <c r="AJ302">
        <v>1</v>
      </c>
      <c r="AK302" s="9" t="s">
        <v>2840</v>
      </c>
      <c r="AL302">
        <f t="shared" si="92"/>
        <v>0</v>
      </c>
      <c r="AM302">
        <f>IF(AND(INDIRECT(AN302)='Sample Select backend'!$C$2,INDIRECT(AO302)=1,INDIRECT(AP302)='Sample Select backend'!$F$2,INDIRECT(AQ302)=1,INDIRECT(AR302)='Sample Select backend'!$M$2),1,0)</f>
        <v>0</v>
      </c>
      <c r="AN302" t="str">
        <f>_xlfn.CONCAT('Sample Select backend'!$C$4,ROW(AN302))</f>
        <v>AE302</v>
      </c>
      <c r="AO302" s="9" t="str">
        <f>_xlfn.CONCAT('Sample Select backend'!$J$2,ROW(AO302))</f>
        <v>AJ302</v>
      </c>
      <c r="AP302" t="str">
        <f>_xlfn.CONCAT('Sample Select backend'!$F$4,ROW(AP302))</f>
        <v>AF302</v>
      </c>
      <c r="AQ302" t="str">
        <f>_xlfn.CONCAT('Sample Select backend'!$I$10,ROW(AQ302))</f>
        <v>R302</v>
      </c>
      <c r="AR302" t="str">
        <f>_xlfn.CONCAT('Sample Select backend'!$M$4,ROW(AR302))</f>
        <v>AK302</v>
      </c>
      <c r="AS302" t="str">
        <f t="shared" si="93"/>
        <v>Belarus</v>
      </c>
      <c r="AT302" s="9">
        <f t="shared" si="94"/>
        <v>25</v>
      </c>
      <c r="AU302">
        <f t="shared" si="95"/>
        <v>0</v>
      </c>
      <c r="AV302" s="9">
        <v>1</v>
      </c>
    </row>
    <row r="303" spans="1:48" x14ac:dyDescent="0.35">
      <c r="A303" t="s">
        <v>22</v>
      </c>
      <c r="B303">
        <v>1</v>
      </c>
      <c r="C303">
        <v>6</v>
      </c>
      <c r="D303" t="s">
        <v>452</v>
      </c>
      <c r="E303">
        <v>2</v>
      </c>
      <c r="F303">
        <v>2</v>
      </c>
      <c r="G303">
        <v>2</v>
      </c>
      <c r="H303">
        <v>2</v>
      </c>
      <c r="I303">
        <v>2</v>
      </c>
      <c r="J303">
        <v>2</v>
      </c>
      <c r="K303">
        <v>1</v>
      </c>
      <c r="L303">
        <v>1</v>
      </c>
      <c r="M303">
        <v>1</v>
      </c>
      <c r="N303" t="s">
        <v>2621</v>
      </c>
      <c r="O303" t="s">
        <v>2800</v>
      </c>
      <c r="P303" t="s">
        <v>2810</v>
      </c>
      <c r="Q303" t="s">
        <v>2816</v>
      </c>
      <c r="R303">
        <v>0</v>
      </c>
      <c r="S303">
        <v>-0.9</v>
      </c>
      <c r="T303">
        <v>0.85</v>
      </c>
      <c r="U303">
        <v>41.85</v>
      </c>
      <c r="V303">
        <f t="shared" si="107"/>
        <v>1</v>
      </c>
      <c r="W303">
        <f t="shared" si="108"/>
        <v>1</v>
      </c>
      <c r="X303">
        <f t="shared" si="109"/>
        <v>1</v>
      </c>
      <c r="Y303">
        <f t="shared" si="110"/>
        <v>1</v>
      </c>
      <c r="Z303">
        <f t="shared" si="111"/>
        <v>1</v>
      </c>
      <c r="AA303">
        <f t="shared" si="112"/>
        <v>1</v>
      </c>
      <c r="AB303">
        <f t="shared" si="113"/>
        <v>1</v>
      </c>
      <c r="AC303">
        <f t="shared" si="114"/>
        <v>1</v>
      </c>
      <c r="AD303">
        <f t="shared" si="115"/>
        <v>1</v>
      </c>
      <c r="AE303" s="4" t="s">
        <v>2828</v>
      </c>
      <c r="AF303" s="9" t="s">
        <v>2829</v>
      </c>
      <c r="AG303">
        <v>0</v>
      </c>
      <c r="AH303">
        <v>1</v>
      </c>
      <c r="AI303">
        <v>0</v>
      </c>
      <c r="AJ303">
        <v>1</v>
      </c>
      <c r="AK303" s="9" t="s">
        <v>2840</v>
      </c>
      <c r="AL303">
        <f t="shared" si="92"/>
        <v>0</v>
      </c>
      <c r="AM303">
        <f>IF(AND(INDIRECT(AN303)='Sample Select backend'!$C$2,INDIRECT(AO303)=1,INDIRECT(AP303)='Sample Select backend'!$F$2,INDIRECT(AQ303)=1,INDIRECT(AR303)='Sample Select backend'!$M$2),1,0)</f>
        <v>0</v>
      </c>
      <c r="AN303" t="str">
        <f>_xlfn.CONCAT('Sample Select backend'!$C$4,ROW(AN303))</f>
        <v>AE303</v>
      </c>
      <c r="AO303" s="9" t="str">
        <f>_xlfn.CONCAT('Sample Select backend'!$J$2,ROW(AO303))</f>
        <v>AJ303</v>
      </c>
      <c r="AP303" t="str">
        <f>_xlfn.CONCAT('Sample Select backend'!$F$4,ROW(AP303))</f>
        <v>AF303</v>
      </c>
      <c r="AQ303" t="str">
        <f>_xlfn.CONCAT('Sample Select backend'!$I$10,ROW(AQ303))</f>
        <v>R303</v>
      </c>
      <c r="AR303" t="str">
        <f>_xlfn.CONCAT('Sample Select backend'!$M$4,ROW(AR303))</f>
        <v>AK303</v>
      </c>
      <c r="AS303" t="str">
        <f t="shared" si="93"/>
        <v>Belarus</v>
      </c>
      <c r="AT303" s="9">
        <f t="shared" si="94"/>
        <v>6</v>
      </c>
      <c r="AU303">
        <f t="shared" si="95"/>
        <v>0</v>
      </c>
      <c r="AV303" s="9">
        <v>1</v>
      </c>
    </row>
    <row r="304" spans="1:48" x14ac:dyDescent="0.35">
      <c r="A304" t="s">
        <v>22</v>
      </c>
      <c r="B304">
        <v>1</v>
      </c>
      <c r="C304">
        <v>7</v>
      </c>
      <c r="D304" t="s">
        <v>453</v>
      </c>
      <c r="E304">
        <v>-1</v>
      </c>
      <c r="F304">
        <v>2</v>
      </c>
      <c r="G304">
        <v>-2</v>
      </c>
      <c r="H304">
        <v>-1</v>
      </c>
      <c r="I304">
        <v>-2</v>
      </c>
      <c r="J304">
        <v>2</v>
      </c>
      <c r="K304">
        <v>2</v>
      </c>
      <c r="L304">
        <v>2</v>
      </c>
      <c r="M304">
        <v>1</v>
      </c>
      <c r="N304" t="s">
        <v>2621</v>
      </c>
      <c r="O304" t="s">
        <v>2800</v>
      </c>
      <c r="P304" t="s">
        <v>2810</v>
      </c>
      <c r="Q304" t="s">
        <v>2816</v>
      </c>
      <c r="R304">
        <v>0</v>
      </c>
      <c r="S304">
        <v>-0.9</v>
      </c>
      <c r="T304">
        <v>0.85</v>
      </c>
      <c r="U304">
        <v>41.85</v>
      </c>
      <c r="V304">
        <f t="shared" si="107"/>
        <v>0</v>
      </c>
      <c r="W304">
        <f t="shared" si="108"/>
        <v>1</v>
      </c>
      <c r="X304">
        <f t="shared" si="109"/>
        <v>0</v>
      </c>
      <c r="Y304">
        <f t="shared" si="110"/>
        <v>0</v>
      </c>
      <c r="Z304">
        <f t="shared" si="111"/>
        <v>0</v>
      </c>
      <c r="AA304">
        <f t="shared" si="112"/>
        <v>1</v>
      </c>
      <c r="AB304">
        <f t="shared" si="113"/>
        <v>1</v>
      </c>
      <c r="AC304">
        <f t="shared" si="114"/>
        <v>1</v>
      </c>
      <c r="AD304">
        <f t="shared" si="115"/>
        <v>1</v>
      </c>
      <c r="AE304" s="4" t="s">
        <v>2828</v>
      </c>
      <c r="AF304" s="9" t="s">
        <v>2829</v>
      </c>
      <c r="AG304">
        <v>0</v>
      </c>
      <c r="AH304">
        <v>1</v>
      </c>
      <c r="AI304">
        <v>0</v>
      </c>
      <c r="AJ304">
        <v>1</v>
      </c>
      <c r="AK304" s="9" t="s">
        <v>2840</v>
      </c>
      <c r="AL304">
        <f t="shared" si="92"/>
        <v>0</v>
      </c>
      <c r="AM304">
        <f>IF(AND(INDIRECT(AN304)='Sample Select backend'!$C$2,INDIRECT(AO304)=1,INDIRECT(AP304)='Sample Select backend'!$F$2,INDIRECT(AQ304)=1,INDIRECT(AR304)='Sample Select backend'!$M$2),1,0)</f>
        <v>0</v>
      </c>
      <c r="AN304" t="str">
        <f>_xlfn.CONCAT('Sample Select backend'!$C$4,ROW(AN304))</f>
        <v>AE304</v>
      </c>
      <c r="AO304" s="9" t="str">
        <f>_xlfn.CONCAT('Sample Select backend'!$J$2,ROW(AO304))</f>
        <v>AJ304</v>
      </c>
      <c r="AP304" t="str">
        <f>_xlfn.CONCAT('Sample Select backend'!$F$4,ROW(AP304))</f>
        <v>AF304</v>
      </c>
      <c r="AQ304" t="str">
        <f>_xlfn.CONCAT('Sample Select backend'!$I$10,ROW(AQ304))</f>
        <v>R304</v>
      </c>
      <c r="AR304" t="str">
        <f>_xlfn.CONCAT('Sample Select backend'!$M$4,ROW(AR304))</f>
        <v>AK304</v>
      </c>
      <c r="AS304" t="str">
        <f t="shared" si="93"/>
        <v>Belarus</v>
      </c>
      <c r="AT304" s="9">
        <f t="shared" si="94"/>
        <v>7</v>
      </c>
      <c r="AU304">
        <f t="shared" si="95"/>
        <v>0</v>
      </c>
      <c r="AV304" s="9">
        <v>1</v>
      </c>
    </row>
    <row r="305" spans="1:48" x14ac:dyDescent="0.35">
      <c r="A305" t="s">
        <v>22</v>
      </c>
      <c r="B305">
        <v>2</v>
      </c>
      <c r="C305">
        <v>14</v>
      </c>
      <c r="D305" t="s">
        <v>449</v>
      </c>
      <c r="E305">
        <v>-1</v>
      </c>
      <c r="F305">
        <v>2</v>
      </c>
      <c r="G305">
        <v>2</v>
      </c>
      <c r="H305">
        <v>1</v>
      </c>
      <c r="I305">
        <v>1</v>
      </c>
      <c r="J305">
        <v>1</v>
      </c>
      <c r="K305">
        <v>2</v>
      </c>
      <c r="L305">
        <v>1</v>
      </c>
      <c r="M305">
        <v>1</v>
      </c>
      <c r="N305" t="s">
        <v>2621</v>
      </c>
      <c r="O305" t="s">
        <v>2800</v>
      </c>
      <c r="P305" t="s">
        <v>2810</v>
      </c>
      <c r="Q305" t="s">
        <v>2816</v>
      </c>
      <c r="R305">
        <v>0</v>
      </c>
      <c r="S305">
        <v>-0.9</v>
      </c>
      <c r="T305">
        <v>0.85</v>
      </c>
      <c r="U305">
        <v>41.85</v>
      </c>
      <c r="V305">
        <f t="shared" si="107"/>
        <v>0</v>
      </c>
      <c r="W305">
        <f t="shared" si="108"/>
        <v>1</v>
      </c>
      <c r="X305">
        <f t="shared" si="109"/>
        <v>1</v>
      </c>
      <c r="Y305">
        <f t="shared" si="110"/>
        <v>1</v>
      </c>
      <c r="Z305">
        <f t="shared" si="111"/>
        <v>1</v>
      </c>
      <c r="AA305">
        <f t="shared" si="112"/>
        <v>1</v>
      </c>
      <c r="AB305">
        <f t="shared" si="113"/>
        <v>1</v>
      </c>
      <c r="AC305">
        <f t="shared" si="114"/>
        <v>1</v>
      </c>
      <c r="AD305">
        <f t="shared" si="115"/>
        <v>1</v>
      </c>
      <c r="AE305" s="4" t="s">
        <v>2828</v>
      </c>
      <c r="AF305" s="9" t="s">
        <v>2829</v>
      </c>
      <c r="AG305">
        <v>0</v>
      </c>
      <c r="AH305">
        <v>1</v>
      </c>
      <c r="AI305">
        <v>0</v>
      </c>
      <c r="AJ305">
        <v>1</v>
      </c>
      <c r="AK305" s="9" t="s">
        <v>2840</v>
      </c>
      <c r="AL305">
        <f t="shared" si="92"/>
        <v>0</v>
      </c>
      <c r="AM305">
        <f>IF(AND(INDIRECT(AN305)='Sample Select backend'!$C$2,INDIRECT(AO305)=1,INDIRECT(AP305)='Sample Select backend'!$F$2,INDIRECT(AQ305)=1,INDIRECT(AR305)='Sample Select backend'!$M$2),1,0)</f>
        <v>0</v>
      </c>
      <c r="AN305" t="str">
        <f>_xlfn.CONCAT('Sample Select backend'!$C$4,ROW(AN305))</f>
        <v>AE305</v>
      </c>
      <c r="AO305" s="9" t="str">
        <f>_xlfn.CONCAT('Sample Select backend'!$J$2,ROW(AO305))</f>
        <v>AJ305</v>
      </c>
      <c r="AP305" t="str">
        <f>_xlfn.CONCAT('Sample Select backend'!$F$4,ROW(AP305))</f>
        <v>AF305</v>
      </c>
      <c r="AQ305" t="str">
        <f>_xlfn.CONCAT('Sample Select backend'!$I$10,ROW(AQ305))</f>
        <v>R305</v>
      </c>
      <c r="AR305" t="str">
        <f>_xlfn.CONCAT('Sample Select backend'!$M$4,ROW(AR305))</f>
        <v>AK305</v>
      </c>
      <c r="AS305" t="str">
        <f t="shared" si="93"/>
        <v>Belarus</v>
      </c>
      <c r="AT305" s="9">
        <f t="shared" si="94"/>
        <v>14</v>
      </c>
      <c r="AU305">
        <f t="shared" si="95"/>
        <v>0</v>
      </c>
      <c r="AV305" s="9">
        <v>1</v>
      </c>
    </row>
    <row r="306" spans="1:48" x14ac:dyDescent="0.35">
      <c r="A306" t="s">
        <v>22</v>
      </c>
      <c r="B306">
        <v>1</v>
      </c>
      <c r="C306">
        <v>5</v>
      </c>
      <c r="D306" t="s">
        <v>454</v>
      </c>
      <c r="E306">
        <v>-2</v>
      </c>
      <c r="F306">
        <v>2</v>
      </c>
      <c r="G306">
        <v>1</v>
      </c>
      <c r="H306">
        <v>1</v>
      </c>
      <c r="I306">
        <v>1</v>
      </c>
      <c r="J306">
        <v>1</v>
      </c>
      <c r="K306">
        <v>1</v>
      </c>
      <c r="L306">
        <v>1</v>
      </c>
      <c r="M306">
        <v>1</v>
      </c>
      <c r="N306" t="s">
        <v>2621</v>
      </c>
      <c r="O306" t="s">
        <v>2800</v>
      </c>
      <c r="P306" t="s">
        <v>2810</v>
      </c>
      <c r="Q306" t="s">
        <v>2816</v>
      </c>
      <c r="R306">
        <v>0</v>
      </c>
      <c r="S306">
        <v>-0.9</v>
      </c>
      <c r="T306">
        <v>0.85</v>
      </c>
      <c r="U306">
        <v>41.85</v>
      </c>
      <c r="V306">
        <f t="shared" si="107"/>
        <v>0</v>
      </c>
      <c r="W306">
        <f t="shared" si="108"/>
        <v>1</v>
      </c>
      <c r="X306">
        <f t="shared" si="109"/>
        <v>1</v>
      </c>
      <c r="Y306">
        <f t="shared" si="110"/>
        <v>1</v>
      </c>
      <c r="Z306">
        <f t="shared" si="111"/>
        <v>1</v>
      </c>
      <c r="AA306">
        <f t="shared" si="112"/>
        <v>1</v>
      </c>
      <c r="AB306">
        <f t="shared" si="113"/>
        <v>1</v>
      </c>
      <c r="AC306">
        <f t="shared" si="114"/>
        <v>1</v>
      </c>
      <c r="AD306">
        <f t="shared" si="115"/>
        <v>1</v>
      </c>
      <c r="AE306" s="4" t="s">
        <v>2828</v>
      </c>
      <c r="AF306" s="9" t="s">
        <v>2829</v>
      </c>
      <c r="AG306">
        <v>0</v>
      </c>
      <c r="AH306">
        <v>1</v>
      </c>
      <c r="AI306">
        <v>0</v>
      </c>
      <c r="AJ306">
        <v>1</v>
      </c>
      <c r="AK306" s="9" t="s">
        <v>2840</v>
      </c>
      <c r="AL306">
        <f t="shared" si="92"/>
        <v>0</v>
      </c>
      <c r="AM306">
        <f>IF(AND(INDIRECT(AN306)='Sample Select backend'!$C$2,INDIRECT(AO306)=1,INDIRECT(AP306)='Sample Select backend'!$F$2,INDIRECT(AQ306)=1,INDIRECT(AR306)='Sample Select backend'!$M$2),1,0)</f>
        <v>0</v>
      </c>
      <c r="AN306" t="str">
        <f>_xlfn.CONCAT('Sample Select backend'!$C$4,ROW(AN306))</f>
        <v>AE306</v>
      </c>
      <c r="AO306" s="9" t="str">
        <f>_xlfn.CONCAT('Sample Select backend'!$J$2,ROW(AO306))</f>
        <v>AJ306</v>
      </c>
      <c r="AP306" t="str">
        <f>_xlfn.CONCAT('Sample Select backend'!$F$4,ROW(AP306))</f>
        <v>AF306</v>
      </c>
      <c r="AQ306" t="str">
        <f>_xlfn.CONCAT('Sample Select backend'!$I$10,ROW(AQ306))</f>
        <v>R306</v>
      </c>
      <c r="AR306" t="str">
        <f>_xlfn.CONCAT('Sample Select backend'!$M$4,ROW(AR306))</f>
        <v>AK306</v>
      </c>
      <c r="AS306" t="str">
        <f t="shared" si="93"/>
        <v>Belarus</v>
      </c>
      <c r="AT306" s="9">
        <f t="shared" si="94"/>
        <v>5</v>
      </c>
      <c r="AU306">
        <f t="shared" si="95"/>
        <v>0</v>
      </c>
      <c r="AV306" s="9">
        <v>1</v>
      </c>
    </row>
    <row r="307" spans="1:48" x14ac:dyDescent="0.35">
      <c r="A307" s="24" t="s">
        <v>22</v>
      </c>
      <c r="B307" s="24" t="s">
        <v>201</v>
      </c>
      <c r="C307" s="24" t="s">
        <v>201</v>
      </c>
      <c r="D307" s="24" t="s">
        <v>3166</v>
      </c>
      <c r="E307" s="24"/>
      <c r="O307" t="s">
        <v>2800</v>
      </c>
      <c r="P307" t="s">
        <v>2810</v>
      </c>
      <c r="Q307" t="s">
        <v>2816</v>
      </c>
      <c r="R307">
        <v>0</v>
      </c>
      <c r="S307">
        <v>-0.9</v>
      </c>
      <c r="T307">
        <v>0.85</v>
      </c>
      <c r="U307">
        <v>41.85</v>
      </c>
      <c r="V307">
        <v>-1</v>
      </c>
      <c r="W307">
        <v>-1</v>
      </c>
      <c r="X307">
        <v>-1</v>
      </c>
      <c r="Y307">
        <v>-1</v>
      </c>
      <c r="Z307">
        <v>-1</v>
      </c>
      <c r="AA307">
        <v>-1</v>
      </c>
      <c r="AB307">
        <v>-1</v>
      </c>
      <c r="AC307">
        <v>-1</v>
      </c>
      <c r="AD307">
        <v>-1</v>
      </c>
      <c r="AE307" s="4" t="s">
        <v>2828</v>
      </c>
      <c r="AF307" s="9" t="s">
        <v>2829</v>
      </c>
      <c r="AG307">
        <v>0</v>
      </c>
      <c r="AH307">
        <v>1</v>
      </c>
      <c r="AI307">
        <v>0</v>
      </c>
      <c r="AJ307">
        <v>1</v>
      </c>
      <c r="AK307" s="9" t="s">
        <v>2840</v>
      </c>
      <c r="AL307">
        <f t="shared" si="92"/>
        <v>1</v>
      </c>
      <c r="AM307">
        <f>IF(AND(INDIRECT(AN307)='Sample Select backend'!$C$2,INDIRECT(AO307)=1,INDIRECT(AP307)='Sample Select backend'!$F$2,INDIRECT(AQ307)=1,INDIRECT(AR307)='Sample Select backend'!$M$2),1,0)</f>
        <v>0</v>
      </c>
      <c r="AN307" t="str">
        <f>_xlfn.CONCAT('Sample Select backend'!$C$4,ROW(AN307))</f>
        <v>AE307</v>
      </c>
      <c r="AO307" s="9" t="str">
        <f>_xlfn.CONCAT('Sample Select backend'!$J$2,ROW(AO307))</f>
        <v>AJ307</v>
      </c>
      <c r="AP307" t="str">
        <f>_xlfn.CONCAT('Sample Select backend'!$F$4,ROW(AP307))</f>
        <v>AF307</v>
      </c>
      <c r="AQ307" t="str">
        <f>_xlfn.CONCAT('Sample Select backend'!$I$10,ROW(AQ307))</f>
        <v>R307</v>
      </c>
      <c r="AR307" t="str">
        <f>_xlfn.CONCAT('Sample Select backend'!$M$4,ROW(AR307))</f>
        <v>AK307</v>
      </c>
      <c r="AS307" t="str">
        <f t="shared" si="93"/>
        <v>Belarus</v>
      </c>
      <c r="AT307" s="9" t="str">
        <f t="shared" si="94"/>
        <v>Other</v>
      </c>
      <c r="AU307">
        <f t="shared" si="95"/>
        <v>0</v>
      </c>
      <c r="AV307" s="9">
        <v>0</v>
      </c>
    </row>
    <row r="308" spans="1:48" x14ac:dyDescent="0.35">
      <c r="A308" s="24" t="s">
        <v>22</v>
      </c>
      <c r="B308" s="24">
        <v>1</v>
      </c>
      <c r="C308" s="24">
        <v>3</v>
      </c>
      <c r="D308" s="24" t="s">
        <v>3167</v>
      </c>
      <c r="E308" s="24"/>
      <c r="O308" t="s">
        <v>2800</v>
      </c>
      <c r="P308" t="s">
        <v>2810</v>
      </c>
      <c r="Q308" t="s">
        <v>2816</v>
      </c>
      <c r="R308">
        <v>0</v>
      </c>
      <c r="S308">
        <v>-0.9</v>
      </c>
      <c r="T308">
        <v>0.85</v>
      </c>
      <c r="U308">
        <v>41.85</v>
      </c>
      <c r="V308">
        <v>-1</v>
      </c>
      <c r="W308">
        <v>-1</v>
      </c>
      <c r="X308">
        <v>-1</v>
      </c>
      <c r="Y308">
        <v>-1</v>
      </c>
      <c r="Z308">
        <v>-1</v>
      </c>
      <c r="AA308">
        <v>-1</v>
      </c>
      <c r="AB308">
        <v>-1</v>
      </c>
      <c r="AC308">
        <v>-1</v>
      </c>
      <c r="AD308">
        <v>-1</v>
      </c>
      <c r="AE308" s="4" t="s">
        <v>2828</v>
      </c>
      <c r="AF308" s="9" t="s">
        <v>2829</v>
      </c>
      <c r="AG308">
        <v>0</v>
      </c>
      <c r="AH308">
        <v>1</v>
      </c>
      <c r="AI308">
        <v>0</v>
      </c>
      <c r="AJ308">
        <v>1</v>
      </c>
      <c r="AK308" s="9" t="s">
        <v>2840</v>
      </c>
      <c r="AL308">
        <f t="shared" si="92"/>
        <v>0</v>
      </c>
      <c r="AM308">
        <f>IF(AND(INDIRECT(AN308)='Sample Select backend'!$C$2,INDIRECT(AO308)=1,INDIRECT(AP308)='Sample Select backend'!$F$2,INDIRECT(AQ308)=1,INDIRECT(AR308)='Sample Select backend'!$M$2),1,0)</f>
        <v>0</v>
      </c>
      <c r="AN308" t="str">
        <f>_xlfn.CONCAT('Sample Select backend'!$C$4,ROW(AN308))</f>
        <v>AE308</v>
      </c>
      <c r="AO308" s="9" t="str">
        <f>_xlfn.CONCAT('Sample Select backend'!$J$2,ROW(AO308))</f>
        <v>AJ308</v>
      </c>
      <c r="AP308" t="str">
        <f>_xlfn.CONCAT('Sample Select backend'!$F$4,ROW(AP308))</f>
        <v>AF308</v>
      </c>
      <c r="AQ308" t="str">
        <f>_xlfn.CONCAT('Sample Select backend'!$I$10,ROW(AQ308))</f>
        <v>R308</v>
      </c>
      <c r="AR308" t="str">
        <f>_xlfn.CONCAT('Sample Select backend'!$M$4,ROW(AR308))</f>
        <v>AK308</v>
      </c>
      <c r="AS308" t="str">
        <f t="shared" si="93"/>
        <v>Belarus</v>
      </c>
      <c r="AT308" s="9">
        <f t="shared" si="94"/>
        <v>3</v>
      </c>
      <c r="AU308">
        <f t="shared" si="95"/>
        <v>0</v>
      </c>
      <c r="AV308" s="9">
        <v>0</v>
      </c>
    </row>
    <row r="309" spans="1:48" x14ac:dyDescent="0.35">
      <c r="A309" s="24" t="s">
        <v>22</v>
      </c>
      <c r="B309" s="24">
        <v>2</v>
      </c>
      <c r="C309" s="24">
        <v>16</v>
      </c>
      <c r="D309" s="24" t="s">
        <v>3168</v>
      </c>
      <c r="E309" s="24"/>
      <c r="O309" t="s">
        <v>2800</v>
      </c>
      <c r="P309" t="s">
        <v>2810</v>
      </c>
      <c r="Q309" t="s">
        <v>2816</v>
      </c>
      <c r="R309">
        <v>0</v>
      </c>
      <c r="S309">
        <v>-0.9</v>
      </c>
      <c r="T309">
        <v>0.85</v>
      </c>
      <c r="U309">
        <v>41.85</v>
      </c>
      <c r="V309">
        <v>-1</v>
      </c>
      <c r="W309">
        <v>-1</v>
      </c>
      <c r="X309">
        <v>-1</v>
      </c>
      <c r="Y309">
        <v>-1</v>
      </c>
      <c r="Z309">
        <v>-1</v>
      </c>
      <c r="AA309">
        <v>-1</v>
      </c>
      <c r="AB309">
        <v>-1</v>
      </c>
      <c r="AC309">
        <v>-1</v>
      </c>
      <c r="AD309">
        <v>-1</v>
      </c>
      <c r="AE309" s="4" t="s">
        <v>2828</v>
      </c>
      <c r="AF309" s="9" t="s">
        <v>2829</v>
      </c>
      <c r="AG309">
        <v>0</v>
      </c>
      <c r="AH309">
        <v>1</v>
      </c>
      <c r="AI309">
        <v>0</v>
      </c>
      <c r="AJ309">
        <v>1</v>
      </c>
      <c r="AK309" s="9" t="s">
        <v>2840</v>
      </c>
      <c r="AL309">
        <f t="shared" si="92"/>
        <v>0</v>
      </c>
      <c r="AM309">
        <f>IF(AND(INDIRECT(AN309)='Sample Select backend'!$C$2,INDIRECT(AO309)=1,INDIRECT(AP309)='Sample Select backend'!$F$2,INDIRECT(AQ309)=1,INDIRECT(AR309)='Sample Select backend'!$M$2),1,0)</f>
        <v>0</v>
      </c>
      <c r="AN309" t="str">
        <f>_xlfn.CONCAT('Sample Select backend'!$C$4,ROW(AN309))</f>
        <v>AE309</v>
      </c>
      <c r="AO309" s="9" t="str">
        <f>_xlfn.CONCAT('Sample Select backend'!$J$2,ROW(AO309))</f>
        <v>AJ309</v>
      </c>
      <c r="AP309" t="str">
        <f>_xlfn.CONCAT('Sample Select backend'!$F$4,ROW(AP309))</f>
        <v>AF309</v>
      </c>
      <c r="AQ309" t="str">
        <f>_xlfn.CONCAT('Sample Select backend'!$I$10,ROW(AQ309))</f>
        <v>R309</v>
      </c>
      <c r="AR309" t="str">
        <f>_xlfn.CONCAT('Sample Select backend'!$M$4,ROW(AR309))</f>
        <v>AK309</v>
      </c>
      <c r="AS309" t="str">
        <f t="shared" si="93"/>
        <v>Belarus</v>
      </c>
      <c r="AT309" s="9">
        <f t="shared" si="94"/>
        <v>16</v>
      </c>
      <c r="AU309">
        <f t="shared" si="95"/>
        <v>0</v>
      </c>
      <c r="AV309" s="9">
        <v>0</v>
      </c>
    </row>
    <row r="310" spans="1:48" x14ac:dyDescent="0.35">
      <c r="A310" s="24" t="s">
        <v>22</v>
      </c>
      <c r="B310" s="24">
        <v>4</v>
      </c>
      <c r="C310" s="24" t="s">
        <v>206</v>
      </c>
      <c r="D310" s="24" t="s">
        <v>3169</v>
      </c>
      <c r="E310" s="24"/>
      <c r="O310" t="s">
        <v>2800</v>
      </c>
      <c r="P310" t="s">
        <v>2810</v>
      </c>
      <c r="Q310" t="s">
        <v>2816</v>
      </c>
      <c r="R310">
        <v>0</v>
      </c>
      <c r="S310">
        <v>-0.9</v>
      </c>
      <c r="T310">
        <v>0.85</v>
      </c>
      <c r="U310">
        <v>41.85</v>
      </c>
      <c r="V310">
        <v>-1</v>
      </c>
      <c r="W310">
        <v>-1</v>
      </c>
      <c r="X310">
        <v>-1</v>
      </c>
      <c r="Y310">
        <v>-1</v>
      </c>
      <c r="Z310">
        <v>-1</v>
      </c>
      <c r="AA310">
        <v>-1</v>
      </c>
      <c r="AB310">
        <v>-1</v>
      </c>
      <c r="AC310">
        <v>-1</v>
      </c>
      <c r="AD310">
        <v>-1</v>
      </c>
      <c r="AE310" s="4" t="s">
        <v>2828</v>
      </c>
      <c r="AF310" s="9" t="s">
        <v>2829</v>
      </c>
      <c r="AG310">
        <v>0</v>
      </c>
      <c r="AH310">
        <v>1</v>
      </c>
      <c r="AI310">
        <v>0</v>
      </c>
      <c r="AJ310">
        <v>1</v>
      </c>
      <c r="AK310" s="9" t="s">
        <v>2840</v>
      </c>
      <c r="AL310">
        <f t="shared" si="92"/>
        <v>0</v>
      </c>
      <c r="AM310">
        <f>IF(AND(INDIRECT(AN310)='Sample Select backend'!$C$2,INDIRECT(AO310)=1,INDIRECT(AP310)='Sample Select backend'!$F$2,INDIRECT(AQ310)=1,INDIRECT(AR310)='Sample Select backend'!$M$2),1,0)</f>
        <v>0</v>
      </c>
      <c r="AN310" t="str">
        <f>_xlfn.CONCAT('Sample Select backend'!$C$4,ROW(AN310))</f>
        <v>AE310</v>
      </c>
      <c r="AO310" s="9" t="str">
        <f>_xlfn.CONCAT('Sample Select backend'!$J$2,ROW(AO310))</f>
        <v>AJ310</v>
      </c>
      <c r="AP310" t="str">
        <f>_xlfn.CONCAT('Sample Select backend'!$F$4,ROW(AP310))</f>
        <v>AF310</v>
      </c>
      <c r="AQ310" t="str">
        <f>_xlfn.CONCAT('Sample Select backend'!$I$10,ROW(AQ310))</f>
        <v>R310</v>
      </c>
      <c r="AR310" t="str">
        <f>_xlfn.CONCAT('Sample Select backend'!$M$4,ROW(AR310))</f>
        <v>AK310</v>
      </c>
      <c r="AS310" t="str">
        <f t="shared" si="93"/>
        <v>Belarus</v>
      </c>
      <c r="AT310" s="9" t="str">
        <f t="shared" si="94"/>
        <v>Tax exemption/waiver/suspension</v>
      </c>
      <c r="AU310">
        <f t="shared" si="95"/>
        <v>0</v>
      </c>
      <c r="AV310" s="9">
        <v>0</v>
      </c>
    </row>
    <row r="311" spans="1:48" x14ac:dyDescent="0.35">
      <c r="A311" t="s">
        <v>14</v>
      </c>
      <c r="B311">
        <v>2</v>
      </c>
      <c r="C311" t="s">
        <v>201</v>
      </c>
      <c r="D311" t="s">
        <v>377</v>
      </c>
      <c r="E311">
        <v>2</v>
      </c>
      <c r="F311">
        <v>2</v>
      </c>
      <c r="G311">
        <v>2</v>
      </c>
      <c r="H311">
        <v>-1</v>
      </c>
      <c r="I311">
        <v>2</v>
      </c>
      <c r="J311">
        <v>2</v>
      </c>
      <c r="K311">
        <v>-2</v>
      </c>
      <c r="L311">
        <v>-2</v>
      </c>
      <c r="M311">
        <v>1</v>
      </c>
      <c r="N311" t="s">
        <v>2613</v>
      </c>
      <c r="O311" t="s">
        <v>2800</v>
      </c>
      <c r="P311" t="s">
        <v>2808</v>
      </c>
      <c r="Q311" t="s">
        <v>2813</v>
      </c>
      <c r="R311">
        <v>0</v>
      </c>
      <c r="S311" t="s">
        <v>202</v>
      </c>
      <c r="T311" t="s">
        <v>202</v>
      </c>
      <c r="U311" t="s">
        <v>202</v>
      </c>
      <c r="V311">
        <f t="shared" ref="V311:V336" si="116">IF(E311&gt;0,1,IF(E311&lt;0,0,-1))</f>
        <v>1</v>
      </c>
      <c r="W311">
        <f t="shared" ref="W311:W336" si="117">IF(F311&gt;0,1,IF(F311&lt;0,0,-1))</f>
        <v>1</v>
      </c>
      <c r="X311">
        <f t="shared" ref="X311:X336" si="118">IF(G311&gt;0,1,IF(G311&lt;0,0,-1))</f>
        <v>1</v>
      </c>
      <c r="Y311">
        <f t="shared" ref="Y311:Y336" si="119">IF(H311&gt;0,1,IF(H311&lt;0,0,-1))</f>
        <v>0</v>
      </c>
      <c r="Z311">
        <f t="shared" ref="Z311:Z336" si="120">IF(I311&gt;0,1,IF(I311&lt;0,0,-1))</f>
        <v>1</v>
      </c>
      <c r="AA311">
        <f t="shared" ref="AA311:AA336" si="121">IF(J311&gt;0,1,IF(J311&lt;0,0,-1))</f>
        <v>1</v>
      </c>
      <c r="AB311">
        <f t="shared" ref="AB311:AB336" si="122">IF(K311&gt;0,1,IF(K311&lt;0,0,-1))</f>
        <v>0</v>
      </c>
      <c r="AC311">
        <f t="shared" ref="AC311:AC336" si="123">IF(L311&gt;0,1,IF(L311&lt;0,0,-1))</f>
        <v>0</v>
      </c>
      <c r="AD311">
        <f t="shared" ref="AD311:AD336" si="124">IF(M311&gt;0,1,IF(M311&lt;0,0,-1))</f>
        <v>1</v>
      </c>
      <c r="AE311" s="4" t="s">
        <v>2828</v>
      </c>
      <c r="AF311" s="9" t="s">
        <v>2829</v>
      </c>
      <c r="AG311">
        <v>0</v>
      </c>
      <c r="AH311">
        <v>0</v>
      </c>
      <c r="AI311">
        <v>1</v>
      </c>
      <c r="AJ311">
        <v>1</v>
      </c>
      <c r="AK311" s="9" t="s">
        <v>2840</v>
      </c>
      <c r="AL311">
        <f t="shared" si="92"/>
        <v>0</v>
      </c>
      <c r="AM311">
        <f>IF(AND(INDIRECT(AN311)='Sample Select backend'!$C$2,INDIRECT(AO311)=1,INDIRECT(AP311)='Sample Select backend'!$F$2,INDIRECT(AQ311)=1,INDIRECT(AR311)='Sample Select backend'!$M$2),1,0)</f>
        <v>0</v>
      </c>
      <c r="AN311" t="str">
        <f>_xlfn.CONCAT('Sample Select backend'!$C$4,ROW(AN311))</f>
        <v>AE311</v>
      </c>
      <c r="AO311" s="9" t="str">
        <f>_xlfn.CONCAT('Sample Select backend'!$J$2,ROW(AO311))</f>
        <v>AJ311</v>
      </c>
      <c r="AP311" t="str">
        <f>_xlfn.CONCAT('Sample Select backend'!$F$4,ROW(AP311))</f>
        <v>AF311</v>
      </c>
      <c r="AQ311" t="str">
        <f>_xlfn.CONCAT('Sample Select backend'!$I$10,ROW(AQ311))</f>
        <v>R311</v>
      </c>
      <c r="AR311" t="str">
        <f>_xlfn.CONCAT('Sample Select backend'!$M$4,ROW(AR311))</f>
        <v>AK311</v>
      </c>
      <c r="AS311" t="str">
        <f t="shared" si="93"/>
        <v>Belgium</v>
      </c>
      <c r="AT311" s="9" t="str">
        <f t="shared" si="94"/>
        <v>Other</v>
      </c>
      <c r="AU311">
        <f t="shared" si="95"/>
        <v>1</v>
      </c>
      <c r="AV311" s="9">
        <v>1</v>
      </c>
    </row>
    <row r="312" spans="1:48" x14ac:dyDescent="0.35">
      <c r="A312" t="s">
        <v>14</v>
      </c>
      <c r="B312">
        <v>6</v>
      </c>
      <c r="C312">
        <v>29</v>
      </c>
      <c r="D312" t="s">
        <v>371</v>
      </c>
      <c r="E312">
        <v>-1</v>
      </c>
      <c r="F312">
        <v>1</v>
      </c>
      <c r="G312">
        <v>-2</v>
      </c>
      <c r="H312">
        <v>-1</v>
      </c>
      <c r="I312">
        <v>1</v>
      </c>
      <c r="J312">
        <v>1</v>
      </c>
      <c r="K312">
        <v>1</v>
      </c>
      <c r="L312">
        <v>2</v>
      </c>
      <c r="M312">
        <v>1</v>
      </c>
      <c r="N312" t="s">
        <v>2613</v>
      </c>
      <c r="O312" t="s">
        <v>2800</v>
      </c>
      <c r="P312" t="s">
        <v>2808</v>
      </c>
      <c r="Q312" t="s">
        <v>2813</v>
      </c>
      <c r="R312">
        <v>0</v>
      </c>
      <c r="S312" t="s">
        <v>202</v>
      </c>
      <c r="T312" t="s">
        <v>202</v>
      </c>
      <c r="U312" t="s">
        <v>202</v>
      </c>
      <c r="V312">
        <f t="shared" si="116"/>
        <v>0</v>
      </c>
      <c r="W312">
        <f t="shared" si="117"/>
        <v>1</v>
      </c>
      <c r="X312">
        <f t="shared" si="118"/>
        <v>0</v>
      </c>
      <c r="Y312">
        <f t="shared" si="119"/>
        <v>0</v>
      </c>
      <c r="Z312">
        <f t="shared" si="120"/>
        <v>1</v>
      </c>
      <c r="AA312">
        <f t="shared" si="121"/>
        <v>1</v>
      </c>
      <c r="AB312">
        <f t="shared" si="122"/>
        <v>1</v>
      </c>
      <c r="AC312">
        <f t="shared" si="123"/>
        <v>1</v>
      </c>
      <c r="AD312">
        <f t="shared" si="124"/>
        <v>1</v>
      </c>
      <c r="AE312" s="4" t="s">
        <v>2828</v>
      </c>
      <c r="AF312" s="9" t="s">
        <v>2829</v>
      </c>
      <c r="AG312">
        <v>0</v>
      </c>
      <c r="AH312">
        <v>0</v>
      </c>
      <c r="AI312">
        <v>1</v>
      </c>
      <c r="AJ312">
        <v>1</v>
      </c>
      <c r="AK312" s="9" t="s">
        <v>2840</v>
      </c>
      <c r="AL312">
        <f t="shared" si="92"/>
        <v>0</v>
      </c>
      <c r="AM312">
        <f>IF(AND(INDIRECT(AN312)='Sample Select backend'!$C$2,INDIRECT(AO312)=1,INDIRECT(AP312)='Sample Select backend'!$F$2,INDIRECT(AQ312)=1,INDIRECT(AR312)='Sample Select backend'!$M$2),1,0)</f>
        <v>0</v>
      </c>
      <c r="AN312" t="str">
        <f>_xlfn.CONCAT('Sample Select backend'!$C$4,ROW(AN312))</f>
        <v>AE312</v>
      </c>
      <c r="AO312" s="9" t="str">
        <f>_xlfn.CONCAT('Sample Select backend'!$J$2,ROW(AO312))</f>
        <v>AJ312</v>
      </c>
      <c r="AP312" t="str">
        <f>_xlfn.CONCAT('Sample Select backend'!$F$4,ROW(AP312))</f>
        <v>AF312</v>
      </c>
      <c r="AQ312" t="str">
        <f>_xlfn.CONCAT('Sample Select backend'!$I$10,ROW(AQ312))</f>
        <v>R312</v>
      </c>
      <c r="AR312" t="str">
        <f>_xlfn.CONCAT('Sample Select backend'!$M$4,ROW(AR312))</f>
        <v>AK312</v>
      </c>
      <c r="AS312" t="str">
        <f t="shared" si="93"/>
        <v>Belgium</v>
      </c>
      <c r="AT312" s="9">
        <f t="shared" si="94"/>
        <v>29</v>
      </c>
      <c r="AU312">
        <f t="shared" si="95"/>
        <v>0</v>
      </c>
      <c r="AV312" s="9">
        <v>1</v>
      </c>
    </row>
    <row r="313" spans="1:48" x14ac:dyDescent="0.35">
      <c r="A313" t="s">
        <v>14</v>
      </c>
      <c r="B313">
        <v>3</v>
      </c>
      <c r="C313" t="s">
        <v>206</v>
      </c>
      <c r="D313" t="s">
        <v>367</v>
      </c>
      <c r="E313">
        <v>1</v>
      </c>
      <c r="F313">
        <v>2</v>
      </c>
      <c r="G313">
        <v>-2</v>
      </c>
      <c r="H313">
        <v>-1</v>
      </c>
      <c r="I313">
        <v>-2</v>
      </c>
      <c r="J313">
        <v>2</v>
      </c>
      <c r="K313">
        <v>2</v>
      </c>
      <c r="M313">
        <v>1</v>
      </c>
      <c r="N313" t="s">
        <v>2613</v>
      </c>
      <c r="O313" t="s">
        <v>2800</v>
      </c>
      <c r="P313" t="s">
        <v>2808</v>
      </c>
      <c r="Q313" t="s">
        <v>2813</v>
      </c>
      <c r="R313">
        <v>0</v>
      </c>
      <c r="S313" t="s">
        <v>202</v>
      </c>
      <c r="T313" t="s">
        <v>202</v>
      </c>
      <c r="U313" t="s">
        <v>202</v>
      </c>
      <c r="V313">
        <f t="shared" si="116"/>
        <v>1</v>
      </c>
      <c r="W313">
        <f t="shared" si="117"/>
        <v>1</v>
      </c>
      <c r="X313">
        <f t="shared" si="118"/>
        <v>0</v>
      </c>
      <c r="Y313">
        <f t="shared" si="119"/>
        <v>0</v>
      </c>
      <c r="Z313">
        <f t="shared" si="120"/>
        <v>0</v>
      </c>
      <c r="AA313">
        <f t="shared" si="121"/>
        <v>1</v>
      </c>
      <c r="AB313">
        <f t="shared" si="122"/>
        <v>1</v>
      </c>
      <c r="AC313">
        <f t="shared" si="123"/>
        <v>-1</v>
      </c>
      <c r="AD313">
        <f t="shared" si="124"/>
        <v>1</v>
      </c>
      <c r="AE313" s="4" t="s">
        <v>2828</v>
      </c>
      <c r="AF313" s="9" t="s">
        <v>2829</v>
      </c>
      <c r="AG313">
        <v>0</v>
      </c>
      <c r="AH313">
        <v>0</v>
      </c>
      <c r="AI313">
        <v>1</v>
      </c>
      <c r="AJ313">
        <v>1</v>
      </c>
      <c r="AK313" s="9" t="s">
        <v>2840</v>
      </c>
      <c r="AL313">
        <f t="shared" si="92"/>
        <v>0</v>
      </c>
      <c r="AM313">
        <f>IF(AND(INDIRECT(AN313)='Sample Select backend'!$C$2,INDIRECT(AO313)=1,INDIRECT(AP313)='Sample Select backend'!$F$2,INDIRECT(AQ313)=1,INDIRECT(AR313)='Sample Select backend'!$M$2),1,0)</f>
        <v>0</v>
      </c>
      <c r="AN313" t="str">
        <f>_xlfn.CONCAT('Sample Select backend'!$C$4,ROW(AN313))</f>
        <v>AE313</v>
      </c>
      <c r="AO313" s="9" t="str">
        <f>_xlfn.CONCAT('Sample Select backend'!$J$2,ROW(AO313))</f>
        <v>AJ313</v>
      </c>
      <c r="AP313" t="str">
        <f>_xlfn.CONCAT('Sample Select backend'!$F$4,ROW(AP313))</f>
        <v>AF313</v>
      </c>
      <c r="AQ313" t="str">
        <f>_xlfn.CONCAT('Sample Select backend'!$I$10,ROW(AQ313))</f>
        <v>R313</v>
      </c>
      <c r="AR313" t="str">
        <f>_xlfn.CONCAT('Sample Select backend'!$M$4,ROW(AR313))</f>
        <v>AK313</v>
      </c>
      <c r="AS313" t="str">
        <f t="shared" si="93"/>
        <v>Belgium</v>
      </c>
      <c r="AT313" s="9" t="str">
        <f t="shared" si="94"/>
        <v>Tax exemption/waiver/suspension</v>
      </c>
      <c r="AU313">
        <f t="shared" si="95"/>
        <v>0</v>
      </c>
      <c r="AV313" s="9">
        <v>1</v>
      </c>
    </row>
    <row r="314" spans="1:48" x14ac:dyDescent="0.35">
      <c r="A314" t="s">
        <v>14</v>
      </c>
      <c r="B314">
        <v>1</v>
      </c>
      <c r="C314">
        <v>8</v>
      </c>
      <c r="D314" t="s">
        <v>356</v>
      </c>
      <c r="E314">
        <v>2</v>
      </c>
      <c r="F314">
        <v>2</v>
      </c>
      <c r="G314">
        <v>-2</v>
      </c>
      <c r="H314">
        <v>-1</v>
      </c>
      <c r="I314">
        <v>-2</v>
      </c>
      <c r="J314">
        <v>-2</v>
      </c>
      <c r="K314">
        <v>-2</v>
      </c>
      <c r="L314">
        <v>2</v>
      </c>
      <c r="M314">
        <v>1</v>
      </c>
      <c r="N314" t="s">
        <v>2613</v>
      </c>
      <c r="O314" t="s">
        <v>2800</v>
      </c>
      <c r="P314" t="s">
        <v>2808</v>
      </c>
      <c r="Q314" t="s">
        <v>2813</v>
      </c>
      <c r="R314">
        <v>0</v>
      </c>
      <c r="S314" t="s">
        <v>202</v>
      </c>
      <c r="T314" t="s">
        <v>202</v>
      </c>
      <c r="U314" t="s">
        <v>202</v>
      </c>
      <c r="V314">
        <f t="shared" si="116"/>
        <v>1</v>
      </c>
      <c r="W314">
        <f t="shared" si="117"/>
        <v>1</v>
      </c>
      <c r="X314">
        <f t="shared" si="118"/>
        <v>0</v>
      </c>
      <c r="Y314">
        <f t="shared" si="119"/>
        <v>0</v>
      </c>
      <c r="Z314">
        <f t="shared" si="120"/>
        <v>0</v>
      </c>
      <c r="AA314">
        <f t="shared" si="121"/>
        <v>0</v>
      </c>
      <c r="AB314">
        <f t="shared" si="122"/>
        <v>0</v>
      </c>
      <c r="AC314">
        <f t="shared" si="123"/>
        <v>1</v>
      </c>
      <c r="AD314">
        <f t="shared" si="124"/>
        <v>1</v>
      </c>
      <c r="AE314" s="4" t="s">
        <v>2828</v>
      </c>
      <c r="AF314" s="9" t="s">
        <v>2829</v>
      </c>
      <c r="AG314">
        <v>0</v>
      </c>
      <c r="AH314">
        <v>0</v>
      </c>
      <c r="AI314">
        <v>1</v>
      </c>
      <c r="AJ314">
        <v>1</v>
      </c>
      <c r="AK314" s="9" t="s">
        <v>2840</v>
      </c>
      <c r="AL314">
        <f t="shared" si="92"/>
        <v>0</v>
      </c>
      <c r="AM314">
        <f>IF(AND(INDIRECT(AN314)='Sample Select backend'!$C$2,INDIRECT(AO314)=1,INDIRECT(AP314)='Sample Select backend'!$F$2,INDIRECT(AQ314)=1,INDIRECT(AR314)='Sample Select backend'!$M$2),1,0)</f>
        <v>0</v>
      </c>
      <c r="AN314" t="str">
        <f>_xlfn.CONCAT('Sample Select backend'!$C$4,ROW(AN314))</f>
        <v>AE314</v>
      </c>
      <c r="AO314" s="9" t="str">
        <f>_xlfn.CONCAT('Sample Select backend'!$J$2,ROW(AO314))</f>
        <v>AJ314</v>
      </c>
      <c r="AP314" t="str">
        <f>_xlfn.CONCAT('Sample Select backend'!$F$4,ROW(AP314))</f>
        <v>AF314</v>
      </c>
      <c r="AQ314" t="str">
        <f>_xlfn.CONCAT('Sample Select backend'!$I$10,ROW(AQ314))</f>
        <v>R314</v>
      </c>
      <c r="AR314" t="str">
        <f>_xlfn.CONCAT('Sample Select backend'!$M$4,ROW(AR314))</f>
        <v>AK314</v>
      </c>
      <c r="AS314" t="str">
        <f t="shared" si="93"/>
        <v>Belgium</v>
      </c>
      <c r="AT314" s="9">
        <f t="shared" si="94"/>
        <v>8</v>
      </c>
      <c r="AU314">
        <f t="shared" si="95"/>
        <v>0</v>
      </c>
      <c r="AV314" s="9">
        <v>1</v>
      </c>
    </row>
    <row r="315" spans="1:48" x14ac:dyDescent="0.35">
      <c r="A315" t="s">
        <v>14</v>
      </c>
      <c r="B315">
        <v>3</v>
      </c>
      <c r="C315" t="s">
        <v>201</v>
      </c>
      <c r="D315" t="s">
        <v>375</v>
      </c>
      <c r="E315">
        <v>2</v>
      </c>
      <c r="F315">
        <v>2</v>
      </c>
      <c r="G315">
        <v>2</v>
      </c>
      <c r="H315">
        <v>2</v>
      </c>
      <c r="I315">
        <v>2</v>
      </c>
      <c r="J315">
        <v>1</v>
      </c>
      <c r="K315">
        <v>2</v>
      </c>
      <c r="L315">
        <v>2</v>
      </c>
      <c r="M315">
        <v>1</v>
      </c>
      <c r="N315" t="s">
        <v>2613</v>
      </c>
      <c r="O315" t="s">
        <v>2800</v>
      </c>
      <c r="P315" t="s">
        <v>2808</v>
      </c>
      <c r="Q315" t="s">
        <v>2813</v>
      </c>
      <c r="R315">
        <v>0</v>
      </c>
      <c r="S315" t="s">
        <v>202</v>
      </c>
      <c r="T315" t="s">
        <v>202</v>
      </c>
      <c r="U315" t="s">
        <v>202</v>
      </c>
      <c r="V315">
        <f t="shared" si="116"/>
        <v>1</v>
      </c>
      <c r="W315">
        <f t="shared" si="117"/>
        <v>1</v>
      </c>
      <c r="X315">
        <f t="shared" si="118"/>
        <v>1</v>
      </c>
      <c r="Y315">
        <f t="shared" si="119"/>
        <v>1</v>
      </c>
      <c r="Z315">
        <f t="shared" si="120"/>
        <v>1</v>
      </c>
      <c r="AA315">
        <f t="shared" si="121"/>
        <v>1</v>
      </c>
      <c r="AB315">
        <f t="shared" si="122"/>
        <v>1</v>
      </c>
      <c r="AC315">
        <f t="shared" si="123"/>
        <v>1</v>
      </c>
      <c r="AD315">
        <f t="shared" si="124"/>
        <v>1</v>
      </c>
      <c r="AE315" s="4" t="s">
        <v>2828</v>
      </c>
      <c r="AF315" s="9" t="s">
        <v>2829</v>
      </c>
      <c r="AG315">
        <v>0</v>
      </c>
      <c r="AH315">
        <v>0</v>
      </c>
      <c r="AI315">
        <v>1</v>
      </c>
      <c r="AJ315">
        <v>1</v>
      </c>
      <c r="AK315" s="9" t="s">
        <v>2840</v>
      </c>
      <c r="AL315">
        <f t="shared" si="92"/>
        <v>0</v>
      </c>
      <c r="AM315">
        <f>IF(AND(INDIRECT(AN315)='Sample Select backend'!$C$2,INDIRECT(AO315)=1,INDIRECT(AP315)='Sample Select backend'!$F$2,INDIRECT(AQ315)=1,INDIRECT(AR315)='Sample Select backend'!$M$2),1,0)</f>
        <v>0</v>
      </c>
      <c r="AN315" t="str">
        <f>_xlfn.CONCAT('Sample Select backend'!$C$4,ROW(AN315))</f>
        <v>AE315</v>
      </c>
      <c r="AO315" s="9" t="str">
        <f>_xlfn.CONCAT('Sample Select backend'!$J$2,ROW(AO315))</f>
        <v>AJ315</v>
      </c>
      <c r="AP315" t="str">
        <f>_xlfn.CONCAT('Sample Select backend'!$F$4,ROW(AP315))</f>
        <v>AF315</v>
      </c>
      <c r="AQ315" t="str">
        <f>_xlfn.CONCAT('Sample Select backend'!$I$10,ROW(AQ315))</f>
        <v>R315</v>
      </c>
      <c r="AR315" t="str">
        <f>_xlfn.CONCAT('Sample Select backend'!$M$4,ROW(AR315))</f>
        <v>AK315</v>
      </c>
      <c r="AS315" t="str">
        <f t="shared" si="93"/>
        <v>Belgium</v>
      </c>
      <c r="AT315" s="9" t="str">
        <f t="shared" si="94"/>
        <v>Other</v>
      </c>
      <c r="AU315">
        <f t="shared" si="95"/>
        <v>0</v>
      </c>
      <c r="AV315" s="9">
        <v>1</v>
      </c>
    </row>
    <row r="316" spans="1:48" x14ac:dyDescent="0.35">
      <c r="A316" t="s">
        <v>14</v>
      </c>
      <c r="B316">
        <v>1</v>
      </c>
      <c r="C316" t="s">
        <v>201</v>
      </c>
      <c r="D316" t="s">
        <v>364</v>
      </c>
      <c r="E316">
        <v>-1</v>
      </c>
      <c r="F316">
        <v>-1</v>
      </c>
      <c r="J316">
        <v>-1</v>
      </c>
      <c r="M316">
        <v>1</v>
      </c>
      <c r="N316" t="s">
        <v>2613</v>
      </c>
      <c r="O316" t="s">
        <v>2800</v>
      </c>
      <c r="P316" t="s">
        <v>2808</v>
      </c>
      <c r="Q316" t="s">
        <v>2813</v>
      </c>
      <c r="R316">
        <v>0</v>
      </c>
      <c r="S316" t="s">
        <v>202</v>
      </c>
      <c r="T316" t="s">
        <v>202</v>
      </c>
      <c r="U316" t="s">
        <v>202</v>
      </c>
      <c r="V316">
        <f t="shared" si="116"/>
        <v>0</v>
      </c>
      <c r="W316">
        <f t="shared" si="117"/>
        <v>0</v>
      </c>
      <c r="X316">
        <f t="shared" si="118"/>
        <v>-1</v>
      </c>
      <c r="Y316">
        <f t="shared" si="119"/>
        <v>-1</v>
      </c>
      <c r="Z316">
        <f t="shared" si="120"/>
        <v>-1</v>
      </c>
      <c r="AA316">
        <f t="shared" si="121"/>
        <v>0</v>
      </c>
      <c r="AB316">
        <f t="shared" si="122"/>
        <v>-1</v>
      </c>
      <c r="AC316">
        <f t="shared" si="123"/>
        <v>-1</v>
      </c>
      <c r="AD316">
        <f t="shared" si="124"/>
        <v>1</v>
      </c>
      <c r="AE316" s="4" t="s">
        <v>2828</v>
      </c>
      <c r="AF316" s="9" t="s">
        <v>2829</v>
      </c>
      <c r="AG316">
        <v>0</v>
      </c>
      <c r="AH316">
        <v>0</v>
      </c>
      <c r="AI316">
        <v>1</v>
      </c>
      <c r="AJ316">
        <v>1</v>
      </c>
      <c r="AK316" s="9" t="s">
        <v>2840</v>
      </c>
      <c r="AL316">
        <f t="shared" si="92"/>
        <v>0</v>
      </c>
      <c r="AM316">
        <f>IF(AND(INDIRECT(AN316)='Sample Select backend'!$C$2,INDIRECT(AO316)=1,INDIRECT(AP316)='Sample Select backend'!$F$2,INDIRECT(AQ316)=1,INDIRECT(AR316)='Sample Select backend'!$M$2),1,0)</f>
        <v>0</v>
      </c>
      <c r="AN316" t="str">
        <f>_xlfn.CONCAT('Sample Select backend'!$C$4,ROW(AN316))</f>
        <v>AE316</v>
      </c>
      <c r="AO316" s="9" t="str">
        <f>_xlfn.CONCAT('Sample Select backend'!$J$2,ROW(AO316))</f>
        <v>AJ316</v>
      </c>
      <c r="AP316" t="str">
        <f>_xlfn.CONCAT('Sample Select backend'!$F$4,ROW(AP316))</f>
        <v>AF316</v>
      </c>
      <c r="AQ316" t="str">
        <f>_xlfn.CONCAT('Sample Select backend'!$I$10,ROW(AQ316))</f>
        <v>R316</v>
      </c>
      <c r="AR316" t="str">
        <f>_xlfn.CONCAT('Sample Select backend'!$M$4,ROW(AR316))</f>
        <v>AK316</v>
      </c>
      <c r="AS316" t="str">
        <f t="shared" si="93"/>
        <v>Belgium</v>
      </c>
      <c r="AT316" s="9" t="str">
        <f t="shared" si="94"/>
        <v>Other</v>
      </c>
      <c r="AU316">
        <f t="shared" si="95"/>
        <v>0</v>
      </c>
      <c r="AV316" s="9">
        <v>1</v>
      </c>
    </row>
    <row r="317" spans="1:48" x14ac:dyDescent="0.35">
      <c r="A317" t="s">
        <v>14</v>
      </c>
      <c r="B317">
        <v>2</v>
      </c>
      <c r="C317" t="s">
        <v>206</v>
      </c>
      <c r="D317" t="s">
        <v>357</v>
      </c>
      <c r="E317">
        <v>-2</v>
      </c>
      <c r="F317">
        <v>2</v>
      </c>
      <c r="G317">
        <v>-2</v>
      </c>
      <c r="H317">
        <v>-1</v>
      </c>
      <c r="I317">
        <v>-2</v>
      </c>
      <c r="J317">
        <v>2</v>
      </c>
      <c r="K317">
        <v>-2</v>
      </c>
      <c r="L317">
        <v>-2</v>
      </c>
      <c r="M317">
        <v>1</v>
      </c>
      <c r="N317" t="s">
        <v>2613</v>
      </c>
      <c r="O317" t="s">
        <v>2800</v>
      </c>
      <c r="P317" t="s">
        <v>2808</v>
      </c>
      <c r="Q317" t="s">
        <v>2813</v>
      </c>
      <c r="R317">
        <v>0</v>
      </c>
      <c r="S317" t="s">
        <v>202</v>
      </c>
      <c r="T317" t="s">
        <v>202</v>
      </c>
      <c r="U317" t="s">
        <v>202</v>
      </c>
      <c r="V317">
        <f t="shared" si="116"/>
        <v>0</v>
      </c>
      <c r="W317">
        <f t="shared" si="117"/>
        <v>1</v>
      </c>
      <c r="X317">
        <f t="shared" si="118"/>
        <v>0</v>
      </c>
      <c r="Y317">
        <f t="shared" si="119"/>
        <v>0</v>
      </c>
      <c r="Z317">
        <f t="shared" si="120"/>
        <v>0</v>
      </c>
      <c r="AA317">
        <f t="shared" si="121"/>
        <v>1</v>
      </c>
      <c r="AB317">
        <f t="shared" si="122"/>
        <v>0</v>
      </c>
      <c r="AC317">
        <f t="shared" si="123"/>
        <v>0</v>
      </c>
      <c r="AD317">
        <f t="shared" si="124"/>
        <v>1</v>
      </c>
      <c r="AE317" s="4" t="s">
        <v>2828</v>
      </c>
      <c r="AF317" s="9" t="s">
        <v>2829</v>
      </c>
      <c r="AG317">
        <v>0</v>
      </c>
      <c r="AH317">
        <v>0</v>
      </c>
      <c r="AI317">
        <v>1</v>
      </c>
      <c r="AJ317">
        <v>1</v>
      </c>
      <c r="AK317" s="9" t="s">
        <v>2840</v>
      </c>
      <c r="AL317">
        <f t="shared" si="92"/>
        <v>0</v>
      </c>
      <c r="AM317">
        <f>IF(AND(INDIRECT(AN317)='Sample Select backend'!$C$2,INDIRECT(AO317)=1,INDIRECT(AP317)='Sample Select backend'!$F$2,INDIRECT(AQ317)=1,INDIRECT(AR317)='Sample Select backend'!$M$2),1,0)</f>
        <v>0</v>
      </c>
      <c r="AN317" t="str">
        <f>_xlfn.CONCAT('Sample Select backend'!$C$4,ROW(AN317))</f>
        <v>AE317</v>
      </c>
      <c r="AO317" s="9" t="str">
        <f>_xlfn.CONCAT('Sample Select backend'!$J$2,ROW(AO317))</f>
        <v>AJ317</v>
      </c>
      <c r="AP317" t="str">
        <f>_xlfn.CONCAT('Sample Select backend'!$F$4,ROW(AP317))</f>
        <v>AF317</v>
      </c>
      <c r="AQ317" t="str">
        <f>_xlfn.CONCAT('Sample Select backend'!$I$10,ROW(AQ317))</f>
        <v>R317</v>
      </c>
      <c r="AR317" t="str">
        <f>_xlfn.CONCAT('Sample Select backend'!$M$4,ROW(AR317))</f>
        <v>AK317</v>
      </c>
      <c r="AS317" t="str">
        <f t="shared" si="93"/>
        <v>Belgium</v>
      </c>
      <c r="AT317" s="9" t="str">
        <f t="shared" si="94"/>
        <v>Tax exemption/waiver/suspension</v>
      </c>
      <c r="AU317">
        <f t="shared" si="95"/>
        <v>0</v>
      </c>
      <c r="AV317" s="9">
        <v>1</v>
      </c>
    </row>
    <row r="318" spans="1:48" x14ac:dyDescent="0.35">
      <c r="A318" t="s">
        <v>14</v>
      </c>
      <c r="B318">
        <v>1</v>
      </c>
      <c r="C318">
        <v>6</v>
      </c>
      <c r="D318" t="s">
        <v>378</v>
      </c>
      <c r="E318">
        <v>-1</v>
      </c>
      <c r="F318">
        <v>2</v>
      </c>
      <c r="G318">
        <v>2</v>
      </c>
      <c r="H318">
        <v>2</v>
      </c>
      <c r="I318">
        <v>2</v>
      </c>
      <c r="J318">
        <v>2</v>
      </c>
      <c r="K318">
        <v>1</v>
      </c>
      <c r="L318">
        <v>1</v>
      </c>
      <c r="M318">
        <v>1</v>
      </c>
      <c r="N318" t="s">
        <v>2613</v>
      </c>
      <c r="O318" t="s">
        <v>2800</v>
      </c>
      <c r="P318" t="s">
        <v>2808</v>
      </c>
      <c r="Q318" t="s">
        <v>2813</v>
      </c>
      <c r="R318">
        <v>0</v>
      </c>
      <c r="S318" t="s">
        <v>202</v>
      </c>
      <c r="T318" t="s">
        <v>202</v>
      </c>
      <c r="U318" t="s">
        <v>202</v>
      </c>
      <c r="V318">
        <f t="shared" si="116"/>
        <v>0</v>
      </c>
      <c r="W318">
        <f t="shared" si="117"/>
        <v>1</v>
      </c>
      <c r="X318">
        <f t="shared" si="118"/>
        <v>1</v>
      </c>
      <c r="Y318">
        <f t="shared" si="119"/>
        <v>1</v>
      </c>
      <c r="Z318">
        <f t="shared" si="120"/>
        <v>1</v>
      </c>
      <c r="AA318">
        <f t="shared" si="121"/>
        <v>1</v>
      </c>
      <c r="AB318">
        <f t="shared" si="122"/>
        <v>1</v>
      </c>
      <c r="AC318">
        <f t="shared" si="123"/>
        <v>1</v>
      </c>
      <c r="AD318">
        <f t="shared" si="124"/>
        <v>1</v>
      </c>
      <c r="AE318" s="4" t="s">
        <v>2828</v>
      </c>
      <c r="AF318" s="9" t="s">
        <v>2829</v>
      </c>
      <c r="AG318">
        <v>0</v>
      </c>
      <c r="AH318">
        <v>0</v>
      </c>
      <c r="AI318">
        <v>1</v>
      </c>
      <c r="AJ318">
        <v>1</v>
      </c>
      <c r="AK318" s="9" t="s">
        <v>2840</v>
      </c>
      <c r="AL318">
        <f t="shared" si="92"/>
        <v>0</v>
      </c>
      <c r="AM318">
        <f>IF(AND(INDIRECT(AN318)='Sample Select backend'!$C$2,INDIRECT(AO318)=1,INDIRECT(AP318)='Sample Select backend'!$F$2,INDIRECT(AQ318)=1,INDIRECT(AR318)='Sample Select backend'!$M$2),1,0)</f>
        <v>0</v>
      </c>
      <c r="AN318" t="str">
        <f>_xlfn.CONCAT('Sample Select backend'!$C$4,ROW(AN318))</f>
        <v>AE318</v>
      </c>
      <c r="AO318" s="9" t="str">
        <f>_xlfn.CONCAT('Sample Select backend'!$J$2,ROW(AO318))</f>
        <v>AJ318</v>
      </c>
      <c r="AP318" t="str">
        <f>_xlfn.CONCAT('Sample Select backend'!$F$4,ROW(AP318))</f>
        <v>AF318</v>
      </c>
      <c r="AQ318" t="str">
        <f>_xlfn.CONCAT('Sample Select backend'!$I$10,ROW(AQ318))</f>
        <v>R318</v>
      </c>
      <c r="AR318" t="str">
        <f>_xlfn.CONCAT('Sample Select backend'!$M$4,ROW(AR318))</f>
        <v>AK318</v>
      </c>
      <c r="AS318" t="str">
        <f t="shared" si="93"/>
        <v>Belgium</v>
      </c>
      <c r="AT318" s="9">
        <f t="shared" si="94"/>
        <v>6</v>
      </c>
      <c r="AU318">
        <f t="shared" si="95"/>
        <v>0</v>
      </c>
      <c r="AV318" s="9">
        <v>1</v>
      </c>
    </row>
    <row r="319" spans="1:48" x14ac:dyDescent="0.35">
      <c r="A319" t="s">
        <v>14</v>
      </c>
      <c r="B319">
        <v>6</v>
      </c>
      <c r="C319">
        <v>28</v>
      </c>
      <c r="D319" t="s">
        <v>366</v>
      </c>
      <c r="E319">
        <v>1</v>
      </c>
      <c r="F319">
        <v>2</v>
      </c>
      <c r="G319">
        <v>1</v>
      </c>
      <c r="I319">
        <v>-2</v>
      </c>
      <c r="J319">
        <v>1</v>
      </c>
      <c r="K319">
        <v>1</v>
      </c>
      <c r="L319">
        <v>1</v>
      </c>
      <c r="M319">
        <v>1</v>
      </c>
      <c r="N319" t="s">
        <v>2613</v>
      </c>
      <c r="O319" t="s">
        <v>2800</v>
      </c>
      <c r="P319" t="s">
        <v>2808</v>
      </c>
      <c r="Q319" t="s">
        <v>2813</v>
      </c>
      <c r="R319">
        <v>0</v>
      </c>
      <c r="S319" t="s">
        <v>202</v>
      </c>
      <c r="T319" t="s">
        <v>202</v>
      </c>
      <c r="U319" t="s">
        <v>202</v>
      </c>
      <c r="V319">
        <f t="shared" si="116"/>
        <v>1</v>
      </c>
      <c r="W319">
        <f t="shared" si="117"/>
        <v>1</v>
      </c>
      <c r="X319">
        <f t="shared" si="118"/>
        <v>1</v>
      </c>
      <c r="Y319">
        <f t="shared" si="119"/>
        <v>-1</v>
      </c>
      <c r="Z319">
        <f t="shared" si="120"/>
        <v>0</v>
      </c>
      <c r="AA319">
        <f t="shared" si="121"/>
        <v>1</v>
      </c>
      <c r="AB319">
        <f t="shared" si="122"/>
        <v>1</v>
      </c>
      <c r="AC319">
        <f t="shared" si="123"/>
        <v>1</v>
      </c>
      <c r="AD319">
        <f t="shared" si="124"/>
        <v>1</v>
      </c>
      <c r="AE319" s="4" t="s">
        <v>2828</v>
      </c>
      <c r="AF319" s="9" t="s">
        <v>2829</v>
      </c>
      <c r="AG319">
        <v>0</v>
      </c>
      <c r="AH319">
        <v>0</v>
      </c>
      <c r="AI319">
        <v>1</v>
      </c>
      <c r="AJ319">
        <v>1</v>
      </c>
      <c r="AK319" s="9" t="s">
        <v>2840</v>
      </c>
      <c r="AL319">
        <f t="shared" si="92"/>
        <v>0</v>
      </c>
      <c r="AM319">
        <f>IF(AND(INDIRECT(AN319)='Sample Select backend'!$C$2,INDIRECT(AO319)=1,INDIRECT(AP319)='Sample Select backend'!$F$2,INDIRECT(AQ319)=1,INDIRECT(AR319)='Sample Select backend'!$M$2),1,0)</f>
        <v>0</v>
      </c>
      <c r="AN319" t="str">
        <f>_xlfn.CONCAT('Sample Select backend'!$C$4,ROW(AN319))</f>
        <v>AE319</v>
      </c>
      <c r="AO319" s="9" t="str">
        <f>_xlfn.CONCAT('Sample Select backend'!$J$2,ROW(AO319))</f>
        <v>AJ319</v>
      </c>
      <c r="AP319" t="str">
        <f>_xlfn.CONCAT('Sample Select backend'!$F$4,ROW(AP319))</f>
        <v>AF319</v>
      </c>
      <c r="AQ319" t="str">
        <f>_xlfn.CONCAT('Sample Select backend'!$I$10,ROW(AQ319))</f>
        <v>R319</v>
      </c>
      <c r="AR319" t="str">
        <f>_xlfn.CONCAT('Sample Select backend'!$M$4,ROW(AR319))</f>
        <v>AK319</v>
      </c>
      <c r="AS319" t="str">
        <f t="shared" si="93"/>
        <v>Belgium</v>
      </c>
      <c r="AT319" s="9">
        <f t="shared" si="94"/>
        <v>28</v>
      </c>
      <c r="AU319">
        <f t="shared" si="95"/>
        <v>0</v>
      </c>
      <c r="AV319" s="9">
        <v>1</v>
      </c>
    </row>
    <row r="320" spans="1:48" x14ac:dyDescent="0.35">
      <c r="A320" t="s">
        <v>14</v>
      </c>
      <c r="B320">
        <v>3</v>
      </c>
      <c r="C320" t="s">
        <v>201</v>
      </c>
      <c r="D320" t="s">
        <v>372</v>
      </c>
      <c r="E320">
        <v>2</v>
      </c>
      <c r="F320">
        <v>2</v>
      </c>
      <c r="G320">
        <v>-2</v>
      </c>
      <c r="H320">
        <v>-2</v>
      </c>
      <c r="I320">
        <v>2</v>
      </c>
      <c r="J320">
        <v>2</v>
      </c>
      <c r="K320">
        <v>-2</v>
      </c>
      <c r="L320">
        <v>-2</v>
      </c>
      <c r="M320">
        <v>1</v>
      </c>
      <c r="N320" t="s">
        <v>2613</v>
      </c>
      <c r="O320" t="s">
        <v>2800</v>
      </c>
      <c r="P320" t="s">
        <v>2808</v>
      </c>
      <c r="Q320" t="s">
        <v>2813</v>
      </c>
      <c r="R320">
        <v>0</v>
      </c>
      <c r="S320" t="s">
        <v>202</v>
      </c>
      <c r="T320" t="s">
        <v>202</v>
      </c>
      <c r="U320" t="s">
        <v>202</v>
      </c>
      <c r="V320">
        <f t="shared" si="116"/>
        <v>1</v>
      </c>
      <c r="W320">
        <f t="shared" si="117"/>
        <v>1</v>
      </c>
      <c r="X320">
        <f t="shared" si="118"/>
        <v>0</v>
      </c>
      <c r="Y320">
        <f t="shared" si="119"/>
        <v>0</v>
      </c>
      <c r="Z320">
        <f t="shared" si="120"/>
        <v>1</v>
      </c>
      <c r="AA320">
        <f t="shared" si="121"/>
        <v>1</v>
      </c>
      <c r="AB320">
        <f t="shared" si="122"/>
        <v>0</v>
      </c>
      <c r="AC320">
        <f t="shared" si="123"/>
        <v>0</v>
      </c>
      <c r="AD320">
        <f t="shared" si="124"/>
        <v>1</v>
      </c>
      <c r="AE320" s="4" t="s">
        <v>2828</v>
      </c>
      <c r="AF320" s="9" t="s">
        <v>2829</v>
      </c>
      <c r="AG320">
        <v>0</v>
      </c>
      <c r="AH320">
        <v>0</v>
      </c>
      <c r="AI320">
        <v>1</v>
      </c>
      <c r="AJ320">
        <v>1</v>
      </c>
      <c r="AK320" s="9" t="s">
        <v>2840</v>
      </c>
      <c r="AL320">
        <f t="shared" si="92"/>
        <v>0</v>
      </c>
      <c r="AM320">
        <f>IF(AND(INDIRECT(AN320)='Sample Select backend'!$C$2,INDIRECT(AO320)=1,INDIRECT(AP320)='Sample Select backend'!$F$2,INDIRECT(AQ320)=1,INDIRECT(AR320)='Sample Select backend'!$M$2),1,0)</f>
        <v>0</v>
      </c>
      <c r="AN320" t="str">
        <f>_xlfn.CONCAT('Sample Select backend'!$C$4,ROW(AN320))</f>
        <v>AE320</v>
      </c>
      <c r="AO320" s="9" t="str">
        <f>_xlfn.CONCAT('Sample Select backend'!$J$2,ROW(AO320))</f>
        <v>AJ320</v>
      </c>
      <c r="AP320" t="str">
        <f>_xlfn.CONCAT('Sample Select backend'!$F$4,ROW(AP320))</f>
        <v>AF320</v>
      </c>
      <c r="AQ320" t="str">
        <f>_xlfn.CONCAT('Sample Select backend'!$I$10,ROW(AQ320))</f>
        <v>R320</v>
      </c>
      <c r="AR320" t="str">
        <f>_xlfn.CONCAT('Sample Select backend'!$M$4,ROW(AR320))</f>
        <v>AK320</v>
      </c>
      <c r="AS320" t="str">
        <f t="shared" si="93"/>
        <v>Belgium</v>
      </c>
      <c r="AT320" s="9" t="str">
        <f t="shared" si="94"/>
        <v>Other</v>
      </c>
      <c r="AU320">
        <f t="shared" si="95"/>
        <v>0</v>
      </c>
      <c r="AV320" s="9">
        <v>1</v>
      </c>
    </row>
    <row r="321" spans="1:48" x14ac:dyDescent="0.35">
      <c r="A321" t="s">
        <v>14</v>
      </c>
      <c r="B321">
        <v>1</v>
      </c>
      <c r="C321">
        <v>10</v>
      </c>
      <c r="D321" t="s">
        <v>368</v>
      </c>
      <c r="E321">
        <v>-2</v>
      </c>
      <c r="F321">
        <v>2</v>
      </c>
      <c r="G321">
        <v>2</v>
      </c>
      <c r="H321">
        <v>2</v>
      </c>
      <c r="I321">
        <v>2</v>
      </c>
      <c r="J321">
        <v>-2</v>
      </c>
      <c r="K321">
        <v>2</v>
      </c>
      <c r="L321">
        <v>2</v>
      </c>
      <c r="M321">
        <v>1</v>
      </c>
      <c r="N321" t="s">
        <v>2613</v>
      </c>
      <c r="O321" t="s">
        <v>2800</v>
      </c>
      <c r="P321" t="s">
        <v>2808</v>
      </c>
      <c r="Q321" t="s">
        <v>2813</v>
      </c>
      <c r="R321">
        <v>0</v>
      </c>
      <c r="S321" t="s">
        <v>202</v>
      </c>
      <c r="T321" t="s">
        <v>202</v>
      </c>
      <c r="U321" t="s">
        <v>202</v>
      </c>
      <c r="V321">
        <f t="shared" si="116"/>
        <v>0</v>
      </c>
      <c r="W321">
        <f t="shared" si="117"/>
        <v>1</v>
      </c>
      <c r="X321">
        <f t="shared" si="118"/>
        <v>1</v>
      </c>
      <c r="Y321">
        <f t="shared" si="119"/>
        <v>1</v>
      </c>
      <c r="Z321">
        <f t="shared" si="120"/>
        <v>1</v>
      </c>
      <c r="AA321">
        <f t="shared" si="121"/>
        <v>0</v>
      </c>
      <c r="AB321">
        <f t="shared" si="122"/>
        <v>1</v>
      </c>
      <c r="AC321">
        <f t="shared" si="123"/>
        <v>1</v>
      </c>
      <c r="AD321">
        <f t="shared" si="124"/>
        <v>1</v>
      </c>
      <c r="AE321" s="4" t="s">
        <v>2828</v>
      </c>
      <c r="AF321" s="9" t="s">
        <v>2829</v>
      </c>
      <c r="AG321">
        <v>0</v>
      </c>
      <c r="AH321">
        <v>0</v>
      </c>
      <c r="AI321">
        <v>1</v>
      </c>
      <c r="AJ321">
        <v>1</v>
      </c>
      <c r="AK321" s="9" t="s">
        <v>2840</v>
      </c>
      <c r="AL321">
        <f t="shared" si="92"/>
        <v>0</v>
      </c>
      <c r="AM321">
        <f>IF(AND(INDIRECT(AN321)='Sample Select backend'!$C$2,INDIRECT(AO321)=1,INDIRECT(AP321)='Sample Select backend'!$F$2,INDIRECT(AQ321)=1,INDIRECT(AR321)='Sample Select backend'!$M$2),1,0)</f>
        <v>0</v>
      </c>
      <c r="AN321" t="str">
        <f>_xlfn.CONCAT('Sample Select backend'!$C$4,ROW(AN321))</f>
        <v>AE321</v>
      </c>
      <c r="AO321" s="9" t="str">
        <f>_xlfn.CONCAT('Sample Select backend'!$J$2,ROW(AO321))</f>
        <v>AJ321</v>
      </c>
      <c r="AP321" t="str">
        <f>_xlfn.CONCAT('Sample Select backend'!$F$4,ROW(AP321))</f>
        <v>AF321</v>
      </c>
      <c r="AQ321" t="str">
        <f>_xlfn.CONCAT('Sample Select backend'!$I$10,ROW(AQ321))</f>
        <v>R321</v>
      </c>
      <c r="AR321" t="str">
        <f>_xlfn.CONCAT('Sample Select backend'!$M$4,ROW(AR321))</f>
        <v>AK321</v>
      </c>
      <c r="AS321" t="str">
        <f t="shared" si="93"/>
        <v>Belgium</v>
      </c>
      <c r="AT321" s="9">
        <f t="shared" si="94"/>
        <v>10</v>
      </c>
      <c r="AU321">
        <f t="shared" si="95"/>
        <v>0</v>
      </c>
      <c r="AV321" s="9">
        <v>1</v>
      </c>
    </row>
    <row r="322" spans="1:48" x14ac:dyDescent="0.35">
      <c r="A322" t="s">
        <v>14</v>
      </c>
      <c r="B322">
        <v>1</v>
      </c>
      <c r="C322" t="s">
        <v>201</v>
      </c>
      <c r="D322" t="s">
        <v>369</v>
      </c>
      <c r="E322">
        <v>-1</v>
      </c>
      <c r="F322">
        <v>2</v>
      </c>
      <c r="G322">
        <v>-2</v>
      </c>
      <c r="H322">
        <v>-1</v>
      </c>
      <c r="I322">
        <v>-2</v>
      </c>
      <c r="J322">
        <v>2</v>
      </c>
      <c r="K322">
        <v>-2</v>
      </c>
      <c r="L322">
        <v>2</v>
      </c>
      <c r="M322">
        <v>1</v>
      </c>
      <c r="N322" t="s">
        <v>2613</v>
      </c>
      <c r="O322" t="s">
        <v>2800</v>
      </c>
      <c r="P322" t="s">
        <v>2808</v>
      </c>
      <c r="Q322" t="s">
        <v>2813</v>
      </c>
      <c r="R322">
        <v>0</v>
      </c>
      <c r="S322" t="s">
        <v>202</v>
      </c>
      <c r="T322" t="s">
        <v>202</v>
      </c>
      <c r="U322" t="s">
        <v>202</v>
      </c>
      <c r="V322">
        <f t="shared" si="116"/>
        <v>0</v>
      </c>
      <c r="W322">
        <f t="shared" si="117"/>
        <v>1</v>
      </c>
      <c r="X322">
        <f t="shared" si="118"/>
        <v>0</v>
      </c>
      <c r="Y322">
        <f t="shared" si="119"/>
        <v>0</v>
      </c>
      <c r="Z322">
        <f t="shared" si="120"/>
        <v>0</v>
      </c>
      <c r="AA322">
        <f t="shared" si="121"/>
        <v>1</v>
      </c>
      <c r="AB322">
        <f t="shared" si="122"/>
        <v>0</v>
      </c>
      <c r="AC322">
        <f t="shared" si="123"/>
        <v>1</v>
      </c>
      <c r="AD322">
        <f t="shared" si="124"/>
        <v>1</v>
      </c>
      <c r="AE322" s="4" t="s">
        <v>2828</v>
      </c>
      <c r="AF322" s="9" t="s">
        <v>2829</v>
      </c>
      <c r="AG322">
        <v>0</v>
      </c>
      <c r="AH322">
        <v>0</v>
      </c>
      <c r="AI322">
        <v>1</v>
      </c>
      <c r="AJ322">
        <v>1</v>
      </c>
      <c r="AK322" s="9" t="s">
        <v>2840</v>
      </c>
      <c r="AL322">
        <f t="shared" ref="AL322:AL385" si="125">IF(OR(B322="other",B322="international",B322="Transfers",B322="expenditure"),1,0)</f>
        <v>0</v>
      </c>
      <c r="AM322">
        <f>IF(AND(INDIRECT(AN322)='Sample Select backend'!$C$2,INDIRECT(AO322)=1,INDIRECT(AP322)='Sample Select backend'!$F$2,INDIRECT(AQ322)=1,INDIRECT(AR322)='Sample Select backend'!$M$2),1,0)</f>
        <v>0</v>
      </c>
      <c r="AN322" t="str">
        <f>_xlfn.CONCAT('Sample Select backend'!$C$4,ROW(AN322))</f>
        <v>AE322</v>
      </c>
      <c r="AO322" s="9" t="str">
        <f>_xlfn.CONCAT('Sample Select backend'!$J$2,ROW(AO322))</f>
        <v>AJ322</v>
      </c>
      <c r="AP322" t="str">
        <f>_xlfn.CONCAT('Sample Select backend'!$F$4,ROW(AP322))</f>
        <v>AF322</v>
      </c>
      <c r="AQ322" t="str">
        <f>_xlfn.CONCAT('Sample Select backend'!$I$10,ROW(AQ322))</f>
        <v>R322</v>
      </c>
      <c r="AR322" t="str">
        <f>_xlfn.CONCAT('Sample Select backend'!$M$4,ROW(AR322))</f>
        <v>AK322</v>
      </c>
      <c r="AS322" t="str">
        <f t="shared" ref="AS322:AS385" si="126">A322</f>
        <v>Belgium</v>
      </c>
      <c r="AT322" s="9" t="str">
        <f t="shared" ref="AT322:AT385" si="127">IF(ISNUMBER(C322),C322,IF(OR(C322="general",C322="23;general"),"General",IF(OR(C322="exemption",C322="other (exemption)"),"Tax exemption/waiver/suspension","Other")))</f>
        <v>Other</v>
      </c>
      <c r="AU322">
        <f t="shared" ref="AU322:AU385" si="128">IF(A322&lt;&gt;A321,1,0)</f>
        <v>0</v>
      </c>
      <c r="AV322" s="9">
        <v>1</v>
      </c>
    </row>
    <row r="323" spans="1:48" x14ac:dyDescent="0.35">
      <c r="A323" t="s">
        <v>14</v>
      </c>
      <c r="B323">
        <v>6</v>
      </c>
      <c r="C323">
        <v>29</v>
      </c>
      <c r="D323" t="s">
        <v>370</v>
      </c>
      <c r="E323">
        <v>1</v>
      </c>
      <c r="F323">
        <v>1</v>
      </c>
      <c r="G323">
        <v>-2</v>
      </c>
      <c r="H323">
        <v>-1</v>
      </c>
      <c r="J323">
        <v>-2</v>
      </c>
      <c r="K323">
        <v>1</v>
      </c>
      <c r="L323">
        <v>-2</v>
      </c>
      <c r="M323">
        <v>1</v>
      </c>
      <c r="N323" t="s">
        <v>2613</v>
      </c>
      <c r="O323" t="s">
        <v>2800</v>
      </c>
      <c r="P323" t="s">
        <v>2808</v>
      </c>
      <c r="Q323" t="s">
        <v>2813</v>
      </c>
      <c r="R323">
        <v>0</v>
      </c>
      <c r="S323" t="s">
        <v>202</v>
      </c>
      <c r="T323" t="s">
        <v>202</v>
      </c>
      <c r="U323" t="s">
        <v>202</v>
      </c>
      <c r="V323">
        <f t="shared" si="116"/>
        <v>1</v>
      </c>
      <c r="W323">
        <f t="shared" si="117"/>
        <v>1</v>
      </c>
      <c r="X323">
        <f t="shared" si="118"/>
        <v>0</v>
      </c>
      <c r="Y323">
        <f t="shared" si="119"/>
        <v>0</v>
      </c>
      <c r="Z323">
        <f t="shared" si="120"/>
        <v>-1</v>
      </c>
      <c r="AA323">
        <f t="shared" si="121"/>
        <v>0</v>
      </c>
      <c r="AB323">
        <f t="shared" si="122"/>
        <v>1</v>
      </c>
      <c r="AC323">
        <f t="shared" si="123"/>
        <v>0</v>
      </c>
      <c r="AD323">
        <f t="shared" si="124"/>
        <v>1</v>
      </c>
      <c r="AE323" s="4" t="s">
        <v>2828</v>
      </c>
      <c r="AF323" s="9" t="s">
        <v>2829</v>
      </c>
      <c r="AG323">
        <v>0</v>
      </c>
      <c r="AH323">
        <v>0</v>
      </c>
      <c r="AI323">
        <v>1</v>
      </c>
      <c r="AJ323">
        <v>1</v>
      </c>
      <c r="AK323" s="9" t="s">
        <v>2840</v>
      </c>
      <c r="AL323">
        <f t="shared" si="125"/>
        <v>0</v>
      </c>
      <c r="AM323">
        <f>IF(AND(INDIRECT(AN323)='Sample Select backend'!$C$2,INDIRECT(AO323)=1,INDIRECT(AP323)='Sample Select backend'!$F$2,INDIRECT(AQ323)=1,INDIRECT(AR323)='Sample Select backend'!$M$2),1,0)</f>
        <v>0</v>
      </c>
      <c r="AN323" t="str">
        <f>_xlfn.CONCAT('Sample Select backend'!$C$4,ROW(AN323))</f>
        <v>AE323</v>
      </c>
      <c r="AO323" s="9" t="str">
        <f>_xlfn.CONCAT('Sample Select backend'!$J$2,ROW(AO323))</f>
        <v>AJ323</v>
      </c>
      <c r="AP323" t="str">
        <f>_xlfn.CONCAT('Sample Select backend'!$F$4,ROW(AP323))</f>
        <v>AF323</v>
      </c>
      <c r="AQ323" t="str">
        <f>_xlfn.CONCAT('Sample Select backend'!$I$10,ROW(AQ323))</f>
        <v>R323</v>
      </c>
      <c r="AR323" t="str">
        <f>_xlfn.CONCAT('Sample Select backend'!$M$4,ROW(AR323))</f>
        <v>AK323</v>
      </c>
      <c r="AS323" t="str">
        <f t="shared" si="126"/>
        <v>Belgium</v>
      </c>
      <c r="AT323" s="9">
        <f t="shared" si="127"/>
        <v>29</v>
      </c>
      <c r="AU323">
        <f t="shared" si="128"/>
        <v>0</v>
      </c>
      <c r="AV323" s="9">
        <v>1</v>
      </c>
    </row>
    <row r="324" spans="1:48" x14ac:dyDescent="0.35">
      <c r="A324" t="s">
        <v>14</v>
      </c>
      <c r="B324">
        <v>6</v>
      </c>
      <c r="C324">
        <v>25</v>
      </c>
      <c r="D324" t="s">
        <v>358</v>
      </c>
      <c r="E324">
        <v>1</v>
      </c>
      <c r="F324">
        <v>1</v>
      </c>
      <c r="G324">
        <v>1</v>
      </c>
      <c r="H324">
        <v>-1</v>
      </c>
      <c r="I324">
        <v>1</v>
      </c>
      <c r="J324">
        <v>1</v>
      </c>
      <c r="K324">
        <v>1</v>
      </c>
      <c r="L324">
        <v>-2</v>
      </c>
      <c r="M324">
        <v>1</v>
      </c>
      <c r="N324" t="s">
        <v>2613</v>
      </c>
      <c r="O324" t="s">
        <v>2800</v>
      </c>
      <c r="P324" t="s">
        <v>2808</v>
      </c>
      <c r="Q324" t="s">
        <v>2813</v>
      </c>
      <c r="R324">
        <v>0</v>
      </c>
      <c r="S324" t="s">
        <v>202</v>
      </c>
      <c r="T324" t="s">
        <v>202</v>
      </c>
      <c r="U324" t="s">
        <v>202</v>
      </c>
      <c r="V324">
        <f t="shared" si="116"/>
        <v>1</v>
      </c>
      <c r="W324">
        <f t="shared" si="117"/>
        <v>1</v>
      </c>
      <c r="X324">
        <f t="shared" si="118"/>
        <v>1</v>
      </c>
      <c r="Y324">
        <f t="shared" si="119"/>
        <v>0</v>
      </c>
      <c r="Z324">
        <f t="shared" si="120"/>
        <v>1</v>
      </c>
      <c r="AA324">
        <f t="shared" si="121"/>
        <v>1</v>
      </c>
      <c r="AB324">
        <f t="shared" si="122"/>
        <v>1</v>
      </c>
      <c r="AC324">
        <f t="shared" si="123"/>
        <v>0</v>
      </c>
      <c r="AD324">
        <f t="shared" si="124"/>
        <v>1</v>
      </c>
      <c r="AE324" s="4" t="s">
        <v>2828</v>
      </c>
      <c r="AF324" s="9" t="s">
        <v>2829</v>
      </c>
      <c r="AG324">
        <v>0</v>
      </c>
      <c r="AH324">
        <v>0</v>
      </c>
      <c r="AI324">
        <v>1</v>
      </c>
      <c r="AJ324">
        <v>1</v>
      </c>
      <c r="AK324" s="9" t="s">
        <v>2840</v>
      </c>
      <c r="AL324">
        <f t="shared" si="125"/>
        <v>0</v>
      </c>
      <c r="AM324">
        <f>IF(AND(INDIRECT(AN324)='Sample Select backend'!$C$2,INDIRECT(AO324)=1,INDIRECT(AP324)='Sample Select backend'!$F$2,INDIRECT(AQ324)=1,INDIRECT(AR324)='Sample Select backend'!$M$2),1,0)</f>
        <v>0</v>
      </c>
      <c r="AN324" t="str">
        <f>_xlfn.CONCAT('Sample Select backend'!$C$4,ROW(AN324))</f>
        <v>AE324</v>
      </c>
      <c r="AO324" s="9" t="str">
        <f>_xlfn.CONCAT('Sample Select backend'!$J$2,ROW(AO324))</f>
        <v>AJ324</v>
      </c>
      <c r="AP324" t="str">
        <f>_xlfn.CONCAT('Sample Select backend'!$F$4,ROW(AP324))</f>
        <v>AF324</v>
      </c>
      <c r="AQ324" t="str">
        <f>_xlfn.CONCAT('Sample Select backend'!$I$10,ROW(AQ324))</f>
        <v>R324</v>
      </c>
      <c r="AR324" t="str">
        <f>_xlfn.CONCAT('Sample Select backend'!$M$4,ROW(AR324))</f>
        <v>AK324</v>
      </c>
      <c r="AS324" t="str">
        <f t="shared" si="126"/>
        <v>Belgium</v>
      </c>
      <c r="AT324" s="9">
        <f t="shared" si="127"/>
        <v>25</v>
      </c>
      <c r="AU324">
        <f t="shared" si="128"/>
        <v>0</v>
      </c>
      <c r="AV324" s="9">
        <v>1</v>
      </c>
    </row>
    <row r="325" spans="1:48" x14ac:dyDescent="0.35">
      <c r="A325" t="s">
        <v>14</v>
      </c>
      <c r="B325">
        <v>6</v>
      </c>
      <c r="C325">
        <v>28</v>
      </c>
      <c r="D325" t="s">
        <v>359</v>
      </c>
      <c r="E325">
        <v>-2</v>
      </c>
      <c r="F325">
        <v>1</v>
      </c>
      <c r="G325">
        <v>-2</v>
      </c>
      <c r="H325">
        <v>-1</v>
      </c>
      <c r="I325">
        <v>-1</v>
      </c>
      <c r="J325">
        <v>1</v>
      </c>
      <c r="K325">
        <v>1</v>
      </c>
      <c r="L325">
        <v>2</v>
      </c>
      <c r="M325">
        <v>1</v>
      </c>
      <c r="N325" t="s">
        <v>2613</v>
      </c>
      <c r="O325" t="s">
        <v>2800</v>
      </c>
      <c r="P325" t="s">
        <v>2808</v>
      </c>
      <c r="Q325" t="s">
        <v>2813</v>
      </c>
      <c r="R325">
        <v>0</v>
      </c>
      <c r="S325" t="s">
        <v>202</v>
      </c>
      <c r="T325" t="s">
        <v>202</v>
      </c>
      <c r="U325" t="s">
        <v>202</v>
      </c>
      <c r="V325">
        <f t="shared" si="116"/>
        <v>0</v>
      </c>
      <c r="W325">
        <f t="shared" si="117"/>
        <v>1</v>
      </c>
      <c r="X325">
        <f t="shared" si="118"/>
        <v>0</v>
      </c>
      <c r="Y325">
        <f t="shared" si="119"/>
        <v>0</v>
      </c>
      <c r="Z325">
        <f t="shared" si="120"/>
        <v>0</v>
      </c>
      <c r="AA325">
        <f t="shared" si="121"/>
        <v>1</v>
      </c>
      <c r="AB325">
        <f t="shared" si="122"/>
        <v>1</v>
      </c>
      <c r="AC325">
        <f t="shared" si="123"/>
        <v>1</v>
      </c>
      <c r="AD325">
        <f t="shared" si="124"/>
        <v>1</v>
      </c>
      <c r="AE325" s="4" t="s">
        <v>2828</v>
      </c>
      <c r="AF325" s="9" t="s">
        <v>2829</v>
      </c>
      <c r="AG325">
        <v>0</v>
      </c>
      <c r="AH325">
        <v>0</v>
      </c>
      <c r="AI325">
        <v>1</v>
      </c>
      <c r="AJ325">
        <v>1</v>
      </c>
      <c r="AK325" s="9" t="s">
        <v>2840</v>
      </c>
      <c r="AL325">
        <f t="shared" si="125"/>
        <v>0</v>
      </c>
      <c r="AM325">
        <f>IF(AND(INDIRECT(AN325)='Sample Select backend'!$C$2,INDIRECT(AO325)=1,INDIRECT(AP325)='Sample Select backend'!$F$2,INDIRECT(AQ325)=1,INDIRECT(AR325)='Sample Select backend'!$M$2),1,0)</f>
        <v>0</v>
      </c>
      <c r="AN325" t="str">
        <f>_xlfn.CONCAT('Sample Select backend'!$C$4,ROW(AN325))</f>
        <v>AE325</v>
      </c>
      <c r="AO325" s="9" t="str">
        <f>_xlfn.CONCAT('Sample Select backend'!$J$2,ROW(AO325))</f>
        <v>AJ325</v>
      </c>
      <c r="AP325" t="str">
        <f>_xlfn.CONCAT('Sample Select backend'!$F$4,ROW(AP325))</f>
        <v>AF325</v>
      </c>
      <c r="AQ325" t="str">
        <f>_xlfn.CONCAT('Sample Select backend'!$I$10,ROW(AQ325))</f>
        <v>R325</v>
      </c>
      <c r="AR325" t="str">
        <f>_xlfn.CONCAT('Sample Select backend'!$M$4,ROW(AR325))</f>
        <v>AK325</v>
      </c>
      <c r="AS325" t="str">
        <f t="shared" si="126"/>
        <v>Belgium</v>
      </c>
      <c r="AT325" s="9">
        <f t="shared" si="127"/>
        <v>28</v>
      </c>
      <c r="AU325">
        <f t="shared" si="128"/>
        <v>0</v>
      </c>
      <c r="AV325" s="9">
        <v>1</v>
      </c>
    </row>
    <row r="326" spans="1:48" x14ac:dyDescent="0.35">
      <c r="A326" t="s">
        <v>14</v>
      </c>
      <c r="B326">
        <v>7</v>
      </c>
      <c r="C326">
        <v>30</v>
      </c>
      <c r="D326" t="s">
        <v>376</v>
      </c>
      <c r="E326">
        <v>-1</v>
      </c>
      <c r="F326">
        <v>1</v>
      </c>
      <c r="G326">
        <v>1</v>
      </c>
      <c r="H326">
        <v>1</v>
      </c>
      <c r="I326">
        <v>1</v>
      </c>
      <c r="J326">
        <v>1</v>
      </c>
      <c r="K326">
        <v>1</v>
      </c>
      <c r="L326">
        <v>1</v>
      </c>
      <c r="M326">
        <v>1</v>
      </c>
      <c r="N326" t="s">
        <v>2613</v>
      </c>
      <c r="O326" t="s">
        <v>2800</v>
      </c>
      <c r="P326" t="s">
        <v>2808</v>
      </c>
      <c r="Q326" t="s">
        <v>2813</v>
      </c>
      <c r="R326">
        <v>0</v>
      </c>
      <c r="S326" t="s">
        <v>202</v>
      </c>
      <c r="T326" t="s">
        <v>202</v>
      </c>
      <c r="U326" t="s">
        <v>202</v>
      </c>
      <c r="V326">
        <f t="shared" si="116"/>
        <v>0</v>
      </c>
      <c r="W326">
        <f t="shared" si="117"/>
        <v>1</v>
      </c>
      <c r="X326">
        <f t="shared" si="118"/>
        <v>1</v>
      </c>
      <c r="Y326">
        <f t="shared" si="119"/>
        <v>1</v>
      </c>
      <c r="Z326">
        <f t="shared" si="120"/>
        <v>1</v>
      </c>
      <c r="AA326">
        <f t="shared" si="121"/>
        <v>1</v>
      </c>
      <c r="AB326">
        <f t="shared" si="122"/>
        <v>1</v>
      </c>
      <c r="AC326">
        <f t="shared" si="123"/>
        <v>1</v>
      </c>
      <c r="AD326">
        <f t="shared" si="124"/>
        <v>1</v>
      </c>
      <c r="AE326" s="4" t="s">
        <v>2828</v>
      </c>
      <c r="AF326" s="9" t="s">
        <v>2829</v>
      </c>
      <c r="AG326">
        <v>0</v>
      </c>
      <c r="AH326">
        <v>0</v>
      </c>
      <c r="AI326">
        <v>1</v>
      </c>
      <c r="AJ326">
        <v>1</v>
      </c>
      <c r="AK326" s="9" t="s">
        <v>2840</v>
      </c>
      <c r="AL326">
        <f t="shared" si="125"/>
        <v>0</v>
      </c>
      <c r="AM326">
        <f>IF(AND(INDIRECT(AN326)='Sample Select backend'!$C$2,INDIRECT(AO326)=1,INDIRECT(AP326)='Sample Select backend'!$F$2,INDIRECT(AQ326)=1,INDIRECT(AR326)='Sample Select backend'!$M$2),1,0)</f>
        <v>0</v>
      </c>
      <c r="AN326" t="str">
        <f>_xlfn.CONCAT('Sample Select backend'!$C$4,ROW(AN326))</f>
        <v>AE326</v>
      </c>
      <c r="AO326" s="9" t="str">
        <f>_xlfn.CONCAT('Sample Select backend'!$J$2,ROW(AO326))</f>
        <v>AJ326</v>
      </c>
      <c r="AP326" t="str">
        <f>_xlfn.CONCAT('Sample Select backend'!$F$4,ROW(AP326))</f>
        <v>AF326</v>
      </c>
      <c r="AQ326" t="str">
        <f>_xlfn.CONCAT('Sample Select backend'!$I$10,ROW(AQ326))</f>
        <v>R326</v>
      </c>
      <c r="AR326" t="str">
        <f>_xlfn.CONCAT('Sample Select backend'!$M$4,ROW(AR326))</f>
        <v>AK326</v>
      </c>
      <c r="AS326" t="str">
        <f t="shared" si="126"/>
        <v>Belgium</v>
      </c>
      <c r="AT326" s="9">
        <f t="shared" si="127"/>
        <v>30</v>
      </c>
      <c r="AU326">
        <f t="shared" si="128"/>
        <v>0</v>
      </c>
      <c r="AV326" s="9">
        <v>1</v>
      </c>
    </row>
    <row r="327" spans="1:48" x14ac:dyDescent="0.35">
      <c r="A327" t="s">
        <v>14</v>
      </c>
      <c r="B327">
        <v>6</v>
      </c>
      <c r="C327">
        <v>29</v>
      </c>
      <c r="D327" t="s">
        <v>353</v>
      </c>
      <c r="E327">
        <v>1</v>
      </c>
      <c r="F327">
        <v>1</v>
      </c>
      <c r="G327">
        <v>1</v>
      </c>
      <c r="I327">
        <v>-1</v>
      </c>
      <c r="J327">
        <v>-2</v>
      </c>
      <c r="K327">
        <v>1</v>
      </c>
      <c r="L327">
        <v>-2</v>
      </c>
      <c r="M327">
        <v>1</v>
      </c>
      <c r="N327" t="s">
        <v>2613</v>
      </c>
      <c r="O327" t="s">
        <v>2800</v>
      </c>
      <c r="P327" t="s">
        <v>2808</v>
      </c>
      <c r="Q327" t="s">
        <v>2813</v>
      </c>
      <c r="R327">
        <v>0</v>
      </c>
      <c r="S327" t="s">
        <v>202</v>
      </c>
      <c r="T327" t="s">
        <v>202</v>
      </c>
      <c r="U327" t="s">
        <v>202</v>
      </c>
      <c r="V327">
        <f t="shared" si="116"/>
        <v>1</v>
      </c>
      <c r="W327">
        <f t="shared" si="117"/>
        <v>1</v>
      </c>
      <c r="X327">
        <f t="shared" si="118"/>
        <v>1</v>
      </c>
      <c r="Y327">
        <f t="shared" si="119"/>
        <v>-1</v>
      </c>
      <c r="Z327">
        <f t="shared" si="120"/>
        <v>0</v>
      </c>
      <c r="AA327">
        <f t="shared" si="121"/>
        <v>0</v>
      </c>
      <c r="AB327">
        <f t="shared" si="122"/>
        <v>1</v>
      </c>
      <c r="AC327">
        <f t="shared" si="123"/>
        <v>0</v>
      </c>
      <c r="AD327">
        <f t="shared" si="124"/>
        <v>1</v>
      </c>
      <c r="AE327" s="4" t="s">
        <v>2828</v>
      </c>
      <c r="AF327" s="9" t="s">
        <v>2829</v>
      </c>
      <c r="AG327">
        <v>0</v>
      </c>
      <c r="AH327">
        <v>0</v>
      </c>
      <c r="AI327">
        <v>1</v>
      </c>
      <c r="AJ327">
        <v>1</v>
      </c>
      <c r="AK327" s="9" t="s">
        <v>2840</v>
      </c>
      <c r="AL327">
        <f t="shared" si="125"/>
        <v>0</v>
      </c>
      <c r="AM327">
        <f>IF(AND(INDIRECT(AN327)='Sample Select backend'!$C$2,INDIRECT(AO327)=1,INDIRECT(AP327)='Sample Select backend'!$F$2,INDIRECT(AQ327)=1,INDIRECT(AR327)='Sample Select backend'!$M$2),1,0)</f>
        <v>0</v>
      </c>
      <c r="AN327" t="str">
        <f>_xlfn.CONCAT('Sample Select backend'!$C$4,ROW(AN327))</f>
        <v>AE327</v>
      </c>
      <c r="AO327" s="9" t="str">
        <f>_xlfn.CONCAT('Sample Select backend'!$J$2,ROW(AO327))</f>
        <v>AJ327</v>
      </c>
      <c r="AP327" t="str">
        <f>_xlfn.CONCAT('Sample Select backend'!$F$4,ROW(AP327))</f>
        <v>AF327</v>
      </c>
      <c r="AQ327" t="str">
        <f>_xlfn.CONCAT('Sample Select backend'!$I$10,ROW(AQ327))</f>
        <v>R327</v>
      </c>
      <c r="AR327" t="str">
        <f>_xlfn.CONCAT('Sample Select backend'!$M$4,ROW(AR327))</f>
        <v>AK327</v>
      </c>
      <c r="AS327" t="str">
        <f t="shared" si="126"/>
        <v>Belgium</v>
      </c>
      <c r="AT327" s="9">
        <f t="shared" si="127"/>
        <v>29</v>
      </c>
      <c r="AU327">
        <f t="shared" si="128"/>
        <v>0</v>
      </c>
      <c r="AV327" s="9">
        <v>1</v>
      </c>
    </row>
    <row r="328" spans="1:48" x14ac:dyDescent="0.35">
      <c r="A328" t="s">
        <v>14</v>
      </c>
      <c r="B328">
        <v>1</v>
      </c>
      <c r="C328">
        <v>9</v>
      </c>
      <c r="D328" t="s">
        <v>355</v>
      </c>
      <c r="E328">
        <v>-1</v>
      </c>
      <c r="F328">
        <v>2</v>
      </c>
      <c r="G328">
        <v>2</v>
      </c>
      <c r="H328">
        <v>2</v>
      </c>
      <c r="I328">
        <v>2</v>
      </c>
      <c r="J328">
        <v>-2</v>
      </c>
      <c r="K328">
        <v>-2</v>
      </c>
      <c r="L328">
        <v>2</v>
      </c>
      <c r="M328">
        <v>1</v>
      </c>
      <c r="N328" t="s">
        <v>2613</v>
      </c>
      <c r="O328" t="s">
        <v>2800</v>
      </c>
      <c r="P328" t="s">
        <v>2808</v>
      </c>
      <c r="Q328" t="s">
        <v>2813</v>
      </c>
      <c r="R328">
        <v>0</v>
      </c>
      <c r="S328" t="s">
        <v>202</v>
      </c>
      <c r="T328" t="s">
        <v>202</v>
      </c>
      <c r="U328" t="s">
        <v>202</v>
      </c>
      <c r="V328">
        <f t="shared" si="116"/>
        <v>0</v>
      </c>
      <c r="W328">
        <f t="shared" si="117"/>
        <v>1</v>
      </c>
      <c r="X328">
        <f t="shared" si="118"/>
        <v>1</v>
      </c>
      <c r="Y328">
        <f t="shared" si="119"/>
        <v>1</v>
      </c>
      <c r="Z328">
        <f t="shared" si="120"/>
        <v>1</v>
      </c>
      <c r="AA328">
        <f t="shared" si="121"/>
        <v>0</v>
      </c>
      <c r="AB328">
        <f t="shared" si="122"/>
        <v>0</v>
      </c>
      <c r="AC328">
        <f t="shared" si="123"/>
        <v>1</v>
      </c>
      <c r="AD328">
        <f t="shared" si="124"/>
        <v>1</v>
      </c>
      <c r="AE328" s="4" t="s">
        <v>2828</v>
      </c>
      <c r="AF328" s="9" t="s">
        <v>2829</v>
      </c>
      <c r="AG328">
        <v>0</v>
      </c>
      <c r="AH328">
        <v>0</v>
      </c>
      <c r="AI328">
        <v>1</v>
      </c>
      <c r="AJ328">
        <v>1</v>
      </c>
      <c r="AK328" s="9" t="s">
        <v>2840</v>
      </c>
      <c r="AL328">
        <f t="shared" si="125"/>
        <v>0</v>
      </c>
      <c r="AM328">
        <f>IF(AND(INDIRECT(AN328)='Sample Select backend'!$C$2,INDIRECT(AO328)=1,INDIRECT(AP328)='Sample Select backend'!$F$2,INDIRECT(AQ328)=1,INDIRECT(AR328)='Sample Select backend'!$M$2),1,0)</f>
        <v>0</v>
      </c>
      <c r="AN328" t="str">
        <f>_xlfn.CONCAT('Sample Select backend'!$C$4,ROW(AN328))</f>
        <v>AE328</v>
      </c>
      <c r="AO328" s="9" t="str">
        <f>_xlfn.CONCAT('Sample Select backend'!$J$2,ROW(AO328))</f>
        <v>AJ328</v>
      </c>
      <c r="AP328" t="str">
        <f>_xlfn.CONCAT('Sample Select backend'!$F$4,ROW(AP328))</f>
        <v>AF328</v>
      </c>
      <c r="AQ328" t="str">
        <f>_xlfn.CONCAT('Sample Select backend'!$I$10,ROW(AQ328))</f>
        <v>R328</v>
      </c>
      <c r="AR328" t="str">
        <f>_xlfn.CONCAT('Sample Select backend'!$M$4,ROW(AR328))</f>
        <v>AK328</v>
      </c>
      <c r="AS328" t="str">
        <f t="shared" si="126"/>
        <v>Belgium</v>
      </c>
      <c r="AT328" s="9">
        <f t="shared" si="127"/>
        <v>9</v>
      </c>
      <c r="AU328">
        <f t="shared" si="128"/>
        <v>0</v>
      </c>
      <c r="AV328" s="9">
        <v>1</v>
      </c>
    </row>
    <row r="329" spans="1:48" x14ac:dyDescent="0.35">
      <c r="A329" t="s">
        <v>14</v>
      </c>
      <c r="B329">
        <v>1</v>
      </c>
      <c r="C329">
        <v>6</v>
      </c>
      <c r="D329" t="s">
        <v>361</v>
      </c>
      <c r="E329">
        <v>-1</v>
      </c>
      <c r="F329">
        <v>2</v>
      </c>
      <c r="G329">
        <v>2</v>
      </c>
      <c r="H329">
        <v>2</v>
      </c>
      <c r="I329">
        <v>2</v>
      </c>
      <c r="J329">
        <v>2</v>
      </c>
      <c r="K329">
        <v>1</v>
      </c>
      <c r="L329">
        <v>1</v>
      </c>
      <c r="M329">
        <v>1</v>
      </c>
      <c r="N329" t="s">
        <v>2613</v>
      </c>
      <c r="O329" t="s">
        <v>2800</v>
      </c>
      <c r="P329" t="s">
        <v>2808</v>
      </c>
      <c r="Q329" t="s">
        <v>2813</v>
      </c>
      <c r="R329">
        <v>0</v>
      </c>
      <c r="S329" t="s">
        <v>202</v>
      </c>
      <c r="T329" t="s">
        <v>202</v>
      </c>
      <c r="U329" t="s">
        <v>202</v>
      </c>
      <c r="V329">
        <f t="shared" si="116"/>
        <v>0</v>
      </c>
      <c r="W329">
        <f t="shared" si="117"/>
        <v>1</v>
      </c>
      <c r="X329">
        <f t="shared" si="118"/>
        <v>1</v>
      </c>
      <c r="Y329">
        <f t="shared" si="119"/>
        <v>1</v>
      </c>
      <c r="Z329">
        <f t="shared" si="120"/>
        <v>1</v>
      </c>
      <c r="AA329">
        <f t="shared" si="121"/>
        <v>1</v>
      </c>
      <c r="AB329">
        <f t="shared" si="122"/>
        <v>1</v>
      </c>
      <c r="AC329">
        <f t="shared" si="123"/>
        <v>1</v>
      </c>
      <c r="AD329">
        <f t="shared" si="124"/>
        <v>1</v>
      </c>
      <c r="AE329" s="4" t="s">
        <v>2828</v>
      </c>
      <c r="AF329" s="9" t="s">
        <v>2829</v>
      </c>
      <c r="AG329">
        <v>0</v>
      </c>
      <c r="AH329">
        <v>0</v>
      </c>
      <c r="AI329">
        <v>1</v>
      </c>
      <c r="AJ329">
        <v>1</v>
      </c>
      <c r="AK329" s="9" t="s">
        <v>2840</v>
      </c>
      <c r="AL329">
        <f t="shared" si="125"/>
        <v>0</v>
      </c>
      <c r="AM329">
        <f>IF(AND(INDIRECT(AN329)='Sample Select backend'!$C$2,INDIRECT(AO329)=1,INDIRECT(AP329)='Sample Select backend'!$F$2,INDIRECT(AQ329)=1,INDIRECT(AR329)='Sample Select backend'!$M$2),1,0)</f>
        <v>0</v>
      </c>
      <c r="AN329" t="str">
        <f>_xlfn.CONCAT('Sample Select backend'!$C$4,ROW(AN329))</f>
        <v>AE329</v>
      </c>
      <c r="AO329" s="9" t="str">
        <f>_xlfn.CONCAT('Sample Select backend'!$J$2,ROW(AO329))</f>
        <v>AJ329</v>
      </c>
      <c r="AP329" t="str">
        <f>_xlfn.CONCAT('Sample Select backend'!$F$4,ROW(AP329))</f>
        <v>AF329</v>
      </c>
      <c r="AQ329" t="str">
        <f>_xlfn.CONCAT('Sample Select backend'!$I$10,ROW(AQ329))</f>
        <v>R329</v>
      </c>
      <c r="AR329" t="str">
        <f>_xlfn.CONCAT('Sample Select backend'!$M$4,ROW(AR329))</f>
        <v>AK329</v>
      </c>
      <c r="AS329" t="str">
        <f t="shared" si="126"/>
        <v>Belgium</v>
      </c>
      <c r="AT329" s="9">
        <f t="shared" si="127"/>
        <v>6</v>
      </c>
      <c r="AU329">
        <f t="shared" si="128"/>
        <v>0</v>
      </c>
      <c r="AV329" s="9">
        <v>1</v>
      </c>
    </row>
    <row r="330" spans="1:48" x14ac:dyDescent="0.35">
      <c r="A330" t="s">
        <v>14</v>
      </c>
      <c r="B330">
        <v>3</v>
      </c>
      <c r="C330" t="s">
        <v>201</v>
      </c>
      <c r="D330" t="s">
        <v>373</v>
      </c>
      <c r="E330">
        <v>2</v>
      </c>
      <c r="F330">
        <v>2</v>
      </c>
      <c r="G330">
        <v>-2</v>
      </c>
      <c r="H330">
        <v>-1</v>
      </c>
      <c r="I330">
        <v>2</v>
      </c>
      <c r="J330">
        <v>-2</v>
      </c>
      <c r="K330">
        <v>2</v>
      </c>
      <c r="L330">
        <v>-2</v>
      </c>
      <c r="M330">
        <v>1</v>
      </c>
      <c r="N330" t="s">
        <v>2613</v>
      </c>
      <c r="O330" t="s">
        <v>2800</v>
      </c>
      <c r="P330" t="s">
        <v>2808</v>
      </c>
      <c r="Q330" t="s">
        <v>2813</v>
      </c>
      <c r="R330">
        <v>0</v>
      </c>
      <c r="S330" t="s">
        <v>202</v>
      </c>
      <c r="T330" t="s">
        <v>202</v>
      </c>
      <c r="U330" t="s">
        <v>202</v>
      </c>
      <c r="V330">
        <f t="shared" si="116"/>
        <v>1</v>
      </c>
      <c r="W330">
        <f t="shared" si="117"/>
        <v>1</v>
      </c>
      <c r="X330">
        <f t="shared" si="118"/>
        <v>0</v>
      </c>
      <c r="Y330">
        <f t="shared" si="119"/>
        <v>0</v>
      </c>
      <c r="Z330">
        <f t="shared" si="120"/>
        <v>1</v>
      </c>
      <c r="AA330">
        <f t="shared" si="121"/>
        <v>0</v>
      </c>
      <c r="AB330">
        <f t="shared" si="122"/>
        <v>1</v>
      </c>
      <c r="AC330">
        <f t="shared" si="123"/>
        <v>0</v>
      </c>
      <c r="AD330">
        <f t="shared" si="124"/>
        <v>1</v>
      </c>
      <c r="AE330" s="4" t="s">
        <v>2828</v>
      </c>
      <c r="AF330" s="9" t="s">
        <v>2829</v>
      </c>
      <c r="AG330">
        <v>0</v>
      </c>
      <c r="AH330">
        <v>0</v>
      </c>
      <c r="AI330">
        <v>1</v>
      </c>
      <c r="AJ330">
        <v>1</v>
      </c>
      <c r="AK330" s="9" t="s">
        <v>2840</v>
      </c>
      <c r="AL330">
        <f t="shared" si="125"/>
        <v>0</v>
      </c>
      <c r="AM330">
        <f>IF(AND(INDIRECT(AN330)='Sample Select backend'!$C$2,INDIRECT(AO330)=1,INDIRECT(AP330)='Sample Select backend'!$F$2,INDIRECT(AQ330)=1,INDIRECT(AR330)='Sample Select backend'!$M$2),1,0)</f>
        <v>0</v>
      </c>
      <c r="AN330" t="str">
        <f>_xlfn.CONCAT('Sample Select backend'!$C$4,ROW(AN330))</f>
        <v>AE330</v>
      </c>
      <c r="AO330" s="9" t="str">
        <f>_xlfn.CONCAT('Sample Select backend'!$J$2,ROW(AO330))</f>
        <v>AJ330</v>
      </c>
      <c r="AP330" t="str">
        <f>_xlfn.CONCAT('Sample Select backend'!$F$4,ROW(AP330))</f>
        <v>AF330</v>
      </c>
      <c r="AQ330" t="str">
        <f>_xlfn.CONCAT('Sample Select backend'!$I$10,ROW(AQ330))</f>
        <v>R330</v>
      </c>
      <c r="AR330" t="str">
        <f>_xlfn.CONCAT('Sample Select backend'!$M$4,ROW(AR330))</f>
        <v>AK330</v>
      </c>
      <c r="AS330" t="str">
        <f t="shared" si="126"/>
        <v>Belgium</v>
      </c>
      <c r="AT330" s="9" t="str">
        <f t="shared" si="127"/>
        <v>Other</v>
      </c>
      <c r="AU330">
        <f t="shared" si="128"/>
        <v>0</v>
      </c>
      <c r="AV330" s="9">
        <v>1</v>
      </c>
    </row>
    <row r="331" spans="1:48" x14ac:dyDescent="0.35">
      <c r="A331" t="s">
        <v>14</v>
      </c>
      <c r="B331">
        <v>6</v>
      </c>
      <c r="C331">
        <v>26</v>
      </c>
      <c r="D331" t="s">
        <v>365</v>
      </c>
      <c r="E331">
        <v>2</v>
      </c>
      <c r="F331">
        <v>1</v>
      </c>
      <c r="G331">
        <v>1</v>
      </c>
      <c r="H331">
        <v>-1</v>
      </c>
      <c r="I331">
        <v>-1</v>
      </c>
      <c r="J331">
        <v>-2</v>
      </c>
      <c r="K331">
        <v>1</v>
      </c>
      <c r="L331">
        <v>1</v>
      </c>
      <c r="M331">
        <v>1</v>
      </c>
      <c r="N331" t="s">
        <v>2613</v>
      </c>
      <c r="O331" t="s">
        <v>2800</v>
      </c>
      <c r="P331" t="s">
        <v>2808</v>
      </c>
      <c r="Q331" t="s">
        <v>2813</v>
      </c>
      <c r="R331">
        <v>0</v>
      </c>
      <c r="S331" t="s">
        <v>202</v>
      </c>
      <c r="T331" t="s">
        <v>202</v>
      </c>
      <c r="U331" t="s">
        <v>202</v>
      </c>
      <c r="V331">
        <f t="shared" si="116"/>
        <v>1</v>
      </c>
      <c r="W331">
        <f t="shared" si="117"/>
        <v>1</v>
      </c>
      <c r="X331">
        <f t="shared" si="118"/>
        <v>1</v>
      </c>
      <c r="Y331">
        <f t="shared" si="119"/>
        <v>0</v>
      </c>
      <c r="Z331">
        <f t="shared" si="120"/>
        <v>0</v>
      </c>
      <c r="AA331">
        <f t="shared" si="121"/>
        <v>0</v>
      </c>
      <c r="AB331">
        <f t="shared" si="122"/>
        <v>1</v>
      </c>
      <c r="AC331">
        <f t="shared" si="123"/>
        <v>1</v>
      </c>
      <c r="AD331">
        <f t="shared" si="124"/>
        <v>1</v>
      </c>
      <c r="AE331" s="4" t="s">
        <v>2828</v>
      </c>
      <c r="AF331" s="9" t="s">
        <v>2829</v>
      </c>
      <c r="AG331">
        <v>0</v>
      </c>
      <c r="AH331">
        <v>0</v>
      </c>
      <c r="AI331">
        <v>1</v>
      </c>
      <c r="AJ331">
        <v>1</v>
      </c>
      <c r="AK331" s="9" t="s">
        <v>2840</v>
      </c>
      <c r="AL331">
        <f t="shared" si="125"/>
        <v>0</v>
      </c>
      <c r="AM331">
        <f>IF(AND(INDIRECT(AN331)='Sample Select backend'!$C$2,INDIRECT(AO331)=1,INDIRECT(AP331)='Sample Select backend'!$F$2,INDIRECT(AQ331)=1,INDIRECT(AR331)='Sample Select backend'!$M$2),1,0)</f>
        <v>0</v>
      </c>
      <c r="AN331" t="str">
        <f>_xlfn.CONCAT('Sample Select backend'!$C$4,ROW(AN331))</f>
        <v>AE331</v>
      </c>
      <c r="AO331" s="9" t="str">
        <f>_xlfn.CONCAT('Sample Select backend'!$J$2,ROW(AO331))</f>
        <v>AJ331</v>
      </c>
      <c r="AP331" t="str">
        <f>_xlfn.CONCAT('Sample Select backend'!$F$4,ROW(AP331))</f>
        <v>AF331</v>
      </c>
      <c r="AQ331" t="str">
        <f>_xlfn.CONCAT('Sample Select backend'!$I$10,ROW(AQ331))</f>
        <v>R331</v>
      </c>
      <c r="AR331" t="str">
        <f>_xlfn.CONCAT('Sample Select backend'!$M$4,ROW(AR331))</f>
        <v>AK331</v>
      </c>
      <c r="AS331" t="str">
        <f t="shared" si="126"/>
        <v>Belgium</v>
      </c>
      <c r="AT331" s="9">
        <f t="shared" si="127"/>
        <v>26</v>
      </c>
      <c r="AU331">
        <f t="shared" si="128"/>
        <v>0</v>
      </c>
      <c r="AV331" s="9">
        <v>1</v>
      </c>
    </row>
    <row r="332" spans="1:48" x14ac:dyDescent="0.35">
      <c r="A332" t="s">
        <v>14</v>
      </c>
      <c r="B332">
        <v>7</v>
      </c>
      <c r="C332">
        <v>30</v>
      </c>
      <c r="D332" t="s">
        <v>354</v>
      </c>
      <c r="E332">
        <v>-1</v>
      </c>
      <c r="F332">
        <v>1</v>
      </c>
      <c r="G332">
        <v>1</v>
      </c>
      <c r="H332">
        <v>1</v>
      </c>
      <c r="I332">
        <v>1</v>
      </c>
      <c r="J332">
        <v>2</v>
      </c>
      <c r="K332">
        <v>1</v>
      </c>
      <c r="L332">
        <v>-2</v>
      </c>
      <c r="M332">
        <v>1</v>
      </c>
      <c r="N332" t="s">
        <v>2613</v>
      </c>
      <c r="O332" t="s">
        <v>2800</v>
      </c>
      <c r="P332" t="s">
        <v>2808</v>
      </c>
      <c r="Q332" t="s">
        <v>2813</v>
      </c>
      <c r="R332">
        <v>0</v>
      </c>
      <c r="S332" t="s">
        <v>202</v>
      </c>
      <c r="T332" t="s">
        <v>202</v>
      </c>
      <c r="U332" t="s">
        <v>202</v>
      </c>
      <c r="V332">
        <f t="shared" si="116"/>
        <v>0</v>
      </c>
      <c r="W332">
        <f t="shared" si="117"/>
        <v>1</v>
      </c>
      <c r="X332">
        <f t="shared" si="118"/>
        <v>1</v>
      </c>
      <c r="Y332">
        <f t="shared" si="119"/>
        <v>1</v>
      </c>
      <c r="Z332">
        <f t="shared" si="120"/>
        <v>1</v>
      </c>
      <c r="AA332">
        <f t="shared" si="121"/>
        <v>1</v>
      </c>
      <c r="AB332">
        <f t="shared" si="122"/>
        <v>1</v>
      </c>
      <c r="AC332">
        <f t="shared" si="123"/>
        <v>0</v>
      </c>
      <c r="AD332">
        <f t="shared" si="124"/>
        <v>1</v>
      </c>
      <c r="AE332" s="4" t="s">
        <v>2828</v>
      </c>
      <c r="AF332" s="9" t="s">
        <v>2829</v>
      </c>
      <c r="AG332">
        <v>0</v>
      </c>
      <c r="AH332">
        <v>0</v>
      </c>
      <c r="AI332">
        <v>1</v>
      </c>
      <c r="AJ332">
        <v>1</v>
      </c>
      <c r="AK332" s="9" t="s">
        <v>2840</v>
      </c>
      <c r="AL332">
        <f t="shared" si="125"/>
        <v>0</v>
      </c>
      <c r="AM332">
        <f>IF(AND(INDIRECT(AN332)='Sample Select backend'!$C$2,INDIRECT(AO332)=1,INDIRECT(AP332)='Sample Select backend'!$F$2,INDIRECT(AQ332)=1,INDIRECT(AR332)='Sample Select backend'!$M$2),1,0)</f>
        <v>0</v>
      </c>
      <c r="AN332" t="str">
        <f>_xlfn.CONCAT('Sample Select backend'!$C$4,ROW(AN332))</f>
        <v>AE332</v>
      </c>
      <c r="AO332" s="9" t="str">
        <f>_xlfn.CONCAT('Sample Select backend'!$J$2,ROW(AO332))</f>
        <v>AJ332</v>
      </c>
      <c r="AP332" t="str">
        <f>_xlfn.CONCAT('Sample Select backend'!$F$4,ROW(AP332))</f>
        <v>AF332</v>
      </c>
      <c r="AQ332" t="str">
        <f>_xlfn.CONCAT('Sample Select backend'!$I$10,ROW(AQ332))</f>
        <v>R332</v>
      </c>
      <c r="AR332" t="str">
        <f>_xlfn.CONCAT('Sample Select backend'!$M$4,ROW(AR332))</f>
        <v>AK332</v>
      </c>
      <c r="AS332" t="str">
        <f t="shared" si="126"/>
        <v>Belgium</v>
      </c>
      <c r="AT332" s="9">
        <f t="shared" si="127"/>
        <v>30</v>
      </c>
      <c r="AU332">
        <f t="shared" si="128"/>
        <v>0</v>
      </c>
      <c r="AV332" s="9">
        <v>1</v>
      </c>
    </row>
    <row r="333" spans="1:48" x14ac:dyDescent="0.35">
      <c r="A333" t="s">
        <v>14</v>
      </c>
      <c r="B333">
        <v>1</v>
      </c>
      <c r="C333">
        <v>6</v>
      </c>
      <c r="D333" t="s">
        <v>360</v>
      </c>
      <c r="E333">
        <v>-1</v>
      </c>
      <c r="F333">
        <v>2</v>
      </c>
      <c r="G333">
        <v>2</v>
      </c>
      <c r="H333">
        <v>2</v>
      </c>
      <c r="I333">
        <v>2</v>
      </c>
      <c r="J333">
        <v>1</v>
      </c>
      <c r="K333">
        <v>1</v>
      </c>
      <c r="L333">
        <v>2</v>
      </c>
      <c r="M333">
        <v>1</v>
      </c>
      <c r="N333" t="s">
        <v>2613</v>
      </c>
      <c r="O333" t="s">
        <v>2800</v>
      </c>
      <c r="P333" t="s">
        <v>2808</v>
      </c>
      <c r="Q333" t="s">
        <v>2813</v>
      </c>
      <c r="R333">
        <v>0</v>
      </c>
      <c r="S333" t="s">
        <v>202</v>
      </c>
      <c r="T333" t="s">
        <v>202</v>
      </c>
      <c r="U333" t="s">
        <v>202</v>
      </c>
      <c r="V333">
        <f t="shared" si="116"/>
        <v>0</v>
      </c>
      <c r="W333">
        <f t="shared" si="117"/>
        <v>1</v>
      </c>
      <c r="X333">
        <f t="shared" si="118"/>
        <v>1</v>
      </c>
      <c r="Y333">
        <f t="shared" si="119"/>
        <v>1</v>
      </c>
      <c r="Z333">
        <f t="shared" si="120"/>
        <v>1</v>
      </c>
      <c r="AA333">
        <f t="shared" si="121"/>
        <v>1</v>
      </c>
      <c r="AB333">
        <f t="shared" si="122"/>
        <v>1</v>
      </c>
      <c r="AC333">
        <f t="shared" si="123"/>
        <v>1</v>
      </c>
      <c r="AD333">
        <f t="shared" si="124"/>
        <v>1</v>
      </c>
      <c r="AE333" s="4" t="s">
        <v>2828</v>
      </c>
      <c r="AF333" s="9" t="s">
        <v>2829</v>
      </c>
      <c r="AG333">
        <v>0</v>
      </c>
      <c r="AH333">
        <v>0</v>
      </c>
      <c r="AI333">
        <v>1</v>
      </c>
      <c r="AJ333">
        <v>1</v>
      </c>
      <c r="AK333" s="9" t="s">
        <v>2840</v>
      </c>
      <c r="AL333">
        <f t="shared" si="125"/>
        <v>0</v>
      </c>
      <c r="AM333">
        <f>IF(AND(INDIRECT(AN333)='Sample Select backend'!$C$2,INDIRECT(AO333)=1,INDIRECT(AP333)='Sample Select backend'!$F$2,INDIRECT(AQ333)=1,INDIRECT(AR333)='Sample Select backend'!$M$2),1,0)</f>
        <v>0</v>
      </c>
      <c r="AN333" t="str">
        <f>_xlfn.CONCAT('Sample Select backend'!$C$4,ROW(AN333))</f>
        <v>AE333</v>
      </c>
      <c r="AO333" s="9" t="str">
        <f>_xlfn.CONCAT('Sample Select backend'!$J$2,ROW(AO333))</f>
        <v>AJ333</v>
      </c>
      <c r="AP333" t="str">
        <f>_xlfn.CONCAT('Sample Select backend'!$F$4,ROW(AP333))</f>
        <v>AF333</v>
      </c>
      <c r="AQ333" t="str">
        <f>_xlfn.CONCAT('Sample Select backend'!$I$10,ROW(AQ333))</f>
        <v>R333</v>
      </c>
      <c r="AR333" t="str">
        <f>_xlfn.CONCAT('Sample Select backend'!$M$4,ROW(AR333))</f>
        <v>AK333</v>
      </c>
      <c r="AS333" t="str">
        <f t="shared" si="126"/>
        <v>Belgium</v>
      </c>
      <c r="AT333" s="9">
        <f t="shared" si="127"/>
        <v>6</v>
      </c>
      <c r="AU333">
        <f t="shared" si="128"/>
        <v>0</v>
      </c>
      <c r="AV333" s="9">
        <v>1</v>
      </c>
    </row>
    <row r="334" spans="1:48" x14ac:dyDescent="0.35">
      <c r="A334" t="s">
        <v>14</v>
      </c>
      <c r="B334">
        <v>1</v>
      </c>
      <c r="C334">
        <v>3</v>
      </c>
      <c r="D334" t="s">
        <v>363</v>
      </c>
      <c r="E334">
        <v>2</v>
      </c>
      <c r="F334">
        <v>-2</v>
      </c>
      <c r="G334">
        <v>-2</v>
      </c>
      <c r="H334">
        <v>-1</v>
      </c>
      <c r="I334">
        <v>2</v>
      </c>
      <c r="J334">
        <v>2</v>
      </c>
      <c r="K334">
        <v>1</v>
      </c>
      <c r="L334">
        <v>-2</v>
      </c>
      <c r="M334">
        <v>1</v>
      </c>
      <c r="N334" t="s">
        <v>2613</v>
      </c>
      <c r="O334" t="s">
        <v>2800</v>
      </c>
      <c r="P334" t="s">
        <v>2808</v>
      </c>
      <c r="Q334" t="s">
        <v>2813</v>
      </c>
      <c r="R334">
        <v>0</v>
      </c>
      <c r="S334" t="s">
        <v>202</v>
      </c>
      <c r="T334" t="s">
        <v>202</v>
      </c>
      <c r="U334" t="s">
        <v>202</v>
      </c>
      <c r="V334">
        <f t="shared" si="116"/>
        <v>1</v>
      </c>
      <c r="W334">
        <f t="shared" si="117"/>
        <v>0</v>
      </c>
      <c r="X334">
        <f t="shared" si="118"/>
        <v>0</v>
      </c>
      <c r="Y334">
        <f t="shared" si="119"/>
        <v>0</v>
      </c>
      <c r="Z334">
        <f t="shared" si="120"/>
        <v>1</v>
      </c>
      <c r="AA334">
        <f t="shared" si="121"/>
        <v>1</v>
      </c>
      <c r="AB334">
        <f t="shared" si="122"/>
        <v>1</v>
      </c>
      <c r="AC334">
        <f t="shared" si="123"/>
        <v>0</v>
      </c>
      <c r="AD334">
        <f t="shared" si="124"/>
        <v>1</v>
      </c>
      <c r="AE334" s="4" t="s">
        <v>2828</v>
      </c>
      <c r="AF334" s="9" t="s">
        <v>2829</v>
      </c>
      <c r="AG334">
        <v>0</v>
      </c>
      <c r="AH334">
        <v>0</v>
      </c>
      <c r="AI334">
        <v>1</v>
      </c>
      <c r="AJ334">
        <v>1</v>
      </c>
      <c r="AK334" s="9" t="s">
        <v>2840</v>
      </c>
      <c r="AL334">
        <f t="shared" si="125"/>
        <v>0</v>
      </c>
      <c r="AM334">
        <f>IF(AND(INDIRECT(AN334)='Sample Select backend'!$C$2,INDIRECT(AO334)=1,INDIRECT(AP334)='Sample Select backend'!$F$2,INDIRECT(AQ334)=1,INDIRECT(AR334)='Sample Select backend'!$M$2),1,0)</f>
        <v>0</v>
      </c>
      <c r="AN334" t="str">
        <f>_xlfn.CONCAT('Sample Select backend'!$C$4,ROW(AN334))</f>
        <v>AE334</v>
      </c>
      <c r="AO334" s="9" t="str">
        <f>_xlfn.CONCAT('Sample Select backend'!$J$2,ROW(AO334))</f>
        <v>AJ334</v>
      </c>
      <c r="AP334" t="str">
        <f>_xlfn.CONCAT('Sample Select backend'!$F$4,ROW(AP334))</f>
        <v>AF334</v>
      </c>
      <c r="AQ334" t="str">
        <f>_xlfn.CONCAT('Sample Select backend'!$I$10,ROW(AQ334))</f>
        <v>R334</v>
      </c>
      <c r="AR334" t="str">
        <f>_xlfn.CONCAT('Sample Select backend'!$M$4,ROW(AR334))</f>
        <v>AK334</v>
      </c>
      <c r="AS334" t="str">
        <f t="shared" si="126"/>
        <v>Belgium</v>
      </c>
      <c r="AT334" s="9">
        <f t="shared" si="127"/>
        <v>3</v>
      </c>
      <c r="AU334">
        <f t="shared" si="128"/>
        <v>0</v>
      </c>
      <c r="AV334" s="9">
        <v>1</v>
      </c>
    </row>
    <row r="335" spans="1:48" x14ac:dyDescent="0.35">
      <c r="A335" t="s">
        <v>14</v>
      </c>
      <c r="B335">
        <v>2</v>
      </c>
      <c r="C335" t="s">
        <v>206</v>
      </c>
      <c r="D335" t="s">
        <v>362</v>
      </c>
      <c r="E335">
        <v>-1</v>
      </c>
      <c r="F335">
        <v>2</v>
      </c>
      <c r="G335">
        <v>-2</v>
      </c>
      <c r="H335">
        <v>-1</v>
      </c>
      <c r="I335">
        <v>-2</v>
      </c>
      <c r="J335">
        <v>2</v>
      </c>
      <c r="K335">
        <v>1</v>
      </c>
      <c r="L335">
        <v>-2</v>
      </c>
      <c r="M335">
        <v>1</v>
      </c>
      <c r="N335" t="s">
        <v>2613</v>
      </c>
      <c r="O335" t="s">
        <v>2800</v>
      </c>
      <c r="P335" t="s">
        <v>2808</v>
      </c>
      <c r="Q335" t="s">
        <v>2813</v>
      </c>
      <c r="R335">
        <v>0</v>
      </c>
      <c r="S335" t="s">
        <v>202</v>
      </c>
      <c r="T335" t="s">
        <v>202</v>
      </c>
      <c r="U335" t="s">
        <v>202</v>
      </c>
      <c r="V335">
        <f t="shared" si="116"/>
        <v>0</v>
      </c>
      <c r="W335">
        <f t="shared" si="117"/>
        <v>1</v>
      </c>
      <c r="X335">
        <f t="shared" si="118"/>
        <v>0</v>
      </c>
      <c r="Y335">
        <f t="shared" si="119"/>
        <v>0</v>
      </c>
      <c r="Z335">
        <f t="shared" si="120"/>
        <v>0</v>
      </c>
      <c r="AA335">
        <f t="shared" si="121"/>
        <v>1</v>
      </c>
      <c r="AB335">
        <f t="shared" si="122"/>
        <v>1</v>
      </c>
      <c r="AC335">
        <f t="shared" si="123"/>
        <v>0</v>
      </c>
      <c r="AD335">
        <f t="shared" si="124"/>
        <v>1</v>
      </c>
      <c r="AE335" s="4" t="s">
        <v>2828</v>
      </c>
      <c r="AF335" s="9" t="s">
        <v>2829</v>
      </c>
      <c r="AG335">
        <v>0</v>
      </c>
      <c r="AH335">
        <v>0</v>
      </c>
      <c r="AI335">
        <v>1</v>
      </c>
      <c r="AJ335">
        <v>1</v>
      </c>
      <c r="AK335" s="9" t="s">
        <v>2840</v>
      </c>
      <c r="AL335">
        <f t="shared" si="125"/>
        <v>0</v>
      </c>
      <c r="AM335">
        <f>IF(AND(INDIRECT(AN335)='Sample Select backend'!$C$2,INDIRECT(AO335)=1,INDIRECT(AP335)='Sample Select backend'!$F$2,INDIRECT(AQ335)=1,INDIRECT(AR335)='Sample Select backend'!$M$2),1,0)</f>
        <v>0</v>
      </c>
      <c r="AN335" t="str">
        <f>_xlfn.CONCAT('Sample Select backend'!$C$4,ROW(AN335))</f>
        <v>AE335</v>
      </c>
      <c r="AO335" s="9" t="str">
        <f>_xlfn.CONCAT('Sample Select backend'!$J$2,ROW(AO335))</f>
        <v>AJ335</v>
      </c>
      <c r="AP335" t="str">
        <f>_xlfn.CONCAT('Sample Select backend'!$F$4,ROW(AP335))</f>
        <v>AF335</v>
      </c>
      <c r="AQ335" t="str">
        <f>_xlfn.CONCAT('Sample Select backend'!$I$10,ROW(AQ335))</f>
        <v>R335</v>
      </c>
      <c r="AR335" t="str">
        <f>_xlfn.CONCAT('Sample Select backend'!$M$4,ROW(AR335))</f>
        <v>AK335</v>
      </c>
      <c r="AS335" t="str">
        <f t="shared" si="126"/>
        <v>Belgium</v>
      </c>
      <c r="AT335" s="9" t="str">
        <f t="shared" si="127"/>
        <v>Tax exemption/waiver/suspension</v>
      </c>
      <c r="AU335">
        <f t="shared" si="128"/>
        <v>0</v>
      </c>
      <c r="AV335" s="9">
        <v>1</v>
      </c>
    </row>
    <row r="336" spans="1:48" x14ac:dyDescent="0.35">
      <c r="A336" t="s">
        <v>14</v>
      </c>
      <c r="B336">
        <v>1</v>
      </c>
      <c r="C336">
        <v>10</v>
      </c>
      <c r="D336" t="s">
        <v>374</v>
      </c>
      <c r="E336">
        <v>2</v>
      </c>
      <c r="F336">
        <v>2</v>
      </c>
      <c r="G336">
        <v>2</v>
      </c>
      <c r="H336">
        <v>2</v>
      </c>
      <c r="I336">
        <v>2</v>
      </c>
      <c r="J336">
        <v>1</v>
      </c>
      <c r="K336">
        <v>2</v>
      </c>
      <c r="L336">
        <v>-2</v>
      </c>
      <c r="M336">
        <v>1</v>
      </c>
      <c r="N336" t="s">
        <v>2613</v>
      </c>
      <c r="O336" t="s">
        <v>2800</v>
      </c>
      <c r="P336" t="s">
        <v>2808</v>
      </c>
      <c r="Q336" t="s">
        <v>2813</v>
      </c>
      <c r="R336">
        <v>0</v>
      </c>
      <c r="S336" t="s">
        <v>202</v>
      </c>
      <c r="T336" t="s">
        <v>202</v>
      </c>
      <c r="U336" t="s">
        <v>202</v>
      </c>
      <c r="V336">
        <f t="shared" si="116"/>
        <v>1</v>
      </c>
      <c r="W336">
        <f t="shared" si="117"/>
        <v>1</v>
      </c>
      <c r="X336">
        <f t="shared" si="118"/>
        <v>1</v>
      </c>
      <c r="Y336">
        <f t="shared" si="119"/>
        <v>1</v>
      </c>
      <c r="Z336">
        <f t="shared" si="120"/>
        <v>1</v>
      </c>
      <c r="AA336">
        <f t="shared" si="121"/>
        <v>1</v>
      </c>
      <c r="AB336">
        <f t="shared" si="122"/>
        <v>1</v>
      </c>
      <c r="AC336">
        <f t="shared" si="123"/>
        <v>0</v>
      </c>
      <c r="AD336">
        <f t="shared" si="124"/>
        <v>1</v>
      </c>
      <c r="AE336" s="4" t="s">
        <v>2828</v>
      </c>
      <c r="AF336" s="9" t="s">
        <v>2829</v>
      </c>
      <c r="AG336">
        <v>0</v>
      </c>
      <c r="AH336">
        <v>0</v>
      </c>
      <c r="AI336">
        <v>1</v>
      </c>
      <c r="AJ336">
        <v>1</v>
      </c>
      <c r="AK336" s="9" t="s">
        <v>2840</v>
      </c>
      <c r="AL336">
        <f t="shared" si="125"/>
        <v>0</v>
      </c>
      <c r="AM336">
        <f>IF(AND(INDIRECT(AN336)='Sample Select backend'!$C$2,INDIRECT(AO336)=1,INDIRECT(AP336)='Sample Select backend'!$F$2,INDIRECT(AQ336)=1,INDIRECT(AR336)='Sample Select backend'!$M$2),1,0)</f>
        <v>0</v>
      </c>
      <c r="AN336" t="str">
        <f>_xlfn.CONCAT('Sample Select backend'!$C$4,ROW(AN336))</f>
        <v>AE336</v>
      </c>
      <c r="AO336" s="9" t="str">
        <f>_xlfn.CONCAT('Sample Select backend'!$J$2,ROW(AO336))</f>
        <v>AJ336</v>
      </c>
      <c r="AP336" t="str">
        <f>_xlfn.CONCAT('Sample Select backend'!$F$4,ROW(AP336))</f>
        <v>AF336</v>
      </c>
      <c r="AQ336" t="str">
        <f>_xlfn.CONCAT('Sample Select backend'!$I$10,ROW(AQ336))</f>
        <v>R336</v>
      </c>
      <c r="AR336" t="str">
        <f>_xlfn.CONCAT('Sample Select backend'!$M$4,ROW(AR336))</f>
        <v>AK336</v>
      </c>
      <c r="AS336" t="str">
        <f t="shared" si="126"/>
        <v>Belgium</v>
      </c>
      <c r="AT336" s="9">
        <f t="shared" si="127"/>
        <v>10</v>
      </c>
      <c r="AU336">
        <f t="shared" si="128"/>
        <v>0</v>
      </c>
      <c r="AV336" s="9">
        <v>1</v>
      </c>
    </row>
    <row r="337" spans="1:48" x14ac:dyDescent="0.35">
      <c r="A337" s="24" t="s">
        <v>14</v>
      </c>
      <c r="B337" s="24">
        <v>7</v>
      </c>
      <c r="C337" s="24">
        <v>30</v>
      </c>
      <c r="D337" s="24" t="s">
        <v>3170</v>
      </c>
      <c r="E337" s="24"/>
      <c r="O337" t="s">
        <v>2800</v>
      </c>
      <c r="P337" t="s">
        <v>2808</v>
      </c>
      <c r="Q337" t="s">
        <v>2813</v>
      </c>
      <c r="R337">
        <v>0</v>
      </c>
      <c r="S337" t="s">
        <v>202</v>
      </c>
      <c r="T337" t="s">
        <v>202</v>
      </c>
      <c r="U337" t="s">
        <v>202</v>
      </c>
      <c r="V337">
        <v>-1</v>
      </c>
      <c r="W337">
        <v>-1</v>
      </c>
      <c r="X337">
        <v>-1</v>
      </c>
      <c r="Y337">
        <v>-1</v>
      </c>
      <c r="Z337">
        <v>-1</v>
      </c>
      <c r="AA337">
        <v>-1</v>
      </c>
      <c r="AB337">
        <v>-1</v>
      </c>
      <c r="AC337">
        <v>-1</v>
      </c>
      <c r="AD337">
        <v>-1</v>
      </c>
      <c r="AE337" s="4" t="s">
        <v>2828</v>
      </c>
      <c r="AF337" s="9" t="s">
        <v>2829</v>
      </c>
      <c r="AG337">
        <v>0</v>
      </c>
      <c r="AH337">
        <v>0</v>
      </c>
      <c r="AI337">
        <v>1</v>
      </c>
      <c r="AJ337">
        <v>1</v>
      </c>
      <c r="AK337" s="9" t="s">
        <v>2840</v>
      </c>
      <c r="AL337">
        <f t="shared" si="125"/>
        <v>0</v>
      </c>
      <c r="AM337">
        <f>IF(AND(INDIRECT(AN337)='Sample Select backend'!$C$2,INDIRECT(AO337)=1,INDIRECT(AP337)='Sample Select backend'!$F$2,INDIRECT(AQ337)=1,INDIRECT(AR337)='Sample Select backend'!$M$2),1,0)</f>
        <v>0</v>
      </c>
      <c r="AN337" t="str">
        <f>_xlfn.CONCAT('Sample Select backend'!$C$4,ROW(AN337))</f>
        <v>AE337</v>
      </c>
      <c r="AO337" s="9" t="str">
        <f>_xlfn.CONCAT('Sample Select backend'!$J$2,ROW(AO337))</f>
        <v>AJ337</v>
      </c>
      <c r="AP337" t="str">
        <f>_xlfn.CONCAT('Sample Select backend'!$F$4,ROW(AP337))</f>
        <v>AF337</v>
      </c>
      <c r="AQ337" t="str">
        <f>_xlfn.CONCAT('Sample Select backend'!$I$10,ROW(AQ337))</f>
        <v>R337</v>
      </c>
      <c r="AR337" t="str">
        <f>_xlfn.CONCAT('Sample Select backend'!$M$4,ROW(AR337))</f>
        <v>AK337</v>
      </c>
      <c r="AS337" t="str">
        <f t="shared" si="126"/>
        <v>Belgium</v>
      </c>
      <c r="AT337" s="9">
        <f t="shared" si="127"/>
        <v>30</v>
      </c>
      <c r="AU337">
        <f t="shared" si="128"/>
        <v>0</v>
      </c>
      <c r="AV337" s="9">
        <v>0</v>
      </c>
    </row>
    <row r="338" spans="1:48" x14ac:dyDescent="0.35">
      <c r="A338" s="24" t="s">
        <v>14</v>
      </c>
      <c r="B338" s="24">
        <v>1</v>
      </c>
      <c r="C338" s="24">
        <v>2</v>
      </c>
      <c r="D338" s="24" t="s">
        <v>3171</v>
      </c>
      <c r="E338" s="24"/>
      <c r="O338" t="s">
        <v>2800</v>
      </c>
      <c r="P338" t="s">
        <v>2808</v>
      </c>
      <c r="Q338" t="s">
        <v>2813</v>
      </c>
      <c r="R338">
        <v>0</v>
      </c>
      <c r="S338" t="s">
        <v>202</v>
      </c>
      <c r="T338" t="s">
        <v>202</v>
      </c>
      <c r="U338" t="s">
        <v>202</v>
      </c>
      <c r="V338">
        <v>-1</v>
      </c>
      <c r="W338">
        <v>-1</v>
      </c>
      <c r="X338">
        <v>-1</v>
      </c>
      <c r="Y338">
        <v>-1</v>
      </c>
      <c r="Z338">
        <v>-1</v>
      </c>
      <c r="AA338">
        <v>-1</v>
      </c>
      <c r="AB338">
        <v>-1</v>
      </c>
      <c r="AC338">
        <v>-1</v>
      </c>
      <c r="AD338">
        <v>-1</v>
      </c>
      <c r="AE338" s="4" t="s">
        <v>2828</v>
      </c>
      <c r="AF338" s="9" t="s">
        <v>2829</v>
      </c>
      <c r="AG338">
        <v>0</v>
      </c>
      <c r="AH338">
        <v>0</v>
      </c>
      <c r="AI338">
        <v>1</v>
      </c>
      <c r="AJ338">
        <v>1</v>
      </c>
      <c r="AK338" s="9" t="s">
        <v>2840</v>
      </c>
      <c r="AL338">
        <f t="shared" si="125"/>
        <v>0</v>
      </c>
      <c r="AM338">
        <f>IF(AND(INDIRECT(AN338)='Sample Select backend'!$C$2,INDIRECT(AO338)=1,INDIRECT(AP338)='Sample Select backend'!$F$2,INDIRECT(AQ338)=1,INDIRECT(AR338)='Sample Select backend'!$M$2),1,0)</f>
        <v>0</v>
      </c>
      <c r="AN338" t="str">
        <f>_xlfn.CONCAT('Sample Select backend'!$C$4,ROW(AN338))</f>
        <v>AE338</v>
      </c>
      <c r="AO338" s="9" t="str">
        <f>_xlfn.CONCAT('Sample Select backend'!$J$2,ROW(AO338))</f>
        <v>AJ338</v>
      </c>
      <c r="AP338" t="str">
        <f>_xlfn.CONCAT('Sample Select backend'!$F$4,ROW(AP338))</f>
        <v>AF338</v>
      </c>
      <c r="AQ338" t="str">
        <f>_xlfn.CONCAT('Sample Select backend'!$I$10,ROW(AQ338))</f>
        <v>R338</v>
      </c>
      <c r="AR338" t="str">
        <f>_xlfn.CONCAT('Sample Select backend'!$M$4,ROW(AR338))</f>
        <v>AK338</v>
      </c>
      <c r="AS338" t="str">
        <f t="shared" si="126"/>
        <v>Belgium</v>
      </c>
      <c r="AT338" s="9">
        <f t="shared" si="127"/>
        <v>2</v>
      </c>
      <c r="AU338">
        <f t="shared" si="128"/>
        <v>0</v>
      </c>
      <c r="AV338" s="9">
        <v>0</v>
      </c>
    </row>
    <row r="339" spans="1:48" x14ac:dyDescent="0.35">
      <c r="A339" s="24" t="s">
        <v>14</v>
      </c>
      <c r="B339" s="24">
        <v>6</v>
      </c>
      <c r="C339" s="24">
        <v>28</v>
      </c>
      <c r="D339" s="24" t="s">
        <v>3172</v>
      </c>
      <c r="E339" s="24"/>
      <c r="O339" t="s">
        <v>2800</v>
      </c>
      <c r="P339" t="s">
        <v>2808</v>
      </c>
      <c r="Q339" t="s">
        <v>2813</v>
      </c>
      <c r="R339">
        <v>0</v>
      </c>
      <c r="S339" t="s">
        <v>202</v>
      </c>
      <c r="T339" t="s">
        <v>202</v>
      </c>
      <c r="U339" t="s">
        <v>202</v>
      </c>
      <c r="V339">
        <v>-1</v>
      </c>
      <c r="W339">
        <v>-1</v>
      </c>
      <c r="X339">
        <v>-1</v>
      </c>
      <c r="Y339">
        <v>-1</v>
      </c>
      <c r="Z339">
        <v>-1</v>
      </c>
      <c r="AA339">
        <v>-1</v>
      </c>
      <c r="AB339">
        <v>-1</v>
      </c>
      <c r="AC339">
        <v>-1</v>
      </c>
      <c r="AD339">
        <v>-1</v>
      </c>
      <c r="AE339" s="4" t="s">
        <v>2828</v>
      </c>
      <c r="AF339" s="9" t="s">
        <v>2829</v>
      </c>
      <c r="AG339">
        <v>0</v>
      </c>
      <c r="AH339">
        <v>0</v>
      </c>
      <c r="AI339">
        <v>1</v>
      </c>
      <c r="AJ339">
        <v>1</v>
      </c>
      <c r="AK339" s="9" t="s">
        <v>2840</v>
      </c>
      <c r="AL339">
        <f t="shared" si="125"/>
        <v>0</v>
      </c>
      <c r="AM339">
        <f>IF(AND(INDIRECT(AN339)='Sample Select backend'!$C$2,INDIRECT(AO339)=1,INDIRECT(AP339)='Sample Select backend'!$F$2,INDIRECT(AQ339)=1,INDIRECT(AR339)='Sample Select backend'!$M$2),1,0)</f>
        <v>0</v>
      </c>
      <c r="AN339" t="str">
        <f>_xlfn.CONCAT('Sample Select backend'!$C$4,ROW(AN339))</f>
        <v>AE339</v>
      </c>
      <c r="AO339" s="9" t="str">
        <f>_xlfn.CONCAT('Sample Select backend'!$J$2,ROW(AO339))</f>
        <v>AJ339</v>
      </c>
      <c r="AP339" t="str">
        <f>_xlfn.CONCAT('Sample Select backend'!$F$4,ROW(AP339))</f>
        <v>AF339</v>
      </c>
      <c r="AQ339" t="str">
        <f>_xlfn.CONCAT('Sample Select backend'!$I$10,ROW(AQ339))</f>
        <v>R339</v>
      </c>
      <c r="AR339" t="str">
        <f>_xlfn.CONCAT('Sample Select backend'!$M$4,ROW(AR339))</f>
        <v>AK339</v>
      </c>
      <c r="AS339" t="str">
        <f t="shared" si="126"/>
        <v>Belgium</v>
      </c>
      <c r="AT339" s="9">
        <f t="shared" si="127"/>
        <v>28</v>
      </c>
      <c r="AU339">
        <f t="shared" si="128"/>
        <v>0</v>
      </c>
      <c r="AV339" s="9">
        <v>0</v>
      </c>
    </row>
    <row r="340" spans="1:48" x14ac:dyDescent="0.35">
      <c r="A340" s="24" t="s">
        <v>14</v>
      </c>
      <c r="B340" s="24">
        <v>6</v>
      </c>
      <c r="C340" s="24">
        <v>28</v>
      </c>
      <c r="D340" s="24" t="s">
        <v>3173</v>
      </c>
      <c r="E340" s="24"/>
      <c r="O340" t="s">
        <v>2800</v>
      </c>
      <c r="P340" t="s">
        <v>2808</v>
      </c>
      <c r="Q340" t="s">
        <v>2813</v>
      </c>
      <c r="R340">
        <v>0</v>
      </c>
      <c r="S340" t="s">
        <v>202</v>
      </c>
      <c r="T340" t="s">
        <v>202</v>
      </c>
      <c r="U340" t="s">
        <v>202</v>
      </c>
      <c r="V340">
        <v>-1</v>
      </c>
      <c r="W340">
        <v>-1</v>
      </c>
      <c r="X340">
        <v>-1</v>
      </c>
      <c r="Y340">
        <v>-1</v>
      </c>
      <c r="Z340">
        <v>-1</v>
      </c>
      <c r="AA340">
        <v>-1</v>
      </c>
      <c r="AB340">
        <v>-1</v>
      </c>
      <c r="AC340">
        <v>-1</v>
      </c>
      <c r="AD340">
        <v>-1</v>
      </c>
      <c r="AE340" s="4" t="s">
        <v>2828</v>
      </c>
      <c r="AF340" s="9" t="s">
        <v>2829</v>
      </c>
      <c r="AG340">
        <v>0</v>
      </c>
      <c r="AH340">
        <v>0</v>
      </c>
      <c r="AI340">
        <v>1</v>
      </c>
      <c r="AJ340">
        <v>1</v>
      </c>
      <c r="AK340" s="9" t="s">
        <v>2840</v>
      </c>
      <c r="AL340">
        <f t="shared" si="125"/>
        <v>0</v>
      </c>
      <c r="AM340">
        <f>IF(AND(INDIRECT(AN340)='Sample Select backend'!$C$2,INDIRECT(AO340)=1,INDIRECT(AP340)='Sample Select backend'!$F$2,INDIRECT(AQ340)=1,INDIRECT(AR340)='Sample Select backend'!$M$2),1,0)</f>
        <v>0</v>
      </c>
      <c r="AN340" t="str">
        <f>_xlfn.CONCAT('Sample Select backend'!$C$4,ROW(AN340))</f>
        <v>AE340</v>
      </c>
      <c r="AO340" s="9" t="str">
        <f>_xlfn.CONCAT('Sample Select backend'!$J$2,ROW(AO340))</f>
        <v>AJ340</v>
      </c>
      <c r="AP340" t="str">
        <f>_xlfn.CONCAT('Sample Select backend'!$F$4,ROW(AP340))</f>
        <v>AF340</v>
      </c>
      <c r="AQ340" t="str">
        <f>_xlfn.CONCAT('Sample Select backend'!$I$10,ROW(AQ340))</f>
        <v>R340</v>
      </c>
      <c r="AR340" t="str">
        <f>_xlfn.CONCAT('Sample Select backend'!$M$4,ROW(AR340))</f>
        <v>AK340</v>
      </c>
      <c r="AS340" t="str">
        <f t="shared" si="126"/>
        <v>Belgium</v>
      </c>
      <c r="AT340" s="9">
        <f t="shared" si="127"/>
        <v>28</v>
      </c>
      <c r="AU340">
        <f t="shared" si="128"/>
        <v>0</v>
      </c>
      <c r="AV340" s="9">
        <v>0</v>
      </c>
    </row>
    <row r="341" spans="1:48" x14ac:dyDescent="0.35">
      <c r="A341" s="24" t="s">
        <v>14</v>
      </c>
      <c r="B341" s="24">
        <v>1</v>
      </c>
      <c r="C341" s="24">
        <v>8</v>
      </c>
      <c r="D341" s="24" t="s">
        <v>3174</v>
      </c>
      <c r="E341" s="24"/>
      <c r="O341" t="s">
        <v>2800</v>
      </c>
      <c r="P341" t="s">
        <v>2808</v>
      </c>
      <c r="Q341" t="s">
        <v>2813</v>
      </c>
      <c r="R341">
        <v>0</v>
      </c>
      <c r="S341" t="s">
        <v>202</v>
      </c>
      <c r="T341" t="s">
        <v>202</v>
      </c>
      <c r="U341" t="s">
        <v>202</v>
      </c>
      <c r="V341">
        <v>-1</v>
      </c>
      <c r="W341">
        <v>-1</v>
      </c>
      <c r="X341">
        <v>-1</v>
      </c>
      <c r="Y341">
        <v>-1</v>
      </c>
      <c r="Z341">
        <v>-1</v>
      </c>
      <c r="AA341">
        <v>-1</v>
      </c>
      <c r="AB341">
        <v>-1</v>
      </c>
      <c r="AC341">
        <v>-1</v>
      </c>
      <c r="AD341">
        <v>-1</v>
      </c>
      <c r="AE341" s="4" t="s">
        <v>2828</v>
      </c>
      <c r="AF341" s="9" t="s">
        <v>2829</v>
      </c>
      <c r="AG341">
        <v>0</v>
      </c>
      <c r="AH341">
        <v>0</v>
      </c>
      <c r="AI341">
        <v>1</v>
      </c>
      <c r="AJ341">
        <v>1</v>
      </c>
      <c r="AK341" s="9" t="s">
        <v>2840</v>
      </c>
      <c r="AL341">
        <f t="shared" si="125"/>
        <v>0</v>
      </c>
      <c r="AM341">
        <f>IF(AND(INDIRECT(AN341)='Sample Select backend'!$C$2,INDIRECT(AO341)=1,INDIRECT(AP341)='Sample Select backend'!$F$2,INDIRECT(AQ341)=1,INDIRECT(AR341)='Sample Select backend'!$M$2),1,0)</f>
        <v>0</v>
      </c>
      <c r="AN341" t="str">
        <f>_xlfn.CONCAT('Sample Select backend'!$C$4,ROW(AN341))</f>
        <v>AE341</v>
      </c>
      <c r="AO341" s="9" t="str">
        <f>_xlfn.CONCAT('Sample Select backend'!$J$2,ROW(AO341))</f>
        <v>AJ341</v>
      </c>
      <c r="AP341" t="str">
        <f>_xlfn.CONCAT('Sample Select backend'!$F$4,ROW(AP341))</f>
        <v>AF341</v>
      </c>
      <c r="AQ341" t="str">
        <f>_xlfn.CONCAT('Sample Select backend'!$I$10,ROW(AQ341))</f>
        <v>R341</v>
      </c>
      <c r="AR341" t="str">
        <f>_xlfn.CONCAT('Sample Select backend'!$M$4,ROW(AR341))</f>
        <v>AK341</v>
      </c>
      <c r="AS341" t="str">
        <f t="shared" si="126"/>
        <v>Belgium</v>
      </c>
      <c r="AT341" s="9">
        <f t="shared" si="127"/>
        <v>8</v>
      </c>
      <c r="AU341">
        <f t="shared" si="128"/>
        <v>0</v>
      </c>
      <c r="AV341" s="9">
        <v>0</v>
      </c>
    </row>
    <row r="342" spans="1:48" x14ac:dyDescent="0.35">
      <c r="A342" s="24" t="s">
        <v>14</v>
      </c>
      <c r="B342" s="24">
        <v>1</v>
      </c>
      <c r="C342" s="24">
        <v>8</v>
      </c>
      <c r="D342" s="24" t="s">
        <v>3175</v>
      </c>
      <c r="E342" s="24"/>
      <c r="O342" t="s">
        <v>2800</v>
      </c>
      <c r="P342" t="s">
        <v>2808</v>
      </c>
      <c r="Q342" t="s">
        <v>2813</v>
      </c>
      <c r="R342">
        <v>0</v>
      </c>
      <c r="S342" t="s">
        <v>202</v>
      </c>
      <c r="T342" t="s">
        <v>202</v>
      </c>
      <c r="U342" t="s">
        <v>202</v>
      </c>
      <c r="V342">
        <v>-1</v>
      </c>
      <c r="W342">
        <v>-1</v>
      </c>
      <c r="X342">
        <v>-1</v>
      </c>
      <c r="Y342">
        <v>-1</v>
      </c>
      <c r="Z342">
        <v>-1</v>
      </c>
      <c r="AA342">
        <v>-1</v>
      </c>
      <c r="AB342">
        <v>-1</v>
      </c>
      <c r="AC342">
        <v>-1</v>
      </c>
      <c r="AD342">
        <v>-1</v>
      </c>
      <c r="AE342" s="4" t="s">
        <v>2828</v>
      </c>
      <c r="AF342" s="9" t="s">
        <v>2829</v>
      </c>
      <c r="AG342">
        <v>0</v>
      </c>
      <c r="AH342">
        <v>0</v>
      </c>
      <c r="AI342">
        <v>1</v>
      </c>
      <c r="AJ342">
        <v>1</v>
      </c>
      <c r="AK342" s="9" t="s">
        <v>2840</v>
      </c>
      <c r="AL342">
        <f t="shared" si="125"/>
        <v>0</v>
      </c>
      <c r="AM342">
        <f>IF(AND(INDIRECT(AN342)='Sample Select backend'!$C$2,INDIRECT(AO342)=1,INDIRECT(AP342)='Sample Select backend'!$F$2,INDIRECT(AQ342)=1,INDIRECT(AR342)='Sample Select backend'!$M$2),1,0)</f>
        <v>0</v>
      </c>
      <c r="AN342" t="str">
        <f>_xlfn.CONCAT('Sample Select backend'!$C$4,ROW(AN342))</f>
        <v>AE342</v>
      </c>
      <c r="AO342" s="9" t="str">
        <f>_xlfn.CONCAT('Sample Select backend'!$J$2,ROW(AO342))</f>
        <v>AJ342</v>
      </c>
      <c r="AP342" t="str">
        <f>_xlfn.CONCAT('Sample Select backend'!$F$4,ROW(AP342))</f>
        <v>AF342</v>
      </c>
      <c r="AQ342" t="str">
        <f>_xlfn.CONCAT('Sample Select backend'!$I$10,ROW(AQ342))</f>
        <v>R342</v>
      </c>
      <c r="AR342" t="str">
        <f>_xlfn.CONCAT('Sample Select backend'!$M$4,ROW(AR342))</f>
        <v>AK342</v>
      </c>
      <c r="AS342" t="str">
        <f t="shared" si="126"/>
        <v>Belgium</v>
      </c>
      <c r="AT342" s="9">
        <f t="shared" si="127"/>
        <v>8</v>
      </c>
      <c r="AU342">
        <f t="shared" si="128"/>
        <v>0</v>
      </c>
      <c r="AV342" s="9">
        <v>0</v>
      </c>
    </row>
    <row r="343" spans="1:48" x14ac:dyDescent="0.35">
      <c r="A343" s="24" t="s">
        <v>14</v>
      </c>
      <c r="B343" s="24" t="s">
        <v>201</v>
      </c>
      <c r="C343" s="24" t="s">
        <v>201</v>
      </c>
      <c r="D343" s="24" t="s">
        <v>3176</v>
      </c>
      <c r="E343" s="24"/>
      <c r="O343" t="s">
        <v>2800</v>
      </c>
      <c r="P343" t="s">
        <v>2808</v>
      </c>
      <c r="Q343" t="s">
        <v>2813</v>
      </c>
      <c r="R343">
        <v>0</v>
      </c>
      <c r="S343" t="s">
        <v>202</v>
      </c>
      <c r="T343" t="s">
        <v>202</v>
      </c>
      <c r="U343" t="s">
        <v>202</v>
      </c>
      <c r="V343">
        <v>-1</v>
      </c>
      <c r="W343">
        <v>-1</v>
      </c>
      <c r="X343">
        <v>-1</v>
      </c>
      <c r="Y343">
        <v>-1</v>
      </c>
      <c r="Z343">
        <v>-1</v>
      </c>
      <c r="AA343">
        <v>-1</v>
      </c>
      <c r="AB343">
        <v>-1</v>
      </c>
      <c r="AC343">
        <v>-1</v>
      </c>
      <c r="AD343">
        <v>-1</v>
      </c>
      <c r="AE343" s="4" t="s">
        <v>2828</v>
      </c>
      <c r="AF343" s="9" t="s">
        <v>2829</v>
      </c>
      <c r="AG343">
        <v>0</v>
      </c>
      <c r="AH343">
        <v>0</v>
      </c>
      <c r="AI343">
        <v>1</v>
      </c>
      <c r="AJ343">
        <v>1</v>
      </c>
      <c r="AK343" s="9" t="s">
        <v>2840</v>
      </c>
      <c r="AL343">
        <f t="shared" si="125"/>
        <v>1</v>
      </c>
      <c r="AM343">
        <f>IF(AND(INDIRECT(AN343)='Sample Select backend'!$C$2,INDIRECT(AO343)=1,INDIRECT(AP343)='Sample Select backend'!$F$2,INDIRECT(AQ343)=1,INDIRECT(AR343)='Sample Select backend'!$M$2),1,0)</f>
        <v>0</v>
      </c>
      <c r="AN343" t="str">
        <f>_xlfn.CONCAT('Sample Select backend'!$C$4,ROW(AN343))</f>
        <v>AE343</v>
      </c>
      <c r="AO343" s="9" t="str">
        <f>_xlfn.CONCAT('Sample Select backend'!$J$2,ROW(AO343))</f>
        <v>AJ343</v>
      </c>
      <c r="AP343" t="str">
        <f>_xlfn.CONCAT('Sample Select backend'!$F$4,ROW(AP343))</f>
        <v>AF343</v>
      </c>
      <c r="AQ343" t="str">
        <f>_xlfn.CONCAT('Sample Select backend'!$I$10,ROW(AQ343))</f>
        <v>R343</v>
      </c>
      <c r="AR343" t="str">
        <f>_xlfn.CONCAT('Sample Select backend'!$M$4,ROW(AR343))</f>
        <v>AK343</v>
      </c>
      <c r="AS343" t="str">
        <f t="shared" si="126"/>
        <v>Belgium</v>
      </c>
      <c r="AT343" s="9" t="str">
        <f t="shared" si="127"/>
        <v>Other</v>
      </c>
      <c r="AU343">
        <f t="shared" si="128"/>
        <v>0</v>
      </c>
      <c r="AV343" s="9">
        <v>0</v>
      </c>
    </row>
    <row r="344" spans="1:48" x14ac:dyDescent="0.35">
      <c r="A344" s="24" t="s">
        <v>14</v>
      </c>
      <c r="B344" s="24">
        <v>1</v>
      </c>
      <c r="C344" s="24" t="s">
        <v>206</v>
      </c>
      <c r="D344" s="24" t="s">
        <v>3177</v>
      </c>
      <c r="E344" s="24"/>
      <c r="O344" t="s">
        <v>2800</v>
      </c>
      <c r="P344" t="s">
        <v>2808</v>
      </c>
      <c r="Q344" t="s">
        <v>2813</v>
      </c>
      <c r="R344">
        <v>0</v>
      </c>
      <c r="S344" t="s">
        <v>202</v>
      </c>
      <c r="T344" t="s">
        <v>202</v>
      </c>
      <c r="U344" t="s">
        <v>202</v>
      </c>
      <c r="V344">
        <v>-1</v>
      </c>
      <c r="W344">
        <v>-1</v>
      </c>
      <c r="X344">
        <v>-1</v>
      </c>
      <c r="Y344">
        <v>-1</v>
      </c>
      <c r="Z344">
        <v>-1</v>
      </c>
      <c r="AA344">
        <v>-1</v>
      </c>
      <c r="AB344">
        <v>-1</v>
      </c>
      <c r="AC344">
        <v>-1</v>
      </c>
      <c r="AD344">
        <v>-1</v>
      </c>
      <c r="AE344" s="4" t="s">
        <v>2828</v>
      </c>
      <c r="AF344" s="9" t="s">
        <v>2829</v>
      </c>
      <c r="AG344">
        <v>0</v>
      </c>
      <c r="AH344">
        <v>0</v>
      </c>
      <c r="AI344">
        <v>1</v>
      </c>
      <c r="AJ344">
        <v>1</v>
      </c>
      <c r="AK344" s="9" t="s">
        <v>2840</v>
      </c>
      <c r="AL344">
        <f t="shared" si="125"/>
        <v>0</v>
      </c>
      <c r="AM344">
        <f>IF(AND(INDIRECT(AN344)='Sample Select backend'!$C$2,INDIRECT(AO344)=1,INDIRECT(AP344)='Sample Select backend'!$F$2,INDIRECT(AQ344)=1,INDIRECT(AR344)='Sample Select backend'!$M$2),1,0)</f>
        <v>0</v>
      </c>
      <c r="AN344" t="str">
        <f>_xlfn.CONCAT('Sample Select backend'!$C$4,ROW(AN344))</f>
        <v>AE344</v>
      </c>
      <c r="AO344" s="9" t="str">
        <f>_xlfn.CONCAT('Sample Select backend'!$J$2,ROW(AO344))</f>
        <v>AJ344</v>
      </c>
      <c r="AP344" t="str">
        <f>_xlfn.CONCAT('Sample Select backend'!$F$4,ROW(AP344))</f>
        <v>AF344</v>
      </c>
      <c r="AQ344" t="str">
        <f>_xlfn.CONCAT('Sample Select backend'!$I$10,ROW(AQ344))</f>
        <v>R344</v>
      </c>
      <c r="AR344" t="str">
        <f>_xlfn.CONCAT('Sample Select backend'!$M$4,ROW(AR344))</f>
        <v>AK344</v>
      </c>
      <c r="AS344" t="str">
        <f t="shared" si="126"/>
        <v>Belgium</v>
      </c>
      <c r="AT344" s="9" t="str">
        <f t="shared" si="127"/>
        <v>Tax exemption/waiver/suspension</v>
      </c>
      <c r="AU344">
        <f t="shared" si="128"/>
        <v>0</v>
      </c>
      <c r="AV344" s="9">
        <v>0</v>
      </c>
    </row>
    <row r="345" spans="1:48" x14ac:dyDescent="0.35">
      <c r="A345" s="24" t="s">
        <v>14</v>
      </c>
      <c r="B345" s="24">
        <v>2</v>
      </c>
      <c r="C345" s="24">
        <v>9</v>
      </c>
      <c r="D345" s="24" t="s">
        <v>3178</v>
      </c>
      <c r="E345" s="24"/>
      <c r="O345" t="s">
        <v>2800</v>
      </c>
      <c r="P345" t="s">
        <v>2808</v>
      </c>
      <c r="Q345" t="s">
        <v>2813</v>
      </c>
      <c r="R345">
        <v>0</v>
      </c>
      <c r="S345" t="s">
        <v>202</v>
      </c>
      <c r="T345" t="s">
        <v>202</v>
      </c>
      <c r="U345" t="s">
        <v>202</v>
      </c>
      <c r="V345">
        <v>-1</v>
      </c>
      <c r="W345">
        <v>-1</v>
      </c>
      <c r="X345">
        <v>-1</v>
      </c>
      <c r="Y345">
        <v>-1</v>
      </c>
      <c r="Z345">
        <v>-1</v>
      </c>
      <c r="AA345">
        <v>-1</v>
      </c>
      <c r="AB345">
        <v>-1</v>
      </c>
      <c r="AC345">
        <v>-1</v>
      </c>
      <c r="AD345">
        <v>-1</v>
      </c>
      <c r="AE345" s="4" t="s">
        <v>2828</v>
      </c>
      <c r="AF345" s="9" t="s">
        <v>2829</v>
      </c>
      <c r="AG345">
        <v>0</v>
      </c>
      <c r="AH345">
        <v>0</v>
      </c>
      <c r="AI345">
        <v>1</v>
      </c>
      <c r="AJ345">
        <v>1</v>
      </c>
      <c r="AK345" s="9" t="s">
        <v>2840</v>
      </c>
      <c r="AL345">
        <f t="shared" si="125"/>
        <v>0</v>
      </c>
      <c r="AM345">
        <f>IF(AND(INDIRECT(AN345)='Sample Select backend'!$C$2,INDIRECT(AO345)=1,INDIRECT(AP345)='Sample Select backend'!$F$2,INDIRECT(AQ345)=1,INDIRECT(AR345)='Sample Select backend'!$M$2),1,0)</f>
        <v>0</v>
      </c>
      <c r="AN345" t="str">
        <f>_xlfn.CONCAT('Sample Select backend'!$C$4,ROW(AN345))</f>
        <v>AE345</v>
      </c>
      <c r="AO345" s="9" t="str">
        <f>_xlfn.CONCAT('Sample Select backend'!$J$2,ROW(AO345))</f>
        <v>AJ345</v>
      </c>
      <c r="AP345" t="str">
        <f>_xlfn.CONCAT('Sample Select backend'!$F$4,ROW(AP345))</f>
        <v>AF345</v>
      </c>
      <c r="AQ345" t="str">
        <f>_xlfn.CONCAT('Sample Select backend'!$I$10,ROW(AQ345))</f>
        <v>R345</v>
      </c>
      <c r="AR345" t="str">
        <f>_xlfn.CONCAT('Sample Select backend'!$M$4,ROW(AR345))</f>
        <v>AK345</v>
      </c>
      <c r="AS345" t="str">
        <f t="shared" si="126"/>
        <v>Belgium</v>
      </c>
      <c r="AT345" s="9">
        <f t="shared" si="127"/>
        <v>9</v>
      </c>
      <c r="AU345">
        <f t="shared" si="128"/>
        <v>0</v>
      </c>
      <c r="AV345" s="9">
        <v>0</v>
      </c>
    </row>
    <row r="346" spans="1:48" x14ac:dyDescent="0.35">
      <c r="A346" s="24" t="s">
        <v>14</v>
      </c>
      <c r="B346" s="24">
        <v>2</v>
      </c>
      <c r="C346" s="24" t="s">
        <v>206</v>
      </c>
      <c r="D346" s="24" t="s">
        <v>3179</v>
      </c>
      <c r="E346" s="24"/>
      <c r="O346" t="s">
        <v>2800</v>
      </c>
      <c r="P346" t="s">
        <v>2808</v>
      </c>
      <c r="Q346" t="s">
        <v>2813</v>
      </c>
      <c r="R346">
        <v>0</v>
      </c>
      <c r="S346" t="s">
        <v>202</v>
      </c>
      <c r="T346" t="s">
        <v>202</v>
      </c>
      <c r="U346" t="s">
        <v>202</v>
      </c>
      <c r="V346">
        <v>-1</v>
      </c>
      <c r="W346">
        <v>-1</v>
      </c>
      <c r="X346">
        <v>-1</v>
      </c>
      <c r="Y346">
        <v>-1</v>
      </c>
      <c r="Z346">
        <v>-1</v>
      </c>
      <c r="AA346">
        <v>-1</v>
      </c>
      <c r="AB346">
        <v>-1</v>
      </c>
      <c r="AC346">
        <v>-1</v>
      </c>
      <c r="AD346">
        <v>-1</v>
      </c>
      <c r="AE346" s="4" t="s">
        <v>2828</v>
      </c>
      <c r="AF346" s="9" t="s">
        <v>2829</v>
      </c>
      <c r="AG346">
        <v>0</v>
      </c>
      <c r="AH346">
        <v>0</v>
      </c>
      <c r="AI346">
        <v>1</v>
      </c>
      <c r="AJ346">
        <v>1</v>
      </c>
      <c r="AK346" s="9" t="s">
        <v>2840</v>
      </c>
      <c r="AL346">
        <f t="shared" si="125"/>
        <v>0</v>
      </c>
      <c r="AM346">
        <f>IF(AND(INDIRECT(AN346)='Sample Select backend'!$C$2,INDIRECT(AO346)=1,INDIRECT(AP346)='Sample Select backend'!$F$2,INDIRECT(AQ346)=1,INDIRECT(AR346)='Sample Select backend'!$M$2),1,0)</f>
        <v>0</v>
      </c>
      <c r="AN346" t="str">
        <f>_xlfn.CONCAT('Sample Select backend'!$C$4,ROW(AN346))</f>
        <v>AE346</v>
      </c>
      <c r="AO346" s="9" t="str">
        <f>_xlfn.CONCAT('Sample Select backend'!$J$2,ROW(AO346))</f>
        <v>AJ346</v>
      </c>
      <c r="AP346" t="str">
        <f>_xlfn.CONCAT('Sample Select backend'!$F$4,ROW(AP346))</f>
        <v>AF346</v>
      </c>
      <c r="AQ346" t="str">
        <f>_xlfn.CONCAT('Sample Select backend'!$I$10,ROW(AQ346))</f>
        <v>R346</v>
      </c>
      <c r="AR346" t="str">
        <f>_xlfn.CONCAT('Sample Select backend'!$M$4,ROW(AR346))</f>
        <v>AK346</v>
      </c>
      <c r="AS346" t="str">
        <f t="shared" si="126"/>
        <v>Belgium</v>
      </c>
      <c r="AT346" s="9" t="str">
        <f t="shared" si="127"/>
        <v>Tax exemption/waiver/suspension</v>
      </c>
      <c r="AU346">
        <f t="shared" si="128"/>
        <v>0</v>
      </c>
      <c r="AV346" s="9">
        <v>0</v>
      </c>
    </row>
    <row r="347" spans="1:48" x14ac:dyDescent="0.35">
      <c r="A347" s="24" t="s">
        <v>14</v>
      </c>
      <c r="B347" s="24">
        <v>3</v>
      </c>
      <c r="C347" s="24">
        <v>19</v>
      </c>
      <c r="D347" s="24" t="s">
        <v>3180</v>
      </c>
      <c r="E347" s="24"/>
      <c r="O347" t="s">
        <v>2800</v>
      </c>
      <c r="P347" t="s">
        <v>2808</v>
      </c>
      <c r="Q347" t="s">
        <v>2813</v>
      </c>
      <c r="R347">
        <v>0</v>
      </c>
      <c r="S347" t="s">
        <v>202</v>
      </c>
      <c r="T347" t="s">
        <v>202</v>
      </c>
      <c r="U347" t="s">
        <v>202</v>
      </c>
      <c r="V347">
        <v>-1</v>
      </c>
      <c r="W347">
        <v>-1</v>
      </c>
      <c r="X347">
        <v>-1</v>
      </c>
      <c r="Y347">
        <v>-1</v>
      </c>
      <c r="Z347">
        <v>-1</v>
      </c>
      <c r="AA347">
        <v>-1</v>
      </c>
      <c r="AB347">
        <v>-1</v>
      </c>
      <c r="AC347">
        <v>-1</v>
      </c>
      <c r="AD347">
        <v>-1</v>
      </c>
      <c r="AE347" s="4" t="s">
        <v>2828</v>
      </c>
      <c r="AF347" s="9" t="s">
        <v>2829</v>
      </c>
      <c r="AG347">
        <v>0</v>
      </c>
      <c r="AH347">
        <v>0</v>
      </c>
      <c r="AI347">
        <v>1</v>
      </c>
      <c r="AJ347">
        <v>1</v>
      </c>
      <c r="AK347" s="9" t="s">
        <v>2840</v>
      </c>
      <c r="AL347">
        <f t="shared" si="125"/>
        <v>0</v>
      </c>
      <c r="AM347">
        <f>IF(AND(INDIRECT(AN347)='Sample Select backend'!$C$2,INDIRECT(AO347)=1,INDIRECT(AP347)='Sample Select backend'!$F$2,INDIRECT(AQ347)=1,INDIRECT(AR347)='Sample Select backend'!$M$2),1,0)</f>
        <v>0</v>
      </c>
      <c r="AN347" t="str">
        <f>_xlfn.CONCAT('Sample Select backend'!$C$4,ROW(AN347))</f>
        <v>AE347</v>
      </c>
      <c r="AO347" s="9" t="str">
        <f>_xlfn.CONCAT('Sample Select backend'!$J$2,ROW(AO347))</f>
        <v>AJ347</v>
      </c>
      <c r="AP347" t="str">
        <f>_xlfn.CONCAT('Sample Select backend'!$F$4,ROW(AP347))</f>
        <v>AF347</v>
      </c>
      <c r="AQ347" t="str">
        <f>_xlfn.CONCAT('Sample Select backend'!$I$10,ROW(AQ347))</f>
        <v>R347</v>
      </c>
      <c r="AR347" t="str">
        <f>_xlfn.CONCAT('Sample Select backend'!$M$4,ROW(AR347))</f>
        <v>AK347</v>
      </c>
      <c r="AS347" t="str">
        <f t="shared" si="126"/>
        <v>Belgium</v>
      </c>
      <c r="AT347" s="9">
        <f t="shared" si="127"/>
        <v>19</v>
      </c>
      <c r="AU347">
        <f t="shared" si="128"/>
        <v>0</v>
      </c>
      <c r="AV347" s="9">
        <v>0</v>
      </c>
    </row>
    <row r="348" spans="1:48" x14ac:dyDescent="0.35">
      <c r="A348" s="24" t="s">
        <v>14</v>
      </c>
      <c r="B348" s="24">
        <v>4</v>
      </c>
      <c r="C348" s="24">
        <v>20</v>
      </c>
      <c r="D348" s="24" t="s">
        <v>3181</v>
      </c>
      <c r="E348" s="24"/>
      <c r="O348" t="s">
        <v>2800</v>
      </c>
      <c r="P348" t="s">
        <v>2808</v>
      </c>
      <c r="Q348" t="s">
        <v>2813</v>
      </c>
      <c r="R348">
        <v>0</v>
      </c>
      <c r="S348" t="s">
        <v>202</v>
      </c>
      <c r="T348" t="s">
        <v>202</v>
      </c>
      <c r="U348" t="s">
        <v>202</v>
      </c>
      <c r="V348">
        <v>-1</v>
      </c>
      <c r="W348">
        <v>-1</v>
      </c>
      <c r="X348">
        <v>-1</v>
      </c>
      <c r="Y348">
        <v>-1</v>
      </c>
      <c r="Z348">
        <v>-1</v>
      </c>
      <c r="AA348">
        <v>-1</v>
      </c>
      <c r="AB348">
        <v>-1</v>
      </c>
      <c r="AC348">
        <v>-1</v>
      </c>
      <c r="AD348">
        <v>-1</v>
      </c>
      <c r="AE348" s="4" t="s">
        <v>2828</v>
      </c>
      <c r="AF348" s="9" t="s">
        <v>2829</v>
      </c>
      <c r="AG348">
        <v>0</v>
      </c>
      <c r="AH348">
        <v>0</v>
      </c>
      <c r="AI348">
        <v>1</v>
      </c>
      <c r="AJ348">
        <v>1</v>
      </c>
      <c r="AK348" s="9" t="s">
        <v>2840</v>
      </c>
      <c r="AL348">
        <f t="shared" si="125"/>
        <v>0</v>
      </c>
      <c r="AM348">
        <f>IF(AND(INDIRECT(AN348)='Sample Select backend'!$C$2,INDIRECT(AO348)=1,INDIRECT(AP348)='Sample Select backend'!$F$2,INDIRECT(AQ348)=1,INDIRECT(AR348)='Sample Select backend'!$M$2),1,0)</f>
        <v>0</v>
      </c>
      <c r="AN348" t="str">
        <f>_xlfn.CONCAT('Sample Select backend'!$C$4,ROW(AN348))</f>
        <v>AE348</v>
      </c>
      <c r="AO348" s="9" t="str">
        <f>_xlfn.CONCAT('Sample Select backend'!$J$2,ROW(AO348))</f>
        <v>AJ348</v>
      </c>
      <c r="AP348" t="str">
        <f>_xlfn.CONCAT('Sample Select backend'!$F$4,ROW(AP348))</f>
        <v>AF348</v>
      </c>
      <c r="AQ348" t="str">
        <f>_xlfn.CONCAT('Sample Select backend'!$I$10,ROW(AQ348))</f>
        <v>R348</v>
      </c>
      <c r="AR348" t="str">
        <f>_xlfn.CONCAT('Sample Select backend'!$M$4,ROW(AR348))</f>
        <v>AK348</v>
      </c>
      <c r="AS348" t="str">
        <f t="shared" si="126"/>
        <v>Belgium</v>
      </c>
      <c r="AT348" s="9">
        <f t="shared" si="127"/>
        <v>20</v>
      </c>
      <c r="AU348">
        <f t="shared" si="128"/>
        <v>0</v>
      </c>
      <c r="AV348" s="9">
        <v>0</v>
      </c>
    </row>
    <row r="349" spans="1:48" x14ac:dyDescent="0.35">
      <c r="A349" s="24" t="s">
        <v>14</v>
      </c>
      <c r="B349" s="24">
        <v>2</v>
      </c>
      <c r="C349" s="24">
        <v>14</v>
      </c>
      <c r="D349" s="24" t="s">
        <v>3182</v>
      </c>
      <c r="E349" s="24"/>
      <c r="O349" t="s">
        <v>2800</v>
      </c>
      <c r="P349" t="s">
        <v>2808</v>
      </c>
      <c r="Q349" t="s">
        <v>2813</v>
      </c>
      <c r="R349">
        <v>0</v>
      </c>
      <c r="S349" t="s">
        <v>202</v>
      </c>
      <c r="T349" t="s">
        <v>202</v>
      </c>
      <c r="U349" t="s">
        <v>202</v>
      </c>
      <c r="V349">
        <v>-1</v>
      </c>
      <c r="W349">
        <v>-1</v>
      </c>
      <c r="X349">
        <v>-1</v>
      </c>
      <c r="Y349">
        <v>-1</v>
      </c>
      <c r="Z349">
        <v>-1</v>
      </c>
      <c r="AA349">
        <v>-1</v>
      </c>
      <c r="AB349">
        <v>-1</v>
      </c>
      <c r="AC349">
        <v>-1</v>
      </c>
      <c r="AD349">
        <v>-1</v>
      </c>
      <c r="AE349" s="4" t="s">
        <v>2828</v>
      </c>
      <c r="AF349" s="9" t="s">
        <v>2829</v>
      </c>
      <c r="AG349">
        <v>0</v>
      </c>
      <c r="AH349">
        <v>0</v>
      </c>
      <c r="AI349">
        <v>1</v>
      </c>
      <c r="AJ349">
        <v>1</v>
      </c>
      <c r="AK349" s="9" t="s">
        <v>2840</v>
      </c>
      <c r="AL349">
        <f t="shared" si="125"/>
        <v>0</v>
      </c>
      <c r="AM349">
        <f>IF(AND(INDIRECT(AN349)='Sample Select backend'!$C$2,INDIRECT(AO349)=1,INDIRECT(AP349)='Sample Select backend'!$F$2,INDIRECT(AQ349)=1,INDIRECT(AR349)='Sample Select backend'!$M$2),1,0)</f>
        <v>0</v>
      </c>
      <c r="AN349" t="str">
        <f>_xlfn.CONCAT('Sample Select backend'!$C$4,ROW(AN349))</f>
        <v>AE349</v>
      </c>
      <c r="AO349" s="9" t="str">
        <f>_xlfn.CONCAT('Sample Select backend'!$J$2,ROW(AO349))</f>
        <v>AJ349</v>
      </c>
      <c r="AP349" t="str">
        <f>_xlfn.CONCAT('Sample Select backend'!$F$4,ROW(AP349))</f>
        <v>AF349</v>
      </c>
      <c r="AQ349" t="str">
        <f>_xlfn.CONCAT('Sample Select backend'!$I$10,ROW(AQ349))</f>
        <v>R349</v>
      </c>
      <c r="AR349" t="str">
        <f>_xlfn.CONCAT('Sample Select backend'!$M$4,ROW(AR349))</f>
        <v>AK349</v>
      </c>
      <c r="AS349" t="str">
        <f t="shared" si="126"/>
        <v>Belgium</v>
      </c>
      <c r="AT349" s="9">
        <f t="shared" si="127"/>
        <v>14</v>
      </c>
      <c r="AU349">
        <f t="shared" si="128"/>
        <v>0</v>
      </c>
      <c r="AV349" s="9">
        <v>0</v>
      </c>
    </row>
    <row r="350" spans="1:48" x14ac:dyDescent="0.35">
      <c r="A350" s="24" t="s">
        <v>14</v>
      </c>
      <c r="B350" s="24">
        <v>2</v>
      </c>
      <c r="C350" s="24">
        <v>17</v>
      </c>
      <c r="D350" s="24" t="s">
        <v>3183</v>
      </c>
      <c r="E350" s="24"/>
      <c r="O350" t="s">
        <v>2800</v>
      </c>
      <c r="P350" t="s">
        <v>2808</v>
      </c>
      <c r="Q350" t="s">
        <v>2813</v>
      </c>
      <c r="R350">
        <v>0</v>
      </c>
      <c r="S350" t="s">
        <v>202</v>
      </c>
      <c r="T350" t="s">
        <v>202</v>
      </c>
      <c r="U350" t="s">
        <v>202</v>
      </c>
      <c r="V350">
        <v>-1</v>
      </c>
      <c r="W350">
        <v>-1</v>
      </c>
      <c r="X350">
        <v>-1</v>
      </c>
      <c r="Y350">
        <v>-1</v>
      </c>
      <c r="Z350">
        <v>-1</v>
      </c>
      <c r="AA350">
        <v>-1</v>
      </c>
      <c r="AB350">
        <v>-1</v>
      </c>
      <c r="AC350">
        <v>-1</v>
      </c>
      <c r="AD350">
        <v>-1</v>
      </c>
      <c r="AE350" s="4" t="s">
        <v>2828</v>
      </c>
      <c r="AF350" s="9" t="s">
        <v>2829</v>
      </c>
      <c r="AG350">
        <v>0</v>
      </c>
      <c r="AH350">
        <v>0</v>
      </c>
      <c r="AI350">
        <v>1</v>
      </c>
      <c r="AJ350">
        <v>1</v>
      </c>
      <c r="AK350" s="9" t="s">
        <v>2840</v>
      </c>
      <c r="AL350">
        <f t="shared" si="125"/>
        <v>0</v>
      </c>
      <c r="AM350">
        <f>IF(AND(INDIRECT(AN350)='Sample Select backend'!$C$2,INDIRECT(AO350)=1,INDIRECT(AP350)='Sample Select backend'!$F$2,INDIRECT(AQ350)=1,INDIRECT(AR350)='Sample Select backend'!$M$2),1,0)</f>
        <v>0</v>
      </c>
      <c r="AN350" t="str">
        <f>_xlfn.CONCAT('Sample Select backend'!$C$4,ROW(AN350))</f>
        <v>AE350</v>
      </c>
      <c r="AO350" s="9" t="str">
        <f>_xlfn.CONCAT('Sample Select backend'!$J$2,ROW(AO350))</f>
        <v>AJ350</v>
      </c>
      <c r="AP350" t="str">
        <f>_xlfn.CONCAT('Sample Select backend'!$F$4,ROW(AP350))</f>
        <v>AF350</v>
      </c>
      <c r="AQ350" t="str">
        <f>_xlfn.CONCAT('Sample Select backend'!$I$10,ROW(AQ350))</f>
        <v>R350</v>
      </c>
      <c r="AR350" t="str">
        <f>_xlfn.CONCAT('Sample Select backend'!$M$4,ROW(AR350))</f>
        <v>AK350</v>
      </c>
      <c r="AS350" t="str">
        <f t="shared" si="126"/>
        <v>Belgium</v>
      </c>
      <c r="AT350" s="9">
        <f t="shared" si="127"/>
        <v>17</v>
      </c>
      <c r="AU350">
        <f t="shared" si="128"/>
        <v>0</v>
      </c>
      <c r="AV350" s="9">
        <v>0</v>
      </c>
    </row>
    <row r="351" spans="1:48" ht="145" x14ac:dyDescent="0.35">
      <c r="A351" s="24" t="s">
        <v>14</v>
      </c>
      <c r="B351" s="24">
        <v>6</v>
      </c>
      <c r="C351" s="24">
        <v>25</v>
      </c>
      <c r="D351" s="26" t="s">
        <v>3184</v>
      </c>
      <c r="E351" s="26"/>
      <c r="O351" t="s">
        <v>2800</v>
      </c>
      <c r="P351" t="s">
        <v>2808</v>
      </c>
      <c r="Q351" t="s">
        <v>2813</v>
      </c>
      <c r="R351">
        <v>0</v>
      </c>
      <c r="S351" t="s">
        <v>202</v>
      </c>
      <c r="T351" t="s">
        <v>202</v>
      </c>
      <c r="U351" t="s">
        <v>202</v>
      </c>
      <c r="V351">
        <v>-1</v>
      </c>
      <c r="W351">
        <v>-1</v>
      </c>
      <c r="X351">
        <v>-1</v>
      </c>
      <c r="Y351">
        <v>-1</v>
      </c>
      <c r="Z351">
        <v>-1</v>
      </c>
      <c r="AA351">
        <v>-1</v>
      </c>
      <c r="AB351">
        <v>-1</v>
      </c>
      <c r="AC351">
        <v>-1</v>
      </c>
      <c r="AD351">
        <v>-1</v>
      </c>
      <c r="AE351" s="4" t="s">
        <v>2828</v>
      </c>
      <c r="AF351" s="9" t="s">
        <v>2829</v>
      </c>
      <c r="AG351">
        <v>0</v>
      </c>
      <c r="AH351">
        <v>0</v>
      </c>
      <c r="AI351">
        <v>1</v>
      </c>
      <c r="AJ351">
        <v>1</v>
      </c>
      <c r="AK351" s="9" t="s">
        <v>2840</v>
      </c>
      <c r="AL351">
        <f t="shared" si="125"/>
        <v>0</v>
      </c>
      <c r="AM351">
        <f>IF(AND(INDIRECT(AN351)='Sample Select backend'!$C$2,INDIRECT(AO351)=1,INDIRECT(AP351)='Sample Select backend'!$F$2,INDIRECT(AQ351)=1,INDIRECT(AR351)='Sample Select backend'!$M$2),1,0)</f>
        <v>0</v>
      </c>
      <c r="AN351" t="str">
        <f>_xlfn.CONCAT('Sample Select backend'!$C$4,ROW(AN351))</f>
        <v>AE351</v>
      </c>
      <c r="AO351" s="9" t="str">
        <f>_xlfn.CONCAT('Sample Select backend'!$J$2,ROW(AO351))</f>
        <v>AJ351</v>
      </c>
      <c r="AP351" t="str">
        <f>_xlfn.CONCAT('Sample Select backend'!$F$4,ROW(AP351))</f>
        <v>AF351</v>
      </c>
      <c r="AQ351" t="str">
        <f>_xlfn.CONCAT('Sample Select backend'!$I$10,ROW(AQ351))</f>
        <v>R351</v>
      </c>
      <c r="AR351" t="str">
        <f>_xlfn.CONCAT('Sample Select backend'!$M$4,ROW(AR351))</f>
        <v>AK351</v>
      </c>
      <c r="AS351" t="str">
        <f t="shared" si="126"/>
        <v>Belgium</v>
      </c>
      <c r="AT351" s="9">
        <f t="shared" si="127"/>
        <v>25</v>
      </c>
      <c r="AU351">
        <f t="shared" si="128"/>
        <v>0</v>
      </c>
      <c r="AV351" s="9">
        <v>0</v>
      </c>
    </row>
    <row r="352" spans="1:48" x14ac:dyDescent="0.35">
      <c r="A352" s="24" t="s">
        <v>14</v>
      </c>
      <c r="B352" s="24">
        <v>1</v>
      </c>
      <c r="C352" s="24">
        <v>10</v>
      </c>
      <c r="D352" s="24" t="s">
        <v>3185</v>
      </c>
      <c r="E352" s="24"/>
      <c r="O352" t="s">
        <v>2800</v>
      </c>
      <c r="P352" t="s">
        <v>2808</v>
      </c>
      <c r="Q352" t="s">
        <v>2813</v>
      </c>
      <c r="R352">
        <v>0</v>
      </c>
      <c r="S352" t="s">
        <v>202</v>
      </c>
      <c r="T352" t="s">
        <v>202</v>
      </c>
      <c r="U352" t="s">
        <v>202</v>
      </c>
      <c r="V352">
        <v>-1</v>
      </c>
      <c r="W352">
        <v>-1</v>
      </c>
      <c r="X352">
        <v>-1</v>
      </c>
      <c r="Y352">
        <v>-1</v>
      </c>
      <c r="Z352">
        <v>-1</v>
      </c>
      <c r="AA352">
        <v>-1</v>
      </c>
      <c r="AB352">
        <v>-1</v>
      </c>
      <c r="AC352">
        <v>-1</v>
      </c>
      <c r="AD352">
        <v>-1</v>
      </c>
      <c r="AE352" s="4" t="s">
        <v>2828</v>
      </c>
      <c r="AF352" s="9" t="s">
        <v>2829</v>
      </c>
      <c r="AG352">
        <v>0</v>
      </c>
      <c r="AH352">
        <v>0</v>
      </c>
      <c r="AI352">
        <v>1</v>
      </c>
      <c r="AJ352">
        <v>1</v>
      </c>
      <c r="AK352" s="9" t="s">
        <v>2840</v>
      </c>
      <c r="AL352">
        <f t="shared" si="125"/>
        <v>0</v>
      </c>
      <c r="AM352">
        <f>IF(AND(INDIRECT(AN352)='Sample Select backend'!$C$2,INDIRECT(AO352)=1,INDIRECT(AP352)='Sample Select backend'!$F$2,INDIRECT(AQ352)=1,INDIRECT(AR352)='Sample Select backend'!$M$2),1,0)</f>
        <v>0</v>
      </c>
      <c r="AN352" t="str">
        <f>_xlfn.CONCAT('Sample Select backend'!$C$4,ROW(AN352))</f>
        <v>AE352</v>
      </c>
      <c r="AO352" s="9" t="str">
        <f>_xlfn.CONCAT('Sample Select backend'!$J$2,ROW(AO352))</f>
        <v>AJ352</v>
      </c>
      <c r="AP352" t="str">
        <f>_xlfn.CONCAT('Sample Select backend'!$F$4,ROW(AP352))</f>
        <v>AF352</v>
      </c>
      <c r="AQ352" t="str">
        <f>_xlfn.CONCAT('Sample Select backend'!$I$10,ROW(AQ352))</f>
        <v>R352</v>
      </c>
      <c r="AR352" t="str">
        <f>_xlfn.CONCAT('Sample Select backend'!$M$4,ROW(AR352))</f>
        <v>AK352</v>
      </c>
      <c r="AS352" t="str">
        <f t="shared" si="126"/>
        <v>Belgium</v>
      </c>
      <c r="AT352" s="9">
        <f t="shared" si="127"/>
        <v>10</v>
      </c>
      <c r="AU352">
        <f t="shared" si="128"/>
        <v>0</v>
      </c>
      <c r="AV352" s="9">
        <v>0</v>
      </c>
    </row>
    <row r="353" spans="1:48" x14ac:dyDescent="0.35">
      <c r="A353" s="24" t="s">
        <v>14</v>
      </c>
      <c r="B353" s="24">
        <v>1</v>
      </c>
      <c r="C353" s="24" t="s">
        <v>206</v>
      </c>
      <c r="D353" s="24" t="s">
        <v>3186</v>
      </c>
      <c r="E353" s="24"/>
      <c r="O353" t="s">
        <v>2800</v>
      </c>
      <c r="P353" t="s">
        <v>2808</v>
      </c>
      <c r="Q353" t="s">
        <v>2813</v>
      </c>
      <c r="R353">
        <v>0</v>
      </c>
      <c r="S353" t="s">
        <v>202</v>
      </c>
      <c r="T353" t="s">
        <v>202</v>
      </c>
      <c r="U353" t="s">
        <v>202</v>
      </c>
      <c r="V353">
        <v>-1</v>
      </c>
      <c r="W353">
        <v>-1</v>
      </c>
      <c r="X353">
        <v>-1</v>
      </c>
      <c r="Y353">
        <v>-1</v>
      </c>
      <c r="Z353">
        <v>-1</v>
      </c>
      <c r="AA353">
        <v>-1</v>
      </c>
      <c r="AB353">
        <v>-1</v>
      </c>
      <c r="AC353">
        <v>-1</v>
      </c>
      <c r="AD353">
        <v>-1</v>
      </c>
      <c r="AE353" s="4" t="s">
        <v>2828</v>
      </c>
      <c r="AF353" s="9" t="s">
        <v>2829</v>
      </c>
      <c r="AG353">
        <v>0</v>
      </c>
      <c r="AH353">
        <v>0</v>
      </c>
      <c r="AI353">
        <v>1</v>
      </c>
      <c r="AJ353">
        <v>1</v>
      </c>
      <c r="AK353" s="9" t="s">
        <v>2840</v>
      </c>
      <c r="AL353">
        <f t="shared" si="125"/>
        <v>0</v>
      </c>
      <c r="AM353">
        <f>IF(AND(INDIRECT(AN353)='Sample Select backend'!$C$2,INDIRECT(AO353)=1,INDIRECT(AP353)='Sample Select backend'!$F$2,INDIRECT(AQ353)=1,INDIRECT(AR353)='Sample Select backend'!$M$2),1,0)</f>
        <v>0</v>
      </c>
      <c r="AN353" t="str">
        <f>_xlfn.CONCAT('Sample Select backend'!$C$4,ROW(AN353))</f>
        <v>AE353</v>
      </c>
      <c r="AO353" s="9" t="str">
        <f>_xlfn.CONCAT('Sample Select backend'!$J$2,ROW(AO353))</f>
        <v>AJ353</v>
      </c>
      <c r="AP353" t="str">
        <f>_xlfn.CONCAT('Sample Select backend'!$F$4,ROW(AP353))</f>
        <v>AF353</v>
      </c>
      <c r="AQ353" t="str">
        <f>_xlfn.CONCAT('Sample Select backend'!$I$10,ROW(AQ353))</f>
        <v>R353</v>
      </c>
      <c r="AR353" t="str">
        <f>_xlfn.CONCAT('Sample Select backend'!$M$4,ROW(AR353))</f>
        <v>AK353</v>
      </c>
      <c r="AS353" t="str">
        <f t="shared" si="126"/>
        <v>Belgium</v>
      </c>
      <c r="AT353" s="9" t="str">
        <f t="shared" si="127"/>
        <v>Tax exemption/waiver/suspension</v>
      </c>
      <c r="AU353">
        <f t="shared" si="128"/>
        <v>0</v>
      </c>
      <c r="AV353" s="9">
        <v>0</v>
      </c>
    </row>
    <row r="354" spans="1:48" x14ac:dyDescent="0.35">
      <c r="A354" s="24" t="s">
        <v>14</v>
      </c>
      <c r="B354" s="24">
        <v>2</v>
      </c>
      <c r="C354" s="24">
        <v>18</v>
      </c>
      <c r="D354" s="24" t="s">
        <v>3187</v>
      </c>
      <c r="E354" s="24"/>
      <c r="O354" t="s">
        <v>2800</v>
      </c>
      <c r="P354" t="s">
        <v>2808</v>
      </c>
      <c r="Q354" t="s">
        <v>2813</v>
      </c>
      <c r="R354">
        <v>0</v>
      </c>
      <c r="S354" t="s">
        <v>202</v>
      </c>
      <c r="T354" t="s">
        <v>202</v>
      </c>
      <c r="U354" t="s">
        <v>202</v>
      </c>
      <c r="V354">
        <v>-1</v>
      </c>
      <c r="W354">
        <v>-1</v>
      </c>
      <c r="X354">
        <v>-1</v>
      </c>
      <c r="Y354">
        <v>-1</v>
      </c>
      <c r="Z354">
        <v>-1</v>
      </c>
      <c r="AA354">
        <v>-1</v>
      </c>
      <c r="AB354">
        <v>-1</v>
      </c>
      <c r="AC354">
        <v>-1</v>
      </c>
      <c r="AD354">
        <v>-1</v>
      </c>
      <c r="AE354" s="4" t="s">
        <v>2828</v>
      </c>
      <c r="AF354" s="9" t="s">
        <v>2829</v>
      </c>
      <c r="AG354">
        <v>0</v>
      </c>
      <c r="AH354">
        <v>0</v>
      </c>
      <c r="AI354">
        <v>1</v>
      </c>
      <c r="AJ354">
        <v>1</v>
      </c>
      <c r="AK354" s="9" t="s">
        <v>2840</v>
      </c>
      <c r="AL354">
        <f t="shared" si="125"/>
        <v>0</v>
      </c>
      <c r="AM354">
        <f>IF(AND(INDIRECT(AN354)='Sample Select backend'!$C$2,INDIRECT(AO354)=1,INDIRECT(AP354)='Sample Select backend'!$F$2,INDIRECT(AQ354)=1,INDIRECT(AR354)='Sample Select backend'!$M$2),1,0)</f>
        <v>0</v>
      </c>
      <c r="AN354" t="str">
        <f>_xlfn.CONCAT('Sample Select backend'!$C$4,ROW(AN354))</f>
        <v>AE354</v>
      </c>
      <c r="AO354" s="9" t="str">
        <f>_xlfn.CONCAT('Sample Select backend'!$J$2,ROW(AO354))</f>
        <v>AJ354</v>
      </c>
      <c r="AP354" t="str">
        <f>_xlfn.CONCAT('Sample Select backend'!$F$4,ROW(AP354))</f>
        <v>AF354</v>
      </c>
      <c r="AQ354" t="str">
        <f>_xlfn.CONCAT('Sample Select backend'!$I$10,ROW(AQ354))</f>
        <v>R354</v>
      </c>
      <c r="AR354" t="str">
        <f>_xlfn.CONCAT('Sample Select backend'!$M$4,ROW(AR354))</f>
        <v>AK354</v>
      </c>
      <c r="AS354" t="str">
        <f t="shared" si="126"/>
        <v>Belgium</v>
      </c>
      <c r="AT354" s="9">
        <f t="shared" si="127"/>
        <v>18</v>
      </c>
      <c r="AU354">
        <f t="shared" si="128"/>
        <v>0</v>
      </c>
      <c r="AV354" s="9">
        <v>0</v>
      </c>
    </row>
    <row r="355" spans="1:48" x14ac:dyDescent="0.35">
      <c r="A355" s="24" t="s">
        <v>14</v>
      </c>
      <c r="B355" s="24">
        <v>2</v>
      </c>
      <c r="C355" s="24">
        <v>17</v>
      </c>
      <c r="D355" s="24" t="s">
        <v>3188</v>
      </c>
      <c r="E355" s="24"/>
      <c r="O355" t="s">
        <v>2800</v>
      </c>
      <c r="P355" t="s">
        <v>2808</v>
      </c>
      <c r="Q355" t="s">
        <v>2813</v>
      </c>
      <c r="R355">
        <v>0</v>
      </c>
      <c r="S355" t="s">
        <v>202</v>
      </c>
      <c r="T355" t="s">
        <v>202</v>
      </c>
      <c r="U355" t="s">
        <v>202</v>
      </c>
      <c r="V355">
        <v>-1</v>
      </c>
      <c r="W355">
        <v>-1</v>
      </c>
      <c r="X355">
        <v>-1</v>
      </c>
      <c r="Y355">
        <v>-1</v>
      </c>
      <c r="Z355">
        <v>-1</v>
      </c>
      <c r="AA355">
        <v>-1</v>
      </c>
      <c r="AB355">
        <v>-1</v>
      </c>
      <c r="AC355">
        <v>-1</v>
      </c>
      <c r="AD355">
        <v>-1</v>
      </c>
      <c r="AE355" s="4" t="s">
        <v>2828</v>
      </c>
      <c r="AF355" s="9" t="s">
        <v>2829</v>
      </c>
      <c r="AG355">
        <v>0</v>
      </c>
      <c r="AH355">
        <v>0</v>
      </c>
      <c r="AI355">
        <v>1</v>
      </c>
      <c r="AJ355">
        <v>1</v>
      </c>
      <c r="AK355" s="9" t="s">
        <v>2840</v>
      </c>
      <c r="AL355">
        <f t="shared" si="125"/>
        <v>0</v>
      </c>
      <c r="AM355">
        <f>IF(AND(INDIRECT(AN355)='Sample Select backend'!$C$2,INDIRECT(AO355)=1,INDIRECT(AP355)='Sample Select backend'!$F$2,INDIRECT(AQ355)=1,INDIRECT(AR355)='Sample Select backend'!$M$2),1,0)</f>
        <v>0</v>
      </c>
      <c r="AN355" t="str">
        <f>_xlfn.CONCAT('Sample Select backend'!$C$4,ROW(AN355))</f>
        <v>AE355</v>
      </c>
      <c r="AO355" s="9" t="str">
        <f>_xlfn.CONCAT('Sample Select backend'!$J$2,ROW(AO355))</f>
        <v>AJ355</v>
      </c>
      <c r="AP355" t="str">
        <f>_xlfn.CONCAT('Sample Select backend'!$F$4,ROW(AP355))</f>
        <v>AF355</v>
      </c>
      <c r="AQ355" t="str">
        <f>_xlfn.CONCAT('Sample Select backend'!$I$10,ROW(AQ355))</f>
        <v>R355</v>
      </c>
      <c r="AR355" t="str">
        <f>_xlfn.CONCAT('Sample Select backend'!$M$4,ROW(AR355))</f>
        <v>AK355</v>
      </c>
      <c r="AS355" t="str">
        <f t="shared" si="126"/>
        <v>Belgium</v>
      </c>
      <c r="AT355" s="9">
        <f t="shared" si="127"/>
        <v>17</v>
      </c>
      <c r="AU355">
        <f t="shared" si="128"/>
        <v>0</v>
      </c>
      <c r="AV355" s="9">
        <v>0</v>
      </c>
    </row>
    <row r="356" spans="1:48" x14ac:dyDescent="0.35">
      <c r="A356" s="24" t="s">
        <v>14</v>
      </c>
      <c r="B356" s="24">
        <v>6</v>
      </c>
      <c r="C356" s="24">
        <v>26</v>
      </c>
      <c r="D356" s="24" t="s">
        <v>3189</v>
      </c>
      <c r="E356" s="24"/>
      <c r="O356" t="s">
        <v>2800</v>
      </c>
      <c r="P356" t="s">
        <v>2808</v>
      </c>
      <c r="Q356" t="s">
        <v>2813</v>
      </c>
      <c r="R356">
        <v>0</v>
      </c>
      <c r="S356" t="s">
        <v>202</v>
      </c>
      <c r="T356" t="s">
        <v>202</v>
      </c>
      <c r="U356" t="s">
        <v>202</v>
      </c>
      <c r="V356">
        <v>-1</v>
      </c>
      <c r="W356">
        <v>-1</v>
      </c>
      <c r="X356">
        <v>-1</v>
      </c>
      <c r="Y356">
        <v>-1</v>
      </c>
      <c r="Z356">
        <v>-1</v>
      </c>
      <c r="AA356">
        <v>-1</v>
      </c>
      <c r="AB356">
        <v>-1</v>
      </c>
      <c r="AC356">
        <v>-1</v>
      </c>
      <c r="AD356">
        <v>-1</v>
      </c>
      <c r="AE356" s="4" t="s">
        <v>2828</v>
      </c>
      <c r="AF356" s="9" t="s">
        <v>2829</v>
      </c>
      <c r="AG356">
        <v>0</v>
      </c>
      <c r="AH356">
        <v>0</v>
      </c>
      <c r="AI356">
        <v>1</v>
      </c>
      <c r="AJ356">
        <v>1</v>
      </c>
      <c r="AK356" s="9" t="s">
        <v>2840</v>
      </c>
      <c r="AL356">
        <f t="shared" si="125"/>
        <v>0</v>
      </c>
      <c r="AM356">
        <f>IF(AND(INDIRECT(AN356)='Sample Select backend'!$C$2,INDIRECT(AO356)=1,INDIRECT(AP356)='Sample Select backend'!$F$2,INDIRECT(AQ356)=1,INDIRECT(AR356)='Sample Select backend'!$M$2),1,0)</f>
        <v>0</v>
      </c>
      <c r="AN356" t="str">
        <f>_xlfn.CONCAT('Sample Select backend'!$C$4,ROW(AN356))</f>
        <v>AE356</v>
      </c>
      <c r="AO356" s="9" t="str">
        <f>_xlfn.CONCAT('Sample Select backend'!$J$2,ROW(AO356))</f>
        <v>AJ356</v>
      </c>
      <c r="AP356" t="str">
        <f>_xlfn.CONCAT('Sample Select backend'!$F$4,ROW(AP356))</f>
        <v>AF356</v>
      </c>
      <c r="AQ356" t="str">
        <f>_xlfn.CONCAT('Sample Select backend'!$I$10,ROW(AQ356))</f>
        <v>R356</v>
      </c>
      <c r="AR356" t="str">
        <f>_xlfn.CONCAT('Sample Select backend'!$M$4,ROW(AR356))</f>
        <v>AK356</v>
      </c>
      <c r="AS356" t="str">
        <f t="shared" si="126"/>
        <v>Belgium</v>
      </c>
      <c r="AT356" s="9">
        <f t="shared" si="127"/>
        <v>26</v>
      </c>
      <c r="AU356">
        <f t="shared" si="128"/>
        <v>0</v>
      </c>
      <c r="AV356" s="9">
        <v>0</v>
      </c>
    </row>
    <row r="357" spans="1:48" x14ac:dyDescent="0.35">
      <c r="A357" t="s">
        <v>23</v>
      </c>
      <c r="B357" t="s">
        <v>201</v>
      </c>
      <c r="C357" t="s">
        <v>201</v>
      </c>
      <c r="D357" t="s">
        <v>459</v>
      </c>
      <c r="F357">
        <v>2</v>
      </c>
      <c r="G357">
        <v>1</v>
      </c>
      <c r="H357">
        <v>-1</v>
      </c>
      <c r="I357">
        <v>2</v>
      </c>
      <c r="J357">
        <v>1</v>
      </c>
      <c r="K357">
        <v>1</v>
      </c>
      <c r="L357">
        <v>2</v>
      </c>
      <c r="M357">
        <v>1</v>
      </c>
      <c r="N357" t="s">
        <v>2622</v>
      </c>
      <c r="O357" t="s">
        <v>2801</v>
      </c>
      <c r="P357" t="s">
        <v>2810</v>
      </c>
      <c r="Q357" t="s">
        <v>2816</v>
      </c>
      <c r="R357">
        <v>0</v>
      </c>
      <c r="S357">
        <v>-14.09</v>
      </c>
      <c r="T357">
        <v>-8.31</v>
      </c>
      <c r="U357">
        <v>125.41</v>
      </c>
      <c r="V357">
        <f t="shared" ref="V357:AD361" si="129">IF(E357&gt;0,1,IF(E357&lt;0,0,-1))</f>
        <v>-1</v>
      </c>
      <c r="W357">
        <f t="shared" si="129"/>
        <v>1</v>
      </c>
      <c r="X357">
        <f t="shared" si="129"/>
        <v>1</v>
      </c>
      <c r="Y357">
        <f t="shared" si="129"/>
        <v>0</v>
      </c>
      <c r="Z357">
        <f t="shared" si="129"/>
        <v>1</v>
      </c>
      <c r="AA357">
        <f t="shared" si="129"/>
        <v>1</v>
      </c>
      <c r="AB357">
        <f t="shared" si="129"/>
        <v>1</v>
      </c>
      <c r="AC357">
        <f t="shared" si="129"/>
        <v>1</v>
      </c>
      <c r="AD357">
        <f t="shared" si="129"/>
        <v>1</v>
      </c>
      <c r="AE357" s="4" t="s">
        <v>2828</v>
      </c>
      <c r="AF357" s="9" t="s">
        <v>2829</v>
      </c>
      <c r="AG357">
        <v>0</v>
      </c>
      <c r="AH357">
        <v>1</v>
      </c>
      <c r="AI357">
        <v>0</v>
      </c>
      <c r="AJ357">
        <v>1</v>
      </c>
      <c r="AK357" s="9" t="s">
        <v>2840</v>
      </c>
      <c r="AL357">
        <f t="shared" si="125"/>
        <v>1</v>
      </c>
      <c r="AM357">
        <f>IF(AND(INDIRECT(AN357)='Sample Select backend'!$C$2,INDIRECT(AO357)=1,INDIRECT(AP357)='Sample Select backend'!$F$2,INDIRECT(AQ357)=1,INDIRECT(AR357)='Sample Select backend'!$M$2),1,0)</f>
        <v>0</v>
      </c>
      <c r="AN357" t="str">
        <f>_xlfn.CONCAT('Sample Select backend'!$C$4,ROW(AN357))</f>
        <v>AE357</v>
      </c>
      <c r="AO357" s="9" t="str">
        <f>_xlfn.CONCAT('Sample Select backend'!$J$2,ROW(AO357))</f>
        <v>AJ357</v>
      </c>
      <c r="AP357" t="str">
        <f>_xlfn.CONCAT('Sample Select backend'!$F$4,ROW(AP357))</f>
        <v>AF357</v>
      </c>
      <c r="AQ357" t="str">
        <f>_xlfn.CONCAT('Sample Select backend'!$I$10,ROW(AQ357))</f>
        <v>R357</v>
      </c>
      <c r="AR357" t="str">
        <f>_xlfn.CONCAT('Sample Select backend'!$M$4,ROW(AR357))</f>
        <v>AK357</v>
      </c>
      <c r="AS357" t="str">
        <f t="shared" si="126"/>
        <v>Belize</v>
      </c>
      <c r="AT357" s="9" t="str">
        <f t="shared" si="127"/>
        <v>Other</v>
      </c>
      <c r="AU357">
        <f t="shared" si="128"/>
        <v>1</v>
      </c>
      <c r="AV357" s="9">
        <v>1</v>
      </c>
    </row>
    <row r="358" spans="1:48" x14ac:dyDescent="0.35">
      <c r="A358" t="s">
        <v>23</v>
      </c>
      <c r="B358">
        <v>1</v>
      </c>
      <c r="C358" t="s">
        <v>201</v>
      </c>
      <c r="D358" t="s">
        <v>458</v>
      </c>
      <c r="E358">
        <v>-1</v>
      </c>
      <c r="F358">
        <v>2</v>
      </c>
      <c r="G358">
        <v>1</v>
      </c>
      <c r="H358">
        <v>1</v>
      </c>
      <c r="I358">
        <v>1</v>
      </c>
      <c r="J358">
        <v>-2</v>
      </c>
      <c r="K358">
        <v>-2</v>
      </c>
      <c r="L358">
        <v>2</v>
      </c>
      <c r="M358">
        <v>1</v>
      </c>
      <c r="N358" t="s">
        <v>2622</v>
      </c>
      <c r="O358" t="s">
        <v>2801</v>
      </c>
      <c r="P358" t="s">
        <v>2810</v>
      </c>
      <c r="Q358" t="s">
        <v>2816</v>
      </c>
      <c r="R358">
        <v>0</v>
      </c>
      <c r="S358">
        <v>-14.09</v>
      </c>
      <c r="T358">
        <v>-8.31</v>
      </c>
      <c r="U358">
        <v>125.41</v>
      </c>
      <c r="V358">
        <f t="shared" si="129"/>
        <v>0</v>
      </c>
      <c r="W358">
        <f t="shared" si="129"/>
        <v>1</v>
      </c>
      <c r="X358">
        <f t="shared" si="129"/>
        <v>1</v>
      </c>
      <c r="Y358">
        <f t="shared" si="129"/>
        <v>1</v>
      </c>
      <c r="Z358">
        <f t="shared" si="129"/>
        <v>1</v>
      </c>
      <c r="AA358">
        <f t="shared" si="129"/>
        <v>0</v>
      </c>
      <c r="AB358">
        <f t="shared" si="129"/>
        <v>0</v>
      </c>
      <c r="AC358">
        <f t="shared" si="129"/>
        <v>1</v>
      </c>
      <c r="AD358">
        <f t="shared" si="129"/>
        <v>1</v>
      </c>
      <c r="AE358" s="4" t="s">
        <v>2828</v>
      </c>
      <c r="AF358" s="9" t="s">
        <v>2829</v>
      </c>
      <c r="AG358">
        <v>0</v>
      </c>
      <c r="AH358">
        <v>1</v>
      </c>
      <c r="AI358">
        <v>0</v>
      </c>
      <c r="AJ358">
        <v>1</v>
      </c>
      <c r="AK358" s="9" t="s">
        <v>2840</v>
      </c>
      <c r="AL358">
        <f t="shared" si="125"/>
        <v>0</v>
      </c>
      <c r="AM358">
        <f>IF(AND(INDIRECT(AN358)='Sample Select backend'!$C$2,INDIRECT(AO358)=1,INDIRECT(AP358)='Sample Select backend'!$F$2,INDIRECT(AQ358)=1,INDIRECT(AR358)='Sample Select backend'!$M$2),1,0)</f>
        <v>0</v>
      </c>
      <c r="AN358" t="str">
        <f>_xlfn.CONCAT('Sample Select backend'!$C$4,ROW(AN358))</f>
        <v>AE358</v>
      </c>
      <c r="AO358" s="9" t="str">
        <f>_xlfn.CONCAT('Sample Select backend'!$J$2,ROW(AO358))</f>
        <v>AJ358</v>
      </c>
      <c r="AP358" t="str">
        <f>_xlfn.CONCAT('Sample Select backend'!$F$4,ROW(AP358))</f>
        <v>AF358</v>
      </c>
      <c r="AQ358" t="str">
        <f>_xlfn.CONCAT('Sample Select backend'!$I$10,ROW(AQ358))</f>
        <v>R358</v>
      </c>
      <c r="AR358" t="str">
        <f>_xlfn.CONCAT('Sample Select backend'!$M$4,ROW(AR358))</f>
        <v>AK358</v>
      </c>
      <c r="AS358" t="str">
        <f t="shared" si="126"/>
        <v>Belize</v>
      </c>
      <c r="AT358" s="9" t="str">
        <f t="shared" si="127"/>
        <v>Other</v>
      </c>
      <c r="AU358">
        <f t="shared" si="128"/>
        <v>0</v>
      </c>
      <c r="AV358" s="9">
        <v>1</v>
      </c>
    </row>
    <row r="359" spans="1:48" x14ac:dyDescent="0.35">
      <c r="A359" t="s">
        <v>23</v>
      </c>
      <c r="B359">
        <v>6</v>
      </c>
      <c r="C359">
        <v>25</v>
      </c>
      <c r="D359" t="s">
        <v>461</v>
      </c>
      <c r="E359">
        <v>1</v>
      </c>
      <c r="F359">
        <v>1</v>
      </c>
      <c r="G359">
        <v>-2</v>
      </c>
      <c r="H359">
        <v>-1</v>
      </c>
      <c r="I359">
        <v>-1</v>
      </c>
      <c r="J359">
        <v>1</v>
      </c>
      <c r="K359">
        <v>1</v>
      </c>
      <c r="L359">
        <v>-2</v>
      </c>
      <c r="M359">
        <v>1</v>
      </c>
      <c r="N359" t="s">
        <v>2622</v>
      </c>
      <c r="O359" t="s">
        <v>2801</v>
      </c>
      <c r="P359" t="s">
        <v>2810</v>
      </c>
      <c r="Q359" t="s">
        <v>2816</v>
      </c>
      <c r="R359">
        <v>0</v>
      </c>
      <c r="S359">
        <v>-14.09</v>
      </c>
      <c r="T359">
        <v>-8.31</v>
      </c>
      <c r="U359">
        <v>125.41</v>
      </c>
      <c r="V359">
        <f t="shared" si="129"/>
        <v>1</v>
      </c>
      <c r="W359">
        <f t="shared" si="129"/>
        <v>1</v>
      </c>
      <c r="X359">
        <f t="shared" si="129"/>
        <v>0</v>
      </c>
      <c r="Y359">
        <f t="shared" si="129"/>
        <v>0</v>
      </c>
      <c r="Z359">
        <f t="shared" si="129"/>
        <v>0</v>
      </c>
      <c r="AA359">
        <f t="shared" si="129"/>
        <v>1</v>
      </c>
      <c r="AB359">
        <f t="shared" si="129"/>
        <v>1</v>
      </c>
      <c r="AC359">
        <f t="shared" si="129"/>
        <v>0</v>
      </c>
      <c r="AD359">
        <f t="shared" si="129"/>
        <v>1</v>
      </c>
      <c r="AE359" s="4" t="s">
        <v>2828</v>
      </c>
      <c r="AF359" s="9" t="s">
        <v>2829</v>
      </c>
      <c r="AG359">
        <v>0</v>
      </c>
      <c r="AH359">
        <v>1</v>
      </c>
      <c r="AI359">
        <v>0</v>
      </c>
      <c r="AJ359">
        <v>1</v>
      </c>
      <c r="AK359" s="9" t="s">
        <v>2840</v>
      </c>
      <c r="AL359">
        <f t="shared" si="125"/>
        <v>0</v>
      </c>
      <c r="AM359">
        <f>IF(AND(INDIRECT(AN359)='Sample Select backend'!$C$2,INDIRECT(AO359)=1,INDIRECT(AP359)='Sample Select backend'!$F$2,INDIRECT(AQ359)=1,INDIRECT(AR359)='Sample Select backend'!$M$2),1,0)</f>
        <v>0</v>
      </c>
      <c r="AN359" t="str">
        <f>_xlfn.CONCAT('Sample Select backend'!$C$4,ROW(AN359))</f>
        <v>AE359</v>
      </c>
      <c r="AO359" s="9" t="str">
        <f>_xlfn.CONCAT('Sample Select backend'!$J$2,ROW(AO359))</f>
        <v>AJ359</v>
      </c>
      <c r="AP359" t="str">
        <f>_xlfn.CONCAT('Sample Select backend'!$F$4,ROW(AP359))</f>
        <v>AF359</v>
      </c>
      <c r="AQ359" t="str">
        <f>_xlfn.CONCAT('Sample Select backend'!$I$10,ROW(AQ359))</f>
        <v>R359</v>
      </c>
      <c r="AR359" t="str">
        <f>_xlfn.CONCAT('Sample Select backend'!$M$4,ROW(AR359))</f>
        <v>AK359</v>
      </c>
      <c r="AS359" t="str">
        <f t="shared" si="126"/>
        <v>Belize</v>
      </c>
      <c r="AT359" s="9">
        <f t="shared" si="127"/>
        <v>25</v>
      </c>
      <c r="AU359">
        <f t="shared" si="128"/>
        <v>0</v>
      </c>
      <c r="AV359" s="9">
        <v>1</v>
      </c>
    </row>
    <row r="360" spans="1:48" x14ac:dyDescent="0.35">
      <c r="A360" t="s">
        <v>23</v>
      </c>
      <c r="B360">
        <v>1</v>
      </c>
      <c r="C360">
        <v>6</v>
      </c>
      <c r="D360" t="s">
        <v>457</v>
      </c>
      <c r="E360">
        <v>-1</v>
      </c>
      <c r="F360">
        <v>2</v>
      </c>
      <c r="G360">
        <v>1</v>
      </c>
      <c r="H360">
        <v>1</v>
      </c>
      <c r="I360">
        <v>1</v>
      </c>
      <c r="J360">
        <v>2</v>
      </c>
      <c r="K360">
        <v>1</v>
      </c>
      <c r="L360">
        <v>1</v>
      </c>
      <c r="M360">
        <v>1</v>
      </c>
      <c r="N360" t="s">
        <v>2622</v>
      </c>
      <c r="O360" t="s">
        <v>2801</v>
      </c>
      <c r="P360" t="s">
        <v>2810</v>
      </c>
      <c r="Q360" t="s">
        <v>2816</v>
      </c>
      <c r="R360">
        <v>0</v>
      </c>
      <c r="S360">
        <v>-14.09</v>
      </c>
      <c r="T360">
        <v>-8.31</v>
      </c>
      <c r="U360">
        <v>125.41</v>
      </c>
      <c r="V360">
        <f t="shared" si="129"/>
        <v>0</v>
      </c>
      <c r="W360">
        <f t="shared" si="129"/>
        <v>1</v>
      </c>
      <c r="X360">
        <f t="shared" si="129"/>
        <v>1</v>
      </c>
      <c r="Y360">
        <f t="shared" si="129"/>
        <v>1</v>
      </c>
      <c r="Z360">
        <f t="shared" si="129"/>
        <v>1</v>
      </c>
      <c r="AA360">
        <f t="shared" si="129"/>
        <v>1</v>
      </c>
      <c r="AB360">
        <f t="shared" si="129"/>
        <v>1</v>
      </c>
      <c r="AC360">
        <f t="shared" si="129"/>
        <v>1</v>
      </c>
      <c r="AD360">
        <f t="shared" si="129"/>
        <v>1</v>
      </c>
      <c r="AE360" s="4" t="s">
        <v>2828</v>
      </c>
      <c r="AF360" s="9" t="s">
        <v>2829</v>
      </c>
      <c r="AG360">
        <v>0</v>
      </c>
      <c r="AH360">
        <v>1</v>
      </c>
      <c r="AI360">
        <v>0</v>
      </c>
      <c r="AJ360">
        <v>1</v>
      </c>
      <c r="AK360" s="9" t="s">
        <v>2840</v>
      </c>
      <c r="AL360">
        <f t="shared" si="125"/>
        <v>0</v>
      </c>
      <c r="AM360">
        <f>IF(AND(INDIRECT(AN360)='Sample Select backend'!$C$2,INDIRECT(AO360)=1,INDIRECT(AP360)='Sample Select backend'!$F$2,INDIRECT(AQ360)=1,INDIRECT(AR360)='Sample Select backend'!$M$2),1,0)</f>
        <v>0</v>
      </c>
      <c r="AN360" t="str">
        <f>_xlfn.CONCAT('Sample Select backend'!$C$4,ROW(AN360))</f>
        <v>AE360</v>
      </c>
      <c r="AO360" s="9" t="str">
        <f>_xlfn.CONCAT('Sample Select backend'!$J$2,ROW(AO360))</f>
        <v>AJ360</v>
      </c>
      <c r="AP360" t="str">
        <f>_xlfn.CONCAT('Sample Select backend'!$F$4,ROW(AP360))</f>
        <v>AF360</v>
      </c>
      <c r="AQ360" t="str">
        <f>_xlfn.CONCAT('Sample Select backend'!$I$10,ROW(AQ360))</f>
        <v>R360</v>
      </c>
      <c r="AR360" t="str">
        <f>_xlfn.CONCAT('Sample Select backend'!$M$4,ROW(AR360))</f>
        <v>AK360</v>
      </c>
      <c r="AS360" t="str">
        <f t="shared" si="126"/>
        <v>Belize</v>
      </c>
      <c r="AT360" s="9">
        <f t="shared" si="127"/>
        <v>6</v>
      </c>
      <c r="AU360">
        <f t="shared" si="128"/>
        <v>0</v>
      </c>
      <c r="AV360" s="9">
        <v>1</v>
      </c>
    </row>
    <row r="361" spans="1:48" x14ac:dyDescent="0.35">
      <c r="A361" t="s">
        <v>23</v>
      </c>
      <c r="B361">
        <v>1</v>
      </c>
      <c r="C361">
        <v>11</v>
      </c>
      <c r="D361" t="s">
        <v>460</v>
      </c>
      <c r="E361">
        <v>-1</v>
      </c>
      <c r="F361">
        <v>1</v>
      </c>
      <c r="G361">
        <v>-2</v>
      </c>
      <c r="J361">
        <v>2</v>
      </c>
      <c r="K361">
        <v>-2</v>
      </c>
      <c r="L361">
        <v>2</v>
      </c>
      <c r="M361">
        <v>1</v>
      </c>
      <c r="N361" t="s">
        <v>2622</v>
      </c>
      <c r="O361" t="s">
        <v>2801</v>
      </c>
      <c r="P361" t="s">
        <v>2810</v>
      </c>
      <c r="Q361" t="s">
        <v>2816</v>
      </c>
      <c r="R361">
        <v>0</v>
      </c>
      <c r="S361">
        <v>-14.09</v>
      </c>
      <c r="T361">
        <v>-8.31</v>
      </c>
      <c r="U361">
        <v>125.41</v>
      </c>
      <c r="V361">
        <f t="shared" si="129"/>
        <v>0</v>
      </c>
      <c r="W361">
        <f t="shared" si="129"/>
        <v>1</v>
      </c>
      <c r="X361">
        <f t="shared" si="129"/>
        <v>0</v>
      </c>
      <c r="Y361">
        <f t="shared" si="129"/>
        <v>-1</v>
      </c>
      <c r="Z361">
        <f t="shared" si="129"/>
        <v>-1</v>
      </c>
      <c r="AA361">
        <f t="shared" si="129"/>
        <v>1</v>
      </c>
      <c r="AB361">
        <f t="shared" si="129"/>
        <v>0</v>
      </c>
      <c r="AC361">
        <f t="shared" si="129"/>
        <v>1</v>
      </c>
      <c r="AD361">
        <f t="shared" si="129"/>
        <v>1</v>
      </c>
      <c r="AE361" s="4" t="s">
        <v>2828</v>
      </c>
      <c r="AF361" s="9" t="s">
        <v>2829</v>
      </c>
      <c r="AG361">
        <v>0</v>
      </c>
      <c r="AH361">
        <v>1</v>
      </c>
      <c r="AI361">
        <v>0</v>
      </c>
      <c r="AJ361">
        <v>1</v>
      </c>
      <c r="AK361" s="9" t="s">
        <v>2840</v>
      </c>
      <c r="AL361">
        <f t="shared" si="125"/>
        <v>0</v>
      </c>
      <c r="AM361">
        <f>IF(AND(INDIRECT(AN361)='Sample Select backend'!$C$2,INDIRECT(AO361)=1,INDIRECT(AP361)='Sample Select backend'!$F$2,INDIRECT(AQ361)=1,INDIRECT(AR361)='Sample Select backend'!$M$2),1,0)</f>
        <v>0</v>
      </c>
      <c r="AN361" t="str">
        <f>_xlfn.CONCAT('Sample Select backend'!$C$4,ROW(AN361))</f>
        <v>AE361</v>
      </c>
      <c r="AO361" s="9" t="str">
        <f>_xlfn.CONCAT('Sample Select backend'!$J$2,ROW(AO361))</f>
        <v>AJ361</v>
      </c>
      <c r="AP361" t="str">
        <f>_xlfn.CONCAT('Sample Select backend'!$F$4,ROW(AP361))</f>
        <v>AF361</v>
      </c>
      <c r="AQ361" t="str">
        <f>_xlfn.CONCAT('Sample Select backend'!$I$10,ROW(AQ361))</f>
        <v>R361</v>
      </c>
      <c r="AR361" t="str">
        <f>_xlfn.CONCAT('Sample Select backend'!$M$4,ROW(AR361))</f>
        <v>AK361</v>
      </c>
      <c r="AS361" t="str">
        <f t="shared" si="126"/>
        <v>Belize</v>
      </c>
      <c r="AT361" s="9">
        <f t="shared" si="127"/>
        <v>11</v>
      </c>
      <c r="AU361">
        <f t="shared" si="128"/>
        <v>0</v>
      </c>
      <c r="AV361" s="9">
        <v>1</v>
      </c>
    </row>
    <row r="362" spans="1:48" x14ac:dyDescent="0.35">
      <c r="A362" s="24" t="s">
        <v>23</v>
      </c>
      <c r="B362" s="24" t="s">
        <v>201</v>
      </c>
      <c r="C362" s="24" t="s">
        <v>201</v>
      </c>
      <c r="D362" s="24" t="s">
        <v>3190</v>
      </c>
      <c r="E362" s="24"/>
      <c r="O362" t="s">
        <v>2801</v>
      </c>
      <c r="P362" t="s">
        <v>2810</v>
      </c>
      <c r="Q362" t="s">
        <v>2816</v>
      </c>
      <c r="R362">
        <v>0</v>
      </c>
      <c r="S362">
        <v>-14.09</v>
      </c>
      <c r="T362">
        <v>-8.31</v>
      </c>
      <c r="U362">
        <v>125.41</v>
      </c>
      <c r="V362">
        <v>-1</v>
      </c>
      <c r="W362">
        <v>-1</v>
      </c>
      <c r="X362">
        <v>-1</v>
      </c>
      <c r="Y362">
        <v>-1</v>
      </c>
      <c r="Z362">
        <v>-1</v>
      </c>
      <c r="AA362">
        <v>-1</v>
      </c>
      <c r="AB362">
        <v>-1</v>
      </c>
      <c r="AC362">
        <v>-1</v>
      </c>
      <c r="AD362">
        <v>-1</v>
      </c>
      <c r="AE362" s="4" t="s">
        <v>2828</v>
      </c>
      <c r="AF362" s="9" t="s">
        <v>2829</v>
      </c>
      <c r="AG362">
        <v>0</v>
      </c>
      <c r="AH362">
        <v>1</v>
      </c>
      <c r="AI362">
        <v>0</v>
      </c>
      <c r="AJ362">
        <v>1</v>
      </c>
      <c r="AK362" s="9" t="s">
        <v>2840</v>
      </c>
      <c r="AL362">
        <f t="shared" si="125"/>
        <v>1</v>
      </c>
      <c r="AM362">
        <f>IF(AND(INDIRECT(AN362)='Sample Select backend'!$C$2,INDIRECT(AO362)=1,INDIRECT(AP362)='Sample Select backend'!$F$2,INDIRECT(AQ362)=1,INDIRECT(AR362)='Sample Select backend'!$M$2),1,0)</f>
        <v>0</v>
      </c>
      <c r="AN362" t="str">
        <f>_xlfn.CONCAT('Sample Select backend'!$C$4,ROW(AN362))</f>
        <v>AE362</v>
      </c>
      <c r="AO362" s="9" t="str">
        <f>_xlfn.CONCAT('Sample Select backend'!$J$2,ROW(AO362))</f>
        <v>AJ362</v>
      </c>
      <c r="AP362" t="str">
        <f>_xlfn.CONCAT('Sample Select backend'!$F$4,ROW(AP362))</f>
        <v>AF362</v>
      </c>
      <c r="AQ362" t="str">
        <f>_xlfn.CONCAT('Sample Select backend'!$I$10,ROW(AQ362))</f>
        <v>R362</v>
      </c>
      <c r="AR362" t="str">
        <f>_xlfn.CONCAT('Sample Select backend'!$M$4,ROW(AR362))</f>
        <v>AK362</v>
      </c>
      <c r="AS362" t="str">
        <f t="shared" si="126"/>
        <v>Belize</v>
      </c>
      <c r="AT362" s="9" t="str">
        <f t="shared" si="127"/>
        <v>Other</v>
      </c>
      <c r="AU362">
        <f t="shared" si="128"/>
        <v>0</v>
      </c>
      <c r="AV362" s="9">
        <v>0</v>
      </c>
    </row>
    <row r="363" spans="1:48" x14ac:dyDescent="0.35">
      <c r="A363" t="s">
        <v>15</v>
      </c>
      <c r="B363">
        <v>5</v>
      </c>
      <c r="C363" t="s">
        <v>204</v>
      </c>
      <c r="D363" t="s">
        <v>379</v>
      </c>
      <c r="E363">
        <v>1</v>
      </c>
      <c r="F363">
        <v>-2</v>
      </c>
      <c r="G363">
        <v>-2</v>
      </c>
      <c r="H363">
        <v>-1</v>
      </c>
      <c r="I363">
        <v>-2</v>
      </c>
      <c r="J363">
        <v>2</v>
      </c>
      <c r="K363">
        <v>1</v>
      </c>
      <c r="L363">
        <v>1</v>
      </c>
      <c r="M363">
        <v>1</v>
      </c>
      <c r="N363" t="s">
        <v>2614</v>
      </c>
      <c r="O363" t="s">
        <v>2803</v>
      </c>
      <c r="P363" t="s">
        <v>2809</v>
      </c>
      <c r="Q363" t="s">
        <v>2815</v>
      </c>
      <c r="R363">
        <v>0</v>
      </c>
      <c r="S363">
        <v>2</v>
      </c>
      <c r="T363">
        <v>-3.08</v>
      </c>
      <c r="U363">
        <v>46.08</v>
      </c>
      <c r="V363">
        <f t="shared" ref="V363:AD364" si="130">IF(E363&gt;0,1,IF(E363&lt;0,0,-1))</f>
        <v>1</v>
      </c>
      <c r="W363">
        <f t="shared" si="130"/>
        <v>0</v>
      </c>
      <c r="X363">
        <f t="shared" si="130"/>
        <v>0</v>
      </c>
      <c r="Y363">
        <f t="shared" si="130"/>
        <v>0</v>
      </c>
      <c r="Z363">
        <f t="shared" si="130"/>
        <v>0</v>
      </c>
      <c r="AA363">
        <f t="shared" si="130"/>
        <v>1</v>
      </c>
      <c r="AB363">
        <f t="shared" si="130"/>
        <v>1</v>
      </c>
      <c r="AC363">
        <f t="shared" si="130"/>
        <v>1</v>
      </c>
      <c r="AD363">
        <f t="shared" si="130"/>
        <v>1</v>
      </c>
      <c r="AE363" s="4" t="s">
        <v>2828</v>
      </c>
      <c r="AF363" s="9" t="s">
        <v>2829</v>
      </c>
      <c r="AG363">
        <v>1</v>
      </c>
      <c r="AH363">
        <v>0</v>
      </c>
      <c r="AI363">
        <v>0</v>
      </c>
      <c r="AJ363">
        <v>1</v>
      </c>
      <c r="AK363" s="9" t="s">
        <v>2840</v>
      </c>
      <c r="AL363">
        <f t="shared" si="125"/>
        <v>0</v>
      </c>
      <c r="AM363">
        <f>IF(AND(INDIRECT(AN363)='Sample Select backend'!$C$2,INDIRECT(AO363)=1,INDIRECT(AP363)='Sample Select backend'!$F$2,INDIRECT(AQ363)=1,INDIRECT(AR363)='Sample Select backend'!$M$2),1,0)</f>
        <v>0</v>
      </c>
      <c r="AN363" t="str">
        <f>_xlfn.CONCAT('Sample Select backend'!$C$4,ROW(AN363))</f>
        <v>AE363</v>
      </c>
      <c r="AO363" s="9" t="str">
        <f>_xlfn.CONCAT('Sample Select backend'!$J$2,ROW(AO363))</f>
        <v>AJ363</v>
      </c>
      <c r="AP363" t="str">
        <f>_xlfn.CONCAT('Sample Select backend'!$F$4,ROW(AP363))</f>
        <v>AF363</v>
      </c>
      <c r="AQ363" t="str">
        <f>_xlfn.CONCAT('Sample Select backend'!$I$10,ROW(AQ363))</f>
        <v>R363</v>
      </c>
      <c r="AR363" t="str">
        <f>_xlfn.CONCAT('Sample Select backend'!$M$4,ROW(AR363))</f>
        <v>AK363</v>
      </c>
      <c r="AS363" t="str">
        <f t="shared" si="126"/>
        <v>Benin</v>
      </c>
      <c r="AT363" s="9" t="str">
        <f t="shared" si="127"/>
        <v>General</v>
      </c>
      <c r="AU363">
        <f t="shared" si="128"/>
        <v>1</v>
      </c>
      <c r="AV363" s="9">
        <v>1</v>
      </c>
    </row>
    <row r="364" spans="1:48" x14ac:dyDescent="0.35">
      <c r="A364" t="s">
        <v>15</v>
      </c>
      <c r="B364">
        <v>5</v>
      </c>
      <c r="C364" t="s">
        <v>204</v>
      </c>
      <c r="D364" t="s">
        <v>380</v>
      </c>
      <c r="E364">
        <v>1</v>
      </c>
      <c r="F364">
        <v>-2</v>
      </c>
      <c r="G364">
        <v>-2</v>
      </c>
      <c r="H364">
        <v>-1</v>
      </c>
      <c r="I364">
        <v>-2</v>
      </c>
      <c r="J364">
        <v>1</v>
      </c>
      <c r="K364">
        <v>1</v>
      </c>
      <c r="L364">
        <v>2</v>
      </c>
      <c r="M364">
        <v>1</v>
      </c>
      <c r="N364" t="s">
        <v>2614</v>
      </c>
      <c r="O364" t="s">
        <v>2803</v>
      </c>
      <c r="P364" t="s">
        <v>2809</v>
      </c>
      <c r="Q364" t="s">
        <v>2815</v>
      </c>
      <c r="R364">
        <v>0</v>
      </c>
      <c r="S364">
        <v>2</v>
      </c>
      <c r="T364">
        <v>-3.08</v>
      </c>
      <c r="U364">
        <v>46.08</v>
      </c>
      <c r="V364">
        <f t="shared" si="130"/>
        <v>1</v>
      </c>
      <c r="W364">
        <f t="shared" si="130"/>
        <v>0</v>
      </c>
      <c r="X364">
        <f t="shared" si="130"/>
        <v>0</v>
      </c>
      <c r="Y364">
        <f t="shared" si="130"/>
        <v>0</v>
      </c>
      <c r="Z364">
        <f t="shared" si="130"/>
        <v>0</v>
      </c>
      <c r="AA364">
        <f t="shared" si="130"/>
        <v>1</v>
      </c>
      <c r="AB364">
        <f t="shared" si="130"/>
        <v>1</v>
      </c>
      <c r="AC364">
        <f t="shared" si="130"/>
        <v>1</v>
      </c>
      <c r="AD364">
        <f t="shared" si="130"/>
        <v>1</v>
      </c>
      <c r="AE364" s="4" t="s">
        <v>2828</v>
      </c>
      <c r="AF364" s="9" t="s">
        <v>2829</v>
      </c>
      <c r="AG364">
        <v>1</v>
      </c>
      <c r="AH364">
        <v>0</v>
      </c>
      <c r="AI364">
        <v>0</v>
      </c>
      <c r="AJ364">
        <v>1</v>
      </c>
      <c r="AK364" s="9" t="s">
        <v>2840</v>
      </c>
      <c r="AL364">
        <f t="shared" si="125"/>
        <v>0</v>
      </c>
      <c r="AM364">
        <f>IF(AND(INDIRECT(AN364)='Sample Select backend'!$C$2,INDIRECT(AO364)=1,INDIRECT(AP364)='Sample Select backend'!$F$2,INDIRECT(AQ364)=1,INDIRECT(AR364)='Sample Select backend'!$M$2),1,0)</f>
        <v>0</v>
      </c>
      <c r="AN364" t="str">
        <f>_xlfn.CONCAT('Sample Select backend'!$C$4,ROW(AN364))</f>
        <v>AE364</v>
      </c>
      <c r="AO364" s="9" t="str">
        <f>_xlfn.CONCAT('Sample Select backend'!$J$2,ROW(AO364))</f>
        <v>AJ364</v>
      </c>
      <c r="AP364" t="str">
        <f>_xlfn.CONCAT('Sample Select backend'!$F$4,ROW(AP364))</f>
        <v>AF364</v>
      </c>
      <c r="AQ364" t="str">
        <f>_xlfn.CONCAT('Sample Select backend'!$I$10,ROW(AQ364))</f>
        <v>R364</v>
      </c>
      <c r="AR364" t="str">
        <f>_xlfn.CONCAT('Sample Select backend'!$M$4,ROW(AR364))</f>
        <v>AK364</v>
      </c>
      <c r="AS364" t="str">
        <f t="shared" si="126"/>
        <v>Benin</v>
      </c>
      <c r="AT364" s="9" t="str">
        <f t="shared" si="127"/>
        <v>General</v>
      </c>
      <c r="AU364">
        <f t="shared" si="128"/>
        <v>0</v>
      </c>
      <c r="AV364" s="9">
        <v>1</v>
      </c>
    </row>
    <row r="365" spans="1:48" x14ac:dyDescent="0.35">
      <c r="A365" s="24" t="s">
        <v>15</v>
      </c>
      <c r="B365" s="24">
        <v>5</v>
      </c>
      <c r="C365" s="24" t="s">
        <v>204</v>
      </c>
      <c r="D365" s="24" t="s">
        <v>3191</v>
      </c>
      <c r="E365" s="24"/>
      <c r="O365" t="s">
        <v>2803</v>
      </c>
      <c r="P365" t="s">
        <v>2809</v>
      </c>
      <c r="Q365" t="s">
        <v>2815</v>
      </c>
      <c r="R365">
        <v>0</v>
      </c>
      <c r="S365">
        <v>2</v>
      </c>
      <c r="T365">
        <v>-3.08</v>
      </c>
      <c r="U365">
        <v>46.08</v>
      </c>
      <c r="V365">
        <v>-1</v>
      </c>
      <c r="W365">
        <v>-1</v>
      </c>
      <c r="X365">
        <v>-1</v>
      </c>
      <c r="Y365">
        <v>-1</v>
      </c>
      <c r="Z365">
        <v>-1</v>
      </c>
      <c r="AA365">
        <v>-1</v>
      </c>
      <c r="AB365">
        <v>-1</v>
      </c>
      <c r="AC365">
        <v>-1</v>
      </c>
      <c r="AD365">
        <v>-1</v>
      </c>
      <c r="AE365" s="4" t="s">
        <v>2828</v>
      </c>
      <c r="AF365" s="9" t="s">
        <v>2829</v>
      </c>
      <c r="AG365">
        <v>1</v>
      </c>
      <c r="AH365">
        <v>0</v>
      </c>
      <c r="AI365">
        <v>0</v>
      </c>
      <c r="AJ365">
        <v>1</v>
      </c>
      <c r="AK365" s="9" t="s">
        <v>2840</v>
      </c>
      <c r="AL365">
        <f t="shared" si="125"/>
        <v>0</v>
      </c>
      <c r="AM365">
        <f>IF(AND(INDIRECT(AN365)='Sample Select backend'!$C$2,INDIRECT(AO365)=1,INDIRECT(AP365)='Sample Select backend'!$F$2,INDIRECT(AQ365)=1,INDIRECT(AR365)='Sample Select backend'!$M$2),1,0)</f>
        <v>0</v>
      </c>
      <c r="AN365" t="str">
        <f>_xlfn.CONCAT('Sample Select backend'!$C$4,ROW(AN365))</f>
        <v>AE365</v>
      </c>
      <c r="AO365" s="9" t="str">
        <f>_xlfn.CONCAT('Sample Select backend'!$J$2,ROW(AO365))</f>
        <v>AJ365</v>
      </c>
      <c r="AP365" t="str">
        <f>_xlfn.CONCAT('Sample Select backend'!$F$4,ROW(AP365))</f>
        <v>AF365</v>
      </c>
      <c r="AQ365" t="str">
        <f>_xlfn.CONCAT('Sample Select backend'!$I$10,ROW(AQ365))</f>
        <v>R365</v>
      </c>
      <c r="AR365" t="str">
        <f>_xlfn.CONCAT('Sample Select backend'!$M$4,ROW(AR365))</f>
        <v>AK365</v>
      </c>
      <c r="AS365" t="str">
        <f t="shared" si="126"/>
        <v>Benin</v>
      </c>
      <c r="AT365" s="9" t="str">
        <f t="shared" si="127"/>
        <v>General</v>
      </c>
      <c r="AU365">
        <f t="shared" si="128"/>
        <v>0</v>
      </c>
      <c r="AV365" s="9">
        <v>0</v>
      </c>
    </row>
    <row r="366" spans="1:48" x14ac:dyDescent="0.35">
      <c r="A366" s="24" t="s">
        <v>15</v>
      </c>
      <c r="B366" s="24">
        <v>6</v>
      </c>
      <c r="C366" s="24">
        <v>25</v>
      </c>
      <c r="D366" s="24" t="s">
        <v>3192</v>
      </c>
      <c r="E366" s="24"/>
      <c r="O366" t="s">
        <v>2803</v>
      </c>
      <c r="P366" t="s">
        <v>2809</v>
      </c>
      <c r="Q366" t="s">
        <v>2815</v>
      </c>
      <c r="R366">
        <v>0</v>
      </c>
      <c r="S366">
        <v>2</v>
      </c>
      <c r="T366">
        <v>-3.08</v>
      </c>
      <c r="U366">
        <v>46.08</v>
      </c>
      <c r="V366">
        <v>-1</v>
      </c>
      <c r="W366">
        <v>-1</v>
      </c>
      <c r="X366">
        <v>-1</v>
      </c>
      <c r="Y366">
        <v>-1</v>
      </c>
      <c r="Z366">
        <v>-1</v>
      </c>
      <c r="AA366">
        <v>-1</v>
      </c>
      <c r="AB366">
        <v>-1</v>
      </c>
      <c r="AC366">
        <v>-1</v>
      </c>
      <c r="AD366">
        <v>-1</v>
      </c>
      <c r="AE366" s="4" t="s">
        <v>2828</v>
      </c>
      <c r="AF366" s="9" t="s">
        <v>2829</v>
      </c>
      <c r="AG366">
        <v>1</v>
      </c>
      <c r="AH366">
        <v>0</v>
      </c>
      <c r="AI366">
        <v>0</v>
      </c>
      <c r="AJ366">
        <v>1</v>
      </c>
      <c r="AK366" s="9" t="s">
        <v>2840</v>
      </c>
      <c r="AL366">
        <f t="shared" si="125"/>
        <v>0</v>
      </c>
      <c r="AM366">
        <f>IF(AND(INDIRECT(AN366)='Sample Select backend'!$C$2,INDIRECT(AO366)=1,INDIRECT(AP366)='Sample Select backend'!$F$2,INDIRECT(AQ366)=1,INDIRECT(AR366)='Sample Select backend'!$M$2),1,0)</f>
        <v>0</v>
      </c>
      <c r="AN366" t="str">
        <f>_xlfn.CONCAT('Sample Select backend'!$C$4,ROW(AN366))</f>
        <v>AE366</v>
      </c>
      <c r="AO366" s="9" t="str">
        <f>_xlfn.CONCAT('Sample Select backend'!$J$2,ROW(AO366))</f>
        <v>AJ366</v>
      </c>
      <c r="AP366" t="str">
        <f>_xlfn.CONCAT('Sample Select backend'!$F$4,ROW(AP366))</f>
        <v>AF366</v>
      </c>
      <c r="AQ366" t="str">
        <f>_xlfn.CONCAT('Sample Select backend'!$I$10,ROW(AQ366))</f>
        <v>R366</v>
      </c>
      <c r="AR366" t="str">
        <f>_xlfn.CONCAT('Sample Select backend'!$M$4,ROW(AR366))</f>
        <v>AK366</v>
      </c>
      <c r="AS366" t="str">
        <f t="shared" si="126"/>
        <v>Benin</v>
      </c>
      <c r="AT366" s="9">
        <f t="shared" si="127"/>
        <v>25</v>
      </c>
      <c r="AU366">
        <f t="shared" si="128"/>
        <v>0</v>
      </c>
      <c r="AV366" s="9">
        <v>0</v>
      </c>
    </row>
    <row r="367" spans="1:48" x14ac:dyDescent="0.35">
      <c r="A367" s="24" t="s">
        <v>15</v>
      </c>
      <c r="B367" s="24">
        <v>1</v>
      </c>
      <c r="C367" s="24">
        <v>9</v>
      </c>
      <c r="D367" s="24" t="s">
        <v>3193</v>
      </c>
      <c r="E367" s="24"/>
      <c r="O367" t="s">
        <v>2803</v>
      </c>
      <c r="P367" t="s">
        <v>2809</v>
      </c>
      <c r="Q367" t="s">
        <v>2815</v>
      </c>
      <c r="R367">
        <v>0</v>
      </c>
      <c r="S367">
        <v>2</v>
      </c>
      <c r="T367">
        <v>-3.08</v>
      </c>
      <c r="U367">
        <v>46.08</v>
      </c>
      <c r="V367">
        <v>-1</v>
      </c>
      <c r="W367">
        <v>-1</v>
      </c>
      <c r="X367">
        <v>-1</v>
      </c>
      <c r="Y367">
        <v>-1</v>
      </c>
      <c r="Z367">
        <v>-1</v>
      </c>
      <c r="AA367">
        <v>-1</v>
      </c>
      <c r="AB367">
        <v>-1</v>
      </c>
      <c r="AC367">
        <v>-1</v>
      </c>
      <c r="AD367">
        <v>-1</v>
      </c>
      <c r="AE367" s="4" t="s">
        <v>2828</v>
      </c>
      <c r="AF367" s="9" t="s">
        <v>2829</v>
      </c>
      <c r="AG367">
        <v>1</v>
      </c>
      <c r="AH367">
        <v>0</v>
      </c>
      <c r="AI367">
        <v>0</v>
      </c>
      <c r="AJ367">
        <v>1</v>
      </c>
      <c r="AK367" s="9" t="s">
        <v>2840</v>
      </c>
      <c r="AL367">
        <f t="shared" si="125"/>
        <v>0</v>
      </c>
      <c r="AM367">
        <f>IF(AND(INDIRECT(AN367)='Sample Select backend'!$C$2,INDIRECT(AO367)=1,INDIRECT(AP367)='Sample Select backend'!$F$2,INDIRECT(AQ367)=1,INDIRECT(AR367)='Sample Select backend'!$M$2),1,0)</f>
        <v>0</v>
      </c>
      <c r="AN367" t="str">
        <f>_xlfn.CONCAT('Sample Select backend'!$C$4,ROW(AN367))</f>
        <v>AE367</v>
      </c>
      <c r="AO367" s="9" t="str">
        <f>_xlfn.CONCAT('Sample Select backend'!$J$2,ROW(AO367))</f>
        <v>AJ367</v>
      </c>
      <c r="AP367" t="str">
        <f>_xlfn.CONCAT('Sample Select backend'!$F$4,ROW(AP367))</f>
        <v>AF367</v>
      </c>
      <c r="AQ367" t="str">
        <f>_xlfn.CONCAT('Sample Select backend'!$I$10,ROW(AQ367))</f>
        <v>R367</v>
      </c>
      <c r="AR367" t="str">
        <f>_xlfn.CONCAT('Sample Select backend'!$M$4,ROW(AR367))</f>
        <v>AK367</v>
      </c>
      <c r="AS367" t="str">
        <f t="shared" si="126"/>
        <v>Benin</v>
      </c>
      <c r="AT367" s="9">
        <f t="shared" si="127"/>
        <v>9</v>
      </c>
      <c r="AU367">
        <f t="shared" si="128"/>
        <v>0</v>
      </c>
      <c r="AV367" s="9">
        <v>0</v>
      </c>
    </row>
    <row r="368" spans="1:48" x14ac:dyDescent="0.35">
      <c r="A368" s="24" t="s">
        <v>15</v>
      </c>
      <c r="B368" s="24">
        <v>2</v>
      </c>
      <c r="C368" s="24" t="s">
        <v>206</v>
      </c>
      <c r="D368" s="24" t="s">
        <v>3194</v>
      </c>
      <c r="E368" s="24"/>
      <c r="O368" t="s">
        <v>2803</v>
      </c>
      <c r="P368" t="s">
        <v>2809</v>
      </c>
      <c r="Q368" t="s">
        <v>2815</v>
      </c>
      <c r="R368">
        <v>0</v>
      </c>
      <c r="S368">
        <v>2</v>
      </c>
      <c r="T368">
        <v>-3.08</v>
      </c>
      <c r="U368">
        <v>46.08</v>
      </c>
      <c r="V368">
        <v>-1</v>
      </c>
      <c r="W368">
        <v>-1</v>
      </c>
      <c r="X368">
        <v>-1</v>
      </c>
      <c r="Y368">
        <v>-1</v>
      </c>
      <c r="Z368">
        <v>-1</v>
      </c>
      <c r="AA368">
        <v>-1</v>
      </c>
      <c r="AB368">
        <v>-1</v>
      </c>
      <c r="AC368">
        <v>-1</v>
      </c>
      <c r="AD368">
        <v>-1</v>
      </c>
      <c r="AE368" s="4" t="s">
        <v>2828</v>
      </c>
      <c r="AF368" s="9" t="s">
        <v>2829</v>
      </c>
      <c r="AG368">
        <v>1</v>
      </c>
      <c r="AH368">
        <v>0</v>
      </c>
      <c r="AI368">
        <v>0</v>
      </c>
      <c r="AJ368">
        <v>1</v>
      </c>
      <c r="AK368" s="9" t="s">
        <v>2840</v>
      </c>
      <c r="AL368">
        <f t="shared" si="125"/>
        <v>0</v>
      </c>
      <c r="AM368">
        <f>IF(AND(INDIRECT(AN368)='Sample Select backend'!$C$2,INDIRECT(AO368)=1,INDIRECT(AP368)='Sample Select backend'!$F$2,INDIRECT(AQ368)=1,INDIRECT(AR368)='Sample Select backend'!$M$2),1,0)</f>
        <v>0</v>
      </c>
      <c r="AN368" t="str">
        <f>_xlfn.CONCAT('Sample Select backend'!$C$4,ROW(AN368))</f>
        <v>AE368</v>
      </c>
      <c r="AO368" s="9" t="str">
        <f>_xlfn.CONCAT('Sample Select backend'!$J$2,ROW(AO368))</f>
        <v>AJ368</v>
      </c>
      <c r="AP368" t="str">
        <f>_xlfn.CONCAT('Sample Select backend'!$F$4,ROW(AP368))</f>
        <v>AF368</v>
      </c>
      <c r="AQ368" t="str">
        <f>_xlfn.CONCAT('Sample Select backend'!$I$10,ROW(AQ368))</f>
        <v>R368</v>
      </c>
      <c r="AR368" t="str">
        <f>_xlfn.CONCAT('Sample Select backend'!$M$4,ROW(AR368))</f>
        <v>AK368</v>
      </c>
      <c r="AS368" t="str">
        <f t="shared" si="126"/>
        <v>Benin</v>
      </c>
      <c r="AT368" s="9" t="str">
        <f t="shared" si="127"/>
        <v>Tax exemption/waiver/suspension</v>
      </c>
      <c r="AU368">
        <f t="shared" si="128"/>
        <v>0</v>
      </c>
      <c r="AV368" s="9">
        <v>0</v>
      </c>
    </row>
    <row r="369" spans="1:48" x14ac:dyDescent="0.35">
      <c r="A369" s="24" t="s">
        <v>15</v>
      </c>
      <c r="B369" s="24">
        <v>3</v>
      </c>
      <c r="C369" s="24" t="s">
        <v>201</v>
      </c>
      <c r="D369" s="24" t="s">
        <v>3195</v>
      </c>
      <c r="E369" s="24"/>
      <c r="O369" t="s">
        <v>2803</v>
      </c>
      <c r="P369" t="s">
        <v>2809</v>
      </c>
      <c r="Q369" t="s">
        <v>2815</v>
      </c>
      <c r="R369">
        <v>0</v>
      </c>
      <c r="S369">
        <v>2</v>
      </c>
      <c r="T369">
        <v>-3.08</v>
      </c>
      <c r="U369">
        <v>46.08</v>
      </c>
      <c r="V369">
        <v>-1</v>
      </c>
      <c r="W369">
        <v>-1</v>
      </c>
      <c r="X369">
        <v>-1</v>
      </c>
      <c r="Y369">
        <v>-1</v>
      </c>
      <c r="Z369">
        <v>-1</v>
      </c>
      <c r="AA369">
        <v>-1</v>
      </c>
      <c r="AB369">
        <v>-1</v>
      </c>
      <c r="AC369">
        <v>-1</v>
      </c>
      <c r="AD369">
        <v>-1</v>
      </c>
      <c r="AE369" s="4" t="s">
        <v>2828</v>
      </c>
      <c r="AF369" s="9" t="s">
        <v>2829</v>
      </c>
      <c r="AG369">
        <v>1</v>
      </c>
      <c r="AH369">
        <v>0</v>
      </c>
      <c r="AI369">
        <v>0</v>
      </c>
      <c r="AJ369">
        <v>1</v>
      </c>
      <c r="AK369" s="9" t="s">
        <v>2840</v>
      </c>
      <c r="AL369">
        <f t="shared" si="125"/>
        <v>0</v>
      </c>
      <c r="AM369">
        <f>IF(AND(INDIRECT(AN369)='Sample Select backend'!$C$2,INDIRECT(AO369)=1,INDIRECT(AP369)='Sample Select backend'!$F$2,INDIRECT(AQ369)=1,INDIRECT(AR369)='Sample Select backend'!$M$2),1,0)</f>
        <v>0</v>
      </c>
      <c r="AN369" t="str">
        <f>_xlfn.CONCAT('Sample Select backend'!$C$4,ROW(AN369))</f>
        <v>AE369</v>
      </c>
      <c r="AO369" s="9" t="str">
        <f>_xlfn.CONCAT('Sample Select backend'!$J$2,ROW(AO369))</f>
        <v>AJ369</v>
      </c>
      <c r="AP369" t="str">
        <f>_xlfn.CONCAT('Sample Select backend'!$F$4,ROW(AP369))</f>
        <v>AF369</v>
      </c>
      <c r="AQ369" t="str">
        <f>_xlfn.CONCAT('Sample Select backend'!$I$10,ROW(AQ369))</f>
        <v>R369</v>
      </c>
      <c r="AR369" t="str">
        <f>_xlfn.CONCAT('Sample Select backend'!$M$4,ROW(AR369))</f>
        <v>AK369</v>
      </c>
      <c r="AS369" t="str">
        <f t="shared" si="126"/>
        <v>Benin</v>
      </c>
      <c r="AT369" s="9" t="str">
        <f t="shared" si="127"/>
        <v>Other</v>
      </c>
      <c r="AU369">
        <f t="shared" si="128"/>
        <v>0</v>
      </c>
      <c r="AV369" s="9">
        <v>0</v>
      </c>
    </row>
    <row r="370" spans="1:48" x14ac:dyDescent="0.35">
      <c r="A370" s="24" t="s">
        <v>15</v>
      </c>
      <c r="B370" s="24">
        <v>1</v>
      </c>
      <c r="C370" s="24">
        <v>8</v>
      </c>
      <c r="D370" s="24" t="s">
        <v>3196</v>
      </c>
      <c r="E370" s="24"/>
      <c r="O370" t="s">
        <v>2803</v>
      </c>
      <c r="P370" t="s">
        <v>2809</v>
      </c>
      <c r="Q370" t="s">
        <v>2815</v>
      </c>
      <c r="R370">
        <v>0</v>
      </c>
      <c r="S370">
        <v>2</v>
      </c>
      <c r="T370">
        <v>-3.08</v>
      </c>
      <c r="U370">
        <v>46.08</v>
      </c>
      <c r="V370">
        <v>-1</v>
      </c>
      <c r="W370">
        <v>-1</v>
      </c>
      <c r="X370">
        <v>-1</v>
      </c>
      <c r="Y370">
        <v>-1</v>
      </c>
      <c r="Z370">
        <v>-1</v>
      </c>
      <c r="AA370">
        <v>-1</v>
      </c>
      <c r="AB370">
        <v>-1</v>
      </c>
      <c r="AC370">
        <v>-1</v>
      </c>
      <c r="AD370">
        <v>-1</v>
      </c>
      <c r="AE370" s="4" t="s">
        <v>2828</v>
      </c>
      <c r="AF370" s="9" t="s">
        <v>2829</v>
      </c>
      <c r="AG370">
        <v>1</v>
      </c>
      <c r="AH370">
        <v>0</v>
      </c>
      <c r="AI370">
        <v>0</v>
      </c>
      <c r="AJ370">
        <v>1</v>
      </c>
      <c r="AK370" s="9" t="s">
        <v>2840</v>
      </c>
      <c r="AL370">
        <f t="shared" si="125"/>
        <v>0</v>
      </c>
      <c r="AM370">
        <f>IF(AND(INDIRECT(AN370)='Sample Select backend'!$C$2,INDIRECT(AO370)=1,INDIRECT(AP370)='Sample Select backend'!$F$2,INDIRECT(AQ370)=1,INDIRECT(AR370)='Sample Select backend'!$M$2),1,0)</f>
        <v>0</v>
      </c>
      <c r="AN370" t="str">
        <f>_xlfn.CONCAT('Sample Select backend'!$C$4,ROW(AN370))</f>
        <v>AE370</v>
      </c>
      <c r="AO370" s="9" t="str">
        <f>_xlfn.CONCAT('Sample Select backend'!$J$2,ROW(AO370))</f>
        <v>AJ370</v>
      </c>
      <c r="AP370" t="str">
        <f>_xlfn.CONCAT('Sample Select backend'!$F$4,ROW(AP370))</f>
        <v>AF370</v>
      </c>
      <c r="AQ370" t="str">
        <f>_xlfn.CONCAT('Sample Select backend'!$I$10,ROW(AQ370))</f>
        <v>R370</v>
      </c>
      <c r="AR370" t="str">
        <f>_xlfn.CONCAT('Sample Select backend'!$M$4,ROW(AR370))</f>
        <v>AK370</v>
      </c>
      <c r="AS370" t="str">
        <f t="shared" si="126"/>
        <v>Benin</v>
      </c>
      <c r="AT370" s="9">
        <f t="shared" si="127"/>
        <v>8</v>
      </c>
      <c r="AU370">
        <f t="shared" si="128"/>
        <v>0</v>
      </c>
      <c r="AV370" s="9">
        <v>0</v>
      </c>
    </row>
    <row r="371" spans="1:48" x14ac:dyDescent="0.35">
      <c r="A371" s="24" t="s">
        <v>15</v>
      </c>
      <c r="B371" s="24">
        <v>1</v>
      </c>
      <c r="C371" s="24">
        <v>8</v>
      </c>
      <c r="D371" s="24" t="s">
        <v>3197</v>
      </c>
      <c r="E371" s="24"/>
      <c r="O371" t="s">
        <v>2803</v>
      </c>
      <c r="P371" t="s">
        <v>2809</v>
      </c>
      <c r="Q371" t="s">
        <v>2815</v>
      </c>
      <c r="R371">
        <v>0</v>
      </c>
      <c r="S371">
        <v>2</v>
      </c>
      <c r="T371">
        <v>-3.08</v>
      </c>
      <c r="U371">
        <v>46.08</v>
      </c>
      <c r="V371">
        <v>-1</v>
      </c>
      <c r="W371">
        <v>-1</v>
      </c>
      <c r="X371">
        <v>-1</v>
      </c>
      <c r="Y371">
        <v>-1</v>
      </c>
      <c r="Z371">
        <v>-1</v>
      </c>
      <c r="AA371">
        <v>-1</v>
      </c>
      <c r="AB371">
        <v>-1</v>
      </c>
      <c r="AC371">
        <v>-1</v>
      </c>
      <c r="AD371">
        <v>-1</v>
      </c>
      <c r="AE371" s="4" t="s">
        <v>2828</v>
      </c>
      <c r="AF371" s="9" t="s">
        <v>2829</v>
      </c>
      <c r="AG371">
        <v>1</v>
      </c>
      <c r="AH371">
        <v>0</v>
      </c>
      <c r="AI371">
        <v>0</v>
      </c>
      <c r="AJ371">
        <v>1</v>
      </c>
      <c r="AK371" s="9" t="s">
        <v>2840</v>
      </c>
      <c r="AL371">
        <f t="shared" si="125"/>
        <v>0</v>
      </c>
      <c r="AM371">
        <f>IF(AND(INDIRECT(AN371)='Sample Select backend'!$C$2,INDIRECT(AO371)=1,INDIRECT(AP371)='Sample Select backend'!$F$2,INDIRECT(AQ371)=1,INDIRECT(AR371)='Sample Select backend'!$M$2),1,0)</f>
        <v>0</v>
      </c>
      <c r="AN371" t="str">
        <f>_xlfn.CONCAT('Sample Select backend'!$C$4,ROW(AN371))</f>
        <v>AE371</v>
      </c>
      <c r="AO371" s="9" t="str">
        <f>_xlfn.CONCAT('Sample Select backend'!$J$2,ROW(AO371))</f>
        <v>AJ371</v>
      </c>
      <c r="AP371" t="str">
        <f>_xlfn.CONCAT('Sample Select backend'!$F$4,ROW(AP371))</f>
        <v>AF371</v>
      </c>
      <c r="AQ371" t="str">
        <f>_xlfn.CONCAT('Sample Select backend'!$I$10,ROW(AQ371))</f>
        <v>R371</v>
      </c>
      <c r="AR371" t="str">
        <f>_xlfn.CONCAT('Sample Select backend'!$M$4,ROW(AR371))</f>
        <v>AK371</v>
      </c>
      <c r="AS371" t="str">
        <f t="shared" si="126"/>
        <v>Benin</v>
      </c>
      <c r="AT371" s="9">
        <f t="shared" si="127"/>
        <v>8</v>
      </c>
      <c r="AU371">
        <f t="shared" si="128"/>
        <v>0</v>
      </c>
      <c r="AV371" s="9">
        <v>0</v>
      </c>
    </row>
    <row r="372" spans="1:48" x14ac:dyDescent="0.35">
      <c r="A372" s="24" t="s">
        <v>15</v>
      </c>
      <c r="B372" s="24">
        <v>6</v>
      </c>
      <c r="C372" s="24">
        <v>29</v>
      </c>
      <c r="D372" s="24" t="s">
        <v>3198</v>
      </c>
      <c r="E372" s="24"/>
      <c r="O372" t="s">
        <v>2803</v>
      </c>
      <c r="P372" t="s">
        <v>2809</v>
      </c>
      <c r="Q372" t="s">
        <v>2815</v>
      </c>
      <c r="R372">
        <v>0</v>
      </c>
      <c r="S372">
        <v>2</v>
      </c>
      <c r="T372">
        <v>-3.08</v>
      </c>
      <c r="U372">
        <v>46.08</v>
      </c>
      <c r="V372">
        <v>-1</v>
      </c>
      <c r="W372">
        <v>-1</v>
      </c>
      <c r="X372">
        <v>-1</v>
      </c>
      <c r="Y372">
        <v>-1</v>
      </c>
      <c r="Z372">
        <v>-1</v>
      </c>
      <c r="AA372">
        <v>-1</v>
      </c>
      <c r="AB372">
        <v>-1</v>
      </c>
      <c r="AC372">
        <v>-1</v>
      </c>
      <c r="AD372">
        <v>-1</v>
      </c>
      <c r="AE372" s="4" t="s">
        <v>2828</v>
      </c>
      <c r="AF372" s="9" t="s">
        <v>2829</v>
      </c>
      <c r="AG372">
        <v>1</v>
      </c>
      <c r="AH372">
        <v>0</v>
      </c>
      <c r="AI372">
        <v>0</v>
      </c>
      <c r="AJ372">
        <v>1</v>
      </c>
      <c r="AK372" s="9" t="s">
        <v>2840</v>
      </c>
      <c r="AL372">
        <f t="shared" si="125"/>
        <v>0</v>
      </c>
      <c r="AM372">
        <f>IF(AND(INDIRECT(AN372)='Sample Select backend'!$C$2,INDIRECT(AO372)=1,INDIRECT(AP372)='Sample Select backend'!$F$2,INDIRECT(AQ372)=1,INDIRECT(AR372)='Sample Select backend'!$M$2),1,0)</f>
        <v>0</v>
      </c>
      <c r="AN372" t="str">
        <f>_xlfn.CONCAT('Sample Select backend'!$C$4,ROW(AN372))</f>
        <v>AE372</v>
      </c>
      <c r="AO372" s="9" t="str">
        <f>_xlfn.CONCAT('Sample Select backend'!$J$2,ROW(AO372))</f>
        <v>AJ372</v>
      </c>
      <c r="AP372" t="str">
        <f>_xlfn.CONCAT('Sample Select backend'!$F$4,ROW(AP372))</f>
        <v>AF372</v>
      </c>
      <c r="AQ372" t="str">
        <f>_xlfn.CONCAT('Sample Select backend'!$I$10,ROW(AQ372))</f>
        <v>R372</v>
      </c>
      <c r="AR372" t="str">
        <f>_xlfn.CONCAT('Sample Select backend'!$M$4,ROW(AR372))</f>
        <v>AK372</v>
      </c>
      <c r="AS372" t="str">
        <f t="shared" si="126"/>
        <v>Benin</v>
      </c>
      <c r="AT372" s="9">
        <f t="shared" si="127"/>
        <v>29</v>
      </c>
      <c r="AU372">
        <f t="shared" si="128"/>
        <v>0</v>
      </c>
      <c r="AV372" s="9">
        <v>0</v>
      </c>
    </row>
    <row r="373" spans="1:48" x14ac:dyDescent="0.35">
      <c r="A373" s="24" t="s">
        <v>15</v>
      </c>
      <c r="B373" s="24">
        <v>6</v>
      </c>
      <c r="C373" s="24">
        <v>28</v>
      </c>
      <c r="D373" s="24" t="s">
        <v>3199</v>
      </c>
      <c r="E373" s="24"/>
      <c r="O373" t="s">
        <v>2803</v>
      </c>
      <c r="P373" t="s">
        <v>2809</v>
      </c>
      <c r="Q373" t="s">
        <v>2815</v>
      </c>
      <c r="R373">
        <v>0</v>
      </c>
      <c r="S373">
        <v>2</v>
      </c>
      <c r="T373">
        <v>-3.08</v>
      </c>
      <c r="U373">
        <v>46.08</v>
      </c>
      <c r="V373">
        <v>-1</v>
      </c>
      <c r="W373">
        <v>-1</v>
      </c>
      <c r="X373">
        <v>-1</v>
      </c>
      <c r="Y373">
        <v>-1</v>
      </c>
      <c r="Z373">
        <v>-1</v>
      </c>
      <c r="AA373">
        <v>-1</v>
      </c>
      <c r="AB373">
        <v>-1</v>
      </c>
      <c r="AC373">
        <v>-1</v>
      </c>
      <c r="AD373">
        <v>-1</v>
      </c>
      <c r="AE373" s="4" t="s">
        <v>2828</v>
      </c>
      <c r="AF373" s="9" t="s">
        <v>2829</v>
      </c>
      <c r="AG373">
        <v>1</v>
      </c>
      <c r="AH373">
        <v>0</v>
      </c>
      <c r="AI373">
        <v>0</v>
      </c>
      <c r="AJ373">
        <v>1</v>
      </c>
      <c r="AK373" s="9" t="s">
        <v>2840</v>
      </c>
      <c r="AL373">
        <f t="shared" si="125"/>
        <v>0</v>
      </c>
      <c r="AM373">
        <f>IF(AND(INDIRECT(AN373)='Sample Select backend'!$C$2,INDIRECT(AO373)=1,INDIRECT(AP373)='Sample Select backend'!$F$2,INDIRECT(AQ373)=1,INDIRECT(AR373)='Sample Select backend'!$M$2),1,0)</f>
        <v>0</v>
      </c>
      <c r="AN373" t="str">
        <f>_xlfn.CONCAT('Sample Select backend'!$C$4,ROW(AN373))</f>
        <v>AE373</v>
      </c>
      <c r="AO373" s="9" t="str">
        <f>_xlfn.CONCAT('Sample Select backend'!$J$2,ROW(AO373))</f>
        <v>AJ373</v>
      </c>
      <c r="AP373" t="str">
        <f>_xlfn.CONCAT('Sample Select backend'!$F$4,ROW(AP373))</f>
        <v>AF373</v>
      </c>
      <c r="AQ373" t="str">
        <f>_xlfn.CONCAT('Sample Select backend'!$I$10,ROW(AQ373))</f>
        <v>R373</v>
      </c>
      <c r="AR373" t="str">
        <f>_xlfn.CONCAT('Sample Select backend'!$M$4,ROW(AR373))</f>
        <v>AK373</v>
      </c>
      <c r="AS373" t="str">
        <f t="shared" si="126"/>
        <v>Benin</v>
      </c>
      <c r="AT373" s="9">
        <f t="shared" si="127"/>
        <v>28</v>
      </c>
      <c r="AU373">
        <f t="shared" si="128"/>
        <v>0</v>
      </c>
      <c r="AV373" s="9">
        <v>0</v>
      </c>
    </row>
    <row r="374" spans="1:48" x14ac:dyDescent="0.35">
      <c r="A374" s="24" t="s">
        <v>15</v>
      </c>
      <c r="B374" s="24">
        <v>6</v>
      </c>
      <c r="C374" s="24">
        <v>28</v>
      </c>
      <c r="D374" s="24" t="s">
        <v>3200</v>
      </c>
      <c r="E374" s="24"/>
      <c r="O374" t="s">
        <v>2803</v>
      </c>
      <c r="P374" t="s">
        <v>2809</v>
      </c>
      <c r="Q374" t="s">
        <v>2815</v>
      </c>
      <c r="R374">
        <v>0</v>
      </c>
      <c r="S374">
        <v>2</v>
      </c>
      <c r="T374">
        <v>-3.08</v>
      </c>
      <c r="U374">
        <v>46.08</v>
      </c>
      <c r="V374">
        <v>-1</v>
      </c>
      <c r="W374">
        <v>-1</v>
      </c>
      <c r="X374">
        <v>-1</v>
      </c>
      <c r="Y374">
        <v>-1</v>
      </c>
      <c r="Z374">
        <v>-1</v>
      </c>
      <c r="AA374">
        <v>-1</v>
      </c>
      <c r="AB374">
        <v>-1</v>
      </c>
      <c r="AC374">
        <v>-1</v>
      </c>
      <c r="AD374">
        <v>-1</v>
      </c>
      <c r="AE374" s="4" t="s">
        <v>2828</v>
      </c>
      <c r="AF374" s="9" t="s">
        <v>2829</v>
      </c>
      <c r="AG374">
        <v>1</v>
      </c>
      <c r="AH374">
        <v>0</v>
      </c>
      <c r="AI374">
        <v>0</v>
      </c>
      <c r="AJ374">
        <v>1</v>
      </c>
      <c r="AK374" s="9" t="s">
        <v>2840</v>
      </c>
      <c r="AL374">
        <f t="shared" si="125"/>
        <v>0</v>
      </c>
      <c r="AM374">
        <f>IF(AND(INDIRECT(AN374)='Sample Select backend'!$C$2,INDIRECT(AO374)=1,INDIRECT(AP374)='Sample Select backend'!$F$2,INDIRECT(AQ374)=1,INDIRECT(AR374)='Sample Select backend'!$M$2),1,0)</f>
        <v>0</v>
      </c>
      <c r="AN374" t="str">
        <f>_xlfn.CONCAT('Sample Select backend'!$C$4,ROW(AN374))</f>
        <v>AE374</v>
      </c>
      <c r="AO374" s="9" t="str">
        <f>_xlfn.CONCAT('Sample Select backend'!$J$2,ROW(AO374))</f>
        <v>AJ374</v>
      </c>
      <c r="AP374" t="str">
        <f>_xlfn.CONCAT('Sample Select backend'!$F$4,ROW(AP374))</f>
        <v>AF374</v>
      </c>
      <c r="AQ374" t="str">
        <f>_xlfn.CONCAT('Sample Select backend'!$I$10,ROW(AQ374))</f>
        <v>R374</v>
      </c>
      <c r="AR374" t="str">
        <f>_xlfn.CONCAT('Sample Select backend'!$M$4,ROW(AR374))</f>
        <v>AK374</v>
      </c>
      <c r="AS374" t="str">
        <f t="shared" si="126"/>
        <v>Benin</v>
      </c>
      <c r="AT374" s="9">
        <f t="shared" si="127"/>
        <v>28</v>
      </c>
      <c r="AU374">
        <f t="shared" si="128"/>
        <v>0</v>
      </c>
      <c r="AV374" s="9">
        <v>0</v>
      </c>
    </row>
    <row r="375" spans="1:48" x14ac:dyDescent="0.35">
      <c r="A375" s="24" t="s">
        <v>15</v>
      </c>
      <c r="B375" s="24">
        <v>7</v>
      </c>
      <c r="C375" s="24">
        <v>30</v>
      </c>
      <c r="D375" s="24" t="s">
        <v>3201</v>
      </c>
      <c r="E375" s="24"/>
      <c r="O375" t="s">
        <v>2803</v>
      </c>
      <c r="P375" t="s">
        <v>2809</v>
      </c>
      <c r="Q375" t="s">
        <v>2815</v>
      </c>
      <c r="R375">
        <v>0</v>
      </c>
      <c r="S375">
        <v>2</v>
      </c>
      <c r="T375">
        <v>-3.08</v>
      </c>
      <c r="U375">
        <v>46.08</v>
      </c>
      <c r="V375">
        <v>-1</v>
      </c>
      <c r="W375">
        <v>-1</v>
      </c>
      <c r="X375">
        <v>-1</v>
      </c>
      <c r="Y375">
        <v>-1</v>
      </c>
      <c r="Z375">
        <v>-1</v>
      </c>
      <c r="AA375">
        <v>-1</v>
      </c>
      <c r="AB375">
        <v>-1</v>
      </c>
      <c r="AC375">
        <v>-1</v>
      </c>
      <c r="AD375">
        <v>-1</v>
      </c>
      <c r="AE375" s="4" t="s">
        <v>2828</v>
      </c>
      <c r="AF375" s="9" t="s">
        <v>2829</v>
      </c>
      <c r="AG375">
        <v>1</v>
      </c>
      <c r="AH375">
        <v>0</v>
      </c>
      <c r="AI375">
        <v>0</v>
      </c>
      <c r="AJ375">
        <v>1</v>
      </c>
      <c r="AK375" s="9" t="s">
        <v>2840</v>
      </c>
      <c r="AL375">
        <f t="shared" si="125"/>
        <v>0</v>
      </c>
      <c r="AM375">
        <f>IF(AND(INDIRECT(AN375)='Sample Select backend'!$C$2,INDIRECT(AO375)=1,INDIRECT(AP375)='Sample Select backend'!$F$2,INDIRECT(AQ375)=1,INDIRECT(AR375)='Sample Select backend'!$M$2),1,0)</f>
        <v>0</v>
      </c>
      <c r="AN375" t="str">
        <f>_xlfn.CONCAT('Sample Select backend'!$C$4,ROW(AN375))</f>
        <v>AE375</v>
      </c>
      <c r="AO375" s="9" t="str">
        <f>_xlfn.CONCAT('Sample Select backend'!$J$2,ROW(AO375))</f>
        <v>AJ375</v>
      </c>
      <c r="AP375" t="str">
        <f>_xlfn.CONCAT('Sample Select backend'!$F$4,ROW(AP375))</f>
        <v>AF375</v>
      </c>
      <c r="AQ375" t="str">
        <f>_xlfn.CONCAT('Sample Select backend'!$I$10,ROW(AQ375))</f>
        <v>R375</v>
      </c>
      <c r="AR375" t="str">
        <f>_xlfn.CONCAT('Sample Select backend'!$M$4,ROW(AR375))</f>
        <v>AK375</v>
      </c>
      <c r="AS375" t="str">
        <f t="shared" si="126"/>
        <v>Benin</v>
      </c>
      <c r="AT375" s="9">
        <f t="shared" si="127"/>
        <v>30</v>
      </c>
      <c r="AU375">
        <f t="shared" si="128"/>
        <v>0</v>
      </c>
      <c r="AV375" s="9">
        <v>0</v>
      </c>
    </row>
    <row r="376" spans="1:48" x14ac:dyDescent="0.35">
      <c r="A376" t="s">
        <v>24</v>
      </c>
      <c r="B376">
        <v>6</v>
      </c>
      <c r="C376">
        <v>29</v>
      </c>
      <c r="D376" t="s">
        <v>462</v>
      </c>
      <c r="E376">
        <v>2</v>
      </c>
      <c r="F376">
        <v>1</v>
      </c>
      <c r="G376">
        <v>-2</v>
      </c>
      <c r="H376">
        <v>-1</v>
      </c>
      <c r="I376">
        <v>-1</v>
      </c>
      <c r="J376">
        <v>-2</v>
      </c>
      <c r="K376">
        <v>1</v>
      </c>
      <c r="L376">
        <v>-1</v>
      </c>
      <c r="M376">
        <v>1</v>
      </c>
      <c r="N376" t="s">
        <v>2623</v>
      </c>
      <c r="O376" t="s">
        <v>2801</v>
      </c>
      <c r="P376" t="s">
        <v>2808</v>
      </c>
      <c r="Q376" t="s">
        <v>2813</v>
      </c>
      <c r="R376">
        <v>0</v>
      </c>
      <c r="S376" t="s">
        <v>202</v>
      </c>
      <c r="T376" t="s">
        <v>202</v>
      </c>
      <c r="U376" t="s">
        <v>202</v>
      </c>
      <c r="V376">
        <f t="shared" ref="V376:V384" si="131">IF(E376&gt;0,1,IF(E376&lt;0,0,-1))</f>
        <v>1</v>
      </c>
      <c r="W376">
        <f t="shared" ref="W376:W384" si="132">IF(F376&gt;0,1,IF(F376&lt;0,0,-1))</f>
        <v>1</v>
      </c>
      <c r="X376">
        <f t="shared" ref="X376:X384" si="133">IF(G376&gt;0,1,IF(G376&lt;0,0,-1))</f>
        <v>0</v>
      </c>
      <c r="Y376">
        <f t="shared" ref="Y376:Y384" si="134">IF(H376&gt;0,1,IF(H376&lt;0,0,-1))</f>
        <v>0</v>
      </c>
      <c r="Z376">
        <f t="shared" ref="Z376:Z384" si="135">IF(I376&gt;0,1,IF(I376&lt;0,0,-1))</f>
        <v>0</v>
      </c>
      <c r="AA376">
        <f t="shared" ref="AA376:AA384" si="136">IF(J376&gt;0,1,IF(J376&lt;0,0,-1))</f>
        <v>0</v>
      </c>
      <c r="AB376">
        <f t="shared" ref="AB376:AB384" si="137">IF(K376&gt;0,1,IF(K376&lt;0,0,-1))</f>
        <v>1</v>
      </c>
      <c r="AC376">
        <f t="shared" ref="AC376:AC384" si="138">IF(L376&gt;0,1,IF(L376&lt;0,0,-1))</f>
        <v>0</v>
      </c>
      <c r="AD376">
        <f t="shared" ref="AD376:AD384" si="139">IF(M376&gt;0,1,IF(M376&lt;0,0,-1))</f>
        <v>1</v>
      </c>
      <c r="AE376" s="4" t="s">
        <v>2828</v>
      </c>
      <c r="AF376" s="9" t="s">
        <v>2829</v>
      </c>
      <c r="AG376">
        <v>0</v>
      </c>
      <c r="AH376">
        <v>0</v>
      </c>
      <c r="AI376">
        <v>0</v>
      </c>
      <c r="AJ376">
        <v>1</v>
      </c>
      <c r="AK376" s="9" t="s">
        <v>2840</v>
      </c>
      <c r="AL376">
        <f t="shared" si="125"/>
        <v>0</v>
      </c>
      <c r="AM376">
        <f>IF(AND(INDIRECT(AN376)='Sample Select backend'!$C$2,INDIRECT(AO376)=1,INDIRECT(AP376)='Sample Select backend'!$F$2,INDIRECT(AQ376)=1,INDIRECT(AR376)='Sample Select backend'!$M$2),1,0)</f>
        <v>0</v>
      </c>
      <c r="AN376" t="str">
        <f>_xlfn.CONCAT('Sample Select backend'!$C$4,ROW(AN376))</f>
        <v>AE376</v>
      </c>
      <c r="AO376" s="9" t="str">
        <f>_xlfn.CONCAT('Sample Select backend'!$J$2,ROW(AO376))</f>
        <v>AJ376</v>
      </c>
      <c r="AP376" t="str">
        <f>_xlfn.CONCAT('Sample Select backend'!$F$4,ROW(AP376))</f>
        <v>AF376</v>
      </c>
      <c r="AQ376" t="str">
        <f>_xlfn.CONCAT('Sample Select backend'!$I$10,ROW(AQ376))</f>
        <v>R376</v>
      </c>
      <c r="AR376" t="str">
        <f>_xlfn.CONCAT('Sample Select backend'!$M$4,ROW(AR376))</f>
        <v>AK376</v>
      </c>
      <c r="AS376" t="str">
        <f t="shared" si="126"/>
        <v>Bermuda</v>
      </c>
      <c r="AT376" s="9">
        <f t="shared" si="127"/>
        <v>29</v>
      </c>
      <c r="AU376">
        <f t="shared" si="128"/>
        <v>1</v>
      </c>
      <c r="AV376" s="9">
        <v>1</v>
      </c>
    </row>
    <row r="377" spans="1:48" x14ac:dyDescent="0.35">
      <c r="A377" t="s">
        <v>24</v>
      </c>
      <c r="B377">
        <v>1</v>
      </c>
      <c r="C377">
        <v>5</v>
      </c>
      <c r="D377" t="s">
        <v>463</v>
      </c>
      <c r="E377">
        <v>-1</v>
      </c>
      <c r="F377">
        <v>2</v>
      </c>
      <c r="G377">
        <v>2</v>
      </c>
      <c r="H377">
        <v>2</v>
      </c>
      <c r="I377">
        <v>2</v>
      </c>
      <c r="J377">
        <v>2</v>
      </c>
      <c r="K377">
        <v>1</v>
      </c>
      <c r="L377">
        <v>2</v>
      </c>
      <c r="M377">
        <v>1</v>
      </c>
      <c r="N377" t="s">
        <v>2623</v>
      </c>
      <c r="O377" t="s">
        <v>2801</v>
      </c>
      <c r="P377" t="s">
        <v>2808</v>
      </c>
      <c r="Q377" t="s">
        <v>2813</v>
      </c>
      <c r="R377">
        <v>0</v>
      </c>
      <c r="S377" t="s">
        <v>202</v>
      </c>
      <c r="T377" t="s">
        <v>202</v>
      </c>
      <c r="U377" t="s">
        <v>202</v>
      </c>
      <c r="V377">
        <f t="shared" si="131"/>
        <v>0</v>
      </c>
      <c r="W377">
        <f t="shared" si="132"/>
        <v>1</v>
      </c>
      <c r="X377">
        <f t="shared" si="133"/>
        <v>1</v>
      </c>
      <c r="Y377">
        <f t="shared" si="134"/>
        <v>1</v>
      </c>
      <c r="Z377">
        <f t="shared" si="135"/>
        <v>1</v>
      </c>
      <c r="AA377">
        <f t="shared" si="136"/>
        <v>1</v>
      </c>
      <c r="AB377">
        <f t="shared" si="137"/>
        <v>1</v>
      </c>
      <c r="AC377">
        <f t="shared" si="138"/>
        <v>1</v>
      </c>
      <c r="AD377">
        <f t="shared" si="139"/>
        <v>1</v>
      </c>
      <c r="AE377" s="4" t="s">
        <v>2828</v>
      </c>
      <c r="AF377" s="9" t="s">
        <v>2829</v>
      </c>
      <c r="AG377">
        <v>0</v>
      </c>
      <c r="AH377">
        <v>0</v>
      </c>
      <c r="AI377">
        <v>0</v>
      </c>
      <c r="AJ377">
        <v>1</v>
      </c>
      <c r="AK377" s="9" t="s">
        <v>2840</v>
      </c>
      <c r="AL377">
        <f t="shared" si="125"/>
        <v>0</v>
      </c>
      <c r="AM377">
        <f>IF(AND(INDIRECT(AN377)='Sample Select backend'!$C$2,INDIRECT(AO377)=1,INDIRECT(AP377)='Sample Select backend'!$F$2,INDIRECT(AQ377)=1,INDIRECT(AR377)='Sample Select backend'!$M$2),1,0)</f>
        <v>0</v>
      </c>
      <c r="AN377" t="str">
        <f>_xlfn.CONCAT('Sample Select backend'!$C$4,ROW(AN377))</f>
        <v>AE377</v>
      </c>
      <c r="AO377" s="9" t="str">
        <f>_xlfn.CONCAT('Sample Select backend'!$J$2,ROW(AO377))</f>
        <v>AJ377</v>
      </c>
      <c r="AP377" t="str">
        <f>_xlfn.CONCAT('Sample Select backend'!$F$4,ROW(AP377))</f>
        <v>AF377</v>
      </c>
      <c r="AQ377" t="str">
        <f>_xlfn.CONCAT('Sample Select backend'!$I$10,ROW(AQ377))</f>
        <v>R377</v>
      </c>
      <c r="AR377" t="str">
        <f>_xlfn.CONCAT('Sample Select backend'!$M$4,ROW(AR377))</f>
        <v>AK377</v>
      </c>
      <c r="AS377" t="str">
        <f t="shared" si="126"/>
        <v>Bermuda</v>
      </c>
      <c r="AT377" s="9">
        <f t="shared" si="127"/>
        <v>5</v>
      </c>
      <c r="AU377">
        <f t="shared" si="128"/>
        <v>0</v>
      </c>
      <c r="AV377" s="9">
        <v>1</v>
      </c>
    </row>
    <row r="378" spans="1:48" x14ac:dyDescent="0.35">
      <c r="A378" t="s">
        <v>29</v>
      </c>
      <c r="B378">
        <v>9</v>
      </c>
      <c r="C378">
        <v>34</v>
      </c>
      <c r="D378" t="s">
        <v>514</v>
      </c>
      <c r="E378">
        <v>2</v>
      </c>
      <c r="F378">
        <v>1</v>
      </c>
      <c r="G378">
        <v>2</v>
      </c>
      <c r="H378">
        <v>-1</v>
      </c>
      <c r="I378">
        <v>1</v>
      </c>
      <c r="J378">
        <v>1</v>
      </c>
      <c r="K378">
        <v>1</v>
      </c>
      <c r="L378">
        <v>1</v>
      </c>
      <c r="M378">
        <v>1</v>
      </c>
      <c r="N378" t="s">
        <v>2628</v>
      </c>
      <c r="O378" t="s">
        <v>2802</v>
      </c>
      <c r="P378" t="s">
        <v>2809</v>
      </c>
      <c r="Q378" t="s">
        <v>2815</v>
      </c>
      <c r="R378">
        <v>0</v>
      </c>
      <c r="S378">
        <v>-0.82</v>
      </c>
      <c r="T378">
        <v>-2.7</v>
      </c>
      <c r="U378">
        <v>120.74</v>
      </c>
      <c r="V378">
        <f t="shared" si="131"/>
        <v>1</v>
      </c>
      <c r="W378">
        <f t="shared" si="132"/>
        <v>1</v>
      </c>
      <c r="X378">
        <f t="shared" si="133"/>
        <v>1</v>
      </c>
      <c r="Y378">
        <f t="shared" si="134"/>
        <v>0</v>
      </c>
      <c r="Z378">
        <f t="shared" si="135"/>
        <v>1</v>
      </c>
      <c r="AA378">
        <f t="shared" si="136"/>
        <v>1</v>
      </c>
      <c r="AB378">
        <f t="shared" si="137"/>
        <v>1</v>
      </c>
      <c r="AC378">
        <f t="shared" si="138"/>
        <v>1</v>
      </c>
      <c r="AD378">
        <f t="shared" si="139"/>
        <v>1</v>
      </c>
      <c r="AE378" s="4" t="s">
        <v>2828</v>
      </c>
      <c r="AF378" s="9" t="s">
        <v>2829</v>
      </c>
      <c r="AG378">
        <v>1</v>
      </c>
      <c r="AH378">
        <v>0</v>
      </c>
      <c r="AI378">
        <v>0</v>
      </c>
      <c r="AJ378">
        <v>1</v>
      </c>
      <c r="AK378" s="9" t="s">
        <v>2840</v>
      </c>
      <c r="AL378">
        <f t="shared" si="125"/>
        <v>0</v>
      </c>
      <c r="AM378">
        <f>IF(AND(INDIRECT(AN378)='Sample Select backend'!$C$2,INDIRECT(AO378)=1,INDIRECT(AP378)='Sample Select backend'!$F$2,INDIRECT(AQ378)=1,INDIRECT(AR378)='Sample Select backend'!$M$2),1,0)</f>
        <v>0</v>
      </c>
      <c r="AN378" t="str">
        <f>_xlfn.CONCAT('Sample Select backend'!$C$4,ROW(AN378))</f>
        <v>AE378</v>
      </c>
      <c r="AO378" s="9" t="str">
        <f>_xlfn.CONCAT('Sample Select backend'!$J$2,ROW(AO378))</f>
        <v>AJ378</v>
      </c>
      <c r="AP378" t="str">
        <f>_xlfn.CONCAT('Sample Select backend'!$F$4,ROW(AP378))</f>
        <v>AF378</v>
      </c>
      <c r="AQ378" t="str">
        <f>_xlfn.CONCAT('Sample Select backend'!$I$10,ROW(AQ378))</f>
        <v>R378</v>
      </c>
      <c r="AR378" t="str">
        <f>_xlfn.CONCAT('Sample Select backend'!$M$4,ROW(AR378))</f>
        <v>AK378</v>
      </c>
      <c r="AS378" t="str">
        <f t="shared" si="126"/>
        <v>Bhutan</v>
      </c>
      <c r="AT378" s="9">
        <f t="shared" si="127"/>
        <v>34</v>
      </c>
      <c r="AU378">
        <f t="shared" si="128"/>
        <v>1</v>
      </c>
      <c r="AV378" s="9">
        <v>1</v>
      </c>
    </row>
    <row r="379" spans="1:48" x14ac:dyDescent="0.35">
      <c r="A379" t="s">
        <v>29</v>
      </c>
      <c r="B379">
        <v>4</v>
      </c>
      <c r="C379" t="s">
        <v>201</v>
      </c>
      <c r="D379" t="s">
        <v>512</v>
      </c>
      <c r="E379">
        <v>2</v>
      </c>
      <c r="F379">
        <v>2</v>
      </c>
      <c r="G379">
        <v>2</v>
      </c>
      <c r="H379">
        <v>2</v>
      </c>
      <c r="I379">
        <v>2</v>
      </c>
      <c r="J379">
        <v>2</v>
      </c>
      <c r="K379">
        <v>1</v>
      </c>
      <c r="L379">
        <v>2</v>
      </c>
      <c r="M379">
        <v>1</v>
      </c>
      <c r="N379" t="s">
        <v>2628</v>
      </c>
      <c r="O379" t="s">
        <v>2802</v>
      </c>
      <c r="P379" t="s">
        <v>2809</v>
      </c>
      <c r="Q379" t="s">
        <v>2815</v>
      </c>
      <c r="R379">
        <v>0</v>
      </c>
      <c r="S379">
        <v>-0.82</v>
      </c>
      <c r="T379">
        <v>-2.7</v>
      </c>
      <c r="U379">
        <v>120.74</v>
      </c>
      <c r="V379">
        <f t="shared" si="131"/>
        <v>1</v>
      </c>
      <c r="W379">
        <f t="shared" si="132"/>
        <v>1</v>
      </c>
      <c r="X379">
        <f t="shared" si="133"/>
        <v>1</v>
      </c>
      <c r="Y379">
        <f t="shared" si="134"/>
        <v>1</v>
      </c>
      <c r="Z379">
        <f t="shared" si="135"/>
        <v>1</v>
      </c>
      <c r="AA379">
        <f t="shared" si="136"/>
        <v>1</v>
      </c>
      <c r="AB379">
        <f t="shared" si="137"/>
        <v>1</v>
      </c>
      <c r="AC379">
        <f t="shared" si="138"/>
        <v>1</v>
      </c>
      <c r="AD379">
        <f t="shared" si="139"/>
        <v>1</v>
      </c>
      <c r="AE379" s="4" t="s">
        <v>2828</v>
      </c>
      <c r="AF379" s="9" t="s">
        <v>2829</v>
      </c>
      <c r="AG379">
        <v>1</v>
      </c>
      <c r="AH379">
        <v>0</v>
      </c>
      <c r="AI379">
        <v>0</v>
      </c>
      <c r="AJ379">
        <v>1</v>
      </c>
      <c r="AK379" s="9" t="s">
        <v>2840</v>
      </c>
      <c r="AL379">
        <f t="shared" si="125"/>
        <v>0</v>
      </c>
      <c r="AM379">
        <f>IF(AND(INDIRECT(AN379)='Sample Select backend'!$C$2,INDIRECT(AO379)=1,INDIRECT(AP379)='Sample Select backend'!$F$2,INDIRECT(AQ379)=1,INDIRECT(AR379)='Sample Select backend'!$M$2),1,0)</f>
        <v>0</v>
      </c>
      <c r="AN379" t="str">
        <f>_xlfn.CONCAT('Sample Select backend'!$C$4,ROW(AN379))</f>
        <v>AE379</v>
      </c>
      <c r="AO379" s="9" t="str">
        <f>_xlfn.CONCAT('Sample Select backend'!$J$2,ROW(AO379))</f>
        <v>AJ379</v>
      </c>
      <c r="AP379" t="str">
        <f>_xlfn.CONCAT('Sample Select backend'!$F$4,ROW(AP379))</f>
        <v>AF379</v>
      </c>
      <c r="AQ379" t="str">
        <f>_xlfn.CONCAT('Sample Select backend'!$I$10,ROW(AQ379))</f>
        <v>R379</v>
      </c>
      <c r="AR379" t="str">
        <f>_xlfn.CONCAT('Sample Select backend'!$M$4,ROW(AR379))</f>
        <v>AK379</v>
      </c>
      <c r="AS379" t="str">
        <f t="shared" si="126"/>
        <v>Bhutan</v>
      </c>
      <c r="AT379" s="9" t="str">
        <f t="shared" si="127"/>
        <v>Other</v>
      </c>
      <c r="AU379">
        <f t="shared" si="128"/>
        <v>0</v>
      </c>
      <c r="AV379" s="9">
        <v>1</v>
      </c>
    </row>
    <row r="380" spans="1:48" x14ac:dyDescent="0.35">
      <c r="A380" t="s">
        <v>29</v>
      </c>
      <c r="B380">
        <v>5</v>
      </c>
      <c r="C380" t="s">
        <v>204</v>
      </c>
      <c r="D380" t="s">
        <v>516</v>
      </c>
      <c r="E380">
        <v>1</v>
      </c>
      <c r="F380">
        <v>-2</v>
      </c>
      <c r="G380">
        <v>-2</v>
      </c>
      <c r="H380">
        <v>-1</v>
      </c>
      <c r="I380">
        <v>-2</v>
      </c>
      <c r="J380">
        <v>1</v>
      </c>
      <c r="K380">
        <v>1</v>
      </c>
      <c r="L380">
        <v>1</v>
      </c>
      <c r="M380">
        <v>1</v>
      </c>
      <c r="N380" t="s">
        <v>2628</v>
      </c>
      <c r="O380" t="s">
        <v>2802</v>
      </c>
      <c r="P380" t="s">
        <v>2809</v>
      </c>
      <c r="Q380" t="s">
        <v>2815</v>
      </c>
      <c r="R380">
        <v>0</v>
      </c>
      <c r="S380">
        <v>-0.82</v>
      </c>
      <c r="T380">
        <v>-2.7</v>
      </c>
      <c r="U380">
        <v>120.74</v>
      </c>
      <c r="V380">
        <f t="shared" si="131"/>
        <v>1</v>
      </c>
      <c r="W380">
        <f t="shared" si="132"/>
        <v>0</v>
      </c>
      <c r="X380">
        <f t="shared" si="133"/>
        <v>0</v>
      </c>
      <c r="Y380">
        <f t="shared" si="134"/>
        <v>0</v>
      </c>
      <c r="Z380">
        <f t="shared" si="135"/>
        <v>0</v>
      </c>
      <c r="AA380">
        <f t="shared" si="136"/>
        <v>1</v>
      </c>
      <c r="AB380">
        <f t="shared" si="137"/>
        <v>1</v>
      </c>
      <c r="AC380">
        <f t="shared" si="138"/>
        <v>1</v>
      </c>
      <c r="AD380">
        <f t="shared" si="139"/>
        <v>1</v>
      </c>
      <c r="AE380" s="4" t="s">
        <v>2828</v>
      </c>
      <c r="AF380" s="9" t="s">
        <v>2829</v>
      </c>
      <c r="AG380">
        <v>1</v>
      </c>
      <c r="AH380">
        <v>0</v>
      </c>
      <c r="AI380">
        <v>0</v>
      </c>
      <c r="AJ380">
        <v>1</v>
      </c>
      <c r="AK380" s="9" t="s">
        <v>2840</v>
      </c>
      <c r="AL380">
        <f t="shared" si="125"/>
        <v>0</v>
      </c>
      <c r="AM380">
        <f>IF(AND(INDIRECT(AN380)='Sample Select backend'!$C$2,INDIRECT(AO380)=1,INDIRECT(AP380)='Sample Select backend'!$F$2,INDIRECT(AQ380)=1,INDIRECT(AR380)='Sample Select backend'!$M$2),1,0)</f>
        <v>0</v>
      </c>
      <c r="AN380" t="str">
        <f>_xlfn.CONCAT('Sample Select backend'!$C$4,ROW(AN380))</f>
        <v>AE380</v>
      </c>
      <c r="AO380" s="9" t="str">
        <f>_xlfn.CONCAT('Sample Select backend'!$J$2,ROW(AO380))</f>
        <v>AJ380</v>
      </c>
      <c r="AP380" t="str">
        <f>_xlfn.CONCAT('Sample Select backend'!$F$4,ROW(AP380))</f>
        <v>AF380</v>
      </c>
      <c r="AQ380" t="str">
        <f>_xlfn.CONCAT('Sample Select backend'!$I$10,ROW(AQ380))</f>
        <v>R380</v>
      </c>
      <c r="AR380" t="str">
        <f>_xlfn.CONCAT('Sample Select backend'!$M$4,ROW(AR380))</f>
        <v>AK380</v>
      </c>
      <c r="AS380" t="str">
        <f t="shared" si="126"/>
        <v>Bhutan</v>
      </c>
      <c r="AT380" s="9" t="str">
        <f t="shared" si="127"/>
        <v>General</v>
      </c>
      <c r="AU380">
        <f t="shared" si="128"/>
        <v>0</v>
      </c>
      <c r="AV380" s="9">
        <v>1</v>
      </c>
    </row>
    <row r="381" spans="1:48" x14ac:dyDescent="0.35">
      <c r="A381" t="s">
        <v>29</v>
      </c>
      <c r="B381">
        <v>1</v>
      </c>
      <c r="C381">
        <v>5</v>
      </c>
      <c r="D381" t="s">
        <v>513</v>
      </c>
      <c r="E381">
        <v>-1</v>
      </c>
      <c r="F381">
        <v>2</v>
      </c>
      <c r="G381">
        <v>2</v>
      </c>
      <c r="H381">
        <v>2</v>
      </c>
      <c r="I381">
        <v>2</v>
      </c>
      <c r="J381">
        <v>2</v>
      </c>
      <c r="K381">
        <v>1</v>
      </c>
      <c r="L381">
        <v>2</v>
      </c>
      <c r="M381">
        <v>1</v>
      </c>
      <c r="N381" t="s">
        <v>2628</v>
      </c>
      <c r="O381" t="s">
        <v>2802</v>
      </c>
      <c r="P381" t="s">
        <v>2809</v>
      </c>
      <c r="Q381" t="s">
        <v>2815</v>
      </c>
      <c r="R381">
        <v>0</v>
      </c>
      <c r="S381">
        <v>-0.82</v>
      </c>
      <c r="T381">
        <v>-2.7</v>
      </c>
      <c r="U381">
        <v>120.74</v>
      </c>
      <c r="V381">
        <f t="shared" si="131"/>
        <v>0</v>
      </c>
      <c r="W381">
        <f t="shared" si="132"/>
        <v>1</v>
      </c>
      <c r="X381">
        <f t="shared" si="133"/>
        <v>1</v>
      </c>
      <c r="Y381">
        <f t="shared" si="134"/>
        <v>1</v>
      </c>
      <c r="Z381">
        <f t="shared" si="135"/>
        <v>1</v>
      </c>
      <c r="AA381">
        <f t="shared" si="136"/>
        <v>1</v>
      </c>
      <c r="AB381">
        <f t="shared" si="137"/>
        <v>1</v>
      </c>
      <c r="AC381">
        <f t="shared" si="138"/>
        <v>1</v>
      </c>
      <c r="AD381">
        <f t="shared" si="139"/>
        <v>1</v>
      </c>
      <c r="AE381" s="4" t="s">
        <v>2828</v>
      </c>
      <c r="AF381" s="9" t="s">
        <v>2829</v>
      </c>
      <c r="AG381">
        <v>1</v>
      </c>
      <c r="AH381">
        <v>0</v>
      </c>
      <c r="AI381">
        <v>0</v>
      </c>
      <c r="AJ381">
        <v>1</v>
      </c>
      <c r="AK381" s="9" t="s">
        <v>2840</v>
      </c>
      <c r="AL381">
        <f t="shared" si="125"/>
        <v>0</v>
      </c>
      <c r="AM381">
        <f>IF(AND(INDIRECT(AN381)='Sample Select backend'!$C$2,INDIRECT(AO381)=1,INDIRECT(AP381)='Sample Select backend'!$F$2,INDIRECT(AQ381)=1,INDIRECT(AR381)='Sample Select backend'!$M$2),1,0)</f>
        <v>0</v>
      </c>
      <c r="AN381" t="str">
        <f>_xlfn.CONCAT('Sample Select backend'!$C$4,ROW(AN381))</f>
        <v>AE381</v>
      </c>
      <c r="AO381" s="9" t="str">
        <f>_xlfn.CONCAT('Sample Select backend'!$J$2,ROW(AO381))</f>
        <v>AJ381</v>
      </c>
      <c r="AP381" t="str">
        <f>_xlfn.CONCAT('Sample Select backend'!$F$4,ROW(AP381))</f>
        <v>AF381</v>
      </c>
      <c r="AQ381" t="str">
        <f>_xlfn.CONCAT('Sample Select backend'!$I$10,ROW(AQ381))</f>
        <v>R381</v>
      </c>
      <c r="AR381" t="str">
        <f>_xlfn.CONCAT('Sample Select backend'!$M$4,ROW(AR381))</f>
        <v>AK381</v>
      </c>
      <c r="AS381" t="str">
        <f t="shared" si="126"/>
        <v>Bhutan</v>
      </c>
      <c r="AT381" s="9">
        <f t="shared" si="127"/>
        <v>5</v>
      </c>
      <c r="AU381">
        <f t="shared" si="128"/>
        <v>0</v>
      </c>
      <c r="AV381" s="9">
        <v>1</v>
      </c>
    </row>
    <row r="382" spans="1:48" x14ac:dyDescent="0.35">
      <c r="A382" t="s">
        <v>29</v>
      </c>
      <c r="B382">
        <v>5</v>
      </c>
      <c r="C382" t="s">
        <v>204</v>
      </c>
      <c r="D382" t="s">
        <v>517</v>
      </c>
      <c r="E382">
        <v>1</v>
      </c>
      <c r="F382">
        <v>-2</v>
      </c>
      <c r="G382">
        <v>-2</v>
      </c>
      <c r="H382">
        <v>-1</v>
      </c>
      <c r="I382">
        <v>-2</v>
      </c>
      <c r="J382">
        <v>1</v>
      </c>
      <c r="K382">
        <v>1</v>
      </c>
      <c r="L382">
        <v>1</v>
      </c>
      <c r="M382">
        <v>1</v>
      </c>
      <c r="N382" t="s">
        <v>2628</v>
      </c>
      <c r="O382" t="s">
        <v>2802</v>
      </c>
      <c r="P382" t="s">
        <v>2809</v>
      </c>
      <c r="Q382" t="s">
        <v>2815</v>
      </c>
      <c r="R382">
        <v>0</v>
      </c>
      <c r="S382">
        <v>-0.82</v>
      </c>
      <c r="T382">
        <v>-2.7</v>
      </c>
      <c r="U382">
        <v>120.74</v>
      </c>
      <c r="V382">
        <f t="shared" si="131"/>
        <v>1</v>
      </c>
      <c r="W382">
        <f t="shared" si="132"/>
        <v>0</v>
      </c>
      <c r="X382">
        <f t="shared" si="133"/>
        <v>0</v>
      </c>
      <c r="Y382">
        <f t="shared" si="134"/>
        <v>0</v>
      </c>
      <c r="Z382">
        <f t="shared" si="135"/>
        <v>0</v>
      </c>
      <c r="AA382">
        <f t="shared" si="136"/>
        <v>1</v>
      </c>
      <c r="AB382">
        <f t="shared" si="137"/>
        <v>1</v>
      </c>
      <c r="AC382">
        <f t="shared" si="138"/>
        <v>1</v>
      </c>
      <c r="AD382">
        <f t="shared" si="139"/>
        <v>1</v>
      </c>
      <c r="AE382" s="4" t="s">
        <v>2828</v>
      </c>
      <c r="AF382" s="9" t="s">
        <v>2829</v>
      </c>
      <c r="AG382">
        <v>1</v>
      </c>
      <c r="AH382">
        <v>0</v>
      </c>
      <c r="AI382">
        <v>0</v>
      </c>
      <c r="AJ382">
        <v>1</v>
      </c>
      <c r="AK382" s="9" t="s">
        <v>2840</v>
      </c>
      <c r="AL382">
        <f t="shared" si="125"/>
        <v>0</v>
      </c>
      <c r="AM382">
        <f>IF(AND(INDIRECT(AN382)='Sample Select backend'!$C$2,INDIRECT(AO382)=1,INDIRECT(AP382)='Sample Select backend'!$F$2,INDIRECT(AQ382)=1,INDIRECT(AR382)='Sample Select backend'!$M$2),1,0)</f>
        <v>0</v>
      </c>
      <c r="AN382" t="str">
        <f>_xlfn.CONCAT('Sample Select backend'!$C$4,ROW(AN382))</f>
        <v>AE382</v>
      </c>
      <c r="AO382" s="9" t="str">
        <f>_xlfn.CONCAT('Sample Select backend'!$J$2,ROW(AO382))</f>
        <v>AJ382</v>
      </c>
      <c r="AP382" t="str">
        <f>_xlfn.CONCAT('Sample Select backend'!$F$4,ROW(AP382))</f>
        <v>AF382</v>
      </c>
      <c r="AQ382" t="str">
        <f>_xlfn.CONCAT('Sample Select backend'!$I$10,ROW(AQ382))</f>
        <v>R382</v>
      </c>
      <c r="AR382" t="str">
        <f>_xlfn.CONCAT('Sample Select backend'!$M$4,ROW(AR382))</f>
        <v>AK382</v>
      </c>
      <c r="AS382" t="str">
        <f t="shared" si="126"/>
        <v>Bhutan</v>
      </c>
      <c r="AT382" s="9" t="str">
        <f t="shared" si="127"/>
        <v>General</v>
      </c>
      <c r="AU382">
        <f t="shared" si="128"/>
        <v>0</v>
      </c>
      <c r="AV382" s="9">
        <v>1</v>
      </c>
    </row>
    <row r="383" spans="1:48" x14ac:dyDescent="0.35">
      <c r="A383" t="s">
        <v>29</v>
      </c>
      <c r="B383">
        <v>5</v>
      </c>
      <c r="C383" t="s">
        <v>204</v>
      </c>
      <c r="D383" t="s">
        <v>515</v>
      </c>
      <c r="E383">
        <v>1</v>
      </c>
      <c r="F383">
        <v>-2</v>
      </c>
      <c r="G383">
        <v>-2</v>
      </c>
      <c r="H383">
        <v>-1</v>
      </c>
      <c r="I383">
        <v>-2</v>
      </c>
      <c r="J383">
        <v>1</v>
      </c>
      <c r="K383">
        <v>1</v>
      </c>
      <c r="L383">
        <v>1</v>
      </c>
      <c r="M383">
        <v>1</v>
      </c>
      <c r="N383" t="s">
        <v>2628</v>
      </c>
      <c r="O383" t="s">
        <v>2802</v>
      </c>
      <c r="P383" t="s">
        <v>2809</v>
      </c>
      <c r="Q383" t="s">
        <v>2815</v>
      </c>
      <c r="R383">
        <v>0</v>
      </c>
      <c r="S383">
        <v>-0.82</v>
      </c>
      <c r="T383">
        <v>-2.7</v>
      </c>
      <c r="U383">
        <v>120.74</v>
      </c>
      <c r="V383">
        <f t="shared" si="131"/>
        <v>1</v>
      </c>
      <c r="W383">
        <f t="shared" si="132"/>
        <v>0</v>
      </c>
      <c r="X383">
        <f t="shared" si="133"/>
        <v>0</v>
      </c>
      <c r="Y383">
        <f t="shared" si="134"/>
        <v>0</v>
      </c>
      <c r="Z383">
        <f t="shared" si="135"/>
        <v>0</v>
      </c>
      <c r="AA383">
        <f t="shared" si="136"/>
        <v>1</v>
      </c>
      <c r="AB383">
        <f t="shared" si="137"/>
        <v>1</v>
      </c>
      <c r="AC383">
        <f t="shared" si="138"/>
        <v>1</v>
      </c>
      <c r="AD383">
        <f t="shared" si="139"/>
        <v>1</v>
      </c>
      <c r="AE383" s="4" t="s">
        <v>2828</v>
      </c>
      <c r="AF383" s="9" t="s">
        <v>2829</v>
      </c>
      <c r="AG383">
        <v>1</v>
      </c>
      <c r="AH383">
        <v>0</v>
      </c>
      <c r="AI383">
        <v>0</v>
      </c>
      <c r="AJ383">
        <v>1</v>
      </c>
      <c r="AK383" s="9" t="s">
        <v>2840</v>
      </c>
      <c r="AL383">
        <f t="shared" si="125"/>
        <v>0</v>
      </c>
      <c r="AM383">
        <f>IF(AND(INDIRECT(AN383)='Sample Select backend'!$C$2,INDIRECT(AO383)=1,INDIRECT(AP383)='Sample Select backend'!$F$2,INDIRECT(AQ383)=1,INDIRECT(AR383)='Sample Select backend'!$M$2),1,0)</f>
        <v>0</v>
      </c>
      <c r="AN383" t="str">
        <f>_xlfn.CONCAT('Sample Select backend'!$C$4,ROW(AN383))</f>
        <v>AE383</v>
      </c>
      <c r="AO383" s="9" t="str">
        <f>_xlfn.CONCAT('Sample Select backend'!$J$2,ROW(AO383))</f>
        <v>AJ383</v>
      </c>
      <c r="AP383" t="str">
        <f>_xlfn.CONCAT('Sample Select backend'!$F$4,ROW(AP383))</f>
        <v>AF383</v>
      </c>
      <c r="AQ383" t="str">
        <f>_xlfn.CONCAT('Sample Select backend'!$I$10,ROW(AQ383))</f>
        <v>R383</v>
      </c>
      <c r="AR383" t="str">
        <f>_xlfn.CONCAT('Sample Select backend'!$M$4,ROW(AR383))</f>
        <v>AK383</v>
      </c>
      <c r="AS383" t="str">
        <f t="shared" si="126"/>
        <v>Bhutan</v>
      </c>
      <c r="AT383" s="9" t="str">
        <f t="shared" si="127"/>
        <v>General</v>
      </c>
      <c r="AU383">
        <f t="shared" si="128"/>
        <v>0</v>
      </c>
      <c r="AV383" s="9">
        <v>1</v>
      </c>
    </row>
    <row r="384" spans="1:48" x14ac:dyDescent="0.35">
      <c r="A384" t="s">
        <v>29</v>
      </c>
      <c r="B384">
        <v>7</v>
      </c>
      <c r="C384">
        <v>30</v>
      </c>
      <c r="D384" t="s">
        <v>511</v>
      </c>
      <c r="E384">
        <v>-1</v>
      </c>
      <c r="F384">
        <v>1</v>
      </c>
      <c r="G384">
        <v>1</v>
      </c>
      <c r="H384">
        <v>-1</v>
      </c>
      <c r="I384">
        <v>1</v>
      </c>
      <c r="J384">
        <v>2</v>
      </c>
      <c r="K384">
        <v>1</v>
      </c>
      <c r="L384">
        <v>1</v>
      </c>
      <c r="M384">
        <v>1</v>
      </c>
      <c r="N384" t="s">
        <v>2628</v>
      </c>
      <c r="O384" t="s">
        <v>2802</v>
      </c>
      <c r="P384" t="s">
        <v>2809</v>
      </c>
      <c r="Q384" t="s">
        <v>2815</v>
      </c>
      <c r="R384">
        <v>0</v>
      </c>
      <c r="S384">
        <v>-0.82</v>
      </c>
      <c r="T384">
        <v>-2.7</v>
      </c>
      <c r="U384">
        <v>120.74</v>
      </c>
      <c r="V384">
        <f t="shared" si="131"/>
        <v>0</v>
      </c>
      <c r="W384">
        <f t="shared" si="132"/>
        <v>1</v>
      </c>
      <c r="X384">
        <f t="shared" si="133"/>
        <v>1</v>
      </c>
      <c r="Y384">
        <f t="shared" si="134"/>
        <v>0</v>
      </c>
      <c r="Z384">
        <f t="shared" si="135"/>
        <v>1</v>
      </c>
      <c r="AA384">
        <f t="shared" si="136"/>
        <v>1</v>
      </c>
      <c r="AB384">
        <f t="shared" si="137"/>
        <v>1</v>
      </c>
      <c r="AC384">
        <f t="shared" si="138"/>
        <v>1</v>
      </c>
      <c r="AD384">
        <f t="shared" si="139"/>
        <v>1</v>
      </c>
      <c r="AE384" s="4" t="s">
        <v>2828</v>
      </c>
      <c r="AF384" s="9" t="s">
        <v>2829</v>
      </c>
      <c r="AG384">
        <v>1</v>
      </c>
      <c r="AH384">
        <v>0</v>
      </c>
      <c r="AI384">
        <v>0</v>
      </c>
      <c r="AJ384">
        <v>1</v>
      </c>
      <c r="AK384" s="9" t="s">
        <v>2840</v>
      </c>
      <c r="AL384">
        <f t="shared" si="125"/>
        <v>0</v>
      </c>
      <c r="AM384">
        <f>IF(AND(INDIRECT(AN384)='Sample Select backend'!$C$2,INDIRECT(AO384)=1,INDIRECT(AP384)='Sample Select backend'!$F$2,INDIRECT(AQ384)=1,INDIRECT(AR384)='Sample Select backend'!$M$2),1,0)</f>
        <v>0</v>
      </c>
      <c r="AN384" t="str">
        <f>_xlfn.CONCAT('Sample Select backend'!$C$4,ROW(AN384))</f>
        <v>AE384</v>
      </c>
      <c r="AO384" s="9" t="str">
        <f>_xlfn.CONCAT('Sample Select backend'!$J$2,ROW(AO384))</f>
        <v>AJ384</v>
      </c>
      <c r="AP384" t="str">
        <f>_xlfn.CONCAT('Sample Select backend'!$F$4,ROW(AP384))</f>
        <v>AF384</v>
      </c>
      <c r="AQ384" t="str">
        <f>_xlfn.CONCAT('Sample Select backend'!$I$10,ROW(AQ384))</f>
        <v>R384</v>
      </c>
      <c r="AR384" t="str">
        <f>_xlfn.CONCAT('Sample Select backend'!$M$4,ROW(AR384))</f>
        <v>AK384</v>
      </c>
      <c r="AS384" t="str">
        <f t="shared" si="126"/>
        <v>Bhutan</v>
      </c>
      <c r="AT384" s="9">
        <f t="shared" si="127"/>
        <v>30</v>
      </c>
      <c r="AU384">
        <f t="shared" si="128"/>
        <v>0</v>
      </c>
      <c r="AV384" s="9">
        <v>1</v>
      </c>
    </row>
    <row r="385" spans="1:48" x14ac:dyDescent="0.35">
      <c r="A385" s="24" t="s">
        <v>29</v>
      </c>
      <c r="B385" s="24">
        <v>6</v>
      </c>
      <c r="C385" s="24">
        <v>25</v>
      </c>
      <c r="D385" s="24" t="s">
        <v>3202</v>
      </c>
      <c r="E385" s="24"/>
      <c r="O385" t="s">
        <v>2802</v>
      </c>
      <c r="P385" t="s">
        <v>2809</v>
      </c>
      <c r="Q385" t="s">
        <v>2815</v>
      </c>
      <c r="R385">
        <v>0</v>
      </c>
      <c r="S385">
        <v>-0.82</v>
      </c>
      <c r="T385">
        <v>-2.7</v>
      </c>
      <c r="U385">
        <v>120.74</v>
      </c>
      <c r="V385">
        <v>-1</v>
      </c>
      <c r="W385">
        <v>-1</v>
      </c>
      <c r="X385">
        <v>-1</v>
      </c>
      <c r="Y385">
        <v>-1</v>
      </c>
      <c r="Z385">
        <v>-1</v>
      </c>
      <c r="AA385">
        <v>-1</v>
      </c>
      <c r="AB385">
        <v>-1</v>
      </c>
      <c r="AC385">
        <v>-1</v>
      </c>
      <c r="AD385">
        <v>-1</v>
      </c>
      <c r="AE385" s="4" t="s">
        <v>2828</v>
      </c>
      <c r="AF385" s="9" t="s">
        <v>2829</v>
      </c>
      <c r="AG385">
        <v>1</v>
      </c>
      <c r="AH385">
        <v>0</v>
      </c>
      <c r="AI385">
        <v>0</v>
      </c>
      <c r="AJ385">
        <v>1</v>
      </c>
      <c r="AK385" s="9" t="s">
        <v>2840</v>
      </c>
      <c r="AL385">
        <f t="shared" si="125"/>
        <v>0</v>
      </c>
      <c r="AM385">
        <f>IF(AND(INDIRECT(AN385)='Sample Select backend'!$C$2,INDIRECT(AO385)=1,INDIRECT(AP385)='Sample Select backend'!$F$2,INDIRECT(AQ385)=1,INDIRECT(AR385)='Sample Select backend'!$M$2),1,0)</f>
        <v>0</v>
      </c>
      <c r="AN385" t="str">
        <f>_xlfn.CONCAT('Sample Select backend'!$C$4,ROW(AN385))</f>
        <v>AE385</v>
      </c>
      <c r="AO385" s="9" t="str">
        <f>_xlfn.CONCAT('Sample Select backend'!$J$2,ROW(AO385))</f>
        <v>AJ385</v>
      </c>
      <c r="AP385" t="str">
        <f>_xlfn.CONCAT('Sample Select backend'!$F$4,ROW(AP385))</f>
        <v>AF385</v>
      </c>
      <c r="AQ385" t="str">
        <f>_xlfn.CONCAT('Sample Select backend'!$I$10,ROW(AQ385))</f>
        <v>R385</v>
      </c>
      <c r="AR385" t="str">
        <f>_xlfn.CONCAT('Sample Select backend'!$M$4,ROW(AR385))</f>
        <v>AK385</v>
      </c>
      <c r="AS385" t="str">
        <f t="shared" si="126"/>
        <v>Bhutan</v>
      </c>
      <c r="AT385" s="9">
        <f t="shared" si="127"/>
        <v>25</v>
      </c>
      <c r="AU385">
        <f t="shared" si="128"/>
        <v>0</v>
      </c>
      <c r="AV385" s="9">
        <v>0</v>
      </c>
    </row>
    <row r="386" spans="1:48" x14ac:dyDescent="0.35">
      <c r="A386" s="24" t="s">
        <v>29</v>
      </c>
      <c r="B386" s="24">
        <v>9</v>
      </c>
      <c r="C386" s="24">
        <v>34</v>
      </c>
      <c r="D386" s="24" t="s">
        <v>3203</v>
      </c>
      <c r="E386" s="24"/>
      <c r="O386" t="s">
        <v>2802</v>
      </c>
      <c r="P386" t="s">
        <v>2809</v>
      </c>
      <c r="Q386" t="s">
        <v>2815</v>
      </c>
      <c r="R386">
        <v>0</v>
      </c>
      <c r="S386">
        <v>-0.82</v>
      </c>
      <c r="T386">
        <v>-2.7</v>
      </c>
      <c r="U386">
        <v>120.74</v>
      </c>
      <c r="V386">
        <v>-1</v>
      </c>
      <c r="W386">
        <v>-1</v>
      </c>
      <c r="X386">
        <v>-1</v>
      </c>
      <c r="Y386">
        <v>-1</v>
      </c>
      <c r="Z386">
        <v>-1</v>
      </c>
      <c r="AA386">
        <v>-1</v>
      </c>
      <c r="AB386">
        <v>-1</v>
      </c>
      <c r="AC386">
        <v>-1</v>
      </c>
      <c r="AD386">
        <v>-1</v>
      </c>
      <c r="AE386" s="4" t="s">
        <v>2828</v>
      </c>
      <c r="AF386" s="9" t="s">
        <v>2829</v>
      </c>
      <c r="AG386">
        <v>1</v>
      </c>
      <c r="AH386">
        <v>0</v>
      </c>
      <c r="AI386">
        <v>0</v>
      </c>
      <c r="AJ386">
        <v>1</v>
      </c>
      <c r="AK386" s="9" t="s">
        <v>2840</v>
      </c>
      <c r="AL386">
        <f t="shared" ref="AL386:AL449" si="140">IF(OR(B386="other",B386="international",B386="Transfers",B386="expenditure"),1,0)</f>
        <v>0</v>
      </c>
      <c r="AM386">
        <f>IF(AND(INDIRECT(AN386)='Sample Select backend'!$C$2,INDIRECT(AO386)=1,INDIRECT(AP386)='Sample Select backend'!$F$2,INDIRECT(AQ386)=1,INDIRECT(AR386)='Sample Select backend'!$M$2),1,0)</f>
        <v>0</v>
      </c>
      <c r="AN386" t="str">
        <f>_xlfn.CONCAT('Sample Select backend'!$C$4,ROW(AN386))</f>
        <v>AE386</v>
      </c>
      <c r="AO386" s="9" t="str">
        <f>_xlfn.CONCAT('Sample Select backend'!$J$2,ROW(AO386))</f>
        <v>AJ386</v>
      </c>
      <c r="AP386" t="str">
        <f>_xlfn.CONCAT('Sample Select backend'!$F$4,ROW(AP386))</f>
        <v>AF386</v>
      </c>
      <c r="AQ386" t="str">
        <f>_xlfn.CONCAT('Sample Select backend'!$I$10,ROW(AQ386))</f>
        <v>R386</v>
      </c>
      <c r="AR386" t="str">
        <f>_xlfn.CONCAT('Sample Select backend'!$M$4,ROW(AR386))</f>
        <v>AK386</v>
      </c>
      <c r="AS386" t="str">
        <f t="shared" ref="AS386:AS449" si="141">A386</f>
        <v>Bhutan</v>
      </c>
      <c r="AT386" s="9">
        <f t="shared" ref="AT386:AT449" si="142">IF(ISNUMBER(C386),C386,IF(OR(C386="general",C386="23;general"),"General",IF(OR(C386="exemption",C386="other (exemption)"),"Tax exemption/waiver/suspension","Other")))</f>
        <v>34</v>
      </c>
      <c r="AU386">
        <f t="shared" ref="AU386:AU449" si="143">IF(A386&lt;&gt;A385,1,0)</f>
        <v>0</v>
      </c>
      <c r="AV386" s="9">
        <v>0</v>
      </c>
    </row>
    <row r="387" spans="1:48" x14ac:dyDescent="0.35">
      <c r="A387" s="24" t="s">
        <v>29</v>
      </c>
      <c r="B387" s="24" t="s">
        <v>201</v>
      </c>
      <c r="C387" s="24" t="s">
        <v>201</v>
      </c>
      <c r="D387" s="24" t="s">
        <v>3204</v>
      </c>
      <c r="E387" s="24"/>
      <c r="O387" t="s">
        <v>2802</v>
      </c>
      <c r="P387" t="s">
        <v>2809</v>
      </c>
      <c r="Q387" t="s">
        <v>2815</v>
      </c>
      <c r="R387">
        <v>0</v>
      </c>
      <c r="S387">
        <v>-0.82</v>
      </c>
      <c r="T387">
        <v>-2.7</v>
      </c>
      <c r="U387">
        <v>120.74</v>
      </c>
      <c r="V387">
        <v>-1</v>
      </c>
      <c r="W387">
        <v>-1</v>
      </c>
      <c r="X387">
        <v>-1</v>
      </c>
      <c r="Y387">
        <v>-1</v>
      </c>
      <c r="Z387">
        <v>-1</v>
      </c>
      <c r="AA387">
        <v>-1</v>
      </c>
      <c r="AB387">
        <v>-1</v>
      </c>
      <c r="AC387">
        <v>-1</v>
      </c>
      <c r="AD387">
        <v>-1</v>
      </c>
      <c r="AE387" s="4" t="s">
        <v>2828</v>
      </c>
      <c r="AF387" s="9" t="s">
        <v>2829</v>
      </c>
      <c r="AG387">
        <v>1</v>
      </c>
      <c r="AH387">
        <v>0</v>
      </c>
      <c r="AI387">
        <v>0</v>
      </c>
      <c r="AJ387">
        <v>1</v>
      </c>
      <c r="AK387" s="9" t="s">
        <v>2840</v>
      </c>
      <c r="AL387">
        <f t="shared" si="140"/>
        <v>1</v>
      </c>
      <c r="AM387">
        <f>IF(AND(INDIRECT(AN387)='Sample Select backend'!$C$2,INDIRECT(AO387)=1,INDIRECT(AP387)='Sample Select backend'!$F$2,INDIRECT(AQ387)=1,INDIRECT(AR387)='Sample Select backend'!$M$2),1,0)</f>
        <v>0</v>
      </c>
      <c r="AN387" t="str">
        <f>_xlfn.CONCAT('Sample Select backend'!$C$4,ROW(AN387))</f>
        <v>AE387</v>
      </c>
      <c r="AO387" s="9" t="str">
        <f>_xlfn.CONCAT('Sample Select backend'!$J$2,ROW(AO387))</f>
        <v>AJ387</v>
      </c>
      <c r="AP387" t="str">
        <f>_xlfn.CONCAT('Sample Select backend'!$F$4,ROW(AP387))</f>
        <v>AF387</v>
      </c>
      <c r="AQ387" t="str">
        <f>_xlfn.CONCAT('Sample Select backend'!$I$10,ROW(AQ387))</f>
        <v>R387</v>
      </c>
      <c r="AR387" t="str">
        <f>_xlfn.CONCAT('Sample Select backend'!$M$4,ROW(AR387))</f>
        <v>AK387</v>
      </c>
      <c r="AS387" t="str">
        <f t="shared" si="141"/>
        <v>Bhutan</v>
      </c>
      <c r="AT387" s="9" t="str">
        <f t="shared" si="142"/>
        <v>Other</v>
      </c>
      <c r="AU387">
        <f t="shared" si="143"/>
        <v>0</v>
      </c>
      <c r="AV387" s="9">
        <v>0</v>
      </c>
    </row>
    <row r="388" spans="1:48" x14ac:dyDescent="0.35">
      <c r="A388" s="24" t="s">
        <v>29</v>
      </c>
      <c r="B388" s="24">
        <v>6</v>
      </c>
      <c r="C388" s="24">
        <v>27</v>
      </c>
      <c r="D388" s="24" t="s">
        <v>3205</v>
      </c>
      <c r="E388" s="24"/>
      <c r="O388" t="s">
        <v>2802</v>
      </c>
      <c r="P388" t="s">
        <v>2809</v>
      </c>
      <c r="Q388" t="s">
        <v>2815</v>
      </c>
      <c r="R388">
        <v>0</v>
      </c>
      <c r="S388">
        <v>-0.82</v>
      </c>
      <c r="T388">
        <v>-2.7</v>
      </c>
      <c r="U388">
        <v>120.74</v>
      </c>
      <c r="V388">
        <v>-1</v>
      </c>
      <c r="W388">
        <v>-1</v>
      </c>
      <c r="X388">
        <v>-1</v>
      </c>
      <c r="Y388">
        <v>-1</v>
      </c>
      <c r="Z388">
        <v>-1</v>
      </c>
      <c r="AA388">
        <v>-1</v>
      </c>
      <c r="AB388">
        <v>-1</v>
      </c>
      <c r="AC388">
        <v>-1</v>
      </c>
      <c r="AD388">
        <v>-1</v>
      </c>
      <c r="AE388" s="4" t="s">
        <v>2828</v>
      </c>
      <c r="AF388" s="9" t="s">
        <v>2829</v>
      </c>
      <c r="AG388">
        <v>1</v>
      </c>
      <c r="AH388">
        <v>0</v>
      </c>
      <c r="AI388">
        <v>0</v>
      </c>
      <c r="AJ388">
        <v>1</v>
      </c>
      <c r="AK388" s="9" t="s">
        <v>2840</v>
      </c>
      <c r="AL388">
        <f t="shared" si="140"/>
        <v>0</v>
      </c>
      <c r="AM388">
        <f>IF(AND(INDIRECT(AN388)='Sample Select backend'!$C$2,INDIRECT(AO388)=1,INDIRECT(AP388)='Sample Select backend'!$F$2,INDIRECT(AQ388)=1,INDIRECT(AR388)='Sample Select backend'!$M$2),1,0)</f>
        <v>0</v>
      </c>
      <c r="AN388" t="str">
        <f>_xlfn.CONCAT('Sample Select backend'!$C$4,ROW(AN388))</f>
        <v>AE388</v>
      </c>
      <c r="AO388" s="9" t="str">
        <f>_xlfn.CONCAT('Sample Select backend'!$J$2,ROW(AO388))</f>
        <v>AJ388</v>
      </c>
      <c r="AP388" t="str">
        <f>_xlfn.CONCAT('Sample Select backend'!$F$4,ROW(AP388))</f>
        <v>AF388</v>
      </c>
      <c r="AQ388" t="str">
        <f>_xlfn.CONCAT('Sample Select backend'!$I$10,ROW(AQ388))</f>
        <v>R388</v>
      </c>
      <c r="AR388" t="str">
        <f>_xlfn.CONCAT('Sample Select backend'!$M$4,ROW(AR388))</f>
        <v>AK388</v>
      </c>
      <c r="AS388" t="str">
        <f t="shared" si="141"/>
        <v>Bhutan</v>
      </c>
      <c r="AT388" s="9">
        <f t="shared" si="142"/>
        <v>27</v>
      </c>
      <c r="AU388">
        <f t="shared" si="143"/>
        <v>0</v>
      </c>
      <c r="AV388" s="9">
        <v>0</v>
      </c>
    </row>
    <row r="389" spans="1:48" x14ac:dyDescent="0.35">
      <c r="A389" s="24" t="s">
        <v>29</v>
      </c>
      <c r="B389" s="24">
        <v>6</v>
      </c>
      <c r="C389" s="24">
        <v>28</v>
      </c>
      <c r="D389" s="24" t="s">
        <v>3206</v>
      </c>
      <c r="E389" s="24"/>
      <c r="O389" t="s">
        <v>2802</v>
      </c>
      <c r="P389" t="s">
        <v>2809</v>
      </c>
      <c r="Q389" t="s">
        <v>2815</v>
      </c>
      <c r="R389">
        <v>0</v>
      </c>
      <c r="S389">
        <v>-0.82</v>
      </c>
      <c r="T389">
        <v>-2.7</v>
      </c>
      <c r="U389">
        <v>120.74</v>
      </c>
      <c r="V389">
        <v>-1</v>
      </c>
      <c r="W389">
        <v>-1</v>
      </c>
      <c r="X389">
        <v>-1</v>
      </c>
      <c r="Y389">
        <v>-1</v>
      </c>
      <c r="Z389">
        <v>-1</v>
      </c>
      <c r="AA389">
        <v>-1</v>
      </c>
      <c r="AB389">
        <v>-1</v>
      </c>
      <c r="AC389">
        <v>-1</v>
      </c>
      <c r="AD389">
        <v>-1</v>
      </c>
      <c r="AE389" s="4" t="s">
        <v>2828</v>
      </c>
      <c r="AF389" s="9" t="s">
        <v>2829</v>
      </c>
      <c r="AG389">
        <v>1</v>
      </c>
      <c r="AH389">
        <v>0</v>
      </c>
      <c r="AI389">
        <v>0</v>
      </c>
      <c r="AJ389">
        <v>1</v>
      </c>
      <c r="AK389" s="9" t="s">
        <v>2840</v>
      </c>
      <c r="AL389">
        <f t="shared" si="140"/>
        <v>0</v>
      </c>
      <c r="AM389">
        <f>IF(AND(INDIRECT(AN389)='Sample Select backend'!$C$2,INDIRECT(AO389)=1,INDIRECT(AP389)='Sample Select backend'!$F$2,INDIRECT(AQ389)=1,INDIRECT(AR389)='Sample Select backend'!$M$2),1,0)</f>
        <v>0</v>
      </c>
      <c r="AN389" t="str">
        <f>_xlfn.CONCAT('Sample Select backend'!$C$4,ROW(AN389))</f>
        <v>AE389</v>
      </c>
      <c r="AO389" s="9" t="str">
        <f>_xlfn.CONCAT('Sample Select backend'!$J$2,ROW(AO389))</f>
        <v>AJ389</v>
      </c>
      <c r="AP389" t="str">
        <f>_xlfn.CONCAT('Sample Select backend'!$F$4,ROW(AP389))</f>
        <v>AF389</v>
      </c>
      <c r="AQ389" t="str">
        <f>_xlfn.CONCAT('Sample Select backend'!$I$10,ROW(AQ389))</f>
        <v>R389</v>
      </c>
      <c r="AR389" t="str">
        <f>_xlfn.CONCAT('Sample Select backend'!$M$4,ROW(AR389))</f>
        <v>AK389</v>
      </c>
      <c r="AS389" t="str">
        <f t="shared" si="141"/>
        <v>Bhutan</v>
      </c>
      <c r="AT389" s="9">
        <f t="shared" si="142"/>
        <v>28</v>
      </c>
      <c r="AU389">
        <f t="shared" si="143"/>
        <v>0</v>
      </c>
      <c r="AV389" s="9">
        <v>0</v>
      </c>
    </row>
    <row r="390" spans="1:48" x14ac:dyDescent="0.35">
      <c r="A390" s="24" t="s">
        <v>29</v>
      </c>
      <c r="B390" s="24">
        <v>6</v>
      </c>
      <c r="C390" s="24">
        <v>25</v>
      </c>
      <c r="D390" s="24" t="s">
        <v>3207</v>
      </c>
      <c r="E390" s="24"/>
      <c r="O390" t="s">
        <v>2802</v>
      </c>
      <c r="P390" t="s">
        <v>2809</v>
      </c>
      <c r="Q390" t="s">
        <v>2815</v>
      </c>
      <c r="R390">
        <v>0</v>
      </c>
      <c r="S390">
        <v>-0.82</v>
      </c>
      <c r="T390">
        <v>-2.7</v>
      </c>
      <c r="U390">
        <v>120.74</v>
      </c>
      <c r="V390">
        <v>-1</v>
      </c>
      <c r="W390">
        <v>-1</v>
      </c>
      <c r="X390">
        <v>-1</v>
      </c>
      <c r="Y390">
        <v>-1</v>
      </c>
      <c r="Z390">
        <v>-1</v>
      </c>
      <c r="AA390">
        <v>-1</v>
      </c>
      <c r="AB390">
        <v>-1</v>
      </c>
      <c r="AC390">
        <v>-1</v>
      </c>
      <c r="AD390">
        <v>-1</v>
      </c>
      <c r="AE390" s="4" t="s">
        <v>2828</v>
      </c>
      <c r="AF390" s="9" t="s">
        <v>2829</v>
      </c>
      <c r="AG390">
        <v>1</v>
      </c>
      <c r="AH390">
        <v>0</v>
      </c>
      <c r="AI390">
        <v>0</v>
      </c>
      <c r="AJ390">
        <v>1</v>
      </c>
      <c r="AK390" s="9" t="s">
        <v>2840</v>
      </c>
      <c r="AL390">
        <f t="shared" si="140"/>
        <v>0</v>
      </c>
      <c r="AM390">
        <f>IF(AND(INDIRECT(AN390)='Sample Select backend'!$C$2,INDIRECT(AO390)=1,INDIRECT(AP390)='Sample Select backend'!$F$2,INDIRECT(AQ390)=1,INDIRECT(AR390)='Sample Select backend'!$M$2),1,0)</f>
        <v>0</v>
      </c>
      <c r="AN390" t="str">
        <f>_xlfn.CONCAT('Sample Select backend'!$C$4,ROW(AN390))</f>
        <v>AE390</v>
      </c>
      <c r="AO390" s="9" t="str">
        <f>_xlfn.CONCAT('Sample Select backend'!$J$2,ROW(AO390))</f>
        <v>AJ390</v>
      </c>
      <c r="AP390" t="str">
        <f>_xlfn.CONCAT('Sample Select backend'!$F$4,ROW(AP390))</f>
        <v>AF390</v>
      </c>
      <c r="AQ390" t="str">
        <f>_xlfn.CONCAT('Sample Select backend'!$I$10,ROW(AQ390))</f>
        <v>R390</v>
      </c>
      <c r="AR390" t="str">
        <f>_xlfn.CONCAT('Sample Select backend'!$M$4,ROW(AR390))</f>
        <v>AK390</v>
      </c>
      <c r="AS390" t="str">
        <f t="shared" si="141"/>
        <v>Bhutan</v>
      </c>
      <c r="AT390" s="9">
        <f t="shared" si="142"/>
        <v>25</v>
      </c>
      <c r="AU390">
        <f t="shared" si="143"/>
        <v>0</v>
      </c>
      <c r="AV390" s="9">
        <v>0</v>
      </c>
    </row>
    <row r="391" spans="1:48" x14ac:dyDescent="0.35">
      <c r="A391" s="24" t="s">
        <v>29</v>
      </c>
      <c r="B391" s="24">
        <v>7</v>
      </c>
      <c r="C391" s="24">
        <v>30</v>
      </c>
      <c r="D391" s="24" t="s">
        <v>3208</v>
      </c>
      <c r="E391" s="24"/>
      <c r="O391" t="s">
        <v>2802</v>
      </c>
      <c r="P391" t="s">
        <v>2809</v>
      </c>
      <c r="Q391" t="s">
        <v>2815</v>
      </c>
      <c r="R391">
        <v>0</v>
      </c>
      <c r="S391">
        <v>-0.82</v>
      </c>
      <c r="T391">
        <v>-2.7</v>
      </c>
      <c r="U391">
        <v>120.74</v>
      </c>
      <c r="V391">
        <v>-1</v>
      </c>
      <c r="W391">
        <v>-1</v>
      </c>
      <c r="X391">
        <v>-1</v>
      </c>
      <c r="Y391">
        <v>-1</v>
      </c>
      <c r="Z391">
        <v>-1</v>
      </c>
      <c r="AA391">
        <v>-1</v>
      </c>
      <c r="AB391">
        <v>-1</v>
      </c>
      <c r="AC391">
        <v>-1</v>
      </c>
      <c r="AD391">
        <v>-1</v>
      </c>
      <c r="AE391" s="4" t="s">
        <v>2828</v>
      </c>
      <c r="AF391" s="9" t="s">
        <v>2829</v>
      </c>
      <c r="AG391">
        <v>1</v>
      </c>
      <c r="AH391">
        <v>0</v>
      </c>
      <c r="AI391">
        <v>0</v>
      </c>
      <c r="AJ391">
        <v>1</v>
      </c>
      <c r="AK391" s="9" t="s">
        <v>2840</v>
      </c>
      <c r="AL391">
        <f t="shared" si="140"/>
        <v>0</v>
      </c>
      <c r="AM391">
        <f>IF(AND(INDIRECT(AN391)='Sample Select backend'!$C$2,INDIRECT(AO391)=1,INDIRECT(AP391)='Sample Select backend'!$F$2,INDIRECT(AQ391)=1,INDIRECT(AR391)='Sample Select backend'!$M$2),1,0)</f>
        <v>0</v>
      </c>
      <c r="AN391" t="str">
        <f>_xlfn.CONCAT('Sample Select backend'!$C$4,ROW(AN391))</f>
        <v>AE391</v>
      </c>
      <c r="AO391" s="9" t="str">
        <f>_xlfn.CONCAT('Sample Select backend'!$J$2,ROW(AO391))</f>
        <v>AJ391</v>
      </c>
      <c r="AP391" t="str">
        <f>_xlfn.CONCAT('Sample Select backend'!$F$4,ROW(AP391))</f>
        <v>AF391</v>
      </c>
      <c r="AQ391" t="str">
        <f>_xlfn.CONCAT('Sample Select backend'!$I$10,ROW(AQ391))</f>
        <v>R391</v>
      </c>
      <c r="AR391" t="str">
        <f>_xlfn.CONCAT('Sample Select backend'!$M$4,ROW(AR391))</f>
        <v>AK391</v>
      </c>
      <c r="AS391" t="str">
        <f t="shared" si="141"/>
        <v>Bhutan</v>
      </c>
      <c r="AT391" s="9">
        <f t="shared" si="142"/>
        <v>30</v>
      </c>
      <c r="AU391">
        <f t="shared" si="143"/>
        <v>0</v>
      </c>
      <c r="AV391" s="9">
        <v>0</v>
      </c>
    </row>
    <row r="392" spans="1:48" x14ac:dyDescent="0.35">
      <c r="A392" t="s">
        <v>25</v>
      </c>
      <c r="B392">
        <v>6</v>
      </c>
      <c r="C392">
        <v>28</v>
      </c>
      <c r="D392" t="s">
        <v>464</v>
      </c>
      <c r="F392">
        <v>1</v>
      </c>
      <c r="G392">
        <v>-2</v>
      </c>
      <c r="H392">
        <v>-1</v>
      </c>
      <c r="I392">
        <v>-1</v>
      </c>
      <c r="J392">
        <v>1</v>
      </c>
      <c r="K392">
        <v>1</v>
      </c>
      <c r="L392">
        <v>2</v>
      </c>
      <c r="M392">
        <v>1</v>
      </c>
      <c r="N392" t="s">
        <v>2624</v>
      </c>
      <c r="O392" t="s">
        <v>2801</v>
      </c>
      <c r="P392" t="s">
        <v>2810</v>
      </c>
      <c r="Q392" t="s">
        <v>2815</v>
      </c>
      <c r="R392">
        <v>0</v>
      </c>
      <c r="S392">
        <v>-7.82</v>
      </c>
      <c r="T392">
        <v>-10.33</v>
      </c>
      <c r="U392">
        <v>77.180000000000007</v>
      </c>
      <c r="V392">
        <f t="shared" ref="V392:V405" si="144">IF(E392&gt;0,1,IF(E392&lt;0,0,-1))</f>
        <v>-1</v>
      </c>
      <c r="W392">
        <f t="shared" ref="W392:W405" si="145">IF(F392&gt;0,1,IF(F392&lt;0,0,-1))</f>
        <v>1</v>
      </c>
      <c r="X392">
        <f t="shared" ref="X392:X405" si="146">IF(G392&gt;0,1,IF(G392&lt;0,0,-1))</f>
        <v>0</v>
      </c>
      <c r="Y392">
        <f t="shared" ref="Y392:Y405" si="147">IF(H392&gt;0,1,IF(H392&lt;0,0,-1))</f>
        <v>0</v>
      </c>
      <c r="Z392">
        <f t="shared" ref="Z392:Z405" si="148">IF(I392&gt;0,1,IF(I392&lt;0,0,-1))</f>
        <v>0</v>
      </c>
      <c r="AA392">
        <f t="shared" ref="AA392:AA405" si="149">IF(J392&gt;0,1,IF(J392&lt;0,0,-1))</f>
        <v>1</v>
      </c>
      <c r="AB392">
        <f t="shared" ref="AB392:AB405" si="150">IF(K392&gt;0,1,IF(K392&lt;0,0,-1))</f>
        <v>1</v>
      </c>
      <c r="AC392">
        <f t="shared" ref="AC392:AC405" si="151">IF(L392&gt;0,1,IF(L392&lt;0,0,-1))</f>
        <v>1</v>
      </c>
      <c r="AD392">
        <f t="shared" ref="AD392:AD405" si="152">IF(M392&gt;0,1,IF(M392&lt;0,0,-1))</f>
        <v>1</v>
      </c>
      <c r="AE392" s="4" t="s">
        <v>2828</v>
      </c>
      <c r="AF392" s="9" t="s">
        <v>2829</v>
      </c>
      <c r="AG392">
        <v>0</v>
      </c>
      <c r="AH392">
        <v>1</v>
      </c>
      <c r="AI392">
        <v>0</v>
      </c>
      <c r="AJ392">
        <v>1</v>
      </c>
      <c r="AK392" s="9" t="s">
        <v>2840</v>
      </c>
      <c r="AL392">
        <f t="shared" si="140"/>
        <v>0</v>
      </c>
      <c r="AM392">
        <f>IF(AND(INDIRECT(AN392)='Sample Select backend'!$C$2,INDIRECT(AO392)=1,INDIRECT(AP392)='Sample Select backend'!$F$2,INDIRECT(AQ392)=1,INDIRECT(AR392)='Sample Select backend'!$M$2),1,0)</f>
        <v>0</v>
      </c>
      <c r="AN392" t="str">
        <f>_xlfn.CONCAT('Sample Select backend'!$C$4,ROW(AN392))</f>
        <v>AE392</v>
      </c>
      <c r="AO392" s="9" t="str">
        <f>_xlfn.CONCAT('Sample Select backend'!$J$2,ROW(AO392))</f>
        <v>AJ392</v>
      </c>
      <c r="AP392" t="str">
        <f>_xlfn.CONCAT('Sample Select backend'!$F$4,ROW(AP392))</f>
        <v>AF392</v>
      </c>
      <c r="AQ392" t="str">
        <f>_xlfn.CONCAT('Sample Select backend'!$I$10,ROW(AQ392))</f>
        <v>R392</v>
      </c>
      <c r="AR392" t="str">
        <f>_xlfn.CONCAT('Sample Select backend'!$M$4,ROW(AR392))</f>
        <v>AK392</v>
      </c>
      <c r="AS392" t="str">
        <f t="shared" si="141"/>
        <v>Bolivia</v>
      </c>
      <c r="AT392" s="9">
        <f t="shared" si="142"/>
        <v>28</v>
      </c>
      <c r="AU392">
        <f t="shared" si="143"/>
        <v>1</v>
      </c>
      <c r="AV392" s="9">
        <v>1</v>
      </c>
    </row>
    <row r="393" spans="1:48" x14ac:dyDescent="0.35">
      <c r="A393" t="s">
        <v>25</v>
      </c>
      <c r="B393">
        <v>6</v>
      </c>
      <c r="C393">
        <v>28</v>
      </c>
      <c r="D393" t="s">
        <v>469</v>
      </c>
      <c r="E393">
        <v>2</v>
      </c>
      <c r="F393">
        <v>1</v>
      </c>
      <c r="G393">
        <v>1</v>
      </c>
      <c r="H393">
        <v>-1</v>
      </c>
      <c r="I393">
        <v>1</v>
      </c>
      <c r="J393">
        <v>1</v>
      </c>
      <c r="K393">
        <v>1</v>
      </c>
      <c r="L393">
        <v>1</v>
      </c>
      <c r="M393">
        <v>-2</v>
      </c>
      <c r="N393" t="s">
        <v>2624</v>
      </c>
      <c r="O393" t="s">
        <v>2801</v>
      </c>
      <c r="P393" t="s">
        <v>2810</v>
      </c>
      <c r="Q393" t="s">
        <v>2815</v>
      </c>
      <c r="R393">
        <v>0</v>
      </c>
      <c r="S393">
        <v>-7.82</v>
      </c>
      <c r="T393">
        <v>-10.33</v>
      </c>
      <c r="U393">
        <v>77.180000000000007</v>
      </c>
      <c r="V393">
        <f t="shared" si="144"/>
        <v>1</v>
      </c>
      <c r="W393">
        <f t="shared" si="145"/>
        <v>1</v>
      </c>
      <c r="X393">
        <f t="shared" si="146"/>
        <v>1</v>
      </c>
      <c r="Y393">
        <f t="shared" si="147"/>
        <v>0</v>
      </c>
      <c r="Z393">
        <f t="shared" si="148"/>
        <v>1</v>
      </c>
      <c r="AA393">
        <f t="shared" si="149"/>
        <v>1</v>
      </c>
      <c r="AB393">
        <f t="shared" si="150"/>
        <v>1</v>
      </c>
      <c r="AC393">
        <f t="shared" si="151"/>
        <v>1</v>
      </c>
      <c r="AD393">
        <f t="shared" si="152"/>
        <v>0</v>
      </c>
      <c r="AE393" s="4" t="s">
        <v>2828</v>
      </c>
      <c r="AF393" s="9" t="s">
        <v>2829</v>
      </c>
      <c r="AG393">
        <v>0</v>
      </c>
      <c r="AH393">
        <v>1</v>
      </c>
      <c r="AI393">
        <v>0</v>
      </c>
      <c r="AJ393">
        <v>1</v>
      </c>
      <c r="AK393" s="9" t="s">
        <v>2840</v>
      </c>
      <c r="AL393">
        <f t="shared" si="140"/>
        <v>0</v>
      </c>
      <c r="AM393">
        <f>IF(AND(INDIRECT(AN393)='Sample Select backend'!$C$2,INDIRECT(AO393)=1,INDIRECT(AP393)='Sample Select backend'!$F$2,INDIRECT(AQ393)=1,INDIRECT(AR393)='Sample Select backend'!$M$2),1,0)</f>
        <v>0</v>
      </c>
      <c r="AN393" t="str">
        <f>_xlfn.CONCAT('Sample Select backend'!$C$4,ROW(AN393))</f>
        <v>AE393</v>
      </c>
      <c r="AO393" s="9" t="str">
        <f>_xlfn.CONCAT('Sample Select backend'!$J$2,ROW(AO393))</f>
        <v>AJ393</v>
      </c>
      <c r="AP393" t="str">
        <f>_xlfn.CONCAT('Sample Select backend'!$F$4,ROW(AP393))</f>
        <v>AF393</v>
      </c>
      <c r="AQ393" t="str">
        <f>_xlfn.CONCAT('Sample Select backend'!$I$10,ROW(AQ393))</f>
        <v>R393</v>
      </c>
      <c r="AR393" t="str">
        <f>_xlfn.CONCAT('Sample Select backend'!$M$4,ROW(AR393))</f>
        <v>AK393</v>
      </c>
      <c r="AS393" t="str">
        <f t="shared" si="141"/>
        <v>Bolivia</v>
      </c>
      <c r="AT393" s="9">
        <f t="shared" si="142"/>
        <v>28</v>
      </c>
      <c r="AU393">
        <f t="shared" si="143"/>
        <v>0</v>
      </c>
      <c r="AV393" s="9">
        <v>1</v>
      </c>
    </row>
    <row r="394" spans="1:48" x14ac:dyDescent="0.35">
      <c r="A394" t="s">
        <v>25</v>
      </c>
      <c r="B394">
        <v>5</v>
      </c>
      <c r="C394">
        <v>22</v>
      </c>
      <c r="D394" t="s">
        <v>465</v>
      </c>
      <c r="E394">
        <v>1</v>
      </c>
      <c r="F394">
        <v>-2</v>
      </c>
      <c r="G394">
        <v>-2</v>
      </c>
      <c r="H394">
        <v>-1</v>
      </c>
      <c r="I394">
        <v>-2</v>
      </c>
      <c r="J394">
        <v>1</v>
      </c>
      <c r="K394">
        <v>1</v>
      </c>
      <c r="L394">
        <v>2</v>
      </c>
      <c r="M394">
        <v>1</v>
      </c>
      <c r="N394" t="s">
        <v>2624</v>
      </c>
      <c r="O394" t="s">
        <v>2801</v>
      </c>
      <c r="P394" t="s">
        <v>2810</v>
      </c>
      <c r="Q394" t="s">
        <v>2815</v>
      </c>
      <c r="R394">
        <v>0</v>
      </c>
      <c r="S394">
        <v>-7.82</v>
      </c>
      <c r="T394">
        <v>-10.33</v>
      </c>
      <c r="U394">
        <v>77.180000000000007</v>
      </c>
      <c r="V394">
        <f t="shared" si="144"/>
        <v>1</v>
      </c>
      <c r="W394">
        <f t="shared" si="145"/>
        <v>0</v>
      </c>
      <c r="X394">
        <f t="shared" si="146"/>
        <v>0</v>
      </c>
      <c r="Y394">
        <f t="shared" si="147"/>
        <v>0</v>
      </c>
      <c r="Z394">
        <f t="shared" si="148"/>
        <v>0</v>
      </c>
      <c r="AA394">
        <f t="shared" si="149"/>
        <v>1</v>
      </c>
      <c r="AB394">
        <f t="shared" si="150"/>
        <v>1</v>
      </c>
      <c r="AC394">
        <f t="shared" si="151"/>
        <v>1</v>
      </c>
      <c r="AD394">
        <f t="shared" si="152"/>
        <v>1</v>
      </c>
      <c r="AE394" s="4" t="s">
        <v>2828</v>
      </c>
      <c r="AF394" s="9" t="s">
        <v>2829</v>
      </c>
      <c r="AG394">
        <v>0</v>
      </c>
      <c r="AH394">
        <v>1</v>
      </c>
      <c r="AI394">
        <v>0</v>
      </c>
      <c r="AJ394">
        <v>1</v>
      </c>
      <c r="AK394" s="9" t="s">
        <v>2840</v>
      </c>
      <c r="AL394">
        <f t="shared" si="140"/>
        <v>0</v>
      </c>
      <c r="AM394">
        <f>IF(AND(INDIRECT(AN394)='Sample Select backend'!$C$2,INDIRECT(AO394)=1,INDIRECT(AP394)='Sample Select backend'!$F$2,INDIRECT(AQ394)=1,INDIRECT(AR394)='Sample Select backend'!$M$2),1,0)</f>
        <v>0</v>
      </c>
      <c r="AN394" t="str">
        <f>_xlfn.CONCAT('Sample Select backend'!$C$4,ROW(AN394))</f>
        <v>AE394</v>
      </c>
      <c r="AO394" s="9" t="str">
        <f>_xlfn.CONCAT('Sample Select backend'!$J$2,ROW(AO394))</f>
        <v>AJ394</v>
      </c>
      <c r="AP394" t="str">
        <f>_xlfn.CONCAT('Sample Select backend'!$F$4,ROW(AP394))</f>
        <v>AF394</v>
      </c>
      <c r="AQ394" t="str">
        <f>_xlfn.CONCAT('Sample Select backend'!$I$10,ROW(AQ394))</f>
        <v>R394</v>
      </c>
      <c r="AR394" t="str">
        <f>_xlfn.CONCAT('Sample Select backend'!$M$4,ROW(AR394))</f>
        <v>AK394</v>
      </c>
      <c r="AS394" t="str">
        <f t="shared" si="141"/>
        <v>Bolivia</v>
      </c>
      <c r="AT394" s="9">
        <f t="shared" si="142"/>
        <v>22</v>
      </c>
      <c r="AU394">
        <f t="shared" si="143"/>
        <v>0</v>
      </c>
      <c r="AV394" s="9">
        <v>1</v>
      </c>
    </row>
    <row r="395" spans="1:48" x14ac:dyDescent="0.35">
      <c r="A395" t="s">
        <v>25</v>
      </c>
      <c r="B395">
        <v>7</v>
      </c>
      <c r="C395">
        <v>30</v>
      </c>
      <c r="D395" t="s">
        <v>473</v>
      </c>
      <c r="E395">
        <v>2</v>
      </c>
      <c r="F395">
        <v>1</v>
      </c>
      <c r="G395">
        <v>2</v>
      </c>
      <c r="H395">
        <v>1</v>
      </c>
      <c r="I395">
        <v>2</v>
      </c>
      <c r="J395">
        <v>2</v>
      </c>
      <c r="K395">
        <v>1</v>
      </c>
      <c r="L395">
        <v>-2</v>
      </c>
      <c r="M395">
        <v>1</v>
      </c>
      <c r="N395" t="s">
        <v>2624</v>
      </c>
      <c r="O395" t="s">
        <v>2801</v>
      </c>
      <c r="P395" t="s">
        <v>2810</v>
      </c>
      <c r="Q395" t="s">
        <v>2815</v>
      </c>
      <c r="R395">
        <v>0</v>
      </c>
      <c r="S395">
        <v>-7.82</v>
      </c>
      <c r="T395">
        <v>-10.33</v>
      </c>
      <c r="U395">
        <v>77.180000000000007</v>
      </c>
      <c r="V395">
        <f t="shared" si="144"/>
        <v>1</v>
      </c>
      <c r="W395">
        <f t="shared" si="145"/>
        <v>1</v>
      </c>
      <c r="X395">
        <f t="shared" si="146"/>
        <v>1</v>
      </c>
      <c r="Y395">
        <f t="shared" si="147"/>
        <v>1</v>
      </c>
      <c r="Z395">
        <f t="shared" si="148"/>
        <v>1</v>
      </c>
      <c r="AA395">
        <f t="shared" si="149"/>
        <v>1</v>
      </c>
      <c r="AB395">
        <f t="shared" si="150"/>
        <v>1</v>
      </c>
      <c r="AC395">
        <f t="shared" si="151"/>
        <v>0</v>
      </c>
      <c r="AD395">
        <f t="shared" si="152"/>
        <v>1</v>
      </c>
      <c r="AE395" s="4" t="s">
        <v>2828</v>
      </c>
      <c r="AF395" s="9" t="s">
        <v>2829</v>
      </c>
      <c r="AG395">
        <v>0</v>
      </c>
      <c r="AH395">
        <v>1</v>
      </c>
      <c r="AI395">
        <v>0</v>
      </c>
      <c r="AJ395">
        <v>1</v>
      </c>
      <c r="AK395" s="9" t="s">
        <v>2840</v>
      </c>
      <c r="AL395">
        <f t="shared" si="140"/>
        <v>0</v>
      </c>
      <c r="AM395">
        <f>IF(AND(INDIRECT(AN395)='Sample Select backend'!$C$2,INDIRECT(AO395)=1,INDIRECT(AP395)='Sample Select backend'!$F$2,INDIRECT(AQ395)=1,INDIRECT(AR395)='Sample Select backend'!$M$2),1,0)</f>
        <v>0</v>
      </c>
      <c r="AN395" t="str">
        <f>_xlfn.CONCAT('Sample Select backend'!$C$4,ROW(AN395))</f>
        <v>AE395</v>
      </c>
      <c r="AO395" s="9" t="str">
        <f>_xlfn.CONCAT('Sample Select backend'!$J$2,ROW(AO395))</f>
        <v>AJ395</v>
      </c>
      <c r="AP395" t="str">
        <f>_xlfn.CONCAT('Sample Select backend'!$F$4,ROW(AP395))</f>
        <v>AF395</v>
      </c>
      <c r="AQ395" t="str">
        <f>_xlfn.CONCAT('Sample Select backend'!$I$10,ROW(AQ395))</f>
        <v>R395</v>
      </c>
      <c r="AR395" t="str">
        <f>_xlfn.CONCAT('Sample Select backend'!$M$4,ROW(AR395))</f>
        <v>AK395</v>
      </c>
      <c r="AS395" t="str">
        <f t="shared" si="141"/>
        <v>Bolivia</v>
      </c>
      <c r="AT395" s="9">
        <f t="shared" si="142"/>
        <v>30</v>
      </c>
      <c r="AU395">
        <f t="shared" si="143"/>
        <v>0</v>
      </c>
      <c r="AV395" s="9">
        <v>1</v>
      </c>
    </row>
    <row r="396" spans="1:48" x14ac:dyDescent="0.35">
      <c r="A396" t="s">
        <v>25</v>
      </c>
      <c r="B396">
        <v>9</v>
      </c>
      <c r="C396">
        <v>34</v>
      </c>
      <c r="D396" t="s">
        <v>474</v>
      </c>
      <c r="E396">
        <v>2</v>
      </c>
      <c r="F396">
        <v>1</v>
      </c>
      <c r="G396">
        <v>1</v>
      </c>
      <c r="I396">
        <v>1</v>
      </c>
      <c r="J396">
        <v>1</v>
      </c>
      <c r="K396">
        <v>1</v>
      </c>
      <c r="L396">
        <v>-2</v>
      </c>
      <c r="M396">
        <v>1</v>
      </c>
      <c r="N396" t="s">
        <v>2624</v>
      </c>
      <c r="O396" t="s">
        <v>2801</v>
      </c>
      <c r="P396" t="s">
        <v>2810</v>
      </c>
      <c r="Q396" t="s">
        <v>2815</v>
      </c>
      <c r="R396">
        <v>0</v>
      </c>
      <c r="S396">
        <v>-7.82</v>
      </c>
      <c r="T396">
        <v>-10.33</v>
      </c>
      <c r="U396">
        <v>77.180000000000007</v>
      </c>
      <c r="V396">
        <f t="shared" si="144"/>
        <v>1</v>
      </c>
      <c r="W396">
        <f t="shared" si="145"/>
        <v>1</v>
      </c>
      <c r="X396">
        <f t="shared" si="146"/>
        <v>1</v>
      </c>
      <c r="Y396">
        <f t="shared" si="147"/>
        <v>-1</v>
      </c>
      <c r="Z396">
        <f t="shared" si="148"/>
        <v>1</v>
      </c>
      <c r="AA396">
        <f t="shared" si="149"/>
        <v>1</v>
      </c>
      <c r="AB396">
        <f t="shared" si="150"/>
        <v>1</v>
      </c>
      <c r="AC396">
        <f t="shared" si="151"/>
        <v>0</v>
      </c>
      <c r="AD396">
        <f t="shared" si="152"/>
        <v>1</v>
      </c>
      <c r="AE396" s="4" t="s">
        <v>2828</v>
      </c>
      <c r="AF396" s="9" t="s">
        <v>2829</v>
      </c>
      <c r="AG396">
        <v>0</v>
      </c>
      <c r="AH396">
        <v>1</v>
      </c>
      <c r="AI396">
        <v>0</v>
      </c>
      <c r="AJ396">
        <v>1</v>
      </c>
      <c r="AK396" s="9" t="s">
        <v>2840</v>
      </c>
      <c r="AL396">
        <f t="shared" si="140"/>
        <v>0</v>
      </c>
      <c r="AM396">
        <f>IF(AND(INDIRECT(AN396)='Sample Select backend'!$C$2,INDIRECT(AO396)=1,INDIRECT(AP396)='Sample Select backend'!$F$2,INDIRECT(AQ396)=1,INDIRECT(AR396)='Sample Select backend'!$M$2),1,0)</f>
        <v>0</v>
      </c>
      <c r="AN396" t="str">
        <f>_xlfn.CONCAT('Sample Select backend'!$C$4,ROW(AN396))</f>
        <v>AE396</v>
      </c>
      <c r="AO396" s="9" t="str">
        <f>_xlfn.CONCAT('Sample Select backend'!$J$2,ROW(AO396))</f>
        <v>AJ396</v>
      </c>
      <c r="AP396" t="str">
        <f>_xlfn.CONCAT('Sample Select backend'!$F$4,ROW(AP396))</f>
        <v>AF396</v>
      </c>
      <c r="AQ396" t="str">
        <f>_xlfn.CONCAT('Sample Select backend'!$I$10,ROW(AQ396))</f>
        <v>R396</v>
      </c>
      <c r="AR396" t="str">
        <f>_xlfn.CONCAT('Sample Select backend'!$M$4,ROW(AR396))</f>
        <v>AK396</v>
      </c>
      <c r="AS396" t="str">
        <f t="shared" si="141"/>
        <v>Bolivia</v>
      </c>
      <c r="AT396" s="9">
        <f t="shared" si="142"/>
        <v>34</v>
      </c>
      <c r="AU396">
        <f t="shared" si="143"/>
        <v>0</v>
      </c>
      <c r="AV396" s="9">
        <v>1</v>
      </c>
    </row>
    <row r="397" spans="1:48" x14ac:dyDescent="0.35">
      <c r="A397" t="s">
        <v>25</v>
      </c>
      <c r="B397">
        <v>1</v>
      </c>
      <c r="C397">
        <v>6</v>
      </c>
      <c r="D397" t="s">
        <v>477</v>
      </c>
      <c r="E397">
        <v>-2</v>
      </c>
      <c r="F397">
        <v>2</v>
      </c>
      <c r="G397">
        <v>2</v>
      </c>
      <c r="H397">
        <v>2</v>
      </c>
      <c r="I397">
        <v>2</v>
      </c>
      <c r="J397">
        <v>2</v>
      </c>
      <c r="K397">
        <v>1</v>
      </c>
      <c r="L397">
        <v>2</v>
      </c>
      <c r="M397">
        <v>1</v>
      </c>
      <c r="N397" t="s">
        <v>2624</v>
      </c>
      <c r="O397" t="s">
        <v>2801</v>
      </c>
      <c r="P397" t="s">
        <v>2810</v>
      </c>
      <c r="Q397" t="s">
        <v>2815</v>
      </c>
      <c r="R397">
        <v>0</v>
      </c>
      <c r="S397">
        <v>-7.82</v>
      </c>
      <c r="T397">
        <v>-10.33</v>
      </c>
      <c r="U397">
        <v>77.180000000000007</v>
      </c>
      <c r="V397">
        <f t="shared" si="144"/>
        <v>0</v>
      </c>
      <c r="W397">
        <f t="shared" si="145"/>
        <v>1</v>
      </c>
      <c r="X397">
        <f t="shared" si="146"/>
        <v>1</v>
      </c>
      <c r="Y397">
        <f t="shared" si="147"/>
        <v>1</v>
      </c>
      <c r="Z397">
        <f t="shared" si="148"/>
        <v>1</v>
      </c>
      <c r="AA397">
        <f t="shared" si="149"/>
        <v>1</v>
      </c>
      <c r="AB397">
        <f t="shared" si="150"/>
        <v>1</v>
      </c>
      <c r="AC397">
        <f t="shared" si="151"/>
        <v>1</v>
      </c>
      <c r="AD397">
        <f t="shared" si="152"/>
        <v>1</v>
      </c>
      <c r="AE397" s="4" t="s">
        <v>2828</v>
      </c>
      <c r="AF397" s="9" t="s">
        <v>2829</v>
      </c>
      <c r="AG397">
        <v>0</v>
      </c>
      <c r="AH397">
        <v>1</v>
      </c>
      <c r="AI397">
        <v>0</v>
      </c>
      <c r="AJ397">
        <v>1</v>
      </c>
      <c r="AK397" s="9" t="s">
        <v>2840</v>
      </c>
      <c r="AL397">
        <f t="shared" si="140"/>
        <v>0</v>
      </c>
      <c r="AM397">
        <f>IF(AND(INDIRECT(AN397)='Sample Select backend'!$C$2,INDIRECT(AO397)=1,INDIRECT(AP397)='Sample Select backend'!$F$2,INDIRECT(AQ397)=1,INDIRECT(AR397)='Sample Select backend'!$M$2),1,0)</f>
        <v>0</v>
      </c>
      <c r="AN397" t="str">
        <f>_xlfn.CONCAT('Sample Select backend'!$C$4,ROW(AN397))</f>
        <v>AE397</v>
      </c>
      <c r="AO397" s="9" t="str">
        <f>_xlfn.CONCAT('Sample Select backend'!$J$2,ROW(AO397))</f>
        <v>AJ397</v>
      </c>
      <c r="AP397" t="str">
        <f>_xlfn.CONCAT('Sample Select backend'!$F$4,ROW(AP397))</f>
        <v>AF397</v>
      </c>
      <c r="AQ397" t="str">
        <f>_xlfn.CONCAT('Sample Select backend'!$I$10,ROW(AQ397))</f>
        <v>R397</v>
      </c>
      <c r="AR397" t="str">
        <f>_xlfn.CONCAT('Sample Select backend'!$M$4,ROW(AR397))</f>
        <v>AK397</v>
      </c>
      <c r="AS397" t="str">
        <f t="shared" si="141"/>
        <v>Bolivia</v>
      </c>
      <c r="AT397" s="9">
        <f t="shared" si="142"/>
        <v>6</v>
      </c>
      <c r="AU397">
        <f t="shared" si="143"/>
        <v>0</v>
      </c>
      <c r="AV397" s="9">
        <v>1</v>
      </c>
    </row>
    <row r="398" spans="1:48" x14ac:dyDescent="0.35">
      <c r="A398" t="s">
        <v>25</v>
      </c>
      <c r="B398">
        <v>6</v>
      </c>
      <c r="C398">
        <v>28</v>
      </c>
      <c r="D398" t="s">
        <v>471</v>
      </c>
      <c r="E398">
        <v>1</v>
      </c>
      <c r="F398">
        <v>1</v>
      </c>
      <c r="G398">
        <v>1</v>
      </c>
      <c r="H398">
        <v>-1</v>
      </c>
      <c r="I398">
        <v>2</v>
      </c>
      <c r="J398">
        <v>-2</v>
      </c>
      <c r="K398">
        <v>1</v>
      </c>
      <c r="L398">
        <v>1</v>
      </c>
      <c r="M398">
        <v>1</v>
      </c>
      <c r="N398" t="s">
        <v>2624</v>
      </c>
      <c r="O398" t="s">
        <v>2801</v>
      </c>
      <c r="P398" t="s">
        <v>2810</v>
      </c>
      <c r="Q398" t="s">
        <v>2815</v>
      </c>
      <c r="R398">
        <v>0</v>
      </c>
      <c r="S398">
        <v>-7.82</v>
      </c>
      <c r="T398">
        <v>-10.33</v>
      </c>
      <c r="U398">
        <v>77.180000000000007</v>
      </c>
      <c r="V398">
        <f t="shared" si="144"/>
        <v>1</v>
      </c>
      <c r="W398">
        <f t="shared" si="145"/>
        <v>1</v>
      </c>
      <c r="X398">
        <f t="shared" si="146"/>
        <v>1</v>
      </c>
      <c r="Y398">
        <f t="shared" si="147"/>
        <v>0</v>
      </c>
      <c r="Z398">
        <f t="shared" si="148"/>
        <v>1</v>
      </c>
      <c r="AA398">
        <f t="shared" si="149"/>
        <v>0</v>
      </c>
      <c r="AB398">
        <f t="shared" si="150"/>
        <v>1</v>
      </c>
      <c r="AC398">
        <f t="shared" si="151"/>
        <v>1</v>
      </c>
      <c r="AD398">
        <f t="shared" si="152"/>
        <v>1</v>
      </c>
      <c r="AE398" s="4" t="s">
        <v>2828</v>
      </c>
      <c r="AF398" s="9" t="s">
        <v>2829</v>
      </c>
      <c r="AG398">
        <v>0</v>
      </c>
      <c r="AH398">
        <v>1</v>
      </c>
      <c r="AI398">
        <v>0</v>
      </c>
      <c r="AJ398">
        <v>1</v>
      </c>
      <c r="AK398" s="9" t="s">
        <v>2840</v>
      </c>
      <c r="AL398">
        <f t="shared" si="140"/>
        <v>0</v>
      </c>
      <c r="AM398">
        <f>IF(AND(INDIRECT(AN398)='Sample Select backend'!$C$2,INDIRECT(AO398)=1,INDIRECT(AP398)='Sample Select backend'!$F$2,INDIRECT(AQ398)=1,INDIRECT(AR398)='Sample Select backend'!$M$2),1,0)</f>
        <v>0</v>
      </c>
      <c r="AN398" t="str">
        <f>_xlfn.CONCAT('Sample Select backend'!$C$4,ROW(AN398))</f>
        <v>AE398</v>
      </c>
      <c r="AO398" s="9" t="str">
        <f>_xlfn.CONCAT('Sample Select backend'!$J$2,ROW(AO398))</f>
        <v>AJ398</v>
      </c>
      <c r="AP398" t="str">
        <f>_xlfn.CONCAT('Sample Select backend'!$F$4,ROW(AP398))</f>
        <v>AF398</v>
      </c>
      <c r="AQ398" t="str">
        <f>_xlfn.CONCAT('Sample Select backend'!$I$10,ROW(AQ398))</f>
        <v>R398</v>
      </c>
      <c r="AR398" t="str">
        <f>_xlfn.CONCAT('Sample Select backend'!$M$4,ROW(AR398))</f>
        <v>AK398</v>
      </c>
      <c r="AS398" t="str">
        <f t="shared" si="141"/>
        <v>Bolivia</v>
      </c>
      <c r="AT398" s="9">
        <f t="shared" si="142"/>
        <v>28</v>
      </c>
      <c r="AU398">
        <f t="shared" si="143"/>
        <v>0</v>
      </c>
      <c r="AV398" s="9">
        <v>1</v>
      </c>
    </row>
    <row r="399" spans="1:48" x14ac:dyDescent="0.35">
      <c r="A399" t="s">
        <v>25</v>
      </c>
      <c r="B399">
        <v>1</v>
      </c>
      <c r="C399" t="s">
        <v>206</v>
      </c>
      <c r="D399" t="s">
        <v>470</v>
      </c>
      <c r="F399">
        <v>2</v>
      </c>
      <c r="G399">
        <v>-2</v>
      </c>
      <c r="H399">
        <v>-1</v>
      </c>
      <c r="I399">
        <v>-2</v>
      </c>
      <c r="J399">
        <v>2</v>
      </c>
      <c r="K399">
        <v>1</v>
      </c>
      <c r="L399">
        <v>-2</v>
      </c>
      <c r="M399">
        <v>1</v>
      </c>
      <c r="N399" t="s">
        <v>2624</v>
      </c>
      <c r="O399" t="s">
        <v>2801</v>
      </c>
      <c r="P399" t="s">
        <v>2810</v>
      </c>
      <c r="Q399" t="s">
        <v>2815</v>
      </c>
      <c r="R399">
        <v>0</v>
      </c>
      <c r="S399">
        <v>-7.82</v>
      </c>
      <c r="T399">
        <v>-10.33</v>
      </c>
      <c r="U399">
        <v>77.180000000000007</v>
      </c>
      <c r="V399">
        <f t="shared" si="144"/>
        <v>-1</v>
      </c>
      <c r="W399">
        <f t="shared" si="145"/>
        <v>1</v>
      </c>
      <c r="X399">
        <f t="shared" si="146"/>
        <v>0</v>
      </c>
      <c r="Y399">
        <f t="shared" si="147"/>
        <v>0</v>
      </c>
      <c r="Z399">
        <f t="shared" si="148"/>
        <v>0</v>
      </c>
      <c r="AA399">
        <f t="shared" si="149"/>
        <v>1</v>
      </c>
      <c r="AB399">
        <f t="shared" si="150"/>
        <v>1</v>
      </c>
      <c r="AC399">
        <f t="shared" si="151"/>
        <v>0</v>
      </c>
      <c r="AD399">
        <f t="shared" si="152"/>
        <v>1</v>
      </c>
      <c r="AE399" s="4" t="s">
        <v>2828</v>
      </c>
      <c r="AF399" s="9" t="s">
        <v>2829</v>
      </c>
      <c r="AG399">
        <v>0</v>
      </c>
      <c r="AH399">
        <v>1</v>
      </c>
      <c r="AI399">
        <v>0</v>
      </c>
      <c r="AJ399">
        <v>1</v>
      </c>
      <c r="AK399" s="9" t="s">
        <v>2840</v>
      </c>
      <c r="AL399">
        <f t="shared" si="140"/>
        <v>0</v>
      </c>
      <c r="AM399">
        <f>IF(AND(INDIRECT(AN399)='Sample Select backend'!$C$2,INDIRECT(AO399)=1,INDIRECT(AP399)='Sample Select backend'!$F$2,INDIRECT(AQ399)=1,INDIRECT(AR399)='Sample Select backend'!$M$2),1,0)</f>
        <v>0</v>
      </c>
      <c r="AN399" t="str">
        <f>_xlfn.CONCAT('Sample Select backend'!$C$4,ROW(AN399))</f>
        <v>AE399</v>
      </c>
      <c r="AO399" s="9" t="str">
        <f>_xlfn.CONCAT('Sample Select backend'!$J$2,ROW(AO399))</f>
        <v>AJ399</v>
      </c>
      <c r="AP399" t="str">
        <f>_xlfn.CONCAT('Sample Select backend'!$F$4,ROW(AP399))</f>
        <v>AF399</v>
      </c>
      <c r="AQ399" t="str">
        <f>_xlfn.CONCAT('Sample Select backend'!$I$10,ROW(AQ399))</f>
        <v>R399</v>
      </c>
      <c r="AR399" t="str">
        <f>_xlfn.CONCAT('Sample Select backend'!$M$4,ROW(AR399))</f>
        <v>AK399</v>
      </c>
      <c r="AS399" t="str">
        <f t="shared" si="141"/>
        <v>Bolivia</v>
      </c>
      <c r="AT399" s="9" t="str">
        <f t="shared" si="142"/>
        <v>Tax exemption/waiver/suspension</v>
      </c>
      <c r="AU399">
        <f t="shared" si="143"/>
        <v>0</v>
      </c>
      <c r="AV399" s="9">
        <v>1</v>
      </c>
    </row>
    <row r="400" spans="1:48" x14ac:dyDescent="0.35">
      <c r="A400" t="s">
        <v>25</v>
      </c>
      <c r="B400">
        <v>2</v>
      </c>
      <c r="C400" t="s">
        <v>201</v>
      </c>
      <c r="D400" t="s">
        <v>476</v>
      </c>
      <c r="E400">
        <v>2</v>
      </c>
      <c r="F400">
        <v>2</v>
      </c>
      <c r="G400">
        <v>-2</v>
      </c>
      <c r="H400">
        <v>-1</v>
      </c>
      <c r="I400">
        <v>2</v>
      </c>
      <c r="J400">
        <v>-2</v>
      </c>
      <c r="K400">
        <v>-2</v>
      </c>
      <c r="L400">
        <v>-2</v>
      </c>
      <c r="M400">
        <v>1</v>
      </c>
      <c r="N400" t="s">
        <v>2624</v>
      </c>
      <c r="O400" t="s">
        <v>2801</v>
      </c>
      <c r="P400" t="s">
        <v>2810</v>
      </c>
      <c r="Q400" t="s">
        <v>2815</v>
      </c>
      <c r="R400">
        <v>0</v>
      </c>
      <c r="S400">
        <v>-7.82</v>
      </c>
      <c r="T400">
        <v>-10.33</v>
      </c>
      <c r="U400">
        <v>77.180000000000007</v>
      </c>
      <c r="V400">
        <f t="shared" si="144"/>
        <v>1</v>
      </c>
      <c r="W400">
        <f t="shared" si="145"/>
        <v>1</v>
      </c>
      <c r="X400">
        <f t="shared" si="146"/>
        <v>0</v>
      </c>
      <c r="Y400">
        <f t="shared" si="147"/>
        <v>0</v>
      </c>
      <c r="Z400">
        <f t="shared" si="148"/>
        <v>1</v>
      </c>
      <c r="AA400">
        <f t="shared" si="149"/>
        <v>0</v>
      </c>
      <c r="AB400">
        <f t="shared" si="150"/>
        <v>0</v>
      </c>
      <c r="AC400">
        <f t="shared" si="151"/>
        <v>0</v>
      </c>
      <c r="AD400">
        <f t="shared" si="152"/>
        <v>1</v>
      </c>
      <c r="AE400" s="4" t="s">
        <v>2828</v>
      </c>
      <c r="AF400" s="9" t="s">
        <v>2829</v>
      </c>
      <c r="AG400">
        <v>0</v>
      </c>
      <c r="AH400">
        <v>1</v>
      </c>
      <c r="AI400">
        <v>0</v>
      </c>
      <c r="AJ400">
        <v>1</v>
      </c>
      <c r="AK400" s="9" t="s">
        <v>2840</v>
      </c>
      <c r="AL400">
        <f t="shared" si="140"/>
        <v>0</v>
      </c>
      <c r="AM400">
        <f>IF(AND(INDIRECT(AN400)='Sample Select backend'!$C$2,INDIRECT(AO400)=1,INDIRECT(AP400)='Sample Select backend'!$F$2,INDIRECT(AQ400)=1,INDIRECT(AR400)='Sample Select backend'!$M$2),1,0)</f>
        <v>0</v>
      </c>
      <c r="AN400" t="str">
        <f>_xlfn.CONCAT('Sample Select backend'!$C$4,ROW(AN400))</f>
        <v>AE400</v>
      </c>
      <c r="AO400" s="9" t="str">
        <f>_xlfn.CONCAT('Sample Select backend'!$J$2,ROW(AO400))</f>
        <v>AJ400</v>
      </c>
      <c r="AP400" t="str">
        <f>_xlfn.CONCAT('Sample Select backend'!$F$4,ROW(AP400))</f>
        <v>AF400</v>
      </c>
      <c r="AQ400" t="str">
        <f>_xlfn.CONCAT('Sample Select backend'!$I$10,ROW(AQ400))</f>
        <v>R400</v>
      </c>
      <c r="AR400" t="str">
        <f>_xlfn.CONCAT('Sample Select backend'!$M$4,ROW(AR400))</f>
        <v>AK400</v>
      </c>
      <c r="AS400" t="str">
        <f t="shared" si="141"/>
        <v>Bolivia</v>
      </c>
      <c r="AT400" s="9" t="str">
        <f t="shared" si="142"/>
        <v>Other</v>
      </c>
      <c r="AU400">
        <f t="shared" si="143"/>
        <v>0</v>
      </c>
      <c r="AV400" s="9">
        <v>1</v>
      </c>
    </row>
    <row r="401" spans="1:48" x14ac:dyDescent="0.35">
      <c r="A401" t="s">
        <v>25</v>
      </c>
      <c r="B401">
        <v>6</v>
      </c>
      <c r="C401">
        <v>29</v>
      </c>
      <c r="D401" t="s">
        <v>472</v>
      </c>
      <c r="E401">
        <v>1</v>
      </c>
      <c r="F401">
        <v>1</v>
      </c>
      <c r="G401">
        <v>2</v>
      </c>
      <c r="H401">
        <v>-1</v>
      </c>
      <c r="I401">
        <v>-1</v>
      </c>
      <c r="J401">
        <v>1</v>
      </c>
      <c r="K401">
        <v>-1</v>
      </c>
      <c r="L401">
        <v>2</v>
      </c>
      <c r="M401">
        <v>1</v>
      </c>
      <c r="N401" t="s">
        <v>2624</v>
      </c>
      <c r="O401" t="s">
        <v>2801</v>
      </c>
      <c r="P401" t="s">
        <v>2810</v>
      </c>
      <c r="Q401" t="s">
        <v>2815</v>
      </c>
      <c r="R401">
        <v>0</v>
      </c>
      <c r="S401">
        <v>-7.82</v>
      </c>
      <c r="T401">
        <v>-10.33</v>
      </c>
      <c r="U401">
        <v>77.180000000000007</v>
      </c>
      <c r="V401">
        <f t="shared" si="144"/>
        <v>1</v>
      </c>
      <c r="W401">
        <f t="shared" si="145"/>
        <v>1</v>
      </c>
      <c r="X401">
        <f t="shared" si="146"/>
        <v>1</v>
      </c>
      <c r="Y401">
        <f t="shared" si="147"/>
        <v>0</v>
      </c>
      <c r="Z401">
        <f t="shared" si="148"/>
        <v>0</v>
      </c>
      <c r="AA401">
        <f t="shared" si="149"/>
        <v>1</v>
      </c>
      <c r="AB401">
        <f t="shared" si="150"/>
        <v>0</v>
      </c>
      <c r="AC401">
        <f t="shared" si="151"/>
        <v>1</v>
      </c>
      <c r="AD401">
        <f t="shared" si="152"/>
        <v>1</v>
      </c>
      <c r="AE401" s="4" t="s">
        <v>2828</v>
      </c>
      <c r="AF401" s="9" t="s">
        <v>2829</v>
      </c>
      <c r="AG401">
        <v>0</v>
      </c>
      <c r="AH401">
        <v>1</v>
      </c>
      <c r="AI401">
        <v>0</v>
      </c>
      <c r="AJ401">
        <v>1</v>
      </c>
      <c r="AK401" s="9" t="s">
        <v>2840</v>
      </c>
      <c r="AL401">
        <f t="shared" si="140"/>
        <v>0</v>
      </c>
      <c r="AM401">
        <f>IF(AND(INDIRECT(AN401)='Sample Select backend'!$C$2,INDIRECT(AO401)=1,INDIRECT(AP401)='Sample Select backend'!$F$2,INDIRECT(AQ401)=1,INDIRECT(AR401)='Sample Select backend'!$M$2),1,0)</f>
        <v>0</v>
      </c>
      <c r="AN401" t="str">
        <f>_xlfn.CONCAT('Sample Select backend'!$C$4,ROW(AN401))</f>
        <v>AE401</v>
      </c>
      <c r="AO401" s="9" t="str">
        <f>_xlfn.CONCAT('Sample Select backend'!$J$2,ROW(AO401))</f>
        <v>AJ401</v>
      </c>
      <c r="AP401" t="str">
        <f>_xlfn.CONCAT('Sample Select backend'!$F$4,ROW(AP401))</f>
        <v>AF401</v>
      </c>
      <c r="AQ401" t="str">
        <f>_xlfn.CONCAT('Sample Select backend'!$I$10,ROW(AQ401))</f>
        <v>R401</v>
      </c>
      <c r="AR401" t="str">
        <f>_xlfn.CONCAT('Sample Select backend'!$M$4,ROW(AR401))</f>
        <v>AK401</v>
      </c>
      <c r="AS401" t="str">
        <f t="shared" si="141"/>
        <v>Bolivia</v>
      </c>
      <c r="AT401" s="9">
        <f t="shared" si="142"/>
        <v>29</v>
      </c>
      <c r="AU401">
        <f t="shared" si="143"/>
        <v>0</v>
      </c>
      <c r="AV401" s="9">
        <v>1</v>
      </c>
    </row>
    <row r="402" spans="1:48" x14ac:dyDescent="0.35">
      <c r="A402" t="s">
        <v>25</v>
      </c>
      <c r="B402">
        <v>3</v>
      </c>
      <c r="C402">
        <v>19</v>
      </c>
      <c r="D402" t="s">
        <v>467</v>
      </c>
      <c r="E402">
        <v>2</v>
      </c>
      <c r="F402">
        <v>2</v>
      </c>
      <c r="G402">
        <v>-2</v>
      </c>
      <c r="H402">
        <v>-1</v>
      </c>
      <c r="I402">
        <v>-2</v>
      </c>
      <c r="J402">
        <v>2</v>
      </c>
      <c r="K402">
        <v>2</v>
      </c>
      <c r="M402">
        <v>1</v>
      </c>
      <c r="N402" t="s">
        <v>2624</v>
      </c>
      <c r="O402" t="s">
        <v>2801</v>
      </c>
      <c r="P402" t="s">
        <v>2810</v>
      </c>
      <c r="Q402" t="s">
        <v>2815</v>
      </c>
      <c r="R402">
        <v>0</v>
      </c>
      <c r="S402">
        <v>-7.82</v>
      </c>
      <c r="T402">
        <v>-10.33</v>
      </c>
      <c r="U402">
        <v>77.180000000000007</v>
      </c>
      <c r="V402">
        <f t="shared" si="144"/>
        <v>1</v>
      </c>
      <c r="W402">
        <f t="shared" si="145"/>
        <v>1</v>
      </c>
      <c r="X402">
        <f t="shared" si="146"/>
        <v>0</v>
      </c>
      <c r="Y402">
        <f t="shared" si="147"/>
        <v>0</v>
      </c>
      <c r="Z402">
        <f t="shared" si="148"/>
        <v>0</v>
      </c>
      <c r="AA402">
        <f t="shared" si="149"/>
        <v>1</v>
      </c>
      <c r="AB402">
        <f t="shared" si="150"/>
        <v>1</v>
      </c>
      <c r="AC402">
        <f t="shared" si="151"/>
        <v>-1</v>
      </c>
      <c r="AD402">
        <f t="shared" si="152"/>
        <v>1</v>
      </c>
      <c r="AE402" s="4" t="s">
        <v>2828</v>
      </c>
      <c r="AF402" s="9" t="s">
        <v>2829</v>
      </c>
      <c r="AG402">
        <v>0</v>
      </c>
      <c r="AH402">
        <v>1</v>
      </c>
      <c r="AI402">
        <v>0</v>
      </c>
      <c r="AJ402">
        <v>1</v>
      </c>
      <c r="AK402" s="9" t="s">
        <v>2840</v>
      </c>
      <c r="AL402">
        <f t="shared" si="140"/>
        <v>0</v>
      </c>
      <c r="AM402">
        <f>IF(AND(INDIRECT(AN402)='Sample Select backend'!$C$2,INDIRECT(AO402)=1,INDIRECT(AP402)='Sample Select backend'!$F$2,INDIRECT(AQ402)=1,INDIRECT(AR402)='Sample Select backend'!$M$2),1,0)</f>
        <v>0</v>
      </c>
      <c r="AN402" t="str">
        <f>_xlfn.CONCAT('Sample Select backend'!$C$4,ROW(AN402))</f>
        <v>AE402</v>
      </c>
      <c r="AO402" s="9" t="str">
        <f>_xlfn.CONCAT('Sample Select backend'!$J$2,ROW(AO402))</f>
        <v>AJ402</v>
      </c>
      <c r="AP402" t="str">
        <f>_xlfn.CONCAT('Sample Select backend'!$F$4,ROW(AP402))</f>
        <v>AF402</v>
      </c>
      <c r="AQ402" t="str">
        <f>_xlfn.CONCAT('Sample Select backend'!$I$10,ROW(AQ402))</f>
        <v>R402</v>
      </c>
      <c r="AR402" t="str">
        <f>_xlfn.CONCAT('Sample Select backend'!$M$4,ROW(AR402))</f>
        <v>AK402</v>
      </c>
      <c r="AS402" t="str">
        <f t="shared" si="141"/>
        <v>Bolivia</v>
      </c>
      <c r="AT402" s="9">
        <f t="shared" si="142"/>
        <v>19</v>
      </c>
      <c r="AU402">
        <f t="shared" si="143"/>
        <v>0</v>
      </c>
      <c r="AV402" s="9">
        <v>1</v>
      </c>
    </row>
    <row r="403" spans="1:48" x14ac:dyDescent="0.35">
      <c r="A403" t="s">
        <v>25</v>
      </c>
      <c r="B403">
        <v>3</v>
      </c>
      <c r="C403" t="s">
        <v>201</v>
      </c>
      <c r="D403" t="s">
        <v>466</v>
      </c>
      <c r="E403">
        <v>2</v>
      </c>
      <c r="F403">
        <v>2</v>
      </c>
      <c r="G403">
        <v>-2</v>
      </c>
      <c r="H403">
        <v>-1</v>
      </c>
      <c r="I403">
        <v>-2</v>
      </c>
      <c r="J403">
        <v>1</v>
      </c>
      <c r="K403">
        <v>2</v>
      </c>
      <c r="L403">
        <v>-2</v>
      </c>
      <c r="M403">
        <v>1</v>
      </c>
      <c r="N403" t="s">
        <v>2624</v>
      </c>
      <c r="O403" t="s">
        <v>2801</v>
      </c>
      <c r="P403" t="s">
        <v>2810</v>
      </c>
      <c r="Q403" t="s">
        <v>2815</v>
      </c>
      <c r="R403">
        <v>0</v>
      </c>
      <c r="S403">
        <v>-7.82</v>
      </c>
      <c r="T403">
        <v>-10.33</v>
      </c>
      <c r="U403">
        <v>77.180000000000007</v>
      </c>
      <c r="V403">
        <f t="shared" si="144"/>
        <v>1</v>
      </c>
      <c r="W403">
        <f t="shared" si="145"/>
        <v>1</v>
      </c>
      <c r="X403">
        <f t="shared" si="146"/>
        <v>0</v>
      </c>
      <c r="Y403">
        <f t="shared" si="147"/>
        <v>0</v>
      </c>
      <c r="Z403">
        <f t="shared" si="148"/>
        <v>0</v>
      </c>
      <c r="AA403">
        <f t="shared" si="149"/>
        <v>1</v>
      </c>
      <c r="AB403">
        <f t="shared" si="150"/>
        <v>1</v>
      </c>
      <c r="AC403">
        <f t="shared" si="151"/>
        <v>0</v>
      </c>
      <c r="AD403">
        <f t="shared" si="152"/>
        <v>1</v>
      </c>
      <c r="AE403" s="4" t="s">
        <v>2828</v>
      </c>
      <c r="AF403" s="9" t="s">
        <v>2829</v>
      </c>
      <c r="AG403">
        <v>0</v>
      </c>
      <c r="AH403">
        <v>1</v>
      </c>
      <c r="AI403">
        <v>0</v>
      </c>
      <c r="AJ403">
        <v>1</v>
      </c>
      <c r="AK403" s="9" t="s">
        <v>2840</v>
      </c>
      <c r="AL403">
        <f t="shared" si="140"/>
        <v>0</v>
      </c>
      <c r="AM403">
        <f>IF(AND(INDIRECT(AN403)='Sample Select backend'!$C$2,INDIRECT(AO403)=1,INDIRECT(AP403)='Sample Select backend'!$F$2,INDIRECT(AQ403)=1,INDIRECT(AR403)='Sample Select backend'!$M$2),1,0)</f>
        <v>0</v>
      </c>
      <c r="AN403" t="str">
        <f>_xlfn.CONCAT('Sample Select backend'!$C$4,ROW(AN403))</f>
        <v>AE403</v>
      </c>
      <c r="AO403" s="9" t="str">
        <f>_xlfn.CONCAT('Sample Select backend'!$J$2,ROW(AO403))</f>
        <v>AJ403</v>
      </c>
      <c r="AP403" t="str">
        <f>_xlfn.CONCAT('Sample Select backend'!$F$4,ROW(AP403))</f>
        <v>AF403</v>
      </c>
      <c r="AQ403" t="str">
        <f>_xlfn.CONCAT('Sample Select backend'!$I$10,ROW(AQ403))</f>
        <v>R403</v>
      </c>
      <c r="AR403" t="str">
        <f>_xlfn.CONCAT('Sample Select backend'!$M$4,ROW(AR403))</f>
        <v>AK403</v>
      </c>
      <c r="AS403" t="str">
        <f t="shared" si="141"/>
        <v>Bolivia</v>
      </c>
      <c r="AT403" s="9" t="str">
        <f t="shared" si="142"/>
        <v>Other</v>
      </c>
      <c r="AU403">
        <f t="shared" si="143"/>
        <v>0</v>
      </c>
      <c r="AV403" s="9">
        <v>1</v>
      </c>
    </row>
    <row r="404" spans="1:48" x14ac:dyDescent="0.35">
      <c r="A404" t="s">
        <v>25</v>
      </c>
      <c r="B404">
        <v>6</v>
      </c>
      <c r="C404">
        <v>25</v>
      </c>
      <c r="D404" t="s">
        <v>468</v>
      </c>
      <c r="E404">
        <v>-1</v>
      </c>
      <c r="F404">
        <v>1</v>
      </c>
      <c r="G404">
        <v>1</v>
      </c>
      <c r="H404">
        <v>-1</v>
      </c>
      <c r="I404">
        <v>2</v>
      </c>
      <c r="J404">
        <v>-2</v>
      </c>
      <c r="K404">
        <v>1</v>
      </c>
      <c r="L404">
        <v>-2</v>
      </c>
      <c r="M404">
        <v>1</v>
      </c>
      <c r="N404" t="s">
        <v>2624</v>
      </c>
      <c r="O404" t="s">
        <v>2801</v>
      </c>
      <c r="P404" t="s">
        <v>2810</v>
      </c>
      <c r="Q404" t="s">
        <v>2815</v>
      </c>
      <c r="R404">
        <v>0</v>
      </c>
      <c r="S404">
        <v>-7.82</v>
      </c>
      <c r="T404">
        <v>-10.33</v>
      </c>
      <c r="U404">
        <v>77.180000000000007</v>
      </c>
      <c r="V404">
        <f t="shared" si="144"/>
        <v>0</v>
      </c>
      <c r="W404">
        <f t="shared" si="145"/>
        <v>1</v>
      </c>
      <c r="X404">
        <f t="shared" si="146"/>
        <v>1</v>
      </c>
      <c r="Y404">
        <f t="shared" si="147"/>
        <v>0</v>
      </c>
      <c r="Z404">
        <f t="shared" si="148"/>
        <v>1</v>
      </c>
      <c r="AA404">
        <f t="shared" si="149"/>
        <v>0</v>
      </c>
      <c r="AB404">
        <f t="shared" si="150"/>
        <v>1</v>
      </c>
      <c r="AC404">
        <f t="shared" si="151"/>
        <v>0</v>
      </c>
      <c r="AD404">
        <f t="shared" si="152"/>
        <v>1</v>
      </c>
      <c r="AE404" s="4" t="s">
        <v>2828</v>
      </c>
      <c r="AF404" s="9" t="s">
        <v>2829</v>
      </c>
      <c r="AG404">
        <v>0</v>
      </c>
      <c r="AH404">
        <v>1</v>
      </c>
      <c r="AI404">
        <v>0</v>
      </c>
      <c r="AJ404">
        <v>1</v>
      </c>
      <c r="AK404" s="9" t="s">
        <v>2840</v>
      </c>
      <c r="AL404">
        <f t="shared" si="140"/>
        <v>0</v>
      </c>
      <c r="AM404">
        <f>IF(AND(INDIRECT(AN404)='Sample Select backend'!$C$2,INDIRECT(AO404)=1,INDIRECT(AP404)='Sample Select backend'!$F$2,INDIRECT(AQ404)=1,INDIRECT(AR404)='Sample Select backend'!$M$2),1,0)</f>
        <v>0</v>
      </c>
      <c r="AN404" t="str">
        <f>_xlfn.CONCAT('Sample Select backend'!$C$4,ROW(AN404))</f>
        <v>AE404</v>
      </c>
      <c r="AO404" s="9" t="str">
        <f>_xlfn.CONCAT('Sample Select backend'!$J$2,ROW(AO404))</f>
        <v>AJ404</v>
      </c>
      <c r="AP404" t="str">
        <f>_xlfn.CONCAT('Sample Select backend'!$F$4,ROW(AP404))</f>
        <v>AF404</v>
      </c>
      <c r="AQ404" t="str">
        <f>_xlfn.CONCAT('Sample Select backend'!$I$10,ROW(AQ404))</f>
        <v>R404</v>
      </c>
      <c r="AR404" t="str">
        <f>_xlfn.CONCAT('Sample Select backend'!$M$4,ROW(AR404))</f>
        <v>AK404</v>
      </c>
      <c r="AS404" t="str">
        <f t="shared" si="141"/>
        <v>Bolivia</v>
      </c>
      <c r="AT404" s="9">
        <f t="shared" si="142"/>
        <v>25</v>
      </c>
      <c r="AU404">
        <f t="shared" si="143"/>
        <v>0</v>
      </c>
      <c r="AV404" s="9">
        <v>1</v>
      </c>
    </row>
    <row r="405" spans="1:48" x14ac:dyDescent="0.35">
      <c r="A405" t="s">
        <v>25</v>
      </c>
      <c r="B405">
        <v>6</v>
      </c>
      <c r="C405">
        <v>25</v>
      </c>
      <c r="D405" t="s">
        <v>475</v>
      </c>
      <c r="E405">
        <v>1</v>
      </c>
      <c r="F405">
        <v>1</v>
      </c>
      <c r="G405">
        <v>2</v>
      </c>
      <c r="H405">
        <v>-1</v>
      </c>
      <c r="I405">
        <v>-2</v>
      </c>
      <c r="J405">
        <v>2</v>
      </c>
      <c r="K405">
        <v>1</v>
      </c>
      <c r="L405">
        <v>-2</v>
      </c>
      <c r="M405">
        <v>1</v>
      </c>
      <c r="N405" t="s">
        <v>2624</v>
      </c>
      <c r="O405" t="s">
        <v>2801</v>
      </c>
      <c r="P405" t="s">
        <v>2810</v>
      </c>
      <c r="Q405" t="s">
        <v>2815</v>
      </c>
      <c r="R405">
        <v>0</v>
      </c>
      <c r="S405">
        <v>-7.82</v>
      </c>
      <c r="T405">
        <v>-10.33</v>
      </c>
      <c r="U405">
        <v>77.180000000000007</v>
      </c>
      <c r="V405">
        <f t="shared" si="144"/>
        <v>1</v>
      </c>
      <c r="W405">
        <f t="shared" si="145"/>
        <v>1</v>
      </c>
      <c r="X405">
        <f t="shared" si="146"/>
        <v>1</v>
      </c>
      <c r="Y405">
        <f t="shared" si="147"/>
        <v>0</v>
      </c>
      <c r="Z405">
        <f t="shared" si="148"/>
        <v>0</v>
      </c>
      <c r="AA405">
        <f t="shared" si="149"/>
        <v>1</v>
      </c>
      <c r="AB405">
        <f t="shared" si="150"/>
        <v>1</v>
      </c>
      <c r="AC405">
        <f t="shared" si="151"/>
        <v>0</v>
      </c>
      <c r="AD405">
        <f t="shared" si="152"/>
        <v>1</v>
      </c>
      <c r="AE405" s="4" t="s">
        <v>2828</v>
      </c>
      <c r="AF405" s="9" t="s">
        <v>2829</v>
      </c>
      <c r="AG405">
        <v>0</v>
      </c>
      <c r="AH405">
        <v>1</v>
      </c>
      <c r="AI405">
        <v>0</v>
      </c>
      <c r="AJ405">
        <v>1</v>
      </c>
      <c r="AK405" s="9" t="s">
        <v>2840</v>
      </c>
      <c r="AL405">
        <f t="shared" si="140"/>
        <v>0</v>
      </c>
      <c r="AM405">
        <f>IF(AND(INDIRECT(AN405)='Sample Select backend'!$C$2,INDIRECT(AO405)=1,INDIRECT(AP405)='Sample Select backend'!$F$2,INDIRECT(AQ405)=1,INDIRECT(AR405)='Sample Select backend'!$M$2),1,0)</f>
        <v>0</v>
      </c>
      <c r="AN405" t="str">
        <f>_xlfn.CONCAT('Sample Select backend'!$C$4,ROW(AN405))</f>
        <v>AE405</v>
      </c>
      <c r="AO405" s="9" t="str">
        <f>_xlfn.CONCAT('Sample Select backend'!$J$2,ROW(AO405))</f>
        <v>AJ405</v>
      </c>
      <c r="AP405" t="str">
        <f>_xlfn.CONCAT('Sample Select backend'!$F$4,ROW(AP405))</f>
        <v>AF405</v>
      </c>
      <c r="AQ405" t="str">
        <f>_xlfn.CONCAT('Sample Select backend'!$I$10,ROW(AQ405))</f>
        <v>R405</v>
      </c>
      <c r="AR405" t="str">
        <f>_xlfn.CONCAT('Sample Select backend'!$M$4,ROW(AR405))</f>
        <v>AK405</v>
      </c>
      <c r="AS405" t="str">
        <f t="shared" si="141"/>
        <v>Bolivia</v>
      </c>
      <c r="AT405" s="9">
        <f t="shared" si="142"/>
        <v>25</v>
      </c>
      <c r="AU405">
        <f t="shared" si="143"/>
        <v>0</v>
      </c>
      <c r="AV405" s="9">
        <v>1</v>
      </c>
    </row>
    <row r="406" spans="1:48" x14ac:dyDescent="0.35">
      <c r="A406" s="24" t="s">
        <v>25</v>
      </c>
      <c r="B406" s="24">
        <v>7</v>
      </c>
      <c r="C406" s="24">
        <v>30</v>
      </c>
      <c r="D406" s="24" t="s">
        <v>3209</v>
      </c>
      <c r="E406" s="24"/>
      <c r="O406" t="s">
        <v>2801</v>
      </c>
      <c r="P406" t="s">
        <v>2810</v>
      </c>
      <c r="Q406" t="s">
        <v>2815</v>
      </c>
      <c r="R406">
        <v>0</v>
      </c>
      <c r="S406">
        <v>-7.82</v>
      </c>
      <c r="T406">
        <v>-10.33</v>
      </c>
      <c r="U406">
        <v>77.180000000000007</v>
      </c>
      <c r="V406">
        <v>-1</v>
      </c>
      <c r="W406">
        <v>-1</v>
      </c>
      <c r="X406">
        <v>-1</v>
      </c>
      <c r="Y406">
        <v>-1</v>
      </c>
      <c r="Z406">
        <v>-1</v>
      </c>
      <c r="AA406">
        <v>-1</v>
      </c>
      <c r="AB406">
        <v>-1</v>
      </c>
      <c r="AC406">
        <v>-1</v>
      </c>
      <c r="AD406">
        <v>-1</v>
      </c>
      <c r="AE406" s="4" t="s">
        <v>2828</v>
      </c>
      <c r="AF406" s="9" t="s">
        <v>2829</v>
      </c>
      <c r="AG406">
        <v>0</v>
      </c>
      <c r="AH406">
        <v>1</v>
      </c>
      <c r="AI406">
        <v>0</v>
      </c>
      <c r="AJ406">
        <v>1</v>
      </c>
      <c r="AK406" s="9" t="s">
        <v>2840</v>
      </c>
      <c r="AL406">
        <f t="shared" si="140"/>
        <v>0</v>
      </c>
      <c r="AM406">
        <f>IF(AND(INDIRECT(AN406)='Sample Select backend'!$C$2,INDIRECT(AO406)=1,INDIRECT(AP406)='Sample Select backend'!$F$2,INDIRECT(AQ406)=1,INDIRECT(AR406)='Sample Select backend'!$M$2),1,0)</f>
        <v>0</v>
      </c>
      <c r="AN406" t="str">
        <f>_xlfn.CONCAT('Sample Select backend'!$C$4,ROW(AN406))</f>
        <v>AE406</v>
      </c>
      <c r="AO406" s="9" t="str">
        <f>_xlfn.CONCAT('Sample Select backend'!$J$2,ROW(AO406))</f>
        <v>AJ406</v>
      </c>
      <c r="AP406" t="str">
        <f>_xlfn.CONCAT('Sample Select backend'!$F$4,ROW(AP406))</f>
        <v>AF406</v>
      </c>
      <c r="AQ406" t="str">
        <f>_xlfn.CONCAT('Sample Select backend'!$I$10,ROW(AQ406))</f>
        <v>R406</v>
      </c>
      <c r="AR406" t="str">
        <f>_xlfn.CONCAT('Sample Select backend'!$M$4,ROW(AR406))</f>
        <v>AK406</v>
      </c>
      <c r="AS406" t="str">
        <f t="shared" si="141"/>
        <v>Bolivia</v>
      </c>
      <c r="AT406" s="9">
        <f t="shared" si="142"/>
        <v>30</v>
      </c>
      <c r="AU406">
        <f t="shared" si="143"/>
        <v>0</v>
      </c>
      <c r="AV406" s="9">
        <v>0</v>
      </c>
    </row>
    <row r="407" spans="1:48" x14ac:dyDescent="0.35">
      <c r="A407" s="24" t="s">
        <v>25</v>
      </c>
      <c r="B407" s="24">
        <v>7</v>
      </c>
      <c r="C407" s="24">
        <v>30</v>
      </c>
      <c r="D407" s="24" t="s">
        <v>3210</v>
      </c>
      <c r="E407" s="24"/>
      <c r="O407" t="s">
        <v>2801</v>
      </c>
      <c r="P407" t="s">
        <v>2810</v>
      </c>
      <c r="Q407" t="s">
        <v>2815</v>
      </c>
      <c r="R407">
        <v>0</v>
      </c>
      <c r="S407">
        <v>-7.82</v>
      </c>
      <c r="T407">
        <v>-10.33</v>
      </c>
      <c r="U407">
        <v>77.180000000000007</v>
      </c>
      <c r="V407">
        <v>-1</v>
      </c>
      <c r="W407">
        <v>-1</v>
      </c>
      <c r="X407">
        <v>-1</v>
      </c>
      <c r="Y407">
        <v>-1</v>
      </c>
      <c r="Z407">
        <v>-1</v>
      </c>
      <c r="AA407">
        <v>-1</v>
      </c>
      <c r="AB407">
        <v>-1</v>
      </c>
      <c r="AC407">
        <v>-1</v>
      </c>
      <c r="AD407">
        <v>-1</v>
      </c>
      <c r="AE407" s="4" t="s">
        <v>2828</v>
      </c>
      <c r="AF407" s="9" t="s">
        <v>2829</v>
      </c>
      <c r="AG407">
        <v>0</v>
      </c>
      <c r="AH407">
        <v>1</v>
      </c>
      <c r="AI407">
        <v>0</v>
      </c>
      <c r="AJ407">
        <v>1</v>
      </c>
      <c r="AK407" s="9" t="s">
        <v>2840</v>
      </c>
      <c r="AL407">
        <f t="shared" si="140"/>
        <v>0</v>
      </c>
      <c r="AM407">
        <f>IF(AND(INDIRECT(AN407)='Sample Select backend'!$C$2,INDIRECT(AO407)=1,INDIRECT(AP407)='Sample Select backend'!$F$2,INDIRECT(AQ407)=1,INDIRECT(AR407)='Sample Select backend'!$M$2),1,0)</f>
        <v>0</v>
      </c>
      <c r="AN407" t="str">
        <f>_xlfn.CONCAT('Sample Select backend'!$C$4,ROW(AN407))</f>
        <v>AE407</v>
      </c>
      <c r="AO407" s="9" t="str">
        <f>_xlfn.CONCAT('Sample Select backend'!$J$2,ROW(AO407))</f>
        <v>AJ407</v>
      </c>
      <c r="AP407" t="str">
        <f>_xlfn.CONCAT('Sample Select backend'!$F$4,ROW(AP407))</f>
        <v>AF407</v>
      </c>
      <c r="AQ407" t="str">
        <f>_xlfn.CONCAT('Sample Select backend'!$I$10,ROW(AQ407))</f>
        <v>R407</v>
      </c>
      <c r="AR407" t="str">
        <f>_xlfn.CONCAT('Sample Select backend'!$M$4,ROW(AR407))</f>
        <v>AK407</v>
      </c>
      <c r="AS407" t="str">
        <f t="shared" si="141"/>
        <v>Bolivia</v>
      </c>
      <c r="AT407" s="9">
        <f t="shared" si="142"/>
        <v>30</v>
      </c>
      <c r="AU407">
        <f t="shared" si="143"/>
        <v>0</v>
      </c>
      <c r="AV407" s="9">
        <v>0</v>
      </c>
    </row>
    <row r="408" spans="1:48" x14ac:dyDescent="0.35">
      <c r="A408" s="24" t="s">
        <v>25</v>
      </c>
      <c r="B408" s="24">
        <v>7</v>
      </c>
      <c r="C408" s="24">
        <v>30</v>
      </c>
      <c r="D408" s="24" t="s">
        <v>3211</v>
      </c>
      <c r="E408" s="24"/>
      <c r="O408" t="s">
        <v>2801</v>
      </c>
      <c r="P408" t="s">
        <v>2810</v>
      </c>
      <c r="Q408" t="s">
        <v>2815</v>
      </c>
      <c r="R408">
        <v>0</v>
      </c>
      <c r="S408">
        <v>-7.82</v>
      </c>
      <c r="T408">
        <v>-10.33</v>
      </c>
      <c r="U408">
        <v>77.180000000000007</v>
      </c>
      <c r="V408">
        <v>-1</v>
      </c>
      <c r="W408">
        <v>-1</v>
      </c>
      <c r="X408">
        <v>-1</v>
      </c>
      <c r="Y408">
        <v>-1</v>
      </c>
      <c r="Z408">
        <v>-1</v>
      </c>
      <c r="AA408">
        <v>-1</v>
      </c>
      <c r="AB408">
        <v>-1</v>
      </c>
      <c r="AC408">
        <v>-1</v>
      </c>
      <c r="AD408">
        <v>-1</v>
      </c>
      <c r="AE408" s="4" t="s">
        <v>2828</v>
      </c>
      <c r="AF408" s="9" t="s">
        <v>2829</v>
      </c>
      <c r="AG408">
        <v>0</v>
      </c>
      <c r="AH408">
        <v>1</v>
      </c>
      <c r="AI408">
        <v>0</v>
      </c>
      <c r="AJ408">
        <v>1</v>
      </c>
      <c r="AK408" s="9" t="s">
        <v>2840</v>
      </c>
      <c r="AL408">
        <f t="shared" si="140"/>
        <v>0</v>
      </c>
      <c r="AM408">
        <f>IF(AND(INDIRECT(AN408)='Sample Select backend'!$C$2,INDIRECT(AO408)=1,INDIRECT(AP408)='Sample Select backend'!$F$2,INDIRECT(AQ408)=1,INDIRECT(AR408)='Sample Select backend'!$M$2),1,0)</f>
        <v>0</v>
      </c>
      <c r="AN408" t="str">
        <f>_xlfn.CONCAT('Sample Select backend'!$C$4,ROW(AN408))</f>
        <v>AE408</v>
      </c>
      <c r="AO408" s="9" t="str">
        <f>_xlfn.CONCAT('Sample Select backend'!$J$2,ROW(AO408))</f>
        <v>AJ408</v>
      </c>
      <c r="AP408" t="str">
        <f>_xlfn.CONCAT('Sample Select backend'!$F$4,ROW(AP408))</f>
        <v>AF408</v>
      </c>
      <c r="AQ408" t="str">
        <f>_xlfn.CONCAT('Sample Select backend'!$I$10,ROW(AQ408))</f>
        <v>R408</v>
      </c>
      <c r="AR408" t="str">
        <f>_xlfn.CONCAT('Sample Select backend'!$M$4,ROW(AR408))</f>
        <v>AK408</v>
      </c>
      <c r="AS408" t="str">
        <f t="shared" si="141"/>
        <v>Bolivia</v>
      </c>
      <c r="AT408" s="9">
        <f t="shared" si="142"/>
        <v>30</v>
      </c>
      <c r="AU408">
        <f t="shared" si="143"/>
        <v>0</v>
      </c>
      <c r="AV408" s="9">
        <v>0</v>
      </c>
    </row>
    <row r="409" spans="1:48" x14ac:dyDescent="0.35">
      <c r="A409" s="24" t="s">
        <v>25</v>
      </c>
      <c r="B409" s="24">
        <v>7</v>
      </c>
      <c r="C409" s="24">
        <v>32</v>
      </c>
      <c r="D409" s="24" t="s">
        <v>3212</v>
      </c>
      <c r="E409" s="24"/>
      <c r="O409" t="s">
        <v>2801</v>
      </c>
      <c r="P409" t="s">
        <v>2810</v>
      </c>
      <c r="Q409" t="s">
        <v>2815</v>
      </c>
      <c r="R409">
        <v>0</v>
      </c>
      <c r="S409">
        <v>-7.82</v>
      </c>
      <c r="T409">
        <v>-10.33</v>
      </c>
      <c r="U409">
        <v>77.180000000000007</v>
      </c>
      <c r="V409">
        <v>-1</v>
      </c>
      <c r="W409">
        <v>-1</v>
      </c>
      <c r="X409">
        <v>-1</v>
      </c>
      <c r="Y409">
        <v>-1</v>
      </c>
      <c r="Z409">
        <v>-1</v>
      </c>
      <c r="AA409">
        <v>-1</v>
      </c>
      <c r="AB409">
        <v>-1</v>
      </c>
      <c r="AC409">
        <v>-1</v>
      </c>
      <c r="AD409">
        <v>-1</v>
      </c>
      <c r="AE409" s="4" t="s">
        <v>2828</v>
      </c>
      <c r="AF409" s="9" t="s">
        <v>2829</v>
      </c>
      <c r="AG409">
        <v>0</v>
      </c>
      <c r="AH409">
        <v>1</v>
      </c>
      <c r="AI409">
        <v>0</v>
      </c>
      <c r="AJ409">
        <v>1</v>
      </c>
      <c r="AK409" s="9" t="s">
        <v>2840</v>
      </c>
      <c r="AL409">
        <f t="shared" si="140"/>
        <v>0</v>
      </c>
      <c r="AM409">
        <f>IF(AND(INDIRECT(AN409)='Sample Select backend'!$C$2,INDIRECT(AO409)=1,INDIRECT(AP409)='Sample Select backend'!$F$2,INDIRECT(AQ409)=1,INDIRECT(AR409)='Sample Select backend'!$M$2),1,0)</f>
        <v>0</v>
      </c>
      <c r="AN409" t="str">
        <f>_xlfn.CONCAT('Sample Select backend'!$C$4,ROW(AN409))</f>
        <v>AE409</v>
      </c>
      <c r="AO409" s="9" t="str">
        <f>_xlfn.CONCAT('Sample Select backend'!$J$2,ROW(AO409))</f>
        <v>AJ409</v>
      </c>
      <c r="AP409" t="str">
        <f>_xlfn.CONCAT('Sample Select backend'!$F$4,ROW(AP409))</f>
        <v>AF409</v>
      </c>
      <c r="AQ409" t="str">
        <f>_xlfn.CONCAT('Sample Select backend'!$I$10,ROW(AQ409))</f>
        <v>R409</v>
      </c>
      <c r="AR409" t="str">
        <f>_xlfn.CONCAT('Sample Select backend'!$M$4,ROW(AR409))</f>
        <v>AK409</v>
      </c>
      <c r="AS409" t="str">
        <f t="shared" si="141"/>
        <v>Bolivia</v>
      </c>
      <c r="AT409" s="9">
        <f t="shared" si="142"/>
        <v>32</v>
      </c>
      <c r="AU409">
        <f t="shared" si="143"/>
        <v>0</v>
      </c>
      <c r="AV409" s="9">
        <v>0</v>
      </c>
    </row>
    <row r="410" spans="1:48" x14ac:dyDescent="0.35">
      <c r="A410" s="24" t="s">
        <v>25</v>
      </c>
      <c r="B410" s="24">
        <v>7</v>
      </c>
      <c r="C410" s="24" t="s">
        <v>201</v>
      </c>
      <c r="D410" s="24" t="s">
        <v>3213</v>
      </c>
      <c r="E410" s="24"/>
      <c r="O410" t="s">
        <v>2801</v>
      </c>
      <c r="P410" t="s">
        <v>2810</v>
      </c>
      <c r="Q410" t="s">
        <v>2815</v>
      </c>
      <c r="R410">
        <v>0</v>
      </c>
      <c r="S410">
        <v>-7.82</v>
      </c>
      <c r="T410">
        <v>-10.33</v>
      </c>
      <c r="U410">
        <v>77.180000000000007</v>
      </c>
      <c r="V410">
        <v>-1</v>
      </c>
      <c r="W410">
        <v>-1</v>
      </c>
      <c r="X410">
        <v>-1</v>
      </c>
      <c r="Y410">
        <v>-1</v>
      </c>
      <c r="Z410">
        <v>-1</v>
      </c>
      <c r="AA410">
        <v>-1</v>
      </c>
      <c r="AB410">
        <v>-1</v>
      </c>
      <c r="AC410">
        <v>-1</v>
      </c>
      <c r="AD410">
        <v>-1</v>
      </c>
      <c r="AE410" s="4" t="s">
        <v>2828</v>
      </c>
      <c r="AF410" s="9" t="s">
        <v>2829</v>
      </c>
      <c r="AG410">
        <v>0</v>
      </c>
      <c r="AH410">
        <v>1</v>
      </c>
      <c r="AI410">
        <v>0</v>
      </c>
      <c r="AJ410">
        <v>1</v>
      </c>
      <c r="AK410" s="9" t="s">
        <v>2840</v>
      </c>
      <c r="AL410">
        <f t="shared" si="140"/>
        <v>0</v>
      </c>
      <c r="AM410">
        <f>IF(AND(INDIRECT(AN410)='Sample Select backend'!$C$2,INDIRECT(AO410)=1,INDIRECT(AP410)='Sample Select backend'!$F$2,INDIRECT(AQ410)=1,INDIRECT(AR410)='Sample Select backend'!$M$2),1,0)</f>
        <v>0</v>
      </c>
      <c r="AN410" t="str">
        <f>_xlfn.CONCAT('Sample Select backend'!$C$4,ROW(AN410))</f>
        <v>AE410</v>
      </c>
      <c r="AO410" s="9" t="str">
        <f>_xlfn.CONCAT('Sample Select backend'!$J$2,ROW(AO410))</f>
        <v>AJ410</v>
      </c>
      <c r="AP410" t="str">
        <f>_xlfn.CONCAT('Sample Select backend'!$F$4,ROW(AP410))</f>
        <v>AF410</v>
      </c>
      <c r="AQ410" t="str">
        <f>_xlfn.CONCAT('Sample Select backend'!$I$10,ROW(AQ410))</f>
        <v>R410</v>
      </c>
      <c r="AR410" t="str">
        <f>_xlfn.CONCAT('Sample Select backend'!$M$4,ROW(AR410))</f>
        <v>AK410</v>
      </c>
      <c r="AS410" t="str">
        <f t="shared" si="141"/>
        <v>Bolivia</v>
      </c>
      <c r="AT410" s="9" t="str">
        <f t="shared" si="142"/>
        <v>Other</v>
      </c>
      <c r="AU410">
        <f t="shared" si="143"/>
        <v>0</v>
      </c>
      <c r="AV410" s="9">
        <v>0</v>
      </c>
    </row>
    <row r="411" spans="1:48" x14ac:dyDescent="0.35">
      <c r="A411" s="24" t="s">
        <v>25</v>
      </c>
      <c r="B411" s="24">
        <v>1</v>
      </c>
      <c r="C411" s="24">
        <v>11</v>
      </c>
      <c r="D411" s="24" t="s">
        <v>3214</v>
      </c>
      <c r="E411" s="24"/>
      <c r="O411" t="s">
        <v>2801</v>
      </c>
      <c r="P411" t="s">
        <v>2810</v>
      </c>
      <c r="Q411" t="s">
        <v>2815</v>
      </c>
      <c r="R411">
        <v>0</v>
      </c>
      <c r="S411">
        <v>-7.82</v>
      </c>
      <c r="T411">
        <v>-10.33</v>
      </c>
      <c r="U411">
        <v>77.180000000000007</v>
      </c>
      <c r="V411">
        <v>-1</v>
      </c>
      <c r="W411">
        <v>-1</v>
      </c>
      <c r="X411">
        <v>-1</v>
      </c>
      <c r="Y411">
        <v>-1</v>
      </c>
      <c r="Z411">
        <v>-1</v>
      </c>
      <c r="AA411">
        <v>-1</v>
      </c>
      <c r="AB411">
        <v>-1</v>
      </c>
      <c r="AC411">
        <v>-1</v>
      </c>
      <c r="AD411">
        <v>-1</v>
      </c>
      <c r="AE411" s="4" t="s">
        <v>2828</v>
      </c>
      <c r="AF411" s="9" t="s">
        <v>2829</v>
      </c>
      <c r="AG411">
        <v>0</v>
      </c>
      <c r="AH411">
        <v>1</v>
      </c>
      <c r="AI411">
        <v>0</v>
      </c>
      <c r="AJ411">
        <v>1</v>
      </c>
      <c r="AK411" s="9" t="s">
        <v>2840</v>
      </c>
      <c r="AL411">
        <f t="shared" si="140"/>
        <v>0</v>
      </c>
      <c r="AM411">
        <f>IF(AND(INDIRECT(AN411)='Sample Select backend'!$C$2,INDIRECT(AO411)=1,INDIRECT(AP411)='Sample Select backend'!$F$2,INDIRECT(AQ411)=1,INDIRECT(AR411)='Sample Select backend'!$M$2),1,0)</f>
        <v>0</v>
      </c>
      <c r="AN411" t="str">
        <f>_xlfn.CONCAT('Sample Select backend'!$C$4,ROW(AN411))</f>
        <v>AE411</v>
      </c>
      <c r="AO411" s="9" t="str">
        <f>_xlfn.CONCAT('Sample Select backend'!$J$2,ROW(AO411))</f>
        <v>AJ411</v>
      </c>
      <c r="AP411" t="str">
        <f>_xlfn.CONCAT('Sample Select backend'!$F$4,ROW(AP411))</f>
        <v>AF411</v>
      </c>
      <c r="AQ411" t="str">
        <f>_xlfn.CONCAT('Sample Select backend'!$I$10,ROW(AQ411))</f>
        <v>R411</v>
      </c>
      <c r="AR411" t="str">
        <f>_xlfn.CONCAT('Sample Select backend'!$M$4,ROW(AR411))</f>
        <v>AK411</v>
      </c>
      <c r="AS411" t="str">
        <f t="shared" si="141"/>
        <v>Bolivia</v>
      </c>
      <c r="AT411" s="9">
        <f t="shared" si="142"/>
        <v>11</v>
      </c>
      <c r="AU411">
        <f t="shared" si="143"/>
        <v>0</v>
      </c>
      <c r="AV411" s="9">
        <v>0</v>
      </c>
    </row>
    <row r="412" spans="1:48" x14ac:dyDescent="0.35">
      <c r="A412" s="24" t="s">
        <v>25</v>
      </c>
      <c r="B412" s="24">
        <v>1</v>
      </c>
      <c r="C412" s="24">
        <v>2</v>
      </c>
      <c r="D412" s="24" t="s">
        <v>3215</v>
      </c>
      <c r="E412" s="24"/>
      <c r="O412" t="s">
        <v>2801</v>
      </c>
      <c r="P412" t="s">
        <v>2810</v>
      </c>
      <c r="Q412" t="s">
        <v>2815</v>
      </c>
      <c r="R412">
        <v>0</v>
      </c>
      <c r="S412">
        <v>-7.82</v>
      </c>
      <c r="T412">
        <v>-10.33</v>
      </c>
      <c r="U412">
        <v>77.180000000000007</v>
      </c>
      <c r="V412">
        <v>-1</v>
      </c>
      <c r="W412">
        <v>-1</v>
      </c>
      <c r="X412">
        <v>-1</v>
      </c>
      <c r="Y412">
        <v>-1</v>
      </c>
      <c r="Z412">
        <v>-1</v>
      </c>
      <c r="AA412">
        <v>-1</v>
      </c>
      <c r="AB412">
        <v>-1</v>
      </c>
      <c r="AC412">
        <v>-1</v>
      </c>
      <c r="AD412">
        <v>-1</v>
      </c>
      <c r="AE412" s="4" t="s">
        <v>2828</v>
      </c>
      <c r="AF412" s="9" t="s">
        <v>2829</v>
      </c>
      <c r="AG412">
        <v>0</v>
      </c>
      <c r="AH412">
        <v>1</v>
      </c>
      <c r="AI412">
        <v>0</v>
      </c>
      <c r="AJ412">
        <v>1</v>
      </c>
      <c r="AK412" s="9" t="s">
        <v>2840</v>
      </c>
      <c r="AL412">
        <f t="shared" si="140"/>
        <v>0</v>
      </c>
      <c r="AM412">
        <f>IF(AND(INDIRECT(AN412)='Sample Select backend'!$C$2,INDIRECT(AO412)=1,INDIRECT(AP412)='Sample Select backend'!$F$2,INDIRECT(AQ412)=1,INDIRECT(AR412)='Sample Select backend'!$M$2),1,0)</f>
        <v>0</v>
      </c>
      <c r="AN412" t="str">
        <f>_xlfn.CONCAT('Sample Select backend'!$C$4,ROW(AN412))</f>
        <v>AE412</v>
      </c>
      <c r="AO412" s="9" t="str">
        <f>_xlfn.CONCAT('Sample Select backend'!$J$2,ROW(AO412))</f>
        <v>AJ412</v>
      </c>
      <c r="AP412" t="str">
        <f>_xlfn.CONCAT('Sample Select backend'!$F$4,ROW(AP412))</f>
        <v>AF412</v>
      </c>
      <c r="AQ412" t="str">
        <f>_xlfn.CONCAT('Sample Select backend'!$I$10,ROW(AQ412))</f>
        <v>R412</v>
      </c>
      <c r="AR412" t="str">
        <f>_xlfn.CONCAT('Sample Select backend'!$M$4,ROW(AR412))</f>
        <v>AK412</v>
      </c>
      <c r="AS412" t="str">
        <f t="shared" si="141"/>
        <v>Bolivia</v>
      </c>
      <c r="AT412" s="9">
        <f t="shared" si="142"/>
        <v>2</v>
      </c>
      <c r="AU412">
        <f t="shared" si="143"/>
        <v>0</v>
      </c>
      <c r="AV412" s="9">
        <v>0</v>
      </c>
    </row>
    <row r="413" spans="1:48" x14ac:dyDescent="0.35">
      <c r="A413" s="24" t="s">
        <v>25</v>
      </c>
      <c r="B413" s="24">
        <v>2</v>
      </c>
      <c r="C413" s="24">
        <v>13</v>
      </c>
      <c r="D413" s="24" t="s">
        <v>3216</v>
      </c>
      <c r="E413" s="24"/>
      <c r="O413" t="s">
        <v>2801</v>
      </c>
      <c r="P413" t="s">
        <v>2810</v>
      </c>
      <c r="Q413" t="s">
        <v>2815</v>
      </c>
      <c r="R413">
        <v>0</v>
      </c>
      <c r="S413">
        <v>-7.82</v>
      </c>
      <c r="T413">
        <v>-10.33</v>
      </c>
      <c r="U413">
        <v>77.180000000000007</v>
      </c>
      <c r="V413">
        <v>-1</v>
      </c>
      <c r="W413">
        <v>-1</v>
      </c>
      <c r="X413">
        <v>-1</v>
      </c>
      <c r="Y413">
        <v>-1</v>
      </c>
      <c r="Z413">
        <v>-1</v>
      </c>
      <c r="AA413">
        <v>-1</v>
      </c>
      <c r="AB413">
        <v>-1</v>
      </c>
      <c r="AC413">
        <v>-1</v>
      </c>
      <c r="AD413">
        <v>-1</v>
      </c>
      <c r="AE413" s="4" t="s">
        <v>2828</v>
      </c>
      <c r="AF413" s="9" t="s">
        <v>2829</v>
      </c>
      <c r="AG413">
        <v>0</v>
      </c>
      <c r="AH413">
        <v>1</v>
      </c>
      <c r="AI413">
        <v>0</v>
      </c>
      <c r="AJ413">
        <v>1</v>
      </c>
      <c r="AK413" s="9" t="s">
        <v>2840</v>
      </c>
      <c r="AL413">
        <f t="shared" si="140"/>
        <v>0</v>
      </c>
      <c r="AM413">
        <f>IF(AND(INDIRECT(AN413)='Sample Select backend'!$C$2,INDIRECT(AO413)=1,INDIRECT(AP413)='Sample Select backend'!$F$2,INDIRECT(AQ413)=1,INDIRECT(AR413)='Sample Select backend'!$M$2),1,0)</f>
        <v>0</v>
      </c>
      <c r="AN413" t="str">
        <f>_xlfn.CONCAT('Sample Select backend'!$C$4,ROW(AN413))</f>
        <v>AE413</v>
      </c>
      <c r="AO413" s="9" t="str">
        <f>_xlfn.CONCAT('Sample Select backend'!$J$2,ROW(AO413))</f>
        <v>AJ413</v>
      </c>
      <c r="AP413" t="str">
        <f>_xlfn.CONCAT('Sample Select backend'!$F$4,ROW(AP413))</f>
        <v>AF413</v>
      </c>
      <c r="AQ413" t="str">
        <f>_xlfn.CONCAT('Sample Select backend'!$I$10,ROW(AQ413))</f>
        <v>R413</v>
      </c>
      <c r="AR413" t="str">
        <f>_xlfn.CONCAT('Sample Select backend'!$M$4,ROW(AR413))</f>
        <v>AK413</v>
      </c>
      <c r="AS413" t="str">
        <f t="shared" si="141"/>
        <v>Bolivia</v>
      </c>
      <c r="AT413" s="9">
        <f t="shared" si="142"/>
        <v>13</v>
      </c>
      <c r="AU413">
        <f t="shared" si="143"/>
        <v>0</v>
      </c>
      <c r="AV413" s="9">
        <v>0</v>
      </c>
    </row>
    <row r="414" spans="1:48" x14ac:dyDescent="0.35">
      <c r="A414" s="24" t="s">
        <v>25</v>
      </c>
      <c r="B414" s="24">
        <v>2</v>
      </c>
      <c r="C414" s="24">
        <v>18</v>
      </c>
      <c r="D414" s="24" t="s">
        <v>3217</v>
      </c>
      <c r="E414" s="24"/>
      <c r="O414" t="s">
        <v>2801</v>
      </c>
      <c r="P414" t="s">
        <v>2810</v>
      </c>
      <c r="Q414" t="s">
        <v>2815</v>
      </c>
      <c r="R414">
        <v>0</v>
      </c>
      <c r="S414">
        <v>-7.82</v>
      </c>
      <c r="T414">
        <v>-10.33</v>
      </c>
      <c r="U414">
        <v>77.180000000000007</v>
      </c>
      <c r="V414">
        <v>-1</v>
      </c>
      <c r="W414">
        <v>-1</v>
      </c>
      <c r="X414">
        <v>-1</v>
      </c>
      <c r="Y414">
        <v>-1</v>
      </c>
      <c r="Z414">
        <v>-1</v>
      </c>
      <c r="AA414">
        <v>-1</v>
      </c>
      <c r="AB414">
        <v>-1</v>
      </c>
      <c r="AC414">
        <v>-1</v>
      </c>
      <c r="AD414">
        <v>-1</v>
      </c>
      <c r="AE414" s="4" t="s">
        <v>2828</v>
      </c>
      <c r="AF414" s="9" t="s">
        <v>2829</v>
      </c>
      <c r="AG414">
        <v>0</v>
      </c>
      <c r="AH414">
        <v>1</v>
      </c>
      <c r="AI414">
        <v>0</v>
      </c>
      <c r="AJ414">
        <v>1</v>
      </c>
      <c r="AK414" s="9" t="s">
        <v>2840</v>
      </c>
      <c r="AL414">
        <f t="shared" si="140"/>
        <v>0</v>
      </c>
      <c r="AM414">
        <f>IF(AND(INDIRECT(AN414)='Sample Select backend'!$C$2,INDIRECT(AO414)=1,INDIRECT(AP414)='Sample Select backend'!$F$2,INDIRECT(AQ414)=1,INDIRECT(AR414)='Sample Select backend'!$M$2),1,0)</f>
        <v>0</v>
      </c>
      <c r="AN414" t="str">
        <f>_xlfn.CONCAT('Sample Select backend'!$C$4,ROW(AN414))</f>
        <v>AE414</v>
      </c>
      <c r="AO414" s="9" t="str">
        <f>_xlfn.CONCAT('Sample Select backend'!$J$2,ROW(AO414))</f>
        <v>AJ414</v>
      </c>
      <c r="AP414" t="str">
        <f>_xlfn.CONCAT('Sample Select backend'!$F$4,ROW(AP414))</f>
        <v>AF414</v>
      </c>
      <c r="AQ414" t="str">
        <f>_xlfn.CONCAT('Sample Select backend'!$I$10,ROW(AQ414))</f>
        <v>R414</v>
      </c>
      <c r="AR414" t="str">
        <f>_xlfn.CONCAT('Sample Select backend'!$M$4,ROW(AR414))</f>
        <v>AK414</v>
      </c>
      <c r="AS414" t="str">
        <f t="shared" si="141"/>
        <v>Bolivia</v>
      </c>
      <c r="AT414" s="9">
        <f t="shared" si="142"/>
        <v>18</v>
      </c>
      <c r="AU414">
        <f t="shared" si="143"/>
        <v>0</v>
      </c>
      <c r="AV414" s="9">
        <v>0</v>
      </c>
    </row>
    <row r="415" spans="1:48" x14ac:dyDescent="0.35">
      <c r="A415" s="24" t="s">
        <v>25</v>
      </c>
      <c r="B415" s="24">
        <v>1</v>
      </c>
      <c r="C415" s="24" t="s">
        <v>206</v>
      </c>
      <c r="D415" s="24" t="s">
        <v>3218</v>
      </c>
      <c r="E415" s="24"/>
      <c r="O415" t="s">
        <v>2801</v>
      </c>
      <c r="P415" t="s">
        <v>2810</v>
      </c>
      <c r="Q415" t="s">
        <v>2815</v>
      </c>
      <c r="R415">
        <v>0</v>
      </c>
      <c r="S415">
        <v>-7.82</v>
      </c>
      <c r="T415">
        <v>-10.33</v>
      </c>
      <c r="U415">
        <v>77.180000000000007</v>
      </c>
      <c r="V415">
        <v>-1</v>
      </c>
      <c r="W415">
        <v>-1</v>
      </c>
      <c r="X415">
        <v>-1</v>
      </c>
      <c r="Y415">
        <v>-1</v>
      </c>
      <c r="Z415">
        <v>-1</v>
      </c>
      <c r="AA415">
        <v>-1</v>
      </c>
      <c r="AB415">
        <v>-1</v>
      </c>
      <c r="AC415">
        <v>-1</v>
      </c>
      <c r="AD415">
        <v>-1</v>
      </c>
      <c r="AE415" s="4" t="s">
        <v>2828</v>
      </c>
      <c r="AF415" s="9" t="s">
        <v>2829</v>
      </c>
      <c r="AG415">
        <v>0</v>
      </c>
      <c r="AH415">
        <v>1</v>
      </c>
      <c r="AI415">
        <v>0</v>
      </c>
      <c r="AJ415">
        <v>1</v>
      </c>
      <c r="AK415" s="9" t="s">
        <v>2840</v>
      </c>
      <c r="AL415">
        <f t="shared" si="140"/>
        <v>0</v>
      </c>
      <c r="AM415">
        <f>IF(AND(INDIRECT(AN415)='Sample Select backend'!$C$2,INDIRECT(AO415)=1,INDIRECT(AP415)='Sample Select backend'!$F$2,INDIRECT(AQ415)=1,INDIRECT(AR415)='Sample Select backend'!$M$2),1,0)</f>
        <v>0</v>
      </c>
      <c r="AN415" t="str">
        <f>_xlfn.CONCAT('Sample Select backend'!$C$4,ROW(AN415))</f>
        <v>AE415</v>
      </c>
      <c r="AO415" s="9" t="str">
        <f>_xlfn.CONCAT('Sample Select backend'!$J$2,ROW(AO415))</f>
        <v>AJ415</v>
      </c>
      <c r="AP415" t="str">
        <f>_xlfn.CONCAT('Sample Select backend'!$F$4,ROW(AP415))</f>
        <v>AF415</v>
      </c>
      <c r="AQ415" t="str">
        <f>_xlfn.CONCAT('Sample Select backend'!$I$10,ROW(AQ415))</f>
        <v>R415</v>
      </c>
      <c r="AR415" t="str">
        <f>_xlfn.CONCAT('Sample Select backend'!$M$4,ROW(AR415))</f>
        <v>AK415</v>
      </c>
      <c r="AS415" t="str">
        <f t="shared" si="141"/>
        <v>Bolivia</v>
      </c>
      <c r="AT415" s="9" t="str">
        <f t="shared" si="142"/>
        <v>Tax exemption/waiver/suspension</v>
      </c>
      <c r="AU415">
        <f t="shared" si="143"/>
        <v>0</v>
      </c>
      <c r="AV415" s="9">
        <v>0</v>
      </c>
    </row>
    <row r="416" spans="1:48" x14ac:dyDescent="0.35">
      <c r="A416" s="24" t="s">
        <v>25</v>
      </c>
      <c r="B416" s="24">
        <v>1</v>
      </c>
      <c r="C416" s="24">
        <v>6</v>
      </c>
      <c r="D416" s="24" t="s">
        <v>3219</v>
      </c>
      <c r="E416" s="24"/>
      <c r="O416" t="s">
        <v>2801</v>
      </c>
      <c r="P416" t="s">
        <v>2810</v>
      </c>
      <c r="Q416" t="s">
        <v>2815</v>
      </c>
      <c r="R416">
        <v>0</v>
      </c>
      <c r="S416">
        <v>-7.82</v>
      </c>
      <c r="T416">
        <v>-10.33</v>
      </c>
      <c r="U416">
        <v>77.180000000000007</v>
      </c>
      <c r="V416">
        <v>-1</v>
      </c>
      <c r="W416">
        <v>-1</v>
      </c>
      <c r="X416">
        <v>-1</v>
      </c>
      <c r="Y416">
        <v>-1</v>
      </c>
      <c r="Z416">
        <v>-1</v>
      </c>
      <c r="AA416">
        <v>-1</v>
      </c>
      <c r="AB416">
        <v>-1</v>
      </c>
      <c r="AC416">
        <v>-1</v>
      </c>
      <c r="AD416">
        <v>-1</v>
      </c>
      <c r="AE416" s="4" t="s">
        <v>2828</v>
      </c>
      <c r="AF416" s="9" t="s">
        <v>2829</v>
      </c>
      <c r="AG416">
        <v>0</v>
      </c>
      <c r="AH416">
        <v>1</v>
      </c>
      <c r="AI416">
        <v>0</v>
      </c>
      <c r="AJ416">
        <v>1</v>
      </c>
      <c r="AK416" s="9" t="s">
        <v>2840</v>
      </c>
      <c r="AL416">
        <f t="shared" si="140"/>
        <v>0</v>
      </c>
      <c r="AM416">
        <f>IF(AND(INDIRECT(AN416)='Sample Select backend'!$C$2,INDIRECT(AO416)=1,INDIRECT(AP416)='Sample Select backend'!$F$2,INDIRECT(AQ416)=1,INDIRECT(AR416)='Sample Select backend'!$M$2),1,0)</f>
        <v>0</v>
      </c>
      <c r="AN416" t="str">
        <f>_xlfn.CONCAT('Sample Select backend'!$C$4,ROW(AN416))</f>
        <v>AE416</v>
      </c>
      <c r="AO416" s="9" t="str">
        <f>_xlfn.CONCAT('Sample Select backend'!$J$2,ROW(AO416))</f>
        <v>AJ416</v>
      </c>
      <c r="AP416" t="str">
        <f>_xlfn.CONCAT('Sample Select backend'!$F$4,ROW(AP416))</f>
        <v>AF416</v>
      </c>
      <c r="AQ416" t="str">
        <f>_xlfn.CONCAT('Sample Select backend'!$I$10,ROW(AQ416))</f>
        <v>R416</v>
      </c>
      <c r="AR416" t="str">
        <f>_xlfn.CONCAT('Sample Select backend'!$M$4,ROW(AR416))</f>
        <v>AK416</v>
      </c>
      <c r="AS416" t="str">
        <f t="shared" si="141"/>
        <v>Bolivia</v>
      </c>
      <c r="AT416" s="9">
        <f t="shared" si="142"/>
        <v>6</v>
      </c>
      <c r="AU416">
        <f t="shared" si="143"/>
        <v>0</v>
      </c>
      <c r="AV416" s="9">
        <v>0</v>
      </c>
    </row>
    <row r="417" spans="1:48" x14ac:dyDescent="0.35">
      <c r="A417" s="24" t="s">
        <v>25</v>
      </c>
      <c r="B417" s="24">
        <v>1</v>
      </c>
      <c r="C417" s="24">
        <v>6</v>
      </c>
      <c r="D417" s="24" t="s">
        <v>3220</v>
      </c>
      <c r="E417" s="24"/>
      <c r="O417" t="s">
        <v>2801</v>
      </c>
      <c r="P417" t="s">
        <v>2810</v>
      </c>
      <c r="Q417" t="s">
        <v>2815</v>
      </c>
      <c r="R417">
        <v>0</v>
      </c>
      <c r="S417">
        <v>-7.82</v>
      </c>
      <c r="T417">
        <v>-10.33</v>
      </c>
      <c r="U417">
        <v>77.180000000000007</v>
      </c>
      <c r="V417">
        <v>-1</v>
      </c>
      <c r="W417">
        <v>-1</v>
      </c>
      <c r="X417">
        <v>-1</v>
      </c>
      <c r="Y417">
        <v>-1</v>
      </c>
      <c r="Z417">
        <v>-1</v>
      </c>
      <c r="AA417">
        <v>-1</v>
      </c>
      <c r="AB417">
        <v>-1</v>
      </c>
      <c r="AC417">
        <v>-1</v>
      </c>
      <c r="AD417">
        <v>-1</v>
      </c>
      <c r="AE417" s="4" t="s">
        <v>2828</v>
      </c>
      <c r="AF417" s="9" t="s">
        <v>2829</v>
      </c>
      <c r="AG417">
        <v>0</v>
      </c>
      <c r="AH417">
        <v>1</v>
      </c>
      <c r="AI417">
        <v>0</v>
      </c>
      <c r="AJ417">
        <v>1</v>
      </c>
      <c r="AK417" s="9" t="s">
        <v>2840</v>
      </c>
      <c r="AL417">
        <f t="shared" si="140"/>
        <v>0</v>
      </c>
      <c r="AM417">
        <f>IF(AND(INDIRECT(AN417)='Sample Select backend'!$C$2,INDIRECT(AO417)=1,INDIRECT(AP417)='Sample Select backend'!$F$2,INDIRECT(AQ417)=1,INDIRECT(AR417)='Sample Select backend'!$M$2),1,0)</f>
        <v>0</v>
      </c>
      <c r="AN417" t="str">
        <f>_xlfn.CONCAT('Sample Select backend'!$C$4,ROW(AN417))</f>
        <v>AE417</v>
      </c>
      <c r="AO417" s="9" t="str">
        <f>_xlfn.CONCAT('Sample Select backend'!$J$2,ROW(AO417))</f>
        <v>AJ417</v>
      </c>
      <c r="AP417" t="str">
        <f>_xlfn.CONCAT('Sample Select backend'!$F$4,ROW(AP417))</f>
        <v>AF417</v>
      </c>
      <c r="AQ417" t="str">
        <f>_xlfn.CONCAT('Sample Select backend'!$I$10,ROW(AQ417))</f>
        <v>R417</v>
      </c>
      <c r="AR417" t="str">
        <f>_xlfn.CONCAT('Sample Select backend'!$M$4,ROW(AR417))</f>
        <v>AK417</v>
      </c>
      <c r="AS417" t="str">
        <f t="shared" si="141"/>
        <v>Bolivia</v>
      </c>
      <c r="AT417" s="9">
        <f t="shared" si="142"/>
        <v>6</v>
      </c>
      <c r="AU417">
        <f t="shared" si="143"/>
        <v>0</v>
      </c>
      <c r="AV417" s="9">
        <v>0</v>
      </c>
    </row>
    <row r="418" spans="1:48" x14ac:dyDescent="0.35">
      <c r="A418" s="24" t="s">
        <v>25</v>
      </c>
      <c r="B418" s="24">
        <v>1</v>
      </c>
      <c r="C418" s="24">
        <v>6</v>
      </c>
      <c r="D418" s="24" t="s">
        <v>3221</v>
      </c>
      <c r="E418" s="24"/>
      <c r="O418" t="s">
        <v>2801</v>
      </c>
      <c r="P418" t="s">
        <v>2810</v>
      </c>
      <c r="Q418" t="s">
        <v>2815</v>
      </c>
      <c r="R418">
        <v>0</v>
      </c>
      <c r="S418">
        <v>-7.82</v>
      </c>
      <c r="T418">
        <v>-10.33</v>
      </c>
      <c r="U418">
        <v>77.180000000000007</v>
      </c>
      <c r="V418">
        <v>-1</v>
      </c>
      <c r="W418">
        <v>-1</v>
      </c>
      <c r="X418">
        <v>-1</v>
      </c>
      <c r="Y418">
        <v>-1</v>
      </c>
      <c r="Z418">
        <v>-1</v>
      </c>
      <c r="AA418">
        <v>-1</v>
      </c>
      <c r="AB418">
        <v>-1</v>
      </c>
      <c r="AC418">
        <v>-1</v>
      </c>
      <c r="AD418">
        <v>-1</v>
      </c>
      <c r="AE418" s="4" t="s">
        <v>2828</v>
      </c>
      <c r="AF418" s="9" t="s">
        <v>2829</v>
      </c>
      <c r="AG418">
        <v>0</v>
      </c>
      <c r="AH418">
        <v>1</v>
      </c>
      <c r="AI418">
        <v>0</v>
      </c>
      <c r="AJ418">
        <v>1</v>
      </c>
      <c r="AK418" s="9" t="s">
        <v>2840</v>
      </c>
      <c r="AL418">
        <f t="shared" si="140"/>
        <v>0</v>
      </c>
      <c r="AM418">
        <f>IF(AND(INDIRECT(AN418)='Sample Select backend'!$C$2,INDIRECT(AO418)=1,INDIRECT(AP418)='Sample Select backend'!$F$2,INDIRECT(AQ418)=1,INDIRECT(AR418)='Sample Select backend'!$M$2),1,0)</f>
        <v>0</v>
      </c>
      <c r="AN418" t="str">
        <f>_xlfn.CONCAT('Sample Select backend'!$C$4,ROW(AN418))</f>
        <v>AE418</v>
      </c>
      <c r="AO418" s="9" t="str">
        <f>_xlfn.CONCAT('Sample Select backend'!$J$2,ROW(AO418))</f>
        <v>AJ418</v>
      </c>
      <c r="AP418" t="str">
        <f>_xlfn.CONCAT('Sample Select backend'!$F$4,ROW(AP418))</f>
        <v>AF418</v>
      </c>
      <c r="AQ418" t="str">
        <f>_xlfn.CONCAT('Sample Select backend'!$I$10,ROW(AQ418))</f>
        <v>R418</v>
      </c>
      <c r="AR418" t="str">
        <f>_xlfn.CONCAT('Sample Select backend'!$M$4,ROW(AR418))</f>
        <v>AK418</v>
      </c>
      <c r="AS418" t="str">
        <f t="shared" si="141"/>
        <v>Bolivia</v>
      </c>
      <c r="AT418" s="9">
        <f t="shared" si="142"/>
        <v>6</v>
      </c>
      <c r="AU418">
        <f t="shared" si="143"/>
        <v>0</v>
      </c>
      <c r="AV418" s="9">
        <v>0</v>
      </c>
    </row>
    <row r="419" spans="1:48" x14ac:dyDescent="0.35">
      <c r="A419" t="s">
        <v>21</v>
      </c>
      <c r="B419">
        <v>1</v>
      </c>
      <c r="C419">
        <v>7</v>
      </c>
      <c r="D419" t="s">
        <v>440</v>
      </c>
      <c r="E419">
        <v>2</v>
      </c>
      <c r="F419">
        <v>2</v>
      </c>
      <c r="G419">
        <v>-2</v>
      </c>
      <c r="H419">
        <v>-1</v>
      </c>
      <c r="I419">
        <v>-2</v>
      </c>
      <c r="J419">
        <v>-2</v>
      </c>
      <c r="K419">
        <v>2</v>
      </c>
      <c r="L419">
        <v>2</v>
      </c>
      <c r="M419">
        <v>1</v>
      </c>
      <c r="N419" t="s">
        <v>2620</v>
      </c>
      <c r="O419" t="s">
        <v>2800</v>
      </c>
      <c r="P419" t="s">
        <v>2810</v>
      </c>
      <c r="Q419" t="s">
        <v>2816</v>
      </c>
      <c r="R419">
        <v>0</v>
      </c>
      <c r="S419">
        <v>-4</v>
      </c>
      <c r="T419">
        <v>-4.1900000000000004</v>
      </c>
      <c r="U419">
        <v>40.61</v>
      </c>
      <c r="V419">
        <f t="shared" ref="V419:V434" si="153">IF(E419&gt;0,1,IF(E419&lt;0,0,-1))</f>
        <v>1</v>
      </c>
      <c r="W419">
        <f t="shared" ref="W419:W434" si="154">IF(F419&gt;0,1,IF(F419&lt;0,0,-1))</f>
        <v>1</v>
      </c>
      <c r="X419">
        <f t="shared" ref="X419:X434" si="155">IF(G419&gt;0,1,IF(G419&lt;0,0,-1))</f>
        <v>0</v>
      </c>
      <c r="Y419">
        <f t="shared" ref="Y419:Y434" si="156">IF(H419&gt;0,1,IF(H419&lt;0,0,-1))</f>
        <v>0</v>
      </c>
      <c r="Z419">
        <f t="shared" ref="Z419:Z434" si="157">IF(I419&gt;0,1,IF(I419&lt;0,0,-1))</f>
        <v>0</v>
      </c>
      <c r="AA419">
        <f t="shared" ref="AA419:AA434" si="158">IF(J419&gt;0,1,IF(J419&lt;0,0,-1))</f>
        <v>0</v>
      </c>
      <c r="AB419">
        <f t="shared" ref="AB419:AB434" si="159">IF(K419&gt;0,1,IF(K419&lt;0,0,-1))</f>
        <v>1</v>
      </c>
      <c r="AC419">
        <f t="shared" ref="AC419:AC434" si="160">IF(L419&gt;0,1,IF(L419&lt;0,0,-1))</f>
        <v>1</v>
      </c>
      <c r="AD419">
        <f t="shared" ref="AD419:AD434" si="161">IF(M419&gt;0,1,IF(M419&lt;0,0,-1))</f>
        <v>1</v>
      </c>
      <c r="AE419" s="4" t="s">
        <v>2828</v>
      </c>
      <c r="AF419" s="9" t="s">
        <v>2829</v>
      </c>
      <c r="AG419">
        <v>0</v>
      </c>
      <c r="AH419">
        <v>1</v>
      </c>
      <c r="AI419">
        <v>0</v>
      </c>
      <c r="AJ419">
        <v>1</v>
      </c>
      <c r="AK419" s="9" t="s">
        <v>2840</v>
      </c>
      <c r="AL419">
        <f t="shared" si="140"/>
        <v>0</v>
      </c>
      <c r="AM419">
        <f>IF(AND(INDIRECT(AN419)='Sample Select backend'!$C$2,INDIRECT(AO419)=1,INDIRECT(AP419)='Sample Select backend'!$F$2,INDIRECT(AQ419)=1,INDIRECT(AR419)='Sample Select backend'!$M$2),1,0)</f>
        <v>0</v>
      </c>
      <c r="AN419" t="str">
        <f>_xlfn.CONCAT('Sample Select backend'!$C$4,ROW(AN419))</f>
        <v>AE419</v>
      </c>
      <c r="AO419" s="9" t="str">
        <f>_xlfn.CONCAT('Sample Select backend'!$J$2,ROW(AO419))</f>
        <v>AJ419</v>
      </c>
      <c r="AP419" t="str">
        <f>_xlfn.CONCAT('Sample Select backend'!$F$4,ROW(AP419))</f>
        <v>AF419</v>
      </c>
      <c r="AQ419" t="str">
        <f>_xlfn.CONCAT('Sample Select backend'!$I$10,ROW(AQ419))</f>
        <v>R419</v>
      </c>
      <c r="AR419" t="str">
        <f>_xlfn.CONCAT('Sample Select backend'!$M$4,ROW(AR419))</f>
        <v>AK419</v>
      </c>
      <c r="AS419" t="str">
        <f t="shared" si="141"/>
        <v>Bosnia and Herzegovina</v>
      </c>
      <c r="AT419" s="9">
        <f t="shared" si="142"/>
        <v>7</v>
      </c>
      <c r="AU419">
        <f t="shared" si="143"/>
        <v>1</v>
      </c>
      <c r="AV419" s="9">
        <v>1</v>
      </c>
    </row>
    <row r="420" spans="1:48" x14ac:dyDescent="0.35">
      <c r="A420" t="s">
        <v>21</v>
      </c>
      <c r="B420">
        <v>6</v>
      </c>
      <c r="C420">
        <v>26</v>
      </c>
      <c r="D420" t="s">
        <v>438</v>
      </c>
      <c r="E420">
        <v>1</v>
      </c>
      <c r="F420">
        <v>1</v>
      </c>
      <c r="G420">
        <v>1</v>
      </c>
      <c r="H420">
        <v>-1</v>
      </c>
      <c r="I420">
        <v>1</v>
      </c>
      <c r="J420">
        <v>1</v>
      </c>
      <c r="K420">
        <v>1</v>
      </c>
      <c r="L420">
        <v>1</v>
      </c>
      <c r="M420">
        <v>1</v>
      </c>
      <c r="N420" t="s">
        <v>2620</v>
      </c>
      <c r="O420" t="s">
        <v>2800</v>
      </c>
      <c r="P420" t="s">
        <v>2810</v>
      </c>
      <c r="Q420" t="s">
        <v>2816</v>
      </c>
      <c r="R420">
        <v>0</v>
      </c>
      <c r="S420">
        <v>-4</v>
      </c>
      <c r="T420">
        <v>-4.1900000000000004</v>
      </c>
      <c r="U420">
        <v>40.61</v>
      </c>
      <c r="V420">
        <f t="shared" si="153"/>
        <v>1</v>
      </c>
      <c r="W420">
        <f t="shared" si="154"/>
        <v>1</v>
      </c>
      <c r="X420">
        <f t="shared" si="155"/>
        <v>1</v>
      </c>
      <c r="Y420">
        <f t="shared" si="156"/>
        <v>0</v>
      </c>
      <c r="Z420">
        <f t="shared" si="157"/>
        <v>1</v>
      </c>
      <c r="AA420">
        <f t="shared" si="158"/>
        <v>1</v>
      </c>
      <c r="AB420">
        <f t="shared" si="159"/>
        <v>1</v>
      </c>
      <c r="AC420">
        <f t="shared" si="160"/>
        <v>1</v>
      </c>
      <c r="AD420">
        <f t="shared" si="161"/>
        <v>1</v>
      </c>
      <c r="AE420" s="4" t="s">
        <v>2828</v>
      </c>
      <c r="AF420" s="9" t="s">
        <v>2829</v>
      </c>
      <c r="AG420">
        <v>0</v>
      </c>
      <c r="AH420">
        <v>1</v>
      </c>
      <c r="AI420">
        <v>0</v>
      </c>
      <c r="AJ420">
        <v>1</v>
      </c>
      <c r="AK420" s="9" t="s">
        <v>2840</v>
      </c>
      <c r="AL420">
        <f t="shared" si="140"/>
        <v>0</v>
      </c>
      <c r="AM420">
        <f>IF(AND(INDIRECT(AN420)='Sample Select backend'!$C$2,INDIRECT(AO420)=1,INDIRECT(AP420)='Sample Select backend'!$F$2,INDIRECT(AQ420)=1,INDIRECT(AR420)='Sample Select backend'!$M$2),1,0)</f>
        <v>0</v>
      </c>
      <c r="AN420" t="str">
        <f>_xlfn.CONCAT('Sample Select backend'!$C$4,ROW(AN420))</f>
        <v>AE420</v>
      </c>
      <c r="AO420" s="9" t="str">
        <f>_xlfn.CONCAT('Sample Select backend'!$J$2,ROW(AO420))</f>
        <v>AJ420</v>
      </c>
      <c r="AP420" t="str">
        <f>_xlfn.CONCAT('Sample Select backend'!$F$4,ROW(AP420))</f>
        <v>AF420</v>
      </c>
      <c r="AQ420" t="str">
        <f>_xlfn.CONCAT('Sample Select backend'!$I$10,ROW(AQ420))</f>
        <v>R420</v>
      </c>
      <c r="AR420" t="str">
        <f>_xlfn.CONCAT('Sample Select backend'!$M$4,ROW(AR420))</f>
        <v>AK420</v>
      </c>
      <c r="AS420" t="str">
        <f t="shared" si="141"/>
        <v>Bosnia and Herzegovina</v>
      </c>
      <c r="AT420" s="9">
        <f t="shared" si="142"/>
        <v>26</v>
      </c>
      <c r="AU420">
        <f t="shared" si="143"/>
        <v>0</v>
      </c>
      <c r="AV420" s="9">
        <v>1</v>
      </c>
    </row>
    <row r="421" spans="1:48" x14ac:dyDescent="0.35">
      <c r="A421" t="s">
        <v>21</v>
      </c>
      <c r="B421">
        <v>6</v>
      </c>
      <c r="C421">
        <v>26</v>
      </c>
      <c r="D421" t="s">
        <v>432</v>
      </c>
      <c r="E421">
        <v>2</v>
      </c>
      <c r="F421">
        <v>1</v>
      </c>
      <c r="G421">
        <v>2</v>
      </c>
      <c r="H421">
        <v>-1</v>
      </c>
      <c r="I421">
        <v>2</v>
      </c>
      <c r="J421">
        <v>2</v>
      </c>
      <c r="K421">
        <v>1</v>
      </c>
      <c r="L421">
        <v>1</v>
      </c>
      <c r="M421">
        <v>1</v>
      </c>
      <c r="N421" t="s">
        <v>2620</v>
      </c>
      <c r="O421" t="s">
        <v>2800</v>
      </c>
      <c r="P421" t="s">
        <v>2810</v>
      </c>
      <c r="Q421" t="s">
        <v>2816</v>
      </c>
      <c r="R421">
        <v>0</v>
      </c>
      <c r="S421">
        <v>-4</v>
      </c>
      <c r="T421">
        <v>-4.1900000000000004</v>
      </c>
      <c r="U421">
        <v>40.61</v>
      </c>
      <c r="V421">
        <f t="shared" si="153"/>
        <v>1</v>
      </c>
      <c r="W421">
        <f t="shared" si="154"/>
        <v>1</v>
      </c>
      <c r="X421">
        <f t="shared" si="155"/>
        <v>1</v>
      </c>
      <c r="Y421">
        <f t="shared" si="156"/>
        <v>0</v>
      </c>
      <c r="Z421">
        <f t="shared" si="157"/>
        <v>1</v>
      </c>
      <c r="AA421">
        <f t="shared" si="158"/>
        <v>1</v>
      </c>
      <c r="AB421">
        <f t="shared" si="159"/>
        <v>1</v>
      </c>
      <c r="AC421">
        <f t="shared" si="160"/>
        <v>1</v>
      </c>
      <c r="AD421">
        <f t="shared" si="161"/>
        <v>1</v>
      </c>
      <c r="AE421" s="4" t="s">
        <v>2828</v>
      </c>
      <c r="AF421" s="9" t="s">
        <v>2829</v>
      </c>
      <c r="AG421">
        <v>0</v>
      </c>
      <c r="AH421">
        <v>1</v>
      </c>
      <c r="AI421">
        <v>0</v>
      </c>
      <c r="AJ421">
        <v>1</v>
      </c>
      <c r="AK421" s="9" t="s">
        <v>2840</v>
      </c>
      <c r="AL421">
        <f t="shared" si="140"/>
        <v>0</v>
      </c>
      <c r="AM421">
        <f>IF(AND(INDIRECT(AN421)='Sample Select backend'!$C$2,INDIRECT(AO421)=1,INDIRECT(AP421)='Sample Select backend'!$F$2,INDIRECT(AQ421)=1,INDIRECT(AR421)='Sample Select backend'!$M$2),1,0)</f>
        <v>0</v>
      </c>
      <c r="AN421" t="str">
        <f>_xlfn.CONCAT('Sample Select backend'!$C$4,ROW(AN421))</f>
        <v>AE421</v>
      </c>
      <c r="AO421" s="9" t="str">
        <f>_xlfn.CONCAT('Sample Select backend'!$J$2,ROW(AO421))</f>
        <v>AJ421</v>
      </c>
      <c r="AP421" t="str">
        <f>_xlfn.CONCAT('Sample Select backend'!$F$4,ROW(AP421))</f>
        <v>AF421</v>
      </c>
      <c r="AQ421" t="str">
        <f>_xlfn.CONCAT('Sample Select backend'!$I$10,ROW(AQ421))</f>
        <v>R421</v>
      </c>
      <c r="AR421" t="str">
        <f>_xlfn.CONCAT('Sample Select backend'!$M$4,ROW(AR421))</f>
        <v>AK421</v>
      </c>
      <c r="AS421" t="str">
        <f t="shared" si="141"/>
        <v>Bosnia and Herzegovina</v>
      </c>
      <c r="AT421" s="9">
        <f t="shared" si="142"/>
        <v>26</v>
      </c>
      <c r="AU421">
        <f t="shared" si="143"/>
        <v>0</v>
      </c>
      <c r="AV421" s="9">
        <v>1</v>
      </c>
    </row>
    <row r="422" spans="1:48" x14ac:dyDescent="0.35">
      <c r="A422" t="s">
        <v>21</v>
      </c>
      <c r="B422">
        <v>3</v>
      </c>
      <c r="C422" t="s">
        <v>206</v>
      </c>
      <c r="D422" t="s">
        <v>439</v>
      </c>
      <c r="E422">
        <v>2</v>
      </c>
      <c r="F422">
        <v>2</v>
      </c>
      <c r="G422">
        <v>-2</v>
      </c>
      <c r="H422">
        <v>-1</v>
      </c>
      <c r="I422">
        <v>-2</v>
      </c>
      <c r="J422">
        <v>2</v>
      </c>
      <c r="K422">
        <v>-2</v>
      </c>
      <c r="M422">
        <v>1</v>
      </c>
      <c r="N422" t="s">
        <v>2620</v>
      </c>
      <c r="O422" t="s">
        <v>2800</v>
      </c>
      <c r="P422" t="s">
        <v>2810</v>
      </c>
      <c r="Q422" t="s">
        <v>2816</v>
      </c>
      <c r="R422">
        <v>0</v>
      </c>
      <c r="S422">
        <v>-4</v>
      </c>
      <c r="T422">
        <v>-4.1900000000000004</v>
      </c>
      <c r="U422">
        <v>40.61</v>
      </c>
      <c r="V422">
        <f t="shared" si="153"/>
        <v>1</v>
      </c>
      <c r="W422">
        <f t="shared" si="154"/>
        <v>1</v>
      </c>
      <c r="X422">
        <f t="shared" si="155"/>
        <v>0</v>
      </c>
      <c r="Y422">
        <f t="shared" si="156"/>
        <v>0</v>
      </c>
      <c r="Z422">
        <f t="shared" si="157"/>
        <v>0</v>
      </c>
      <c r="AA422">
        <f t="shared" si="158"/>
        <v>1</v>
      </c>
      <c r="AB422">
        <f t="shared" si="159"/>
        <v>0</v>
      </c>
      <c r="AC422">
        <f t="shared" si="160"/>
        <v>-1</v>
      </c>
      <c r="AD422">
        <f t="shared" si="161"/>
        <v>1</v>
      </c>
      <c r="AE422" s="4" t="s">
        <v>2828</v>
      </c>
      <c r="AF422" s="9" t="s">
        <v>2829</v>
      </c>
      <c r="AG422">
        <v>0</v>
      </c>
      <c r="AH422">
        <v>1</v>
      </c>
      <c r="AI422">
        <v>0</v>
      </c>
      <c r="AJ422">
        <v>1</v>
      </c>
      <c r="AK422" s="9" t="s">
        <v>2840</v>
      </c>
      <c r="AL422">
        <f t="shared" si="140"/>
        <v>0</v>
      </c>
      <c r="AM422">
        <f>IF(AND(INDIRECT(AN422)='Sample Select backend'!$C$2,INDIRECT(AO422)=1,INDIRECT(AP422)='Sample Select backend'!$F$2,INDIRECT(AQ422)=1,INDIRECT(AR422)='Sample Select backend'!$M$2),1,0)</f>
        <v>0</v>
      </c>
      <c r="AN422" t="str">
        <f>_xlfn.CONCAT('Sample Select backend'!$C$4,ROW(AN422))</f>
        <v>AE422</v>
      </c>
      <c r="AO422" s="9" t="str">
        <f>_xlfn.CONCAT('Sample Select backend'!$J$2,ROW(AO422))</f>
        <v>AJ422</v>
      </c>
      <c r="AP422" t="str">
        <f>_xlfn.CONCAT('Sample Select backend'!$F$4,ROW(AP422))</f>
        <v>AF422</v>
      </c>
      <c r="AQ422" t="str">
        <f>_xlfn.CONCAT('Sample Select backend'!$I$10,ROW(AQ422))</f>
        <v>R422</v>
      </c>
      <c r="AR422" t="str">
        <f>_xlfn.CONCAT('Sample Select backend'!$M$4,ROW(AR422))</f>
        <v>AK422</v>
      </c>
      <c r="AS422" t="str">
        <f t="shared" si="141"/>
        <v>Bosnia and Herzegovina</v>
      </c>
      <c r="AT422" s="9" t="str">
        <f t="shared" si="142"/>
        <v>Tax exemption/waiver/suspension</v>
      </c>
      <c r="AU422">
        <f t="shared" si="143"/>
        <v>0</v>
      </c>
      <c r="AV422" s="9">
        <v>1</v>
      </c>
    </row>
    <row r="423" spans="1:48" x14ac:dyDescent="0.35">
      <c r="A423" t="s">
        <v>21</v>
      </c>
      <c r="B423">
        <v>1</v>
      </c>
      <c r="C423">
        <v>6</v>
      </c>
      <c r="D423" t="s">
        <v>444</v>
      </c>
      <c r="E423">
        <v>-1</v>
      </c>
      <c r="F423">
        <v>2</v>
      </c>
      <c r="G423">
        <v>2</v>
      </c>
      <c r="H423">
        <v>2</v>
      </c>
      <c r="I423">
        <v>2</v>
      </c>
      <c r="J423">
        <v>2</v>
      </c>
      <c r="K423">
        <v>1</v>
      </c>
      <c r="L423">
        <v>2</v>
      </c>
      <c r="M423">
        <v>1</v>
      </c>
      <c r="N423" t="s">
        <v>2620</v>
      </c>
      <c r="O423" t="s">
        <v>2800</v>
      </c>
      <c r="P423" t="s">
        <v>2810</v>
      </c>
      <c r="Q423" t="s">
        <v>2816</v>
      </c>
      <c r="R423">
        <v>0</v>
      </c>
      <c r="S423">
        <v>-4</v>
      </c>
      <c r="T423">
        <v>-4.1900000000000004</v>
      </c>
      <c r="U423">
        <v>40.61</v>
      </c>
      <c r="V423">
        <f t="shared" si="153"/>
        <v>0</v>
      </c>
      <c r="W423">
        <f t="shared" si="154"/>
        <v>1</v>
      </c>
      <c r="X423">
        <f t="shared" si="155"/>
        <v>1</v>
      </c>
      <c r="Y423">
        <f t="shared" si="156"/>
        <v>1</v>
      </c>
      <c r="Z423">
        <f t="shared" si="157"/>
        <v>1</v>
      </c>
      <c r="AA423">
        <f t="shared" si="158"/>
        <v>1</v>
      </c>
      <c r="AB423">
        <f t="shared" si="159"/>
        <v>1</v>
      </c>
      <c r="AC423">
        <f t="shared" si="160"/>
        <v>1</v>
      </c>
      <c r="AD423">
        <f t="shared" si="161"/>
        <v>1</v>
      </c>
      <c r="AE423" s="4" t="s">
        <v>2828</v>
      </c>
      <c r="AF423" s="9" t="s">
        <v>2829</v>
      </c>
      <c r="AG423">
        <v>0</v>
      </c>
      <c r="AH423">
        <v>1</v>
      </c>
      <c r="AI423">
        <v>0</v>
      </c>
      <c r="AJ423">
        <v>1</v>
      </c>
      <c r="AK423" s="9" t="s">
        <v>2840</v>
      </c>
      <c r="AL423">
        <f t="shared" si="140"/>
        <v>0</v>
      </c>
      <c r="AM423">
        <f>IF(AND(INDIRECT(AN423)='Sample Select backend'!$C$2,INDIRECT(AO423)=1,INDIRECT(AP423)='Sample Select backend'!$F$2,INDIRECT(AQ423)=1,INDIRECT(AR423)='Sample Select backend'!$M$2),1,0)</f>
        <v>0</v>
      </c>
      <c r="AN423" t="str">
        <f>_xlfn.CONCAT('Sample Select backend'!$C$4,ROW(AN423))</f>
        <v>AE423</v>
      </c>
      <c r="AO423" s="9" t="str">
        <f>_xlfn.CONCAT('Sample Select backend'!$J$2,ROW(AO423))</f>
        <v>AJ423</v>
      </c>
      <c r="AP423" t="str">
        <f>_xlfn.CONCAT('Sample Select backend'!$F$4,ROW(AP423))</f>
        <v>AF423</v>
      </c>
      <c r="AQ423" t="str">
        <f>_xlfn.CONCAT('Sample Select backend'!$I$10,ROW(AQ423))</f>
        <v>R423</v>
      </c>
      <c r="AR423" t="str">
        <f>_xlfn.CONCAT('Sample Select backend'!$M$4,ROW(AR423))</f>
        <v>AK423</v>
      </c>
      <c r="AS423" t="str">
        <f t="shared" si="141"/>
        <v>Bosnia and Herzegovina</v>
      </c>
      <c r="AT423" s="9">
        <f t="shared" si="142"/>
        <v>6</v>
      </c>
      <c r="AU423">
        <f t="shared" si="143"/>
        <v>0</v>
      </c>
      <c r="AV423" s="9">
        <v>1</v>
      </c>
    </row>
    <row r="424" spans="1:48" x14ac:dyDescent="0.35">
      <c r="A424" t="s">
        <v>21</v>
      </c>
      <c r="B424">
        <v>6</v>
      </c>
      <c r="C424">
        <v>29</v>
      </c>
      <c r="D424" t="s">
        <v>447</v>
      </c>
      <c r="E424">
        <v>2</v>
      </c>
      <c r="F424">
        <v>1</v>
      </c>
      <c r="G424">
        <v>2</v>
      </c>
      <c r="H424">
        <v>-1</v>
      </c>
      <c r="I424">
        <v>2</v>
      </c>
      <c r="J424">
        <v>1</v>
      </c>
      <c r="K424">
        <v>1</v>
      </c>
      <c r="L424">
        <v>1</v>
      </c>
      <c r="M424">
        <v>1</v>
      </c>
      <c r="N424" t="s">
        <v>2620</v>
      </c>
      <c r="O424" t="s">
        <v>2800</v>
      </c>
      <c r="P424" t="s">
        <v>2810</v>
      </c>
      <c r="Q424" t="s">
        <v>2816</v>
      </c>
      <c r="R424">
        <v>0</v>
      </c>
      <c r="S424">
        <v>-4</v>
      </c>
      <c r="T424">
        <v>-4.1900000000000004</v>
      </c>
      <c r="U424">
        <v>40.61</v>
      </c>
      <c r="V424">
        <f t="shared" si="153"/>
        <v>1</v>
      </c>
      <c r="W424">
        <f t="shared" si="154"/>
        <v>1</v>
      </c>
      <c r="X424">
        <f t="shared" si="155"/>
        <v>1</v>
      </c>
      <c r="Y424">
        <f t="shared" si="156"/>
        <v>0</v>
      </c>
      <c r="Z424">
        <f t="shared" si="157"/>
        <v>1</v>
      </c>
      <c r="AA424">
        <f t="shared" si="158"/>
        <v>1</v>
      </c>
      <c r="AB424">
        <f t="shared" si="159"/>
        <v>1</v>
      </c>
      <c r="AC424">
        <f t="shared" si="160"/>
        <v>1</v>
      </c>
      <c r="AD424">
        <f t="shared" si="161"/>
        <v>1</v>
      </c>
      <c r="AE424" s="4" t="s">
        <v>2828</v>
      </c>
      <c r="AF424" s="9" t="s">
        <v>2829</v>
      </c>
      <c r="AG424">
        <v>0</v>
      </c>
      <c r="AH424">
        <v>1</v>
      </c>
      <c r="AI424">
        <v>0</v>
      </c>
      <c r="AJ424">
        <v>1</v>
      </c>
      <c r="AK424" s="9" t="s">
        <v>2840</v>
      </c>
      <c r="AL424">
        <f t="shared" si="140"/>
        <v>0</v>
      </c>
      <c r="AM424">
        <f>IF(AND(INDIRECT(AN424)='Sample Select backend'!$C$2,INDIRECT(AO424)=1,INDIRECT(AP424)='Sample Select backend'!$F$2,INDIRECT(AQ424)=1,INDIRECT(AR424)='Sample Select backend'!$M$2),1,0)</f>
        <v>0</v>
      </c>
      <c r="AN424" t="str">
        <f>_xlfn.CONCAT('Sample Select backend'!$C$4,ROW(AN424))</f>
        <v>AE424</v>
      </c>
      <c r="AO424" s="9" t="str">
        <f>_xlfn.CONCAT('Sample Select backend'!$J$2,ROW(AO424))</f>
        <v>AJ424</v>
      </c>
      <c r="AP424" t="str">
        <f>_xlfn.CONCAT('Sample Select backend'!$F$4,ROW(AP424))</f>
        <v>AF424</v>
      </c>
      <c r="AQ424" t="str">
        <f>_xlfn.CONCAT('Sample Select backend'!$I$10,ROW(AQ424))</f>
        <v>R424</v>
      </c>
      <c r="AR424" t="str">
        <f>_xlfn.CONCAT('Sample Select backend'!$M$4,ROW(AR424))</f>
        <v>AK424</v>
      </c>
      <c r="AS424" t="str">
        <f t="shared" si="141"/>
        <v>Bosnia and Herzegovina</v>
      </c>
      <c r="AT424" s="9">
        <f t="shared" si="142"/>
        <v>29</v>
      </c>
      <c r="AU424">
        <f t="shared" si="143"/>
        <v>0</v>
      </c>
      <c r="AV424" s="9">
        <v>1</v>
      </c>
    </row>
    <row r="425" spans="1:48" x14ac:dyDescent="0.35">
      <c r="A425" t="s">
        <v>21</v>
      </c>
      <c r="B425">
        <v>5</v>
      </c>
      <c r="C425" t="s">
        <v>204</v>
      </c>
      <c r="D425" t="s">
        <v>433</v>
      </c>
      <c r="E425">
        <v>-2</v>
      </c>
      <c r="F425">
        <v>1</v>
      </c>
      <c r="G425">
        <v>1</v>
      </c>
      <c r="H425">
        <v>-1</v>
      </c>
      <c r="I425">
        <v>-1</v>
      </c>
      <c r="J425">
        <v>-2</v>
      </c>
      <c r="K425">
        <v>-1</v>
      </c>
      <c r="L425">
        <v>2</v>
      </c>
      <c r="M425">
        <v>1</v>
      </c>
      <c r="N425" t="s">
        <v>2620</v>
      </c>
      <c r="O425" t="s">
        <v>2800</v>
      </c>
      <c r="P425" t="s">
        <v>2810</v>
      </c>
      <c r="Q425" t="s">
        <v>2816</v>
      </c>
      <c r="R425">
        <v>0</v>
      </c>
      <c r="S425">
        <v>-4</v>
      </c>
      <c r="T425">
        <v>-4.1900000000000004</v>
      </c>
      <c r="U425">
        <v>40.61</v>
      </c>
      <c r="V425">
        <f t="shared" si="153"/>
        <v>0</v>
      </c>
      <c r="W425">
        <f t="shared" si="154"/>
        <v>1</v>
      </c>
      <c r="X425">
        <f t="shared" si="155"/>
        <v>1</v>
      </c>
      <c r="Y425">
        <f t="shared" si="156"/>
        <v>0</v>
      </c>
      <c r="Z425">
        <f t="shared" si="157"/>
        <v>0</v>
      </c>
      <c r="AA425">
        <f t="shared" si="158"/>
        <v>0</v>
      </c>
      <c r="AB425">
        <f t="shared" si="159"/>
        <v>0</v>
      </c>
      <c r="AC425">
        <f t="shared" si="160"/>
        <v>1</v>
      </c>
      <c r="AD425">
        <f t="shared" si="161"/>
        <v>1</v>
      </c>
      <c r="AE425" s="4" t="s">
        <v>2828</v>
      </c>
      <c r="AF425" s="9" t="s">
        <v>2829</v>
      </c>
      <c r="AG425">
        <v>0</v>
      </c>
      <c r="AH425">
        <v>1</v>
      </c>
      <c r="AI425">
        <v>0</v>
      </c>
      <c r="AJ425">
        <v>1</v>
      </c>
      <c r="AK425" s="9" t="s">
        <v>2840</v>
      </c>
      <c r="AL425">
        <f t="shared" si="140"/>
        <v>0</v>
      </c>
      <c r="AM425">
        <f>IF(AND(INDIRECT(AN425)='Sample Select backend'!$C$2,INDIRECT(AO425)=1,INDIRECT(AP425)='Sample Select backend'!$F$2,INDIRECT(AQ425)=1,INDIRECT(AR425)='Sample Select backend'!$M$2),1,0)</f>
        <v>0</v>
      </c>
      <c r="AN425" t="str">
        <f>_xlfn.CONCAT('Sample Select backend'!$C$4,ROW(AN425))</f>
        <v>AE425</v>
      </c>
      <c r="AO425" s="9" t="str">
        <f>_xlfn.CONCAT('Sample Select backend'!$J$2,ROW(AO425))</f>
        <v>AJ425</v>
      </c>
      <c r="AP425" t="str">
        <f>_xlfn.CONCAT('Sample Select backend'!$F$4,ROW(AP425))</f>
        <v>AF425</v>
      </c>
      <c r="AQ425" t="str">
        <f>_xlfn.CONCAT('Sample Select backend'!$I$10,ROW(AQ425))</f>
        <v>R425</v>
      </c>
      <c r="AR425" t="str">
        <f>_xlfn.CONCAT('Sample Select backend'!$M$4,ROW(AR425))</f>
        <v>AK425</v>
      </c>
      <c r="AS425" t="str">
        <f t="shared" si="141"/>
        <v>Bosnia and Herzegovina</v>
      </c>
      <c r="AT425" s="9" t="str">
        <f t="shared" si="142"/>
        <v>General</v>
      </c>
      <c r="AU425">
        <f t="shared" si="143"/>
        <v>0</v>
      </c>
      <c r="AV425" s="9">
        <v>1</v>
      </c>
    </row>
    <row r="426" spans="1:48" x14ac:dyDescent="0.35">
      <c r="A426" t="s">
        <v>21</v>
      </c>
      <c r="B426">
        <v>1</v>
      </c>
      <c r="C426" t="s">
        <v>206</v>
      </c>
      <c r="D426" t="s">
        <v>443</v>
      </c>
      <c r="E426">
        <v>-1</v>
      </c>
      <c r="F426">
        <v>2</v>
      </c>
      <c r="H426">
        <v>-1</v>
      </c>
      <c r="I426">
        <v>-2</v>
      </c>
      <c r="J426">
        <v>-2</v>
      </c>
      <c r="K426">
        <v>-2</v>
      </c>
      <c r="L426">
        <v>-2</v>
      </c>
      <c r="M426">
        <v>1</v>
      </c>
      <c r="N426" t="s">
        <v>2620</v>
      </c>
      <c r="O426" t="s">
        <v>2800</v>
      </c>
      <c r="P426" t="s">
        <v>2810</v>
      </c>
      <c r="Q426" t="s">
        <v>2816</v>
      </c>
      <c r="R426">
        <v>0</v>
      </c>
      <c r="S426">
        <v>-4</v>
      </c>
      <c r="T426">
        <v>-4.1900000000000004</v>
      </c>
      <c r="U426">
        <v>40.61</v>
      </c>
      <c r="V426">
        <f t="shared" si="153"/>
        <v>0</v>
      </c>
      <c r="W426">
        <f t="shared" si="154"/>
        <v>1</v>
      </c>
      <c r="X426">
        <f t="shared" si="155"/>
        <v>-1</v>
      </c>
      <c r="Y426">
        <f t="shared" si="156"/>
        <v>0</v>
      </c>
      <c r="Z426">
        <f t="shared" si="157"/>
        <v>0</v>
      </c>
      <c r="AA426">
        <f t="shared" si="158"/>
        <v>0</v>
      </c>
      <c r="AB426">
        <f t="shared" si="159"/>
        <v>0</v>
      </c>
      <c r="AC426">
        <f t="shared" si="160"/>
        <v>0</v>
      </c>
      <c r="AD426">
        <f t="shared" si="161"/>
        <v>1</v>
      </c>
      <c r="AE426" s="4" t="s">
        <v>2828</v>
      </c>
      <c r="AF426" s="9" t="s">
        <v>2829</v>
      </c>
      <c r="AG426">
        <v>0</v>
      </c>
      <c r="AH426">
        <v>1</v>
      </c>
      <c r="AI426">
        <v>0</v>
      </c>
      <c r="AJ426">
        <v>1</v>
      </c>
      <c r="AK426" s="9" t="s">
        <v>2840</v>
      </c>
      <c r="AL426">
        <f t="shared" si="140"/>
        <v>0</v>
      </c>
      <c r="AM426">
        <f>IF(AND(INDIRECT(AN426)='Sample Select backend'!$C$2,INDIRECT(AO426)=1,INDIRECT(AP426)='Sample Select backend'!$F$2,INDIRECT(AQ426)=1,INDIRECT(AR426)='Sample Select backend'!$M$2),1,0)</f>
        <v>0</v>
      </c>
      <c r="AN426" t="str">
        <f>_xlfn.CONCAT('Sample Select backend'!$C$4,ROW(AN426))</f>
        <v>AE426</v>
      </c>
      <c r="AO426" s="9" t="str">
        <f>_xlfn.CONCAT('Sample Select backend'!$J$2,ROW(AO426))</f>
        <v>AJ426</v>
      </c>
      <c r="AP426" t="str">
        <f>_xlfn.CONCAT('Sample Select backend'!$F$4,ROW(AP426))</f>
        <v>AF426</v>
      </c>
      <c r="AQ426" t="str">
        <f>_xlfn.CONCAT('Sample Select backend'!$I$10,ROW(AQ426))</f>
        <v>R426</v>
      </c>
      <c r="AR426" t="str">
        <f>_xlfn.CONCAT('Sample Select backend'!$M$4,ROW(AR426))</f>
        <v>AK426</v>
      </c>
      <c r="AS426" t="str">
        <f t="shared" si="141"/>
        <v>Bosnia and Herzegovina</v>
      </c>
      <c r="AT426" s="9" t="str">
        <f t="shared" si="142"/>
        <v>Tax exemption/waiver/suspension</v>
      </c>
      <c r="AU426">
        <f t="shared" si="143"/>
        <v>0</v>
      </c>
      <c r="AV426" s="9">
        <v>1</v>
      </c>
    </row>
    <row r="427" spans="1:48" x14ac:dyDescent="0.35">
      <c r="A427" t="s">
        <v>21</v>
      </c>
      <c r="B427">
        <v>6</v>
      </c>
      <c r="C427">
        <v>26</v>
      </c>
      <c r="D427" t="s">
        <v>446</v>
      </c>
      <c r="E427">
        <v>1</v>
      </c>
      <c r="F427">
        <v>1</v>
      </c>
      <c r="G427">
        <v>2</v>
      </c>
      <c r="H427">
        <v>-1</v>
      </c>
      <c r="I427">
        <v>1</v>
      </c>
      <c r="J427">
        <v>1</v>
      </c>
      <c r="K427">
        <v>1</v>
      </c>
      <c r="L427">
        <v>-2</v>
      </c>
      <c r="M427">
        <v>1</v>
      </c>
      <c r="N427" t="s">
        <v>2620</v>
      </c>
      <c r="O427" t="s">
        <v>2800</v>
      </c>
      <c r="P427" t="s">
        <v>2810</v>
      </c>
      <c r="Q427" t="s">
        <v>2816</v>
      </c>
      <c r="R427">
        <v>0</v>
      </c>
      <c r="S427">
        <v>-4</v>
      </c>
      <c r="T427">
        <v>-4.1900000000000004</v>
      </c>
      <c r="U427">
        <v>40.61</v>
      </c>
      <c r="V427">
        <f t="shared" si="153"/>
        <v>1</v>
      </c>
      <c r="W427">
        <f t="shared" si="154"/>
        <v>1</v>
      </c>
      <c r="X427">
        <f t="shared" si="155"/>
        <v>1</v>
      </c>
      <c r="Y427">
        <f t="shared" si="156"/>
        <v>0</v>
      </c>
      <c r="Z427">
        <f t="shared" si="157"/>
        <v>1</v>
      </c>
      <c r="AA427">
        <f t="shared" si="158"/>
        <v>1</v>
      </c>
      <c r="AB427">
        <f t="shared" si="159"/>
        <v>1</v>
      </c>
      <c r="AC427">
        <f t="shared" si="160"/>
        <v>0</v>
      </c>
      <c r="AD427">
        <f t="shared" si="161"/>
        <v>1</v>
      </c>
      <c r="AE427" s="4" t="s">
        <v>2828</v>
      </c>
      <c r="AF427" s="9" t="s">
        <v>2829</v>
      </c>
      <c r="AG427">
        <v>0</v>
      </c>
      <c r="AH427">
        <v>1</v>
      </c>
      <c r="AI427">
        <v>0</v>
      </c>
      <c r="AJ427">
        <v>1</v>
      </c>
      <c r="AK427" s="9" t="s">
        <v>2840</v>
      </c>
      <c r="AL427">
        <f t="shared" si="140"/>
        <v>0</v>
      </c>
      <c r="AM427">
        <f>IF(AND(INDIRECT(AN427)='Sample Select backend'!$C$2,INDIRECT(AO427)=1,INDIRECT(AP427)='Sample Select backend'!$F$2,INDIRECT(AQ427)=1,INDIRECT(AR427)='Sample Select backend'!$M$2),1,0)</f>
        <v>0</v>
      </c>
      <c r="AN427" t="str">
        <f>_xlfn.CONCAT('Sample Select backend'!$C$4,ROW(AN427))</f>
        <v>AE427</v>
      </c>
      <c r="AO427" s="9" t="str">
        <f>_xlfn.CONCAT('Sample Select backend'!$J$2,ROW(AO427))</f>
        <v>AJ427</v>
      </c>
      <c r="AP427" t="str">
        <f>_xlfn.CONCAT('Sample Select backend'!$F$4,ROW(AP427))</f>
        <v>AF427</v>
      </c>
      <c r="AQ427" t="str">
        <f>_xlfn.CONCAT('Sample Select backend'!$I$10,ROW(AQ427))</f>
        <v>R427</v>
      </c>
      <c r="AR427" t="str">
        <f>_xlfn.CONCAT('Sample Select backend'!$M$4,ROW(AR427))</f>
        <v>AK427</v>
      </c>
      <c r="AS427" t="str">
        <f t="shared" si="141"/>
        <v>Bosnia and Herzegovina</v>
      </c>
      <c r="AT427" s="9">
        <f t="shared" si="142"/>
        <v>26</v>
      </c>
      <c r="AU427">
        <f t="shared" si="143"/>
        <v>0</v>
      </c>
      <c r="AV427" s="9">
        <v>1</v>
      </c>
    </row>
    <row r="428" spans="1:48" x14ac:dyDescent="0.35">
      <c r="A428" t="s">
        <v>21</v>
      </c>
      <c r="B428">
        <v>1</v>
      </c>
      <c r="C428">
        <v>6</v>
      </c>
      <c r="D428" t="s">
        <v>442</v>
      </c>
      <c r="E428">
        <v>-1</v>
      </c>
      <c r="F428">
        <v>2</v>
      </c>
      <c r="G428">
        <v>2</v>
      </c>
      <c r="H428">
        <v>2</v>
      </c>
      <c r="I428">
        <v>2</v>
      </c>
      <c r="J428">
        <v>2</v>
      </c>
      <c r="K428">
        <v>1</v>
      </c>
      <c r="L428">
        <v>2</v>
      </c>
      <c r="M428">
        <v>1</v>
      </c>
      <c r="N428" t="s">
        <v>2620</v>
      </c>
      <c r="O428" t="s">
        <v>2800</v>
      </c>
      <c r="P428" t="s">
        <v>2810</v>
      </c>
      <c r="Q428" t="s">
        <v>2816</v>
      </c>
      <c r="R428">
        <v>0</v>
      </c>
      <c r="S428">
        <v>-4</v>
      </c>
      <c r="T428">
        <v>-4.1900000000000004</v>
      </c>
      <c r="U428">
        <v>40.61</v>
      </c>
      <c r="V428">
        <f t="shared" si="153"/>
        <v>0</v>
      </c>
      <c r="W428">
        <f t="shared" si="154"/>
        <v>1</v>
      </c>
      <c r="X428">
        <f t="shared" si="155"/>
        <v>1</v>
      </c>
      <c r="Y428">
        <f t="shared" si="156"/>
        <v>1</v>
      </c>
      <c r="Z428">
        <f t="shared" si="157"/>
        <v>1</v>
      </c>
      <c r="AA428">
        <f t="shared" si="158"/>
        <v>1</v>
      </c>
      <c r="AB428">
        <f t="shared" si="159"/>
        <v>1</v>
      </c>
      <c r="AC428">
        <f t="shared" si="160"/>
        <v>1</v>
      </c>
      <c r="AD428">
        <f t="shared" si="161"/>
        <v>1</v>
      </c>
      <c r="AE428" s="4" t="s">
        <v>2828</v>
      </c>
      <c r="AF428" s="9" t="s">
        <v>2829</v>
      </c>
      <c r="AG428">
        <v>0</v>
      </c>
      <c r="AH428">
        <v>1</v>
      </c>
      <c r="AI428">
        <v>0</v>
      </c>
      <c r="AJ428">
        <v>1</v>
      </c>
      <c r="AK428" s="9" t="s">
        <v>2840</v>
      </c>
      <c r="AL428">
        <f t="shared" si="140"/>
        <v>0</v>
      </c>
      <c r="AM428">
        <f>IF(AND(INDIRECT(AN428)='Sample Select backend'!$C$2,INDIRECT(AO428)=1,INDIRECT(AP428)='Sample Select backend'!$F$2,INDIRECT(AQ428)=1,INDIRECT(AR428)='Sample Select backend'!$M$2),1,0)</f>
        <v>0</v>
      </c>
      <c r="AN428" t="str">
        <f>_xlfn.CONCAT('Sample Select backend'!$C$4,ROW(AN428))</f>
        <v>AE428</v>
      </c>
      <c r="AO428" s="9" t="str">
        <f>_xlfn.CONCAT('Sample Select backend'!$J$2,ROW(AO428))</f>
        <v>AJ428</v>
      </c>
      <c r="AP428" t="str">
        <f>_xlfn.CONCAT('Sample Select backend'!$F$4,ROW(AP428))</f>
        <v>AF428</v>
      </c>
      <c r="AQ428" t="str">
        <f>_xlfn.CONCAT('Sample Select backend'!$I$10,ROW(AQ428))</f>
        <v>R428</v>
      </c>
      <c r="AR428" t="str">
        <f>_xlfn.CONCAT('Sample Select backend'!$M$4,ROW(AR428))</f>
        <v>AK428</v>
      </c>
      <c r="AS428" t="str">
        <f t="shared" si="141"/>
        <v>Bosnia and Herzegovina</v>
      </c>
      <c r="AT428" s="9">
        <f t="shared" si="142"/>
        <v>6</v>
      </c>
      <c r="AU428">
        <f t="shared" si="143"/>
        <v>0</v>
      </c>
      <c r="AV428" s="9">
        <v>1</v>
      </c>
    </row>
    <row r="429" spans="1:48" x14ac:dyDescent="0.35">
      <c r="A429" t="s">
        <v>21</v>
      </c>
      <c r="B429">
        <v>6</v>
      </c>
      <c r="C429">
        <v>25</v>
      </c>
      <c r="D429" t="s">
        <v>445</v>
      </c>
      <c r="E429">
        <v>1</v>
      </c>
      <c r="F429">
        <v>1</v>
      </c>
      <c r="G429">
        <v>-2</v>
      </c>
      <c r="H429">
        <v>-1</v>
      </c>
      <c r="I429">
        <v>2</v>
      </c>
      <c r="J429">
        <v>-2</v>
      </c>
      <c r="K429">
        <v>1</v>
      </c>
      <c r="L429">
        <v>-2</v>
      </c>
      <c r="M429">
        <v>1</v>
      </c>
      <c r="N429" t="s">
        <v>2620</v>
      </c>
      <c r="O429" t="s">
        <v>2800</v>
      </c>
      <c r="P429" t="s">
        <v>2810</v>
      </c>
      <c r="Q429" t="s">
        <v>2816</v>
      </c>
      <c r="R429">
        <v>0</v>
      </c>
      <c r="S429">
        <v>-4</v>
      </c>
      <c r="T429">
        <v>-4.1900000000000004</v>
      </c>
      <c r="U429">
        <v>40.61</v>
      </c>
      <c r="V429">
        <f t="shared" si="153"/>
        <v>1</v>
      </c>
      <c r="W429">
        <f t="shared" si="154"/>
        <v>1</v>
      </c>
      <c r="X429">
        <f t="shared" si="155"/>
        <v>0</v>
      </c>
      <c r="Y429">
        <f t="shared" si="156"/>
        <v>0</v>
      </c>
      <c r="Z429">
        <f t="shared" si="157"/>
        <v>1</v>
      </c>
      <c r="AA429">
        <f t="shared" si="158"/>
        <v>0</v>
      </c>
      <c r="AB429">
        <f t="shared" si="159"/>
        <v>1</v>
      </c>
      <c r="AC429">
        <f t="shared" si="160"/>
        <v>0</v>
      </c>
      <c r="AD429">
        <f t="shared" si="161"/>
        <v>1</v>
      </c>
      <c r="AE429" s="4" t="s">
        <v>2828</v>
      </c>
      <c r="AF429" s="9" t="s">
        <v>2829</v>
      </c>
      <c r="AG429">
        <v>0</v>
      </c>
      <c r="AH429">
        <v>1</v>
      </c>
      <c r="AI429">
        <v>0</v>
      </c>
      <c r="AJ429">
        <v>1</v>
      </c>
      <c r="AK429" s="9" t="s">
        <v>2840</v>
      </c>
      <c r="AL429">
        <f t="shared" si="140"/>
        <v>0</v>
      </c>
      <c r="AM429">
        <f>IF(AND(INDIRECT(AN429)='Sample Select backend'!$C$2,INDIRECT(AO429)=1,INDIRECT(AP429)='Sample Select backend'!$F$2,INDIRECT(AQ429)=1,INDIRECT(AR429)='Sample Select backend'!$M$2),1,0)</f>
        <v>0</v>
      </c>
      <c r="AN429" t="str">
        <f>_xlfn.CONCAT('Sample Select backend'!$C$4,ROW(AN429))</f>
        <v>AE429</v>
      </c>
      <c r="AO429" s="9" t="str">
        <f>_xlfn.CONCAT('Sample Select backend'!$J$2,ROW(AO429))</f>
        <v>AJ429</v>
      </c>
      <c r="AP429" t="str">
        <f>_xlfn.CONCAT('Sample Select backend'!$F$4,ROW(AP429))</f>
        <v>AF429</v>
      </c>
      <c r="AQ429" t="str">
        <f>_xlfn.CONCAT('Sample Select backend'!$I$10,ROW(AQ429))</f>
        <v>R429</v>
      </c>
      <c r="AR429" t="str">
        <f>_xlfn.CONCAT('Sample Select backend'!$M$4,ROW(AR429))</f>
        <v>AK429</v>
      </c>
      <c r="AS429" t="str">
        <f t="shared" si="141"/>
        <v>Bosnia and Herzegovina</v>
      </c>
      <c r="AT429" s="9">
        <f t="shared" si="142"/>
        <v>25</v>
      </c>
      <c r="AU429">
        <f t="shared" si="143"/>
        <v>0</v>
      </c>
      <c r="AV429" s="9">
        <v>1</v>
      </c>
    </row>
    <row r="430" spans="1:48" x14ac:dyDescent="0.35">
      <c r="A430" t="s">
        <v>21</v>
      </c>
      <c r="B430">
        <v>2</v>
      </c>
      <c r="C430" t="s">
        <v>206</v>
      </c>
      <c r="D430" t="s">
        <v>441</v>
      </c>
      <c r="E430">
        <v>2</v>
      </c>
      <c r="F430">
        <v>2</v>
      </c>
      <c r="G430">
        <v>-2</v>
      </c>
      <c r="H430">
        <v>-1</v>
      </c>
      <c r="I430">
        <v>2</v>
      </c>
      <c r="J430">
        <v>2</v>
      </c>
      <c r="K430">
        <v>-2</v>
      </c>
      <c r="L430">
        <v>2</v>
      </c>
      <c r="M430">
        <v>1</v>
      </c>
      <c r="N430" t="s">
        <v>2620</v>
      </c>
      <c r="O430" t="s">
        <v>2800</v>
      </c>
      <c r="P430" t="s">
        <v>2810</v>
      </c>
      <c r="Q430" t="s">
        <v>2816</v>
      </c>
      <c r="R430">
        <v>0</v>
      </c>
      <c r="S430">
        <v>-4</v>
      </c>
      <c r="T430">
        <v>-4.1900000000000004</v>
      </c>
      <c r="U430">
        <v>40.61</v>
      </c>
      <c r="V430">
        <f t="shared" si="153"/>
        <v>1</v>
      </c>
      <c r="W430">
        <f t="shared" si="154"/>
        <v>1</v>
      </c>
      <c r="X430">
        <f t="shared" si="155"/>
        <v>0</v>
      </c>
      <c r="Y430">
        <f t="shared" si="156"/>
        <v>0</v>
      </c>
      <c r="Z430">
        <f t="shared" si="157"/>
        <v>1</v>
      </c>
      <c r="AA430">
        <f t="shared" si="158"/>
        <v>1</v>
      </c>
      <c r="AB430">
        <f t="shared" si="159"/>
        <v>0</v>
      </c>
      <c r="AC430">
        <f t="shared" si="160"/>
        <v>1</v>
      </c>
      <c r="AD430">
        <f t="shared" si="161"/>
        <v>1</v>
      </c>
      <c r="AE430" s="4" t="s">
        <v>2828</v>
      </c>
      <c r="AF430" s="9" t="s">
        <v>2829</v>
      </c>
      <c r="AG430">
        <v>0</v>
      </c>
      <c r="AH430">
        <v>1</v>
      </c>
      <c r="AI430">
        <v>0</v>
      </c>
      <c r="AJ430">
        <v>1</v>
      </c>
      <c r="AK430" s="9" t="s">
        <v>2840</v>
      </c>
      <c r="AL430">
        <f t="shared" si="140"/>
        <v>0</v>
      </c>
      <c r="AM430">
        <f>IF(AND(INDIRECT(AN430)='Sample Select backend'!$C$2,INDIRECT(AO430)=1,INDIRECT(AP430)='Sample Select backend'!$F$2,INDIRECT(AQ430)=1,INDIRECT(AR430)='Sample Select backend'!$M$2),1,0)</f>
        <v>0</v>
      </c>
      <c r="AN430" t="str">
        <f>_xlfn.CONCAT('Sample Select backend'!$C$4,ROW(AN430))</f>
        <v>AE430</v>
      </c>
      <c r="AO430" s="9" t="str">
        <f>_xlfn.CONCAT('Sample Select backend'!$J$2,ROW(AO430))</f>
        <v>AJ430</v>
      </c>
      <c r="AP430" t="str">
        <f>_xlfn.CONCAT('Sample Select backend'!$F$4,ROW(AP430))</f>
        <v>AF430</v>
      </c>
      <c r="AQ430" t="str">
        <f>_xlfn.CONCAT('Sample Select backend'!$I$10,ROW(AQ430))</f>
        <v>R430</v>
      </c>
      <c r="AR430" t="str">
        <f>_xlfn.CONCAT('Sample Select backend'!$M$4,ROW(AR430))</f>
        <v>AK430</v>
      </c>
      <c r="AS430" t="str">
        <f t="shared" si="141"/>
        <v>Bosnia and Herzegovina</v>
      </c>
      <c r="AT430" s="9" t="str">
        <f t="shared" si="142"/>
        <v>Tax exemption/waiver/suspension</v>
      </c>
      <c r="AU430">
        <f t="shared" si="143"/>
        <v>0</v>
      </c>
      <c r="AV430" s="9">
        <v>1</v>
      </c>
    </row>
    <row r="431" spans="1:48" x14ac:dyDescent="0.35">
      <c r="A431" t="s">
        <v>21</v>
      </c>
      <c r="B431">
        <v>1</v>
      </c>
      <c r="C431">
        <v>10</v>
      </c>
      <c r="D431" t="s">
        <v>434</v>
      </c>
      <c r="E431">
        <v>-1</v>
      </c>
      <c r="F431">
        <v>2</v>
      </c>
      <c r="G431">
        <v>2</v>
      </c>
      <c r="H431">
        <v>2</v>
      </c>
      <c r="I431">
        <v>2</v>
      </c>
      <c r="J431">
        <v>2</v>
      </c>
      <c r="K431">
        <v>1</v>
      </c>
      <c r="L431">
        <v>2</v>
      </c>
      <c r="M431">
        <v>1</v>
      </c>
      <c r="N431" t="s">
        <v>2620</v>
      </c>
      <c r="O431" t="s">
        <v>2800</v>
      </c>
      <c r="P431" t="s">
        <v>2810</v>
      </c>
      <c r="Q431" t="s">
        <v>2816</v>
      </c>
      <c r="R431">
        <v>0</v>
      </c>
      <c r="S431">
        <v>-4</v>
      </c>
      <c r="T431">
        <v>-4.1900000000000004</v>
      </c>
      <c r="U431">
        <v>40.61</v>
      </c>
      <c r="V431">
        <f t="shared" si="153"/>
        <v>0</v>
      </c>
      <c r="W431">
        <f t="shared" si="154"/>
        <v>1</v>
      </c>
      <c r="X431">
        <f t="shared" si="155"/>
        <v>1</v>
      </c>
      <c r="Y431">
        <f t="shared" si="156"/>
        <v>1</v>
      </c>
      <c r="Z431">
        <f t="shared" si="157"/>
        <v>1</v>
      </c>
      <c r="AA431">
        <f t="shared" si="158"/>
        <v>1</v>
      </c>
      <c r="AB431">
        <f t="shared" si="159"/>
        <v>1</v>
      </c>
      <c r="AC431">
        <f t="shared" si="160"/>
        <v>1</v>
      </c>
      <c r="AD431">
        <f t="shared" si="161"/>
        <v>1</v>
      </c>
      <c r="AE431" s="4" t="s">
        <v>2828</v>
      </c>
      <c r="AF431" s="9" t="s">
        <v>2829</v>
      </c>
      <c r="AG431">
        <v>0</v>
      </c>
      <c r="AH431">
        <v>1</v>
      </c>
      <c r="AI431">
        <v>0</v>
      </c>
      <c r="AJ431">
        <v>1</v>
      </c>
      <c r="AK431" s="9" t="s">
        <v>2840</v>
      </c>
      <c r="AL431">
        <f t="shared" si="140"/>
        <v>0</v>
      </c>
      <c r="AM431">
        <f>IF(AND(INDIRECT(AN431)='Sample Select backend'!$C$2,INDIRECT(AO431)=1,INDIRECT(AP431)='Sample Select backend'!$F$2,INDIRECT(AQ431)=1,INDIRECT(AR431)='Sample Select backend'!$M$2),1,0)</f>
        <v>0</v>
      </c>
      <c r="AN431" t="str">
        <f>_xlfn.CONCAT('Sample Select backend'!$C$4,ROW(AN431))</f>
        <v>AE431</v>
      </c>
      <c r="AO431" s="9" t="str">
        <f>_xlfn.CONCAT('Sample Select backend'!$J$2,ROW(AO431))</f>
        <v>AJ431</v>
      </c>
      <c r="AP431" t="str">
        <f>_xlfn.CONCAT('Sample Select backend'!$F$4,ROW(AP431))</f>
        <v>AF431</v>
      </c>
      <c r="AQ431" t="str">
        <f>_xlfn.CONCAT('Sample Select backend'!$I$10,ROW(AQ431))</f>
        <v>R431</v>
      </c>
      <c r="AR431" t="str">
        <f>_xlfn.CONCAT('Sample Select backend'!$M$4,ROW(AR431))</f>
        <v>AK431</v>
      </c>
      <c r="AS431" t="str">
        <f t="shared" si="141"/>
        <v>Bosnia and Herzegovina</v>
      </c>
      <c r="AT431" s="9">
        <f t="shared" si="142"/>
        <v>10</v>
      </c>
      <c r="AU431">
        <f t="shared" si="143"/>
        <v>0</v>
      </c>
      <c r="AV431" s="9">
        <v>1</v>
      </c>
    </row>
    <row r="432" spans="1:48" x14ac:dyDescent="0.35">
      <c r="A432" t="s">
        <v>21</v>
      </c>
      <c r="B432">
        <v>5</v>
      </c>
      <c r="C432" t="s">
        <v>204</v>
      </c>
      <c r="D432" t="s">
        <v>437</v>
      </c>
      <c r="E432">
        <v>1</v>
      </c>
      <c r="F432">
        <v>-2</v>
      </c>
      <c r="G432">
        <v>-2</v>
      </c>
      <c r="H432">
        <v>-1</v>
      </c>
      <c r="I432">
        <v>-1</v>
      </c>
      <c r="J432">
        <v>1</v>
      </c>
      <c r="K432">
        <v>1</v>
      </c>
      <c r="L432">
        <v>1</v>
      </c>
      <c r="M432">
        <v>1</v>
      </c>
      <c r="N432" t="s">
        <v>2620</v>
      </c>
      <c r="O432" t="s">
        <v>2800</v>
      </c>
      <c r="P432" t="s">
        <v>2810</v>
      </c>
      <c r="Q432" t="s">
        <v>2816</v>
      </c>
      <c r="R432">
        <v>0</v>
      </c>
      <c r="S432">
        <v>-4</v>
      </c>
      <c r="T432">
        <v>-4.1900000000000004</v>
      </c>
      <c r="U432">
        <v>40.61</v>
      </c>
      <c r="V432">
        <f t="shared" si="153"/>
        <v>1</v>
      </c>
      <c r="W432">
        <f t="shared" si="154"/>
        <v>0</v>
      </c>
      <c r="X432">
        <f t="shared" si="155"/>
        <v>0</v>
      </c>
      <c r="Y432">
        <f t="shared" si="156"/>
        <v>0</v>
      </c>
      <c r="Z432">
        <f t="shared" si="157"/>
        <v>0</v>
      </c>
      <c r="AA432">
        <f t="shared" si="158"/>
        <v>1</v>
      </c>
      <c r="AB432">
        <f t="shared" si="159"/>
        <v>1</v>
      </c>
      <c r="AC432">
        <f t="shared" si="160"/>
        <v>1</v>
      </c>
      <c r="AD432">
        <f t="shared" si="161"/>
        <v>1</v>
      </c>
      <c r="AE432" s="4" t="s">
        <v>2828</v>
      </c>
      <c r="AF432" s="9" t="s">
        <v>2829</v>
      </c>
      <c r="AG432">
        <v>0</v>
      </c>
      <c r="AH432">
        <v>1</v>
      </c>
      <c r="AI432">
        <v>0</v>
      </c>
      <c r="AJ432">
        <v>1</v>
      </c>
      <c r="AK432" s="9" t="s">
        <v>2840</v>
      </c>
      <c r="AL432">
        <f t="shared" si="140"/>
        <v>0</v>
      </c>
      <c r="AM432">
        <f>IF(AND(INDIRECT(AN432)='Sample Select backend'!$C$2,INDIRECT(AO432)=1,INDIRECT(AP432)='Sample Select backend'!$F$2,INDIRECT(AQ432)=1,INDIRECT(AR432)='Sample Select backend'!$M$2),1,0)</f>
        <v>0</v>
      </c>
      <c r="AN432" t="str">
        <f>_xlfn.CONCAT('Sample Select backend'!$C$4,ROW(AN432))</f>
        <v>AE432</v>
      </c>
      <c r="AO432" s="9" t="str">
        <f>_xlfn.CONCAT('Sample Select backend'!$J$2,ROW(AO432))</f>
        <v>AJ432</v>
      </c>
      <c r="AP432" t="str">
        <f>_xlfn.CONCAT('Sample Select backend'!$F$4,ROW(AP432))</f>
        <v>AF432</v>
      </c>
      <c r="AQ432" t="str">
        <f>_xlfn.CONCAT('Sample Select backend'!$I$10,ROW(AQ432))</f>
        <v>R432</v>
      </c>
      <c r="AR432" t="str">
        <f>_xlfn.CONCAT('Sample Select backend'!$M$4,ROW(AR432))</f>
        <v>AK432</v>
      </c>
      <c r="AS432" t="str">
        <f t="shared" si="141"/>
        <v>Bosnia and Herzegovina</v>
      </c>
      <c r="AT432" s="9" t="str">
        <f t="shared" si="142"/>
        <v>General</v>
      </c>
      <c r="AU432">
        <f t="shared" si="143"/>
        <v>0</v>
      </c>
      <c r="AV432" s="9">
        <v>1</v>
      </c>
    </row>
    <row r="433" spans="1:48" x14ac:dyDescent="0.35">
      <c r="A433" t="s">
        <v>21</v>
      </c>
      <c r="B433">
        <v>1</v>
      </c>
      <c r="C433" t="s">
        <v>201</v>
      </c>
      <c r="D433" t="s">
        <v>436</v>
      </c>
      <c r="E433">
        <v>-2</v>
      </c>
      <c r="F433">
        <v>2</v>
      </c>
      <c r="G433">
        <v>2</v>
      </c>
      <c r="H433">
        <v>-1</v>
      </c>
      <c r="I433">
        <v>-2</v>
      </c>
      <c r="J433">
        <v>-2</v>
      </c>
      <c r="K433">
        <v>2</v>
      </c>
      <c r="L433">
        <v>-2</v>
      </c>
      <c r="M433">
        <v>1</v>
      </c>
      <c r="N433" t="s">
        <v>2620</v>
      </c>
      <c r="O433" t="s">
        <v>2800</v>
      </c>
      <c r="P433" t="s">
        <v>2810</v>
      </c>
      <c r="Q433" t="s">
        <v>2816</v>
      </c>
      <c r="R433">
        <v>0</v>
      </c>
      <c r="S433">
        <v>-4</v>
      </c>
      <c r="T433">
        <v>-4.1900000000000004</v>
      </c>
      <c r="U433">
        <v>40.61</v>
      </c>
      <c r="V433">
        <f t="shared" si="153"/>
        <v>0</v>
      </c>
      <c r="W433">
        <f t="shared" si="154"/>
        <v>1</v>
      </c>
      <c r="X433">
        <f t="shared" si="155"/>
        <v>1</v>
      </c>
      <c r="Y433">
        <f t="shared" si="156"/>
        <v>0</v>
      </c>
      <c r="Z433">
        <f t="shared" si="157"/>
        <v>0</v>
      </c>
      <c r="AA433">
        <f t="shared" si="158"/>
        <v>0</v>
      </c>
      <c r="AB433">
        <f t="shared" si="159"/>
        <v>1</v>
      </c>
      <c r="AC433">
        <f t="shared" si="160"/>
        <v>0</v>
      </c>
      <c r="AD433">
        <f t="shared" si="161"/>
        <v>1</v>
      </c>
      <c r="AE433" s="4" t="s">
        <v>2828</v>
      </c>
      <c r="AF433" s="9" t="s">
        <v>2829</v>
      </c>
      <c r="AG433">
        <v>0</v>
      </c>
      <c r="AH433">
        <v>1</v>
      </c>
      <c r="AI433">
        <v>0</v>
      </c>
      <c r="AJ433">
        <v>1</v>
      </c>
      <c r="AK433" s="9" t="s">
        <v>2840</v>
      </c>
      <c r="AL433">
        <f t="shared" si="140"/>
        <v>0</v>
      </c>
      <c r="AM433">
        <f>IF(AND(INDIRECT(AN433)='Sample Select backend'!$C$2,INDIRECT(AO433)=1,INDIRECT(AP433)='Sample Select backend'!$F$2,INDIRECT(AQ433)=1,INDIRECT(AR433)='Sample Select backend'!$M$2),1,0)</f>
        <v>0</v>
      </c>
      <c r="AN433" t="str">
        <f>_xlfn.CONCAT('Sample Select backend'!$C$4,ROW(AN433))</f>
        <v>AE433</v>
      </c>
      <c r="AO433" s="9" t="str">
        <f>_xlfn.CONCAT('Sample Select backend'!$J$2,ROW(AO433))</f>
        <v>AJ433</v>
      </c>
      <c r="AP433" t="str">
        <f>_xlfn.CONCAT('Sample Select backend'!$F$4,ROW(AP433))</f>
        <v>AF433</v>
      </c>
      <c r="AQ433" t="str">
        <f>_xlfn.CONCAT('Sample Select backend'!$I$10,ROW(AQ433))</f>
        <v>R433</v>
      </c>
      <c r="AR433" t="str">
        <f>_xlfn.CONCAT('Sample Select backend'!$M$4,ROW(AR433))</f>
        <v>AK433</v>
      </c>
      <c r="AS433" t="str">
        <f t="shared" si="141"/>
        <v>Bosnia and Herzegovina</v>
      </c>
      <c r="AT433" s="9" t="str">
        <f t="shared" si="142"/>
        <v>Other</v>
      </c>
      <c r="AU433">
        <f t="shared" si="143"/>
        <v>0</v>
      </c>
      <c r="AV433" s="9">
        <v>1</v>
      </c>
    </row>
    <row r="434" spans="1:48" x14ac:dyDescent="0.35">
      <c r="A434" t="s">
        <v>21</v>
      </c>
      <c r="B434">
        <v>1</v>
      </c>
      <c r="C434" t="s">
        <v>206</v>
      </c>
      <c r="D434" t="s">
        <v>435</v>
      </c>
      <c r="E434">
        <v>2</v>
      </c>
      <c r="F434">
        <v>2</v>
      </c>
      <c r="G434">
        <v>-2</v>
      </c>
      <c r="H434">
        <v>-1</v>
      </c>
      <c r="I434">
        <v>-2</v>
      </c>
      <c r="J434">
        <v>2</v>
      </c>
      <c r="K434">
        <v>-2</v>
      </c>
      <c r="L434">
        <v>-2</v>
      </c>
      <c r="M434">
        <v>1</v>
      </c>
      <c r="N434" t="s">
        <v>2620</v>
      </c>
      <c r="O434" t="s">
        <v>2800</v>
      </c>
      <c r="P434" t="s">
        <v>2810</v>
      </c>
      <c r="Q434" t="s">
        <v>2816</v>
      </c>
      <c r="R434">
        <v>0</v>
      </c>
      <c r="S434">
        <v>-4</v>
      </c>
      <c r="T434">
        <v>-4.1900000000000004</v>
      </c>
      <c r="U434">
        <v>40.61</v>
      </c>
      <c r="V434">
        <f t="shared" si="153"/>
        <v>1</v>
      </c>
      <c r="W434">
        <f t="shared" si="154"/>
        <v>1</v>
      </c>
      <c r="X434">
        <f t="shared" si="155"/>
        <v>0</v>
      </c>
      <c r="Y434">
        <f t="shared" si="156"/>
        <v>0</v>
      </c>
      <c r="Z434">
        <f t="shared" si="157"/>
        <v>0</v>
      </c>
      <c r="AA434">
        <f t="shared" si="158"/>
        <v>1</v>
      </c>
      <c r="AB434">
        <f t="shared" si="159"/>
        <v>0</v>
      </c>
      <c r="AC434">
        <f t="shared" si="160"/>
        <v>0</v>
      </c>
      <c r="AD434">
        <f t="shared" si="161"/>
        <v>1</v>
      </c>
      <c r="AE434" s="4" t="s">
        <v>2828</v>
      </c>
      <c r="AF434" s="9" t="s">
        <v>2829</v>
      </c>
      <c r="AG434">
        <v>0</v>
      </c>
      <c r="AH434">
        <v>1</v>
      </c>
      <c r="AI434">
        <v>0</v>
      </c>
      <c r="AJ434">
        <v>1</v>
      </c>
      <c r="AK434" s="9" t="s">
        <v>2840</v>
      </c>
      <c r="AL434">
        <f t="shared" si="140"/>
        <v>0</v>
      </c>
      <c r="AM434">
        <f>IF(AND(INDIRECT(AN434)='Sample Select backend'!$C$2,INDIRECT(AO434)=1,INDIRECT(AP434)='Sample Select backend'!$F$2,INDIRECT(AQ434)=1,INDIRECT(AR434)='Sample Select backend'!$M$2),1,0)</f>
        <v>0</v>
      </c>
      <c r="AN434" t="str">
        <f>_xlfn.CONCAT('Sample Select backend'!$C$4,ROW(AN434))</f>
        <v>AE434</v>
      </c>
      <c r="AO434" s="9" t="str">
        <f>_xlfn.CONCAT('Sample Select backend'!$J$2,ROW(AO434))</f>
        <v>AJ434</v>
      </c>
      <c r="AP434" t="str">
        <f>_xlfn.CONCAT('Sample Select backend'!$F$4,ROW(AP434))</f>
        <v>AF434</v>
      </c>
      <c r="AQ434" t="str">
        <f>_xlfn.CONCAT('Sample Select backend'!$I$10,ROW(AQ434))</f>
        <v>R434</v>
      </c>
      <c r="AR434" t="str">
        <f>_xlfn.CONCAT('Sample Select backend'!$M$4,ROW(AR434))</f>
        <v>AK434</v>
      </c>
      <c r="AS434" t="str">
        <f t="shared" si="141"/>
        <v>Bosnia and Herzegovina</v>
      </c>
      <c r="AT434" s="9" t="str">
        <f t="shared" si="142"/>
        <v>Tax exemption/waiver/suspension</v>
      </c>
      <c r="AU434">
        <f t="shared" si="143"/>
        <v>0</v>
      </c>
      <c r="AV434" s="9">
        <v>1</v>
      </c>
    </row>
    <row r="435" spans="1:48" x14ac:dyDescent="0.35">
      <c r="A435" s="24" t="s">
        <v>21</v>
      </c>
      <c r="B435" s="24">
        <v>7</v>
      </c>
      <c r="C435" s="24">
        <v>30</v>
      </c>
      <c r="D435" s="24" t="s">
        <v>3222</v>
      </c>
      <c r="E435" s="24"/>
      <c r="O435" t="s">
        <v>2800</v>
      </c>
      <c r="P435" t="s">
        <v>2810</v>
      </c>
      <c r="Q435" t="s">
        <v>2816</v>
      </c>
      <c r="R435">
        <v>0</v>
      </c>
      <c r="S435">
        <v>-4</v>
      </c>
      <c r="T435">
        <v>-4.1900000000000004</v>
      </c>
      <c r="U435">
        <v>40.61</v>
      </c>
      <c r="V435">
        <v>-1</v>
      </c>
      <c r="W435">
        <v>-1</v>
      </c>
      <c r="X435">
        <v>-1</v>
      </c>
      <c r="Y435">
        <v>-1</v>
      </c>
      <c r="Z435">
        <v>-1</v>
      </c>
      <c r="AA435">
        <v>-1</v>
      </c>
      <c r="AB435">
        <v>-1</v>
      </c>
      <c r="AC435">
        <v>-1</v>
      </c>
      <c r="AD435">
        <v>-1</v>
      </c>
      <c r="AE435" s="4" t="s">
        <v>2828</v>
      </c>
      <c r="AF435" s="9" t="s">
        <v>2829</v>
      </c>
      <c r="AG435">
        <v>0</v>
      </c>
      <c r="AH435">
        <v>1</v>
      </c>
      <c r="AI435">
        <v>0</v>
      </c>
      <c r="AJ435">
        <v>1</v>
      </c>
      <c r="AK435" s="9" t="s">
        <v>2840</v>
      </c>
      <c r="AL435">
        <f t="shared" si="140"/>
        <v>0</v>
      </c>
      <c r="AM435">
        <f>IF(AND(INDIRECT(AN435)='Sample Select backend'!$C$2,INDIRECT(AO435)=1,INDIRECT(AP435)='Sample Select backend'!$F$2,INDIRECT(AQ435)=1,INDIRECT(AR435)='Sample Select backend'!$M$2),1,0)</f>
        <v>0</v>
      </c>
      <c r="AN435" t="str">
        <f>_xlfn.CONCAT('Sample Select backend'!$C$4,ROW(AN435))</f>
        <v>AE435</v>
      </c>
      <c r="AO435" s="9" t="str">
        <f>_xlfn.CONCAT('Sample Select backend'!$J$2,ROW(AO435))</f>
        <v>AJ435</v>
      </c>
      <c r="AP435" t="str">
        <f>_xlfn.CONCAT('Sample Select backend'!$F$4,ROW(AP435))</f>
        <v>AF435</v>
      </c>
      <c r="AQ435" t="str">
        <f>_xlfn.CONCAT('Sample Select backend'!$I$10,ROW(AQ435))</f>
        <v>R435</v>
      </c>
      <c r="AR435" t="str">
        <f>_xlfn.CONCAT('Sample Select backend'!$M$4,ROW(AR435))</f>
        <v>AK435</v>
      </c>
      <c r="AS435" t="str">
        <f t="shared" si="141"/>
        <v>Bosnia and Herzegovina</v>
      </c>
      <c r="AT435" s="9">
        <f t="shared" si="142"/>
        <v>30</v>
      </c>
      <c r="AU435">
        <f t="shared" si="143"/>
        <v>0</v>
      </c>
      <c r="AV435" s="9">
        <v>0</v>
      </c>
    </row>
    <row r="436" spans="1:48" x14ac:dyDescent="0.35">
      <c r="A436" s="24" t="s">
        <v>21</v>
      </c>
      <c r="B436" s="24">
        <v>2</v>
      </c>
      <c r="C436" s="24">
        <v>16</v>
      </c>
      <c r="D436" s="24" t="s">
        <v>3223</v>
      </c>
      <c r="E436" s="24"/>
      <c r="O436" t="s">
        <v>2800</v>
      </c>
      <c r="P436" t="s">
        <v>2810</v>
      </c>
      <c r="Q436" t="s">
        <v>2816</v>
      </c>
      <c r="R436">
        <v>0</v>
      </c>
      <c r="S436">
        <v>-4</v>
      </c>
      <c r="T436">
        <v>-4.1900000000000004</v>
      </c>
      <c r="U436">
        <v>40.61</v>
      </c>
      <c r="V436">
        <v>-1</v>
      </c>
      <c r="W436">
        <v>-1</v>
      </c>
      <c r="X436">
        <v>-1</v>
      </c>
      <c r="Y436">
        <v>-1</v>
      </c>
      <c r="Z436">
        <v>-1</v>
      </c>
      <c r="AA436">
        <v>-1</v>
      </c>
      <c r="AB436">
        <v>-1</v>
      </c>
      <c r="AC436">
        <v>-1</v>
      </c>
      <c r="AD436">
        <v>-1</v>
      </c>
      <c r="AE436" s="4" t="s">
        <v>2828</v>
      </c>
      <c r="AF436" s="9" t="s">
        <v>2829</v>
      </c>
      <c r="AG436">
        <v>0</v>
      </c>
      <c r="AH436">
        <v>1</v>
      </c>
      <c r="AI436">
        <v>0</v>
      </c>
      <c r="AJ436">
        <v>1</v>
      </c>
      <c r="AK436" s="9" t="s">
        <v>2840</v>
      </c>
      <c r="AL436">
        <f t="shared" si="140"/>
        <v>0</v>
      </c>
      <c r="AM436">
        <f>IF(AND(INDIRECT(AN436)='Sample Select backend'!$C$2,INDIRECT(AO436)=1,INDIRECT(AP436)='Sample Select backend'!$F$2,INDIRECT(AQ436)=1,INDIRECT(AR436)='Sample Select backend'!$M$2),1,0)</f>
        <v>0</v>
      </c>
      <c r="AN436" t="str">
        <f>_xlfn.CONCAT('Sample Select backend'!$C$4,ROW(AN436))</f>
        <v>AE436</v>
      </c>
      <c r="AO436" s="9" t="str">
        <f>_xlfn.CONCAT('Sample Select backend'!$J$2,ROW(AO436))</f>
        <v>AJ436</v>
      </c>
      <c r="AP436" t="str">
        <f>_xlfn.CONCAT('Sample Select backend'!$F$4,ROW(AP436))</f>
        <v>AF436</v>
      </c>
      <c r="AQ436" t="str">
        <f>_xlfn.CONCAT('Sample Select backend'!$I$10,ROW(AQ436))</f>
        <v>R436</v>
      </c>
      <c r="AR436" t="str">
        <f>_xlfn.CONCAT('Sample Select backend'!$M$4,ROW(AR436))</f>
        <v>AK436</v>
      </c>
      <c r="AS436" t="str">
        <f t="shared" si="141"/>
        <v>Bosnia and Herzegovina</v>
      </c>
      <c r="AT436" s="9">
        <f t="shared" si="142"/>
        <v>16</v>
      </c>
      <c r="AU436">
        <f t="shared" si="143"/>
        <v>0</v>
      </c>
      <c r="AV436" s="9">
        <v>0</v>
      </c>
    </row>
    <row r="437" spans="1:48" x14ac:dyDescent="0.35">
      <c r="A437" s="24" t="s">
        <v>21</v>
      </c>
      <c r="B437" s="24">
        <v>1</v>
      </c>
      <c r="C437" s="24">
        <v>11</v>
      </c>
      <c r="D437" s="24" t="s">
        <v>3224</v>
      </c>
      <c r="E437" s="24"/>
      <c r="O437" t="s">
        <v>2800</v>
      </c>
      <c r="P437" t="s">
        <v>2810</v>
      </c>
      <c r="Q437" t="s">
        <v>2816</v>
      </c>
      <c r="R437">
        <v>0</v>
      </c>
      <c r="S437">
        <v>-4</v>
      </c>
      <c r="T437">
        <v>-4.1900000000000004</v>
      </c>
      <c r="U437">
        <v>40.61</v>
      </c>
      <c r="V437">
        <v>-1</v>
      </c>
      <c r="W437">
        <v>-1</v>
      </c>
      <c r="X437">
        <v>-1</v>
      </c>
      <c r="Y437">
        <v>-1</v>
      </c>
      <c r="Z437">
        <v>-1</v>
      </c>
      <c r="AA437">
        <v>-1</v>
      </c>
      <c r="AB437">
        <v>-1</v>
      </c>
      <c r="AC437">
        <v>-1</v>
      </c>
      <c r="AD437">
        <v>-1</v>
      </c>
      <c r="AE437" s="4" t="s">
        <v>2828</v>
      </c>
      <c r="AF437" s="9" t="s">
        <v>2829</v>
      </c>
      <c r="AG437">
        <v>0</v>
      </c>
      <c r="AH437">
        <v>1</v>
      </c>
      <c r="AI437">
        <v>0</v>
      </c>
      <c r="AJ437">
        <v>1</v>
      </c>
      <c r="AK437" s="9" t="s">
        <v>2840</v>
      </c>
      <c r="AL437">
        <f t="shared" si="140"/>
        <v>0</v>
      </c>
      <c r="AM437">
        <f>IF(AND(INDIRECT(AN437)='Sample Select backend'!$C$2,INDIRECT(AO437)=1,INDIRECT(AP437)='Sample Select backend'!$F$2,INDIRECT(AQ437)=1,INDIRECT(AR437)='Sample Select backend'!$M$2),1,0)</f>
        <v>0</v>
      </c>
      <c r="AN437" t="str">
        <f>_xlfn.CONCAT('Sample Select backend'!$C$4,ROW(AN437))</f>
        <v>AE437</v>
      </c>
      <c r="AO437" s="9" t="str">
        <f>_xlfn.CONCAT('Sample Select backend'!$J$2,ROW(AO437))</f>
        <v>AJ437</v>
      </c>
      <c r="AP437" t="str">
        <f>_xlfn.CONCAT('Sample Select backend'!$F$4,ROW(AP437))</f>
        <v>AF437</v>
      </c>
      <c r="AQ437" t="str">
        <f>_xlfn.CONCAT('Sample Select backend'!$I$10,ROW(AQ437))</f>
        <v>R437</v>
      </c>
      <c r="AR437" t="str">
        <f>_xlfn.CONCAT('Sample Select backend'!$M$4,ROW(AR437))</f>
        <v>AK437</v>
      </c>
      <c r="AS437" t="str">
        <f t="shared" si="141"/>
        <v>Bosnia and Herzegovina</v>
      </c>
      <c r="AT437" s="9">
        <f t="shared" si="142"/>
        <v>11</v>
      </c>
      <c r="AU437">
        <f t="shared" si="143"/>
        <v>0</v>
      </c>
      <c r="AV437" s="9">
        <v>0</v>
      </c>
    </row>
    <row r="438" spans="1:48" x14ac:dyDescent="0.35">
      <c r="A438" s="24" t="s">
        <v>21</v>
      </c>
      <c r="B438" s="24">
        <v>1</v>
      </c>
      <c r="C438" s="24">
        <v>11</v>
      </c>
      <c r="D438" s="24" t="s">
        <v>3225</v>
      </c>
      <c r="E438" s="24"/>
      <c r="O438" t="s">
        <v>2800</v>
      </c>
      <c r="P438" t="s">
        <v>2810</v>
      </c>
      <c r="Q438" t="s">
        <v>2816</v>
      </c>
      <c r="R438">
        <v>0</v>
      </c>
      <c r="S438">
        <v>-4</v>
      </c>
      <c r="T438">
        <v>-4.1900000000000004</v>
      </c>
      <c r="U438">
        <v>40.61</v>
      </c>
      <c r="V438">
        <v>-1</v>
      </c>
      <c r="W438">
        <v>-1</v>
      </c>
      <c r="X438">
        <v>-1</v>
      </c>
      <c r="Y438">
        <v>-1</v>
      </c>
      <c r="Z438">
        <v>-1</v>
      </c>
      <c r="AA438">
        <v>-1</v>
      </c>
      <c r="AB438">
        <v>-1</v>
      </c>
      <c r="AC438">
        <v>-1</v>
      </c>
      <c r="AD438">
        <v>-1</v>
      </c>
      <c r="AE438" s="4" t="s">
        <v>2828</v>
      </c>
      <c r="AF438" s="9" t="s">
        <v>2829</v>
      </c>
      <c r="AG438">
        <v>0</v>
      </c>
      <c r="AH438">
        <v>1</v>
      </c>
      <c r="AI438">
        <v>0</v>
      </c>
      <c r="AJ438">
        <v>1</v>
      </c>
      <c r="AK438" s="9" t="s">
        <v>2840</v>
      </c>
      <c r="AL438">
        <f t="shared" si="140"/>
        <v>0</v>
      </c>
      <c r="AM438">
        <f>IF(AND(INDIRECT(AN438)='Sample Select backend'!$C$2,INDIRECT(AO438)=1,INDIRECT(AP438)='Sample Select backend'!$F$2,INDIRECT(AQ438)=1,INDIRECT(AR438)='Sample Select backend'!$M$2),1,0)</f>
        <v>0</v>
      </c>
      <c r="AN438" t="str">
        <f>_xlfn.CONCAT('Sample Select backend'!$C$4,ROW(AN438))</f>
        <v>AE438</v>
      </c>
      <c r="AO438" s="9" t="str">
        <f>_xlfn.CONCAT('Sample Select backend'!$J$2,ROW(AO438))</f>
        <v>AJ438</v>
      </c>
      <c r="AP438" t="str">
        <f>_xlfn.CONCAT('Sample Select backend'!$F$4,ROW(AP438))</f>
        <v>AF438</v>
      </c>
      <c r="AQ438" t="str">
        <f>_xlfn.CONCAT('Sample Select backend'!$I$10,ROW(AQ438))</f>
        <v>R438</v>
      </c>
      <c r="AR438" t="str">
        <f>_xlfn.CONCAT('Sample Select backend'!$M$4,ROW(AR438))</f>
        <v>AK438</v>
      </c>
      <c r="AS438" t="str">
        <f t="shared" si="141"/>
        <v>Bosnia and Herzegovina</v>
      </c>
      <c r="AT438" s="9">
        <f t="shared" si="142"/>
        <v>11</v>
      </c>
      <c r="AU438">
        <f t="shared" si="143"/>
        <v>0</v>
      </c>
      <c r="AV438" s="9">
        <v>0</v>
      </c>
    </row>
    <row r="439" spans="1:48" x14ac:dyDescent="0.35">
      <c r="A439" s="24" t="s">
        <v>21</v>
      </c>
      <c r="B439" s="24">
        <v>1</v>
      </c>
      <c r="C439" s="24">
        <v>8</v>
      </c>
      <c r="D439" s="24" t="s">
        <v>3226</v>
      </c>
      <c r="E439" s="24"/>
      <c r="O439" t="s">
        <v>2800</v>
      </c>
      <c r="P439" t="s">
        <v>2810</v>
      </c>
      <c r="Q439" t="s">
        <v>2816</v>
      </c>
      <c r="R439">
        <v>0</v>
      </c>
      <c r="S439">
        <v>-4</v>
      </c>
      <c r="T439">
        <v>-4.1900000000000004</v>
      </c>
      <c r="U439">
        <v>40.61</v>
      </c>
      <c r="V439">
        <v>-1</v>
      </c>
      <c r="W439">
        <v>-1</v>
      </c>
      <c r="X439">
        <v>-1</v>
      </c>
      <c r="Y439">
        <v>-1</v>
      </c>
      <c r="Z439">
        <v>-1</v>
      </c>
      <c r="AA439">
        <v>-1</v>
      </c>
      <c r="AB439">
        <v>-1</v>
      </c>
      <c r="AC439">
        <v>-1</v>
      </c>
      <c r="AD439">
        <v>-1</v>
      </c>
      <c r="AE439" s="4" t="s">
        <v>2828</v>
      </c>
      <c r="AF439" s="9" t="s">
        <v>2829</v>
      </c>
      <c r="AG439">
        <v>0</v>
      </c>
      <c r="AH439">
        <v>1</v>
      </c>
      <c r="AI439">
        <v>0</v>
      </c>
      <c r="AJ439">
        <v>1</v>
      </c>
      <c r="AK439" s="9" t="s">
        <v>2840</v>
      </c>
      <c r="AL439">
        <f t="shared" si="140"/>
        <v>0</v>
      </c>
      <c r="AM439">
        <f>IF(AND(INDIRECT(AN439)='Sample Select backend'!$C$2,INDIRECT(AO439)=1,INDIRECT(AP439)='Sample Select backend'!$F$2,INDIRECT(AQ439)=1,INDIRECT(AR439)='Sample Select backend'!$M$2),1,0)</f>
        <v>0</v>
      </c>
      <c r="AN439" t="str">
        <f>_xlfn.CONCAT('Sample Select backend'!$C$4,ROW(AN439))</f>
        <v>AE439</v>
      </c>
      <c r="AO439" s="9" t="str">
        <f>_xlfn.CONCAT('Sample Select backend'!$J$2,ROW(AO439))</f>
        <v>AJ439</v>
      </c>
      <c r="AP439" t="str">
        <f>_xlfn.CONCAT('Sample Select backend'!$F$4,ROW(AP439))</f>
        <v>AF439</v>
      </c>
      <c r="AQ439" t="str">
        <f>_xlfn.CONCAT('Sample Select backend'!$I$10,ROW(AQ439))</f>
        <v>R439</v>
      </c>
      <c r="AR439" t="str">
        <f>_xlfn.CONCAT('Sample Select backend'!$M$4,ROW(AR439))</f>
        <v>AK439</v>
      </c>
      <c r="AS439" t="str">
        <f t="shared" si="141"/>
        <v>Bosnia and Herzegovina</v>
      </c>
      <c r="AT439" s="9">
        <f t="shared" si="142"/>
        <v>8</v>
      </c>
      <c r="AU439">
        <f t="shared" si="143"/>
        <v>0</v>
      </c>
      <c r="AV439" s="9">
        <v>0</v>
      </c>
    </row>
    <row r="440" spans="1:48" x14ac:dyDescent="0.35">
      <c r="A440" s="24" t="s">
        <v>21</v>
      </c>
      <c r="B440" s="24">
        <v>1</v>
      </c>
      <c r="C440" s="24">
        <v>11</v>
      </c>
      <c r="D440" s="24" t="s">
        <v>3227</v>
      </c>
      <c r="E440" s="24"/>
      <c r="O440" t="s">
        <v>2800</v>
      </c>
      <c r="P440" t="s">
        <v>2810</v>
      </c>
      <c r="Q440" t="s">
        <v>2816</v>
      </c>
      <c r="R440">
        <v>0</v>
      </c>
      <c r="S440">
        <v>-4</v>
      </c>
      <c r="T440">
        <v>-4.1900000000000004</v>
      </c>
      <c r="U440">
        <v>40.61</v>
      </c>
      <c r="V440">
        <v>-1</v>
      </c>
      <c r="W440">
        <v>-1</v>
      </c>
      <c r="X440">
        <v>-1</v>
      </c>
      <c r="Y440">
        <v>-1</v>
      </c>
      <c r="Z440">
        <v>-1</v>
      </c>
      <c r="AA440">
        <v>-1</v>
      </c>
      <c r="AB440">
        <v>-1</v>
      </c>
      <c r="AC440">
        <v>-1</v>
      </c>
      <c r="AD440">
        <v>-1</v>
      </c>
      <c r="AE440" s="4" t="s">
        <v>2828</v>
      </c>
      <c r="AF440" s="9" t="s">
        <v>2829</v>
      </c>
      <c r="AG440">
        <v>0</v>
      </c>
      <c r="AH440">
        <v>1</v>
      </c>
      <c r="AI440">
        <v>0</v>
      </c>
      <c r="AJ440">
        <v>1</v>
      </c>
      <c r="AK440" s="9" t="s">
        <v>2840</v>
      </c>
      <c r="AL440">
        <f t="shared" si="140"/>
        <v>0</v>
      </c>
      <c r="AM440">
        <f>IF(AND(INDIRECT(AN440)='Sample Select backend'!$C$2,INDIRECT(AO440)=1,INDIRECT(AP440)='Sample Select backend'!$F$2,INDIRECT(AQ440)=1,INDIRECT(AR440)='Sample Select backend'!$M$2),1,0)</f>
        <v>0</v>
      </c>
      <c r="AN440" t="str">
        <f>_xlfn.CONCAT('Sample Select backend'!$C$4,ROW(AN440))</f>
        <v>AE440</v>
      </c>
      <c r="AO440" s="9" t="str">
        <f>_xlfn.CONCAT('Sample Select backend'!$J$2,ROW(AO440))</f>
        <v>AJ440</v>
      </c>
      <c r="AP440" t="str">
        <f>_xlfn.CONCAT('Sample Select backend'!$F$4,ROW(AP440))</f>
        <v>AF440</v>
      </c>
      <c r="AQ440" t="str">
        <f>_xlfn.CONCAT('Sample Select backend'!$I$10,ROW(AQ440))</f>
        <v>R440</v>
      </c>
      <c r="AR440" t="str">
        <f>_xlfn.CONCAT('Sample Select backend'!$M$4,ROW(AR440))</f>
        <v>AK440</v>
      </c>
      <c r="AS440" t="str">
        <f t="shared" si="141"/>
        <v>Bosnia and Herzegovina</v>
      </c>
      <c r="AT440" s="9">
        <f t="shared" si="142"/>
        <v>11</v>
      </c>
      <c r="AU440">
        <f t="shared" si="143"/>
        <v>0</v>
      </c>
      <c r="AV440" s="9">
        <v>0</v>
      </c>
    </row>
    <row r="441" spans="1:48" x14ac:dyDescent="0.35">
      <c r="A441" s="24" t="s">
        <v>21</v>
      </c>
      <c r="B441" s="24">
        <v>7</v>
      </c>
      <c r="C441" s="24">
        <v>30</v>
      </c>
      <c r="D441" s="24" t="s">
        <v>3228</v>
      </c>
      <c r="E441" s="24"/>
      <c r="O441" t="s">
        <v>2800</v>
      </c>
      <c r="P441" t="s">
        <v>2810</v>
      </c>
      <c r="Q441" t="s">
        <v>2816</v>
      </c>
      <c r="R441">
        <v>0</v>
      </c>
      <c r="S441">
        <v>-4</v>
      </c>
      <c r="T441">
        <v>-4.1900000000000004</v>
      </c>
      <c r="U441">
        <v>40.61</v>
      </c>
      <c r="V441">
        <v>-1</v>
      </c>
      <c r="W441">
        <v>-1</v>
      </c>
      <c r="X441">
        <v>-1</v>
      </c>
      <c r="Y441">
        <v>-1</v>
      </c>
      <c r="Z441">
        <v>-1</v>
      </c>
      <c r="AA441">
        <v>-1</v>
      </c>
      <c r="AB441">
        <v>-1</v>
      </c>
      <c r="AC441">
        <v>-1</v>
      </c>
      <c r="AD441">
        <v>-1</v>
      </c>
      <c r="AE441" s="4" t="s">
        <v>2828</v>
      </c>
      <c r="AF441" s="9" t="s">
        <v>2829</v>
      </c>
      <c r="AG441">
        <v>0</v>
      </c>
      <c r="AH441">
        <v>1</v>
      </c>
      <c r="AI441">
        <v>0</v>
      </c>
      <c r="AJ441">
        <v>1</v>
      </c>
      <c r="AK441" s="9" t="s">
        <v>2840</v>
      </c>
      <c r="AL441">
        <f t="shared" si="140"/>
        <v>0</v>
      </c>
      <c r="AM441">
        <f>IF(AND(INDIRECT(AN441)='Sample Select backend'!$C$2,INDIRECT(AO441)=1,INDIRECT(AP441)='Sample Select backend'!$F$2,INDIRECT(AQ441)=1,INDIRECT(AR441)='Sample Select backend'!$M$2),1,0)</f>
        <v>0</v>
      </c>
      <c r="AN441" t="str">
        <f>_xlfn.CONCAT('Sample Select backend'!$C$4,ROW(AN441))</f>
        <v>AE441</v>
      </c>
      <c r="AO441" s="9" t="str">
        <f>_xlfn.CONCAT('Sample Select backend'!$J$2,ROW(AO441))</f>
        <v>AJ441</v>
      </c>
      <c r="AP441" t="str">
        <f>_xlfn.CONCAT('Sample Select backend'!$F$4,ROW(AP441))</f>
        <v>AF441</v>
      </c>
      <c r="AQ441" t="str">
        <f>_xlfn.CONCAT('Sample Select backend'!$I$10,ROW(AQ441))</f>
        <v>R441</v>
      </c>
      <c r="AR441" t="str">
        <f>_xlfn.CONCAT('Sample Select backend'!$M$4,ROW(AR441))</f>
        <v>AK441</v>
      </c>
      <c r="AS441" t="str">
        <f t="shared" si="141"/>
        <v>Bosnia and Herzegovina</v>
      </c>
      <c r="AT441" s="9">
        <f t="shared" si="142"/>
        <v>30</v>
      </c>
      <c r="AU441">
        <f t="shared" si="143"/>
        <v>0</v>
      </c>
      <c r="AV441" s="9">
        <v>0</v>
      </c>
    </row>
    <row r="442" spans="1:48" x14ac:dyDescent="0.35">
      <c r="A442" s="24" t="s">
        <v>21</v>
      </c>
      <c r="B442" s="24">
        <v>2</v>
      </c>
      <c r="C442" s="24">
        <v>14</v>
      </c>
      <c r="D442" s="24" t="s">
        <v>3229</v>
      </c>
      <c r="E442" s="24"/>
      <c r="O442" t="s">
        <v>2800</v>
      </c>
      <c r="P442" t="s">
        <v>2810</v>
      </c>
      <c r="Q442" t="s">
        <v>2816</v>
      </c>
      <c r="R442">
        <v>0</v>
      </c>
      <c r="S442">
        <v>-4</v>
      </c>
      <c r="T442">
        <v>-4.1900000000000004</v>
      </c>
      <c r="U442">
        <v>40.61</v>
      </c>
      <c r="V442">
        <v>-1</v>
      </c>
      <c r="W442">
        <v>-1</v>
      </c>
      <c r="X442">
        <v>-1</v>
      </c>
      <c r="Y442">
        <v>-1</v>
      </c>
      <c r="Z442">
        <v>-1</v>
      </c>
      <c r="AA442">
        <v>-1</v>
      </c>
      <c r="AB442">
        <v>-1</v>
      </c>
      <c r="AC442">
        <v>-1</v>
      </c>
      <c r="AD442">
        <v>-1</v>
      </c>
      <c r="AE442" s="4" t="s">
        <v>2828</v>
      </c>
      <c r="AF442" s="9" t="s">
        <v>2829</v>
      </c>
      <c r="AG442">
        <v>0</v>
      </c>
      <c r="AH442">
        <v>1</v>
      </c>
      <c r="AI442">
        <v>0</v>
      </c>
      <c r="AJ442">
        <v>1</v>
      </c>
      <c r="AK442" s="9" t="s">
        <v>2840</v>
      </c>
      <c r="AL442">
        <f t="shared" si="140"/>
        <v>0</v>
      </c>
      <c r="AM442">
        <f>IF(AND(INDIRECT(AN442)='Sample Select backend'!$C$2,INDIRECT(AO442)=1,INDIRECT(AP442)='Sample Select backend'!$F$2,INDIRECT(AQ442)=1,INDIRECT(AR442)='Sample Select backend'!$M$2),1,0)</f>
        <v>0</v>
      </c>
      <c r="AN442" t="str">
        <f>_xlfn.CONCAT('Sample Select backend'!$C$4,ROW(AN442))</f>
        <v>AE442</v>
      </c>
      <c r="AO442" s="9" t="str">
        <f>_xlfn.CONCAT('Sample Select backend'!$J$2,ROW(AO442))</f>
        <v>AJ442</v>
      </c>
      <c r="AP442" t="str">
        <f>_xlfn.CONCAT('Sample Select backend'!$F$4,ROW(AP442))</f>
        <v>AF442</v>
      </c>
      <c r="AQ442" t="str">
        <f>_xlfn.CONCAT('Sample Select backend'!$I$10,ROW(AQ442))</f>
        <v>R442</v>
      </c>
      <c r="AR442" t="str">
        <f>_xlfn.CONCAT('Sample Select backend'!$M$4,ROW(AR442))</f>
        <v>AK442</v>
      </c>
      <c r="AS442" t="str">
        <f t="shared" si="141"/>
        <v>Bosnia and Herzegovina</v>
      </c>
      <c r="AT442" s="9">
        <f t="shared" si="142"/>
        <v>14</v>
      </c>
      <c r="AU442">
        <f t="shared" si="143"/>
        <v>0</v>
      </c>
      <c r="AV442" s="9">
        <v>0</v>
      </c>
    </row>
    <row r="443" spans="1:48" x14ac:dyDescent="0.35">
      <c r="A443" s="24" t="s">
        <v>21</v>
      </c>
      <c r="B443" s="24">
        <v>9</v>
      </c>
      <c r="C443" s="24">
        <v>34</v>
      </c>
      <c r="D443" s="24" t="s">
        <v>3230</v>
      </c>
      <c r="E443" s="24"/>
      <c r="O443" t="s">
        <v>2800</v>
      </c>
      <c r="P443" t="s">
        <v>2810</v>
      </c>
      <c r="Q443" t="s">
        <v>2816</v>
      </c>
      <c r="R443">
        <v>0</v>
      </c>
      <c r="S443">
        <v>-4</v>
      </c>
      <c r="T443">
        <v>-4.1900000000000004</v>
      </c>
      <c r="U443">
        <v>40.61</v>
      </c>
      <c r="V443">
        <v>-1</v>
      </c>
      <c r="W443">
        <v>-1</v>
      </c>
      <c r="X443">
        <v>-1</v>
      </c>
      <c r="Y443">
        <v>-1</v>
      </c>
      <c r="Z443">
        <v>-1</v>
      </c>
      <c r="AA443">
        <v>-1</v>
      </c>
      <c r="AB443">
        <v>-1</v>
      </c>
      <c r="AC443">
        <v>-1</v>
      </c>
      <c r="AD443">
        <v>-1</v>
      </c>
      <c r="AE443" s="4" t="s">
        <v>2828</v>
      </c>
      <c r="AF443" s="9" t="s">
        <v>2829</v>
      </c>
      <c r="AG443">
        <v>0</v>
      </c>
      <c r="AH443">
        <v>1</v>
      </c>
      <c r="AI443">
        <v>0</v>
      </c>
      <c r="AJ443">
        <v>1</v>
      </c>
      <c r="AK443" s="9" t="s">
        <v>2840</v>
      </c>
      <c r="AL443">
        <f t="shared" si="140"/>
        <v>0</v>
      </c>
      <c r="AM443">
        <f>IF(AND(INDIRECT(AN443)='Sample Select backend'!$C$2,INDIRECT(AO443)=1,INDIRECT(AP443)='Sample Select backend'!$F$2,INDIRECT(AQ443)=1,INDIRECT(AR443)='Sample Select backend'!$M$2),1,0)</f>
        <v>0</v>
      </c>
      <c r="AN443" t="str">
        <f>_xlfn.CONCAT('Sample Select backend'!$C$4,ROW(AN443))</f>
        <v>AE443</v>
      </c>
      <c r="AO443" s="9" t="str">
        <f>_xlfn.CONCAT('Sample Select backend'!$J$2,ROW(AO443))</f>
        <v>AJ443</v>
      </c>
      <c r="AP443" t="str">
        <f>_xlfn.CONCAT('Sample Select backend'!$F$4,ROW(AP443))</f>
        <v>AF443</v>
      </c>
      <c r="AQ443" t="str">
        <f>_xlfn.CONCAT('Sample Select backend'!$I$10,ROW(AQ443))</f>
        <v>R443</v>
      </c>
      <c r="AR443" t="str">
        <f>_xlfn.CONCAT('Sample Select backend'!$M$4,ROW(AR443))</f>
        <v>AK443</v>
      </c>
      <c r="AS443" t="str">
        <f t="shared" si="141"/>
        <v>Bosnia and Herzegovina</v>
      </c>
      <c r="AT443" s="9">
        <f t="shared" si="142"/>
        <v>34</v>
      </c>
      <c r="AU443">
        <f t="shared" si="143"/>
        <v>0</v>
      </c>
      <c r="AV443" s="9">
        <v>0</v>
      </c>
    </row>
    <row r="444" spans="1:48" x14ac:dyDescent="0.35">
      <c r="A444" s="24" t="s">
        <v>21</v>
      </c>
      <c r="B444" s="24">
        <v>1</v>
      </c>
      <c r="C444" s="24" t="s">
        <v>201</v>
      </c>
      <c r="D444" s="24" t="s">
        <v>3231</v>
      </c>
      <c r="E444" s="24"/>
      <c r="O444" t="s">
        <v>2800</v>
      </c>
      <c r="P444" t="s">
        <v>2810</v>
      </c>
      <c r="Q444" t="s">
        <v>2816</v>
      </c>
      <c r="R444">
        <v>0</v>
      </c>
      <c r="S444">
        <v>-4</v>
      </c>
      <c r="T444">
        <v>-4.1900000000000004</v>
      </c>
      <c r="U444">
        <v>40.61</v>
      </c>
      <c r="V444">
        <v>-1</v>
      </c>
      <c r="W444">
        <v>-1</v>
      </c>
      <c r="X444">
        <v>-1</v>
      </c>
      <c r="Y444">
        <v>-1</v>
      </c>
      <c r="Z444">
        <v>-1</v>
      </c>
      <c r="AA444">
        <v>-1</v>
      </c>
      <c r="AB444">
        <v>-1</v>
      </c>
      <c r="AC444">
        <v>-1</v>
      </c>
      <c r="AD444">
        <v>-1</v>
      </c>
      <c r="AE444" s="4" t="s">
        <v>2828</v>
      </c>
      <c r="AF444" s="9" t="s">
        <v>2829</v>
      </c>
      <c r="AG444">
        <v>0</v>
      </c>
      <c r="AH444">
        <v>1</v>
      </c>
      <c r="AI444">
        <v>0</v>
      </c>
      <c r="AJ444">
        <v>1</v>
      </c>
      <c r="AK444" s="9" t="s">
        <v>2840</v>
      </c>
      <c r="AL444">
        <f t="shared" si="140"/>
        <v>0</v>
      </c>
      <c r="AM444">
        <f>IF(AND(INDIRECT(AN444)='Sample Select backend'!$C$2,INDIRECT(AO444)=1,INDIRECT(AP444)='Sample Select backend'!$F$2,INDIRECT(AQ444)=1,INDIRECT(AR444)='Sample Select backend'!$M$2),1,0)</f>
        <v>0</v>
      </c>
      <c r="AN444" t="str">
        <f>_xlfn.CONCAT('Sample Select backend'!$C$4,ROW(AN444))</f>
        <v>AE444</v>
      </c>
      <c r="AO444" s="9" t="str">
        <f>_xlfn.CONCAT('Sample Select backend'!$J$2,ROW(AO444))</f>
        <v>AJ444</v>
      </c>
      <c r="AP444" t="str">
        <f>_xlfn.CONCAT('Sample Select backend'!$F$4,ROW(AP444))</f>
        <v>AF444</v>
      </c>
      <c r="AQ444" t="str">
        <f>_xlfn.CONCAT('Sample Select backend'!$I$10,ROW(AQ444))</f>
        <v>R444</v>
      </c>
      <c r="AR444" t="str">
        <f>_xlfn.CONCAT('Sample Select backend'!$M$4,ROW(AR444))</f>
        <v>AK444</v>
      </c>
      <c r="AS444" t="str">
        <f t="shared" si="141"/>
        <v>Bosnia and Herzegovina</v>
      </c>
      <c r="AT444" s="9" t="str">
        <f t="shared" si="142"/>
        <v>Other</v>
      </c>
      <c r="AU444">
        <f t="shared" si="143"/>
        <v>0</v>
      </c>
      <c r="AV444" s="9">
        <v>0</v>
      </c>
    </row>
    <row r="445" spans="1:48" x14ac:dyDescent="0.35">
      <c r="A445" t="s">
        <v>30</v>
      </c>
      <c r="B445">
        <v>5</v>
      </c>
      <c r="C445" t="s">
        <v>204</v>
      </c>
      <c r="D445" t="s">
        <v>520</v>
      </c>
      <c r="E445">
        <v>1</v>
      </c>
      <c r="F445">
        <v>-2</v>
      </c>
      <c r="G445">
        <v>-2</v>
      </c>
      <c r="H445">
        <v>-1</v>
      </c>
      <c r="I445">
        <v>-2</v>
      </c>
      <c r="J445">
        <v>-2</v>
      </c>
      <c r="K445">
        <v>1</v>
      </c>
      <c r="L445">
        <v>1</v>
      </c>
      <c r="M445">
        <v>1</v>
      </c>
      <c r="N445" t="s">
        <v>2629</v>
      </c>
      <c r="O445" t="s">
        <v>2803</v>
      </c>
      <c r="P445" t="s">
        <v>2810</v>
      </c>
      <c r="Q445" t="s">
        <v>2816</v>
      </c>
      <c r="R445">
        <v>0</v>
      </c>
      <c r="S445">
        <v>-7.9</v>
      </c>
      <c r="T445">
        <v>-10.48</v>
      </c>
      <c r="U445">
        <v>25.27</v>
      </c>
      <c r="V445">
        <f t="shared" ref="V445:V474" si="162">IF(E445&gt;0,1,IF(E445&lt;0,0,-1))</f>
        <v>1</v>
      </c>
      <c r="W445">
        <f t="shared" ref="W445:W474" si="163">IF(F445&gt;0,1,IF(F445&lt;0,0,-1))</f>
        <v>0</v>
      </c>
      <c r="X445">
        <f t="shared" ref="X445:X474" si="164">IF(G445&gt;0,1,IF(G445&lt;0,0,-1))</f>
        <v>0</v>
      </c>
      <c r="Y445">
        <f t="shared" ref="Y445:Y474" si="165">IF(H445&gt;0,1,IF(H445&lt;0,0,-1))</f>
        <v>0</v>
      </c>
      <c r="Z445">
        <f t="shared" ref="Z445:Z474" si="166">IF(I445&gt;0,1,IF(I445&lt;0,0,-1))</f>
        <v>0</v>
      </c>
      <c r="AA445">
        <f t="shared" ref="AA445:AA474" si="167">IF(J445&gt;0,1,IF(J445&lt;0,0,-1))</f>
        <v>0</v>
      </c>
      <c r="AB445">
        <f t="shared" ref="AB445:AB474" si="168">IF(K445&gt;0,1,IF(K445&lt;0,0,-1))</f>
        <v>1</v>
      </c>
      <c r="AC445">
        <f t="shared" ref="AC445:AC474" si="169">IF(L445&gt;0,1,IF(L445&lt;0,0,-1))</f>
        <v>1</v>
      </c>
      <c r="AD445">
        <f t="shared" ref="AD445:AD474" si="170">IF(M445&gt;0,1,IF(M445&lt;0,0,-1))</f>
        <v>1</v>
      </c>
      <c r="AE445" s="4" t="s">
        <v>2828</v>
      </c>
      <c r="AF445" s="9" t="s">
        <v>2829</v>
      </c>
      <c r="AG445">
        <v>0</v>
      </c>
      <c r="AH445">
        <v>1</v>
      </c>
      <c r="AI445">
        <v>0</v>
      </c>
      <c r="AJ445">
        <v>1</v>
      </c>
      <c r="AK445" s="9" t="s">
        <v>2840</v>
      </c>
      <c r="AL445">
        <f t="shared" si="140"/>
        <v>0</v>
      </c>
      <c r="AM445">
        <f>IF(AND(INDIRECT(AN445)='Sample Select backend'!$C$2,INDIRECT(AO445)=1,INDIRECT(AP445)='Sample Select backend'!$F$2,INDIRECT(AQ445)=1,INDIRECT(AR445)='Sample Select backend'!$M$2),1,0)</f>
        <v>0</v>
      </c>
      <c r="AN445" t="str">
        <f>_xlfn.CONCAT('Sample Select backend'!$C$4,ROW(AN445))</f>
        <v>AE445</v>
      </c>
      <c r="AO445" s="9" t="str">
        <f>_xlfn.CONCAT('Sample Select backend'!$J$2,ROW(AO445))</f>
        <v>AJ445</v>
      </c>
      <c r="AP445" t="str">
        <f>_xlfn.CONCAT('Sample Select backend'!$F$4,ROW(AP445))</f>
        <v>AF445</v>
      </c>
      <c r="AQ445" t="str">
        <f>_xlfn.CONCAT('Sample Select backend'!$I$10,ROW(AQ445))</f>
        <v>R445</v>
      </c>
      <c r="AR445" t="str">
        <f>_xlfn.CONCAT('Sample Select backend'!$M$4,ROW(AR445))</f>
        <v>AK445</v>
      </c>
      <c r="AS445" t="str">
        <f t="shared" si="141"/>
        <v>Botswana</v>
      </c>
      <c r="AT445" s="9" t="str">
        <f t="shared" si="142"/>
        <v>General</v>
      </c>
      <c r="AU445">
        <f t="shared" si="143"/>
        <v>1</v>
      </c>
      <c r="AV445" s="9">
        <v>1</v>
      </c>
    </row>
    <row r="446" spans="1:48" x14ac:dyDescent="0.35">
      <c r="A446" t="s">
        <v>30</v>
      </c>
      <c r="B446">
        <v>1</v>
      </c>
      <c r="C446">
        <v>9</v>
      </c>
      <c r="D446" t="s">
        <v>518</v>
      </c>
      <c r="E446">
        <v>-1</v>
      </c>
      <c r="F446">
        <v>2</v>
      </c>
      <c r="G446">
        <v>2</v>
      </c>
      <c r="H446">
        <v>2</v>
      </c>
      <c r="I446">
        <v>2</v>
      </c>
      <c r="J446">
        <v>-2</v>
      </c>
      <c r="K446">
        <v>-2</v>
      </c>
      <c r="L446">
        <v>2</v>
      </c>
      <c r="M446">
        <v>1</v>
      </c>
      <c r="N446" t="s">
        <v>2629</v>
      </c>
      <c r="O446" t="s">
        <v>2803</v>
      </c>
      <c r="P446" t="s">
        <v>2810</v>
      </c>
      <c r="Q446" t="s">
        <v>2816</v>
      </c>
      <c r="R446">
        <v>0</v>
      </c>
      <c r="S446">
        <v>-7.9</v>
      </c>
      <c r="T446">
        <v>-10.48</v>
      </c>
      <c r="U446">
        <v>25.27</v>
      </c>
      <c r="V446">
        <f t="shared" si="162"/>
        <v>0</v>
      </c>
      <c r="W446">
        <f t="shared" si="163"/>
        <v>1</v>
      </c>
      <c r="X446">
        <f t="shared" si="164"/>
        <v>1</v>
      </c>
      <c r="Y446">
        <f t="shared" si="165"/>
        <v>1</v>
      </c>
      <c r="Z446">
        <f t="shared" si="166"/>
        <v>1</v>
      </c>
      <c r="AA446">
        <f t="shared" si="167"/>
        <v>0</v>
      </c>
      <c r="AB446">
        <f t="shared" si="168"/>
        <v>0</v>
      </c>
      <c r="AC446">
        <f t="shared" si="169"/>
        <v>1</v>
      </c>
      <c r="AD446">
        <f t="shared" si="170"/>
        <v>1</v>
      </c>
      <c r="AE446" s="4" t="s">
        <v>2828</v>
      </c>
      <c r="AF446" s="9" t="s">
        <v>2829</v>
      </c>
      <c r="AG446">
        <v>0</v>
      </c>
      <c r="AH446">
        <v>1</v>
      </c>
      <c r="AI446">
        <v>0</v>
      </c>
      <c r="AJ446">
        <v>1</v>
      </c>
      <c r="AK446" s="9" t="s">
        <v>2840</v>
      </c>
      <c r="AL446">
        <f t="shared" si="140"/>
        <v>0</v>
      </c>
      <c r="AM446">
        <f>IF(AND(INDIRECT(AN446)='Sample Select backend'!$C$2,INDIRECT(AO446)=1,INDIRECT(AP446)='Sample Select backend'!$F$2,INDIRECT(AQ446)=1,INDIRECT(AR446)='Sample Select backend'!$M$2),1,0)</f>
        <v>0</v>
      </c>
      <c r="AN446" t="str">
        <f>_xlfn.CONCAT('Sample Select backend'!$C$4,ROW(AN446))</f>
        <v>AE446</v>
      </c>
      <c r="AO446" s="9" t="str">
        <f>_xlfn.CONCAT('Sample Select backend'!$J$2,ROW(AO446))</f>
        <v>AJ446</v>
      </c>
      <c r="AP446" t="str">
        <f>_xlfn.CONCAT('Sample Select backend'!$F$4,ROW(AP446))</f>
        <v>AF446</v>
      </c>
      <c r="AQ446" t="str">
        <f>_xlfn.CONCAT('Sample Select backend'!$I$10,ROW(AQ446))</f>
        <v>R446</v>
      </c>
      <c r="AR446" t="str">
        <f>_xlfn.CONCAT('Sample Select backend'!$M$4,ROW(AR446))</f>
        <v>AK446</v>
      </c>
      <c r="AS446" t="str">
        <f t="shared" si="141"/>
        <v>Botswana</v>
      </c>
      <c r="AT446" s="9">
        <f t="shared" si="142"/>
        <v>9</v>
      </c>
      <c r="AU446">
        <f t="shared" si="143"/>
        <v>0</v>
      </c>
      <c r="AV446" s="9">
        <v>1</v>
      </c>
    </row>
    <row r="447" spans="1:48" x14ac:dyDescent="0.35">
      <c r="A447" t="s">
        <v>30</v>
      </c>
      <c r="B447">
        <v>9</v>
      </c>
      <c r="C447">
        <v>34</v>
      </c>
      <c r="D447" t="s">
        <v>523</v>
      </c>
      <c r="E447">
        <v>-1</v>
      </c>
      <c r="F447">
        <v>1</v>
      </c>
      <c r="G447">
        <v>1</v>
      </c>
      <c r="H447">
        <v>-1</v>
      </c>
      <c r="I447">
        <v>1</v>
      </c>
      <c r="J447">
        <v>1</v>
      </c>
      <c r="K447">
        <v>1</v>
      </c>
      <c r="L447">
        <v>1</v>
      </c>
      <c r="M447">
        <v>1</v>
      </c>
      <c r="N447" t="s">
        <v>2629</v>
      </c>
      <c r="O447" t="s">
        <v>2803</v>
      </c>
      <c r="P447" t="s">
        <v>2810</v>
      </c>
      <c r="Q447" t="s">
        <v>2816</v>
      </c>
      <c r="R447">
        <v>0</v>
      </c>
      <c r="S447">
        <v>-7.9</v>
      </c>
      <c r="T447">
        <v>-10.48</v>
      </c>
      <c r="U447">
        <v>25.27</v>
      </c>
      <c r="V447">
        <f t="shared" si="162"/>
        <v>0</v>
      </c>
      <c r="W447">
        <f t="shared" si="163"/>
        <v>1</v>
      </c>
      <c r="X447">
        <f t="shared" si="164"/>
        <v>1</v>
      </c>
      <c r="Y447">
        <f t="shared" si="165"/>
        <v>0</v>
      </c>
      <c r="Z447">
        <f t="shared" si="166"/>
        <v>1</v>
      </c>
      <c r="AA447">
        <f t="shared" si="167"/>
        <v>1</v>
      </c>
      <c r="AB447">
        <f t="shared" si="168"/>
        <v>1</v>
      </c>
      <c r="AC447">
        <f t="shared" si="169"/>
        <v>1</v>
      </c>
      <c r="AD447">
        <f t="shared" si="170"/>
        <v>1</v>
      </c>
      <c r="AE447" s="4" t="s">
        <v>2828</v>
      </c>
      <c r="AF447" s="9" t="s">
        <v>2829</v>
      </c>
      <c r="AG447">
        <v>0</v>
      </c>
      <c r="AH447">
        <v>1</v>
      </c>
      <c r="AI447">
        <v>0</v>
      </c>
      <c r="AJ447">
        <v>1</v>
      </c>
      <c r="AK447" s="9" t="s">
        <v>2840</v>
      </c>
      <c r="AL447">
        <f t="shared" si="140"/>
        <v>0</v>
      </c>
      <c r="AM447">
        <f>IF(AND(INDIRECT(AN447)='Sample Select backend'!$C$2,INDIRECT(AO447)=1,INDIRECT(AP447)='Sample Select backend'!$F$2,INDIRECT(AQ447)=1,INDIRECT(AR447)='Sample Select backend'!$M$2),1,0)</f>
        <v>0</v>
      </c>
      <c r="AN447" t="str">
        <f>_xlfn.CONCAT('Sample Select backend'!$C$4,ROW(AN447))</f>
        <v>AE447</v>
      </c>
      <c r="AO447" s="9" t="str">
        <f>_xlfn.CONCAT('Sample Select backend'!$J$2,ROW(AO447))</f>
        <v>AJ447</v>
      </c>
      <c r="AP447" t="str">
        <f>_xlfn.CONCAT('Sample Select backend'!$F$4,ROW(AP447))</f>
        <v>AF447</v>
      </c>
      <c r="AQ447" t="str">
        <f>_xlfn.CONCAT('Sample Select backend'!$I$10,ROW(AQ447))</f>
        <v>R447</v>
      </c>
      <c r="AR447" t="str">
        <f>_xlfn.CONCAT('Sample Select backend'!$M$4,ROW(AR447))</f>
        <v>AK447</v>
      </c>
      <c r="AS447" t="str">
        <f t="shared" si="141"/>
        <v>Botswana</v>
      </c>
      <c r="AT447" s="9">
        <f t="shared" si="142"/>
        <v>34</v>
      </c>
      <c r="AU447">
        <f t="shared" si="143"/>
        <v>0</v>
      </c>
      <c r="AV447" s="9">
        <v>1</v>
      </c>
    </row>
    <row r="448" spans="1:48" x14ac:dyDescent="0.35">
      <c r="A448" t="s">
        <v>30</v>
      </c>
      <c r="B448">
        <v>1</v>
      </c>
      <c r="C448">
        <v>6</v>
      </c>
      <c r="D448" t="s">
        <v>522</v>
      </c>
      <c r="E448">
        <v>-1</v>
      </c>
      <c r="F448">
        <v>2</v>
      </c>
      <c r="G448">
        <v>2</v>
      </c>
      <c r="H448">
        <v>2</v>
      </c>
      <c r="I448">
        <v>2</v>
      </c>
      <c r="J448">
        <v>2</v>
      </c>
      <c r="K448">
        <v>1</v>
      </c>
      <c r="L448">
        <v>2</v>
      </c>
      <c r="M448">
        <v>1</v>
      </c>
      <c r="N448" t="s">
        <v>2629</v>
      </c>
      <c r="O448" t="s">
        <v>2803</v>
      </c>
      <c r="P448" t="s">
        <v>2810</v>
      </c>
      <c r="Q448" t="s">
        <v>2816</v>
      </c>
      <c r="R448">
        <v>0</v>
      </c>
      <c r="S448">
        <v>-7.9</v>
      </c>
      <c r="T448">
        <v>-10.48</v>
      </c>
      <c r="U448">
        <v>25.27</v>
      </c>
      <c r="V448">
        <f t="shared" si="162"/>
        <v>0</v>
      </c>
      <c r="W448">
        <f t="shared" si="163"/>
        <v>1</v>
      </c>
      <c r="X448">
        <f t="shared" si="164"/>
        <v>1</v>
      </c>
      <c r="Y448">
        <f t="shared" si="165"/>
        <v>1</v>
      </c>
      <c r="Z448">
        <f t="shared" si="166"/>
        <v>1</v>
      </c>
      <c r="AA448">
        <f t="shared" si="167"/>
        <v>1</v>
      </c>
      <c r="AB448">
        <f t="shared" si="168"/>
        <v>1</v>
      </c>
      <c r="AC448">
        <f t="shared" si="169"/>
        <v>1</v>
      </c>
      <c r="AD448">
        <f t="shared" si="170"/>
        <v>1</v>
      </c>
      <c r="AE448" s="4" t="s">
        <v>2828</v>
      </c>
      <c r="AF448" s="9" t="s">
        <v>2829</v>
      </c>
      <c r="AG448">
        <v>0</v>
      </c>
      <c r="AH448">
        <v>1</v>
      </c>
      <c r="AI448">
        <v>0</v>
      </c>
      <c r="AJ448">
        <v>1</v>
      </c>
      <c r="AK448" s="9" t="s">
        <v>2840</v>
      </c>
      <c r="AL448">
        <f t="shared" si="140"/>
        <v>0</v>
      </c>
      <c r="AM448">
        <f>IF(AND(INDIRECT(AN448)='Sample Select backend'!$C$2,INDIRECT(AO448)=1,INDIRECT(AP448)='Sample Select backend'!$F$2,INDIRECT(AQ448)=1,INDIRECT(AR448)='Sample Select backend'!$M$2),1,0)</f>
        <v>0</v>
      </c>
      <c r="AN448" t="str">
        <f>_xlfn.CONCAT('Sample Select backend'!$C$4,ROW(AN448))</f>
        <v>AE448</v>
      </c>
      <c r="AO448" s="9" t="str">
        <f>_xlfn.CONCAT('Sample Select backend'!$J$2,ROW(AO448))</f>
        <v>AJ448</v>
      </c>
      <c r="AP448" t="str">
        <f>_xlfn.CONCAT('Sample Select backend'!$F$4,ROW(AP448))</f>
        <v>AF448</v>
      </c>
      <c r="AQ448" t="str">
        <f>_xlfn.CONCAT('Sample Select backend'!$I$10,ROW(AQ448))</f>
        <v>R448</v>
      </c>
      <c r="AR448" t="str">
        <f>_xlfn.CONCAT('Sample Select backend'!$M$4,ROW(AR448))</f>
        <v>AK448</v>
      </c>
      <c r="AS448" t="str">
        <f t="shared" si="141"/>
        <v>Botswana</v>
      </c>
      <c r="AT448" s="9">
        <f t="shared" si="142"/>
        <v>6</v>
      </c>
      <c r="AU448">
        <f t="shared" si="143"/>
        <v>0</v>
      </c>
      <c r="AV448" s="9">
        <v>1</v>
      </c>
    </row>
    <row r="449" spans="1:48" x14ac:dyDescent="0.35">
      <c r="A449" t="s">
        <v>30</v>
      </c>
      <c r="B449">
        <v>6</v>
      </c>
      <c r="C449">
        <v>29</v>
      </c>
      <c r="D449" t="s">
        <v>524</v>
      </c>
      <c r="E449">
        <v>2</v>
      </c>
      <c r="F449">
        <v>1</v>
      </c>
      <c r="G449">
        <v>-2</v>
      </c>
      <c r="H449">
        <v>-1</v>
      </c>
      <c r="I449">
        <v>-1</v>
      </c>
      <c r="J449">
        <v>1</v>
      </c>
      <c r="K449">
        <v>1</v>
      </c>
      <c r="L449">
        <v>-1</v>
      </c>
      <c r="M449">
        <v>1</v>
      </c>
      <c r="N449" t="s">
        <v>2629</v>
      </c>
      <c r="O449" t="s">
        <v>2803</v>
      </c>
      <c r="P449" t="s">
        <v>2810</v>
      </c>
      <c r="Q449" t="s">
        <v>2816</v>
      </c>
      <c r="R449">
        <v>0</v>
      </c>
      <c r="S449">
        <v>-7.9</v>
      </c>
      <c r="T449">
        <v>-10.48</v>
      </c>
      <c r="U449">
        <v>25.27</v>
      </c>
      <c r="V449">
        <f t="shared" si="162"/>
        <v>1</v>
      </c>
      <c r="W449">
        <f t="shared" si="163"/>
        <v>1</v>
      </c>
      <c r="X449">
        <f t="shared" si="164"/>
        <v>0</v>
      </c>
      <c r="Y449">
        <f t="shared" si="165"/>
        <v>0</v>
      </c>
      <c r="Z449">
        <f t="shared" si="166"/>
        <v>0</v>
      </c>
      <c r="AA449">
        <f t="shared" si="167"/>
        <v>1</v>
      </c>
      <c r="AB449">
        <f t="shared" si="168"/>
        <v>1</v>
      </c>
      <c r="AC449">
        <f t="shared" si="169"/>
        <v>0</v>
      </c>
      <c r="AD449">
        <f t="shared" si="170"/>
        <v>1</v>
      </c>
      <c r="AE449" s="4" t="s">
        <v>2828</v>
      </c>
      <c r="AF449" s="9" t="s">
        <v>2829</v>
      </c>
      <c r="AG449">
        <v>0</v>
      </c>
      <c r="AH449">
        <v>1</v>
      </c>
      <c r="AI449">
        <v>0</v>
      </c>
      <c r="AJ449">
        <v>1</v>
      </c>
      <c r="AK449" s="9" t="s">
        <v>2840</v>
      </c>
      <c r="AL449">
        <f t="shared" si="140"/>
        <v>0</v>
      </c>
      <c r="AM449">
        <f>IF(AND(INDIRECT(AN449)='Sample Select backend'!$C$2,INDIRECT(AO449)=1,INDIRECT(AP449)='Sample Select backend'!$F$2,INDIRECT(AQ449)=1,INDIRECT(AR449)='Sample Select backend'!$M$2),1,0)</f>
        <v>0</v>
      </c>
      <c r="AN449" t="str">
        <f>_xlfn.CONCAT('Sample Select backend'!$C$4,ROW(AN449))</f>
        <v>AE449</v>
      </c>
      <c r="AO449" s="9" t="str">
        <f>_xlfn.CONCAT('Sample Select backend'!$J$2,ROW(AO449))</f>
        <v>AJ449</v>
      </c>
      <c r="AP449" t="str">
        <f>_xlfn.CONCAT('Sample Select backend'!$F$4,ROW(AP449))</f>
        <v>AF449</v>
      </c>
      <c r="AQ449" t="str">
        <f>_xlfn.CONCAT('Sample Select backend'!$I$10,ROW(AQ449))</f>
        <v>R449</v>
      </c>
      <c r="AR449" t="str">
        <f>_xlfn.CONCAT('Sample Select backend'!$M$4,ROW(AR449))</f>
        <v>AK449</v>
      </c>
      <c r="AS449" t="str">
        <f t="shared" si="141"/>
        <v>Botswana</v>
      </c>
      <c r="AT449" s="9">
        <f t="shared" si="142"/>
        <v>29</v>
      </c>
      <c r="AU449">
        <f t="shared" si="143"/>
        <v>0</v>
      </c>
      <c r="AV449" s="9">
        <v>1</v>
      </c>
    </row>
    <row r="450" spans="1:48" x14ac:dyDescent="0.35">
      <c r="A450" t="s">
        <v>30</v>
      </c>
      <c r="B450">
        <v>7</v>
      </c>
      <c r="C450">
        <v>30</v>
      </c>
      <c r="D450" t="s">
        <v>521</v>
      </c>
      <c r="E450">
        <v>-1</v>
      </c>
      <c r="F450">
        <v>1</v>
      </c>
      <c r="G450">
        <v>1</v>
      </c>
      <c r="H450">
        <v>1</v>
      </c>
      <c r="I450">
        <v>1</v>
      </c>
      <c r="J450">
        <v>1</v>
      </c>
      <c r="K450">
        <v>1</v>
      </c>
      <c r="L450">
        <v>-2</v>
      </c>
      <c r="M450">
        <v>1</v>
      </c>
      <c r="N450" t="s">
        <v>2629</v>
      </c>
      <c r="O450" t="s">
        <v>2803</v>
      </c>
      <c r="P450" t="s">
        <v>2810</v>
      </c>
      <c r="Q450" t="s">
        <v>2816</v>
      </c>
      <c r="R450">
        <v>0</v>
      </c>
      <c r="S450">
        <v>-7.9</v>
      </c>
      <c r="T450">
        <v>-10.48</v>
      </c>
      <c r="U450">
        <v>25.27</v>
      </c>
      <c r="V450">
        <f t="shared" si="162"/>
        <v>0</v>
      </c>
      <c r="W450">
        <f t="shared" si="163"/>
        <v>1</v>
      </c>
      <c r="X450">
        <f t="shared" si="164"/>
        <v>1</v>
      </c>
      <c r="Y450">
        <f t="shared" si="165"/>
        <v>1</v>
      </c>
      <c r="Z450">
        <f t="shared" si="166"/>
        <v>1</v>
      </c>
      <c r="AA450">
        <f t="shared" si="167"/>
        <v>1</v>
      </c>
      <c r="AB450">
        <f t="shared" si="168"/>
        <v>1</v>
      </c>
      <c r="AC450">
        <f t="shared" si="169"/>
        <v>0</v>
      </c>
      <c r="AD450">
        <f t="shared" si="170"/>
        <v>1</v>
      </c>
      <c r="AE450" s="4" t="s">
        <v>2828</v>
      </c>
      <c r="AF450" s="9" t="s">
        <v>2829</v>
      </c>
      <c r="AG450">
        <v>0</v>
      </c>
      <c r="AH450">
        <v>1</v>
      </c>
      <c r="AI450">
        <v>0</v>
      </c>
      <c r="AJ450">
        <v>1</v>
      </c>
      <c r="AK450" s="9" t="s">
        <v>2840</v>
      </c>
      <c r="AL450">
        <f t="shared" ref="AL450:AL513" si="171">IF(OR(B450="other",B450="international",B450="Transfers",B450="expenditure"),1,0)</f>
        <v>0</v>
      </c>
      <c r="AM450">
        <f>IF(AND(INDIRECT(AN450)='Sample Select backend'!$C$2,INDIRECT(AO450)=1,INDIRECT(AP450)='Sample Select backend'!$F$2,INDIRECT(AQ450)=1,INDIRECT(AR450)='Sample Select backend'!$M$2),1,0)</f>
        <v>0</v>
      </c>
      <c r="AN450" t="str">
        <f>_xlfn.CONCAT('Sample Select backend'!$C$4,ROW(AN450))</f>
        <v>AE450</v>
      </c>
      <c r="AO450" s="9" t="str">
        <f>_xlfn.CONCAT('Sample Select backend'!$J$2,ROW(AO450))</f>
        <v>AJ450</v>
      </c>
      <c r="AP450" t="str">
        <f>_xlfn.CONCAT('Sample Select backend'!$F$4,ROW(AP450))</f>
        <v>AF450</v>
      </c>
      <c r="AQ450" t="str">
        <f>_xlfn.CONCAT('Sample Select backend'!$I$10,ROW(AQ450))</f>
        <v>R450</v>
      </c>
      <c r="AR450" t="str">
        <f>_xlfn.CONCAT('Sample Select backend'!$M$4,ROW(AR450))</f>
        <v>AK450</v>
      </c>
      <c r="AS450" t="str">
        <f t="shared" ref="AS450:AS513" si="172">A450</f>
        <v>Botswana</v>
      </c>
      <c r="AT450" s="9">
        <f t="shared" ref="AT450:AT513" si="173">IF(ISNUMBER(C450),C450,IF(OR(C450="general",C450="23;general"),"General",IF(OR(C450="exemption",C450="other (exemption)"),"Tax exemption/waiver/suspension","Other")))</f>
        <v>30</v>
      </c>
      <c r="AU450">
        <f t="shared" ref="AU450:AU513" si="174">IF(A450&lt;&gt;A449,1,0)</f>
        <v>0</v>
      </c>
      <c r="AV450" s="9">
        <v>1</v>
      </c>
    </row>
    <row r="451" spans="1:48" x14ac:dyDescent="0.35">
      <c r="A451" t="s">
        <v>30</v>
      </c>
      <c r="B451">
        <v>6</v>
      </c>
      <c r="C451">
        <v>28</v>
      </c>
      <c r="D451" t="s">
        <v>519</v>
      </c>
      <c r="E451">
        <v>1</v>
      </c>
      <c r="F451">
        <v>1</v>
      </c>
      <c r="G451">
        <v>1</v>
      </c>
      <c r="H451">
        <v>-1</v>
      </c>
      <c r="I451">
        <v>1</v>
      </c>
      <c r="J451">
        <v>1</v>
      </c>
      <c r="K451">
        <v>1</v>
      </c>
      <c r="L451">
        <v>1</v>
      </c>
      <c r="M451">
        <v>-2</v>
      </c>
      <c r="N451" t="s">
        <v>2629</v>
      </c>
      <c r="O451" t="s">
        <v>2803</v>
      </c>
      <c r="P451" t="s">
        <v>2810</v>
      </c>
      <c r="Q451" t="s">
        <v>2816</v>
      </c>
      <c r="R451">
        <v>0</v>
      </c>
      <c r="S451">
        <v>-7.9</v>
      </c>
      <c r="T451">
        <v>-10.48</v>
      </c>
      <c r="U451">
        <v>25.27</v>
      </c>
      <c r="V451">
        <f t="shared" si="162"/>
        <v>1</v>
      </c>
      <c r="W451">
        <f t="shared" si="163"/>
        <v>1</v>
      </c>
      <c r="X451">
        <f t="shared" si="164"/>
        <v>1</v>
      </c>
      <c r="Y451">
        <f t="shared" si="165"/>
        <v>0</v>
      </c>
      <c r="Z451">
        <f t="shared" si="166"/>
        <v>1</v>
      </c>
      <c r="AA451">
        <f t="shared" si="167"/>
        <v>1</v>
      </c>
      <c r="AB451">
        <f t="shared" si="168"/>
        <v>1</v>
      </c>
      <c r="AC451">
        <f t="shared" si="169"/>
        <v>1</v>
      </c>
      <c r="AD451">
        <f t="shared" si="170"/>
        <v>0</v>
      </c>
      <c r="AE451" s="4" t="s">
        <v>2828</v>
      </c>
      <c r="AF451" s="9" t="s">
        <v>2829</v>
      </c>
      <c r="AG451">
        <v>0</v>
      </c>
      <c r="AH451">
        <v>1</v>
      </c>
      <c r="AI451">
        <v>0</v>
      </c>
      <c r="AJ451">
        <v>1</v>
      </c>
      <c r="AK451" s="9" t="s">
        <v>2840</v>
      </c>
      <c r="AL451">
        <f t="shared" si="171"/>
        <v>0</v>
      </c>
      <c r="AM451">
        <f>IF(AND(INDIRECT(AN451)='Sample Select backend'!$C$2,INDIRECT(AO451)=1,INDIRECT(AP451)='Sample Select backend'!$F$2,INDIRECT(AQ451)=1,INDIRECT(AR451)='Sample Select backend'!$M$2),1,0)</f>
        <v>0</v>
      </c>
      <c r="AN451" t="str">
        <f>_xlfn.CONCAT('Sample Select backend'!$C$4,ROW(AN451))</f>
        <v>AE451</v>
      </c>
      <c r="AO451" s="9" t="str">
        <f>_xlfn.CONCAT('Sample Select backend'!$J$2,ROW(AO451))</f>
        <v>AJ451</v>
      </c>
      <c r="AP451" t="str">
        <f>_xlfn.CONCAT('Sample Select backend'!$F$4,ROW(AP451))</f>
        <v>AF451</v>
      </c>
      <c r="AQ451" t="str">
        <f>_xlfn.CONCAT('Sample Select backend'!$I$10,ROW(AQ451))</f>
        <v>R451</v>
      </c>
      <c r="AR451" t="str">
        <f>_xlfn.CONCAT('Sample Select backend'!$M$4,ROW(AR451))</f>
        <v>AK451</v>
      </c>
      <c r="AS451" t="str">
        <f t="shared" si="172"/>
        <v>Botswana</v>
      </c>
      <c r="AT451" s="9">
        <f t="shared" si="173"/>
        <v>28</v>
      </c>
      <c r="AU451">
        <f t="shared" si="174"/>
        <v>0</v>
      </c>
      <c r="AV451" s="9">
        <v>1</v>
      </c>
    </row>
    <row r="452" spans="1:48" x14ac:dyDescent="0.35">
      <c r="A452" t="s">
        <v>26</v>
      </c>
      <c r="B452">
        <v>1</v>
      </c>
      <c r="C452">
        <v>7</v>
      </c>
      <c r="D452" t="s">
        <v>478</v>
      </c>
      <c r="E452">
        <v>-2</v>
      </c>
      <c r="F452">
        <v>2</v>
      </c>
      <c r="G452">
        <v>-2</v>
      </c>
      <c r="H452">
        <v>-1</v>
      </c>
      <c r="I452">
        <v>-2</v>
      </c>
      <c r="J452">
        <v>-2</v>
      </c>
      <c r="K452">
        <v>2</v>
      </c>
      <c r="L452">
        <v>2</v>
      </c>
      <c r="M452">
        <v>1</v>
      </c>
      <c r="N452" t="s">
        <v>2625</v>
      </c>
      <c r="O452" t="s">
        <v>2801</v>
      </c>
      <c r="P452" t="s">
        <v>2810</v>
      </c>
      <c r="Q452" t="s">
        <v>2816</v>
      </c>
      <c r="R452">
        <v>0</v>
      </c>
      <c r="S452">
        <v>-4.08</v>
      </c>
      <c r="T452">
        <v>-9.48</v>
      </c>
      <c r="U452">
        <v>88.62</v>
      </c>
      <c r="V452">
        <f t="shared" si="162"/>
        <v>0</v>
      </c>
      <c r="W452">
        <f t="shared" si="163"/>
        <v>1</v>
      </c>
      <c r="X452">
        <f t="shared" si="164"/>
        <v>0</v>
      </c>
      <c r="Y452">
        <f t="shared" si="165"/>
        <v>0</v>
      </c>
      <c r="Z452">
        <f t="shared" si="166"/>
        <v>0</v>
      </c>
      <c r="AA452">
        <f t="shared" si="167"/>
        <v>0</v>
      </c>
      <c r="AB452">
        <f t="shared" si="168"/>
        <v>1</v>
      </c>
      <c r="AC452">
        <f t="shared" si="169"/>
        <v>1</v>
      </c>
      <c r="AD452">
        <f t="shared" si="170"/>
        <v>1</v>
      </c>
      <c r="AE452" s="4" t="s">
        <v>2828</v>
      </c>
      <c r="AF452" s="9" t="s">
        <v>2829</v>
      </c>
      <c r="AG452">
        <v>0</v>
      </c>
      <c r="AH452">
        <v>1</v>
      </c>
      <c r="AI452">
        <v>0</v>
      </c>
      <c r="AJ452">
        <v>1</v>
      </c>
      <c r="AK452" s="9" t="s">
        <v>2840</v>
      </c>
      <c r="AL452">
        <f t="shared" si="171"/>
        <v>0</v>
      </c>
      <c r="AM452">
        <f>IF(AND(INDIRECT(AN452)='Sample Select backend'!$C$2,INDIRECT(AO452)=1,INDIRECT(AP452)='Sample Select backend'!$F$2,INDIRECT(AQ452)=1,INDIRECT(AR452)='Sample Select backend'!$M$2),1,0)</f>
        <v>0</v>
      </c>
      <c r="AN452" t="str">
        <f>_xlfn.CONCAT('Sample Select backend'!$C$4,ROW(AN452))</f>
        <v>AE452</v>
      </c>
      <c r="AO452" s="9" t="str">
        <f>_xlfn.CONCAT('Sample Select backend'!$J$2,ROW(AO452))</f>
        <v>AJ452</v>
      </c>
      <c r="AP452" t="str">
        <f>_xlfn.CONCAT('Sample Select backend'!$F$4,ROW(AP452))</f>
        <v>AF452</v>
      </c>
      <c r="AQ452" t="str">
        <f>_xlfn.CONCAT('Sample Select backend'!$I$10,ROW(AQ452))</f>
        <v>R452</v>
      </c>
      <c r="AR452" t="str">
        <f>_xlfn.CONCAT('Sample Select backend'!$M$4,ROW(AR452))</f>
        <v>AK452</v>
      </c>
      <c r="AS452" t="str">
        <f t="shared" si="172"/>
        <v>Brazil</v>
      </c>
      <c r="AT452" s="9">
        <f t="shared" si="173"/>
        <v>7</v>
      </c>
      <c r="AU452">
        <f t="shared" si="174"/>
        <v>1</v>
      </c>
      <c r="AV452" s="9">
        <v>1</v>
      </c>
    </row>
    <row r="453" spans="1:48" x14ac:dyDescent="0.35">
      <c r="A453" t="s">
        <v>26</v>
      </c>
      <c r="B453">
        <v>1</v>
      </c>
      <c r="C453">
        <v>6</v>
      </c>
      <c r="D453" t="s">
        <v>483</v>
      </c>
      <c r="E453">
        <v>-2</v>
      </c>
      <c r="F453">
        <v>2</v>
      </c>
      <c r="G453">
        <v>2</v>
      </c>
      <c r="H453">
        <v>2</v>
      </c>
      <c r="I453">
        <v>2</v>
      </c>
      <c r="J453">
        <v>2</v>
      </c>
      <c r="K453">
        <v>1</v>
      </c>
      <c r="L453">
        <v>2</v>
      </c>
      <c r="M453">
        <v>1</v>
      </c>
      <c r="N453" t="s">
        <v>2625</v>
      </c>
      <c r="O453" t="s">
        <v>2801</v>
      </c>
      <c r="P453" t="s">
        <v>2810</v>
      </c>
      <c r="Q453" t="s">
        <v>2816</v>
      </c>
      <c r="R453">
        <v>0</v>
      </c>
      <c r="S453">
        <v>-4.08</v>
      </c>
      <c r="T453">
        <v>-9.48</v>
      </c>
      <c r="U453">
        <v>88.62</v>
      </c>
      <c r="V453">
        <f t="shared" si="162"/>
        <v>0</v>
      </c>
      <c r="W453">
        <f t="shared" si="163"/>
        <v>1</v>
      </c>
      <c r="X453">
        <f t="shared" si="164"/>
        <v>1</v>
      </c>
      <c r="Y453">
        <f t="shared" si="165"/>
        <v>1</v>
      </c>
      <c r="Z453">
        <f t="shared" si="166"/>
        <v>1</v>
      </c>
      <c r="AA453">
        <f t="shared" si="167"/>
        <v>1</v>
      </c>
      <c r="AB453">
        <f t="shared" si="168"/>
        <v>1</v>
      </c>
      <c r="AC453">
        <f t="shared" si="169"/>
        <v>1</v>
      </c>
      <c r="AD453">
        <f t="shared" si="170"/>
        <v>1</v>
      </c>
      <c r="AE453" s="4" t="s">
        <v>2828</v>
      </c>
      <c r="AF453" s="9" t="s">
        <v>2829</v>
      </c>
      <c r="AG453">
        <v>0</v>
      </c>
      <c r="AH453">
        <v>1</v>
      </c>
      <c r="AI453">
        <v>0</v>
      </c>
      <c r="AJ453">
        <v>1</v>
      </c>
      <c r="AK453" s="9" t="s">
        <v>2840</v>
      </c>
      <c r="AL453">
        <f t="shared" si="171"/>
        <v>0</v>
      </c>
      <c r="AM453">
        <f>IF(AND(INDIRECT(AN453)='Sample Select backend'!$C$2,INDIRECT(AO453)=1,INDIRECT(AP453)='Sample Select backend'!$F$2,INDIRECT(AQ453)=1,INDIRECT(AR453)='Sample Select backend'!$M$2),1,0)</f>
        <v>0</v>
      </c>
      <c r="AN453" t="str">
        <f>_xlfn.CONCAT('Sample Select backend'!$C$4,ROW(AN453))</f>
        <v>AE453</v>
      </c>
      <c r="AO453" s="9" t="str">
        <f>_xlfn.CONCAT('Sample Select backend'!$J$2,ROW(AO453))</f>
        <v>AJ453</v>
      </c>
      <c r="AP453" t="str">
        <f>_xlfn.CONCAT('Sample Select backend'!$F$4,ROW(AP453))</f>
        <v>AF453</v>
      </c>
      <c r="AQ453" t="str">
        <f>_xlfn.CONCAT('Sample Select backend'!$I$10,ROW(AQ453))</f>
        <v>R453</v>
      </c>
      <c r="AR453" t="str">
        <f>_xlfn.CONCAT('Sample Select backend'!$M$4,ROW(AR453))</f>
        <v>AK453</v>
      </c>
      <c r="AS453" t="str">
        <f t="shared" si="172"/>
        <v>Brazil</v>
      </c>
      <c r="AT453" s="9">
        <f t="shared" si="173"/>
        <v>6</v>
      </c>
      <c r="AU453">
        <f t="shared" si="174"/>
        <v>0</v>
      </c>
      <c r="AV453" s="9">
        <v>1</v>
      </c>
    </row>
    <row r="454" spans="1:48" x14ac:dyDescent="0.35">
      <c r="A454" t="s">
        <v>26</v>
      </c>
      <c r="B454">
        <v>3</v>
      </c>
      <c r="C454" t="s">
        <v>206</v>
      </c>
      <c r="D454" t="s">
        <v>497</v>
      </c>
      <c r="E454">
        <v>2</v>
      </c>
      <c r="F454">
        <v>2</v>
      </c>
      <c r="G454">
        <v>-2</v>
      </c>
      <c r="H454">
        <v>-1</v>
      </c>
      <c r="I454">
        <v>-2</v>
      </c>
      <c r="J454">
        <v>2</v>
      </c>
      <c r="K454">
        <v>1</v>
      </c>
      <c r="M454">
        <v>1</v>
      </c>
      <c r="N454" t="s">
        <v>2625</v>
      </c>
      <c r="O454" t="s">
        <v>2801</v>
      </c>
      <c r="P454" t="s">
        <v>2810</v>
      </c>
      <c r="Q454" t="s">
        <v>2816</v>
      </c>
      <c r="R454">
        <v>0</v>
      </c>
      <c r="S454">
        <v>-4.08</v>
      </c>
      <c r="T454">
        <v>-9.48</v>
      </c>
      <c r="U454">
        <v>88.62</v>
      </c>
      <c r="V454">
        <f t="shared" si="162"/>
        <v>1</v>
      </c>
      <c r="W454">
        <f t="shared" si="163"/>
        <v>1</v>
      </c>
      <c r="X454">
        <f t="shared" si="164"/>
        <v>0</v>
      </c>
      <c r="Y454">
        <f t="shared" si="165"/>
        <v>0</v>
      </c>
      <c r="Z454">
        <f t="shared" si="166"/>
        <v>0</v>
      </c>
      <c r="AA454">
        <f t="shared" si="167"/>
        <v>1</v>
      </c>
      <c r="AB454">
        <f t="shared" si="168"/>
        <v>1</v>
      </c>
      <c r="AC454">
        <f t="shared" si="169"/>
        <v>-1</v>
      </c>
      <c r="AD454">
        <f t="shared" si="170"/>
        <v>1</v>
      </c>
      <c r="AE454" s="4" t="s">
        <v>2828</v>
      </c>
      <c r="AF454" s="9" t="s">
        <v>2829</v>
      </c>
      <c r="AG454">
        <v>0</v>
      </c>
      <c r="AH454">
        <v>1</v>
      </c>
      <c r="AI454">
        <v>0</v>
      </c>
      <c r="AJ454">
        <v>1</v>
      </c>
      <c r="AK454" s="9" t="s">
        <v>2840</v>
      </c>
      <c r="AL454">
        <f t="shared" si="171"/>
        <v>0</v>
      </c>
      <c r="AM454">
        <f>IF(AND(INDIRECT(AN454)='Sample Select backend'!$C$2,INDIRECT(AO454)=1,INDIRECT(AP454)='Sample Select backend'!$F$2,INDIRECT(AQ454)=1,INDIRECT(AR454)='Sample Select backend'!$M$2),1,0)</f>
        <v>0</v>
      </c>
      <c r="AN454" t="str">
        <f>_xlfn.CONCAT('Sample Select backend'!$C$4,ROW(AN454))</f>
        <v>AE454</v>
      </c>
      <c r="AO454" s="9" t="str">
        <f>_xlfn.CONCAT('Sample Select backend'!$J$2,ROW(AO454))</f>
        <v>AJ454</v>
      </c>
      <c r="AP454" t="str">
        <f>_xlfn.CONCAT('Sample Select backend'!$F$4,ROW(AP454))</f>
        <v>AF454</v>
      </c>
      <c r="AQ454" t="str">
        <f>_xlfn.CONCAT('Sample Select backend'!$I$10,ROW(AQ454))</f>
        <v>R454</v>
      </c>
      <c r="AR454" t="str">
        <f>_xlfn.CONCAT('Sample Select backend'!$M$4,ROW(AR454))</f>
        <v>AK454</v>
      </c>
      <c r="AS454" t="str">
        <f t="shared" si="172"/>
        <v>Brazil</v>
      </c>
      <c r="AT454" s="9" t="str">
        <f t="shared" si="173"/>
        <v>Tax exemption/waiver/suspension</v>
      </c>
      <c r="AU454">
        <f t="shared" si="174"/>
        <v>0</v>
      </c>
      <c r="AV454" s="9">
        <v>1</v>
      </c>
    </row>
    <row r="455" spans="1:48" x14ac:dyDescent="0.35">
      <c r="A455" t="s">
        <v>26</v>
      </c>
      <c r="B455">
        <v>1</v>
      </c>
      <c r="C455">
        <v>5</v>
      </c>
      <c r="D455" t="s">
        <v>498</v>
      </c>
      <c r="E455">
        <v>-2</v>
      </c>
      <c r="F455">
        <v>2</v>
      </c>
      <c r="G455">
        <v>2</v>
      </c>
      <c r="H455">
        <v>2</v>
      </c>
      <c r="I455">
        <v>2</v>
      </c>
      <c r="J455">
        <v>2</v>
      </c>
      <c r="K455">
        <v>1</v>
      </c>
      <c r="L455">
        <v>2</v>
      </c>
      <c r="M455">
        <v>1</v>
      </c>
      <c r="N455" t="s">
        <v>2625</v>
      </c>
      <c r="O455" t="s">
        <v>2801</v>
      </c>
      <c r="P455" t="s">
        <v>2810</v>
      </c>
      <c r="Q455" t="s">
        <v>2816</v>
      </c>
      <c r="R455">
        <v>0</v>
      </c>
      <c r="S455">
        <v>-4.08</v>
      </c>
      <c r="T455">
        <v>-9.48</v>
      </c>
      <c r="U455">
        <v>88.62</v>
      </c>
      <c r="V455">
        <f t="shared" si="162"/>
        <v>0</v>
      </c>
      <c r="W455">
        <f t="shared" si="163"/>
        <v>1</v>
      </c>
      <c r="X455">
        <f t="shared" si="164"/>
        <v>1</v>
      </c>
      <c r="Y455">
        <f t="shared" si="165"/>
        <v>1</v>
      </c>
      <c r="Z455">
        <f t="shared" si="166"/>
        <v>1</v>
      </c>
      <c r="AA455">
        <f t="shared" si="167"/>
        <v>1</v>
      </c>
      <c r="AB455">
        <f t="shared" si="168"/>
        <v>1</v>
      </c>
      <c r="AC455">
        <f t="shared" si="169"/>
        <v>1</v>
      </c>
      <c r="AD455">
        <f t="shared" si="170"/>
        <v>1</v>
      </c>
      <c r="AE455" s="4" t="s">
        <v>2828</v>
      </c>
      <c r="AF455" s="9" t="s">
        <v>2829</v>
      </c>
      <c r="AG455">
        <v>0</v>
      </c>
      <c r="AH455">
        <v>1</v>
      </c>
      <c r="AI455">
        <v>0</v>
      </c>
      <c r="AJ455">
        <v>1</v>
      </c>
      <c r="AK455" s="9" t="s">
        <v>2840</v>
      </c>
      <c r="AL455">
        <f t="shared" si="171"/>
        <v>0</v>
      </c>
      <c r="AM455">
        <f>IF(AND(INDIRECT(AN455)='Sample Select backend'!$C$2,INDIRECT(AO455)=1,INDIRECT(AP455)='Sample Select backend'!$F$2,INDIRECT(AQ455)=1,INDIRECT(AR455)='Sample Select backend'!$M$2),1,0)</f>
        <v>0</v>
      </c>
      <c r="AN455" t="str">
        <f>_xlfn.CONCAT('Sample Select backend'!$C$4,ROW(AN455))</f>
        <v>AE455</v>
      </c>
      <c r="AO455" s="9" t="str">
        <f>_xlfn.CONCAT('Sample Select backend'!$J$2,ROW(AO455))</f>
        <v>AJ455</v>
      </c>
      <c r="AP455" t="str">
        <f>_xlfn.CONCAT('Sample Select backend'!$F$4,ROW(AP455))</f>
        <v>AF455</v>
      </c>
      <c r="AQ455" t="str">
        <f>_xlfn.CONCAT('Sample Select backend'!$I$10,ROW(AQ455))</f>
        <v>R455</v>
      </c>
      <c r="AR455" t="str">
        <f>_xlfn.CONCAT('Sample Select backend'!$M$4,ROW(AR455))</f>
        <v>AK455</v>
      </c>
      <c r="AS455" t="str">
        <f t="shared" si="172"/>
        <v>Brazil</v>
      </c>
      <c r="AT455" s="9">
        <f t="shared" si="173"/>
        <v>5</v>
      </c>
      <c r="AU455">
        <f t="shared" si="174"/>
        <v>0</v>
      </c>
      <c r="AV455" s="9">
        <v>1</v>
      </c>
    </row>
    <row r="456" spans="1:48" x14ac:dyDescent="0.35">
      <c r="A456" t="s">
        <v>26</v>
      </c>
      <c r="B456">
        <v>1</v>
      </c>
      <c r="C456">
        <v>6</v>
      </c>
      <c r="D456" t="s">
        <v>492</v>
      </c>
      <c r="E456">
        <v>-2</v>
      </c>
      <c r="F456">
        <v>2</v>
      </c>
      <c r="G456">
        <v>2</v>
      </c>
      <c r="H456">
        <v>2</v>
      </c>
      <c r="I456">
        <v>2</v>
      </c>
      <c r="J456">
        <v>2</v>
      </c>
      <c r="K456">
        <v>1</v>
      </c>
      <c r="L456">
        <v>2</v>
      </c>
      <c r="M456">
        <v>1</v>
      </c>
      <c r="N456" t="s">
        <v>2625</v>
      </c>
      <c r="O456" t="s">
        <v>2801</v>
      </c>
      <c r="P456" t="s">
        <v>2810</v>
      </c>
      <c r="Q456" t="s">
        <v>2816</v>
      </c>
      <c r="R456">
        <v>0</v>
      </c>
      <c r="S456">
        <v>-4.08</v>
      </c>
      <c r="T456">
        <v>-9.48</v>
      </c>
      <c r="U456">
        <v>88.62</v>
      </c>
      <c r="V456">
        <f t="shared" si="162"/>
        <v>0</v>
      </c>
      <c r="W456">
        <f t="shared" si="163"/>
        <v>1</v>
      </c>
      <c r="X456">
        <f t="shared" si="164"/>
        <v>1</v>
      </c>
      <c r="Y456">
        <f t="shared" si="165"/>
        <v>1</v>
      </c>
      <c r="Z456">
        <f t="shared" si="166"/>
        <v>1</v>
      </c>
      <c r="AA456">
        <f t="shared" si="167"/>
        <v>1</v>
      </c>
      <c r="AB456">
        <f t="shared" si="168"/>
        <v>1</v>
      </c>
      <c r="AC456">
        <f t="shared" si="169"/>
        <v>1</v>
      </c>
      <c r="AD456">
        <f t="shared" si="170"/>
        <v>1</v>
      </c>
      <c r="AE456" s="4" t="s">
        <v>2828</v>
      </c>
      <c r="AF456" s="9" t="s">
        <v>2829</v>
      </c>
      <c r="AG456">
        <v>0</v>
      </c>
      <c r="AH456">
        <v>1</v>
      </c>
      <c r="AI456">
        <v>0</v>
      </c>
      <c r="AJ456">
        <v>1</v>
      </c>
      <c r="AK456" s="9" t="s">
        <v>2840</v>
      </c>
      <c r="AL456">
        <f t="shared" si="171"/>
        <v>0</v>
      </c>
      <c r="AM456">
        <f>IF(AND(INDIRECT(AN456)='Sample Select backend'!$C$2,INDIRECT(AO456)=1,INDIRECT(AP456)='Sample Select backend'!$F$2,INDIRECT(AQ456)=1,INDIRECT(AR456)='Sample Select backend'!$M$2),1,0)</f>
        <v>0</v>
      </c>
      <c r="AN456" t="str">
        <f>_xlfn.CONCAT('Sample Select backend'!$C$4,ROW(AN456))</f>
        <v>AE456</v>
      </c>
      <c r="AO456" s="9" t="str">
        <f>_xlfn.CONCAT('Sample Select backend'!$J$2,ROW(AO456))</f>
        <v>AJ456</v>
      </c>
      <c r="AP456" t="str">
        <f>_xlfn.CONCAT('Sample Select backend'!$F$4,ROW(AP456))</f>
        <v>AF456</v>
      </c>
      <c r="AQ456" t="str">
        <f>_xlfn.CONCAT('Sample Select backend'!$I$10,ROW(AQ456))</f>
        <v>R456</v>
      </c>
      <c r="AR456" t="str">
        <f>_xlfn.CONCAT('Sample Select backend'!$M$4,ROW(AR456))</f>
        <v>AK456</v>
      </c>
      <c r="AS456" t="str">
        <f t="shared" si="172"/>
        <v>Brazil</v>
      </c>
      <c r="AT456" s="9">
        <f t="shared" si="173"/>
        <v>6</v>
      </c>
      <c r="AU456">
        <f t="shared" si="174"/>
        <v>0</v>
      </c>
      <c r="AV456" s="9">
        <v>1</v>
      </c>
    </row>
    <row r="457" spans="1:48" x14ac:dyDescent="0.35">
      <c r="A457" t="s">
        <v>26</v>
      </c>
      <c r="B457">
        <v>7</v>
      </c>
      <c r="C457">
        <v>32</v>
      </c>
      <c r="D457" t="s">
        <v>499</v>
      </c>
      <c r="E457">
        <v>-1</v>
      </c>
      <c r="F457">
        <v>1</v>
      </c>
      <c r="G457">
        <v>2</v>
      </c>
      <c r="H457">
        <v>1</v>
      </c>
      <c r="I457">
        <v>2</v>
      </c>
      <c r="J457">
        <v>-2</v>
      </c>
      <c r="K457">
        <v>1</v>
      </c>
      <c r="L457">
        <v>1</v>
      </c>
      <c r="M457">
        <v>1</v>
      </c>
      <c r="N457" t="s">
        <v>2625</v>
      </c>
      <c r="O457" t="s">
        <v>2801</v>
      </c>
      <c r="P457" t="s">
        <v>2810</v>
      </c>
      <c r="Q457" t="s">
        <v>2816</v>
      </c>
      <c r="R457">
        <v>0</v>
      </c>
      <c r="S457">
        <v>-4.08</v>
      </c>
      <c r="T457">
        <v>-9.48</v>
      </c>
      <c r="U457">
        <v>88.62</v>
      </c>
      <c r="V457">
        <f t="shared" si="162"/>
        <v>0</v>
      </c>
      <c r="W457">
        <f t="shared" si="163"/>
        <v>1</v>
      </c>
      <c r="X457">
        <f t="shared" si="164"/>
        <v>1</v>
      </c>
      <c r="Y457">
        <f t="shared" si="165"/>
        <v>1</v>
      </c>
      <c r="Z457">
        <f t="shared" si="166"/>
        <v>1</v>
      </c>
      <c r="AA457">
        <f t="shared" si="167"/>
        <v>0</v>
      </c>
      <c r="AB457">
        <f t="shared" si="168"/>
        <v>1</v>
      </c>
      <c r="AC457">
        <f t="shared" si="169"/>
        <v>1</v>
      </c>
      <c r="AD457">
        <f t="shared" si="170"/>
        <v>1</v>
      </c>
      <c r="AE457" s="4" t="s">
        <v>2828</v>
      </c>
      <c r="AF457" s="9" t="s">
        <v>2829</v>
      </c>
      <c r="AG457">
        <v>0</v>
      </c>
      <c r="AH457">
        <v>1</v>
      </c>
      <c r="AI457">
        <v>0</v>
      </c>
      <c r="AJ457">
        <v>1</v>
      </c>
      <c r="AK457" s="9" t="s">
        <v>2840</v>
      </c>
      <c r="AL457">
        <f t="shared" si="171"/>
        <v>0</v>
      </c>
      <c r="AM457">
        <f>IF(AND(INDIRECT(AN457)='Sample Select backend'!$C$2,INDIRECT(AO457)=1,INDIRECT(AP457)='Sample Select backend'!$F$2,INDIRECT(AQ457)=1,INDIRECT(AR457)='Sample Select backend'!$M$2),1,0)</f>
        <v>0</v>
      </c>
      <c r="AN457" t="str">
        <f>_xlfn.CONCAT('Sample Select backend'!$C$4,ROW(AN457))</f>
        <v>AE457</v>
      </c>
      <c r="AO457" s="9" t="str">
        <f>_xlfn.CONCAT('Sample Select backend'!$J$2,ROW(AO457))</f>
        <v>AJ457</v>
      </c>
      <c r="AP457" t="str">
        <f>_xlfn.CONCAT('Sample Select backend'!$F$4,ROW(AP457))</f>
        <v>AF457</v>
      </c>
      <c r="AQ457" t="str">
        <f>_xlfn.CONCAT('Sample Select backend'!$I$10,ROW(AQ457))</f>
        <v>R457</v>
      </c>
      <c r="AR457" t="str">
        <f>_xlfn.CONCAT('Sample Select backend'!$M$4,ROW(AR457))</f>
        <v>AK457</v>
      </c>
      <c r="AS457" t="str">
        <f t="shared" si="172"/>
        <v>Brazil</v>
      </c>
      <c r="AT457" s="9">
        <f t="shared" si="173"/>
        <v>32</v>
      </c>
      <c r="AU457">
        <f t="shared" si="174"/>
        <v>0</v>
      </c>
      <c r="AV457" s="9">
        <v>1</v>
      </c>
    </row>
    <row r="458" spans="1:48" x14ac:dyDescent="0.35">
      <c r="A458" t="s">
        <v>26</v>
      </c>
      <c r="B458">
        <v>6</v>
      </c>
      <c r="C458">
        <v>25</v>
      </c>
      <c r="D458" t="s">
        <v>488</v>
      </c>
      <c r="E458">
        <v>2</v>
      </c>
      <c r="F458">
        <v>1</v>
      </c>
      <c r="G458">
        <v>-2</v>
      </c>
      <c r="H458">
        <v>-1</v>
      </c>
      <c r="I458">
        <v>2</v>
      </c>
      <c r="J458">
        <v>1</v>
      </c>
      <c r="K458">
        <v>1</v>
      </c>
      <c r="L458">
        <v>-2</v>
      </c>
      <c r="M458">
        <v>1</v>
      </c>
      <c r="N458" t="s">
        <v>2625</v>
      </c>
      <c r="O458" t="s">
        <v>2801</v>
      </c>
      <c r="P458" t="s">
        <v>2810</v>
      </c>
      <c r="Q458" t="s">
        <v>2816</v>
      </c>
      <c r="R458">
        <v>0</v>
      </c>
      <c r="S458">
        <v>-4.08</v>
      </c>
      <c r="T458">
        <v>-9.48</v>
      </c>
      <c r="U458">
        <v>88.62</v>
      </c>
      <c r="V458">
        <f t="shared" si="162"/>
        <v>1</v>
      </c>
      <c r="W458">
        <f t="shared" si="163"/>
        <v>1</v>
      </c>
      <c r="X458">
        <f t="shared" si="164"/>
        <v>0</v>
      </c>
      <c r="Y458">
        <f t="shared" si="165"/>
        <v>0</v>
      </c>
      <c r="Z458">
        <f t="shared" si="166"/>
        <v>1</v>
      </c>
      <c r="AA458">
        <f t="shared" si="167"/>
        <v>1</v>
      </c>
      <c r="AB458">
        <f t="shared" si="168"/>
        <v>1</v>
      </c>
      <c r="AC458">
        <f t="shared" si="169"/>
        <v>0</v>
      </c>
      <c r="AD458">
        <f t="shared" si="170"/>
        <v>1</v>
      </c>
      <c r="AE458" s="4" t="s">
        <v>2828</v>
      </c>
      <c r="AF458" s="9" t="s">
        <v>2829</v>
      </c>
      <c r="AG458">
        <v>0</v>
      </c>
      <c r="AH458">
        <v>1</v>
      </c>
      <c r="AI458">
        <v>0</v>
      </c>
      <c r="AJ458">
        <v>1</v>
      </c>
      <c r="AK458" s="9" t="s">
        <v>2840</v>
      </c>
      <c r="AL458">
        <f t="shared" si="171"/>
        <v>0</v>
      </c>
      <c r="AM458">
        <f>IF(AND(INDIRECT(AN458)='Sample Select backend'!$C$2,INDIRECT(AO458)=1,INDIRECT(AP458)='Sample Select backend'!$F$2,INDIRECT(AQ458)=1,INDIRECT(AR458)='Sample Select backend'!$M$2),1,0)</f>
        <v>0</v>
      </c>
      <c r="AN458" t="str">
        <f>_xlfn.CONCAT('Sample Select backend'!$C$4,ROW(AN458))</f>
        <v>AE458</v>
      </c>
      <c r="AO458" s="9" t="str">
        <f>_xlfn.CONCAT('Sample Select backend'!$J$2,ROW(AO458))</f>
        <v>AJ458</v>
      </c>
      <c r="AP458" t="str">
        <f>_xlfn.CONCAT('Sample Select backend'!$F$4,ROW(AP458))</f>
        <v>AF458</v>
      </c>
      <c r="AQ458" t="str">
        <f>_xlfn.CONCAT('Sample Select backend'!$I$10,ROW(AQ458))</f>
        <v>R458</v>
      </c>
      <c r="AR458" t="str">
        <f>_xlfn.CONCAT('Sample Select backend'!$M$4,ROW(AR458))</f>
        <v>AK458</v>
      </c>
      <c r="AS458" t="str">
        <f t="shared" si="172"/>
        <v>Brazil</v>
      </c>
      <c r="AT458" s="9">
        <f t="shared" si="173"/>
        <v>25</v>
      </c>
      <c r="AU458">
        <f t="shared" si="174"/>
        <v>0</v>
      </c>
      <c r="AV458" s="9">
        <v>1</v>
      </c>
    </row>
    <row r="459" spans="1:48" x14ac:dyDescent="0.35">
      <c r="A459" t="s">
        <v>26</v>
      </c>
      <c r="B459">
        <v>3</v>
      </c>
      <c r="C459" t="s">
        <v>206</v>
      </c>
      <c r="D459" t="s">
        <v>495</v>
      </c>
      <c r="E459">
        <v>2</v>
      </c>
      <c r="F459">
        <v>2</v>
      </c>
      <c r="G459">
        <v>-2</v>
      </c>
      <c r="H459">
        <v>-1</v>
      </c>
      <c r="I459">
        <v>-2</v>
      </c>
      <c r="J459">
        <v>2</v>
      </c>
      <c r="K459">
        <v>1</v>
      </c>
      <c r="M459">
        <v>1</v>
      </c>
      <c r="N459" t="s">
        <v>2625</v>
      </c>
      <c r="O459" t="s">
        <v>2801</v>
      </c>
      <c r="P459" t="s">
        <v>2810</v>
      </c>
      <c r="Q459" t="s">
        <v>2816</v>
      </c>
      <c r="R459">
        <v>0</v>
      </c>
      <c r="S459">
        <v>-4.08</v>
      </c>
      <c r="T459">
        <v>-9.48</v>
      </c>
      <c r="U459">
        <v>88.62</v>
      </c>
      <c r="V459">
        <f t="shared" si="162"/>
        <v>1</v>
      </c>
      <c r="W459">
        <f t="shared" si="163"/>
        <v>1</v>
      </c>
      <c r="X459">
        <f t="shared" si="164"/>
        <v>0</v>
      </c>
      <c r="Y459">
        <f t="shared" si="165"/>
        <v>0</v>
      </c>
      <c r="Z459">
        <f t="shared" si="166"/>
        <v>0</v>
      </c>
      <c r="AA459">
        <f t="shared" si="167"/>
        <v>1</v>
      </c>
      <c r="AB459">
        <f t="shared" si="168"/>
        <v>1</v>
      </c>
      <c r="AC459">
        <f t="shared" si="169"/>
        <v>-1</v>
      </c>
      <c r="AD459">
        <f t="shared" si="170"/>
        <v>1</v>
      </c>
      <c r="AE459" s="4" t="s">
        <v>2828</v>
      </c>
      <c r="AF459" s="9" t="s">
        <v>2829</v>
      </c>
      <c r="AG459">
        <v>0</v>
      </c>
      <c r="AH459">
        <v>1</v>
      </c>
      <c r="AI459">
        <v>0</v>
      </c>
      <c r="AJ459">
        <v>1</v>
      </c>
      <c r="AK459" s="9" t="s">
        <v>2840</v>
      </c>
      <c r="AL459">
        <f t="shared" si="171"/>
        <v>0</v>
      </c>
      <c r="AM459">
        <f>IF(AND(INDIRECT(AN459)='Sample Select backend'!$C$2,INDIRECT(AO459)=1,INDIRECT(AP459)='Sample Select backend'!$F$2,INDIRECT(AQ459)=1,INDIRECT(AR459)='Sample Select backend'!$M$2),1,0)</f>
        <v>0</v>
      </c>
      <c r="AN459" t="str">
        <f>_xlfn.CONCAT('Sample Select backend'!$C$4,ROW(AN459))</f>
        <v>AE459</v>
      </c>
      <c r="AO459" s="9" t="str">
        <f>_xlfn.CONCAT('Sample Select backend'!$J$2,ROW(AO459))</f>
        <v>AJ459</v>
      </c>
      <c r="AP459" t="str">
        <f>_xlfn.CONCAT('Sample Select backend'!$F$4,ROW(AP459))</f>
        <v>AF459</v>
      </c>
      <c r="AQ459" t="str">
        <f>_xlfn.CONCAT('Sample Select backend'!$I$10,ROW(AQ459))</f>
        <v>R459</v>
      </c>
      <c r="AR459" t="str">
        <f>_xlfn.CONCAT('Sample Select backend'!$M$4,ROW(AR459))</f>
        <v>AK459</v>
      </c>
      <c r="AS459" t="str">
        <f t="shared" si="172"/>
        <v>Brazil</v>
      </c>
      <c r="AT459" s="9" t="str">
        <f t="shared" si="173"/>
        <v>Tax exemption/waiver/suspension</v>
      </c>
      <c r="AU459">
        <f t="shared" si="174"/>
        <v>0</v>
      </c>
      <c r="AV459" s="9">
        <v>1</v>
      </c>
    </row>
    <row r="460" spans="1:48" x14ac:dyDescent="0.35">
      <c r="A460" t="s">
        <v>26</v>
      </c>
      <c r="B460">
        <v>6</v>
      </c>
      <c r="C460">
        <v>25</v>
      </c>
      <c r="D460" t="s">
        <v>481</v>
      </c>
      <c r="E460">
        <v>1</v>
      </c>
      <c r="F460">
        <v>1</v>
      </c>
      <c r="G460">
        <v>-2</v>
      </c>
      <c r="H460">
        <v>-1</v>
      </c>
      <c r="I460">
        <v>2</v>
      </c>
      <c r="J460">
        <v>1</v>
      </c>
      <c r="K460">
        <v>1</v>
      </c>
      <c r="L460">
        <v>-2</v>
      </c>
      <c r="M460">
        <v>1</v>
      </c>
      <c r="N460" t="s">
        <v>2625</v>
      </c>
      <c r="O460" t="s">
        <v>2801</v>
      </c>
      <c r="P460" t="s">
        <v>2810</v>
      </c>
      <c r="Q460" t="s">
        <v>2816</v>
      </c>
      <c r="R460">
        <v>0</v>
      </c>
      <c r="S460">
        <v>-4.08</v>
      </c>
      <c r="T460">
        <v>-9.48</v>
      </c>
      <c r="U460">
        <v>88.62</v>
      </c>
      <c r="V460">
        <f t="shared" si="162"/>
        <v>1</v>
      </c>
      <c r="W460">
        <f t="shared" si="163"/>
        <v>1</v>
      </c>
      <c r="X460">
        <f t="shared" si="164"/>
        <v>0</v>
      </c>
      <c r="Y460">
        <f t="shared" si="165"/>
        <v>0</v>
      </c>
      <c r="Z460">
        <f t="shared" si="166"/>
        <v>1</v>
      </c>
      <c r="AA460">
        <f t="shared" si="167"/>
        <v>1</v>
      </c>
      <c r="AB460">
        <f t="shared" si="168"/>
        <v>1</v>
      </c>
      <c r="AC460">
        <f t="shared" si="169"/>
        <v>0</v>
      </c>
      <c r="AD460">
        <f t="shared" si="170"/>
        <v>1</v>
      </c>
      <c r="AE460" s="4" t="s">
        <v>2828</v>
      </c>
      <c r="AF460" s="9" t="s">
        <v>2829</v>
      </c>
      <c r="AG460">
        <v>0</v>
      </c>
      <c r="AH460">
        <v>1</v>
      </c>
      <c r="AI460">
        <v>0</v>
      </c>
      <c r="AJ460">
        <v>1</v>
      </c>
      <c r="AK460" s="9" t="s">
        <v>2840</v>
      </c>
      <c r="AL460">
        <f t="shared" si="171"/>
        <v>0</v>
      </c>
      <c r="AM460">
        <f>IF(AND(INDIRECT(AN460)='Sample Select backend'!$C$2,INDIRECT(AO460)=1,INDIRECT(AP460)='Sample Select backend'!$F$2,INDIRECT(AQ460)=1,INDIRECT(AR460)='Sample Select backend'!$M$2),1,0)</f>
        <v>0</v>
      </c>
      <c r="AN460" t="str">
        <f>_xlfn.CONCAT('Sample Select backend'!$C$4,ROW(AN460))</f>
        <v>AE460</v>
      </c>
      <c r="AO460" s="9" t="str">
        <f>_xlfn.CONCAT('Sample Select backend'!$J$2,ROW(AO460))</f>
        <v>AJ460</v>
      </c>
      <c r="AP460" t="str">
        <f>_xlfn.CONCAT('Sample Select backend'!$F$4,ROW(AP460))</f>
        <v>AF460</v>
      </c>
      <c r="AQ460" t="str">
        <f>_xlfn.CONCAT('Sample Select backend'!$I$10,ROW(AQ460))</f>
        <v>R460</v>
      </c>
      <c r="AR460" t="str">
        <f>_xlfn.CONCAT('Sample Select backend'!$M$4,ROW(AR460))</f>
        <v>AK460</v>
      </c>
      <c r="AS460" t="str">
        <f t="shared" si="172"/>
        <v>Brazil</v>
      </c>
      <c r="AT460" s="9">
        <f t="shared" si="173"/>
        <v>25</v>
      </c>
      <c r="AU460">
        <f t="shared" si="174"/>
        <v>0</v>
      </c>
      <c r="AV460" s="9">
        <v>1</v>
      </c>
    </row>
    <row r="461" spans="1:48" x14ac:dyDescent="0.35">
      <c r="A461" t="s">
        <v>26</v>
      </c>
      <c r="B461">
        <v>3</v>
      </c>
      <c r="C461" t="s">
        <v>206</v>
      </c>
      <c r="D461" t="s">
        <v>482</v>
      </c>
      <c r="E461">
        <v>2</v>
      </c>
      <c r="F461">
        <v>2</v>
      </c>
      <c r="G461">
        <v>-2</v>
      </c>
      <c r="H461">
        <v>-1</v>
      </c>
      <c r="I461">
        <v>-2</v>
      </c>
      <c r="J461">
        <v>2</v>
      </c>
      <c r="K461">
        <v>1</v>
      </c>
      <c r="M461">
        <v>1</v>
      </c>
      <c r="N461" t="s">
        <v>2625</v>
      </c>
      <c r="O461" t="s">
        <v>2801</v>
      </c>
      <c r="P461" t="s">
        <v>2810</v>
      </c>
      <c r="Q461" t="s">
        <v>2816</v>
      </c>
      <c r="R461">
        <v>0</v>
      </c>
      <c r="S461">
        <v>-4.08</v>
      </c>
      <c r="T461">
        <v>-9.48</v>
      </c>
      <c r="U461">
        <v>88.62</v>
      </c>
      <c r="V461">
        <f t="shared" si="162"/>
        <v>1</v>
      </c>
      <c r="W461">
        <f t="shared" si="163"/>
        <v>1</v>
      </c>
      <c r="X461">
        <f t="shared" si="164"/>
        <v>0</v>
      </c>
      <c r="Y461">
        <f t="shared" si="165"/>
        <v>0</v>
      </c>
      <c r="Z461">
        <f t="shared" si="166"/>
        <v>0</v>
      </c>
      <c r="AA461">
        <f t="shared" si="167"/>
        <v>1</v>
      </c>
      <c r="AB461">
        <f t="shared" si="168"/>
        <v>1</v>
      </c>
      <c r="AC461">
        <f t="shared" si="169"/>
        <v>-1</v>
      </c>
      <c r="AD461">
        <f t="shared" si="170"/>
        <v>1</v>
      </c>
      <c r="AE461" s="4" t="s">
        <v>2828</v>
      </c>
      <c r="AF461" s="9" t="s">
        <v>2829</v>
      </c>
      <c r="AG461">
        <v>0</v>
      </c>
      <c r="AH461">
        <v>1</v>
      </c>
      <c r="AI461">
        <v>0</v>
      </c>
      <c r="AJ461">
        <v>1</v>
      </c>
      <c r="AK461" s="9" t="s">
        <v>2840</v>
      </c>
      <c r="AL461">
        <f t="shared" si="171"/>
        <v>0</v>
      </c>
      <c r="AM461">
        <f>IF(AND(INDIRECT(AN461)='Sample Select backend'!$C$2,INDIRECT(AO461)=1,INDIRECT(AP461)='Sample Select backend'!$F$2,INDIRECT(AQ461)=1,INDIRECT(AR461)='Sample Select backend'!$M$2),1,0)</f>
        <v>0</v>
      </c>
      <c r="AN461" t="str">
        <f>_xlfn.CONCAT('Sample Select backend'!$C$4,ROW(AN461))</f>
        <v>AE461</v>
      </c>
      <c r="AO461" s="9" t="str">
        <f>_xlfn.CONCAT('Sample Select backend'!$J$2,ROW(AO461))</f>
        <v>AJ461</v>
      </c>
      <c r="AP461" t="str">
        <f>_xlfn.CONCAT('Sample Select backend'!$F$4,ROW(AP461))</f>
        <v>AF461</v>
      </c>
      <c r="AQ461" t="str">
        <f>_xlfn.CONCAT('Sample Select backend'!$I$10,ROW(AQ461))</f>
        <v>R461</v>
      </c>
      <c r="AR461" t="str">
        <f>_xlfn.CONCAT('Sample Select backend'!$M$4,ROW(AR461))</f>
        <v>AK461</v>
      </c>
      <c r="AS461" t="str">
        <f t="shared" si="172"/>
        <v>Brazil</v>
      </c>
      <c r="AT461" s="9" t="str">
        <f t="shared" si="173"/>
        <v>Tax exemption/waiver/suspension</v>
      </c>
      <c r="AU461">
        <f t="shared" si="174"/>
        <v>0</v>
      </c>
      <c r="AV461" s="9">
        <v>1</v>
      </c>
    </row>
    <row r="462" spans="1:48" x14ac:dyDescent="0.35">
      <c r="A462" t="s">
        <v>26</v>
      </c>
      <c r="B462">
        <v>1</v>
      </c>
      <c r="C462">
        <v>6</v>
      </c>
      <c r="D462" t="s">
        <v>491</v>
      </c>
      <c r="E462">
        <v>-2</v>
      </c>
      <c r="F462">
        <v>2</v>
      </c>
      <c r="G462">
        <v>2</v>
      </c>
      <c r="H462">
        <v>2</v>
      </c>
      <c r="I462">
        <v>2</v>
      </c>
      <c r="J462">
        <v>2</v>
      </c>
      <c r="K462">
        <v>1</v>
      </c>
      <c r="L462">
        <v>2</v>
      </c>
      <c r="M462">
        <v>1</v>
      </c>
      <c r="N462" t="s">
        <v>2625</v>
      </c>
      <c r="O462" t="s">
        <v>2801</v>
      </c>
      <c r="P462" t="s">
        <v>2810</v>
      </c>
      <c r="Q462" t="s">
        <v>2816</v>
      </c>
      <c r="R462">
        <v>0</v>
      </c>
      <c r="S462">
        <v>-4.08</v>
      </c>
      <c r="T462">
        <v>-9.48</v>
      </c>
      <c r="U462">
        <v>88.62</v>
      </c>
      <c r="V462">
        <f t="shared" si="162"/>
        <v>0</v>
      </c>
      <c r="W462">
        <f t="shared" si="163"/>
        <v>1</v>
      </c>
      <c r="X462">
        <f t="shared" si="164"/>
        <v>1</v>
      </c>
      <c r="Y462">
        <f t="shared" si="165"/>
        <v>1</v>
      </c>
      <c r="Z462">
        <f t="shared" si="166"/>
        <v>1</v>
      </c>
      <c r="AA462">
        <f t="shared" si="167"/>
        <v>1</v>
      </c>
      <c r="AB462">
        <f t="shared" si="168"/>
        <v>1</v>
      </c>
      <c r="AC462">
        <f t="shared" si="169"/>
        <v>1</v>
      </c>
      <c r="AD462">
        <f t="shared" si="170"/>
        <v>1</v>
      </c>
      <c r="AE462" s="4" t="s">
        <v>2828</v>
      </c>
      <c r="AF462" s="9" t="s">
        <v>2829</v>
      </c>
      <c r="AG462">
        <v>0</v>
      </c>
      <c r="AH462">
        <v>1</v>
      </c>
      <c r="AI462">
        <v>0</v>
      </c>
      <c r="AJ462">
        <v>1</v>
      </c>
      <c r="AK462" s="9" t="s">
        <v>2840</v>
      </c>
      <c r="AL462">
        <f t="shared" si="171"/>
        <v>0</v>
      </c>
      <c r="AM462">
        <f>IF(AND(INDIRECT(AN462)='Sample Select backend'!$C$2,INDIRECT(AO462)=1,INDIRECT(AP462)='Sample Select backend'!$F$2,INDIRECT(AQ462)=1,INDIRECT(AR462)='Sample Select backend'!$M$2),1,0)</f>
        <v>0</v>
      </c>
      <c r="AN462" t="str">
        <f>_xlfn.CONCAT('Sample Select backend'!$C$4,ROW(AN462))</f>
        <v>AE462</v>
      </c>
      <c r="AO462" s="9" t="str">
        <f>_xlfn.CONCAT('Sample Select backend'!$J$2,ROW(AO462))</f>
        <v>AJ462</v>
      </c>
      <c r="AP462" t="str">
        <f>_xlfn.CONCAT('Sample Select backend'!$F$4,ROW(AP462))</f>
        <v>AF462</v>
      </c>
      <c r="AQ462" t="str">
        <f>_xlfn.CONCAT('Sample Select backend'!$I$10,ROW(AQ462))</f>
        <v>R462</v>
      </c>
      <c r="AR462" t="str">
        <f>_xlfn.CONCAT('Sample Select backend'!$M$4,ROW(AR462))</f>
        <v>AK462</v>
      </c>
      <c r="AS462" t="str">
        <f t="shared" si="172"/>
        <v>Brazil</v>
      </c>
      <c r="AT462" s="9">
        <f t="shared" si="173"/>
        <v>6</v>
      </c>
      <c r="AU462">
        <f t="shared" si="174"/>
        <v>0</v>
      </c>
      <c r="AV462" s="9">
        <v>1</v>
      </c>
    </row>
    <row r="463" spans="1:48" x14ac:dyDescent="0.35">
      <c r="A463" t="s">
        <v>26</v>
      </c>
      <c r="B463">
        <v>1</v>
      </c>
      <c r="C463" t="s">
        <v>206</v>
      </c>
      <c r="D463" t="s">
        <v>490</v>
      </c>
      <c r="E463">
        <v>-1</v>
      </c>
      <c r="F463">
        <v>2</v>
      </c>
      <c r="G463">
        <v>-2</v>
      </c>
      <c r="H463">
        <v>-1</v>
      </c>
      <c r="I463">
        <v>-2</v>
      </c>
      <c r="J463">
        <v>2</v>
      </c>
      <c r="K463">
        <v>1</v>
      </c>
      <c r="L463">
        <v>-2</v>
      </c>
      <c r="M463">
        <v>1</v>
      </c>
      <c r="N463" t="s">
        <v>2625</v>
      </c>
      <c r="O463" t="s">
        <v>2801</v>
      </c>
      <c r="P463" t="s">
        <v>2810</v>
      </c>
      <c r="Q463" t="s">
        <v>2816</v>
      </c>
      <c r="R463">
        <v>0</v>
      </c>
      <c r="S463">
        <v>-4.08</v>
      </c>
      <c r="T463">
        <v>-9.48</v>
      </c>
      <c r="U463">
        <v>88.62</v>
      </c>
      <c r="V463">
        <f t="shared" si="162"/>
        <v>0</v>
      </c>
      <c r="W463">
        <f t="shared" si="163"/>
        <v>1</v>
      </c>
      <c r="X463">
        <f t="shared" si="164"/>
        <v>0</v>
      </c>
      <c r="Y463">
        <f t="shared" si="165"/>
        <v>0</v>
      </c>
      <c r="Z463">
        <f t="shared" si="166"/>
        <v>0</v>
      </c>
      <c r="AA463">
        <f t="shared" si="167"/>
        <v>1</v>
      </c>
      <c r="AB463">
        <f t="shared" si="168"/>
        <v>1</v>
      </c>
      <c r="AC463">
        <f t="shared" si="169"/>
        <v>0</v>
      </c>
      <c r="AD463">
        <f t="shared" si="170"/>
        <v>1</v>
      </c>
      <c r="AE463" s="4" t="s">
        <v>2828</v>
      </c>
      <c r="AF463" s="9" t="s">
        <v>2829</v>
      </c>
      <c r="AG463">
        <v>0</v>
      </c>
      <c r="AH463">
        <v>1</v>
      </c>
      <c r="AI463">
        <v>0</v>
      </c>
      <c r="AJ463">
        <v>1</v>
      </c>
      <c r="AK463" s="9" t="s">
        <v>2840</v>
      </c>
      <c r="AL463">
        <f t="shared" si="171"/>
        <v>0</v>
      </c>
      <c r="AM463">
        <f>IF(AND(INDIRECT(AN463)='Sample Select backend'!$C$2,INDIRECT(AO463)=1,INDIRECT(AP463)='Sample Select backend'!$F$2,INDIRECT(AQ463)=1,INDIRECT(AR463)='Sample Select backend'!$M$2),1,0)</f>
        <v>0</v>
      </c>
      <c r="AN463" t="str">
        <f>_xlfn.CONCAT('Sample Select backend'!$C$4,ROW(AN463))</f>
        <v>AE463</v>
      </c>
      <c r="AO463" s="9" t="str">
        <f>_xlfn.CONCAT('Sample Select backend'!$J$2,ROW(AO463))</f>
        <v>AJ463</v>
      </c>
      <c r="AP463" t="str">
        <f>_xlfn.CONCAT('Sample Select backend'!$F$4,ROW(AP463))</f>
        <v>AF463</v>
      </c>
      <c r="AQ463" t="str">
        <f>_xlfn.CONCAT('Sample Select backend'!$I$10,ROW(AQ463))</f>
        <v>R463</v>
      </c>
      <c r="AR463" t="str">
        <f>_xlfn.CONCAT('Sample Select backend'!$M$4,ROW(AR463))</f>
        <v>AK463</v>
      </c>
      <c r="AS463" t="str">
        <f t="shared" si="172"/>
        <v>Brazil</v>
      </c>
      <c r="AT463" s="9" t="str">
        <f t="shared" si="173"/>
        <v>Tax exemption/waiver/suspension</v>
      </c>
      <c r="AU463">
        <f t="shared" si="174"/>
        <v>0</v>
      </c>
      <c r="AV463" s="9">
        <v>1</v>
      </c>
    </row>
    <row r="464" spans="1:48" x14ac:dyDescent="0.35">
      <c r="A464" t="s">
        <v>26</v>
      </c>
      <c r="B464">
        <v>6</v>
      </c>
      <c r="C464">
        <v>25</v>
      </c>
      <c r="D464" t="s">
        <v>494</v>
      </c>
      <c r="E464">
        <v>1</v>
      </c>
      <c r="F464">
        <v>1</v>
      </c>
      <c r="G464">
        <v>1</v>
      </c>
      <c r="H464">
        <v>-1</v>
      </c>
      <c r="I464">
        <v>-2</v>
      </c>
      <c r="J464">
        <v>2</v>
      </c>
      <c r="K464">
        <v>1</v>
      </c>
      <c r="M464">
        <v>1</v>
      </c>
      <c r="N464" t="s">
        <v>2625</v>
      </c>
      <c r="O464" t="s">
        <v>2801</v>
      </c>
      <c r="P464" t="s">
        <v>2810</v>
      </c>
      <c r="Q464" t="s">
        <v>2816</v>
      </c>
      <c r="R464">
        <v>0</v>
      </c>
      <c r="S464">
        <v>-4.08</v>
      </c>
      <c r="T464">
        <v>-9.48</v>
      </c>
      <c r="U464">
        <v>88.62</v>
      </c>
      <c r="V464">
        <f t="shared" si="162"/>
        <v>1</v>
      </c>
      <c r="W464">
        <f t="shared" si="163"/>
        <v>1</v>
      </c>
      <c r="X464">
        <f t="shared" si="164"/>
        <v>1</v>
      </c>
      <c r="Y464">
        <f t="shared" si="165"/>
        <v>0</v>
      </c>
      <c r="Z464">
        <f t="shared" si="166"/>
        <v>0</v>
      </c>
      <c r="AA464">
        <f t="shared" si="167"/>
        <v>1</v>
      </c>
      <c r="AB464">
        <f t="shared" si="168"/>
        <v>1</v>
      </c>
      <c r="AC464">
        <f t="shared" si="169"/>
        <v>-1</v>
      </c>
      <c r="AD464">
        <f t="shared" si="170"/>
        <v>1</v>
      </c>
      <c r="AE464" s="4" t="s">
        <v>2828</v>
      </c>
      <c r="AF464" s="9" t="s">
        <v>2829</v>
      </c>
      <c r="AG464">
        <v>0</v>
      </c>
      <c r="AH464">
        <v>1</v>
      </c>
      <c r="AI464">
        <v>0</v>
      </c>
      <c r="AJ464">
        <v>1</v>
      </c>
      <c r="AK464" s="9" t="s">
        <v>2840</v>
      </c>
      <c r="AL464">
        <f t="shared" si="171"/>
        <v>0</v>
      </c>
      <c r="AM464">
        <f>IF(AND(INDIRECT(AN464)='Sample Select backend'!$C$2,INDIRECT(AO464)=1,INDIRECT(AP464)='Sample Select backend'!$F$2,INDIRECT(AQ464)=1,INDIRECT(AR464)='Sample Select backend'!$M$2),1,0)</f>
        <v>0</v>
      </c>
      <c r="AN464" t="str">
        <f>_xlfn.CONCAT('Sample Select backend'!$C$4,ROW(AN464))</f>
        <v>AE464</v>
      </c>
      <c r="AO464" s="9" t="str">
        <f>_xlfn.CONCAT('Sample Select backend'!$J$2,ROW(AO464))</f>
        <v>AJ464</v>
      </c>
      <c r="AP464" t="str">
        <f>_xlfn.CONCAT('Sample Select backend'!$F$4,ROW(AP464))</f>
        <v>AF464</v>
      </c>
      <c r="AQ464" t="str">
        <f>_xlfn.CONCAT('Sample Select backend'!$I$10,ROW(AQ464))</f>
        <v>R464</v>
      </c>
      <c r="AR464" t="str">
        <f>_xlfn.CONCAT('Sample Select backend'!$M$4,ROW(AR464))</f>
        <v>AK464</v>
      </c>
      <c r="AS464" t="str">
        <f t="shared" si="172"/>
        <v>Brazil</v>
      </c>
      <c r="AT464" s="9">
        <f t="shared" si="173"/>
        <v>25</v>
      </c>
      <c r="AU464">
        <f t="shared" si="174"/>
        <v>0</v>
      </c>
      <c r="AV464" s="9">
        <v>1</v>
      </c>
    </row>
    <row r="465" spans="1:48" x14ac:dyDescent="0.35">
      <c r="A465" t="s">
        <v>26</v>
      </c>
      <c r="B465">
        <v>3</v>
      </c>
      <c r="C465" t="s">
        <v>201</v>
      </c>
      <c r="D465" t="s">
        <v>479</v>
      </c>
      <c r="E465">
        <v>2</v>
      </c>
      <c r="F465">
        <v>2</v>
      </c>
      <c r="G465">
        <v>-2</v>
      </c>
      <c r="H465">
        <v>2</v>
      </c>
      <c r="I465">
        <v>2</v>
      </c>
      <c r="J465">
        <v>-2</v>
      </c>
      <c r="K465">
        <v>-2</v>
      </c>
      <c r="L465">
        <v>-2</v>
      </c>
      <c r="M465">
        <v>1</v>
      </c>
      <c r="N465" t="s">
        <v>2625</v>
      </c>
      <c r="O465" t="s">
        <v>2801</v>
      </c>
      <c r="P465" t="s">
        <v>2810</v>
      </c>
      <c r="Q465" t="s">
        <v>2816</v>
      </c>
      <c r="R465">
        <v>0</v>
      </c>
      <c r="S465">
        <v>-4.08</v>
      </c>
      <c r="T465">
        <v>-9.48</v>
      </c>
      <c r="U465">
        <v>88.62</v>
      </c>
      <c r="V465">
        <f t="shared" si="162"/>
        <v>1</v>
      </c>
      <c r="W465">
        <f t="shared" si="163"/>
        <v>1</v>
      </c>
      <c r="X465">
        <f t="shared" si="164"/>
        <v>0</v>
      </c>
      <c r="Y465">
        <f t="shared" si="165"/>
        <v>1</v>
      </c>
      <c r="Z465">
        <f t="shared" si="166"/>
        <v>1</v>
      </c>
      <c r="AA465">
        <f t="shared" si="167"/>
        <v>0</v>
      </c>
      <c r="AB465">
        <f t="shared" si="168"/>
        <v>0</v>
      </c>
      <c r="AC465">
        <f t="shared" si="169"/>
        <v>0</v>
      </c>
      <c r="AD465">
        <f t="shared" si="170"/>
        <v>1</v>
      </c>
      <c r="AE465" s="4" t="s">
        <v>2828</v>
      </c>
      <c r="AF465" s="9" t="s">
        <v>2829</v>
      </c>
      <c r="AG465">
        <v>0</v>
      </c>
      <c r="AH465">
        <v>1</v>
      </c>
      <c r="AI465">
        <v>0</v>
      </c>
      <c r="AJ465">
        <v>1</v>
      </c>
      <c r="AK465" s="9" t="s">
        <v>2840</v>
      </c>
      <c r="AL465">
        <f t="shared" si="171"/>
        <v>0</v>
      </c>
      <c r="AM465">
        <f>IF(AND(INDIRECT(AN465)='Sample Select backend'!$C$2,INDIRECT(AO465)=1,INDIRECT(AP465)='Sample Select backend'!$F$2,INDIRECT(AQ465)=1,INDIRECT(AR465)='Sample Select backend'!$M$2),1,0)</f>
        <v>0</v>
      </c>
      <c r="AN465" t="str">
        <f>_xlfn.CONCAT('Sample Select backend'!$C$4,ROW(AN465))</f>
        <v>AE465</v>
      </c>
      <c r="AO465" s="9" t="str">
        <f>_xlfn.CONCAT('Sample Select backend'!$J$2,ROW(AO465))</f>
        <v>AJ465</v>
      </c>
      <c r="AP465" t="str">
        <f>_xlfn.CONCAT('Sample Select backend'!$F$4,ROW(AP465))</f>
        <v>AF465</v>
      </c>
      <c r="AQ465" t="str">
        <f>_xlfn.CONCAT('Sample Select backend'!$I$10,ROW(AQ465))</f>
        <v>R465</v>
      </c>
      <c r="AR465" t="str">
        <f>_xlfn.CONCAT('Sample Select backend'!$M$4,ROW(AR465))</f>
        <v>AK465</v>
      </c>
      <c r="AS465" t="str">
        <f t="shared" si="172"/>
        <v>Brazil</v>
      </c>
      <c r="AT465" s="9" t="str">
        <f t="shared" si="173"/>
        <v>Other</v>
      </c>
      <c r="AU465">
        <f t="shared" si="174"/>
        <v>0</v>
      </c>
      <c r="AV465" s="9">
        <v>1</v>
      </c>
    </row>
    <row r="466" spans="1:48" x14ac:dyDescent="0.35">
      <c r="A466" t="s">
        <v>26</v>
      </c>
      <c r="B466">
        <v>1</v>
      </c>
      <c r="C466">
        <v>7</v>
      </c>
      <c r="D466" t="s">
        <v>489</v>
      </c>
      <c r="E466">
        <v>-2</v>
      </c>
      <c r="F466">
        <v>2</v>
      </c>
      <c r="G466">
        <v>-2</v>
      </c>
      <c r="H466">
        <v>-1</v>
      </c>
      <c r="I466">
        <v>-2</v>
      </c>
      <c r="J466">
        <v>-2</v>
      </c>
      <c r="K466">
        <v>2</v>
      </c>
      <c r="L466">
        <v>2</v>
      </c>
      <c r="M466">
        <v>1</v>
      </c>
      <c r="N466" t="s">
        <v>2625</v>
      </c>
      <c r="O466" t="s">
        <v>2801</v>
      </c>
      <c r="P466" t="s">
        <v>2810</v>
      </c>
      <c r="Q466" t="s">
        <v>2816</v>
      </c>
      <c r="R466">
        <v>0</v>
      </c>
      <c r="S466">
        <v>-4.08</v>
      </c>
      <c r="T466">
        <v>-9.48</v>
      </c>
      <c r="U466">
        <v>88.62</v>
      </c>
      <c r="V466">
        <f t="shared" si="162"/>
        <v>0</v>
      </c>
      <c r="W466">
        <f t="shared" si="163"/>
        <v>1</v>
      </c>
      <c r="X466">
        <f t="shared" si="164"/>
        <v>0</v>
      </c>
      <c r="Y466">
        <f t="shared" si="165"/>
        <v>0</v>
      </c>
      <c r="Z466">
        <f t="shared" si="166"/>
        <v>0</v>
      </c>
      <c r="AA466">
        <f t="shared" si="167"/>
        <v>0</v>
      </c>
      <c r="AB466">
        <f t="shared" si="168"/>
        <v>1</v>
      </c>
      <c r="AC466">
        <f t="shared" si="169"/>
        <v>1</v>
      </c>
      <c r="AD466">
        <f t="shared" si="170"/>
        <v>1</v>
      </c>
      <c r="AE466" s="4" t="s">
        <v>2828</v>
      </c>
      <c r="AF466" s="9" t="s">
        <v>2829</v>
      </c>
      <c r="AG466">
        <v>0</v>
      </c>
      <c r="AH466">
        <v>1</v>
      </c>
      <c r="AI466">
        <v>0</v>
      </c>
      <c r="AJ466">
        <v>1</v>
      </c>
      <c r="AK466" s="9" t="s">
        <v>2840</v>
      </c>
      <c r="AL466">
        <f t="shared" si="171"/>
        <v>0</v>
      </c>
      <c r="AM466">
        <f>IF(AND(INDIRECT(AN466)='Sample Select backend'!$C$2,INDIRECT(AO466)=1,INDIRECT(AP466)='Sample Select backend'!$F$2,INDIRECT(AQ466)=1,INDIRECT(AR466)='Sample Select backend'!$M$2),1,0)</f>
        <v>0</v>
      </c>
      <c r="AN466" t="str">
        <f>_xlfn.CONCAT('Sample Select backend'!$C$4,ROW(AN466))</f>
        <v>AE466</v>
      </c>
      <c r="AO466" s="9" t="str">
        <f>_xlfn.CONCAT('Sample Select backend'!$J$2,ROW(AO466))</f>
        <v>AJ466</v>
      </c>
      <c r="AP466" t="str">
        <f>_xlfn.CONCAT('Sample Select backend'!$F$4,ROW(AP466))</f>
        <v>AF466</v>
      </c>
      <c r="AQ466" t="str">
        <f>_xlfn.CONCAT('Sample Select backend'!$I$10,ROW(AQ466))</f>
        <v>R466</v>
      </c>
      <c r="AR466" t="str">
        <f>_xlfn.CONCAT('Sample Select backend'!$M$4,ROW(AR466))</f>
        <v>AK466</v>
      </c>
      <c r="AS466" t="str">
        <f t="shared" si="172"/>
        <v>Brazil</v>
      </c>
      <c r="AT466" s="9">
        <f t="shared" si="173"/>
        <v>7</v>
      </c>
      <c r="AU466">
        <f t="shared" si="174"/>
        <v>0</v>
      </c>
      <c r="AV466" s="9">
        <v>1</v>
      </c>
    </row>
    <row r="467" spans="1:48" x14ac:dyDescent="0.35">
      <c r="A467" t="s">
        <v>26</v>
      </c>
      <c r="B467">
        <v>6</v>
      </c>
      <c r="C467">
        <v>29</v>
      </c>
      <c r="D467" t="s">
        <v>500</v>
      </c>
      <c r="E467">
        <v>1</v>
      </c>
      <c r="F467">
        <v>1</v>
      </c>
      <c r="G467">
        <v>2</v>
      </c>
      <c r="H467">
        <v>-1</v>
      </c>
      <c r="I467">
        <v>-1</v>
      </c>
      <c r="J467">
        <v>2</v>
      </c>
      <c r="K467">
        <v>1</v>
      </c>
      <c r="L467">
        <v>-2</v>
      </c>
      <c r="M467">
        <v>1</v>
      </c>
      <c r="N467" t="s">
        <v>2625</v>
      </c>
      <c r="O467" t="s">
        <v>2801</v>
      </c>
      <c r="P467" t="s">
        <v>2810</v>
      </c>
      <c r="Q467" t="s">
        <v>2816</v>
      </c>
      <c r="R467">
        <v>0</v>
      </c>
      <c r="S467">
        <v>-4.08</v>
      </c>
      <c r="T467">
        <v>-9.48</v>
      </c>
      <c r="U467">
        <v>88.62</v>
      </c>
      <c r="V467">
        <f t="shared" si="162"/>
        <v>1</v>
      </c>
      <c r="W467">
        <f t="shared" si="163"/>
        <v>1</v>
      </c>
      <c r="X467">
        <f t="shared" si="164"/>
        <v>1</v>
      </c>
      <c r="Y467">
        <f t="shared" si="165"/>
        <v>0</v>
      </c>
      <c r="Z467">
        <f t="shared" si="166"/>
        <v>0</v>
      </c>
      <c r="AA467">
        <f t="shared" si="167"/>
        <v>1</v>
      </c>
      <c r="AB467">
        <f t="shared" si="168"/>
        <v>1</v>
      </c>
      <c r="AC467">
        <f t="shared" si="169"/>
        <v>0</v>
      </c>
      <c r="AD467">
        <f t="shared" si="170"/>
        <v>1</v>
      </c>
      <c r="AE467" s="4" t="s">
        <v>2828</v>
      </c>
      <c r="AF467" s="9" t="s">
        <v>2829</v>
      </c>
      <c r="AG467">
        <v>0</v>
      </c>
      <c r="AH467">
        <v>1</v>
      </c>
      <c r="AI467">
        <v>0</v>
      </c>
      <c r="AJ467">
        <v>1</v>
      </c>
      <c r="AK467" s="9" t="s">
        <v>2840</v>
      </c>
      <c r="AL467">
        <f t="shared" si="171"/>
        <v>0</v>
      </c>
      <c r="AM467">
        <f>IF(AND(INDIRECT(AN467)='Sample Select backend'!$C$2,INDIRECT(AO467)=1,INDIRECT(AP467)='Sample Select backend'!$F$2,INDIRECT(AQ467)=1,INDIRECT(AR467)='Sample Select backend'!$M$2),1,0)</f>
        <v>0</v>
      </c>
      <c r="AN467" t="str">
        <f>_xlfn.CONCAT('Sample Select backend'!$C$4,ROW(AN467))</f>
        <v>AE467</v>
      </c>
      <c r="AO467" s="9" t="str">
        <f>_xlfn.CONCAT('Sample Select backend'!$J$2,ROW(AO467))</f>
        <v>AJ467</v>
      </c>
      <c r="AP467" t="str">
        <f>_xlfn.CONCAT('Sample Select backend'!$F$4,ROW(AP467))</f>
        <v>AF467</v>
      </c>
      <c r="AQ467" t="str">
        <f>_xlfn.CONCAT('Sample Select backend'!$I$10,ROW(AQ467))</f>
        <v>R467</v>
      </c>
      <c r="AR467" t="str">
        <f>_xlfn.CONCAT('Sample Select backend'!$M$4,ROW(AR467))</f>
        <v>AK467</v>
      </c>
      <c r="AS467" t="str">
        <f t="shared" si="172"/>
        <v>Brazil</v>
      </c>
      <c r="AT467" s="9">
        <f t="shared" si="173"/>
        <v>29</v>
      </c>
      <c r="AU467">
        <f t="shared" si="174"/>
        <v>0</v>
      </c>
      <c r="AV467" s="9">
        <v>1</v>
      </c>
    </row>
    <row r="468" spans="1:48" x14ac:dyDescent="0.35">
      <c r="A468" t="s">
        <v>26</v>
      </c>
      <c r="B468">
        <v>6</v>
      </c>
      <c r="C468">
        <v>29</v>
      </c>
      <c r="D468" t="s">
        <v>493</v>
      </c>
      <c r="E468">
        <v>2</v>
      </c>
      <c r="F468">
        <v>1</v>
      </c>
      <c r="G468">
        <v>-2</v>
      </c>
      <c r="H468">
        <v>-1</v>
      </c>
      <c r="I468">
        <v>-1</v>
      </c>
      <c r="J468">
        <v>-2</v>
      </c>
      <c r="K468">
        <v>1</v>
      </c>
      <c r="L468">
        <v>-1</v>
      </c>
      <c r="M468">
        <v>1</v>
      </c>
      <c r="N468" t="s">
        <v>2625</v>
      </c>
      <c r="O468" t="s">
        <v>2801</v>
      </c>
      <c r="P468" t="s">
        <v>2810</v>
      </c>
      <c r="Q468" t="s">
        <v>2816</v>
      </c>
      <c r="R468">
        <v>0</v>
      </c>
      <c r="S468">
        <v>-4.08</v>
      </c>
      <c r="T468">
        <v>-9.48</v>
      </c>
      <c r="U468">
        <v>88.62</v>
      </c>
      <c r="V468">
        <f t="shared" si="162"/>
        <v>1</v>
      </c>
      <c r="W468">
        <f t="shared" si="163"/>
        <v>1</v>
      </c>
      <c r="X468">
        <f t="shared" si="164"/>
        <v>0</v>
      </c>
      <c r="Y468">
        <f t="shared" si="165"/>
        <v>0</v>
      </c>
      <c r="Z468">
        <f t="shared" si="166"/>
        <v>0</v>
      </c>
      <c r="AA468">
        <f t="shared" si="167"/>
        <v>0</v>
      </c>
      <c r="AB468">
        <f t="shared" si="168"/>
        <v>1</v>
      </c>
      <c r="AC468">
        <f t="shared" si="169"/>
        <v>0</v>
      </c>
      <c r="AD468">
        <f t="shared" si="170"/>
        <v>1</v>
      </c>
      <c r="AE468" s="4" t="s">
        <v>2828</v>
      </c>
      <c r="AF468" s="9" t="s">
        <v>2829</v>
      </c>
      <c r="AG468">
        <v>0</v>
      </c>
      <c r="AH468">
        <v>1</v>
      </c>
      <c r="AI468">
        <v>0</v>
      </c>
      <c r="AJ468">
        <v>1</v>
      </c>
      <c r="AK468" s="9" t="s">
        <v>2840</v>
      </c>
      <c r="AL468">
        <f t="shared" si="171"/>
        <v>0</v>
      </c>
      <c r="AM468">
        <f>IF(AND(INDIRECT(AN468)='Sample Select backend'!$C$2,INDIRECT(AO468)=1,INDIRECT(AP468)='Sample Select backend'!$F$2,INDIRECT(AQ468)=1,INDIRECT(AR468)='Sample Select backend'!$M$2),1,0)</f>
        <v>0</v>
      </c>
      <c r="AN468" t="str">
        <f>_xlfn.CONCAT('Sample Select backend'!$C$4,ROW(AN468))</f>
        <v>AE468</v>
      </c>
      <c r="AO468" s="9" t="str">
        <f>_xlfn.CONCAT('Sample Select backend'!$J$2,ROW(AO468))</f>
        <v>AJ468</v>
      </c>
      <c r="AP468" t="str">
        <f>_xlfn.CONCAT('Sample Select backend'!$F$4,ROW(AP468))</f>
        <v>AF468</v>
      </c>
      <c r="AQ468" t="str">
        <f>_xlfn.CONCAT('Sample Select backend'!$I$10,ROW(AQ468))</f>
        <v>R468</v>
      </c>
      <c r="AR468" t="str">
        <f>_xlfn.CONCAT('Sample Select backend'!$M$4,ROW(AR468))</f>
        <v>AK468</v>
      </c>
      <c r="AS468" t="str">
        <f t="shared" si="172"/>
        <v>Brazil</v>
      </c>
      <c r="AT468" s="9">
        <f t="shared" si="173"/>
        <v>29</v>
      </c>
      <c r="AU468">
        <f t="shared" si="174"/>
        <v>0</v>
      </c>
      <c r="AV468" s="9">
        <v>1</v>
      </c>
    </row>
    <row r="469" spans="1:48" x14ac:dyDescent="0.35">
      <c r="A469" t="s">
        <v>26</v>
      </c>
      <c r="B469">
        <v>6</v>
      </c>
      <c r="C469">
        <v>27</v>
      </c>
      <c r="D469" t="s">
        <v>486</v>
      </c>
      <c r="E469">
        <v>1</v>
      </c>
      <c r="F469">
        <v>1</v>
      </c>
      <c r="G469">
        <v>1</v>
      </c>
      <c r="H469">
        <v>-1</v>
      </c>
      <c r="I469">
        <v>1</v>
      </c>
      <c r="J469">
        <v>-2</v>
      </c>
      <c r="K469">
        <v>1</v>
      </c>
      <c r="L469">
        <v>1</v>
      </c>
      <c r="M469">
        <v>1</v>
      </c>
      <c r="N469" t="s">
        <v>2625</v>
      </c>
      <c r="O469" t="s">
        <v>2801</v>
      </c>
      <c r="P469" t="s">
        <v>2810</v>
      </c>
      <c r="Q469" t="s">
        <v>2816</v>
      </c>
      <c r="R469">
        <v>0</v>
      </c>
      <c r="S469">
        <v>-4.08</v>
      </c>
      <c r="T469">
        <v>-9.48</v>
      </c>
      <c r="U469">
        <v>88.62</v>
      </c>
      <c r="V469">
        <f t="shared" si="162"/>
        <v>1</v>
      </c>
      <c r="W469">
        <f t="shared" si="163"/>
        <v>1</v>
      </c>
      <c r="X469">
        <f t="shared" si="164"/>
        <v>1</v>
      </c>
      <c r="Y469">
        <f t="shared" si="165"/>
        <v>0</v>
      </c>
      <c r="Z469">
        <f t="shared" si="166"/>
        <v>1</v>
      </c>
      <c r="AA469">
        <f t="shared" si="167"/>
        <v>0</v>
      </c>
      <c r="AB469">
        <f t="shared" si="168"/>
        <v>1</v>
      </c>
      <c r="AC469">
        <f t="shared" si="169"/>
        <v>1</v>
      </c>
      <c r="AD469">
        <f t="shared" si="170"/>
        <v>1</v>
      </c>
      <c r="AE469" s="4" t="s">
        <v>2828</v>
      </c>
      <c r="AF469" s="9" t="s">
        <v>2829</v>
      </c>
      <c r="AG469">
        <v>0</v>
      </c>
      <c r="AH469">
        <v>1</v>
      </c>
      <c r="AI469">
        <v>0</v>
      </c>
      <c r="AJ469">
        <v>1</v>
      </c>
      <c r="AK469" s="9" t="s">
        <v>2840</v>
      </c>
      <c r="AL469">
        <f t="shared" si="171"/>
        <v>0</v>
      </c>
      <c r="AM469">
        <f>IF(AND(INDIRECT(AN469)='Sample Select backend'!$C$2,INDIRECT(AO469)=1,INDIRECT(AP469)='Sample Select backend'!$F$2,INDIRECT(AQ469)=1,INDIRECT(AR469)='Sample Select backend'!$M$2),1,0)</f>
        <v>0</v>
      </c>
      <c r="AN469" t="str">
        <f>_xlfn.CONCAT('Sample Select backend'!$C$4,ROW(AN469))</f>
        <v>AE469</v>
      </c>
      <c r="AO469" s="9" t="str">
        <f>_xlfn.CONCAT('Sample Select backend'!$J$2,ROW(AO469))</f>
        <v>AJ469</v>
      </c>
      <c r="AP469" t="str">
        <f>_xlfn.CONCAT('Sample Select backend'!$F$4,ROW(AP469))</f>
        <v>AF469</v>
      </c>
      <c r="AQ469" t="str">
        <f>_xlfn.CONCAT('Sample Select backend'!$I$10,ROW(AQ469))</f>
        <v>R469</v>
      </c>
      <c r="AR469" t="str">
        <f>_xlfn.CONCAT('Sample Select backend'!$M$4,ROW(AR469))</f>
        <v>AK469</v>
      </c>
      <c r="AS469" t="str">
        <f t="shared" si="172"/>
        <v>Brazil</v>
      </c>
      <c r="AT469" s="9">
        <f t="shared" si="173"/>
        <v>27</v>
      </c>
      <c r="AU469">
        <f t="shared" si="174"/>
        <v>0</v>
      </c>
      <c r="AV469" s="9">
        <v>1</v>
      </c>
    </row>
    <row r="470" spans="1:48" x14ac:dyDescent="0.35">
      <c r="A470" t="s">
        <v>26</v>
      </c>
      <c r="B470">
        <v>7</v>
      </c>
      <c r="C470">
        <v>30</v>
      </c>
      <c r="D470" t="s">
        <v>480</v>
      </c>
      <c r="E470">
        <v>1</v>
      </c>
      <c r="F470">
        <v>1</v>
      </c>
      <c r="G470">
        <v>1</v>
      </c>
      <c r="H470">
        <v>1</v>
      </c>
      <c r="I470">
        <v>2</v>
      </c>
      <c r="J470">
        <v>1</v>
      </c>
      <c r="K470">
        <v>1</v>
      </c>
      <c r="L470">
        <v>-1</v>
      </c>
      <c r="M470">
        <v>1</v>
      </c>
      <c r="N470" t="s">
        <v>2625</v>
      </c>
      <c r="O470" t="s">
        <v>2801</v>
      </c>
      <c r="P470" t="s">
        <v>2810</v>
      </c>
      <c r="Q470" t="s">
        <v>2816</v>
      </c>
      <c r="R470">
        <v>0</v>
      </c>
      <c r="S470">
        <v>-4.08</v>
      </c>
      <c r="T470">
        <v>-9.48</v>
      </c>
      <c r="U470">
        <v>88.62</v>
      </c>
      <c r="V470">
        <f t="shared" si="162"/>
        <v>1</v>
      </c>
      <c r="W470">
        <f t="shared" si="163"/>
        <v>1</v>
      </c>
      <c r="X470">
        <f t="shared" si="164"/>
        <v>1</v>
      </c>
      <c r="Y470">
        <f t="shared" si="165"/>
        <v>1</v>
      </c>
      <c r="Z470">
        <f t="shared" si="166"/>
        <v>1</v>
      </c>
      <c r="AA470">
        <f t="shared" si="167"/>
        <v>1</v>
      </c>
      <c r="AB470">
        <f t="shared" si="168"/>
        <v>1</v>
      </c>
      <c r="AC470">
        <f t="shared" si="169"/>
        <v>0</v>
      </c>
      <c r="AD470">
        <f t="shared" si="170"/>
        <v>1</v>
      </c>
      <c r="AE470" s="4" t="s">
        <v>2828</v>
      </c>
      <c r="AF470" s="9" t="s">
        <v>2829</v>
      </c>
      <c r="AG470">
        <v>0</v>
      </c>
      <c r="AH470">
        <v>1</v>
      </c>
      <c r="AI470">
        <v>0</v>
      </c>
      <c r="AJ470">
        <v>1</v>
      </c>
      <c r="AK470" s="9" t="s">
        <v>2840</v>
      </c>
      <c r="AL470">
        <f t="shared" si="171"/>
        <v>0</v>
      </c>
      <c r="AM470">
        <f>IF(AND(INDIRECT(AN470)='Sample Select backend'!$C$2,INDIRECT(AO470)=1,INDIRECT(AP470)='Sample Select backend'!$F$2,INDIRECT(AQ470)=1,INDIRECT(AR470)='Sample Select backend'!$M$2),1,0)</f>
        <v>0</v>
      </c>
      <c r="AN470" t="str">
        <f>_xlfn.CONCAT('Sample Select backend'!$C$4,ROW(AN470))</f>
        <v>AE470</v>
      </c>
      <c r="AO470" s="9" t="str">
        <f>_xlfn.CONCAT('Sample Select backend'!$J$2,ROW(AO470))</f>
        <v>AJ470</v>
      </c>
      <c r="AP470" t="str">
        <f>_xlfn.CONCAT('Sample Select backend'!$F$4,ROW(AP470))</f>
        <v>AF470</v>
      </c>
      <c r="AQ470" t="str">
        <f>_xlfn.CONCAT('Sample Select backend'!$I$10,ROW(AQ470))</f>
        <v>R470</v>
      </c>
      <c r="AR470" t="str">
        <f>_xlfn.CONCAT('Sample Select backend'!$M$4,ROW(AR470))</f>
        <v>AK470</v>
      </c>
      <c r="AS470" t="str">
        <f t="shared" si="172"/>
        <v>Brazil</v>
      </c>
      <c r="AT470" s="9">
        <f t="shared" si="173"/>
        <v>30</v>
      </c>
      <c r="AU470">
        <f t="shared" si="174"/>
        <v>0</v>
      </c>
      <c r="AV470" s="9">
        <v>1</v>
      </c>
    </row>
    <row r="471" spans="1:48" x14ac:dyDescent="0.35">
      <c r="A471" t="s">
        <v>26</v>
      </c>
      <c r="B471">
        <v>2</v>
      </c>
      <c r="C471">
        <v>13</v>
      </c>
      <c r="D471" t="s">
        <v>487</v>
      </c>
      <c r="E471">
        <v>-2</v>
      </c>
      <c r="F471">
        <v>2</v>
      </c>
      <c r="G471">
        <v>2</v>
      </c>
      <c r="H471">
        <v>2</v>
      </c>
      <c r="I471">
        <v>2</v>
      </c>
      <c r="J471">
        <v>2</v>
      </c>
      <c r="K471">
        <v>1</v>
      </c>
      <c r="L471">
        <v>2</v>
      </c>
      <c r="M471">
        <v>1</v>
      </c>
      <c r="N471" t="s">
        <v>2625</v>
      </c>
      <c r="O471" t="s">
        <v>2801</v>
      </c>
      <c r="P471" t="s">
        <v>2810</v>
      </c>
      <c r="Q471" t="s">
        <v>2816</v>
      </c>
      <c r="R471">
        <v>0</v>
      </c>
      <c r="S471">
        <v>-4.08</v>
      </c>
      <c r="T471">
        <v>-9.48</v>
      </c>
      <c r="U471">
        <v>88.62</v>
      </c>
      <c r="V471">
        <f t="shared" si="162"/>
        <v>0</v>
      </c>
      <c r="W471">
        <f t="shared" si="163"/>
        <v>1</v>
      </c>
      <c r="X471">
        <f t="shared" si="164"/>
        <v>1</v>
      </c>
      <c r="Y471">
        <f t="shared" si="165"/>
        <v>1</v>
      </c>
      <c r="Z471">
        <f t="shared" si="166"/>
        <v>1</v>
      </c>
      <c r="AA471">
        <f t="shared" si="167"/>
        <v>1</v>
      </c>
      <c r="AB471">
        <f t="shared" si="168"/>
        <v>1</v>
      </c>
      <c r="AC471">
        <f t="shared" si="169"/>
        <v>1</v>
      </c>
      <c r="AD471">
        <f t="shared" si="170"/>
        <v>1</v>
      </c>
      <c r="AE471" s="4" t="s">
        <v>2828</v>
      </c>
      <c r="AF471" s="9" t="s">
        <v>2829</v>
      </c>
      <c r="AG471">
        <v>0</v>
      </c>
      <c r="AH471">
        <v>1</v>
      </c>
      <c r="AI471">
        <v>0</v>
      </c>
      <c r="AJ471">
        <v>1</v>
      </c>
      <c r="AK471" s="9" t="s">
        <v>2840</v>
      </c>
      <c r="AL471">
        <f t="shared" si="171"/>
        <v>0</v>
      </c>
      <c r="AM471">
        <f>IF(AND(INDIRECT(AN471)='Sample Select backend'!$C$2,INDIRECT(AO471)=1,INDIRECT(AP471)='Sample Select backend'!$F$2,INDIRECT(AQ471)=1,INDIRECT(AR471)='Sample Select backend'!$M$2),1,0)</f>
        <v>0</v>
      </c>
      <c r="AN471" t="str">
        <f>_xlfn.CONCAT('Sample Select backend'!$C$4,ROW(AN471))</f>
        <v>AE471</v>
      </c>
      <c r="AO471" s="9" t="str">
        <f>_xlfn.CONCAT('Sample Select backend'!$J$2,ROW(AO471))</f>
        <v>AJ471</v>
      </c>
      <c r="AP471" t="str">
        <f>_xlfn.CONCAT('Sample Select backend'!$F$4,ROW(AP471))</f>
        <v>AF471</v>
      </c>
      <c r="AQ471" t="str">
        <f>_xlfn.CONCAT('Sample Select backend'!$I$10,ROW(AQ471))</f>
        <v>R471</v>
      </c>
      <c r="AR471" t="str">
        <f>_xlfn.CONCAT('Sample Select backend'!$M$4,ROW(AR471))</f>
        <v>AK471</v>
      </c>
      <c r="AS471" t="str">
        <f t="shared" si="172"/>
        <v>Brazil</v>
      </c>
      <c r="AT471" s="9">
        <f t="shared" si="173"/>
        <v>13</v>
      </c>
      <c r="AU471">
        <f t="shared" si="174"/>
        <v>0</v>
      </c>
      <c r="AV471" s="9">
        <v>1</v>
      </c>
    </row>
    <row r="472" spans="1:48" x14ac:dyDescent="0.35">
      <c r="A472" t="s">
        <v>26</v>
      </c>
      <c r="B472">
        <v>7</v>
      </c>
      <c r="C472" t="s">
        <v>201</v>
      </c>
      <c r="D472" t="s">
        <v>496</v>
      </c>
      <c r="E472">
        <v>-1</v>
      </c>
      <c r="F472">
        <v>1</v>
      </c>
      <c r="G472">
        <v>1</v>
      </c>
      <c r="H472">
        <v>1</v>
      </c>
      <c r="I472">
        <v>2</v>
      </c>
      <c r="J472">
        <v>2</v>
      </c>
      <c r="K472">
        <v>1</v>
      </c>
      <c r="L472">
        <v>1</v>
      </c>
      <c r="M472">
        <v>1</v>
      </c>
      <c r="N472" t="s">
        <v>2625</v>
      </c>
      <c r="O472" t="s">
        <v>2801</v>
      </c>
      <c r="P472" t="s">
        <v>2810</v>
      </c>
      <c r="Q472" t="s">
        <v>2816</v>
      </c>
      <c r="R472">
        <v>0</v>
      </c>
      <c r="S472">
        <v>-4.08</v>
      </c>
      <c r="T472">
        <v>-9.48</v>
      </c>
      <c r="U472">
        <v>88.62</v>
      </c>
      <c r="V472">
        <f t="shared" si="162"/>
        <v>0</v>
      </c>
      <c r="W472">
        <f t="shared" si="163"/>
        <v>1</v>
      </c>
      <c r="X472">
        <f t="shared" si="164"/>
        <v>1</v>
      </c>
      <c r="Y472">
        <f t="shared" si="165"/>
        <v>1</v>
      </c>
      <c r="Z472">
        <f t="shared" si="166"/>
        <v>1</v>
      </c>
      <c r="AA472">
        <f t="shared" si="167"/>
        <v>1</v>
      </c>
      <c r="AB472">
        <f t="shared" si="168"/>
        <v>1</v>
      </c>
      <c r="AC472">
        <f t="shared" si="169"/>
        <v>1</v>
      </c>
      <c r="AD472">
        <f t="shared" si="170"/>
        <v>1</v>
      </c>
      <c r="AE472" s="4" t="s">
        <v>2828</v>
      </c>
      <c r="AF472" s="9" t="s">
        <v>2829</v>
      </c>
      <c r="AG472">
        <v>0</v>
      </c>
      <c r="AH472">
        <v>1</v>
      </c>
      <c r="AI472">
        <v>0</v>
      </c>
      <c r="AJ472">
        <v>1</v>
      </c>
      <c r="AK472" s="9" t="s">
        <v>2840</v>
      </c>
      <c r="AL472">
        <f t="shared" si="171"/>
        <v>0</v>
      </c>
      <c r="AM472">
        <f>IF(AND(INDIRECT(AN472)='Sample Select backend'!$C$2,INDIRECT(AO472)=1,INDIRECT(AP472)='Sample Select backend'!$F$2,INDIRECT(AQ472)=1,INDIRECT(AR472)='Sample Select backend'!$M$2),1,0)</f>
        <v>0</v>
      </c>
      <c r="AN472" t="str">
        <f>_xlfn.CONCAT('Sample Select backend'!$C$4,ROW(AN472))</f>
        <v>AE472</v>
      </c>
      <c r="AO472" s="9" t="str">
        <f>_xlfn.CONCAT('Sample Select backend'!$J$2,ROW(AO472))</f>
        <v>AJ472</v>
      </c>
      <c r="AP472" t="str">
        <f>_xlfn.CONCAT('Sample Select backend'!$F$4,ROW(AP472))</f>
        <v>AF472</v>
      </c>
      <c r="AQ472" t="str">
        <f>_xlfn.CONCAT('Sample Select backend'!$I$10,ROW(AQ472))</f>
        <v>R472</v>
      </c>
      <c r="AR472" t="str">
        <f>_xlfn.CONCAT('Sample Select backend'!$M$4,ROW(AR472))</f>
        <v>AK472</v>
      </c>
      <c r="AS472" t="str">
        <f t="shared" si="172"/>
        <v>Brazil</v>
      </c>
      <c r="AT472" s="9" t="str">
        <f t="shared" si="173"/>
        <v>Other</v>
      </c>
      <c r="AU472">
        <f t="shared" si="174"/>
        <v>0</v>
      </c>
      <c r="AV472" s="9">
        <v>1</v>
      </c>
    </row>
    <row r="473" spans="1:48" x14ac:dyDescent="0.35">
      <c r="A473" t="s">
        <v>26</v>
      </c>
      <c r="B473">
        <v>1</v>
      </c>
      <c r="C473">
        <v>5</v>
      </c>
      <c r="D473" t="s">
        <v>485</v>
      </c>
      <c r="E473">
        <v>-2</v>
      </c>
      <c r="F473">
        <v>2</v>
      </c>
      <c r="G473">
        <v>2</v>
      </c>
      <c r="H473">
        <v>2</v>
      </c>
      <c r="I473">
        <v>2</v>
      </c>
      <c r="J473">
        <v>2</v>
      </c>
      <c r="K473">
        <v>1</v>
      </c>
      <c r="L473">
        <v>2</v>
      </c>
      <c r="M473">
        <v>1</v>
      </c>
      <c r="N473" t="s">
        <v>2625</v>
      </c>
      <c r="O473" t="s">
        <v>2801</v>
      </c>
      <c r="P473" t="s">
        <v>2810</v>
      </c>
      <c r="Q473" t="s">
        <v>2816</v>
      </c>
      <c r="R473">
        <v>0</v>
      </c>
      <c r="S473">
        <v>-4.08</v>
      </c>
      <c r="T473">
        <v>-9.48</v>
      </c>
      <c r="U473">
        <v>88.62</v>
      </c>
      <c r="V473">
        <f t="shared" si="162"/>
        <v>0</v>
      </c>
      <c r="W473">
        <f t="shared" si="163"/>
        <v>1</v>
      </c>
      <c r="X473">
        <f t="shared" si="164"/>
        <v>1</v>
      </c>
      <c r="Y473">
        <f t="shared" si="165"/>
        <v>1</v>
      </c>
      <c r="Z473">
        <f t="shared" si="166"/>
        <v>1</v>
      </c>
      <c r="AA473">
        <f t="shared" si="167"/>
        <v>1</v>
      </c>
      <c r="AB473">
        <f t="shared" si="168"/>
        <v>1</v>
      </c>
      <c r="AC473">
        <f t="shared" si="169"/>
        <v>1</v>
      </c>
      <c r="AD473">
        <f t="shared" si="170"/>
        <v>1</v>
      </c>
      <c r="AE473" s="4" t="s">
        <v>2828</v>
      </c>
      <c r="AF473" s="9" t="s">
        <v>2829</v>
      </c>
      <c r="AG473">
        <v>0</v>
      </c>
      <c r="AH473">
        <v>1</v>
      </c>
      <c r="AI473">
        <v>0</v>
      </c>
      <c r="AJ473">
        <v>1</v>
      </c>
      <c r="AK473" s="9" t="s">
        <v>2840</v>
      </c>
      <c r="AL473">
        <f t="shared" si="171"/>
        <v>0</v>
      </c>
      <c r="AM473">
        <f>IF(AND(INDIRECT(AN473)='Sample Select backend'!$C$2,INDIRECT(AO473)=1,INDIRECT(AP473)='Sample Select backend'!$F$2,INDIRECT(AQ473)=1,INDIRECT(AR473)='Sample Select backend'!$M$2),1,0)</f>
        <v>0</v>
      </c>
      <c r="AN473" t="str">
        <f>_xlfn.CONCAT('Sample Select backend'!$C$4,ROW(AN473))</f>
        <v>AE473</v>
      </c>
      <c r="AO473" s="9" t="str">
        <f>_xlfn.CONCAT('Sample Select backend'!$J$2,ROW(AO473))</f>
        <v>AJ473</v>
      </c>
      <c r="AP473" t="str">
        <f>_xlfn.CONCAT('Sample Select backend'!$F$4,ROW(AP473))</f>
        <v>AF473</v>
      </c>
      <c r="AQ473" t="str">
        <f>_xlfn.CONCAT('Sample Select backend'!$I$10,ROW(AQ473))</f>
        <v>R473</v>
      </c>
      <c r="AR473" t="str">
        <f>_xlfn.CONCAT('Sample Select backend'!$M$4,ROW(AR473))</f>
        <v>AK473</v>
      </c>
      <c r="AS473" t="str">
        <f t="shared" si="172"/>
        <v>Brazil</v>
      </c>
      <c r="AT473" s="9">
        <f t="shared" si="173"/>
        <v>5</v>
      </c>
      <c r="AU473">
        <f t="shared" si="174"/>
        <v>0</v>
      </c>
      <c r="AV473" s="9">
        <v>1</v>
      </c>
    </row>
    <row r="474" spans="1:48" x14ac:dyDescent="0.35">
      <c r="A474" t="s">
        <v>26</v>
      </c>
      <c r="B474">
        <v>5</v>
      </c>
      <c r="C474" t="s">
        <v>204</v>
      </c>
      <c r="D474" t="s">
        <v>484</v>
      </c>
      <c r="E474">
        <v>1</v>
      </c>
      <c r="F474">
        <v>2</v>
      </c>
      <c r="G474">
        <v>-2</v>
      </c>
      <c r="H474">
        <v>-1</v>
      </c>
      <c r="I474">
        <v>-2</v>
      </c>
      <c r="J474">
        <v>2</v>
      </c>
      <c r="K474">
        <v>1</v>
      </c>
      <c r="L474">
        <v>1</v>
      </c>
      <c r="M474">
        <v>1</v>
      </c>
      <c r="N474" t="s">
        <v>2625</v>
      </c>
      <c r="O474" t="s">
        <v>2801</v>
      </c>
      <c r="P474" t="s">
        <v>2810</v>
      </c>
      <c r="Q474" t="s">
        <v>2816</v>
      </c>
      <c r="R474">
        <v>0</v>
      </c>
      <c r="S474">
        <v>-4.08</v>
      </c>
      <c r="T474">
        <v>-9.48</v>
      </c>
      <c r="U474">
        <v>88.62</v>
      </c>
      <c r="V474">
        <f t="shared" si="162"/>
        <v>1</v>
      </c>
      <c r="W474">
        <f t="shared" si="163"/>
        <v>1</v>
      </c>
      <c r="X474">
        <f t="shared" si="164"/>
        <v>0</v>
      </c>
      <c r="Y474">
        <f t="shared" si="165"/>
        <v>0</v>
      </c>
      <c r="Z474">
        <f t="shared" si="166"/>
        <v>0</v>
      </c>
      <c r="AA474">
        <f t="shared" si="167"/>
        <v>1</v>
      </c>
      <c r="AB474">
        <f t="shared" si="168"/>
        <v>1</v>
      </c>
      <c r="AC474">
        <f t="shared" si="169"/>
        <v>1</v>
      </c>
      <c r="AD474">
        <f t="shared" si="170"/>
        <v>1</v>
      </c>
      <c r="AE474" s="4" t="s">
        <v>2828</v>
      </c>
      <c r="AF474" s="9" t="s">
        <v>2829</v>
      </c>
      <c r="AG474">
        <v>0</v>
      </c>
      <c r="AH474">
        <v>1</v>
      </c>
      <c r="AI474">
        <v>0</v>
      </c>
      <c r="AJ474">
        <v>1</v>
      </c>
      <c r="AK474" s="9" t="s">
        <v>2840</v>
      </c>
      <c r="AL474">
        <f t="shared" si="171"/>
        <v>0</v>
      </c>
      <c r="AM474">
        <f>IF(AND(INDIRECT(AN474)='Sample Select backend'!$C$2,INDIRECT(AO474)=1,INDIRECT(AP474)='Sample Select backend'!$F$2,INDIRECT(AQ474)=1,INDIRECT(AR474)='Sample Select backend'!$M$2),1,0)</f>
        <v>0</v>
      </c>
      <c r="AN474" t="str">
        <f>_xlfn.CONCAT('Sample Select backend'!$C$4,ROW(AN474))</f>
        <v>AE474</v>
      </c>
      <c r="AO474" s="9" t="str">
        <f>_xlfn.CONCAT('Sample Select backend'!$J$2,ROW(AO474))</f>
        <v>AJ474</v>
      </c>
      <c r="AP474" t="str">
        <f>_xlfn.CONCAT('Sample Select backend'!$F$4,ROW(AP474))</f>
        <v>AF474</v>
      </c>
      <c r="AQ474" t="str">
        <f>_xlfn.CONCAT('Sample Select backend'!$I$10,ROW(AQ474))</f>
        <v>R474</v>
      </c>
      <c r="AR474" t="str">
        <f>_xlfn.CONCAT('Sample Select backend'!$M$4,ROW(AR474))</f>
        <v>AK474</v>
      </c>
      <c r="AS474" t="str">
        <f t="shared" si="172"/>
        <v>Brazil</v>
      </c>
      <c r="AT474" s="9" t="str">
        <f t="shared" si="173"/>
        <v>General</v>
      </c>
      <c r="AU474">
        <f t="shared" si="174"/>
        <v>0</v>
      </c>
      <c r="AV474" s="9">
        <v>1</v>
      </c>
    </row>
    <row r="475" spans="1:48" x14ac:dyDescent="0.35">
      <c r="A475" s="24" t="s">
        <v>26</v>
      </c>
      <c r="B475" s="24">
        <v>1</v>
      </c>
      <c r="C475" s="24" t="s">
        <v>201</v>
      </c>
      <c r="D475" s="24" t="s">
        <v>3232</v>
      </c>
      <c r="E475" s="24"/>
      <c r="O475" t="s">
        <v>2801</v>
      </c>
      <c r="P475" t="s">
        <v>2810</v>
      </c>
      <c r="Q475" t="s">
        <v>2816</v>
      </c>
      <c r="R475">
        <v>0</v>
      </c>
      <c r="S475">
        <v>-4.08</v>
      </c>
      <c r="T475">
        <v>-9.48</v>
      </c>
      <c r="U475">
        <v>88.62</v>
      </c>
      <c r="V475">
        <v>-1</v>
      </c>
      <c r="W475">
        <v>-1</v>
      </c>
      <c r="X475">
        <v>-1</v>
      </c>
      <c r="Y475">
        <v>-1</v>
      </c>
      <c r="Z475">
        <v>-1</v>
      </c>
      <c r="AA475">
        <v>-1</v>
      </c>
      <c r="AB475">
        <v>-1</v>
      </c>
      <c r="AC475">
        <v>-1</v>
      </c>
      <c r="AD475">
        <v>-1</v>
      </c>
      <c r="AE475" s="4" t="s">
        <v>2828</v>
      </c>
      <c r="AF475" s="9" t="s">
        <v>2829</v>
      </c>
      <c r="AG475">
        <v>0</v>
      </c>
      <c r="AH475">
        <v>1</v>
      </c>
      <c r="AI475">
        <v>0</v>
      </c>
      <c r="AJ475">
        <v>1</v>
      </c>
      <c r="AK475" s="9" t="s">
        <v>2840</v>
      </c>
      <c r="AL475">
        <f t="shared" si="171"/>
        <v>0</v>
      </c>
      <c r="AM475">
        <f>IF(AND(INDIRECT(AN475)='Sample Select backend'!$C$2,INDIRECT(AO475)=1,INDIRECT(AP475)='Sample Select backend'!$F$2,INDIRECT(AQ475)=1,INDIRECT(AR475)='Sample Select backend'!$M$2),1,0)</f>
        <v>0</v>
      </c>
      <c r="AN475" t="str">
        <f>_xlfn.CONCAT('Sample Select backend'!$C$4,ROW(AN475))</f>
        <v>AE475</v>
      </c>
      <c r="AO475" s="9" t="str">
        <f>_xlfn.CONCAT('Sample Select backend'!$J$2,ROW(AO475))</f>
        <v>AJ475</v>
      </c>
      <c r="AP475" t="str">
        <f>_xlfn.CONCAT('Sample Select backend'!$F$4,ROW(AP475))</f>
        <v>AF475</v>
      </c>
      <c r="AQ475" t="str">
        <f>_xlfn.CONCAT('Sample Select backend'!$I$10,ROW(AQ475))</f>
        <v>R475</v>
      </c>
      <c r="AR475" t="str">
        <f>_xlfn.CONCAT('Sample Select backend'!$M$4,ROW(AR475))</f>
        <v>AK475</v>
      </c>
      <c r="AS475" t="str">
        <f t="shared" si="172"/>
        <v>Brazil</v>
      </c>
      <c r="AT475" s="9" t="str">
        <f t="shared" si="173"/>
        <v>Other</v>
      </c>
      <c r="AU475">
        <f t="shared" si="174"/>
        <v>0</v>
      </c>
      <c r="AV475" s="9">
        <v>0</v>
      </c>
    </row>
    <row r="476" spans="1:48" x14ac:dyDescent="0.35">
      <c r="A476" s="24" t="s">
        <v>26</v>
      </c>
      <c r="B476" s="24">
        <v>1</v>
      </c>
      <c r="C476" s="24" t="s">
        <v>201</v>
      </c>
      <c r="D476" s="24" t="s">
        <v>3233</v>
      </c>
      <c r="E476" s="24"/>
      <c r="O476" t="s">
        <v>2801</v>
      </c>
      <c r="P476" t="s">
        <v>2810</v>
      </c>
      <c r="Q476" t="s">
        <v>2816</v>
      </c>
      <c r="R476">
        <v>0</v>
      </c>
      <c r="S476">
        <v>-4.08</v>
      </c>
      <c r="T476">
        <v>-9.48</v>
      </c>
      <c r="U476">
        <v>88.62</v>
      </c>
      <c r="V476">
        <v>-1</v>
      </c>
      <c r="W476">
        <v>-1</v>
      </c>
      <c r="X476">
        <v>-1</v>
      </c>
      <c r="Y476">
        <v>-1</v>
      </c>
      <c r="Z476">
        <v>-1</v>
      </c>
      <c r="AA476">
        <v>-1</v>
      </c>
      <c r="AB476">
        <v>-1</v>
      </c>
      <c r="AC476">
        <v>-1</v>
      </c>
      <c r="AD476">
        <v>-1</v>
      </c>
      <c r="AE476" s="4" t="s">
        <v>2828</v>
      </c>
      <c r="AF476" s="9" t="s">
        <v>2829</v>
      </c>
      <c r="AG476">
        <v>0</v>
      </c>
      <c r="AH476">
        <v>1</v>
      </c>
      <c r="AI476">
        <v>0</v>
      </c>
      <c r="AJ476">
        <v>1</v>
      </c>
      <c r="AK476" s="9" t="s">
        <v>2840</v>
      </c>
      <c r="AL476">
        <f t="shared" si="171"/>
        <v>0</v>
      </c>
      <c r="AM476">
        <f>IF(AND(INDIRECT(AN476)='Sample Select backend'!$C$2,INDIRECT(AO476)=1,INDIRECT(AP476)='Sample Select backend'!$F$2,INDIRECT(AQ476)=1,INDIRECT(AR476)='Sample Select backend'!$M$2),1,0)</f>
        <v>0</v>
      </c>
      <c r="AN476" t="str">
        <f>_xlfn.CONCAT('Sample Select backend'!$C$4,ROW(AN476))</f>
        <v>AE476</v>
      </c>
      <c r="AO476" s="9" t="str">
        <f>_xlfn.CONCAT('Sample Select backend'!$J$2,ROW(AO476))</f>
        <v>AJ476</v>
      </c>
      <c r="AP476" t="str">
        <f>_xlfn.CONCAT('Sample Select backend'!$F$4,ROW(AP476))</f>
        <v>AF476</v>
      </c>
      <c r="AQ476" t="str">
        <f>_xlfn.CONCAT('Sample Select backend'!$I$10,ROW(AQ476))</f>
        <v>R476</v>
      </c>
      <c r="AR476" t="str">
        <f>_xlfn.CONCAT('Sample Select backend'!$M$4,ROW(AR476))</f>
        <v>AK476</v>
      </c>
      <c r="AS476" t="str">
        <f t="shared" si="172"/>
        <v>Brazil</v>
      </c>
      <c r="AT476" s="9" t="str">
        <f t="shared" si="173"/>
        <v>Other</v>
      </c>
      <c r="AU476">
        <f t="shared" si="174"/>
        <v>0</v>
      </c>
      <c r="AV476" s="9">
        <v>0</v>
      </c>
    </row>
    <row r="477" spans="1:48" x14ac:dyDescent="0.35">
      <c r="A477" s="24" t="s">
        <v>26</v>
      </c>
      <c r="B477" s="24">
        <v>1</v>
      </c>
      <c r="C477" s="24">
        <v>11</v>
      </c>
      <c r="D477" s="24" t="s">
        <v>3234</v>
      </c>
      <c r="E477" s="24"/>
      <c r="O477" t="s">
        <v>2801</v>
      </c>
      <c r="P477" t="s">
        <v>2810</v>
      </c>
      <c r="Q477" t="s">
        <v>2816</v>
      </c>
      <c r="R477">
        <v>0</v>
      </c>
      <c r="S477">
        <v>-4.08</v>
      </c>
      <c r="T477">
        <v>-9.48</v>
      </c>
      <c r="U477">
        <v>88.62</v>
      </c>
      <c r="V477">
        <v>-1</v>
      </c>
      <c r="W477">
        <v>-1</v>
      </c>
      <c r="X477">
        <v>-1</v>
      </c>
      <c r="Y477">
        <v>-1</v>
      </c>
      <c r="Z477">
        <v>-1</v>
      </c>
      <c r="AA477">
        <v>-1</v>
      </c>
      <c r="AB477">
        <v>-1</v>
      </c>
      <c r="AC477">
        <v>-1</v>
      </c>
      <c r="AD477">
        <v>-1</v>
      </c>
      <c r="AE477" s="4" t="s">
        <v>2828</v>
      </c>
      <c r="AF477" s="9" t="s">
        <v>2829</v>
      </c>
      <c r="AG477">
        <v>0</v>
      </c>
      <c r="AH477">
        <v>1</v>
      </c>
      <c r="AI477">
        <v>0</v>
      </c>
      <c r="AJ477">
        <v>1</v>
      </c>
      <c r="AK477" s="9" t="s">
        <v>2840</v>
      </c>
      <c r="AL477">
        <f t="shared" si="171"/>
        <v>0</v>
      </c>
      <c r="AM477">
        <f>IF(AND(INDIRECT(AN477)='Sample Select backend'!$C$2,INDIRECT(AO477)=1,INDIRECT(AP477)='Sample Select backend'!$F$2,INDIRECT(AQ477)=1,INDIRECT(AR477)='Sample Select backend'!$M$2),1,0)</f>
        <v>0</v>
      </c>
      <c r="AN477" t="str">
        <f>_xlfn.CONCAT('Sample Select backend'!$C$4,ROW(AN477))</f>
        <v>AE477</v>
      </c>
      <c r="AO477" s="9" t="str">
        <f>_xlfn.CONCAT('Sample Select backend'!$J$2,ROW(AO477))</f>
        <v>AJ477</v>
      </c>
      <c r="AP477" t="str">
        <f>_xlfn.CONCAT('Sample Select backend'!$F$4,ROW(AP477))</f>
        <v>AF477</v>
      </c>
      <c r="AQ477" t="str">
        <f>_xlfn.CONCAT('Sample Select backend'!$I$10,ROW(AQ477))</f>
        <v>R477</v>
      </c>
      <c r="AR477" t="str">
        <f>_xlfn.CONCAT('Sample Select backend'!$M$4,ROW(AR477))</f>
        <v>AK477</v>
      </c>
      <c r="AS477" t="str">
        <f t="shared" si="172"/>
        <v>Brazil</v>
      </c>
      <c r="AT477" s="9">
        <f t="shared" si="173"/>
        <v>11</v>
      </c>
      <c r="AU477">
        <f t="shared" si="174"/>
        <v>0</v>
      </c>
      <c r="AV477" s="9">
        <v>0</v>
      </c>
    </row>
    <row r="478" spans="1:48" ht="159.5" x14ac:dyDescent="0.35">
      <c r="A478" s="24" t="s">
        <v>26</v>
      </c>
      <c r="B478" s="24">
        <v>1</v>
      </c>
      <c r="C478" s="24" t="s">
        <v>201</v>
      </c>
      <c r="D478" s="26" t="s">
        <v>3235</v>
      </c>
      <c r="E478" s="26"/>
      <c r="O478" t="s">
        <v>2801</v>
      </c>
      <c r="P478" t="s">
        <v>2810</v>
      </c>
      <c r="Q478" t="s">
        <v>2816</v>
      </c>
      <c r="R478">
        <v>0</v>
      </c>
      <c r="S478">
        <v>-4.08</v>
      </c>
      <c r="T478">
        <v>-9.48</v>
      </c>
      <c r="U478">
        <v>88.62</v>
      </c>
      <c r="V478">
        <v>-1</v>
      </c>
      <c r="W478">
        <v>-1</v>
      </c>
      <c r="X478">
        <v>-1</v>
      </c>
      <c r="Y478">
        <v>-1</v>
      </c>
      <c r="Z478">
        <v>-1</v>
      </c>
      <c r="AA478">
        <v>-1</v>
      </c>
      <c r="AB478">
        <v>-1</v>
      </c>
      <c r="AC478">
        <v>-1</v>
      </c>
      <c r="AD478">
        <v>-1</v>
      </c>
      <c r="AE478" s="4" t="s">
        <v>2828</v>
      </c>
      <c r="AF478" s="9" t="s">
        <v>2829</v>
      </c>
      <c r="AG478">
        <v>0</v>
      </c>
      <c r="AH478">
        <v>1</v>
      </c>
      <c r="AI478">
        <v>0</v>
      </c>
      <c r="AJ478">
        <v>1</v>
      </c>
      <c r="AK478" s="9" t="s">
        <v>2840</v>
      </c>
      <c r="AL478">
        <f t="shared" si="171"/>
        <v>0</v>
      </c>
      <c r="AM478">
        <f>IF(AND(INDIRECT(AN478)='Sample Select backend'!$C$2,INDIRECT(AO478)=1,INDIRECT(AP478)='Sample Select backend'!$F$2,INDIRECT(AQ478)=1,INDIRECT(AR478)='Sample Select backend'!$M$2),1,0)</f>
        <v>0</v>
      </c>
      <c r="AN478" t="str">
        <f>_xlfn.CONCAT('Sample Select backend'!$C$4,ROW(AN478))</f>
        <v>AE478</v>
      </c>
      <c r="AO478" s="9" t="str">
        <f>_xlfn.CONCAT('Sample Select backend'!$J$2,ROW(AO478))</f>
        <v>AJ478</v>
      </c>
      <c r="AP478" t="str">
        <f>_xlfn.CONCAT('Sample Select backend'!$F$4,ROW(AP478))</f>
        <v>AF478</v>
      </c>
      <c r="AQ478" t="str">
        <f>_xlfn.CONCAT('Sample Select backend'!$I$10,ROW(AQ478))</f>
        <v>R478</v>
      </c>
      <c r="AR478" t="str">
        <f>_xlfn.CONCAT('Sample Select backend'!$M$4,ROW(AR478))</f>
        <v>AK478</v>
      </c>
      <c r="AS478" t="str">
        <f t="shared" si="172"/>
        <v>Brazil</v>
      </c>
      <c r="AT478" s="9" t="str">
        <f t="shared" si="173"/>
        <v>Other</v>
      </c>
      <c r="AU478">
        <f t="shared" si="174"/>
        <v>0</v>
      </c>
      <c r="AV478" s="9">
        <v>0</v>
      </c>
    </row>
    <row r="479" spans="1:48" x14ac:dyDescent="0.35">
      <c r="A479" s="24" t="s">
        <v>26</v>
      </c>
      <c r="B479" s="24">
        <v>4</v>
      </c>
      <c r="C479" s="24" t="s">
        <v>206</v>
      </c>
      <c r="D479" s="24" t="s">
        <v>3236</v>
      </c>
      <c r="E479" s="24"/>
      <c r="O479" t="s">
        <v>2801</v>
      </c>
      <c r="P479" t="s">
        <v>2810</v>
      </c>
      <c r="Q479" t="s">
        <v>2816</v>
      </c>
      <c r="R479">
        <v>0</v>
      </c>
      <c r="S479">
        <v>-4.08</v>
      </c>
      <c r="T479">
        <v>-9.48</v>
      </c>
      <c r="U479">
        <v>88.62</v>
      </c>
      <c r="V479">
        <v>-1</v>
      </c>
      <c r="W479">
        <v>-1</v>
      </c>
      <c r="X479">
        <v>-1</v>
      </c>
      <c r="Y479">
        <v>-1</v>
      </c>
      <c r="Z479">
        <v>-1</v>
      </c>
      <c r="AA479">
        <v>-1</v>
      </c>
      <c r="AB479">
        <v>-1</v>
      </c>
      <c r="AC479">
        <v>-1</v>
      </c>
      <c r="AD479">
        <v>-1</v>
      </c>
      <c r="AE479" s="4" t="s">
        <v>2828</v>
      </c>
      <c r="AF479" s="9" t="s">
        <v>2829</v>
      </c>
      <c r="AG479">
        <v>0</v>
      </c>
      <c r="AH479">
        <v>1</v>
      </c>
      <c r="AI479">
        <v>0</v>
      </c>
      <c r="AJ479">
        <v>1</v>
      </c>
      <c r="AK479" s="9" t="s">
        <v>2840</v>
      </c>
      <c r="AL479">
        <f t="shared" si="171"/>
        <v>0</v>
      </c>
      <c r="AM479">
        <f>IF(AND(INDIRECT(AN479)='Sample Select backend'!$C$2,INDIRECT(AO479)=1,INDIRECT(AP479)='Sample Select backend'!$F$2,INDIRECT(AQ479)=1,INDIRECT(AR479)='Sample Select backend'!$M$2),1,0)</f>
        <v>0</v>
      </c>
      <c r="AN479" t="str">
        <f>_xlfn.CONCAT('Sample Select backend'!$C$4,ROW(AN479))</f>
        <v>AE479</v>
      </c>
      <c r="AO479" s="9" t="str">
        <f>_xlfn.CONCAT('Sample Select backend'!$J$2,ROW(AO479))</f>
        <v>AJ479</v>
      </c>
      <c r="AP479" t="str">
        <f>_xlfn.CONCAT('Sample Select backend'!$F$4,ROW(AP479))</f>
        <v>AF479</v>
      </c>
      <c r="AQ479" t="str">
        <f>_xlfn.CONCAT('Sample Select backend'!$I$10,ROW(AQ479))</f>
        <v>R479</v>
      </c>
      <c r="AR479" t="str">
        <f>_xlfn.CONCAT('Sample Select backend'!$M$4,ROW(AR479))</f>
        <v>AK479</v>
      </c>
      <c r="AS479" t="str">
        <f t="shared" si="172"/>
        <v>Brazil</v>
      </c>
      <c r="AT479" s="9" t="str">
        <f t="shared" si="173"/>
        <v>Tax exemption/waiver/suspension</v>
      </c>
      <c r="AU479">
        <f t="shared" si="174"/>
        <v>0</v>
      </c>
      <c r="AV479" s="9">
        <v>0</v>
      </c>
    </row>
    <row r="480" spans="1:48" x14ac:dyDescent="0.35">
      <c r="A480" s="24" t="s">
        <v>26</v>
      </c>
      <c r="B480" s="24">
        <v>7</v>
      </c>
      <c r="C480" s="24">
        <v>30</v>
      </c>
      <c r="D480" s="24" t="s">
        <v>3237</v>
      </c>
      <c r="E480" s="24"/>
      <c r="O480" t="s">
        <v>2801</v>
      </c>
      <c r="P480" t="s">
        <v>2810</v>
      </c>
      <c r="Q480" t="s">
        <v>2816</v>
      </c>
      <c r="R480">
        <v>0</v>
      </c>
      <c r="S480">
        <v>-4.08</v>
      </c>
      <c r="T480">
        <v>-9.48</v>
      </c>
      <c r="U480">
        <v>88.62</v>
      </c>
      <c r="V480">
        <v>-1</v>
      </c>
      <c r="W480">
        <v>-1</v>
      </c>
      <c r="X480">
        <v>-1</v>
      </c>
      <c r="Y480">
        <v>-1</v>
      </c>
      <c r="Z480">
        <v>-1</v>
      </c>
      <c r="AA480">
        <v>-1</v>
      </c>
      <c r="AB480">
        <v>-1</v>
      </c>
      <c r="AC480">
        <v>-1</v>
      </c>
      <c r="AD480">
        <v>-1</v>
      </c>
      <c r="AE480" s="4" t="s">
        <v>2828</v>
      </c>
      <c r="AF480" s="9" t="s">
        <v>2829</v>
      </c>
      <c r="AG480">
        <v>0</v>
      </c>
      <c r="AH480">
        <v>1</v>
      </c>
      <c r="AI480">
        <v>0</v>
      </c>
      <c r="AJ480">
        <v>1</v>
      </c>
      <c r="AK480" s="9" t="s">
        <v>2840</v>
      </c>
      <c r="AL480">
        <f t="shared" si="171"/>
        <v>0</v>
      </c>
      <c r="AM480">
        <f>IF(AND(INDIRECT(AN480)='Sample Select backend'!$C$2,INDIRECT(AO480)=1,INDIRECT(AP480)='Sample Select backend'!$F$2,INDIRECT(AQ480)=1,INDIRECT(AR480)='Sample Select backend'!$M$2),1,0)</f>
        <v>0</v>
      </c>
      <c r="AN480" t="str">
        <f>_xlfn.CONCAT('Sample Select backend'!$C$4,ROW(AN480))</f>
        <v>AE480</v>
      </c>
      <c r="AO480" s="9" t="str">
        <f>_xlfn.CONCAT('Sample Select backend'!$J$2,ROW(AO480))</f>
        <v>AJ480</v>
      </c>
      <c r="AP480" t="str">
        <f>_xlfn.CONCAT('Sample Select backend'!$F$4,ROW(AP480))</f>
        <v>AF480</v>
      </c>
      <c r="AQ480" t="str">
        <f>_xlfn.CONCAT('Sample Select backend'!$I$10,ROW(AQ480))</f>
        <v>R480</v>
      </c>
      <c r="AR480" t="str">
        <f>_xlfn.CONCAT('Sample Select backend'!$M$4,ROW(AR480))</f>
        <v>AK480</v>
      </c>
      <c r="AS480" t="str">
        <f t="shared" si="172"/>
        <v>Brazil</v>
      </c>
      <c r="AT480" s="9">
        <f t="shared" si="173"/>
        <v>30</v>
      </c>
      <c r="AU480">
        <f t="shared" si="174"/>
        <v>0</v>
      </c>
      <c r="AV480" s="9">
        <v>0</v>
      </c>
    </row>
    <row r="481" spans="1:48" x14ac:dyDescent="0.35">
      <c r="A481" s="24" t="s">
        <v>26</v>
      </c>
      <c r="B481" s="24">
        <v>5</v>
      </c>
      <c r="C481" s="24">
        <v>24</v>
      </c>
      <c r="D481" s="24" t="s">
        <v>3238</v>
      </c>
      <c r="E481" s="24"/>
      <c r="O481" t="s">
        <v>2801</v>
      </c>
      <c r="P481" t="s">
        <v>2810</v>
      </c>
      <c r="Q481" t="s">
        <v>2816</v>
      </c>
      <c r="R481">
        <v>0</v>
      </c>
      <c r="S481">
        <v>-4.08</v>
      </c>
      <c r="T481">
        <v>-9.48</v>
      </c>
      <c r="U481">
        <v>88.62</v>
      </c>
      <c r="V481">
        <v>-1</v>
      </c>
      <c r="W481">
        <v>-1</v>
      </c>
      <c r="X481">
        <v>-1</v>
      </c>
      <c r="Y481">
        <v>-1</v>
      </c>
      <c r="Z481">
        <v>-1</v>
      </c>
      <c r="AA481">
        <v>-1</v>
      </c>
      <c r="AB481">
        <v>-1</v>
      </c>
      <c r="AC481">
        <v>-1</v>
      </c>
      <c r="AD481">
        <v>-1</v>
      </c>
      <c r="AE481" s="4" t="s">
        <v>2828</v>
      </c>
      <c r="AF481" s="9" t="s">
        <v>2829</v>
      </c>
      <c r="AG481">
        <v>0</v>
      </c>
      <c r="AH481">
        <v>1</v>
      </c>
      <c r="AI481">
        <v>0</v>
      </c>
      <c r="AJ481">
        <v>1</v>
      </c>
      <c r="AK481" s="9" t="s">
        <v>2840</v>
      </c>
      <c r="AL481">
        <f t="shared" si="171"/>
        <v>0</v>
      </c>
      <c r="AM481">
        <f>IF(AND(INDIRECT(AN481)='Sample Select backend'!$C$2,INDIRECT(AO481)=1,INDIRECT(AP481)='Sample Select backend'!$F$2,INDIRECT(AQ481)=1,INDIRECT(AR481)='Sample Select backend'!$M$2),1,0)</f>
        <v>0</v>
      </c>
      <c r="AN481" t="str">
        <f>_xlfn.CONCAT('Sample Select backend'!$C$4,ROW(AN481))</f>
        <v>AE481</v>
      </c>
      <c r="AO481" s="9" t="str">
        <f>_xlfn.CONCAT('Sample Select backend'!$J$2,ROW(AO481))</f>
        <v>AJ481</v>
      </c>
      <c r="AP481" t="str">
        <f>_xlfn.CONCAT('Sample Select backend'!$F$4,ROW(AP481))</f>
        <v>AF481</v>
      </c>
      <c r="AQ481" t="str">
        <f>_xlfn.CONCAT('Sample Select backend'!$I$10,ROW(AQ481))</f>
        <v>R481</v>
      </c>
      <c r="AR481" t="str">
        <f>_xlfn.CONCAT('Sample Select backend'!$M$4,ROW(AR481))</f>
        <v>AK481</v>
      </c>
      <c r="AS481" t="str">
        <f t="shared" si="172"/>
        <v>Brazil</v>
      </c>
      <c r="AT481" s="9">
        <f t="shared" si="173"/>
        <v>24</v>
      </c>
      <c r="AU481">
        <f t="shared" si="174"/>
        <v>0</v>
      </c>
      <c r="AV481" s="9">
        <v>0</v>
      </c>
    </row>
    <row r="482" spans="1:48" x14ac:dyDescent="0.35">
      <c r="A482" s="24" t="s">
        <v>26</v>
      </c>
      <c r="B482" s="24">
        <v>5</v>
      </c>
      <c r="C482" s="24" t="s">
        <v>204</v>
      </c>
      <c r="D482" s="24" t="s">
        <v>3239</v>
      </c>
      <c r="E482" s="24"/>
      <c r="O482" t="s">
        <v>2801</v>
      </c>
      <c r="P482" t="s">
        <v>2810</v>
      </c>
      <c r="Q482" t="s">
        <v>2816</v>
      </c>
      <c r="R482">
        <v>0</v>
      </c>
      <c r="S482">
        <v>-4.08</v>
      </c>
      <c r="T482">
        <v>-9.48</v>
      </c>
      <c r="U482">
        <v>88.62</v>
      </c>
      <c r="V482">
        <v>-1</v>
      </c>
      <c r="W482">
        <v>-1</v>
      </c>
      <c r="X482">
        <v>-1</v>
      </c>
      <c r="Y482">
        <v>-1</v>
      </c>
      <c r="Z482">
        <v>-1</v>
      </c>
      <c r="AA482">
        <v>-1</v>
      </c>
      <c r="AB482">
        <v>-1</v>
      </c>
      <c r="AC482">
        <v>-1</v>
      </c>
      <c r="AD482">
        <v>-1</v>
      </c>
      <c r="AE482" s="4" t="s">
        <v>2828</v>
      </c>
      <c r="AF482" s="9" t="s">
        <v>2829</v>
      </c>
      <c r="AG482">
        <v>0</v>
      </c>
      <c r="AH482">
        <v>1</v>
      </c>
      <c r="AI482">
        <v>0</v>
      </c>
      <c r="AJ482">
        <v>1</v>
      </c>
      <c r="AK482" s="9" t="s">
        <v>2840</v>
      </c>
      <c r="AL482">
        <f t="shared" si="171"/>
        <v>0</v>
      </c>
      <c r="AM482">
        <f>IF(AND(INDIRECT(AN482)='Sample Select backend'!$C$2,INDIRECT(AO482)=1,INDIRECT(AP482)='Sample Select backend'!$F$2,INDIRECT(AQ482)=1,INDIRECT(AR482)='Sample Select backend'!$M$2),1,0)</f>
        <v>0</v>
      </c>
      <c r="AN482" t="str">
        <f>_xlfn.CONCAT('Sample Select backend'!$C$4,ROW(AN482))</f>
        <v>AE482</v>
      </c>
      <c r="AO482" s="9" t="str">
        <f>_xlfn.CONCAT('Sample Select backend'!$J$2,ROW(AO482))</f>
        <v>AJ482</v>
      </c>
      <c r="AP482" t="str">
        <f>_xlfn.CONCAT('Sample Select backend'!$F$4,ROW(AP482))</f>
        <v>AF482</v>
      </c>
      <c r="AQ482" t="str">
        <f>_xlfn.CONCAT('Sample Select backend'!$I$10,ROW(AQ482))</f>
        <v>R482</v>
      </c>
      <c r="AR482" t="str">
        <f>_xlfn.CONCAT('Sample Select backend'!$M$4,ROW(AR482))</f>
        <v>AK482</v>
      </c>
      <c r="AS482" t="str">
        <f t="shared" si="172"/>
        <v>Brazil</v>
      </c>
      <c r="AT482" s="9" t="str">
        <f t="shared" si="173"/>
        <v>General</v>
      </c>
      <c r="AU482">
        <f t="shared" si="174"/>
        <v>0</v>
      </c>
      <c r="AV482" s="9">
        <v>0</v>
      </c>
    </row>
    <row r="483" spans="1:48" x14ac:dyDescent="0.35">
      <c r="A483" s="24" t="s">
        <v>26</v>
      </c>
      <c r="B483" s="24">
        <v>2</v>
      </c>
      <c r="C483" s="24" t="s">
        <v>201</v>
      </c>
      <c r="D483" s="24" t="s">
        <v>3240</v>
      </c>
      <c r="E483" s="24"/>
      <c r="O483" t="s">
        <v>2801</v>
      </c>
      <c r="P483" t="s">
        <v>2810</v>
      </c>
      <c r="Q483" t="s">
        <v>2816</v>
      </c>
      <c r="R483">
        <v>0</v>
      </c>
      <c r="S483">
        <v>-4.08</v>
      </c>
      <c r="T483">
        <v>-9.48</v>
      </c>
      <c r="U483">
        <v>88.62</v>
      </c>
      <c r="V483">
        <v>-1</v>
      </c>
      <c r="W483">
        <v>-1</v>
      </c>
      <c r="X483">
        <v>-1</v>
      </c>
      <c r="Y483">
        <v>-1</v>
      </c>
      <c r="Z483">
        <v>-1</v>
      </c>
      <c r="AA483">
        <v>-1</v>
      </c>
      <c r="AB483">
        <v>-1</v>
      </c>
      <c r="AC483">
        <v>-1</v>
      </c>
      <c r="AD483">
        <v>-1</v>
      </c>
      <c r="AE483" s="4" t="s">
        <v>2828</v>
      </c>
      <c r="AF483" s="9" t="s">
        <v>2829</v>
      </c>
      <c r="AG483">
        <v>0</v>
      </c>
      <c r="AH483">
        <v>1</v>
      </c>
      <c r="AI483">
        <v>0</v>
      </c>
      <c r="AJ483">
        <v>1</v>
      </c>
      <c r="AK483" s="9" t="s">
        <v>2840</v>
      </c>
      <c r="AL483">
        <f t="shared" si="171"/>
        <v>0</v>
      </c>
      <c r="AM483">
        <f>IF(AND(INDIRECT(AN483)='Sample Select backend'!$C$2,INDIRECT(AO483)=1,INDIRECT(AP483)='Sample Select backend'!$F$2,INDIRECT(AQ483)=1,INDIRECT(AR483)='Sample Select backend'!$M$2),1,0)</f>
        <v>0</v>
      </c>
      <c r="AN483" t="str">
        <f>_xlfn.CONCAT('Sample Select backend'!$C$4,ROW(AN483))</f>
        <v>AE483</v>
      </c>
      <c r="AO483" s="9" t="str">
        <f>_xlfn.CONCAT('Sample Select backend'!$J$2,ROW(AO483))</f>
        <v>AJ483</v>
      </c>
      <c r="AP483" t="str">
        <f>_xlfn.CONCAT('Sample Select backend'!$F$4,ROW(AP483))</f>
        <v>AF483</v>
      </c>
      <c r="AQ483" t="str">
        <f>_xlfn.CONCAT('Sample Select backend'!$I$10,ROW(AQ483))</f>
        <v>R483</v>
      </c>
      <c r="AR483" t="str">
        <f>_xlfn.CONCAT('Sample Select backend'!$M$4,ROW(AR483))</f>
        <v>AK483</v>
      </c>
      <c r="AS483" t="str">
        <f t="shared" si="172"/>
        <v>Brazil</v>
      </c>
      <c r="AT483" s="9" t="str">
        <f t="shared" si="173"/>
        <v>Other</v>
      </c>
      <c r="AU483">
        <f t="shared" si="174"/>
        <v>0</v>
      </c>
      <c r="AV483" s="9">
        <v>0</v>
      </c>
    </row>
    <row r="484" spans="1:48" x14ac:dyDescent="0.35">
      <c r="A484" s="24" t="s">
        <v>26</v>
      </c>
      <c r="B484" s="24">
        <v>6</v>
      </c>
      <c r="C484" s="24">
        <v>28</v>
      </c>
      <c r="D484" s="24" t="s">
        <v>3241</v>
      </c>
      <c r="E484" s="24"/>
      <c r="O484" t="s">
        <v>2801</v>
      </c>
      <c r="P484" t="s">
        <v>2810</v>
      </c>
      <c r="Q484" t="s">
        <v>2816</v>
      </c>
      <c r="R484">
        <v>0</v>
      </c>
      <c r="S484">
        <v>-4.08</v>
      </c>
      <c r="T484">
        <v>-9.48</v>
      </c>
      <c r="U484">
        <v>88.62</v>
      </c>
      <c r="V484">
        <v>-1</v>
      </c>
      <c r="W484">
        <v>-1</v>
      </c>
      <c r="X484">
        <v>-1</v>
      </c>
      <c r="Y484">
        <v>-1</v>
      </c>
      <c r="Z484">
        <v>-1</v>
      </c>
      <c r="AA484">
        <v>-1</v>
      </c>
      <c r="AB484">
        <v>-1</v>
      </c>
      <c r="AC484">
        <v>-1</v>
      </c>
      <c r="AD484">
        <v>-1</v>
      </c>
      <c r="AE484" s="4" t="s">
        <v>2828</v>
      </c>
      <c r="AF484" s="9" t="s">
        <v>2829</v>
      </c>
      <c r="AG484">
        <v>0</v>
      </c>
      <c r="AH484">
        <v>1</v>
      </c>
      <c r="AI484">
        <v>0</v>
      </c>
      <c r="AJ484">
        <v>1</v>
      </c>
      <c r="AK484" s="9" t="s">
        <v>2840</v>
      </c>
      <c r="AL484">
        <f t="shared" si="171"/>
        <v>0</v>
      </c>
      <c r="AM484">
        <f>IF(AND(INDIRECT(AN484)='Sample Select backend'!$C$2,INDIRECT(AO484)=1,INDIRECT(AP484)='Sample Select backend'!$F$2,INDIRECT(AQ484)=1,INDIRECT(AR484)='Sample Select backend'!$M$2),1,0)</f>
        <v>0</v>
      </c>
      <c r="AN484" t="str">
        <f>_xlfn.CONCAT('Sample Select backend'!$C$4,ROW(AN484))</f>
        <v>AE484</v>
      </c>
      <c r="AO484" s="9" t="str">
        <f>_xlfn.CONCAT('Sample Select backend'!$J$2,ROW(AO484))</f>
        <v>AJ484</v>
      </c>
      <c r="AP484" t="str">
        <f>_xlfn.CONCAT('Sample Select backend'!$F$4,ROW(AP484))</f>
        <v>AF484</v>
      </c>
      <c r="AQ484" t="str">
        <f>_xlfn.CONCAT('Sample Select backend'!$I$10,ROW(AQ484))</f>
        <v>R484</v>
      </c>
      <c r="AR484" t="str">
        <f>_xlfn.CONCAT('Sample Select backend'!$M$4,ROW(AR484))</f>
        <v>AK484</v>
      </c>
      <c r="AS484" t="str">
        <f t="shared" si="172"/>
        <v>Brazil</v>
      </c>
      <c r="AT484" s="9">
        <f t="shared" si="173"/>
        <v>28</v>
      </c>
      <c r="AU484">
        <f t="shared" si="174"/>
        <v>0</v>
      </c>
      <c r="AV484" s="9">
        <v>0</v>
      </c>
    </row>
    <row r="485" spans="1:48" x14ac:dyDescent="0.35">
      <c r="A485" s="24" t="s">
        <v>26</v>
      </c>
      <c r="B485" s="24">
        <v>1</v>
      </c>
      <c r="C485" s="24" t="s">
        <v>206</v>
      </c>
      <c r="D485" s="24" t="s">
        <v>3242</v>
      </c>
      <c r="E485" s="24"/>
      <c r="O485" t="s">
        <v>2801</v>
      </c>
      <c r="P485" t="s">
        <v>2810</v>
      </c>
      <c r="Q485" t="s">
        <v>2816</v>
      </c>
      <c r="R485">
        <v>0</v>
      </c>
      <c r="S485">
        <v>-4.08</v>
      </c>
      <c r="T485">
        <v>-9.48</v>
      </c>
      <c r="U485">
        <v>88.62</v>
      </c>
      <c r="V485">
        <v>-1</v>
      </c>
      <c r="W485">
        <v>-1</v>
      </c>
      <c r="X485">
        <v>-1</v>
      </c>
      <c r="Y485">
        <v>-1</v>
      </c>
      <c r="Z485">
        <v>-1</v>
      </c>
      <c r="AA485">
        <v>-1</v>
      </c>
      <c r="AB485">
        <v>-1</v>
      </c>
      <c r="AC485">
        <v>-1</v>
      </c>
      <c r="AD485">
        <v>-1</v>
      </c>
      <c r="AE485" s="4" t="s">
        <v>2828</v>
      </c>
      <c r="AF485" s="9" t="s">
        <v>2829</v>
      </c>
      <c r="AG485">
        <v>0</v>
      </c>
      <c r="AH485">
        <v>1</v>
      </c>
      <c r="AI485">
        <v>0</v>
      </c>
      <c r="AJ485">
        <v>1</v>
      </c>
      <c r="AK485" s="9" t="s">
        <v>2840</v>
      </c>
      <c r="AL485">
        <f t="shared" si="171"/>
        <v>0</v>
      </c>
      <c r="AM485">
        <f>IF(AND(INDIRECT(AN485)='Sample Select backend'!$C$2,INDIRECT(AO485)=1,INDIRECT(AP485)='Sample Select backend'!$F$2,INDIRECT(AQ485)=1,INDIRECT(AR485)='Sample Select backend'!$M$2),1,0)</f>
        <v>0</v>
      </c>
      <c r="AN485" t="str">
        <f>_xlfn.CONCAT('Sample Select backend'!$C$4,ROW(AN485))</f>
        <v>AE485</v>
      </c>
      <c r="AO485" s="9" t="str">
        <f>_xlfn.CONCAT('Sample Select backend'!$J$2,ROW(AO485))</f>
        <v>AJ485</v>
      </c>
      <c r="AP485" t="str">
        <f>_xlfn.CONCAT('Sample Select backend'!$F$4,ROW(AP485))</f>
        <v>AF485</v>
      </c>
      <c r="AQ485" t="str">
        <f>_xlfn.CONCAT('Sample Select backend'!$I$10,ROW(AQ485))</f>
        <v>R485</v>
      </c>
      <c r="AR485" t="str">
        <f>_xlfn.CONCAT('Sample Select backend'!$M$4,ROW(AR485))</f>
        <v>AK485</v>
      </c>
      <c r="AS485" t="str">
        <f t="shared" si="172"/>
        <v>Brazil</v>
      </c>
      <c r="AT485" s="9" t="str">
        <f t="shared" si="173"/>
        <v>Tax exemption/waiver/suspension</v>
      </c>
      <c r="AU485">
        <f t="shared" si="174"/>
        <v>0</v>
      </c>
      <c r="AV485" s="9">
        <v>0</v>
      </c>
    </row>
    <row r="486" spans="1:48" x14ac:dyDescent="0.35">
      <c r="A486" s="24" t="s">
        <v>26</v>
      </c>
      <c r="B486" s="24">
        <v>1</v>
      </c>
      <c r="C486" s="24">
        <v>6</v>
      </c>
      <c r="D486" s="24" t="s">
        <v>3243</v>
      </c>
      <c r="E486" s="24"/>
      <c r="O486" t="s">
        <v>2801</v>
      </c>
      <c r="P486" t="s">
        <v>2810</v>
      </c>
      <c r="Q486" t="s">
        <v>2816</v>
      </c>
      <c r="R486">
        <v>0</v>
      </c>
      <c r="S486">
        <v>-4.08</v>
      </c>
      <c r="T486">
        <v>-9.48</v>
      </c>
      <c r="U486">
        <v>88.62</v>
      </c>
      <c r="V486">
        <v>-1</v>
      </c>
      <c r="W486">
        <v>-1</v>
      </c>
      <c r="X486">
        <v>-1</v>
      </c>
      <c r="Y486">
        <v>-1</v>
      </c>
      <c r="Z486">
        <v>-1</v>
      </c>
      <c r="AA486">
        <v>-1</v>
      </c>
      <c r="AB486">
        <v>-1</v>
      </c>
      <c r="AC486">
        <v>-1</v>
      </c>
      <c r="AD486">
        <v>-1</v>
      </c>
      <c r="AE486" s="4" t="s">
        <v>2828</v>
      </c>
      <c r="AF486" s="9" t="s">
        <v>2829</v>
      </c>
      <c r="AG486">
        <v>0</v>
      </c>
      <c r="AH486">
        <v>1</v>
      </c>
      <c r="AI486">
        <v>0</v>
      </c>
      <c r="AJ486">
        <v>1</v>
      </c>
      <c r="AK486" s="9" t="s">
        <v>2840</v>
      </c>
      <c r="AL486">
        <f t="shared" si="171"/>
        <v>0</v>
      </c>
      <c r="AM486">
        <f>IF(AND(INDIRECT(AN486)='Sample Select backend'!$C$2,INDIRECT(AO486)=1,INDIRECT(AP486)='Sample Select backend'!$F$2,INDIRECT(AQ486)=1,INDIRECT(AR486)='Sample Select backend'!$M$2),1,0)</f>
        <v>0</v>
      </c>
      <c r="AN486" t="str">
        <f>_xlfn.CONCAT('Sample Select backend'!$C$4,ROW(AN486))</f>
        <v>AE486</v>
      </c>
      <c r="AO486" s="9" t="str">
        <f>_xlfn.CONCAT('Sample Select backend'!$J$2,ROW(AO486))</f>
        <v>AJ486</v>
      </c>
      <c r="AP486" t="str">
        <f>_xlfn.CONCAT('Sample Select backend'!$F$4,ROW(AP486))</f>
        <v>AF486</v>
      </c>
      <c r="AQ486" t="str">
        <f>_xlfn.CONCAT('Sample Select backend'!$I$10,ROW(AQ486))</f>
        <v>R486</v>
      </c>
      <c r="AR486" t="str">
        <f>_xlfn.CONCAT('Sample Select backend'!$M$4,ROW(AR486))</f>
        <v>AK486</v>
      </c>
      <c r="AS486" t="str">
        <f t="shared" si="172"/>
        <v>Brazil</v>
      </c>
      <c r="AT486" s="9">
        <f t="shared" si="173"/>
        <v>6</v>
      </c>
      <c r="AU486">
        <f t="shared" si="174"/>
        <v>0</v>
      </c>
      <c r="AV486" s="9">
        <v>0</v>
      </c>
    </row>
    <row r="487" spans="1:48" x14ac:dyDescent="0.35">
      <c r="A487" t="s">
        <v>191</v>
      </c>
      <c r="B487">
        <v>6</v>
      </c>
      <c r="C487">
        <v>28</v>
      </c>
      <c r="D487" t="s">
        <v>2515</v>
      </c>
      <c r="E487">
        <v>-1</v>
      </c>
      <c r="F487">
        <v>1</v>
      </c>
      <c r="G487">
        <v>2</v>
      </c>
      <c r="H487">
        <v>-1</v>
      </c>
      <c r="I487">
        <v>1</v>
      </c>
      <c r="J487">
        <v>1</v>
      </c>
      <c r="K487">
        <v>1</v>
      </c>
      <c r="L487">
        <v>1</v>
      </c>
      <c r="M487">
        <v>1</v>
      </c>
      <c r="N487" t="s">
        <v>2790</v>
      </c>
      <c r="O487" t="s">
        <v>2801</v>
      </c>
      <c r="P487" t="s">
        <v>2808</v>
      </c>
      <c r="Q487" t="s">
        <v>2813</v>
      </c>
      <c r="R487">
        <v>0</v>
      </c>
      <c r="S487" t="s">
        <v>202</v>
      </c>
      <c r="T487" t="s">
        <v>202</v>
      </c>
      <c r="U487" t="s">
        <v>202</v>
      </c>
      <c r="V487">
        <f t="shared" ref="V487:V505" si="175">IF(E487&gt;0,1,IF(E487&lt;0,0,-1))</f>
        <v>0</v>
      </c>
      <c r="W487">
        <f t="shared" ref="W487:W505" si="176">IF(F487&gt;0,1,IF(F487&lt;0,0,-1))</f>
        <v>1</v>
      </c>
      <c r="X487">
        <f t="shared" ref="X487:X505" si="177">IF(G487&gt;0,1,IF(G487&lt;0,0,-1))</f>
        <v>1</v>
      </c>
      <c r="Y487">
        <f t="shared" ref="Y487:Y505" si="178">IF(H487&gt;0,1,IF(H487&lt;0,0,-1))</f>
        <v>0</v>
      </c>
      <c r="Z487">
        <f t="shared" ref="Z487:Z505" si="179">IF(I487&gt;0,1,IF(I487&lt;0,0,-1))</f>
        <v>1</v>
      </c>
      <c r="AA487">
        <f t="shared" ref="AA487:AA505" si="180">IF(J487&gt;0,1,IF(J487&lt;0,0,-1))</f>
        <v>1</v>
      </c>
      <c r="AB487">
        <f t="shared" ref="AB487:AB505" si="181">IF(K487&gt;0,1,IF(K487&lt;0,0,-1))</f>
        <v>1</v>
      </c>
      <c r="AC487">
        <f t="shared" ref="AC487:AC505" si="182">IF(L487&gt;0,1,IF(L487&lt;0,0,-1))</f>
        <v>1</v>
      </c>
      <c r="AD487">
        <f t="shared" ref="AD487:AD505" si="183">IF(M487&gt;0,1,IF(M487&lt;0,0,-1))</f>
        <v>1</v>
      </c>
      <c r="AE487" s="4" t="s">
        <v>2828</v>
      </c>
      <c r="AF487" s="9" t="s">
        <v>2829</v>
      </c>
      <c r="AG487">
        <v>0</v>
      </c>
      <c r="AH487">
        <v>0</v>
      </c>
      <c r="AI487">
        <v>0</v>
      </c>
      <c r="AJ487">
        <v>1</v>
      </c>
      <c r="AK487" s="9" t="s">
        <v>2840</v>
      </c>
      <c r="AL487">
        <f t="shared" si="171"/>
        <v>0</v>
      </c>
      <c r="AM487">
        <f>IF(AND(INDIRECT(AN487)='Sample Select backend'!$C$2,INDIRECT(AO487)=1,INDIRECT(AP487)='Sample Select backend'!$F$2,INDIRECT(AQ487)=1,INDIRECT(AR487)='Sample Select backend'!$M$2),1,0)</f>
        <v>0</v>
      </c>
      <c r="AN487" t="str">
        <f>_xlfn.CONCAT('Sample Select backend'!$C$4,ROW(AN487))</f>
        <v>AE487</v>
      </c>
      <c r="AO487" s="9" t="str">
        <f>_xlfn.CONCAT('Sample Select backend'!$J$2,ROW(AO487))</f>
        <v>AJ487</v>
      </c>
      <c r="AP487" t="str">
        <f>_xlfn.CONCAT('Sample Select backend'!$F$4,ROW(AP487))</f>
        <v>AF487</v>
      </c>
      <c r="AQ487" t="str">
        <f>_xlfn.CONCAT('Sample Select backend'!$I$10,ROW(AQ487))</f>
        <v>R487</v>
      </c>
      <c r="AR487" t="str">
        <f>_xlfn.CONCAT('Sample Select backend'!$M$4,ROW(AR487))</f>
        <v>AK487</v>
      </c>
      <c r="AS487" t="str">
        <f t="shared" si="172"/>
        <v>British Virgin Islands</v>
      </c>
      <c r="AT487" s="9">
        <f t="shared" si="173"/>
        <v>28</v>
      </c>
      <c r="AU487">
        <f t="shared" si="174"/>
        <v>1</v>
      </c>
      <c r="AV487" s="9">
        <v>1</v>
      </c>
    </row>
    <row r="488" spans="1:48" x14ac:dyDescent="0.35">
      <c r="A488" t="s">
        <v>191</v>
      </c>
      <c r="B488">
        <v>6</v>
      </c>
      <c r="C488">
        <v>28</v>
      </c>
      <c r="D488" t="s">
        <v>2516</v>
      </c>
      <c r="E488">
        <v>2</v>
      </c>
      <c r="F488">
        <v>1</v>
      </c>
      <c r="G488">
        <v>1</v>
      </c>
      <c r="H488">
        <v>-1</v>
      </c>
      <c r="I488">
        <v>1</v>
      </c>
      <c r="J488">
        <v>1</v>
      </c>
      <c r="K488">
        <v>1</v>
      </c>
      <c r="L488">
        <v>1</v>
      </c>
      <c r="M488">
        <v>1</v>
      </c>
      <c r="N488" t="s">
        <v>2790</v>
      </c>
      <c r="O488" t="s">
        <v>2801</v>
      </c>
      <c r="P488" t="s">
        <v>2808</v>
      </c>
      <c r="Q488" t="s">
        <v>2813</v>
      </c>
      <c r="R488">
        <v>0</v>
      </c>
      <c r="S488" t="s">
        <v>202</v>
      </c>
      <c r="T488" t="s">
        <v>202</v>
      </c>
      <c r="U488" t="s">
        <v>202</v>
      </c>
      <c r="V488">
        <f t="shared" si="175"/>
        <v>1</v>
      </c>
      <c r="W488">
        <f t="shared" si="176"/>
        <v>1</v>
      </c>
      <c r="X488">
        <f t="shared" si="177"/>
        <v>1</v>
      </c>
      <c r="Y488">
        <f t="shared" si="178"/>
        <v>0</v>
      </c>
      <c r="Z488">
        <f t="shared" si="179"/>
        <v>1</v>
      </c>
      <c r="AA488">
        <f t="shared" si="180"/>
        <v>1</v>
      </c>
      <c r="AB488">
        <f t="shared" si="181"/>
        <v>1</v>
      </c>
      <c r="AC488">
        <f t="shared" si="182"/>
        <v>1</v>
      </c>
      <c r="AD488">
        <f t="shared" si="183"/>
        <v>1</v>
      </c>
      <c r="AE488" s="4" t="s">
        <v>2828</v>
      </c>
      <c r="AF488" s="9" t="s">
        <v>2829</v>
      </c>
      <c r="AG488">
        <v>0</v>
      </c>
      <c r="AH488">
        <v>0</v>
      </c>
      <c r="AI488">
        <v>0</v>
      </c>
      <c r="AJ488">
        <v>1</v>
      </c>
      <c r="AK488" s="9" t="s">
        <v>2840</v>
      </c>
      <c r="AL488">
        <f t="shared" si="171"/>
        <v>0</v>
      </c>
      <c r="AM488">
        <f>IF(AND(INDIRECT(AN488)='Sample Select backend'!$C$2,INDIRECT(AO488)=1,INDIRECT(AP488)='Sample Select backend'!$F$2,INDIRECT(AQ488)=1,INDIRECT(AR488)='Sample Select backend'!$M$2),1,0)</f>
        <v>0</v>
      </c>
      <c r="AN488" t="str">
        <f>_xlfn.CONCAT('Sample Select backend'!$C$4,ROW(AN488))</f>
        <v>AE488</v>
      </c>
      <c r="AO488" s="9" t="str">
        <f>_xlfn.CONCAT('Sample Select backend'!$J$2,ROW(AO488))</f>
        <v>AJ488</v>
      </c>
      <c r="AP488" t="str">
        <f>_xlfn.CONCAT('Sample Select backend'!$F$4,ROW(AP488))</f>
        <v>AF488</v>
      </c>
      <c r="AQ488" t="str">
        <f>_xlfn.CONCAT('Sample Select backend'!$I$10,ROW(AQ488))</f>
        <v>R488</v>
      </c>
      <c r="AR488" t="str">
        <f>_xlfn.CONCAT('Sample Select backend'!$M$4,ROW(AR488))</f>
        <v>AK488</v>
      </c>
      <c r="AS488" t="str">
        <f t="shared" si="172"/>
        <v>British Virgin Islands</v>
      </c>
      <c r="AT488" s="9">
        <f t="shared" si="173"/>
        <v>28</v>
      </c>
      <c r="AU488">
        <f t="shared" si="174"/>
        <v>0</v>
      </c>
      <c r="AV488" s="9">
        <v>1</v>
      </c>
    </row>
    <row r="489" spans="1:48" x14ac:dyDescent="0.35">
      <c r="A489" t="s">
        <v>28</v>
      </c>
      <c r="B489">
        <v>9</v>
      </c>
      <c r="C489">
        <v>34</v>
      </c>
      <c r="D489" t="s">
        <v>509</v>
      </c>
      <c r="E489">
        <v>-1</v>
      </c>
      <c r="F489">
        <v>1</v>
      </c>
      <c r="G489">
        <v>2</v>
      </c>
      <c r="H489">
        <v>2</v>
      </c>
      <c r="I489">
        <v>1</v>
      </c>
      <c r="J489">
        <v>1</v>
      </c>
      <c r="K489">
        <v>1</v>
      </c>
      <c r="L489">
        <v>1</v>
      </c>
      <c r="M489">
        <v>1</v>
      </c>
      <c r="N489" t="s">
        <v>2627</v>
      </c>
      <c r="O489" t="s">
        <v>2805</v>
      </c>
      <c r="P489" t="s">
        <v>2808</v>
      </c>
      <c r="Q489" t="s">
        <v>2813</v>
      </c>
      <c r="R489">
        <v>0</v>
      </c>
      <c r="S489" t="s">
        <v>202</v>
      </c>
      <c r="T489" t="s">
        <v>202</v>
      </c>
      <c r="U489" t="s">
        <v>202</v>
      </c>
      <c r="V489">
        <f t="shared" si="175"/>
        <v>0</v>
      </c>
      <c r="W489">
        <f t="shared" si="176"/>
        <v>1</v>
      </c>
      <c r="X489">
        <f t="shared" si="177"/>
        <v>1</v>
      </c>
      <c r="Y489">
        <f t="shared" si="178"/>
        <v>1</v>
      </c>
      <c r="Z489">
        <f t="shared" si="179"/>
        <v>1</v>
      </c>
      <c r="AA489">
        <f t="shared" si="180"/>
        <v>1</v>
      </c>
      <c r="AB489">
        <f t="shared" si="181"/>
        <v>1</v>
      </c>
      <c r="AC489">
        <f t="shared" si="182"/>
        <v>1</v>
      </c>
      <c r="AD489">
        <f t="shared" si="183"/>
        <v>1</v>
      </c>
      <c r="AE489" s="4" t="s">
        <v>2828</v>
      </c>
      <c r="AF489" s="9" t="s">
        <v>2829</v>
      </c>
      <c r="AG489">
        <v>0</v>
      </c>
      <c r="AH489">
        <v>0</v>
      </c>
      <c r="AI489">
        <v>0</v>
      </c>
      <c r="AJ489">
        <v>1</v>
      </c>
      <c r="AK489" s="9" t="s">
        <v>2840</v>
      </c>
      <c r="AL489">
        <f t="shared" si="171"/>
        <v>0</v>
      </c>
      <c r="AM489">
        <f>IF(AND(INDIRECT(AN489)='Sample Select backend'!$C$2,INDIRECT(AO489)=1,INDIRECT(AP489)='Sample Select backend'!$F$2,INDIRECT(AQ489)=1,INDIRECT(AR489)='Sample Select backend'!$M$2),1,0)</f>
        <v>0</v>
      </c>
      <c r="AN489" t="str">
        <f>_xlfn.CONCAT('Sample Select backend'!$C$4,ROW(AN489))</f>
        <v>AE489</v>
      </c>
      <c r="AO489" s="9" t="str">
        <f>_xlfn.CONCAT('Sample Select backend'!$J$2,ROW(AO489))</f>
        <v>AJ489</v>
      </c>
      <c r="AP489" t="str">
        <f>_xlfn.CONCAT('Sample Select backend'!$F$4,ROW(AP489))</f>
        <v>AF489</v>
      </c>
      <c r="AQ489" t="str">
        <f>_xlfn.CONCAT('Sample Select backend'!$I$10,ROW(AQ489))</f>
        <v>R489</v>
      </c>
      <c r="AR489" t="str">
        <f>_xlfn.CONCAT('Sample Select backend'!$M$4,ROW(AR489))</f>
        <v>AK489</v>
      </c>
      <c r="AS489" t="str">
        <f t="shared" si="172"/>
        <v>Brunei Darussalam</v>
      </c>
      <c r="AT489" s="9">
        <f t="shared" si="173"/>
        <v>34</v>
      </c>
      <c r="AU489">
        <f t="shared" si="174"/>
        <v>1</v>
      </c>
      <c r="AV489" s="9">
        <v>1</v>
      </c>
    </row>
    <row r="490" spans="1:48" x14ac:dyDescent="0.35">
      <c r="A490" t="s">
        <v>28</v>
      </c>
      <c r="B490">
        <v>1</v>
      </c>
      <c r="C490">
        <v>6</v>
      </c>
      <c r="D490" t="s">
        <v>510</v>
      </c>
      <c r="E490">
        <v>-2</v>
      </c>
      <c r="F490">
        <v>2</v>
      </c>
      <c r="G490">
        <v>2</v>
      </c>
      <c r="H490">
        <v>2</v>
      </c>
      <c r="I490">
        <v>2</v>
      </c>
      <c r="J490">
        <v>2</v>
      </c>
      <c r="K490">
        <v>1</v>
      </c>
      <c r="L490">
        <v>2</v>
      </c>
      <c r="M490">
        <v>1</v>
      </c>
      <c r="N490" t="s">
        <v>2627</v>
      </c>
      <c r="O490" t="s">
        <v>2805</v>
      </c>
      <c r="P490" t="s">
        <v>2808</v>
      </c>
      <c r="Q490" t="s">
        <v>2813</v>
      </c>
      <c r="R490">
        <v>0</v>
      </c>
      <c r="S490" t="s">
        <v>202</v>
      </c>
      <c r="T490" t="s">
        <v>202</v>
      </c>
      <c r="U490" t="s">
        <v>202</v>
      </c>
      <c r="V490">
        <f t="shared" si="175"/>
        <v>0</v>
      </c>
      <c r="W490">
        <f t="shared" si="176"/>
        <v>1</v>
      </c>
      <c r="X490">
        <f t="shared" si="177"/>
        <v>1</v>
      </c>
      <c r="Y490">
        <f t="shared" si="178"/>
        <v>1</v>
      </c>
      <c r="Z490">
        <f t="shared" si="179"/>
        <v>1</v>
      </c>
      <c r="AA490">
        <f t="shared" si="180"/>
        <v>1</v>
      </c>
      <c r="AB490">
        <f t="shared" si="181"/>
        <v>1</v>
      </c>
      <c r="AC490">
        <f t="shared" si="182"/>
        <v>1</v>
      </c>
      <c r="AD490">
        <f t="shared" si="183"/>
        <v>1</v>
      </c>
      <c r="AE490" s="4" t="s">
        <v>2828</v>
      </c>
      <c r="AF490" s="9" t="s">
        <v>2829</v>
      </c>
      <c r="AG490">
        <v>0</v>
      </c>
      <c r="AH490">
        <v>0</v>
      </c>
      <c r="AI490">
        <v>0</v>
      </c>
      <c r="AJ490">
        <v>1</v>
      </c>
      <c r="AK490" s="9" t="s">
        <v>2840</v>
      </c>
      <c r="AL490">
        <f t="shared" si="171"/>
        <v>0</v>
      </c>
      <c r="AM490">
        <f>IF(AND(INDIRECT(AN490)='Sample Select backend'!$C$2,INDIRECT(AO490)=1,INDIRECT(AP490)='Sample Select backend'!$F$2,INDIRECT(AQ490)=1,INDIRECT(AR490)='Sample Select backend'!$M$2),1,0)</f>
        <v>0</v>
      </c>
      <c r="AN490" t="str">
        <f>_xlfn.CONCAT('Sample Select backend'!$C$4,ROW(AN490))</f>
        <v>AE490</v>
      </c>
      <c r="AO490" s="9" t="str">
        <f>_xlfn.CONCAT('Sample Select backend'!$J$2,ROW(AO490))</f>
        <v>AJ490</v>
      </c>
      <c r="AP490" t="str">
        <f>_xlfn.CONCAT('Sample Select backend'!$F$4,ROW(AP490))</f>
        <v>AF490</v>
      </c>
      <c r="AQ490" t="str">
        <f>_xlfn.CONCAT('Sample Select backend'!$I$10,ROW(AQ490))</f>
        <v>R490</v>
      </c>
      <c r="AR490" t="str">
        <f>_xlfn.CONCAT('Sample Select backend'!$M$4,ROW(AR490))</f>
        <v>AK490</v>
      </c>
      <c r="AS490" t="str">
        <f t="shared" si="172"/>
        <v>Brunei Darussalam</v>
      </c>
      <c r="AT490" s="9">
        <f t="shared" si="173"/>
        <v>6</v>
      </c>
      <c r="AU490">
        <f t="shared" si="174"/>
        <v>0</v>
      </c>
      <c r="AV490" s="9">
        <v>1</v>
      </c>
    </row>
    <row r="491" spans="1:48" x14ac:dyDescent="0.35">
      <c r="A491" t="s">
        <v>28</v>
      </c>
      <c r="B491">
        <v>1</v>
      </c>
      <c r="C491">
        <v>7</v>
      </c>
      <c r="D491" t="s">
        <v>508</v>
      </c>
      <c r="E491">
        <v>-1</v>
      </c>
      <c r="F491">
        <v>2</v>
      </c>
      <c r="G491">
        <v>-2</v>
      </c>
      <c r="H491">
        <v>-1</v>
      </c>
      <c r="I491">
        <v>-2</v>
      </c>
      <c r="J491">
        <v>-2</v>
      </c>
      <c r="K491">
        <v>2</v>
      </c>
      <c r="L491">
        <v>2</v>
      </c>
      <c r="M491">
        <v>1</v>
      </c>
      <c r="N491" t="s">
        <v>2627</v>
      </c>
      <c r="O491" t="s">
        <v>2805</v>
      </c>
      <c r="P491" t="s">
        <v>2808</v>
      </c>
      <c r="Q491" t="s">
        <v>2813</v>
      </c>
      <c r="R491">
        <v>0</v>
      </c>
      <c r="S491" t="s">
        <v>202</v>
      </c>
      <c r="T491" t="s">
        <v>202</v>
      </c>
      <c r="U491" t="s">
        <v>202</v>
      </c>
      <c r="V491">
        <f t="shared" si="175"/>
        <v>0</v>
      </c>
      <c r="W491">
        <f t="shared" si="176"/>
        <v>1</v>
      </c>
      <c r="X491">
        <f t="shared" si="177"/>
        <v>0</v>
      </c>
      <c r="Y491">
        <f t="shared" si="178"/>
        <v>0</v>
      </c>
      <c r="Z491">
        <f t="shared" si="179"/>
        <v>0</v>
      </c>
      <c r="AA491">
        <f t="shared" si="180"/>
        <v>0</v>
      </c>
      <c r="AB491">
        <f t="shared" si="181"/>
        <v>1</v>
      </c>
      <c r="AC491">
        <f t="shared" si="182"/>
        <v>1</v>
      </c>
      <c r="AD491">
        <f t="shared" si="183"/>
        <v>1</v>
      </c>
      <c r="AE491" s="4" t="s">
        <v>2828</v>
      </c>
      <c r="AF491" s="9" t="s">
        <v>2829</v>
      </c>
      <c r="AG491">
        <v>0</v>
      </c>
      <c r="AH491">
        <v>0</v>
      </c>
      <c r="AI491">
        <v>0</v>
      </c>
      <c r="AJ491">
        <v>1</v>
      </c>
      <c r="AK491" s="9" t="s">
        <v>2840</v>
      </c>
      <c r="AL491">
        <f t="shared" si="171"/>
        <v>0</v>
      </c>
      <c r="AM491">
        <f>IF(AND(INDIRECT(AN491)='Sample Select backend'!$C$2,INDIRECT(AO491)=1,INDIRECT(AP491)='Sample Select backend'!$F$2,INDIRECT(AQ491)=1,INDIRECT(AR491)='Sample Select backend'!$M$2),1,0)</f>
        <v>0</v>
      </c>
      <c r="AN491" t="str">
        <f>_xlfn.CONCAT('Sample Select backend'!$C$4,ROW(AN491))</f>
        <v>AE491</v>
      </c>
      <c r="AO491" s="9" t="str">
        <f>_xlfn.CONCAT('Sample Select backend'!$J$2,ROW(AO491))</f>
        <v>AJ491</v>
      </c>
      <c r="AP491" t="str">
        <f>_xlfn.CONCAT('Sample Select backend'!$F$4,ROW(AP491))</f>
        <v>AF491</v>
      </c>
      <c r="AQ491" t="str">
        <f>_xlfn.CONCAT('Sample Select backend'!$I$10,ROW(AQ491))</f>
        <v>R491</v>
      </c>
      <c r="AR491" t="str">
        <f>_xlfn.CONCAT('Sample Select backend'!$M$4,ROW(AR491))</f>
        <v>AK491</v>
      </c>
      <c r="AS491" t="str">
        <f t="shared" si="172"/>
        <v>Brunei Darussalam</v>
      </c>
      <c r="AT491" s="9">
        <f t="shared" si="173"/>
        <v>7</v>
      </c>
      <c r="AU491">
        <f t="shared" si="174"/>
        <v>0</v>
      </c>
      <c r="AV491" s="9">
        <v>1</v>
      </c>
    </row>
    <row r="492" spans="1:48" x14ac:dyDescent="0.35">
      <c r="A492" t="s">
        <v>18</v>
      </c>
      <c r="B492">
        <v>6</v>
      </c>
      <c r="C492">
        <v>29</v>
      </c>
      <c r="D492" t="s">
        <v>413</v>
      </c>
      <c r="E492">
        <v>1</v>
      </c>
      <c r="F492">
        <v>1</v>
      </c>
      <c r="G492">
        <v>-2</v>
      </c>
      <c r="H492">
        <v>-1</v>
      </c>
      <c r="I492">
        <v>-1</v>
      </c>
      <c r="J492">
        <v>1</v>
      </c>
      <c r="K492">
        <v>1</v>
      </c>
      <c r="L492">
        <v>-2</v>
      </c>
      <c r="M492">
        <v>1</v>
      </c>
      <c r="N492" t="s">
        <v>2617</v>
      </c>
      <c r="O492" t="s">
        <v>2800</v>
      </c>
      <c r="P492" t="s">
        <v>2810</v>
      </c>
      <c r="Q492" t="s">
        <v>2816</v>
      </c>
      <c r="R492">
        <v>0</v>
      </c>
      <c r="S492">
        <v>-4.22</v>
      </c>
      <c r="T492">
        <v>-2.59</v>
      </c>
      <c r="U492">
        <v>25.34</v>
      </c>
      <c r="V492">
        <f t="shared" si="175"/>
        <v>1</v>
      </c>
      <c r="W492">
        <f t="shared" si="176"/>
        <v>1</v>
      </c>
      <c r="X492">
        <f t="shared" si="177"/>
        <v>0</v>
      </c>
      <c r="Y492">
        <f t="shared" si="178"/>
        <v>0</v>
      </c>
      <c r="Z492">
        <f t="shared" si="179"/>
        <v>0</v>
      </c>
      <c r="AA492">
        <f t="shared" si="180"/>
        <v>1</v>
      </c>
      <c r="AB492">
        <f t="shared" si="181"/>
        <v>1</v>
      </c>
      <c r="AC492">
        <f t="shared" si="182"/>
        <v>0</v>
      </c>
      <c r="AD492">
        <f t="shared" si="183"/>
        <v>1</v>
      </c>
      <c r="AE492" s="4" t="s">
        <v>2828</v>
      </c>
      <c r="AF492" s="9" t="s">
        <v>2829</v>
      </c>
      <c r="AG492">
        <v>0</v>
      </c>
      <c r="AH492">
        <v>1</v>
      </c>
      <c r="AI492">
        <v>0</v>
      </c>
      <c r="AJ492">
        <v>1</v>
      </c>
      <c r="AK492" s="9" t="s">
        <v>2840</v>
      </c>
      <c r="AL492">
        <f t="shared" si="171"/>
        <v>0</v>
      </c>
      <c r="AM492">
        <f>IF(AND(INDIRECT(AN492)='Sample Select backend'!$C$2,INDIRECT(AO492)=1,INDIRECT(AP492)='Sample Select backend'!$F$2,INDIRECT(AQ492)=1,INDIRECT(AR492)='Sample Select backend'!$M$2),1,0)</f>
        <v>0</v>
      </c>
      <c r="AN492" t="str">
        <f>_xlfn.CONCAT('Sample Select backend'!$C$4,ROW(AN492))</f>
        <v>AE492</v>
      </c>
      <c r="AO492" s="9" t="str">
        <f>_xlfn.CONCAT('Sample Select backend'!$J$2,ROW(AO492))</f>
        <v>AJ492</v>
      </c>
      <c r="AP492" t="str">
        <f>_xlfn.CONCAT('Sample Select backend'!$F$4,ROW(AP492))</f>
        <v>AF492</v>
      </c>
      <c r="AQ492" t="str">
        <f>_xlfn.CONCAT('Sample Select backend'!$I$10,ROW(AQ492))</f>
        <v>R492</v>
      </c>
      <c r="AR492" t="str">
        <f>_xlfn.CONCAT('Sample Select backend'!$M$4,ROW(AR492))</f>
        <v>AK492</v>
      </c>
      <c r="AS492" t="str">
        <f t="shared" si="172"/>
        <v>Bulgaria</v>
      </c>
      <c r="AT492" s="9">
        <f t="shared" si="173"/>
        <v>29</v>
      </c>
      <c r="AU492">
        <f t="shared" si="174"/>
        <v>1</v>
      </c>
      <c r="AV492" s="9">
        <v>1</v>
      </c>
    </row>
    <row r="493" spans="1:48" x14ac:dyDescent="0.35">
      <c r="A493" t="s">
        <v>18</v>
      </c>
      <c r="B493">
        <v>6</v>
      </c>
      <c r="C493">
        <v>27</v>
      </c>
      <c r="D493" t="s">
        <v>417</v>
      </c>
      <c r="E493">
        <v>1</v>
      </c>
      <c r="F493">
        <v>1</v>
      </c>
      <c r="G493">
        <v>1</v>
      </c>
      <c r="H493">
        <v>-1</v>
      </c>
      <c r="I493">
        <v>1</v>
      </c>
      <c r="J493">
        <v>2</v>
      </c>
      <c r="K493">
        <v>1</v>
      </c>
      <c r="L493">
        <v>1</v>
      </c>
      <c r="M493">
        <v>-2</v>
      </c>
      <c r="N493" t="s">
        <v>2617</v>
      </c>
      <c r="O493" t="s">
        <v>2800</v>
      </c>
      <c r="P493" t="s">
        <v>2810</v>
      </c>
      <c r="Q493" t="s">
        <v>2816</v>
      </c>
      <c r="R493">
        <v>0</v>
      </c>
      <c r="S493">
        <v>-4.22</v>
      </c>
      <c r="T493">
        <v>-2.59</v>
      </c>
      <c r="U493">
        <v>25.34</v>
      </c>
      <c r="V493">
        <f t="shared" si="175"/>
        <v>1</v>
      </c>
      <c r="W493">
        <f t="shared" si="176"/>
        <v>1</v>
      </c>
      <c r="X493">
        <f t="shared" si="177"/>
        <v>1</v>
      </c>
      <c r="Y493">
        <f t="shared" si="178"/>
        <v>0</v>
      </c>
      <c r="Z493">
        <f t="shared" si="179"/>
        <v>1</v>
      </c>
      <c r="AA493">
        <f t="shared" si="180"/>
        <v>1</v>
      </c>
      <c r="AB493">
        <f t="shared" si="181"/>
        <v>1</v>
      </c>
      <c r="AC493">
        <f t="shared" si="182"/>
        <v>1</v>
      </c>
      <c r="AD493">
        <f t="shared" si="183"/>
        <v>0</v>
      </c>
      <c r="AE493" s="4" t="s">
        <v>2828</v>
      </c>
      <c r="AF493" s="9" t="s">
        <v>2829</v>
      </c>
      <c r="AG493">
        <v>0</v>
      </c>
      <c r="AH493">
        <v>1</v>
      </c>
      <c r="AI493">
        <v>0</v>
      </c>
      <c r="AJ493">
        <v>1</v>
      </c>
      <c r="AK493" s="9" t="s">
        <v>2840</v>
      </c>
      <c r="AL493">
        <f t="shared" si="171"/>
        <v>0</v>
      </c>
      <c r="AM493">
        <f>IF(AND(INDIRECT(AN493)='Sample Select backend'!$C$2,INDIRECT(AO493)=1,INDIRECT(AP493)='Sample Select backend'!$F$2,INDIRECT(AQ493)=1,INDIRECT(AR493)='Sample Select backend'!$M$2),1,0)</f>
        <v>0</v>
      </c>
      <c r="AN493" t="str">
        <f>_xlfn.CONCAT('Sample Select backend'!$C$4,ROW(AN493))</f>
        <v>AE493</v>
      </c>
      <c r="AO493" s="9" t="str">
        <f>_xlfn.CONCAT('Sample Select backend'!$J$2,ROW(AO493))</f>
        <v>AJ493</v>
      </c>
      <c r="AP493" t="str">
        <f>_xlfn.CONCAT('Sample Select backend'!$F$4,ROW(AP493))</f>
        <v>AF493</v>
      </c>
      <c r="AQ493" t="str">
        <f>_xlfn.CONCAT('Sample Select backend'!$I$10,ROW(AQ493))</f>
        <v>R493</v>
      </c>
      <c r="AR493" t="str">
        <f>_xlfn.CONCAT('Sample Select backend'!$M$4,ROW(AR493))</f>
        <v>AK493</v>
      </c>
      <c r="AS493" t="str">
        <f t="shared" si="172"/>
        <v>Bulgaria</v>
      </c>
      <c r="AT493" s="9">
        <f t="shared" si="173"/>
        <v>27</v>
      </c>
      <c r="AU493">
        <f t="shared" si="174"/>
        <v>0</v>
      </c>
      <c r="AV493" s="9">
        <v>1</v>
      </c>
    </row>
    <row r="494" spans="1:48" x14ac:dyDescent="0.35">
      <c r="A494" t="s">
        <v>18</v>
      </c>
      <c r="B494">
        <v>1</v>
      </c>
      <c r="C494">
        <v>10</v>
      </c>
      <c r="D494" t="s">
        <v>408</v>
      </c>
      <c r="E494">
        <v>-2</v>
      </c>
      <c r="F494">
        <v>2</v>
      </c>
      <c r="G494">
        <v>2</v>
      </c>
      <c r="H494">
        <v>2</v>
      </c>
      <c r="I494">
        <v>2</v>
      </c>
      <c r="J494">
        <v>2</v>
      </c>
      <c r="K494">
        <v>1</v>
      </c>
      <c r="L494">
        <v>2</v>
      </c>
      <c r="M494">
        <v>1</v>
      </c>
      <c r="N494" t="s">
        <v>2617</v>
      </c>
      <c r="O494" t="s">
        <v>2800</v>
      </c>
      <c r="P494" t="s">
        <v>2810</v>
      </c>
      <c r="Q494" t="s">
        <v>2816</v>
      </c>
      <c r="R494">
        <v>0</v>
      </c>
      <c r="S494">
        <v>-4.22</v>
      </c>
      <c r="T494">
        <v>-2.59</v>
      </c>
      <c r="U494">
        <v>25.34</v>
      </c>
      <c r="V494">
        <f t="shared" si="175"/>
        <v>0</v>
      </c>
      <c r="W494">
        <f t="shared" si="176"/>
        <v>1</v>
      </c>
      <c r="X494">
        <f t="shared" si="177"/>
        <v>1</v>
      </c>
      <c r="Y494">
        <f t="shared" si="178"/>
        <v>1</v>
      </c>
      <c r="Z494">
        <f t="shared" si="179"/>
        <v>1</v>
      </c>
      <c r="AA494">
        <f t="shared" si="180"/>
        <v>1</v>
      </c>
      <c r="AB494">
        <f t="shared" si="181"/>
        <v>1</v>
      </c>
      <c r="AC494">
        <f t="shared" si="182"/>
        <v>1</v>
      </c>
      <c r="AD494">
        <f t="shared" si="183"/>
        <v>1</v>
      </c>
      <c r="AE494" s="4" t="s">
        <v>2828</v>
      </c>
      <c r="AF494" s="9" t="s">
        <v>2829</v>
      </c>
      <c r="AG494">
        <v>0</v>
      </c>
      <c r="AH494">
        <v>1</v>
      </c>
      <c r="AI494">
        <v>0</v>
      </c>
      <c r="AJ494">
        <v>1</v>
      </c>
      <c r="AK494" s="9" t="s">
        <v>2840</v>
      </c>
      <c r="AL494">
        <f t="shared" si="171"/>
        <v>0</v>
      </c>
      <c r="AM494">
        <f>IF(AND(INDIRECT(AN494)='Sample Select backend'!$C$2,INDIRECT(AO494)=1,INDIRECT(AP494)='Sample Select backend'!$F$2,INDIRECT(AQ494)=1,INDIRECT(AR494)='Sample Select backend'!$M$2),1,0)</f>
        <v>0</v>
      </c>
      <c r="AN494" t="str">
        <f>_xlfn.CONCAT('Sample Select backend'!$C$4,ROW(AN494))</f>
        <v>AE494</v>
      </c>
      <c r="AO494" s="9" t="str">
        <f>_xlfn.CONCAT('Sample Select backend'!$J$2,ROW(AO494))</f>
        <v>AJ494</v>
      </c>
      <c r="AP494" t="str">
        <f>_xlfn.CONCAT('Sample Select backend'!$F$4,ROW(AP494))</f>
        <v>AF494</v>
      </c>
      <c r="AQ494" t="str">
        <f>_xlfn.CONCAT('Sample Select backend'!$I$10,ROW(AQ494))</f>
        <v>R494</v>
      </c>
      <c r="AR494" t="str">
        <f>_xlfn.CONCAT('Sample Select backend'!$M$4,ROW(AR494))</f>
        <v>AK494</v>
      </c>
      <c r="AS494" t="str">
        <f t="shared" si="172"/>
        <v>Bulgaria</v>
      </c>
      <c r="AT494" s="9">
        <f t="shared" si="173"/>
        <v>10</v>
      </c>
      <c r="AU494">
        <f t="shared" si="174"/>
        <v>0</v>
      </c>
      <c r="AV494" s="9">
        <v>1</v>
      </c>
    </row>
    <row r="495" spans="1:48" x14ac:dyDescent="0.35">
      <c r="A495" t="s">
        <v>18</v>
      </c>
      <c r="B495">
        <v>1</v>
      </c>
      <c r="C495">
        <v>5</v>
      </c>
      <c r="D495" t="s">
        <v>410</v>
      </c>
      <c r="E495">
        <v>-2</v>
      </c>
      <c r="F495">
        <v>2</v>
      </c>
      <c r="G495">
        <v>2</v>
      </c>
      <c r="H495">
        <v>2</v>
      </c>
      <c r="I495">
        <v>2</v>
      </c>
      <c r="J495">
        <v>2</v>
      </c>
      <c r="K495">
        <v>1</v>
      </c>
      <c r="L495">
        <v>2</v>
      </c>
      <c r="M495">
        <v>1</v>
      </c>
      <c r="N495" t="s">
        <v>2617</v>
      </c>
      <c r="O495" t="s">
        <v>2800</v>
      </c>
      <c r="P495" t="s">
        <v>2810</v>
      </c>
      <c r="Q495" t="s">
        <v>2816</v>
      </c>
      <c r="R495">
        <v>0</v>
      </c>
      <c r="S495">
        <v>-4.22</v>
      </c>
      <c r="T495">
        <v>-2.59</v>
      </c>
      <c r="U495">
        <v>25.34</v>
      </c>
      <c r="V495">
        <f t="shared" si="175"/>
        <v>0</v>
      </c>
      <c r="W495">
        <f t="shared" si="176"/>
        <v>1</v>
      </c>
      <c r="X495">
        <f t="shared" si="177"/>
        <v>1</v>
      </c>
      <c r="Y495">
        <f t="shared" si="178"/>
        <v>1</v>
      </c>
      <c r="Z495">
        <f t="shared" si="179"/>
        <v>1</v>
      </c>
      <c r="AA495">
        <f t="shared" si="180"/>
        <v>1</v>
      </c>
      <c r="AB495">
        <f t="shared" si="181"/>
        <v>1</v>
      </c>
      <c r="AC495">
        <f t="shared" si="182"/>
        <v>1</v>
      </c>
      <c r="AD495">
        <f t="shared" si="183"/>
        <v>1</v>
      </c>
      <c r="AE495" s="4" t="s">
        <v>2828</v>
      </c>
      <c r="AF495" s="9" t="s">
        <v>2829</v>
      </c>
      <c r="AG495">
        <v>0</v>
      </c>
      <c r="AH495">
        <v>1</v>
      </c>
      <c r="AI495">
        <v>0</v>
      </c>
      <c r="AJ495">
        <v>1</v>
      </c>
      <c r="AK495" s="9" t="s">
        <v>2840</v>
      </c>
      <c r="AL495">
        <f t="shared" si="171"/>
        <v>0</v>
      </c>
      <c r="AM495">
        <f>IF(AND(INDIRECT(AN495)='Sample Select backend'!$C$2,INDIRECT(AO495)=1,INDIRECT(AP495)='Sample Select backend'!$F$2,INDIRECT(AQ495)=1,INDIRECT(AR495)='Sample Select backend'!$M$2),1,0)</f>
        <v>0</v>
      </c>
      <c r="AN495" t="str">
        <f>_xlfn.CONCAT('Sample Select backend'!$C$4,ROW(AN495))</f>
        <v>AE495</v>
      </c>
      <c r="AO495" s="9" t="str">
        <f>_xlfn.CONCAT('Sample Select backend'!$J$2,ROW(AO495))</f>
        <v>AJ495</v>
      </c>
      <c r="AP495" t="str">
        <f>_xlfn.CONCAT('Sample Select backend'!$F$4,ROW(AP495))</f>
        <v>AF495</v>
      </c>
      <c r="AQ495" t="str">
        <f>_xlfn.CONCAT('Sample Select backend'!$I$10,ROW(AQ495))</f>
        <v>R495</v>
      </c>
      <c r="AR495" t="str">
        <f>_xlfn.CONCAT('Sample Select backend'!$M$4,ROW(AR495))</f>
        <v>AK495</v>
      </c>
      <c r="AS495" t="str">
        <f t="shared" si="172"/>
        <v>Bulgaria</v>
      </c>
      <c r="AT495" s="9">
        <f t="shared" si="173"/>
        <v>5</v>
      </c>
      <c r="AU495">
        <f t="shared" si="174"/>
        <v>0</v>
      </c>
      <c r="AV495" s="9">
        <v>1</v>
      </c>
    </row>
    <row r="496" spans="1:48" x14ac:dyDescent="0.35">
      <c r="A496" t="s">
        <v>18</v>
      </c>
      <c r="B496">
        <v>6</v>
      </c>
      <c r="C496">
        <v>25</v>
      </c>
      <c r="D496" t="s">
        <v>411</v>
      </c>
      <c r="E496">
        <v>1</v>
      </c>
      <c r="F496">
        <v>1</v>
      </c>
      <c r="G496">
        <v>2</v>
      </c>
      <c r="H496">
        <v>-1</v>
      </c>
      <c r="I496">
        <v>-1</v>
      </c>
      <c r="J496">
        <v>1</v>
      </c>
      <c r="K496">
        <v>1</v>
      </c>
      <c r="L496">
        <v>-2</v>
      </c>
      <c r="M496">
        <v>1</v>
      </c>
      <c r="N496" t="s">
        <v>2617</v>
      </c>
      <c r="O496" t="s">
        <v>2800</v>
      </c>
      <c r="P496" t="s">
        <v>2810</v>
      </c>
      <c r="Q496" t="s">
        <v>2816</v>
      </c>
      <c r="R496">
        <v>0</v>
      </c>
      <c r="S496">
        <v>-4.22</v>
      </c>
      <c r="T496">
        <v>-2.59</v>
      </c>
      <c r="U496">
        <v>25.34</v>
      </c>
      <c r="V496">
        <f t="shared" si="175"/>
        <v>1</v>
      </c>
      <c r="W496">
        <f t="shared" si="176"/>
        <v>1</v>
      </c>
      <c r="X496">
        <f t="shared" si="177"/>
        <v>1</v>
      </c>
      <c r="Y496">
        <f t="shared" si="178"/>
        <v>0</v>
      </c>
      <c r="Z496">
        <f t="shared" si="179"/>
        <v>0</v>
      </c>
      <c r="AA496">
        <f t="shared" si="180"/>
        <v>1</v>
      </c>
      <c r="AB496">
        <f t="shared" si="181"/>
        <v>1</v>
      </c>
      <c r="AC496">
        <f t="shared" si="182"/>
        <v>0</v>
      </c>
      <c r="AD496">
        <f t="shared" si="183"/>
        <v>1</v>
      </c>
      <c r="AE496" s="4" t="s">
        <v>2828</v>
      </c>
      <c r="AF496" s="9" t="s">
        <v>2829</v>
      </c>
      <c r="AG496">
        <v>0</v>
      </c>
      <c r="AH496">
        <v>1</v>
      </c>
      <c r="AI496">
        <v>0</v>
      </c>
      <c r="AJ496">
        <v>1</v>
      </c>
      <c r="AK496" s="9" t="s">
        <v>2840</v>
      </c>
      <c r="AL496">
        <f t="shared" si="171"/>
        <v>0</v>
      </c>
      <c r="AM496">
        <f>IF(AND(INDIRECT(AN496)='Sample Select backend'!$C$2,INDIRECT(AO496)=1,INDIRECT(AP496)='Sample Select backend'!$F$2,INDIRECT(AQ496)=1,INDIRECT(AR496)='Sample Select backend'!$M$2),1,0)</f>
        <v>0</v>
      </c>
      <c r="AN496" t="str">
        <f>_xlfn.CONCAT('Sample Select backend'!$C$4,ROW(AN496))</f>
        <v>AE496</v>
      </c>
      <c r="AO496" s="9" t="str">
        <f>_xlfn.CONCAT('Sample Select backend'!$J$2,ROW(AO496))</f>
        <v>AJ496</v>
      </c>
      <c r="AP496" t="str">
        <f>_xlfn.CONCAT('Sample Select backend'!$F$4,ROW(AP496))</f>
        <v>AF496</v>
      </c>
      <c r="AQ496" t="str">
        <f>_xlfn.CONCAT('Sample Select backend'!$I$10,ROW(AQ496))</f>
        <v>R496</v>
      </c>
      <c r="AR496" t="str">
        <f>_xlfn.CONCAT('Sample Select backend'!$M$4,ROW(AR496))</f>
        <v>AK496</v>
      </c>
      <c r="AS496" t="str">
        <f t="shared" si="172"/>
        <v>Bulgaria</v>
      </c>
      <c r="AT496" s="9">
        <f t="shared" si="173"/>
        <v>25</v>
      </c>
      <c r="AU496">
        <f t="shared" si="174"/>
        <v>0</v>
      </c>
      <c r="AV496" s="9">
        <v>1</v>
      </c>
    </row>
    <row r="497" spans="1:48" x14ac:dyDescent="0.35">
      <c r="A497" t="s">
        <v>18</v>
      </c>
      <c r="B497">
        <v>3</v>
      </c>
      <c r="C497" t="s">
        <v>206</v>
      </c>
      <c r="D497" t="s">
        <v>416</v>
      </c>
      <c r="E497">
        <v>1</v>
      </c>
      <c r="F497">
        <v>2</v>
      </c>
      <c r="G497">
        <v>-2</v>
      </c>
      <c r="H497">
        <v>-1</v>
      </c>
      <c r="I497">
        <v>-2</v>
      </c>
      <c r="J497">
        <v>2</v>
      </c>
      <c r="K497">
        <v>-2</v>
      </c>
      <c r="M497">
        <v>1</v>
      </c>
      <c r="N497" t="s">
        <v>2617</v>
      </c>
      <c r="O497" t="s">
        <v>2800</v>
      </c>
      <c r="P497" t="s">
        <v>2810</v>
      </c>
      <c r="Q497" t="s">
        <v>2816</v>
      </c>
      <c r="R497">
        <v>0</v>
      </c>
      <c r="S497">
        <v>-4.22</v>
      </c>
      <c r="T497">
        <v>-2.59</v>
      </c>
      <c r="U497">
        <v>25.34</v>
      </c>
      <c r="V497">
        <f t="shared" si="175"/>
        <v>1</v>
      </c>
      <c r="W497">
        <f t="shared" si="176"/>
        <v>1</v>
      </c>
      <c r="X497">
        <f t="shared" si="177"/>
        <v>0</v>
      </c>
      <c r="Y497">
        <f t="shared" si="178"/>
        <v>0</v>
      </c>
      <c r="Z497">
        <f t="shared" si="179"/>
        <v>0</v>
      </c>
      <c r="AA497">
        <f t="shared" si="180"/>
        <v>1</v>
      </c>
      <c r="AB497">
        <f t="shared" si="181"/>
        <v>0</v>
      </c>
      <c r="AC497">
        <f t="shared" si="182"/>
        <v>-1</v>
      </c>
      <c r="AD497">
        <f t="shared" si="183"/>
        <v>1</v>
      </c>
      <c r="AE497" s="4" t="s">
        <v>2828</v>
      </c>
      <c r="AF497" s="9" t="s">
        <v>2829</v>
      </c>
      <c r="AG497">
        <v>0</v>
      </c>
      <c r="AH497">
        <v>1</v>
      </c>
      <c r="AI497">
        <v>0</v>
      </c>
      <c r="AJ497">
        <v>1</v>
      </c>
      <c r="AK497" s="9" t="s">
        <v>2840</v>
      </c>
      <c r="AL497">
        <f t="shared" si="171"/>
        <v>0</v>
      </c>
      <c r="AM497">
        <f>IF(AND(INDIRECT(AN497)='Sample Select backend'!$C$2,INDIRECT(AO497)=1,INDIRECT(AP497)='Sample Select backend'!$F$2,INDIRECT(AQ497)=1,INDIRECT(AR497)='Sample Select backend'!$M$2),1,0)</f>
        <v>0</v>
      </c>
      <c r="AN497" t="str">
        <f>_xlfn.CONCAT('Sample Select backend'!$C$4,ROW(AN497))</f>
        <v>AE497</v>
      </c>
      <c r="AO497" s="9" t="str">
        <f>_xlfn.CONCAT('Sample Select backend'!$J$2,ROW(AO497))</f>
        <v>AJ497</v>
      </c>
      <c r="AP497" t="str">
        <f>_xlfn.CONCAT('Sample Select backend'!$F$4,ROW(AP497))</f>
        <v>AF497</v>
      </c>
      <c r="AQ497" t="str">
        <f>_xlfn.CONCAT('Sample Select backend'!$I$10,ROW(AQ497))</f>
        <v>R497</v>
      </c>
      <c r="AR497" t="str">
        <f>_xlfn.CONCAT('Sample Select backend'!$M$4,ROW(AR497))</f>
        <v>AK497</v>
      </c>
      <c r="AS497" t="str">
        <f t="shared" si="172"/>
        <v>Bulgaria</v>
      </c>
      <c r="AT497" s="9" t="str">
        <f t="shared" si="173"/>
        <v>Tax exemption/waiver/suspension</v>
      </c>
      <c r="AU497">
        <f t="shared" si="174"/>
        <v>0</v>
      </c>
      <c r="AV497" s="9">
        <v>1</v>
      </c>
    </row>
    <row r="498" spans="1:48" x14ac:dyDescent="0.35">
      <c r="A498" t="s">
        <v>18</v>
      </c>
      <c r="B498">
        <v>6</v>
      </c>
      <c r="C498">
        <v>29</v>
      </c>
      <c r="D498" t="s">
        <v>407</v>
      </c>
      <c r="E498">
        <v>2</v>
      </c>
      <c r="F498">
        <v>1</v>
      </c>
      <c r="G498">
        <v>2</v>
      </c>
      <c r="H498">
        <v>-1</v>
      </c>
      <c r="I498">
        <v>2</v>
      </c>
      <c r="J498">
        <v>1</v>
      </c>
      <c r="K498">
        <v>1</v>
      </c>
      <c r="L498">
        <v>-2</v>
      </c>
      <c r="M498">
        <v>1</v>
      </c>
      <c r="N498" t="s">
        <v>2617</v>
      </c>
      <c r="O498" t="s">
        <v>2800</v>
      </c>
      <c r="P498" t="s">
        <v>2810</v>
      </c>
      <c r="Q498" t="s">
        <v>2816</v>
      </c>
      <c r="R498">
        <v>0</v>
      </c>
      <c r="S498">
        <v>-4.22</v>
      </c>
      <c r="T498">
        <v>-2.59</v>
      </c>
      <c r="U498">
        <v>25.34</v>
      </c>
      <c r="V498">
        <f t="shared" si="175"/>
        <v>1</v>
      </c>
      <c r="W498">
        <f t="shared" si="176"/>
        <v>1</v>
      </c>
      <c r="X498">
        <f t="shared" si="177"/>
        <v>1</v>
      </c>
      <c r="Y498">
        <f t="shared" si="178"/>
        <v>0</v>
      </c>
      <c r="Z498">
        <f t="shared" si="179"/>
        <v>1</v>
      </c>
      <c r="AA498">
        <f t="shared" si="180"/>
        <v>1</v>
      </c>
      <c r="AB498">
        <f t="shared" si="181"/>
        <v>1</v>
      </c>
      <c r="AC498">
        <f t="shared" si="182"/>
        <v>0</v>
      </c>
      <c r="AD498">
        <f t="shared" si="183"/>
        <v>1</v>
      </c>
      <c r="AE498" s="4" t="s">
        <v>2828</v>
      </c>
      <c r="AF498" s="9" t="s">
        <v>2829</v>
      </c>
      <c r="AG498">
        <v>0</v>
      </c>
      <c r="AH498">
        <v>1</v>
      </c>
      <c r="AI498">
        <v>0</v>
      </c>
      <c r="AJ498">
        <v>1</v>
      </c>
      <c r="AK498" s="9" t="s">
        <v>2840</v>
      </c>
      <c r="AL498">
        <f t="shared" si="171"/>
        <v>0</v>
      </c>
      <c r="AM498">
        <f>IF(AND(INDIRECT(AN498)='Sample Select backend'!$C$2,INDIRECT(AO498)=1,INDIRECT(AP498)='Sample Select backend'!$F$2,INDIRECT(AQ498)=1,INDIRECT(AR498)='Sample Select backend'!$M$2),1,0)</f>
        <v>0</v>
      </c>
      <c r="AN498" t="str">
        <f>_xlfn.CONCAT('Sample Select backend'!$C$4,ROW(AN498))</f>
        <v>AE498</v>
      </c>
      <c r="AO498" s="9" t="str">
        <f>_xlfn.CONCAT('Sample Select backend'!$J$2,ROW(AO498))</f>
        <v>AJ498</v>
      </c>
      <c r="AP498" t="str">
        <f>_xlfn.CONCAT('Sample Select backend'!$F$4,ROW(AP498))</f>
        <v>AF498</v>
      </c>
      <c r="AQ498" t="str">
        <f>_xlfn.CONCAT('Sample Select backend'!$I$10,ROW(AQ498))</f>
        <v>R498</v>
      </c>
      <c r="AR498" t="str">
        <f>_xlfn.CONCAT('Sample Select backend'!$M$4,ROW(AR498))</f>
        <v>AK498</v>
      </c>
      <c r="AS498" t="str">
        <f t="shared" si="172"/>
        <v>Bulgaria</v>
      </c>
      <c r="AT498" s="9">
        <f t="shared" si="173"/>
        <v>29</v>
      </c>
      <c r="AU498">
        <f t="shared" si="174"/>
        <v>0</v>
      </c>
      <c r="AV498" s="9">
        <v>1</v>
      </c>
    </row>
    <row r="499" spans="1:48" x14ac:dyDescent="0.35">
      <c r="A499" t="s">
        <v>18</v>
      </c>
      <c r="B499">
        <v>5</v>
      </c>
      <c r="C499" t="s">
        <v>204</v>
      </c>
      <c r="D499" t="s">
        <v>418</v>
      </c>
      <c r="E499">
        <v>1</v>
      </c>
      <c r="F499">
        <v>-2</v>
      </c>
      <c r="G499">
        <v>-2</v>
      </c>
      <c r="H499">
        <v>-1</v>
      </c>
      <c r="I499">
        <v>-1</v>
      </c>
      <c r="J499">
        <v>-2</v>
      </c>
      <c r="K499">
        <v>1</v>
      </c>
      <c r="L499">
        <v>1</v>
      </c>
      <c r="M499">
        <v>1</v>
      </c>
      <c r="N499" t="s">
        <v>2617</v>
      </c>
      <c r="O499" t="s">
        <v>2800</v>
      </c>
      <c r="P499" t="s">
        <v>2810</v>
      </c>
      <c r="Q499" t="s">
        <v>2816</v>
      </c>
      <c r="R499">
        <v>0</v>
      </c>
      <c r="S499">
        <v>-4.22</v>
      </c>
      <c r="T499">
        <v>-2.59</v>
      </c>
      <c r="U499">
        <v>25.34</v>
      </c>
      <c r="V499">
        <f t="shared" si="175"/>
        <v>1</v>
      </c>
      <c r="W499">
        <f t="shared" si="176"/>
        <v>0</v>
      </c>
      <c r="X499">
        <f t="shared" si="177"/>
        <v>0</v>
      </c>
      <c r="Y499">
        <f t="shared" si="178"/>
        <v>0</v>
      </c>
      <c r="Z499">
        <f t="shared" si="179"/>
        <v>0</v>
      </c>
      <c r="AA499">
        <f t="shared" si="180"/>
        <v>0</v>
      </c>
      <c r="AB499">
        <f t="shared" si="181"/>
        <v>1</v>
      </c>
      <c r="AC499">
        <f t="shared" si="182"/>
        <v>1</v>
      </c>
      <c r="AD499">
        <f t="shared" si="183"/>
        <v>1</v>
      </c>
      <c r="AE499" s="4" t="s">
        <v>2828</v>
      </c>
      <c r="AF499" s="9" t="s">
        <v>2829</v>
      </c>
      <c r="AG499">
        <v>0</v>
      </c>
      <c r="AH499">
        <v>1</v>
      </c>
      <c r="AI499">
        <v>0</v>
      </c>
      <c r="AJ499">
        <v>1</v>
      </c>
      <c r="AK499" s="9" t="s">
        <v>2840</v>
      </c>
      <c r="AL499">
        <f t="shared" si="171"/>
        <v>0</v>
      </c>
      <c r="AM499">
        <f>IF(AND(INDIRECT(AN499)='Sample Select backend'!$C$2,INDIRECT(AO499)=1,INDIRECT(AP499)='Sample Select backend'!$F$2,INDIRECT(AQ499)=1,INDIRECT(AR499)='Sample Select backend'!$M$2),1,0)</f>
        <v>0</v>
      </c>
      <c r="AN499" t="str">
        <f>_xlfn.CONCAT('Sample Select backend'!$C$4,ROW(AN499))</f>
        <v>AE499</v>
      </c>
      <c r="AO499" s="9" t="str">
        <f>_xlfn.CONCAT('Sample Select backend'!$J$2,ROW(AO499))</f>
        <v>AJ499</v>
      </c>
      <c r="AP499" t="str">
        <f>_xlfn.CONCAT('Sample Select backend'!$F$4,ROW(AP499))</f>
        <v>AF499</v>
      </c>
      <c r="AQ499" t="str">
        <f>_xlfn.CONCAT('Sample Select backend'!$I$10,ROW(AQ499))</f>
        <v>R499</v>
      </c>
      <c r="AR499" t="str">
        <f>_xlfn.CONCAT('Sample Select backend'!$M$4,ROW(AR499))</f>
        <v>AK499</v>
      </c>
      <c r="AS499" t="str">
        <f t="shared" si="172"/>
        <v>Bulgaria</v>
      </c>
      <c r="AT499" s="9" t="str">
        <f t="shared" si="173"/>
        <v>General</v>
      </c>
      <c r="AU499">
        <f t="shared" si="174"/>
        <v>0</v>
      </c>
      <c r="AV499" s="9">
        <v>1</v>
      </c>
    </row>
    <row r="500" spans="1:48" x14ac:dyDescent="0.35">
      <c r="A500" t="s">
        <v>18</v>
      </c>
      <c r="B500">
        <v>2</v>
      </c>
      <c r="C500">
        <v>14</v>
      </c>
      <c r="D500" t="s">
        <v>412</v>
      </c>
      <c r="E500">
        <v>-2</v>
      </c>
      <c r="F500">
        <v>2</v>
      </c>
      <c r="G500">
        <v>2</v>
      </c>
      <c r="H500">
        <v>2</v>
      </c>
      <c r="I500">
        <v>2</v>
      </c>
      <c r="J500">
        <v>2</v>
      </c>
      <c r="K500">
        <v>1</v>
      </c>
      <c r="L500">
        <v>2</v>
      </c>
      <c r="M500">
        <v>1</v>
      </c>
      <c r="N500" t="s">
        <v>2617</v>
      </c>
      <c r="O500" t="s">
        <v>2800</v>
      </c>
      <c r="P500" t="s">
        <v>2810</v>
      </c>
      <c r="Q500" t="s">
        <v>2816</v>
      </c>
      <c r="R500">
        <v>0</v>
      </c>
      <c r="S500">
        <v>-4.22</v>
      </c>
      <c r="T500">
        <v>-2.59</v>
      </c>
      <c r="U500">
        <v>25.34</v>
      </c>
      <c r="V500">
        <f t="shared" si="175"/>
        <v>0</v>
      </c>
      <c r="W500">
        <f t="shared" si="176"/>
        <v>1</v>
      </c>
      <c r="X500">
        <f t="shared" si="177"/>
        <v>1</v>
      </c>
      <c r="Y500">
        <f t="shared" si="178"/>
        <v>1</v>
      </c>
      <c r="Z500">
        <f t="shared" si="179"/>
        <v>1</v>
      </c>
      <c r="AA500">
        <f t="shared" si="180"/>
        <v>1</v>
      </c>
      <c r="AB500">
        <f t="shared" si="181"/>
        <v>1</v>
      </c>
      <c r="AC500">
        <f t="shared" si="182"/>
        <v>1</v>
      </c>
      <c r="AD500">
        <f t="shared" si="183"/>
        <v>1</v>
      </c>
      <c r="AE500" s="4" t="s">
        <v>2828</v>
      </c>
      <c r="AF500" s="9" t="s">
        <v>2829</v>
      </c>
      <c r="AG500">
        <v>0</v>
      </c>
      <c r="AH500">
        <v>1</v>
      </c>
      <c r="AI500">
        <v>0</v>
      </c>
      <c r="AJ500">
        <v>1</v>
      </c>
      <c r="AK500" s="9" t="s">
        <v>2840</v>
      </c>
      <c r="AL500">
        <f t="shared" si="171"/>
        <v>0</v>
      </c>
      <c r="AM500">
        <f>IF(AND(INDIRECT(AN500)='Sample Select backend'!$C$2,INDIRECT(AO500)=1,INDIRECT(AP500)='Sample Select backend'!$F$2,INDIRECT(AQ500)=1,INDIRECT(AR500)='Sample Select backend'!$M$2),1,0)</f>
        <v>0</v>
      </c>
      <c r="AN500" t="str">
        <f>_xlfn.CONCAT('Sample Select backend'!$C$4,ROW(AN500))</f>
        <v>AE500</v>
      </c>
      <c r="AO500" s="9" t="str">
        <f>_xlfn.CONCAT('Sample Select backend'!$J$2,ROW(AO500))</f>
        <v>AJ500</v>
      </c>
      <c r="AP500" t="str">
        <f>_xlfn.CONCAT('Sample Select backend'!$F$4,ROW(AP500))</f>
        <v>AF500</v>
      </c>
      <c r="AQ500" t="str">
        <f>_xlfn.CONCAT('Sample Select backend'!$I$10,ROW(AQ500))</f>
        <v>R500</v>
      </c>
      <c r="AR500" t="str">
        <f>_xlfn.CONCAT('Sample Select backend'!$M$4,ROW(AR500))</f>
        <v>AK500</v>
      </c>
      <c r="AS500" t="str">
        <f t="shared" si="172"/>
        <v>Bulgaria</v>
      </c>
      <c r="AT500" s="9">
        <f t="shared" si="173"/>
        <v>14</v>
      </c>
      <c r="AU500">
        <f t="shared" si="174"/>
        <v>0</v>
      </c>
      <c r="AV500" s="9">
        <v>1</v>
      </c>
    </row>
    <row r="501" spans="1:48" x14ac:dyDescent="0.35">
      <c r="A501" t="s">
        <v>18</v>
      </c>
      <c r="B501">
        <v>1</v>
      </c>
      <c r="C501">
        <v>6</v>
      </c>
      <c r="D501" t="s">
        <v>414</v>
      </c>
      <c r="F501">
        <v>2</v>
      </c>
      <c r="G501">
        <v>2</v>
      </c>
      <c r="H501">
        <v>2</v>
      </c>
      <c r="I501">
        <v>2</v>
      </c>
      <c r="J501">
        <v>2</v>
      </c>
      <c r="K501">
        <v>1</v>
      </c>
      <c r="L501">
        <v>2</v>
      </c>
      <c r="M501">
        <v>1</v>
      </c>
      <c r="N501" t="s">
        <v>2617</v>
      </c>
      <c r="O501" t="s">
        <v>2800</v>
      </c>
      <c r="P501" t="s">
        <v>2810</v>
      </c>
      <c r="Q501" t="s">
        <v>2816</v>
      </c>
      <c r="R501">
        <v>0</v>
      </c>
      <c r="S501">
        <v>-4.22</v>
      </c>
      <c r="T501">
        <v>-2.59</v>
      </c>
      <c r="U501">
        <v>25.34</v>
      </c>
      <c r="V501">
        <f t="shared" si="175"/>
        <v>-1</v>
      </c>
      <c r="W501">
        <f t="shared" si="176"/>
        <v>1</v>
      </c>
      <c r="X501">
        <f t="shared" si="177"/>
        <v>1</v>
      </c>
      <c r="Y501">
        <f t="shared" si="178"/>
        <v>1</v>
      </c>
      <c r="Z501">
        <f t="shared" si="179"/>
        <v>1</v>
      </c>
      <c r="AA501">
        <f t="shared" si="180"/>
        <v>1</v>
      </c>
      <c r="AB501">
        <f t="shared" si="181"/>
        <v>1</v>
      </c>
      <c r="AC501">
        <f t="shared" si="182"/>
        <v>1</v>
      </c>
      <c r="AD501">
        <f t="shared" si="183"/>
        <v>1</v>
      </c>
      <c r="AE501" s="4" t="s">
        <v>2828</v>
      </c>
      <c r="AF501" s="9" t="s">
        <v>2829</v>
      </c>
      <c r="AG501">
        <v>0</v>
      </c>
      <c r="AH501">
        <v>1</v>
      </c>
      <c r="AI501">
        <v>0</v>
      </c>
      <c r="AJ501">
        <v>1</v>
      </c>
      <c r="AK501" s="9" t="s">
        <v>2840</v>
      </c>
      <c r="AL501">
        <f t="shared" si="171"/>
        <v>0</v>
      </c>
      <c r="AM501">
        <f>IF(AND(INDIRECT(AN501)='Sample Select backend'!$C$2,INDIRECT(AO501)=1,INDIRECT(AP501)='Sample Select backend'!$F$2,INDIRECT(AQ501)=1,INDIRECT(AR501)='Sample Select backend'!$M$2),1,0)</f>
        <v>0</v>
      </c>
      <c r="AN501" t="str">
        <f>_xlfn.CONCAT('Sample Select backend'!$C$4,ROW(AN501))</f>
        <v>AE501</v>
      </c>
      <c r="AO501" s="9" t="str">
        <f>_xlfn.CONCAT('Sample Select backend'!$J$2,ROW(AO501))</f>
        <v>AJ501</v>
      </c>
      <c r="AP501" t="str">
        <f>_xlfn.CONCAT('Sample Select backend'!$F$4,ROW(AP501))</f>
        <v>AF501</v>
      </c>
      <c r="AQ501" t="str">
        <f>_xlfn.CONCAT('Sample Select backend'!$I$10,ROW(AQ501))</f>
        <v>R501</v>
      </c>
      <c r="AR501" t="str">
        <f>_xlfn.CONCAT('Sample Select backend'!$M$4,ROW(AR501))</f>
        <v>AK501</v>
      </c>
      <c r="AS501" t="str">
        <f t="shared" si="172"/>
        <v>Bulgaria</v>
      </c>
      <c r="AT501" s="9">
        <f t="shared" si="173"/>
        <v>6</v>
      </c>
      <c r="AU501">
        <f t="shared" si="174"/>
        <v>0</v>
      </c>
      <c r="AV501" s="9">
        <v>1</v>
      </c>
    </row>
    <row r="502" spans="1:48" x14ac:dyDescent="0.35">
      <c r="A502" t="s">
        <v>18</v>
      </c>
      <c r="B502">
        <v>7</v>
      </c>
      <c r="C502">
        <v>30</v>
      </c>
      <c r="D502" t="s">
        <v>419</v>
      </c>
      <c r="E502">
        <v>-1</v>
      </c>
      <c r="F502">
        <v>1</v>
      </c>
      <c r="G502">
        <v>2</v>
      </c>
      <c r="H502">
        <v>1</v>
      </c>
      <c r="I502">
        <v>1</v>
      </c>
      <c r="J502">
        <v>1</v>
      </c>
      <c r="K502">
        <v>1</v>
      </c>
      <c r="L502">
        <v>-2</v>
      </c>
      <c r="M502">
        <v>1</v>
      </c>
      <c r="N502" t="s">
        <v>2617</v>
      </c>
      <c r="O502" t="s">
        <v>2800</v>
      </c>
      <c r="P502" t="s">
        <v>2810</v>
      </c>
      <c r="Q502" t="s">
        <v>2816</v>
      </c>
      <c r="R502">
        <v>0</v>
      </c>
      <c r="S502">
        <v>-4.22</v>
      </c>
      <c r="T502">
        <v>-2.59</v>
      </c>
      <c r="U502">
        <v>25.34</v>
      </c>
      <c r="V502">
        <f t="shared" si="175"/>
        <v>0</v>
      </c>
      <c r="W502">
        <f t="shared" si="176"/>
        <v>1</v>
      </c>
      <c r="X502">
        <f t="shared" si="177"/>
        <v>1</v>
      </c>
      <c r="Y502">
        <f t="shared" si="178"/>
        <v>1</v>
      </c>
      <c r="Z502">
        <f t="shared" si="179"/>
        <v>1</v>
      </c>
      <c r="AA502">
        <f t="shared" si="180"/>
        <v>1</v>
      </c>
      <c r="AB502">
        <f t="shared" si="181"/>
        <v>1</v>
      </c>
      <c r="AC502">
        <f t="shared" si="182"/>
        <v>0</v>
      </c>
      <c r="AD502">
        <f t="shared" si="183"/>
        <v>1</v>
      </c>
      <c r="AE502" s="4" t="s">
        <v>2828</v>
      </c>
      <c r="AF502" s="9" t="s">
        <v>2829</v>
      </c>
      <c r="AG502">
        <v>0</v>
      </c>
      <c r="AH502">
        <v>1</v>
      </c>
      <c r="AI502">
        <v>0</v>
      </c>
      <c r="AJ502">
        <v>1</v>
      </c>
      <c r="AK502" s="9" t="s">
        <v>2840</v>
      </c>
      <c r="AL502">
        <f t="shared" si="171"/>
        <v>0</v>
      </c>
      <c r="AM502">
        <f>IF(AND(INDIRECT(AN502)='Sample Select backend'!$C$2,INDIRECT(AO502)=1,INDIRECT(AP502)='Sample Select backend'!$F$2,INDIRECT(AQ502)=1,INDIRECT(AR502)='Sample Select backend'!$M$2),1,0)</f>
        <v>0</v>
      </c>
      <c r="AN502" t="str">
        <f>_xlfn.CONCAT('Sample Select backend'!$C$4,ROW(AN502))</f>
        <v>AE502</v>
      </c>
      <c r="AO502" s="9" t="str">
        <f>_xlfn.CONCAT('Sample Select backend'!$J$2,ROW(AO502))</f>
        <v>AJ502</v>
      </c>
      <c r="AP502" t="str">
        <f>_xlfn.CONCAT('Sample Select backend'!$F$4,ROW(AP502))</f>
        <v>AF502</v>
      </c>
      <c r="AQ502" t="str">
        <f>_xlfn.CONCAT('Sample Select backend'!$I$10,ROW(AQ502))</f>
        <v>R502</v>
      </c>
      <c r="AR502" t="str">
        <f>_xlfn.CONCAT('Sample Select backend'!$M$4,ROW(AR502))</f>
        <v>AK502</v>
      </c>
      <c r="AS502" t="str">
        <f t="shared" si="172"/>
        <v>Bulgaria</v>
      </c>
      <c r="AT502" s="9">
        <f t="shared" si="173"/>
        <v>30</v>
      </c>
      <c r="AU502">
        <f t="shared" si="174"/>
        <v>0</v>
      </c>
      <c r="AV502" s="9">
        <v>1</v>
      </c>
    </row>
    <row r="503" spans="1:48" x14ac:dyDescent="0.35">
      <c r="A503" t="s">
        <v>18</v>
      </c>
      <c r="B503">
        <v>7</v>
      </c>
      <c r="C503">
        <v>30</v>
      </c>
      <c r="D503" t="s">
        <v>409</v>
      </c>
      <c r="E503">
        <v>1</v>
      </c>
      <c r="F503">
        <v>1</v>
      </c>
      <c r="G503">
        <v>2</v>
      </c>
      <c r="H503">
        <v>1</v>
      </c>
      <c r="I503">
        <v>1</v>
      </c>
      <c r="J503">
        <v>1</v>
      </c>
      <c r="K503">
        <v>1</v>
      </c>
      <c r="L503">
        <v>-2</v>
      </c>
      <c r="M503">
        <v>1</v>
      </c>
      <c r="N503" t="s">
        <v>2617</v>
      </c>
      <c r="O503" t="s">
        <v>2800</v>
      </c>
      <c r="P503" t="s">
        <v>2810</v>
      </c>
      <c r="Q503" t="s">
        <v>2816</v>
      </c>
      <c r="R503">
        <v>0</v>
      </c>
      <c r="S503">
        <v>-4.22</v>
      </c>
      <c r="T503">
        <v>-2.59</v>
      </c>
      <c r="U503">
        <v>25.34</v>
      </c>
      <c r="V503">
        <f t="shared" si="175"/>
        <v>1</v>
      </c>
      <c r="W503">
        <f t="shared" si="176"/>
        <v>1</v>
      </c>
      <c r="X503">
        <f t="shared" si="177"/>
        <v>1</v>
      </c>
      <c r="Y503">
        <f t="shared" si="178"/>
        <v>1</v>
      </c>
      <c r="Z503">
        <f t="shared" si="179"/>
        <v>1</v>
      </c>
      <c r="AA503">
        <f t="shared" si="180"/>
        <v>1</v>
      </c>
      <c r="AB503">
        <f t="shared" si="181"/>
        <v>1</v>
      </c>
      <c r="AC503">
        <f t="shared" si="182"/>
        <v>0</v>
      </c>
      <c r="AD503">
        <f t="shared" si="183"/>
        <v>1</v>
      </c>
      <c r="AE503" s="4" t="s">
        <v>2828</v>
      </c>
      <c r="AF503" s="9" t="s">
        <v>2829</v>
      </c>
      <c r="AG503">
        <v>0</v>
      </c>
      <c r="AH503">
        <v>1</v>
      </c>
      <c r="AI503">
        <v>0</v>
      </c>
      <c r="AJ503">
        <v>1</v>
      </c>
      <c r="AK503" s="9" t="s">
        <v>2840</v>
      </c>
      <c r="AL503">
        <f t="shared" si="171"/>
        <v>0</v>
      </c>
      <c r="AM503">
        <f>IF(AND(INDIRECT(AN503)='Sample Select backend'!$C$2,INDIRECT(AO503)=1,INDIRECT(AP503)='Sample Select backend'!$F$2,INDIRECT(AQ503)=1,INDIRECT(AR503)='Sample Select backend'!$M$2),1,0)</f>
        <v>0</v>
      </c>
      <c r="AN503" t="str">
        <f>_xlfn.CONCAT('Sample Select backend'!$C$4,ROW(AN503))</f>
        <v>AE503</v>
      </c>
      <c r="AO503" s="9" t="str">
        <f>_xlfn.CONCAT('Sample Select backend'!$J$2,ROW(AO503))</f>
        <v>AJ503</v>
      </c>
      <c r="AP503" t="str">
        <f>_xlfn.CONCAT('Sample Select backend'!$F$4,ROW(AP503))</f>
        <v>AF503</v>
      </c>
      <c r="AQ503" t="str">
        <f>_xlfn.CONCAT('Sample Select backend'!$I$10,ROW(AQ503))</f>
        <v>R503</v>
      </c>
      <c r="AR503" t="str">
        <f>_xlfn.CONCAT('Sample Select backend'!$M$4,ROW(AR503))</f>
        <v>AK503</v>
      </c>
      <c r="AS503" t="str">
        <f t="shared" si="172"/>
        <v>Bulgaria</v>
      </c>
      <c r="AT503" s="9">
        <f t="shared" si="173"/>
        <v>30</v>
      </c>
      <c r="AU503">
        <f t="shared" si="174"/>
        <v>0</v>
      </c>
      <c r="AV503" s="9">
        <v>1</v>
      </c>
    </row>
    <row r="504" spans="1:48" x14ac:dyDescent="0.35">
      <c r="A504" t="s">
        <v>18</v>
      </c>
      <c r="B504">
        <v>5</v>
      </c>
      <c r="C504" t="s">
        <v>201</v>
      </c>
      <c r="D504" t="s">
        <v>415</v>
      </c>
      <c r="E504">
        <v>1</v>
      </c>
      <c r="F504">
        <v>1</v>
      </c>
      <c r="G504">
        <v>2</v>
      </c>
      <c r="H504">
        <v>-1</v>
      </c>
      <c r="I504">
        <v>2</v>
      </c>
      <c r="J504">
        <v>2</v>
      </c>
      <c r="K504">
        <v>1</v>
      </c>
      <c r="L504">
        <v>2</v>
      </c>
      <c r="M504">
        <v>1</v>
      </c>
      <c r="N504" t="s">
        <v>2617</v>
      </c>
      <c r="O504" t="s">
        <v>2800</v>
      </c>
      <c r="P504" t="s">
        <v>2810</v>
      </c>
      <c r="Q504" t="s">
        <v>2816</v>
      </c>
      <c r="R504">
        <v>0</v>
      </c>
      <c r="S504">
        <v>-4.22</v>
      </c>
      <c r="T504">
        <v>-2.59</v>
      </c>
      <c r="U504">
        <v>25.34</v>
      </c>
      <c r="V504">
        <f t="shared" si="175"/>
        <v>1</v>
      </c>
      <c r="W504">
        <f t="shared" si="176"/>
        <v>1</v>
      </c>
      <c r="X504">
        <f t="shared" si="177"/>
        <v>1</v>
      </c>
      <c r="Y504">
        <f t="shared" si="178"/>
        <v>0</v>
      </c>
      <c r="Z504">
        <f t="shared" si="179"/>
        <v>1</v>
      </c>
      <c r="AA504">
        <f t="shared" si="180"/>
        <v>1</v>
      </c>
      <c r="AB504">
        <f t="shared" si="181"/>
        <v>1</v>
      </c>
      <c r="AC504">
        <f t="shared" si="182"/>
        <v>1</v>
      </c>
      <c r="AD504">
        <f t="shared" si="183"/>
        <v>1</v>
      </c>
      <c r="AE504" s="4" t="s">
        <v>2828</v>
      </c>
      <c r="AF504" s="9" t="s">
        <v>2829</v>
      </c>
      <c r="AG504">
        <v>0</v>
      </c>
      <c r="AH504">
        <v>1</v>
      </c>
      <c r="AI504">
        <v>0</v>
      </c>
      <c r="AJ504">
        <v>1</v>
      </c>
      <c r="AK504" s="9" t="s">
        <v>2840</v>
      </c>
      <c r="AL504">
        <f t="shared" si="171"/>
        <v>0</v>
      </c>
      <c r="AM504">
        <f>IF(AND(INDIRECT(AN504)='Sample Select backend'!$C$2,INDIRECT(AO504)=1,INDIRECT(AP504)='Sample Select backend'!$F$2,INDIRECT(AQ504)=1,INDIRECT(AR504)='Sample Select backend'!$M$2),1,0)</f>
        <v>0</v>
      </c>
      <c r="AN504" t="str">
        <f>_xlfn.CONCAT('Sample Select backend'!$C$4,ROW(AN504))</f>
        <v>AE504</v>
      </c>
      <c r="AO504" s="9" t="str">
        <f>_xlfn.CONCAT('Sample Select backend'!$J$2,ROW(AO504))</f>
        <v>AJ504</v>
      </c>
      <c r="AP504" t="str">
        <f>_xlfn.CONCAT('Sample Select backend'!$F$4,ROW(AP504))</f>
        <v>AF504</v>
      </c>
      <c r="AQ504" t="str">
        <f>_xlfn.CONCAT('Sample Select backend'!$I$10,ROW(AQ504))</f>
        <v>R504</v>
      </c>
      <c r="AR504" t="str">
        <f>_xlfn.CONCAT('Sample Select backend'!$M$4,ROW(AR504))</f>
        <v>AK504</v>
      </c>
      <c r="AS504" t="str">
        <f t="shared" si="172"/>
        <v>Bulgaria</v>
      </c>
      <c r="AT504" s="9" t="str">
        <f t="shared" si="173"/>
        <v>Other</v>
      </c>
      <c r="AU504">
        <f t="shared" si="174"/>
        <v>0</v>
      </c>
      <c r="AV504" s="9">
        <v>1</v>
      </c>
    </row>
    <row r="505" spans="1:48" x14ac:dyDescent="0.35">
      <c r="A505" t="s">
        <v>18</v>
      </c>
      <c r="B505">
        <v>7</v>
      </c>
      <c r="C505">
        <v>30</v>
      </c>
      <c r="D505" t="s">
        <v>409</v>
      </c>
      <c r="E505">
        <v>1</v>
      </c>
      <c r="F505">
        <v>1</v>
      </c>
      <c r="G505">
        <v>1</v>
      </c>
      <c r="H505">
        <v>1</v>
      </c>
      <c r="I505">
        <v>1</v>
      </c>
      <c r="J505">
        <v>1</v>
      </c>
      <c r="K505">
        <v>1</v>
      </c>
      <c r="L505">
        <v>-2</v>
      </c>
      <c r="M505">
        <v>1</v>
      </c>
      <c r="N505" t="s">
        <v>2617</v>
      </c>
      <c r="O505" t="s">
        <v>2800</v>
      </c>
      <c r="P505" t="s">
        <v>2810</v>
      </c>
      <c r="Q505" t="s">
        <v>2816</v>
      </c>
      <c r="R505">
        <v>0</v>
      </c>
      <c r="S505">
        <v>-4.22</v>
      </c>
      <c r="T505">
        <v>-2.59</v>
      </c>
      <c r="U505">
        <v>25.34</v>
      </c>
      <c r="V505">
        <f t="shared" si="175"/>
        <v>1</v>
      </c>
      <c r="W505">
        <f t="shared" si="176"/>
        <v>1</v>
      </c>
      <c r="X505">
        <f t="shared" si="177"/>
        <v>1</v>
      </c>
      <c r="Y505">
        <f t="shared" si="178"/>
        <v>1</v>
      </c>
      <c r="Z505">
        <f t="shared" si="179"/>
        <v>1</v>
      </c>
      <c r="AA505">
        <f t="shared" si="180"/>
        <v>1</v>
      </c>
      <c r="AB505">
        <f t="shared" si="181"/>
        <v>1</v>
      </c>
      <c r="AC505">
        <f t="shared" si="182"/>
        <v>0</v>
      </c>
      <c r="AD505">
        <f t="shared" si="183"/>
        <v>1</v>
      </c>
      <c r="AE505" s="4" t="s">
        <v>2828</v>
      </c>
      <c r="AF505" s="9" t="s">
        <v>2829</v>
      </c>
      <c r="AG505">
        <v>0</v>
      </c>
      <c r="AH505">
        <v>1</v>
      </c>
      <c r="AI505">
        <v>0</v>
      </c>
      <c r="AJ505">
        <v>1</v>
      </c>
      <c r="AK505" s="9" t="s">
        <v>2840</v>
      </c>
      <c r="AL505">
        <f t="shared" si="171"/>
        <v>0</v>
      </c>
      <c r="AM505">
        <f>IF(AND(INDIRECT(AN505)='Sample Select backend'!$C$2,INDIRECT(AO505)=1,INDIRECT(AP505)='Sample Select backend'!$F$2,INDIRECT(AQ505)=1,INDIRECT(AR505)='Sample Select backend'!$M$2),1,0)</f>
        <v>0</v>
      </c>
      <c r="AN505" t="str">
        <f>_xlfn.CONCAT('Sample Select backend'!$C$4,ROW(AN505))</f>
        <v>AE505</v>
      </c>
      <c r="AO505" s="9" t="str">
        <f>_xlfn.CONCAT('Sample Select backend'!$J$2,ROW(AO505))</f>
        <v>AJ505</v>
      </c>
      <c r="AP505" t="str">
        <f>_xlfn.CONCAT('Sample Select backend'!$F$4,ROW(AP505))</f>
        <v>AF505</v>
      </c>
      <c r="AQ505" t="str">
        <f>_xlfn.CONCAT('Sample Select backend'!$I$10,ROW(AQ505))</f>
        <v>R505</v>
      </c>
      <c r="AR505" t="str">
        <f>_xlfn.CONCAT('Sample Select backend'!$M$4,ROW(AR505))</f>
        <v>AK505</v>
      </c>
      <c r="AS505" t="str">
        <f t="shared" si="172"/>
        <v>Bulgaria</v>
      </c>
      <c r="AT505" s="9">
        <f t="shared" si="173"/>
        <v>30</v>
      </c>
      <c r="AU505">
        <f t="shared" si="174"/>
        <v>0</v>
      </c>
      <c r="AV505" s="9">
        <v>1</v>
      </c>
    </row>
    <row r="506" spans="1:48" x14ac:dyDescent="0.35">
      <c r="A506" s="24" t="s">
        <v>18</v>
      </c>
      <c r="B506" s="24">
        <v>7</v>
      </c>
      <c r="C506" s="24" t="s">
        <v>201</v>
      </c>
      <c r="D506" s="24" t="s">
        <v>3244</v>
      </c>
      <c r="E506" s="24"/>
      <c r="O506" t="s">
        <v>2800</v>
      </c>
      <c r="P506" t="s">
        <v>2810</v>
      </c>
      <c r="Q506" t="s">
        <v>2816</v>
      </c>
      <c r="R506">
        <v>0</v>
      </c>
      <c r="S506">
        <v>-4.22</v>
      </c>
      <c r="T506">
        <v>-2.59</v>
      </c>
      <c r="U506">
        <v>25.34</v>
      </c>
      <c r="V506">
        <v>-1</v>
      </c>
      <c r="W506">
        <v>-1</v>
      </c>
      <c r="X506">
        <v>-1</v>
      </c>
      <c r="Y506">
        <v>-1</v>
      </c>
      <c r="Z506">
        <v>-1</v>
      </c>
      <c r="AA506">
        <v>-1</v>
      </c>
      <c r="AB506">
        <v>-1</v>
      </c>
      <c r="AC506">
        <v>-1</v>
      </c>
      <c r="AD506">
        <v>-1</v>
      </c>
      <c r="AE506" s="4" t="s">
        <v>2828</v>
      </c>
      <c r="AF506" s="9" t="s">
        <v>2829</v>
      </c>
      <c r="AG506">
        <v>0</v>
      </c>
      <c r="AH506">
        <v>1</v>
      </c>
      <c r="AI506">
        <v>0</v>
      </c>
      <c r="AJ506">
        <v>1</v>
      </c>
      <c r="AK506" s="9" t="s">
        <v>2840</v>
      </c>
      <c r="AL506">
        <f t="shared" si="171"/>
        <v>0</v>
      </c>
      <c r="AM506">
        <f>IF(AND(INDIRECT(AN506)='Sample Select backend'!$C$2,INDIRECT(AO506)=1,INDIRECT(AP506)='Sample Select backend'!$F$2,INDIRECT(AQ506)=1,INDIRECT(AR506)='Sample Select backend'!$M$2),1,0)</f>
        <v>0</v>
      </c>
      <c r="AN506" t="str">
        <f>_xlfn.CONCAT('Sample Select backend'!$C$4,ROW(AN506))</f>
        <v>AE506</v>
      </c>
      <c r="AO506" s="9" t="str">
        <f>_xlfn.CONCAT('Sample Select backend'!$J$2,ROW(AO506))</f>
        <v>AJ506</v>
      </c>
      <c r="AP506" t="str">
        <f>_xlfn.CONCAT('Sample Select backend'!$F$4,ROW(AP506))</f>
        <v>AF506</v>
      </c>
      <c r="AQ506" t="str">
        <f>_xlfn.CONCAT('Sample Select backend'!$I$10,ROW(AQ506))</f>
        <v>R506</v>
      </c>
      <c r="AR506" t="str">
        <f>_xlfn.CONCAT('Sample Select backend'!$M$4,ROW(AR506))</f>
        <v>AK506</v>
      </c>
      <c r="AS506" t="str">
        <f t="shared" si="172"/>
        <v>Bulgaria</v>
      </c>
      <c r="AT506" s="9" t="str">
        <f t="shared" si="173"/>
        <v>Other</v>
      </c>
      <c r="AU506">
        <f t="shared" si="174"/>
        <v>0</v>
      </c>
      <c r="AV506" s="9">
        <v>0</v>
      </c>
    </row>
    <row r="507" spans="1:48" x14ac:dyDescent="0.35">
      <c r="A507" s="24" t="s">
        <v>18</v>
      </c>
      <c r="B507" s="24">
        <v>4</v>
      </c>
      <c r="C507" s="24">
        <v>20</v>
      </c>
      <c r="D507" s="24" t="s">
        <v>3245</v>
      </c>
      <c r="E507" s="24"/>
      <c r="O507" t="s">
        <v>2800</v>
      </c>
      <c r="P507" t="s">
        <v>2810</v>
      </c>
      <c r="Q507" t="s">
        <v>2816</v>
      </c>
      <c r="R507">
        <v>0</v>
      </c>
      <c r="S507">
        <v>-4.22</v>
      </c>
      <c r="T507">
        <v>-2.59</v>
      </c>
      <c r="U507">
        <v>25.34</v>
      </c>
      <c r="V507">
        <v>-1</v>
      </c>
      <c r="W507">
        <v>-1</v>
      </c>
      <c r="X507">
        <v>-1</v>
      </c>
      <c r="Y507">
        <v>-1</v>
      </c>
      <c r="Z507">
        <v>-1</v>
      </c>
      <c r="AA507">
        <v>-1</v>
      </c>
      <c r="AB507">
        <v>-1</v>
      </c>
      <c r="AC507">
        <v>-1</v>
      </c>
      <c r="AD507">
        <v>-1</v>
      </c>
      <c r="AE507" s="4" t="s">
        <v>2828</v>
      </c>
      <c r="AF507" s="9" t="s">
        <v>2829</v>
      </c>
      <c r="AG507">
        <v>0</v>
      </c>
      <c r="AH507">
        <v>1</v>
      </c>
      <c r="AI507">
        <v>0</v>
      </c>
      <c r="AJ507">
        <v>1</v>
      </c>
      <c r="AK507" s="9" t="s">
        <v>2840</v>
      </c>
      <c r="AL507">
        <f t="shared" si="171"/>
        <v>0</v>
      </c>
      <c r="AM507">
        <f>IF(AND(INDIRECT(AN507)='Sample Select backend'!$C$2,INDIRECT(AO507)=1,INDIRECT(AP507)='Sample Select backend'!$F$2,INDIRECT(AQ507)=1,INDIRECT(AR507)='Sample Select backend'!$M$2),1,0)</f>
        <v>0</v>
      </c>
      <c r="AN507" t="str">
        <f>_xlfn.CONCAT('Sample Select backend'!$C$4,ROW(AN507))</f>
        <v>AE507</v>
      </c>
      <c r="AO507" s="9" t="str">
        <f>_xlfn.CONCAT('Sample Select backend'!$J$2,ROW(AO507))</f>
        <v>AJ507</v>
      </c>
      <c r="AP507" t="str">
        <f>_xlfn.CONCAT('Sample Select backend'!$F$4,ROW(AP507))</f>
        <v>AF507</v>
      </c>
      <c r="AQ507" t="str">
        <f>_xlfn.CONCAT('Sample Select backend'!$I$10,ROW(AQ507))</f>
        <v>R507</v>
      </c>
      <c r="AR507" t="str">
        <f>_xlfn.CONCAT('Sample Select backend'!$M$4,ROW(AR507))</f>
        <v>AK507</v>
      </c>
      <c r="AS507" t="str">
        <f t="shared" si="172"/>
        <v>Bulgaria</v>
      </c>
      <c r="AT507" s="9">
        <f t="shared" si="173"/>
        <v>20</v>
      </c>
      <c r="AU507">
        <f t="shared" si="174"/>
        <v>0</v>
      </c>
      <c r="AV507" s="9">
        <v>0</v>
      </c>
    </row>
    <row r="508" spans="1:48" x14ac:dyDescent="0.35">
      <c r="A508" s="24" t="s">
        <v>18</v>
      </c>
      <c r="B508" s="24">
        <v>9</v>
      </c>
      <c r="C508" s="24">
        <v>34</v>
      </c>
      <c r="D508" s="24" t="s">
        <v>3246</v>
      </c>
      <c r="E508" s="24"/>
      <c r="O508" t="s">
        <v>2800</v>
      </c>
      <c r="P508" t="s">
        <v>2810</v>
      </c>
      <c r="Q508" t="s">
        <v>2816</v>
      </c>
      <c r="R508">
        <v>0</v>
      </c>
      <c r="S508">
        <v>-4.22</v>
      </c>
      <c r="T508">
        <v>-2.59</v>
      </c>
      <c r="U508">
        <v>25.34</v>
      </c>
      <c r="V508">
        <v>-1</v>
      </c>
      <c r="W508">
        <v>-1</v>
      </c>
      <c r="X508">
        <v>-1</v>
      </c>
      <c r="Y508">
        <v>-1</v>
      </c>
      <c r="Z508">
        <v>-1</v>
      </c>
      <c r="AA508">
        <v>-1</v>
      </c>
      <c r="AB508">
        <v>-1</v>
      </c>
      <c r="AC508">
        <v>-1</v>
      </c>
      <c r="AD508">
        <v>-1</v>
      </c>
      <c r="AE508" s="4" t="s">
        <v>2828</v>
      </c>
      <c r="AF508" s="9" t="s">
        <v>2829</v>
      </c>
      <c r="AG508">
        <v>0</v>
      </c>
      <c r="AH508">
        <v>1</v>
      </c>
      <c r="AI508">
        <v>0</v>
      </c>
      <c r="AJ508">
        <v>1</v>
      </c>
      <c r="AK508" s="9" t="s">
        <v>2840</v>
      </c>
      <c r="AL508">
        <f t="shared" si="171"/>
        <v>0</v>
      </c>
      <c r="AM508">
        <f>IF(AND(INDIRECT(AN508)='Sample Select backend'!$C$2,INDIRECT(AO508)=1,INDIRECT(AP508)='Sample Select backend'!$F$2,INDIRECT(AQ508)=1,INDIRECT(AR508)='Sample Select backend'!$M$2),1,0)</f>
        <v>0</v>
      </c>
      <c r="AN508" t="str">
        <f>_xlfn.CONCAT('Sample Select backend'!$C$4,ROW(AN508))</f>
        <v>AE508</v>
      </c>
      <c r="AO508" s="9" t="str">
        <f>_xlfn.CONCAT('Sample Select backend'!$J$2,ROW(AO508))</f>
        <v>AJ508</v>
      </c>
      <c r="AP508" t="str">
        <f>_xlfn.CONCAT('Sample Select backend'!$F$4,ROW(AP508))</f>
        <v>AF508</v>
      </c>
      <c r="AQ508" t="str">
        <f>_xlfn.CONCAT('Sample Select backend'!$I$10,ROW(AQ508))</f>
        <v>R508</v>
      </c>
      <c r="AR508" t="str">
        <f>_xlfn.CONCAT('Sample Select backend'!$M$4,ROW(AR508))</f>
        <v>AK508</v>
      </c>
      <c r="AS508" t="str">
        <f t="shared" si="172"/>
        <v>Bulgaria</v>
      </c>
      <c r="AT508" s="9">
        <f t="shared" si="173"/>
        <v>34</v>
      </c>
      <c r="AU508">
        <f t="shared" si="174"/>
        <v>0</v>
      </c>
      <c r="AV508" s="9">
        <v>0</v>
      </c>
    </row>
    <row r="509" spans="1:48" x14ac:dyDescent="0.35">
      <c r="A509" s="24" t="s">
        <v>18</v>
      </c>
      <c r="B509" s="24">
        <v>6</v>
      </c>
      <c r="C509" s="24">
        <v>29</v>
      </c>
      <c r="D509" s="24" t="s">
        <v>3247</v>
      </c>
      <c r="E509" s="24"/>
      <c r="O509" t="s">
        <v>2800</v>
      </c>
      <c r="P509" t="s">
        <v>2810</v>
      </c>
      <c r="Q509" t="s">
        <v>2816</v>
      </c>
      <c r="R509">
        <v>0</v>
      </c>
      <c r="S509">
        <v>-4.22</v>
      </c>
      <c r="T509">
        <v>-2.59</v>
      </c>
      <c r="U509">
        <v>25.34</v>
      </c>
      <c r="V509">
        <v>-1</v>
      </c>
      <c r="W509">
        <v>-1</v>
      </c>
      <c r="X509">
        <v>-1</v>
      </c>
      <c r="Y509">
        <v>-1</v>
      </c>
      <c r="Z509">
        <v>-1</v>
      </c>
      <c r="AA509">
        <v>-1</v>
      </c>
      <c r="AB509">
        <v>-1</v>
      </c>
      <c r="AC509">
        <v>-1</v>
      </c>
      <c r="AD509">
        <v>-1</v>
      </c>
      <c r="AE509" s="4" t="s">
        <v>2828</v>
      </c>
      <c r="AF509" s="9" t="s">
        <v>2829</v>
      </c>
      <c r="AG509">
        <v>0</v>
      </c>
      <c r="AH509">
        <v>1</v>
      </c>
      <c r="AI509">
        <v>0</v>
      </c>
      <c r="AJ509">
        <v>1</v>
      </c>
      <c r="AK509" s="9" t="s">
        <v>2840</v>
      </c>
      <c r="AL509">
        <f t="shared" si="171"/>
        <v>0</v>
      </c>
      <c r="AM509">
        <f>IF(AND(INDIRECT(AN509)='Sample Select backend'!$C$2,INDIRECT(AO509)=1,INDIRECT(AP509)='Sample Select backend'!$F$2,INDIRECT(AQ509)=1,INDIRECT(AR509)='Sample Select backend'!$M$2),1,0)</f>
        <v>0</v>
      </c>
      <c r="AN509" t="str">
        <f>_xlfn.CONCAT('Sample Select backend'!$C$4,ROW(AN509))</f>
        <v>AE509</v>
      </c>
      <c r="AO509" s="9" t="str">
        <f>_xlfn.CONCAT('Sample Select backend'!$J$2,ROW(AO509))</f>
        <v>AJ509</v>
      </c>
      <c r="AP509" t="str">
        <f>_xlfn.CONCAT('Sample Select backend'!$F$4,ROW(AP509))</f>
        <v>AF509</v>
      </c>
      <c r="AQ509" t="str">
        <f>_xlfn.CONCAT('Sample Select backend'!$I$10,ROW(AQ509))</f>
        <v>R509</v>
      </c>
      <c r="AR509" t="str">
        <f>_xlfn.CONCAT('Sample Select backend'!$M$4,ROW(AR509))</f>
        <v>AK509</v>
      </c>
      <c r="AS509" t="str">
        <f t="shared" si="172"/>
        <v>Bulgaria</v>
      </c>
      <c r="AT509" s="9">
        <f t="shared" si="173"/>
        <v>29</v>
      </c>
      <c r="AU509">
        <f t="shared" si="174"/>
        <v>0</v>
      </c>
      <c r="AV509" s="9">
        <v>0</v>
      </c>
    </row>
    <row r="510" spans="1:48" x14ac:dyDescent="0.35">
      <c r="A510" s="24" t="s">
        <v>18</v>
      </c>
      <c r="B510" s="24">
        <v>6</v>
      </c>
      <c r="C510" s="24">
        <v>29</v>
      </c>
      <c r="D510" s="24" t="s">
        <v>3248</v>
      </c>
      <c r="E510" s="24"/>
      <c r="O510" t="s">
        <v>2800</v>
      </c>
      <c r="P510" t="s">
        <v>2810</v>
      </c>
      <c r="Q510" t="s">
        <v>2816</v>
      </c>
      <c r="R510">
        <v>0</v>
      </c>
      <c r="S510">
        <v>-4.22</v>
      </c>
      <c r="T510">
        <v>-2.59</v>
      </c>
      <c r="U510">
        <v>25.34</v>
      </c>
      <c r="V510">
        <v>-1</v>
      </c>
      <c r="W510">
        <v>-1</v>
      </c>
      <c r="X510">
        <v>-1</v>
      </c>
      <c r="Y510">
        <v>-1</v>
      </c>
      <c r="Z510">
        <v>-1</v>
      </c>
      <c r="AA510">
        <v>-1</v>
      </c>
      <c r="AB510">
        <v>-1</v>
      </c>
      <c r="AC510">
        <v>-1</v>
      </c>
      <c r="AD510">
        <v>-1</v>
      </c>
      <c r="AE510" s="4" t="s">
        <v>2828</v>
      </c>
      <c r="AF510" s="9" t="s">
        <v>2829</v>
      </c>
      <c r="AG510">
        <v>0</v>
      </c>
      <c r="AH510">
        <v>1</v>
      </c>
      <c r="AI510">
        <v>0</v>
      </c>
      <c r="AJ510">
        <v>1</v>
      </c>
      <c r="AK510" s="9" t="s">
        <v>2840</v>
      </c>
      <c r="AL510">
        <f t="shared" si="171"/>
        <v>0</v>
      </c>
      <c r="AM510">
        <f>IF(AND(INDIRECT(AN510)='Sample Select backend'!$C$2,INDIRECT(AO510)=1,INDIRECT(AP510)='Sample Select backend'!$F$2,INDIRECT(AQ510)=1,INDIRECT(AR510)='Sample Select backend'!$M$2),1,0)</f>
        <v>0</v>
      </c>
      <c r="AN510" t="str">
        <f>_xlfn.CONCAT('Sample Select backend'!$C$4,ROW(AN510))</f>
        <v>AE510</v>
      </c>
      <c r="AO510" s="9" t="str">
        <f>_xlfn.CONCAT('Sample Select backend'!$J$2,ROW(AO510))</f>
        <v>AJ510</v>
      </c>
      <c r="AP510" t="str">
        <f>_xlfn.CONCAT('Sample Select backend'!$F$4,ROW(AP510))</f>
        <v>AF510</v>
      </c>
      <c r="AQ510" t="str">
        <f>_xlfn.CONCAT('Sample Select backend'!$I$10,ROW(AQ510))</f>
        <v>R510</v>
      </c>
      <c r="AR510" t="str">
        <f>_xlfn.CONCAT('Sample Select backend'!$M$4,ROW(AR510))</f>
        <v>AK510</v>
      </c>
      <c r="AS510" t="str">
        <f t="shared" si="172"/>
        <v>Bulgaria</v>
      </c>
      <c r="AT510" s="9">
        <f t="shared" si="173"/>
        <v>29</v>
      </c>
      <c r="AU510">
        <f t="shared" si="174"/>
        <v>0</v>
      </c>
      <c r="AV510" s="9">
        <v>0</v>
      </c>
    </row>
    <row r="511" spans="1:48" x14ac:dyDescent="0.35">
      <c r="A511" s="24" t="s">
        <v>18</v>
      </c>
      <c r="B511" s="24">
        <v>6</v>
      </c>
      <c r="C511" s="24">
        <v>25</v>
      </c>
      <c r="D511" s="24" t="s">
        <v>3249</v>
      </c>
      <c r="E511" s="24"/>
      <c r="O511" t="s">
        <v>2800</v>
      </c>
      <c r="P511" t="s">
        <v>2810</v>
      </c>
      <c r="Q511" t="s">
        <v>2816</v>
      </c>
      <c r="R511">
        <v>0</v>
      </c>
      <c r="S511">
        <v>-4.22</v>
      </c>
      <c r="T511">
        <v>-2.59</v>
      </c>
      <c r="U511">
        <v>25.34</v>
      </c>
      <c r="V511">
        <v>-1</v>
      </c>
      <c r="W511">
        <v>-1</v>
      </c>
      <c r="X511">
        <v>-1</v>
      </c>
      <c r="Y511">
        <v>-1</v>
      </c>
      <c r="Z511">
        <v>-1</v>
      </c>
      <c r="AA511">
        <v>-1</v>
      </c>
      <c r="AB511">
        <v>-1</v>
      </c>
      <c r="AC511">
        <v>-1</v>
      </c>
      <c r="AD511">
        <v>-1</v>
      </c>
      <c r="AE511" s="4" t="s">
        <v>2828</v>
      </c>
      <c r="AF511" s="9" t="s">
        <v>2829</v>
      </c>
      <c r="AG511">
        <v>0</v>
      </c>
      <c r="AH511">
        <v>1</v>
      </c>
      <c r="AI511">
        <v>0</v>
      </c>
      <c r="AJ511">
        <v>1</v>
      </c>
      <c r="AK511" s="9" t="s">
        <v>2840</v>
      </c>
      <c r="AL511">
        <f t="shared" si="171"/>
        <v>0</v>
      </c>
      <c r="AM511">
        <f>IF(AND(INDIRECT(AN511)='Sample Select backend'!$C$2,INDIRECT(AO511)=1,INDIRECT(AP511)='Sample Select backend'!$F$2,INDIRECT(AQ511)=1,INDIRECT(AR511)='Sample Select backend'!$M$2),1,0)</f>
        <v>0</v>
      </c>
      <c r="AN511" t="str">
        <f>_xlfn.CONCAT('Sample Select backend'!$C$4,ROW(AN511))</f>
        <v>AE511</v>
      </c>
      <c r="AO511" s="9" t="str">
        <f>_xlfn.CONCAT('Sample Select backend'!$J$2,ROW(AO511))</f>
        <v>AJ511</v>
      </c>
      <c r="AP511" t="str">
        <f>_xlfn.CONCAT('Sample Select backend'!$F$4,ROW(AP511))</f>
        <v>AF511</v>
      </c>
      <c r="AQ511" t="str">
        <f>_xlfn.CONCAT('Sample Select backend'!$I$10,ROW(AQ511))</f>
        <v>R511</v>
      </c>
      <c r="AR511" t="str">
        <f>_xlfn.CONCAT('Sample Select backend'!$M$4,ROW(AR511))</f>
        <v>AK511</v>
      </c>
      <c r="AS511" t="str">
        <f t="shared" si="172"/>
        <v>Bulgaria</v>
      </c>
      <c r="AT511" s="9">
        <f t="shared" si="173"/>
        <v>25</v>
      </c>
      <c r="AU511">
        <f t="shared" si="174"/>
        <v>0</v>
      </c>
      <c r="AV511" s="9">
        <v>0</v>
      </c>
    </row>
    <row r="512" spans="1:48" x14ac:dyDescent="0.35">
      <c r="A512" s="24" t="s">
        <v>18</v>
      </c>
      <c r="B512" s="24">
        <v>9</v>
      </c>
      <c r="C512" s="24">
        <v>34</v>
      </c>
      <c r="D512" s="24" t="s">
        <v>3250</v>
      </c>
      <c r="E512" s="24"/>
      <c r="O512" t="s">
        <v>2800</v>
      </c>
      <c r="P512" t="s">
        <v>2810</v>
      </c>
      <c r="Q512" t="s">
        <v>2816</v>
      </c>
      <c r="R512">
        <v>0</v>
      </c>
      <c r="S512">
        <v>-4.22</v>
      </c>
      <c r="T512">
        <v>-2.59</v>
      </c>
      <c r="U512">
        <v>25.34</v>
      </c>
      <c r="V512">
        <v>-1</v>
      </c>
      <c r="W512">
        <v>-1</v>
      </c>
      <c r="X512">
        <v>-1</v>
      </c>
      <c r="Y512">
        <v>-1</v>
      </c>
      <c r="Z512">
        <v>-1</v>
      </c>
      <c r="AA512">
        <v>-1</v>
      </c>
      <c r="AB512">
        <v>-1</v>
      </c>
      <c r="AC512">
        <v>-1</v>
      </c>
      <c r="AD512">
        <v>-1</v>
      </c>
      <c r="AE512" s="4" t="s">
        <v>2828</v>
      </c>
      <c r="AF512" s="9" t="s">
        <v>2829</v>
      </c>
      <c r="AG512">
        <v>0</v>
      </c>
      <c r="AH512">
        <v>1</v>
      </c>
      <c r="AI512">
        <v>0</v>
      </c>
      <c r="AJ512">
        <v>1</v>
      </c>
      <c r="AK512" s="9" t="s">
        <v>2840</v>
      </c>
      <c r="AL512">
        <f t="shared" si="171"/>
        <v>0</v>
      </c>
      <c r="AM512">
        <f>IF(AND(INDIRECT(AN512)='Sample Select backend'!$C$2,INDIRECT(AO512)=1,INDIRECT(AP512)='Sample Select backend'!$F$2,INDIRECT(AQ512)=1,INDIRECT(AR512)='Sample Select backend'!$M$2),1,0)</f>
        <v>0</v>
      </c>
      <c r="AN512" t="str">
        <f>_xlfn.CONCAT('Sample Select backend'!$C$4,ROW(AN512))</f>
        <v>AE512</v>
      </c>
      <c r="AO512" s="9" t="str">
        <f>_xlfn.CONCAT('Sample Select backend'!$J$2,ROW(AO512))</f>
        <v>AJ512</v>
      </c>
      <c r="AP512" t="str">
        <f>_xlfn.CONCAT('Sample Select backend'!$F$4,ROW(AP512))</f>
        <v>AF512</v>
      </c>
      <c r="AQ512" t="str">
        <f>_xlfn.CONCAT('Sample Select backend'!$I$10,ROW(AQ512))</f>
        <v>R512</v>
      </c>
      <c r="AR512" t="str">
        <f>_xlfn.CONCAT('Sample Select backend'!$M$4,ROW(AR512))</f>
        <v>AK512</v>
      </c>
      <c r="AS512" t="str">
        <f t="shared" si="172"/>
        <v>Bulgaria</v>
      </c>
      <c r="AT512" s="9">
        <f t="shared" si="173"/>
        <v>34</v>
      </c>
      <c r="AU512">
        <f t="shared" si="174"/>
        <v>0</v>
      </c>
      <c r="AV512" s="9">
        <v>0</v>
      </c>
    </row>
    <row r="513" spans="1:48" x14ac:dyDescent="0.35">
      <c r="A513" s="24" t="s">
        <v>18</v>
      </c>
      <c r="B513" s="24">
        <v>5</v>
      </c>
      <c r="C513" s="24" t="s">
        <v>204</v>
      </c>
      <c r="D513" s="24" t="s">
        <v>3251</v>
      </c>
      <c r="E513" s="24"/>
      <c r="O513" t="s">
        <v>2800</v>
      </c>
      <c r="P513" t="s">
        <v>2810</v>
      </c>
      <c r="Q513" t="s">
        <v>2816</v>
      </c>
      <c r="R513">
        <v>0</v>
      </c>
      <c r="S513">
        <v>-4.22</v>
      </c>
      <c r="T513">
        <v>-2.59</v>
      </c>
      <c r="U513">
        <v>25.34</v>
      </c>
      <c r="V513">
        <v>-1</v>
      </c>
      <c r="W513">
        <v>-1</v>
      </c>
      <c r="X513">
        <v>-1</v>
      </c>
      <c r="Y513">
        <v>-1</v>
      </c>
      <c r="Z513">
        <v>-1</v>
      </c>
      <c r="AA513">
        <v>-1</v>
      </c>
      <c r="AB513">
        <v>-1</v>
      </c>
      <c r="AC513">
        <v>-1</v>
      </c>
      <c r="AD513">
        <v>-1</v>
      </c>
      <c r="AE513" s="4" t="s">
        <v>2828</v>
      </c>
      <c r="AF513" s="9" t="s">
        <v>2829</v>
      </c>
      <c r="AG513">
        <v>0</v>
      </c>
      <c r="AH513">
        <v>1</v>
      </c>
      <c r="AI513">
        <v>0</v>
      </c>
      <c r="AJ513">
        <v>1</v>
      </c>
      <c r="AK513" s="9" t="s">
        <v>2840</v>
      </c>
      <c r="AL513">
        <f t="shared" si="171"/>
        <v>0</v>
      </c>
      <c r="AM513">
        <f>IF(AND(INDIRECT(AN513)='Sample Select backend'!$C$2,INDIRECT(AO513)=1,INDIRECT(AP513)='Sample Select backend'!$F$2,INDIRECT(AQ513)=1,INDIRECT(AR513)='Sample Select backend'!$M$2),1,0)</f>
        <v>0</v>
      </c>
      <c r="AN513" t="str">
        <f>_xlfn.CONCAT('Sample Select backend'!$C$4,ROW(AN513))</f>
        <v>AE513</v>
      </c>
      <c r="AO513" s="9" t="str">
        <f>_xlfn.CONCAT('Sample Select backend'!$J$2,ROW(AO513))</f>
        <v>AJ513</v>
      </c>
      <c r="AP513" t="str">
        <f>_xlfn.CONCAT('Sample Select backend'!$F$4,ROW(AP513))</f>
        <v>AF513</v>
      </c>
      <c r="AQ513" t="str">
        <f>_xlfn.CONCAT('Sample Select backend'!$I$10,ROW(AQ513))</f>
        <v>R513</v>
      </c>
      <c r="AR513" t="str">
        <f>_xlfn.CONCAT('Sample Select backend'!$M$4,ROW(AR513))</f>
        <v>AK513</v>
      </c>
      <c r="AS513" t="str">
        <f t="shared" si="172"/>
        <v>Bulgaria</v>
      </c>
      <c r="AT513" s="9" t="str">
        <f t="shared" si="173"/>
        <v>General</v>
      </c>
      <c r="AU513">
        <f t="shared" si="174"/>
        <v>0</v>
      </c>
      <c r="AV513" s="9">
        <v>0</v>
      </c>
    </row>
    <row r="514" spans="1:48" x14ac:dyDescent="0.35">
      <c r="A514" s="24" t="s">
        <v>18</v>
      </c>
      <c r="B514" s="24" t="s">
        <v>201</v>
      </c>
      <c r="C514" s="24" t="s">
        <v>201</v>
      </c>
      <c r="D514" s="24" t="s">
        <v>3252</v>
      </c>
      <c r="E514" s="24"/>
      <c r="O514" t="s">
        <v>2800</v>
      </c>
      <c r="P514" t="s">
        <v>2810</v>
      </c>
      <c r="Q514" t="s">
        <v>2816</v>
      </c>
      <c r="R514">
        <v>0</v>
      </c>
      <c r="S514">
        <v>-4.22</v>
      </c>
      <c r="T514">
        <v>-2.59</v>
      </c>
      <c r="U514">
        <v>25.34</v>
      </c>
      <c r="V514">
        <v>-1</v>
      </c>
      <c r="W514">
        <v>-1</v>
      </c>
      <c r="X514">
        <v>-1</v>
      </c>
      <c r="Y514">
        <v>-1</v>
      </c>
      <c r="Z514">
        <v>-1</v>
      </c>
      <c r="AA514">
        <v>-1</v>
      </c>
      <c r="AB514">
        <v>-1</v>
      </c>
      <c r="AC514">
        <v>-1</v>
      </c>
      <c r="AD514">
        <v>-1</v>
      </c>
      <c r="AE514" s="4" t="s">
        <v>2828</v>
      </c>
      <c r="AF514" s="9" t="s">
        <v>2829</v>
      </c>
      <c r="AG514">
        <v>0</v>
      </c>
      <c r="AH514">
        <v>1</v>
      </c>
      <c r="AI514">
        <v>0</v>
      </c>
      <c r="AJ514">
        <v>1</v>
      </c>
      <c r="AK514" s="9" t="s">
        <v>2840</v>
      </c>
      <c r="AL514">
        <f t="shared" ref="AL514:AL577" si="184">IF(OR(B514="other",B514="international",B514="Transfers",B514="expenditure"),1,0)</f>
        <v>1</v>
      </c>
      <c r="AM514">
        <f>IF(AND(INDIRECT(AN514)='Sample Select backend'!$C$2,INDIRECT(AO514)=1,INDIRECT(AP514)='Sample Select backend'!$F$2,INDIRECT(AQ514)=1,INDIRECT(AR514)='Sample Select backend'!$M$2),1,0)</f>
        <v>0</v>
      </c>
      <c r="AN514" t="str">
        <f>_xlfn.CONCAT('Sample Select backend'!$C$4,ROW(AN514))</f>
        <v>AE514</v>
      </c>
      <c r="AO514" s="9" t="str">
        <f>_xlfn.CONCAT('Sample Select backend'!$J$2,ROW(AO514))</f>
        <v>AJ514</v>
      </c>
      <c r="AP514" t="str">
        <f>_xlfn.CONCAT('Sample Select backend'!$F$4,ROW(AP514))</f>
        <v>AF514</v>
      </c>
      <c r="AQ514" t="str">
        <f>_xlfn.CONCAT('Sample Select backend'!$I$10,ROW(AQ514))</f>
        <v>R514</v>
      </c>
      <c r="AR514" t="str">
        <f>_xlfn.CONCAT('Sample Select backend'!$M$4,ROW(AR514))</f>
        <v>AK514</v>
      </c>
      <c r="AS514" t="str">
        <f t="shared" ref="AS514:AS577" si="185">A514</f>
        <v>Bulgaria</v>
      </c>
      <c r="AT514" s="9" t="str">
        <f t="shared" ref="AT514:AT577" si="186">IF(ISNUMBER(C514),C514,IF(OR(C514="general",C514="23;general"),"General",IF(OR(C514="exemption",C514="other (exemption)"),"Tax exemption/waiver/suspension","Other")))</f>
        <v>Other</v>
      </c>
      <c r="AU514">
        <f t="shared" ref="AU514:AU577" si="187">IF(A514&lt;&gt;A513,1,0)</f>
        <v>0</v>
      </c>
      <c r="AV514" s="9">
        <v>0</v>
      </c>
    </row>
    <row r="515" spans="1:48" x14ac:dyDescent="0.35">
      <c r="A515" s="24" t="s">
        <v>18</v>
      </c>
      <c r="B515" s="24">
        <v>6</v>
      </c>
      <c r="C515" s="24">
        <v>28</v>
      </c>
      <c r="D515" s="24" t="s">
        <v>3253</v>
      </c>
      <c r="E515" s="24"/>
      <c r="O515" t="s">
        <v>2800</v>
      </c>
      <c r="P515" t="s">
        <v>2810</v>
      </c>
      <c r="Q515" t="s">
        <v>2816</v>
      </c>
      <c r="R515">
        <v>0</v>
      </c>
      <c r="S515">
        <v>-4.22</v>
      </c>
      <c r="T515">
        <v>-2.59</v>
      </c>
      <c r="U515">
        <v>25.34</v>
      </c>
      <c r="V515">
        <v>-1</v>
      </c>
      <c r="W515">
        <v>-1</v>
      </c>
      <c r="X515">
        <v>-1</v>
      </c>
      <c r="Y515">
        <v>-1</v>
      </c>
      <c r="Z515">
        <v>-1</v>
      </c>
      <c r="AA515">
        <v>-1</v>
      </c>
      <c r="AB515">
        <v>-1</v>
      </c>
      <c r="AC515">
        <v>-1</v>
      </c>
      <c r="AD515">
        <v>-1</v>
      </c>
      <c r="AE515" s="4" t="s">
        <v>2828</v>
      </c>
      <c r="AF515" s="9" t="s">
        <v>2829</v>
      </c>
      <c r="AG515">
        <v>0</v>
      </c>
      <c r="AH515">
        <v>1</v>
      </c>
      <c r="AI515">
        <v>0</v>
      </c>
      <c r="AJ515">
        <v>1</v>
      </c>
      <c r="AK515" s="9" t="s">
        <v>2840</v>
      </c>
      <c r="AL515">
        <f t="shared" si="184"/>
        <v>0</v>
      </c>
      <c r="AM515">
        <f>IF(AND(INDIRECT(AN515)='Sample Select backend'!$C$2,INDIRECT(AO515)=1,INDIRECT(AP515)='Sample Select backend'!$F$2,INDIRECT(AQ515)=1,INDIRECT(AR515)='Sample Select backend'!$M$2),1,0)</f>
        <v>0</v>
      </c>
      <c r="AN515" t="str">
        <f>_xlfn.CONCAT('Sample Select backend'!$C$4,ROW(AN515))</f>
        <v>AE515</v>
      </c>
      <c r="AO515" s="9" t="str">
        <f>_xlfn.CONCAT('Sample Select backend'!$J$2,ROW(AO515))</f>
        <v>AJ515</v>
      </c>
      <c r="AP515" t="str">
        <f>_xlfn.CONCAT('Sample Select backend'!$F$4,ROW(AP515))</f>
        <v>AF515</v>
      </c>
      <c r="AQ515" t="str">
        <f>_xlfn.CONCAT('Sample Select backend'!$I$10,ROW(AQ515))</f>
        <v>R515</v>
      </c>
      <c r="AR515" t="str">
        <f>_xlfn.CONCAT('Sample Select backend'!$M$4,ROW(AR515))</f>
        <v>AK515</v>
      </c>
      <c r="AS515" t="str">
        <f t="shared" si="185"/>
        <v>Bulgaria</v>
      </c>
      <c r="AT515" s="9">
        <f t="shared" si="186"/>
        <v>28</v>
      </c>
      <c r="AU515">
        <f t="shared" si="187"/>
        <v>0</v>
      </c>
      <c r="AV515" s="9">
        <v>0</v>
      </c>
    </row>
    <row r="516" spans="1:48" x14ac:dyDescent="0.35">
      <c r="A516" s="24" t="s">
        <v>18</v>
      </c>
      <c r="B516" s="24">
        <v>2</v>
      </c>
      <c r="C516" s="24">
        <v>14</v>
      </c>
      <c r="D516" s="24" t="s">
        <v>3254</v>
      </c>
      <c r="E516" s="24"/>
      <c r="O516" t="s">
        <v>2800</v>
      </c>
      <c r="P516" t="s">
        <v>2810</v>
      </c>
      <c r="Q516" t="s">
        <v>2816</v>
      </c>
      <c r="R516">
        <v>0</v>
      </c>
      <c r="S516">
        <v>-4.22</v>
      </c>
      <c r="T516">
        <v>-2.59</v>
      </c>
      <c r="U516">
        <v>25.34</v>
      </c>
      <c r="V516">
        <v>-1</v>
      </c>
      <c r="W516">
        <v>-1</v>
      </c>
      <c r="X516">
        <v>-1</v>
      </c>
      <c r="Y516">
        <v>-1</v>
      </c>
      <c r="Z516">
        <v>-1</v>
      </c>
      <c r="AA516">
        <v>-1</v>
      </c>
      <c r="AB516">
        <v>-1</v>
      </c>
      <c r="AC516">
        <v>-1</v>
      </c>
      <c r="AD516">
        <v>-1</v>
      </c>
      <c r="AE516" s="4" t="s">
        <v>2828</v>
      </c>
      <c r="AF516" s="9" t="s">
        <v>2829</v>
      </c>
      <c r="AG516">
        <v>0</v>
      </c>
      <c r="AH516">
        <v>1</v>
      </c>
      <c r="AI516">
        <v>0</v>
      </c>
      <c r="AJ516">
        <v>1</v>
      </c>
      <c r="AK516" s="9" t="s">
        <v>2840</v>
      </c>
      <c r="AL516">
        <f t="shared" si="184"/>
        <v>0</v>
      </c>
      <c r="AM516">
        <f>IF(AND(INDIRECT(AN516)='Sample Select backend'!$C$2,INDIRECT(AO516)=1,INDIRECT(AP516)='Sample Select backend'!$F$2,INDIRECT(AQ516)=1,INDIRECT(AR516)='Sample Select backend'!$M$2),1,0)</f>
        <v>0</v>
      </c>
      <c r="AN516" t="str">
        <f>_xlfn.CONCAT('Sample Select backend'!$C$4,ROW(AN516))</f>
        <v>AE516</v>
      </c>
      <c r="AO516" s="9" t="str">
        <f>_xlfn.CONCAT('Sample Select backend'!$J$2,ROW(AO516))</f>
        <v>AJ516</v>
      </c>
      <c r="AP516" t="str">
        <f>_xlfn.CONCAT('Sample Select backend'!$F$4,ROW(AP516))</f>
        <v>AF516</v>
      </c>
      <c r="AQ516" t="str">
        <f>_xlfn.CONCAT('Sample Select backend'!$I$10,ROW(AQ516))</f>
        <v>R516</v>
      </c>
      <c r="AR516" t="str">
        <f>_xlfn.CONCAT('Sample Select backend'!$M$4,ROW(AR516))</f>
        <v>AK516</v>
      </c>
      <c r="AS516" t="str">
        <f t="shared" si="185"/>
        <v>Bulgaria</v>
      </c>
      <c r="AT516" s="9">
        <f t="shared" si="186"/>
        <v>14</v>
      </c>
      <c r="AU516">
        <f t="shared" si="187"/>
        <v>0</v>
      </c>
      <c r="AV516" s="9">
        <v>0</v>
      </c>
    </row>
    <row r="517" spans="1:48" x14ac:dyDescent="0.35">
      <c r="A517" s="24" t="s">
        <v>18</v>
      </c>
      <c r="B517" s="24">
        <v>2</v>
      </c>
      <c r="C517" s="24">
        <v>17</v>
      </c>
      <c r="D517" s="24" t="s">
        <v>3255</v>
      </c>
      <c r="E517" s="24"/>
      <c r="O517" t="s">
        <v>2800</v>
      </c>
      <c r="P517" t="s">
        <v>2810</v>
      </c>
      <c r="Q517" t="s">
        <v>2816</v>
      </c>
      <c r="R517">
        <v>0</v>
      </c>
      <c r="S517">
        <v>-4.22</v>
      </c>
      <c r="T517">
        <v>-2.59</v>
      </c>
      <c r="U517">
        <v>25.34</v>
      </c>
      <c r="V517">
        <v>-1</v>
      </c>
      <c r="W517">
        <v>-1</v>
      </c>
      <c r="X517">
        <v>-1</v>
      </c>
      <c r="Y517">
        <v>-1</v>
      </c>
      <c r="Z517">
        <v>-1</v>
      </c>
      <c r="AA517">
        <v>-1</v>
      </c>
      <c r="AB517">
        <v>-1</v>
      </c>
      <c r="AC517">
        <v>-1</v>
      </c>
      <c r="AD517">
        <v>-1</v>
      </c>
      <c r="AE517" s="4" t="s">
        <v>2828</v>
      </c>
      <c r="AF517" s="9" t="s">
        <v>2829</v>
      </c>
      <c r="AG517">
        <v>0</v>
      </c>
      <c r="AH517">
        <v>1</v>
      </c>
      <c r="AI517">
        <v>0</v>
      </c>
      <c r="AJ517">
        <v>1</v>
      </c>
      <c r="AK517" s="9" t="s">
        <v>2840</v>
      </c>
      <c r="AL517">
        <f t="shared" si="184"/>
        <v>0</v>
      </c>
      <c r="AM517">
        <f>IF(AND(INDIRECT(AN517)='Sample Select backend'!$C$2,INDIRECT(AO517)=1,INDIRECT(AP517)='Sample Select backend'!$F$2,INDIRECT(AQ517)=1,INDIRECT(AR517)='Sample Select backend'!$M$2),1,0)</f>
        <v>0</v>
      </c>
      <c r="AN517" t="str">
        <f>_xlfn.CONCAT('Sample Select backend'!$C$4,ROW(AN517))</f>
        <v>AE517</v>
      </c>
      <c r="AO517" s="9" t="str">
        <f>_xlfn.CONCAT('Sample Select backend'!$J$2,ROW(AO517))</f>
        <v>AJ517</v>
      </c>
      <c r="AP517" t="str">
        <f>_xlfn.CONCAT('Sample Select backend'!$F$4,ROW(AP517))</f>
        <v>AF517</v>
      </c>
      <c r="AQ517" t="str">
        <f>_xlfn.CONCAT('Sample Select backend'!$I$10,ROW(AQ517))</f>
        <v>R517</v>
      </c>
      <c r="AR517" t="str">
        <f>_xlfn.CONCAT('Sample Select backend'!$M$4,ROW(AR517))</f>
        <v>AK517</v>
      </c>
      <c r="AS517" t="str">
        <f t="shared" si="185"/>
        <v>Bulgaria</v>
      </c>
      <c r="AT517" s="9">
        <f t="shared" si="186"/>
        <v>17</v>
      </c>
      <c r="AU517">
        <f t="shared" si="187"/>
        <v>0</v>
      </c>
      <c r="AV517" s="9">
        <v>0</v>
      </c>
    </row>
    <row r="518" spans="1:48" x14ac:dyDescent="0.35">
      <c r="A518" s="24" t="s">
        <v>18</v>
      </c>
      <c r="B518" s="24">
        <v>2</v>
      </c>
      <c r="C518" s="24">
        <v>18</v>
      </c>
      <c r="D518" s="24" t="s">
        <v>3256</v>
      </c>
      <c r="E518" s="24"/>
      <c r="O518" t="s">
        <v>2800</v>
      </c>
      <c r="P518" t="s">
        <v>2810</v>
      </c>
      <c r="Q518" t="s">
        <v>2816</v>
      </c>
      <c r="R518">
        <v>0</v>
      </c>
      <c r="S518">
        <v>-4.22</v>
      </c>
      <c r="T518">
        <v>-2.59</v>
      </c>
      <c r="U518">
        <v>25.34</v>
      </c>
      <c r="V518">
        <v>-1</v>
      </c>
      <c r="W518">
        <v>-1</v>
      </c>
      <c r="X518">
        <v>-1</v>
      </c>
      <c r="Y518">
        <v>-1</v>
      </c>
      <c r="Z518">
        <v>-1</v>
      </c>
      <c r="AA518">
        <v>-1</v>
      </c>
      <c r="AB518">
        <v>-1</v>
      </c>
      <c r="AC518">
        <v>-1</v>
      </c>
      <c r="AD518">
        <v>-1</v>
      </c>
      <c r="AE518" s="4" t="s">
        <v>2828</v>
      </c>
      <c r="AF518" s="9" t="s">
        <v>2829</v>
      </c>
      <c r="AG518">
        <v>0</v>
      </c>
      <c r="AH518">
        <v>1</v>
      </c>
      <c r="AI518">
        <v>0</v>
      </c>
      <c r="AJ518">
        <v>1</v>
      </c>
      <c r="AK518" s="9" t="s">
        <v>2840</v>
      </c>
      <c r="AL518">
        <f t="shared" si="184"/>
        <v>0</v>
      </c>
      <c r="AM518">
        <f>IF(AND(INDIRECT(AN518)='Sample Select backend'!$C$2,INDIRECT(AO518)=1,INDIRECT(AP518)='Sample Select backend'!$F$2,INDIRECT(AQ518)=1,INDIRECT(AR518)='Sample Select backend'!$M$2),1,0)</f>
        <v>0</v>
      </c>
      <c r="AN518" t="str">
        <f>_xlfn.CONCAT('Sample Select backend'!$C$4,ROW(AN518))</f>
        <v>AE518</v>
      </c>
      <c r="AO518" s="9" t="str">
        <f>_xlfn.CONCAT('Sample Select backend'!$J$2,ROW(AO518))</f>
        <v>AJ518</v>
      </c>
      <c r="AP518" t="str">
        <f>_xlfn.CONCAT('Sample Select backend'!$F$4,ROW(AP518))</f>
        <v>AF518</v>
      </c>
      <c r="AQ518" t="str">
        <f>_xlfn.CONCAT('Sample Select backend'!$I$10,ROW(AQ518))</f>
        <v>R518</v>
      </c>
      <c r="AR518" t="str">
        <f>_xlfn.CONCAT('Sample Select backend'!$M$4,ROW(AR518))</f>
        <v>AK518</v>
      </c>
      <c r="AS518" t="str">
        <f t="shared" si="185"/>
        <v>Bulgaria</v>
      </c>
      <c r="AT518" s="9">
        <f t="shared" si="186"/>
        <v>18</v>
      </c>
      <c r="AU518">
        <f t="shared" si="187"/>
        <v>0</v>
      </c>
      <c r="AV518" s="9">
        <v>0</v>
      </c>
    </row>
    <row r="519" spans="1:48" x14ac:dyDescent="0.35">
      <c r="A519" s="24" t="s">
        <v>18</v>
      </c>
      <c r="B519" s="24">
        <v>7</v>
      </c>
      <c r="C519" s="24">
        <v>30</v>
      </c>
      <c r="D519" s="9" t="s">
        <v>4653</v>
      </c>
      <c r="O519" t="s">
        <v>2800</v>
      </c>
      <c r="P519" t="s">
        <v>2810</v>
      </c>
      <c r="Q519" t="s">
        <v>2816</v>
      </c>
      <c r="R519">
        <v>0</v>
      </c>
      <c r="S519">
        <v>-4.22</v>
      </c>
      <c r="T519">
        <v>-2.59</v>
      </c>
      <c r="U519">
        <v>25.34</v>
      </c>
      <c r="V519">
        <v>-1</v>
      </c>
      <c r="W519">
        <v>-1</v>
      </c>
      <c r="X519">
        <v>-1</v>
      </c>
      <c r="Y519">
        <v>-1</v>
      </c>
      <c r="Z519">
        <v>-1</v>
      </c>
      <c r="AA519">
        <v>-1</v>
      </c>
      <c r="AB519">
        <v>-1</v>
      </c>
      <c r="AC519">
        <v>-1</v>
      </c>
      <c r="AD519">
        <v>-1</v>
      </c>
      <c r="AE519" s="4" t="s">
        <v>2828</v>
      </c>
      <c r="AF519" s="9" t="s">
        <v>2829</v>
      </c>
      <c r="AG519">
        <v>0</v>
      </c>
      <c r="AH519">
        <v>1</v>
      </c>
      <c r="AI519">
        <v>0</v>
      </c>
      <c r="AJ519">
        <v>1</v>
      </c>
      <c r="AK519" s="9" t="s">
        <v>2840</v>
      </c>
      <c r="AL519">
        <f t="shared" si="184"/>
        <v>0</v>
      </c>
      <c r="AM519">
        <f>IF(AND(INDIRECT(AN519)='Sample Select backend'!$C$2,INDIRECT(AO519)=1,INDIRECT(AP519)='Sample Select backend'!$F$2,INDIRECT(AQ519)=1,INDIRECT(AR519)='Sample Select backend'!$M$2),1,0)</f>
        <v>0</v>
      </c>
      <c r="AN519" t="str">
        <f>_xlfn.CONCAT('Sample Select backend'!$C$4,ROW(AN519))</f>
        <v>AE519</v>
      </c>
      <c r="AO519" s="9" t="str">
        <f>_xlfn.CONCAT('Sample Select backend'!$J$2,ROW(AO519))</f>
        <v>AJ519</v>
      </c>
      <c r="AP519" t="str">
        <f>_xlfn.CONCAT('Sample Select backend'!$F$4,ROW(AP519))</f>
        <v>AF519</v>
      </c>
      <c r="AQ519" t="str">
        <f>_xlfn.CONCAT('Sample Select backend'!$I$10,ROW(AQ519))</f>
        <v>R519</v>
      </c>
      <c r="AR519" t="str">
        <f>_xlfn.CONCAT('Sample Select backend'!$M$4,ROW(AR519))</f>
        <v>AK519</v>
      </c>
      <c r="AS519" t="str">
        <f t="shared" si="185"/>
        <v>Bulgaria</v>
      </c>
      <c r="AT519" s="9">
        <f t="shared" si="186"/>
        <v>30</v>
      </c>
      <c r="AU519">
        <f t="shared" si="187"/>
        <v>0</v>
      </c>
      <c r="AV519" s="9">
        <v>1</v>
      </c>
    </row>
    <row r="520" spans="1:48" x14ac:dyDescent="0.35">
      <c r="A520" t="s">
        <v>16</v>
      </c>
      <c r="B520">
        <v>2</v>
      </c>
      <c r="C520" t="s">
        <v>201</v>
      </c>
      <c r="D520" t="s">
        <v>383</v>
      </c>
      <c r="E520">
        <v>2</v>
      </c>
      <c r="F520">
        <v>2</v>
      </c>
      <c r="G520">
        <v>-2</v>
      </c>
      <c r="H520">
        <v>2</v>
      </c>
      <c r="I520">
        <v>-2</v>
      </c>
      <c r="J520">
        <v>2</v>
      </c>
      <c r="K520">
        <v>1</v>
      </c>
      <c r="L520">
        <v>2</v>
      </c>
      <c r="M520">
        <v>1</v>
      </c>
      <c r="N520" t="s">
        <v>2615</v>
      </c>
      <c r="O520" t="s">
        <v>2803</v>
      </c>
      <c r="P520" t="s">
        <v>2809</v>
      </c>
      <c r="Q520" t="s">
        <v>2814</v>
      </c>
      <c r="R520">
        <v>0</v>
      </c>
      <c r="S520">
        <v>0.61</v>
      </c>
      <c r="T520">
        <v>-4.32</v>
      </c>
      <c r="U520">
        <v>47.59</v>
      </c>
      <c r="V520">
        <f t="shared" ref="V520:V534" si="188">IF(E520&gt;0,1,IF(E520&lt;0,0,-1))</f>
        <v>1</v>
      </c>
      <c r="W520">
        <f t="shared" ref="W520:W534" si="189">IF(F520&gt;0,1,IF(F520&lt;0,0,-1))</f>
        <v>1</v>
      </c>
      <c r="X520">
        <f t="shared" ref="X520:X534" si="190">IF(G520&gt;0,1,IF(G520&lt;0,0,-1))</f>
        <v>0</v>
      </c>
      <c r="Y520">
        <f t="shared" ref="Y520:Y534" si="191">IF(H520&gt;0,1,IF(H520&lt;0,0,-1))</f>
        <v>1</v>
      </c>
      <c r="Z520">
        <f t="shared" ref="Z520:Z534" si="192">IF(I520&gt;0,1,IF(I520&lt;0,0,-1))</f>
        <v>0</v>
      </c>
      <c r="AA520">
        <f t="shared" ref="AA520:AA534" si="193">IF(J520&gt;0,1,IF(J520&lt;0,0,-1))</f>
        <v>1</v>
      </c>
      <c r="AB520">
        <f t="shared" ref="AB520:AB534" si="194">IF(K520&gt;0,1,IF(K520&lt;0,0,-1))</f>
        <v>1</v>
      </c>
      <c r="AC520">
        <f t="shared" ref="AC520:AC534" si="195">IF(L520&gt;0,1,IF(L520&lt;0,0,-1))</f>
        <v>1</v>
      </c>
      <c r="AD520">
        <f t="shared" ref="AD520:AD534" si="196">IF(M520&gt;0,1,IF(M520&lt;0,0,-1))</f>
        <v>1</v>
      </c>
      <c r="AE520" s="4" t="s">
        <v>2828</v>
      </c>
      <c r="AF520" s="9" t="s">
        <v>2829</v>
      </c>
      <c r="AG520">
        <v>1</v>
      </c>
      <c r="AH520">
        <v>0</v>
      </c>
      <c r="AI520">
        <v>0</v>
      </c>
      <c r="AJ520">
        <v>1</v>
      </c>
      <c r="AK520" s="9" t="s">
        <v>2840</v>
      </c>
      <c r="AL520">
        <f t="shared" si="184"/>
        <v>0</v>
      </c>
      <c r="AM520">
        <f>IF(AND(INDIRECT(AN520)='Sample Select backend'!$C$2,INDIRECT(AO520)=1,INDIRECT(AP520)='Sample Select backend'!$F$2,INDIRECT(AQ520)=1,INDIRECT(AR520)='Sample Select backend'!$M$2),1,0)</f>
        <v>0</v>
      </c>
      <c r="AN520" t="str">
        <f>_xlfn.CONCAT('Sample Select backend'!$C$4,ROW(AN520))</f>
        <v>AE520</v>
      </c>
      <c r="AO520" s="9" t="str">
        <f>_xlfn.CONCAT('Sample Select backend'!$J$2,ROW(AO520))</f>
        <v>AJ520</v>
      </c>
      <c r="AP520" t="str">
        <f>_xlfn.CONCAT('Sample Select backend'!$F$4,ROW(AP520))</f>
        <v>AF520</v>
      </c>
      <c r="AQ520" t="str">
        <f>_xlfn.CONCAT('Sample Select backend'!$I$10,ROW(AQ520))</f>
        <v>R520</v>
      </c>
      <c r="AR520" t="str">
        <f>_xlfn.CONCAT('Sample Select backend'!$M$4,ROW(AR520))</f>
        <v>AK520</v>
      </c>
      <c r="AS520" t="str">
        <f t="shared" si="185"/>
        <v>Burkina Faso</v>
      </c>
      <c r="AT520" s="9" t="str">
        <f t="shared" si="186"/>
        <v>Other</v>
      </c>
      <c r="AU520">
        <f t="shared" si="187"/>
        <v>1</v>
      </c>
      <c r="AV520" s="9">
        <v>1</v>
      </c>
    </row>
    <row r="521" spans="1:48" x14ac:dyDescent="0.35">
      <c r="A521" t="s">
        <v>16</v>
      </c>
      <c r="B521">
        <v>1</v>
      </c>
      <c r="C521">
        <v>12</v>
      </c>
      <c r="D521" t="s">
        <v>384</v>
      </c>
      <c r="E521">
        <v>-2</v>
      </c>
      <c r="F521">
        <v>2</v>
      </c>
      <c r="G521">
        <v>-1</v>
      </c>
      <c r="J521">
        <v>2</v>
      </c>
      <c r="K521">
        <v>-2</v>
      </c>
      <c r="L521">
        <v>2</v>
      </c>
      <c r="M521">
        <v>1</v>
      </c>
      <c r="N521" t="s">
        <v>2615</v>
      </c>
      <c r="O521" t="s">
        <v>2803</v>
      </c>
      <c r="P521" t="s">
        <v>2809</v>
      </c>
      <c r="Q521" t="s">
        <v>2814</v>
      </c>
      <c r="R521">
        <v>0</v>
      </c>
      <c r="S521">
        <v>0.61</v>
      </c>
      <c r="T521">
        <v>-4.32</v>
      </c>
      <c r="U521">
        <v>47.59</v>
      </c>
      <c r="V521">
        <f t="shared" si="188"/>
        <v>0</v>
      </c>
      <c r="W521">
        <f t="shared" si="189"/>
        <v>1</v>
      </c>
      <c r="X521">
        <f t="shared" si="190"/>
        <v>0</v>
      </c>
      <c r="Y521">
        <f t="shared" si="191"/>
        <v>-1</v>
      </c>
      <c r="Z521">
        <f t="shared" si="192"/>
        <v>-1</v>
      </c>
      <c r="AA521">
        <f t="shared" si="193"/>
        <v>1</v>
      </c>
      <c r="AB521">
        <f t="shared" si="194"/>
        <v>0</v>
      </c>
      <c r="AC521">
        <f t="shared" si="195"/>
        <v>1</v>
      </c>
      <c r="AD521">
        <f t="shared" si="196"/>
        <v>1</v>
      </c>
      <c r="AE521" s="4" t="s">
        <v>2828</v>
      </c>
      <c r="AF521" s="9" t="s">
        <v>2829</v>
      </c>
      <c r="AG521">
        <v>1</v>
      </c>
      <c r="AH521">
        <v>0</v>
      </c>
      <c r="AI521">
        <v>0</v>
      </c>
      <c r="AJ521">
        <v>1</v>
      </c>
      <c r="AK521" s="9" t="s">
        <v>2840</v>
      </c>
      <c r="AL521">
        <f t="shared" si="184"/>
        <v>0</v>
      </c>
      <c r="AM521">
        <f>IF(AND(INDIRECT(AN521)='Sample Select backend'!$C$2,INDIRECT(AO521)=1,INDIRECT(AP521)='Sample Select backend'!$F$2,INDIRECT(AQ521)=1,INDIRECT(AR521)='Sample Select backend'!$M$2),1,0)</f>
        <v>0</v>
      </c>
      <c r="AN521" t="str">
        <f>_xlfn.CONCAT('Sample Select backend'!$C$4,ROW(AN521))</f>
        <v>AE521</v>
      </c>
      <c r="AO521" s="9" t="str">
        <f>_xlfn.CONCAT('Sample Select backend'!$J$2,ROW(AO521))</f>
        <v>AJ521</v>
      </c>
      <c r="AP521" t="str">
        <f>_xlfn.CONCAT('Sample Select backend'!$F$4,ROW(AP521))</f>
        <v>AF521</v>
      </c>
      <c r="AQ521" t="str">
        <f>_xlfn.CONCAT('Sample Select backend'!$I$10,ROW(AQ521))</f>
        <v>R521</v>
      </c>
      <c r="AR521" t="str">
        <f>_xlfn.CONCAT('Sample Select backend'!$M$4,ROW(AR521))</f>
        <v>AK521</v>
      </c>
      <c r="AS521" t="str">
        <f t="shared" si="185"/>
        <v>Burkina Faso</v>
      </c>
      <c r="AT521" s="9">
        <f t="shared" si="186"/>
        <v>12</v>
      </c>
      <c r="AU521">
        <f t="shared" si="187"/>
        <v>0</v>
      </c>
      <c r="AV521" s="9">
        <v>1</v>
      </c>
    </row>
    <row r="522" spans="1:48" x14ac:dyDescent="0.35">
      <c r="A522" t="s">
        <v>16</v>
      </c>
      <c r="B522">
        <v>4</v>
      </c>
      <c r="C522">
        <v>20</v>
      </c>
      <c r="D522" t="s">
        <v>393</v>
      </c>
      <c r="E522">
        <v>2</v>
      </c>
      <c r="F522">
        <v>2</v>
      </c>
      <c r="G522">
        <v>-2</v>
      </c>
      <c r="H522">
        <v>-1</v>
      </c>
      <c r="I522">
        <v>-2</v>
      </c>
      <c r="J522">
        <v>-2</v>
      </c>
      <c r="K522">
        <v>1</v>
      </c>
      <c r="L522">
        <v>2</v>
      </c>
      <c r="M522">
        <v>1</v>
      </c>
      <c r="N522" t="s">
        <v>2615</v>
      </c>
      <c r="O522" t="s">
        <v>2803</v>
      </c>
      <c r="P522" t="s">
        <v>2809</v>
      </c>
      <c r="Q522" t="s">
        <v>2814</v>
      </c>
      <c r="R522">
        <v>0</v>
      </c>
      <c r="S522">
        <v>0.61</v>
      </c>
      <c r="T522">
        <v>-4.32</v>
      </c>
      <c r="U522">
        <v>47.59</v>
      </c>
      <c r="V522">
        <f t="shared" si="188"/>
        <v>1</v>
      </c>
      <c r="W522">
        <f t="shared" si="189"/>
        <v>1</v>
      </c>
      <c r="X522">
        <f t="shared" si="190"/>
        <v>0</v>
      </c>
      <c r="Y522">
        <f t="shared" si="191"/>
        <v>0</v>
      </c>
      <c r="Z522">
        <f t="shared" si="192"/>
        <v>0</v>
      </c>
      <c r="AA522">
        <f t="shared" si="193"/>
        <v>0</v>
      </c>
      <c r="AB522">
        <f t="shared" si="194"/>
        <v>1</v>
      </c>
      <c r="AC522">
        <f t="shared" si="195"/>
        <v>1</v>
      </c>
      <c r="AD522">
        <f t="shared" si="196"/>
        <v>1</v>
      </c>
      <c r="AE522" s="4" t="s">
        <v>2828</v>
      </c>
      <c r="AF522" s="9" t="s">
        <v>2829</v>
      </c>
      <c r="AG522">
        <v>1</v>
      </c>
      <c r="AH522">
        <v>0</v>
      </c>
      <c r="AI522">
        <v>0</v>
      </c>
      <c r="AJ522">
        <v>1</v>
      </c>
      <c r="AK522" s="9" t="s">
        <v>2840</v>
      </c>
      <c r="AL522">
        <f t="shared" si="184"/>
        <v>0</v>
      </c>
      <c r="AM522">
        <f>IF(AND(INDIRECT(AN522)='Sample Select backend'!$C$2,INDIRECT(AO522)=1,INDIRECT(AP522)='Sample Select backend'!$F$2,INDIRECT(AQ522)=1,INDIRECT(AR522)='Sample Select backend'!$M$2),1,0)</f>
        <v>0</v>
      </c>
      <c r="AN522" t="str">
        <f>_xlfn.CONCAT('Sample Select backend'!$C$4,ROW(AN522))</f>
        <v>AE522</v>
      </c>
      <c r="AO522" s="9" t="str">
        <f>_xlfn.CONCAT('Sample Select backend'!$J$2,ROW(AO522))</f>
        <v>AJ522</v>
      </c>
      <c r="AP522" t="str">
        <f>_xlfn.CONCAT('Sample Select backend'!$F$4,ROW(AP522))</f>
        <v>AF522</v>
      </c>
      <c r="AQ522" t="str">
        <f>_xlfn.CONCAT('Sample Select backend'!$I$10,ROW(AQ522))</f>
        <v>R522</v>
      </c>
      <c r="AR522" t="str">
        <f>_xlfn.CONCAT('Sample Select backend'!$M$4,ROW(AR522))</f>
        <v>AK522</v>
      </c>
      <c r="AS522" t="str">
        <f t="shared" si="185"/>
        <v>Burkina Faso</v>
      </c>
      <c r="AT522" s="9">
        <f t="shared" si="186"/>
        <v>20</v>
      </c>
      <c r="AU522">
        <f t="shared" si="187"/>
        <v>0</v>
      </c>
      <c r="AV522" s="9">
        <v>1</v>
      </c>
    </row>
    <row r="523" spans="1:48" x14ac:dyDescent="0.35">
      <c r="A523" t="s">
        <v>16</v>
      </c>
      <c r="B523">
        <v>1</v>
      </c>
      <c r="C523" t="s">
        <v>201</v>
      </c>
      <c r="D523" t="s">
        <v>392</v>
      </c>
      <c r="E523">
        <v>2</v>
      </c>
      <c r="F523">
        <v>2</v>
      </c>
      <c r="G523">
        <v>-2</v>
      </c>
      <c r="H523">
        <v>-1</v>
      </c>
      <c r="J523">
        <v>-2</v>
      </c>
      <c r="K523">
        <v>2</v>
      </c>
      <c r="L523">
        <v>2</v>
      </c>
      <c r="M523">
        <v>1</v>
      </c>
      <c r="N523" t="s">
        <v>2615</v>
      </c>
      <c r="O523" t="s">
        <v>2803</v>
      </c>
      <c r="P523" t="s">
        <v>2809</v>
      </c>
      <c r="Q523" t="s">
        <v>2814</v>
      </c>
      <c r="R523">
        <v>0</v>
      </c>
      <c r="S523">
        <v>0.61</v>
      </c>
      <c r="T523">
        <v>-4.32</v>
      </c>
      <c r="U523">
        <v>47.59</v>
      </c>
      <c r="V523">
        <f t="shared" si="188"/>
        <v>1</v>
      </c>
      <c r="W523">
        <f t="shared" si="189"/>
        <v>1</v>
      </c>
      <c r="X523">
        <f t="shared" si="190"/>
        <v>0</v>
      </c>
      <c r="Y523">
        <f t="shared" si="191"/>
        <v>0</v>
      </c>
      <c r="Z523">
        <f t="shared" si="192"/>
        <v>-1</v>
      </c>
      <c r="AA523">
        <f t="shared" si="193"/>
        <v>0</v>
      </c>
      <c r="AB523">
        <f t="shared" si="194"/>
        <v>1</v>
      </c>
      <c r="AC523">
        <f t="shared" si="195"/>
        <v>1</v>
      </c>
      <c r="AD523">
        <f t="shared" si="196"/>
        <v>1</v>
      </c>
      <c r="AE523" s="4" t="s">
        <v>2828</v>
      </c>
      <c r="AF523" s="9" t="s">
        <v>2829</v>
      </c>
      <c r="AG523">
        <v>1</v>
      </c>
      <c r="AH523">
        <v>0</v>
      </c>
      <c r="AI523">
        <v>0</v>
      </c>
      <c r="AJ523">
        <v>1</v>
      </c>
      <c r="AK523" s="9" t="s">
        <v>2840</v>
      </c>
      <c r="AL523">
        <f t="shared" si="184"/>
        <v>0</v>
      </c>
      <c r="AM523">
        <f>IF(AND(INDIRECT(AN523)='Sample Select backend'!$C$2,INDIRECT(AO523)=1,INDIRECT(AP523)='Sample Select backend'!$F$2,INDIRECT(AQ523)=1,INDIRECT(AR523)='Sample Select backend'!$M$2),1,0)</f>
        <v>0</v>
      </c>
      <c r="AN523" t="str">
        <f>_xlfn.CONCAT('Sample Select backend'!$C$4,ROW(AN523))</f>
        <v>AE523</v>
      </c>
      <c r="AO523" s="9" t="str">
        <f>_xlfn.CONCAT('Sample Select backend'!$J$2,ROW(AO523))</f>
        <v>AJ523</v>
      </c>
      <c r="AP523" t="str">
        <f>_xlfn.CONCAT('Sample Select backend'!$F$4,ROW(AP523))</f>
        <v>AF523</v>
      </c>
      <c r="AQ523" t="str">
        <f>_xlfn.CONCAT('Sample Select backend'!$I$10,ROW(AQ523))</f>
        <v>R523</v>
      </c>
      <c r="AR523" t="str">
        <f>_xlfn.CONCAT('Sample Select backend'!$M$4,ROW(AR523))</f>
        <v>AK523</v>
      </c>
      <c r="AS523" t="str">
        <f t="shared" si="185"/>
        <v>Burkina Faso</v>
      </c>
      <c r="AT523" s="9" t="str">
        <f t="shared" si="186"/>
        <v>Other</v>
      </c>
      <c r="AU523">
        <f t="shared" si="187"/>
        <v>0</v>
      </c>
      <c r="AV523" s="9">
        <v>1</v>
      </c>
    </row>
    <row r="524" spans="1:48" x14ac:dyDescent="0.35">
      <c r="A524" t="s">
        <v>16</v>
      </c>
      <c r="B524">
        <v>6</v>
      </c>
      <c r="C524">
        <v>28</v>
      </c>
      <c r="D524" t="s">
        <v>395</v>
      </c>
      <c r="E524">
        <v>-2</v>
      </c>
      <c r="F524">
        <v>1</v>
      </c>
      <c r="G524">
        <v>2</v>
      </c>
      <c r="H524">
        <v>-1</v>
      </c>
      <c r="I524">
        <v>2</v>
      </c>
      <c r="J524">
        <v>-2</v>
      </c>
      <c r="K524">
        <v>1</v>
      </c>
      <c r="L524">
        <v>1</v>
      </c>
      <c r="M524">
        <v>1</v>
      </c>
      <c r="N524" t="s">
        <v>2615</v>
      </c>
      <c r="O524" t="s">
        <v>2803</v>
      </c>
      <c r="P524" t="s">
        <v>2809</v>
      </c>
      <c r="Q524" t="s">
        <v>2814</v>
      </c>
      <c r="R524">
        <v>0</v>
      </c>
      <c r="S524">
        <v>0.61</v>
      </c>
      <c r="T524">
        <v>-4.32</v>
      </c>
      <c r="U524">
        <v>47.59</v>
      </c>
      <c r="V524">
        <f t="shared" si="188"/>
        <v>0</v>
      </c>
      <c r="W524">
        <f t="shared" si="189"/>
        <v>1</v>
      </c>
      <c r="X524">
        <f t="shared" si="190"/>
        <v>1</v>
      </c>
      <c r="Y524">
        <f t="shared" si="191"/>
        <v>0</v>
      </c>
      <c r="Z524">
        <f t="shared" si="192"/>
        <v>1</v>
      </c>
      <c r="AA524">
        <f t="shared" si="193"/>
        <v>0</v>
      </c>
      <c r="AB524">
        <f t="shared" si="194"/>
        <v>1</v>
      </c>
      <c r="AC524">
        <f t="shared" si="195"/>
        <v>1</v>
      </c>
      <c r="AD524">
        <f t="shared" si="196"/>
        <v>1</v>
      </c>
      <c r="AE524" s="4" t="s">
        <v>2828</v>
      </c>
      <c r="AF524" s="9" t="s">
        <v>2829</v>
      </c>
      <c r="AG524">
        <v>1</v>
      </c>
      <c r="AH524">
        <v>0</v>
      </c>
      <c r="AI524">
        <v>0</v>
      </c>
      <c r="AJ524">
        <v>1</v>
      </c>
      <c r="AK524" s="9" t="s">
        <v>2840</v>
      </c>
      <c r="AL524">
        <f t="shared" si="184"/>
        <v>0</v>
      </c>
      <c r="AM524">
        <f>IF(AND(INDIRECT(AN524)='Sample Select backend'!$C$2,INDIRECT(AO524)=1,INDIRECT(AP524)='Sample Select backend'!$F$2,INDIRECT(AQ524)=1,INDIRECT(AR524)='Sample Select backend'!$M$2),1,0)</f>
        <v>0</v>
      </c>
      <c r="AN524" t="str">
        <f>_xlfn.CONCAT('Sample Select backend'!$C$4,ROW(AN524))</f>
        <v>AE524</v>
      </c>
      <c r="AO524" s="9" t="str">
        <f>_xlfn.CONCAT('Sample Select backend'!$J$2,ROW(AO524))</f>
        <v>AJ524</v>
      </c>
      <c r="AP524" t="str">
        <f>_xlfn.CONCAT('Sample Select backend'!$F$4,ROW(AP524))</f>
        <v>AF524</v>
      </c>
      <c r="AQ524" t="str">
        <f>_xlfn.CONCAT('Sample Select backend'!$I$10,ROW(AQ524))</f>
        <v>R524</v>
      </c>
      <c r="AR524" t="str">
        <f>_xlfn.CONCAT('Sample Select backend'!$M$4,ROW(AR524))</f>
        <v>AK524</v>
      </c>
      <c r="AS524" t="str">
        <f t="shared" si="185"/>
        <v>Burkina Faso</v>
      </c>
      <c r="AT524" s="9">
        <f t="shared" si="186"/>
        <v>28</v>
      </c>
      <c r="AU524">
        <f t="shared" si="187"/>
        <v>0</v>
      </c>
      <c r="AV524" s="9">
        <v>1</v>
      </c>
    </row>
    <row r="525" spans="1:48" x14ac:dyDescent="0.35">
      <c r="A525" t="s">
        <v>16</v>
      </c>
      <c r="B525">
        <v>3</v>
      </c>
      <c r="C525" t="s">
        <v>206</v>
      </c>
      <c r="D525" t="s">
        <v>387</v>
      </c>
      <c r="E525">
        <v>1</v>
      </c>
      <c r="F525">
        <v>2</v>
      </c>
      <c r="G525">
        <v>-2</v>
      </c>
      <c r="H525">
        <v>-1</v>
      </c>
      <c r="I525">
        <v>-2</v>
      </c>
      <c r="J525">
        <v>2</v>
      </c>
      <c r="K525">
        <v>-2</v>
      </c>
      <c r="M525">
        <v>1</v>
      </c>
      <c r="N525" t="s">
        <v>2615</v>
      </c>
      <c r="O525" t="s">
        <v>2803</v>
      </c>
      <c r="P525" t="s">
        <v>2809</v>
      </c>
      <c r="Q525" t="s">
        <v>2814</v>
      </c>
      <c r="R525">
        <v>0</v>
      </c>
      <c r="S525">
        <v>0.61</v>
      </c>
      <c r="T525">
        <v>-4.32</v>
      </c>
      <c r="U525">
        <v>47.59</v>
      </c>
      <c r="V525">
        <f t="shared" si="188"/>
        <v>1</v>
      </c>
      <c r="W525">
        <f t="shared" si="189"/>
        <v>1</v>
      </c>
      <c r="X525">
        <f t="shared" si="190"/>
        <v>0</v>
      </c>
      <c r="Y525">
        <f t="shared" si="191"/>
        <v>0</v>
      </c>
      <c r="Z525">
        <f t="shared" si="192"/>
        <v>0</v>
      </c>
      <c r="AA525">
        <f t="shared" si="193"/>
        <v>1</v>
      </c>
      <c r="AB525">
        <f t="shared" si="194"/>
        <v>0</v>
      </c>
      <c r="AC525">
        <f t="shared" si="195"/>
        <v>-1</v>
      </c>
      <c r="AD525">
        <f t="shared" si="196"/>
        <v>1</v>
      </c>
      <c r="AE525" s="4" t="s">
        <v>2828</v>
      </c>
      <c r="AF525" s="9" t="s">
        <v>2829</v>
      </c>
      <c r="AG525">
        <v>1</v>
      </c>
      <c r="AH525">
        <v>0</v>
      </c>
      <c r="AI525">
        <v>0</v>
      </c>
      <c r="AJ525">
        <v>1</v>
      </c>
      <c r="AK525" s="9" t="s">
        <v>2840</v>
      </c>
      <c r="AL525">
        <f t="shared" si="184"/>
        <v>0</v>
      </c>
      <c r="AM525">
        <f>IF(AND(INDIRECT(AN525)='Sample Select backend'!$C$2,INDIRECT(AO525)=1,INDIRECT(AP525)='Sample Select backend'!$F$2,INDIRECT(AQ525)=1,INDIRECT(AR525)='Sample Select backend'!$M$2),1,0)</f>
        <v>0</v>
      </c>
      <c r="AN525" t="str">
        <f>_xlfn.CONCAT('Sample Select backend'!$C$4,ROW(AN525))</f>
        <v>AE525</v>
      </c>
      <c r="AO525" s="9" t="str">
        <f>_xlfn.CONCAT('Sample Select backend'!$J$2,ROW(AO525))</f>
        <v>AJ525</v>
      </c>
      <c r="AP525" t="str">
        <f>_xlfn.CONCAT('Sample Select backend'!$F$4,ROW(AP525))</f>
        <v>AF525</v>
      </c>
      <c r="AQ525" t="str">
        <f>_xlfn.CONCAT('Sample Select backend'!$I$10,ROW(AQ525))</f>
        <v>R525</v>
      </c>
      <c r="AR525" t="str">
        <f>_xlfn.CONCAT('Sample Select backend'!$M$4,ROW(AR525))</f>
        <v>AK525</v>
      </c>
      <c r="AS525" t="str">
        <f t="shared" si="185"/>
        <v>Burkina Faso</v>
      </c>
      <c r="AT525" s="9" t="str">
        <f t="shared" si="186"/>
        <v>Tax exemption/waiver/suspension</v>
      </c>
      <c r="AU525">
        <f t="shared" si="187"/>
        <v>0</v>
      </c>
      <c r="AV525" s="9">
        <v>1</v>
      </c>
    </row>
    <row r="526" spans="1:48" x14ac:dyDescent="0.35">
      <c r="A526" t="s">
        <v>16</v>
      </c>
      <c r="B526">
        <v>6</v>
      </c>
      <c r="C526">
        <v>25</v>
      </c>
      <c r="D526" t="s">
        <v>389</v>
      </c>
      <c r="E526">
        <v>1</v>
      </c>
      <c r="F526">
        <v>1</v>
      </c>
      <c r="G526">
        <v>-2</v>
      </c>
      <c r="H526">
        <v>-1</v>
      </c>
      <c r="I526">
        <v>1</v>
      </c>
      <c r="J526">
        <v>1</v>
      </c>
      <c r="K526">
        <v>1</v>
      </c>
      <c r="L526">
        <v>-2</v>
      </c>
      <c r="M526">
        <v>1</v>
      </c>
      <c r="N526" t="s">
        <v>2615</v>
      </c>
      <c r="O526" t="s">
        <v>2803</v>
      </c>
      <c r="P526" t="s">
        <v>2809</v>
      </c>
      <c r="Q526" t="s">
        <v>2814</v>
      </c>
      <c r="R526">
        <v>0</v>
      </c>
      <c r="S526">
        <v>0.61</v>
      </c>
      <c r="T526">
        <v>-4.32</v>
      </c>
      <c r="U526">
        <v>47.59</v>
      </c>
      <c r="V526">
        <f t="shared" si="188"/>
        <v>1</v>
      </c>
      <c r="W526">
        <f t="shared" si="189"/>
        <v>1</v>
      </c>
      <c r="X526">
        <f t="shared" si="190"/>
        <v>0</v>
      </c>
      <c r="Y526">
        <f t="shared" si="191"/>
        <v>0</v>
      </c>
      <c r="Z526">
        <f t="shared" si="192"/>
        <v>1</v>
      </c>
      <c r="AA526">
        <f t="shared" si="193"/>
        <v>1</v>
      </c>
      <c r="AB526">
        <f t="shared" si="194"/>
        <v>1</v>
      </c>
      <c r="AC526">
        <f t="shared" si="195"/>
        <v>0</v>
      </c>
      <c r="AD526">
        <f t="shared" si="196"/>
        <v>1</v>
      </c>
      <c r="AE526" s="4" t="s">
        <v>2828</v>
      </c>
      <c r="AF526" s="9" t="s">
        <v>2829</v>
      </c>
      <c r="AG526">
        <v>1</v>
      </c>
      <c r="AH526">
        <v>0</v>
      </c>
      <c r="AI526">
        <v>0</v>
      </c>
      <c r="AJ526">
        <v>1</v>
      </c>
      <c r="AK526" s="9" t="s">
        <v>2840</v>
      </c>
      <c r="AL526">
        <f t="shared" si="184"/>
        <v>0</v>
      </c>
      <c r="AM526">
        <f>IF(AND(INDIRECT(AN526)='Sample Select backend'!$C$2,INDIRECT(AO526)=1,INDIRECT(AP526)='Sample Select backend'!$F$2,INDIRECT(AQ526)=1,INDIRECT(AR526)='Sample Select backend'!$M$2),1,0)</f>
        <v>0</v>
      </c>
      <c r="AN526" t="str">
        <f>_xlfn.CONCAT('Sample Select backend'!$C$4,ROW(AN526))</f>
        <v>AE526</v>
      </c>
      <c r="AO526" s="9" t="str">
        <f>_xlfn.CONCAT('Sample Select backend'!$J$2,ROW(AO526))</f>
        <v>AJ526</v>
      </c>
      <c r="AP526" t="str">
        <f>_xlfn.CONCAT('Sample Select backend'!$F$4,ROW(AP526))</f>
        <v>AF526</v>
      </c>
      <c r="AQ526" t="str">
        <f>_xlfn.CONCAT('Sample Select backend'!$I$10,ROW(AQ526))</f>
        <v>R526</v>
      </c>
      <c r="AR526" t="str">
        <f>_xlfn.CONCAT('Sample Select backend'!$M$4,ROW(AR526))</f>
        <v>AK526</v>
      </c>
      <c r="AS526" t="str">
        <f t="shared" si="185"/>
        <v>Burkina Faso</v>
      </c>
      <c r="AT526" s="9">
        <f t="shared" si="186"/>
        <v>25</v>
      </c>
      <c r="AU526">
        <f t="shared" si="187"/>
        <v>0</v>
      </c>
      <c r="AV526" s="9">
        <v>1</v>
      </c>
    </row>
    <row r="527" spans="1:48" x14ac:dyDescent="0.35">
      <c r="A527" t="s">
        <v>16</v>
      </c>
      <c r="B527">
        <v>3</v>
      </c>
      <c r="C527" t="s">
        <v>206</v>
      </c>
      <c r="D527" t="s">
        <v>390</v>
      </c>
      <c r="E527">
        <v>1</v>
      </c>
      <c r="F527">
        <v>2</v>
      </c>
      <c r="G527">
        <v>-2</v>
      </c>
      <c r="H527">
        <v>-1</v>
      </c>
      <c r="I527">
        <v>-2</v>
      </c>
      <c r="J527">
        <v>2</v>
      </c>
      <c r="K527">
        <v>-2</v>
      </c>
      <c r="M527">
        <v>1</v>
      </c>
      <c r="N527" t="s">
        <v>2615</v>
      </c>
      <c r="O527" t="s">
        <v>2803</v>
      </c>
      <c r="P527" t="s">
        <v>2809</v>
      </c>
      <c r="Q527" t="s">
        <v>2814</v>
      </c>
      <c r="R527">
        <v>0</v>
      </c>
      <c r="S527">
        <v>0.61</v>
      </c>
      <c r="T527">
        <v>-4.32</v>
      </c>
      <c r="U527">
        <v>47.59</v>
      </c>
      <c r="V527">
        <f t="shared" si="188"/>
        <v>1</v>
      </c>
      <c r="W527">
        <f t="shared" si="189"/>
        <v>1</v>
      </c>
      <c r="X527">
        <f t="shared" si="190"/>
        <v>0</v>
      </c>
      <c r="Y527">
        <f t="shared" si="191"/>
        <v>0</v>
      </c>
      <c r="Z527">
        <f t="shared" si="192"/>
        <v>0</v>
      </c>
      <c r="AA527">
        <f t="shared" si="193"/>
        <v>1</v>
      </c>
      <c r="AB527">
        <f t="shared" si="194"/>
        <v>0</v>
      </c>
      <c r="AC527">
        <f t="shared" si="195"/>
        <v>-1</v>
      </c>
      <c r="AD527">
        <f t="shared" si="196"/>
        <v>1</v>
      </c>
      <c r="AE527" s="4" t="s">
        <v>2828</v>
      </c>
      <c r="AF527" s="9" t="s">
        <v>2829</v>
      </c>
      <c r="AG527">
        <v>1</v>
      </c>
      <c r="AH527">
        <v>0</v>
      </c>
      <c r="AI527">
        <v>0</v>
      </c>
      <c r="AJ527">
        <v>1</v>
      </c>
      <c r="AK527" s="9" t="s">
        <v>2840</v>
      </c>
      <c r="AL527">
        <f t="shared" si="184"/>
        <v>0</v>
      </c>
      <c r="AM527">
        <f>IF(AND(INDIRECT(AN527)='Sample Select backend'!$C$2,INDIRECT(AO527)=1,INDIRECT(AP527)='Sample Select backend'!$F$2,INDIRECT(AQ527)=1,INDIRECT(AR527)='Sample Select backend'!$M$2),1,0)</f>
        <v>0</v>
      </c>
      <c r="AN527" t="str">
        <f>_xlfn.CONCAT('Sample Select backend'!$C$4,ROW(AN527))</f>
        <v>AE527</v>
      </c>
      <c r="AO527" s="9" t="str">
        <f>_xlfn.CONCAT('Sample Select backend'!$J$2,ROW(AO527))</f>
        <v>AJ527</v>
      </c>
      <c r="AP527" t="str">
        <f>_xlfn.CONCAT('Sample Select backend'!$F$4,ROW(AP527))</f>
        <v>AF527</v>
      </c>
      <c r="AQ527" t="str">
        <f>_xlfn.CONCAT('Sample Select backend'!$I$10,ROW(AQ527))</f>
        <v>R527</v>
      </c>
      <c r="AR527" t="str">
        <f>_xlfn.CONCAT('Sample Select backend'!$M$4,ROW(AR527))</f>
        <v>AK527</v>
      </c>
      <c r="AS527" t="str">
        <f t="shared" si="185"/>
        <v>Burkina Faso</v>
      </c>
      <c r="AT527" s="9" t="str">
        <f t="shared" si="186"/>
        <v>Tax exemption/waiver/suspension</v>
      </c>
      <c r="AU527">
        <f t="shared" si="187"/>
        <v>0</v>
      </c>
      <c r="AV527" s="9">
        <v>1</v>
      </c>
    </row>
    <row r="528" spans="1:48" x14ac:dyDescent="0.35">
      <c r="A528" t="s">
        <v>16</v>
      </c>
      <c r="B528">
        <v>5</v>
      </c>
      <c r="C528" t="s">
        <v>204</v>
      </c>
      <c r="D528" t="s">
        <v>381</v>
      </c>
      <c r="E528">
        <v>1</v>
      </c>
      <c r="F528">
        <v>-2</v>
      </c>
      <c r="G528">
        <v>-2</v>
      </c>
      <c r="H528">
        <v>-1</v>
      </c>
      <c r="I528">
        <v>-2</v>
      </c>
      <c r="J528">
        <v>-1</v>
      </c>
      <c r="K528">
        <v>1</v>
      </c>
      <c r="L528">
        <v>2</v>
      </c>
      <c r="M528">
        <v>1</v>
      </c>
      <c r="N528" t="s">
        <v>2615</v>
      </c>
      <c r="O528" t="s">
        <v>2803</v>
      </c>
      <c r="P528" t="s">
        <v>2809</v>
      </c>
      <c r="Q528" t="s">
        <v>2814</v>
      </c>
      <c r="R528">
        <v>0</v>
      </c>
      <c r="S528">
        <v>0.61</v>
      </c>
      <c r="T528">
        <v>-4.32</v>
      </c>
      <c r="U528">
        <v>47.59</v>
      </c>
      <c r="V528">
        <f t="shared" si="188"/>
        <v>1</v>
      </c>
      <c r="W528">
        <f t="shared" si="189"/>
        <v>0</v>
      </c>
      <c r="X528">
        <f t="shared" si="190"/>
        <v>0</v>
      </c>
      <c r="Y528">
        <f t="shared" si="191"/>
        <v>0</v>
      </c>
      <c r="Z528">
        <f t="shared" si="192"/>
        <v>0</v>
      </c>
      <c r="AA528">
        <f t="shared" si="193"/>
        <v>0</v>
      </c>
      <c r="AB528">
        <f t="shared" si="194"/>
        <v>1</v>
      </c>
      <c r="AC528">
        <f t="shared" si="195"/>
        <v>1</v>
      </c>
      <c r="AD528">
        <f t="shared" si="196"/>
        <v>1</v>
      </c>
      <c r="AE528" s="4" t="s">
        <v>2828</v>
      </c>
      <c r="AF528" s="9" t="s">
        <v>2829</v>
      </c>
      <c r="AG528">
        <v>1</v>
      </c>
      <c r="AH528">
        <v>0</v>
      </c>
      <c r="AI528">
        <v>0</v>
      </c>
      <c r="AJ528">
        <v>1</v>
      </c>
      <c r="AK528" s="9" t="s">
        <v>2840</v>
      </c>
      <c r="AL528">
        <f t="shared" si="184"/>
        <v>0</v>
      </c>
      <c r="AM528">
        <f>IF(AND(INDIRECT(AN528)='Sample Select backend'!$C$2,INDIRECT(AO528)=1,INDIRECT(AP528)='Sample Select backend'!$F$2,INDIRECT(AQ528)=1,INDIRECT(AR528)='Sample Select backend'!$M$2),1,0)</f>
        <v>0</v>
      </c>
      <c r="AN528" t="str">
        <f>_xlfn.CONCAT('Sample Select backend'!$C$4,ROW(AN528))</f>
        <v>AE528</v>
      </c>
      <c r="AO528" s="9" t="str">
        <f>_xlfn.CONCAT('Sample Select backend'!$J$2,ROW(AO528))</f>
        <v>AJ528</v>
      </c>
      <c r="AP528" t="str">
        <f>_xlfn.CONCAT('Sample Select backend'!$F$4,ROW(AP528))</f>
        <v>AF528</v>
      </c>
      <c r="AQ528" t="str">
        <f>_xlfn.CONCAT('Sample Select backend'!$I$10,ROW(AQ528))</f>
        <v>R528</v>
      </c>
      <c r="AR528" t="str">
        <f>_xlfn.CONCAT('Sample Select backend'!$M$4,ROW(AR528))</f>
        <v>AK528</v>
      </c>
      <c r="AS528" t="str">
        <f t="shared" si="185"/>
        <v>Burkina Faso</v>
      </c>
      <c r="AT528" s="9" t="str">
        <f t="shared" si="186"/>
        <v>General</v>
      </c>
      <c r="AU528">
        <f t="shared" si="187"/>
        <v>0</v>
      </c>
      <c r="AV528" s="9">
        <v>1</v>
      </c>
    </row>
    <row r="529" spans="1:48" x14ac:dyDescent="0.35">
      <c r="A529" t="s">
        <v>16</v>
      </c>
      <c r="B529">
        <v>1</v>
      </c>
      <c r="C529" t="s">
        <v>201</v>
      </c>
      <c r="D529" t="s">
        <v>391</v>
      </c>
      <c r="E529">
        <v>-2</v>
      </c>
      <c r="F529">
        <v>2</v>
      </c>
      <c r="G529">
        <v>-2</v>
      </c>
      <c r="J529">
        <v>2</v>
      </c>
      <c r="K529">
        <v>2</v>
      </c>
      <c r="L529">
        <v>2</v>
      </c>
      <c r="M529">
        <v>1</v>
      </c>
      <c r="N529" t="s">
        <v>2615</v>
      </c>
      <c r="O529" t="s">
        <v>2803</v>
      </c>
      <c r="P529" t="s">
        <v>2809</v>
      </c>
      <c r="Q529" t="s">
        <v>2814</v>
      </c>
      <c r="R529">
        <v>0</v>
      </c>
      <c r="S529">
        <v>0.61</v>
      </c>
      <c r="T529">
        <v>-4.32</v>
      </c>
      <c r="U529">
        <v>47.59</v>
      </c>
      <c r="V529">
        <f t="shared" si="188"/>
        <v>0</v>
      </c>
      <c r="W529">
        <f t="shared" si="189"/>
        <v>1</v>
      </c>
      <c r="X529">
        <f t="shared" si="190"/>
        <v>0</v>
      </c>
      <c r="Y529">
        <f t="shared" si="191"/>
        <v>-1</v>
      </c>
      <c r="Z529">
        <f t="shared" si="192"/>
        <v>-1</v>
      </c>
      <c r="AA529">
        <f t="shared" si="193"/>
        <v>1</v>
      </c>
      <c r="AB529">
        <f t="shared" si="194"/>
        <v>1</v>
      </c>
      <c r="AC529">
        <f t="shared" si="195"/>
        <v>1</v>
      </c>
      <c r="AD529">
        <f t="shared" si="196"/>
        <v>1</v>
      </c>
      <c r="AE529" s="4" t="s">
        <v>2828</v>
      </c>
      <c r="AF529" s="9" t="s">
        <v>2829</v>
      </c>
      <c r="AG529">
        <v>1</v>
      </c>
      <c r="AH529">
        <v>0</v>
      </c>
      <c r="AI529">
        <v>0</v>
      </c>
      <c r="AJ529">
        <v>1</v>
      </c>
      <c r="AK529" s="9" t="s">
        <v>2840</v>
      </c>
      <c r="AL529">
        <f t="shared" si="184"/>
        <v>0</v>
      </c>
      <c r="AM529">
        <f>IF(AND(INDIRECT(AN529)='Sample Select backend'!$C$2,INDIRECT(AO529)=1,INDIRECT(AP529)='Sample Select backend'!$F$2,INDIRECT(AQ529)=1,INDIRECT(AR529)='Sample Select backend'!$M$2),1,0)</f>
        <v>0</v>
      </c>
      <c r="AN529" t="str">
        <f>_xlfn.CONCAT('Sample Select backend'!$C$4,ROW(AN529))</f>
        <v>AE529</v>
      </c>
      <c r="AO529" s="9" t="str">
        <f>_xlfn.CONCAT('Sample Select backend'!$J$2,ROW(AO529))</f>
        <v>AJ529</v>
      </c>
      <c r="AP529" t="str">
        <f>_xlfn.CONCAT('Sample Select backend'!$F$4,ROW(AP529))</f>
        <v>AF529</v>
      </c>
      <c r="AQ529" t="str">
        <f>_xlfn.CONCAT('Sample Select backend'!$I$10,ROW(AQ529))</f>
        <v>R529</v>
      </c>
      <c r="AR529" t="str">
        <f>_xlfn.CONCAT('Sample Select backend'!$M$4,ROW(AR529))</f>
        <v>AK529</v>
      </c>
      <c r="AS529" t="str">
        <f t="shared" si="185"/>
        <v>Burkina Faso</v>
      </c>
      <c r="AT529" s="9" t="str">
        <f t="shared" si="186"/>
        <v>Other</v>
      </c>
      <c r="AU529">
        <f t="shared" si="187"/>
        <v>0</v>
      </c>
      <c r="AV529" s="9">
        <v>1</v>
      </c>
    </row>
    <row r="530" spans="1:48" x14ac:dyDescent="0.35">
      <c r="A530" t="s">
        <v>16</v>
      </c>
      <c r="B530">
        <v>1</v>
      </c>
      <c r="C530" t="s">
        <v>206</v>
      </c>
      <c r="D530" t="s">
        <v>385</v>
      </c>
      <c r="E530">
        <v>-2</v>
      </c>
      <c r="F530">
        <v>2</v>
      </c>
      <c r="G530">
        <v>-2</v>
      </c>
      <c r="H530">
        <v>-1</v>
      </c>
      <c r="I530">
        <v>-2</v>
      </c>
      <c r="J530">
        <v>-2</v>
      </c>
      <c r="K530">
        <v>-2</v>
      </c>
      <c r="L530">
        <v>-2</v>
      </c>
      <c r="M530">
        <v>1</v>
      </c>
      <c r="N530" t="s">
        <v>2615</v>
      </c>
      <c r="O530" t="s">
        <v>2803</v>
      </c>
      <c r="P530" t="s">
        <v>2809</v>
      </c>
      <c r="Q530" t="s">
        <v>2814</v>
      </c>
      <c r="R530">
        <v>0</v>
      </c>
      <c r="S530">
        <v>0.61</v>
      </c>
      <c r="T530">
        <v>-4.32</v>
      </c>
      <c r="U530">
        <v>47.59</v>
      </c>
      <c r="V530">
        <f t="shared" si="188"/>
        <v>0</v>
      </c>
      <c r="W530">
        <f t="shared" si="189"/>
        <v>1</v>
      </c>
      <c r="X530">
        <f t="shared" si="190"/>
        <v>0</v>
      </c>
      <c r="Y530">
        <f t="shared" si="191"/>
        <v>0</v>
      </c>
      <c r="Z530">
        <f t="shared" si="192"/>
        <v>0</v>
      </c>
      <c r="AA530">
        <f t="shared" si="193"/>
        <v>0</v>
      </c>
      <c r="AB530">
        <f t="shared" si="194"/>
        <v>0</v>
      </c>
      <c r="AC530">
        <f t="shared" si="195"/>
        <v>0</v>
      </c>
      <c r="AD530">
        <f t="shared" si="196"/>
        <v>1</v>
      </c>
      <c r="AE530" s="4" t="s">
        <v>2828</v>
      </c>
      <c r="AF530" s="9" t="s">
        <v>2829</v>
      </c>
      <c r="AG530">
        <v>1</v>
      </c>
      <c r="AH530">
        <v>0</v>
      </c>
      <c r="AI530">
        <v>0</v>
      </c>
      <c r="AJ530">
        <v>1</v>
      </c>
      <c r="AK530" s="9" t="s">
        <v>2840</v>
      </c>
      <c r="AL530">
        <f t="shared" si="184"/>
        <v>0</v>
      </c>
      <c r="AM530">
        <f>IF(AND(INDIRECT(AN530)='Sample Select backend'!$C$2,INDIRECT(AO530)=1,INDIRECT(AP530)='Sample Select backend'!$F$2,INDIRECT(AQ530)=1,INDIRECT(AR530)='Sample Select backend'!$M$2),1,0)</f>
        <v>0</v>
      </c>
      <c r="AN530" t="str">
        <f>_xlfn.CONCAT('Sample Select backend'!$C$4,ROW(AN530))</f>
        <v>AE530</v>
      </c>
      <c r="AO530" s="9" t="str">
        <f>_xlfn.CONCAT('Sample Select backend'!$J$2,ROW(AO530))</f>
        <v>AJ530</v>
      </c>
      <c r="AP530" t="str">
        <f>_xlfn.CONCAT('Sample Select backend'!$F$4,ROW(AP530))</f>
        <v>AF530</v>
      </c>
      <c r="AQ530" t="str">
        <f>_xlfn.CONCAT('Sample Select backend'!$I$10,ROW(AQ530))</f>
        <v>R530</v>
      </c>
      <c r="AR530" t="str">
        <f>_xlfn.CONCAT('Sample Select backend'!$M$4,ROW(AR530))</f>
        <v>AK530</v>
      </c>
      <c r="AS530" t="str">
        <f t="shared" si="185"/>
        <v>Burkina Faso</v>
      </c>
      <c r="AT530" s="9" t="str">
        <f t="shared" si="186"/>
        <v>Tax exemption/waiver/suspension</v>
      </c>
      <c r="AU530">
        <f t="shared" si="187"/>
        <v>0</v>
      </c>
      <c r="AV530" s="9">
        <v>1</v>
      </c>
    </row>
    <row r="531" spans="1:48" x14ac:dyDescent="0.35">
      <c r="A531" t="s">
        <v>16</v>
      </c>
      <c r="B531">
        <v>1</v>
      </c>
      <c r="C531" t="s">
        <v>201</v>
      </c>
      <c r="D531" t="s">
        <v>382</v>
      </c>
      <c r="E531">
        <v>2</v>
      </c>
      <c r="F531">
        <v>2</v>
      </c>
      <c r="G531">
        <v>-2</v>
      </c>
      <c r="H531">
        <v>-1</v>
      </c>
      <c r="I531">
        <v>-2</v>
      </c>
      <c r="J531">
        <v>2</v>
      </c>
      <c r="K531">
        <v>1</v>
      </c>
      <c r="L531">
        <v>2</v>
      </c>
      <c r="M531">
        <v>1</v>
      </c>
      <c r="N531" t="s">
        <v>2615</v>
      </c>
      <c r="O531" t="s">
        <v>2803</v>
      </c>
      <c r="P531" t="s">
        <v>2809</v>
      </c>
      <c r="Q531" t="s">
        <v>2814</v>
      </c>
      <c r="R531">
        <v>0</v>
      </c>
      <c r="S531">
        <v>0.61</v>
      </c>
      <c r="T531">
        <v>-4.32</v>
      </c>
      <c r="U531">
        <v>47.59</v>
      </c>
      <c r="V531">
        <f t="shared" si="188"/>
        <v>1</v>
      </c>
      <c r="W531">
        <f t="shared" si="189"/>
        <v>1</v>
      </c>
      <c r="X531">
        <f t="shared" si="190"/>
        <v>0</v>
      </c>
      <c r="Y531">
        <f t="shared" si="191"/>
        <v>0</v>
      </c>
      <c r="Z531">
        <f t="shared" si="192"/>
        <v>0</v>
      </c>
      <c r="AA531">
        <f t="shared" si="193"/>
        <v>1</v>
      </c>
      <c r="AB531">
        <f t="shared" si="194"/>
        <v>1</v>
      </c>
      <c r="AC531">
        <f t="shared" si="195"/>
        <v>1</v>
      </c>
      <c r="AD531">
        <f t="shared" si="196"/>
        <v>1</v>
      </c>
      <c r="AE531" s="4" t="s">
        <v>2828</v>
      </c>
      <c r="AF531" s="9" t="s">
        <v>2829</v>
      </c>
      <c r="AG531">
        <v>1</v>
      </c>
      <c r="AH531">
        <v>0</v>
      </c>
      <c r="AI531">
        <v>0</v>
      </c>
      <c r="AJ531">
        <v>1</v>
      </c>
      <c r="AK531" s="9" t="s">
        <v>2840</v>
      </c>
      <c r="AL531">
        <f t="shared" si="184"/>
        <v>0</v>
      </c>
      <c r="AM531">
        <f>IF(AND(INDIRECT(AN531)='Sample Select backend'!$C$2,INDIRECT(AO531)=1,INDIRECT(AP531)='Sample Select backend'!$F$2,INDIRECT(AQ531)=1,INDIRECT(AR531)='Sample Select backend'!$M$2),1,0)</f>
        <v>0</v>
      </c>
      <c r="AN531" t="str">
        <f>_xlfn.CONCAT('Sample Select backend'!$C$4,ROW(AN531))</f>
        <v>AE531</v>
      </c>
      <c r="AO531" s="9" t="str">
        <f>_xlfn.CONCAT('Sample Select backend'!$J$2,ROW(AO531))</f>
        <v>AJ531</v>
      </c>
      <c r="AP531" t="str">
        <f>_xlfn.CONCAT('Sample Select backend'!$F$4,ROW(AP531))</f>
        <v>AF531</v>
      </c>
      <c r="AQ531" t="str">
        <f>_xlfn.CONCAT('Sample Select backend'!$I$10,ROW(AQ531))</f>
        <v>R531</v>
      </c>
      <c r="AR531" t="str">
        <f>_xlfn.CONCAT('Sample Select backend'!$M$4,ROW(AR531))</f>
        <v>AK531</v>
      </c>
      <c r="AS531" t="str">
        <f t="shared" si="185"/>
        <v>Burkina Faso</v>
      </c>
      <c r="AT531" s="9" t="str">
        <f t="shared" si="186"/>
        <v>Other</v>
      </c>
      <c r="AU531">
        <f t="shared" si="187"/>
        <v>0</v>
      </c>
      <c r="AV531" s="9">
        <v>1</v>
      </c>
    </row>
    <row r="532" spans="1:48" x14ac:dyDescent="0.35">
      <c r="A532" t="s">
        <v>16</v>
      </c>
      <c r="B532">
        <v>4</v>
      </c>
      <c r="C532" t="s">
        <v>206</v>
      </c>
      <c r="D532" t="s">
        <v>386</v>
      </c>
      <c r="E532">
        <v>-2</v>
      </c>
      <c r="F532">
        <v>2</v>
      </c>
      <c r="G532">
        <v>-2</v>
      </c>
      <c r="H532">
        <v>-1</v>
      </c>
      <c r="I532">
        <v>-2</v>
      </c>
      <c r="J532">
        <v>-1</v>
      </c>
      <c r="K532">
        <v>-2</v>
      </c>
      <c r="M532">
        <v>1</v>
      </c>
      <c r="N532" t="s">
        <v>2615</v>
      </c>
      <c r="O532" t="s">
        <v>2803</v>
      </c>
      <c r="P532" t="s">
        <v>2809</v>
      </c>
      <c r="Q532" t="s">
        <v>2814</v>
      </c>
      <c r="R532">
        <v>0</v>
      </c>
      <c r="S532">
        <v>0.61</v>
      </c>
      <c r="T532">
        <v>-4.32</v>
      </c>
      <c r="U532">
        <v>47.59</v>
      </c>
      <c r="V532">
        <f t="shared" si="188"/>
        <v>0</v>
      </c>
      <c r="W532">
        <f t="shared" si="189"/>
        <v>1</v>
      </c>
      <c r="X532">
        <f t="shared" si="190"/>
        <v>0</v>
      </c>
      <c r="Y532">
        <f t="shared" si="191"/>
        <v>0</v>
      </c>
      <c r="Z532">
        <f t="shared" si="192"/>
        <v>0</v>
      </c>
      <c r="AA532">
        <f t="shared" si="193"/>
        <v>0</v>
      </c>
      <c r="AB532">
        <f t="shared" si="194"/>
        <v>0</v>
      </c>
      <c r="AC532">
        <f t="shared" si="195"/>
        <v>-1</v>
      </c>
      <c r="AD532">
        <f t="shared" si="196"/>
        <v>1</v>
      </c>
      <c r="AE532" s="4" t="s">
        <v>2828</v>
      </c>
      <c r="AF532" s="9" t="s">
        <v>2829</v>
      </c>
      <c r="AG532">
        <v>1</v>
      </c>
      <c r="AH532">
        <v>0</v>
      </c>
      <c r="AI532">
        <v>0</v>
      </c>
      <c r="AJ532">
        <v>1</v>
      </c>
      <c r="AK532" s="9" t="s">
        <v>2840</v>
      </c>
      <c r="AL532">
        <f t="shared" si="184"/>
        <v>0</v>
      </c>
      <c r="AM532">
        <f>IF(AND(INDIRECT(AN532)='Sample Select backend'!$C$2,INDIRECT(AO532)=1,INDIRECT(AP532)='Sample Select backend'!$F$2,INDIRECT(AQ532)=1,INDIRECT(AR532)='Sample Select backend'!$M$2),1,0)</f>
        <v>0</v>
      </c>
      <c r="AN532" t="str">
        <f>_xlfn.CONCAT('Sample Select backend'!$C$4,ROW(AN532))</f>
        <v>AE532</v>
      </c>
      <c r="AO532" s="9" t="str">
        <f>_xlfn.CONCAT('Sample Select backend'!$J$2,ROW(AO532))</f>
        <v>AJ532</v>
      </c>
      <c r="AP532" t="str">
        <f>_xlfn.CONCAT('Sample Select backend'!$F$4,ROW(AP532))</f>
        <v>AF532</v>
      </c>
      <c r="AQ532" t="str">
        <f>_xlfn.CONCAT('Sample Select backend'!$I$10,ROW(AQ532))</f>
        <v>R532</v>
      </c>
      <c r="AR532" t="str">
        <f>_xlfn.CONCAT('Sample Select backend'!$M$4,ROW(AR532))</f>
        <v>AK532</v>
      </c>
      <c r="AS532" t="str">
        <f t="shared" si="185"/>
        <v>Burkina Faso</v>
      </c>
      <c r="AT532" s="9" t="str">
        <f t="shared" si="186"/>
        <v>Tax exemption/waiver/suspension</v>
      </c>
      <c r="AU532">
        <f t="shared" si="187"/>
        <v>0</v>
      </c>
      <c r="AV532" s="9">
        <v>1</v>
      </c>
    </row>
    <row r="533" spans="1:48" x14ac:dyDescent="0.35">
      <c r="A533" t="s">
        <v>16</v>
      </c>
      <c r="B533">
        <v>2</v>
      </c>
      <c r="C533" t="s">
        <v>206</v>
      </c>
      <c r="D533" t="s">
        <v>388</v>
      </c>
      <c r="E533">
        <v>2</v>
      </c>
      <c r="F533">
        <v>2</v>
      </c>
      <c r="G533">
        <v>-2</v>
      </c>
      <c r="H533">
        <v>-1</v>
      </c>
      <c r="I533">
        <v>-2</v>
      </c>
      <c r="J533">
        <v>2</v>
      </c>
      <c r="K533">
        <v>1</v>
      </c>
      <c r="L533">
        <v>2</v>
      </c>
      <c r="M533">
        <v>1</v>
      </c>
      <c r="N533" t="s">
        <v>2615</v>
      </c>
      <c r="O533" t="s">
        <v>2803</v>
      </c>
      <c r="P533" t="s">
        <v>2809</v>
      </c>
      <c r="Q533" t="s">
        <v>2814</v>
      </c>
      <c r="R533">
        <v>0</v>
      </c>
      <c r="S533">
        <v>0.61</v>
      </c>
      <c r="T533">
        <v>-4.32</v>
      </c>
      <c r="U533">
        <v>47.59</v>
      </c>
      <c r="V533">
        <f t="shared" si="188"/>
        <v>1</v>
      </c>
      <c r="W533">
        <f t="shared" si="189"/>
        <v>1</v>
      </c>
      <c r="X533">
        <f t="shared" si="190"/>
        <v>0</v>
      </c>
      <c r="Y533">
        <f t="shared" si="191"/>
        <v>0</v>
      </c>
      <c r="Z533">
        <f t="shared" si="192"/>
        <v>0</v>
      </c>
      <c r="AA533">
        <f t="shared" si="193"/>
        <v>1</v>
      </c>
      <c r="AB533">
        <f t="shared" si="194"/>
        <v>1</v>
      </c>
      <c r="AC533">
        <f t="shared" si="195"/>
        <v>1</v>
      </c>
      <c r="AD533">
        <f t="shared" si="196"/>
        <v>1</v>
      </c>
      <c r="AE533" s="4" t="s">
        <v>2828</v>
      </c>
      <c r="AF533" s="9" t="s">
        <v>2829</v>
      </c>
      <c r="AG533">
        <v>1</v>
      </c>
      <c r="AH533">
        <v>0</v>
      </c>
      <c r="AI533">
        <v>0</v>
      </c>
      <c r="AJ533">
        <v>1</v>
      </c>
      <c r="AK533" s="9" t="s">
        <v>2840</v>
      </c>
      <c r="AL533">
        <f t="shared" si="184"/>
        <v>0</v>
      </c>
      <c r="AM533">
        <f>IF(AND(INDIRECT(AN533)='Sample Select backend'!$C$2,INDIRECT(AO533)=1,INDIRECT(AP533)='Sample Select backend'!$F$2,INDIRECT(AQ533)=1,INDIRECT(AR533)='Sample Select backend'!$M$2),1,0)</f>
        <v>0</v>
      </c>
      <c r="AN533" t="str">
        <f>_xlfn.CONCAT('Sample Select backend'!$C$4,ROW(AN533))</f>
        <v>AE533</v>
      </c>
      <c r="AO533" s="9" t="str">
        <f>_xlfn.CONCAT('Sample Select backend'!$J$2,ROW(AO533))</f>
        <v>AJ533</v>
      </c>
      <c r="AP533" t="str">
        <f>_xlfn.CONCAT('Sample Select backend'!$F$4,ROW(AP533))</f>
        <v>AF533</v>
      </c>
      <c r="AQ533" t="str">
        <f>_xlfn.CONCAT('Sample Select backend'!$I$10,ROW(AQ533))</f>
        <v>R533</v>
      </c>
      <c r="AR533" t="str">
        <f>_xlfn.CONCAT('Sample Select backend'!$M$4,ROW(AR533))</f>
        <v>AK533</v>
      </c>
      <c r="AS533" t="str">
        <f t="shared" si="185"/>
        <v>Burkina Faso</v>
      </c>
      <c r="AT533" s="9" t="str">
        <f t="shared" si="186"/>
        <v>Tax exemption/waiver/suspension</v>
      </c>
      <c r="AU533">
        <f t="shared" si="187"/>
        <v>0</v>
      </c>
      <c r="AV533" s="9">
        <v>1</v>
      </c>
    </row>
    <row r="534" spans="1:48" x14ac:dyDescent="0.35">
      <c r="A534" t="s">
        <v>16</v>
      </c>
      <c r="B534">
        <v>1</v>
      </c>
      <c r="C534">
        <v>6</v>
      </c>
      <c r="D534" t="s">
        <v>394</v>
      </c>
      <c r="E534">
        <v>-2</v>
      </c>
      <c r="F534">
        <v>2</v>
      </c>
      <c r="G534">
        <v>2</v>
      </c>
      <c r="H534">
        <v>2</v>
      </c>
      <c r="I534">
        <v>2</v>
      </c>
      <c r="J534">
        <v>2</v>
      </c>
      <c r="K534">
        <v>1</v>
      </c>
      <c r="L534">
        <v>2</v>
      </c>
      <c r="M534">
        <v>1</v>
      </c>
      <c r="N534" t="s">
        <v>2615</v>
      </c>
      <c r="O534" t="s">
        <v>2803</v>
      </c>
      <c r="P534" t="s">
        <v>2809</v>
      </c>
      <c r="Q534" t="s">
        <v>2814</v>
      </c>
      <c r="R534">
        <v>0</v>
      </c>
      <c r="S534">
        <v>0.61</v>
      </c>
      <c r="T534">
        <v>-4.32</v>
      </c>
      <c r="U534">
        <v>47.59</v>
      </c>
      <c r="V534">
        <f t="shared" si="188"/>
        <v>0</v>
      </c>
      <c r="W534">
        <f t="shared" si="189"/>
        <v>1</v>
      </c>
      <c r="X534">
        <f t="shared" si="190"/>
        <v>1</v>
      </c>
      <c r="Y534">
        <f t="shared" si="191"/>
        <v>1</v>
      </c>
      <c r="Z534">
        <f t="shared" si="192"/>
        <v>1</v>
      </c>
      <c r="AA534">
        <f t="shared" si="193"/>
        <v>1</v>
      </c>
      <c r="AB534">
        <f t="shared" si="194"/>
        <v>1</v>
      </c>
      <c r="AC534">
        <f t="shared" si="195"/>
        <v>1</v>
      </c>
      <c r="AD534">
        <f t="shared" si="196"/>
        <v>1</v>
      </c>
      <c r="AE534" s="4" t="s">
        <v>2828</v>
      </c>
      <c r="AF534" s="9" t="s">
        <v>2829</v>
      </c>
      <c r="AG534">
        <v>1</v>
      </c>
      <c r="AH534">
        <v>0</v>
      </c>
      <c r="AI534">
        <v>0</v>
      </c>
      <c r="AJ534">
        <v>1</v>
      </c>
      <c r="AK534" s="9" t="s">
        <v>2840</v>
      </c>
      <c r="AL534">
        <f t="shared" si="184"/>
        <v>0</v>
      </c>
      <c r="AM534">
        <f>IF(AND(INDIRECT(AN534)='Sample Select backend'!$C$2,INDIRECT(AO534)=1,INDIRECT(AP534)='Sample Select backend'!$F$2,INDIRECT(AQ534)=1,INDIRECT(AR534)='Sample Select backend'!$M$2),1,0)</f>
        <v>0</v>
      </c>
      <c r="AN534" t="str">
        <f>_xlfn.CONCAT('Sample Select backend'!$C$4,ROW(AN534))</f>
        <v>AE534</v>
      </c>
      <c r="AO534" s="9" t="str">
        <f>_xlfn.CONCAT('Sample Select backend'!$J$2,ROW(AO534))</f>
        <v>AJ534</v>
      </c>
      <c r="AP534" t="str">
        <f>_xlfn.CONCAT('Sample Select backend'!$F$4,ROW(AP534))</f>
        <v>AF534</v>
      </c>
      <c r="AQ534" t="str">
        <f>_xlfn.CONCAT('Sample Select backend'!$I$10,ROW(AQ534))</f>
        <v>R534</v>
      </c>
      <c r="AR534" t="str">
        <f>_xlfn.CONCAT('Sample Select backend'!$M$4,ROW(AR534))</f>
        <v>AK534</v>
      </c>
      <c r="AS534" t="str">
        <f t="shared" si="185"/>
        <v>Burkina Faso</v>
      </c>
      <c r="AT534" s="9">
        <f t="shared" si="186"/>
        <v>6</v>
      </c>
      <c r="AU534">
        <f t="shared" si="187"/>
        <v>0</v>
      </c>
      <c r="AV534" s="9">
        <v>0</v>
      </c>
    </row>
    <row r="535" spans="1:48" x14ac:dyDescent="0.35">
      <c r="A535" s="24" t="s">
        <v>16</v>
      </c>
      <c r="B535" s="24">
        <v>1</v>
      </c>
      <c r="C535" s="24" t="s">
        <v>206</v>
      </c>
      <c r="D535" s="24" t="s">
        <v>3257</v>
      </c>
      <c r="E535" s="24"/>
      <c r="F535" s="27"/>
      <c r="G535" s="27"/>
      <c r="H535" s="27"/>
      <c r="I535" s="27"/>
      <c r="J535" s="27"/>
      <c r="K535" s="27"/>
      <c r="L535" s="27"/>
      <c r="M535" s="27"/>
      <c r="N535" s="27"/>
      <c r="O535" t="s">
        <v>2803</v>
      </c>
      <c r="P535" t="s">
        <v>2809</v>
      </c>
      <c r="Q535" t="s">
        <v>2814</v>
      </c>
      <c r="R535">
        <v>0</v>
      </c>
      <c r="S535">
        <v>0.61</v>
      </c>
      <c r="T535">
        <v>-4.32</v>
      </c>
      <c r="U535">
        <v>47.59</v>
      </c>
      <c r="V535">
        <v>-1</v>
      </c>
      <c r="W535">
        <v>-1</v>
      </c>
      <c r="X535">
        <v>-1</v>
      </c>
      <c r="Y535">
        <v>-1</v>
      </c>
      <c r="Z535">
        <v>-1</v>
      </c>
      <c r="AA535">
        <v>-1</v>
      </c>
      <c r="AB535">
        <v>-1</v>
      </c>
      <c r="AC535">
        <v>-1</v>
      </c>
      <c r="AD535">
        <v>-1</v>
      </c>
      <c r="AE535" s="4" t="s">
        <v>2828</v>
      </c>
      <c r="AF535" s="9" t="s">
        <v>2829</v>
      </c>
      <c r="AG535">
        <v>1</v>
      </c>
      <c r="AH535">
        <v>0</v>
      </c>
      <c r="AI535">
        <v>0</v>
      </c>
      <c r="AJ535">
        <v>1</v>
      </c>
      <c r="AK535" s="9" t="s">
        <v>2840</v>
      </c>
      <c r="AL535">
        <f t="shared" si="184"/>
        <v>0</v>
      </c>
      <c r="AM535">
        <f>IF(AND(INDIRECT(AN535)='Sample Select backend'!$C$2,INDIRECT(AO535)=1,INDIRECT(AP535)='Sample Select backend'!$F$2,INDIRECT(AQ535)=1,INDIRECT(AR535)='Sample Select backend'!$M$2),1,0)</f>
        <v>0</v>
      </c>
      <c r="AN535" t="str">
        <f>_xlfn.CONCAT('Sample Select backend'!$C$4,ROW(AN535))</f>
        <v>AE535</v>
      </c>
      <c r="AO535" s="9" t="str">
        <f>_xlfn.CONCAT('Sample Select backend'!$J$2,ROW(AO535))</f>
        <v>AJ535</v>
      </c>
      <c r="AP535" t="str">
        <f>_xlfn.CONCAT('Sample Select backend'!$F$4,ROW(AP535))</f>
        <v>AF535</v>
      </c>
      <c r="AQ535" t="str">
        <f>_xlfn.CONCAT('Sample Select backend'!$I$10,ROW(AQ535))</f>
        <v>R535</v>
      </c>
      <c r="AR535" t="str">
        <f>_xlfn.CONCAT('Sample Select backend'!$M$4,ROW(AR535))</f>
        <v>AK535</v>
      </c>
      <c r="AS535" t="str">
        <f t="shared" si="185"/>
        <v>Burkina Faso</v>
      </c>
      <c r="AT535" s="9" t="str">
        <f t="shared" si="186"/>
        <v>Tax exemption/waiver/suspension</v>
      </c>
      <c r="AU535">
        <f t="shared" si="187"/>
        <v>0</v>
      </c>
      <c r="AV535" s="9">
        <v>0</v>
      </c>
    </row>
    <row r="536" spans="1:48" x14ac:dyDescent="0.35">
      <c r="A536" s="24" t="s">
        <v>16</v>
      </c>
      <c r="B536" s="24">
        <v>1</v>
      </c>
      <c r="C536" s="24">
        <v>8</v>
      </c>
      <c r="D536" s="24" t="s">
        <v>3258</v>
      </c>
      <c r="E536" s="24"/>
      <c r="F536" s="27"/>
      <c r="G536" s="27"/>
      <c r="H536" s="27"/>
      <c r="I536" s="27"/>
      <c r="J536" s="27"/>
      <c r="K536" s="27"/>
      <c r="L536" s="27"/>
      <c r="M536" s="27"/>
      <c r="N536" s="27"/>
      <c r="O536" t="s">
        <v>2803</v>
      </c>
      <c r="P536" t="s">
        <v>2809</v>
      </c>
      <c r="Q536" t="s">
        <v>2814</v>
      </c>
      <c r="R536">
        <v>0</v>
      </c>
      <c r="S536">
        <v>0.61</v>
      </c>
      <c r="T536">
        <v>-4.32</v>
      </c>
      <c r="U536">
        <v>47.59</v>
      </c>
      <c r="V536">
        <v>-1</v>
      </c>
      <c r="W536">
        <v>-1</v>
      </c>
      <c r="X536">
        <v>-1</v>
      </c>
      <c r="Y536">
        <v>-1</v>
      </c>
      <c r="Z536">
        <v>-1</v>
      </c>
      <c r="AA536">
        <v>-1</v>
      </c>
      <c r="AB536">
        <v>-1</v>
      </c>
      <c r="AC536">
        <v>-1</v>
      </c>
      <c r="AD536">
        <v>-1</v>
      </c>
      <c r="AE536" s="4" t="s">
        <v>2828</v>
      </c>
      <c r="AF536" s="9" t="s">
        <v>2829</v>
      </c>
      <c r="AG536">
        <v>1</v>
      </c>
      <c r="AH536">
        <v>0</v>
      </c>
      <c r="AI536">
        <v>0</v>
      </c>
      <c r="AJ536">
        <v>1</v>
      </c>
      <c r="AK536" s="9" t="s">
        <v>2840</v>
      </c>
      <c r="AL536">
        <f t="shared" si="184"/>
        <v>0</v>
      </c>
      <c r="AM536">
        <f>IF(AND(INDIRECT(AN536)='Sample Select backend'!$C$2,INDIRECT(AO536)=1,INDIRECT(AP536)='Sample Select backend'!$F$2,INDIRECT(AQ536)=1,INDIRECT(AR536)='Sample Select backend'!$M$2),1,0)</f>
        <v>0</v>
      </c>
      <c r="AN536" t="str">
        <f>_xlfn.CONCAT('Sample Select backend'!$C$4,ROW(AN536))</f>
        <v>AE536</v>
      </c>
      <c r="AO536" s="9" t="str">
        <f>_xlfn.CONCAT('Sample Select backend'!$J$2,ROW(AO536))</f>
        <v>AJ536</v>
      </c>
      <c r="AP536" t="str">
        <f>_xlfn.CONCAT('Sample Select backend'!$F$4,ROW(AP536))</f>
        <v>AF536</v>
      </c>
      <c r="AQ536" t="str">
        <f>_xlfn.CONCAT('Sample Select backend'!$I$10,ROW(AQ536))</f>
        <v>R536</v>
      </c>
      <c r="AR536" t="str">
        <f>_xlfn.CONCAT('Sample Select backend'!$M$4,ROW(AR536))</f>
        <v>AK536</v>
      </c>
      <c r="AS536" t="str">
        <f t="shared" si="185"/>
        <v>Burkina Faso</v>
      </c>
      <c r="AT536" s="9">
        <f t="shared" si="186"/>
        <v>8</v>
      </c>
      <c r="AU536">
        <f t="shared" si="187"/>
        <v>0</v>
      </c>
      <c r="AV536" s="9">
        <v>0</v>
      </c>
    </row>
    <row r="537" spans="1:48" x14ac:dyDescent="0.35">
      <c r="A537" s="24" t="s">
        <v>16</v>
      </c>
      <c r="B537" s="24">
        <v>1</v>
      </c>
      <c r="C537" s="24" t="s">
        <v>206</v>
      </c>
      <c r="D537" s="24" t="s">
        <v>3259</v>
      </c>
      <c r="E537" s="24"/>
      <c r="F537" s="27"/>
      <c r="G537" s="27"/>
      <c r="H537" s="27"/>
      <c r="I537" s="27"/>
      <c r="J537" s="27"/>
      <c r="K537" s="27"/>
      <c r="L537" s="27"/>
      <c r="M537" s="27"/>
      <c r="N537" s="27"/>
      <c r="O537" t="s">
        <v>2803</v>
      </c>
      <c r="P537" t="s">
        <v>2809</v>
      </c>
      <c r="Q537" t="s">
        <v>2814</v>
      </c>
      <c r="R537">
        <v>0</v>
      </c>
      <c r="S537">
        <v>0.61</v>
      </c>
      <c r="T537">
        <v>-4.32</v>
      </c>
      <c r="U537">
        <v>47.59</v>
      </c>
      <c r="V537">
        <v>-1</v>
      </c>
      <c r="W537">
        <v>-1</v>
      </c>
      <c r="X537">
        <v>-1</v>
      </c>
      <c r="Y537">
        <v>-1</v>
      </c>
      <c r="Z537">
        <v>-1</v>
      </c>
      <c r="AA537">
        <v>-1</v>
      </c>
      <c r="AB537">
        <v>-1</v>
      </c>
      <c r="AC537">
        <v>-1</v>
      </c>
      <c r="AD537">
        <v>-1</v>
      </c>
      <c r="AE537" s="4" t="s">
        <v>2828</v>
      </c>
      <c r="AF537" s="9" t="s">
        <v>2829</v>
      </c>
      <c r="AG537">
        <v>1</v>
      </c>
      <c r="AH537">
        <v>0</v>
      </c>
      <c r="AI537">
        <v>0</v>
      </c>
      <c r="AJ537">
        <v>1</v>
      </c>
      <c r="AK537" s="9" t="s">
        <v>2840</v>
      </c>
      <c r="AL537">
        <f t="shared" si="184"/>
        <v>0</v>
      </c>
      <c r="AM537">
        <f>IF(AND(INDIRECT(AN537)='Sample Select backend'!$C$2,INDIRECT(AO537)=1,INDIRECT(AP537)='Sample Select backend'!$F$2,INDIRECT(AQ537)=1,INDIRECT(AR537)='Sample Select backend'!$M$2),1,0)</f>
        <v>0</v>
      </c>
      <c r="AN537" t="str">
        <f>_xlfn.CONCAT('Sample Select backend'!$C$4,ROW(AN537))</f>
        <v>AE537</v>
      </c>
      <c r="AO537" s="9" t="str">
        <f>_xlfn.CONCAT('Sample Select backend'!$J$2,ROW(AO537))</f>
        <v>AJ537</v>
      </c>
      <c r="AP537" t="str">
        <f>_xlfn.CONCAT('Sample Select backend'!$F$4,ROW(AP537))</f>
        <v>AF537</v>
      </c>
      <c r="AQ537" t="str">
        <f>_xlfn.CONCAT('Sample Select backend'!$I$10,ROW(AQ537))</f>
        <v>R537</v>
      </c>
      <c r="AR537" t="str">
        <f>_xlfn.CONCAT('Sample Select backend'!$M$4,ROW(AR537))</f>
        <v>AK537</v>
      </c>
      <c r="AS537" t="str">
        <f t="shared" si="185"/>
        <v>Burkina Faso</v>
      </c>
      <c r="AT537" s="9" t="str">
        <f t="shared" si="186"/>
        <v>Tax exemption/waiver/suspension</v>
      </c>
      <c r="AU537">
        <f t="shared" si="187"/>
        <v>0</v>
      </c>
      <c r="AV537" s="9">
        <v>0</v>
      </c>
    </row>
    <row r="538" spans="1:48" x14ac:dyDescent="0.35">
      <c r="A538" s="24" t="s">
        <v>16</v>
      </c>
      <c r="B538" s="24">
        <v>1</v>
      </c>
      <c r="C538" s="24">
        <v>7</v>
      </c>
      <c r="D538" s="24" t="s">
        <v>3260</v>
      </c>
      <c r="E538" s="24"/>
      <c r="F538" s="27"/>
      <c r="G538" s="27"/>
      <c r="H538" s="27"/>
      <c r="I538" s="27"/>
      <c r="J538" s="27"/>
      <c r="K538" s="27"/>
      <c r="L538" s="27"/>
      <c r="M538" s="27"/>
      <c r="N538" s="27"/>
      <c r="O538" t="s">
        <v>2803</v>
      </c>
      <c r="P538" t="s">
        <v>2809</v>
      </c>
      <c r="Q538" t="s">
        <v>2814</v>
      </c>
      <c r="R538">
        <v>0</v>
      </c>
      <c r="S538">
        <v>0.61</v>
      </c>
      <c r="T538">
        <v>-4.32</v>
      </c>
      <c r="U538">
        <v>47.59</v>
      </c>
      <c r="V538">
        <v>-1</v>
      </c>
      <c r="W538">
        <v>-1</v>
      </c>
      <c r="X538">
        <v>-1</v>
      </c>
      <c r="Y538">
        <v>-1</v>
      </c>
      <c r="Z538">
        <v>-1</v>
      </c>
      <c r="AA538">
        <v>-1</v>
      </c>
      <c r="AB538">
        <v>-1</v>
      </c>
      <c r="AC538">
        <v>-1</v>
      </c>
      <c r="AD538">
        <v>-1</v>
      </c>
      <c r="AE538" s="4" t="s">
        <v>2828</v>
      </c>
      <c r="AF538" s="9" t="s">
        <v>2829</v>
      </c>
      <c r="AG538">
        <v>1</v>
      </c>
      <c r="AH538">
        <v>0</v>
      </c>
      <c r="AI538">
        <v>0</v>
      </c>
      <c r="AJ538">
        <v>1</v>
      </c>
      <c r="AK538" s="9" t="s">
        <v>2840</v>
      </c>
      <c r="AL538">
        <f t="shared" si="184"/>
        <v>0</v>
      </c>
      <c r="AM538">
        <f>IF(AND(INDIRECT(AN538)='Sample Select backend'!$C$2,INDIRECT(AO538)=1,INDIRECT(AP538)='Sample Select backend'!$F$2,INDIRECT(AQ538)=1,INDIRECT(AR538)='Sample Select backend'!$M$2),1,0)</f>
        <v>0</v>
      </c>
      <c r="AN538" t="str">
        <f>_xlfn.CONCAT('Sample Select backend'!$C$4,ROW(AN538))</f>
        <v>AE538</v>
      </c>
      <c r="AO538" s="9" t="str">
        <f>_xlfn.CONCAT('Sample Select backend'!$J$2,ROW(AO538))</f>
        <v>AJ538</v>
      </c>
      <c r="AP538" t="str">
        <f>_xlfn.CONCAT('Sample Select backend'!$F$4,ROW(AP538))</f>
        <v>AF538</v>
      </c>
      <c r="AQ538" t="str">
        <f>_xlfn.CONCAT('Sample Select backend'!$I$10,ROW(AQ538))</f>
        <v>R538</v>
      </c>
      <c r="AR538" t="str">
        <f>_xlfn.CONCAT('Sample Select backend'!$M$4,ROW(AR538))</f>
        <v>AK538</v>
      </c>
      <c r="AS538" t="str">
        <f t="shared" si="185"/>
        <v>Burkina Faso</v>
      </c>
      <c r="AT538" s="9">
        <f t="shared" si="186"/>
        <v>7</v>
      </c>
      <c r="AU538">
        <f t="shared" si="187"/>
        <v>0</v>
      </c>
      <c r="AV538" s="9">
        <v>0</v>
      </c>
    </row>
    <row r="539" spans="1:48" x14ac:dyDescent="0.35">
      <c r="A539" s="24" t="s">
        <v>16</v>
      </c>
      <c r="B539" s="24">
        <v>1</v>
      </c>
      <c r="C539" s="24">
        <v>9</v>
      </c>
      <c r="D539" s="24" t="s">
        <v>3261</v>
      </c>
      <c r="E539" s="24"/>
      <c r="F539" s="27"/>
      <c r="G539" s="27"/>
      <c r="H539" s="27"/>
      <c r="I539" s="27"/>
      <c r="J539" s="27"/>
      <c r="K539" s="27"/>
      <c r="L539" s="27"/>
      <c r="M539" s="27"/>
      <c r="N539" s="27"/>
      <c r="O539" t="s">
        <v>2803</v>
      </c>
      <c r="P539" t="s">
        <v>2809</v>
      </c>
      <c r="Q539" t="s">
        <v>2814</v>
      </c>
      <c r="R539">
        <v>0</v>
      </c>
      <c r="S539">
        <v>0.61</v>
      </c>
      <c r="T539">
        <v>-4.32</v>
      </c>
      <c r="U539">
        <v>47.59</v>
      </c>
      <c r="V539">
        <v>-1</v>
      </c>
      <c r="W539">
        <v>-1</v>
      </c>
      <c r="X539">
        <v>-1</v>
      </c>
      <c r="Y539">
        <v>-1</v>
      </c>
      <c r="Z539">
        <v>-1</v>
      </c>
      <c r="AA539">
        <v>-1</v>
      </c>
      <c r="AB539">
        <v>-1</v>
      </c>
      <c r="AC539">
        <v>-1</v>
      </c>
      <c r="AD539">
        <v>-1</v>
      </c>
      <c r="AE539" s="4" t="s">
        <v>2828</v>
      </c>
      <c r="AF539" s="9" t="s">
        <v>2829</v>
      </c>
      <c r="AG539">
        <v>1</v>
      </c>
      <c r="AH539">
        <v>0</v>
      </c>
      <c r="AI539">
        <v>0</v>
      </c>
      <c r="AJ539">
        <v>1</v>
      </c>
      <c r="AK539" s="9" t="s">
        <v>2840</v>
      </c>
      <c r="AL539">
        <f t="shared" si="184"/>
        <v>0</v>
      </c>
      <c r="AM539">
        <f>IF(AND(INDIRECT(AN539)='Sample Select backend'!$C$2,INDIRECT(AO539)=1,INDIRECT(AP539)='Sample Select backend'!$F$2,INDIRECT(AQ539)=1,INDIRECT(AR539)='Sample Select backend'!$M$2),1,0)</f>
        <v>0</v>
      </c>
      <c r="AN539" t="str">
        <f>_xlfn.CONCAT('Sample Select backend'!$C$4,ROW(AN539))</f>
        <v>AE539</v>
      </c>
      <c r="AO539" s="9" t="str">
        <f>_xlfn.CONCAT('Sample Select backend'!$J$2,ROW(AO539))</f>
        <v>AJ539</v>
      </c>
      <c r="AP539" t="str">
        <f>_xlfn.CONCAT('Sample Select backend'!$F$4,ROW(AP539))</f>
        <v>AF539</v>
      </c>
      <c r="AQ539" t="str">
        <f>_xlfn.CONCAT('Sample Select backend'!$I$10,ROW(AQ539))</f>
        <v>R539</v>
      </c>
      <c r="AR539" t="str">
        <f>_xlfn.CONCAT('Sample Select backend'!$M$4,ROW(AR539))</f>
        <v>AK539</v>
      </c>
      <c r="AS539" t="str">
        <f t="shared" si="185"/>
        <v>Burkina Faso</v>
      </c>
      <c r="AT539" s="9">
        <f t="shared" si="186"/>
        <v>9</v>
      </c>
      <c r="AU539">
        <f t="shared" si="187"/>
        <v>0</v>
      </c>
      <c r="AV539" s="9">
        <v>0</v>
      </c>
    </row>
    <row r="540" spans="1:48" x14ac:dyDescent="0.35">
      <c r="A540" s="24" t="s">
        <v>16</v>
      </c>
      <c r="B540" s="24">
        <v>5</v>
      </c>
      <c r="C540" s="24">
        <v>22</v>
      </c>
      <c r="D540" s="24" t="s">
        <v>3262</v>
      </c>
      <c r="E540" s="24"/>
      <c r="F540" s="27"/>
      <c r="G540" s="27"/>
      <c r="H540" s="27"/>
      <c r="I540" s="27"/>
      <c r="J540" s="27"/>
      <c r="K540" s="27"/>
      <c r="L540" s="27"/>
      <c r="M540" s="27"/>
      <c r="N540" s="27"/>
      <c r="O540" t="s">
        <v>2803</v>
      </c>
      <c r="P540" t="s">
        <v>2809</v>
      </c>
      <c r="Q540" t="s">
        <v>2814</v>
      </c>
      <c r="R540">
        <v>0</v>
      </c>
      <c r="S540">
        <v>0.61</v>
      </c>
      <c r="T540">
        <v>-4.32</v>
      </c>
      <c r="U540">
        <v>47.59</v>
      </c>
      <c r="V540">
        <v>-1</v>
      </c>
      <c r="W540">
        <v>-1</v>
      </c>
      <c r="X540">
        <v>-1</v>
      </c>
      <c r="Y540">
        <v>-1</v>
      </c>
      <c r="Z540">
        <v>-1</v>
      </c>
      <c r="AA540">
        <v>-1</v>
      </c>
      <c r="AB540">
        <v>-1</v>
      </c>
      <c r="AC540">
        <v>-1</v>
      </c>
      <c r="AD540">
        <v>-1</v>
      </c>
      <c r="AE540" s="4" t="s">
        <v>2828</v>
      </c>
      <c r="AF540" s="9" t="s">
        <v>2829</v>
      </c>
      <c r="AG540">
        <v>1</v>
      </c>
      <c r="AH540">
        <v>0</v>
      </c>
      <c r="AI540">
        <v>0</v>
      </c>
      <c r="AJ540">
        <v>1</v>
      </c>
      <c r="AK540" s="9" t="s">
        <v>2840</v>
      </c>
      <c r="AL540">
        <f t="shared" si="184"/>
        <v>0</v>
      </c>
      <c r="AM540">
        <f>IF(AND(INDIRECT(AN540)='Sample Select backend'!$C$2,INDIRECT(AO540)=1,INDIRECT(AP540)='Sample Select backend'!$F$2,INDIRECT(AQ540)=1,INDIRECT(AR540)='Sample Select backend'!$M$2),1,0)</f>
        <v>0</v>
      </c>
      <c r="AN540" t="str">
        <f>_xlfn.CONCAT('Sample Select backend'!$C$4,ROW(AN540))</f>
        <v>AE540</v>
      </c>
      <c r="AO540" s="9" t="str">
        <f>_xlfn.CONCAT('Sample Select backend'!$J$2,ROW(AO540))</f>
        <v>AJ540</v>
      </c>
      <c r="AP540" t="str">
        <f>_xlfn.CONCAT('Sample Select backend'!$F$4,ROW(AP540))</f>
        <v>AF540</v>
      </c>
      <c r="AQ540" t="str">
        <f>_xlfn.CONCAT('Sample Select backend'!$I$10,ROW(AQ540))</f>
        <v>R540</v>
      </c>
      <c r="AR540" t="str">
        <f>_xlfn.CONCAT('Sample Select backend'!$M$4,ROW(AR540))</f>
        <v>AK540</v>
      </c>
      <c r="AS540" t="str">
        <f t="shared" si="185"/>
        <v>Burkina Faso</v>
      </c>
      <c r="AT540" s="9">
        <f t="shared" si="186"/>
        <v>22</v>
      </c>
      <c r="AU540">
        <f t="shared" si="187"/>
        <v>0</v>
      </c>
      <c r="AV540" s="9">
        <v>0</v>
      </c>
    </row>
    <row r="541" spans="1:48" x14ac:dyDescent="0.35">
      <c r="A541" s="24" t="s">
        <v>16</v>
      </c>
      <c r="B541" s="24">
        <v>6</v>
      </c>
      <c r="C541" s="24">
        <v>28</v>
      </c>
      <c r="D541" s="24" t="s">
        <v>3263</v>
      </c>
      <c r="E541" s="24"/>
      <c r="F541" s="27"/>
      <c r="G541" s="27"/>
      <c r="H541" s="27"/>
      <c r="I541" s="27"/>
      <c r="J541" s="27"/>
      <c r="K541" s="27"/>
      <c r="L541" s="27"/>
      <c r="M541" s="27"/>
      <c r="N541" s="27"/>
      <c r="O541" t="s">
        <v>2803</v>
      </c>
      <c r="P541" t="s">
        <v>2809</v>
      </c>
      <c r="Q541" t="s">
        <v>2814</v>
      </c>
      <c r="R541">
        <v>0</v>
      </c>
      <c r="S541">
        <v>0.61</v>
      </c>
      <c r="T541">
        <v>-4.32</v>
      </c>
      <c r="U541">
        <v>47.59</v>
      </c>
      <c r="V541">
        <v>-1</v>
      </c>
      <c r="W541">
        <v>-1</v>
      </c>
      <c r="X541">
        <v>-1</v>
      </c>
      <c r="Y541">
        <v>-1</v>
      </c>
      <c r="Z541">
        <v>-1</v>
      </c>
      <c r="AA541">
        <v>-1</v>
      </c>
      <c r="AB541">
        <v>-1</v>
      </c>
      <c r="AC541">
        <v>-1</v>
      </c>
      <c r="AD541">
        <v>-1</v>
      </c>
      <c r="AE541" s="4" t="s">
        <v>2828</v>
      </c>
      <c r="AF541" s="9" t="s">
        <v>2829</v>
      </c>
      <c r="AG541">
        <v>1</v>
      </c>
      <c r="AH541">
        <v>0</v>
      </c>
      <c r="AI541">
        <v>0</v>
      </c>
      <c r="AJ541">
        <v>1</v>
      </c>
      <c r="AK541" s="9" t="s">
        <v>2840</v>
      </c>
      <c r="AL541">
        <f t="shared" si="184"/>
        <v>0</v>
      </c>
      <c r="AM541">
        <f>IF(AND(INDIRECT(AN541)='Sample Select backend'!$C$2,INDIRECT(AO541)=1,INDIRECT(AP541)='Sample Select backend'!$F$2,INDIRECT(AQ541)=1,INDIRECT(AR541)='Sample Select backend'!$M$2),1,0)</f>
        <v>0</v>
      </c>
      <c r="AN541" t="str">
        <f>_xlfn.CONCAT('Sample Select backend'!$C$4,ROW(AN541))</f>
        <v>AE541</v>
      </c>
      <c r="AO541" s="9" t="str">
        <f>_xlfn.CONCAT('Sample Select backend'!$J$2,ROW(AO541))</f>
        <v>AJ541</v>
      </c>
      <c r="AP541" t="str">
        <f>_xlfn.CONCAT('Sample Select backend'!$F$4,ROW(AP541))</f>
        <v>AF541</v>
      </c>
      <c r="AQ541" t="str">
        <f>_xlfn.CONCAT('Sample Select backend'!$I$10,ROW(AQ541))</f>
        <v>R541</v>
      </c>
      <c r="AR541" t="str">
        <f>_xlfn.CONCAT('Sample Select backend'!$M$4,ROW(AR541))</f>
        <v>AK541</v>
      </c>
      <c r="AS541" t="str">
        <f t="shared" si="185"/>
        <v>Burkina Faso</v>
      </c>
      <c r="AT541" s="9">
        <f t="shared" si="186"/>
        <v>28</v>
      </c>
      <c r="AU541">
        <f t="shared" si="187"/>
        <v>0</v>
      </c>
      <c r="AV541" s="9">
        <v>0</v>
      </c>
    </row>
    <row r="542" spans="1:48" x14ac:dyDescent="0.35">
      <c r="A542" s="24" t="s">
        <v>16</v>
      </c>
      <c r="B542" s="24">
        <v>1</v>
      </c>
      <c r="C542" s="24">
        <v>12</v>
      </c>
      <c r="D542" s="24" t="s">
        <v>3264</v>
      </c>
      <c r="E542" s="24"/>
      <c r="F542" s="27"/>
      <c r="G542" s="27"/>
      <c r="H542" s="27"/>
      <c r="I542" s="27"/>
      <c r="J542" s="27"/>
      <c r="K542" s="27"/>
      <c r="L542" s="27"/>
      <c r="M542" s="27"/>
      <c r="N542" s="27"/>
      <c r="O542" t="s">
        <v>2803</v>
      </c>
      <c r="P542" t="s">
        <v>2809</v>
      </c>
      <c r="Q542" t="s">
        <v>2814</v>
      </c>
      <c r="R542">
        <v>0</v>
      </c>
      <c r="S542">
        <v>0.61</v>
      </c>
      <c r="T542">
        <v>-4.32</v>
      </c>
      <c r="U542">
        <v>47.59</v>
      </c>
      <c r="V542">
        <v>-1</v>
      </c>
      <c r="W542">
        <v>-1</v>
      </c>
      <c r="X542">
        <v>-1</v>
      </c>
      <c r="Y542">
        <v>-1</v>
      </c>
      <c r="Z542">
        <v>-1</v>
      </c>
      <c r="AA542">
        <v>-1</v>
      </c>
      <c r="AB542">
        <v>-1</v>
      </c>
      <c r="AC542">
        <v>-1</v>
      </c>
      <c r="AD542">
        <v>-1</v>
      </c>
      <c r="AE542" s="4" t="s">
        <v>2828</v>
      </c>
      <c r="AF542" s="9" t="s">
        <v>2829</v>
      </c>
      <c r="AG542">
        <v>1</v>
      </c>
      <c r="AH542">
        <v>0</v>
      </c>
      <c r="AI542">
        <v>0</v>
      </c>
      <c r="AJ542">
        <v>1</v>
      </c>
      <c r="AK542" s="9" t="s">
        <v>2840</v>
      </c>
      <c r="AL542">
        <f t="shared" si="184"/>
        <v>0</v>
      </c>
      <c r="AM542">
        <f>IF(AND(INDIRECT(AN542)='Sample Select backend'!$C$2,INDIRECT(AO542)=1,INDIRECT(AP542)='Sample Select backend'!$F$2,INDIRECT(AQ542)=1,INDIRECT(AR542)='Sample Select backend'!$M$2),1,0)</f>
        <v>0</v>
      </c>
      <c r="AN542" t="str">
        <f>_xlfn.CONCAT('Sample Select backend'!$C$4,ROW(AN542))</f>
        <v>AE542</v>
      </c>
      <c r="AO542" s="9" t="str">
        <f>_xlfn.CONCAT('Sample Select backend'!$J$2,ROW(AO542))</f>
        <v>AJ542</v>
      </c>
      <c r="AP542" t="str">
        <f>_xlfn.CONCAT('Sample Select backend'!$F$4,ROW(AP542))</f>
        <v>AF542</v>
      </c>
      <c r="AQ542" t="str">
        <f>_xlfn.CONCAT('Sample Select backend'!$I$10,ROW(AQ542))</f>
        <v>R542</v>
      </c>
      <c r="AR542" t="str">
        <f>_xlfn.CONCAT('Sample Select backend'!$M$4,ROW(AR542))</f>
        <v>AK542</v>
      </c>
      <c r="AS542" t="str">
        <f t="shared" si="185"/>
        <v>Burkina Faso</v>
      </c>
      <c r="AT542" s="9">
        <f t="shared" si="186"/>
        <v>12</v>
      </c>
      <c r="AU542">
        <f t="shared" si="187"/>
        <v>0</v>
      </c>
      <c r="AV542" s="9">
        <v>1</v>
      </c>
    </row>
    <row r="543" spans="1:48" x14ac:dyDescent="0.35">
      <c r="A543" t="s">
        <v>95</v>
      </c>
      <c r="B543">
        <v>1</v>
      </c>
      <c r="C543" t="s">
        <v>206</v>
      </c>
      <c r="D543" t="s">
        <v>1372</v>
      </c>
      <c r="E543">
        <v>2</v>
      </c>
      <c r="F543">
        <v>2</v>
      </c>
      <c r="G543">
        <v>-2</v>
      </c>
      <c r="H543">
        <v>-1</v>
      </c>
      <c r="I543">
        <v>-2</v>
      </c>
      <c r="J543">
        <v>2</v>
      </c>
      <c r="K543">
        <v>1</v>
      </c>
      <c r="L543">
        <v>-2</v>
      </c>
      <c r="M543">
        <v>1</v>
      </c>
      <c r="N543" t="s">
        <v>2694</v>
      </c>
      <c r="O543" t="s">
        <v>2805</v>
      </c>
      <c r="P543" t="s">
        <v>2809</v>
      </c>
      <c r="Q543" t="s">
        <v>2815</v>
      </c>
      <c r="R543">
        <v>0</v>
      </c>
      <c r="S543">
        <v>-3.1</v>
      </c>
      <c r="T543">
        <v>-5.86</v>
      </c>
      <c r="U543">
        <v>30.15</v>
      </c>
      <c r="V543">
        <f t="shared" ref="V543:V560" si="197">IF(E543&gt;0,1,IF(E543&lt;0,0,-1))</f>
        <v>1</v>
      </c>
      <c r="W543">
        <f t="shared" ref="W543:W560" si="198">IF(F543&gt;0,1,IF(F543&lt;0,0,-1))</f>
        <v>1</v>
      </c>
      <c r="X543">
        <f t="shared" ref="X543:X560" si="199">IF(G543&gt;0,1,IF(G543&lt;0,0,-1))</f>
        <v>0</v>
      </c>
      <c r="Y543">
        <f t="shared" ref="Y543:Y560" si="200">IF(H543&gt;0,1,IF(H543&lt;0,0,-1))</f>
        <v>0</v>
      </c>
      <c r="Z543">
        <f t="shared" ref="Z543:Z560" si="201">IF(I543&gt;0,1,IF(I543&lt;0,0,-1))</f>
        <v>0</v>
      </c>
      <c r="AA543">
        <f t="shared" ref="AA543:AA560" si="202">IF(J543&gt;0,1,IF(J543&lt;0,0,-1))</f>
        <v>1</v>
      </c>
      <c r="AB543">
        <f t="shared" ref="AB543:AB560" si="203">IF(K543&gt;0,1,IF(K543&lt;0,0,-1))</f>
        <v>1</v>
      </c>
      <c r="AC543">
        <f t="shared" ref="AC543:AC560" si="204">IF(L543&gt;0,1,IF(L543&lt;0,0,-1))</f>
        <v>0</v>
      </c>
      <c r="AD543">
        <f t="shared" ref="AD543:AD560" si="205">IF(M543&gt;0,1,IF(M543&lt;0,0,-1))</f>
        <v>1</v>
      </c>
      <c r="AE543" s="4" t="s">
        <v>2828</v>
      </c>
      <c r="AF543" s="9" t="s">
        <v>2829</v>
      </c>
      <c r="AG543">
        <v>1</v>
      </c>
      <c r="AH543">
        <v>0</v>
      </c>
      <c r="AI543">
        <v>0</v>
      </c>
      <c r="AJ543">
        <v>1</v>
      </c>
      <c r="AK543" s="9" t="s">
        <v>2840</v>
      </c>
      <c r="AL543">
        <f t="shared" si="184"/>
        <v>0</v>
      </c>
      <c r="AM543">
        <f>IF(AND(INDIRECT(AN543)='Sample Select backend'!$C$2,INDIRECT(AO543)=1,INDIRECT(AP543)='Sample Select backend'!$F$2,INDIRECT(AQ543)=1,INDIRECT(AR543)='Sample Select backend'!$M$2),1,0)</f>
        <v>0</v>
      </c>
      <c r="AN543" t="str">
        <f>_xlfn.CONCAT('Sample Select backend'!$C$4,ROW(AN543))</f>
        <v>AE543</v>
      </c>
      <c r="AO543" s="9" t="str">
        <f>_xlfn.CONCAT('Sample Select backend'!$J$2,ROW(AO543))</f>
        <v>AJ543</v>
      </c>
      <c r="AP543" t="str">
        <f>_xlfn.CONCAT('Sample Select backend'!$F$4,ROW(AP543))</f>
        <v>AF543</v>
      </c>
      <c r="AQ543" t="str">
        <f>_xlfn.CONCAT('Sample Select backend'!$I$10,ROW(AQ543))</f>
        <v>R543</v>
      </c>
      <c r="AR543" t="str">
        <f>_xlfn.CONCAT('Sample Select backend'!$M$4,ROW(AR543))</f>
        <v>AK543</v>
      </c>
      <c r="AS543" t="str">
        <f t="shared" si="185"/>
        <v>Cambodia</v>
      </c>
      <c r="AT543" s="9" t="str">
        <f t="shared" si="186"/>
        <v>Tax exemption/waiver/suspension</v>
      </c>
      <c r="AU543">
        <f t="shared" si="187"/>
        <v>1</v>
      </c>
      <c r="AV543" s="9">
        <v>1</v>
      </c>
    </row>
    <row r="544" spans="1:48" x14ac:dyDescent="0.35">
      <c r="A544" t="s">
        <v>95</v>
      </c>
      <c r="B544">
        <v>6</v>
      </c>
      <c r="C544">
        <v>29</v>
      </c>
      <c r="D544" t="s">
        <v>1380</v>
      </c>
      <c r="E544">
        <v>1</v>
      </c>
      <c r="F544">
        <v>1</v>
      </c>
      <c r="G544">
        <v>-2</v>
      </c>
      <c r="H544">
        <v>-1</v>
      </c>
      <c r="I544">
        <v>-1</v>
      </c>
      <c r="K544">
        <v>1</v>
      </c>
      <c r="L544">
        <v>-2</v>
      </c>
      <c r="M544">
        <v>1</v>
      </c>
      <c r="N544" t="s">
        <v>2694</v>
      </c>
      <c r="O544" t="s">
        <v>2805</v>
      </c>
      <c r="P544" t="s">
        <v>2809</v>
      </c>
      <c r="Q544" t="s">
        <v>2815</v>
      </c>
      <c r="R544">
        <v>0</v>
      </c>
      <c r="S544">
        <v>-3.1</v>
      </c>
      <c r="T544">
        <v>-5.86</v>
      </c>
      <c r="U544">
        <v>30.15</v>
      </c>
      <c r="V544">
        <f t="shared" si="197"/>
        <v>1</v>
      </c>
      <c r="W544">
        <f t="shared" si="198"/>
        <v>1</v>
      </c>
      <c r="X544">
        <f t="shared" si="199"/>
        <v>0</v>
      </c>
      <c r="Y544">
        <f t="shared" si="200"/>
        <v>0</v>
      </c>
      <c r="Z544">
        <f t="shared" si="201"/>
        <v>0</v>
      </c>
      <c r="AA544">
        <f t="shared" si="202"/>
        <v>-1</v>
      </c>
      <c r="AB544">
        <f t="shared" si="203"/>
        <v>1</v>
      </c>
      <c r="AC544">
        <f t="shared" si="204"/>
        <v>0</v>
      </c>
      <c r="AD544">
        <f t="shared" si="205"/>
        <v>1</v>
      </c>
      <c r="AE544" s="4" t="s">
        <v>2828</v>
      </c>
      <c r="AF544" s="9" t="s">
        <v>2829</v>
      </c>
      <c r="AG544">
        <v>1</v>
      </c>
      <c r="AH544">
        <v>0</v>
      </c>
      <c r="AI544">
        <v>0</v>
      </c>
      <c r="AJ544">
        <v>1</v>
      </c>
      <c r="AK544" s="9" t="s">
        <v>2840</v>
      </c>
      <c r="AL544">
        <f t="shared" si="184"/>
        <v>0</v>
      </c>
      <c r="AM544">
        <f>IF(AND(INDIRECT(AN544)='Sample Select backend'!$C$2,INDIRECT(AO544)=1,INDIRECT(AP544)='Sample Select backend'!$F$2,INDIRECT(AQ544)=1,INDIRECT(AR544)='Sample Select backend'!$M$2),1,0)</f>
        <v>0</v>
      </c>
      <c r="AN544" t="str">
        <f>_xlfn.CONCAT('Sample Select backend'!$C$4,ROW(AN544))</f>
        <v>AE544</v>
      </c>
      <c r="AO544" s="9" t="str">
        <f>_xlfn.CONCAT('Sample Select backend'!$J$2,ROW(AO544))</f>
        <v>AJ544</v>
      </c>
      <c r="AP544" t="str">
        <f>_xlfn.CONCAT('Sample Select backend'!$F$4,ROW(AP544))</f>
        <v>AF544</v>
      </c>
      <c r="AQ544" t="str">
        <f>_xlfn.CONCAT('Sample Select backend'!$I$10,ROW(AQ544))</f>
        <v>R544</v>
      </c>
      <c r="AR544" t="str">
        <f>_xlfn.CONCAT('Sample Select backend'!$M$4,ROW(AR544))</f>
        <v>AK544</v>
      </c>
      <c r="AS544" t="str">
        <f t="shared" si="185"/>
        <v>Cambodia</v>
      </c>
      <c r="AT544" s="9">
        <f t="shared" si="186"/>
        <v>29</v>
      </c>
      <c r="AU544">
        <f t="shared" si="187"/>
        <v>0</v>
      </c>
      <c r="AV544" s="9">
        <v>1</v>
      </c>
    </row>
    <row r="545" spans="1:48" x14ac:dyDescent="0.35">
      <c r="A545" t="s">
        <v>95</v>
      </c>
      <c r="B545">
        <v>1</v>
      </c>
      <c r="C545" t="s">
        <v>206</v>
      </c>
      <c r="D545" t="s">
        <v>1375</v>
      </c>
      <c r="E545">
        <v>2</v>
      </c>
      <c r="F545">
        <v>2</v>
      </c>
      <c r="G545">
        <v>-2</v>
      </c>
      <c r="H545">
        <v>-1</v>
      </c>
      <c r="I545">
        <v>-2</v>
      </c>
      <c r="J545">
        <v>2</v>
      </c>
      <c r="K545">
        <v>1</v>
      </c>
      <c r="L545">
        <v>-2</v>
      </c>
      <c r="M545">
        <v>1</v>
      </c>
      <c r="N545" t="s">
        <v>2694</v>
      </c>
      <c r="O545" t="s">
        <v>2805</v>
      </c>
      <c r="P545" t="s">
        <v>2809</v>
      </c>
      <c r="Q545" t="s">
        <v>2815</v>
      </c>
      <c r="R545">
        <v>0</v>
      </c>
      <c r="S545">
        <v>-3.1</v>
      </c>
      <c r="T545">
        <v>-5.86</v>
      </c>
      <c r="U545">
        <v>30.15</v>
      </c>
      <c r="V545">
        <f t="shared" si="197"/>
        <v>1</v>
      </c>
      <c r="W545">
        <f t="shared" si="198"/>
        <v>1</v>
      </c>
      <c r="X545">
        <f t="shared" si="199"/>
        <v>0</v>
      </c>
      <c r="Y545">
        <f t="shared" si="200"/>
        <v>0</v>
      </c>
      <c r="Z545">
        <f t="shared" si="201"/>
        <v>0</v>
      </c>
      <c r="AA545">
        <f t="shared" si="202"/>
        <v>1</v>
      </c>
      <c r="AB545">
        <f t="shared" si="203"/>
        <v>1</v>
      </c>
      <c r="AC545">
        <f t="shared" si="204"/>
        <v>0</v>
      </c>
      <c r="AD545">
        <f t="shared" si="205"/>
        <v>1</v>
      </c>
      <c r="AE545" s="4" t="s">
        <v>2828</v>
      </c>
      <c r="AF545" s="9" t="s">
        <v>2829</v>
      </c>
      <c r="AG545">
        <v>1</v>
      </c>
      <c r="AH545">
        <v>0</v>
      </c>
      <c r="AI545">
        <v>0</v>
      </c>
      <c r="AJ545">
        <v>1</v>
      </c>
      <c r="AK545" s="9" t="s">
        <v>2840</v>
      </c>
      <c r="AL545">
        <f t="shared" si="184"/>
        <v>0</v>
      </c>
      <c r="AM545">
        <f>IF(AND(INDIRECT(AN545)='Sample Select backend'!$C$2,INDIRECT(AO545)=1,INDIRECT(AP545)='Sample Select backend'!$F$2,INDIRECT(AQ545)=1,INDIRECT(AR545)='Sample Select backend'!$M$2),1,0)</f>
        <v>0</v>
      </c>
      <c r="AN545" t="str">
        <f>_xlfn.CONCAT('Sample Select backend'!$C$4,ROW(AN545))</f>
        <v>AE545</v>
      </c>
      <c r="AO545" s="9" t="str">
        <f>_xlfn.CONCAT('Sample Select backend'!$J$2,ROW(AO545))</f>
        <v>AJ545</v>
      </c>
      <c r="AP545" t="str">
        <f>_xlfn.CONCAT('Sample Select backend'!$F$4,ROW(AP545))</f>
        <v>AF545</v>
      </c>
      <c r="AQ545" t="str">
        <f>_xlfn.CONCAT('Sample Select backend'!$I$10,ROW(AQ545))</f>
        <v>R545</v>
      </c>
      <c r="AR545" t="str">
        <f>_xlfn.CONCAT('Sample Select backend'!$M$4,ROW(AR545))</f>
        <v>AK545</v>
      </c>
      <c r="AS545" t="str">
        <f t="shared" si="185"/>
        <v>Cambodia</v>
      </c>
      <c r="AT545" s="9" t="str">
        <f t="shared" si="186"/>
        <v>Tax exemption/waiver/suspension</v>
      </c>
      <c r="AU545">
        <f t="shared" si="187"/>
        <v>0</v>
      </c>
      <c r="AV545" s="9">
        <v>1</v>
      </c>
    </row>
    <row r="546" spans="1:48" x14ac:dyDescent="0.35">
      <c r="A546" t="s">
        <v>95</v>
      </c>
      <c r="B546">
        <v>7</v>
      </c>
      <c r="C546">
        <v>30</v>
      </c>
      <c r="D546" t="s">
        <v>1367</v>
      </c>
      <c r="E546">
        <v>1</v>
      </c>
      <c r="F546">
        <v>1</v>
      </c>
      <c r="G546">
        <v>2</v>
      </c>
      <c r="H546">
        <v>-1</v>
      </c>
      <c r="I546">
        <v>1</v>
      </c>
      <c r="J546">
        <v>2</v>
      </c>
      <c r="K546">
        <v>1</v>
      </c>
      <c r="L546">
        <v>-2</v>
      </c>
      <c r="M546">
        <v>1</v>
      </c>
      <c r="N546" t="s">
        <v>2694</v>
      </c>
      <c r="O546" t="s">
        <v>2805</v>
      </c>
      <c r="P546" t="s">
        <v>2809</v>
      </c>
      <c r="Q546" t="s">
        <v>2815</v>
      </c>
      <c r="R546">
        <v>0</v>
      </c>
      <c r="S546">
        <v>-3.1</v>
      </c>
      <c r="T546">
        <v>-5.86</v>
      </c>
      <c r="U546">
        <v>30.15</v>
      </c>
      <c r="V546">
        <f t="shared" si="197"/>
        <v>1</v>
      </c>
      <c r="W546">
        <f t="shared" si="198"/>
        <v>1</v>
      </c>
      <c r="X546">
        <f t="shared" si="199"/>
        <v>1</v>
      </c>
      <c r="Y546">
        <f t="shared" si="200"/>
        <v>0</v>
      </c>
      <c r="Z546">
        <f t="shared" si="201"/>
        <v>1</v>
      </c>
      <c r="AA546">
        <f t="shared" si="202"/>
        <v>1</v>
      </c>
      <c r="AB546">
        <f t="shared" si="203"/>
        <v>1</v>
      </c>
      <c r="AC546">
        <f t="shared" si="204"/>
        <v>0</v>
      </c>
      <c r="AD546">
        <f t="shared" si="205"/>
        <v>1</v>
      </c>
      <c r="AE546" s="4" t="s">
        <v>2828</v>
      </c>
      <c r="AF546" s="9" t="s">
        <v>2829</v>
      </c>
      <c r="AG546">
        <v>1</v>
      </c>
      <c r="AH546">
        <v>0</v>
      </c>
      <c r="AI546">
        <v>0</v>
      </c>
      <c r="AJ546">
        <v>1</v>
      </c>
      <c r="AK546" s="9" t="s">
        <v>2840</v>
      </c>
      <c r="AL546">
        <f t="shared" si="184"/>
        <v>0</v>
      </c>
      <c r="AM546">
        <f>IF(AND(INDIRECT(AN546)='Sample Select backend'!$C$2,INDIRECT(AO546)=1,INDIRECT(AP546)='Sample Select backend'!$F$2,INDIRECT(AQ546)=1,INDIRECT(AR546)='Sample Select backend'!$M$2),1,0)</f>
        <v>0</v>
      </c>
      <c r="AN546" t="str">
        <f>_xlfn.CONCAT('Sample Select backend'!$C$4,ROW(AN546))</f>
        <v>AE546</v>
      </c>
      <c r="AO546" s="9" t="str">
        <f>_xlfn.CONCAT('Sample Select backend'!$J$2,ROW(AO546))</f>
        <v>AJ546</v>
      </c>
      <c r="AP546" t="str">
        <f>_xlfn.CONCAT('Sample Select backend'!$F$4,ROW(AP546))</f>
        <v>AF546</v>
      </c>
      <c r="AQ546" t="str">
        <f>_xlfn.CONCAT('Sample Select backend'!$I$10,ROW(AQ546))</f>
        <v>R546</v>
      </c>
      <c r="AR546" t="str">
        <f>_xlfn.CONCAT('Sample Select backend'!$M$4,ROW(AR546))</f>
        <v>AK546</v>
      </c>
      <c r="AS546" t="str">
        <f t="shared" si="185"/>
        <v>Cambodia</v>
      </c>
      <c r="AT546" s="9">
        <f t="shared" si="186"/>
        <v>30</v>
      </c>
      <c r="AU546">
        <f t="shared" si="187"/>
        <v>0</v>
      </c>
      <c r="AV546" s="9">
        <v>1</v>
      </c>
    </row>
    <row r="547" spans="1:48" x14ac:dyDescent="0.35">
      <c r="A547" t="s">
        <v>95</v>
      </c>
      <c r="B547">
        <v>7</v>
      </c>
      <c r="C547">
        <v>32</v>
      </c>
      <c r="D547" t="s">
        <v>1363</v>
      </c>
      <c r="F547">
        <v>1</v>
      </c>
      <c r="G547">
        <v>-2</v>
      </c>
      <c r="H547">
        <v>-1</v>
      </c>
      <c r="I547">
        <v>2</v>
      </c>
      <c r="J547">
        <v>1</v>
      </c>
      <c r="K547">
        <v>1</v>
      </c>
      <c r="L547">
        <v>-2</v>
      </c>
      <c r="M547">
        <v>1</v>
      </c>
      <c r="N547" t="s">
        <v>2694</v>
      </c>
      <c r="O547" t="s">
        <v>2805</v>
      </c>
      <c r="P547" t="s">
        <v>2809</v>
      </c>
      <c r="Q547" t="s">
        <v>2815</v>
      </c>
      <c r="R547">
        <v>0</v>
      </c>
      <c r="S547">
        <v>-3.1</v>
      </c>
      <c r="T547">
        <v>-5.86</v>
      </c>
      <c r="U547">
        <v>30.15</v>
      </c>
      <c r="V547">
        <f t="shared" si="197"/>
        <v>-1</v>
      </c>
      <c r="W547">
        <f t="shared" si="198"/>
        <v>1</v>
      </c>
      <c r="X547">
        <f t="shared" si="199"/>
        <v>0</v>
      </c>
      <c r="Y547">
        <f t="shared" si="200"/>
        <v>0</v>
      </c>
      <c r="Z547">
        <f t="shared" si="201"/>
        <v>1</v>
      </c>
      <c r="AA547">
        <f t="shared" si="202"/>
        <v>1</v>
      </c>
      <c r="AB547">
        <f t="shared" si="203"/>
        <v>1</v>
      </c>
      <c r="AC547">
        <f t="shared" si="204"/>
        <v>0</v>
      </c>
      <c r="AD547">
        <f t="shared" si="205"/>
        <v>1</v>
      </c>
      <c r="AE547" s="4" t="s">
        <v>2828</v>
      </c>
      <c r="AF547" s="9" t="s">
        <v>2829</v>
      </c>
      <c r="AG547">
        <v>1</v>
      </c>
      <c r="AH547">
        <v>0</v>
      </c>
      <c r="AI547">
        <v>0</v>
      </c>
      <c r="AJ547">
        <v>1</v>
      </c>
      <c r="AK547" s="9" t="s">
        <v>2840</v>
      </c>
      <c r="AL547">
        <f t="shared" si="184"/>
        <v>0</v>
      </c>
      <c r="AM547">
        <f>IF(AND(INDIRECT(AN547)='Sample Select backend'!$C$2,INDIRECT(AO547)=1,INDIRECT(AP547)='Sample Select backend'!$F$2,INDIRECT(AQ547)=1,INDIRECT(AR547)='Sample Select backend'!$M$2),1,0)</f>
        <v>0</v>
      </c>
      <c r="AN547" t="str">
        <f>_xlfn.CONCAT('Sample Select backend'!$C$4,ROW(AN547))</f>
        <v>AE547</v>
      </c>
      <c r="AO547" s="9" t="str">
        <f>_xlfn.CONCAT('Sample Select backend'!$J$2,ROW(AO547))</f>
        <v>AJ547</v>
      </c>
      <c r="AP547" t="str">
        <f>_xlfn.CONCAT('Sample Select backend'!$F$4,ROW(AP547))</f>
        <v>AF547</v>
      </c>
      <c r="AQ547" t="str">
        <f>_xlfn.CONCAT('Sample Select backend'!$I$10,ROW(AQ547))</f>
        <v>R547</v>
      </c>
      <c r="AR547" t="str">
        <f>_xlfn.CONCAT('Sample Select backend'!$M$4,ROW(AR547))</f>
        <v>AK547</v>
      </c>
      <c r="AS547" t="str">
        <f t="shared" si="185"/>
        <v>Cambodia</v>
      </c>
      <c r="AT547" s="9">
        <f t="shared" si="186"/>
        <v>32</v>
      </c>
      <c r="AU547">
        <f t="shared" si="187"/>
        <v>0</v>
      </c>
      <c r="AV547" s="9">
        <v>1</v>
      </c>
    </row>
    <row r="548" spans="1:48" x14ac:dyDescent="0.35">
      <c r="A548" t="s">
        <v>95</v>
      </c>
      <c r="B548">
        <v>1</v>
      </c>
      <c r="C548">
        <v>3</v>
      </c>
      <c r="D548" t="s">
        <v>1371</v>
      </c>
      <c r="E548">
        <v>-2</v>
      </c>
      <c r="F548">
        <v>2</v>
      </c>
      <c r="H548">
        <v>-1</v>
      </c>
      <c r="I548">
        <v>2</v>
      </c>
      <c r="J548">
        <v>-2</v>
      </c>
      <c r="K548">
        <v>-1</v>
      </c>
      <c r="M548">
        <v>1</v>
      </c>
      <c r="N548" t="s">
        <v>2694</v>
      </c>
      <c r="O548" t="s">
        <v>2805</v>
      </c>
      <c r="P548" t="s">
        <v>2809</v>
      </c>
      <c r="Q548" t="s">
        <v>2815</v>
      </c>
      <c r="R548">
        <v>0</v>
      </c>
      <c r="S548">
        <v>-3.1</v>
      </c>
      <c r="T548">
        <v>-5.86</v>
      </c>
      <c r="U548">
        <v>30.15</v>
      </c>
      <c r="V548">
        <f t="shared" si="197"/>
        <v>0</v>
      </c>
      <c r="W548">
        <f t="shared" si="198"/>
        <v>1</v>
      </c>
      <c r="X548">
        <f t="shared" si="199"/>
        <v>-1</v>
      </c>
      <c r="Y548">
        <f t="shared" si="200"/>
        <v>0</v>
      </c>
      <c r="Z548">
        <f t="shared" si="201"/>
        <v>1</v>
      </c>
      <c r="AA548">
        <f t="shared" si="202"/>
        <v>0</v>
      </c>
      <c r="AB548">
        <f t="shared" si="203"/>
        <v>0</v>
      </c>
      <c r="AC548">
        <f t="shared" si="204"/>
        <v>-1</v>
      </c>
      <c r="AD548">
        <f t="shared" si="205"/>
        <v>1</v>
      </c>
      <c r="AE548" s="4" t="s">
        <v>2828</v>
      </c>
      <c r="AF548" s="9" t="s">
        <v>2829</v>
      </c>
      <c r="AG548">
        <v>1</v>
      </c>
      <c r="AH548">
        <v>0</v>
      </c>
      <c r="AI548">
        <v>0</v>
      </c>
      <c r="AJ548">
        <v>1</v>
      </c>
      <c r="AK548" s="9" t="s">
        <v>2840</v>
      </c>
      <c r="AL548">
        <f t="shared" si="184"/>
        <v>0</v>
      </c>
      <c r="AM548">
        <f>IF(AND(INDIRECT(AN548)='Sample Select backend'!$C$2,INDIRECT(AO548)=1,INDIRECT(AP548)='Sample Select backend'!$F$2,INDIRECT(AQ548)=1,INDIRECT(AR548)='Sample Select backend'!$M$2),1,0)</f>
        <v>0</v>
      </c>
      <c r="AN548" t="str">
        <f>_xlfn.CONCAT('Sample Select backend'!$C$4,ROW(AN548))</f>
        <v>AE548</v>
      </c>
      <c r="AO548" s="9" t="str">
        <f>_xlfn.CONCAT('Sample Select backend'!$J$2,ROW(AO548))</f>
        <v>AJ548</v>
      </c>
      <c r="AP548" t="str">
        <f>_xlfn.CONCAT('Sample Select backend'!$F$4,ROW(AP548))</f>
        <v>AF548</v>
      </c>
      <c r="AQ548" t="str">
        <f>_xlfn.CONCAT('Sample Select backend'!$I$10,ROW(AQ548))</f>
        <v>R548</v>
      </c>
      <c r="AR548" t="str">
        <f>_xlfn.CONCAT('Sample Select backend'!$M$4,ROW(AR548))</f>
        <v>AK548</v>
      </c>
      <c r="AS548" t="str">
        <f t="shared" si="185"/>
        <v>Cambodia</v>
      </c>
      <c r="AT548" s="9">
        <f t="shared" si="186"/>
        <v>3</v>
      </c>
      <c r="AU548">
        <f t="shared" si="187"/>
        <v>0</v>
      </c>
      <c r="AV548" s="9">
        <v>1</v>
      </c>
    </row>
    <row r="549" spans="1:48" x14ac:dyDescent="0.35">
      <c r="A549" t="s">
        <v>95</v>
      </c>
      <c r="B549">
        <v>5</v>
      </c>
      <c r="C549" t="s">
        <v>204</v>
      </c>
      <c r="D549" t="s">
        <v>1379</v>
      </c>
      <c r="E549">
        <v>1</v>
      </c>
      <c r="F549">
        <v>-2</v>
      </c>
      <c r="G549">
        <v>-2</v>
      </c>
      <c r="H549">
        <v>-1</v>
      </c>
      <c r="I549">
        <v>-1</v>
      </c>
      <c r="J549">
        <v>1</v>
      </c>
      <c r="K549">
        <v>1</v>
      </c>
      <c r="L549">
        <v>1</v>
      </c>
      <c r="M549">
        <v>1</v>
      </c>
      <c r="N549" t="s">
        <v>2694</v>
      </c>
      <c r="O549" t="s">
        <v>2805</v>
      </c>
      <c r="P549" t="s">
        <v>2809</v>
      </c>
      <c r="Q549" t="s">
        <v>2815</v>
      </c>
      <c r="R549">
        <v>0</v>
      </c>
      <c r="S549">
        <v>-3.1</v>
      </c>
      <c r="T549">
        <v>-5.86</v>
      </c>
      <c r="U549">
        <v>30.15</v>
      </c>
      <c r="V549">
        <f t="shared" si="197"/>
        <v>1</v>
      </c>
      <c r="W549">
        <f t="shared" si="198"/>
        <v>0</v>
      </c>
      <c r="X549">
        <f t="shared" si="199"/>
        <v>0</v>
      </c>
      <c r="Y549">
        <f t="shared" si="200"/>
        <v>0</v>
      </c>
      <c r="Z549">
        <f t="shared" si="201"/>
        <v>0</v>
      </c>
      <c r="AA549">
        <f t="shared" si="202"/>
        <v>1</v>
      </c>
      <c r="AB549">
        <f t="shared" si="203"/>
        <v>1</v>
      </c>
      <c r="AC549">
        <f t="shared" si="204"/>
        <v>1</v>
      </c>
      <c r="AD549">
        <f t="shared" si="205"/>
        <v>1</v>
      </c>
      <c r="AE549" s="4" t="s">
        <v>2828</v>
      </c>
      <c r="AF549" s="9" t="s">
        <v>2829</v>
      </c>
      <c r="AG549">
        <v>1</v>
      </c>
      <c r="AH549">
        <v>0</v>
      </c>
      <c r="AI549">
        <v>0</v>
      </c>
      <c r="AJ549">
        <v>1</v>
      </c>
      <c r="AK549" s="9" t="s">
        <v>2840</v>
      </c>
      <c r="AL549">
        <f t="shared" si="184"/>
        <v>0</v>
      </c>
      <c r="AM549">
        <f>IF(AND(INDIRECT(AN549)='Sample Select backend'!$C$2,INDIRECT(AO549)=1,INDIRECT(AP549)='Sample Select backend'!$F$2,INDIRECT(AQ549)=1,INDIRECT(AR549)='Sample Select backend'!$M$2),1,0)</f>
        <v>0</v>
      </c>
      <c r="AN549" t="str">
        <f>_xlfn.CONCAT('Sample Select backend'!$C$4,ROW(AN549))</f>
        <v>AE549</v>
      </c>
      <c r="AO549" s="9" t="str">
        <f>_xlfn.CONCAT('Sample Select backend'!$J$2,ROW(AO549))</f>
        <v>AJ549</v>
      </c>
      <c r="AP549" t="str">
        <f>_xlfn.CONCAT('Sample Select backend'!$F$4,ROW(AP549))</f>
        <v>AF549</v>
      </c>
      <c r="AQ549" t="str">
        <f>_xlfn.CONCAT('Sample Select backend'!$I$10,ROW(AQ549))</f>
        <v>R549</v>
      </c>
      <c r="AR549" t="str">
        <f>_xlfn.CONCAT('Sample Select backend'!$M$4,ROW(AR549))</f>
        <v>AK549</v>
      </c>
      <c r="AS549" t="str">
        <f t="shared" si="185"/>
        <v>Cambodia</v>
      </c>
      <c r="AT549" s="9" t="str">
        <f t="shared" si="186"/>
        <v>General</v>
      </c>
      <c r="AU549">
        <f t="shared" si="187"/>
        <v>0</v>
      </c>
      <c r="AV549" s="9">
        <v>1</v>
      </c>
    </row>
    <row r="550" spans="1:48" x14ac:dyDescent="0.35">
      <c r="A550" t="s">
        <v>95</v>
      </c>
      <c r="B550">
        <v>3</v>
      </c>
      <c r="C550">
        <v>19</v>
      </c>
      <c r="D550" t="s">
        <v>1368</v>
      </c>
      <c r="E550">
        <v>2</v>
      </c>
      <c r="F550">
        <v>2</v>
      </c>
      <c r="G550">
        <v>-2</v>
      </c>
      <c r="H550">
        <v>-1</v>
      </c>
      <c r="I550">
        <v>-2</v>
      </c>
      <c r="J550">
        <v>2</v>
      </c>
      <c r="K550">
        <v>-2</v>
      </c>
      <c r="L550">
        <v>-2</v>
      </c>
      <c r="M550">
        <v>1</v>
      </c>
      <c r="N550" t="s">
        <v>2694</v>
      </c>
      <c r="O550" t="s">
        <v>2805</v>
      </c>
      <c r="P550" t="s">
        <v>2809</v>
      </c>
      <c r="Q550" t="s">
        <v>2815</v>
      </c>
      <c r="R550">
        <v>0</v>
      </c>
      <c r="S550">
        <v>-3.1</v>
      </c>
      <c r="T550">
        <v>-5.86</v>
      </c>
      <c r="U550">
        <v>30.15</v>
      </c>
      <c r="V550">
        <f t="shared" si="197"/>
        <v>1</v>
      </c>
      <c r="W550">
        <f t="shared" si="198"/>
        <v>1</v>
      </c>
      <c r="X550">
        <f t="shared" si="199"/>
        <v>0</v>
      </c>
      <c r="Y550">
        <f t="shared" si="200"/>
        <v>0</v>
      </c>
      <c r="Z550">
        <f t="shared" si="201"/>
        <v>0</v>
      </c>
      <c r="AA550">
        <f t="shared" si="202"/>
        <v>1</v>
      </c>
      <c r="AB550">
        <f t="shared" si="203"/>
        <v>0</v>
      </c>
      <c r="AC550">
        <f t="shared" si="204"/>
        <v>0</v>
      </c>
      <c r="AD550">
        <f t="shared" si="205"/>
        <v>1</v>
      </c>
      <c r="AE550" s="4" t="s">
        <v>2828</v>
      </c>
      <c r="AF550" s="9" t="s">
        <v>2829</v>
      </c>
      <c r="AG550">
        <v>1</v>
      </c>
      <c r="AH550">
        <v>0</v>
      </c>
      <c r="AI550">
        <v>0</v>
      </c>
      <c r="AJ550">
        <v>1</v>
      </c>
      <c r="AK550" s="9" t="s">
        <v>2840</v>
      </c>
      <c r="AL550">
        <f t="shared" si="184"/>
        <v>0</v>
      </c>
      <c r="AM550">
        <f>IF(AND(INDIRECT(AN550)='Sample Select backend'!$C$2,INDIRECT(AO550)=1,INDIRECT(AP550)='Sample Select backend'!$F$2,INDIRECT(AQ550)=1,INDIRECT(AR550)='Sample Select backend'!$M$2),1,0)</f>
        <v>0</v>
      </c>
      <c r="AN550" t="str">
        <f>_xlfn.CONCAT('Sample Select backend'!$C$4,ROW(AN550))</f>
        <v>AE550</v>
      </c>
      <c r="AO550" s="9" t="str">
        <f>_xlfn.CONCAT('Sample Select backend'!$J$2,ROW(AO550))</f>
        <v>AJ550</v>
      </c>
      <c r="AP550" t="str">
        <f>_xlfn.CONCAT('Sample Select backend'!$F$4,ROW(AP550))</f>
        <v>AF550</v>
      </c>
      <c r="AQ550" t="str">
        <f>_xlfn.CONCAT('Sample Select backend'!$I$10,ROW(AQ550))</f>
        <v>R550</v>
      </c>
      <c r="AR550" t="str">
        <f>_xlfn.CONCAT('Sample Select backend'!$M$4,ROW(AR550))</f>
        <v>AK550</v>
      </c>
      <c r="AS550" t="str">
        <f t="shared" si="185"/>
        <v>Cambodia</v>
      </c>
      <c r="AT550" s="9">
        <f t="shared" si="186"/>
        <v>19</v>
      </c>
      <c r="AU550">
        <f t="shared" si="187"/>
        <v>0</v>
      </c>
      <c r="AV550" s="9">
        <v>1</v>
      </c>
    </row>
    <row r="551" spans="1:48" x14ac:dyDescent="0.35">
      <c r="A551" t="s">
        <v>95</v>
      </c>
      <c r="B551">
        <v>2</v>
      </c>
      <c r="C551" t="s">
        <v>206</v>
      </c>
      <c r="D551" t="s">
        <v>1369</v>
      </c>
      <c r="E551">
        <v>2</v>
      </c>
      <c r="F551">
        <v>2</v>
      </c>
      <c r="G551">
        <v>-2</v>
      </c>
      <c r="H551">
        <v>-1</v>
      </c>
      <c r="I551">
        <v>-2</v>
      </c>
      <c r="J551">
        <v>2</v>
      </c>
      <c r="K551">
        <v>1</v>
      </c>
      <c r="L551">
        <v>-2</v>
      </c>
      <c r="M551">
        <v>1</v>
      </c>
      <c r="N551" t="s">
        <v>2694</v>
      </c>
      <c r="O551" t="s">
        <v>2805</v>
      </c>
      <c r="P551" t="s">
        <v>2809</v>
      </c>
      <c r="Q551" t="s">
        <v>2815</v>
      </c>
      <c r="R551">
        <v>0</v>
      </c>
      <c r="S551">
        <v>-3.1</v>
      </c>
      <c r="T551">
        <v>-5.86</v>
      </c>
      <c r="U551">
        <v>30.15</v>
      </c>
      <c r="V551">
        <f t="shared" si="197"/>
        <v>1</v>
      </c>
      <c r="W551">
        <f t="shared" si="198"/>
        <v>1</v>
      </c>
      <c r="X551">
        <f t="shared" si="199"/>
        <v>0</v>
      </c>
      <c r="Y551">
        <f t="shared" si="200"/>
        <v>0</v>
      </c>
      <c r="Z551">
        <f t="shared" si="201"/>
        <v>0</v>
      </c>
      <c r="AA551">
        <f t="shared" si="202"/>
        <v>1</v>
      </c>
      <c r="AB551">
        <f t="shared" si="203"/>
        <v>1</v>
      </c>
      <c r="AC551">
        <f t="shared" si="204"/>
        <v>0</v>
      </c>
      <c r="AD551">
        <f t="shared" si="205"/>
        <v>1</v>
      </c>
      <c r="AE551" s="4" t="s">
        <v>2828</v>
      </c>
      <c r="AF551" s="9" t="s">
        <v>2829</v>
      </c>
      <c r="AG551">
        <v>1</v>
      </c>
      <c r="AH551">
        <v>0</v>
      </c>
      <c r="AI551">
        <v>0</v>
      </c>
      <c r="AJ551">
        <v>1</v>
      </c>
      <c r="AK551" s="9" t="s">
        <v>2840</v>
      </c>
      <c r="AL551">
        <f t="shared" si="184"/>
        <v>0</v>
      </c>
      <c r="AM551">
        <f>IF(AND(INDIRECT(AN551)='Sample Select backend'!$C$2,INDIRECT(AO551)=1,INDIRECT(AP551)='Sample Select backend'!$F$2,INDIRECT(AQ551)=1,INDIRECT(AR551)='Sample Select backend'!$M$2),1,0)</f>
        <v>0</v>
      </c>
      <c r="AN551" t="str">
        <f>_xlfn.CONCAT('Sample Select backend'!$C$4,ROW(AN551))</f>
        <v>AE551</v>
      </c>
      <c r="AO551" s="9" t="str">
        <f>_xlfn.CONCAT('Sample Select backend'!$J$2,ROW(AO551))</f>
        <v>AJ551</v>
      </c>
      <c r="AP551" t="str">
        <f>_xlfn.CONCAT('Sample Select backend'!$F$4,ROW(AP551))</f>
        <v>AF551</v>
      </c>
      <c r="AQ551" t="str">
        <f>_xlfn.CONCAT('Sample Select backend'!$I$10,ROW(AQ551))</f>
        <v>R551</v>
      </c>
      <c r="AR551" t="str">
        <f>_xlfn.CONCAT('Sample Select backend'!$M$4,ROW(AR551))</f>
        <v>AK551</v>
      </c>
      <c r="AS551" t="str">
        <f t="shared" si="185"/>
        <v>Cambodia</v>
      </c>
      <c r="AT551" s="9" t="str">
        <f t="shared" si="186"/>
        <v>Tax exemption/waiver/suspension</v>
      </c>
      <c r="AU551">
        <f t="shared" si="187"/>
        <v>0</v>
      </c>
      <c r="AV551" s="9">
        <v>1</v>
      </c>
    </row>
    <row r="552" spans="1:48" x14ac:dyDescent="0.35">
      <c r="A552" t="s">
        <v>95</v>
      </c>
      <c r="B552">
        <v>1</v>
      </c>
      <c r="C552">
        <v>6</v>
      </c>
      <c r="D552" t="s">
        <v>1376</v>
      </c>
      <c r="E552">
        <v>2</v>
      </c>
      <c r="F552">
        <v>2</v>
      </c>
      <c r="G552">
        <v>2</v>
      </c>
      <c r="H552">
        <v>2</v>
      </c>
      <c r="I552">
        <v>2</v>
      </c>
      <c r="J552">
        <v>2</v>
      </c>
      <c r="K552">
        <v>1</v>
      </c>
      <c r="L552">
        <v>2</v>
      </c>
      <c r="M552">
        <v>1</v>
      </c>
      <c r="N552" t="s">
        <v>2694</v>
      </c>
      <c r="O552" t="s">
        <v>2805</v>
      </c>
      <c r="P552" t="s">
        <v>2809</v>
      </c>
      <c r="Q552" t="s">
        <v>2815</v>
      </c>
      <c r="R552">
        <v>0</v>
      </c>
      <c r="S552">
        <v>-3.1</v>
      </c>
      <c r="T552">
        <v>-5.86</v>
      </c>
      <c r="U552">
        <v>30.15</v>
      </c>
      <c r="V552">
        <f t="shared" si="197"/>
        <v>1</v>
      </c>
      <c r="W552">
        <f t="shared" si="198"/>
        <v>1</v>
      </c>
      <c r="X552">
        <f t="shared" si="199"/>
        <v>1</v>
      </c>
      <c r="Y552">
        <f t="shared" si="200"/>
        <v>1</v>
      </c>
      <c r="Z552">
        <f t="shared" si="201"/>
        <v>1</v>
      </c>
      <c r="AA552">
        <f t="shared" si="202"/>
        <v>1</v>
      </c>
      <c r="AB552">
        <f t="shared" si="203"/>
        <v>1</v>
      </c>
      <c r="AC552">
        <f t="shared" si="204"/>
        <v>1</v>
      </c>
      <c r="AD552">
        <f t="shared" si="205"/>
        <v>1</v>
      </c>
      <c r="AE552" s="4" t="s">
        <v>2828</v>
      </c>
      <c r="AF552" s="9" t="s">
        <v>2829</v>
      </c>
      <c r="AG552">
        <v>1</v>
      </c>
      <c r="AH552">
        <v>0</v>
      </c>
      <c r="AI552">
        <v>0</v>
      </c>
      <c r="AJ552">
        <v>1</v>
      </c>
      <c r="AK552" s="9" t="s">
        <v>2840</v>
      </c>
      <c r="AL552">
        <f t="shared" si="184"/>
        <v>0</v>
      </c>
      <c r="AM552">
        <f>IF(AND(INDIRECT(AN552)='Sample Select backend'!$C$2,INDIRECT(AO552)=1,INDIRECT(AP552)='Sample Select backend'!$F$2,INDIRECT(AQ552)=1,INDIRECT(AR552)='Sample Select backend'!$M$2),1,0)</f>
        <v>0</v>
      </c>
      <c r="AN552" t="str">
        <f>_xlfn.CONCAT('Sample Select backend'!$C$4,ROW(AN552))</f>
        <v>AE552</v>
      </c>
      <c r="AO552" s="9" t="str">
        <f>_xlfn.CONCAT('Sample Select backend'!$J$2,ROW(AO552))</f>
        <v>AJ552</v>
      </c>
      <c r="AP552" t="str">
        <f>_xlfn.CONCAT('Sample Select backend'!$F$4,ROW(AP552))</f>
        <v>AF552</v>
      </c>
      <c r="AQ552" t="str">
        <f>_xlfn.CONCAT('Sample Select backend'!$I$10,ROW(AQ552))</f>
        <v>R552</v>
      </c>
      <c r="AR552" t="str">
        <f>_xlfn.CONCAT('Sample Select backend'!$M$4,ROW(AR552))</f>
        <v>AK552</v>
      </c>
      <c r="AS552" t="str">
        <f t="shared" si="185"/>
        <v>Cambodia</v>
      </c>
      <c r="AT552" s="9">
        <f t="shared" si="186"/>
        <v>6</v>
      </c>
      <c r="AU552">
        <f t="shared" si="187"/>
        <v>0</v>
      </c>
      <c r="AV552" s="9">
        <v>1</v>
      </c>
    </row>
    <row r="553" spans="1:48" x14ac:dyDescent="0.35">
      <c r="A553" t="s">
        <v>95</v>
      </c>
      <c r="B553">
        <v>2</v>
      </c>
      <c r="C553" t="s">
        <v>206</v>
      </c>
      <c r="D553" t="s">
        <v>1366</v>
      </c>
      <c r="E553">
        <v>2</v>
      </c>
      <c r="F553">
        <v>2</v>
      </c>
      <c r="G553">
        <v>-2</v>
      </c>
      <c r="H553">
        <v>-1</v>
      </c>
      <c r="I553">
        <v>-2</v>
      </c>
      <c r="J553">
        <v>2</v>
      </c>
      <c r="K553">
        <v>1</v>
      </c>
      <c r="M553">
        <v>1</v>
      </c>
      <c r="N553" t="s">
        <v>2694</v>
      </c>
      <c r="O553" t="s">
        <v>2805</v>
      </c>
      <c r="P553" t="s">
        <v>2809</v>
      </c>
      <c r="Q553" t="s">
        <v>2815</v>
      </c>
      <c r="R553">
        <v>0</v>
      </c>
      <c r="S553">
        <v>-3.1</v>
      </c>
      <c r="T553">
        <v>-5.86</v>
      </c>
      <c r="U553">
        <v>30.15</v>
      </c>
      <c r="V553">
        <f t="shared" si="197"/>
        <v>1</v>
      </c>
      <c r="W553">
        <f t="shared" si="198"/>
        <v>1</v>
      </c>
      <c r="X553">
        <f t="shared" si="199"/>
        <v>0</v>
      </c>
      <c r="Y553">
        <f t="shared" si="200"/>
        <v>0</v>
      </c>
      <c r="Z553">
        <f t="shared" si="201"/>
        <v>0</v>
      </c>
      <c r="AA553">
        <f t="shared" si="202"/>
        <v>1</v>
      </c>
      <c r="AB553">
        <f t="shared" si="203"/>
        <v>1</v>
      </c>
      <c r="AC553">
        <f t="shared" si="204"/>
        <v>-1</v>
      </c>
      <c r="AD553">
        <f t="shared" si="205"/>
        <v>1</v>
      </c>
      <c r="AE553" s="4" t="s">
        <v>2828</v>
      </c>
      <c r="AF553" s="9" t="s">
        <v>2829</v>
      </c>
      <c r="AG553">
        <v>1</v>
      </c>
      <c r="AH553">
        <v>0</v>
      </c>
      <c r="AI553">
        <v>0</v>
      </c>
      <c r="AJ553">
        <v>1</v>
      </c>
      <c r="AK553" s="9" t="s">
        <v>2840</v>
      </c>
      <c r="AL553">
        <f t="shared" si="184"/>
        <v>0</v>
      </c>
      <c r="AM553">
        <f>IF(AND(INDIRECT(AN553)='Sample Select backend'!$C$2,INDIRECT(AO553)=1,INDIRECT(AP553)='Sample Select backend'!$F$2,INDIRECT(AQ553)=1,INDIRECT(AR553)='Sample Select backend'!$M$2),1,0)</f>
        <v>0</v>
      </c>
      <c r="AN553" t="str">
        <f>_xlfn.CONCAT('Sample Select backend'!$C$4,ROW(AN553))</f>
        <v>AE553</v>
      </c>
      <c r="AO553" s="9" t="str">
        <f>_xlfn.CONCAT('Sample Select backend'!$J$2,ROW(AO553))</f>
        <v>AJ553</v>
      </c>
      <c r="AP553" t="str">
        <f>_xlfn.CONCAT('Sample Select backend'!$F$4,ROW(AP553))</f>
        <v>AF553</v>
      </c>
      <c r="AQ553" t="str">
        <f>_xlfn.CONCAT('Sample Select backend'!$I$10,ROW(AQ553))</f>
        <v>R553</v>
      </c>
      <c r="AR553" t="str">
        <f>_xlfn.CONCAT('Sample Select backend'!$M$4,ROW(AR553))</f>
        <v>AK553</v>
      </c>
      <c r="AS553" t="str">
        <f t="shared" si="185"/>
        <v>Cambodia</v>
      </c>
      <c r="AT553" s="9" t="str">
        <f t="shared" si="186"/>
        <v>Tax exemption/waiver/suspension</v>
      </c>
      <c r="AU553">
        <f t="shared" si="187"/>
        <v>0</v>
      </c>
      <c r="AV553" s="9">
        <v>1</v>
      </c>
    </row>
    <row r="554" spans="1:48" x14ac:dyDescent="0.35">
      <c r="A554" t="s">
        <v>95</v>
      </c>
      <c r="B554">
        <v>1</v>
      </c>
      <c r="C554">
        <v>6</v>
      </c>
      <c r="D554" t="s">
        <v>1377</v>
      </c>
      <c r="E554">
        <v>2</v>
      </c>
      <c r="F554">
        <v>2</v>
      </c>
      <c r="G554">
        <v>2</v>
      </c>
      <c r="H554">
        <v>2</v>
      </c>
      <c r="I554">
        <v>2</v>
      </c>
      <c r="J554">
        <v>2</v>
      </c>
      <c r="K554">
        <v>1</v>
      </c>
      <c r="L554">
        <v>2</v>
      </c>
      <c r="M554">
        <v>1</v>
      </c>
      <c r="N554" t="s">
        <v>2694</v>
      </c>
      <c r="O554" t="s">
        <v>2805</v>
      </c>
      <c r="P554" t="s">
        <v>2809</v>
      </c>
      <c r="Q554" t="s">
        <v>2815</v>
      </c>
      <c r="R554">
        <v>0</v>
      </c>
      <c r="S554">
        <v>-3.1</v>
      </c>
      <c r="T554">
        <v>-5.86</v>
      </c>
      <c r="U554">
        <v>30.15</v>
      </c>
      <c r="V554">
        <f t="shared" si="197"/>
        <v>1</v>
      </c>
      <c r="W554">
        <f t="shared" si="198"/>
        <v>1</v>
      </c>
      <c r="X554">
        <f t="shared" si="199"/>
        <v>1</v>
      </c>
      <c r="Y554">
        <f t="shared" si="200"/>
        <v>1</v>
      </c>
      <c r="Z554">
        <f t="shared" si="201"/>
        <v>1</v>
      </c>
      <c r="AA554">
        <f t="shared" si="202"/>
        <v>1</v>
      </c>
      <c r="AB554">
        <f t="shared" si="203"/>
        <v>1</v>
      </c>
      <c r="AC554">
        <f t="shared" si="204"/>
        <v>1</v>
      </c>
      <c r="AD554">
        <f t="shared" si="205"/>
        <v>1</v>
      </c>
      <c r="AE554" s="4" t="s">
        <v>2828</v>
      </c>
      <c r="AF554" s="9" t="s">
        <v>2829</v>
      </c>
      <c r="AG554">
        <v>1</v>
      </c>
      <c r="AH554">
        <v>0</v>
      </c>
      <c r="AI554">
        <v>0</v>
      </c>
      <c r="AJ554">
        <v>1</v>
      </c>
      <c r="AK554" s="9" t="s">
        <v>2840</v>
      </c>
      <c r="AL554">
        <f t="shared" si="184"/>
        <v>0</v>
      </c>
      <c r="AM554">
        <f>IF(AND(INDIRECT(AN554)='Sample Select backend'!$C$2,INDIRECT(AO554)=1,INDIRECT(AP554)='Sample Select backend'!$F$2,INDIRECT(AQ554)=1,INDIRECT(AR554)='Sample Select backend'!$M$2),1,0)</f>
        <v>0</v>
      </c>
      <c r="AN554" t="str">
        <f>_xlfn.CONCAT('Sample Select backend'!$C$4,ROW(AN554))</f>
        <v>AE554</v>
      </c>
      <c r="AO554" s="9" t="str">
        <f>_xlfn.CONCAT('Sample Select backend'!$J$2,ROW(AO554))</f>
        <v>AJ554</v>
      </c>
      <c r="AP554" t="str">
        <f>_xlfn.CONCAT('Sample Select backend'!$F$4,ROW(AP554))</f>
        <v>AF554</v>
      </c>
      <c r="AQ554" t="str">
        <f>_xlfn.CONCAT('Sample Select backend'!$I$10,ROW(AQ554))</f>
        <v>R554</v>
      </c>
      <c r="AR554" t="str">
        <f>_xlfn.CONCAT('Sample Select backend'!$M$4,ROW(AR554))</f>
        <v>AK554</v>
      </c>
      <c r="AS554" t="str">
        <f t="shared" si="185"/>
        <v>Cambodia</v>
      </c>
      <c r="AT554" s="9">
        <f t="shared" si="186"/>
        <v>6</v>
      </c>
      <c r="AU554">
        <f t="shared" si="187"/>
        <v>0</v>
      </c>
      <c r="AV554" s="9">
        <v>1</v>
      </c>
    </row>
    <row r="555" spans="1:48" x14ac:dyDescent="0.35">
      <c r="A555" t="s">
        <v>95</v>
      </c>
      <c r="B555">
        <v>1</v>
      </c>
      <c r="C555" t="s">
        <v>206</v>
      </c>
      <c r="D555" t="s">
        <v>1365</v>
      </c>
      <c r="E555">
        <v>-2</v>
      </c>
      <c r="F555">
        <v>2</v>
      </c>
      <c r="G555">
        <v>-2</v>
      </c>
      <c r="H555">
        <v>-1</v>
      </c>
      <c r="I555">
        <v>-2</v>
      </c>
      <c r="J555">
        <v>2</v>
      </c>
      <c r="K555">
        <v>1</v>
      </c>
      <c r="L555">
        <v>-2</v>
      </c>
      <c r="M555">
        <v>1</v>
      </c>
      <c r="N555" t="s">
        <v>2694</v>
      </c>
      <c r="O555" t="s">
        <v>2805</v>
      </c>
      <c r="P555" t="s">
        <v>2809</v>
      </c>
      <c r="Q555" t="s">
        <v>2815</v>
      </c>
      <c r="R555">
        <v>0</v>
      </c>
      <c r="S555">
        <v>-3.1</v>
      </c>
      <c r="T555">
        <v>-5.86</v>
      </c>
      <c r="U555">
        <v>30.15</v>
      </c>
      <c r="V555">
        <f t="shared" si="197"/>
        <v>0</v>
      </c>
      <c r="W555">
        <f t="shared" si="198"/>
        <v>1</v>
      </c>
      <c r="X555">
        <f t="shared" si="199"/>
        <v>0</v>
      </c>
      <c r="Y555">
        <f t="shared" si="200"/>
        <v>0</v>
      </c>
      <c r="Z555">
        <f t="shared" si="201"/>
        <v>0</v>
      </c>
      <c r="AA555">
        <f t="shared" si="202"/>
        <v>1</v>
      </c>
      <c r="AB555">
        <f t="shared" si="203"/>
        <v>1</v>
      </c>
      <c r="AC555">
        <f t="shared" si="204"/>
        <v>0</v>
      </c>
      <c r="AD555">
        <f t="shared" si="205"/>
        <v>1</v>
      </c>
      <c r="AE555" s="4" t="s">
        <v>2828</v>
      </c>
      <c r="AF555" s="9" t="s">
        <v>2829</v>
      </c>
      <c r="AG555">
        <v>1</v>
      </c>
      <c r="AH555">
        <v>0</v>
      </c>
      <c r="AI555">
        <v>0</v>
      </c>
      <c r="AJ555">
        <v>1</v>
      </c>
      <c r="AK555" s="9" t="s">
        <v>2840</v>
      </c>
      <c r="AL555">
        <f t="shared" si="184"/>
        <v>0</v>
      </c>
      <c r="AM555">
        <f>IF(AND(INDIRECT(AN555)='Sample Select backend'!$C$2,INDIRECT(AO555)=1,INDIRECT(AP555)='Sample Select backend'!$F$2,INDIRECT(AQ555)=1,INDIRECT(AR555)='Sample Select backend'!$M$2),1,0)</f>
        <v>0</v>
      </c>
      <c r="AN555" t="str">
        <f>_xlfn.CONCAT('Sample Select backend'!$C$4,ROW(AN555))</f>
        <v>AE555</v>
      </c>
      <c r="AO555" s="9" t="str">
        <f>_xlfn.CONCAT('Sample Select backend'!$J$2,ROW(AO555))</f>
        <v>AJ555</v>
      </c>
      <c r="AP555" t="str">
        <f>_xlfn.CONCAT('Sample Select backend'!$F$4,ROW(AP555))</f>
        <v>AF555</v>
      </c>
      <c r="AQ555" t="str">
        <f>_xlfn.CONCAT('Sample Select backend'!$I$10,ROW(AQ555))</f>
        <v>R555</v>
      </c>
      <c r="AR555" t="str">
        <f>_xlfn.CONCAT('Sample Select backend'!$M$4,ROW(AR555))</f>
        <v>AK555</v>
      </c>
      <c r="AS555" t="str">
        <f t="shared" si="185"/>
        <v>Cambodia</v>
      </c>
      <c r="AT555" s="9" t="str">
        <f t="shared" si="186"/>
        <v>Tax exemption/waiver/suspension</v>
      </c>
      <c r="AU555">
        <f t="shared" si="187"/>
        <v>0</v>
      </c>
      <c r="AV555" s="9">
        <v>1</v>
      </c>
    </row>
    <row r="556" spans="1:48" x14ac:dyDescent="0.35">
      <c r="A556" t="s">
        <v>95</v>
      </c>
      <c r="B556">
        <v>6</v>
      </c>
      <c r="C556">
        <v>29</v>
      </c>
      <c r="D556" t="s">
        <v>1364</v>
      </c>
      <c r="E556">
        <v>1</v>
      </c>
      <c r="F556">
        <v>1</v>
      </c>
      <c r="G556">
        <v>-2</v>
      </c>
      <c r="H556">
        <v>-1</v>
      </c>
      <c r="I556">
        <v>1</v>
      </c>
      <c r="K556">
        <v>1</v>
      </c>
      <c r="L556">
        <v>2</v>
      </c>
      <c r="M556">
        <v>1</v>
      </c>
      <c r="N556" t="s">
        <v>2694</v>
      </c>
      <c r="O556" t="s">
        <v>2805</v>
      </c>
      <c r="P556" t="s">
        <v>2809</v>
      </c>
      <c r="Q556" t="s">
        <v>2815</v>
      </c>
      <c r="R556">
        <v>0</v>
      </c>
      <c r="S556">
        <v>-3.1</v>
      </c>
      <c r="T556">
        <v>-5.86</v>
      </c>
      <c r="U556">
        <v>30.15</v>
      </c>
      <c r="V556">
        <f t="shared" si="197"/>
        <v>1</v>
      </c>
      <c r="W556">
        <f t="shared" si="198"/>
        <v>1</v>
      </c>
      <c r="X556">
        <f t="shared" si="199"/>
        <v>0</v>
      </c>
      <c r="Y556">
        <f t="shared" si="200"/>
        <v>0</v>
      </c>
      <c r="Z556">
        <f t="shared" si="201"/>
        <v>1</v>
      </c>
      <c r="AA556">
        <f t="shared" si="202"/>
        <v>-1</v>
      </c>
      <c r="AB556">
        <f t="shared" si="203"/>
        <v>1</v>
      </c>
      <c r="AC556">
        <f t="shared" si="204"/>
        <v>1</v>
      </c>
      <c r="AD556">
        <f t="shared" si="205"/>
        <v>1</v>
      </c>
      <c r="AE556" s="4" t="s">
        <v>2828</v>
      </c>
      <c r="AF556" s="9" t="s">
        <v>2829</v>
      </c>
      <c r="AG556">
        <v>1</v>
      </c>
      <c r="AH556">
        <v>0</v>
      </c>
      <c r="AI556">
        <v>0</v>
      </c>
      <c r="AJ556">
        <v>1</v>
      </c>
      <c r="AK556" s="9" t="s">
        <v>2840</v>
      </c>
      <c r="AL556">
        <f t="shared" si="184"/>
        <v>0</v>
      </c>
      <c r="AM556">
        <f>IF(AND(INDIRECT(AN556)='Sample Select backend'!$C$2,INDIRECT(AO556)=1,INDIRECT(AP556)='Sample Select backend'!$F$2,INDIRECT(AQ556)=1,INDIRECT(AR556)='Sample Select backend'!$M$2),1,0)</f>
        <v>0</v>
      </c>
      <c r="AN556" t="str">
        <f>_xlfn.CONCAT('Sample Select backend'!$C$4,ROW(AN556))</f>
        <v>AE556</v>
      </c>
      <c r="AO556" s="9" t="str">
        <f>_xlfn.CONCAT('Sample Select backend'!$J$2,ROW(AO556))</f>
        <v>AJ556</v>
      </c>
      <c r="AP556" t="str">
        <f>_xlfn.CONCAT('Sample Select backend'!$F$4,ROW(AP556))</f>
        <v>AF556</v>
      </c>
      <c r="AQ556" t="str">
        <f>_xlfn.CONCAT('Sample Select backend'!$I$10,ROW(AQ556))</f>
        <v>R556</v>
      </c>
      <c r="AR556" t="str">
        <f>_xlfn.CONCAT('Sample Select backend'!$M$4,ROW(AR556))</f>
        <v>AK556</v>
      </c>
      <c r="AS556" t="str">
        <f t="shared" si="185"/>
        <v>Cambodia</v>
      </c>
      <c r="AT556" s="9">
        <f t="shared" si="186"/>
        <v>29</v>
      </c>
      <c r="AU556">
        <f t="shared" si="187"/>
        <v>0</v>
      </c>
      <c r="AV556" s="9">
        <v>1</v>
      </c>
    </row>
    <row r="557" spans="1:48" x14ac:dyDescent="0.35">
      <c r="A557" t="s">
        <v>95</v>
      </c>
      <c r="B557">
        <v>1</v>
      </c>
      <c r="C557">
        <v>6</v>
      </c>
      <c r="D557" t="s">
        <v>1373</v>
      </c>
      <c r="E557">
        <v>2</v>
      </c>
      <c r="F557">
        <v>2</v>
      </c>
      <c r="G557">
        <v>2</v>
      </c>
      <c r="H557">
        <v>2</v>
      </c>
      <c r="I557">
        <v>2</v>
      </c>
      <c r="J557">
        <v>2</v>
      </c>
      <c r="K557">
        <v>1</v>
      </c>
      <c r="L557">
        <v>2</v>
      </c>
      <c r="M557">
        <v>1</v>
      </c>
      <c r="N557" t="s">
        <v>2694</v>
      </c>
      <c r="O557" t="s">
        <v>2805</v>
      </c>
      <c r="P557" t="s">
        <v>2809</v>
      </c>
      <c r="Q557" t="s">
        <v>2815</v>
      </c>
      <c r="R557">
        <v>0</v>
      </c>
      <c r="S557">
        <v>-3.1</v>
      </c>
      <c r="T557">
        <v>-5.86</v>
      </c>
      <c r="U557">
        <v>30.15</v>
      </c>
      <c r="V557">
        <f t="shared" si="197"/>
        <v>1</v>
      </c>
      <c r="W557">
        <f t="shared" si="198"/>
        <v>1</v>
      </c>
      <c r="X557">
        <f t="shared" si="199"/>
        <v>1</v>
      </c>
      <c r="Y557">
        <f t="shared" si="200"/>
        <v>1</v>
      </c>
      <c r="Z557">
        <f t="shared" si="201"/>
        <v>1</v>
      </c>
      <c r="AA557">
        <f t="shared" si="202"/>
        <v>1</v>
      </c>
      <c r="AB557">
        <f t="shared" si="203"/>
        <v>1</v>
      </c>
      <c r="AC557">
        <f t="shared" si="204"/>
        <v>1</v>
      </c>
      <c r="AD557">
        <f t="shared" si="205"/>
        <v>1</v>
      </c>
      <c r="AE557" s="4" t="s">
        <v>2828</v>
      </c>
      <c r="AF557" s="9" t="s">
        <v>2829</v>
      </c>
      <c r="AG557">
        <v>1</v>
      </c>
      <c r="AH557">
        <v>0</v>
      </c>
      <c r="AI557">
        <v>0</v>
      </c>
      <c r="AJ557">
        <v>1</v>
      </c>
      <c r="AK557" s="9" t="s">
        <v>2840</v>
      </c>
      <c r="AL557">
        <f t="shared" si="184"/>
        <v>0</v>
      </c>
      <c r="AM557">
        <f>IF(AND(INDIRECT(AN557)='Sample Select backend'!$C$2,INDIRECT(AO557)=1,INDIRECT(AP557)='Sample Select backend'!$F$2,INDIRECT(AQ557)=1,INDIRECT(AR557)='Sample Select backend'!$M$2),1,0)</f>
        <v>0</v>
      </c>
      <c r="AN557" t="str">
        <f>_xlfn.CONCAT('Sample Select backend'!$C$4,ROW(AN557))</f>
        <v>AE557</v>
      </c>
      <c r="AO557" s="9" t="str">
        <f>_xlfn.CONCAT('Sample Select backend'!$J$2,ROW(AO557))</f>
        <v>AJ557</v>
      </c>
      <c r="AP557" t="str">
        <f>_xlfn.CONCAT('Sample Select backend'!$F$4,ROW(AP557))</f>
        <v>AF557</v>
      </c>
      <c r="AQ557" t="str">
        <f>_xlfn.CONCAT('Sample Select backend'!$I$10,ROW(AQ557))</f>
        <v>R557</v>
      </c>
      <c r="AR557" t="str">
        <f>_xlfn.CONCAT('Sample Select backend'!$M$4,ROW(AR557))</f>
        <v>AK557</v>
      </c>
      <c r="AS557" t="str">
        <f t="shared" si="185"/>
        <v>Cambodia</v>
      </c>
      <c r="AT557" s="9">
        <f t="shared" si="186"/>
        <v>6</v>
      </c>
      <c r="AU557">
        <f t="shared" si="187"/>
        <v>0</v>
      </c>
      <c r="AV557" s="9">
        <v>1</v>
      </c>
    </row>
    <row r="558" spans="1:48" x14ac:dyDescent="0.35">
      <c r="A558" t="s">
        <v>95</v>
      </c>
      <c r="B558">
        <v>6</v>
      </c>
      <c r="C558" t="s">
        <v>201</v>
      </c>
      <c r="D558" t="s">
        <v>1374</v>
      </c>
      <c r="E558">
        <v>2</v>
      </c>
      <c r="F558">
        <v>1</v>
      </c>
      <c r="G558">
        <v>2</v>
      </c>
      <c r="H558">
        <v>-1</v>
      </c>
      <c r="I558">
        <v>1</v>
      </c>
      <c r="K558">
        <v>1</v>
      </c>
      <c r="L558">
        <v>2</v>
      </c>
      <c r="M558">
        <v>1</v>
      </c>
      <c r="N558" t="s">
        <v>2694</v>
      </c>
      <c r="O558" t="s">
        <v>2805</v>
      </c>
      <c r="P558" t="s">
        <v>2809</v>
      </c>
      <c r="Q558" t="s">
        <v>2815</v>
      </c>
      <c r="R558">
        <v>0</v>
      </c>
      <c r="S558">
        <v>-3.1</v>
      </c>
      <c r="T558">
        <v>-5.86</v>
      </c>
      <c r="U558">
        <v>30.15</v>
      </c>
      <c r="V558">
        <f t="shared" si="197"/>
        <v>1</v>
      </c>
      <c r="W558">
        <f t="shared" si="198"/>
        <v>1</v>
      </c>
      <c r="X558">
        <f t="shared" si="199"/>
        <v>1</v>
      </c>
      <c r="Y558">
        <f t="shared" si="200"/>
        <v>0</v>
      </c>
      <c r="Z558">
        <f t="shared" si="201"/>
        <v>1</v>
      </c>
      <c r="AA558">
        <f t="shared" si="202"/>
        <v>-1</v>
      </c>
      <c r="AB558">
        <f t="shared" si="203"/>
        <v>1</v>
      </c>
      <c r="AC558">
        <f t="shared" si="204"/>
        <v>1</v>
      </c>
      <c r="AD558">
        <f t="shared" si="205"/>
        <v>1</v>
      </c>
      <c r="AE558" s="4" t="s">
        <v>2828</v>
      </c>
      <c r="AF558" s="9" t="s">
        <v>2829</v>
      </c>
      <c r="AG558">
        <v>1</v>
      </c>
      <c r="AH558">
        <v>0</v>
      </c>
      <c r="AI558">
        <v>0</v>
      </c>
      <c r="AJ558">
        <v>1</v>
      </c>
      <c r="AK558" s="9" t="s">
        <v>2840</v>
      </c>
      <c r="AL558">
        <f t="shared" si="184"/>
        <v>0</v>
      </c>
      <c r="AM558">
        <f>IF(AND(INDIRECT(AN558)='Sample Select backend'!$C$2,INDIRECT(AO558)=1,INDIRECT(AP558)='Sample Select backend'!$F$2,INDIRECT(AQ558)=1,INDIRECT(AR558)='Sample Select backend'!$M$2),1,0)</f>
        <v>0</v>
      </c>
      <c r="AN558" t="str">
        <f>_xlfn.CONCAT('Sample Select backend'!$C$4,ROW(AN558))</f>
        <v>AE558</v>
      </c>
      <c r="AO558" s="9" t="str">
        <f>_xlfn.CONCAT('Sample Select backend'!$J$2,ROW(AO558))</f>
        <v>AJ558</v>
      </c>
      <c r="AP558" t="str">
        <f>_xlfn.CONCAT('Sample Select backend'!$F$4,ROW(AP558))</f>
        <v>AF558</v>
      </c>
      <c r="AQ558" t="str">
        <f>_xlfn.CONCAT('Sample Select backend'!$I$10,ROW(AQ558))</f>
        <v>R558</v>
      </c>
      <c r="AR558" t="str">
        <f>_xlfn.CONCAT('Sample Select backend'!$M$4,ROW(AR558))</f>
        <v>AK558</v>
      </c>
      <c r="AS558" t="str">
        <f t="shared" si="185"/>
        <v>Cambodia</v>
      </c>
      <c r="AT558" s="9" t="str">
        <f t="shared" si="186"/>
        <v>Other</v>
      </c>
      <c r="AU558">
        <f t="shared" si="187"/>
        <v>0</v>
      </c>
      <c r="AV558" s="9">
        <v>1</v>
      </c>
    </row>
    <row r="559" spans="1:48" x14ac:dyDescent="0.35">
      <c r="A559" t="s">
        <v>95</v>
      </c>
      <c r="B559">
        <v>4</v>
      </c>
      <c r="C559" t="s">
        <v>201</v>
      </c>
      <c r="D559" t="s">
        <v>1370</v>
      </c>
      <c r="F559">
        <v>2</v>
      </c>
      <c r="G559">
        <v>-2</v>
      </c>
      <c r="H559">
        <v>2</v>
      </c>
      <c r="I559">
        <v>2</v>
      </c>
      <c r="J559">
        <v>-2</v>
      </c>
      <c r="K559">
        <v>-2</v>
      </c>
      <c r="M559">
        <v>1</v>
      </c>
      <c r="N559" t="s">
        <v>2694</v>
      </c>
      <c r="O559" t="s">
        <v>2805</v>
      </c>
      <c r="P559" t="s">
        <v>2809</v>
      </c>
      <c r="Q559" t="s">
        <v>2815</v>
      </c>
      <c r="R559">
        <v>0</v>
      </c>
      <c r="S559">
        <v>-3.1</v>
      </c>
      <c r="T559">
        <v>-5.86</v>
      </c>
      <c r="U559">
        <v>30.15</v>
      </c>
      <c r="V559">
        <f t="shared" si="197"/>
        <v>-1</v>
      </c>
      <c r="W559">
        <f t="shared" si="198"/>
        <v>1</v>
      </c>
      <c r="X559">
        <f t="shared" si="199"/>
        <v>0</v>
      </c>
      <c r="Y559">
        <f t="shared" si="200"/>
        <v>1</v>
      </c>
      <c r="Z559">
        <f t="shared" si="201"/>
        <v>1</v>
      </c>
      <c r="AA559">
        <f t="shared" si="202"/>
        <v>0</v>
      </c>
      <c r="AB559">
        <f t="shared" si="203"/>
        <v>0</v>
      </c>
      <c r="AC559">
        <f t="shared" si="204"/>
        <v>-1</v>
      </c>
      <c r="AD559">
        <f t="shared" si="205"/>
        <v>1</v>
      </c>
      <c r="AE559" s="4" t="s">
        <v>2828</v>
      </c>
      <c r="AF559" s="9" t="s">
        <v>2829</v>
      </c>
      <c r="AG559">
        <v>1</v>
      </c>
      <c r="AH559">
        <v>0</v>
      </c>
      <c r="AI559">
        <v>0</v>
      </c>
      <c r="AJ559">
        <v>1</v>
      </c>
      <c r="AK559" s="9" t="s">
        <v>2840</v>
      </c>
      <c r="AL559">
        <f t="shared" si="184"/>
        <v>0</v>
      </c>
      <c r="AM559">
        <f>IF(AND(INDIRECT(AN559)='Sample Select backend'!$C$2,INDIRECT(AO559)=1,INDIRECT(AP559)='Sample Select backend'!$F$2,INDIRECT(AQ559)=1,INDIRECT(AR559)='Sample Select backend'!$M$2),1,0)</f>
        <v>0</v>
      </c>
      <c r="AN559" t="str">
        <f>_xlfn.CONCAT('Sample Select backend'!$C$4,ROW(AN559))</f>
        <v>AE559</v>
      </c>
      <c r="AO559" s="9" t="str">
        <f>_xlfn.CONCAT('Sample Select backend'!$J$2,ROW(AO559))</f>
        <v>AJ559</v>
      </c>
      <c r="AP559" t="str">
        <f>_xlfn.CONCAT('Sample Select backend'!$F$4,ROW(AP559))</f>
        <v>AF559</v>
      </c>
      <c r="AQ559" t="str">
        <f>_xlfn.CONCAT('Sample Select backend'!$I$10,ROW(AQ559))</f>
        <v>R559</v>
      </c>
      <c r="AR559" t="str">
        <f>_xlfn.CONCAT('Sample Select backend'!$M$4,ROW(AR559))</f>
        <v>AK559</v>
      </c>
      <c r="AS559" t="str">
        <f t="shared" si="185"/>
        <v>Cambodia</v>
      </c>
      <c r="AT559" s="9" t="str">
        <f t="shared" si="186"/>
        <v>Other</v>
      </c>
      <c r="AU559">
        <f t="shared" si="187"/>
        <v>0</v>
      </c>
      <c r="AV559" s="9">
        <v>1</v>
      </c>
    </row>
    <row r="560" spans="1:48" x14ac:dyDescent="0.35">
      <c r="A560" t="s">
        <v>95</v>
      </c>
      <c r="B560">
        <v>6</v>
      </c>
      <c r="C560">
        <v>29</v>
      </c>
      <c r="D560" t="s">
        <v>1378</v>
      </c>
      <c r="E560">
        <v>2</v>
      </c>
      <c r="F560">
        <v>1</v>
      </c>
      <c r="G560">
        <v>2</v>
      </c>
      <c r="H560">
        <v>-1</v>
      </c>
      <c r="I560">
        <v>1</v>
      </c>
      <c r="J560">
        <v>-2</v>
      </c>
      <c r="K560">
        <v>1</v>
      </c>
      <c r="L560">
        <v>-2</v>
      </c>
      <c r="M560">
        <v>1</v>
      </c>
      <c r="N560" t="s">
        <v>2694</v>
      </c>
      <c r="O560" t="s">
        <v>2805</v>
      </c>
      <c r="P560" t="s">
        <v>2809</v>
      </c>
      <c r="Q560" t="s">
        <v>2815</v>
      </c>
      <c r="R560">
        <v>0</v>
      </c>
      <c r="S560">
        <v>-3.1</v>
      </c>
      <c r="T560">
        <v>-5.86</v>
      </c>
      <c r="U560">
        <v>30.15</v>
      </c>
      <c r="V560">
        <f t="shared" si="197"/>
        <v>1</v>
      </c>
      <c r="W560">
        <f t="shared" si="198"/>
        <v>1</v>
      </c>
      <c r="X560">
        <f t="shared" si="199"/>
        <v>1</v>
      </c>
      <c r="Y560">
        <f t="shared" si="200"/>
        <v>0</v>
      </c>
      <c r="Z560">
        <f t="shared" si="201"/>
        <v>1</v>
      </c>
      <c r="AA560">
        <f t="shared" si="202"/>
        <v>0</v>
      </c>
      <c r="AB560">
        <f t="shared" si="203"/>
        <v>1</v>
      </c>
      <c r="AC560">
        <f t="shared" si="204"/>
        <v>0</v>
      </c>
      <c r="AD560">
        <f t="shared" si="205"/>
        <v>1</v>
      </c>
      <c r="AE560" s="4" t="s">
        <v>2828</v>
      </c>
      <c r="AF560" s="9" t="s">
        <v>2829</v>
      </c>
      <c r="AG560">
        <v>1</v>
      </c>
      <c r="AH560">
        <v>0</v>
      </c>
      <c r="AI560">
        <v>0</v>
      </c>
      <c r="AJ560">
        <v>1</v>
      </c>
      <c r="AK560" s="9" t="s">
        <v>2840</v>
      </c>
      <c r="AL560">
        <f t="shared" si="184"/>
        <v>0</v>
      </c>
      <c r="AM560">
        <f>IF(AND(INDIRECT(AN560)='Sample Select backend'!$C$2,INDIRECT(AO560)=1,INDIRECT(AP560)='Sample Select backend'!$F$2,INDIRECT(AQ560)=1,INDIRECT(AR560)='Sample Select backend'!$M$2),1,0)</f>
        <v>0</v>
      </c>
      <c r="AN560" t="str">
        <f>_xlfn.CONCAT('Sample Select backend'!$C$4,ROW(AN560))</f>
        <v>AE560</v>
      </c>
      <c r="AO560" s="9" t="str">
        <f>_xlfn.CONCAT('Sample Select backend'!$J$2,ROW(AO560))</f>
        <v>AJ560</v>
      </c>
      <c r="AP560" t="str">
        <f>_xlfn.CONCAT('Sample Select backend'!$F$4,ROW(AP560))</f>
        <v>AF560</v>
      </c>
      <c r="AQ560" t="str">
        <f>_xlfn.CONCAT('Sample Select backend'!$I$10,ROW(AQ560))</f>
        <v>R560</v>
      </c>
      <c r="AR560" t="str">
        <f>_xlfn.CONCAT('Sample Select backend'!$M$4,ROW(AR560))</f>
        <v>AK560</v>
      </c>
      <c r="AS560" t="str">
        <f t="shared" si="185"/>
        <v>Cambodia</v>
      </c>
      <c r="AT560" s="9">
        <f t="shared" si="186"/>
        <v>29</v>
      </c>
      <c r="AU560">
        <f t="shared" si="187"/>
        <v>0</v>
      </c>
      <c r="AV560" s="9">
        <v>0</v>
      </c>
    </row>
    <row r="561" spans="1:48" x14ac:dyDescent="0.35">
      <c r="A561" s="24" t="s">
        <v>95</v>
      </c>
      <c r="B561" s="24">
        <v>6</v>
      </c>
      <c r="C561" s="24">
        <v>25</v>
      </c>
      <c r="D561" s="24" t="s">
        <v>3266</v>
      </c>
      <c r="E561" s="24"/>
      <c r="O561" t="s">
        <v>2805</v>
      </c>
      <c r="P561" t="s">
        <v>2809</v>
      </c>
      <c r="Q561" t="s">
        <v>2815</v>
      </c>
      <c r="R561">
        <v>0</v>
      </c>
      <c r="S561">
        <v>-3.1</v>
      </c>
      <c r="T561">
        <v>-5.86</v>
      </c>
      <c r="U561">
        <v>30.15</v>
      </c>
      <c r="V561">
        <v>-1</v>
      </c>
      <c r="W561">
        <v>-1</v>
      </c>
      <c r="X561">
        <v>-1</v>
      </c>
      <c r="Y561">
        <v>-1</v>
      </c>
      <c r="Z561">
        <v>-1</v>
      </c>
      <c r="AA561">
        <v>-1</v>
      </c>
      <c r="AB561">
        <v>-1</v>
      </c>
      <c r="AC561">
        <v>-1</v>
      </c>
      <c r="AD561">
        <v>-1</v>
      </c>
      <c r="AE561" s="4" t="s">
        <v>2828</v>
      </c>
      <c r="AF561" s="9" t="s">
        <v>2829</v>
      </c>
      <c r="AG561">
        <v>1</v>
      </c>
      <c r="AH561">
        <v>0</v>
      </c>
      <c r="AI561">
        <v>0</v>
      </c>
      <c r="AJ561">
        <v>1</v>
      </c>
      <c r="AK561" s="9" t="s">
        <v>2840</v>
      </c>
      <c r="AL561">
        <f t="shared" si="184"/>
        <v>0</v>
      </c>
      <c r="AM561">
        <f>IF(AND(INDIRECT(AN561)='Sample Select backend'!$C$2,INDIRECT(AO561)=1,INDIRECT(AP561)='Sample Select backend'!$F$2,INDIRECT(AQ561)=1,INDIRECT(AR561)='Sample Select backend'!$M$2),1,0)</f>
        <v>0</v>
      </c>
      <c r="AN561" t="str">
        <f>_xlfn.CONCAT('Sample Select backend'!$C$4,ROW(AN561))</f>
        <v>AE561</v>
      </c>
      <c r="AO561" s="9" t="str">
        <f>_xlfn.CONCAT('Sample Select backend'!$J$2,ROW(AO561))</f>
        <v>AJ561</v>
      </c>
      <c r="AP561" t="str">
        <f>_xlfn.CONCAT('Sample Select backend'!$F$4,ROW(AP561))</f>
        <v>AF561</v>
      </c>
      <c r="AQ561" t="str">
        <f>_xlfn.CONCAT('Sample Select backend'!$I$10,ROW(AQ561))</f>
        <v>R561</v>
      </c>
      <c r="AR561" t="str">
        <f>_xlfn.CONCAT('Sample Select backend'!$M$4,ROW(AR561))</f>
        <v>AK561</v>
      </c>
      <c r="AS561" t="str">
        <f t="shared" si="185"/>
        <v>Cambodia</v>
      </c>
      <c r="AT561" s="9">
        <f t="shared" si="186"/>
        <v>25</v>
      </c>
      <c r="AU561">
        <f t="shared" si="187"/>
        <v>0</v>
      </c>
      <c r="AV561" s="9">
        <v>0</v>
      </c>
    </row>
    <row r="562" spans="1:48" x14ac:dyDescent="0.35">
      <c r="A562" s="24" t="s">
        <v>95</v>
      </c>
      <c r="B562" s="24">
        <v>6</v>
      </c>
      <c r="C562" s="24">
        <v>28</v>
      </c>
      <c r="D562" s="24" t="s">
        <v>3267</v>
      </c>
      <c r="E562" s="24"/>
      <c r="O562" t="s">
        <v>2805</v>
      </c>
      <c r="P562" t="s">
        <v>2809</v>
      </c>
      <c r="Q562" t="s">
        <v>2815</v>
      </c>
      <c r="R562">
        <v>0</v>
      </c>
      <c r="S562">
        <v>-3.1</v>
      </c>
      <c r="T562">
        <v>-5.86</v>
      </c>
      <c r="U562">
        <v>30.15</v>
      </c>
      <c r="V562">
        <v>-1</v>
      </c>
      <c r="W562">
        <v>-1</v>
      </c>
      <c r="X562">
        <v>-1</v>
      </c>
      <c r="Y562">
        <v>-1</v>
      </c>
      <c r="Z562">
        <v>-1</v>
      </c>
      <c r="AA562">
        <v>-1</v>
      </c>
      <c r="AB562">
        <v>-1</v>
      </c>
      <c r="AC562">
        <v>-1</v>
      </c>
      <c r="AD562">
        <v>-1</v>
      </c>
      <c r="AE562" s="4" t="s">
        <v>2828</v>
      </c>
      <c r="AF562" s="9" t="s">
        <v>2829</v>
      </c>
      <c r="AG562">
        <v>1</v>
      </c>
      <c r="AH562">
        <v>0</v>
      </c>
      <c r="AI562">
        <v>0</v>
      </c>
      <c r="AJ562">
        <v>1</v>
      </c>
      <c r="AK562" s="9" t="s">
        <v>2840</v>
      </c>
      <c r="AL562">
        <f t="shared" si="184"/>
        <v>0</v>
      </c>
      <c r="AM562">
        <f>IF(AND(INDIRECT(AN562)='Sample Select backend'!$C$2,INDIRECT(AO562)=1,INDIRECT(AP562)='Sample Select backend'!$F$2,INDIRECT(AQ562)=1,INDIRECT(AR562)='Sample Select backend'!$M$2),1,0)</f>
        <v>0</v>
      </c>
      <c r="AN562" t="str">
        <f>_xlfn.CONCAT('Sample Select backend'!$C$4,ROW(AN562))</f>
        <v>AE562</v>
      </c>
      <c r="AO562" s="9" t="str">
        <f>_xlfn.CONCAT('Sample Select backend'!$J$2,ROW(AO562))</f>
        <v>AJ562</v>
      </c>
      <c r="AP562" t="str">
        <f>_xlfn.CONCAT('Sample Select backend'!$F$4,ROW(AP562))</f>
        <v>AF562</v>
      </c>
      <c r="AQ562" t="str">
        <f>_xlfn.CONCAT('Sample Select backend'!$I$10,ROW(AQ562))</f>
        <v>R562</v>
      </c>
      <c r="AR562" t="str">
        <f>_xlfn.CONCAT('Sample Select backend'!$M$4,ROW(AR562))</f>
        <v>AK562</v>
      </c>
      <c r="AS562" t="str">
        <f t="shared" si="185"/>
        <v>Cambodia</v>
      </c>
      <c r="AT562" s="9">
        <f t="shared" si="186"/>
        <v>28</v>
      </c>
      <c r="AU562">
        <f t="shared" si="187"/>
        <v>0</v>
      </c>
      <c r="AV562" s="9">
        <v>0</v>
      </c>
    </row>
    <row r="563" spans="1:48" x14ac:dyDescent="0.35">
      <c r="A563" s="24" t="s">
        <v>95</v>
      </c>
      <c r="B563" s="24">
        <v>6</v>
      </c>
      <c r="C563" s="24">
        <v>27</v>
      </c>
      <c r="D563" s="24" t="s">
        <v>3268</v>
      </c>
      <c r="E563" s="24"/>
      <c r="O563" t="s">
        <v>2805</v>
      </c>
      <c r="P563" t="s">
        <v>2809</v>
      </c>
      <c r="Q563" t="s">
        <v>2815</v>
      </c>
      <c r="R563">
        <v>0</v>
      </c>
      <c r="S563">
        <v>-3.1</v>
      </c>
      <c r="T563">
        <v>-5.86</v>
      </c>
      <c r="U563">
        <v>30.15</v>
      </c>
      <c r="V563">
        <v>-1</v>
      </c>
      <c r="W563">
        <v>-1</v>
      </c>
      <c r="X563">
        <v>-1</v>
      </c>
      <c r="Y563">
        <v>-1</v>
      </c>
      <c r="Z563">
        <v>-1</v>
      </c>
      <c r="AA563">
        <v>-1</v>
      </c>
      <c r="AB563">
        <v>-1</v>
      </c>
      <c r="AC563">
        <v>-1</v>
      </c>
      <c r="AD563">
        <v>-1</v>
      </c>
      <c r="AE563" s="4" t="s">
        <v>2828</v>
      </c>
      <c r="AF563" s="9" t="s">
        <v>2829</v>
      </c>
      <c r="AG563">
        <v>1</v>
      </c>
      <c r="AH563">
        <v>0</v>
      </c>
      <c r="AI563">
        <v>0</v>
      </c>
      <c r="AJ563">
        <v>1</v>
      </c>
      <c r="AK563" s="9" t="s">
        <v>2840</v>
      </c>
      <c r="AL563">
        <f t="shared" si="184"/>
        <v>0</v>
      </c>
      <c r="AM563">
        <f>IF(AND(INDIRECT(AN563)='Sample Select backend'!$C$2,INDIRECT(AO563)=1,INDIRECT(AP563)='Sample Select backend'!$F$2,INDIRECT(AQ563)=1,INDIRECT(AR563)='Sample Select backend'!$M$2),1,0)</f>
        <v>0</v>
      </c>
      <c r="AN563" t="str">
        <f>_xlfn.CONCAT('Sample Select backend'!$C$4,ROW(AN563))</f>
        <v>AE563</v>
      </c>
      <c r="AO563" s="9" t="str">
        <f>_xlfn.CONCAT('Sample Select backend'!$J$2,ROW(AO563))</f>
        <v>AJ563</v>
      </c>
      <c r="AP563" t="str">
        <f>_xlfn.CONCAT('Sample Select backend'!$F$4,ROW(AP563))</f>
        <v>AF563</v>
      </c>
      <c r="AQ563" t="str">
        <f>_xlfn.CONCAT('Sample Select backend'!$I$10,ROW(AQ563))</f>
        <v>R563</v>
      </c>
      <c r="AR563" t="str">
        <f>_xlfn.CONCAT('Sample Select backend'!$M$4,ROW(AR563))</f>
        <v>AK563</v>
      </c>
      <c r="AS563" t="str">
        <f t="shared" si="185"/>
        <v>Cambodia</v>
      </c>
      <c r="AT563" s="9">
        <f t="shared" si="186"/>
        <v>27</v>
      </c>
      <c r="AU563">
        <f t="shared" si="187"/>
        <v>0</v>
      </c>
      <c r="AV563" s="9">
        <v>0</v>
      </c>
    </row>
    <row r="564" spans="1:48" x14ac:dyDescent="0.35">
      <c r="A564" s="24" t="s">
        <v>95</v>
      </c>
      <c r="B564" s="24" t="s">
        <v>201</v>
      </c>
      <c r="C564" s="24" t="s">
        <v>201</v>
      </c>
      <c r="D564" s="24" t="s">
        <v>3269</v>
      </c>
      <c r="E564" s="24"/>
      <c r="O564" t="s">
        <v>2805</v>
      </c>
      <c r="P564" t="s">
        <v>2809</v>
      </c>
      <c r="Q564" t="s">
        <v>2815</v>
      </c>
      <c r="R564">
        <v>0</v>
      </c>
      <c r="S564">
        <v>-3.1</v>
      </c>
      <c r="T564">
        <v>-5.86</v>
      </c>
      <c r="U564">
        <v>30.15</v>
      </c>
      <c r="V564">
        <v>-1</v>
      </c>
      <c r="W564">
        <v>-1</v>
      </c>
      <c r="X564">
        <v>-1</v>
      </c>
      <c r="Y564">
        <v>-1</v>
      </c>
      <c r="Z564">
        <v>-1</v>
      </c>
      <c r="AA564">
        <v>-1</v>
      </c>
      <c r="AB564">
        <v>-1</v>
      </c>
      <c r="AC564">
        <v>-1</v>
      </c>
      <c r="AD564">
        <v>-1</v>
      </c>
      <c r="AE564" s="4" t="s">
        <v>2828</v>
      </c>
      <c r="AF564" s="9" t="s">
        <v>2829</v>
      </c>
      <c r="AG564">
        <v>1</v>
      </c>
      <c r="AH564">
        <v>0</v>
      </c>
      <c r="AI564">
        <v>0</v>
      </c>
      <c r="AJ564">
        <v>1</v>
      </c>
      <c r="AK564" s="9" t="s">
        <v>2840</v>
      </c>
      <c r="AL564">
        <f t="shared" si="184"/>
        <v>1</v>
      </c>
      <c r="AM564">
        <f>IF(AND(INDIRECT(AN564)='Sample Select backend'!$C$2,INDIRECT(AO564)=1,INDIRECT(AP564)='Sample Select backend'!$F$2,INDIRECT(AQ564)=1,INDIRECT(AR564)='Sample Select backend'!$M$2),1,0)</f>
        <v>0</v>
      </c>
      <c r="AN564" t="str">
        <f>_xlfn.CONCAT('Sample Select backend'!$C$4,ROW(AN564))</f>
        <v>AE564</v>
      </c>
      <c r="AO564" s="9" t="str">
        <f>_xlfn.CONCAT('Sample Select backend'!$J$2,ROW(AO564))</f>
        <v>AJ564</v>
      </c>
      <c r="AP564" t="str">
        <f>_xlfn.CONCAT('Sample Select backend'!$F$4,ROW(AP564))</f>
        <v>AF564</v>
      </c>
      <c r="AQ564" t="str">
        <f>_xlfn.CONCAT('Sample Select backend'!$I$10,ROW(AQ564))</f>
        <v>R564</v>
      </c>
      <c r="AR564" t="str">
        <f>_xlfn.CONCAT('Sample Select backend'!$M$4,ROW(AR564))</f>
        <v>AK564</v>
      </c>
      <c r="AS564" t="str">
        <f t="shared" si="185"/>
        <v>Cambodia</v>
      </c>
      <c r="AT564" s="9" t="str">
        <f t="shared" si="186"/>
        <v>Other</v>
      </c>
      <c r="AU564">
        <f t="shared" si="187"/>
        <v>0</v>
      </c>
      <c r="AV564" s="9">
        <v>0</v>
      </c>
    </row>
    <row r="565" spans="1:48" x14ac:dyDescent="0.35">
      <c r="A565" s="24" t="s">
        <v>95</v>
      </c>
      <c r="B565" s="24">
        <v>6</v>
      </c>
      <c r="C565" s="24">
        <v>25</v>
      </c>
      <c r="D565" s="24" t="s">
        <v>3270</v>
      </c>
      <c r="E565" s="24"/>
      <c r="O565" t="s">
        <v>2805</v>
      </c>
      <c r="P565" t="s">
        <v>2809</v>
      </c>
      <c r="Q565" t="s">
        <v>2815</v>
      </c>
      <c r="R565">
        <v>0</v>
      </c>
      <c r="S565">
        <v>-3.1</v>
      </c>
      <c r="T565">
        <v>-5.86</v>
      </c>
      <c r="U565">
        <v>30.15</v>
      </c>
      <c r="V565">
        <v>-1</v>
      </c>
      <c r="W565">
        <v>-1</v>
      </c>
      <c r="X565">
        <v>-1</v>
      </c>
      <c r="Y565">
        <v>-1</v>
      </c>
      <c r="Z565">
        <v>-1</v>
      </c>
      <c r="AA565">
        <v>-1</v>
      </c>
      <c r="AB565">
        <v>-1</v>
      </c>
      <c r="AC565">
        <v>-1</v>
      </c>
      <c r="AD565">
        <v>-1</v>
      </c>
      <c r="AE565" s="4" t="s">
        <v>2828</v>
      </c>
      <c r="AF565" s="9" t="s">
        <v>2829</v>
      </c>
      <c r="AG565">
        <v>1</v>
      </c>
      <c r="AH565">
        <v>0</v>
      </c>
      <c r="AI565">
        <v>0</v>
      </c>
      <c r="AJ565">
        <v>1</v>
      </c>
      <c r="AK565" s="9" t="s">
        <v>2840</v>
      </c>
      <c r="AL565">
        <f t="shared" si="184"/>
        <v>0</v>
      </c>
      <c r="AM565">
        <f>IF(AND(INDIRECT(AN565)='Sample Select backend'!$C$2,INDIRECT(AO565)=1,INDIRECT(AP565)='Sample Select backend'!$F$2,INDIRECT(AQ565)=1,INDIRECT(AR565)='Sample Select backend'!$M$2),1,0)</f>
        <v>0</v>
      </c>
      <c r="AN565" t="str">
        <f>_xlfn.CONCAT('Sample Select backend'!$C$4,ROW(AN565))</f>
        <v>AE565</v>
      </c>
      <c r="AO565" s="9" t="str">
        <f>_xlfn.CONCAT('Sample Select backend'!$J$2,ROW(AO565))</f>
        <v>AJ565</v>
      </c>
      <c r="AP565" t="str">
        <f>_xlfn.CONCAT('Sample Select backend'!$F$4,ROW(AP565))</f>
        <v>AF565</v>
      </c>
      <c r="AQ565" t="str">
        <f>_xlfn.CONCAT('Sample Select backend'!$I$10,ROW(AQ565))</f>
        <v>R565</v>
      </c>
      <c r="AR565" t="str">
        <f>_xlfn.CONCAT('Sample Select backend'!$M$4,ROW(AR565))</f>
        <v>AK565</v>
      </c>
      <c r="AS565" t="str">
        <f t="shared" si="185"/>
        <v>Cambodia</v>
      </c>
      <c r="AT565" s="9">
        <f t="shared" si="186"/>
        <v>25</v>
      </c>
      <c r="AU565">
        <f t="shared" si="187"/>
        <v>0</v>
      </c>
      <c r="AV565" s="9">
        <v>0</v>
      </c>
    </row>
    <row r="566" spans="1:48" x14ac:dyDescent="0.35">
      <c r="A566" s="24" t="s">
        <v>95</v>
      </c>
      <c r="B566" s="24">
        <v>1</v>
      </c>
      <c r="C566" s="24" t="s">
        <v>201</v>
      </c>
      <c r="D566" s="24" t="s">
        <v>3271</v>
      </c>
      <c r="E566" s="24"/>
      <c r="O566" t="s">
        <v>2805</v>
      </c>
      <c r="P566" t="s">
        <v>2809</v>
      </c>
      <c r="Q566" t="s">
        <v>2815</v>
      </c>
      <c r="R566">
        <v>0</v>
      </c>
      <c r="S566">
        <v>-3.1</v>
      </c>
      <c r="T566">
        <v>-5.86</v>
      </c>
      <c r="U566">
        <v>30.15</v>
      </c>
      <c r="V566">
        <v>-1</v>
      </c>
      <c r="W566">
        <v>-1</v>
      </c>
      <c r="X566">
        <v>-1</v>
      </c>
      <c r="Y566">
        <v>-1</v>
      </c>
      <c r="Z566">
        <v>-1</v>
      </c>
      <c r="AA566">
        <v>-1</v>
      </c>
      <c r="AB566">
        <v>-1</v>
      </c>
      <c r="AC566">
        <v>-1</v>
      </c>
      <c r="AD566">
        <v>-1</v>
      </c>
      <c r="AE566" s="4" t="s">
        <v>2828</v>
      </c>
      <c r="AF566" s="9" t="s">
        <v>2829</v>
      </c>
      <c r="AG566">
        <v>1</v>
      </c>
      <c r="AH566">
        <v>0</v>
      </c>
      <c r="AI566">
        <v>0</v>
      </c>
      <c r="AJ566">
        <v>1</v>
      </c>
      <c r="AK566" s="9" t="s">
        <v>2840</v>
      </c>
      <c r="AL566">
        <f t="shared" si="184"/>
        <v>0</v>
      </c>
      <c r="AM566">
        <f>IF(AND(INDIRECT(AN566)='Sample Select backend'!$C$2,INDIRECT(AO566)=1,INDIRECT(AP566)='Sample Select backend'!$F$2,INDIRECT(AQ566)=1,INDIRECT(AR566)='Sample Select backend'!$M$2),1,0)</f>
        <v>0</v>
      </c>
      <c r="AN566" t="str">
        <f>_xlfn.CONCAT('Sample Select backend'!$C$4,ROW(AN566))</f>
        <v>AE566</v>
      </c>
      <c r="AO566" s="9" t="str">
        <f>_xlfn.CONCAT('Sample Select backend'!$J$2,ROW(AO566))</f>
        <v>AJ566</v>
      </c>
      <c r="AP566" t="str">
        <f>_xlfn.CONCAT('Sample Select backend'!$F$4,ROW(AP566))</f>
        <v>AF566</v>
      </c>
      <c r="AQ566" t="str">
        <f>_xlfn.CONCAT('Sample Select backend'!$I$10,ROW(AQ566))</f>
        <v>R566</v>
      </c>
      <c r="AR566" t="str">
        <f>_xlfn.CONCAT('Sample Select backend'!$M$4,ROW(AR566))</f>
        <v>AK566</v>
      </c>
      <c r="AS566" t="str">
        <f t="shared" si="185"/>
        <v>Cambodia</v>
      </c>
      <c r="AT566" s="9" t="str">
        <f t="shared" si="186"/>
        <v>Other</v>
      </c>
      <c r="AU566">
        <f t="shared" si="187"/>
        <v>0</v>
      </c>
      <c r="AV566" s="9">
        <v>0</v>
      </c>
    </row>
    <row r="567" spans="1:48" x14ac:dyDescent="0.35">
      <c r="A567" s="24" t="s">
        <v>95</v>
      </c>
      <c r="B567" s="24">
        <v>2</v>
      </c>
      <c r="C567" s="24">
        <v>13</v>
      </c>
      <c r="D567" s="24" t="s">
        <v>3272</v>
      </c>
      <c r="E567" s="24"/>
      <c r="O567" t="s">
        <v>2805</v>
      </c>
      <c r="P567" t="s">
        <v>2809</v>
      </c>
      <c r="Q567" t="s">
        <v>2815</v>
      </c>
      <c r="R567">
        <v>0</v>
      </c>
      <c r="S567">
        <v>-3.1</v>
      </c>
      <c r="T567">
        <v>-5.86</v>
      </c>
      <c r="U567">
        <v>30.15</v>
      </c>
      <c r="V567">
        <v>-1</v>
      </c>
      <c r="W567">
        <v>-1</v>
      </c>
      <c r="X567">
        <v>-1</v>
      </c>
      <c r="Y567">
        <v>-1</v>
      </c>
      <c r="Z567">
        <v>-1</v>
      </c>
      <c r="AA567">
        <v>-1</v>
      </c>
      <c r="AB567">
        <v>-1</v>
      </c>
      <c r="AC567">
        <v>-1</v>
      </c>
      <c r="AD567">
        <v>-1</v>
      </c>
      <c r="AE567" s="4" t="s">
        <v>2828</v>
      </c>
      <c r="AF567" s="9" t="s">
        <v>2829</v>
      </c>
      <c r="AG567">
        <v>1</v>
      </c>
      <c r="AH567">
        <v>0</v>
      </c>
      <c r="AI567">
        <v>0</v>
      </c>
      <c r="AJ567">
        <v>1</v>
      </c>
      <c r="AK567" s="9" t="s">
        <v>2840</v>
      </c>
      <c r="AL567">
        <f t="shared" si="184"/>
        <v>0</v>
      </c>
      <c r="AM567">
        <f>IF(AND(INDIRECT(AN567)='Sample Select backend'!$C$2,INDIRECT(AO567)=1,INDIRECT(AP567)='Sample Select backend'!$F$2,INDIRECT(AQ567)=1,INDIRECT(AR567)='Sample Select backend'!$M$2),1,0)</f>
        <v>0</v>
      </c>
      <c r="AN567" t="str">
        <f>_xlfn.CONCAT('Sample Select backend'!$C$4,ROW(AN567))</f>
        <v>AE567</v>
      </c>
      <c r="AO567" s="9" t="str">
        <f>_xlfn.CONCAT('Sample Select backend'!$J$2,ROW(AO567))</f>
        <v>AJ567</v>
      </c>
      <c r="AP567" t="str">
        <f>_xlfn.CONCAT('Sample Select backend'!$F$4,ROW(AP567))</f>
        <v>AF567</v>
      </c>
      <c r="AQ567" t="str">
        <f>_xlfn.CONCAT('Sample Select backend'!$I$10,ROW(AQ567))</f>
        <v>R567</v>
      </c>
      <c r="AR567" t="str">
        <f>_xlfn.CONCAT('Sample Select backend'!$M$4,ROW(AR567))</f>
        <v>AK567</v>
      </c>
      <c r="AS567" t="str">
        <f t="shared" si="185"/>
        <v>Cambodia</v>
      </c>
      <c r="AT567" s="9">
        <f t="shared" si="186"/>
        <v>13</v>
      </c>
      <c r="AU567">
        <f t="shared" si="187"/>
        <v>0</v>
      </c>
      <c r="AV567" s="9">
        <v>0</v>
      </c>
    </row>
    <row r="568" spans="1:48" x14ac:dyDescent="0.35">
      <c r="A568" s="24" t="s">
        <v>95</v>
      </c>
      <c r="B568" s="24">
        <v>1</v>
      </c>
      <c r="C568" s="24" t="s">
        <v>206</v>
      </c>
      <c r="D568" s="24" t="s">
        <v>3273</v>
      </c>
      <c r="E568" s="24"/>
      <c r="O568" t="s">
        <v>2805</v>
      </c>
      <c r="P568" t="s">
        <v>2809</v>
      </c>
      <c r="Q568" t="s">
        <v>2815</v>
      </c>
      <c r="R568">
        <v>0</v>
      </c>
      <c r="S568">
        <v>-3.1</v>
      </c>
      <c r="T568">
        <v>-5.86</v>
      </c>
      <c r="U568">
        <v>30.15</v>
      </c>
      <c r="V568">
        <v>-1</v>
      </c>
      <c r="W568">
        <v>-1</v>
      </c>
      <c r="X568">
        <v>-1</v>
      </c>
      <c r="Y568">
        <v>-1</v>
      </c>
      <c r="Z568">
        <v>-1</v>
      </c>
      <c r="AA568">
        <v>-1</v>
      </c>
      <c r="AB568">
        <v>-1</v>
      </c>
      <c r="AC568">
        <v>-1</v>
      </c>
      <c r="AD568">
        <v>-1</v>
      </c>
      <c r="AE568" s="4" t="s">
        <v>2828</v>
      </c>
      <c r="AF568" s="9" t="s">
        <v>2829</v>
      </c>
      <c r="AG568">
        <v>1</v>
      </c>
      <c r="AH568">
        <v>0</v>
      </c>
      <c r="AI568">
        <v>0</v>
      </c>
      <c r="AJ568">
        <v>1</v>
      </c>
      <c r="AK568" s="9" t="s">
        <v>2840</v>
      </c>
      <c r="AL568">
        <f t="shared" si="184"/>
        <v>0</v>
      </c>
      <c r="AM568">
        <f>IF(AND(INDIRECT(AN568)='Sample Select backend'!$C$2,INDIRECT(AO568)=1,INDIRECT(AP568)='Sample Select backend'!$F$2,INDIRECT(AQ568)=1,INDIRECT(AR568)='Sample Select backend'!$M$2),1,0)</f>
        <v>0</v>
      </c>
      <c r="AN568" t="str">
        <f>_xlfn.CONCAT('Sample Select backend'!$C$4,ROW(AN568))</f>
        <v>AE568</v>
      </c>
      <c r="AO568" s="9" t="str">
        <f>_xlfn.CONCAT('Sample Select backend'!$J$2,ROW(AO568))</f>
        <v>AJ568</v>
      </c>
      <c r="AP568" t="str">
        <f>_xlfn.CONCAT('Sample Select backend'!$F$4,ROW(AP568))</f>
        <v>AF568</v>
      </c>
      <c r="AQ568" t="str">
        <f>_xlfn.CONCAT('Sample Select backend'!$I$10,ROW(AQ568))</f>
        <v>R568</v>
      </c>
      <c r="AR568" t="str">
        <f>_xlfn.CONCAT('Sample Select backend'!$M$4,ROW(AR568))</f>
        <v>AK568</v>
      </c>
      <c r="AS568" t="str">
        <f t="shared" si="185"/>
        <v>Cambodia</v>
      </c>
      <c r="AT568" s="9" t="str">
        <f t="shared" si="186"/>
        <v>Tax exemption/waiver/suspension</v>
      </c>
      <c r="AU568">
        <f t="shared" si="187"/>
        <v>0</v>
      </c>
      <c r="AV568" s="9">
        <v>0</v>
      </c>
    </row>
    <row r="569" spans="1:48" x14ac:dyDescent="0.35">
      <c r="A569" s="24" t="s">
        <v>95</v>
      </c>
      <c r="B569" s="24">
        <v>1</v>
      </c>
      <c r="C569" s="24" t="s">
        <v>206</v>
      </c>
      <c r="D569" s="24" t="s">
        <v>3274</v>
      </c>
      <c r="E569" s="24"/>
      <c r="O569" t="s">
        <v>2805</v>
      </c>
      <c r="P569" t="s">
        <v>2809</v>
      </c>
      <c r="Q569" t="s">
        <v>2815</v>
      </c>
      <c r="R569">
        <v>0</v>
      </c>
      <c r="S569">
        <v>-3.1</v>
      </c>
      <c r="T569">
        <v>-5.86</v>
      </c>
      <c r="U569">
        <v>30.15</v>
      </c>
      <c r="V569">
        <v>-1</v>
      </c>
      <c r="W569">
        <v>-1</v>
      </c>
      <c r="X569">
        <v>-1</v>
      </c>
      <c r="Y569">
        <v>-1</v>
      </c>
      <c r="Z569">
        <v>-1</v>
      </c>
      <c r="AA569">
        <v>-1</v>
      </c>
      <c r="AB569">
        <v>-1</v>
      </c>
      <c r="AC569">
        <v>-1</v>
      </c>
      <c r="AD569">
        <v>-1</v>
      </c>
      <c r="AE569" s="4" t="s">
        <v>2828</v>
      </c>
      <c r="AF569" s="9" t="s">
        <v>2829</v>
      </c>
      <c r="AG569">
        <v>1</v>
      </c>
      <c r="AH569">
        <v>0</v>
      </c>
      <c r="AI569">
        <v>0</v>
      </c>
      <c r="AJ569">
        <v>1</v>
      </c>
      <c r="AK569" s="9" t="s">
        <v>2840</v>
      </c>
      <c r="AL569">
        <f t="shared" si="184"/>
        <v>0</v>
      </c>
      <c r="AM569">
        <f>IF(AND(INDIRECT(AN569)='Sample Select backend'!$C$2,INDIRECT(AO569)=1,INDIRECT(AP569)='Sample Select backend'!$F$2,INDIRECT(AQ569)=1,INDIRECT(AR569)='Sample Select backend'!$M$2),1,0)</f>
        <v>0</v>
      </c>
      <c r="AN569" t="str">
        <f>_xlfn.CONCAT('Sample Select backend'!$C$4,ROW(AN569))</f>
        <v>AE569</v>
      </c>
      <c r="AO569" s="9" t="str">
        <f>_xlfn.CONCAT('Sample Select backend'!$J$2,ROW(AO569))</f>
        <v>AJ569</v>
      </c>
      <c r="AP569" t="str">
        <f>_xlfn.CONCAT('Sample Select backend'!$F$4,ROW(AP569))</f>
        <v>AF569</v>
      </c>
      <c r="AQ569" t="str">
        <f>_xlfn.CONCAT('Sample Select backend'!$I$10,ROW(AQ569))</f>
        <v>R569</v>
      </c>
      <c r="AR569" t="str">
        <f>_xlfn.CONCAT('Sample Select backend'!$M$4,ROW(AR569))</f>
        <v>AK569</v>
      </c>
      <c r="AS569" t="str">
        <f t="shared" si="185"/>
        <v>Cambodia</v>
      </c>
      <c r="AT569" s="9" t="str">
        <f t="shared" si="186"/>
        <v>Tax exemption/waiver/suspension</v>
      </c>
      <c r="AU569">
        <f t="shared" si="187"/>
        <v>0</v>
      </c>
      <c r="AV569" s="9">
        <v>0</v>
      </c>
    </row>
    <row r="570" spans="1:48" x14ac:dyDescent="0.35">
      <c r="A570" s="24" t="s">
        <v>95</v>
      </c>
      <c r="B570" s="24">
        <v>1</v>
      </c>
      <c r="C570" s="24" t="s">
        <v>206</v>
      </c>
      <c r="D570" s="24" t="s">
        <v>3275</v>
      </c>
      <c r="E570" s="24"/>
      <c r="O570" t="s">
        <v>2805</v>
      </c>
      <c r="P570" t="s">
        <v>2809</v>
      </c>
      <c r="Q570" t="s">
        <v>2815</v>
      </c>
      <c r="R570">
        <v>0</v>
      </c>
      <c r="S570">
        <v>-3.1</v>
      </c>
      <c r="T570">
        <v>-5.86</v>
      </c>
      <c r="U570">
        <v>30.15</v>
      </c>
      <c r="V570">
        <v>-1</v>
      </c>
      <c r="W570">
        <v>-1</v>
      </c>
      <c r="X570">
        <v>-1</v>
      </c>
      <c r="Y570">
        <v>-1</v>
      </c>
      <c r="Z570">
        <v>-1</v>
      </c>
      <c r="AA570">
        <v>-1</v>
      </c>
      <c r="AB570">
        <v>-1</v>
      </c>
      <c r="AC570">
        <v>-1</v>
      </c>
      <c r="AD570">
        <v>-1</v>
      </c>
      <c r="AE570" s="4" t="s">
        <v>2828</v>
      </c>
      <c r="AF570" s="9" t="s">
        <v>2829</v>
      </c>
      <c r="AG570">
        <v>1</v>
      </c>
      <c r="AH570">
        <v>0</v>
      </c>
      <c r="AI570">
        <v>0</v>
      </c>
      <c r="AJ570">
        <v>1</v>
      </c>
      <c r="AK570" s="9" t="s">
        <v>2840</v>
      </c>
      <c r="AL570">
        <f t="shared" si="184"/>
        <v>0</v>
      </c>
      <c r="AM570">
        <f>IF(AND(INDIRECT(AN570)='Sample Select backend'!$C$2,INDIRECT(AO570)=1,INDIRECT(AP570)='Sample Select backend'!$F$2,INDIRECT(AQ570)=1,INDIRECT(AR570)='Sample Select backend'!$M$2),1,0)</f>
        <v>0</v>
      </c>
      <c r="AN570" t="str">
        <f>_xlfn.CONCAT('Sample Select backend'!$C$4,ROW(AN570))</f>
        <v>AE570</v>
      </c>
      <c r="AO570" s="9" t="str">
        <f>_xlfn.CONCAT('Sample Select backend'!$J$2,ROW(AO570))</f>
        <v>AJ570</v>
      </c>
      <c r="AP570" t="str">
        <f>_xlfn.CONCAT('Sample Select backend'!$F$4,ROW(AP570))</f>
        <v>AF570</v>
      </c>
      <c r="AQ570" t="str">
        <f>_xlfn.CONCAT('Sample Select backend'!$I$10,ROW(AQ570))</f>
        <v>R570</v>
      </c>
      <c r="AR570" t="str">
        <f>_xlfn.CONCAT('Sample Select backend'!$M$4,ROW(AR570))</f>
        <v>AK570</v>
      </c>
      <c r="AS570" t="str">
        <f t="shared" si="185"/>
        <v>Cambodia</v>
      </c>
      <c r="AT570" s="9" t="str">
        <f t="shared" si="186"/>
        <v>Tax exemption/waiver/suspension</v>
      </c>
      <c r="AU570">
        <f t="shared" si="187"/>
        <v>0</v>
      </c>
      <c r="AV570" s="9">
        <v>0</v>
      </c>
    </row>
    <row r="571" spans="1:48" x14ac:dyDescent="0.35">
      <c r="A571" s="24" t="s">
        <v>95</v>
      </c>
      <c r="B571" s="24">
        <v>1</v>
      </c>
      <c r="C571" s="24">
        <v>12</v>
      </c>
      <c r="D571" s="24" t="s">
        <v>3276</v>
      </c>
      <c r="E571" s="24"/>
      <c r="O571" t="s">
        <v>2805</v>
      </c>
      <c r="P571" t="s">
        <v>2809</v>
      </c>
      <c r="Q571" t="s">
        <v>2815</v>
      </c>
      <c r="R571">
        <v>0</v>
      </c>
      <c r="S571">
        <v>-3.1</v>
      </c>
      <c r="T571">
        <v>-5.86</v>
      </c>
      <c r="U571">
        <v>30.15</v>
      </c>
      <c r="V571">
        <v>-1</v>
      </c>
      <c r="W571">
        <v>-1</v>
      </c>
      <c r="X571">
        <v>-1</v>
      </c>
      <c r="Y571">
        <v>-1</v>
      </c>
      <c r="Z571">
        <v>-1</v>
      </c>
      <c r="AA571">
        <v>-1</v>
      </c>
      <c r="AB571">
        <v>-1</v>
      </c>
      <c r="AC571">
        <v>-1</v>
      </c>
      <c r="AD571">
        <v>-1</v>
      </c>
      <c r="AE571" s="4" t="s">
        <v>2828</v>
      </c>
      <c r="AF571" s="9" t="s">
        <v>2829</v>
      </c>
      <c r="AG571">
        <v>1</v>
      </c>
      <c r="AH571">
        <v>0</v>
      </c>
      <c r="AI571">
        <v>0</v>
      </c>
      <c r="AJ571">
        <v>1</v>
      </c>
      <c r="AK571" s="9" t="s">
        <v>2840</v>
      </c>
      <c r="AL571">
        <f t="shared" si="184"/>
        <v>0</v>
      </c>
      <c r="AM571">
        <f>IF(AND(INDIRECT(AN571)='Sample Select backend'!$C$2,INDIRECT(AO571)=1,INDIRECT(AP571)='Sample Select backend'!$F$2,INDIRECT(AQ571)=1,INDIRECT(AR571)='Sample Select backend'!$M$2),1,0)</f>
        <v>0</v>
      </c>
      <c r="AN571" t="str">
        <f>_xlfn.CONCAT('Sample Select backend'!$C$4,ROW(AN571))</f>
        <v>AE571</v>
      </c>
      <c r="AO571" s="9" t="str">
        <f>_xlfn.CONCAT('Sample Select backend'!$J$2,ROW(AO571))</f>
        <v>AJ571</v>
      </c>
      <c r="AP571" t="str">
        <f>_xlfn.CONCAT('Sample Select backend'!$F$4,ROW(AP571))</f>
        <v>AF571</v>
      </c>
      <c r="AQ571" t="str">
        <f>_xlfn.CONCAT('Sample Select backend'!$I$10,ROW(AQ571))</f>
        <v>R571</v>
      </c>
      <c r="AR571" t="str">
        <f>_xlfn.CONCAT('Sample Select backend'!$M$4,ROW(AR571))</f>
        <v>AK571</v>
      </c>
      <c r="AS571" t="str">
        <f t="shared" si="185"/>
        <v>Cambodia</v>
      </c>
      <c r="AT571" s="9">
        <f t="shared" si="186"/>
        <v>12</v>
      </c>
      <c r="AU571">
        <f t="shared" si="187"/>
        <v>0</v>
      </c>
      <c r="AV571" s="9">
        <v>0</v>
      </c>
    </row>
    <row r="572" spans="1:48" x14ac:dyDescent="0.35">
      <c r="A572" s="24" t="s">
        <v>95</v>
      </c>
      <c r="B572" s="24">
        <v>1</v>
      </c>
      <c r="C572" s="24" t="s">
        <v>206</v>
      </c>
      <c r="D572" s="24" t="s">
        <v>3277</v>
      </c>
      <c r="E572" s="24"/>
      <c r="O572" t="s">
        <v>2805</v>
      </c>
      <c r="P572" t="s">
        <v>2809</v>
      </c>
      <c r="Q572" t="s">
        <v>2815</v>
      </c>
      <c r="R572">
        <v>0</v>
      </c>
      <c r="S572">
        <v>-3.1</v>
      </c>
      <c r="T572">
        <v>-5.86</v>
      </c>
      <c r="U572">
        <v>30.15</v>
      </c>
      <c r="V572">
        <v>-1</v>
      </c>
      <c r="W572">
        <v>-1</v>
      </c>
      <c r="X572">
        <v>-1</v>
      </c>
      <c r="Y572">
        <v>-1</v>
      </c>
      <c r="Z572">
        <v>-1</v>
      </c>
      <c r="AA572">
        <v>-1</v>
      </c>
      <c r="AB572">
        <v>-1</v>
      </c>
      <c r="AC572">
        <v>-1</v>
      </c>
      <c r="AD572">
        <v>-1</v>
      </c>
      <c r="AE572" s="4" t="s">
        <v>2828</v>
      </c>
      <c r="AF572" s="9" t="s">
        <v>2829</v>
      </c>
      <c r="AG572">
        <v>1</v>
      </c>
      <c r="AH572">
        <v>0</v>
      </c>
      <c r="AI572">
        <v>0</v>
      </c>
      <c r="AJ572">
        <v>1</v>
      </c>
      <c r="AK572" s="9" t="s">
        <v>2840</v>
      </c>
      <c r="AL572">
        <f t="shared" si="184"/>
        <v>0</v>
      </c>
      <c r="AM572">
        <f>IF(AND(INDIRECT(AN572)='Sample Select backend'!$C$2,INDIRECT(AO572)=1,INDIRECT(AP572)='Sample Select backend'!$F$2,INDIRECT(AQ572)=1,INDIRECT(AR572)='Sample Select backend'!$M$2),1,0)</f>
        <v>0</v>
      </c>
      <c r="AN572" t="str">
        <f>_xlfn.CONCAT('Sample Select backend'!$C$4,ROW(AN572))</f>
        <v>AE572</v>
      </c>
      <c r="AO572" s="9" t="str">
        <f>_xlfn.CONCAT('Sample Select backend'!$J$2,ROW(AO572))</f>
        <v>AJ572</v>
      </c>
      <c r="AP572" t="str">
        <f>_xlfn.CONCAT('Sample Select backend'!$F$4,ROW(AP572))</f>
        <v>AF572</v>
      </c>
      <c r="AQ572" t="str">
        <f>_xlfn.CONCAT('Sample Select backend'!$I$10,ROW(AQ572))</f>
        <v>R572</v>
      </c>
      <c r="AR572" t="str">
        <f>_xlfn.CONCAT('Sample Select backend'!$M$4,ROW(AR572))</f>
        <v>AK572</v>
      </c>
      <c r="AS572" t="str">
        <f t="shared" si="185"/>
        <v>Cambodia</v>
      </c>
      <c r="AT572" s="9" t="str">
        <f t="shared" si="186"/>
        <v>Tax exemption/waiver/suspension</v>
      </c>
      <c r="AU572">
        <f t="shared" si="187"/>
        <v>0</v>
      </c>
      <c r="AV572" s="9">
        <v>0</v>
      </c>
    </row>
    <row r="573" spans="1:48" x14ac:dyDescent="0.35">
      <c r="A573" s="24" t="s">
        <v>95</v>
      </c>
      <c r="B573" s="24">
        <v>2</v>
      </c>
      <c r="C573" s="24">
        <v>14</v>
      </c>
      <c r="D573" s="24" t="s">
        <v>3278</v>
      </c>
      <c r="E573" s="24"/>
      <c r="O573" t="s">
        <v>2805</v>
      </c>
      <c r="P573" t="s">
        <v>2809</v>
      </c>
      <c r="Q573" t="s">
        <v>2815</v>
      </c>
      <c r="R573">
        <v>0</v>
      </c>
      <c r="S573">
        <v>-3.1</v>
      </c>
      <c r="T573">
        <v>-5.86</v>
      </c>
      <c r="U573">
        <v>30.15</v>
      </c>
      <c r="V573">
        <v>-1</v>
      </c>
      <c r="W573">
        <v>-1</v>
      </c>
      <c r="X573">
        <v>-1</v>
      </c>
      <c r="Y573">
        <v>-1</v>
      </c>
      <c r="Z573">
        <v>-1</v>
      </c>
      <c r="AA573">
        <v>-1</v>
      </c>
      <c r="AB573">
        <v>-1</v>
      </c>
      <c r="AC573">
        <v>-1</v>
      </c>
      <c r="AD573">
        <v>-1</v>
      </c>
      <c r="AE573" s="4" t="s">
        <v>2828</v>
      </c>
      <c r="AF573" s="9" t="s">
        <v>2829</v>
      </c>
      <c r="AG573">
        <v>1</v>
      </c>
      <c r="AH573">
        <v>0</v>
      </c>
      <c r="AI573">
        <v>0</v>
      </c>
      <c r="AJ573">
        <v>1</v>
      </c>
      <c r="AK573" s="9" t="s">
        <v>2840</v>
      </c>
      <c r="AL573">
        <f t="shared" si="184"/>
        <v>0</v>
      </c>
      <c r="AM573">
        <f>IF(AND(INDIRECT(AN573)='Sample Select backend'!$C$2,INDIRECT(AO573)=1,INDIRECT(AP573)='Sample Select backend'!$F$2,INDIRECT(AQ573)=1,INDIRECT(AR573)='Sample Select backend'!$M$2),1,0)</f>
        <v>0</v>
      </c>
      <c r="AN573" t="str">
        <f>_xlfn.CONCAT('Sample Select backend'!$C$4,ROW(AN573))</f>
        <v>AE573</v>
      </c>
      <c r="AO573" s="9" t="str">
        <f>_xlfn.CONCAT('Sample Select backend'!$J$2,ROW(AO573))</f>
        <v>AJ573</v>
      </c>
      <c r="AP573" t="str">
        <f>_xlfn.CONCAT('Sample Select backend'!$F$4,ROW(AP573))</f>
        <v>AF573</v>
      </c>
      <c r="AQ573" t="str">
        <f>_xlfn.CONCAT('Sample Select backend'!$I$10,ROW(AQ573))</f>
        <v>R573</v>
      </c>
      <c r="AR573" t="str">
        <f>_xlfn.CONCAT('Sample Select backend'!$M$4,ROW(AR573))</f>
        <v>AK573</v>
      </c>
      <c r="AS573" t="str">
        <f t="shared" si="185"/>
        <v>Cambodia</v>
      </c>
      <c r="AT573" s="9">
        <f t="shared" si="186"/>
        <v>14</v>
      </c>
      <c r="AU573">
        <f t="shared" si="187"/>
        <v>0</v>
      </c>
      <c r="AV573" s="9">
        <v>0</v>
      </c>
    </row>
    <row r="574" spans="1:48" x14ac:dyDescent="0.35">
      <c r="A574" s="24" t="s">
        <v>95</v>
      </c>
      <c r="B574" s="24">
        <v>1</v>
      </c>
      <c r="C574" s="24">
        <v>7</v>
      </c>
      <c r="D574" s="28" t="s">
        <v>3279</v>
      </c>
      <c r="E574" s="28"/>
      <c r="O574" t="s">
        <v>2805</v>
      </c>
      <c r="P574" t="s">
        <v>2809</v>
      </c>
      <c r="Q574" t="s">
        <v>2815</v>
      </c>
      <c r="R574">
        <v>0</v>
      </c>
      <c r="S574">
        <v>-3.1</v>
      </c>
      <c r="T574">
        <v>-5.86</v>
      </c>
      <c r="U574">
        <v>30.15</v>
      </c>
      <c r="V574">
        <v>-1</v>
      </c>
      <c r="W574">
        <v>-1</v>
      </c>
      <c r="X574">
        <v>-1</v>
      </c>
      <c r="Y574">
        <v>-1</v>
      </c>
      <c r="Z574">
        <v>-1</v>
      </c>
      <c r="AA574">
        <v>-1</v>
      </c>
      <c r="AB574">
        <v>-1</v>
      </c>
      <c r="AC574">
        <v>-1</v>
      </c>
      <c r="AD574">
        <v>-1</v>
      </c>
      <c r="AE574" s="4" t="s">
        <v>2828</v>
      </c>
      <c r="AF574" s="9" t="s">
        <v>2829</v>
      </c>
      <c r="AG574">
        <v>1</v>
      </c>
      <c r="AH574">
        <v>0</v>
      </c>
      <c r="AI574">
        <v>0</v>
      </c>
      <c r="AJ574">
        <v>1</v>
      </c>
      <c r="AK574" s="9" t="s">
        <v>2840</v>
      </c>
      <c r="AL574">
        <f t="shared" si="184"/>
        <v>0</v>
      </c>
      <c r="AM574">
        <f>IF(AND(INDIRECT(AN574)='Sample Select backend'!$C$2,INDIRECT(AO574)=1,INDIRECT(AP574)='Sample Select backend'!$F$2,INDIRECT(AQ574)=1,INDIRECT(AR574)='Sample Select backend'!$M$2),1,0)</f>
        <v>0</v>
      </c>
      <c r="AN574" t="str">
        <f>_xlfn.CONCAT('Sample Select backend'!$C$4,ROW(AN574))</f>
        <v>AE574</v>
      </c>
      <c r="AO574" s="9" t="str">
        <f>_xlfn.CONCAT('Sample Select backend'!$J$2,ROW(AO574))</f>
        <v>AJ574</v>
      </c>
      <c r="AP574" t="str">
        <f>_xlfn.CONCAT('Sample Select backend'!$F$4,ROW(AP574))</f>
        <v>AF574</v>
      </c>
      <c r="AQ574" t="str">
        <f>_xlfn.CONCAT('Sample Select backend'!$I$10,ROW(AQ574))</f>
        <v>R574</v>
      </c>
      <c r="AR574" t="str">
        <f>_xlfn.CONCAT('Sample Select backend'!$M$4,ROW(AR574))</f>
        <v>AK574</v>
      </c>
      <c r="AS574" t="str">
        <f t="shared" si="185"/>
        <v>Cambodia</v>
      </c>
      <c r="AT574" s="9">
        <f t="shared" si="186"/>
        <v>7</v>
      </c>
      <c r="AU574">
        <f t="shared" si="187"/>
        <v>0</v>
      </c>
      <c r="AV574" s="9">
        <v>1</v>
      </c>
    </row>
    <row r="575" spans="1:48" x14ac:dyDescent="0.35">
      <c r="A575" t="s">
        <v>37</v>
      </c>
      <c r="B575">
        <v>5</v>
      </c>
      <c r="C575" t="s">
        <v>204</v>
      </c>
      <c r="D575" t="s">
        <v>616</v>
      </c>
      <c r="E575">
        <v>1</v>
      </c>
      <c r="F575">
        <v>-2</v>
      </c>
      <c r="G575">
        <v>-2</v>
      </c>
      <c r="H575">
        <v>-1</v>
      </c>
      <c r="I575">
        <v>-1</v>
      </c>
      <c r="J575">
        <v>1</v>
      </c>
      <c r="K575">
        <v>1</v>
      </c>
      <c r="L575">
        <v>1</v>
      </c>
      <c r="M575">
        <v>1</v>
      </c>
      <c r="N575" t="s">
        <v>2636</v>
      </c>
      <c r="O575" t="s">
        <v>2803</v>
      </c>
      <c r="P575" t="s">
        <v>2811</v>
      </c>
      <c r="Q575" t="s">
        <v>2815</v>
      </c>
      <c r="R575">
        <v>0</v>
      </c>
      <c r="S575">
        <v>-2.12</v>
      </c>
      <c r="T575">
        <v>-2.92</v>
      </c>
      <c r="U575">
        <v>43.35</v>
      </c>
      <c r="V575">
        <f t="shared" ref="V575:AD576" si="206">IF(E575&gt;0,1,IF(E575&lt;0,0,-1))</f>
        <v>1</v>
      </c>
      <c r="W575">
        <f t="shared" si="206"/>
        <v>0</v>
      </c>
      <c r="X575">
        <f t="shared" si="206"/>
        <v>0</v>
      </c>
      <c r="Y575">
        <f t="shared" si="206"/>
        <v>0</v>
      </c>
      <c r="Z575">
        <f t="shared" si="206"/>
        <v>0</v>
      </c>
      <c r="AA575">
        <f t="shared" si="206"/>
        <v>1</v>
      </c>
      <c r="AB575">
        <f t="shared" si="206"/>
        <v>1</v>
      </c>
      <c r="AC575">
        <f t="shared" si="206"/>
        <v>1</v>
      </c>
      <c r="AD575">
        <f t="shared" si="206"/>
        <v>1</v>
      </c>
      <c r="AE575" s="4" t="s">
        <v>2828</v>
      </c>
      <c r="AF575" s="9" t="s">
        <v>2829</v>
      </c>
      <c r="AG575">
        <v>1</v>
      </c>
      <c r="AH575">
        <v>0</v>
      </c>
      <c r="AI575">
        <v>0</v>
      </c>
      <c r="AJ575">
        <v>1</v>
      </c>
      <c r="AK575" s="9" t="s">
        <v>2840</v>
      </c>
      <c r="AL575">
        <f t="shared" si="184"/>
        <v>0</v>
      </c>
      <c r="AM575">
        <f>IF(AND(INDIRECT(AN575)='Sample Select backend'!$C$2,INDIRECT(AO575)=1,INDIRECT(AP575)='Sample Select backend'!$F$2,INDIRECT(AQ575)=1,INDIRECT(AR575)='Sample Select backend'!$M$2),1,0)</f>
        <v>0</v>
      </c>
      <c r="AN575" t="str">
        <f>_xlfn.CONCAT('Sample Select backend'!$C$4,ROW(AN575))</f>
        <v>AE575</v>
      </c>
      <c r="AO575" s="9" t="str">
        <f>_xlfn.CONCAT('Sample Select backend'!$J$2,ROW(AO575))</f>
        <v>AJ575</v>
      </c>
      <c r="AP575" t="str">
        <f>_xlfn.CONCAT('Sample Select backend'!$F$4,ROW(AP575))</f>
        <v>AF575</v>
      </c>
      <c r="AQ575" t="str">
        <f>_xlfn.CONCAT('Sample Select backend'!$I$10,ROW(AQ575))</f>
        <v>R575</v>
      </c>
      <c r="AR575" t="str">
        <f>_xlfn.CONCAT('Sample Select backend'!$M$4,ROW(AR575))</f>
        <v>AK575</v>
      </c>
      <c r="AS575" t="str">
        <f t="shared" si="185"/>
        <v>Cameroon</v>
      </c>
      <c r="AT575" s="9" t="str">
        <f t="shared" si="186"/>
        <v>General</v>
      </c>
      <c r="AU575">
        <f t="shared" si="187"/>
        <v>1</v>
      </c>
      <c r="AV575" s="9">
        <v>1</v>
      </c>
    </row>
    <row r="576" spans="1:48" x14ac:dyDescent="0.35">
      <c r="A576" t="s">
        <v>37</v>
      </c>
      <c r="B576">
        <v>2</v>
      </c>
      <c r="C576" t="s">
        <v>206</v>
      </c>
      <c r="D576" t="s">
        <v>617</v>
      </c>
      <c r="E576">
        <v>-2</v>
      </c>
      <c r="F576">
        <v>2</v>
      </c>
      <c r="G576">
        <v>2</v>
      </c>
      <c r="H576">
        <v>-1</v>
      </c>
      <c r="I576">
        <v>2</v>
      </c>
      <c r="J576">
        <v>2</v>
      </c>
      <c r="K576">
        <v>1</v>
      </c>
      <c r="L576">
        <v>2</v>
      </c>
      <c r="M576">
        <v>1</v>
      </c>
      <c r="N576" t="s">
        <v>2636</v>
      </c>
      <c r="O576" t="s">
        <v>2803</v>
      </c>
      <c r="P576" t="s">
        <v>2811</v>
      </c>
      <c r="Q576" t="s">
        <v>2815</v>
      </c>
      <c r="R576">
        <v>0</v>
      </c>
      <c r="S576">
        <v>-2.12</v>
      </c>
      <c r="T576">
        <v>-2.92</v>
      </c>
      <c r="U576">
        <v>43.35</v>
      </c>
      <c r="V576">
        <f t="shared" si="206"/>
        <v>0</v>
      </c>
      <c r="W576">
        <f t="shared" si="206"/>
        <v>1</v>
      </c>
      <c r="X576">
        <f t="shared" si="206"/>
        <v>1</v>
      </c>
      <c r="Y576">
        <f t="shared" si="206"/>
        <v>0</v>
      </c>
      <c r="Z576">
        <f t="shared" si="206"/>
        <v>1</v>
      </c>
      <c r="AA576">
        <f t="shared" si="206"/>
        <v>1</v>
      </c>
      <c r="AB576">
        <f t="shared" si="206"/>
        <v>1</v>
      </c>
      <c r="AC576">
        <f t="shared" si="206"/>
        <v>1</v>
      </c>
      <c r="AD576">
        <f t="shared" si="206"/>
        <v>1</v>
      </c>
      <c r="AE576" s="4" t="s">
        <v>2828</v>
      </c>
      <c r="AF576" s="9" t="s">
        <v>2829</v>
      </c>
      <c r="AG576">
        <v>1</v>
      </c>
      <c r="AH576">
        <v>0</v>
      </c>
      <c r="AI576">
        <v>0</v>
      </c>
      <c r="AJ576">
        <v>1</v>
      </c>
      <c r="AK576" s="9" t="s">
        <v>2840</v>
      </c>
      <c r="AL576">
        <f t="shared" si="184"/>
        <v>0</v>
      </c>
      <c r="AM576">
        <f>IF(AND(INDIRECT(AN576)='Sample Select backend'!$C$2,INDIRECT(AO576)=1,INDIRECT(AP576)='Sample Select backend'!$F$2,INDIRECT(AQ576)=1,INDIRECT(AR576)='Sample Select backend'!$M$2),1,0)</f>
        <v>0</v>
      </c>
      <c r="AN576" t="str">
        <f>_xlfn.CONCAT('Sample Select backend'!$C$4,ROW(AN576))</f>
        <v>AE576</v>
      </c>
      <c r="AO576" s="9" t="str">
        <f>_xlfn.CONCAT('Sample Select backend'!$J$2,ROW(AO576))</f>
        <v>AJ576</v>
      </c>
      <c r="AP576" t="str">
        <f>_xlfn.CONCAT('Sample Select backend'!$F$4,ROW(AP576))</f>
        <v>AF576</v>
      </c>
      <c r="AQ576" t="str">
        <f>_xlfn.CONCAT('Sample Select backend'!$I$10,ROW(AQ576))</f>
        <v>R576</v>
      </c>
      <c r="AR576" t="str">
        <f>_xlfn.CONCAT('Sample Select backend'!$M$4,ROW(AR576))</f>
        <v>AK576</v>
      </c>
      <c r="AS576" t="str">
        <f t="shared" si="185"/>
        <v>Cameroon</v>
      </c>
      <c r="AT576" s="9" t="str">
        <f t="shared" si="186"/>
        <v>Tax exemption/waiver/suspension</v>
      </c>
      <c r="AU576">
        <f t="shared" si="187"/>
        <v>0</v>
      </c>
      <c r="AV576" s="9">
        <v>0</v>
      </c>
    </row>
    <row r="577" spans="1:48" x14ac:dyDescent="0.35">
      <c r="A577" s="24" t="s">
        <v>37</v>
      </c>
      <c r="B577" s="24">
        <v>1</v>
      </c>
      <c r="C577" s="24" t="s">
        <v>206</v>
      </c>
      <c r="D577" s="24" t="s">
        <v>3280</v>
      </c>
      <c r="E577" s="24"/>
      <c r="O577" t="s">
        <v>2803</v>
      </c>
      <c r="P577" t="s">
        <v>2811</v>
      </c>
      <c r="Q577" t="s">
        <v>2815</v>
      </c>
      <c r="R577">
        <v>0</v>
      </c>
      <c r="S577">
        <v>-2.12</v>
      </c>
      <c r="T577">
        <v>-2.92</v>
      </c>
      <c r="U577">
        <v>43.35</v>
      </c>
      <c r="V577">
        <v>-1</v>
      </c>
      <c r="W577">
        <v>-1</v>
      </c>
      <c r="X577">
        <v>-1</v>
      </c>
      <c r="Y577">
        <v>-1</v>
      </c>
      <c r="Z577">
        <v>-1</v>
      </c>
      <c r="AA577">
        <v>-1</v>
      </c>
      <c r="AB577">
        <v>-1</v>
      </c>
      <c r="AC577">
        <v>-1</v>
      </c>
      <c r="AD577">
        <v>-1</v>
      </c>
      <c r="AE577" s="4" t="s">
        <v>2828</v>
      </c>
      <c r="AF577" s="9" t="s">
        <v>2829</v>
      </c>
      <c r="AG577">
        <v>1</v>
      </c>
      <c r="AH577">
        <v>0</v>
      </c>
      <c r="AI577">
        <v>0</v>
      </c>
      <c r="AJ577">
        <v>1</v>
      </c>
      <c r="AK577" s="9" t="s">
        <v>2840</v>
      </c>
      <c r="AL577">
        <f t="shared" si="184"/>
        <v>0</v>
      </c>
      <c r="AM577">
        <f>IF(AND(INDIRECT(AN577)='Sample Select backend'!$C$2,INDIRECT(AO577)=1,INDIRECT(AP577)='Sample Select backend'!$F$2,INDIRECT(AQ577)=1,INDIRECT(AR577)='Sample Select backend'!$M$2),1,0)</f>
        <v>0</v>
      </c>
      <c r="AN577" t="str">
        <f>_xlfn.CONCAT('Sample Select backend'!$C$4,ROW(AN577))</f>
        <v>AE577</v>
      </c>
      <c r="AO577" s="9" t="str">
        <f>_xlfn.CONCAT('Sample Select backend'!$J$2,ROW(AO577))</f>
        <v>AJ577</v>
      </c>
      <c r="AP577" t="str">
        <f>_xlfn.CONCAT('Sample Select backend'!$F$4,ROW(AP577))</f>
        <v>AF577</v>
      </c>
      <c r="AQ577" t="str">
        <f>_xlfn.CONCAT('Sample Select backend'!$I$10,ROW(AQ577))</f>
        <v>R577</v>
      </c>
      <c r="AR577" t="str">
        <f>_xlfn.CONCAT('Sample Select backend'!$M$4,ROW(AR577))</f>
        <v>AK577</v>
      </c>
      <c r="AS577" t="str">
        <f t="shared" si="185"/>
        <v>Cameroon</v>
      </c>
      <c r="AT577" s="9" t="str">
        <f t="shared" si="186"/>
        <v>Tax exemption/waiver/suspension</v>
      </c>
      <c r="AU577">
        <f t="shared" si="187"/>
        <v>0</v>
      </c>
      <c r="AV577" s="9">
        <v>0</v>
      </c>
    </row>
    <row r="578" spans="1:48" x14ac:dyDescent="0.35">
      <c r="A578" s="24" t="s">
        <v>37</v>
      </c>
      <c r="B578" s="24">
        <v>1</v>
      </c>
      <c r="C578" s="24" t="s">
        <v>206</v>
      </c>
      <c r="D578" s="24" t="s">
        <v>3281</v>
      </c>
      <c r="E578" s="24"/>
      <c r="O578" t="s">
        <v>2803</v>
      </c>
      <c r="P578" t="s">
        <v>2811</v>
      </c>
      <c r="Q578" t="s">
        <v>2815</v>
      </c>
      <c r="R578">
        <v>0</v>
      </c>
      <c r="S578">
        <v>-2.12</v>
      </c>
      <c r="T578">
        <v>-2.92</v>
      </c>
      <c r="U578">
        <v>43.35</v>
      </c>
      <c r="V578">
        <v>-1</v>
      </c>
      <c r="W578">
        <v>-1</v>
      </c>
      <c r="X578">
        <v>-1</v>
      </c>
      <c r="Y578">
        <v>-1</v>
      </c>
      <c r="Z578">
        <v>-1</v>
      </c>
      <c r="AA578">
        <v>-1</v>
      </c>
      <c r="AB578">
        <v>-1</v>
      </c>
      <c r="AC578">
        <v>-1</v>
      </c>
      <c r="AD578">
        <v>-1</v>
      </c>
      <c r="AE578" s="4" t="s">
        <v>2828</v>
      </c>
      <c r="AF578" s="9" t="s">
        <v>2829</v>
      </c>
      <c r="AG578">
        <v>1</v>
      </c>
      <c r="AH578">
        <v>0</v>
      </c>
      <c r="AI578">
        <v>0</v>
      </c>
      <c r="AJ578">
        <v>1</v>
      </c>
      <c r="AK578" s="9" t="s">
        <v>2840</v>
      </c>
      <c r="AL578">
        <f t="shared" ref="AL578:AL641" si="207">IF(OR(B578="other",B578="international",B578="Transfers",B578="expenditure"),1,0)</f>
        <v>0</v>
      </c>
      <c r="AM578">
        <f>IF(AND(INDIRECT(AN578)='Sample Select backend'!$C$2,INDIRECT(AO578)=1,INDIRECT(AP578)='Sample Select backend'!$F$2,INDIRECT(AQ578)=1,INDIRECT(AR578)='Sample Select backend'!$M$2),1,0)</f>
        <v>0</v>
      </c>
      <c r="AN578" t="str">
        <f>_xlfn.CONCAT('Sample Select backend'!$C$4,ROW(AN578))</f>
        <v>AE578</v>
      </c>
      <c r="AO578" s="9" t="str">
        <f>_xlfn.CONCAT('Sample Select backend'!$J$2,ROW(AO578))</f>
        <v>AJ578</v>
      </c>
      <c r="AP578" t="str">
        <f>_xlfn.CONCAT('Sample Select backend'!$F$4,ROW(AP578))</f>
        <v>AF578</v>
      </c>
      <c r="AQ578" t="str">
        <f>_xlfn.CONCAT('Sample Select backend'!$I$10,ROW(AQ578))</f>
        <v>R578</v>
      </c>
      <c r="AR578" t="str">
        <f>_xlfn.CONCAT('Sample Select backend'!$M$4,ROW(AR578))</f>
        <v>AK578</v>
      </c>
      <c r="AS578" t="str">
        <f t="shared" ref="AS578:AS641" si="208">A578</f>
        <v>Cameroon</v>
      </c>
      <c r="AT578" s="9" t="str">
        <f t="shared" ref="AT578:AT641" si="209">IF(ISNUMBER(C578),C578,IF(OR(C578="general",C578="23;general"),"General",IF(OR(C578="exemption",C578="other (exemption)"),"Tax exemption/waiver/suspension","Other")))</f>
        <v>Tax exemption/waiver/suspension</v>
      </c>
      <c r="AU578">
        <f t="shared" ref="AU578:AU641" si="210">IF(A578&lt;&gt;A577,1,0)</f>
        <v>0</v>
      </c>
      <c r="AV578" s="9">
        <v>0</v>
      </c>
    </row>
    <row r="579" spans="1:48" x14ac:dyDescent="0.35">
      <c r="A579" s="24" t="s">
        <v>37</v>
      </c>
      <c r="B579" s="24">
        <v>1</v>
      </c>
      <c r="C579" s="24">
        <v>9</v>
      </c>
      <c r="D579" s="24" t="s">
        <v>3282</v>
      </c>
      <c r="E579" s="24"/>
      <c r="O579" t="s">
        <v>2803</v>
      </c>
      <c r="P579" t="s">
        <v>2811</v>
      </c>
      <c r="Q579" t="s">
        <v>2815</v>
      </c>
      <c r="R579">
        <v>0</v>
      </c>
      <c r="S579">
        <v>-2.12</v>
      </c>
      <c r="T579">
        <v>-2.92</v>
      </c>
      <c r="U579">
        <v>43.35</v>
      </c>
      <c r="V579">
        <v>-1</v>
      </c>
      <c r="W579">
        <v>-1</v>
      </c>
      <c r="X579">
        <v>-1</v>
      </c>
      <c r="Y579">
        <v>-1</v>
      </c>
      <c r="Z579">
        <v>-1</v>
      </c>
      <c r="AA579">
        <v>-1</v>
      </c>
      <c r="AB579">
        <v>-1</v>
      </c>
      <c r="AC579">
        <v>-1</v>
      </c>
      <c r="AD579">
        <v>-1</v>
      </c>
      <c r="AE579" s="4" t="s">
        <v>2828</v>
      </c>
      <c r="AF579" s="9" t="s">
        <v>2829</v>
      </c>
      <c r="AG579">
        <v>1</v>
      </c>
      <c r="AH579">
        <v>0</v>
      </c>
      <c r="AI579">
        <v>0</v>
      </c>
      <c r="AJ579">
        <v>1</v>
      </c>
      <c r="AK579" s="9" t="s">
        <v>2840</v>
      </c>
      <c r="AL579">
        <f t="shared" si="207"/>
        <v>0</v>
      </c>
      <c r="AM579">
        <f>IF(AND(INDIRECT(AN579)='Sample Select backend'!$C$2,INDIRECT(AO579)=1,INDIRECT(AP579)='Sample Select backend'!$F$2,INDIRECT(AQ579)=1,INDIRECT(AR579)='Sample Select backend'!$M$2),1,0)</f>
        <v>0</v>
      </c>
      <c r="AN579" t="str">
        <f>_xlfn.CONCAT('Sample Select backend'!$C$4,ROW(AN579))</f>
        <v>AE579</v>
      </c>
      <c r="AO579" s="9" t="str">
        <f>_xlfn.CONCAT('Sample Select backend'!$J$2,ROW(AO579))</f>
        <v>AJ579</v>
      </c>
      <c r="AP579" t="str">
        <f>_xlfn.CONCAT('Sample Select backend'!$F$4,ROW(AP579))</f>
        <v>AF579</v>
      </c>
      <c r="AQ579" t="str">
        <f>_xlfn.CONCAT('Sample Select backend'!$I$10,ROW(AQ579))</f>
        <v>R579</v>
      </c>
      <c r="AR579" t="str">
        <f>_xlfn.CONCAT('Sample Select backend'!$M$4,ROW(AR579))</f>
        <v>AK579</v>
      </c>
      <c r="AS579" t="str">
        <f t="shared" si="208"/>
        <v>Cameroon</v>
      </c>
      <c r="AT579" s="9">
        <f t="shared" si="209"/>
        <v>9</v>
      </c>
      <c r="AU579">
        <f t="shared" si="210"/>
        <v>0</v>
      </c>
      <c r="AV579" s="9">
        <v>0</v>
      </c>
    </row>
    <row r="580" spans="1:48" x14ac:dyDescent="0.35">
      <c r="A580" s="24" t="s">
        <v>37</v>
      </c>
      <c r="B580" s="24">
        <v>2</v>
      </c>
      <c r="C580" s="24">
        <v>14</v>
      </c>
      <c r="D580" s="24" t="s">
        <v>3283</v>
      </c>
      <c r="E580" s="24"/>
      <c r="O580" t="s">
        <v>2803</v>
      </c>
      <c r="P580" t="s">
        <v>2811</v>
      </c>
      <c r="Q580" t="s">
        <v>2815</v>
      </c>
      <c r="R580">
        <v>0</v>
      </c>
      <c r="S580">
        <v>-2.12</v>
      </c>
      <c r="T580">
        <v>-2.92</v>
      </c>
      <c r="U580">
        <v>43.35</v>
      </c>
      <c r="V580">
        <v>-1</v>
      </c>
      <c r="W580">
        <v>-1</v>
      </c>
      <c r="X580">
        <v>-1</v>
      </c>
      <c r="Y580">
        <v>-1</v>
      </c>
      <c r="Z580">
        <v>-1</v>
      </c>
      <c r="AA580">
        <v>-1</v>
      </c>
      <c r="AB580">
        <v>-1</v>
      </c>
      <c r="AC580">
        <v>-1</v>
      </c>
      <c r="AD580">
        <v>-1</v>
      </c>
      <c r="AE580" s="4" t="s">
        <v>2828</v>
      </c>
      <c r="AF580" s="9" t="s">
        <v>2829</v>
      </c>
      <c r="AG580">
        <v>1</v>
      </c>
      <c r="AH580">
        <v>0</v>
      </c>
      <c r="AI580">
        <v>0</v>
      </c>
      <c r="AJ580">
        <v>1</v>
      </c>
      <c r="AK580" s="9" t="s">
        <v>2840</v>
      </c>
      <c r="AL580">
        <f t="shared" si="207"/>
        <v>0</v>
      </c>
      <c r="AM580">
        <f>IF(AND(INDIRECT(AN580)='Sample Select backend'!$C$2,INDIRECT(AO580)=1,INDIRECT(AP580)='Sample Select backend'!$F$2,INDIRECT(AQ580)=1,INDIRECT(AR580)='Sample Select backend'!$M$2),1,0)</f>
        <v>0</v>
      </c>
      <c r="AN580" t="str">
        <f>_xlfn.CONCAT('Sample Select backend'!$C$4,ROW(AN580))</f>
        <v>AE580</v>
      </c>
      <c r="AO580" s="9" t="str">
        <f>_xlfn.CONCAT('Sample Select backend'!$J$2,ROW(AO580))</f>
        <v>AJ580</v>
      </c>
      <c r="AP580" t="str">
        <f>_xlfn.CONCAT('Sample Select backend'!$F$4,ROW(AP580))</f>
        <v>AF580</v>
      </c>
      <c r="AQ580" t="str">
        <f>_xlfn.CONCAT('Sample Select backend'!$I$10,ROW(AQ580))</f>
        <v>R580</v>
      </c>
      <c r="AR580" t="str">
        <f>_xlfn.CONCAT('Sample Select backend'!$M$4,ROW(AR580))</f>
        <v>AK580</v>
      </c>
      <c r="AS580" t="str">
        <f t="shared" si="208"/>
        <v>Cameroon</v>
      </c>
      <c r="AT580" s="9">
        <f t="shared" si="209"/>
        <v>14</v>
      </c>
      <c r="AU580">
        <f t="shared" si="210"/>
        <v>0</v>
      </c>
      <c r="AV580" s="9">
        <v>0</v>
      </c>
    </row>
    <row r="581" spans="1:48" x14ac:dyDescent="0.35">
      <c r="A581" s="24" t="s">
        <v>37</v>
      </c>
      <c r="B581" s="24">
        <v>6</v>
      </c>
      <c r="C581" s="24">
        <v>25</v>
      </c>
      <c r="D581" s="24" t="s">
        <v>3284</v>
      </c>
      <c r="E581" s="24"/>
      <c r="O581" t="s">
        <v>2803</v>
      </c>
      <c r="P581" t="s">
        <v>2811</v>
      </c>
      <c r="Q581" t="s">
        <v>2815</v>
      </c>
      <c r="R581">
        <v>0</v>
      </c>
      <c r="S581">
        <v>-2.12</v>
      </c>
      <c r="T581">
        <v>-2.92</v>
      </c>
      <c r="U581">
        <v>43.35</v>
      </c>
      <c r="V581">
        <v>-1</v>
      </c>
      <c r="W581">
        <v>-1</v>
      </c>
      <c r="X581">
        <v>-1</v>
      </c>
      <c r="Y581">
        <v>-1</v>
      </c>
      <c r="Z581">
        <v>-1</v>
      </c>
      <c r="AA581">
        <v>-1</v>
      </c>
      <c r="AB581">
        <v>-1</v>
      </c>
      <c r="AC581">
        <v>-1</v>
      </c>
      <c r="AD581">
        <v>-1</v>
      </c>
      <c r="AE581" s="4" t="s">
        <v>2828</v>
      </c>
      <c r="AF581" s="9" t="s">
        <v>2829</v>
      </c>
      <c r="AG581">
        <v>1</v>
      </c>
      <c r="AH581">
        <v>0</v>
      </c>
      <c r="AI581">
        <v>0</v>
      </c>
      <c r="AJ581">
        <v>1</v>
      </c>
      <c r="AK581" s="9" t="s">
        <v>2840</v>
      </c>
      <c r="AL581">
        <f t="shared" si="207"/>
        <v>0</v>
      </c>
      <c r="AM581">
        <f>IF(AND(INDIRECT(AN581)='Sample Select backend'!$C$2,INDIRECT(AO581)=1,INDIRECT(AP581)='Sample Select backend'!$F$2,INDIRECT(AQ581)=1,INDIRECT(AR581)='Sample Select backend'!$M$2),1,0)</f>
        <v>0</v>
      </c>
      <c r="AN581" t="str">
        <f>_xlfn.CONCAT('Sample Select backend'!$C$4,ROW(AN581))</f>
        <v>AE581</v>
      </c>
      <c r="AO581" s="9" t="str">
        <f>_xlfn.CONCAT('Sample Select backend'!$J$2,ROW(AO581))</f>
        <v>AJ581</v>
      </c>
      <c r="AP581" t="str">
        <f>_xlfn.CONCAT('Sample Select backend'!$F$4,ROW(AP581))</f>
        <v>AF581</v>
      </c>
      <c r="AQ581" t="str">
        <f>_xlfn.CONCAT('Sample Select backend'!$I$10,ROW(AQ581))</f>
        <v>R581</v>
      </c>
      <c r="AR581" t="str">
        <f>_xlfn.CONCAT('Sample Select backend'!$M$4,ROW(AR581))</f>
        <v>AK581</v>
      </c>
      <c r="AS581" t="str">
        <f t="shared" si="208"/>
        <v>Cameroon</v>
      </c>
      <c r="AT581" s="9">
        <f t="shared" si="209"/>
        <v>25</v>
      </c>
      <c r="AU581">
        <f t="shared" si="210"/>
        <v>0</v>
      </c>
      <c r="AV581" s="9">
        <v>0</v>
      </c>
    </row>
    <row r="582" spans="1:48" x14ac:dyDescent="0.35">
      <c r="A582" s="24" t="s">
        <v>37</v>
      </c>
      <c r="B582" s="24">
        <v>6</v>
      </c>
      <c r="C582" s="24">
        <v>25</v>
      </c>
      <c r="D582" s="24" t="s">
        <v>3285</v>
      </c>
      <c r="E582" s="24"/>
      <c r="O582" t="s">
        <v>2803</v>
      </c>
      <c r="P582" t="s">
        <v>2811</v>
      </c>
      <c r="Q582" t="s">
        <v>2815</v>
      </c>
      <c r="R582">
        <v>0</v>
      </c>
      <c r="S582">
        <v>-2.12</v>
      </c>
      <c r="T582">
        <v>-2.92</v>
      </c>
      <c r="U582">
        <v>43.35</v>
      </c>
      <c r="V582">
        <v>-1</v>
      </c>
      <c r="W582">
        <v>-1</v>
      </c>
      <c r="X582">
        <v>-1</v>
      </c>
      <c r="Y582">
        <v>-1</v>
      </c>
      <c r="Z582">
        <v>-1</v>
      </c>
      <c r="AA582">
        <v>-1</v>
      </c>
      <c r="AB582">
        <v>-1</v>
      </c>
      <c r="AC582">
        <v>-1</v>
      </c>
      <c r="AD582">
        <v>-1</v>
      </c>
      <c r="AE582" s="4" t="s">
        <v>2828</v>
      </c>
      <c r="AF582" s="9" t="s">
        <v>2829</v>
      </c>
      <c r="AG582">
        <v>1</v>
      </c>
      <c r="AH582">
        <v>0</v>
      </c>
      <c r="AI582">
        <v>0</v>
      </c>
      <c r="AJ582">
        <v>1</v>
      </c>
      <c r="AK582" s="9" t="s">
        <v>2840</v>
      </c>
      <c r="AL582">
        <f t="shared" si="207"/>
        <v>0</v>
      </c>
      <c r="AM582">
        <f>IF(AND(INDIRECT(AN582)='Sample Select backend'!$C$2,INDIRECT(AO582)=1,INDIRECT(AP582)='Sample Select backend'!$F$2,INDIRECT(AQ582)=1,INDIRECT(AR582)='Sample Select backend'!$M$2),1,0)</f>
        <v>0</v>
      </c>
      <c r="AN582" t="str">
        <f>_xlfn.CONCAT('Sample Select backend'!$C$4,ROW(AN582))</f>
        <v>AE582</v>
      </c>
      <c r="AO582" s="9" t="str">
        <f>_xlfn.CONCAT('Sample Select backend'!$J$2,ROW(AO582))</f>
        <v>AJ582</v>
      </c>
      <c r="AP582" t="str">
        <f>_xlfn.CONCAT('Sample Select backend'!$F$4,ROW(AP582))</f>
        <v>AF582</v>
      </c>
      <c r="AQ582" t="str">
        <f>_xlfn.CONCAT('Sample Select backend'!$I$10,ROW(AQ582))</f>
        <v>R582</v>
      </c>
      <c r="AR582" t="str">
        <f>_xlfn.CONCAT('Sample Select backend'!$M$4,ROW(AR582))</f>
        <v>AK582</v>
      </c>
      <c r="AS582" t="str">
        <f t="shared" si="208"/>
        <v>Cameroon</v>
      </c>
      <c r="AT582" s="9">
        <f t="shared" si="209"/>
        <v>25</v>
      </c>
      <c r="AU582">
        <f t="shared" si="210"/>
        <v>0</v>
      </c>
      <c r="AV582" s="9">
        <v>0</v>
      </c>
    </row>
    <row r="583" spans="1:48" x14ac:dyDescent="0.35">
      <c r="A583" s="24" t="s">
        <v>37</v>
      </c>
      <c r="B583" s="24">
        <v>6</v>
      </c>
      <c r="C583" s="24">
        <v>27</v>
      </c>
      <c r="D583" s="24" t="s">
        <v>3286</v>
      </c>
      <c r="E583" s="24"/>
      <c r="O583" t="s">
        <v>2803</v>
      </c>
      <c r="P583" t="s">
        <v>2811</v>
      </c>
      <c r="Q583" t="s">
        <v>2815</v>
      </c>
      <c r="R583">
        <v>0</v>
      </c>
      <c r="S583">
        <v>-2.12</v>
      </c>
      <c r="T583">
        <v>-2.92</v>
      </c>
      <c r="U583">
        <v>43.35</v>
      </c>
      <c r="V583">
        <v>-1</v>
      </c>
      <c r="W583">
        <v>-1</v>
      </c>
      <c r="X583">
        <v>-1</v>
      </c>
      <c r="Y583">
        <v>-1</v>
      </c>
      <c r="Z583">
        <v>-1</v>
      </c>
      <c r="AA583">
        <v>-1</v>
      </c>
      <c r="AB583">
        <v>-1</v>
      </c>
      <c r="AC583">
        <v>-1</v>
      </c>
      <c r="AD583">
        <v>-1</v>
      </c>
      <c r="AE583" s="4" t="s">
        <v>2828</v>
      </c>
      <c r="AF583" s="9" t="s">
        <v>2829</v>
      </c>
      <c r="AG583">
        <v>1</v>
      </c>
      <c r="AH583">
        <v>0</v>
      </c>
      <c r="AI583">
        <v>0</v>
      </c>
      <c r="AJ583">
        <v>1</v>
      </c>
      <c r="AK583" s="9" t="s">
        <v>2840</v>
      </c>
      <c r="AL583">
        <f t="shared" si="207"/>
        <v>0</v>
      </c>
      <c r="AM583">
        <f>IF(AND(INDIRECT(AN583)='Sample Select backend'!$C$2,INDIRECT(AO583)=1,INDIRECT(AP583)='Sample Select backend'!$F$2,INDIRECT(AQ583)=1,INDIRECT(AR583)='Sample Select backend'!$M$2),1,0)</f>
        <v>0</v>
      </c>
      <c r="AN583" t="str">
        <f>_xlfn.CONCAT('Sample Select backend'!$C$4,ROW(AN583))</f>
        <v>AE583</v>
      </c>
      <c r="AO583" s="9" t="str">
        <f>_xlfn.CONCAT('Sample Select backend'!$J$2,ROW(AO583))</f>
        <v>AJ583</v>
      </c>
      <c r="AP583" t="str">
        <f>_xlfn.CONCAT('Sample Select backend'!$F$4,ROW(AP583))</f>
        <v>AF583</v>
      </c>
      <c r="AQ583" t="str">
        <f>_xlfn.CONCAT('Sample Select backend'!$I$10,ROW(AQ583))</f>
        <v>R583</v>
      </c>
      <c r="AR583" t="str">
        <f>_xlfn.CONCAT('Sample Select backend'!$M$4,ROW(AR583))</f>
        <v>AK583</v>
      </c>
      <c r="AS583" t="str">
        <f t="shared" si="208"/>
        <v>Cameroon</v>
      </c>
      <c r="AT583" s="9">
        <f t="shared" si="209"/>
        <v>27</v>
      </c>
      <c r="AU583">
        <f t="shared" si="210"/>
        <v>0</v>
      </c>
      <c r="AV583" s="9">
        <v>0</v>
      </c>
    </row>
    <row r="584" spans="1:48" x14ac:dyDescent="0.35">
      <c r="A584" s="24" t="s">
        <v>37</v>
      </c>
      <c r="B584" s="24">
        <v>1</v>
      </c>
      <c r="C584" s="24">
        <v>6</v>
      </c>
      <c r="D584" s="24" t="s">
        <v>3287</v>
      </c>
      <c r="E584" s="24"/>
      <c r="O584" t="s">
        <v>2803</v>
      </c>
      <c r="P584" t="s">
        <v>2811</v>
      </c>
      <c r="Q584" t="s">
        <v>2815</v>
      </c>
      <c r="R584">
        <v>0</v>
      </c>
      <c r="S584">
        <v>-2.12</v>
      </c>
      <c r="T584">
        <v>-2.92</v>
      </c>
      <c r="U584">
        <v>43.35</v>
      </c>
      <c r="V584">
        <v>-1</v>
      </c>
      <c r="W584">
        <v>-1</v>
      </c>
      <c r="X584">
        <v>-1</v>
      </c>
      <c r="Y584">
        <v>-1</v>
      </c>
      <c r="Z584">
        <v>-1</v>
      </c>
      <c r="AA584">
        <v>-1</v>
      </c>
      <c r="AB584">
        <v>-1</v>
      </c>
      <c r="AC584">
        <v>-1</v>
      </c>
      <c r="AD584">
        <v>-1</v>
      </c>
      <c r="AE584" s="4" t="s">
        <v>2828</v>
      </c>
      <c r="AF584" s="9" t="s">
        <v>2829</v>
      </c>
      <c r="AG584">
        <v>1</v>
      </c>
      <c r="AH584">
        <v>0</v>
      </c>
      <c r="AI584">
        <v>0</v>
      </c>
      <c r="AJ584">
        <v>1</v>
      </c>
      <c r="AK584" s="9" t="s">
        <v>2840</v>
      </c>
      <c r="AL584">
        <f t="shared" si="207"/>
        <v>0</v>
      </c>
      <c r="AM584">
        <f>IF(AND(INDIRECT(AN584)='Sample Select backend'!$C$2,INDIRECT(AO584)=1,INDIRECT(AP584)='Sample Select backend'!$F$2,INDIRECT(AQ584)=1,INDIRECT(AR584)='Sample Select backend'!$M$2),1,0)</f>
        <v>0</v>
      </c>
      <c r="AN584" t="str">
        <f>_xlfn.CONCAT('Sample Select backend'!$C$4,ROW(AN584))</f>
        <v>AE584</v>
      </c>
      <c r="AO584" s="9" t="str">
        <f>_xlfn.CONCAT('Sample Select backend'!$J$2,ROW(AO584))</f>
        <v>AJ584</v>
      </c>
      <c r="AP584" t="str">
        <f>_xlfn.CONCAT('Sample Select backend'!$F$4,ROW(AP584))</f>
        <v>AF584</v>
      </c>
      <c r="AQ584" t="str">
        <f>_xlfn.CONCAT('Sample Select backend'!$I$10,ROW(AQ584))</f>
        <v>R584</v>
      </c>
      <c r="AR584" t="str">
        <f>_xlfn.CONCAT('Sample Select backend'!$M$4,ROW(AR584))</f>
        <v>AK584</v>
      </c>
      <c r="AS584" t="str">
        <f t="shared" si="208"/>
        <v>Cameroon</v>
      </c>
      <c r="AT584" s="9">
        <f t="shared" si="209"/>
        <v>6</v>
      </c>
      <c r="AU584">
        <f t="shared" si="210"/>
        <v>0</v>
      </c>
      <c r="AV584" s="9">
        <v>0</v>
      </c>
    </row>
    <row r="585" spans="1:48" x14ac:dyDescent="0.35">
      <c r="A585" s="24" t="s">
        <v>37</v>
      </c>
      <c r="B585" s="24">
        <v>1</v>
      </c>
      <c r="C585" s="24">
        <v>3</v>
      </c>
      <c r="D585" s="24" t="s">
        <v>3288</v>
      </c>
      <c r="E585" s="24"/>
      <c r="O585" t="s">
        <v>2803</v>
      </c>
      <c r="P585" t="s">
        <v>2811</v>
      </c>
      <c r="Q585" t="s">
        <v>2815</v>
      </c>
      <c r="R585">
        <v>0</v>
      </c>
      <c r="S585">
        <v>-2.12</v>
      </c>
      <c r="T585">
        <v>-2.92</v>
      </c>
      <c r="U585">
        <v>43.35</v>
      </c>
      <c r="V585">
        <v>-1</v>
      </c>
      <c r="W585">
        <v>-1</v>
      </c>
      <c r="X585">
        <v>-1</v>
      </c>
      <c r="Y585">
        <v>-1</v>
      </c>
      <c r="Z585">
        <v>-1</v>
      </c>
      <c r="AA585">
        <v>-1</v>
      </c>
      <c r="AB585">
        <v>-1</v>
      </c>
      <c r="AC585">
        <v>-1</v>
      </c>
      <c r="AD585">
        <v>-1</v>
      </c>
      <c r="AE585" s="4" t="s">
        <v>2828</v>
      </c>
      <c r="AF585" s="9" t="s">
        <v>2829</v>
      </c>
      <c r="AG585">
        <v>1</v>
      </c>
      <c r="AH585">
        <v>0</v>
      </c>
      <c r="AI585">
        <v>0</v>
      </c>
      <c r="AJ585">
        <v>1</v>
      </c>
      <c r="AK585" s="9" t="s">
        <v>2840</v>
      </c>
      <c r="AL585">
        <f t="shared" si="207"/>
        <v>0</v>
      </c>
      <c r="AM585">
        <f>IF(AND(INDIRECT(AN585)='Sample Select backend'!$C$2,INDIRECT(AO585)=1,INDIRECT(AP585)='Sample Select backend'!$F$2,INDIRECT(AQ585)=1,INDIRECT(AR585)='Sample Select backend'!$M$2),1,0)</f>
        <v>0</v>
      </c>
      <c r="AN585" t="str">
        <f>_xlfn.CONCAT('Sample Select backend'!$C$4,ROW(AN585))</f>
        <v>AE585</v>
      </c>
      <c r="AO585" s="9" t="str">
        <f>_xlfn.CONCAT('Sample Select backend'!$J$2,ROW(AO585))</f>
        <v>AJ585</v>
      </c>
      <c r="AP585" t="str">
        <f>_xlfn.CONCAT('Sample Select backend'!$F$4,ROW(AP585))</f>
        <v>AF585</v>
      </c>
      <c r="AQ585" t="str">
        <f>_xlfn.CONCAT('Sample Select backend'!$I$10,ROW(AQ585))</f>
        <v>R585</v>
      </c>
      <c r="AR585" t="str">
        <f>_xlfn.CONCAT('Sample Select backend'!$M$4,ROW(AR585))</f>
        <v>AK585</v>
      </c>
      <c r="AS585" t="str">
        <f t="shared" si="208"/>
        <v>Cameroon</v>
      </c>
      <c r="AT585" s="9">
        <f t="shared" si="209"/>
        <v>3</v>
      </c>
      <c r="AU585">
        <f t="shared" si="210"/>
        <v>0</v>
      </c>
      <c r="AV585" s="9">
        <v>0</v>
      </c>
    </row>
    <row r="586" spans="1:48" x14ac:dyDescent="0.35">
      <c r="A586" s="24" t="s">
        <v>37</v>
      </c>
      <c r="B586" s="24">
        <v>1</v>
      </c>
      <c r="C586" s="24" t="s">
        <v>201</v>
      </c>
      <c r="D586" s="24" t="s">
        <v>3289</v>
      </c>
      <c r="E586" s="24"/>
      <c r="O586" t="s">
        <v>2803</v>
      </c>
      <c r="P586" t="s">
        <v>2811</v>
      </c>
      <c r="Q586" t="s">
        <v>2815</v>
      </c>
      <c r="R586">
        <v>0</v>
      </c>
      <c r="S586">
        <v>-2.12</v>
      </c>
      <c r="T586">
        <v>-2.92</v>
      </c>
      <c r="U586">
        <v>43.35</v>
      </c>
      <c r="V586">
        <v>-1</v>
      </c>
      <c r="W586">
        <v>-1</v>
      </c>
      <c r="X586">
        <v>-1</v>
      </c>
      <c r="Y586">
        <v>-1</v>
      </c>
      <c r="Z586">
        <v>-1</v>
      </c>
      <c r="AA586">
        <v>-1</v>
      </c>
      <c r="AB586">
        <v>-1</v>
      </c>
      <c r="AC586">
        <v>-1</v>
      </c>
      <c r="AD586">
        <v>-1</v>
      </c>
      <c r="AE586" s="4" t="s">
        <v>2828</v>
      </c>
      <c r="AF586" s="9" t="s">
        <v>2829</v>
      </c>
      <c r="AG586">
        <v>1</v>
      </c>
      <c r="AH586">
        <v>0</v>
      </c>
      <c r="AI586">
        <v>0</v>
      </c>
      <c r="AJ586">
        <v>1</v>
      </c>
      <c r="AK586" s="9" t="s">
        <v>2840</v>
      </c>
      <c r="AL586">
        <f t="shared" si="207"/>
        <v>0</v>
      </c>
      <c r="AM586">
        <f>IF(AND(INDIRECT(AN586)='Sample Select backend'!$C$2,INDIRECT(AO586)=1,INDIRECT(AP586)='Sample Select backend'!$F$2,INDIRECT(AQ586)=1,INDIRECT(AR586)='Sample Select backend'!$M$2),1,0)</f>
        <v>0</v>
      </c>
      <c r="AN586" t="str">
        <f>_xlfn.CONCAT('Sample Select backend'!$C$4,ROW(AN586))</f>
        <v>AE586</v>
      </c>
      <c r="AO586" s="9" t="str">
        <f>_xlfn.CONCAT('Sample Select backend'!$J$2,ROW(AO586))</f>
        <v>AJ586</v>
      </c>
      <c r="AP586" t="str">
        <f>_xlfn.CONCAT('Sample Select backend'!$F$4,ROW(AP586))</f>
        <v>AF586</v>
      </c>
      <c r="AQ586" t="str">
        <f>_xlfn.CONCAT('Sample Select backend'!$I$10,ROW(AQ586))</f>
        <v>R586</v>
      </c>
      <c r="AR586" t="str">
        <f>_xlfn.CONCAT('Sample Select backend'!$M$4,ROW(AR586))</f>
        <v>AK586</v>
      </c>
      <c r="AS586" t="str">
        <f t="shared" si="208"/>
        <v>Cameroon</v>
      </c>
      <c r="AT586" s="9" t="str">
        <f t="shared" si="209"/>
        <v>Other</v>
      </c>
      <c r="AU586">
        <f t="shared" si="210"/>
        <v>0</v>
      </c>
      <c r="AV586" s="9">
        <v>0</v>
      </c>
    </row>
    <row r="587" spans="1:48" x14ac:dyDescent="0.35">
      <c r="A587" s="24" t="s">
        <v>37</v>
      </c>
      <c r="B587" s="24">
        <v>1</v>
      </c>
      <c r="C587" s="24">
        <v>12</v>
      </c>
      <c r="D587" s="24" t="s">
        <v>3290</v>
      </c>
      <c r="E587" s="24"/>
      <c r="O587" t="s">
        <v>2803</v>
      </c>
      <c r="P587" t="s">
        <v>2811</v>
      </c>
      <c r="Q587" t="s">
        <v>2815</v>
      </c>
      <c r="R587">
        <v>0</v>
      </c>
      <c r="S587">
        <v>-2.12</v>
      </c>
      <c r="T587">
        <v>-2.92</v>
      </c>
      <c r="U587">
        <v>43.35</v>
      </c>
      <c r="V587">
        <v>-1</v>
      </c>
      <c r="W587">
        <v>-1</v>
      </c>
      <c r="X587">
        <v>-1</v>
      </c>
      <c r="Y587">
        <v>-1</v>
      </c>
      <c r="Z587">
        <v>-1</v>
      </c>
      <c r="AA587">
        <v>-1</v>
      </c>
      <c r="AB587">
        <v>-1</v>
      </c>
      <c r="AC587">
        <v>-1</v>
      </c>
      <c r="AD587">
        <v>-1</v>
      </c>
      <c r="AE587" s="4" t="s">
        <v>2828</v>
      </c>
      <c r="AF587" s="9" t="s">
        <v>2829</v>
      </c>
      <c r="AG587">
        <v>1</v>
      </c>
      <c r="AH587">
        <v>0</v>
      </c>
      <c r="AI587">
        <v>0</v>
      </c>
      <c r="AJ587">
        <v>1</v>
      </c>
      <c r="AK587" s="9" t="s">
        <v>2840</v>
      </c>
      <c r="AL587">
        <f t="shared" si="207"/>
        <v>0</v>
      </c>
      <c r="AM587">
        <f>IF(AND(INDIRECT(AN587)='Sample Select backend'!$C$2,INDIRECT(AO587)=1,INDIRECT(AP587)='Sample Select backend'!$F$2,INDIRECT(AQ587)=1,INDIRECT(AR587)='Sample Select backend'!$M$2),1,0)</f>
        <v>0</v>
      </c>
      <c r="AN587" t="str">
        <f>_xlfn.CONCAT('Sample Select backend'!$C$4,ROW(AN587))</f>
        <v>AE587</v>
      </c>
      <c r="AO587" s="9" t="str">
        <f>_xlfn.CONCAT('Sample Select backend'!$J$2,ROW(AO587))</f>
        <v>AJ587</v>
      </c>
      <c r="AP587" t="str">
        <f>_xlfn.CONCAT('Sample Select backend'!$F$4,ROW(AP587))</f>
        <v>AF587</v>
      </c>
      <c r="AQ587" t="str">
        <f>_xlfn.CONCAT('Sample Select backend'!$I$10,ROW(AQ587))</f>
        <v>R587</v>
      </c>
      <c r="AR587" t="str">
        <f>_xlfn.CONCAT('Sample Select backend'!$M$4,ROW(AR587))</f>
        <v>AK587</v>
      </c>
      <c r="AS587" t="str">
        <f t="shared" si="208"/>
        <v>Cameroon</v>
      </c>
      <c r="AT587" s="9">
        <f t="shared" si="209"/>
        <v>12</v>
      </c>
      <c r="AU587">
        <f t="shared" si="210"/>
        <v>0</v>
      </c>
      <c r="AV587" s="9">
        <v>0</v>
      </c>
    </row>
    <row r="588" spans="1:48" x14ac:dyDescent="0.35">
      <c r="A588" s="24" t="s">
        <v>37</v>
      </c>
      <c r="B588" s="24">
        <v>1</v>
      </c>
      <c r="C588" s="24">
        <v>5</v>
      </c>
      <c r="D588" s="24" t="s">
        <v>3291</v>
      </c>
      <c r="E588" s="24"/>
      <c r="O588" t="s">
        <v>2803</v>
      </c>
      <c r="P588" t="s">
        <v>2811</v>
      </c>
      <c r="Q588" t="s">
        <v>2815</v>
      </c>
      <c r="R588">
        <v>0</v>
      </c>
      <c r="S588">
        <v>-2.12</v>
      </c>
      <c r="T588">
        <v>-2.92</v>
      </c>
      <c r="U588">
        <v>43.35</v>
      </c>
      <c r="V588">
        <v>-1</v>
      </c>
      <c r="W588">
        <v>-1</v>
      </c>
      <c r="X588">
        <v>-1</v>
      </c>
      <c r="Y588">
        <v>-1</v>
      </c>
      <c r="Z588">
        <v>-1</v>
      </c>
      <c r="AA588">
        <v>-1</v>
      </c>
      <c r="AB588">
        <v>-1</v>
      </c>
      <c r="AC588">
        <v>-1</v>
      </c>
      <c r="AD588">
        <v>-1</v>
      </c>
      <c r="AE588" s="4" t="s">
        <v>2828</v>
      </c>
      <c r="AF588" s="9" t="s">
        <v>2829</v>
      </c>
      <c r="AG588">
        <v>1</v>
      </c>
      <c r="AH588">
        <v>0</v>
      </c>
      <c r="AI588">
        <v>0</v>
      </c>
      <c r="AJ588">
        <v>1</v>
      </c>
      <c r="AK588" s="9" t="s">
        <v>2840</v>
      </c>
      <c r="AL588">
        <f t="shared" si="207"/>
        <v>0</v>
      </c>
      <c r="AM588">
        <f>IF(AND(INDIRECT(AN588)='Sample Select backend'!$C$2,INDIRECT(AO588)=1,INDIRECT(AP588)='Sample Select backend'!$F$2,INDIRECT(AQ588)=1,INDIRECT(AR588)='Sample Select backend'!$M$2),1,0)</f>
        <v>0</v>
      </c>
      <c r="AN588" t="str">
        <f>_xlfn.CONCAT('Sample Select backend'!$C$4,ROW(AN588))</f>
        <v>AE588</v>
      </c>
      <c r="AO588" s="9" t="str">
        <f>_xlfn.CONCAT('Sample Select backend'!$J$2,ROW(AO588))</f>
        <v>AJ588</v>
      </c>
      <c r="AP588" t="str">
        <f>_xlfn.CONCAT('Sample Select backend'!$F$4,ROW(AP588))</f>
        <v>AF588</v>
      </c>
      <c r="AQ588" t="str">
        <f>_xlfn.CONCAT('Sample Select backend'!$I$10,ROW(AQ588))</f>
        <v>R588</v>
      </c>
      <c r="AR588" t="str">
        <f>_xlfn.CONCAT('Sample Select backend'!$M$4,ROW(AR588))</f>
        <v>AK588</v>
      </c>
      <c r="AS588" t="str">
        <f t="shared" si="208"/>
        <v>Cameroon</v>
      </c>
      <c r="AT588" s="9">
        <f t="shared" si="209"/>
        <v>5</v>
      </c>
      <c r="AU588">
        <f t="shared" si="210"/>
        <v>0</v>
      </c>
      <c r="AV588" s="9">
        <v>0</v>
      </c>
    </row>
    <row r="589" spans="1:48" x14ac:dyDescent="0.35">
      <c r="A589" s="24" t="s">
        <v>37</v>
      </c>
      <c r="B589" s="24">
        <v>1</v>
      </c>
      <c r="C589" s="24" t="s">
        <v>206</v>
      </c>
      <c r="D589" s="24" t="s">
        <v>3292</v>
      </c>
      <c r="E589" s="24"/>
      <c r="O589" t="s">
        <v>2803</v>
      </c>
      <c r="P589" t="s">
        <v>2811</v>
      </c>
      <c r="Q589" t="s">
        <v>2815</v>
      </c>
      <c r="R589">
        <v>0</v>
      </c>
      <c r="S589">
        <v>-2.12</v>
      </c>
      <c r="T589">
        <v>-2.92</v>
      </c>
      <c r="U589">
        <v>43.35</v>
      </c>
      <c r="V589">
        <v>-1</v>
      </c>
      <c r="W589">
        <v>-1</v>
      </c>
      <c r="X589">
        <v>-1</v>
      </c>
      <c r="Y589">
        <v>-1</v>
      </c>
      <c r="Z589">
        <v>-1</v>
      </c>
      <c r="AA589">
        <v>-1</v>
      </c>
      <c r="AB589">
        <v>-1</v>
      </c>
      <c r="AC589">
        <v>-1</v>
      </c>
      <c r="AD589">
        <v>-1</v>
      </c>
      <c r="AE589" s="4" t="s">
        <v>2828</v>
      </c>
      <c r="AF589" s="9" t="s">
        <v>2829</v>
      </c>
      <c r="AG589">
        <v>1</v>
      </c>
      <c r="AH589">
        <v>0</v>
      </c>
      <c r="AI589">
        <v>0</v>
      </c>
      <c r="AJ589">
        <v>1</v>
      </c>
      <c r="AK589" s="9" t="s">
        <v>2840</v>
      </c>
      <c r="AL589">
        <f t="shared" si="207"/>
        <v>0</v>
      </c>
      <c r="AM589">
        <f>IF(AND(INDIRECT(AN589)='Sample Select backend'!$C$2,INDIRECT(AO589)=1,INDIRECT(AP589)='Sample Select backend'!$F$2,INDIRECT(AQ589)=1,INDIRECT(AR589)='Sample Select backend'!$M$2),1,0)</f>
        <v>0</v>
      </c>
      <c r="AN589" t="str">
        <f>_xlfn.CONCAT('Sample Select backend'!$C$4,ROW(AN589))</f>
        <v>AE589</v>
      </c>
      <c r="AO589" s="9" t="str">
        <f>_xlfn.CONCAT('Sample Select backend'!$J$2,ROW(AO589))</f>
        <v>AJ589</v>
      </c>
      <c r="AP589" t="str">
        <f>_xlfn.CONCAT('Sample Select backend'!$F$4,ROW(AP589))</f>
        <v>AF589</v>
      </c>
      <c r="AQ589" t="str">
        <f>_xlfn.CONCAT('Sample Select backend'!$I$10,ROW(AQ589))</f>
        <v>R589</v>
      </c>
      <c r="AR589" t="str">
        <f>_xlfn.CONCAT('Sample Select backend'!$M$4,ROW(AR589))</f>
        <v>AK589</v>
      </c>
      <c r="AS589" t="str">
        <f t="shared" si="208"/>
        <v>Cameroon</v>
      </c>
      <c r="AT589" s="9" t="str">
        <f t="shared" si="209"/>
        <v>Tax exemption/waiver/suspension</v>
      </c>
      <c r="AU589">
        <f t="shared" si="210"/>
        <v>0</v>
      </c>
      <c r="AV589" s="9">
        <v>0</v>
      </c>
    </row>
    <row r="590" spans="1:48" x14ac:dyDescent="0.35">
      <c r="A590" s="24" t="s">
        <v>37</v>
      </c>
      <c r="B590" s="24">
        <v>2</v>
      </c>
      <c r="C590" s="24" t="s">
        <v>206</v>
      </c>
      <c r="D590" s="24" t="s">
        <v>3293</v>
      </c>
      <c r="E590" s="24"/>
      <c r="O590" t="s">
        <v>2803</v>
      </c>
      <c r="P590" t="s">
        <v>2811</v>
      </c>
      <c r="Q590" t="s">
        <v>2815</v>
      </c>
      <c r="R590">
        <v>0</v>
      </c>
      <c r="S590">
        <v>-2.12</v>
      </c>
      <c r="T590">
        <v>-2.92</v>
      </c>
      <c r="U590">
        <v>43.35</v>
      </c>
      <c r="V590">
        <v>-1</v>
      </c>
      <c r="W590">
        <v>-1</v>
      </c>
      <c r="X590">
        <v>-1</v>
      </c>
      <c r="Y590">
        <v>-1</v>
      </c>
      <c r="Z590">
        <v>-1</v>
      </c>
      <c r="AA590">
        <v>-1</v>
      </c>
      <c r="AB590">
        <v>-1</v>
      </c>
      <c r="AC590">
        <v>-1</v>
      </c>
      <c r="AD590">
        <v>-1</v>
      </c>
      <c r="AE590" s="4" t="s">
        <v>2828</v>
      </c>
      <c r="AF590" s="9" t="s">
        <v>2829</v>
      </c>
      <c r="AG590">
        <v>1</v>
      </c>
      <c r="AH590">
        <v>0</v>
      </c>
      <c r="AI590">
        <v>0</v>
      </c>
      <c r="AJ590">
        <v>1</v>
      </c>
      <c r="AK590" s="9" t="s">
        <v>2840</v>
      </c>
      <c r="AL590">
        <f t="shared" si="207"/>
        <v>0</v>
      </c>
      <c r="AM590">
        <f>IF(AND(INDIRECT(AN590)='Sample Select backend'!$C$2,INDIRECT(AO590)=1,INDIRECT(AP590)='Sample Select backend'!$F$2,INDIRECT(AQ590)=1,INDIRECT(AR590)='Sample Select backend'!$M$2),1,0)</f>
        <v>0</v>
      </c>
      <c r="AN590" t="str">
        <f>_xlfn.CONCAT('Sample Select backend'!$C$4,ROW(AN590))</f>
        <v>AE590</v>
      </c>
      <c r="AO590" s="9" t="str">
        <f>_xlfn.CONCAT('Sample Select backend'!$J$2,ROW(AO590))</f>
        <v>AJ590</v>
      </c>
      <c r="AP590" t="str">
        <f>_xlfn.CONCAT('Sample Select backend'!$F$4,ROW(AP590))</f>
        <v>AF590</v>
      </c>
      <c r="AQ590" t="str">
        <f>_xlfn.CONCAT('Sample Select backend'!$I$10,ROW(AQ590))</f>
        <v>R590</v>
      </c>
      <c r="AR590" t="str">
        <f>_xlfn.CONCAT('Sample Select backend'!$M$4,ROW(AR590))</f>
        <v>AK590</v>
      </c>
      <c r="AS590" t="str">
        <f t="shared" si="208"/>
        <v>Cameroon</v>
      </c>
      <c r="AT590" s="9" t="str">
        <f t="shared" si="209"/>
        <v>Tax exemption/waiver/suspension</v>
      </c>
      <c r="AU590">
        <f t="shared" si="210"/>
        <v>0</v>
      </c>
      <c r="AV590" s="9">
        <v>1</v>
      </c>
    </row>
    <row r="591" spans="1:48" x14ac:dyDescent="0.35">
      <c r="A591" t="s">
        <v>32</v>
      </c>
      <c r="B591">
        <v>3</v>
      </c>
      <c r="C591">
        <v>19</v>
      </c>
      <c r="D591" t="s">
        <v>547</v>
      </c>
      <c r="E591">
        <v>2</v>
      </c>
      <c r="F591">
        <v>2</v>
      </c>
      <c r="G591">
        <v>-2</v>
      </c>
      <c r="H591">
        <v>-1</v>
      </c>
      <c r="I591">
        <v>-2</v>
      </c>
      <c r="J591">
        <v>2</v>
      </c>
      <c r="K591">
        <v>-2</v>
      </c>
      <c r="M591">
        <v>1</v>
      </c>
      <c r="N591" t="s">
        <v>2631</v>
      </c>
      <c r="O591" t="s">
        <v>2806</v>
      </c>
      <c r="P591" t="s">
        <v>2808</v>
      </c>
      <c r="Q591" t="s">
        <v>2813</v>
      </c>
      <c r="R591">
        <v>1</v>
      </c>
      <c r="S591" t="s">
        <v>202</v>
      </c>
      <c r="T591" t="s">
        <v>202</v>
      </c>
      <c r="U591" t="s">
        <v>202</v>
      </c>
      <c r="V591">
        <f t="shared" ref="V591:V616" si="211">IF(E591&gt;0,1,IF(E591&lt;0,0,-1))</f>
        <v>1</v>
      </c>
      <c r="W591">
        <f t="shared" ref="W591:W616" si="212">IF(F591&gt;0,1,IF(F591&lt;0,0,-1))</f>
        <v>1</v>
      </c>
      <c r="X591">
        <f t="shared" ref="X591:X616" si="213">IF(G591&gt;0,1,IF(G591&lt;0,0,-1))</f>
        <v>0</v>
      </c>
      <c r="Y591">
        <f t="shared" ref="Y591:Y616" si="214">IF(H591&gt;0,1,IF(H591&lt;0,0,-1))</f>
        <v>0</v>
      </c>
      <c r="Z591">
        <f t="shared" ref="Z591:Z616" si="215">IF(I591&gt;0,1,IF(I591&lt;0,0,-1))</f>
        <v>0</v>
      </c>
      <c r="AA591">
        <f t="shared" ref="AA591:AA616" si="216">IF(J591&gt;0,1,IF(J591&lt;0,0,-1))</f>
        <v>1</v>
      </c>
      <c r="AB591">
        <f t="shared" ref="AB591:AB616" si="217">IF(K591&gt;0,1,IF(K591&lt;0,0,-1))</f>
        <v>0</v>
      </c>
      <c r="AC591">
        <f t="shared" ref="AC591:AC616" si="218">IF(L591&gt;0,1,IF(L591&lt;0,0,-1))</f>
        <v>-1</v>
      </c>
      <c r="AD591">
        <f t="shared" ref="AD591:AD616" si="219">IF(M591&gt;0,1,IF(M591&lt;0,0,-1))</f>
        <v>1</v>
      </c>
      <c r="AE591" s="4" t="s">
        <v>2828</v>
      </c>
      <c r="AF591" s="9" t="s">
        <v>2829</v>
      </c>
      <c r="AG591">
        <v>0</v>
      </c>
      <c r="AH591">
        <v>0</v>
      </c>
      <c r="AI591">
        <v>0</v>
      </c>
      <c r="AJ591">
        <v>1</v>
      </c>
      <c r="AK591" s="9" t="s">
        <v>2840</v>
      </c>
      <c r="AL591">
        <f t="shared" si="207"/>
        <v>0</v>
      </c>
      <c r="AM591">
        <f>IF(AND(INDIRECT(AN591)='Sample Select backend'!$C$2,INDIRECT(AO591)=1,INDIRECT(AP591)='Sample Select backend'!$F$2,INDIRECT(AQ591)=1,INDIRECT(AR591)='Sample Select backend'!$M$2),1,0)</f>
        <v>1</v>
      </c>
      <c r="AN591" t="str">
        <f>_xlfn.CONCAT('Sample Select backend'!$C$4,ROW(AN591))</f>
        <v>AE591</v>
      </c>
      <c r="AO591" s="9" t="str">
        <f>_xlfn.CONCAT('Sample Select backend'!$J$2,ROW(AO591))</f>
        <v>AJ591</v>
      </c>
      <c r="AP591" t="str">
        <f>_xlfn.CONCAT('Sample Select backend'!$F$4,ROW(AP591))</f>
        <v>AF591</v>
      </c>
      <c r="AQ591" t="str">
        <f>_xlfn.CONCAT('Sample Select backend'!$I$10,ROW(AQ591))</f>
        <v>R591</v>
      </c>
      <c r="AR591" t="str">
        <f>_xlfn.CONCAT('Sample Select backend'!$M$4,ROW(AR591))</f>
        <v>AK591</v>
      </c>
      <c r="AS591" t="str">
        <f t="shared" si="208"/>
        <v>Canada</v>
      </c>
      <c r="AT591" s="9">
        <f t="shared" si="209"/>
        <v>19</v>
      </c>
      <c r="AU591">
        <f t="shared" si="210"/>
        <v>1</v>
      </c>
      <c r="AV591" s="9">
        <v>1</v>
      </c>
    </row>
    <row r="592" spans="1:48" x14ac:dyDescent="0.35">
      <c r="A592" t="s">
        <v>32</v>
      </c>
      <c r="B592">
        <v>2</v>
      </c>
      <c r="C592">
        <v>14</v>
      </c>
      <c r="D592" t="s">
        <v>546</v>
      </c>
      <c r="E592">
        <v>-2</v>
      </c>
      <c r="F592">
        <v>2</v>
      </c>
      <c r="G592">
        <v>2</v>
      </c>
      <c r="H592">
        <v>2</v>
      </c>
      <c r="I592">
        <v>2</v>
      </c>
      <c r="J592">
        <v>2</v>
      </c>
      <c r="K592">
        <v>1</v>
      </c>
      <c r="L592">
        <v>2</v>
      </c>
      <c r="M592">
        <v>1</v>
      </c>
      <c r="N592" t="s">
        <v>2631</v>
      </c>
      <c r="O592" t="s">
        <v>2806</v>
      </c>
      <c r="P592" t="s">
        <v>2808</v>
      </c>
      <c r="Q592" t="s">
        <v>2813</v>
      </c>
      <c r="R592">
        <v>1</v>
      </c>
      <c r="S592" t="s">
        <v>202</v>
      </c>
      <c r="T592" t="s">
        <v>202</v>
      </c>
      <c r="U592" t="s">
        <v>202</v>
      </c>
      <c r="V592">
        <f t="shared" si="211"/>
        <v>0</v>
      </c>
      <c r="W592">
        <f t="shared" si="212"/>
        <v>1</v>
      </c>
      <c r="X592">
        <f t="shared" si="213"/>
        <v>1</v>
      </c>
      <c r="Y592">
        <f t="shared" si="214"/>
        <v>1</v>
      </c>
      <c r="Z592">
        <f t="shared" si="215"/>
        <v>1</v>
      </c>
      <c r="AA592">
        <f t="shared" si="216"/>
        <v>1</v>
      </c>
      <c r="AB592">
        <f t="shared" si="217"/>
        <v>1</v>
      </c>
      <c r="AC592">
        <f t="shared" si="218"/>
        <v>1</v>
      </c>
      <c r="AD592">
        <f t="shared" si="219"/>
        <v>1</v>
      </c>
      <c r="AE592" s="4" t="s">
        <v>2828</v>
      </c>
      <c r="AF592" s="9" t="s">
        <v>2829</v>
      </c>
      <c r="AG592">
        <v>0</v>
      </c>
      <c r="AH592">
        <v>0</v>
      </c>
      <c r="AI592">
        <v>0</v>
      </c>
      <c r="AJ592">
        <v>1</v>
      </c>
      <c r="AK592" s="9" t="s">
        <v>2840</v>
      </c>
      <c r="AL592">
        <f t="shared" si="207"/>
        <v>0</v>
      </c>
      <c r="AM592">
        <f>IF(AND(INDIRECT(AN592)='Sample Select backend'!$C$2,INDIRECT(AO592)=1,INDIRECT(AP592)='Sample Select backend'!$F$2,INDIRECT(AQ592)=1,INDIRECT(AR592)='Sample Select backend'!$M$2),1,0)</f>
        <v>1</v>
      </c>
      <c r="AN592" t="str">
        <f>_xlfn.CONCAT('Sample Select backend'!$C$4,ROW(AN592))</f>
        <v>AE592</v>
      </c>
      <c r="AO592" s="9" t="str">
        <f>_xlfn.CONCAT('Sample Select backend'!$J$2,ROW(AO592))</f>
        <v>AJ592</v>
      </c>
      <c r="AP592" t="str">
        <f>_xlfn.CONCAT('Sample Select backend'!$F$4,ROW(AP592))</f>
        <v>AF592</v>
      </c>
      <c r="AQ592" t="str">
        <f>_xlfn.CONCAT('Sample Select backend'!$I$10,ROW(AQ592))</f>
        <v>R592</v>
      </c>
      <c r="AR592" t="str">
        <f>_xlfn.CONCAT('Sample Select backend'!$M$4,ROW(AR592))</f>
        <v>AK592</v>
      </c>
      <c r="AS592" t="str">
        <f t="shared" si="208"/>
        <v>Canada</v>
      </c>
      <c r="AT592" s="9">
        <f t="shared" si="209"/>
        <v>14</v>
      </c>
      <c r="AU592">
        <f t="shared" si="210"/>
        <v>0</v>
      </c>
      <c r="AV592" s="9">
        <v>1</v>
      </c>
    </row>
    <row r="593" spans="1:48" x14ac:dyDescent="0.35">
      <c r="A593" t="s">
        <v>32</v>
      </c>
      <c r="B593">
        <v>6</v>
      </c>
      <c r="C593">
        <v>29</v>
      </c>
      <c r="D593" t="s">
        <v>541</v>
      </c>
      <c r="E593">
        <v>1</v>
      </c>
      <c r="F593">
        <v>1</v>
      </c>
      <c r="G593">
        <v>-2</v>
      </c>
      <c r="H593">
        <v>-1</v>
      </c>
      <c r="I593">
        <v>-1</v>
      </c>
      <c r="J593">
        <v>1</v>
      </c>
      <c r="K593">
        <v>-1</v>
      </c>
      <c r="L593">
        <v>-2</v>
      </c>
      <c r="M593">
        <v>1</v>
      </c>
      <c r="N593" t="s">
        <v>2631</v>
      </c>
      <c r="O593" t="s">
        <v>2806</v>
      </c>
      <c r="P593" t="s">
        <v>2808</v>
      </c>
      <c r="Q593" t="s">
        <v>2813</v>
      </c>
      <c r="R593">
        <v>1</v>
      </c>
      <c r="S593" t="s">
        <v>202</v>
      </c>
      <c r="T593" t="s">
        <v>202</v>
      </c>
      <c r="U593" t="s">
        <v>202</v>
      </c>
      <c r="V593">
        <f t="shared" si="211"/>
        <v>1</v>
      </c>
      <c r="W593">
        <f t="shared" si="212"/>
        <v>1</v>
      </c>
      <c r="X593">
        <f t="shared" si="213"/>
        <v>0</v>
      </c>
      <c r="Y593">
        <f t="shared" si="214"/>
        <v>0</v>
      </c>
      <c r="Z593">
        <f t="shared" si="215"/>
        <v>0</v>
      </c>
      <c r="AA593">
        <f t="shared" si="216"/>
        <v>1</v>
      </c>
      <c r="AB593">
        <f t="shared" si="217"/>
        <v>0</v>
      </c>
      <c r="AC593">
        <f t="shared" si="218"/>
        <v>0</v>
      </c>
      <c r="AD593">
        <f t="shared" si="219"/>
        <v>1</v>
      </c>
      <c r="AE593" s="4" t="s">
        <v>2828</v>
      </c>
      <c r="AF593" s="9" t="s">
        <v>2829</v>
      </c>
      <c r="AG593">
        <v>0</v>
      </c>
      <c r="AH593">
        <v>0</v>
      </c>
      <c r="AI593">
        <v>0</v>
      </c>
      <c r="AJ593">
        <v>1</v>
      </c>
      <c r="AK593" s="9" t="s">
        <v>2840</v>
      </c>
      <c r="AL593">
        <f t="shared" si="207"/>
        <v>0</v>
      </c>
      <c r="AM593">
        <f>IF(AND(INDIRECT(AN593)='Sample Select backend'!$C$2,INDIRECT(AO593)=1,INDIRECT(AP593)='Sample Select backend'!$F$2,INDIRECT(AQ593)=1,INDIRECT(AR593)='Sample Select backend'!$M$2),1,0)</f>
        <v>1</v>
      </c>
      <c r="AN593" t="str">
        <f>_xlfn.CONCAT('Sample Select backend'!$C$4,ROW(AN593))</f>
        <v>AE593</v>
      </c>
      <c r="AO593" s="9" t="str">
        <f>_xlfn.CONCAT('Sample Select backend'!$J$2,ROW(AO593))</f>
        <v>AJ593</v>
      </c>
      <c r="AP593" t="str">
        <f>_xlfn.CONCAT('Sample Select backend'!$F$4,ROW(AP593))</f>
        <v>AF593</v>
      </c>
      <c r="AQ593" t="str">
        <f>_xlfn.CONCAT('Sample Select backend'!$I$10,ROW(AQ593))</f>
        <v>R593</v>
      </c>
      <c r="AR593" t="str">
        <f>_xlfn.CONCAT('Sample Select backend'!$M$4,ROW(AR593))</f>
        <v>AK593</v>
      </c>
      <c r="AS593" t="str">
        <f t="shared" si="208"/>
        <v>Canada</v>
      </c>
      <c r="AT593" s="9">
        <f t="shared" si="209"/>
        <v>29</v>
      </c>
      <c r="AU593">
        <f t="shared" si="210"/>
        <v>0</v>
      </c>
      <c r="AV593" s="9">
        <v>1</v>
      </c>
    </row>
    <row r="594" spans="1:48" x14ac:dyDescent="0.35">
      <c r="A594" t="s">
        <v>32</v>
      </c>
      <c r="B594">
        <v>6</v>
      </c>
      <c r="C594">
        <v>26</v>
      </c>
      <c r="D594" t="s">
        <v>543</v>
      </c>
      <c r="E594">
        <v>1</v>
      </c>
      <c r="F594">
        <v>1</v>
      </c>
      <c r="G594">
        <v>-2</v>
      </c>
      <c r="H594">
        <v>-1</v>
      </c>
      <c r="I594">
        <v>-1</v>
      </c>
      <c r="J594">
        <v>1</v>
      </c>
      <c r="K594">
        <v>1</v>
      </c>
      <c r="L594">
        <v>-2</v>
      </c>
      <c r="M594">
        <v>1</v>
      </c>
      <c r="N594" t="s">
        <v>2631</v>
      </c>
      <c r="O594" t="s">
        <v>2806</v>
      </c>
      <c r="P594" t="s">
        <v>2808</v>
      </c>
      <c r="Q594" t="s">
        <v>2813</v>
      </c>
      <c r="R594">
        <v>1</v>
      </c>
      <c r="S594" t="s">
        <v>202</v>
      </c>
      <c r="T594" t="s">
        <v>202</v>
      </c>
      <c r="U594" t="s">
        <v>202</v>
      </c>
      <c r="V594">
        <f t="shared" si="211"/>
        <v>1</v>
      </c>
      <c r="W594">
        <f t="shared" si="212"/>
        <v>1</v>
      </c>
      <c r="X594">
        <f t="shared" si="213"/>
        <v>0</v>
      </c>
      <c r="Y594">
        <f t="shared" si="214"/>
        <v>0</v>
      </c>
      <c r="Z594">
        <f t="shared" si="215"/>
        <v>0</v>
      </c>
      <c r="AA594">
        <f t="shared" si="216"/>
        <v>1</v>
      </c>
      <c r="AB594">
        <f t="shared" si="217"/>
        <v>1</v>
      </c>
      <c r="AC594">
        <f t="shared" si="218"/>
        <v>0</v>
      </c>
      <c r="AD594">
        <f t="shared" si="219"/>
        <v>1</v>
      </c>
      <c r="AE594" s="4" t="s">
        <v>2828</v>
      </c>
      <c r="AF594" s="9" t="s">
        <v>2829</v>
      </c>
      <c r="AG594">
        <v>0</v>
      </c>
      <c r="AH594">
        <v>0</v>
      </c>
      <c r="AI594">
        <v>0</v>
      </c>
      <c r="AJ594">
        <v>1</v>
      </c>
      <c r="AK594" s="9" t="s">
        <v>2840</v>
      </c>
      <c r="AL594">
        <f t="shared" si="207"/>
        <v>0</v>
      </c>
      <c r="AM594">
        <f>IF(AND(INDIRECT(AN594)='Sample Select backend'!$C$2,INDIRECT(AO594)=1,INDIRECT(AP594)='Sample Select backend'!$F$2,INDIRECT(AQ594)=1,INDIRECT(AR594)='Sample Select backend'!$M$2),1,0)</f>
        <v>1</v>
      </c>
      <c r="AN594" t="str">
        <f>_xlfn.CONCAT('Sample Select backend'!$C$4,ROW(AN594))</f>
        <v>AE594</v>
      </c>
      <c r="AO594" s="9" t="str">
        <f>_xlfn.CONCAT('Sample Select backend'!$J$2,ROW(AO594))</f>
        <v>AJ594</v>
      </c>
      <c r="AP594" t="str">
        <f>_xlfn.CONCAT('Sample Select backend'!$F$4,ROW(AP594))</f>
        <v>AF594</v>
      </c>
      <c r="AQ594" t="str">
        <f>_xlfn.CONCAT('Sample Select backend'!$I$10,ROW(AQ594))</f>
        <v>R594</v>
      </c>
      <c r="AR594" t="str">
        <f>_xlfn.CONCAT('Sample Select backend'!$M$4,ROW(AR594))</f>
        <v>AK594</v>
      </c>
      <c r="AS594" t="str">
        <f t="shared" si="208"/>
        <v>Canada</v>
      </c>
      <c r="AT594" s="9">
        <f t="shared" si="209"/>
        <v>26</v>
      </c>
      <c r="AU594">
        <f t="shared" si="210"/>
        <v>0</v>
      </c>
      <c r="AV594" s="9">
        <v>1</v>
      </c>
    </row>
    <row r="595" spans="1:48" x14ac:dyDescent="0.35">
      <c r="A595" t="s">
        <v>32</v>
      </c>
      <c r="B595">
        <v>7</v>
      </c>
      <c r="C595">
        <v>30</v>
      </c>
      <c r="D595" t="s">
        <v>538</v>
      </c>
      <c r="E595">
        <v>1</v>
      </c>
      <c r="F595">
        <v>1</v>
      </c>
      <c r="G595">
        <v>-1</v>
      </c>
      <c r="H595">
        <v>-1</v>
      </c>
      <c r="I595">
        <v>-1</v>
      </c>
      <c r="J595">
        <v>1</v>
      </c>
      <c r="K595">
        <v>-1</v>
      </c>
      <c r="L595">
        <v>-1</v>
      </c>
      <c r="M595">
        <v>1</v>
      </c>
      <c r="N595" t="s">
        <v>2631</v>
      </c>
      <c r="O595" t="s">
        <v>2806</v>
      </c>
      <c r="P595" t="s">
        <v>2808</v>
      </c>
      <c r="Q595" t="s">
        <v>2813</v>
      </c>
      <c r="R595">
        <v>1</v>
      </c>
      <c r="S595" t="s">
        <v>202</v>
      </c>
      <c r="T595" t="s">
        <v>202</v>
      </c>
      <c r="U595" t="s">
        <v>202</v>
      </c>
      <c r="V595">
        <f t="shared" si="211"/>
        <v>1</v>
      </c>
      <c r="W595">
        <f t="shared" si="212"/>
        <v>1</v>
      </c>
      <c r="X595">
        <f t="shared" si="213"/>
        <v>0</v>
      </c>
      <c r="Y595">
        <f t="shared" si="214"/>
        <v>0</v>
      </c>
      <c r="Z595">
        <f t="shared" si="215"/>
        <v>0</v>
      </c>
      <c r="AA595">
        <f t="shared" si="216"/>
        <v>1</v>
      </c>
      <c r="AB595">
        <f t="shared" si="217"/>
        <v>0</v>
      </c>
      <c r="AC595">
        <f t="shared" si="218"/>
        <v>0</v>
      </c>
      <c r="AD595">
        <f t="shared" si="219"/>
        <v>1</v>
      </c>
      <c r="AE595" s="4" t="s">
        <v>2828</v>
      </c>
      <c r="AF595" s="9" t="s">
        <v>2829</v>
      </c>
      <c r="AG595">
        <v>0</v>
      </c>
      <c r="AH595">
        <v>0</v>
      </c>
      <c r="AI595">
        <v>0</v>
      </c>
      <c r="AJ595">
        <v>1</v>
      </c>
      <c r="AK595" s="9" t="s">
        <v>2840</v>
      </c>
      <c r="AL595">
        <f t="shared" si="207"/>
        <v>0</v>
      </c>
      <c r="AM595">
        <f>IF(AND(INDIRECT(AN595)='Sample Select backend'!$C$2,INDIRECT(AO595)=1,INDIRECT(AP595)='Sample Select backend'!$F$2,INDIRECT(AQ595)=1,INDIRECT(AR595)='Sample Select backend'!$M$2),1,0)</f>
        <v>1</v>
      </c>
      <c r="AN595" t="str">
        <f>_xlfn.CONCAT('Sample Select backend'!$C$4,ROW(AN595))</f>
        <v>AE595</v>
      </c>
      <c r="AO595" s="9" t="str">
        <f>_xlfn.CONCAT('Sample Select backend'!$J$2,ROW(AO595))</f>
        <v>AJ595</v>
      </c>
      <c r="AP595" t="str">
        <f>_xlfn.CONCAT('Sample Select backend'!$F$4,ROW(AP595))</f>
        <v>AF595</v>
      </c>
      <c r="AQ595" t="str">
        <f>_xlfn.CONCAT('Sample Select backend'!$I$10,ROW(AQ595))</f>
        <v>R595</v>
      </c>
      <c r="AR595" t="str">
        <f>_xlfn.CONCAT('Sample Select backend'!$M$4,ROW(AR595))</f>
        <v>AK595</v>
      </c>
      <c r="AS595" t="str">
        <f t="shared" si="208"/>
        <v>Canada</v>
      </c>
      <c r="AT595" s="9">
        <f t="shared" si="209"/>
        <v>30</v>
      </c>
      <c r="AU595">
        <f t="shared" si="210"/>
        <v>0</v>
      </c>
      <c r="AV595" s="9">
        <v>1</v>
      </c>
    </row>
    <row r="596" spans="1:48" x14ac:dyDescent="0.35">
      <c r="A596" t="s">
        <v>32</v>
      </c>
      <c r="B596">
        <v>7</v>
      </c>
      <c r="C596">
        <v>30</v>
      </c>
      <c r="D596" t="s">
        <v>549</v>
      </c>
      <c r="E596">
        <v>1</v>
      </c>
      <c r="F596">
        <v>1</v>
      </c>
      <c r="G596">
        <v>1</v>
      </c>
      <c r="J596">
        <v>2</v>
      </c>
      <c r="K596">
        <v>1</v>
      </c>
      <c r="L596">
        <v>2</v>
      </c>
      <c r="M596">
        <v>1</v>
      </c>
      <c r="N596" t="s">
        <v>2631</v>
      </c>
      <c r="O596" t="s">
        <v>2806</v>
      </c>
      <c r="P596" t="s">
        <v>2808</v>
      </c>
      <c r="Q596" t="s">
        <v>2813</v>
      </c>
      <c r="R596">
        <v>1</v>
      </c>
      <c r="S596" t="s">
        <v>202</v>
      </c>
      <c r="T596" t="s">
        <v>202</v>
      </c>
      <c r="U596" t="s">
        <v>202</v>
      </c>
      <c r="V596">
        <f t="shared" si="211"/>
        <v>1</v>
      </c>
      <c r="W596">
        <f t="shared" si="212"/>
        <v>1</v>
      </c>
      <c r="X596">
        <f t="shared" si="213"/>
        <v>1</v>
      </c>
      <c r="Y596">
        <f t="shared" si="214"/>
        <v>-1</v>
      </c>
      <c r="Z596">
        <f t="shared" si="215"/>
        <v>-1</v>
      </c>
      <c r="AA596">
        <f t="shared" si="216"/>
        <v>1</v>
      </c>
      <c r="AB596">
        <f t="shared" si="217"/>
        <v>1</v>
      </c>
      <c r="AC596">
        <f t="shared" si="218"/>
        <v>1</v>
      </c>
      <c r="AD596">
        <f t="shared" si="219"/>
        <v>1</v>
      </c>
      <c r="AE596" s="4" t="s">
        <v>2828</v>
      </c>
      <c r="AF596" s="9" t="s">
        <v>2829</v>
      </c>
      <c r="AG596">
        <v>0</v>
      </c>
      <c r="AH596">
        <v>0</v>
      </c>
      <c r="AI596">
        <v>0</v>
      </c>
      <c r="AJ596">
        <v>1</v>
      </c>
      <c r="AK596" s="9" t="s">
        <v>2840</v>
      </c>
      <c r="AL596">
        <f t="shared" si="207"/>
        <v>0</v>
      </c>
      <c r="AM596">
        <f>IF(AND(INDIRECT(AN596)='Sample Select backend'!$C$2,INDIRECT(AO596)=1,INDIRECT(AP596)='Sample Select backend'!$F$2,INDIRECT(AQ596)=1,INDIRECT(AR596)='Sample Select backend'!$M$2),1,0)</f>
        <v>1</v>
      </c>
      <c r="AN596" t="str">
        <f>_xlfn.CONCAT('Sample Select backend'!$C$4,ROW(AN596))</f>
        <v>AE596</v>
      </c>
      <c r="AO596" s="9" t="str">
        <f>_xlfn.CONCAT('Sample Select backend'!$J$2,ROW(AO596))</f>
        <v>AJ596</v>
      </c>
      <c r="AP596" t="str">
        <f>_xlfn.CONCAT('Sample Select backend'!$F$4,ROW(AP596))</f>
        <v>AF596</v>
      </c>
      <c r="AQ596" t="str">
        <f>_xlfn.CONCAT('Sample Select backend'!$I$10,ROW(AQ596))</f>
        <v>R596</v>
      </c>
      <c r="AR596" t="str">
        <f>_xlfn.CONCAT('Sample Select backend'!$M$4,ROW(AR596))</f>
        <v>AK596</v>
      </c>
      <c r="AS596" t="str">
        <f t="shared" si="208"/>
        <v>Canada</v>
      </c>
      <c r="AT596" s="9">
        <f t="shared" si="209"/>
        <v>30</v>
      </c>
      <c r="AU596">
        <f t="shared" si="210"/>
        <v>0</v>
      </c>
      <c r="AV596" s="9">
        <v>1</v>
      </c>
    </row>
    <row r="597" spans="1:48" x14ac:dyDescent="0.35">
      <c r="A597" t="s">
        <v>32</v>
      </c>
      <c r="B597">
        <v>6</v>
      </c>
      <c r="C597">
        <v>25</v>
      </c>
      <c r="D597" t="s">
        <v>531</v>
      </c>
      <c r="E597">
        <v>1</v>
      </c>
      <c r="F597">
        <v>1</v>
      </c>
      <c r="G597">
        <v>-2</v>
      </c>
      <c r="H597">
        <v>-1</v>
      </c>
      <c r="I597">
        <v>-1</v>
      </c>
      <c r="J597">
        <v>1</v>
      </c>
      <c r="K597">
        <v>1</v>
      </c>
      <c r="L597">
        <v>-2</v>
      </c>
      <c r="M597">
        <v>1</v>
      </c>
      <c r="N597" t="s">
        <v>2631</v>
      </c>
      <c r="O597" t="s">
        <v>2806</v>
      </c>
      <c r="P597" t="s">
        <v>2808</v>
      </c>
      <c r="Q597" t="s">
        <v>2813</v>
      </c>
      <c r="R597">
        <v>1</v>
      </c>
      <c r="S597" t="s">
        <v>202</v>
      </c>
      <c r="T597" t="s">
        <v>202</v>
      </c>
      <c r="U597" t="s">
        <v>202</v>
      </c>
      <c r="V597">
        <f t="shared" si="211"/>
        <v>1</v>
      </c>
      <c r="W597">
        <f t="shared" si="212"/>
        <v>1</v>
      </c>
      <c r="X597">
        <f t="shared" si="213"/>
        <v>0</v>
      </c>
      <c r="Y597">
        <f t="shared" si="214"/>
        <v>0</v>
      </c>
      <c r="Z597">
        <f t="shared" si="215"/>
        <v>0</v>
      </c>
      <c r="AA597">
        <f t="shared" si="216"/>
        <v>1</v>
      </c>
      <c r="AB597">
        <f t="shared" si="217"/>
        <v>1</v>
      </c>
      <c r="AC597">
        <f t="shared" si="218"/>
        <v>0</v>
      </c>
      <c r="AD597">
        <f t="shared" si="219"/>
        <v>1</v>
      </c>
      <c r="AE597" s="4" t="s">
        <v>2828</v>
      </c>
      <c r="AF597" s="9" t="s">
        <v>2829</v>
      </c>
      <c r="AG597">
        <v>0</v>
      </c>
      <c r="AH597">
        <v>0</v>
      </c>
      <c r="AI597">
        <v>0</v>
      </c>
      <c r="AJ597">
        <v>1</v>
      </c>
      <c r="AK597" s="9" t="s">
        <v>2840</v>
      </c>
      <c r="AL597">
        <f t="shared" si="207"/>
        <v>0</v>
      </c>
      <c r="AM597">
        <f>IF(AND(INDIRECT(AN597)='Sample Select backend'!$C$2,INDIRECT(AO597)=1,INDIRECT(AP597)='Sample Select backend'!$F$2,INDIRECT(AQ597)=1,INDIRECT(AR597)='Sample Select backend'!$M$2),1,0)</f>
        <v>1</v>
      </c>
      <c r="AN597" t="str">
        <f>_xlfn.CONCAT('Sample Select backend'!$C$4,ROW(AN597))</f>
        <v>AE597</v>
      </c>
      <c r="AO597" s="9" t="str">
        <f>_xlfn.CONCAT('Sample Select backend'!$J$2,ROW(AO597))</f>
        <v>AJ597</v>
      </c>
      <c r="AP597" t="str">
        <f>_xlfn.CONCAT('Sample Select backend'!$F$4,ROW(AP597))</f>
        <v>AF597</v>
      </c>
      <c r="AQ597" t="str">
        <f>_xlfn.CONCAT('Sample Select backend'!$I$10,ROW(AQ597))</f>
        <v>R597</v>
      </c>
      <c r="AR597" t="str">
        <f>_xlfn.CONCAT('Sample Select backend'!$M$4,ROW(AR597))</f>
        <v>AK597</v>
      </c>
      <c r="AS597" t="str">
        <f t="shared" si="208"/>
        <v>Canada</v>
      </c>
      <c r="AT597" s="9">
        <f t="shared" si="209"/>
        <v>25</v>
      </c>
      <c r="AU597">
        <f t="shared" si="210"/>
        <v>0</v>
      </c>
      <c r="AV597" s="9">
        <v>1</v>
      </c>
    </row>
    <row r="598" spans="1:48" x14ac:dyDescent="0.35">
      <c r="A598" t="s">
        <v>32</v>
      </c>
      <c r="B598">
        <v>6</v>
      </c>
      <c r="C598">
        <v>27</v>
      </c>
      <c r="D598" t="s">
        <v>529</v>
      </c>
      <c r="E598">
        <v>1</v>
      </c>
      <c r="F598">
        <v>1</v>
      </c>
      <c r="G598">
        <v>-2</v>
      </c>
      <c r="H598">
        <v>-1</v>
      </c>
      <c r="I598">
        <v>-2</v>
      </c>
      <c r="J598">
        <v>-2</v>
      </c>
      <c r="K598">
        <v>-1</v>
      </c>
      <c r="L598">
        <v>-2</v>
      </c>
      <c r="M598">
        <v>1</v>
      </c>
      <c r="N598" t="s">
        <v>2631</v>
      </c>
      <c r="O598" t="s">
        <v>2806</v>
      </c>
      <c r="P598" t="s">
        <v>2808</v>
      </c>
      <c r="Q598" t="s">
        <v>2813</v>
      </c>
      <c r="R598">
        <v>1</v>
      </c>
      <c r="S598" t="s">
        <v>202</v>
      </c>
      <c r="T598" t="s">
        <v>202</v>
      </c>
      <c r="U598" t="s">
        <v>202</v>
      </c>
      <c r="V598">
        <f t="shared" si="211"/>
        <v>1</v>
      </c>
      <c r="W598">
        <f t="shared" si="212"/>
        <v>1</v>
      </c>
      <c r="X598">
        <f t="shared" si="213"/>
        <v>0</v>
      </c>
      <c r="Y598">
        <f t="shared" si="214"/>
        <v>0</v>
      </c>
      <c r="Z598">
        <f t="shared" si="215"/>
        <v>0</v>
      </c>
      <c r="AA598">
        <f t="shared" si="216"/>
        <v>0</v>
      </c>
      <c r="AB598">
        <f t="shared" si="217"/>
        <v>0</v>
      </c>
      <c r="AC598">
        <f t="shared" si="218"/>
        <v>0</v>
      </c>
      <c r="AD598">
        <f t="shared" si="219"/>
        <v>1</v>
      </c>
      <c r="AE598" s="4" t="s">
        <v>2828</v>
      </c>
      <c r="AF598" s="9" t="s">
        <v>2829</v>
      </c>
      <c r="AG598">
        <v>0</v>
      </c>
      <c r="AH598">
        <v>0</v>
      </c>
      <c r="AI598">
        <v>0</v>
      </c>
      <c r="AJ598">
        <v>1</v>
      </c>
      <c r="AK598" s="9" t="s">
        <v>2840</v>
      </c>
      <c r="AL598">
        <f t="shared" si="207"/>
        <v>0</v>
      </c>
      <c r="AM598">
        <f>IF(AND(INDIRECT(AN598)='Sample Select backend'!$C$2,INDIRECT(AO598)=1,INDIRECT(AP598)='Sample Select backend'!$F$2,INDIRECT(AQ598)=1,INDIRECT(AR598)='Sample Select backend'!$M$2),1,0)</f>
        <v>1</v>
      </c>
      <c r="AN598" t="str">
        <f>_xlfn.CONCAT('Sample Select backend'!$C$4,ROW(AN598))</f>
        <v>AE598</v>
      </c>
      <c r="AO598" s="9" t="str">
        <f>_xlfn.CONCAT('Sample Select backend'!$J$2,ROW(AO598))</f>
        <v>AJ598</v>
      </c>
      <c r="AP598" t="str">
        <f>_xlfn.CONCAT('Sample Select backend'!$F$4,ROW(AP598))</f>
        <v>AF598</v>
      </c>
      <c r="AQ598" t="str">
        <f>_xlfn.CONCAT('Sample Select backend'!$I$10,ROW(AQ598))</f>
        <v>R598</v>
      </c>
      <c r="AR598" t="str">
        <f>_xlfn.CONCAT('Sample Select backend'!$M$4,ROW(AR598))</f>
        <v>AK598</v>
      </c>
      <c r="AS598" t="str">
        <f t="shared" si="208"/>
        <v>Canada</v>
      </c>
      <c r="AT598" s="9">
        <f t="shared" si="209"/>
        <v>27</v>
      </c>
      <c r="AU598">
        <f t="shared" si="210"/>
        <v>0</v>
      </c>
      <c r="AV598" s="9">
        <v>1</v>
      </c>
    </row>
    <row r="599" spans="1:48" x14ac:dyDescent="0.35">
      <c r="A599" t="s">
        <v>32</v>
      </c>
      <c r="B599">
        <v>5</v>
      </c>
      <c r="C599" t="s">
        <v>204</v>
      </c>
      <c r="D599" t="s">
        <v>548</v>
      </c>
      <c r="E599">
        <v>1</v>
      </c>
      <c r="F599">
        <v>-1</v>
      </c>
      <c r="G599">
        <v>-2</v>
      </c>
      <c r="H599">
        <v>-1</v>
      </c>
      <c r="I599">
        <v>-1</v>
      </c>
      <c r="J599">
        <v>1</v>
      </c>
      <c r="K599">
        <v>1</v>
      </c>
      <c r="L599">
        <v>2</v>
      </c>
      <c r="M599">
        <v>1</v>
      </c>
      <c r="N599" t="s">
        <v>2631</v>
      </c>
      <c r="O599" t="s">
        <v>2806</v>
      </c>
      <c r="P599" t="s">
        <v>2808</v>
      </c>
      <c r="Q599" t="s">
        <v>2813</v>
      </c>
      <c r="R599">
        <v>1</v>
      </c>
      <c r="S599" t="s">
        <v>202</v>
      </c>
      <c r="T599" t="s">
        <v>202</v>
      </c>
      <c r="U599" t="s">
        <v>202</v>
      </c>
      <c r="V599">
        <f t="shared" si="211"/>
        <v>1</v>
      </c>
      <c r="W599">
        <f t="shared" si="212"/>
        <v>0</v>
      </c>
      <c r="X599">
        <f t="shared" si="213"/>
        <v>0</v>
      </c>
      <c r="Y599">
        <f t="shared" si="214"/>
        <v>0</v>
      </c>
      <c r="Z599">
        <f t="shared" si="215"/>
        <v>0</v>
      </c>
      <c r="AA599">
        <f t="shared" si="216"/>
        <v>1</v>
      </c>
      <c r="AB599">
        <f t="shared" si="217"/>
        <v>1</v>
      </c>
      <c r="AC599">
        <f t="shared" si="218"/>
        <v>1</v>
      </c>
      <c r="AD599">
        <f t="shared" si="219"/>
        <v>1</v>
      </c>
      <c r="AE599" s="4" t="s">
        <v>2828</v>
      </c>
      <c r="AF599" s="9" t="s">
        <v>2829</v>
      </c>
      <c r="AG599">
        <v>0</v>
      </c>
      <c r="AH599">
        <v>0</v>
      </c>
      <c r="AI599">
        <v>0</v>
      </c>
      <c r="AJ599">
        <v>1</v>
      </c>
      <c r="AK599" s="9" t="s">
        <v>2840</v>
      </c>
      <c r="AL599">
        <f t="shared" si="207"/>
        <v>0</v>
      </c>
      <c r="AM599">
        <f>IF(AND(INDIRECT(AN599)='Sample Select backend'!$C$2,INDIRECT(AO599)=1,INDIRECT(AP599)='Sample Select backend'!$F$2,INDIRECT(AQ599)=1,INDIRECT(AR599)='Sample Select backend'!$M$2),1,0)</f>
        <v>1</v>
      </c>
      <c r="AN599" t="str">
        <f>_xlfn.CONCAT('Sample Select backend'!$C$4,ROW(AN599))</f>
        <v>AE599</v>
      </c>
      <c r="AO599" s="9" t="str">
        <f>_xlfn.CONCAT('Sample Select backend'!$J$2,ROW(AO599))</f>
        <v>AJ599</v>
      </c>
      <c r="AP599" t="str">
        <f>_xlfn.CONCAT('Sample Select backend'!$F$4,ROW(AP599))</f>
        <v>AF599</v>
      </c>
      <c r="AQ599" t="str">
        <f>_xlfn.CONCAT('Sample Select backend'!$I$10,ROW(AQ599))</f>
        <v>R599</v>
      </c>
      <c r="AR599" t="str">
        <f>_xlfn.CONCAT('Sample Select backend'!$M$4,ROW(AR599))</f>
        <v>AK599</v>
      </c>
      <c r="AS599" t="str">
        <f t="shared" si="208"/>
        <v>Canada</v>
      </c>
      <c r="AT599" s="9" t="str">
        <f t="shared" si="209"/>
        <v>General</v>
      </c>
      <c r="AU599">
        <f t="shared" si="210"/>
        <v>0</v>
      </c>
      <c r="AV599" s="9">
        <v>1</v>
      </c>
    </row>
    <row r="600" spans="1:48" x14ac:dyDescent="0.35">
      <c r="A600" t="s">
        <v>32</v>
      </c>
      <c r="B600">
        <v>6</v>
      </c>
      <c r="C600" t="s">
        <v>201</v>
      </c>
      <c r="D600" t="s">
        <v>539</v>
      </c>
      <c r="E600">
        <v>1</v>
      </c>
      <c r="F600">
        <v>1</v>
      </c>
      <c r="G600">
        <v>1</v>
      </c>
      <c r="H600">
        <v>1</v>
      </c>
      <c r="I600">
        <v>1</v>
      </c>
      <c r="K600">
        <v>1</v>
      </c>
      <c r="L600">
        <v>1</v>
      </c>
      <c r="M600">
        <v>1</v>
      </c>
      <c r="N600" t="s">
        <v>2631</v>
      </c>
      <c r="O600" t="s">
        <v>2806</v>
      </c>
      <c r="P600" t="s">
        <v>2808</v>
      </c>
      <c r="Q600" t="s">
        <v>2813</v>
      </c>
      <c r="R600">
        <v>1</v>
      </c>
      <c r="S600" t="s">
        <v>202</v>
      </c>
      <c r="T600" t="s">
        <v>202</v>
      </c>
      <c r="U600" t="s">
        <v>202</v>
      </c>
      <c r="V600">
        <f t="shared" si="211"/>
        <v>1</v>
      </c>
      <c r="W600">
        <f t="shared" si="212"/>
        <v>1</v>
      </c>
      <c r="X600">
        <f t="shared" si="213"/>
        <v>1</v>
      </c>
      <c r="Y600">
        <f t="shared" si="214"/>
        <v>1</v>
      </c>
      <c r="Z600">
        <f t="shared" si="215"/>
        <v>1</v>
      </c>
      <c r="AA600">
        <f t="shared" si="216"/>
        <v>-1</v>
      </c>
      <c r="AB600">
        <f t="shared" si="217"/>
        <v>1</v>
      </c>
      <c r="AC600">
        <f t="shared" si="218"/>
        <v>1</v>
      </c>
      <c r="AD600">
        <f t="shared" si="219"/>
        <v>1</v>
      </c>
      <c r="AE600" s="4" t="s">
        <v>2828</v>
      </c>
      <c r="AF600" s="9" t="s">
        <v>2829</v>
      </c>
      <c r="AG600">
        <v>0</v>
      </c>
      <c r="AH600">
        <v>0</v>
      </c>
      <c r="AI600">
        <v>0</v>
      </c>
      <c r="AJ600">
        <v>1</v>
      </c>
      <c r="AK600" s="9" t="s">
        <v>2840</v>
      </c>
      <c r="AL600">
        <f t="shared" si="207"/>
        <v>0</v>
      </c>
      <c r="AM600">
        <f>IF(AND(INDIRECT(AN600)='Sample Select backend'!$C$2,INDIRECT(AO600)=1,INDIRECT(AP600)='Sample Select backend'!$F$2,INDIRECT(AQ600)=1,INDIRECT(AR600)='Sample Select backend'!$M$2),1,0)</f>
        <v>1</v>
      </c>
      <c r="AN600" t="str">
        <f>_xlfn.CONCAT('Sample Select backend'!$C$4,ROW(AN600))</f>
        <v>AE600</v>
      </c>
      <c r="AO600" s="9" t="str">
        <f>_xlfn.CONCAT('Sample Select backend'!$J$2,ROW(AO600))</f>
        <v>AJ600</v>
      </c>
      <c r="AP600" t="str">
        <f>_xlfn.CONCAT('Sample Select backend'!$F$4,ROW(AP600))</f>
        <v>AF600</v>
      </c>
      <c r="AQ600" t="str">
        <f>_xlfn.CONCAT('Sample Select backend'!$I$10,ROW(AQ600))</f>
        <v>R600</v>
      </c>
      <c r="AR600" t="str">
        <f>_xlfn.CONCAT('Sample Select backend'!$M$4,ROW(AR600))</f>
        <v>AK600</v>
      </c>
      <c r="AS600" t="str">
        <f t="shared" si="208"/>
        <v>Canada</v>
      </c>
      <c r="AT600" s="9" t="str">
        <f t="shared" si="209"/>
        <v>Other</v>
      </c>
      <c r="AU600">
        <f t="shared" si="210"/>
        <v>0</v>
      </c>
      <c r="AV600" s="9">
        <v>1</v>
      </c>
    </row>
    <row r="601" spans="1:48" x14ac:dyDescent="0.35">
      <c r="A601" t="s">
        <v>32</v>
      </c>
      <c r="B601">
        <v>6</v>
      </c>
      <c r="C601">
        <v>27</v>
      </c>
      <c r="D601" t="s">
        <v>533</v>
      </c>
      <c r="E601">
        <v>1</v>
      </c>
      <c r="F601">
        <v>1</v>
      </c>
      <c r="G601">
        <v>2</v>
      </c>
      <c r="H601">
        <v>-1</v>
      </c>
      <c r="K601">
        <v>1</v>
      </c>
      <c r="L601">
        <v>-2</v>
      </c>
      <c r="M601">
        <v>1</v>
      </c>
      <c r="N601" t="s">
        <v>2631</v>
      </c>
      <c r="O601" t="s">
        <v>2806</v>
      </c>
      <c r="P601" t="s">
        <v>2808</v>
      </c>
      <c r="Q601" t="s">
        <v>2813</v>
      </c>
      <c r="R601">
        <v>1</v>
      </c>
      <c r="S601" t="s">
        <v>202</v>
      </c>
      <c r="T601" t="s">
        <v>202</v>
      </c>
      <c r="U601" t="s">
        <v>202</v>
      </c>
      <c r="V601">
        <f t="shared" si="211"/>
        <v>1</v>
      </c>
      <c r="W601">
        <f t="shared" si="212"/>
        <v>1</v>
      </c>
      <c r="X601">
        <f t="shared" si="213"/>
        <v>1</v>
      </c>
      <c r="Y601">
        <f t="shared" si="214"/>
        <v>0</v>
      </c>
      <c r="Z601">
        <f t="shared" si="215"/>
        <v>-1</v>
      </c>
      <c r="AA601">
        <f t="shared" si="216"/>
        <v>-1</v>
      </c>
      <c r="AB601">
        <f t="shared" si="217"/>
        <v>1</v>
      </c>
      <c r="AC601">
        <f t="shared" si="218"/>
        <v>0</v>
      </c>
      <c r="AD601">
        <f t="shared" si="219"/>
        <v>1</v>
      </c>
      <c r="AE601" s="4" t="s">
        <v>2828</v>
      </c>
      <c r="AF601" s="9" t="s">
        <v>2829</v>
      </c>
      <c r="AG601">
        <v>0</v>
      </c>
      <c r="AH601">
        <v>0</v>
      </c>
      <c r="AI601">
        <v>0</v>
      </c>
      <c r="AJ601">
        <v>1</v>
      </c>
      <c r="AK601" s="9" t="s">
        <v>2840</v>
      </c>
      <c r="AL601">
        <f t="shared" si="207"/>
        <v>0</v>
      </c>
      <c r="AM601">
        <f>IF(AND(INDIRECT(AN601)='Sample Select backend'!$C$2,INDIRECT(AO601)=1,INDIRECT(AP601)='Sample Select backend'!$F$2,INDIRECT(AQ601)=1,INDIRECT(AR601)='Sample Select backend'!$M$2),1,0)</f>
        <v>1</v>
      </c>
      <c r="AN601" t="str">
        <f>_xlfn.CONCAT('Sample Select backend'!$C$4,ROW(AN601))</f>
        <v>AE601</v>
      </c>
      <c r="AO601" s="9" t="str">
        <f>_xlfn.CONCAT('Sample Select backend'!$J$2,ROW(AO601))</f>
        <v>AJ601</v>
      </c>
      <c r="AP601" t="str">
        <f>_xlfn.CONCAT('Sample Select backend'!$F$4,ROW(AP601))</f>
        <v>AF601</v>
      </c>
      <c r="AQ601" t="str">
        <f>_xlfn.CONCAT('Sample Select backend'!$I$10,ROW(AQ601))</f>
        <v>R601</v>
      </c>
      <c r="AR601" t="str">
        <f>_xlfn.CONCAT('Sample Select backend'!$M$4,ROW(AR601))</f>
        <v>AK601</v>
      </c>
      <c r="AS601" t="str">
        <f t="shared" si="208"/>
        <v>Canada</v>
      </c>
      <c r="AT601" s="9">
        <f t="shared" si="209"/>
        <v>27</v>
      </c>
      <c r="AU601">
        <f t="shared" si="210"/>
        <v>0</v>
      </c>
      <c r="AV601" s="9">
        <v>1</v>
      </c>
    </row>
    <row r="602" spans="1:48" x14ac:dyDescent="0.35">
      <c r="A602" t="s">
        <v>32</v>
      </c>
      <c r="B602">
        <v>1</v>
      </c>
      <c r="C602" t="s">
        <v>201</v>
      </c>
      <c r="D602" t="s">
        <v>526</v>
      </c>
      <c r="E602">
        <v>2</v>
      </c>
      <c r="F602">
        <v>1</v>
      </c>
      <c r="G602">
        <v>2</v>
      </c>
      <c r="H602">
        <v>2</v>
      </c>
      <c r="I602">
        <v>2</v>
      </c>
      <c r="J602">
        <v>2</v>
      </c>
      <c r="K602">
        <v>-1</v>
      </c>
      <c r="M602">
        <v>1</v>
      </c>
      <c r="N602" t="s">
        <v>2631</v>
      </c>
      <c r="O602" t="s">
        <v>2806</v>
      </c>
      <c r="P602" t="s">
        <v>2808</v>
      </c>
      <c r="Q602" t="s">
        <v>2813</v>
      </c>
      <c r="R602">
        <v>1</v>
      </c>
      <c r="S602" t="s">
        <v>202</v>
      </c>
      <c r="T602" t="s">
        <v>202</v>
      </c>
      <c r="U602" t="s">
        <v>202</v>
      </c>
      <c r="V602">
        <f t="shared" si="211"/>
        <v>1</v>
      </c>
      <c r="W602">
        <f t="shared" si="212"/>
        <v>1</v>
      </c>
      <c r="X602">
        <f t="shared" si="213"/>
        <v>1</v>
      </c>
      <c r="Y602">
        <f t="shared" si="214"/>
        <v>1</v>
      </c>
      <c r="Z602">
        <f t="shared" si="215"/>
        <v>1</v>
      </c>
      <c r="AA602">
        <f t="shared" si="216"/>
        <v>1</v>
      </c>
      <c r="AB602">
        <f t="shared" si="217"/>
        <v>0</v>
      </c>
      <c r="AC602">
        <f t="shared" si="218"/>
        <v>-1</v>
      </c>
      <c r="AD602">
        <f t="shared" si="219"/>
        <v>1</v>
      </c>
      <c r="AE602" s="4" t="s">
        <v>2828</v>
      </c>
      <c r="AF602" s="9" t="s">
        <v>2829</v>
      </c>
      <c r="AG602">
        <v>0</v>
      </c>
      <c r="AH602">
        <v>0</v>
      </c>
      <c r="AI602">
        <v>0</v>
      </c>
      <c r="AJ602">
        <v>1</v>
      </c>
      <c r="AK602" s="9" t="s">
        <v>2840</v>
      </c>
      <c r="AL602">
        <f t="shared" si="207"/>
        <v>0</v>
      </c>
      <c r="AM602">
        <f>IF(AND(INDIRECT(AN602)='Sample Select backend'!$C$2,INDIRECT(AO602)=1,INDIRECT(AP602)='Sample Select backend'!$F$2,INDIRECT(AQ602)=1,INDIRECT(AR602)='Sample Select backend'!$M$2),1,0)</f>
        <v>1</v>
      </c>
      <c r="AN602" t="str">
        <f>_xlfn.CONCAT('Sample Select backend'!$C$4,ROW(AN602))</f>
        <v>AE602</v>
      </c>
      <c r="AO602" s="9" t="str">
        <f>_xlfn.CONCAT('Sample Select backend'!$J$2,ROW(AO602))</f>
        <v>AJ602</v>
      </c>
      <c r="AP602" t="str">
        <f>_xlfn.CONCAT('Sample Select backend'!$F$4,ROW(AP602))</f>
        <v>AF602</v>
      </c>
      <c r="AQ602" t="str">
        <f>_xlfn.CONCAT('Sample Select backend'!$I$10,ROW(AQ602))</f>
        <v>R602</v>
      </c>
      <c r="AR602" t="str">
        <f>_xlfn.CONCAT('Sample Select backend'!$M$4,ROW(AR602))</f>
        <v>AK602</v>
      </c>
      <c r="AS602" t="str">
        <f t="shared" si="208"/>
        <v>Canada</v>
      </c>
      <c r="AT602" s="9" t="str">
        <f t="shared" si="209"/>
        <v>Other</v>
      </c>
      <c r="AU602">
        <f t="shared" si="210"/>
        <v>0</v>
      </c>
      <c r="AV602" s="9">
        <v>1</v>
      </c>
    </row>
    <row r="603" spans="1:48" x14ac:dyDescent="0.35">
      <c r="A603" t="s">
        <v>32</v>
      </c>
      <c r="B603">
        <v>6</v>
      </c>
      <c r="C603">
        <v>27</v>
      </c>
      <c r="D603" t="s">
        <v>530</v>
      </c>
      <c r="E603">
        <v>2</v>
      </c>
      <c r="F603">
        <v>1</v>
      </c>
      <c r="G603">
        <v>-2</v>
      </c>
      <c r="H603">
        <v>-1</v>
      </c>
      <c r="I603">
        <v>-2</v>
      </c>
      <c r="J603">
        <v>2</v>
      </c>
      <c r="K603">
        <v>1</v>
      </c>
      <c r="M603">
        <v>1</v>
      </c>
      <c r="N603" t="s">
        <v>2631</v>
      </c>
      <c r="O603" t="s">
        <v>2806</v>
      </c>
      <c r="P603" t="s">
        <v>2808</v>
      </c>
      <c r="Q603" t="s">
        <v>2813</v>
      </c>
      <c r="R603">
        <v>1</v>
      </c>
      <c r="S603" t="s">
        <v>202</v>
      </c>
      <c r="T603" t="s">
        <v>202</v>
      </c>
      <c r="U603" t="s">
        <v>202</v>
      </c>
      <c r="V603">
        <f t="shared" si="211"/>
        <v>1</v>
      </c>
      <c r="W603">
        <f t="shared" si="212"/>
        <v>1</v>
      </c>
      <c r="X603">
        <f t="shared" si="213"/>
        <v>0</v>
      </c>
      <c r="Y603">
        <f t="shared" si="214"/>
        <v>0</v>
      </c>
      <c r="Z603">
        <f t="shared" si="215"/>
        <v>0</v>
      </c>
      <c r="AA603">
        <f t="shared" si="216"/>
        <v>1</v>
      </c>
      <c r="AB603">
        <f t="shared" si="217"/>
        <v>1</v>
      </c>
      <c r="AC603">
        <f t="shared" si="218"/>
        <v>-1</v>
      </c>
      <c r="AD603">
        <f t="shared" si="219"/>
        <v>1</v>
      </c>
      <c r="AE603" s="4" t="s">
        <v>2828</v>
      </c>
      <c r="AF603" s="9" t="s">
        <v>2829</v>
      </c>
      <c r="AG603">
        <v>0</v>
      </c>
      <c r="AH603">
        <v>0</v>
      </c>
      <c r="AI603">
        <v>0</v>
      </c>
      <c r="AJ603">
        <v>1</v>
      </c>
      <c r="AK603" s="9" t="s">
        <v>2840</v>
      </c>
      <c r="AL603">
        <f t="shared" si="207"/>
        <v>0</v>
      </c>
      <c r="AM603">
        <f>IF(AND(INDIRECT(AN603)='Sample Select backend'!$C$2,INDIRECT(AO603)=1,INDIRECT(AP603)='Sample Select backend'!$F$2,INDIRECT(AQ603)=1,INDIRECT(AR603)='Sample Select backend'!$M$2),1,0)</f>
        <v>1</v>
      </c>
      <c r="AN603" t="str">
        <f>_xlfn.CONCAT('Sample Select backend'!$C$4,ROW(AN603))</f>
        <v>AE603</v>
      </c>
      <c r="AO603" s="9" t="str">
        <f>_xlfn.CONCAT('Sample Select backend'!$J$2,ROW(AO603))</f>
        <v>AJ603</v>
      </c>
      <c r="AP603" t="str">
        <f>_xlfn.CONCAT('Sample Select backend'!$F$4,ROW(AP603))</f>
        <v>AF603</v>
      </c>
      <c r="AQ603" t="str">
        <f>_xlfn.CONCAT('Sample Select backend'!$I$10,ROW(AQ603))</f>
        <v>R603</v>
      </c>
      <c r="AR603" t="str">
        <f>_xlfn.CONCAT('Sample Select backend'!$M$4,ROW(AR603))</f>
        <v>AK603</v>
      </c>
      <c r="AS603" t="str">
        <f t="shared" si="208"/>
        <v>Canada</v>
      </c>
      <c r="AT603" s="9">
        <f t="shared" si="209"/>
        <v>27</v>
      </c>
      <c r="AU603">
        <f t="shared" si="210"/>
        <v>0</v>
      </c>
      <c r="AV603" s="9">
        <v>1</v>
      </c>
    </row>
    <row r="604" spans="1:48" x14ac:dyDescent="0.35">
      <c r="A604" t="s">
        <v>32</v>
      </c>
      <c r="B604">
        <v>6</v>
      </c>
      <c r="C604">
        <v>29</v>
      </c>
      <c r="D604" t="s">
        <v>540</v>
      </c>
      <c r="E604">
        <v>1</v>
      </c>
      <c r="F604">
        <v>1</v>
      </c>
      <c r="G604">
        <v>1</v>
      </c>
      <c r="H604">
        <v>-1</v>
      </c>
      <c r="I604">
        <v>-2</v>
      </c>
      <c r="J604">
        <v>1</v>
      </c>
      <c r="K604">
        <v>1</v>
      </c>
      <c r="L604">
        <v>-2</v>
      </c>
      <c r="M604">
        <v>1</v>
      </c>
      <c r="N604" t="s">
        <v>2631</v>
      </c>
      <c r="O604" t="s">
        <v>2806</v>
      </c>
      <c r="P604" t="s">
        <v>2808</v>
      </c>
      <c r="Q604" t="s">
        <v>2813</v>
      </c>
      <c r="R604">
        <v>1</v>
      </c>
      <c r="S604" t="s">
        <v>202</v>
      </c>
      <c r="T604" t="s">
        <v>202</v>
      </c>
      <c r="U604" t="s">
        <v>202</v>
      </c>
      <c r="V604">
        <f t="shared" si="211"/>
        <v>1</v>
      </c>
      <c r="W604">
        <f t="shared" si="212"/>
        <v>1</v>
      </c>
      <c r="X604">
        <f t="shared" si="213"/>
        <v>1</v>
      </c>
      <c r="Y604">
        <f t="shared" si="214"/>
        <v>0</v>
      </c>
      <c r="Z604">
        <f t="shared" si="215"/>
        <v>0</v>
      </c>
      <c r="AA604">
        <f t="shared" si="216"/>
        <v>1</v>
      </c>
      <c r="AB604">
        <f t="shared" si="217"/>
        <v>1</v>
      </c>
      <c r="AC604">
        <f t="shared" si="218"/>
        <v>0</v>
      </c>
      <c r="AD604">
        <f t="shared" si="219"/>
        <v>1</v>
      </c>
      <c r="AE604" s="4" t="s">
        <v>2828</v>
      </c>
      <c r="AF604" s="9" t="s">
        <v>2829</v>
      </c>
      <c r="AG604">
        <v>0</v>
      </c>
      <c r="AH604">
        <v>0</v>
      </c>
      <c r="AI604">
        <v>0</v>
      </c>
      <c r="AJ604">
        <v>1</v>
      </c>
      <c r="AK604" s="9" t="s">
        <v>2840</v>
      </c>
      <c r="AL604">
        <f t="shared" si="207"/>
        <v>0</v>
      </c>
      <c r="AM604">
        <f>IF(AND(INDIRECT(AN604)='Sample Select backend'!$C$2,INDIRECT(AO604)=1,INDIRECT(AP604)='Sample Select backend'!$F$2,INDIRECT(AQ604)=1,INDIRECT(AR604)='Sample Select backend'!$M$2),1,0)</f>
        <v>1</v>
      </c>
      <c r="AN604" t="str">
        <f>_xlfn.CONCAT('Sample Select backend'!$C$4,ROW(AN604))</f>
        <v>AE604</v>
      </c>
      <c r="AO604" s="9" t="str">
        <f>_xlfn.CONCAT('Sample Select backend'!$J$2,ROW(AO604))</f>
        <v>AJ604</v>
      </c>
      <c r="AP604" t="str">
        <f>_xlfn.CONCAT('Sample Select backend'!$F$4,ROW(AP604))</f>
        <v>AF604</v>
      </c>
      <c r="AQ604" t="str">
        <f>_xlfn.CONCAT('Sample Select backend'!$I$10,ROW(AQ604))</f>
        <v>R604</v>
      </c>
      <c r="AR604" t="str">
        <f>_xlfn.CONCAT('Sample Select backend'!$M$4,ROW(AR604))</f>
        <v>AK604</v>
      </c>
      <c r="AS604" t="str">
        <f t="shared" si="208"/>
        <v>Canada</v>
      </c>
      <c r="AT604" s="9">
        <f t="shared" si="209"/>
        <v>29</v>
      </c>
      <c r="AU604">
        <f t="shared" si="210"/>
        <v>0</v>
      </c>
      <c r="AV604" s="9">
        <v>1</v>
      </c>
    </row>
    <row r="605" spans="1:48" x14ac:dyDescent="0.35">
      <c r="A605" t="s">
        <v>32</v>
      </c>
      <c r="B605">
        <v>6</v>
      </c>
      <c r="C605">
        <v>25</v>
      </c>
      <c r="D605" t="s">
        <v>544</v>
      </c>
      <c r="E605">
        <v>-2</v>
      </c>
      <c r="F605">
        <v>1</v>
      </c>
      <c r="G605">
        <v>2</v>
      </c>
      <c r="H605">
        <v>-1</v>
      </c>
      <c r="I605">
        <v>2</v>
      </c>
      <c r="J605">
        <v>1</v>
      </c>
      <c r="K605">
        <v>1</v>
      </c>
      <c r="L605">
        <v>2</v>
      </c>
      <c r="M605">
        <v>1</v>
      </c>
      <c r="N605" t="s">
        <v>2631</v>
      </c>
      <c r="O605" t="s">
        <v>2806</v>
      </c>
      <c r="P605" t="s">
        <v>2808</v>
      </c>
      <c r="Q605" t="s">
        <v>2813</v>
      </c>
      <c r="R605">
        <v>1</v>
      </c>
      <c r="S605" t="s">
        <v>202</v>
      </c>
      <c r="T605" t="s">
        <v>202</v>
      </c>
      <c r="U605" t="s">
        <v>202</v>
      </c>
      <c r="V605">
        <f t="shared" si="211"/>
        <v>0</v>
      </c>
      <c r="W605">
        <f t="shared" si="212"/>
        <v>1</v>
      </c>
      <c r="X605">
        <f t="shared" si="213"/>
        <v>1</v>
      </c>
      <c r="Y605">
        <f t="shared" si="214"/>
        <v>0</v>
      </c>
      <c r="Z605">
        <f t="shared" si="215"/>
        <v>1</v>
      </c>
      <c r="AA605">
        <f t="shared" si="216"/>
        <v>1</v>
      </c>
      <c r="AB605">
        <f t="shared" si="217"/>
        <v>1</v>
      </c>
      <c r="AC605">
        <f t="shared" si="218"/>
        <v>1</v>
      </c>
      <c r="AD605">
        <f t="shared" si="219"/>
        <v>1</v>
      </c>
      <c r="AE605" s="4" t="s">
        <v>2828</v>
      </c>
      <c r="AF605" s="9" t="s">
        <v>2829</v>
      </c>
      <c r="AG605">
        <v>0</v>
      </c>
      <c r="AH605">
        <v>0</v>
      </c>
      <c r="AI605">
        <v>0</v>
      </c>
      <c r="AJ605">
        <v>1</v>
      </c>
      <c r="AK605" s="9" t="s">
        <v>2840</v>
      </c>
      <c r="AL605">
        <f t="shared" si="207"/>
        <v>0</v>
      </c>
      <c r="AM605">
        <f>IF(AND(INDIRECT(AN605)='Sample Select backend'!$C$2,INDIRECT(AO605)=1,INDIRECT(AP605)='Sample Select backend'!$F$2,INDIRECT(AQ605)=1,INDIRECT(AR605)='Sample Select backend'!$M$2),1,0)</f>
        <v>1</v>
      </c>
      <c r="AN605" t="str">
        <f>_xlfn.CONCAT('Sample Select backend'!$C$4,ROW(AN605))</f>
        <v>AE605</v>
      </c>
      <c r="AO605" s="9" t="str">
        <f>_xlfn.CONCAT('Sample Select backend'!$J$2,ROW(AO605))</f>
        <v>AJ605</v>
      </c>
      <c r="AP605" t="str">
        <f>_xlfn.CONCAT('Sample Select backend'!$F$4,ROW(AP605))</f>
        <v>AF605</v>
      </c>
      <c r="AQ605" t="str">
        <f>_xlfn.CONCAT('Sample Select backend'!$I$10,ROW(AQ605))</f>
        <v>R605</v>
      </c>
      <c r="AR605" t="str">
        <f>_xlfn.CONCAT('Sample Select backend'!$M$4,ROW(AR605))</f>
        <v>AK605</v>
      </c>
      <c r="AS605" t="str">
        <f t="shared" si="208"/>
        <v>Canada</v>
      </c>
      <c r="AT605" s="9">
        <f t="shared" si="209"/>
        <v>25</v>
      </c>
      <c r="AU605">
        <f t="shared" si="210"/>
        <v>0</v>
      </c>
      <c r="AV605" s="9">
        <v>1</v>
      </c>
    </row>
    <row r="606" spans="1:48" x14ac:dyDescent="0.35">
      <c r="A606" t="s">
        <v>32</v>
      </c>
      <c r="B606">
        <v>6</v>
      </c>
      <c r="C606">
        <v>28</v>
      </c>
      <c r="D606" t="s">
        <v>535</v>
      </c>
      <c r="E606">
        <v>1</v>
      </c>
      <c r="F606">
        <v>2</v>
      </c>
      <c r="G606">
        <v>2</v>
      </c>
      <c r="H606">
        <v>-1</v>
      </c>
      <c r="J606">
        <v>2</v>
      </c>
      <c r="K606">
        <v>1</v>
      </c>
      <c r="L606">
        <v>-2</v>
      </c>
      <c r="M606">
        <v>1</v>
      </c>
      <c r="N606" t="s">
        <v>2631</v>
      </c>
      <c r="O606" t="s">
        <v>2806</v>
      </c>
      <c r="P606" t="s">
        <v>2808</v>
      </c>
      <c r="Q606" t="s">
        <v>2813</v>
      </c>
      <c r="R606">
        <v>1</v>
      </c>
      <c r="S606" t="s">
        <v>202</v>
      </c>
      <c r="T606" t="s">
        <v>202</v>
      </c>
      <c r="U606" t="s">
        <v>202</v>
      </c>
      <c r="V606">
        <f t="shared" si="211"/>
        <v>1</v>
      </c>
      <c r="W606">
        <f t="shared" si="212"/>
        <v>1</v>
      </c>
      <c r="X606">
        <f t="shared" si="213"/>
        <v>1</v>
      </c>
      <c r="Y606">
        <f t="shared" si="214"/>
        <v>0</v>
      </c>
      <c r="Z606">
        <f t="shared" si="215"/>
        <v>-1</v>
      </c>
      <c r="AA606">
        <f t="shared" si="216"/>
        <v>1</v>
      </c>
      <c r="AB606">
        <f t="shared" si="217"/>
        <v>1</v>
      </c>
      <c r="AC606">
        <f t="shared" si="218"/>
        <v>0</v>
      </c>
      <c r="AD606">
        <f t="shared" si="219"/>
        <v>1</v>
      </c>
      <c r="AE606" s="4" t="s">
        <v>2828</v>
      </c>
      <c r="AF606" s="9" t="s">
        <v>2829</v>
      </c>
      <c r="AG606">
        <v>0</v>
      </c>
      <c r="AH606">
        <v>0</v>
      </c>
      <c r="AI606">
        <v>0</v>
      </c>
      <c r="AJ606">
        <v>1</v>
      </c>
      <c r="AK606" s="9" t="s">
        <v>2840</v>
      </c>
      <c r="AL606">
        <f t="shared" si="207"/>
        <v>0</v>
      </c>
      <c r="AM606">
        <f>IF(AND(INDIRECT(AN606)='Sample Select backend'!$C$2,INDIRECT(AO606)=1,INDIRECT(AP606)='Sample Select backend'!$F$2,INDIRECT(AQ606)=1,INDIRECT(AR606)='Sample Select backend'!$M$2),1,0)</f>
        <v>1</v>
      </c>
      <c r="AN606" t="str">
        <f>_xlfn.CONCAT('Sample Select backend'!$C$4,ROW(AN606))</f>
        <v>AE606</v>
      </c>
      <c r="AO606" s="9" t="str">
        <f>_xlfn.CONCAT('Sample Select backend'!$J$2,ROW(AO606))</f>
        <v>AJ606</v>
      </c>
      <c r="AP606" t="str">
        <f>_xlfn.CONCAT('Sample Select backend'!$F$4,ROW(AP606))</f>
        <v>AF606</v>
      </c>
      <c r="AQ606" t="str">
        <f>_xlfn.CONCAT('Sample Select backend'!$I$10,ROW(AQ606))</f>
        <v>R606</v>
      </c>
      <c r="AR606" t="str">
        <f>_xlfn.CONCAT('Sample Select backend'!$M$4,ROW(AR606))</f>
        <v>AK606</v>
      </c>
      <c r="AS606" t="str">
        <f t="shared" si="208"/>
        <v>Canada</v>
      </c>
      <c r="AT606" s="9">
        <f t="shared" si="209"/>
        <v>28</v>
      </c>
      <c r="AU606">
        <f t="shared" si="210"/>
        <v>0</v>
      </c>
      <c r="AV606" s="9">
        <v>1</v>
      </c>
    </row>
    <row r="607" spans="1:48" x14ac:dyDescent="0.35">
      <c r="A607" t="s">
        <v>32</v>
      </c>
      <c r="B607">
        <v>6</v>
      </c>
      <c r="C607">
        <v>25</v>
      </c>
      <c r="D607" t="s">
        <v>550</v>
      </c>
      <c r="E607">
        <v>-2</v>
      </c>
      <c r="F607">
        <v>1</v>
      </c>
      <c r="G607">
        <v>2</v>
      </c>
      <c r="H607">
        <v>-1</v>
      </c>
      <c r="I607">
        <v>-1</v>
      </c>
      <c r="J607">
        <v>1</v>
      </c>
      <c r="K607">
        <v>1</v>
      </c>
      <c r="L607">
        <v>-1</v>
      </c>
      <c r="M607">
        <v>1</v>
      </c>
      <c r="N607" t="s">
        <v>2631</v>
      </c>
      <c r="O607" t="s">
        <v>2806</v>
      </c>
      <c r="P607" t="s">
        <v>2808</v>
      </c>
      <c r="Q607" t="s">
        <v>2813</v>
      </c>
      <c r="R607">
        <v>1</v>
      </c>
      <c r="S607" t="s">
        <v>202</v>
      </c>
      <c r="T607" t="s">
        <v>202</v>
      </c>
      <c r="U607" t="s">
        <v>202</v>
      </c>
      <c r="V607">
        <f t="shared" si="211"/>
        <v>0</v>
      </c>
      <c r="W607">
        <f t="shared" si="212"/>
        <v>1</v>
      </c>
      <c r="X607">
        <f t="shared" si="213"/>
        <v>1</v>
      </c>
      <c r="Y607">
        <f t="shared" si="214"/>
        <v>0</v>
      </c>
      <c r="Z607">
        <f t="shared" si="215"/>
        <v>0</v>
      </c>
      <c r="AA607">
        <f t="shared" si="216"/>
        <v>1</v>
      </c>
      <c r="AB607">
        <f t="shared" si="217"/>
        <v>1</v>
      </c>
      <c r="AC607">
        <f t="shared" si="218"/>
        <v>0</v>
      </c>
      <c r="AD607">
        <f t="shared" si="219"/>
        <v>1</v>
      </c>
      <c r="AE607" s="4" t="s">
        <v>2828</v>
      </c>
      <c r="AF607" s="9" t="s">
        <v>2829</v>
      </c>
      <c r="AG607">
        <v>0</v>
      </c>
      <c r="AH607">
        <v>0</v>
      </c>
      <c r="AI607">
        <v>0</v>
      </c>
      <c r="AJ607">
        <v>1</v>
      </c>
      <c r="AK607" s="9" t="s">
        <v>2840</v>
      </c>
      <c r="AL607">
        <f t="shared" si="207"/>
        <v>0</v>
      </c>
      <c r="AM607">
        <f>IF(AND(INDIRECT(AN607)='Sample Select backend'!$C$2,INDIRECT(AO607)=1,INDIRECT(AP607)='Sample Select backend'!$F$2,INDIRECT(AQ607)=1,INDIRECT(AR607)='Sample Select backend'!$M$2),1,0)</f>
        <v>1</v>
      </c>
      <c r="AN607" t="str">
        <f>_xlfn.CONCAT('Sample Select backend'!$C$4,ROW(AN607))</f>
        <v>AE607</v>
      </c>
      <c r="AO607" s="9" t="str">
        <f>_xlfn.CONCAT('Sample Select backend'!$J$2,ROW(AO607))</f>
        <v>AJ607</v>
      </c>
      <c r="AP607" t="str">
        <f>_xlfn.CONCAT('Sample Select backend'!$F$4,ROW(AP607))</f>
        <v>AF607</v>
      </c>
      <c r="AQ607" t="str">
        <f>_xlfn.CONCAT('Sample Select backend'!$I$10,ROW(AQ607))</f>
        <v>R607</v>
      </c>
      <c r="AR607" t="str">
        <f>_xlfn.CONCAT('Sample Select backend'!$M$4,ROW(AR607))</f>
        <v>AK607</v>
      </c>
      <c r="AS607" t="str">
        <f t="shared" si="208"/>
        <v>Canada</v>
      </c>
      <c r="AT607" s="9">
        <f t="shared" si="209"/>
        <v>25</v>
      </c>
      <c r="AU607">
        <f t="shared" si="210"/>
        <v>0</v>
      </c>
      <c r="AV607" s="9">
        <v>1</v>
      </c>
    </row>
    <row r="608" spans="1:48" x14ac:dyDescent="0.35">
      <c r="A608" t="s">
        <v>32</v>
      </c>
      <c r="B608">
        <v>1</v>
      </c>
      <c r="C608">
        <v>12</v>
      </c>
      <c r="D608" t="s">
        <v>537</v>
      </c>
      <c r="E608">
        <v>-1</v>
      </c>
      <c r="F608">
        <v>2</v>
      </c>
      <c r="G608">
        <v>-1</v>
      </c>
      <c r="H608">
        <v>-2</v>
      </c>
      <c r="I608">
        <v>-1</v>
      </c>
      <c r="J608">
        <v>2</v>
      </c>
      <c r="K608">
        <v>1</v>
      </c>
      <c r="L608">
        <v>1</v>
      </c>
      <c r="M608">
        <v>1</v>
      </c>
      <c r="N608" t="s">
        <v>2631</v>
      </c>
      <c r="O608" t="s">
        <v>2806</v>
      </c>
      <c r="P608" t="s">
        <v>2808</v>
      </c>
      <c r="Q608" t="s">
        <v>2813</v>
      </c>
      <c r="R608">
        <v>1</v>
      </c>
      <c r="S608" t="s">
        <v>202</v>
      </c>
      <c r="T608" t="s">
        <v>202</v>
      </c>
      <c r="U608" t="s">
        <v>202</v>
      </c>
      <c r="V608">
        <f t="shared" si="211"/>
        <v>0</v>
      </c>
      <c r="W608">
        <f t="shared" si="212"/>
        <v>1</v>
      </c>
      <c r="X608">
        <f t="shared" si="213"/>
        <v>0</v>
      </c>
      <c r="Y608">
        <f t="shared" si="214"/>
        <v>0</v>
      </c>
      <c r="Z608">
        <f t="shared" si="215"/>
        <v>0</v>
      </c>
      <c r="AA608">
        <f t="shared" si="216"/>
        <v>1</v>
      </c>
      <c r="AB608">
        <f t="shared" si="217"/>
        <v>1</v>
      </c>
      <c r="AC608">
        <f t="shared" si="218"/>
        <v>1</v>
      </c>
      <c r="AD608">
        <f t="shared" si="219"/>
        <v>1</v>
      </c>
      <c r="AE608" s="4" t="s">
        <v>2828</v>
      </c>
      <c r="AF608" s="9" t="s">
        <v>2829</v>
      </c>
      <c r="AG608">
        <v>0</v>
      </c>
      <c r="AH608">
        <v>0</v>
      </c>
      <c r="AI608">
        <v>0</v>
      </c>
      <c r="AJ608">
        <v>1</v>
      </c>
      <c r="AK608" s="9" t="s">
        <v>2840</v>
      </c>
      <c r="AL608">
        <f t="shared" si="207"/>
        <v>0</v>
      </c>
      <c r="AM608">
        <f>IF(AND(INDIRECT(AN608)='Sample Select backend'!$C$2,INDIRECT(AO608)=1,INDIRECT(AP608)='Sample Select backend'!$F$2,INDIRECT(AQ608)=1,INDIRECT(AR608)='Sample Select backend'!$M$2),1,0)</f>
        <v>1</v>
      </c>
      <c r="AN608" t="str">
        <f>_xlfn.CONCAT('Sample Select backend'!$C$4,ROW(AN608))</f>
        <v>AE608</v>
      </c>
      <c r="AO608" s="9" t="str">
        <f>_xlfn.CONCAT('Sample Select backend'!$J$2,ROW(AO608))</f>
        <v>AJ608</v>
      </c>
      <c r="AP608" t="str">
        <f>_xlfn.CONCAT('Sample Select backend'!$F$4,ROW(AP608))</f>
        <v>AF608</v>
      </c>
      <c r="AQ608" t="str">
        <f>_xlfn.CONCAT('Sample Select backend'!$I$10,ROW(AQ608))</f>
        <v>R608</v>
      </c>
      <c r="AR608" t="str">
        <f>_xlfn.CONCAT('Sample Select backend'!$M$4,ROW(AR608))</f>
        <v>AK608</v>
      </c>
      <c r="AS608" t="str">
        <f t="shared" si="208"/>
        <v>Canada</v>
      </c>
      <c r="AT608" s="9">
        <f t="shared" si="209"/>
        <v>12</v>
      </c>
      <c r="AU608">
        <f t="shared" si="210"/>
        <v>0</v>
      </c>
      <c r="AV608" s="9">
        <v>1</v>
      </c>
    </row>
    <row r="609" spans="1:48" x14ac:dyDescent="0.35">
      <c r="A609" t="s">
        <v>32</v>
      </c>
      <c r="B609">
        <v>1</v>
      </c>
      <c r="C609">
        <v>6</v>
      </c>
      <c r="D609" t="s">
        <v>545</v>
      </c>
      <c r="E609">
        <v>-2</v>
      </c>
      <c r="F609">
        <v>2</v>
      </c>
      <c r="G609">
        <v>2</v>
      </c>
      <c r="H609">
        <v>2</v>
      </c>
      <c r="I609">
        <v>2</v>
      </c>
      <c r="J609">
        <v>2</v>
      </c>
      <c r="K609">
        <v>1</v>
      </c>
      <c r="L609">
        <v>2</v>
      </c>
      <c r="M609">
        <v>1</v>
      </c>
      <c r="N609" t="s">
        <v>2631</v>
      </c>
      <c r="O609" t="s">
        <v>2806</v>
      </c>
      <c r="P609" t="s">
        <v>2808</v>
      </c>
      <c r="Q609" t="s">
        <v>2813</v>
      </c>
      <c r="R609">
        <v>1</v>
      </c>
      <c r="S609" t="s">
        <v>202</v>
      </c>
      <c r="T609" t="s">
        <v>202</v>
      </c>
      <c r="U609" t="s">
        <v>202</v>
      </c>
      <c r="V609">
        <f t="shared" si="211"/>
        <v>0</v>
      </c>
      <c r="W609">
        <f t="shared" si="212"/>
        <v>1</v>
      </c>
      <c r="X609">
        <f t="shared" si="213"/>
        <v>1</v>
      </c>
      <c r="Y609">
        <f t="shared" si="214"/>
        <v>1</v>
      </c>
      <c r="Z609">
        <f t="shared" si="215"/>
        <v>1</v>
      </c>
      <c r="AA609">
        <f t="shared" si="216"/>
        <v>1</v>
      </c>
      <c r="AB609">
        <f t="shared" si="217"/>
        <v>1</v>
      </c>
      <c r="AC609">
        <f t="shared" si="218"/>
        <v>1</v>
      </c>
      <c r="AD609">
        <f t="shared" si="219"/>
        <v>1</v>
      </c>
      <c r="AE609" s="4" t="s">
        <v>2828</v>
      </c>
      <c r="AF609" s="9" t="s">
        <v>2829</v>
      </c>
      <c r="AG609">
        <v>0</v>
      </c>
      <c r="AH609">
        <v>0</v>
      </c>
      <c r="AI609">
        <v>0</v>
      </c>
      <c r="AJ609">
        <v>1</v>
      </c>
      <c r="AK609" s="9" t="s">
        <v>2840</v>
      </c>
      <c r="AL609">
        <f t="shared" si="207"/>
        <v>0</v>
      </c>
      <c r="AM609">
        <f>IF(AND(INDIRECT(AN609)='Sample Select backend'!$C$2,INDIRECT(AO609)=1,INDIRECT(AP609)='Sample Select backend'!$F$2,INDIRECT(AQ609)=1,INDIRECT(AR609)='Sample Select backend'!$M$2),1,0)</f>
        <v>1</v>
      </c>
      <c r="AN609" t="str">
        <f>_xlfn.CONCAT('Sample Select backend'!$C$4,ROW(AN609))</f>
        <v>AE609</v>
      </c>
      <c r="AO609" s="9" t="str">
        <f>_xlfn.CONCAT('Sample Select backend'!$J$2,ROW(AO609))</f>
        <v>AJ609</v>
      </c>
      <c r="AP609" t="str">
        <f>_xlfn.CONCAT('Sample Select backend'!$F$4,ROW(AP609))</f>
        <v>AF609</v>
      </c>
      <c r="AQ609" t="str">
        <f>_xlfn.CONCAT('Sample Select backend'!$I$10,ROW(AQ609))</f>
        <v>R609</v>
      </c>
      <c r="AR609" t="str">
        <f>_xlfn.CONCAT('Sample Select backend'!$M$4,ROW(AR609))</f>
        <v>AK609</v>
      </c>
      <c r="AS609" t="str">
        <f t="shared" si="208"/>
        <v>Canada</v>
      </c>
      <c r="AT609" s="9">
        <f t="shared" si="209"/>
        <v>6</v>
      </c>
      <c r="AU609">
        <f t="shared" si="210"/>
        <v>0</v>
      </c>
      <c r="AV609" s="9">
        <v>1</v>
      </c>
    </row>
    <row r="610" spans="1:48" x14ac:dyDescent="0.35">
      <c r="A610" t="s">
        <v>32</v>
      </c>
      <c r="B610">
        <v>6</v>
      </c>
      <c r="C610">
        <v>32</v>
      </c>
      <c r="D610" t="s">
        <v>551</v>
      </c>
      <c r="E610">
        <v>1</v>
      </c>
      <c r="F610">
        <v>1</v>
      </c>
      <c r="G610">
        <v>1</v>
      </c>
      <c r="H610">
        <v>-1</v>
      </c>
      <c r="I610">
        <v>2</v>
      </c>
      <c r="J610">
        <v>1</v>
      </c>
      <c r="K610">
        <v>1</v>
      </c>
      <c r="L610">
        <v>1</v>
      </c>
      <c r="M610">
        <v>1</v>
      </c>
      <c r="N610" t="s">
        <v>2631</v>
      </c>
      <c r="O610" t="s">
        <v>2806</v>
      </c>
      <c r="P610" t="s">
        <v>2808</v>
      </c>
      <c r="Q610" t="s">
        <v>2813</v>
      </c>
      <c r="R610">
        <v>1</v>
      </c>
      <c r="S610" t="s">
        <v>202</v>
      </c>
      <c r="T610" t="s">
        <v>202</v>
      </c>
      <c r="U610" t="s">
        <v>202</v>
      </c>
      <c r="V610">
        <f t="shared" si="211"/>
        <v>1</v>
      </c>
      <c r="W610">
        <f t="shared" si="212"/>
        <v>1</v>
      </c>
      <c r="X610">
        <f t="shared" si="213"/>
        <v>1</v>
      </c>
      <c r="Y610">
        <f t="shared" si="214"/>
        <v>0</v>
      </c>
      <c r="Z610">
        <f t="shared" si="215"/>
        <v>1</v>
      </c>
      <c r="AA610">
        <f t="shared" si="216"/>
        <v>1</v>
      </c>
      <c r="AB610">
        <f t="shared" si="217"/>
        <v>1</v>
      </c>
      <c r="AC610">
        <f t="shared" si="218"/>
        <v>1</v>
      </c>
      <c r="AD610">
        <f t="shared" si="219"/>
        <v>1</v>
      </c>
      <c r="AE610" s="4" t="s">
        <v>2828</v>
      </c>
      <c r="AF610" s="9" t="s">
        <v>2829</v>
      </c>
      <c r="AG610">
        <v>0</v>
      </c>
      <c r="AH610">
        <v>0</v>
      </c>
      <c r="AI610">
        <v>0</v>
      </c>
      <c r="AJ610">
        <v>1</v>
      </c>
      <c r="AK610" s="9" t="s">
        <v>2840</v>
      </c>
      <c r="AL610">
        <f t="shared" si="207"/>
        <v>0</v>
      </c>
      <c r="AM610">
        <f>IF(AND(INDIRECT(AN610)='Sample Select backend'!$C$2,INDIRECT(AO610)=1,INDIRECT(AP610)='Sample Select backend'!$F$2,INDIRECT(AQ610)=1,INDIRECT(AR610)='Sample Select backend'!$M$2),1,0)</f>
        <v>1</v>
      </c>
      <c r="AN610" t="str">
        <f>_xlfn.CONCAT('Sample Select backend'!$C$4,ROW(AN610))</f>
        <v>AE610</v>
      </c>
      <c r="AO610" s="9" t="str">
        <f>_xlfn.CONCAT('Sample Select backend'!$J$2,ROW(AO610))</f>
        <v>AJ610</v>
      </c>
      <c r="AP610" t="str">
        <f>_xlfn.CONCAT('Sample Select backend'!$F$4,ROW(AP610))</f>
        <v>AF610</v>
      </c>
      <c r="AQ610" t="str">
        <f>_xlfn.CONCAT('Sample Select backend'!$I$10,ROW(AQ610))</f>
        <v>R610</v>
      </c>
      <c r="AR610" t="str">
        <f>_xlfn.CONCAT('Sample Select backend'!$M$4,ROW(AR610))</f>
        <v>AK610</v>
      </c>
      <c r="AS610" t="str">
        <f t="shared" si="208"/>
        <v>Canada</v>
      </c>
      <c r="AT610" s="9">
        <f t="shared" si="209"/>
        <v>32</v>
      </c>
      <c r="AU610">
        <f t="shared" si="210"/>
        <v>0</v>
      </c>
      <c r="AV610" s="9">
        <v>1</v>
      </c>
    </row>
    <row r="611" spans="1:48" x14ac:dyDescent="0.35">
      <c r="A611" t="s">
        <v>32</v>
      </c>
      <c r="B611">
        <v>6</v>
      </c>
      <c r="C611">
        <v>26</v>
      </c>
      <c r="D611" t="s">
        <v>536</v>
      </c>
      <c r="E611">
        <v>1</v>
      </c>
      <c r="F611">
        <v>1</v>
      </c>
      <c r="G611">
        <v>-2</v>
      </c>
      <c r="H611">
        <v>-1</v>
      </c>
      <c r="I611">
        <v>-1</v>
      </c>
      <c r="J611">
        <v>2</v>
      </c>
      <c r="K611">
        <v>1</v>
      </c>
      <c r="M611">
        <v>1</v>
      </c>
      <c r="N611" t="s">
        <v>2631</v>
      </c>
      <c r="O611" t="s">
        <v>2806</v>
      </c>
      <c r="P611" t="s">
        <v>2808</v>
      </c>
      <c r="Q611" t="s">
        <v>2813</v>
      </c>
      <c r="R611">
        <v>1</v>
      </c>
      <c r="S611" t="s">
        <v>202</v>
      </c>
      <c r="T611" t="s">
        <v>202</v>
      </c>
      <c r="U611" t="s">
        <v>202</v>
      </c>
      <c r="V611">
        <f t="shared" si="211"/>
        <v>1</v>
      </c>
      <c r="W611">
        <f t="shared" si="212"/>
        <v>1</v>
      </c>
      <c r="X611">
        <f t="shared" si="213"/>
        <v>0</v>
      </c>
      <c r="Y611">
        <f t="shared" si="214"/>
        <v>0</v>
      </c>
      <c r="Z611">
        <f t="shared" si="215"/>
        <v>0</v>
      </c>
      <c r="AA611">
        <f t="shared" si="216"/>
        <v>1</v>
      </c>
      <c r="AB611">
        <f t="shared" si="217"/>
        <v>1</v>
      </c>
      <c r="AC611">
        <f t="shared" si="218"/>
        <v>-1</v>
      </c>
      <c r="AD611">
        <f t="shared" si="219"/>
        <v>1</v>
      </c>
      <c r="AE611" s="4" t="s">
        <v>2828</v>
      </c>
      <c r="AF611" s="9" t="s">
        <v>2829</v>
      </c>
      <c r="AG611">
        <v>0</v>
      </c>
      <c r="AH611">
        <v>0</v>
      </c>
      <c r="AI611">
        <v>0</v>
      </c>
      <c r="AJ611">
        <v>1</v>
      </c>
      <c r="AK611" s="9" t="s">
        <v>2840</v>
      </c>
      <c r="AL611">
        <f t="shared" si="207"/>
        <v>0</v>
      </c>
      <c r="AM611">
        <f>IF(AND(INDIRECT(AN611)='Sample Select backend'!$C$2,INDIRECT(AO611)=1,INDIRECT(AP611)='Sample Select backend'!$F$2,INDIRECT(AQ611)=1,INDIRECT(AR611)='Sample Select backend'!$M$2),1,0)</f>
        <v>1</v>
      </c>
      <c r="AN611" t="str">
        <f>_xlfn.CONCAT('Sample Select backend'!$C$4,ROW(AN611))</f>
        <v>AE611</v>
      </c>
      <c r="AO611" s="9" t="str">
        <f>_xlfn.CONCAT('Sample Select backend'!$J$2,ROW(AO611))</f>
        <v>AJ611</v>
      </c>
      <c r="AP611" t="str">
        <f>_xlfn.CONCAT('Sample Select backend'!$F$4,ROW(AP611))</f>
        <v>AF611</v>
      </c>
      <c r="AQ611" t="str">
        <f>_xlfn.CONCAT('Sample Select backend'!$I$10,ROW(AQ611))</f>
        <v>R611</v>
      </c>
      <c r="AR611" t="str">
        <f>_xlfn.CONCAT('Sample Select backend'!$M$4,ROW(AR611))</f>
        <v>AK611</v>
      </c>
      <c r="AS611" t="str">
        <f t="shared" si="208"/>
        <v>Canada</v>
      </c>
      <c r="AT611" s="9">
        <f t="shared" si="209"/>
        <v>26</v>
      </c>
      <c r="AU611">
        <f t="shared" si="210"/>
        <v>0</v>
      </c>
      <c r="AV611" s="9">
        <v>1</v>
      </c>
    </row>
    <row r="612" spans="1:48" x14ac:dyDescent="0.35">
      <c r="A612" t="s">
        <v>32</v>
      </c>
      <c r="B612">
        <v>1</v>
      </c>
      <c r="C612">
        <v>6</v>
      </c>
      <c r="D612" t="s">
        <v>527</v>
      </c>
      <c r="E612">
        <v>-2</v>
      </c>
      <c r="F612">
        <v>2</v>
      </c>
      <c r="G612">
        <v>2</v>
      </c>
      <c r="H612">
        <v>2</v>
      </c>
      <c r="I612">
        <v>2</v>
      </c>
      <c r="J612">
        <v>2</v>
      </c>
      <c r="K612">
        <v>1</v>
      </c>
      <c r="L612">
        <v>2</v>
      </c>
      <c r="M612">
        <v>1</v>
      </c>
      <c r="N612" t="s">
        <v>2631</v>
      </c>
      <c r="O612" t="s">
        <v>2806</v>
      </c>
      <c r="P612" t="s">
        <v>2808</v>
      </c>
      <c r="Q612" t="s">
        <v>2813</v>
      </c>
      <c r="R612">
        <v>1</v>
      </c>
      <c r="S612" t="s">
        <v>202</v>
      </c>
      <c r="T612" t="s">
        <v>202</v>
      </c>
      <c r="U612" t="s">
        <v>202</v>
      </c>
      <c r="V612">
        <f t="shared" si="211"/>
        <v>0</v>
      </c>
      <c r="W612">
        <f t="shared" si="212"/>
        <v>1</v>
      </c>
      <c r="X612">
        <f t="shared" si="213"/>
        <v>1</v>
      </c>
      <c r="Y612">
        <f t="shared" si="214"/>
        <v>1</v>
      </c>
      <c r="Z612">
        <f t="shared" si="215"/>
        <v>1</v>
      </c>
      <c r="AA612">
        <f t="shared" si="216"/>
        <v>1</v>
      </c>
      <c r="AB612">
        <f t="shared" si="217"/>
        <v>1</v>
      </c>
      <c r="AC612">
        <f t="shared" si="218"/>
        <v>1</v>
      </c>
      <c r="AD612">
        <f t="shared" si="219"/>
        <v>1</v>
      </c>
      <c r="AE612" s="4" t="s">
        <v>2828</v>
      </c>
      <c r="AF612" s="9" t="s">
        <v>2829</v>
      </c>
      <c r="AG612">
        <v>0</v>
      </c>
      <c r="AH612">
        <v>0</v>
      </c>
      <c r="AI612">
        <v>0</v>
      </c>
      <c r="AJ612">
        <v>1</v>
      </c>
      <c r="AK612" s="9" t="s">
        <v>2840</v>
      </c>
      <c r="AL612">
        <f t="shared" si="207"/>
        <v>0</v>
      </c>
      <c r="AM612">
        <f>IF(AND(INDIRECT(AN612)='Sample Select backend'!$C$2,INDIRECT(AO612)=1,INDIRECT(AP612)='Sample Select backend'!$F$2,INDIRECT(AQ612)=1,INDIRECT(AR612)='Sample Select backend'!$M$2),1,0)</f>
        <v>1</v>
      </c>
      <c r="AN612" t="str">
        <f>_xlfn.CONCAT('Sample Select backend'!$C$4,ROW(AN612))</f>
        <v>AE612</v>
      </c>
      <c r="AO612" s="9" t="str">
        <f>_xlfn.CONCAT('Sample Select backend'!$J$2,ROW(AO612))</f>
        <v>AJ612</v>
      </c>
      <c r="AP612" t="str">
        <f>_xlfn.CONCAT('Sample Select backend'!$F$4,ROW(AP612))</f>
        <v>AF612</v>
      </c>
      <c r="AQ612" t="str">
        <f>_xlfn.CONCAT('Sample Select backend'!$I$10,ROW(AQ612))</f>
        <v>R612</v>
      </c>
      <c r="AR612" t="str">
        <f>_xlfn.CONCAT('Sample Select backend'!$M$4,ROW(AR612))</f>
        <v>AK612</v>
      </c>
      <c r="AS612" t="str">
        <f t="shared" si="208"/>
        <v>Canada</v>
      </c>
      <c r="AT612" s="9">
        <f t="shared" si="209"/>
        <v>6</v>
      </c>
      <c r="AU612">
        <f t="shared" si="210"/>
        <v>0</v>
      </c>
      <c r="AV612" s="9">
        <v>1</v>
      </c>
    </row>
    <row r="613" spans="1:48" x14ac:dyDescent="0.35">
      <c r="A613" t="s">
        <v>32</v>
      </c>
      <c r="B613">
        <v>6</v>
      </c>
      <c r="C613">
        <v>29</v>
      </c>
      <c r="D613" t="s">
        <v>542</v>
      </c>
      <c r="E613">
        <v>1</v>
      </c>
      <c r="F613">
        <v>1</v>
      </c>
      <c r="G613">
        <v>2</v>
      </c>
      <c r="H613">
        <v>-1</v>
      </c>
      <c r="I613">
        <v>-1</v>
      </c>
      <c r="J613">
        <v>1</v>
      </c>
      <c r="K613">
        <v>1</v>
      </c>
      <c r="L613">
        <v>-2</v>
      </c>
      <c r="M613">
        <v>1</v>
      </c>
      <c r="N613" t="s">
        <v>2631</v>
      </c>
      <c r="O613" t="s">
        <v>2806</v>
      </c>
      <c r="P613" t="s">
        <v>2808</v>
      </c>
      <c r="Q613" t="s">
        <v>2813</v>
      </c>
      <c r="R613">
        <v>1</v>
      </c>
      <c r="S613" t="s">
        <v>202</v>
      </c>
      <c r="T613" t="s">
        <v>202</v>
      </c>
      <c r="U613" t="s">
        <v>202</v>
      </c>
      <c r="V613">
        <f t="shared" si="211"/>
        <v>1</v>
      </c>
      <c r="W613">
        <f t="shared" si="212"/>
        <v>1</v>
      </c>
      <c r="X613">
        <f t="shared" si="213"/>
        <v>1</v>
      </c>
      <c r="Y613">
        <f t="shared" si="214"/>
        <v>0</v>
      </c>
      <c r="Z613">
        <f t="shared" si="215"/>
        <v>0</v>
      </c>
      <c r="AA613">
        <f t="shared" si="216"/>
        <v>1</v>
      </c>
      <c r="AB613">
        <f t="shared" si="217"/>
        <v>1</v>
      </c>
      <c r="AC613">
        <f t="shared" si="218"/>
        <v>0</v>
      </c>
      <c r="AD613">
        <f t="shared" si="219"/>
        <v>1</v>
      </c>
      <c r="AE613" s="4" t="s">
        <v>2828</v>
      </c>
      <c r="AF613" s="9" t="s">
        <v>2829</v>
      </c>
      <c r="AG613">
        <v>0</v>
      </c>
      <c r="AH613">
        <v>0</v>
      </c>
      <c r="AI613">
        <v>0</v>
      </c>
      <c r="AJ613">
        <v>1</v>
      </c>
      <c r="AK613" s="9" t="s">
        <v>2840</v>
      </c>
      <c r="AL613">
        <f t="shared" si="207"/>
        <v>0</v>
      </c>
      <c r="AM613">
        <f>IF(AND(INDIRECT(AN613)='Sample Select backend'!$C$2,INDIRECT(AO613)=1,INDIRECT(AP613)='Sample Select backend'!$F$2,INDIRECT(AQ613)=1,INDIRECT(AR613)='Sample Select backend'!$M$2),1,0)</f>
        <v>1</v>
      </c>
      <c r="AN613" t="str">
        <f>_xlfn.CONCAT('Sample Select backend'!$C$4,ROW(AN613))</f>
        <v>AE613</v>
      </c>
      <c r="AO613" s="9" t="str">
        <f>_xlfn.CONCAT('Sample Select backend'!$J$2,ROW(AO613))</f>
        <v>AJ613</v>
      </c>
      <c r="AP613" t="str">
        <f>_xlfn.CONCAT('Sample Select backend'!$F$4,ROW(AP613))</f>
        <v>AF613</v>
      </c>
      <c r="AQ613" t="str">
        <f>_xlfn.CONCAT('Sample Select backend'!$I$10,ROW(AQ613))</f>
        <v>R613</v>
      </c>
      <c r="AR613" t="str">
        <f>_xlfn.CONCAT('Sample Select backend'!$M$4,ROW(AR613))</f>
        <v>AK613</v>
      </c>
      <c r="AS613" t="str">
        <f t="shared" si="208"/>
        <v>Canada</v>
      </c>
      <c r="AT613" s="9">
        <f t="shared" si="209"/>
        <v>29</v>
      </c>
      <c r="AU613">
        <f t="shared" si="210"/>
        <v>0</v>
      </c>
      <c r="AV613" s="9">
        <v>1</v>
      </c>
    </row>
    <row r="614" spans="1:48" x14ac:dyDescent="0.35">
      <c r="A614" t="s">
        <v>32</v>
      </c>
      <c r="B614">
        <v>6</v>
      </c>
      <c r="C614">
        <v>29</v>
      </c>
      <c r="D614" t="s">
        <v>534</v>
      </c>
      <c r="E614">
        <v>1</v>
      </c>
      <c r="F614">
        <v>1</v>
      </c>
      <c r="G614">
        <v>-2</v>
      </c>
      <c r="H614">
        <v>-1</v>
      </c>
      <c r="I614">
        <v>-1</v>
      </c>
      <c r="J614">
        <v>2</v>
      </c>
      <c r="K614">
        <v>1</v>
      </c>
      <c r="L614">
        <v>-1</v>
      </c>
      <c r="M614">
        <v>1</v>
      </c>
      <c r="N614" t="s">
        <v>2631</v>
      </c>
      <c r="O614" t="s">
        <v>2806</v>
      </c>
      <c r="P614" t="s">
        <v>2808</v>
      </c>
      <c r="Q614" t="s">
        <v>2813</v>
      </c>
      <c r="R614">
        <v>1</v>
      </c>
      <c r="S614" t="s">
        <v>202</v>
      </c>
      <c r="T614" t="s">
        <v>202</v>
      </c>
      <c r="U614" t="s">
        <v>202</v>
      </c>
      <c r="V614">
        <f t="shared" si="211"/>
        <v>1</v>
      </c>
      <c r="W614">
        <f t="shared" si="212"/>
        <v>1</v>
      </c>
      <c r="X614">
        <f t="shared" si="213"/>
        <v>0</v>
      </c>
      <c r="Y614">
        <f t="shared" si="214"/>
        <v>0</v>
      </c>
      <c r="Z614">
        <f t="shared" si="215"/>
        <v>0</v>
      </c>
      <c r="AA614">
        <f t="shared" si="216"/>
        <v>1</v>
      </c>
      <c r="AB614">
        <f t="shared" si="217"/>
        <v>1</v>
      </c>
      <c r="AC614">
        <f t="shared" si="218"/>
        <v>0</v>
      </c>
      <c r="AD614">
        <f t="shared" si="219"/>
        <v>1</v>
      </c>
      <c r="AE614" s="4" t="s">
        <v>2828</v>
      </c>
      <c r="AF614" s="9" t="s">
        <v>2829</v>
      </c>
      <c r="AG614">
        <v>0</v>
      </c>
      <c r="AH614">
        <v>0</v>
      </c>
      <c r="AI614">
        <v>0</v>
      </c>
      <c r="AJ614">
        <v>1</v>
      </c>
      <c r="AK614" s="9" t="s">
        <v>2840</v>
      </c>
      <c r="AL614">
        <f t="shared" si="207"/>
        <v>0</v>
      </c>
      <c r="AM614">
        <f>IF(AND(INDIRECT(AN614)='Sample Select backend'!$C$2,INDIRECT(AO614)=1,INDIRECT(AP614)='Sample Select backend'!$F$2,INDIRECT(AQ614)=1,INDIRECT(AR614)='Sample Select backend'!$M$2),1,0)</f>
        <v>1</v>
      </c>
      <c r="AN614" t="str">
        <f>_xlfn.CONCAT('Sample Select backend'!$C$4,ROW(AN614))</f>
        <v>AE614</v>
      </c>
      <c r="AO614" s="9" t="str">
        <f>_xlfn.CONCAT('Sample Select backend'!$J$2,ROW(AO614))</f>
        <v>AJ614</v>
      </c>
      <c r="AP614" t="str">
        <f>_xlfn.CONCAT('Sample Select backend'!$F$4,ROW(AP614))</f>
        <v>AF614</v>
      </c>
      <c r="AQ614" t="str">
        <f>_xlfn.CONCAT('Sample Select backend'!$I$10,ROW(AQ614))</f>
        <v>R614</v>
      </c>
      <c r="AR614" t="str">
        <f>_xlfn.CONCAT('Sample Select backend'!$M$4,ROW(AR614))</f>
        <v>AK614</v>
      </c>
      <c r="AS614" t="str">
        <f t="shared" si="208"/>
        <v>Canada</v>
      </c>
      <c r="AT614" s="9">
        <f t="shared" si="209"/>
        <v>29</v>
      </c>
      <c r="AU614">
        <f t="shared" si="210"/>
        <v>0</v>
      </c>
      <c r="AV614" s="9">
        <v>1</v>
      </c>
    </row>
    <row r="615" spans="1:48" x14ac:dyDescent="0.35">
      <c r="A615" t="s">
        <v>32</v>
      </c>
      <c r="B615">
        <v>1</v>
      </c>
      <c r="C615">
        <v>6</v>
      </c>
      <c r="D615" t="s">
        <v>532</v>
      </c>
      <c r="E615">
        <v>-2</v>
      </c>
      <c r="F615">
        <v>2</v>
      </c>
      <c r="G615">
        <v>2</v>
      </c>
      <c r="H615">
        <v>2</v>
      </c>
      <c r="I615">
        <v>2</v>
      </c>
      <c r="J615">
        <v>2</v>
      </c>
      <c r="K615">
        <v>1</v>
      </c>
      <c r="L615">
        <v>2</v>
      </c>
      <c r="M615">
        <v>1</v>
      </c>
      <c r="N615" t="s">
        <v>2631</v>
      </c>
      <c r="O615" t="s">
        <v>2806</v>
      </c>
      <c r="P615" t="s">
        <v>2808</v>
      </c>
      <c r="Q615" t="s">
        <v>2813</v>
      </c>
      <c r="R615">
        <v>1</v>
      </c>
      <c r="S615" t="s">
        <v>202</v>
      </c>
      <c r="T615" t="s">
        <v>202</v>
      </c>
      <c r="U615" t="s">
        <v>202</v>
      </c>
      <c r="V615">
        <f t="shared" si="211"/>
        <v>0</v>
      </c>
      <c r="W615">
        <f t="shared" si="212"/>
        <v>1</v>
      </c>
      <c r="X615">
        <f t="shared" si="213"/>
        <v>1</v>
      </c>
      <c r="Y615">
        <f t="shared" si="214"/>
        <v>1</v>
      </c>
      <c r="Z615">
        <f t="shared" si="215"/>
        <v>1</v>
      </c>
      <c r="AA615">
        <f t="shared" si="216"/>
        <v>1</v>
      </c>
      <c r="AB615">
        <f t="shared" si="217"/>
        <v>1</v>
      </c>
      <c r="AC615">
        <f t="shared" si="218"/>
        <v>1</v>
      </c>
      <c r="AD615">
        <f t="shared" si="219"/>
        <v>1</v>
      </c>
      <c r="AE615" s="4" t="s">
        <v>2828</v>
      </c>
      <c r="AF615" s="9" t="s">
        <v>2829</v>
      </c>
      <c r="AG615">
        <v>0</v>
      </c>
      <c r="AH615">
        <v>0</v>
      </c>
      <c r="AI615">
        <v>0</v>
      </c>
      <c r="AJ615">
        <v>1</v>
      </c>
      <c r="AK615" s="9" t="s">
        <v>2840</v>
      </c>
      <c r="AL615">
        <f t="shared" si="207"/>
        <v>0</v>
      </c>
      <c r="AM615">
        <f>IF(AND(INDIRECT(AN615)='Sample Select backend'!$C$2,INDIRECT(AO615)=1,INDIRECT(AP615)='Sample Select backend'!$F$2,INDIRECT(AQ615)=1,INDIRECT(AR615)='Sample Select backend'!$M$2),1,0)</f>
        <v>1</v>
      </c>
      <c r="AN615" t="str">
        <f>_xlfn.CONCAT('Sample Select backend'!$C$4,ROW(AN615))</f>
        <v>AE615</v>
      </c>
      <c r="AO615" s="9" t="str">
        <f>_xlfn.CONCAT('Sample Select backend'!$J$2,ROW(AO615))</f>
        <v>AJ615</v>
      </c>
      <c r="AP615" t="str">
        <f>_xlfn.CONCAT('Sample Select backend'!$F$4,ROW(AP615))</f>
        <v>AF615</v>
      </c>
      <c r="AQ615" t="str">
        <f>_xlfn.CONCAT('Sample Select backend'!$I$10,ROW(AQ615))</f>
        <v>R615</v>
      </c>
      <c r="AR615" t="str">
        <f>_xlfn.CONCAT('Sample Select backend'!$M$4,ROW(AR615))</f>
        <v>AK615</v>
      </c>
      <c r="AS615" t="str">
        <f t="shared" si="208"/>
        <v>Canada</v>
      </c>
      <c r="AT615" s="9">
        <f t="shared" si="209"/>
        <v>6</v>
      </c>
      <c r="AU615">
        <f t="shared" si="210"/>
        <v>0</v>
      </c>
      <c r="AV615" s="9">
        <v>1</v>
      </c>
    </row>
    <row r="616" spans="1:48" x14ac:dyDescent="0.35">
      <c r="A616" t="s">
        <v>32</v>
      </c>
      <c r="B616">
        <v>7</v>
      </c>
      <c r="C616">
        <v>32</v>
      </c>
      <c r="D616" t="s">
        <v>528</v>
      </c>
      <c r="E616">
        <v>1</v>
      </c>
      <c r="F616">
        <v>2</v>
      </c>
      <c r="G616">
        <v>2</v>
      </c>
      <c r="H616">
        <v>-1</v>
      </c>
      <c r="I616">
        <v>1</v>
      </c>
      <c r="J616">
        <v>2</v>
      </c>
      <c r="K616">
        <v>1</v>
      </c>
      <c r="L616">
        <v>-2</v>
      </c>
      <c r="M616">
        <v>1</v>
      </c>
      <c r="N616" t="s">
        <v>2631</v>
      </c>
      <c r="O616" t="s">
        <v>2806</v>
      </c>
      <c r="P616" t="s">
        <v>2808</v>
      </c>
      <c r="Q616" t="s">
        <v>2813</v>
      </c>
      <c r="R616">
        <v>1</v>
      </c>
      <c r="S616" t="s">
        <v>202</v>
      </c>
      <c r="T616" t="s">
        <v>202</v>
      </c>
      <c r="U616" t="s">
        <v>202</v>
      </c>
      <c r="V616">
        <f t="shared" si="211"/>
        <v>1</v>
      </c>
      <c r="W616">
        <f t="shared" si="212"/>
        <v>1</v>
      </c>
      <c r="X616">
        <f t="shared" si="213"/>
        <v>1</v>
      </c>
      <c r="Y616">
        <f t="shared" si="214"/>
        <v>0</v>
      </c>
      <c r="Z616">
        <f t="shared" si="215"/>
        <v>1</v>
      </c>
      <c r="AA616">
        <f t="shared" si="216"/>
        <v>1</v>
      </c>
      <c r="AB616">
        <f t="shared" si="217"/>
        <v>1</v>
      </c>
      <c r="AC616">
        <f t="shared" si="218"/>
        <v>0</v>
      </c>
      <c r="AD616">
        <f t="shared" si="219"/>
        <v>1</v>
      </c>
      <c r="AE616" s="4" t="s">
        <v>2828</v>
      </c>
      <c r="AF616" s="9" t="s">
        <v>2829</v>
      </c>
      <c r="AG616">
        <v>0</v>
      </c>
      <c r="AH616">
        <v>0</v>
      </c>
      <c r="AI616">
        <v>0</v>
      </c>
      <c r="AJ616">
        <v>1</v>
      </c>
      <c r="AK616" s="9" t="s">
        <v>2840</v>
      </c>
      <c r="AL616">
        <f t="shared" si="207"/>
        <v>0</v>
      </c>
      <c r="AM616">
        <f>IF(AND(INDIRECT(AN616)='Sample Select backend'!$C$2,INDIRECT(AO616)=1,INDIRECT(AP616)='Sample Select backend'!$F$2,INDIRECT(AQ616)=1,INDIRECT(AR616)='Sample Select backend'!$M$2),1,0)</f>
        <v>1</v>
      </c>
      <c r="AN616" t="str">
        <f>_xlfn.CONCAT('Sample Select backend'!$C$4,ROW(AN616))</f>
        <v>AE616</v>
      </c>
      <c r="AO616" s="9" t="str">
        <f>_xlfn.CONCAT('Sample Select backend'!$J$2,ROW(AO616))</f>
        <v>AJ616</v>
      </c>
      <c r="AP616" t="str">
        <f>_xlfn.CONCAT('Sample Select backend'!$F$4,ROW(AP616))</f>
        <v>AF616</v>
      </c>
      <c r="AQ616" t="str">
        <f>_xlfn.CONCAT('Sample Select backend'!$I$10,ROW(AQ616))</f>
        <v>R616</v>
      </c>
      <c r="AR616" t="str">
        <f>_xlfn.CONCAT('Sample Select backend'!$M$4,ROW(AR616))</f>
        <v>AK616</v>
      </c>
      <c r="AS616" t="str">
        <f t="shared" si="208"/>
        <v>Canada</v>
      </c>
      <c r="AT616" s="9">
        <f t="shared" si="209"/>
        <v>32</v>
      </c>
      <c r="AU616">
        <f t="shared" si="210"/>
        <v>0</v>
      </c>
      <c r="AV616" s="9">
        <v>0</v>
      </c>
    </row>
    <row r="617" spans="1:48" x14ac:dyDescent="0.35">
      <c r="A617" s="24" t="s">
        <v>32</v>
      </c>
      <c r="B617" s="24">
        <v>2</v>
      </c>
      <c r="C617" s="24">
        <v>13</v>
      </c>
      <c r="D617" s="24" t="s">
        <v>3294</v>
      </c>
      <c r="E617" s="24"/>
      <c r="O617" t="s">
        <v>2806</v>
      </c>
      <c r="P617" t="s">
        <v>2808</v>
      </c>
      <c r="Q617" t="s">
        <v>2813</v>
      </c>
      <c r="R617">
        <v>1</v>
      </c>
      <c r="S617" t="s">
        <v>202</v>
      </c>
      <c r="T617" t="s">
        <v>202</v>
      </c>
      <c r="U617" t="s">
        <v>202</v>
      </c>
      <c r="V617">
        <v>-1</v>
      </c>
      <c r="W617">
        <v>-1</v>
      </c>
      <c r="X617">
        <v>-1</v>
      </c>
      <c r="Y617">
        <v>-1</v>
      </c>
      <c r="Z617">
        <v>-1</v>
      </c>
      <c r="AA617">
        <v>-1</v>
      </c>
      <c r="AB617">
        <v>-1</v>
      </c>
      <c r="AC617">
        <v>-1</v>
      </c>
      <c r="AD617">
        <v>-1</v>
      </c>
      <c r="AE617" s="4" t="s">
        <v>2828</v>
      </c>
      <c r="AF617" s="9" t="s">
        <v>2829</v>
      </c>
      <c r="AG617">
        <v>0</v>
      </c>
      <c r="AH617">
        <v>0</v>
      </c>
      <c r="AI617">
        <v>0</v>
      </c>
      <c r="AJ617">
        <v>1</v>
      </c>
      <c r="AK617" s="9" t="s">
        <v>2840</v>
      </c>
      <c r="AL617">
        <f t="shared" si="207"/>
        <v>0</v>
      </c>
      <c r="AM617">
        <f>IF(AND(INDIRECT(AN617)='Sample Select backend'!$C$2,INDIRECT(AO617)=1,INDIRECT(AP617)='Sample Select backend'!$F$2,INDIRECT(AQ617)=1,INDIRECT(AR617)='Sample Select backend'!$M$2),1,0)</f>
        <v>1</v>
      </c>
      <c r="AN617" t="str">
        <f>_xlfn.CONCAT('Sample Select backend'!$C$4,ROW(AN617))</f>
        <v>AE617</v>
      </c>
      <c r="AO617" s="9" t="str">
        <f>_xlfn.CONCAT('Sample Select backend'!$J$2,ROW(AO617))</f>
        <v>AJ617</v>
      </c>
      <c r="AP617" t="str">
        <f>_xlfn.CONCAT('Sample Select backend'!$F$4,ROW(AP617))</f>
        <v>AF617</v>
      </c>
      <c r="AQ617" t="str">
        <f>_xlfn.CONCAT('Sample Select backend'!$I$10,ROW(AQ617))</f>
        <v>R617</v>
      </c>
      <c r="AR617" t="str">
        <f>_xlfn.CONCAT('Sample Select backend'!$M$4,ROW(AR617))</f>
        <v>AK617</v>
      </c>
      <c r="AS617" t="str">
        <f t="shared" si="208"/>
        <v>Canada</v>
      </c>
      <c r="AT617" s="9">
        <f t="shared" si="209"/>
        <v>13</v>
      </c>
      <c r="AU617">
        <f t="shared" si="210"/>
        <v>0</v>
      </c>
      <c r="AV617" s="9">
        <v>0</v>
      </c>
    </row>
    <row r="618" spans="1:48" x14ac:dyDescent="0.35">
      <c r="A618" s="24" t="s">
        <v>32</v>
      </c>
      <c r="B618" s="24">
        <v>1</v>
      </c>
      <c r="C618" s="24">
        <v>5</v>
      </c>
      <c r="D618" s="24" t="s">
        <v>3295</v>
      </c>
      <c r="E618" s="24"/>
      <c r="O618" t="s">
        <v>2806</v>
      </c>
      <c r="P618" t="s">
        <v>2808</v>
      </c>
      <c r="Q618" t="s">
        <v>2813</v>
      </c>
      <c r="R618">
        <v>1</v>
      </c>
      <c r="S618" t="s">
        <v>202</v>
      </c>
      <c r="T618" t="s">
        <v>202</v>
      </c>
      <c r="U618" t="s">
        <v>202</v>
      </c>
      <c r="V618">
        <v>-1</v>
      </c>
      <c r="W618">
        <v>-1</v>
      </c>
      <c r="X618">
        <v>-1</v>
      </c>
      <c r="Y618">
        <v>-1</v>
      </c>
      <c r="Z618">
        <v>-1</v>
      </c>
      <c r="AA618">
        <v>-1</v>
      </c>
      <c r="AB618">
        <v>-1</v>
      </c>
      <c r="AC618">
        <v>-1</v>
      </c>
      <c r="AD618">
        <v>-1</v>
      </c>
      <c r="AE618" s="4" t="s">
        <v>2828</v>
      </c>
      <c r="AF618" s="9" t="s">
        <v>2829</v>
      </c>
      <c r="AG618">
        <v>0</v>
      </c>
      <c r="AH618">
        <v>0</v>
      </c>
      <c r="AI618">
        <v>0</v>
      </c>
      <c r="AJ618">
        <v>1</v>
      </c>
      <c r="AK618" s="9" t="s">
        <v>2840</v>
      </c>
      <c r="AL618">
        <f t="shared" si="207"/>
        <v>0</v>
      </c>
      <c r="AM618">
        <f>IF(AND(INDIRECT(AN618)='Sample Select backend'!$C$2,INDIRECT(AO618)=1,INDIRECT(AP618)='Sample Select backend'!$F$2,INDIRECT(AQ618)=1,INDIRECT(AR618)='Sample Select backend'!$M$2),1,0)</f>
        <v>1</v>
      </c>
      <c r="AN618" t="str">
        <f>_xlfn.CONCAT('Sample Select backend'!$C$4,ROW(AN618))</f>
        <v>AE618</v>
      </c>
      <c r="AO618" s="9" t="str">
        <f>_xlfn.CONCAT('Sample Select backend'!$J$2,ROW(AO618))</f>
        <v>AJ618</v>
      </c>
      <c r="AP618" t="str">
        <f>_xlfn.CONCAT('Sample Select backend'!$F$4,ROW(AP618))</f>
        <v>AF618</v>
      </c>
      <c r="AQ618" t="str">
        <f>_xlfn.CONCAT('Sample Select backend'!$I$10,ROW(AQ618))</f>
        <v>R618</v>
      </c>
      <c r="AR618" t="str">
        <f>_xlfn.CONCAT('Sample Select backend'!$M$4,ROW(AR618))</f>
        <v>AK618</v>
      </c>
      <c r="AS618" t="str">
        <f t="shared" si="208"/>
        <v>Canada</v>
      </c>
      <c r="AT618" s="9">
        <f t="shared" si="209"/>
        <v>5</v>
      </c>
      <c r="AU618">
        <f t="shared" si="210"/>
        <v>0</v>
      </c>
      <c r="AV618" s="9">
        <v>0</v>
      </c>
    </row>
    <row r="619" spans="1:48" x14ac:dyDescent="0.35">
      <c r="A619" s="24" t="s">
        <v>32</v>
      </c>
      <c r="B619" s="24">
        <v>1</v>
      </c>
      <c r="C619" s="24">
        <v>6</v>
      </c>
      <c r="D619" s="24" t="s">
        <v>3296</v>
      </c>
      <c r="E619" s="24"/>
      <c r="O619" t="s">
        <v>2806</v>
      </c>
      <c r="P619" t="s">
        <v>2808</v>
      </c>
      <c r="Q619" t="s">
        <v>2813</v>
      </c>
      <c r="R619">
        <v>1</v>
      </c>
      <c r="S619" t="s">
        <v>202</v>
      </c>
      <c r="T619" t="s">
        <v>202</v>
      </c>
      <c r="U619" t="s">
        <v>202</v>
      </c>
      <c r="V619">
        <v>-1</v>
      </c>
      <c r="W619">
        <v>-1</v>
      </c>
      <c r="X619">
        <v>-1</v>
      </c>
      <c r="Y619">
        <v>-1</v>
      </c>
      <c r="Z619">
        <v>-1</v>
      </c>
      <c r="AA619">
        <v>-1</v>
      </c>
      <c r="AB619">
        <v>-1</v>
      </c>
      <c r="AC619">
        <v>-1</v>
      </c>
      <c r="AD619">
        <v>-1</v>
      </c>
      <c r="AE619" s="4" t="s">
        <v>2828</v>
      </c>
      <c r="AF619" s="9" t="s">
        <v>2829</v>
      </c>
      <c r="AG619">
        <v>0</v>
      </c>
      <c r="AH619">
        <v>0</v>
      </c>
      <c r="AI619">
        <v>0</v>
      </c>
      <c r="AJ619">
        <v>1</v>
      </c>
      <c r="AK619" s="9" t="s">
        <v>2840</v>
      </c>
      <c r="AL619">
        <f t="shared" si="207"/>
        <v>0</v>
      </c>
      <c r="AM619">
        <f>IF(AND(INDIRECT(AN619)='Sample Select backend'!$C$2,INDIRECT(AO619)=1,INDIRECT(AP619)='Sample Select backend'!$F$2,INDIRECT(AQ619)=1,INDIRECT(AR619)='Sample Select backend'!$M$2),1,0)</f>
        <v>1</v>
      </c>
      <c r="AN619" t="str">
        <f>_xlfn.CONCAT('Sample Select backend'!$C$4,ROW(AN619))</f>
        <v>AE619</v>
      </c>
      <c r="AO619" s="9" t="str">
        <f>_xlfn.CONCAT('Sample Select backend'!$J$2,ROW(AO619))</f>
        <v>AJ619</v>
      </c>
      <c r="AP619" t="str">
        <f>_xlfn.CONCAT('Sample Select backend'!$F$4,ROW(AP619))</f>
        <v>AF619</v>
      </c>
      <c r="AQ619" t="str">
        <f>_xlfn.CONCAT('Sample Select backend'!$I$10,ROW(AQ619))</f>
        <v>R619</v>
      </c>
      <c r="AR619" t="str">
        <f>_xlfn.CONCAT('Sample Select backend'!$M$4,ROW(AR619))</f>
        <v>AK619</v>
      </c>
      <c r="AS619" t="str">
        <f t="shared" si="208"/>
        <v>Canada</v>
      </c>
      <c r="AT619" s="9">
        <f t="shared" si="209"/>
        <v>6</v>
      </c>
      <c r="AU619">
        <f t="shared" si="210"/>
        <v>0</v>
      </c>
      <c r="AV619" s="9">
        <v>0</v>
      </c>
    </row>
    <row r="620" spans="1:48" x14ac:dyDescent="0.35">
      <c r="A620" s="24" t="s">
        <v>32</v>
      </c>
      <c r="B620" s="24">
        <v>6</v>
      </c>
      <c r="C620" s="24">
        <v>26</v>
      </c>
      <c r="D620" s="24" t="s">
        <v>3297</v>
      </c>
      <c r="E620" s="24"/>
      <c r="O620" t="s">
        <v>2806</v>
      </c>
      <c r="P620" t="s">
        <v>2808</v>
      </c>
      <c r="Q620" t="s">
        <v>2813</v>
      </c>
      <c r="R620">
        <v>1</v>
      </c>
      <c r="S620" t="s">
        <v>202</v>
      </c>
      <c r="T620" t="s">
        <v>202</v>
      </c>
      <c r="U620" t="s">
        <v>202</v>
      </c>
      <c r="V620">
        <v>-1</v>
      </c>
      <c r="W620">
        <v>-1</v>
      </c>
      <c r="X620">
        <v>-1</v>
      </c>
      <c r="Y620">
        <v>-1</v>
      </c>
      <c r="Z620">
        <v>-1</v>
      </c>
      <c r="AA620">
        <v>-1</v>
      </c>
      <c r="AB620">
        <v>-1</v>
      </c>
      <c r="AC620">
        <v>-1</v>
      </c>
      <c r="AD620">
        <v>-1</v>
      </c>
      <c r="AE620" s="4" t="s">
        <v>2828</v>
      </c>
      <c r="AF620" s="9" t="s">
        <v>2829</v>
      </c>
      <c r="AG620">
        <v>0</v>
      </c>
      <c r="AH620">
        <v>0</v>
      </c>
      <c r="AI620">
        <v>0</v>
      </c>
      <c r="AJ620">
        <v>1</v>
      </c>
      <c r="AK620" s="9" t="s">
        <v>2840</v>
      </c>
      <c r="AL620">
        <f t="shared" si="207"/>
        <v>0</v>
      </c>
      <c r="AM620">
        <f>IF(AND(INDIRECT(AN620)='Sample Select backend'!$C$2,INDIRECT(AO620)=1,INDIRECT(AP620)='Sample Select backend'!$F$2,INDIRECT(AQ620)=1,INDIRECT(AR620)='Sample Select backend'!$M$2),1,0)</f>
        <v>1</v>
      </c>
      <c r="AN620" t="str">
        <f>_xlfn.CONCAT('Sample Select backend'!$C$4,ROW(AN620))</f>
        <v>AE620</v>
      </c>
      <c r="AO620" s="9" t="str">
        <f>_xlfn.CONCAT('Sample Select backend'!$J$2,ROW(AO620))</f>
        <v>AJ620</v>
      </c>
      <c r="AP620" t="str">
        <f>_xlfn.CONCAT('Sample Select backend'!$F$4,ROW(AP620))</f>
        <v>AF620</v>
      </c>
      <c r="AQ620" t="str">
        <f>_xlfn.CONCAT('Sample Select backend'!$I$10,ROW(AQ620))</f>
        <v>R620</v>
      </c>
      <c r="AR620" t="str">
        <f>_xlfn.CONCAT('Sample Select backend'!$M$4,ROW(AR620))</f>
        <v>AK620</v>
      </c>
      <c r="AS620" t="str">
        <f t="shared" si="208"/>
        <v>Canada</v>
      </c>
      <c r="AT620" s="9">
        <f t="shared" si="209"/>
        <v>26</v>
      </c>
      <c r="AU620">
        <f t="shared" si="210"/>
        <v>0</v>
      </c>
      <c r="AV620" s="9">
        <v>0</v>
      </c>
    </row>
    <row r="621" spans="1:48" x14ac:dyDescent="0.35">
      <c r="A621" s="24" t="s">
        <v>32</v>
      </c>
      <c r="B621" s="24">
        <v>6</v>
      </c>
      <c r="C621" s="24">
        <v>25</v>
      </c>
      <c r="D621" s="24" t="s">
        <v>3298</v>
      </c>
      <c r="E621" s="24"/>
      <c r="O621" t="s">
        <v>2806</v>
      </c>
      <c r="P621" t="s">
        <v>2808</v>
      </c>
      <c r="Q621" t="s">
        <v>2813</v>
      </c>
      <c r="R621">
        <v>1</v>
      </c>
      <c r="S621" t="s">
        <v>202</v>
      </c>
      <c r="T621" t="s">
        <v>202</v>
      </c>
      <c r="U621" t="s">
        <v>202</v>
      </c>
      <c r="V621">
        <v>-1</v>
      </c>
      <c r="W621">
        <v>-1</v>
      </c>
      <c r="X621">
        <v>-1</v>
      </c>
      <c r="Y621">
        <v>-1</v>
      </c>
      <c r="Z621">
        <v>-1</v>
      </c>
      <c r="AA621">
        <v>-1</v>
      </c>
      <c r="AB621">
        <v>-1</v>
      </c>
      <c r="AC621">
        <v>-1</v>
      </c>
      <c r="AD621">
        <v>-1</v>
      </c>
      <c r="AE621" s="4" t="s">
        <v>2828</v>
      </c>
      <c r="AF621" s="9" t="s">
        <v>2829</v>
      </c>
      <c r="AG621">
        <v>0</v>
      </c>
      <c r="AH621">
        <v>0</v>
      </c>
      <c r="AI621">
        <v>0</v>
      </c>
      <c r="AJ621">
        <v>1</v>
      </c>
      <c r="AK621" s="9" t="s">
        <v>2840</v>
      </c>
      <c r="AL621">
        <f t="shared" si="207"/>
        <v>0</v>
      </c>
      <c r="AM621">
        <f>IF(AND(INDIRECT(AN621)='Sample Select backend'!$C$2,INDIRECT(AO621)=1,INDIRECT(AP621)='Sample Select backend'!$F$2,INDIRECT(AQ621)=1,INDIRECT(AR621)='Sample Select backend'!$M$2),1,0)</f>
        <v>1</v>
      </c>
      <c r="AN621" t="str">
        <f>_xlfn.CONCAT('Sample Select backend'!$C$4,ROW(AN621))</f>
        <v>AE621</v>
      </c>
      <c r="AO621" s="9" t="str">
        <f>_xlfn.CONCAT('Sample Select backend'!$J$2,ROW(AO621))</f>
        <v>AJ621</v>
      </c>
      <c r="AP621" t="str">
        <f>_xlfn.CONCAT('Sample Select backend'!$F$4,ROW(AP621))</f>
        <v>AF621</v>
      </c>
      <c r="AQ621" t="str">
        <f>_xlfn.CONCAT('Sample Select backend'!$I$10,ROW(AQ621))</f>
        <v>R621</v>
      </c>
      <c r="AR621" t="str">
        <f>_xlfn.CONCAT('Sample Select backend'!$M$4,ROW(AR621))</f>
        <v>AK621</v>
      </c>
      <c r="AS621" t="str">
        <f t="shared" si="208"/>
        <v>Canada</v>
      </c>
      <c r="AT621" s="9">
        <f t="shared" si="209"/>
        <v>25</v>
      </c>
      <c r="AU621">
        <f t="shared" si="210"/>
        <v>0</v>
      </c>
      <c r="AV621" s="9">
        <v>0</v>
      </c>
    </row>
    <row r="622" spans="1:48" x14ac:dyDescent="0.35">
      <c r="A622" s="24" t="s">
        <v>32</v>
      </c>
      <c r="B622" s="24">
        <v>7</v>
      </c>
      <c r="C622" s="24">
        <v>31</v>
      </c>
      <c r="D622" s="24" t="s">
        <v>3299</v>
      </c>
      <c r="E622" s="24"/>
      <c r="O622" t="s">
        <v>2806</v>
      </c>
      <c r="P622" t="s">
        <v>2808</v>
      </c>
      <c r="Q622" t="s">
        <v>2813</v>
      </c>
      <c r="R622">
        <v>1</v>
      </c>
      <c r="S622" t="s">
        <v>202</v>
      </c>
      <c r="T622" t="s">
        <v>202</v>
      </c>
      <c r="U622" t="s">
        <v>202</v>
      </c>
      <c r="V622">
        <v>-1</v>
      </c>
      <c r="W622">
        <v>-1</v>
      </c>
      <c r="X622">
        <v>-1</v>
      </c>
      <c r="Y622">
        <v>-1</v>
      </c>
      <c r="Z622">
        <v>-1</v>
      </c>
      <c r="AA622">
        <v>-1</v>
      </c>
      <c r="AB622">
        <v>-1</v>
      </c>
      <c r="AC622">
        <v>-1</v>
      </c>
      <c r="AD622">
        <v>-1</v>
      </c>
      <c r="AE622" s="4" t="s">
        <v>2828</v>
      </c>
      <c r="AF622" s="9" t="s">
        <v>2829</v>
      </c>
      <c r="AG622">
        <v>0</v>
      </c>
      <c r="AH622">
        <v>0</v>
      </c>
      <c r="AI622">
        <v>0</v>
      </c>
      <c r="AJ622">
        <v>1</v>
      </c>
      <c r="AK622" s="9" t="s">
        <v>2840</v>
      </c>
      <c r="AL622">
        <f t="shared" si="207"/>
        <v>0</v>
      </c>
      <c r="AM622">
        <f>IF(AND(INDIRECT(AN622)='Sample Select backend'!$C$2,INDIRECT(AO622)=1,INDIRECT(AP622)='Sample Select backend'!$F$2,INDIRECT(AQ622)=1,INDIRECT(AR622)='Sample Select backend'!$M$2),1,0)</f>
        <v>1</v>
      </c>
      <c r="AN622" t="str">
        <f>_xlfn.CONCAT('Sample Select backend'!$C$4,ROW(AN622))</f>
        <v>AE622</v>
      </c>
      <c r="AO622" s="9" t="str">
        <f>_xlfn.CONCAT('Sample Select backend'!$J$2,ROW(AO622))</f>
        <v>AJ622</v>
      </c>
      <c r="AP622" t="str">
        <f>_xlfn.CONCAT('Sample Select backend'!$F$4,ROW(AP622))</f>
        <v>AF622</v>
      </c>
      <c r="AQ622" t="str">
        <f>_xlfn.CONCAT('Sample Select backend'!$I$10,ROW(AQ622))</f>
        <v>R622</v>
      </c>
      <c r="AR622" t="str">
        <f>_xlfn.CONCAT('Sample Select backend'!$M$4,ROW(AR622))</f>
        <v>AK622</v>
      </c>
      <c r="AS622" t="str">
        <f t="shared" si="208"/>
        <v>Canada</v>
      </c>
      <c r="AT622" s="9">
        <f t="shared" si="209"/>
        <v>31</v>
      </c>
      <c r="AU622">
        <f t="shared" si="210"/>
        <v>0</v>
      </c>
      <c r="AV622" s="9">
        <v>0</v>
      </c>
    </row>
    <row r="623" spans="1:48" x14ac:dyDescent="0.35">
      <c r="A623" s="24" t="s">
        <v>32</v>
      </c>
      <c r="B623" s="24">
        <v>7</v>
      </c>
      <c r="C623" s="24">
        <v>30</v>
      </c>
      <c r="D623" s="24" t="s">
        <v>3300</v>
      </c>
      <c r="E623" s="24"/>
      <c r="O623" t="s">
        <v>2806</v>
      </c>
      <c r="P623" t="s">
        <v>2808</v>
      </c>
      <c r="Q623" t="s">
        <v>2813</v>
      </c>
      <c r="R623">
        <v>1</v>
      </c>
      <c r="S623" t="s">
        <v>202</v>
      </c>
      <c r="T623" t="s">
        <v>202</v>
      </c>
      <c r="U623" t="s">
        <v>202</v>
      </c>
      <c r="V623">
        <v>-1</v>
      </c>
      <c r="W623">
        <v>-1</v>
      </c>
      <c r="X623">
        <v>-1</v>
      </c>
      <c r="Y623">
        <v>-1</v>
      </c>
      <c r="Z623">
        <v>-1</v>
      </c>
      <c r="AA623">
        <v>-1</v>
      </c>
      <c r="AB623">
        <v>-1</v>
      </c>
      <c r="AC623">
        <v>-1</v>
      </c>
      <c r="AD623">
        <v>-1</v>
      </c>
      <c r="AE623" s="4" t="s">
        <v>2828</v>
      </c>
      <c r="AF623" s="9" t="s">
        <v>2829</v>
      </c>
      <c r="AG623">
        <v>0</v>
      </c>
      <c r="AH623">
        <v>0</v>
      </c>
      <c r="AI623">
        <v>0</v>
      </c>
      <c r="AJ623">
        <v>1</v>
      </c>
      <c r="AK623" s="9" t="s">
        <v>2840</v>
      </c>
      <c r="AL623">
        <f t="shared" si="207"/>
        <v>0</v>
      </c>
      <c r="AM623">
        <f>IF(AND(INDIRECT(AN623)='Sample Select backend'!$C$2,INDIRECT(AO623)=1,INDIRECT(AP623)='Sample Select backend'!$F$2,INDIRECT(AQ623)=1,INDIRECT(AR623)='Sample Select backend'!$M$2),1,0)</f>
        <v>1</v>
      </c>
      <c r="AN623" t="str">
        <f>_xlfn.CONCAT('Sample Select backend'!$C$4,ROW(AN623))</f>
        <v>AE623</v>
      </c>
      <c r="AO623" s="9" t="str">
        <f>_xlfn.CONCAT('Sample Select backend'!$J$2,ROW(AO623))</f>
        <v>AJ623</v>
      </c>
      <c r="AP623" t="str">
        <f>_xlfn.CONCAT('Sample Select backend'!$F$4,ROW(AP623))</f>
        <v>AF623</v>
      </c>
      <c r="AQ623" t="str">
        <f>_xlfn.CONCAT('Sample Select backend'!$I$10,ROW(AQ623))</f>
        <v>R623</v>
      </c>
      <c r="AR623" t="str">
        <f>_xlfn.CONCAT('Sample Select backend'!$M$4,ROW(AR623))</f>
        <v>AK623</v>
      </c>
      <c r="AS623" t="str">
        <f t="shared" si="208"/>
        <v>Canada</v>
      </c>
      <c r="AT623" s="9">
        <f t="shared" si="209"/>
        <v>30</v>
      </c>
      <c r="AU623">
        <f t="shared" si="210"/>
        <v>0</v>
      </c>
      <c r="AV623" s="9">
        <v>1</v>
      </c>
    </row>
    <row r="624" spans="1:48" x14ac:dyDescent="0.35">
      <c r="A624" t="s">
        <v>43</v>
      </c>
      <c r="B624">
        <v>7</v>
      </c>
      <c r="C624">
        <v>32</v>
      </c>
      <c r="D624" t="s">
        <v>686</v>
      </c>
      <c r="E624">
        <v>1</v>
      </c>
      <c r="F624">
        <v>1</v>
      </c>
      <c r="G624">
        <v>-2</v>
      </c>
      <c r="H624">
        <v>-1</v>
      </c>
      <c r="I624">
        <v>-2</v>
      </c>
      <c r="J624">
        <v>-2</v>
      </c>
      <c r="K624">
        <v>-1</v>
      </c>
      <c r="L624">
        <v>-2</v>
      </c>
      <c r="M624">
        <v>1</v>
      </c>
      <c r="N624" t="s">
        <v>2642</v>
      </c>
      <c r="O624" t="s">
        <v>2803</v>
      </c>
      <c r="P624" t="s">
        <v>2811</v>
      </c>
      <c r="Q624" t="s">
        <v>2815</v>
      </c>
      <c r="R624">
        <v>0</v>
      </c>
      <c r="S624">
        <v>-14</v>
      </c>
      <c r="T624">
        <v>-6.4</v>
      </c>
      <c r="U624">
        <v>141.12</v>
      </c>
      <c r="V624">
        <f t="shared" ref="V624:V635" si="220">IF(E624&gt;0,1,IF(E624&lt;0,0,-1))</f>
        <v>1</v>
      </c>
      <c r="W624">
        <f t="shared" ref="W624:W635" si="221">IF(F624&gt;0,1,IF(F624&lt;0,0,-1))</f>
        <v>1</v>
      </c>
      <c r="X624">
        <f t="shared" ref="X624:X635" si="222">IF(G624&gt;0,1,IF(G624&lt;0,0,-1))</f>
        <v>0</v>
      </c>
      <c r="Y624">
        <f t="shared" ref="Y624:Y635" si="223">IF(H624&gt;0,1,IF(H624&lt;0,0,-1))</f>
        <v>0</v>
      </c>
      <c r="Z624">
        <f t="shared" ref="Z624:Z635" si="224">IF(I624&gt;0,1,IF(I624&lt;0,0,-1))</f>
        <v>0</v>
      </c>
      <c r="AA624">
        <f t="shared" ref="AA624:AA635" si="225">IF(J624&gt;0,1,IF(J624&lt;0,0,-1))</f>
        <v>0</v>
      </c>
      <c r="AB624">
        <f t="shared" ref="AB624:AB635" si="226">IF(K624&gt;0,1,IF(K624&lt;0,0,-1))</f>
        <v>0</v>
      </c>
      <c r="AC624">
        <f t="shared" ref="AC624:AC635" si="227">IF(L624&gt;0,1,IF(L624&lt;0,0,-1))</f>
        <v>0</v>
      </c>
      <c r="AD624">
        <f t="shared" ref="AD624:AD635" si="228">IF(M624&gt;0,1,IF(M624&lt;0,0,-1))</f>
        <v>1</v>
      </c>
      <c r="AE624" s="4" t="s">
        <v>2828</v>
      </c>
      <c r="AF624" s="9" t="s">
        <v>2829</v>
      </c>
      <c r="AG624">
        <v>1</v>
      </c>
      <c r="AH624">
        <v>0</v>
      </c>
      <c r="AI624">
        <v>0</v>
      </c>
      <c r="AJ624">
        <v>1</v>
      </c>
      <c r="AK624" s="9" t="s">
        <v>2840</v>
      </c>
      <c r="AL624">
        <f t="shared" si="207"/>
        <v>0</v>
      </c>
      <c r="AM624">
        <f>IF(AND(INDIRECT(AN624)='Sample Select backend'!$C$2,INDIRECT(AO624)=1,INDIRECT(AP624)='Sample Select backend'!$F$2,INDIRECT(AQ624)=1,INDIRECT(AR624)='Sample Select backend'!$M$2),1,0)</f>
        <v>0</v>
      </c>
      <c r="AN624" t="str">
        <f>_xlfn.CONCAT('Sample Select backend'!$C$4,ROW(AN624))</f>
        <v>AE624</v>
      </c>
      <c r="AO624" s="9" t="str">
        <f>_xlfn.CONCAT('Sample Select backend'!$J$2,ROW(AO624))</f>
        <v>AJ624</v>
      </c>
      <c r="AP624" t="str">
        <f>_xlfn.CONCAT('Sample Select backend'!$F$4,ROW(AP624))</f>
        <v>AF624</v>
      </c>
      <c r="AQ624" t="str">
        <f>_xlfn.CONCAT('Sample Select backend'!$I$10,ROW(AQ624))</f>
        <v>R624</v>
      </c>
      <c r="AR624" t="str">
        <f>_xlfn.CONCAT('Sample Select backend'!$M$4,ROW(AR624))</f>
        <v>AK624</v>
      </c>
      <c r="AS624" t="str">
        <f t="shared" si="208"/>
        <v>Cape Verde</v>
      </c>
      <c r="AT624" s="9">
        <f t="shared" si="209"/>
        <v>32</v>
      </c>
      <c r="AU624">
        <f t="shared" si="210"/>
        <v>1</v>
      </c>
      <c r="AV624" s="9">
        <v>1</v>
      </c>
    </row>
    <row r="625" spans="1:48" x14ac:dyDescent="0.35">
      <c r="A625" t="s">
        <v>43</v>
      </c>
      <c r="B625">
        <v>6</v>
      </c>
      <c r="C625">
        <v>25</v>
      </c>
      <c r="D625" t="s">
        <v>689</v>
      </c>
      <c r="E625">
        <v>1</v>
      </c>
      <c r="F625">
        <v>1</v>
      </c>
      <c r="G625">
        <v>-2</v>
      </c>
      <c r="H625">
        <v>-1</v>
      </c>
      <c r="I625">
        <v>1</v>
      </c>
      <c r="J625">
        <v>1</v>
      </c>
      <c r="K625">
        <v>1</v>
      </c>
      <c r="L625">
        <v>-2</v>
      </c>
      <c r="M625">
        <v>1</v>
      </c>
      <c r="N625" t="s">
        <v>2642</v>
      </c>
      <c r="O625" t="s">
        <v>2803</v>
      </c>
      <c r="P625" t="s">
        <v>2811</v>
      </c>
      <c r="Q625" t="s">
        <v>2815</v>
      </c>
      <c r="R625">
        <v>0</v>
      </c>
      <c r="S625">
        <v>-14</v>
      </c>
      <c r="T625">
        <v>-6.4</v>
      </c>
      <c r="U625">
        <v>141.12</v>
      </c>
      <c r="V625">
        <f t="shared" si="220"/>
        <v>1</v>
      </c>
      <c r="W625">
        <f t="shared" si="221"/>
        <v>1</v>
      </c>
      <c r="X625">
        <f t="shared" si="222"/>
        <v>0</v>
      </c>
      <c r="Y625">
        <f t="shared" si="223"/>
        <v>0</v>
      </c>
      <c r="Z625">
        <f t="shared" si="224"/>
        <v>1</v>
      </c>
      <c r="AA625">
        <f t="shared" si="225"/>
        <v>1</v>
      </c>
      <c r="AB625">
        <f t="shared" si="226"/>
        <v>1</v>
      </c>
      <c r="AC625">
        <f t="shared" si="227"/>
        <v>0</v>
      </c>
      <c r="AD625">
        <f t="shared" si="228"/>
        <v>1</v>
      </c>
      <c r="AE625" s="4" t="s">
        <v>2828</v>
      </c>
      <c r="AF625" s="9" t="s">
        <v>2829</v>
      </c>
      <c r="AG625">
        <v>1</v>
      </c>
      <c r="AH625">
        <v>0</v>
      </c>
      <c r="AI625">
        <v>0</v>
      </c>
      <c r="AJ625">
        <v>1</v>
      </c>
      <c r="AK625" s="9" t="s">
        <v>2840</v>
      </c>
      <c r="AL625">
        <f t="shared" si="207"/>
        <v>0</v>
      </c>
      <c r="AM625">
        <f>IF(AND(INDIRECT(AN625)='Sample Select backend'!$C$2,INDIRECT(AO625)=1,INDIRECT(AP625)='Sample Select backend'!$F$2,INDIRECT(AQ625)=1,INDIRECT(AR625)='Sample Select backend'!$M$2),1,0)</f>
        <v>0</v>
      </c>
      <c r="AN625" t="str">
        <f>_xlfn.CONCAT('Sample Select backend'!$C$4,ROW(AN625))</f>
        <v>AE625</v>
      </c>
      <c r="AO625" s="9" t="str">
        <f>_xlfn.CONCAT('Sample Select backend'!$J$2,ROW(AO625))</f>
        <v>AJ625</v>
      </c>
      <c r="AP625" t="str">
        <f>_xlfn.CONCAT('Sample Select backend'!$F$4,ROW(AP625))</f>
        <v>AF625</v>
      </c>
      <c r="AQ625" t="str">
        <f>_xlfn.CONCAT('Sample Select backend'!$I$10,ROW(AQ625))</f>
        <v>R625</v>
      </c>
      <c r="AR625" t="str">
        <f>_xlfn.CONCAT('Sample Select backend'!$M$4,ROW(AR625))</f>
        <v>AK625</v>
      </c>
      <c r="AS625" t="str">
        <f t="shared" si="208"/>
        <v>Cape Verde</v>
      </c>
      <c r="AT625" s="9">
        <f t="shared" si="209"/>
        <v>25</v>
      </c>
      <c r="AU625">
        <f t="shared" si="210"/>
        <v>0</v>
      </c>
      <c r="AV625" s="9">
        <v>1</v>
      </c>
    </row>
    <row r="626" spans="1:48" x14ac:dyDescent="0.35">
      <c r="A626" t="s">
        <v>43</v>
      </c>
      <c r="B626">
        <v>6</v>
      </c>
      <c r="C626">
        <v>27</v>
      </c>
      <c r="D626" t="s">
        <v>690</v>
      </c>
      <c r="E626">
        <v>1</v>
      </c>
      <c r="F626">
        <v>1</v>
      </c>
      <c r="G626">
        <v>2</v>
      </c>
      <c r="H626">
        <v>-1</v>
      </c>
      <c r="I626">
        <v>-2</v>
      </c>
      <c r="K626">
        <v>1</v>
      </c>
      <c r="L626">
        <v>2</v>
      </c>
      <c r="M626">
        <v>1</v>
      </c>
      <c r="N626" t="s">
        <v>2642</v>
      </c>
      <c r="O626" t="s">
        <v>2803</v>
      </c>
      <c r="P626" t="s">
        <v>2811</v>
      </c>
      <c r="Q626" t="s">
        <v>2815</v>
      </c>
      <c r="R626">
        <v>0</v>
      </c>
      <c r="S626">
        <v>-14</v>
      </c>
      <c r="T626">
        <v>-6.4</v>
      </c>
      <c r="U626">
        <v>141.12</v>
      </c>
      <c r="V626">
        <f t="shared" si="220"/>
        <v>1</v>
      </c>
      <c r="W626">
        <f t="shared" si="221"/>
        <v>1</v>
      </c>
      <c r="X626">
        <f t="shared" si="222"/>
        <v>1</v>
      </c>
      <c r="Y626">
        <f t="shared" si="223"/>
        <v>0</v>
      </c>
      <c r="Z626">
        <f t="shared" si="224"/>
        <v>0</v>
      </c>
      <c r="AA626">
        <f t="shared" si="225"/>
        <v>-1</v>
      </c>
      <c r="AB626">
        <f t="shared" si="226"/>
        <v>1</v>
      </c>
      <c r="AC626">
        <f t="shared" si="227"/>
        <v>1</v>
      </c>
      <c r="AD626">
        <f t="shared" si="228"/>
        <v>1</v>
      </c>
      <c r="AE626" s="4" t="s">
        <v>2828</v>
      </c>
      <c r="AF626" s="9" t="s">
        <v>2829</v>
      </c>
      <c r="AG626">
        <v>1</v>
      </c>
      <c r="AH626">
        <v>0</v>
      </c>
      <c r="AI626">
        <v>0</v>
      </c>
      <c r="AJ626">
        <v>1</v>
      </c>
      <c r="AK626" s="9" t="s">
        <v>2840</v>
      </c>
      <c r="AL626">
        <f t="shared" si="207"/>
        <v>0</v>
      </c>
      <c r="AM626">
        <f>IF(AND(INDIRECT(AN626)='Sample Select backend'!$C$2,INDIRECT(AO626)=1,INDIRECT(AP626)='Sample Select backend'!$F$2,INDIRECT(AQ626)=1,INDIRECT(AR626)='Sample Select backend'!$M$2),1,0)</f>
        <v>0</v>
      </c>
      <c r="AN626" t="str">
        <f>_xlfn.CONCAT('Sample Select backend'!$C$4,ROW(AN626))</f>
        <v>AE626</v>
      </c>
      <c r="AO626" s="9" t="str">
        <f>_xlfn.CONCAT('Sample Select backend'!$J$2,ROW(AO626))</f>
        <v>AJ626</v>
      </c>
      <c r="AP626" t="str">
        <f>_xlfn.CONCAT('Sample Select backend'!$F$4,ROW(AP626))</f>
        <v>AF626</v>
      </c>
      <c r="AQ626" t="str">
        <f>_xlfn.CONCAT('Sample Select backend'!$I$10,ROW(AQ626))</f>
        <v>R626</v>
      </c>
      <c r="AR626" t="str">
        <f>_xlfn.CONCAT('Sample Select backend'!$M$4,ROW(AR626))</f>
        <v>AK626</v>
      </c>
      <c r="AS626" t="str">
        <f t="shared" si="208"/>
        <v>Cape Verde</v>
      </c>
      <c r="AT626" s="9">
        <f t="shared" si="209"/>
        <v>27</v>
      </c>
      <c r="AU626">
        <f t="shared" si="210"/>
        <v>0</v>
      </c>
      <c r="AV626" s="9">
        <v>1</v>
      </c>
    </row>
    <row r="627" spans="1:48" x14ac:dyDescent="0.35">
      <c r="A627" t="s">
        <v>43</v>
      </c>
      <c r="B627">
        <v>6</v>
      </c>
      <c r="C627">
        <v>28</v>
      </c>
      <c r="D627" t="s">
        <v>682</v>
      </c>
      <c r="E627">
        <v>1</v>
      </c>
      <c r="F627">
        <v>1</v>
      </c>
      <c r="G627">
        <v>1</v>
      </c>
      <c r="H627">
        <v>-1</v>
      </c>
      <c r="I627">
        <v>1</v>
      </c>
      <c r="K627">
        <v>1</v>
      </c>
      <c r="L627">
        <v>2</v>
      </c>
      <c r="N627" t="s">
        <v>2642</v>
      </c>
      <c r="O627" t="s">
        <v>2803</v>
      </c>
      <c r="P627" t="s">
        <v>2811</v>
      </c>
      <c r="Q627" t="s">
        <v>2815</v>
      </c>
      <c r="R627">
        <v>0</v>
      </c>
      <c r="S627">
        <v>-14</v>
      </c>
      <c r="T627">
        <v>-6.4</v>
      </c>
      <c r="U627">
        <v>141.12</v>
      </c>
      <c r="V627">
        <f t="shared" si="220"/>
        <v>1</v>
      </c>
      <c r="W627">
        <f t="shared" si="221"/>
        <v>1</v>
      </c>
      <c r="X627">
        <f t="shared" si="222"/>
        <v>1</v>
      </c>
      <c r="Y627">
        <f t="shared" si="223"/>
        <v>0</v>
      </c>
      <c r="Z627">
        <f t="shared" si="224"/>
        <v>1</v>
      </c>
      <c r="AA627">
        <f t="shared" si="225"/>
        <v>-1</v>
      </c>
      <c r="AB627">
        <f t="shared" si="226"/>
        <v>1</v>
      </c>
      <c r="AC627">
        <f t="shared" si="227"/>
        <v>1</v>
      </c>
      <c r="AD627">
        <f t="shared" si="228"/>
        <v>-1</v>
      </c>
      <c r="AE627" s="4" t="s">
        <v>2828</v>
      </c>
      <c r="AF627" s="9" t="s">
        <v>2829</v>
      </c>
      <c r="AG627">
        <v>1</v>
      </c>
      <c r="AH627">
        <v>0</v>
      </c>
      <c r="AI627">
        <v>0</v>
      </c>
      <c r="AJ627">
        <v>1</v>
      </c>
      <c r="AK627" s="9" t="s">
        <v>2840</v>
      </c>
      <c r="AL627">
        <f t="shared" si="207"/>
        <v>0</v>
      </c>
      <c r="AM627">
        <f>IF(AND(INDIRECT(AN627)='Sample Select backend'!$C$2,INDIRECT(AO627)=1,INDIRECT(AP627)='Sample Select backend'!$F$2,INDIRECT(AQ627)=1,INDIRECT(AR627)='Sample Select backend'!$M$2),1,0)</f>
        <v>0</v>
      </c>
      <c r="AN627" t="str">
        <f>_xlfn.CONCAT('Sample Select backend'!$C$4,ROW(AN627))</f>
        <v>AE627</v>
      </c>
      <c r="AO627" s="9" t="str">
        <f>_xlfn.CONCAT('Sample Select backend'!$J$2,ROW(AO627))</f>
        <v>AJ627</v>
      </c>
      <c r="AP627" t="str">
        <f>_xlfn.CONCAT('Sample Select backend'!$F$4,ROW(AP627))</f>
        <v>AF627</v>
      </c>
      <c r="AQ627" t="str">
        <f>_xlfn.CONCAT('Sample Select backend'!$I$10,ROW(AQ627))</f>
        <v>R627</v>
      </c>
      <c r="AR627" t="str">
        <f>_xlfn.CONCAT('Sample Select backend'!$M$4,ROW(AR627))</f>
        <v>AK627</v>
      </c>
      <c r="AS627" t="str">
        <f t="shared" si="208"/>
        <v>Cape Verde</v>
      </c>
      <c r="AT627" s="9">
        <f t="shared" si="209"/>
        <v>28</v>
      </c>
      <c r="AU627">
        <f t="shared" si="210"/>
        <v>0</v>
      </c>
      <c r="AV627" s="9">
        <v>1</v>
      </c>
    </row>
    <row r="628" spans="1:48" x14ac:dyDescent="0.35">
      <c r="A628" t="s">
        <v>43</v>
      </c>
      <c r="B628">
        <v>7</v>
      </c>
      <c r="C628" t="s">
        <v>201</v>
      </c>
      <c r="D628" t="s">
        <v>683</v>
      </c>
      <c r="E628">
        <v>-1</v>
      </c>
      <c r="F628">
        <v>1</v>
      </c>
      <c r="G628">
        <v>-2</v>
      </c>
      <c r="H628">
        <v>-1</v>
      </c>
      <c r="I628">
        <v>1</v>
      </c>
      <c r="J628">
        <v>1</v>
      </c>
      <c r="K628">
        <v>1</v>
      </c>
      <c r="L628">
        <v>1</v>
      </c>
      <c r="M628">
        <v>1</v>
      </c>
      <c r="N628" t="s">
        <v>2642</v>
      </c>
      <c r="O628" t="s">
        <v>2803</v>
      </c>
      <c r="P628" t="s">
        <v>2811</v>
      </c>
      <c r="Q628" t="s">
        <v>2815</v>
      </c>
      <c r="R628">
        <v>0</v>
      </c>
      <c r="S628">
        <v>-14</v>
      </c>
      <c r="T628">
        <v>-6.4</v>
      </c>
      <c r="U628">
        <v>141.12</v>
      </c>
      <c r="V628">
        <f t="shared" si="220"/>
        <v>0</v>
      </c>
      <c r="W628">
        <f t="shared" si="221"/>
        <v>1</v>
      </c>
      <c r="X628">
        <f t="shared" si="222"/>
        <v>0</v>
      </c>
      <c r="Y628">
        <f t="shared" si="223"/>
        <v>0</v>
      </c>
      <c r="Z628">
        <f t="shared" si="224"/>
        <v>1</v>
      </c>
      <c r="AA628">
        <f t="shared" si="225"/>
        <v>1</v>
      </c>
      <c r="AB628">
        <f t="shared" si="226"/>
        <v>1</v>
      </c>
      <c r="AC628">
        <f t="shared" si="227"/>
        <v>1</v>
      </c>
      <c r="AD628">
        <f t="shared" si="228"/>
        <v>1</v>
      </c>
      <c r="AE628" s="4" t="s">
        <v>2828</v>
      </c>
      <c r="AF628" s="9" t="s">
        <v>2829</v>
      </c>
      <c r="AG628">
        <v>1</v>
      </c>
      <c r="AH628">
        <v>0</v>
      </c>
      <c r="AI628">
        <v>0</v>
      </c>
      <c r="AJ628">
        <v>1</v>
      </c>
      <c r="AK628" s="9" t="s">
        <v>2840</v>
      </c>
      <c r="AL628">
        <f t="shared" si="207"/>
        <v>0</v>
      </c>
      <c r="AM628">
        <f>IF(AND(INDIRECT(AN628)='Sample Select backend'!$C$2,INDIRECT(AO628)=1,INDIRECT(AP628)='Sample Select backend'!$F$2,INDIRECT(AQ628)=1,INDIRECT(AR628)='Sample Select backend'!$M$2),1,0)</f>
        <v>0</v>
      </c>
      <c r="AN628" t="str">
        <f>_xlfn.CONCAT('Sample Select backend'!$C$4,ROW(AN628))</f>
        <v>AE628</v>
      </c>
      <c r="AO628" s="9" t="str">
        <f>_xlfn.CONCAT('Sample Select backend'!$J$2,ROW(AO628))</f>
        <v>AJ628</v>
      </c>
      <c r="AP628" t="str">
        <f>_xlfn.CONCAT('Sample Select backend'!$F$4,ROW(AP628))</f>
        <v>AF628</v>
      </c>
      <c r="AQ628" t="str">
        <f>_xlfn.CONCAT('Sample Select backend'!$I$10,ROW(AQ628))</f>
        <v>R628</v>
      </c>
      <c r="AR628" t="str">
        <f>_xlfn.CONCAT('Sample Select backend'!$M$4,ROW(AR628))</f>
        <v>AK628</v>
      </c>
      <c r="AS628" t="str">
        <f t="shared" si="208"/>
        <v>Cape Verde</v>
      </c>
      <c r="AT628" s="9" t="str">
        <f t="shared" si="209"/>
        <v>Other</v>
      </c>
      <c r="AU628">
        <f t="shared" si="210"/>
        <v>0</v>
      </c>
      <c r="AV628" s="9">
        <v>1</v>
      </c>
    </row>
    <row r="629" spans="1:48" x14ac:dyDescent="0.35">
      <c r="A629" t="s">
        <v>43</v>
      </c>
      <c r="B629">
        <v>1</v>
      </c>
      <c r="C629">
        <v>9</v>
      </c>
      <c r="D629" t="s">
        <v>355</v>
      </c>
      <c r="E629">
        <v>-2</v>
      </c>
      <c r="F629">
        <v>1</v>
      </c>
      <c r="G629">
        <v>2</v>
      </c>
      <c r="H629">
        <v>2</v>
      </c>
      <c r="I629">
        <v>2</v>
      </c>
      <c r="J629">
        <v>-2</v>
      </c>
      <c r="K629">
        <v>-2</v>
      </c>
      <c r="L629">
        <v>2</v>
      </c>
      <c r="M629">
        <v>1</v>
      </c>
      <c r="N629" t="s">
        <v>2642</v>
      </c>
      <c r="O629" t="s">
        <v>2803</v>
      </c>
      <c r="P629" t="s">
        <v>2811</v>
      </c>
      <c r="Q629" t="s">
        <v>2815</v>
      </c>
      <c r="R629">
        <v>0</v>
      </c>
      <c r="S629">
        <v>-14</v>
      </c>
      <c r="T629">
        <v>-6.4</v>
      </c>
      <c r="U629">
        <v>141.12</v>
      </c>
      <c r="V629">
        <f t="shared" si="220"/>
        <v>0</v>
      </c>
      <c r="W629">
        <f t="shared" si="221"/>
        <v>1</v>
      </c>
      <c r="X629">
        <f t="shared" si="222"/>
        <v>1</v>
      </c>
      <c r="Y629">
        <f t="shared" si="223"/>
        <v>1</v>
      </c>
      <c r="Z629">
        <f t="shared" si="224"/>
        <v>1</v>
      </c>
      <c r="AA629">
        <f t="shared" si="225"/>
        <v>0</v>
      </c>
      <c r="AB629">
        <f t="shared" si="226"/>
        <v>0</v>
      </c>
      <c r="AC629">
        <f t="shared" si="227"/>
        <v>1</v>
      </c>
      <c r="AD629">
        <f t="shared" si="228"/>
        <v>1</v>
      </c>
      <c r="AE629" s="4" t="s">
        <v>2828</v>
      </c>
      <c r="AF629" s="9" t="s">
        <v>2829</v>
      </c>
      <c r="AG629">
        <v>1</v>
      </c>
      <c r="AH629">
        <v>0</v>
      </c>
      <c r="AI629">
        <v>0</v>
      </c>
      <c r="AJ629">
        <v>1</v>
      </c>
      <c r="AK629" s="9" t="s">
        <v>2840</v>
      </c>
      <c r="AL629">
        <f t="shared" si="207"/>
        <v>0</v>
      </c>
      <c r="AM629">
        <f>IF(AND(INDIRECT(AN629)='Sample Select backend'!$C$2,INDIRECT(AO629)=1,INDIRECT(AP629)='Sample Select backend'!$F$2,INDIRECT(AQ629)=1,INDIRECT(AR629)='Sample Select backend'!$M$2),1,0)</f>
        <v>0</v>
      </c>
      <c r="AN629" t="str">
        <f>_xlfn.CONCAT('Sample Select backend'!$C$4,ROW(AN629))</f>
        <v>AE629</v>
      </c>
      <c r="AO629" s="9" t="str">
        <f>_xlfn.CONCAT('Sample Select backend'!$J$2,ROW(AO629))</f>
        <v>AJ629</v>
      </c>
      <c r="AP629" t="str">
        <f>_xlfn.CONCAT('Sample Select backend'!$F$4,ROW(AP629))</f>
        <v>AF629</v>
      </c>
      <c r="AQ629" t="str">
        <f>_xlfn.CONCAT('Sample Select backend'!$I$10,ROW(AQ629))</f>
        <v>R629</v>
      </c>
      <c r="AR629" t="str">
        <f>_xlfn.CONCAT('Sample Select backend'!$M$4,ROW(AR629))</f>
        <v>AK629</v>
      </c>
      <c r="AS629" t="str">
        <f t="shared" si="208"/>
        <v>Cape Verde</v>
      </c>
      <c r="AT629" s="9">
        <f t="shared" si="209"/>
        <v>9</v>
      </c>
      <c r="AU629">
        <f t="shared" si="210"/>
        <v>0</v>
      </c>
      <c r="AV629" s="9">
        <v>1</v>
      </c>
    </row>
    <row r="630" spans="1:48" x14ac:dyDescent="0.35">
      <c r="A630" t="s">
        <v>43</v>
      </c>
      <c r="B630">
        <v>5</v>
      </c>
      <c r="C630" t="s">
        <v>204</v>
      </c>
      <c r="D630" t="s">
        <v>687</v>
      </c>
      <c r="E630">
        <v>1</v>
      </c>
      <c r="F630">
        <v>-2</v>
      </c>
      <c r="G630">
        <v>-2</v>
      </c>
      <c r="H630">
        <v>-1</v>
      </c>
      <c r="I630">
        <v>-2</v>
      </c>
      <c r="J630">
        <v>1</v>
      </c>
      <c r="K630">
        <v>1</v>
      </c>
      <c r="L630">
        <v>1</v>
      </c>
      <c r="M630">
        <v>1</v>
      </c>
      <c r="N630" t="s">
        <v>2642</v>
      </c>
      <c r="O630" t="s">
        <v>2803</v>
      </c>
      <c r="P630" t="s">
        <v>2811</v>
      </c>
      <c r="Q630" t="s">
        <v>2815</v>
      </c>
      <c r="R630">
        <v>0</v>
      </c>
      <c r="S630">
        <v>-14</v>
      </c>
      <c r="T630">
        <v>-6.4</v>
      </c>
      <c r="U630">
        <v>141.12</v>
      </c>
      <c r="V630">
        <f t="shared" si="220"/>
        <v>1</v>
      </c>
      <c r="W630">
        <f t="shared" si="221"/>
        <v>0</v>
      </c>
      <c r="X630">
        <f t="shared" si="222"/>
        <v>0</v>
      </c>
      <c r="Y630">
        <f t="shared" si="223"/>
        <v>0</v>
      </c>
      <c r="Z630">
        <f t="shared" si="224"/>
        <v>0</v>
      </c>
      <c r="AA630">
        <f t="shared" si="225"/>
        <v>1</v>
      </c>
      <c r="AB630">
        <f t="shared" si="226"/>
        <v>1</v>
      </c>
      <c r="AC630">
        <f t="shared" si="227"/>
        <v>1</v>
      </c>
      <c r="AD630">
        <f t="shared" si="228"/>
        <v>1</v>
      </c>
      <c r="AE630" s="4" t="s">
        <v>2828</v>
      </c>
      <c r="AF630" s="9" t="s">
        <v>2829</v>
      </c>
      <c r="AG630">
        <v>1</v>
      </c>
      <c r="AH630">
        <v>0</v>
      </c>
      <c r="AI630">
        <v>0</v>
      </c>
      <c r="AJ630">
        <v>1</v>
      </c>
      <c r="AK630" s="9" t="s">
        <v>2840</v>
      </c>
      <c r="AL630">
        <f t="shared" si="207"/>
        <v>0</v>
      </c>
      <c r="AM630">
        <f>IF(AND(INDIRECT(AN630)='Sample Select backend'!$C$2,INDIRECT(AO630)=1,INDIRECT(AP630)='Sample Select backend'!$F$2,INDIRECT(AQ630)=1,INDIRECT(AR630)='Sample Select backend'!$M$2),1,0)</f>
        <v>0</v>
      </c>
      <c r="AN630" t="str">
        <f>_xlfn.CONCAT('Sample Select backend'!$C$4,ROW(AN630))</f>
        <v>AE630</v>
      </c>
      <c r="AO630" s="9" t="str">
        <f>_xlfn.CONCAT('Sample Select backend'!$J$2,ROW(AO630))</f>
        <v>AJ630</v>
      </c>
      <c r="AP630" t="str">
        <f>_xlfn.CONCAT('Sample Select backend'!$F$4,ROW(AP630))</f>
        <v>AF630</v>
      </c>
      <c r="AQ630" t="str">
        <f>_xlfn.CONCAT('Sample Select backend'!$I$10,ROW(AQ630))</f>
        <v>R630</v>
      </c>
      <c r="AR630" t="str">
        <f>_xlfn.CONCAT('Sample Select backend'!$M$4,ROW(AR630))</f>
        <v>AK630</v>
      </c>
      <c r="AS630" t="str">
        <f t="shared" si="208"/>
        <v>Cape Verde</v>
      </c>
      <c r="AT630" s="9" t="str">
        <f t="shared" si="209"/>
        <v>General</v>
      </c>
      <c r="AU630">
        <f t="shared" si="210"/>
        <v>0</v>
      </c>
      <c r="AV630" s="9">
        <v>1</v>
      </c>
    </row>
    <row r="631" spans="1:48" x14ac:dyDescent="0.35">
      <c r="A631" t="s">
        <v>43</v>
      </c>
      <c r="B631">
        <v>6</v>
      </c>
      <c r="C631">
        <v>29</v>
      </c>
      <c r="D631" t="s">
        <v>684</v>
      </c>
      <c r="E631">
        <v>1</v>
      </c>
      <c r="F631">
        <v>1</v>
      </c>
      <c r="G631">
        <v>-2</v>
      </c>
      <c r="H631">
        <v>-1</v>
      </c>
      <c r="I631">
        <v>-1</v>
      </c>
      <c r="K631">
        <v>1</v>
      </c>
      <c r="L631">
        <v>-2</v>
      </c>
      <c r="M631">
        <v>1</v>
      </c>
      <c r="N631" t="s">
        <v>2642</v>
      </c>
      <c r="O631" t="s">
        <v>2803</v>
      </c>
      <c r="P631" t="s">
        <v>2811</v>
      </c>
      <c r="Q631" t="s">
        <v>2815</v>
      </c>
      <c r="R631">
        <v>0</v>
      </c>
      <c r="S631">
        <v>-14</v>
      </c>
      <c r="T631">
        <v>-6.4</v>
      </c>
      <c r="U631">
        <v>141.12</v>
      </c>
      <c r="V631">
        <f t="shared" si="220"/>
        <v>1</v>
      </c>
      <c r="W631">
        <f t="shared" si="221"/>
        <v>1</v>
      </c>
      <c r="X631">
        <f t="shared" si="222"/>
        <v>0</v>
      </c>
      <c r="Y631">
        <f t="shared" si="223"/>
        <v>0</v>
      </c>
      <c r="Z631">
        <f t="shared" si="224"/>
        <v>0</v>
      </c>
      <c r="AA631">
        <f t="shared" si="225"/>
        <v>-1</v>
      </c>
      <c r="AB631">
        <f t="shared" si="226"/>
        <v>1</v>
      </c>
      <c r="AC631">
        <f t="shared" si="227"/>
        <v>0</v>
      </c>
      <c r="AD631">
        <f t="shared" si="228"/>
        <v>1</v>
      </c>
      <c r="AE631" s="4" t="s">
        <v>2828</v>
      </c>
      <c r="AF631" s="9" t="s">
        <v>2829</v>
      </c>
      <c r="AG631">
        <v>1</v>
      </c>
      <c r="AH631">
        <v>0</v>
      </c>
      <c r="AI631">
        <v>0</v>
      </c>
      <c r="AJ631">
        <v>1</v>
      </c>
      <c r="AK631" s="9" t="s">
        <v>2840</v>
      </c>
      <c r="AL631">
        <f t="shared" si="207"/>
        <v>0</v>
      </c>
      <c r="AM631">
        <f>IF(AND(INDIRECT(AN631)='Sample Select backend'!$C$2,INDIRECT(AO631)=1,INDIRECT(AP631)='Sample Select backend'!$F$2,INDIRECT(AQ631)=1,INDIRECT(AR631)='Sample Select backend'!$M$2),1,0)</f>
        <v>0</v>
      </c>
      <c r="AN631" t="str">
        <f>_xlfn.CONCAT('Sample Select backend'!$C$4,ROW(AN631))</f>
        <v>AE631</v>
      </c>
      <c r="AO631" s="9" t="str">
        <f>_xlfn.CONCAT('Sample Select backend'!$J$2,ROW(AO631))</f>
        <v>AJ631</v>
      </c>
      <c r="AP631" t="str">
        <f>_xlfn.CONCAT('Sample Select backend'!$F$4,ROW(AP631))</f>
        <v>AF631</v>
      </c>
      <c r="AQ631" t="str">
        <f>_xlfn.CONCAT('Sample Select backend'!$I$10,ROW(AQ631))</f>
        <v>R631</v>
      </c>
      <c r="AR631" t="str">
        <f>_xlfn.CONCAT('Sample Select backend'!$M$4,ROW(AR631))</f>
        <v>AK631</v>
      </c>
      <c r="AS631" t="str">
        <f t="shared" si="208"/>
        <v>Cape Verde</v>
      </c>
      <c r="AT631" s="9">
        <f t="shared" si="209"/>
        <v>29</v>
      </c>
      <c r="AU631">
        <f t="shared" si="210"/>
        <v>0</v>
      </c>
      <c r="AV631" s="9">
        <v>1</v>
      </c>
    </row>
    <row r="632" spans="1:48" x14ac:dyDescent="0.35">
      <c r="A632" t="s">
        <v>43</v>
      </c>
      <c r="B632">
        <v>1</v>
      </c>
      <c r="C632" t="s">
        <v>206</v>
      </c>
      <c r="D632" t="s">
        <v>691</v>
      </c>
      <c r="E632">
        <v>-2</v>
      </c>
      <c r="F632">
        <v>2</v>
      </c>
      <c r="G632">
        <v>-2</v>
      </c>
      <c r="H632">
        <v>-1</v>
      </c>
      <c r="I632">
        <v>-2</v>
      </c>
      <c r="J632">
        <v>2</v>
      </c>
      <c r="K632">
        <v>1</v>
      </c>
      <c r="L632">
        <v>2</v>
      </c>
      <c r="M632">
        <v>1</v>
      </c>
      <c r="N632" t="s">
        <v>2642</v>
      </c>
      <c r="O632" t="s">
        <v>2803</v>
      </c>
      <c r="P632" t="s">
        <v>2811</v>
      </c>
      <c r="Q632" t="s">
        <v>2815</v>
      </c>
      <c r="R632">
        <v>0</v>
      </c>
      <c r="S632">
        <v>-14</v>
      </c>
      <c r="T632">
        <v>-6.4</v>
      </c>
      <c r="U632">
        <v>141.12</v>
      </c>
      <c r="V632">
        <f t="shared" si="220"/>
        <v>0</v>
      </c>
      <c r="W632">
        <f t="shared" si="221"/>
        <v>1</v>
      </c>
      <c r="X632">
        <f t="shared" si="222"/>
        <v>0</v>
      </c>
      <c r="Y632">
        <f t="shared" si="223"/>
        <v>0</v>
      </c>
      <c r="Z632">
        <f t="shared" si="224"/>
        <v>0</v>
      </c>
      <c r="AA632">
        <f t="shared" si="225"/>
        <v>1</v>
      </c>
      <c r="AB632">
        <f t="shared" si="226"/>
        <v>1</v>
      </c>
      <c r="AC632">
        <f t="shared" si="227"/>
        <v>1</v>
      </c>
      <c r="AD632">
        <f t="shared" si="228"/>
        <v>1</v>
      </c>
      <c r="AE632" s="4" t="s">
        <v>2828</v>
      </c>
      <c r="AF632" s="9" t="s">
        <v>2829</v>
      </c>
      <c r="AG632">
        <v>1</v>
      </c>
      <c r="AH632">
        <v>0</v>
      </c>
      <c r="AI632">
        <v>0</v>
      </c>
      <c r="AJ632">
        <v>1</v>
      </c>
      <c r="AK632" s="9" t="s">
        <v>2840</v>
      </c>
      <c r="AL632">
        <f t="shared" si="207"/>
        <v>0</v>
      </c>
      <c r="AM632">
        <f>IF(AND(INDIRECT(AN632)='Sample Select backend'!$C$2,INDIRECT(AO632)=1,INDIRECT(AP632)='Sample Select backend'!$F$2,INDIRECT(AQ632)=1,INDIRECT(AR632)='Sample Select backend'!$M$2),1,0)</f>
        <v>0</v>
      </c>
      <c r="AN632" t="str">
        <f>_xlfn.CONCAT('Sample Select backend'!$C$4,ROW(AN632))</f>
        <v>AE632</v>
      </c>
      <c r="AO632" s="9" t="str">
        <f>_xlfn.CONCAT('Sample Select backend'!$J$2,ROW(AO632))</f>
        <v>AJ632</v>
      </c>
      <c r="AP632" t="str">
        <f>_xlfn.CONCAT('Sample Select backend'!$F$4,ROW(AP632))</f>
        <v>AF632</v>
      </c>
      <c r="AQ632" t="str">
        <f>_xlfn.CONCAT('Sample Select backend'!$I$10,ROW(AQ632))</f>
        <v>R632</v>
      </c>
      <c r="AR632" t="str">
        <f>_xlfn.CONCAT('Sample Select backend'!$M$4,ROW(AR632))</f>
        <v>AK632</v>
      </c>
      <c r="AS632" t="str">
        <f t="shared" si="208"/>
        <v>Cape Verde</v>
      </c>
      <c r="AT632" s="9" t="str">
        <f t="shared" si="209"/>
        <v>Tax exemption/waiver/suspension</v>
      </c>
      <c r="AU632">
        <f t="shared" si="210"/>
        <v>0</v>
      </c>
      <c r="AV632" s="9">
        <v>1</v>
      </c>
    </row>
    <row r="633" spans="1:48" x14ac:dyDescent="0.35">
      <c r="A633" t="s">
        <v>43</v>
      </c>
      <c r="B633">
        <v>7</v>
      </c>
      <c r="C633">
        <v>30</v>
      </c>
      <c r="D633" t="s">
        <v>685</v>
      </c>
      <c r="E633">
        <v>1</v>
      </c>
      <c r="F633">
        <v>1</v>
      </c>
      <c r="G633">
        <v>2</v>
      </c>
      <c r="H633">
        <v>1</v>
      </c>
      <c r="I633">
        <v>1</v>
      </c>
      <c r="J633">
        <v>-2</v>
      </c>
      <c r="K633">
        <v>1</v>
      </c>
      <c r="L633">
        <v>-2</v>
      </c>
      <c r="M633">
        <v>1</v>
      </c>
      <c r="N633" t="s">
        <v>2642</v>
      </c>
      <c r="O633" t="s">
        <v>2803</v>
      </c>
      <c r="P633" t="s">
        <v>2811</v>
      </c>
      <c r="Q633" t="s">
        <v>2815</v>
      </c>
      <c r="R633">
        <v>0</v>
      </c>
      <c r="S633">
        <v>-14</v>
      </c>
      <c r="T633">
        <v>-6.4</v>
      </c>
      <c r="U633">
        <v>141.12</v>
      </c>
      <c r="V633">
        <f t="shared" si="220"/>
        <v>1</v>
      </c>
      <c r="W633">
        <f t="shared" si="221"/>
        <v>1</v>
      </c>
      <c r="X633">
        <f t="shared" si="222"/>
        <v>1</v>
      </c>
      <c r="Y633">
        <f t="shared" si="223"/>
        <v>1</v>
      </c>
      <c r="Z633">
        <f t="shared" si="224"/>
        <v>1</v>
      </c>
      <c r="AA633">
        <f t="shared" si="225"/>
        <v>0</v>
      </c>
      <c r="AB633">
        <f t="shared" si="226"/>
        <v>1</v>
      </c>
      <c r="AC633">
        <f t="shared" si="227"/>
        <v>0</v>
      </c>
      <c r="AD633">
        <f t="shared" si="228"/>
        <v>1</v>
      </c>
      <c r="AE633" s="4" t="s">
        <v>2828</v>
      </c>
      <c r="AF633" s="9" t="s">
        <v>2829</v>
      </c>
      <c r="AG633">
        <v>1</v>
      </c>
      <c r="AH633">
        <v>0</v>
      </c>
      <c r="AI633">
        <v>0</v>
      </c>
      <c r="AJ633">
        <v>1</v>
      </c>
      <c r="AK633" s="9" t="s">
        <v>2840</v>
      </c>
      <c r="AL633">
        <f t="shared" si="207"/>
        <v>0</v>
      </c>
      <c r="AM633">
        <f>IF(AND(INDIRECT(AN633)='Sample Select backend'!$C$2,INDIRECT(AO633)=1,INDIRECT(AP633)='Sample Select backend'!$F$2,INDIRECT(AQ633)=1,INDIRECT(AR633)='Sample Select backend'!$M$2),1,0)</f>
        <v>0</v>
      </c>
      <c r="AN633" t="str">
        <f>_xlfn.CONCAT('Sample Select backend'!$C$4,ROW(AN633))</f>
        <v>AE633</v>
      </c>
      <c r="AO633" s="9" t="str">
        <f>_xlfn.CONCAT('Sample Select backend'!$J$2,ROW(AO633))</f>
        <v>AJ633</v>
      </c>
      <c r="AP633" t="str">
        <f>_xlfn.CONCAT('Sample Select backend'!$F$4,ROW(AP633))</f>
        <v>AF633</v>
      </c>
      <c r="AQ633" t="str">
        <f>_xlfn.CONCAT('Sample Select backend'!$I$10,ROW(AQ633))</f>
        <v>R633</v>
      </c>
      <c r="AR633" t="str">
        <f>_xlfn.CONCAT('Sample Select backend'!$M$4,ROW(AR633))</f>
        <v>AK633</v>
      </c>
      <c r="AS633" t="str">
        <f t="shared" si="208"/>
        <v>Cape Verde</v>
      </c>
      <c r="AT633" s="9">
        <f t="shared" si="209"/>
        <v>30</v>
      </c>
      <c r="AU633">
        <f t="shared" si="210"/>
        <v>0</v>
      </c>
      <c r="AV633" s="9">
        <v>1</v>
      </c>
    </row>
    <row r="634" spans="1:48" x14ac:dyDescent="0.35">
      <c r="A634" t="s">
        <v>43</v>
      </c>
      <c r="B634">
        <v>6</v>
      </c>
      <c r="C634">
        <v>26</v>
      </c>
      <c r="D634" t="s">
        <v>688</v>
      </c>
      <c r="E634">
        <v>1</v>
      </c>
      <c r="F634">
        <v>1</v>
      </c>
      <c r="G634">
        <v>2</v>
      </c>
      <c r="H634">
        <v>-1</v>
      </c>
      <c r="I634">
        <v>-2</v>
      </c>
      <c r="K634">
        <v>1</v>
      </c>
      <c r="L634">
        <v>2</v>
      </c>
      <c r="M634">
        <v>1</v>
      </c>
      <c r="N634" t="s">
        <v>2642</v>
      </c>
      <c r="O634" t="s">
        <v>2803</v>
      </c>
      <c r="P634" t="s">
        <v>2811</v>
      </c>
      <c r="Q634" t="s">
        <v>2815</v>
      </c>
      <c r="R634">
        <v>0</v>
      </c>
      <c r="S634">
        <v>-14</v>
      </c>
      <c r="T634">
        <v>-6.4</v>
      </c>
      <c r="U634">
        <v>141.12</v>
      </c>
      <c r="V634">
        <f t="shared" si="220"/>
        <v>1</v>
      </c>
      <c r="W634">
        <f t="shared" si="221"/>
        <v>1</v>
      </c>
      <c r="X634">
        <f t="shared" si="222"/>
        <v>1</v>
      </c>
      <c r="Y634">
        <f t="shared" si="223"/>
        <v>0</v>
      </c>
      <c r="Z634">
        <f t="shared" si="224"/>
        <v>0</v>
      </c>
      <c r="AA634">
        <f t="shared" si="225"/>
        <v>-1</v>
      </c>
      <c r="AB634">
        <f t="shared" si="226"/>
        <v>1</v>
      </c>
      <c r="AC634">
        <f t="shared" si="227"/>
        <v>1</v>
      </c>
      <c r="AD634">
        <f t="shared" si="228"/>
        <v>1</v>
      </c>
      <c r="AE634" s="4" t="s">
        <v>2828</v>
      </c>
      <c r="AF634" s="9" t="s">
        <v>2829</v>
      </c>
      <c r="AG634">
        <v>1</v>
      </c>
      <c r="AH634">
        <v>0</v>
      </c>
      <c r="AI634">
        <v>0</v>
      </c>
      <c r="AJ634">
        <v>1</v>
      </c>
      <c r="AK634" s="9" t="s">
        <v>2840</v>
      </c>
      <c r="AL634">
        <f t="shared" si="207"/>
        <v>0</v>
      </c>
      <c r="AM634">
        <f>IF(AND(INDIRECT(AN634)='Sample Select backend'!$C$2,INDIRECT(AO634)=1,INDIRECT(AP634)='Sample Select backend'!$F$2,INDIRECT(AQ634)=1,INDIRECT(AR634)='Sample Select backend'!$M$2),1,0)</f>
        <v>0</v>
      </c>
      <c r="AN634" t="str">
        <f>_xlfn.CONCAT('Sample Select backend'!$C$4,ROW(AN634))</f>
        <v>AE634</v>
      </c>
      <c r="AO634" s="9" t="str">
        <f>_xlfn.CONCAT('Sample Select backend'!$J$2,ROW(AO634))</f>
        <v>AJ634</v>
      </c>
      <c r="AP634" t="str">
        <f>_xlfn.CONCAT('Sample Select backend'!$F$4,ROW(AP634))</f>
        <v>AF634</v>
      </c>
      <c r="AQ634" t="str">
        <f>_xlfn.CONCAT('Sample Select backend'!$I$10,ROW(AQ634))</f>
        <v>R634</v>
      </c>
      <c r="AR634" t="str">
        <f>_xlfn.CONCAT('Sample Select backend'!$M$4,ROW(AR634))</f>
        <v>AK634</v>
      </c>
      <c r="AS634" t="str">
        <f t="shared" si="208"/>
        <v>Cape Verde</v>
      </c>
      <c r="AT634" s="9">
        <f t="shared" si="209"/>
        <v>26</v>
      </c>
      <c r="AU634">
        <f t="shared" si="210"/>
        <v>0</v>
      </c>
      <c r="AV634" s="9">
        <v>1</v>
      </c>
    </row>
    <row r="635" spans="1:48" x14ac:dyDescent="0.35">
      <c r="A635" t="s">
        <v>43</v>
      </c>
      <c r="B635">
        <v>1</v>
      </c>
      <c r="C635">
        <v>6</v>
      </c>
      <c r="D635" t="s">
        <v>692</v>
      </c>
      <c r="E635">
        <v>-2</v>
      </c>
      <c r="F635">
        <v>2</v>
      </c>
      <c r="G635">
        <v>2</v>
      </c>
      <c r="H635">
        <v>2</v>
      </c>
      <c r="I635">
        <v>2</v>
      </c>
      <c r="J635">
        <v>2</v>
      </c>
      <c r="K635">
        <v>1</v>
      </c>
      <c r="L635">
        <v>2</v>
      </c>
      <c r="M635">
        <v>1</v>
      </c>
      <c r="N635" t="s">
        <v>2642</v>
      </c>
      <c r="O635" t="s">
        <v>2803</v>
      </c>
      <c r="P635" t="s">
        <v>2811</v>
      </c>
      <c r="Q635" t="s">
        <v>2815</v>
      </c>
      <c r="R635">
        <v>0</v>
      </c>
      <c r="S635">
        <v>-14</v>
      </c>
      <c r="T635">
        <v>-6.4</v>
      </c>
      <c r="U635">
        <v>141.12</v>
      </c>
      <c r="V635">
        <f t="shared" si="220"/>
        <v>0</v>
      </c>
      <c r="W635">
        <f t="shared" si="221"/>
        <v>1</v>
      </c>
      <c r="X635">
        <f t="shared" si="222"/>
        <v>1</v>
      </c>
      <c r="Y635">
        <f t="shared" si="223"/>
        <v>1</v>
      </c>
      <c r="Z635">
        <f t="shared" si="224"/>
        <v>1</v>
      </c>
      <c r="AA635">
        <f t="shared" si="225"/>
        <v>1</v>
      </c>
      <c r="AB635">
        <f t="shared" si="226"/>
        <v>1</v>
      </c>
      <c r="AC635">
        <f t="shared" si="227"/>
        <v>1</v>
      </c>
      <c r="AD635">
        <f t="shared" si="228"/>
        <v>1</v>
      </c>
      <c r="AE635" s="4" t="s">
        <v>2828</v>
      </c>
      <c r="AF635" s="9" t="s">
        <v>2829</v>
      </c>
      <c r="AG635">
        <v>1</v>
      </c>
      <c r="AH635">
        <v>0</v>
      </c>
      <c r="AI635">
        <v>0</v>
      </c>
      <c r="AJ635">
        <v>1</v>
      </c>
      <c r="AK635" s="9" t="s">
        <v>2840</v>
      </c>
      <c r="AL635">
        <f t="shared" si="207"/>
        <v>0</v>
      </c>
      <c r="AM635">
        <f>IF(AND(INDIRECT(AN635)='Sample Select backend'!$C$2,INDIRECT(AO635)=1,INDIRECT(AP635)='Sample Select backend'!$F$2,INDIRECT(AQ635)=1,INDIRECT(AR635)='Sample Select backend'!$M$2),1,0)</f>
        <v>0</v>
      </c>
      <c r="AN635" t="str">
        <f>_xlfn.CONCAT('Sample Select backend'!$C$4,ROW(AN635))</f>
        <v>AE635</v>
      </c>
      <c r="AO635" s="9" t="str">
        <f>_xlfn.CONCAT('Sample Select backend'!$J$2,ROW(AO635))</f>
        <v>AJ635</v>
      </c>
      <c r="AP635" t="str">
        <f>_xlfn.CONCAT('Sample Select backend'!$F$4,ROW(AP635))</f>
        <v>AF635</v>
      </c>
      <c r="AQ635" t="str">
        <f>_xlfn.CONCAT('Sample Select backend'!$I$10,ROW(AQ635))</f>
        <v>R635</v>
      </c>
      <c r="AR635" t="str">
        <f>_xlfn.CONCAT('Sample Select backend'!$M$4,ROW(AR635))</f>
        <v>AK635</v>
      </c>
      <c r="AS635" t="str">
        <f t="shared" si="208"/>
        <v>Cape Verde</v>
      </c>
      <c r="AT635" s="9">
        <f t="shared" si="209"/>
        <v>6</v>
      </c>
      <c r="AU635">
        <f t="shared" si="210"/>
        <v>0</v>
      </c>
      <c r="AV635" s="9">
        <v>0</v>
      </c>
    </row>
    <row r="636" spans="1:48" x14ac:dyDescent="0.35">
      <c r="A636" s="24" t="s">
        <v>43</v>
      </c>
      <c r="B636" s="24">
        <v>6</v>
      </c>
      <c r="C636" s="24">
        <v>29</v>
      </c>
      <c r="D636" s="24" t="s">
        <v>3265</v>
      </c>
      <c r="E636" s="24"/>
      <c r="O636" t="s">
        <v>2803</v>
      </c>
      <c r="P636" t="s">
        <v>2811</v>
      </c>
      <c r="Q636" t="s">
        <v>2815</v>
      </c>
      <c r="R636">
        <v>0</v>
      </c>
      <c r="S636">
        <v>-14</v>
      </c>
      <c r="T636">
        <v>-6.4</v>
      </c>
      <c r="U636">
        <v>141.12</v>
      </c>
      <c r="V636">
        <v>-1</v>
      </c>
      <c r="W636">
        <v>-1</v>
      </c>
      <c r="X636">
        <v>-1</v>
      </c>
      <c r="Y636">
        <v>-1</v>
      </c>
      <c r="Z636">
        <v>-1</v>
      </c>
      <c r="AA636">
        <v>-1</v>
      </c>
      <c r="AB636">
        <v>-1</v>
      </c>
      <c r="AC636">
        <v>-1</v>
      </c>
      <c r="AD636">
        <v>-1</v>
      </c>
      <c r="AE636" s="4" t="s">
        <v>2828</v>
      </c>
      <c r="AF636" s="9" t="s">
        <v>2829</v>
      </c>
      <c r="AG636">
        <v>1</v>
      </c>
      <c r="AH636">
        <v>0</v>
      </c>
      <c r="AI636">
        <v>0</v>
      </c>
      <c r="AJ636">
        <v>1</v>
      </c>
      <c r="AK636" s="9" t="s">
        <v>2840</v>
      </c>
      <c r="AL636">
        <f t="shared" si="207"/>
        <v>0</v>
      </c>
      <c r="AM636">
        <f>IF(AND(INDIRECT(AN636)='Sample Select backend'!$C$2,INDIRECT(AO636)=1,INDIRECT(AP636)='Sample Select backend'!$F$2,INDIRECT(AQ636)=1,INDIRECT(AR636)='Sample Select backend'!$M$2),1,0)</f>
        <v>0</v>
      </c>
      <c r="AN636" t="str">
        <f>_xlfn.CONCAT('Sample Select backend'!$C$4,ROW(AN636))</f>
        <v>AE636</v>
      </c>
      <c r="AO636" s="9" t="str">
        <f>_xlfn.CONCAT('Sample Select backend'!$J$2,ROW(AO636))</f>
        <v>AJ636</v>
      </c>
      <c r="AP636" t="str">
        <f>_xlfn.CONCAT('Sample Select backend'!$F$4,ROW(AP636))</f>
        <v>AF636</v>
      </c>
      <c r="AQ636" t="str">
        <f>_xlfn.CONCAT('Sample Select backend'!$I$10,ROW(AQ636))</f>
        <v>R636</v>
      </c>
      <c r="AR636" t="str">
        <f>_xlfn.CONCAT('Sample Select backend'!$M$4,ROW(AR636))</f>
        <v>AK636</v>
      </c>
      <c r="AS636" t="str">
        <f t="shared" si="208"/>
        <v>Cape Verde</v>
      </c>
      <c r="AT636" s="9">
        <f t="shared" si="209"/>
        <v>29</v>
      </c>
      <c r="AU636">
        <f t="shared" si="210"/>
        <v>0</v>
      </c>
      <c r="AV636" s="9">
        <v>1</v>
      </c>
    </row>
    <row r="637" spans="1:48" x14ac:dyDescent="0.35">
      <c r="A637" t="s">
        <v>45</v>
      </c>
      <c r="B637">
        <v>6</v>
      </c>
      <c r="C637">
        <v>28</v>
      </c>
      <c r="D637" t="s">
        <v>707</v>
      </c>
      <c r="E637">
        <v>1</v>
      </c>
      <c r="F637">
        <v>1</v>
      </c>
      <c r="G637">
        <v>2</v>
      </c>
      <c r="H637">
        <v>-1</v>
      </c>
      <c r="I637">
        <v>-2</v>
      </c>
      <c r="J637">
        <v>-2</v>
      </c>
      <c r="K637">
        <v>1</v>
      </c>
      <c r="L637">
        <v>2</v>
      </c>
      <c r="M637">
        <v>1</v>
      </c>
      <c r="N637" t="s">
        <v>2644</v>
      </c>
      <c r="O637" t="s">
        <v>2801</v>
      </c>
      <c r="P637" t="s">
        <v>2808</v>
      </c>
      <c r="Q637" t="s">
        <v>2813</v>
      </c>
      <c r="R637">
        <v>0</v>
      </c>
      <c r="S637" t="s">
        <v>202</v>
      </c>
      <c r="T637" t="s">
        <v>202</v>
      </c>
      <c r="U637" t="s">
        <v>202</v>
      </c>
      <c r="V637">
        <f t="shared" ref="V637:AD641" si="229">IF(E637&gt;0,1,IF(E637&lt;0,0,-1))</f>
        <v>1</v>
      </c>
      <c r="W637">
        <f t="shared" si="229"/>
        <v>1</v>
      </c>
      <c r="X637">
        <f t="shared" si="229"/>
        <v>1</v>
      </c>
      <c r="Y637">
        <f t="shared" si="229"/>
        <v>0</v>
      </c>
      <c r="Z637">
        <f t="shared" si="229"/>
        <v>0</v>
      </c>
      <c r="AA637">
        <f t="shared" si="229"/>
        <v>0</v>
      </c>
      <c r="AB637">
        <f t="shared" si="229"/>
        <v>1</v>
      </c>
      <c r="AC637">
        <f t="shared" si="229"/>
        <v>1</v>
      </c>
      <c r="AD637">
        <f t="shared" si="229"/>
        <v>1</v>
      </c>
      <c r="AE637" s="4" t="s">
        <v>2828</v>
      </c>
      <c r="AF637" s="9" t="s">
        <v>2829</v>
      </c>
      <c r="AG637">
        <v>0</v>
      </c>
      <c r="AH637">
        <v>0</v>
      </c>
      <c r="AI637">
        <v>0</v>
      </c>
      <c r="AJ637">
        <v>1</v>
      </c>
      <c r="AK637" s="9" t="s">
        <v>2840</v>
      </c>
      <c r="AL637">
        <f t="shared" si="207"/>
        <v>0</v>
      </c>
      <c r="AM637">
        <f>IF(AND(INDIRECT(AN637)='Sample Select backend'!$C$2,INDIRECT(AO637)=1,INDIRECT(AP637)='Sample Select backend'!$F$2,INDIRECT(AQ637)=1,INDIRECT(AR637)='Sample Select backend'!$M$2),1,0)</f>
        <v>0</v>
      </c>
      <c r="AN637" t="str">
        <f>_xlfn.CONCAT('Sample Select backend'!$C$4,ROW(AN637))</f>
        <v>AE637</v>
      </c>
      <c r="AO637" s="9" t="str">
        <f>_xlfn.CONCAT('Sample Select backend'!$J$2,ROW(AO637))</f>
        <v>AJ637</v>
      </c>
      <c r="AP637" t="str">
        <f>_xlfn.CONCAT('Sample Select backend'!$F$4,ROW(AP637))</f>
        <v>AF637</v>
      </c>
      <c r="AQ637" t="str">
        <f>_xlfn.CONCAT('Sample Select backend'!$I$10,ROW(AQ637))</f>
        <v>R637</v>
      </c>
      <c r="AR637" t="str">
        <f>_xlfn.CONCAT('Sample Select backend'!$M$4,ROW(AR637))</f>
        <v>AK637</v>
      </c>
      <c r="AS637" t="str">
        <f t="shared" si="208"/>
        <v>Cayman Islands</v>
      </c>
      <c r="AT637" s="9">
        <f t="shared" si="209"/>
        <v>28</v>
      </c>
      <c r="AU637">
        <f t="shared" si="210"/>
        <v>1</v>
      </c>
      <c r="AV637" s="9">
        <v>1</v>
      </c>
    </row>
    <row r="638" spans="1:48" x14ac:dyDescent="0.35">
      <c r="A638" t="s">
        <v>45</v>
      </c>
      <c r="B638">
        <v>1</v>
      </c>
      <c r="C638">
        <v>5</v>
      </c>
      <c r="D638" t="s">
        <v>709</v>
      </c>
      <c r="E638">
        <v>-2</v>
      </c>
      <c r="F638">
        <v>2</v>
      </c>
      <c r="G638">
        <v>2</v>
      </c>
      <c r="H638">
        <v>2</v>
      </c>
      <c r="I638">
        <v>2</v>
      </c>
      <c r="J638">
        <v>2</v>
      </c>
      <c r="K638">
        <v>1</v>
      </c>
      <c r="L638">
        <v>2</v>
      </c>
      <c r="M638">
        <v>1</v>
      </c>
      <c r="N638" t="s">
        <v>2644</v>
      </c>
      <c r="O638" t="s">
        <v>2801</v>
      </c>
      <c r="P638" t="s">
        <v>2808</v>
      </c>
      <c r="Q638" t="s">
        <v>2813</v>
      </c>
      <c r="R638">
        <v>0</v>
      </c>
      <c r="S638" t="s">
        <v>202</v>
      </c>
      <c r="T638" t="s">
        <v>202</v>
      </c>
      <c r="U638" t="s">
        <v>202</v>
      </c>
      <c r="V638">
        <f t="shared" si="229"/>
        <v>0</v>
      </c>
      <c r="W638">
        <f t="shared" si="229"/>
        <v>1</v>
      </c>
      <c r="X638">
        <f t="shared" si="229"/>
        <v>1</v>
      </c>
      <c r="Y638">
        <f t="shared" si="229"/>
        <v>1</v>
      </c>
      <c r="Z638">
        <f t="shared" si="229"/>
        <v>1</v>
      </c>
      <c r="AA638">
        <f t="shared" si="229"/>
        <v>1</v>
      </c>
      <c r="AB638">
        <f t="shared" si="229"/>
        <v>1</v>
      </c>
      <c r="AC638">
        <f t="shared" si="229"/>
        <v>1</v>
      </c>
      <c r="AD638">
        <f t="shared" si="229"/>
        <v>1</v>
      </c>
      <c r="AE638" s="4" t="s">
        <v>2828</v>
      </c>
      <c r="AF638" s="9" t="s">
        <v>2829</v>
      </c>
      <c r="AG638">
        <v>0</v>
      </c>
      <c r="AH638">
        <v>0</v>
      </c>
      <c r="AI638">
        <v>0</v>
      </c>
      <c r="AJ638">
        <v>1</v>
      </c>
      <c r="AK638" s="9" t="s">
        <v>2840</v>
      </c>
      <c r="AL638">
        <f t="shared" si="207"/>
        <v>0</v>
      </c>
      <c r="AM638">
        <f>IF(AND(INDIRECT(AN638)='Sample Select backend'!$C$2,INDIRECT(AO638)=1,INDIRECT(AP638)='Sample Select backend'!$F$2,INDIRECT(AQ638)=1,INDIRECT(AR638)='Sample Select backend'!$M$2),1,0)</f>
        <v>0</v>
      </c>
      <c r="AN638" t="str">
        <f>_xlfn.CONCAT('Sample Select backend'!$C$4,ROW(AN638))</f>
        <v>AE638</v>
      </c>
      <c r="AO638" s="9" t="str">
        <f>_xlfn.CONCAT('Sample Select backend'!$J$2,ROW(AO638))</f>
        <v>AJ638</v>
      </c>
      <c r="AP638" t="str">
        <f>_xlfn.CONCAT('Sample Select backend'!$F$4,ROW(AP638))</f>
        <v>AF638</v>
      </c>
      <c r="AQ638" t="str">
        <f>_xlfn.CONCAT('Sample Select backend'!$I$10,ROW(AQ638))</f>
        <v>R638</v>
      </c>
      <c r="AR638" t="str">
        <f>_xlfn.CONCAT('Sample Select backend'!$M$4,ROW(AR638))</f>
        <v>AK638</v>
      </c>
      <c r="AS638" t="str">
        <f t="shared" si="208"/>
        <v>Cayman Islands</v>
      </c>
      <c r="AT638" s="9">
        <f t="shared" si="209"/>
        <v>5</v>
      </c>
      <c r="AU638">
        <f t="shared" si="210"/>
        <v>0</v>
      </c>
      <c r="AV638" s="9">
        <v>1</v>
      </c>
    </row>
    <row r="639" spans="1:48" x14ac:dyDescent="0.35">
      <c r="A639" t="s">
        <v>45</v>
      </c>
      <c r="B639">
        <v>6</v>
      </c>
      <c r="C639">
        <v>28</v>
      </c>
      <c r="D639" t="s">
        <v>708</v>
      </c>
      <c r="E639">
        <v>1</v>
      </c>
      <c r="F639">
        <v>1</v>
      </c>
      <c r="G639">
        <v>1</v>
      </c>
      <c r="H639">
        <v>-1</v>
      </c>
      <c r="I639">
        <v>2</v>
      </c>
      <c r="J639">
        <v>1</v>
      </c>
      <c r="K639">
        <v>1</v>
      </c>
      <c r="L639">
        <v>2</v>
      </c>
      <c r="M639">
        <v>-2</v>
      </c>
      <c r="N639" t="s">
        <v>2644</v>
      </c>
      <c r="O639" t="s">
        <v>2801</v>
      </c>
      <c r="P639" t="s">
        <v>2808</v>
      </c>
      <c r="Q639" t="s">
        <v>2813</v>
      </c>
      <c r="R639">
        <v>0</v>
      </c>
      <c r="S639" t="s">
        <v>202</v>
      </c>
      <c r="T639" t="s">
        <v>202</v>
      </c>
      <c r="U639" t="s">
        <v>202</v>
      </c>
      <c r="V639">
        <f t="shared" si="229"/>
        <v>1</v>
      </c>
      <c r="W639">
        <f t="shared" si="229"/>
        <v>1</v>
      </c>
      <c r="X639">
        <f t="shared" si="229"/>
        <v>1</v>
      </c>
      <c r="Y639">
        <f t="shared" si="229"/>
        <v>0</v>
      </c>
      <c r="Z639">
        <f t="shared" si="229"/>
        <v>1</v>
      </c>
      <c r="AA639">
        <f t="shared" si="229"/>
        <v>1</v>
      </c>
      <c r="AB639">
        <f t="shared" si="229"/>
        <v>1</v>
      </c>
      <c r="AC639">
        <f t="shared" si="229"/>
        <v>1</v>
      </c>
      <c r="AD639">
        <f t="shared" si="229"/>
        <v>0</v>
      </c>
      <c r="AE639" s="4" t="s">
        <v>2828</v>
      </c>
      <c r="AF639" s="9" t="s">
        <v>2829</v>
      </c>
      <c r="AG639">
        <v>0</v>
      </c>
      <c r="AH639">
        <v>0</v>
      </c>
      <c r="AI639">
        <v>0</v>
      </c>
      <c r="AJ639">
        <v>1</v>
      </c>
      <c r="AK639" s="9" t="s">
        <v>2840</v>
      </c>
      <c r="AL639">
        <f t="shared" si="207"/>
        <v>0</v>
      </c>
      <c r="AM639">
        <f>IF(AND(INDIRECT(AN639)='Sample Select backend'!$C$2,INDIRECT(AO639)=1,INDIRECT(AP639)='Sample Select backend'!$F$2,INDIRECT(AQ639)=1,INDIRECT(AR639)='Sample Select backend'!$M$2),1,0)</f>
        <v>0</v>
      </c>
      <c r="AN639" t="str">
        <f>_xlfn.CONCAT('Sample Select backend'!$C$4,ROW(AN639))</f>
        <v>AE639</v>
      </c>
      <c r="AO639" s="9" t="str">
        <f>_xlfn.CONCAT('Sample Select backend'!$J$2,ROW(AO639))</f>
        <v>AJ639</v>
      </c>
      <c r="AP639" t="str">
        <f>_xlfn.CONCAT('Sample Select backend'!$F$4,ROW(AP639))</f>
        <v>AF639</v>
      </c>
      <c r="AQ639" t="str">
        <f>_xlfn.CONCAT('Sample Select backend'!$I$10,ROW(AQ639))</f>
        <v>R639</v>
      </c>
      <c r="AR639" t="str">
        <f>_xlfn.CONCAT('Sample Select backend'!$M$4,ROW(AR639))</f>
        <v>AK639</v>
      </c>
      <c r="AS639" t="str">
        <f t="shared" si="208"/>
        <v>Cayman Islands</v>
      </c>
      <c r="AT639" s="9">
        <f t="shared" si="209"/>
        <v>28</v>
      </c>
      <c r="AU639">
        <f t="shared" si="210"/>
        <v>0</v>
      </c>
      <c r="AV639" s="9">
        <v>1</v>
      </c>
    </row>
    <row r="640" spans="1:48" x14ac:dyDescent="0.35">
      <c r="A640" t="s">
        <v>45</v>
      </c>
      <c r="B640">
        <v>6</v>
      </c>
      <c r="C640">
        <v>28</v>
      </c>
      <c r="D640" t="s">
        <v>710</v>
      </c>
      <c r="E640">
        <v>1</v>
      </c>
      <c r="F640">
        <v>1</v>
      </c>
      <c r="G640">
        <v>2</v>
      </c>
      <c r="H640">
        <v>-1</v>
      </c>
      <c r="I640">
        <v>2</v>
      </c>
      <c r="J640">
        <v>2</v>
      </c>
      <c r="K640">
        <v>1</v>
      </c>
      <c r="L640">
        <v>2</v>
      </c>
      <c r="M640">
        <v>1</v>
      </c>
      <c r="N640" t="s">
        <v>2644</v>
      </c>
      <c r="O640" t="s">
        <v>2801</v>
      </c>
      <c r="P640" t="s">
        <v>2808</v>
      </c>
      <c r="Q640" t="s">
        <v>2813</v>
      </c>
      <c r="R640">
        <v>0</v>
      </c>
      <c r="S640" t="s">
        <v>202</v>
      </c>
      <c r="T640" t="s">
        <v>202</v>
      </c>
      <c r="U640" t="s">
        <v>202</v>
      </c>
      <c r="V640">
        <f t="shared" si="229"/>
        <v>1</v>
      </c>
      <c r="W640">
        <f t="shared" si="229"/>
        <v>1</v>
      </c>
      <c r="X640">
        <f t="shared" si="229"/>
        <v>1</v>
      </c>
      <c r="Y640">
        <f t="shared" si="229"/>
        <v>0</v>
      </c>
      <c r="Z640">
        <f t="shared" si="229"/>
        <v>1</v>
      </c>
      <c r="AA640">
        <f t="shared" si="229"/>
        <v>1</v>
      </c>
      <c r="AB640">
        <f t="shared" si="229"/>
        <v>1</v>
      </c>
      <c r="AC640">
        <f t="shared" si="229"/>
        <v>1</v>
      </c>
      <c r="AD640">
        <f t="shared" si="229"/>
        <v>1</v>
      </c>
      <c r="AE640" s="4" t="s">
        <v>2828</v>
      </c>
      <c r="AF640" s="9" t="s">
        <v>2829</v>
      </c>
      <c r="AG640">
        <v>0</v>
      </c>
      <c r="AH640">
        <v>0</v>
      </c>
      <c r="AI640">
        <v>0</v>
      </c>
      <c r="AJ640">
        <v>1</v>
      </c>
      <c r="AK640" s="9" t="s">
        <v>2840</v>
      </c>
      <c r="AL640">
        <f t="shared" si="207"/>
        <v>0</v>
      </c>
      <c r="AM640">
        <f>IF(AND(INDIRECT(AN640)='Sample Select backend'!$C$2,INDIRECT(AO640)=1,INDIRECT(AP640)='Sample Select backend'!$F$2,INDIRECT(AQ640)=1,INDIRECT(AR640)='Sample Select backend'!$M$2),1,0)</f>
        <v>0</v>
      </c>
      <c r="AN640" t="str">
        <f>_xlfn.CONCAT('Sample Select backend'!$C$4,ROW(AN640))</f>
        <v>AE640</v>
      </c>
      <c r="AO640" s="9" t="str">
        <f>_xlfn.CONCAT('Sample Select backend'!$J$2,ROW(AO640))</f>
        <v>AJ640</v>
      </c>
      <c r="AP640" t="str">
        <f>_xlfn.CONCAT('Sample Select backend'!$F$4,ROW(AP640))</f>
        <v>AF640</v>
      </c>
      <c r="AQ640" t="str">
        <f>_xlfn.CONCAT('Sample Select backend'!$I$10,ROW(AQ640))</f>
        <v>R640</v>
      </c>
      <c r="AR640" t="str">
        <f>_xlfn.CONCAT('Sample Select backend'!$M$4,ROW(AR640))</f>
        <v>AK640</v>
      </c>
      <c r="AS640" t="str">
        <f t="shared" si="208"/>
        <v>Cayman Islands</v>
      </c>
      <c r="AT640" s="9">
        <f t="shared" si="209"/>
        <v>28</v>
      </c>
      <c r="AU640">
        <f t="shared" si="210"/>
        <v>0</v>
      </c>
      <c r="AV640" s="9">
        <v>1</v>
      </c>
    </row>
    <row r="641" spans="1:48" x14ac:dyDescent="0.35">
      <c r="A641" t="s">
        <v>45</v>
      </c>
      <c r="B641">
        <v>6</v>
      </c>
      <c r="C641">
        <v>25</v>
      </c>
      <c r="D641" t="s">
        <v>706</v>
      </c>
      <c r="E641">
        <v>1</v>
      </c>
      <c r="F641">
        <v>1</v>
      </c>
      <c r="G641">
        <v>1</v>
      </c>
      <c r="H641">
        <v>-1</v>
      </c>
      <c r="I641">
        <v>2</v>
      </c>
      <c r="J641">
        <v>2</v>
      </c>
      <c r="K641">
        <v>1</v>
      </c>
      <c r="L641">
        <v>-2</v>
      </c>
      <c r="M641">
        <v>1</v>
      </c>
      <c r="N641" t="s">
        <v>2644</v>
      </c>
      <c r="O641" t="s">
        <v>2801</v>
      </c>
      <c r="P641" t="s">
        <v>2808</v>
      </c>
      <c r="Q641" t="s">
        <v>2813</v>
      </c>
      <c r="R641">
        <v>0</v>
      </c>
      <c r="S641" t="s">
        <v>202</v>
      </c>
      <c r="T641" t="s">
        <v>202</v>
      </c>
      <c r="U641" t="s">
        <v>202</v>
      </c>
      <c r="V641">
        <f t="shared" si="229"/>
        <v>1</v>
      </c>
      <c r="W641">
        <f t="shared" si="229"/>
        <v>1</v>
      </c>
      <c r="X641">
        <f t="shared" si="229"/>
        <v>1</v>
      </c>
      <c r="Y641">
        <f t="shared" si="229"/>
        <v>0</v>
      </c>
      <c r="Z641">
        <f t="shared" si="229"/>
        <v>1</v>
      </c>
      <c r="AA641">
        <f t="shared" si="229"/>
        <v>1</v>
      </c>
      <c r="AB641">
        <f t="shared" si="229"/>
        <v>1</v>
      </c>
      <c r="AC641">
        <f t="shared" si="229"/>
        <v>0</v>
      </c>
      <c r="AD641">
        <f t="shared" si="229"/>
        <v>1</v>
      </c>
      <c r="AE641" s="4" t="s">
        <v>2828</v>
      </c>
      <c r="AF641" s="9" t="s">
        <v>2829</v>
      </c>
      <c r="AG641">
        <v>0</v>
      </c>
      <c r="AH641">
        <v>0</v>
      </c>
      <c r="AI641">
        <v>0</v>
      </c>
      <c r="AJ641">
        <v>1</v>
      </c>
      <c r="AK641" s="9" t="s">
        <v>2840</v>
      </c>
      <c r="AL641">
        <f t="shared" si="207"/>
        <v>0</v>
      </c>
      <c r="AM641">
        <f>IF(AND(INDIRECT(AN641)='Sample Select backend'!$C$2,INDIRECT(AO641)=1,INDIRECT(AP641)='Sample Select backend'!$F$2,INDIRECT(AQ641)=1,INDIRECT(AR641)='Sample Select backend'!$M$2),1,0)</f>
        <v>0</v>
      </c>
      <c r="AN641" t="str">
        <f>_xlfn.CONCAT('Sample Select backend'!$C$4,ROW(AN641))</f>
        <v>AE641</v>
      </c>
      <c r="AO641" s="9" t="str">
        <f>_xlfn.CONCAT('Sample Select backend'!$J$2,ROW(AO641))</f>
        <v>AJ641</v>
      </c>
      <c r="AP641" t="str">
        <f>_xlfn.CONCAT('Sample Select backend'!$F$4,ROW(AP641))</f>
        <v>AF641</v>
      </c>
      <c r="AQ641" t="str">
        <f>_xlfn.CONCAT('Sample Select backend'!$I$10,ROW(AQ641))</f>
        <v>R641</v>
      </c>
      <c r="AR641" t="str">
        <f>_xlfn.CONCAT('Sample Select backend'!$M$4,ROW(AR641))</f>
        <v>AK641</v>
      </c>
      <c r="AS641" t="str">
        <f t="shared" si="208"/>
        <v>Cayman Islands</v>
      </c>
      <c r="AT641" s="9">
        <f t="shared" si="209"/>
        <v>25</v>
      </c>
      <c r="AU641">
        <f t="shared" si="210"/>
        <v>0</v>
      </c>
      <c r="AV641" s="9">
        <v>0</v>
      </c>
    </row>
    <row r="642" spans="1:48" x14ac:dyDescent="0.35">
      <c r="A642" s="24" t="s">
        <v>45</v>
      </c>
      <c r="B642" s="24">
        <v>1</v>
      </c>
      <c r="C642" s="24" t="s">
        <v>206</v>
      </c>
      <c r="D642" s="24" t="s">
        <v>3301</v>
      </c>
      <c r="E642" s="24"/>
      <c r="O642" t="s">
        <v>2801</v>
      </c>
      <c r="P642" t="s">
        <v>2808</v>
      </c>
      <c r="Q642" t="s">
        <v>2813</v>
      </c>
      <c r="R642">
        <v>0</v>
      </c>
      <c r="S642" t="s">
        <v>202</v>
      </c>
      <c r="T642" t="s">
        <v>202</v>
      </c>
      <c r="U642" t="s">
        <v>202</v>
      </c>
      <c r="V642">
        <v>-1</v>
      </c>
      <c r="W642">
        <v>-1</v>
      </c>
      <c r="X642">
        <v>-1</v>
      </c>
      <c r="Y642">
        <v>-1</v>
      </c>
      <c r="Z642">
        <v>-1</v>
      </c>
      <c r="AA642">
        <v>-1</v>
      </c>
      <c r="AB642">
        <v>-1</v>
      </c>
      <c r="AC642">
        <v>-1</v>
      </c>
      <c r="AD642">
        <v>-1</v>
      </c>
      <c r="AE642" s="4" t="s">
        <v>2828</v>
      </c>
      <c r="AF642" s="9" t="s">
        <v>2829</v>
      </c>
      <c r="AG642">
        <v>0</v>
      </c>
      <c r="AH642">
        <v>0</v>
      </c>
      <c r="AI642">
        <v>0</v>
      </c>
      <c r="AJ642">
        <v>1</v>
      </c>
      <c r="AK642" s="9" t="s">
        <v>2840</v>
      </c>
      <c r="AL642">
        <f t="shared" ref="AL642:AL705" si="230">IF(OR(B642="other",B642="international",B642="Transfers",B642="expenditure"),1,0)</f>
        <v>0</v>
      </c>
      <c r="AM642">
        <f>IF(AND(INDIRECT(AN642)='Sample Select backend'!$C$2,INDIRECT(AO642)=1,INDIRECT(AP642)='Sample Select backend'!$F$2,INDIRECT(AQ642)=1,INDIRECT(AR642)='Sample Select backend'!$M$2),1,0)</f>
        <v>0</v>
      </c>
      <c r="AN642" t="str">
        <f>_xlfn.CONCAT('Sample Select backend'!$C$4,ROW(AN642))</f>
        <v>AE642</v>
      </c>
      <c r="AO642" s="9" t="str">
        <f>_xlfn.CONCAT('Sample Select backend'!$J$2,ROW(AO642))</f>
        <v>AJ642</v>
      </c>
      <c r="AP642" t="str">
        <f>_xlfn.CONCAT('Sample Select backend'!$F$4,ROW(AP642))</f>
        <v>AF642</v>
      </c>
      <c r="AQ642" t="str">
        <f>_xlfn.CONCAT('Sample Select backend'!$I$10,ROW(AQ642))</f>
        <v>R642</v>
      </c>
      <c r="AR642" t="str">
        <f>_xlfn.CONCAT('Sample Select backend'!$M$4,ROW(AR642))</f>
        <v>AK642</v>
      </c>
      <c r="AS642" t="str">
        <f t="shared" ref="AS642:AS705" si="231">A642</f>
        <v>Cayman Islands</v>
      </c>
      <c r="AT642" s="9" t="str">
        <f t="shared" ref="AT642:AT705" si="232">IF(ISNUMBER(C642),C642,IF(OR(C642="general",C642="23;general"),"General",IF(OR(C642="exemption",C642="other (exemption)"),"Tax exemption/waiver/suspension","Other")))</f>
        <v>Tax exemption/waiver/suspension</v>
      </c>
      <c r="AU642">
        <f t="shared" ref="AU642:AU705" si="233">IF(A642&lt;&gt;A641,1,0)</f>
        <v>0</v>
      </c>
      <c r="AV642" s="9">
        <v>1</v>
      </c>
    </row>
    <row r="643" spans="1:48" x14ac:dyDescent="0.35">
      <c r="A643" t="s">
        <v>31</v>
      </c>
      <c r="B643">
        <v>5</v>
      </c>
      <c r="C643" t="s">
        <v>204</v>
      </c>
      <c r="D643" t="s">
        <v>525</v>
      </c>
      <c r="E643">
        <v>1</v>
      </c>
      <c r="F643">
        <v>-2</v>
      </c>
      <c r="G643">
        <v>-2</v>
      </c>
      <c r="H643">
        <v>-1</v>
      </c>
      <c r="I643">
        <v>-1</v>
      </c>
      <c r="J643">
        <v>1</v>
      </c>
      <c r="K643">
        <v>1</v>
      </c>
      <c r="L643">
        <v>2</v>
      </c>
      <c r="M643">
        <v>1</v>
      </c>
      <c r="N643" t="s">
        <v>2630</v>
      </c>
      <c r="O643" t="s">
        <v>2803</v>
      </c>
      <c r="P643" t="s">
        <v>2809</v>
      </c>
      <c r="Q643" t="s">
        <v>2814</v>
      </c>
      <c r="R643">
        <v>0</v>
      </c>
      <c r="S643">
        <v>0</v>
      </c>
      <c r="T643">
        <v>-2.2799999999999998</v>
      </c>
      <c r="U643">
        <v>46.48</v>
      </c>
      <c r="V643">
        <f t="shared" ref="V643:AD643" si="234">IF(E643&gt;0,1,IF(E643&lt;0,0,-1))</f>
        <v>1</v>
      </c>
      <c r="W643">
        <f t="shared" si="234"/>
        <v>0</v>
      </c>
      <c r="X643">
        <f t="shared" si="234"/>
        <v>0</v>
      </c>
      <c r="Y643">
        <f t="shared" si="234"/>
        <v>0</v>
      </c>
      <c r="Z643">
        <f t="shared" si="234"/>
        <v>0</v>
      </c>
      <c r="AA643">
        <f t="shared" si="234"/>
        <v>1</v>
      </c>
      <c r="AB643">
        <f t="shared" si="234"/>
        <v>1</v>
      </c>
      <c r="AC643">
        <f t="shared" si="234"/>
        <v>1</v>
      </c>
      <c r="AD643">
        <f t="shared" si="234"/>
        <v>1</v>
      </c>
      <c r="AE643" s="4" t="s">
        <v>2828</v>
      </c>
      <c r="AF643" s="9" t="s">
        <v>2829</v>
      </c>
      <c r="AG643">
        <v>1</v>
      </c>
      <c r="AH643">
        <v>0</v>
      </c>
      <c r="AI643">
        <v>0</v>
      </c>
      <c r="AJ643">
        <v>1</v>
      </c>
      <c r="AK643" s="9" t="s">
        <v>2840</v>
      </c>
      <c r="AL643">
        <f t="shared" si="230"/>
        <v>0</v>
      </c>
      <c r="AM643">
        <f>IF(AND(INDIRECT(AN643)='Sample Select backend'!$C$2,INDIRECT(AO643)=1,INDIRECT(AP643)='Sample Select backend'!$F$2,INDIRECT(AQ643)=1,INDIRECT(AR643)='Sample Select backend'!$M$2),1,0)</f>
        <v>0</v>
      </c>
      <c r="AN643" t="str">
        <f>_xlfn.CONCAT('Sample Select backend'!$C$4,ROW(AN643))</f>
        <v>AE643</v>
      </c>
      <c r="AO643" s="9" t="str">
        <f>_xlfn.CONCAT('Sample Select backend'!$J$2,ROW(AO643))</f>
        <v>AJ643</v>
      </c>
      <c r="AP643" t="str">
        <f>_xlfn.CONCAT('Sample Select backend'!$F$4,ROW(AP643))</f>
        <v>AF643</v>
      </c>
      <c r="AQ643" t="str">
        <f>_xlfn.CONCAT('Sample Select backend'!$I$10,ROW(AQ643))</f>
        <v>R643</v>
      </c>
      <c r="AR643" t="str">
        <f>_xlfn.CONCAT('Sample Select backend'!$M$4,ROW(AR643))</f>
        <v>AK643</v>
      </c>
      <c r="AS643" t="str">
        <f t="shared" si="231"/>
        <v>Central African Republic</v>
      </c>
      <c r="AT643" s="9" t="str">
        <f t="shared" si="232"/>
        <v>General</v>
      </c>
      <c r="AU643">
        <f t="shared" si="233"/>
        <v>1</v>
      </c>
      <c r="AV643" s="9">
        <v>0</v>
      </c>
    </row>
    <row r="644" spans="1:48" x14ac:dyDescent="0.35">
      <c r="A644" s="24" t="s">
        <v>31</v>
      </c>
      <c r="B644" s="24">
        <v>5</v>
      </c>
      <c r="C644" s="24" t="s">
        <v>204</v>
      </c>
      <c r="D644" s="24" t="s">
        <v>3302</v>
      </c>
      <c r="E644" s="24"/>
      <c r="O644" t="s">
        <v>2803</v>
      </c>
      <c r="P644" t="s">
        <v>2809</v>
      </c>
      <c r="Q644" t="s">
        <v>2814</v>
      </c>
      <c r="R644">
        <v>0</v>
      </c>
      <c r="S644">
        <v>0</v>
      </c>
      <c r="T644">
        <v>-2.2799999999999998</v>
      </c>
      <c r="U644">
        <v>46.48</v>
      </c>
      <c r="V644">
        <v>-1</v>
      </c>
      <c r="W644">
        <v>-1</v>
      </c>
      <c r="X644">
        <v>-1</v>
      </c>
      <c r="Y644">
        <v>-1</v>
      </c>
      <c r="Z644">
        <v>-1</v>
      </c>
      <c r="AA644">
        <v>-1</v>
      </c>
      <c r="AB644">
        <v>-1</v>
      </c>
      <c r="AC644">
        <v>-1</v>
      </c>
      <c r="AD644">
        <v>-1</v>
      </c>
      <c r="AE644" s="4" t="s">
        <v>2828</v>
      </c>
      <c r="AF644" s="9" t="s">
        <v>2829</v>
      </c>
      <c r="AG644">
        <v>1</v>
      </c>
      <c r="AH644">
        <v>0</v>
      </c>
      <c r="AI644">
        <v>0</v>
      </c>
      <c r="AJ644">
        <v>1</v>
      </c>
      <c r="AK644" s="9" t="s">
        <v>2840</v>
      </c>
      <c r="AL644">
        <f t="shared" si="230"/>
        <v>0</v>
      </c>
      <c r="AM644">
        <f>IF(AND(INDIRECT(AN644)='Sample Select backend'!$C$2,INDIRECT(AO644)=1,INDIRECT(AP644)='Sample Select backend'!$F$2,INDIRECT(AQ644)=1,INDIRECT(AR644)='Sample Select backend'!$M$2),1,0)</f>
        <v>0</v>
      </c>
      <c r="AN644" t="str">
        <f>_xlfn.CONCAT('Sample Select backend'!$C$4,ROW(AN644))</f>
        <v>AE644</v>
      </c>
      <c r="AO644" s="9" t="str">
        <f>_xlfn.CONCAT('Sample Select backend'!$J$2,ROW(AO644))</f>
        <v>AJ644</v>
      </c>
      <c r="AP644" t="str">
        <f>_xlfn.CONCAT('Sample Select backend'!$F$4,ROW(AP644))</f>
        <v>AF644</v>
      </c>
      <c r="AQ644" t="str">
        <f>_xlfn.CONCAT('Sample Select backend'!$I$10,ROW(AQ644))</f>
        <v>R644</v>
      </c>
      <c r="AR644" t="str">
        <f>_xlfn.CONCAT('Sample Select backend'!$M$4,ROW(AR644))</f>
        <v>AK644</v>
      </c>
      <c r="AS644" t="str">
        <f t="shared" si="231"/>
        <v>Central African Republic</v>
      </c>
      <c r="AT644" s="9" t="str">
        <f t="shared" si="232"/>
        <v>General</v>
      </c>
      <c r="AU644">
        <f t="shared" si="233"/>
        <v>0</v>
      </c>
      <c r="AV644" s="9">
        <v>0</v>
      </c>
    </row>
    <row r="645" spans="1:48" x14ac:dyDescent="0.35">
      <c r="A645" s="24" t="s">
        <v>31</v>
      </c>
      <c r="B645" s="24">
        <v>6</v>
      </c>
      <c r="C645" s="24">
        <v>25</v>
      </c>
      <c r="D645" s="24" t="s">
        <v>3303</v>
      </c>
      <c r="E645" s="24"/>
      <c r="O645" t="s">
        <v>2803</v>
      </c>
      <c r="P645" t="s">
        <v>2809</v>
      </c>
      <c r="Q645" t="s">
        <v>2814</v>
      </c>
      <c r="R645">
        <v>0</v>
      </c>
      <c r="S645">
        <v>0</v>
      </c>
      <c r="T645">
        <v>-2.2799999999999998</v>
      </c>
      <c r="U645">
        <v>46.48</v>
      </c>
      <c r="V645">
        <v>-1</v>
      </c>
      <c r="W645">
        <v>-1</v>
      </c>
      <c r="X645">
        <v>-1</v>
      </c>
      <c r="Y645">
        <v>-1</v>
      </c>
      <c r="Z645">
        <v>-1</v>
      </c>
      <c r="AA645">
        <v>-1</v>
      </c>
      <c r="AB645">
        <v>-1</v>
      </c>
      <c r="AC645">
        <v>-1</v>
      </c>
      <c r="AD645">
        <v>-1</v>
      </c>
      <c r="AE645" s="4" t="s">
        <v>2828</v>
      </c>
      <c r="AF645" s="9" t="s">
        <v>2829</v>
      </c>
      <c r="AG645">
        <v>1</v>
      </c>
      <c r="AH645">
        <v>0</v>
      </c>
      <c r="AI645">
        <v>0</v>
      </c>
      <c r="AJ645">
        <v>1</v>
      </c>
      <c r="AK645" s="9" t="s">
        <v>2840</v>
      </c>
      <c r="AL645">
        <f t="shared" si="230"/>
        <v>0</v>
      </c>
      <c r="AM645">
        <f>IF(AND(INDIRECT(AN645)='Sample Select backend'!$C$2,INDIRECT(AO645)=1,INDIRECT(AP645)='Sample Select backend'!$F$2,INDIRECT(AQ645)=1,INDIRECT(AR645)='Sample Select backend'!$M$2),1,0)</f>
        <v>0</v>
      </c>
      <c r="AN645" t="str">
        <f>_xlfn.CONCAT('Sample Select backend'!$C$4,ROW(AN645))</f>
        <v>AE645</v>
      </c>
      <c r="AO645" s="9" t="str">
        <f>_xlfn.CONCAT('Sample Select backend'!$J$2,ROW(AO645))</f>
        <v>AJ645</v>
      </c>
      <c r="AP645" t="str">
        <f>_xlfn.CONCAT('Sample Select backend'!$F$4,ROW(AP645))</f>
        <v>AF645</v>
      </c>
      <c r="AQ645" t="str">
        <f>_xlfn.CONCAT('Sample Select backend'!$I$10,ROW(AQ645))</f>
        <v>R645</v>
      </c>
      <c r="AR645" t="str">
        <f>_xlfn.CONCAT('Sample Select backend'!$M$4,ROW(AR645))</f>
        <v>AK645</v>
      </c>
      <c r="AS645" t="str">
        <f t="shared" si="231"/>
        <v>Central African Republic</v>
      </c>
      <c r="AT645" s="9">
        <f t="shared" si="232"/>
        <v>25</v>
      </c>
      <c r="AU645">
        <f t="shared" si="233"/>
        <v>0</v>
      </c>
      <c r="AV645" s="9">
        <v>0</v>
      </c>
    </row>
    <row r="646" spans="1:48" x14ac:dyDescent="0.35">
      <c r="A646" s="24" t="s">
        <v>31</v>
      </c>
      <c r="B646" s="24">
        <v>9</v>
      </c>
      <c r="C646" s="24">
        <v>34</v>
      </c>
      <c r="D646" s="24" t="s">
        <v>3304</v>
      </c>
      <c r="E646" s="24"/>
      <c r="O646" t="s">
        <v>2803</v>
      </c>
      <c r="P646" t="s">
        <v>2809</v>
      </c>
      <c r="Q646" t="s">
        <v>2814</v>
      </c>
      <c r="R646">
        <v>0</v>
      </c>
      <c r="S646">
        <v>0</v>
      </c>
      <c r="T646">
        <v>-2.2799999999999998</v>
      </c>
      <c r="U646">
        <v>46.48</v>
      </c>
      <c r="V646">
        <v>-1</v>
      </c>
      <c r="W646">
        <v>-1</v>
      </c>
      <c r="X646">
        <v>-1</v>
      </c>
      <c r="Y646">
        <v>-1</v>
      </c>
      <c r="Z646">
        <v>-1</v>
      </c>
      <c r="AA646">
        <v>-1</v>
      </c>
      <c r="AB646">
        <v>-1</v>
      </c>
      <c r="AC646">
        <v>-1</v>
      </c>
      <c r="AD646">
        <v>-1</v>
      </c>
      <c r="AE646" s="4" t="s">
        <v>2828</v>
      </c>
      <c r="AF646" s="9" t="s">
        <v>2829</v>
      </c>
      <c r="AG646">
        <v>1</v>
      </c>
      <c r="AH646">
        <v>0</v>
      </c>
      <c r="AI646">
        <v>0</v>
      </c>
      <c r="AJ646">
        <v>1</v>
      </c>
      <c r="AK646" s="9" t="s">
        <v>2840</v>
      </c>
      <c r="AL646">
        <f t="shared" si="230"/>
        <v>0</v>
      </c>
      <c r="AM646">
        <f>IF(AND(INDIRECT(AN646)='Sample Select backend'!$C$2,INDIRECT(AO646)=1,INDIRECT(AP646)='Sample Select backend'!$F$2,INDIRECT(AQ646)=1,INDIRECT(AR646)='Sample Select backend'!$M$2),1,0)</f>
        <v>0</v>
      </c>
      <c r="AN646" t="str">
        <f>_xlfn.CONCAT('Sample Select backend'!$C$4,ROW(AN646))</f>
        <v>AE646</v>
      </c>
      <c r="AO646" s="9" t="str">
        <f>_xlfn.CONCAT('Sample Select backend'!$J$2,ROW(AO646))</f>
        <v>AJ646</v>
      </c>
      <c r="AP646" t="str">
        <f>_xlfn.CONCAT('Sample Select backend'!$F$4,ROW(AP646))</f>
        <v>AF646</v>
      </c>
      <c r="AQ646" t="str">
        <f>_xlfn.CONCAT('Sample Select backend'!$I$10,ROW(AQ646))</f>
        <v>R646</v>
      </c>
      <c r="AR646" t="str">
        <f>_xlfn.CONCAT('Sample Select backend'!$M$4,ROW(AR646))</f>
        <v>AK646</v>
      </c>
      <c r="AS646" t="str">
        <f t="shared" si="231"/>
        <v>Central African Republic</v>
      </c>
      <c r="AT646" s="9">
        <f t="shared" si="232"/>
        <v>34</v>
      </c>
      <c r="AU646">
        <f t="shared" si="233"/>
        <v>0</v>
      </c>
      <c r="AV646" s="9">
        <v>1</v>
      </c>
    </row>
    <row r="647" spans="1:48" x14ac:dyDescent="0.35">
      <c r="A647" t="s">
        <v>173</v>
      </c>
      <c r="B647">
        <v>6</v>
      </c>
      <c r="C647">
        <v>28</v>
      </c>
      <c r="D647" t="s">
        <v>2265</v>
      </c>
      <c r="E647">
        <v>1</v>
      </c>
      <c r="F647">
        <v>1</v>
      </c>
      <c r="G647">
        <v>2</v>
      </c>
      <c r="H647">
        <v>-1</v>
      </c>
      <c r="I647">
        <v>2</v>
      </c>
      <c r="J647">
        <v>1</v>
      </c>
      <c r="K647">
        <v>1</v>
      </c>
      <c r="L647">
        <v>1</v>
      </c>
      <c r="M647">
        <v>1</v>
      </c>
      <c r="N647" t="s">
        <v>2772</v>
      </c>
      <c r="O647" t="s">
        <v>2803</v>
      </c>
      <c r="P647" t="s">
        <v>2809</v>
      </c>
      <c r="Q647" t="s">
        <v>2814</v>
      </c>
      <c r="R647">
        <v>0</v>
      </c>
      <c r="S647">
        <v>-0.89</v>
      </c>
      <c r="T647">
        <v>2.9</v>
      </c>
      <c r="U647">
        <v>47.31</v>
      </c>
      <c r="V647">
        <f t="shared" ref="V647:V661" si="235">IF(E647&gt;0,1,IF(E647&lt;0,0,-1))</f>
        <v>1</v>
      </c>
      <c r="W647">
        <f t="shared" ref="W647:W661" si="236">IF(F647&gt;0,1,IF(F647&lt;0,0,-1))</f>
        <v>1</v>
      </c>
      <c r="X647">
        <f t="shared" ref="X647:X661" si="237">IF(G647&gt;0,1,IF(G647&lt;0,0,-1))</f>
        <v>1</v>
      </c>
      <c r="Y647">
        <f t="shared" ref="Y647:Y661" si="238">IF(H647&gt;0,1,IF(H647&lt;0,0,-1))</f>
        <v>0</v>
      </c>
      <c r="Z647">
        <f t="shared" ref="Z647:Z661" si="239">IF(I647&gt;0,1,IF(I647&lt;0,0,-1))</f>
        <v>1</v>
      </c>
      <c r="AA647">
        <f t="shared" ref="AA647:AA661" si="240">IF(J647&gt;0,1,IF(J647&lt;0,0,-1))</f>
        <v>1</v>
      </c>
      <c r="AB647">
        <f t="shared" ref="AB647:AB661" si="241">IF(K647&gt;0,1,IF(K647&lt;0,0,-1))</f>
        <v>1</v>
      </c>
      <c r="AC647">
        <f t="shared" ref="AC647:AC661" si="242">IF(L647&gt;0,1,IF(L647&lt;0,0,-1))</f>
        <v>1</v>
      </c>
      <c r="AD647">
        <f t="shared" ref="AD647:AD661" si="243">IF(M647&gt;0,1,IF(M647&lt;0,0,-1))</f>
        <v>1</v>
      </c>
      <c r="AE647" s="4" t="s">
        <v>2828</v>
      </c>
      <c r="AF647" s="9" t="s">
        <v>2829</v>
      </c>
      <c r="AG647">
        <v>1</v>
      </c>
      <c r="AH647">
        <v>0</v>
      </c>
      <c r="AI647">
        <v>0</v>
      </c>
      <c r="AJ647">
        <v>1</v>
      </c>
      <c r="AK647" s="9" t="s">
        <v>2840</v>
      </c>
      <c r="AL647">
        <f t="shared" si="230"/>
        <v>0</v>
      </c>
      <c r="AM647">
        <f>IF(AND(INDIRECT(AN647)='Sample Select backend'!$C$2,INDIRECT(AO647)=1,INDIRECT(AP647)='Sample Select backend'!$F$2,INDIRECT(AQ647)=1,INDIRECT(AR647)='Sample Select backend'!$M$2),1,0)</f>
        <v>0</v>
      </c>
      <c r="AN647" t="str">
        <f>_xlfn.CONCAT('Sample Select backend'!$C$4,ROW(AN647))</f>
        <v>AE647</v>
      </c>
      <c r="AO647" s="9" t="str">
        <f>_xlfn.CONCAT('Sample Select backend'!$J$2,ROW(AO647))</f>
        <v>AJ647</v>
      </c>
      <c r="AP647" t="str">
        <f>_xlfn.CONCAT('Sample Select backend'!$F$4,ROW(AP647))</f>
        <v>AF647</v>
      </c>
      <c r="AQ647" t="str">
        <f>_xlfn.CONCAT('Sample Select backend'!$I$10,ROW(AQ647))</f>
        <v>R647</v>
      </c>
      <c r="AR647" t="str">
        <f>_xlfn.CONCAT('Sample Select backend'!$M$4,ROW(AR647))</f>
        <v>AK647</v>
      </c>
      <c r="AS647" t="str">
        <f t="shared" si="231"/>
        <v>Chad</v>
      </c>
      <c r="AT647" s="9">
        <f t="shared" si="232"/>
        <v>28</v>
      </c>
      <c r="AU647">
        <f t="shared" si="233"/>
        <v>1</v>
      </c>
      <c r="AV647" s="9">
        <v>1</v>
      </c>
    </row>
    <row r="648" spans="1:48" x14ac:dyDescent="0.35">
      <c r="A648" t="s">
        <v>173</v>
      </c>
      <c r="B648">
        <v>4</v>
      </c>
      <c r="C648" t="s">
        <v>201</v>
      </c>
      <c r="D648" t="s">
        <v>2255</v>
      </c>
      <c r="E648">
        <v>2</v>
      </c>
      <c r="F648">
        <v>1</v>
      </c>
      <c r="G648">
        <v>-2</v>
      </c>
      <c r="H648">
        <v>2</v>
      </c>
      <c r="I648">
        <v>2</v>
      </c>
      <c r="J648">
        <v>-2</v>
      </c>
      <c r="K648">
        <v>-2</v>
      </c>
      <c r="L648">
        <v>2</v>
      </c>
      <c r="M648">
        <v>1</v>
      </c>
      <c r="N648" t="s">
        <v>2772</v>
      </c>
      <c r="O648" t="s">
        <v>2803</v>
      </c>
      <c r="P648" t="s">
        <v>2809</v>
      </c>
      <c r="Q648" t="s">
        <v>2814</v>
      </c>
      <c r="R648">
        <v>0</v>
      </c>
      <c r="S648">
        <v>-0.89</v>
      </c>
      <c r="T648">
        <v>2.9</v>
      </c>
      <c r="U648">
        <v>47.31</v>
      </c>
      <c r="V648">
        <f t="shared" si="235"/>
        <v>1</v>
      </c>
      <c r="W648">
        <f t="shared" si="236"/>
        <v>1</v>
      </c>
      <c r="X648">
        <f t="shared" si="237"/>
        <v>0</v>
      </c>
      <c r="Y648">
        <f t="shared" si="238"/>
        <v>1</v>
      </c>
      <c r="Z648">
        <f t="shared" si="239"/>
        <v>1</v>
      </c>
      <c r="AA648">
        <f t="shared" si="240"/>
        <v>0</v>
      </c>
      <c r="AB648">
        <f t="shared" si="241"/>
        <v>0</v>
      </c>
      <c r="AC648">
        <f t="shared" si="242"/>
        <v>1</v>
      </c>
      <c r="AD648">
        <f t="shared" si="243"/>
        <v>1</v>
      </c>
      <c r="AE648" s="4" t="s">
        <v>2828</v>
      </c>
      <c r="AF648" s="9" t="s">
        <v>2829</v>
      </c>
      <c r="AG648">
        <v>1</v>
      </c>
      <c r="AH648">
        <v>0</v>
      </c>
      <c r="AI648">
        <v>0</v>
      </c>
      <c r="AJ648">
        <v>1</v>
      </c>
      <c r="AK648" s="9" t="s">
        <v>2840</v>
      </c>
      <c r="AL648">
        <f t="shared" si="230"/>
        <v>0</v>
      </c>
      <c r="AM648">
        <f>IF(AND(INDIRECT(AN648)='Sample Select backend'!$C$2,INDIRECT(AO648)=1,INDIRECT(AP648)='Sample Select backend'!$F$2,INDIRECT(AQ648)=1,INDIRECT(AR648)='Sample Select backend'!$M$2),1,0)</f>
        <v>0</v>
      </c>
      <c r="AN648" t="str">
        <f>_xlfn.CONCAT('Sample Select backend'!$C$4,ROW(AN648))</f>
        <v>AE648</v>
      </c>
      <c r="AO648" s="9" t="str">
        <f>_xlfn.CONCAT('Sample Select backend'!$J$2,ROW(AO648))</f>
        <v>AJ648</v>
      </c>
      <c r="AP648" t="str">
        <f>_xlfn.CONCAT('Sample Select backend'!$F$4,ROW(AP648))</f>
        <v>AF648</v>
      </c>
      <c r="AQ648" t="str">
        <f>_xlfn.CONCAT('Sample Select backend'!$I$10,ROW(AQ648))</f>
        <v>R648</v>
      </c>
      <c r="AR648" t="str">
        <f>_xlfn.CONCAT('Sample Select backend'!$M$4,ROW(AR648))</f>
        <v>AK648</v>
      </c>
      <c r="AS648" t="str">
        <f t="shared" si="231"/>
        <v>Chad</v>
      </c>
      <c r="AT648" s="9" t="str">
        <f t="shared" si="232"/>
        <v>Other</v>
      </c>
      <c r="AU648">
        <f t="shared" si="233"/>
        <v>0</v>
      </c>
      <c r="AV648" s="9">
        <v>1</v>
      </c>
    </row>
    <row r="649" spans="1:48" x14ac:dyDescent="0.35">
      <c r="A649" t="s">
        <v>173</v>
      </c>
      <c r="B649">
        <v>5</v>
      </c>
      <c r="C649">
        <v>24</v>
      </c>
      <c r="D649" t="s">
        <v>2267</v>
      </c>
      <c r="E649">
        <v>1</v>
      </c>
      <c r="F649">
        <v>-2</v>
      </c>
      <c r="G649">
        <v>-2</v>
      </c>
      <c r="H649">
        <v>-1</v>
      </c>
      <c r="I649">
        <v>2</v>
      </c>
      <c r="J649">
        <v>-2</v>
      </c>
      <c r="K649">
        <v>1</v>
      </c>
      <c r="L649">
        <v>-2</v>
      </c>
      <c r="M649">
        <v>1</v>
      </c>
      <c r="N649" t="s">
        <v>2772</v>
      </c>
      <c r="O649" t="s">
        <v>2803</v>
      </c>
      <c r="P649" t="s">
        <v>2809</v>
      </c>
      <c r="Q649" t="s">
        <v>2814</v>
      </c>
      <c r="R649">
        <v>0</v>
      </c>
      <c r="S649">
        <v>-0.89</v>
      </c>
      <c r="T649">
        <v>2.9</v>
      </c>
      <c r="U649">
        <v>47.31</v>
      </c>
      <c r="V649">
        <f t="shared" si="235"/>
        <v>1</v>
      </c>
      <c r="W649">
        <f t="shared" si="236"/>
        <v>0</v>
      </c>
      <c r="X649">
        <f t="shared" si="237"/>
        <v>0</v>
      </c>
      <c r="Y649">
        <f t="shared" si="238"/>
        <v>0</v>
      </c>
      <c r="Z649">
        <f t="shared" si="239"/>
        <v>1</v>
      </c>
      <c r="AA649">
        <f t="shared" si="240"/>
        <v>0</v>
      </c>
      <c r="AB649">
        <f t="shared" si="241"/>
        <v>1</v>
      </c>
      <c r="AC649">
        <f t="shared" si="242"/>
        <v>0</v>
      </c>
      <c r="AD649">
        <f t="shared" si="243"/>
        <v>1</v>
      </c>
      <c r="AE649" s="4" t="s">
        <v>2828</v>
      </c>
      <c r="AF649" s="9" t="s">
        <v>2829</v>
      </c>
      <c r="AG649">
        <v>1</v>
      </c>
      <c r="AH649">
        <v>0</v>
      </c>
      <c r="AI649">
        <v>0</v>
      </c>
      <c r="AJ649">
        <v>1</v>
      </c>
      <c r="AK649" s="9" t="s">
        <v>2840</v>
      </c>
      <c r="AL649">
        <f t="shared" si="230"/>
        <v>0</v>
      </c>
      <c r="AM649">
        <f>IF(AND(INDIRECT(AN649)='Sample Select backend'!$C$2,INDIRECT(AO649)=1,INDIRECT(AP649)='Sample Select backend'!$F$2,INDIRECT(AQ649)=1,INDIRECT(AR649)='Sample Select backend'!$M$2),1,0)</f>
        <v>0</v>
      </c>
      <c r="AN649" t="str">
        <f>_xlfn.CONCAT('Sample Select backend'!$C$4,ROW(AN649))</f>
        <v>AE649</v>
      </c>
      <c r="AO649" s="9" t="str">
        <f>_xlfn.CONCAT('Sample Select backend'!$J$2,ROW(AO649))</f>
        <v>AJ649</v>
      </c>
      <c r="AP649" t="str">
        <f>_xlfn.CONCAT('Sample Select backend'!$F$4,ROW(AP649))</f>
        <v>AF649</v>
      </c>
      <c r="AQ649" t="str">
        <f>_xlfn.CONCAT('Sample Select backend'!$I$10,ROW(AQ649))</f>
        <v>R649</v>
      </c>
      <c r="AR649" t="str">
        <f>_xlfn.CONCAT('Sample Select backend'!$M$4,ROW(AR649))</f>
        <v>AK649</v>
      </c>
      <c r="AS649" t="str">
        <f t="shared" si="231"/>
        <v>Chad</v>
      </c>
      <c r="AT649" s="9">
        <f t="shared" si="232"/>
        <v>24</v>
      </c>
      <c r="AU649">
        <f t="shared" si="233"/>
        <v>0</v>
      </c>
      <c r="AV649" s="9">
        <v>1</v>
      </c>
    </row>
    <row r="650" spans="1:48" x14ac:dyDescent="0.35">
      <c r="A650" t="s">
        <v>173</v>
      </c>
      <c r="B650">
        <v>6</v>
      </c>
      <c r="C650">
        <v>28</v>
      </c>
      <c r="D650" t="s">
        <v>2256</v>
      </c>
      <c r="E650">
        <v>1</v>
      </c>
      <c r="F650">
        <v>2</v>
      </c>
      <c r="H650">
        <v>-1</v>
      </c>
      <c r="I650">
        <v>2</v>
      </c>
      <c r="J650">
        <v>-2</v>
      </c>
      <c r="K650">
        <v>1</v>
      </c>
      <c r="L650">
        <v>-2</v>
      </c>
      <c r="M650">
        <v>-2</v>
      </c>
      <c r="N650" t="s">
        <v>2772</v>
      </c>
      <c r="O650" t="s">
        <v>2803</v>
      </c>
      <c r="P650" t="s">
        <v>2809</v>
      </c>
      <c r="Q650" t="s">
        <v>2814</v>
      </c>
      <c r="R650">
        <v>0</v>
      </c>
      <c r="S650">
        <v>-0.89</v>
      </c>
      <c r="T650">
        <v>2.9</v>
      </c>
      <c r="U650">
        <v>47.31</v>
      </c>
      <c r="V650">
        <f t="shared" si="235"/>
        <v>1</v>
      </c>
      <c r="W650">
        <f t="shared" si="236"/>
        <v>1</v>
      </c>
      <c r="X650">
        <f t="shared" si="237"/>
        <v>-1</v>
      </c>
      <c r="Y650">
        <f t="shared" si="238"/>
        <v>0</v>
      </c>
      <c r="Z650">
        <f t="shared" si="239"/>
        <v>1</v>
      </c>
      <c r="AA650">
        <f t="shared" si="240"/>
        <v>0</v>
      </c>
      <c r="AB650">
        <f t="shared" si="241"/>
        <v>1</v>
      </c>
      <c r="AC650">
        <f t="shared" si="242"/>
        <v>0</v>
      </c>
      <c r="AD650">
        <f t="shared" si="243"/>
        <v>0</v>
      </c>
      <c r="AE650" s="4" t="s">
        <v>2828</v>
      </c>
      <c r="AF650" s="9" t="s">
        <v>2829</v>
      </c>
      <c r="AG650">
        <v>1</v>
      </c>
      <c r="AH650">
        <v>0</v>
      </c>
      <c r="AI650">
        <v>0</v>
      </c>
      <c r="AJ650">
        <v>1</v>
      </c>
      <c r="AK650" s="9" t="s">
        <v>2840</v>
      </c>
      <c r="AL650">
        <f t="shared" si="230"/>
        <v>0</v>
      </c>
      <c r="AM650">
        <f>IF(AND(INDIRECT(AN650)='Sample Select backend'!$C$2,INDIRECT(AO650)=1,INDIRECT(AP650)='Sample Select backend'!$F$2,INDIRECT(AQ650)=1,INDIRECT(AR650)='Sample Select backend'!$M$2),1,0)</f>
        <v>0</v>
      </c>
      <c r="AN650" t="str">
        <f>_xlfn.CONCAT('Sample Select backend'!$C$4,ROW(AN650))</f>
        <v>AE650</v>
      </c>
      <c r="AO650" s="9" t="str">
        <f>_xlfn.CONCAT('Sample Select backend'!$J$2,ROW(AO650))</f>
        <v>AJ650</v>
      </c>
      <c r="AP650" t="str">
        <f>_xlfn.CONCAT('Sample Select backend'!$F$4,ROW(AP650))</f>
        <v>AF650</v>
      </c>
      <c r="AQ650" t="str">
        <f>_xlfn.CONCAT('Sample Select backend'!$I$10,ROW(AQ650))</f>
        <v>R650</v>
      </c>
      <c r="AR650" t="str">
        <f>_xlfn.CONCAT('Sample Select backend'!$M$4,ROW(AR650))</f>
        <v>AK650</v>
      </c>
      <c r="AS650" t="str">
        <f t="shared" si="231"/>
        <v>Chad</v>
      </c>
      <c r="AT650" s="9">
        <f t="shared" si="232"/>
        <v>28</v>
      </c>
      <c r="AU650">
        <f t="shared" si="233"/>
        <v>0</v>
      </c>
      <c r="AV650" s="9">
        <v>1</v>
      </c>
    </row>
    <row r="651" spans="1:48" x14ac:dyDescent="0.35">
      <c r="A651" t="s">
        <v>173</v>
      </c>
      <c r="B651">
        <v>1</v>
      </c>
      <c r="C651">
        <v>12</v>
      </c>
      <c r="D651" t="s">
        <v>2264</v>
      </c>
      <c r="E651">
        <v>-1</v>
      </c>
      <c r="F651">
        <v>2</v>
      </c>
      <c r="G651">
        <v>-1</v>
      </c>
      <c r="H651">
        <v>-2</v>
      </c>
      <c r="I651">
        <v>-2</v>
      </c>
      <c r="J651">
        <v>2</v>
      </c>
      <c r="K651">
        <v>1</v>
      </c>
      <c r="L651">
        <v>2</v>
      </c>
      <c r="M651">
        <v>1</v>
      </c>
      <c r="N651" t="s">
        <v>2772</v>
      </c>
      <c r="O651" t="s">
        <v>2803</v>
      </c>
      <c r="P651" t="s">
        <v>2809</v>
      </c>
      <c r="Q651" t="s">
        <v>2814</v>
      </c>
      <c r="R651">
        <v>0</v>
      </c>
      <c r="S651">
        <v>-0.89</v>
      </c>
      <c r="T651">
        <v>2.9</v>
      </c>
      <c r="U651">
        <v>47.31</v>
      </c>
      <c r="V651">
        <f t="shared" si="235"/>
        <v>0</v>
      </c>
      <c r="W651">
        <f t="shared" si="236"/>
        <v>1</v>
      </c>
      <c r="X651">
        <f t="shared" si="237"/>
        <v>0</v>
      </c>
      <c r="Y651">
        <f t="shared" si="238"/>
        <v>0</v>
      </c>
      <c r="Z651">
        <f t="shared" si="239"/>
        <v>0</v>
      </c>
      <c r="AA651">
        <f t="shared" si="240"/>
        <v>1</v>
      </c>
      <c r="AB651">
        <f t="shared" si="241"/>
        <v>1</v>
      </c>
      <c r="AC651">
        <f t="shared" si="242"/>
        <v>1</v>
      </c>
      <c r="AD651">
        <f t="shared" si="243"/>
        <v>1</v>
      </c>
      <c r="AE651" s="4" t="s">
        <v>2828</v>
      </c>
      <c r="AF651" s="9" t="s">
        <v>2829</v>
      </c>
      <c r="AG651">
        <v>1</v>
      </c>
      <c r="AH651">
        <v>0</v>
      </c>
      <c r="AI651">
        <v>0</v>
      </c>
      <c r="AJ651">
        <v>1</v>
      </c>
      <c r="AK651" s="9" t="s">
        <v>2840</v>
      </c>
      <c r="AL651">
        <f t="shared" si="230"/>
        <v>0</v>
      </c>
      <c r="AM651">
        <f>IF(AND(INDIRECT(AN651)='Sample Select backend'!$C$2,INDIRECT(AO651)=1,INDIRECT(AP651)='Sample Select backend'!$F$2,INDIRECT(AQ651)=1,INDIRECT(AR651)='Sample Select backend'!$M$2),1,0)</f>
        <v>0</v>
      </c>
      <c r="AN651" t="str">
        <f>_xlfn.CONCAT('Sample Select backend'!$C$4,ROW(AN651))</f>
        <v>AE651</v>
      </c>
      <c r="AO651" s="9" t="str">
        <f>_xlfn.CONCAT('Sample Select backend'!$J$2,ROW(AO651))</f>
        <v>AJ651</v>
      </c>
      <c r="AP651" t="str">
        <f>_xlfn.CONCAT('Sample Select backend'!$F$4,ROW(AP651))</f>
        <v>AF651</v>
      </c>
      <c r="AQ651" t="str">
        <f>_xlfn.CONCAT('Sample Select backend'!$I$10,ROW(AQ651))</f>
        <v>R651</v>
      </c>
      <c r="AR651" t="str">
        <f>_xlfn.CONCAT('Sample Select backend'!$M$4,ROW(AR651))</f>
        <v>AK651</v>
      </c>
      <c r="AS651" t="str">
        <f t="shared" si="231"/>
        <v>Chad</v>
      </c>
      <c r="AT651" s="9">
        <f t="shared" si="232"/>
        <v>12</v>
      </c>
      <c r="AU651">
        <f t="shared" si="233"/>
        <v>0</v>
      </c>
      <c r="AV651" s="9">
        <v>1</v>
      </c>
    </row>
    <row r="652" spans="1:48" x14ac:dyDescent="0.35">
      <c r="A652" t="s">
        <v>173</v>
      </c>
      <c r="B652">
        <v>5</v>
      </c>
      <c r="C652" t="s">
        <v>204</v>
      </c>
      <c r="D652" t="s">
        <v>2254</v>
      </c>
      <c r="E652">
        <v>1</v>
      </c>
      <c r="F652">
        <v>-1</v>
      </c>
      <c r="G652">
        <v>-2</v>
      </c>
      <c r="H652">
        <v>-1</v>
      </c>
      <c r="I652">
        <v>-1</v>
      </c>
      <c r="J652">
        <v>1</v>
      </c>
      <c r="K652">
        <v>1</v>
      </c>
      <c r="L652">
        <v>2</v>
      </c>
      <c r="M652">
        <v>1</v>
      </c>
      <c r="N652" t="s">
        <v>2772</v>
      </c>
      <c r="O652" t="s">
        <v>2803</v>
      </c>
      <c r="P652" t="s">
        <v>2809</v>
      </c>
      <c r="Q652" t="s">
        <v>2814</v>
      </c>
      <c r="R652">
        <v>0</v>
      </c>
      <c r="S652">
        <v>-0.89</v>
      </c>
      <c r="T652">
        <v>2.9</v>
      </c>
      <c r="U652">
        <v>47.31</v>
      </c>
      <c r="V652">
        <f t="shared" si="235"/>
        <v>1</v>
      </c>
      <c r="W652">
        <f t="shared" si="236"/>
        <v>0</v>
      </c>
      <c r="X652">
        <f t="shared" si="237"/>
        <v>0</v>
      </c>
      <c r="Y652">
        <f t="shared" si="238"/>
        <v>0</v>
      </c>
      <c r="Z652">
        <f t="shared" si="239"/>
        <v>0</v>
      </c>
      <c r="AA652">
        <f t="shared" si="240"/>
        <v>1</v>
      </c>
      <c r="AB652">
        <f t="shared" si="241"/>
        <v>1</v>
      </c>
      <c r="AC652">
        <f t="shared" si="242"/>
        <v>1</v>
      </c>
      <c r="AD652">
        <f t="shared" si="243"/>
        <v>1</v>
      </c>
      <c r="AE652" s="4" t="s">
        <v>2828</v>
      </c>
      <c r="AF652" s="9" t="s">
        <v>2829</v>
      </c>
      <c r="AG652">
        <v>1</v>
      </c>
      <c r="AH652">
        <v>0</v>
      </c>
      <c r="AI652">
        <v>0</v>
      </c>
      <c r="AJ652">
        <v>1</v>
      </c>
      <c r="AK652" s="9" t="s">
        <v>2840</v>
      </c>
      <c r="AL652">
        <f t="shared" si="230"/>
        <v>0</v>
      </c>
      <c r="AM652">
        <f>IF(AND(INDIRECT(AN652)='Sample Select backend'!$C$2,INDIRECT(AO652)=1,INDIRECT(AP652)='Sample Select backend'!$F$2,INDIRECT(AQ652)=1,INDIRECT(AR652)='Sample Select backend'!$M$2),1,0)</f>
        <v>0</v>
      </c>
      <c r="AN652" t="str">
        <f>_xlfn.CONCAT('Sample Select backend'!$C$4,ROW(AN652))</f>
        <v>AE652</v>
      </c>
      <c r="AO652" s="9" t="str">
        <f>_xlfn.CONCAT('Sample Select backend'!$J$2,ROW(AO652))</f>
        <v>AJ652</v>
      </c>
      <c r="AP652" t="str">
        <f>_xlfn.CONCAT('Sample Select backend'!$F$4,ROW(AP652))</f>
        <v>AF652</v>
      </c>
      <c r="AQ652" t="str">
        <f>_xlfn.CONCAT('Sample Select backend'!$I$10,ROW(AQ652))</f>
        <v>R652</v>
      </c>
      <c r="AR652" t="str">
        <f>_xlfn.CONCAT('Sample Select backend'!$M$4,ROW(AR652))</f>
        <v>AK652</v>
      </c>
      <c r="AS652" t="str">
        <f t="shared" si="231"/>
        <v>Chad</v>
      </c>
      <c r="AT652" s="9" t="str">
        <f t="shared" si="232"/>
        <v>General</v>
      </c>
      <c r="AU652">
        <f t="shared" si="233"/>
        <v>0</v>
      </c>
      <c r="AV652" s="9">
        <v>1</v>
      </c>
    </row>
    <row r="653" spans="1:48" x14ac:dyDescent="0.35">
      <c r="A653" t="s">
        <v>173</v>
      </c>
      <c r="B653">
        <v>4</v>
      </c>
      <c r="C653">
        <v>20</v>
      </c>
      <c r="D653" t="s">
        <v>2257</v>
      </c>
      <c r="E653">
        <v>2</v>
      </c>
      <c r="F653">
        <v>2</v>
      </c>
      <c r="G653">
        <v>-2</v>
      </c>
      <c r="H653">
        <v>-1</v>
      </c>
      <c r="I653">
        <v>-2</v>
      </c>
      <c r="J653">
        <v>-2</v>
      </c>
      <c r="K653">
        <v>-2</v>
      </c>
      <c r="L653">
        <v>-2</v>
      </c>
      <c r="M653">
        <v>1</v>
      </c>
      <c r="N653" t="s">
        <v>2772</v>
      </c>
      <c r="O653" t="s">
        <v>2803</v>
      </c>
      <c r="P653" t="s">
        <v>2809</v>
      </c>
      <c r="Q653" t="s">
        <v>2814</v>
      </c>
      <c r="R653">
        <v>0</v>
      </c>
      <c r="S653">
        <v>-0.89</v>
      </c>
      <c r="T653">
        <v>2.9</v>
      </c>
      <c r="U653">
        <v>47.31</v>
      </c>
      <c r="V653">
        <f t="shared" si="235"/>
        <v>1</v>
      </c>
      <c r="W653">
        <f t="shared" si="236"/>
        <v>1</v>
      </c>
      <c r="X653">
        <f t="shared" si="237"/>
        <v>0</v>
      </c>
      <c r="Y653">
        <f t="shared" si="238"/>
        <v>0</v>
      </c>
      <c r="Z653">
        <f t="shared" si="239"/>
        <v>0</v>
      </c>
      <c r="AA653">
        <f t="shared" si="240"/>
        <v>0</v>
      </c>
      <c r="AB653">
        <f t="shared" si="241"/>
        <v>0</v>
      </c>
      <c r="AC653">
        <f t="shared" si="242"/>
        <v>0</v>
      </c>
      <c r="AD653">
        <f t="shared" si="243"/>
        <v>1</v>
      </c>
      <c r="AE653" s="4" t="s">
        <v>2828</v>
      </c>
      <c r="AF653" s="9" t="s">
        <v>2829</v>
      </c>
      <c r="AG653">
        <v>1</v>
      </c>
      <c r="AH653">
        <v>0</v>
      </c>
      <c r="AI653">
        <v>0</v>
      </c>
      <c r="AJ653">
        <v>1</v>
      </c>
      <c r="AK653" s="9" t="s">
        <v>2840</v>
      </c>
      <c r="AL653">
        <f t="shared" si="230"/>
        <v>0</v>
      </c>
      <c r="AM653">
        <f>IF(AND(INDIRECT(AN653)='Sample Select backend'!$C$2,INDIRECT(AO653)=1,INDIRECT(AP653)='Sample Select backend'!$F$2,INDIRECT(AQ653)=1,INDIRECT(AR653)='Sample Select backend'!$M$2),1,0)</f>
        <v>0</v>
      </c>
      <c r="AN653" t="str">
        <f>_xlfn.CONCAT('Sample Select backend'!$C$4,ROW(AN653))</f>
        <v>AE653</v>
      </c>
      <c r="AO653" s="9" t="str">
        <f>_xlfn.CONCAT('Sample Select backend'!$J$2,ROW(AO653))</f>
        <v>AJ653</v>
      </c>
      <c r="AP653" t="str">
        <f>_xlfn.CONCAT('Sample Select backend'!$F$4,ROW(AP653))</f>
        <v>AF653</v>
      </c>
      <c r="AQ653" t="str">
        <f>_xlfn.CONCAT('Sample Select backend'!$I$10,ROW(AQ653))</f>
        <v>R653</v>
      </c>
      <c r="AR653" t="str">
        <f>_xlfn.CONCAT('Sample Select backend'!$M$4,ROW(AR653))</f>
        <v>AK653</v>
      </c>
      <c r="AS653" t="str">
        <f t="shared" si="231"/>
        <v>Chad</v>
      </c>
      <c r="AT653" s="9">
        <f t="shared" si="232"/>
        <v>20</v>
      </c>
      <c r="AU653">
        <f t="shared" si="233"/>
        <v>0</v>
      </c>
      <c r="AV653" s="9">
        <v>1</v>
      </c>
    </row>
    <row r="654" spans="1:48" x14ac:dyDescent="0.35">
      <c r="A654" t="s">
        <v>173</v>
      </c>
      <c r="B654">
        <v>3</v>
      </c>
      <c r="C654" t="s">
        <v>206</v>
      </c>
      <c r="D654" t="s">
        <v>2262</v>
      </c>
      <c r="E654">
        <v>2</v>
      </c>
      <c r="F654">
        <v>2</v>
      </c>
      <c r="G654">
        <v>-2</v>
      </c>
      <c r="H654">
        <v>-1</v>
      </c>
      <c r="I654">
        <v>-2</v>
      </c>
      <c r="J654">
        <v>2</v>
      </c>
      <c r="K654">
        <v>-2</v>
      </c>
      <c r="M654">
        <v>1</v>
      </c>
      <c r="N654" t="s">
        <v>2772</v>
      </c>
      <c r="O654" t="s">
        <v>2803</v>
      </c>
      <c r="P654" t="s">
        <v>2809</v>
      </c>
      <c r="Q654" t="s">
        <v>2814</v>
      </c>
      <c r="R654">
        <v>0</v>
      </c>
      <c r="S654">
        <v>-0.89</v>
      </c>
      <c r="T654">
        <v>2.9</v>
      </c>
      <c r="U654">
        <v>47.31</v>
      </c>
      <c r="V654">
        <f t="shared" si="235"/>
        <v>1</v>
      </c>
      <c r="W654">
        <f t="shared" si="236"/>
        <v>1</v>
      </c>
      <c r="X654">
        <f t="shared" si="237"/>
        <v>0</v>
      </c>
      <c r="Y654">
        <f t="shared" si="238"/>
        <v>0</v>
      </c>
      <c r="Z654">
        <f t="shared" si="239"/>
        <v>0</v>
      </c>
      <c r="AA654">
        <f t="shared" si="240"/>
        <v>1</v>
      </c>
      <c r="AB654">
        <f t="shared" si="241"/>
        <v>0</v>
      </c>
      <c r="AC654">
        <f t="shared" si="242"/>
        <v>-1</v>
      </c>
      <c r="AD654">
        <f t="shared" si="243"/>
        <v>1</v>
      </c>
      <c r="AE654" s="4" t="s">
        <v>2828</v>
      </c>
      <c r="AF654" s="9" t="s">
        <v>2829</v>
      </c>
      <c r="AG654">
        <v>1</v>
      </c>
      <c r="AH654">
        <v>0</v>
      </c>
      <c r="AI654">
        <v>0</v>
      </c>
      <c r="AJ654">
        <v>1</v>
      </c>
      <c r="AK654" s="9" t="s">
        <v>2840</v>
      </c>
      <c r="AL654">
        <f t="shared" si="230"/>
        <v>0</v>
      </c>
      <c r="AM654">
        <f>IF(AND(INDIRECT(AN654)='Sample Select backend'!$C$2,INDIRECT(AO654)=1,INDIRECT(AP654)='Sample Select backend'!$F$2,INDIRECT(AQ654)=1,INDIRECT(AR654)='Sample Select backend'!$M$2),1,0)</f>
        <v>0</v>
      </c>
      <c r="AN654" t="str">
        <f>_xlfn.CONCAT('Sample Select backend'!$C$4,ROW(AN654))</f>
        <v>AE654</v>
      </c>
      <c r="AO654" s="9" t="str">
        <f>_xlfn.CONCAT('Sample Select backend'!$J$2,ROW(AO654))</f>
        <v>AJ654</v>
      </c>
      <c r="AP654" t="str">
        <f>_xlfn.CONCAT('Sample Select backend'!$F$4,ROW(AP654))</f>
        <v>AF654</v>
      </c>
      <c r="AQ654" t="str">
        <f>_xlfn.CONCAT('Sample Select backend'!$I$10,ROW(AQ654))</f>
        <v>R654</v>
      </c>
      <c r="AR654" t="str">
        <f>_xlfn.CONCAT('Sample Select backend'!$M$4,ROW(AR654))</f>
        <v>AK654</v>
      </c>
      <c r="AS654" t="str">
        <f t="shared" si="231"/>
        <v>Chad</v>
      </c>
      <c r="AT654" s="9" t="str">
        <f t="shared" si="232"/>
        <v>Tax exemption/waiver/suspension</v>
      </c>
      <c r="AU654">
        <f t="shared" si="233"/>
        <v>0</v>
      </c>
      <c r="AV654" s="9">
        <v>1</v>
      </c>
    </row>
    <row r="655" spans="1:48" x14ac:dyDescent="0.35">
      <c r="A655" t="s">
        <v>173</v>
      </c>
      <c r="B655">
        <v>1</v>
      </c>
      <c r="C655">
        <v>7</v>
      </c>
      <c r="D655" t="s">
        <v>2266</v>
      </c>
      <c r="E655">
        <v>2</v>
      </c>
      <c r="F655">
        <v>2</v>
      </c>
      <c r="G655">
        <v>-2</v>
      </c>
      <c r="H655">
        <v>-1</v>
      </c>
      <c r="I655">
        <v>-2</v>
      </c>
      <c r="J655">
        <v>2</v>
      </c>
      <c r="K655">
        <v>1</v>
      </c>
      <c r="L655">
        <v>-2</v>
      </c>
      <c r="M655">
        <v>1</v>
      </c>
      <c r="N655" t="s">
        <v>2772</v>
      </c>
      <c r="O655" t="s">
        <v>2803</v>
      </c>
      <c r="P655" t="s">
        <v>2809</v>
      </c>
      <c r="Q655" t="s">
        <v>2814</v>
      </c>
      <c r="R655">
        <v>0</v>
      </c>
      <c r="S655">
        <v>-0.89</v>
      </c>
      <c r="T655">
        <v>2.9</v>
      </c>
      <c r="U655">
        <v>47.31</v>
      </c>
      <c r="V655">
        <f t="shared" si="235"/>
        <v>1</v>
      </c>
      <c r="W655">
        <f t="shared" si="236"/>
        <v>1</v>
      </c>
      <c r="X655">
        <f t="shared" si="237"/>
        <v>0</v>
      </c>
      <c r="Y655">
        <f t="shared" si="238"/>
        <v>0</v>
      </c>
      <c r="Z655">
        <f t="shared" si="239"/>
        <v>0</v>
      </c>
      <c r="AA655">
        <f t="shared" si="240"/>
        <v>1</v>
      </c>
      <c r="AB655">
        <f t="shared" si="241"/>
        <v>1</v>
      </c>
      <c r="AC655">
        <f t="shared" si="242"/>
        <v>0</v>
      </c>
      <c r="AD655">
        <f t="shared" si="243"/>
        <v>1</v>
      </c>
      <c r="AE655" s="4" t="s">
        <v>2828</v>
      </c>
      <c r="AF655" s="9" t="s">
        <v>2829</v>
      </c>
      <c r="AG655">
        <v>1</v>
      </c>
      <c r="AH655">
        <v>0</v>
      </c>
      <c r="AI655">
        <v>0</v>
      </c>
      <c r="AJ655">
        <v>1</v>
      </c>
      <c r="AK655" s="9" t="s">
        <v>2840</v>
      </c>
      <c r="AL655">
        <f t="shared" si="230"/>
        <v>0</v>
      </c>
      <c r="AM655">
        <f>IF(AND(INDIRECT(AN655)='Sample Select backend'!$C$2,INDIRECT(AO655)=1,INDIRECT(AP655)='Sample Select backend'!$F$2,INDIRECT(AQ655)=1,INDIRECT(AR655)='Sample Select backend'!$M$2),1,0)</f>
        <v>0</v>
      </c>
      <c r="AN655" t="str">
        <f>_xlfn.CONCAT('Sample Select backend'!$C$4,ROW(AN655))</f>
        <v>AE655</v>
      </c>
      <c r="AO655" s="9" t="str">
        <f>_xlfn.CONCAT('Sample Select backend'!$J$2,ROW(AO655))</f>
        <v>AJ655</v>
      </c>
      <c r="AP655" t="str">
        <f>_xlfn.CONCAT('Sample Select backend'!$F$4,ROW(AP655))</f>
        <v>AF655</v>
      </c>
      <c r="AQ655" t="str">
        <f>_xlfn.CONCAT('Sample Select backend'!$I$10,ROW(AQ655))</f>
        <v>R655</v>
      </c>
      <c r="AR655" t="str">
        <f>_xlfn.CONCAT('Sample Select backend'!$M$4,ROW(AR655))</f>
        <v>AK655</v>
      </c>
      <c r="AS655" t="str">
        <f t="shared" si="231"/>
        <v>Chad</v>
      </c>
      <c r="AT655" s="9">
        <f t="shared" si="232"/>
        <v>7</v>
      </c>
      <c r="AU655">
        <f t="shared" si="233"/>
        <v>0</v>
      </c>
      <c r="AV655" s="9">
        <v>1</v>
      </c>
    </row>
    <row r="656" spans="1:48" x14ac:dyDescent="0.35">
      <c r="A656" t="s">
        <v>173</v>
      </c>
      <c r="B656">
        <v>1</v>
      </c>
      <c r="C656">
        <v>6</v>
      </c>
      <c r="D656" t="s">
        <v>2258</v>
      </c>
      <c r="F656">
        <v>2</v>
      </c>
      <c r="G656">
        <v>-2</v>
      </c>
      <c r="H656">
        <v>2</v>
      </c>
      <c r="I656">
        <v>2</v>
      </c>
      <c r="J656">
        <v>2</v>
      </c>
      <c r="K656">
        <v>1</v>
      </c>
      <c r="L656">
        <v>2</v>
      </c>
      <c r="M656">
        <v>1</v>
      </c>
      <c r="N656" t="s">
        <v>2772</v>
      </c>
      <c r="O656" t="s">
        <v>2803</v>
      </c>
      <c r="P656" t="s">
        <v>2809</v>
      </c>
      <c r="Q656" t="s">
        <v>2814</v>
      </c>
      <c r="R656">
        <v>0</v>
      </c>
      <c r="S656">
        <v>-0.89</v>
      </c>
      <c r="T656">
        <v>2.9</v>
      </c>
      <c r="U656">
        <v>47.31</v>
      </c>
      <c r="V656">
        <f t="shared" si="235"/>
        <v>-1</v>
      </c>
      <c r="W656">
        <f t="shared" si="236"/>
        <v>1</v>
      </c>
      <c r="X656">
        <f t="shared" si="237"/>
        <v>0</v>
      </c>
      <c r="Y656">
        <f t="shared" si="238"/>
        <v>1</v>
      </c>
      <c r="Z656">
        <f t="shared" si="239"/>
        <v>1</v>
      </c>
      <c r="AA656">
        <f t="shared" si="240"/>
        <v>1</v>
      </c>
      <c r="AB656">
        <f t="shared" si="241"/>
        <v>1</v>
      </c>
      <c r="AC656">
        <f t="shared" si="242"/>
        <v>1</v>
      </c>
      <c r="AD656">
        <f t="shared" si="243"/>
        <v>1</v>
      </c>
      <c r="AE656" s="4" t="s">
        <v>2828</v>
      </c>
      <c r="AF656" s="9" t="s">
        <v>2829</v>
      </c>
      <c r="AG656">
        <v>1</v>
      </c>
      <c r="AH656">
        <v>0</v>
      </c>
      <c r="AI656">
        <v>0</v>
      </c>
      <c r="AJ656">
        <v>1</v>
      </c>
      <c r="AK656" s="9" t="s">
        <v>2840</v>
      </c>
      <c r="AL656">
        <f t="shared" si="230"/>
        <v>0</v>
      </c>
      <c r="AM656">
        <f>IF(AND(INDIRECT(AN656)='Sample Select backend'!$C$2,INDIRECT(AO656)=1,INDIRECT(AP656)='Sample Select backend'!$F$2,INDIRECT(AQ656)=1,INDIRECT(AR656)='Sample Select backend'!$M$2),1,0)</f>
        <v>0</v>
      </c>
      <c r="AN656" t="str">
        <f>_xlfn.CONCAT('Sample Select backend'!$C$4,ROW(AN656))</f>
        <v>AE656</v>
      </c>
      <c r="AO656" s="9" t="str">
        <f>_xlfn.CONCAT('Sample Select backend'!$J$2,ROW(AO656))</f>
        <v>AJ656</v>
      </c>
      <c r="AP656" t="str">
        <f>_xlfn.CONCAT('Sample Select backend'!$F$4,ROW(AP656))</f>
        <v>AF656</v>
      </c>
      <c r="AQ656" t="str">
        <f>_xlfn.CONCAT('Sample Select backend'!$I$10,ROW(AQ656))</f>
        <v>R656</v>
      </c>
      <c r="AR656" t="str">
        <f>_xlfn.CONCAT('Sample Select backend'!$M$4,ROW(AR656))</f>
        <v>AK656</v>
      </c>
      <c r="AS656" t="str">
        <f t="shared" si="231"/>
        <v>Chad</v>
      </c>
      <c r="AT656" s="9">
        <f t="shared" si="232"/>
        <v>6</v>
      </c>
      <c r="AU656">
        <f t="shared" si="233"/>
        <v>0</v>
      </c>
      <c r="AV656" s="9">
        <v>1</v>
      </c>
    </row>
    <row r="657" spans="1:48" x14ac:dyDescent="0.35">
      <c r="A657" t="s">
        <v>173</v>
      </c>
      <c r="B657">
        <v>1</v>
      </c>
      <c r="C657">
        <v>2</v>
      </c>
      <c r="D657" t="s">
        <v>2261</v>
      </c>
      <c r="F657">
        <v>-1</v>
      </c>
      <c r="G657">
        <v>-2</v>
      </c>
      <c r="H657">
        <v>-1</v>
      </c>
      <c r="I657">
        <v>-2</v>
      </c>
      <c r="J657">
        <v>2</v>
      </c>
      <c r="K657">
        <v>-2</v>
      </c>
      <c r="L657">
        <v>-2</v>
      </c>
      <c r="M657">
        <v>1</v>
      </c>
      <c r="N657" t="s">
        <v>2772</v>
      </c>
      <c r="O657" t="s">
        <v>2803</v>
      </c>
      <c r="P657" t="s">
        <v>2809</v>
      </c>
      <c r="Q657" t="s">
        <v>2814</v>
      </c>
      <c r="R657">
        <v>0</v>
      </c>
      <c r="S657">
        <v>-0.89</v>
      </c>
      <c r="T657">
        <v>2.9</v>
      </c>
      <c r="U657">
        <v>47.31</v>
      </c>
      <c r="V657">
        <f t="shared" si="235"/>
        <v>-1</v>
      </c>
      <c r="W657">
        <f t="shared" si="236"/>
        <v>0</v>
      </c>
      <c r="X657">
        <f t="shared" si="237"/>
        <v>0</v>
      </c>
      <c r="Y657">
        <f t="shared" si="238"/>
        <v>0</v>
      </c>
      <c r="Z657">
        <f t="shared" si="239"/>
        <v>0</v>
      </c>
      <c r="AA657">
        <f t="shared" si="240"/>
        <v>1</v>
      </c>
      <c r="AB657">
        <f t="shared" si="241"/>
        <v>0</v>
      </c>
      <c r="AC657">
        <f t="shared" si="242"/>
        <v>0</v>
      </c>
      <c r="AD657">
        <f t="shared" si="243"/>
        <v>1</v>
      </c>
      <c r="AE657" s="4" t="s">
        <v>2828</v>
      </c>
      <c r="AF657" s="9" t="s">
        <v>2829</v>
      </c>
      <c r="AG657">
        <v>1</v>
      </c>
      <c r="AH657">
        <v>0</v>
      </c>
      <c r="AI657">
        <v>0</v>
      </c>
      <c r="AJ657">
        <v>1</v>
      </c>
      <c r="AK657" s="9" t="s">
        <v>2840</v>
      </c>
      <c r="AL657">
        <f t="shared" si="230"/>
        <v>0</v>
      </c>
      <c r="AM657">
        <f>IF(AND(INDIRECT(AN657)='Sample Select backend'!$C$2,INDIRECT(AO657)=1,INDIRECT(AP657)='Sample Select backend'!$F$2,INDIRECT(AQ657)=1,INDIRECT(AR657)='Sample Select backend'!$M$2),1,0)</f>
        <v>0</v>
      </c>
      <c r="AN657" t="str">
        <f>_xlfn.CONCAT('Sample Select backend'!$C$4,ROW(AN657))</f>
        <v>AE657</v>
      </c>
      <c r="AO657" s="9" t="str">
        <f>_xlfn.CONCAT('Sample Select backend'!$J$2,ROW(AO657))</f>
        <v>AJ657</v>
      </c>
      <c r="AP657" t="str">
        <f>_xlfn.CONCAT('Sample Select backend'!$F$4,ROW(AP657))</f>
        <v>AF657</v>
      </c>
      <c r="AQ657" t="str">
        <f>_xlfn.CONCAT('Sample Select backend'!$I$10,ROW(AQ657))</f>
        <v>R657</v>
      </c>
      <c r="AR657" t="str">
        <f>_xlfn.CONCAT('Sample Select backend'!$M$4,ROW(AR657))</f>
        <v>AK657</v>
      </c>
      <c r="AS657" t="str">
        <f t="shared" si="231"/>
        <v>Chad</v>
      </c>
      <c r="AT657" s="9">
        <f t="shared" si="232"/>
        <v>2</v>
      </c>
      <c r="AU657">
        <f t="shared" si="233"/>
        <v>0</v>
      </c>
      <c r="AV657" s="9">
        <v>1</v>
      </c>
    </row>
    <row r="658" spans="1:48" x14ac:dyDescent="0.35">
      <c r="A658" t="s">
        <v>173</v>
      </c>
      <c r="B658">
        <v>6</v>
      </c>
      <c r="C658" t="s">
        <v>201</v>
      </c>
      <c r="D658" t="s">
        <v>2259</v>
      </c>
      <c r="E658">
        <v>1</v>
      </c>
      <c r="F658">
        <v>1</v>
      </c>
      <c r="G658">
        <v>2</v>
      </c>
      <c r="H658">
        <v>-1</v>
      </c>
      <c r="I658">
        <v>1</v>
      </c>
      <c r="J658">
        <v>-1</v>
      </c>
      <c r="K658">
        <v>-1</v>
      </c>
      <c r="L658">
        <v>1</v>
      </c>
      <c r="M658">
        <v>1</v>
      </c>
      <c r="N658" t="s">
        <v>2772</v>
      </c>
      <c r="O658" t="s">
        <v>2803</v>
      </c>
      <c r="P658" t="s">
        <v>2809</v>
      </c>
      <c r="Q658" t="s">
        <v>2814</v>
      </c>
      <c r="R658">
        <v>0</v>
      </c>
      <c r="S658">
        <v>-0.89</v>
      </c>
      <c r="T658">
        <v>2.9</v>
      </c>
      <c r="U658">
        <v>47.31</v>
      </c>
      <c r="V658">
        <f t="shared" si="235"/>
        <v>1</v>
      </c>
      <c r="W658">
        <f t="shared" si="236"/>
        <v>1</v>
      </c>
      <c r="X658">
        <f t="shared" si="237"/>
        <v>1</v>
      </c>
      <c r="Y658">
        <f t="shared" si="238"/>
        <v>0</v>
      </c>
      <c r="Z658">
        <f t="shared" si="239"/>
        <v>1</v>
      </c>
      <c r="AA658">
        <f t="shared" si="240"/>
        <v>0</v>
      </c>
      <c r="AB658">
        <f t="shared" si="241"/>
        <v>0</v>
      </c>
      <c r="AC658">
        <f t="shared" si="242"/>
        <v>1</v>
      </c>
      <c r="AD658">
        <f t="shared" si="243"/>
        <v>1</v>
      </c>
      <c r="AE658" s="4" t="s">
        <v>2828</v>
      </c>
      <c r="AF658" s="9" t="s">
        <v>2829</v>
      </c>
      <c r="AG658">
        <v>1</v>
      </c>
      <c r="AH658">
        <v>0</v>
      </c>
      <c r="AI658">
        <v>0</v>
      </c>
      <c r="AJ658">
        <v>1</v>
      </c>
      <c r="AK658" s="9" t="s">
        <v>2840</v>
      </c>
      <c r="AL658">
        <f t="shared" si="230"/>
        <v>0</v>
      </c>
      <c r="AM658">
        <f>IF(AND(INDIRECT(AN658)='Sample Select backend'!$C$2,INDIRECT(AO658)=1,INDIRECT(AP658)='Sample Select backend'!$F$2,INDIRECT(AQ658)=1,INDIRECT(AR658)='Sample Select backend'!$M$2),1,0)</f>
        <v>0</v>
      </c>
      <c r="AN658" t="str">
        <f>_xlfn.CONCAT('Sample Select backend'!$C$4,ROW(AN658))</f>
        <v>AE658</v>
      </c>
      <c r="AO658" s="9" t="str">
        <f>_xlfn.CONCAT('Sample Select backend'!$J$2,ROW(AO658))</f>
        <v>AJ658</v>
      </c>
      <c r="AP658" t="str">
        <f>_xlfn.CONCAT('Sample Select backend'!$F$4,ROW(AP658))</f>
        <v>AF658</v>
      </c>
      <c r="AQ658" t="str">
        <f>_xlfn.CONCAT('Sample Select backend'!$I$10,ROW(AQ658))</f>
        <v>R658</v>
      </c>
      <c r="AR658" t="str">
        <f>_xlfn.CONCAT('Sample Select backend'!$M$4,ROW(AR658))</f>
        <v>AK658</v>
      </c>
      <c r="AS658" t="str">
        <f t="shared" si="231"/>
        <v>Chad</v>
      </c>
      <c r="AT658" s="9" t="str">
        <f t="shared" si="232"/>
        <v>Other</v>
      </c>
      <c r="AU658">
        <f t="shared" si="233"/>
        <v>0</v>
      </c>
      <c r="AV658" s="9">
        <v>1</v>
      </c>
    </row>
    <row r="659" spans="1:48" x14ac:dyDescent="0.35">
      <c r="A659" t="s">
        <v>173</v>
      </c>
      <c r="B659">
        <v>3</v>
      </c>
      <c r="C659" t="s">
        <v>201</v>
      </c>
      <c r="D659" t="s">
        <v>2268</v>
      </c>
      <c r="E659">
        <v>2</v>
      </c>
      <c r="F659">
        <v>1</v>
      </c>
      <c r="G659">
        <v>-2</v>
      </c>
      <c r="H659">
        <v>2</v>
      </c>
      <c r="I659">
        <v>2</v>
      </c>
      <c r="J659">
        <v>-2</v>
      </c>
      <c r="K659">
        <v>-2</v>
      </c>
      <c r="L659">
        <v>2</v>
      </c>
      <c r="M659">
        <v>1</v>
      </c>
      <c r="N659" t="s">
        <v>2772</v>
      </c>
      <c r="O659" t="s">
        <v>2803</v>
      </c>
      <c r="P659" t="s">
        <v>2809</v>
      </c>
      <c r="Q659" t="s">
        <v>2814</v>
      </c>
      <c r="R659">
        <v>0</v>
      </c>
      <c r="S659">
        <v>-0.89</v>
      </c>
      <c r="T659">
        <v>2.9</v>
      </c>
      <c r="U659">
        <v>47.31</v>
      </c>
      <c r="V659">
        <f t="shared" si="235"/>
        <v>1</v>
      </c>
      <c r="W659">
        <f t="shared" si="236"/>
        <v>1</v>
      </c>
      <c r="X659">
        <f t="shared" si="237"/>
        <v>0</v>
      </c>
      <c r="Y659">
        <f t="shared" si="238"/>
        <v>1</v>
      </c>
      <c r="Z659">
        <f t="shared" si="239"/>
        <v>1</v>
      </c>
      <c r="AA659">
        <f t="shared" si="240"/>
        <v>0</v>
      </c>
      <c r="AB659">
        <f t="shared" si="241"/>
        <v>0</v>
      </c>
      <c r="AC659">
        <f t="shared" si="242"/>
        <v>1</v>
      </c>
      <c r="AD659">
        <f t="shared" si="243"/>
        <v>1</v>
      </c>
      <c r="AE659" s="4" t="s">
        <v>2828</v>
      </c>
      <c r="AF659" s="9" t="s">
        <v>2829</v>
      </c>
      <c r="AG659">
        <v>1</v>
      </c>
      <c r="AH659">
        <v>0</v>
      </c>
      <c r="AI659">
        <v>0</v>
      </c>
      <c r="AJ659">
        <v>1</v>
      </c>
      <c r="AK659" s="9" t="s">
        <v>2840</v>
      </c>
      <c r="AL659">
        <f t="shared" si="230"/>
        <v>0</v>
      </c>
      <c r="AM659">
        <f>IF(AND(INDIRECT(AN659)='Sample Select backend'!$C$2,INDIRECT(AO659)=1,INDIRECT(AP659)='Sample Select backend'!$F$2,INDIRECT(AQ659)=1,INDIRECT(AR659)='Sample Select backend'!$M$2),1,0)</f>
        <v>0</v>
      </c>
      <c r="AN659" t="str">
        <f>_xlfn.CONCAT('Sample Select backend'!$C$4,ROW(AN659))</f>
        <v>AE659</v>
      </c>
      <c r="AO659" s="9" t="str">
        <f>_xlfn.CONCAT('Sample Select backend'!$J$2,ROW(AO659))</f>
        <v>AJ659</v>
      </c>
      <c r="AP659" t="str">
        <f>_xlfn.CONCAT('Sample Select backend'!$F$4,ROW(AP659))</f>
        <v>AF659</v>
      </c>
      <c r="AQ659" t="str">
        <f>_xlfn.CONCAT('Sample Select backend'!$I$10,ROW(AQ659))</f>
        <v>R659</v>
      </c>
      <c r="AR659" t="str">
        <f>_xlfn.CONCAT('Sample Select backend'!$M$4,ROW(AR659))</f>
        <v>AK659</v>
      </c>
      <c r="AS659" t="str">
        <f t="shared" si="231"/>
        <v>Chad</v>
      </c>
      <c r="AT659" s="9" t="str">
        <f t="shared" si="232"/>
        <v>Other</v>
      </c>
      <c r="AU659">
        <f t="shared" si="233"/>
        <v>0</v>
      </c>
      <c r="AV659" s="9">
        <v>1</v>
      </c>
    </row>
    <row r="660" spans="1:48" x14ac:dyDescent="0.35">
      <c r="A660" t="s">
        <v>173</v>
      </c>
      <c r="B660">
        <v>6</v>
      </c>
      <c r="C660">
        <v>32</v>
      </c>
      <c r="D660" t="s">
        <v>2263</v>
      </c>
      <c r="E660">
        <v>1</v>
      </c>
      <c r="F660">
        <v>2</v>
      </c>
      <c r="G660">
        <v>-2</v>
      </c>
      <c r="I660">
        <v>1</v>
      </c>
      <c r="K660">
        <v>1</v>
      </c>
      <c r="L660">
        <v>-2</v>
      </c>
      <c r="M660">
        <v>1</v>
      </c>
      <c r="N660" t="s">
        <v>2772</v>
      </c>
      <c r="O660" t="s">
        <v>2803</v>
      </c>
      <c r="P660" t="s">
        <v>2809</v>
      </c>
      <c r="Q660" t="s">
        <v>2814</v>
      </c>
      <c r="R660">
        <v>0</v>
      </c>
      <c r="S660">
        <v>-0.89</v>
      </c>
      <c r="T660">
        <v>2.9</v>
      </c>
      <c r="U660">
        <v>47.31</v>
      </c>
      <c r="V660">
        <f t="shared" si="235"/>
        <v>1</v>
      </c>
      <c r="W660">
        <f t="shared" si="236"/>
        <v>1</v>
      </c>
      <c r="X660">
        <f t="shared" si="237"/>
        <v>0</v>
      </c>
      <c r="Y660">
        <f t="shared" si="238"/>
        <v>-1</v>
      </c>
      <c r="Z660">
        <f t="shared" si="239"/>
        <v>1</v>
      </c>
      <c r="AA660">
        <f t="shared" si="240"/>
        <v>-1</v>
      </c>
      <c r="AB660">
        <f t="shared" si="241"/>
        <v>1</v>
      </c>
      <c r="AC660">
        <f t="shared" si="242"/>
        <v>0</v>
      </c>
      <c r="AD660">
        <f t="shared" si="243"/>
        <v>1</v>
      </c>
      <c r="AE660" s="4" t="s">
        <v>2828</v>
      </c>
      <c r="AF660" s="9" t="s">
        <v>2829</v>
      </c>
      <c r="AG660">
        <v>1</v>
      </c>
      <c r="AH660">
        <v>0</v>
      </c>
      <c r="AI660">
        <v>0</v>
      </c>
      <c r="AJ660">
        <v>1</v>
      </c>
      <c r="AK660" s="9" t="s">
        <v>2840</v>
      </c>
      <c r="AL660">
        <f t="shared" si="230"/>
        <v>0</v>
      </c>
      <c r="AM660">
        <f>IF(AND(INDIRECT(AN660)='Sample Select backend'!$C$2,INDIRECT(AO660)=1,INDIRECT(AP660)='Sample Select backend'!$F$2,INDIRECT(AQ660)=1,INDIRECT(AR660)='Sample Select backend'!$M$2),1,0)</f>
        <v>0</v>
      </c>
      <c r="AN660" t="str">
        <f>_xlfn.CONCAT('Sample Select backend'!$C$4,ROW(AN660))</f>
        <v>AE660</v>
      </c>
      <c r="AO660" s="9" t="str">
        <f>_xlfn.CONCAT('Sample Select backend'!$J$2,ROW(AO660))</f>
        <v>AJ660</v>
      </c>
      <c r="AP660" t="str">
        <f>_xlfn.CONCAT('Sample Select backend'!$F$4,ROW(AP660))</f>
        <v>AF660</v>
      </c>
      <c r="AQ660" t="str">
        <f>_xlfn.CONCAT('Sample Select backend'!$I$10,ROW(AQ660))</f>
        <v>R660</v>
      </c>
      <c r="AR660" t="str">
        <f>_xlfn.CONCAT('Sample Select backend'!$M$4,ROW(AR660))</f>
        <v>AK660</v>
      </c>
      <c r="AS660" t="str">
        <f t="shared" si="231"/>
        <v>Chad</v>
      </c>
      <c r="AT660" s="9">
        <f t="shared" si="232"/>
        <v>32</v>
      </c>
      <c r="AU660">
        <f t="shared" si="233"/>
        <v>0</v>
      </c>
      <c r="AV660" s="9">
        <v>1</v>
      </c>
    </row>
    <row r="661" spans="1:48" x14ac:dyDescent="0.35">
      <c r="A661" t="s">
        <v>173</v>
      </c>
      <c r="B661">
        <v>6</v>
      </c>
      <c r="C661">
        <v>28</v>
      </c>
      <c r="D661" t="s">
        <v>2260</v>
      </c>
      <c r="E661">
        <v>-2</v>
      </c>
      <c r="F661">
        <v>1</v>
      </c>
      <c r="G661">
        <v>1</v>
      </c>
      <c r="H661">
        <v>-1</v>
      </c>
      <c r="I661">
        <v>2</v>
      </c>
      <c r="J661">
        <v>-2</v>
      </c>
      <c r="K661">
        <v>-1</v>
      </c>
      <c r="L661">
        <v>1</v>
      </c>
      <c r="M661">
        <v>1</v>
      </c>
      <c r="N661" t="s">
        <v>2772</v>
      </c>
      <c r="O661" t="s">
        <v>2803</v>
      </c>
      <c r="P661" t="s">
        <v>2809</v>
      </c>
      <c r="Q661" t="s">
        <v>2814</v>
      </c>
      <c r="R661">
        <v>0</v>
      </c>
      <c r="S661">
        <v>-0.89</v>
      </c>
      <c r="T661">
        <v>2.9</v>
      </c>
      <c r="U661">
        <v>47.31</v>
      </c>
      <c r="V661">
        <f t="shared" si="235"/>
        <v>0</v>
      </c>
      <c r="W661">
        <f t="shared" si="236"/>
        <v>1</v>
      </c>
      <c r="X661">
        <f t="shared" si="237"/>
        <v>1</v>
      </c>
      <c r="Y661">
        <f t="shared" si="238"/>
        <v>0</v>
      </c>
      <c r="Z661">
        <f t="shared" si="239"/>
        <v>1</v>
      </c>
      <c r="AA661">
        <f t="shared" si="240"/>
        <v>0</v>
      </c>
      <c r="AB661">
        <f t="shared" si="241"/>
        <v>0</v>
      </c>
      <c r="AC661">
        <f t="shared" si="242"/>
        <v>1</v>
      </c>
      <c r="AD661">
        <f t="shared" si="243"/>
        <v>1</v>
      </c>
      <c r="AE661" s="4" t="s">
        <v>2828</v>
      </c>
      <c r="AF661" s="9" t="s">
        <v>2829</v>
      </c>
      <c r="AG661">
        <v>1</v>
      </c>
      <c r="AH661">
        <v>0</v>
      </c>
      <c r="AI661">
        <v>0</v>
      </c>
      <c r="AJ661">
        <v>1</v>
      </c>
      <c r="AK661" s="9" t="s">
        <v>2840</v>
      </c>
      <c r="AL661">
        <f t="shared" si="230"/>
        <v>0</v>
      </c>
      <c r="AM661">
        <f>IF(AND(INDIRECT(AN661)='Sample Select backend'!$C$2,INDIRECT(AO661)=1,INDIRECT(AP661)='Sample Select backend'!$F$2,INDIRECT(AQ661)=1,INDIRECT(AR661)='Sample Select backend'!$M$2),1,0)</f>
        <v>0</v>
      </c>
      <c r="AN661" t="str">
        <f>_xlfn.CONCAT('Sample Select backend'!$C$4,ROW(AN661))</f>
        <v>AE661</v>
      </c>
      <c r="AO661" s="9" t="str">
        <f>_xlfn.CONCAT('Sample Select backend'!$J$2,ROW(AO661))</f>
        <v>AJ661</v>
      </c>
      <c r="AP661" t="str">
        <f>_xlfn.CONCAT('Sample Select backend'!$F$4,ROW(AP661))</f>
        <v>AF661</v>
      </c>
      <c r="AQ661" t="str">
        <f>_xlfn.CONCAT('Sample Select backend'!$I$10,ROW(AQ661))</f>
        <v>R661</v>
      </c>
      <c r="AR661" t="str">
        <f>_xlfn.CONCAT('Sample Select backend'!$M$4,ROW(AR661))</f>
        <v>AK661</v>
      </c>
      <c r="AS661" t="str">
        <f t="shared" si="231"/>
        <v>Chad</v>
      </c>
      <c r="AT661" s="9">
        <f t="shared" si="232"/>
        <v>28</v>
      </c>
      <c r="AU661">
        <f t="shared" si="233"/>
        <v>0</v>
      </c>
      <c r="AV661" s="9">
        <v>0</v>
      </c>
    </row>
    <row r="662" spans="1:48" x14ac:dyDescent="0.35">
      <c r="A662" s="24" t="s">
        <v>173</v>
      </c>
      <c r="B662" s="24">
        <v>5</v>
      </c>
      <c r="C662" s="24">
        <v>23</v>
      </c>
      <c r="D662" s="24" t="s">
        <v>3305</v>
      </c>
      <c r="E662" s="24"/>
      <c r="O662" t="s">
        <v>2803</v>
      </c>
      <c r="P662" t="s">
        <v>2809</v>
      </c>
      <c r="Q662" t="s">
        <v>2814</v>
      </c>
      <c r="R662">
        <v>0</v>
      </c>
      <c r="S662">
        <v>-0.89</v>
      </c>
      <c r="T662">
        <v>2.9</v>
      </c>
      <c r="U662">
        <v>47.31</v>
      </c>
      <c r="V662">
        <v>-1</v>
      </c>
      <c r="W662">
        <v>-1</v>
      </c>
      <c r="X662">
        <v>-1</v>
      </c>
      <c r="Y662">
        <v>-1</v>
      </c>
      <c r="Z662">
        <v>-1</v>
      </c>
      <c r="AA662">
        <v>-1</v>
      </c>
      <c r="AB662">
        <v>-1</v>
      </c>
      <c r="AC662">
        <v>-1</v>
      </c>
      <c r="AD662">
        <v>-1</v>
      </c>
      <c r="AE662" s="4" t="s">
        <v>2828</v>
      </c>
      <c r="AF662" s="9" t="s">
        <v>2829</v>
      </c>
      <c r="AG662">
        <v>1</v>
      </c>
      <c r="AH662">
        <v>0</v>
      </c>
      <c r="AI662">
        <v>0</v>
      </c>
      <c r="AJ662">
        <v>1</v>
      </c>
      <c r="AK662" s="9" t="s">
        <v>2840</v>
      </c>
      <c r="AL662">
        <f t="shared" si="230"/>
        <v>0</v>
      </c>
      <c r="AM662">
        <f>IF(AND(INDIRECT(AN662)='Sample Select backend'!$C$2,INDIRECT(AO662)=1,INDIRECT(AP662)='Sample Select backend'!$F$2,INDIRECT(AQ662)=1,INDIRECT(AR662)='Sample Select backend'!$M$2),1,0)</f>
        <v>0</v>
      </c>
      <c r="AN662" t="str">
        <f>_xlfn.CONCAT('Sample Select backend'!$C$4,ROW(AN662))</f>
        <v>AE662</v>
      </c>
      <c r="AO662" s="9" t="str">
        <f>_xlfn.CONCAT('Sample Select backend'!$J$2,ROW(AO662))</f>
        <v>AJ662</v>
      </c>
      <c r="AP662" t="str">
        <f>_xlfn.CONCAT('Sample Select backend'!$F$4,ROW(AP662))</f>
        <v>AF662</v>
      </c>
      <c r="AQ662" t="str">
        <f>_xlfn.CONCAT('Sample Select backend'!$I$10,ROW(AQ662))</f>
        <v>R662</v>
      </c>
      <c r="AR662" t="str">
        <f>_xlfn.CONCAT('Sample Select backend'!$M$4,ROW(AR662))</f>
        <v>AK662</v>
      </c>
      <c r="AS662" t="str">
        <f t="shared" si="231"/>
        <v>Chad</v>
      </c>
      <c r="AT662" s="9">
        <f t="shared" si="232"/>
        <v>23</v>
      </c>
      <c r="AU662">
        <f t="shared" si="233"/>
        <v>0</v>
      </c>
      <c r="AV662" s="9">
        <v>0</v>
      </c>
    </row>
    <row r="663" spans="1:48" x14ac:dyDescent="0.35">
      <c r="A663" s="24" t="s">
        <v>173</v>
      </c>
      <c r="B663" s="24">
        <v>9</v>
      </c>
      <c r="C663" s="24">
        <v>34</v>
      </c>
      <c r="D663" s="24" t="s">
        <v>3306</v>
      </c>
      <c r="E663" s="24"/>
      <c r="O663" t="s">
        <v>2803</v>
      </c>
      <c r="P663" t="s">
        <v>2809</v>
      </c>
      <c r="Q663" t="s">
        <v>2814</v>
      </c>
      <c r="R663">
        <v>0</v>
      </c>
      <c r="S663">
        <v>-0.89</v>
      </c>
      <c r="T663">
        <v>2.9</v>
      </c>
      <c r="U663">
        <v>47.31</v>
      </c>
      <c r="V663">
        <v>-1</v>
      </c>
      <c r="W663">
        <v>-1</v>
      </c>
      <c r="X663">
        <v>-1</v>
      </c>
      <c r="Y663">
        <v>-1</v>
      </c>
      <c r="Z663">
        <v>-1</v>
      </c>
      <c r="AA663">
        <v>-1</v>
      </c>
      <c r="AB663">
        <v>-1</v>
      </c>
      <c r="AC663">
        <v>-1</v>
      </c>
      <c r="AD663">
        <v>-1</v>
      </c>
      <c r="AE663" s="4" t="s">
        <v>2828</v>
      </c>
      <c r="AF663" s="9" t="s">
        <v>2829</v>
      </c>
      <c r="AG663">
        <v>1</v>
      </c>
      <c r="AH663">
        <v>0</v>
      </c>
      <c r="AI663">
        <v>0</v>
      </c>
      <c r="AJ663">
        <v>1</v>
      </c>
      <c r="AK663" s="9" t="s">
        <v>2840</v>
      </c>
      <c r="AL663">
        <f t="shared" si="230"/>
        <v>0</v>
      </c>
      <c r="AM663">
        <f>IF(AND(INDIRECT(AN663)='Sample Select backend'!$C$2,INDIRECT(AO663)=1,INDIRECT(AP663)='Sample Select backend'!$F$2,INDIRECT(AQ663)=1,INDIRECT(AR663)='Sample Select backend'!$M$2),1,0)</f>
        <v>0</v>
      </c>
      <c r="AN663" t="str">
        <f>_xlfn.CONCAT('Sample Select backend'!$C$4,ROW(AN663))</f>
        <v>AE663</v>
      </c>
      <c r="AO663" s="9" t="str">
        <f>_xlfn.CONCAT('Sample Select backend'!$J$2,ROW(AO663))</f>
        <v>AJ663</v>
      </c>
      <c r="AP663" t="str">
        <f>_xlfn.CONCAT('Sample Select backend'!$F$4,ROW(AP663))</f>
        <v>AF663</v>
      </c>
      <c r="AQ663" t="str">
        <f>_xlfn.CONCAT('Sample Select backend'!$I$10,ROW(AQ663))</f>
        <v>R663</v>
      </c>
      <c r="AR663" t="str">
        <f>_xlfn.CONCAT('Sample Select backend'!$M$4,ROW(AR663))</f>
        <v>AK663</v>
      </c>
      <c r="AS663" t="str">
        <f t="shared" si="231"/>
        <v>Chad</v>
      </c>
      <c r="AT663" s="9">
        <f t="shared" si="232"/>
        <v>34</v>
      </c>
      <c r="AU663">
        <f t="shared" si="233"/>
        <v>0</v>
      </c>
      <c r="AV663" s="9">
        <v>0</v>
      </c>
    </row>
    <row r="664" spans="1:48" x14ac:dyDescent="0.35">
      <c r="A664" s="24" t="s">
        <v>173</v>
      </c>
      <c r="B664" s="24">
        <v>6</v>
      </c>
      <c r="C664" s="24">
        <v>28</v>
      </c>
      <c r="D664" s="24" t="s">
        <v>3307</v>
      </c>
      <c r="E664" s="24"/>
      <c r="O664" t="s">
        <v>2803</v>
      </c>
      <c r="P664" t="s">
        <v>2809</v>
      </c>
      <c r="Q664" t="s">
        <v>2814</v>
      </c>
      <c r="R664">
        <v>0</v>
      </c>
      <c r="S664">
        <v>-0.89</v>
      </c>
      <c r="T664">
        <v>2.9</v>
      </c>
      <c r="U664">
        <v>47.31</v>
      </c>
      <c r="V664">
        <v>-1</v>
      </c>
      <c r="W664">
        <v>-1</v>
      </c>
      <c r="X664">
        <v>-1</v>
      </c>
      <c r="Y664">
        <v>-1</v>
      </c>
      <c r="Z664">
        <v>-1</v>
      </c>
      <c r="AA664">
        <v>-1</v>
      </c>
      <c r="AB664">
        <v>-1</v>
      </c>
      <c r="AC664">
        <v>-1</v>
      </c>
      <c r="AD664">
        <v>-1</v>
      </c>
      <c r="AE664" s="4" t="s">
        <v>2828</v>
      </c>
      <c r="AF664" s="9" t="s">
        <v>2829</v>
      </c>
      <c r="AG664">
        <v>1</v>
      </c>
      <c r="AH664">
        <v>0</v>
      </c>
      <c r="AI664">
        <v>0</v>
      </c>
      <c r="AJ664">
        <v>1</v>
      </c>
      <c r="AK664" s="9" t="s">
        <v>2840</v>
      </c>
      <c r="AL664">
        <f t="shared" si="230"/>
        <v>0</v>
      </c>
      <c r="AM664">
        <f>IF(AND(INDIRECT(AN664)='Sample Select backend'!$C$2,INDIRECT(AO664)=1,INDIRECT(AP664)='Sample Select backend'!$F$2,INDIRECT(AQ664)=1,INDIRECT(AR664)='Sample Select backend'!$M$2),1,0)</f>
        <v>0</v>
      </c>
      <c r="AN664" t="str">
        <f>_xlfn.CONCAT('Sample Select backend'!$C$4,ROW(AN664))</f>
        <v>AE664</v>
      </c>
      <c r="AO664" s="9" t="str">
        <f>_xlfn.CONCAT('Sample Select backend'!$J$2,ROW(AO664))</f>
        <v>AJ664</v>
      </c>
      <c r="AP664" t="str">
        <f>_xlfn.CONCAT('Sample Select backend'!$F$4,ROW(AP664))</f>
        <v>AF664</v>
      </c>
      <c r="AQ664" t="str">
        <f>_xlfn.CONCAT('Sample Select backend'!$I$10,ROW(AQ664))</f>
        <v>R664</v>
      </c>
      <c r="AR664" t="str">
        <f>_xlfn.CONCAT('Sample Select backend'!$M$4,ROW(AR664))</f>
        <v>AK664</v>
      </c>
      <c r="AS664" t="str">
        <f t="shared" si="231"/>
        <v>Chad</v>
      </c>
      <c r="AT664" s="9">
        <f t="shared" si="232"/>
        <v>28</v>
      </c>
      <c r="AU664">
        <f t="shared" si="233"/>
        <v>0</v>
      </c>
      <c r="AV664" s="9">
        <v>0</v>
      </c>
    </row>
    <row r="665" spans="1:48" x14ac:dyDescent="0.35">
      <c r="A665" s="24" t="s">
        <v>173</v>
      </c>
      <c r="B665" s="24">
        <v>1</v>
      </c>
      <c r="C665" s="24">
        <v>4</v>
      </c>
      <c r="D665" s="24" t="s">
        <v>3308</v>
      </c>
      <c r="E665" s="24"/>
      <c r="O665" t="s">
        <v>2803</v>
      </c>
      <c r="P665" t="s">
        <v>2809</v>
      </c>
      <c r="Q665" t="s">
        <v>2814</v>
      </c>
      <c r="R665">
        <v>0</v>
      </c>
      <c r="S665">
        <v>-0.89</v>
      </c>
      <c r="T665">
        <v>2.9</v>
      </c>
      <c r="U665">
        <v>47.31</v>
      </c>
      <c r="V665">
        <v>-1</v>
      </c>
      <c r="W665">
        <v>-1</v>
      </c>
      <c r="X665">
        <v>-1</v>
      </c>
      <c r="Y665">
        <v>-1</v>
      </c>
      <c r="Z665">
        <v>-1</v>
      </c>
      <c r="AA665">
        <v>-1</v>
      </c>
      <c r="AB665">
        <v>-1</v>
      </c>
      <c r="AC665">
        <v>-1</v>
      </c>
      <c r="AD665">
        <v>-1</v>
      </c>
      <c r="AE665" s="4" t="s">
        <v>2828</v>
      </c>
      <c r="AF665" s="9" t="s">
        <v>2829</v>
      </c>
      <c r="AG665">
        <v>1</v>
      </c>
      <c r="AH665">
        <v>0</v>
      </c>
      <c r="AI665">
        <v>0</v>
      </c>
      <c r="AJ665">
        <v>1</v>
      </c>
      <c r="AK665" s="9" t="s">
        <v>2840</v>
      </c>
      <c r="AL665">
        <f t="shared" si="230"/>
        <v>0</v>
      </c>
      <c r="AM665">
        <f>IF(AND(INDIRECT(AN665)='Sample Select backend'!$C$2,INDIRECT(AO665)=1,INDIRECT(AP665)='Sample Select backend'!$F$2,INDIRECT(AQ665)=1,INDIRECT(AR665)='Sample Select backend'!$M$2),1,0)</f>
        <v>0</v>
      </c>
      <c r="AN665" t="str">
        <f>_xlfn.CONCAT('Sample Select backend'!$C$4,ROW(AN665))</f>
        <v>AE665</v>
      </c>
      <c r="AO665" s="9" t="str">
        <f>_xlfn.CONCAT('Sample Select backend'!$J$2,ROW(AO665))</f>
        <v>AJ665</v>
      </c>
      <c r="AP665" t="str">
        <f>_xlfn.CONCAT('Sample Select backend'!$F$4,ROW(AP665))</f>
        <v>AF665</v>
      </c>
      <c r="AQ665" t="str">
        <f>_xlfn.CONCAT('Sample Select backend'!$I$10,ROW(AQ665))</f>
        <v>R665</v>
      </c>
      <c r="AR665" t="str">
        <f>_xlfn.CONCAT('Sample Select backend'!$M$4,ROW(AR665))</f>
        <v>AK665</v>
      </c>
      <c r="AS665" t="str">
        <f t="shared" si="231"/>
        <v>Chad</v>
      </c>
      <c r="AT665" s="9">
        <f t="shared" si="232"/>
        <v>4</v>
      </c>
      <c r="AU665">
        <f t="shared" si="233"/>
        <v>0</v>
      </c>
      <c r="AV665" s="9">
        <v>0</v>
      </c>
    </row>
    <row r="666" spans="1:48" x14ac:dyDescent="0.35">
      <c r="A666" s="24" t="s">
        <v>173</v>
      </c>
      <c r="B666" s="24">
        <v>5</v>
      </c>
      <c r="C666" s="24">
        <v>21</v>
      </c>
      <c r="D666" s="24" t="s">
        <v>3309</v>
      </c>
      <c r="E666" s="24"/>
      <c r="O666" t="s">
        <v>2803</v>
      </c>
      <c r="P666" t="s">
        <v>2809</v>
      </c>
      <c r="Q666" t="s">
        <v>2814</v>
      </c>
      <c r="R666">
        <v>0</v>
      </c>
      <c r="S666">
        <v>-0.89</v>
      </c>
      <c r="T666">
        <v>2.9</v>
      </c>
      <c r="U666">
        <v>47.31</v>
      </c>
      <c r="V666">
        <v>-1</v>
      </c>
      <c r="W666">
        <v>-1</v>
      </c>
      <c r="X666">
        <v>-1</v>
      </c>
      <c r="Y666">
        <v>-1</v>
      </c>
      <c r="Z666">
        <v>-1</v>
      </c>
      <c r="AA666">
        <v>-1</v>
      </c>
      <c r="AB666">
        <v>-1</v>
      </c>
      <c r="AC666">
        <v>-1</v>
      </c>
      <c r="AD666">
        <v>-1</v>
      </c>
      <c r="AE666" s="4" t="s">
        <v>2828</v>
      </c>
      <c r="AF666" s="9" t="s">
        <v>2829</v>
      </c>
      <c r="AG666">
        <v>1</v>
      </c>
      <c r="AH666">
        <v>0</v>
      </c>
      <c r="AI666">
        <v>0</v>
      </c>
      <c r="AJ666">
        <v>1</v>
      </c>
      <c r="AK666" s="9" t="s">
        <v>2840</v>
      </c>
      <c r="AL666">
        <f t="shared" si="230"/>
        <v>0</v>
      </c>
      <c r="AM666">
        <f>IF(AND(INDIRECT(AN666)='Sample Select backend'!$C$2,INDIRECT(AO666)=1,INDIRECT(AP666)='Sample Select backend'!$F$2,INDIRECT(AQ666)=1,INDIRECT(AR666)='Sample Select backend'!$M$2),1,0)</f>
        <v>0</v>
      </c>
      <c r="AN666" t="str">
        <f>_xlfn.CONCAT('Sample Select backend'!$C$4,ROW(AN666))</f>
        <v>AE666</v>
      </c>
      <c r="AO666" s="9" t="str">
        <f>_xlfn.CONCAT('Sample Select backend'!$J$2,ROW(AO666))</f>
        <v>AJ666</v>
      </c>
      <c r="AP666" t="str">
        <f>_xlfn.CONCAT('Sample Select backend'!$F$4,ROW(AP666))</f>
        <v>AF666</v>
      </c>
      <c r="AQ666" t="str">
        <f>_xlfn.CONCAT('Sample Select backend'!$I$10,ROW(AQ666))</f>
        <v>R666</v>
      </c>
      <c r="AR666" t="str">
        <f>_xlfn.CONCAT('Sample Select backend'!$M$4,ROW(AR666))</f>
        <v>AK666</v>
      </c>
      <c r="AS666" t="str">
        <f t="shared" si="231"/>
        <v>Chad</v>
      </c>
      <c r="AT666" s="9">
        <f t="shared" si="232"/>
        <v>21</v>
      </c>
      <c r="AU666">
        <f t="shared" si="233"/>
        <v>0</v>
      </c>
      <c r="AV666" s="9">
        <v>0</v>
      </c>
    </row>
    <row r="667" spans="1:48" x14ac:dyDescent="0.35">
      <c r="A667" s="24" t="s">
        <v>173</v>
      </c>
      <c r="B667" s="24">
        <v>5</v>
      </c>
      <c r="C667" s="24" t="s">
        <v>204</v>
      </c>
      <c r="D667" s="24" t="s">
        <v>3310</v>
      </c>
      <c r="E667" s="24"/>
      <c r="O667" t="s">
        <v>2803</v>
      </c>
      <c r="P667" t="s">
        <v>2809</v>
      </c>
      <c r="Q667" t="s">
        <v>2814</v>
      </c>
      <c r="R667">
        <v>0</v>
      </c>
      <c r="S667">
        <v>-0.89</v>
      </c>
      <c r="T667">
        <v>2.9</v>
      </c>
      <c r="U667">
        <v>47.31</v>
      </c>
      <c r="V667">
        <v>-1</v>
      </c>
      <c r="W667">
        <v>-1</v>
      </c>
      <c r="X667">
        <v>-1</v>
      </c>
      <c r="Y667">
        <v>-1</v>
      </c>
      <c r="Z667">
        <v>-1</v>
      </c>
      <c r="AA667">
        <v>-1</v>
      </c>
      <c r="AB667">
        <v>-1</v>
      </c>
      <c r="AC667">
        <v>-1</v>
      </c>
      <c r="AD667">
        <v>-1</v>
      </c>
      <c r="AE667" s="4" t="s">
        <v>2828</v>
      </c>
      <c r="AF667" s="9" t="s">
        <v>2829</v>
      </c>
      <c r="AG667">
        <v>1</v>
      </c>
      <c r="AH667">
        <v>0</v>
      </c>
      <c r="AI667">
        <v>0</v>
      </c>
      <c r="AJ667">
        <v>1</v>
      </c>
      <c r="AK667" s="9" t="s">
        <v>2840</v>
      </c>
      <c r="AL667">
        <f t="shared" si="230"/>
        <v>0</v>
      </c>
      <c r="AM667">
        <f>IF(AND(INDIRECT(AN667)='Sample Select backend'!$C$2,INDIRECT(AO667)=1,INDIRECT(AP667)='Sample Select backend'!$F$2,INDIRECT(AQ667)=1,INDIRECT(AR667)='Sample Select backend'!$M$2),1,0)</f>
        <v>0</v>
      </c>
      <c r="AN667" t="str">
        <f>_xlfn.CONCAT('Sample Select backend'!$C$4,ROW(AN667))</f>
        <v>AE667</v>
      </c>
      <c r="AO667" s="9" t="str">
        <f>_xlfn.CONCAT('Sample Select backend'!$J$2,ROW(AO667))</f>
        <v>AJ667</v>
      </c>
      <c r="AP667" t="str">
        <f>_xlfn.CONCAT('Sample Select backend'!$F$4,ROW(AP667))</f>
        <v>AF667</v>
      </c>
      <c r="AQ667" t="str">
        <f>_xlfn.CONCAT('Sample Select backend'!$I$10,ROW(AQ667))</f>
        <v>R667</v>
      </c>
      <c r="AR667" t="str">
        <f>_xlfn.CONCAT('Sample Select backend'!$M$4,ROW(AR667))</f>
        <v>AK667</v>
      </c>
      <c r="AS667" t="str">
        <f t="shared" si="231"/>
        <v>Chad</v>
      </c>
      <c r="AT667" s="9" t="str">
        <f t="shared" si="232"/>
        <v>General</v>
      </c>
      <c r="AU667">
        <f t="shared" si="233"/>
        <v>0</v>
      </c>
      <c r="AV667" s="9">
        <v>0</v>
      </c>
    </row>
    <row r="668" spans="1:48" x14ac:dyDescent="0.35">
      <c r="A668" s="24" t="s">
        <v>173</v>
      </c>
      <c r="B668" s="24">
        <v>6</v>
      </c>
      <c r="C668" s="24">
        <v>29</v>
      </c>
      <c r="D668" s="24" t="s">
        <v>3311</v>
      </c>
      <c r="E668" s="24"/>
      <c r="O668" t="s">
        <v>2803</v>
      </c>
      <c r="P668" t="s">
        <v>2809</v>
      </c>
      <c r="Q668" t="s">
        <v>2814</v>
      </c>
      <c r="R668">
        <v>0</v>
      </c>
      <c r="S668">
        <v>-0.89</v>
      </c>
      <c r="T668">
        <v>2.9</v>
      </c>
      <c r="U668">
        <v>47.31</v>
      </c>
      <c r="V668">
        <v>-1</v>
      </c>
      <c r="W668">
        <v>-1</v>
      </c>
      <c r="X668">
        <v>-1</v>
      </c>
      <c r="Y668">
        <v>-1</v>
      </c>
      <c r="Z668">
        <v>-1</v>
      </c>
      <c r="AA668">
        <v>-1</v>
      </c>
      <c r="AB668">
        <v>-1</v>
      </c>
      <c r="AC668">
        <v>-1</v>
      </c>
      <c r="AD668">
        <v>-1</v>
      </c>
      <c r="AE668" s="4" t="s">
        <v>2828</v>
      </c>
      <c r="AF668" s="9" t="s">
        <v>2829</v>
      </c>
      <c r="AG668">
        <v>1</v>
      </c>
      <c r="AH668">
        <v>0</v>
      </c>
      <c r="AI668">
        <v>0</v>
      </c>
      <c r="AJ668">
        <v>1</v>
      </c>
      <c r="AK668" s="9" t="s">
        <v>2840</v>
      </c>
      <c r="AL668">
        <f t="shared" si="230"/>
        <v>0</v>
      </c>
      <c r="AM668">
        <f>IF(AND(INDIRECT(AN668)='Sample Select backend'!$C$2,INDIRECT(AO668)=1,INDIRECT(AP668)='Sample Select backend'!$F$2,INDIRECT(AQ668)=1,INDIRECT(AR668)='Sample Select backend'!$M$2),1,0)</f>
        <v>0</v>
      </c>
      <c r="AN668" t="str">
        <f>_xlfn.CONCAT('Sample Select backend'!$C$4,ROW(AN668))</f>
        <v>AE668</v>
      </c>
      <c r="AO668" s="9" t="str">
        <f>_xlfn.CONCAT('Sample Select backend'!$J$2,ROW(AO668))</f>
        <v>AJ668</v>
      </c>
      <c r="AP668" t="str">
        <f>_xlfn.CONCAT('Sample Select backend'!$F$4,ROW(AP668))</f>
        <v>AF668</v>
      </c>
      <c r="AQ668" t="str">
        <f>_xlfn.CONCAT('Sample Select backend'!$I$10,ROW(AQ668))</f>
        <v>R668</v>
      </c>
      <c r="AR668" t="str">
        <f>_xlfn.CONCAT('Sample Select backend'!$M$4,ROW(AR668))</f>
        <v>AK668</v>
      </c>
      <c r="AS668" t="str">
        <f t="shared" si="231"/>
        <v>Chad</v>
      </c>
      <c r="AT668" s="9">
        <f t="shared" si="232"/>
        <v>29</v>
      </c>
      <c r="AU668">
        <f t="shared" si="233"/>
        <v>0</v>
      </c>
      <c r="AV668" s="9">
        <v>0</v>
      </c>
    </row>
    <row r="669" spans="1:48" x14ac:dyDescent="0.35">
      <c r="A669" s="24" t="s">
        <v>173</v>
      </c>
      <c r="B669" s="24">
        <v>5</v>
      </c>
      <c r="C669" s="24">
        <v>22</v>
      </c>
      <c r="D669" s="24" t="s">
        <v>3312</v>
      </c>
      <c r="E669" s="24"/>
      <c r="O669" t="s">
        <v>2803</v>
      </c>
      <c r="P669" t="s">
        <v>2809</v>
      </c>
      <c r="Q669" t="s">
        <v>2814</v>
      </c>
      <c r="R669">
        <v>0</v>
      </c>
      <c r="S669">
        <v>-0.89</v>
      </c>
      <c r="T669">
        <v>2.9</v>
      </c>
      <c r="U669">
        <v>47.31</v>
      </c>
      <c r="V669">
        <v>-1</v>
      </c>
      <c r="W669">
        <v>-1</v>
      </c>
      <c r="X669">
        <v>-1</v>
      </c>
      <c r="Y669">
        <v>-1</v>
      </c>
      <c r="Z669">
        <v>-1</v>
      </c>
      <c r="AA669">
        <v>-1</v>
      </c>
      <c r="AB669">
        <v>-1</v>
      </c>
      <c r="AC669">
        <v>-1</v>
      </c>
      <c r="AD669">
        <v>-1</v>
      </c>
      <c r="AE669" s="4" t="s">
        <v>2828</v>
      </c>
      <c r="AF669" s="9" t="s">
        <v>2829</v>
      </c>
      <c r="AG669">
        <v>1</v>
      </c>
      <c r="AH669">
        <v>0</v>
      </c>
      <c r="AI669">
        <v>0</v>
      </c>
      <c r="AJ669">
        <v>1</v>
      </c>
      <c r="AK669" s="9" t="s">
        <v>2840</v>
      </c>
      <c r="AL669">
        <f t="shared" si="230"/>
        <v>0</v>
      </c>
      <c r="AM669">
        <f>IF(AND(INDIRECT(AN669)='Sample Select backend'!$C$2,INDIRECT(AO669)=1,INDIRECT(AP669)='Sample Select backend'!$F$2,INDIRECT(AQ669)=1,INDIRECT(AR669)='Sample Select backend'!$M$2),1,0)</f>
        <v>0</v>
      </c>
      <c r="AN669" t="str">
        <f>_xlfn.CONCAT('Sample Select backend'!$C$4,ROW(AN669))</f>
        <v>AE669</v>
      </c>
      <c r="AO669" s="9" t="str">
        <f>_xlfn.CONCAT('Sample Select backend'!$J$2,ROW(AO669))</f>
        <v>AJ669</v>
      </c>
      <c r="AP669" t="str">
        <f>_xlfn.CONCAT('Sample Select backend'!$F$4,ROW(AP669))</f>
        <v>AF669</v>
      </c>
      <c r="AQ669" t="str">
        <f>_xlfn.CONCAT('Sample Select backend'!$I$10,ROW(AQ669))</f>
        <v>R669</v>
      </c>
      <c r="AR669" t="str">
        <f>_xlfn.CONCAT('Sample Select backend'!$M$4,ROW(AR669))</f>
        <v>AK669</v>
      </c>
      <c r="AS669" t="str">
        <f t="shared" si="231"/>
        <v>Chad</v>
      </c>
      <c r="AT669" s="9">
        <f t="shared" si="232"/>
        <v>22</v>
      </c>
      <c r="AU669">
        <f t="shared" si="233"/>
        <v>0</v>
      </c>
      <c r="AV669" s="9">
        <v>1</v>
      </c>
    </row>
    <row r="670" spans="1:48" x14ac:dyDescent="0.35">
      <c r="A670" t="s">
        <v>34</v>
      </c>
      <c r="B670">
        <v>6</v>
      </c>
      <c r="C670">
        <v>29</v>
      </c>
      <c r="D670" t="s">
        <v>584</v>
      </c>
      <c r="E670">
        <v>1</v>
      </c>
      <c r="F670">
        <v>1</v>
      </c>
      <c r="G670">
        <v>2</v>
      </c>
      <c r="H670">
        <v>-1</v>
      </c>
      <c r="I670">
        <v>-1</v>
      </c>
      <c r="J670">
        <v>1</v>
      </c>
      <c r="K670">
        <v>-1</v>
      </c>
      <c r="L670">
        <v>2</v>
      </c>
      <c r="M670">
        <v>1</v>
      </c>
      <c r="N670" t="s">
        <v>2633</v>
      </c>
      <c r="O670" t="s">
        <v>2801</v>
      </c>
      <c r="P670" t="s">
        <v>2810</v>
      </c>
      <c r="Q670" t="s">
        <v>2813</v>
      </c>
      <c r="R670">
        <v>1</v>
      </c>
      <c r="S670">
        <v>-5.95</v>
      </c>
      <c r="T670">
        <v>-6.57</v>
      </c>
      <c r="U670">
        <v>32.979999999999997</v>
      </c>
      <c r="V670">
        <f t="shared" ref="V670:V686" si="244">IF(E670&gt;0,1,IF(E670&lt;0,0,-1))</f>
        <v>1</v>
      </c>
      <c r="W670">
        <f t="shared" ref="W670:W686" si="245">IF(F670&gt;0,1,IF(F670&lt;0,0,-1))</f>
        <v>1</v>
      </c>
      <c r="X670">
        <f t="shared" ref="X670:X686" si="246">IF(G670&gt;0,1,IF(G670&lt;0,0,-1))</f>
        <v>1</v>
      </c>
      <c r="Y670">
        <f t="shared" ref="Y670:Y686" si="247">IF(H670&gt;0,1,IF(H670&lt;0,0,-1))</f>
        <v>0</v>
      </c>
      <c r="Z670">
        <f t="shared" ref="Z670:Z686" si="248">IF(I670&gt;0,1,IF(I670&lt;0,0,-1))</f>
        <v>0</v>
      </c>
      <c r="AA670">
        <f t="shared" ref="AA670:AA686" si="249">IF(J670&gt;0,1,IF(J670&lt;0,0,-1))</f>
        <v>1</v>
      </c>
      <c r="AB670">
        <f t="shared" ref="AB670:AB686" si="250">IF(K670&gt;0,1,IF(K670&lt;0,0,-1))</f>
        <v>0</v>
      </c>
      <c r="AC670">
        <f t="shared" ref="AC670:AC686" si="251">IF(L670&gt;0,1,IF(L670&lt;0,0,-1))</f>
        <v>1</v>
      </c>
      <c r="AD670">
        <f t="shared" ref="AD670:AD686" si="252">IF(M670&gt;0,1,IF(M670&lt;0,0,-1))</f>
        <v>1</v>
      </c>
      <c r="AE670" s="4" t="s">
        <v>2828</v>
      </c>
      <c r="AF670" s="9" t="s">
        <v>2829</v>
      </c>
      <c r="AG670">
        <v>0</v>
      </c>
      <c r="AH670">
        <v>1</v>
      </c>
      <c r="AI670">
        <v>0</v>
      </c>
      <c r="AJ670">
        <v>1</v>
      </c>
      <c r="AK670" s="9" t="s">
        <v>2840</v>
      </c>
      <c r="AL670">
        <f t="shared" si="230"/>
        <v>0</v>
      </c>
      <c r="AM670">
        <f>IF(AND(INDIRECT(AN670)='Sample Select backend'!$C$2,INDIRECT(AO670)=1,INDIRECT(AP670)='Sample Select backend'!$F$2,INDIRECT(AQ670)=1,INDIRECT(AR670)='Sample Select backend'!$M$2),1,0)</f>
        <v>1</v>
      </c>
      <c r="AN670" t="str">
        <f>_xlfn.CONCAT('Sample Select backend'!$C$4,ROW(AN670))</f>
        <v>AE670</v>
      </c>
      <c r="AO670" s="9" t="str">
        <f>_xlfn.CONCAT('Sample Select backend'!$J$2,ROW(AO670))</f>
        <v>AJ670</v>
      </c>
      <c r="AP670" t="str">
        <f>_xlfn.CONCAT('Sample Select backend'!$F$4,ROW(AP670))</f>
        <v>AF670</v>
      </c>
      <c r="AQ670" t="str">
        <f>_xlfn.CONCAT('Sample Select backend'!$I$10,ROW(AQ670))</f>
        <v>R670</v>
      </c>
      <c r="AR670" t="str">
        <f>_xlfn.CONCAT('Sample Select backend'!$M$4,ROW(AR670))</f>
        <v>AK670</v>
      </c>
      <c r="AS670" t="str">
        <f t="shared" si="231"/>
        <v>Chile</v>
      </c>
      <c r="AT670" s="9">
        <f t="shared" si="232"/>
        <v>29</v>
      </c>
      <c r="AU670">
        <f t="shared" si="233"/>
        <v>1</v>
      </c>
      <c r="AV670" s="9">
        <v>1</v>
      </c>
    </row>
    <row r="671" spans="1:48" x14ac:dyDescent="0.35">
      <c r="A671" t="s">
        <v>34</v>
      </c>
      <c r="B671">
        <v>1</v>
      </c>
      <c r="C671">
        <v>10</v>
      </c>
      <c r="D671" t="s">
        <v>576</v>
      </c>
      <c r="E671">
        <v>-2</v>
      </c>
      <c r="F671">
        <v>2</v>
      </c>
      <c r="G671">
        <v>2</v>
      </c>
      <c r="H671">
        <v>2</v>
      </c>
      <c r="I671">
        <v>2</v>
      </c>
      <c r="J671">
        <v>2</v>
      </c>
      <c r="K671">
        <v>1</v>
      </c>
      <c r="L671">
        <v>2</v>
      </c>
      <c r="M671">
        <v>1</v>
      </c>
      <c r="N671" t="s">
        <v>2633</v>
      </c>
      <c r="O671" t="s">
        <v>2801</v>
      </c>
      <c r="P671" t="s">
        <v>2810</v>
      </c>
      <c r="Q671" t="s">
        <v>2813</v>
      </c>
      <c r="R671">
        <v>1</v>
      </c>
      <c r="S671">
        <v>-5.95</v>
      </c>
      <c r="T671">
        <v>-6.57</v>
      </c>
      <c r="U671">
        <v>32.979999999999997</v>
      </c>
      <c r="V671">
        <f t="shared" si="244"/>
        <v>0</v>
      </c>
      <c r="W671">
        <f t="shared" si="245"/>
        <v>1</v>
      </c>
      <c r="X671">
        <f t="shared" si="246"/>
        <v>1</v>
      </c>
      <c r="Y671">
        <f t="shared" si="247"/>
        <v>1</v>
      </c>
      <c r="Z671">
        <f t="shared" si="248"/>
        <v>1</v>
      </c>
      <c r="AA671">
        <f t="shared" si="249"/>
        <v>1</v>
      </c>
      <c r="AB671">
        <f t="shared" si="250"/>
        <v>1</v>
      </c>
      <c r="AC671">
        <f t="shared" si="251"/>
        <v>1</v>
      </c>
      <c r="AD671">
        <f t="shared" si="252"/>
        <v>1</v>
      </c>
      <c r="AE671" s="4" t="s">
        <v>2828</v>
      </c>
      <c r="AF671" s="9" t="s">
        <v>2829</v>
      </c>
      <c r="AG671">
        <v>0</v>
      </c>
      <c r="AH671">
        <v>1</v>
      </c>
      <c r="AI671">
        <v>0</v>
      </c>
      <c r="AJ671">
        <v>1</v>
      </c>
      <c r="AK671" s="9" t="s">
        <v>2840</v>
      </c>
      <c r="AL671">
        <f t="shared" si="230"/>
        <v>0</v>
      </c>
      <c r="AM671">
        <f>IF(AND(INDIRECT(AN671)='Sample Select backend'!$C$2,INDIRECT(AO671)=1,INDIRECT(AP671)='Sample Select backend'!$F$2,INDIRECT(AQ671)=1,INDIRECT(AR671)='Sample Select backend'!$M$2),1,0)</f>
        <v>1</v>
      </c>
      <c r="AN671" t="str">
        <f>_xlfn.CONCAT('Sample Select backend'!$C$4,ROW(AN671))</f>
        <v>AE671</v>
      </c>
      <c r="AO671" s="9" t="str">
        <f>_xlfn.CONCAT('Sample Select backend'!$J$2,ROW(AO671))</f>
        <v>AJ671</v>
      </c>
      <c r="AP671" t="str">
        <f>_xlfn.CONCAT('Sample Select backend'!$F$4,ROW(AP671))</f>
        <v>AF671</v>
      </c>
      <c r="AQ671" t="str">
        <f>_xlfn.CONCAT('Sample Select backend'!$I$10,ROW(AQ671))</f>
        <v>R671</v>
      </c>
      <c r="AR671" t="str">
        <f>_xlfn.CONCAT('Sample Select backend'!$M$4,ROW(AR671))</f>
        <v>AK671</v>
      </c>
      <c r="AS671" t="str">
        <f t="shared" si="231"/>
        <v>Chile</v>
      </c>
      <c r="AT671" s="9">
        <f t="shared" si="232"/>
        <v>10</v>
      </c>
      <c r="AU671">
        <f t="shared" si="233"/>
        <v>0</v>
      </c>
      <c r="AV671" s="9">
        <v>1</v>
      </c>
    </row>
    <row r="672" spans="1:48" x14ac:dyDescent="0.35">
      <c r="A672" t="s">
        <v>34</v>
      </c>
      <c r="B672">
        <v>2</v>
      </c>
      <c r="C672" t="s">
        <v>201</v>
      </c>
      <c r="D672" t="s">
        <v>579</v>
      </c>
      <c r="E672">
        <v>2</v>
      </c>
      <c r="F672">
        <v>2</v>
      </c>
      <c r="G672">
        <v>-2</v>
      </c>
      <c r="H672">
        <v>2</v>
      </c>
      <c r="I672">
        <v>2</v>
      </c>
      <c r="J672">
        <v>-2</v>
      </c>
      <c r="K672">
        <v>2</v>
      </c>
      <c r="M672">
        <v>1</v>
      </c>
      <c r="N672" t="s">
        <v>2633</v>
      </c>
      <c r="O672" t="s">
        <v>2801</v>
      </c>
      <c r="P672" t="s">
        <v>2810</v>
      </c>
      <c r="Q672" t="s">
        <v>2813</v>
      </c>
      <c r="R672">
        <v>1</v>
      </c>
      <c r="S672">
        <v>-5.95</v>
      </c>
      <c r="T672">
        <v>-6.57</v>
      </c>
      <c r="U672">
        <v>32.979999999999997</v>
      </c>
      <c r="V672">
        <f t="shared" si="244"/>
        <v>1</v>
      </c>
      <c r="W672">
        <f t="shared" si="245"/>
        <v>1</v>
      </c>
      <c r="X672">
        <f t="shared" si="246"/>
        <v>0</v>
      </c>
      <c r="Y672">
        <f t="shared" si="247"/>
        <v>1</v>
      </c>
      <c r="Z672">
        <f t="shared" si="248"/>
        <v>1</v>
      </c>
      <c r="AA672">
        <f t="shared" si="249"/>
        <v>0</v>
      </c>
      <c r="AB672">
        <f t="shared" si="250"/>
        <v>1</v>
      </c>
      <c r="AC672">
        <f t="shared" si="251"/>
        <v>-1</v>
      </c>
      <c r="AD672">
        <f t="shared" si="252"/>
        <v>1</v>
      </c>
      <c r="AE672" s="4" t="s">
        <v>2828</v>
      </c>
      <c r="AF672" s="9" t="s">
        <v>2829</v>
      </c>
      <c r="AG672">
        <v>0</v>
      </c>
      <c r="AH672">
        <v>1</v>
      </c>
      <c r="AI672">
        <v>0</v>
      </c>
      <c r="AJ672">
        <v>1</v>
      </c>
      <c r="AK672" s="9" t="s">
        <v>2840</v>
      </c>
      <c r="AL672">
        <f t="shared" si="230"/>
        <v>0</v>
      </c>
      <c r="AM672">
        <f>IF(AND(INDIRECT(AN672)='Sample Select backend'!$C$2,INDIRECT(AO672)=1,INDIRECT(AP672)='Sample Select backend'!$F$2,INDIRECT(AQ672)=1,INDIRECT(AR672)='Sample Select backend'!$M$2),1,0)</f>
        <v>1</v>
      </c>
      <c r="AN672" t="str">
        <f>_xlfn.CONCAT('Sample Select backend'!$C$4,ROW(AN672))</f>
        <v>AE672</v>
      </c>
      <c r="AO672" s="9" t="str">
        <f>_xlfn.CONCAT('Sample Select backend'!$J$2,ROW(AO672))</f>
        <v>AJ672</v>
      </c>
      <c r="AP672" t="str">
        <f>_xlfn.CONCAT('Sample Select backend'!$F$4,ROW(AP672))</f>
        <v>AF672</v>
      </c>
      <c r="AQ672" t="str">
        <f>_xlfn.CONCAT('Sample Select backend'!$I$10,ROW(AQ672))</f>
        <v>R672</v>
      </c>
      <c r="AR672" t="str">
        <f>_xlfn.CONCAT('Sample Select backend'!$M$4,ROW(AR672))</f>
        <v>AK672</v>
      </c>
      <c r="AS672" t="str">
        <f t="shared" si="231"/>
        <v>Chile</v>
      </c>
      <c r="AT672" s="9" t="str">
        <f t="shared" si="232"/>
        <v>Other</v>
      </c>
      <c r="AU672">
        <f t="shared" si="233"/>
        <v>0</v>
      </c>
      <c r="AV672" s="9">
        <v>1</v>
      </c>
    </row>
    <row r="673" spans="1:48" x14ac:dyDescent="0.35">
      <c r="A673" t="s">
        <v>34</v>
      </c>
      <c r="B673">
        <v>1</v>
      </c>
      <c r="C673">
        <v>3</v>
      </c>
      <c r="D673" t="s">
        <v>578</v>
      </c>
      <c r="E673">
        <v>2</v>
      </c>
      <c r="F673">
        <v>2</v>
      </c>
      <c r="G673">
        <v>-2</v>
      </c>
      <c r="H673">
        <v>-1</v>
      </c>
      <c r="I673">
        <v>-2</v>
      </c>
      <c r="J673">
        <v>2</v>
      </c>
      <c r="K673">
        <v>-2</v>
      </c>
      <c r="L673">
        <v>-2</v>
      </c>
      <c r="M673">
        <v>1</v>
      </c>
      <c r="N673" t="s">
        <v>2633</v>
      </c>
      <c r="O673" t="s">
        <v>2801</v>
      </c>
      <c r="P673" t="s">
        <v>2810</v>
      </c>
      <c r="Q673" t="s">
        <v>2813</v>
      </c>
      <c r="R673">
        <v>1</v>
      </c>
      <c r="S673">
        <v>-5.95</v>
      </c>
      <c r="T673">
        <v>-6.57</v>
      </c>
      <c r="U673">
        <v>32.979999999999997</v>
      </c>
      <c r="V673">
        <f t="shared" si="244"/>
        <v>1</v>
      </c>
      <c r="W673">
        <f t="shared" si="245"/>
        <v>1</v>
      </c>
      <c r="X673">
        <f t="shared" si="246"/>
        <v>0</v>
      </c>
      <c r="Y673">
        <f t="shared" si="247"/>
        <v>0</v>
      </c>
      <c r="Z673">
        <f t="shared" si="248"/>
        <v>0</v>
      </c>
      <c r="AA673">
        <f t="shared" si="249"/>
        <v>1</v>
      </c>
      <c r="AB673">
        <f t="shared" si="250"/>
        <v>0</v>
      </c>
      <c r="AC673">
        <f t="shared" si="251"/>
        <v>0</v>
      </c>
      <c r="AD673">
        <f t="shared" si="252"/>
        <v>1</v>
      </c>
      <c r="AE673" s="4" t="s">
        <v>2828</v>
      </c>
      <c r="AF673" s="9" t="s">
        <v>2829</v>
      </c>
      <c r="AG673">
        <v>0</v>
      </c>
      <c r="AH673">
        <v>1</v>
      </c>
      <c r="AI673">
        <v>0</v>
      </c>
      <c r="AJ673">
        <v>1</v>
      </c>
      <c r="AK673" s="9" t="s">
        <v>2840</v>
      </c>
      <c r="AL673">
        <f t="shared" si="230"/>
        <v>0</v>
      </c>
      <c r="AM673">
        <f>IF(AND(INDIRECT(AN673)='Sample Select backend'!$C$2,INDIRECT(AO673)=1,INDIRECT(AP673)='Sample Select backend'!$F$2,INDIRECT(AQ673)=1,INDIRECT(AR673)='Sample Select backend'!$M$2),1,0)</f>
        <v>1</v>
      </c>
      <c r="AN673" t="str">
        <f>_xlfn.CONCAT('Sample Select backend'!$C$4,ROW(AN673))</f>
        <v>AE673</v>
      </c>
      <c r="AO673" s="9" t="str">
        <f>_xlfn.CONCAT('Sample Select backend'!$J$2,ROW(AO673))</f>
        <v>AJ673</v>
      </c>
      <c r="AP673" t="str">
        <f>_xlfn.CONCAT('Sample Select backend'!$F$4,ROW(AP673))</f>
        <v>AF673</v>
      </c>
      <c r="AQ673" t="str">
        <f>_xlfn.CONCAT('Sample Select backend'!$I$10,ROW(AQ673))</f>
        <v>R673</v>
      </c>
      <c r="AR673" t="str">
        <f>_xlfn.CONCAT('Sample Select backend'!$M$4,ROW(AR673))</f>
        <v>AK673</v>
      </c>
      <c r="AS673" t="str">
        <f t="shared" si="231"/>
        <v>Chile</v>
      </c>
      <c r="AT673" s="9">
        <f t="shared" si="232"/>
        <v>3</v>
      </c>
      <c r="AU673">
        <f t="shared" si="233"/>
        <v>0</v>
      </c>
      <c r="AV673" s="9">
        <v>1</v>
      </c>
    </row>
    <row r="674" spans="1:48" x14ac:dyDescent="0.35">
      <c r="A674" t="s">
        <v>34</v>
      </c>
      <c r="B674">
        <v>6</v>
      </c>
      <c r="C674">
        <v>29</v>
      </c>
      <c r="D674" t="s">
        <v>541</v>
      </c>
      <c r="E674">
        <v>1</v>
      </c>
      <c r="F674">
        <v>1</v>
      </c>
      <c r="G674">
        <v>-2</v>
      </c>
      <c r="H674">
        <v>-1</v>
      </c>
      <c r="I674">
        <v>2</v>
      </c>
      <c r="J674">
        <v>1</v>
      </c>
      <c r="K674">
        <v>-1</v>
      </c>
      <c r="L674">
        <v>1</v>
      </c>
      <c r="M674">
        <v>1</v>
      </c>
      <c r="N674" t="s">
        <v>2633</v>
      </c>
      <c r="O674" t="s">
        <v>2801</v>
      </c>
      <c r="P674" t="s">
        <v>2810</v>
      </c>
      <c r="Q674" t="s">
        <v>2813</v>
      </c>
      <c r="R674">
        <v>1</v>
      </c>
      <c r="S674">
        <v>-5.95</v>
      </c>
      <c r="T674">
        <v>-6.57</v>
      </c>
      <c r="U674">
        <v>32.979999999999997</v>
      </c>
      <c r="V674">
        <f t="shared" si="244"/>
        <v>1</v>
      </c>
      <c r="W674">
        <f t="shared" si="245"/>
        <v>1</v>
      </c>
      <c r="X674">
        <f t="shared" si="246"/>
        <v>0</v>
      </c>
      <c r="Y674">
        <f t="shared" si="247"/>
        <v>0</v>
      </c>
      <c r="Z674">
        <f t="shared" si="248"/>
        <v>1</v>
      </c>
      <c r="AA674">
        <f t="shared" si="249"/>
        <v>1</v>
      </c>
      <c r="AB674">
        <f t="shared" si="250"/>
        <v>0</v>
      </c>
      <c r="AC674">
        <f t="shared" si="251"/>
        <v>1</v>
      </c>
      <c r="AD674">
        <f t="shared" si="252"/>
        <v>1</v>
      </c>
      <c r="AE674" s="4" t="s">
        <v>2828</v>
      </c>
      <c r="AF674" s="9" t="s">
        <v>2829</v>
      </c>
      <c r="AG674">
        <v>0</v>
      </c>
      <c r="AH674">
        <v>1</v>
      </c>
      <c r="AI674">
        <v>0</v>
      </c>
      <c r="AJ674">
        <v>1</v>
      </c>
      <c r="AK674" s="9" t="s">
        <v>2840</v>
      </c>
      <c r="AL674">
        <f t="shared" si="230"/>
        <v>0</v>
      </c>
      <c r="AM674">
        <f>IF(AND(INDIRECT(AN674)='Sample Select backend'!$C$2,INDIRECT(AO674)=1,INDIRECT(AP674)='Sample Select backend'!$F$2,INDIRECT(AQ674)=1,INDIRECT(AR674)='Sample Select backend'!$M$2),1,0)</f>
        <v>1</v>
      </c>
      <c r="AN674" t="str">
        <f>_xlfn.CONCAT('Sample Select backend'!$C$4,ROW(AN674))</f>
        <v>AE674</v>
      </c>
      <c r="AO674" s="9" t="str">
        <f>_xlfn.CONCAT('Sample Select backend'!$J$2,ROW(AO674))</f>
        <v>AJ674</v>
      </c>
      <c r="AP674" t="str">
        <f>_xlfn.CONCAT('Sample Select backend'!$F$4,ROW(AP674))</f>
        <v>AF674</v>
      </c>
      <c r="AQ674" t="str">
        <f>_xlfn.CONCAT('Sample Select backend'!$I$10,ROW(AQ674))</f>
        <v>R674</v>
      </c>
      <c r="AR674" t="str">
        <f>_xlfn.CONCAT('Sample Select backend'!$M$4,ROW(AR674))</f>
        <v>AK674</v>
      </c>
      <c r="AS674" t="str">
        <f t="shared" si="231"/>
        <v>Chile</v>
      </c>
      <c r="AT674" s="9">
        <f t="shared" si="232"/>
        <v>29</v>
      </c>
      <c r="AU674">
        <f t="shared" si="233"/>
        <v>0</v>
      </c>
      <c r="AV674" s="9">
        <v>1</v>
      </c>
    </row>
    <row r="675" spans="1:48" x14ac:dyDescent="0.35">
      <c r="A675" t="s">
        <v>34</v>
      </c>
      <c r="B675">
        <v>6</v>
      </c>
      <c r="C675">
        <v>25</v>
      </c>
      <c r="D675" t="s">
        <v>583</v>
      </c>
      <c r="E675">
        <v>1</v>
      </c>
      <c r="F675">
        <v>1</v>
      </c>
      <c r="G675">
        <v>-2</v>
      </c>
      <c r="H675">
        <v>-1</v>
      </c>
      <c r="I675">
        <v>1</v>
      </c>
      <c r="J675">
        <v>1</v>
      </c>
      <c r="K675">
        <v>1</v>
      </c>
      <c r="M675">
        <v>1</v>
      </c>
      <c r="N675" t="s">
        <v>2633</v>
      </c>
      <c r="O675" t="s">
        <v>2801</v>
      </c>
      <c r="P675" t="s">
        <v>2810</v>
      </c>
      <c r="Q675" t="s">
        <v>2813</v>
      </c>
      <c r="R675">
        <v>1</v>
      </c>
      <c r="S675">
        <v>-5.95</v>
      </c>
      <c r="T675">
        <v>-6.57</v>
      </c>
      <c r="U675">
        <v>32.979999999999997</v>
      </c>
      <c r="V675">
        <f t="shared" si="244"/>
        <v>1</v>
      </c>
      <c r="W675">
        <f t="shared" si="245"/>
        <v>1</v>
      </c>
      <c r="X675">
        <f t="shared" si="246"/>
        <v>0</v>
      </c>
      <c r="Y675">
        <f t="shared" si="247"/>
        <v>0</v>
      </c>
      <c r="Z675">
        <f t="shared" si="248"/>
        <v>1</v>
      </c>
      <c r="AA675">
        <f t="shared" si="249"/>
        <v>1</v>
      </c>
      <c r="AB675">
        <f t="shared" si="250"/>
        <v>1</v>
      </c>
      <c r="AC675">
        <f t="shared" si="251"/>
        <v>-1</v>
      </c>
      <c r="AD675">
        <f t="shared" si="252"/>
        <v>1</v>
      </c>
      <c r="AE675" s="4" t="s">
        <v>2828</v>
      </c>
      <c r="AF675" s="9" t="s">
        <v>2829</v>
      </c>
      <c r="AG675">
        <v>0</v>
      </c>
      <c r="AH675">
        <v>1</v>
      </c>
      <c r="AI675">
        <v>0</v>
      </c>
      <c r="AJ675">
        <v>1</v>
      </c>
      <c r="AK675" s="9" t="s">
        <v>2840</v>
      </c>
      <c r="AL675">
        <f t="shared" si="230"/>
        <v>0</v>
      </c>
      <c r="AM675">
        <f>IF(AND(INDIRECT(AN675)='Sample Select backend'!$C$2,INDIRECT(AO675)=1,INDIRECT(AP675)='Sample Select backend'!$F$2,INDIRECT(AQ675)=1,INDIRECT(AR675)='Sample Select backend'!$M$2),1,0)</f>
        <v>1</v>
      </c>
      <c r="AN675" t="str">
        <f>_xlfn.CONCAT('Sample Select backend'!$C$4,ROW(AN675))</f>
        <v>AE675</v>
      </c>
      <c r="AO675" s="9" t="str">
        <f>_xlfn.CONCAT('Sample Select backend'!$J$2,ROW(AO675))</f>
        <v>AJ675</v>
      </c>
      <c r="AP675" t="str">
        <f>_xlfn.CONCAT('Sample Select backend'!$F$4,ROW(AP675))</f>
        <v>AF675</v>
      </c>
      <c r="AQ675" t="str">
        <f>_xlfn.CONCAT('Sample Select backend'!$I$10,ROW(AQ675))</f>
        <v>R675</v>
      </c>
      <c r="AR675" t="str">
        <f>_xlfn.CONCAT('Sample Select backend'!$M$4,ROW(AR675))</f>
        <v>AK675</v>
      </c>
      <c r="AS675" t="str">
        <f t="shared" si="231"/>
        <v>Chile</v>
      </c>
      <c r="AT675" s="9">
        <f t="shared" si="232"/>
        <v>25</v>
      </c>
      <c r="AU675">
        <f t="shared" si="233"/>
        <v>0</v>
      </c>
      <c r="AV675" s="9">
        <v>1</v>
      </c>
    </row>
    <row r="676" spans="1:48" x14ac:dyDescent="0.35">
      <c r="A676" t="s">
        <v>34</v>
      </c>
      <c r="B676">
        <v>2</v>
      </c>
      <c r="C676">
        <v>14</v>
      </c>
      <c r="D676" t="s">
        <v>586</v>
      </c>
      <c r="E676">
        <v>-2</v>
      </c>
      <c r="F676">
        <v>2</v>
      </c>
      <c r="G676">
        <v>2</v>
      </c>
      <c r="H676">
        <v>2</v>
      </c>
      <c r="I676">
        <v>2</v>
      </c>
      <c r="J676">
        <v>2</v>
      </c>
      <c r="K676">
        <v>1</v>
      </c>
      <c r="L676">
        <v>2</v>
      </c>
      <c r="M676">
        <v>1</v>
      </c>
      <c r="N676" t="s">
        <v>2633</v>
      </c>
      <c r="O676" t="s">
        <v>2801</v>
      </c>
      <c r="P676" t="s">
        <v>2810</v>
      </c>
      <c r="Q676" t="s">
        <v>2813</v>
      </c>
      <c r="R676">
        <v>1</v>
      </c>
      <c r="S676">
        <v>-5.95</v>
      </c>
      <c r="T676">
        <v>-6.57</v>
      </c>
      <c r="U676">
        <v>32.979999999999997</v>
      </c>
      <c r="V676">
        <f t="shared" si="244"/>
        <v>0</v>
      </c>
      <c r="W676">
        <f t="shared" si="245"/>
        <v>1</v>
      </c>
      <c r="X676">
        <f t="shared" si="246"/>
        <v>1</v>
      </c>
      <c r="Y676">
        <f t="shared" si="247"/>
        <v>1</v>
      </c>
      <c r="Z676">
        <f t="shared" si="248"/>
        <v>1</v>
      </c>
      <c r="AA676">
        <f t="shared" si="249"/>
        <v>1</v>
      </c>
      <c r="AB676">
        <f t="shared" si="250"/>
        <v>1</v>
      </c>
      <c r="AC676">
        <f t="shared" si="251"/>
        <v>1</v>
      </c>
      <c r="AD676">
        <f t="shared" si="252"/>
        <v>1</v>
      </c>
      <c r="AE676" s="4" t="s">
        <v>2828</v>
      </c>
      <c r="AF676" s="9" t="s">
        <v>2829</v>
      </c>
      <c r="AG676">
        <v>0</v>
      </c>
      <c r="AH676">
        <v>1</v>
      </c>
      <c r="AI676">
        <v>0</v>
      </c>
      <c r="AJ676">
        <v>1</v>
      </c>
      <c r="AK676" s="9" t="s">
        <v>2840</v>
      </c>
      <c r="AL676">
        <f t="shared" si="230"/>
        <v>0</v>
      </c>
      <c r="AM676">
        <f>IF(AND(INDIRECT(AN676)='Sample Select backend'!$C$2,INDIRECT(AO676)=1,INDIRECT(AP676)='Sample Select backend'!$F$2,INDIRECT(AQ676)=1,INDIRECT(AR676)='Sample Select backend'!$M$2),1,0)</f>
        <v>1</v>
      </c>
      <c r="AN676" t="str">
        <f>_xlfn.CONCAT('Sample Select backend'!$C$4,ROW(AN676))</f>
        <v>AE676</v>
      </c>
      <c r="AO676" s="9" t="str">
        <f>_xlfn.CONCAT('Sample Select backend'!$J$2,ROW(AO676))</f>
        <v>AJ676</v>
      </c>
      <c r="AP676" t="str">
        <f>_xlfn.CONCAT('Sample Select backend'!$F$4,ROW(AP676))</f>
        <v>AF676</v>
      </c>
      <c r="AQ676" t="str">
        <f>_xlfn.CONCAT('Sample Select backend'!$I$10,ROW(AQ676))</f>
        <v>R676</v>
      </c>
      <c r="AR676" t="str">
        <f>_xlfn.CONCAT('Sample Select backend'!$M$4,ROW(AR676))</f>
        <v>AK676</v>
      </c>
      <c r="AS676" t="str">
        <f t="shared" si="231"/>
        <v>Chile</v>
      </c>
      <c r="AT676" s="9">
        <f t="shared" si="232"/>
        <v>14</v>
      </c>
      <c r="AU676">
        <f t="shared" si="233"/>
        <v>0</v>
      </c>
      <c r="AV676" s="9">
        <v>1</v>
      </c>
    </row>
    <row r="677" spans="1:48" x14ac:dyDescent="0.35">
      <c r="A677" t="s">
        <v>34</v>
      </c>
      <c r="B677">
        <v>6</v>
      </c>
      <c r="C677">
        <v>29</v>
      </c>
      <c r="D677" t="s">
        <v>573</v>
      </c>
      <c r="E677">
        <v>1</v>
      </c>
      <c r="F677">
        <v>1</v>
      </c>
      <c r="G677">
        <v>2</v>
      </c>
      <c r="H677">
        <v>-1</v>
      </c>
      <c r="I677">
        <v>-1</v>
      </c>
      <c r="J677">
        <v>1</v>
      </c>
      <c r="K677">
        <v>-1</v>
      </c>
      <c r="L677">
        <v>-1</v>
      </c>
      <c r="M677">
        <v>1</v>
      </c>
      <c r="N677" t="s">
        <v>2633</v>
      </c>
      <c r="O677" t="s">
        <v>2801</v>
      </c>
      <c r="P677" t="s">
        <v>2810</v>
      </c>
      <c r="Q677" t="s">
        <v>2813</v>
      </c>
      <c r="R677">
        <v>1</v>
      </c>
      <c r="S677">
        <v>-5.95</v>
      </c>
      <c r="T677">
        <v>-6.57</v>
      </c>
      <c r="U677">
        <v>32.979999999999997</v>
      </c>
      <c r="V677">
        <f t="shared" si="244"/>
        <v>1</v>
      </c>
      <c r="W677">
        <f t="shared" si="245"/>
        <v>1</v>
      </c>
      <c r="X677">
        <f t="shared" si="246"/>
        <v>1</v>
      </c>
      <c r="Y677">
        <f t="shared" si="247"/>
        <v>0</v>
      </c>
      <c r="Z677">
        <f t="shared" si="248"/>
        <v>0</v>
      </c>
      <c r="AA677">
        <f t="shared" si="249"/>
        <v>1</v>
      </c>
      <c r="AB677">
        <f t="shared" si="250"/>
        <v>0</v>
      </c>
      <c r="AC677">
        <f t="shared" si="251"/>
        <v>0</v>
      </c>
      <c r="AD677">
        <f t="shared" si="252"/>
        <v>1</v>
      </c>
      <c r="AE677" s="4" t="s">
        <v>2828</v>
      </c>
      <c r="AF677" s="9" t="s">
        <v>2829</v>
      </c>
      <c r="AG677">
        <v>0</v>
      </c>
      <c r="AH677">
        <v>1</v>
      </c>
      <c r="AI677">
        <v>0</v>
      </c>
      <c r="AJ677">
        <v>1</v>
      </c>
      <c r="AK677" s="9" t="s">
        <v>2840</v>
      </c>
      <c r="AL677">
        <f t="shared" si="230"/>
        <v>0</v>
      </c>
      <c r="AM677">
        <f>IF(AND(INDIRECT(AN677)='Sample Select backend'!$C$2,INDIRECT(AO677)=1,INDIRECT(AP677)='Sample Select backend'!$F$2,INDIRECT(AQ677)=1,INDIRECT(AR677)='Sample Select backend'!$M$2),1,0)</f>
        <v>1</v>
      </c>
      <c r="AN677" t="str">
        <f>_xlfn.CONCAT('Sample Select backend'!$C$4,ROW(AN677))</f>
        <v>AE677</v>
      </c>
      <c r="AO677" s="9" t="str">
        <f>_xlfn.CONCAT('Sample Select backend'!$J$2,ROW(AO677))</f>
        <v>AJ677</v>
      </c>
      <c r="AP677" t="str">
        <f>_xlfn.CONCAT('Sample Select backend'!$F$4,ROW(AP677))</f>
        <v>AF677</v>
      </c>
      <c r="AQ677" t="str">
        <f>_xlfn.CONCAT('Sample Select backend'!$I$10,ROW(AQ677))</f>
        <v>R677</v>
      </c>
      <c r="AR677" t="str">
        <f>_xlfn.CONCAT('Sample Select backend'!$M$4,ROW(AR677))</f>
        <v>AK677</v>
      </c>
      <c r="AS677" t="str">
        <f t="shared" si="231"/>
        <v>Chile</v>
      </c>
      <c r="AT677" s="9">
        <f t="shared" si="232"/>
        <v>29</v>
      </c>
      <c r="AU677">
        <f t="shared" si="233"/>
        <v>0</v>
      </c>
      <c r="AV677" s="9">
        <v>1</v>
      </c>
    </row>
    <row r="678" spans="1:48" x14ac:dyDescent="0.35">
      <c r="A678" t="s">
        <v>34</v>
      </c>
      <c r="B678">
        <v>7</v>
      </c>
      <c r="C678">
        <v>30</v>
      </c>
      <c r="D678" t="s">
        <v>575</v>
      </c>
      <c r="E678">
        <v>1</v>
      </c>
      <c r="F678">
        <v>1</v>
      </c>
      <c r="G678">
        <v>2</v>
      </c>
      <c r="H678">
        <v>1</v>
      </c>
      <c r="I678">
        <v>1</v>
      </c>
      <c r="J678">
        <v>1</v>
      </c>
      <c r="K678">
        <v>1</v>
      </c>
      <c r="L678">
        <v>-2</v>
      </c>
      <c r="M678">
        <v>1</v>
      </c>
      <c r="N678" t="s">
        <v>2633</v>
      </c>
      <c r="O678" t="s">
        <v>2801</v>
      </c>
      <c r="P678" t="s">
        <v>2810</v>
      </c>
      <c r="Q678" t="s">
        <v>2813</v>
      </c>
      <c r="R678">
        <v>1</v>
      </c>
      <c r="S678">
        <v>-5.95</v>
      </c>
      <c r="T678">
        <v>-6.57</v>
      </c>
      <c r="U678">
        <v>32.979999999999997</v>
      </c>
      <c r="V678">
        <f t="shared" si="244"/>
        <v>1</v>
      </c>
      <c r="W678">
        <f t="shared" si="245"/>
        <v>1</v>
      </c>
      <c r="X678">
        <f t="shared" si="246"/>
        <v>1</v>
      </c>
      <c r="Y678">
        <f t="shared" si="247"/>
        <v>1</v>
      </c>
      <c r="Z678">
        <f t="shared" si="248"/>
        <v>1</v>
      </c>
      <c r="AA678">
        <f t="shared" si="249"/>
        <v>1</v>
      </c>
      <c r="AB678">
        <f t="shared" si="250"/>
        <v>1</v>
      </c>
      <c r="AC678">
        <f t="shared" si="251"/>
        <v>0</v>
      </c>
      <c r="AD678">
        <f t="shared" si="252"/>
        <v>1</v>
      </c>
      <c r="AE678" s="4" t="s">
        <v>2828</v>
      </c>
      <c r="AF678" s="9" t="s">
        <v>2829</v>
      </c>
      <c r="AG678">
        <v>0</v>
      </c>
      <c r="AH678">
        <v>1</v>
      </c>
      <c r="AI678">
        <v>0</v>
      </c>
      <c r="AJ678">
        <v>1</v>
      </c>
      <c r="AK678" s="9" t="s">
        <v>2840</v>
      </c>
      <c r="AL678">
        <f t="shared" si="230"/>
        <v>0</v>
      </c>
      <c r="AM678">
        <f>IF(AND(INDIRECT(AN678)='Sample Select backend'!$C$2,INDIRECT(AO678)=1,INDIRECT(AP678)='Sample Select backend'!$F$2,INDIRECT(AQ678)=1,INDIRECT(AR678)='Sample Select backend'!$M$2),1,0)</f>
        <v>1</v>
      </c>
      <c r="AN678" t="str">
        <f>_xlfn.CONCAT('Sample Select backend'!$C$4,ROW(AN678))</f>
        <v>AE678</v>
      </c>
      <c r="AO678" s="9" t="str">
        <f>_xlfn.CONCAT('Sample Select backend'!$J$2,ROW(AO678))</f>
        <v>AJ678</v>
      </c>
      <c r="AP678" t="str">
        <f>_xlfn.CONCAT('Sample Select backend'!$F$4,ROW(AP678))</f>
        <v>AF678</v>
      </c>
      <c r="AQ678" t="str">
        <f>_xlfn.CONCAT('Sample Select backend'!$I$10,ROW(AQ678))</f>
        <v>R678</v>
      </c>
      <c r="AR678" t="str">
        <f>_xlfn.CONCAT('Sample Select backend'!$M$4,ROW(AR678))</f>
        <v>AK678</v>
      </c>
      <c r="AS678" t="str">
        <f t="shared" si="231"/>
        <v>Chile</v>
      </c>
      <c r="AT678" s="9">
        <f t="shared" si="232"/>
        <v>30</v>
      </c>
      <c r="AU678">
        <f t="shared" si="233"/>
        <v>0</v>
      </c>
      <c r="AV678" s="9">
        <v>1</v>
      </c>
    </row>
    <row r="679" spans="1:48" x14ac:dyDescent="0.35">
      <c r="A679" t="s">
        <v>34</v>
      </c>
      <c r="B679">
        <v>1</v>
      </c>
      <c r="C679" t="s">
        <v>201</v>
      </c>
      <c r="D679" t="s">
        <v>581</v>
      </c>
      <c r="E679">
        <v>2</v>
      </c>
      <c r="F679">
        <v>2</v>
      </c>
      <c r="G679">
        <v>2</v>
      </c>
      <c r="H679">
        <v>2</v>
      </c>
      <c r="I679">
        <v>2</v>
      </c>
      <c r="J679">
        <v>2</v>
      </c>
      <c r="K679">
        <v>-2</v>
      </c>
      <c r="L679">
        <v>2</v>
      </c>
      <c r="M679">
        <v>1</v>
      </c>
      <c r="N679" t="s">
        <v>2633</v>
      </c>
      <c r="O679" t="s">
        <v>2801</v>
      </c>
      <c r="P679" t="s">
        <v>2810</v>
      </c>
      <c r="Q679" t="s">
        <v>2813</v>
      </c>
      <c r="R679">
        <v>1</v>
      </c>
      <c r="S679">
        <v>-5.95</v>
      </c>
      <c r="T679">
        <v>-6.57</v>
      </c>
      <c r="U679">
        <v>32.979999999999997</v>
      </c>
      <c r="V679">
        <f t="shared" si="244"/>
        <v>1</v>
      </c>
      <c r="W679">
        <f t="shared" si="245"/>
        <v>1</v>
      </c>
      <c r="X679">
        <f t="shared" si="246"/>
        <v>1</v>
      </c>
      <c r="Y679">
        <f t="shared" si="247"/>
        <v>1</v>
      </c>
      <c r="Z679">
        <f t="shared" si="248"/>
        <v>1</v>
      </c>
      <c r="AA679">
        <f t="shared" si="249"/>
        <v>1</v>
      </c>
      <c r="AB679">
        <f t="shared" si="250"/>
        <v>0</v>
      </c>
      <c r="AC679">
        <f t="shared" si="251"/>
        <v>1</v>
      </c>
      <c r="AD679">
        <f t="shared" si="252"/>
        <v>1</v>
      </c>
      <c r="AE679" s="4" t="s">
        <v>2828</v>
      </c>
      <c r="AF679" s="9" t="s">
        <v>2829</v>
      </c>
      <c r="AG679">
        <v>0</v>
      </c>
      <c r="AH679">
        <v>1</v>
      </c>
      <c r="AI679">
        <v>0</v>
      </c>
      <c r="AJ679">
        <v>1</v>
      </c>
      <c r="AK679" s="9" t="s">
        <v>2840</v>
      </c>
      <c r="AL679">
        <f t="shared" si="230"/>
        <v>0</v>
      </c>
      <c r="AM679">
        <f>IF(AND(INDIRECT(AN679)='Sample Select backend'!$C$2,INDIRECT(AO679)=1,INDIRECT(AP679)='Sample Select backend'!$F$2,INDIRECT(AQ679)=1,INDIRECT(AR679)='Sample Select backend'!$M$2),1,0)</f>
        <v>1</v>
      </c>
      <c r="AN679" t="str">
        <f>_xlfn.CONCAT('Sample Select backend'!$C$4,ROW(AN679))</f>
        <v>AE679</v>
      </c>
      <c r="AO679" s="9" t="str">
        <f>_xlfn.CONCAT('Sample Select backend'!$J$2,ROW(AO679))</f>
        <v>AJ679</v>
      </c>
      <c r="AP679" t="str">
        <f>_xlfn.CONCAT('Sample Select backend'!$F$4,ROW(AP679))</f>
        <v>AF679</v>
      </c>
      <c r="AQ679" t="str">
        <f>_xlfn.CONCAT('Sample Select backend'!$I$10,ROW(AQ679))</f>
        <v>R679</v>
      </c>
      <c r="AR679" t="str">
        <f>_xlfn.CONCAT('Sample Select backend'!$M$4,ROW(AR679))</f>
        <v>AK679</v>
      </c>
      <c r="AS679" t="str">
        <f t="shared" si="231"/>
        <v>Chile</v>
      </c>
      <c r="AT679" s="9" t="str">
        <f t="shared" si="232"/>
        <v>Other</v>
      </c>
      <c r="AU679">
        <f t="shared" si="233"/>
        <v>0</v>
      </c>
      <c r="AV679" s="9">
        <v>1</v>
      </c>
    </row>
    <row r="680" spans="1:48" x14ac:dyDescent="0.35">
      <c r="A680" t="s">
        <v>34</v>
      </c>
      <c r="B680">
        <v>1</v>
      </c>
      <c r="C680">
        <v>6</v>
      </c>
      <c r="D680" t="s">
        <v>588</v>
      </c>
      <c r="E680">
        <v>2</v>
      </c>
      <c r="F680">
        <v>2</v>
      </c>
      <c r="G680">
        <v>2</v>
      </c>
      <c r="H680">
        <v>2</v>
      </c>
      <c r="I680">
        <v>2</v>
      </c>
      <c r="J680">
        <v>2</v>
      </c>
      <c r="K680">
        <v>1</v>
      </c>
      <c r="L680">
        <v>2</v>
      </c>
      <c r="M680">
        <v>1</v>
      </c>
      <c r="N680" t="s">
        <v>2633</v>
      </c>
      <c r="O680" t="s">
        <v>2801</v>
      </c>
      <c r="P680" t="s">
        <v>2810</v>
      </c>
      <c r="Q680" t="s">
        <v>2813</v>
      </c>
      <c r="R680">
        <v>1</v>
      </c>
      <c r="S680">
        <v>-5.95</v>
      </c>
      <c r="T680">
        <v>-6.57</v>
      </c>
      <c r="U680">
        <v>32.979999999999997</v>
      </c>
      <c r="V680">
        <f t="shared" si="244"/>
        <v>1</v>
      </c>
      <c r="W680">
        <f t="shared" si="245"/>
        <v>1</v>
      </c>
      <c r="X680">
        <f t="shared" si="246"/>
        <v>1</v>
      </c>
      <c r="Y680">
        <f t="shared" si="247"/>
        <v>1</v>
      </c>
      <c r="Z680">
        <f t="shared" si="248"/>
        <v>1</v>
      </c>
      <c r="AA680">
        <f t="shared" si="249"/>
        <v>1</v>
      </c>
      <c r="AB680">
        <f t="shared" si="250"/>
        <v>1</v>
      </c>
      <c r="AC680">
        <f t="shared" si="251"/>
        <v>1</v>
      </c>
      <c r="AD680">
        <f t="shared" si="252"/>
        <v>1</v>
      </c>
      <c r="AE680" s="4" t="s">
        <v>2828</v>
      </c>
      <c r="AF680" s="9" t="s">
        <v>2829</v>
      </c>
      <c r="AG680">
        <v>0</v>
      </c>
      <c r="AH680">
        <v>1</v>
      </c>
      <c r="AI680">
        <v>0</v>
      </c>
      <c r="AJ680">
        <v>1</v>
      </c>
      <c r="AK680" s="9" t="s">
        <v>2840</v>
      </c>
      <c r="AL680">
        <f t="shared" si="230"/>
        <v>0</v>
      </c>
      <c r="AM680">
        <f>IF(AND(INDIRECT(AN680)='Sample Select backend'!$C$2,INDIRECT(AO680)=1,INDIRECT(AP680)='Sample Select backend'!$F$2,INDIRECT(AQ680)=1,INDIRECT(AR680)='Sample Select backend'!$M$2),1,0)</f>
        <v>1</v>
      </c>
      <c r="AN680" t="str">
        <f>_xlfn.CONCAT('Sample Select backend'!$C$4,ROW(AN680))</f>
        <v>AE680</v>
      </c>
      <c r="AO680" s="9" t="str">
        <f>_xlfn.CONCAT('Sample Select backend'!$J$2,ROW(AO680))</f>
        <v>AJ680</v>
      </c>
      <c r="AP680" t="str">
        <f>_xlfn.CONCAT('Sample Select backend'!$F$4,ROW(AP680))</f>
        <v>AF680</v>
      </c>
      <c r="AQ680" t="str">
        <f>_xlfn.CONCAT('Sample Select backend'!$I$10,ROW(AQ680))</f>
        <v>R680</v>
      </c>
      <c r="AR680" t="str">
        <f>_xlfn.CONCAT('Sample Select backend'!$M$4,ROW(AR680))</f>
        <v>AK680</v>
      </c>
      <c r="AS680" t="str">
        <f t="shared" si="231"/>
        <v>Chile</v>
      </c>
      <c r="AT680" s="9">
        <f t="shared" si="232"/>
        <v>6</v>
      </c>
      <c r="AU680">
        <f t="shared" si="233"/>
        <v>0</v>
      </c>
      <c r="AV680" s="9">
        <v>1</v>
      </c>
    </row>
    <row r="681" spans="1:48" x14ac:dyDescent="0.35">
      <c r="A681" t="s">
        <v>34</v>
      </c>
      <c r="B681">
        <v>4</v>
      </c>
      <c r="C681" t="s">
        <v>201</v>
      </c>
      <c r="D681" t="s">
        <v>577</v>
      </c>
      <c r="E681">
        <v>-2</v>
      </c>
      <c r="F681">
        <v>2</v>
      </c>
      <c r="G681">
        <v>-2</v>
      </c>
      <c r="H681">
        <v>-1</v>
      </c>
      <c r="I681">
        <v>-2</v>
      </c>
      <c r="J681">
        <v>2</v>
      </c>
      <c r="K681">
        <v>1</v>
      </c>
      <c r="M681">
        <v>1</v>
      </c>
      <c r="N681" t="s">
        <v>2633</v>
      </c>
      <c r="O681" t="s">
        <v>2801</v>
      </c>
      <c r="P681" t="s">
        <v>2810</v>
      </c>
      <c r="Q681" t="s">
        <v>2813</v>
      </c>
      <c r="R681">
        <v>1</v>
      </c>
      <c r="S681">
        <v>-5.95</v>
      </c>
      <c r="T681">
        <v>-6.57</v>
      </c>
      <c r="U681">
        <v>32.979999999999997</v>
      </c>
      <c r="V681">
        <f t="shared" si="244"/>
        <v>0</v>
      </c>
      <c r="W681">
        <f t="shared" si="245"/>
        <v>1</v>
      </c>
      <c r="X681">
        <f t="shared" si="246"/>
        <v>0</v>
      </c>
      <c r="Y681">
        <f t="shared" si="247"/>
        <v>0</v>
      </c>
      <c r="Z681">
        <f t="shared" si="248"/>
        <v>0</v>
      </c>
      <c r="AA681">
        <f t="shared" si="249"/>
        <v>1</v>
      </c>
      <c r="AB681">
        <f t="shared" si="250"/>
        <v>1</v>
      </c>
      <c r="AC681">
        <f t="shared" si="251"/>
        <v>-1</v>
      </c>
      <c r="AD681">
        <f t="shared" si="252"/>
        <v>1</v>
      </c>
      <c r="AE681" s="4" t="s">
        <v>2828</v>
      </c>
      <c r="AF681" s="9" t="s">
        <v>2829</v>
      </c>
      <c r="AG681">
        <v>0</v>
      </c>
      <c r="AH681">
        <v>1</v>
      </c>
      <c r="AI681">
        <v>0</v>
      </c>
      <c r="AJ681">
        <v>1</v>
      </c>
      <c r="AK681" s="9" t="s">
        <v>2840</v>
      </c>
      <c r="AL681">
        <f t="shared" si="230"/>
        <v>0</v>
      </c>
      <c r="AM681">
        <f>IF(AND(INDIRECT(AN681)='Sample Select backend'!$C$2,INDIRECT(AO681)=1,INDIRECT(AP681)='Sample Select backend'!$F$2,INDIRECT(AQ681)=1,INDIRECT(AR681)='Sample Select backend'!$M$2),1,0)</f>
        <v>1</v>
      </c>
      <c r="AN681" t="str">
        <f>_xlfn.CONCAT('Sample Select backend'!$C$4,ROW(AN681))</f>
        <v>AE681</v>
      </c>
      <c r="AO681" s="9" t="str">
        <f>_xlfn.CONCAT('Sample Select backend'!$J$2,ROW(AO681))</f>
        <v>AJ681</v>
      </c>
      <c r="AP681" t="str">
        <f>_xlfn.CONCAT('Sample Select backend'!$F$4,ROW(AP681))</f>
        <v>AF681</v>
      </c>
      <c r="AQ681" t="str">
        <f>_xlfn.CONCAT('Sample Select backend'!$I$10,ROW(AQ681))</f>
        <v>R681</v>
      </c>
      <c r="AR681" t="str">
        <f>_xlfn.CONCAT('Sample Select backend'!$M$4,ROW(AR681))</f>
        <v>AK681</v>
      </c>
      <c r="AS681" t="str">
        <f t="shared" si="231"/>
        <v>Chile</v>
      </c>
      <c r="AT681" s="9" t="str">
        <f t="shared" si="232"/>
        <v>Other</v>
      </c>
      <c r="AU681">
        <f t="shared" si="233"/>
        <v>0</v>
      </c>
      <c r="AV681" s="9">
        <v>1</v>
      </c>
    </row>
    <row r="682" spans="1:48" x14ac:dyDescent="0.35">
      <c r="A682" t="s">
        <v>34</v>
      </c>
      <c r="B682">
        <v>1</v>
      </c>
      <c r="C682">
        <v>6</v>
      </c>
      <c r="D682" t="s">
        <v>587</v>
      </c>
      <c r="E682">
        <v>2</v>
      </c>
      <c r="F682">
        <v>2</v>
      </c>
      <c r="G682">
        <v>2</v>
      </c>
      <c r="H682">
        <v>2</v>
      </c>
      <c r="I682">
        <v>2</v>
      </c>
      <c r="J682">
        <v>2</v>
      </c>
      <c r="K682">
        <v>1</v>
      </c>
      <c r="L682">
        <v>2</v>
      </c>
      <c r="M682">
        <v>1</v>
      </c>
      <c r="N682" t="s">
        <v>2633</v>
      </c>
      <c r="O682" t="s">
        <v>2801</v>
      </c>
      <c r="P682" t="s">
        <v>2810</v>
      </c>
      <c r="Q682" t="s">
        <v>2813</v>
      </c>
      <c r="R682">
        <v>1</v>
      </c>
      <c r="S682">
        <v>-5.95</v>
      </c>
      <c r="T682">
        <v>-6.57</v>
      </c>
      <c r="U682">
        <v>32.979999999999997</v>
      </c>
      <c r="V682">
        <f t="shared" si="244"/>
        <v>1</v>
      </c>
      <c r="W682">
        <f t="shared" si="245"/>
        <v>1</v>
      </c>
      <c r="X682">
        <f t="shared" si="246"/>
        <v>1</v>
      </c>
      <c r="Y682">
        <f t="shared" si="247"/>
        <v>1</v>
      </c>
      <c r="Z682">
        <f t="shared" si="248"/>
        <v>1</v>
      </c>
      <c r="AA682">
        <f t="shared" si="249"/>
        <v>1</v>
      </c>
      <c r="AB682">
        <f t="shared" si="250"/>
        <v>1</v>
      </c>
      <c r="AC682">
        <f t="shared" si="251"/>
        <v>1</v>
      </c>
      <c r="AD682">
        <f t="shared" si="252"/>
        <v>1</v>
      </c>
      <c r="AE682" s="4" t="s">
        <v>2828</v>
      </c>
      <c r="AF682" s="9" t="s">
        <v>2829</v>
      </c>
      <c r="AG682">
        <v>0</v>
      </c>
      <c r="AH682">
        <v>1</v>
      </c>
      <c r="AI682">
        <v>0</v>
      </c>
      <c r="AJ682">
        <v>1</v>
      </c>
      <c r="AK682" s="9" t="s">
        <v>2840</v>
      </c>
      <c r="AL682">
        <f t="shared" si="230"/>
        <v>0</v>
      </c>
      <c r="AM682">
        <f>IF(AND(INDIRECT(AN682)='Sample Select backend'!$C$2,INDIRECT(AO682)=1,INDIRECT(AP682)='Sample Select backend'!$F$2,INDIRECT(AQ682)=1,INDIRECT(AR682)='Sample Select backend'!$M$2),1,0)</f>
        <v>1</v>
      </c>
      <c r="AN682" t="str">
        <f>_xlfn.CONCAT('Sample Select backend'!$C$4,ROW(AN682))</f>
        <v>AE682</v>
      </c>
      <c r="AO682" s="9" t="str">
        <f>_xlfn.CONCAT('Sample Select backend'!$J$2,ROW(AO682))</f>
        <v>AJ682</v>
      </c>
      <c r="AP682" t="str">
        <f>_xlfn.CONCAT('Sample Select backend'!$F$4,ROW(AP682))</f>
        <v>AF682</v>
      </c>
      <c r="AQ682" t="str">
        <f>_xlfn.CONCAT('Sample Select backend'!$I$10,ROW(AQ682))</f>
        <v>R682</v>
      </c>
      <c r="AR682" t="str">
        <f>_xlfn.CONCAT('Sample Select backend'!$M$4,ROW(AR682))</f>
        <v>AK682</v>
      </c>
      <c r="AS682" t="str">
        <f t="shared" si="231"/>
        <v>Chile</v>
      </c>
      <c r="AT682" s="9">
        <f t="shared" si="232"/>
        <v>6</v>
      </c>
      <c r="AU682">
        <f t="shared" si="233"/>
        <v>0</v>
      </c>
      <c r="AV682" s="9">
        <v>1</v>
      </c>
    </row>
    <row r="683" spans="1:48" x14ac:dyDescent="0.35">
      <c r="A683" t="s">
        <v>34</v>
      </c>
      <c r="B683">
        <v>2</v>
      </c>
      <c r="C683" t="s">
        <v>201</v>
      </c>
      <c r="D683" t="s">
        <v>582</v>
      </c>
      <c r="E683">
        <v>-2</v>
      </c>
      <c r="F683">
        <v>2</v>
      </c>
      <c r="G683">
        <v>2</v>
      </c>
      <c r="H683">
        <v>2</v>
      </c>
      <c r="I683">
        <v>2</v>
      </c>
      <c r="J683">
        <v>2</v>
      </c>
      <c r="K683">
        <v>2</v>
      </c>
      <c r="L683">
        <v>2</v>
      </c>
      <c r="M683">
        <v>1</v>
      </c>
      <c r="N683" t="s">
        <v>2633</v>
      </c>
      <c r="O683" t="s">
        <v>2801</v>
      </c>
      <c r="P683" t="s">
        <v>2810</v>
      </c>
      <c r="Q683" t="s">
        <v>2813</v>
      </c>
      <c r="R683">
        <v>1</v>
      </c>
      <c r="S683">
        <v>-5.95</v>
      </c>
      <c r="T683">
        <v>-6.57</v>
      </c>
      <c r="U683">
        <v>32.979999999999997</v>
      </c>
      <c r="V683">
        <f t="shared" si="244"/>
        <v>0</v>
      </c>
      <c r="W683">
        <f t="shared" si="245"/>
        <v>1</v>
      </c>
      <c r="X683">
        <f t="shared" si="246"/>
        <v>1</v>
      </c>
      <c r="Y683">
        <f t="shared" si="247"/>
        <v>1</v>
      </c>
      <c r="Z683">
        <f t="shared" si="248"/>
        <v>1</v>
      </c>
      <c r="AA683">
        <f t="shared" si="249"/>
        <v>1</v>
      </c>
      <c r="AB683">
        <f t="shared" si="250"/>
        <v>1</v>
      </c>
      <c r="AC683">
        <f t="shared" si="251"/>
        <v>1</v>
      </c>
      <c r="AD683">
        <f t="shared" si="252"/>
        <v>1</v>
      </c>
      <c r="AE683" s="4" t="s">
        <v>2828</v>
      </c>
      <c r="AF683" s="9" t="s">
        <v>2829</v>
      </c>
      <c r="AG683">
        <v>0</v>
      </c>
      <c r="AH683">
        <v>1</v>
      </c>
      <c r="AI683">
        <v>0</v>
      </c>
      <c r="AJ683">
        <v>1</v>
      </c>
      <c r="AK683" s="9" t="s">
        <v>2840</v>
      </c>
      <c r="AL683">
        <f t="shared" si="230"/>
        <v>0</v>
      </c>
      <c r="AM683">
        <f>IF(AND(INDIRECT(AN683)='Sample Select backend'!$C$2,INDIRECT(AO683)=1,INDIRECT(AP683)='Sample Select backend'!$F$2,INDIRECT(AQ683)=1,INDIRECT(AR683)='Sample Select backend'!$M$2),1,0)</f>
        <v>1</v>
      </c>
      <c r="AN683" t="str">
        <f>_xlfn.CONCAT('Sample Select backend'!$C$4,ROW(AN683))</f>
        <v>AE683</v>
      </c>
      <c r="AO683" s="9" t="str">
        <f>_xlfn.CONCAT('Sample Select backend'!$J$2,ROW(AO683))</f>
        <v>AJ683</v>
      </c>
      <c r="AP683" t="str">
        <f>_xlfn.CONCAT('Sample Select backend'!$F$4,ROW(AP683))</f>
        <v>AF683</v>
      </c>
      <c r="AQ683" t="str">
        <f>_xlfn.CONCAT('Sample Select backend'!$I$10,ROW(AQ683))</f>
        <v>R683</v>
      </c>
      <c r="AR683" t="str">
        <f>_xlfn.CONCAT('Sample Select backend'!$M$4,ROW(AR683))</f>
        <v>AK683</v>
      </c>
      <c r="AS683" t="str">
        <f t="shared" si="231"/>
        <v>Chile</v>
      </c>
      <c r="AT683" s="9" t="str">
        <f t="shared" si="232"/>
        <v>Other</v>
      </c>
      <c r="AU683">
        <f t="shared" si="233"/>
        <v>0</v>
      </c>
      <c r="AV683" s="9">
        <v>1</v>
      </c>
    </row>
    <row r="684" spans="1:48" x14ac:dyDescent="0.35">
      <c r="A684" t="s">
        <v>34</v>
      </c>
      <c r="B684">
        <v>1</v>
      </c>
      <c r="C684" t="s">
        <v>201</v>
      </c>
      <c r="D684" t="s">
        <v>580</v>
      </c>
      <c r="E684">
        <v>2</v>
      </c>
      <c r="F684">
        <v>2</v>
      </c>
      <c r="G684">
        <v>-2</v>
      </c>
      <c r="H684">
        <v>2</v>
      </c>
      <c r="I684">
        <v>2</v>
      </c>
      <c r="J684">
        <v>-2</v>
      </c>
      <c r="K684">
        <v>2</v>
      </c>
      <c r="M684">
        <v>1</v>
      </c>
      <c r="N684" t="s">
        <v>2633</v>
      </c>
      <c r="O684" t="s">
        <v>2801</v>
      </c>
      <c r="P684" t="s">
        <v>2810</v>
      </c>
      <c r="Q684" t="s">
        <v>2813</v>
      </c>
      <c r="R684">
        <v>1</v>
      </c>
      <c r="S684">
        <v>-5.95</v>
      </c>
      <c r="T684">
        <v>-6.57</v>
      </c>
      <c r="U684">
        <v>32.979999999999997</v>
      </c>
      <c r="V684">
        <f t="shared" si="244"/>
        <v>1</v>
      </c>
      <c r="W684">
        <f t="shared" si="245"/>
        <v>1</v>
      </c>
      <c r="X684">
        <f t="shared" si="246"/>
        <v>0</v>
      </c>
      <c r="Y684">
        <f t="shared" si="247"/>
        <v>1</v>
      </c>
      <c r="Z684">
        <f t="shared" si="248"/>
        <v>1</v>
      </c>
      <c r="AA684">
        <f t="shared" si="249"/>
        <v>0</v>
      </c>
      <c r="AB684">
        <f t="shared" si="250"/>
        <v>1</v>
      </c>
      <c r="AC684">
        <f t="shared" si="251"/>
        <v>-1</v>
      </c>
      <c r="AD684">
        <f t="shared" si="252"/>
        <v>1</v>
      </c>
      <c r="AE684" s="4" t="s">
        <v>2828</v>
      </c>
      <c r="AF684" s="9" t="s">
        <v>2829</v>
      </c>
      <c r="AG684">
        <v>0</v>
      </c>
      <c r="AH684">
        <v>1</v>
      </c>
      <c r="AI684">
        <v>0</v>
      </c>
      <c r="AJ684">
        <v>1</v>
      </c>
      <c r="AK684" s="9" t="s">
        <v>2840</v>
      </c>
      <c r="AL684">
        <f t="shared" si="230"/>
        <v>0</v>
      </c>
      <c r="AM684">
        <f>IF(AND(INDIRECT(AN684)='Sample Select backend'!$C$2,INDIRECT(AO684)=1,INDIRECT(AP684)='Sample Select backend'!$F$2,INDIRECT(AQ684)=1,INDIRECT(AR684)='Sample Select backend'!$M$2),1,0)</f>
        <v>1</v>
      </c>
      <c r="AN684" t="str">
        <f>_xlfn.CONCAT('Sample Select backend'!$C$4,ROW(AN684))</f>
        <v>AE684</v>
      </c>
      <c r="AO684" s="9" t="str">
        <f>_xlfn.CONCAT('Sample Select backend'!$J$2,ROW(AO684))</f>
        <v>AJ684</v>
      </c>
      <c r="AP684" t="str">
        <f>_xlfn.CONCAT('Sample Select backend'!$F$4,ROW(AP684))</f>
        <v>AF684</v>
      </c>
      <c r="AQ684" t="str">
        <f>_xlfn.CONCAT('Sample Select backend'!$I$10,ROW(AQ684))</f>
        <v>R684</v>
      </c>
      <c r="AR684" t="str">
        <f>_xlfn.CONCAT('Sample Select backend'!$M$4,ROW(AR684))</f>
        <v>AK684</v>
      </c>
      <c r="AS684" t="str">
        <f t="shared" si="231"/>
        <v>Chile</v>
      </c>
      <c r="AT684" s="9" t="str">
        <f t="shared" si="232"/>
        <v>Other</v>
      </c>
      <c r="AU684">
        <f t="shared" si="233"/>
        <v>0</v>
      </c>
      <c r="AV684" s="9">
        <v>1</v>
      </c>
    </row>
    <row r="685" spans="1:48" x14ac:dyDescent="0.35">
      <c r="A685" t="s">
        <v>34</v>
      </c>
      <c r="B685">
        <v>1</v>
      </c>
      <c r="C685">
        <v>6</v>
      </c>
      <c r="D685" t="s">
        <v>574</v>
      </c>
      <c r="E685">
        <v>2</v>
      </c>
      <c r="F685">
        <v>2</v>
      </c>
      <c r="G685">
        <v>2</v>
      </c>
      <c r="H685">
        <v>2</v>
      </c>
      <c r="I685">
        <v>2</v>
      </c>
      <c r="J685">
        <v>2</v>
      </c>
      <c r="K685">
        <v>1</v>
      </c>
      <c r="L685">
        <v>2</v>
      </c>
      <c r="M685">
        <v>1</v>
      </c>
      <c r="N685" t="s">
        <v>2633</v>
      </c>
      <c r="O685" t="s">
        <v>2801</v>
      </c>
      <c r="P685" t="s">
        <v>2810</v>
      </c>
      <c r="Q685" t="s">
        <v>2813</v>
      </c>
      <c r="R685">
        <v>1</v>
      </c>
      <c r="S685">
        <v>-5.95</v>
      </c>
      <c r="T685">
        <v>-6.57</v>
      </c>
      <c r="U685">
        <v>32.979999999999997</v>
      </c>
      <c r="V685">
        <f t="shared" si="244"/>
        <v>1</v>
      </c>
      <c r="W685">
        <f t="shared" si="245"/>
        <v>1</v>
      </c>
      <c r="X685">
        <f t="shared" si="246"/>
        <v>1</v>
      </c>
      <c r="Y685">
        <f t="shared" si="247"/>
        <v>1</v>
      </c>
      <c r="Z685">
        <f t="shared" si="248"/>
        <v>1</v>
      </c>
      <c r="AA685">
        <f t="shared" si="249"/>
        <v>1</v>
      </c>
      <c r="AB685">
        <f t="shared" si="250"/>
        <v>1</v>
      </c>
      <c r="AC685">
        <f t="shared" si="251"/>
        <v>1</v>
      </c>
      <c r="AD685">
        <f t="shared" si="252"/>
        <v>1</v>
      </c>
      <c r="AE685" s="4" t="s">
        <v>2828</v>
      </c>
      <c r="AF685" s="9" t="s">
        <v>2829</v>
      </c>
      <c r="AG685">
        <v>0</v>
      </c>
      <c r="AH685">
        <v>1</v>
      </c>
      <c r="AI685">
        <v>0</v>
      </c>
      <c r="AJ685">
        <v>1</v>
      </c>
      <c r="AK685" s="9" t="s">
        <v>2840</v>
      </c>
      <c r="AL685">
        <f t="shared" si="230"/>
        <v>0</v>
      </c>
      <c r="AM685">
        <f>IF(AND(INDIRECT(AN685)='Sample Select backend'!$C$2,INDIRECT(AO685)=1,INDIRECT(AP685)='Sample Select backend'!$F$2,INDIRECT(AQ685)=1,INDIRECT(AR685)='Sample Select backend'!$M$2),1,0)</f>
        <v>1</v>
      </c>
      <c r="AN685" t="str">
        <f>_xlfn.CONCAT('Sample Select backend'!$C$4,ROW(AN685))</f>
        <v>AE685</v>
      </c>
      <c r="AO685" s="9" t="str">
        <f>_xlfn.CONCAT('Sample Select backend'!$J$2,ROW(AO685))</f>
        <v>AJ685</v>
      </c>
      <c r="AP685" t="str">
        <f>_xlfn.CONCAT('Sample Select backend'!$F$4,ROW(AP685))</f>
        <v>AF685</v>
      </c>
      <c r="AQ685" t="str">
        <f>_xlfn.CONCAT('Sample Select backend'!$I$10,ROW(AQ685))</f>
        <v>R685</v>
      </c>
      <c r="AR685" t="str">
        <f>_xlfn.CONCAT('Sample Select backend'!$M$4,ROW(AR685))</f>
        <v>AK685</v>
      </c>
      <c r="AS685" t="str">
        <f t="shared" si="231"/>
        <v>Chile</v>
      </c>
      <c r="AT685" s="9">
        <f t="shared" si="232"/>
        <v>6</v>
      </c>
      <c r="AU685">
        <f t="shared" si="233"/>
        <v>0</v>
      </c>
      <c r="AV685" s="9">
        <v>1</v>
      </c>
    </row>
    <row r="686" spans="1:48" x14ac:dyDescent="0.35">
      <c r="A686" t="s">
        <v>34</v>
      </c>
      <c r="B686">
        <v>1</v>
      </c>
      <c r="C686" t="s">
        <v>201</v>
      </c>
      <c r="D686" t="s">
        <v>585</v>
      </c>
      <c r="E686">
        <v>-2</v>
      </c>
      <c r="F686">
        <v>2</v>
      </c>
      <c r="G686">
        <v>2</v>
      </c>
      <c r="H686">
        <v>2</v>
      </c>
      <c r="I686">
        <v>2</v>
      </c>
      <c r="J686">
        <v>2</v>
      </c>
      <c r="K686">
        <v>-2</v>
      </c>
      <c r="L686">
        <v>2</v>
      </c>
      <c r="M686">
        <v>1</v>
      </c>
      <c r="N686" t="s">
        <v>2633</v>
      </c>
      <c r="O686" t="s">
        <v>2801</v>
      </c>
      <c r="P686" t="s">
        <v>2810</v>
      </c>
      <c r="Q686" t="s">
        <v>2813</v>
      </c>
      <c r="R686">
        <v>1</v>
      </c>
      <c r="S686">
        <v>-5.95</v>
      </c>
      <c r="T686">
        <v>-6.57</v>
      </c>
      <c r="U686">
        <v>32.979999999999997</v>
      </c>
      <c r="V686">
        <f t="shared" si="244"/>
        <v>0</v>
      </c>
      <c r="W686">
        <f t="shared" si="245"/>
        <v>1</v>
      </c>
      <c r="X686">
        <f t="shared" si="246"/>
        <v>1</v>
      </c>
      <c r="Y686">
        <f t="shared" si="247"/>
        <v>1</v>
      </c>
      <c r="Z686">
        <f t="shared" si="248"/>
        <v>1</v>
      </c>
      <c r="AA686">
        <f t="shared" si="249"/>
        <v>1</v>
      </c>
      <c r="AB686">
        <f t="shared" si="250"/>
        <v>0</v>
      </c>
      <c r="AC686">
        <f t="shared" si="251"/>
        <v>1</v>
      </c>
      <c r="AD686">
        <f t="shared" si="252"/>
        <v>1</v>
      </c>
      <c r="AE686" s="4" t="s">
        <v>2828</v>
      </c>
      <c r="AF686" s="9" t="s">
        <v>2829</v>
      </c>
      <c r="AG686">
        <v>0</v>
      </c>
      <c r="AH686">
        <v>1</v>
      </c>
      <c r="AI686">
        <v>0</v>
      </c>
      <c r="AJ686">
        <v>1</v>
      </c>
      <c r="AK686" s="9" t="s">
        <v>2840</v>
      </c>
      <c r="AL686">
        <f t="shared" si="230"/>
        <v>0</v>
      </c>
      <c r="AM686">
        <f>IF(AND(INDIRECT(AN686)='Sample Select backend'!$C$2,INDIRECT(AO686)=1,INDIRECT(AP686)='Sample Select backend'!$F$2,INDIRECT(AQ686)=1,INDIRECT(AR686)='Sample Select backend'!$M$2),1,0)</f>
        <v>1</v>
      </c>
      <c r="AN686" t="str">
        <f>_xlfn.CONCAT('Sample Select backend'!$C$4,ROW(AN686))</f>
        <v>AE686</v>
      </c>
      <c r="AO686" s="9" t="str">
        <f>_xlfn.CONCAT('Sample Select backend'!$J$2,ROW(AO686))</f>
        <v>AJ686</v>
      </c>
      <c r="AP686" t="str">
        <f>_xlfn.CONCAT('Sample Select backend'!$F$4,ROW(AP686))</f>
        <v>AF686</v>
      </c>
      <c r="AQ686" t="str">
        <f>_xlfn.CONCAT('Sample Select backend'!$I$10,ROW(AQ686))</f>
        <v>R686</v>
      </c>
      <c r="AR686" t="str">
        <f>_xlfn.CONCAT('Sample Select backend'!$M$4,ROW(AR686))</f>
        <v>AK686</v>
      </c>
      <c r="AS686" t="str">
        <f t="shared" si="231"/>
        <v>Chile</v>
      </c>
      <c r="AT686" s="9" t="str">
        <f t="shared" si="232"/>
        <v>Other</v>
      </c>
      <c r="AU686">
        <f t="shared" si="233"/>
        <v>0</v>
      </c>
      <c r="AV686" s="9">
        <v>0</v>
      </c>
    </row>
    <row r="687" spans="1:48" x14ac:dyDescent="0.35">
      <c r="A687" s="24" t="s">
        <v>34</v>
      </c>
      <c r="B687" s="24">
        <v>5</v>
      </c>
      <c r="C687" s="24">
        <v>25</v>
      </c>
      <c r="D687" s="24" t="s">
        <v>3313</v>
      </c>
      <c r="E687" s="24"/>
      <c r="O687" t="s">
        <v>2801</v>
      </c>
      <c r="P687" t="s">
        <v>2810</v>
      </c>
      <c r="Q687" t="s">
        <v>2813</v>
      </c>
      <c r="R687">
        <v>1</v>
      </c>
      <c r="S687">
        <v>-5.95</v>
      </c>
      <c r="T687">
        <v>-6.57</v>
      </c>
      <c r="U687">
        <v>32.979999999999997</v>
      </c>
      <c r="V687">
        <v>-1</v>
      </c>
      <c r="W687">
        <v>-1</v>
      </c>
      <c r="X687">
        <v>-1</v>
      </c>
      <c r="Y687">
        <v>-1</v>
      </c>
      <c r="Z687">
        <v>-1</v>
      </c>
      <c r="AA687">
        <v>-1</v>
      </c>
      <c r="AB687">
        <v>-1</v>
      </c>
      <c r="AC687">
        <v>-1</v>
      </c>
      <c r="AD687">
        <v>-1</v>
      </c>
      <c r="AE687" s="4" t="s">
        <v>2828</v>
      </c>
      <c r="AF687" s="9" t="s">
        <v>2829</v>
      </c>
      <c r="AG687">
        <v>0</v>
      </c>
      <c r="AH687">
        <v>1</v>
      </c>
      <c r="AI687">
        <v>0</v>
      </c>
      <c r="AJ687">
        <v>1</v>
      </c>
      <c r="AK687" s="9" t="s">
        <v>2840</v>
      </c>
      <c r="AL687">
        <f t="shared" si="230"/>
        <v>0</v>
      </c>
      <c r="AM687">
        <f>IF(AND(INDIRECT(AN687)='Sample Select backend'!$C$2,INDIRECT(AO687)=1,INDIRECT(AP687)='Sample Select backend'!$F$2,INDIRECT(AQ687)=1,INDIRECT(AR687)='Sample Select backend'!$M$2),1,0)</f>
        <v>1</v>
      </c>
      <c r="AN687" t="str">
        <f>_xlfn.CONCAT('Sample Select backend'!$C$4,ROW(AN687))</f>
        <v>AE687</v>
      </c>
      <c r="AO687" s="9" t="str">
        <f>_xlfn.CONCAT('Sample Select backend'!$J$2,ROW(AO687))</f>
        <v>AJ687</v>
      </c>
      <c r="AP687" t="str">
        <f>_xlfn.CONCAT('Sample Select backend'!$F$4,ROW(AP687))</f>
        <v>AF687</v>
      </c>
      <c r="AQ687" t="str">
        <f>_xlfn.CONCAT('Sample Select backend'!$I$10,ROW(AQ687))</f>
        <v>R687</v>
      </c>
      <c r="AR687" t="str">
        <f>_xlfn.CONCAT('Sample Select backend'!$M$4,ROW(AR687))</f>
        <v>AK687</v>
      </c>
      <c r="AS687" t="str">
        <f t="shared" si="231"/>
        <v>Chile</v>
      </c>
      <c r="AT687" s="9">
        <f t="shared" si="232"/>
        <v>25</v>
      </c>
      <c r="AU687">
        <f t="shared" si="233"/>
        <v>0</v>
      </c>
      <c r="AV687" s="9">
        <v>0</v>
      </c>
    </row>
    <row r="688" spans="1:48" x14ac:dyDescent="0.35">
      <c r="A688" s="24" t="s">
        <v>34</v>
      </c>
      <c r="B688" s="24">
        <v>1</v>
      </c>
      <c r="C688" s="24">
        <v>7</v>
      </c>
      <c r="D688" s="24" t="s">
        <v>3314</v>
      </c>
      <c r="E688" s="24"/>
      <c r="O688" t="s">
        <v>2801</v>
      </c>
      <c r="P688" t="s">
        <v>2810</v>
      </c>
      <c r="Q688" t="s">
        <v>2813</v>
      </c>
      <c r="R688">
        <v>1</v>
      </c>
      <c r="S688">
        <v>-5.95</v>
      </c>
      <c r="T688">
        <v>-6.57</v>
      </c>
      <c r="U688">
        <v>32.979999999999997</v>
      </c>
      <c r="V688">
        <v>-1</v>
      </c>
      <c r="W688">
        <v>-1</v>
      </c>
      <c r="X688">
        <v>-1</v>
      </c>
      <c r="Y688">
        <v>-1</v>
      </c>
      <c r="Z688">
        <v>-1</v>
      </c>
      <c r="AA688">
        <v>-1</v>
      </c>
      <c r="AB688">
        <v>-1</v>
      </c>
      <c r="AC688">
        <v>-1</v>
      </c>
      <c r="AD688">
        <v>-1</v>
      </c>
      <c r="AE688" s="4" t="s">
        <v>2828</v>
      </c>
      <c r="AF688" s="9" t="s">
        <v>2829</v>
      </c>
      <c r="AG688">
        <v>0</v>
      </c>
      <c r="AH688">
        <v>1</v>
      </c>
      <c r="AI688">
        <v>0</v>
      </c>
      <c r="AJ688">
        <v>1</v>
      </c>
      <c r="AK688" s="9" t="s">
        <v>2840</v>
      </c>
      <c r="AL688">
        <f t="shared" si="230"/>
        <v>0</v>
      </c>
      <c r="AM688">
        <f>IF(AND(INDIRECT(AN688)='Sample Select backend'!$C$2,INDIRECT(AO688)=1,INDIRECT(AP688)='Sample Select backend'!$F$2,INDIRECT(AQ688)=1,INDIRECT(AR688)='Sample Select backend'!$M$2),1,0)</f>
        <v>1</v>
      </c>
      <c r="AN688" t="str">
        <f>_xlfn.CONCAT('Sample Select backend'!$C$4,ROW(AN688))</f>
        <v>AE688</v>
      </c>
      <c r="AO688" s="9" t="str">
        <f>_xlfn.CONCAT('Sample Select backend'!$J$2,ROW(AO688))</f>
        <v>AJ688</v>
      </c>
      <c r="AP688" t="str">
        <f>_xlfn.CONCAT('Sample Select backend'!$F$4,ROW(AP688))</f>
        <v>AF688</v>
      </c>
      <c r="AQ688" t="str">
        <f>_xlfn.CONCAT('Sample Select backend'!$I$10,ROW(AQ688))</f>
        <v>R688</v>
      </c>
      <c r="AR688" t="str">
        <f>_xlfn.CONCAT('Sample Select backend'!$M$4,ROW(AR688))</f>
        <v>AK688</v>
      </c>
      <c r="AS688" t="str">
        <f t="shared" si="231"/>
        <v>Chile</v>
      </c>
      <c r="AT688" s="9">
        <f t="shared" si="232"/>
        <v>7</v>
      </c>
      <c r="AU688">
        <f t="shared" si="233"/>
        <v>0</v>
      </c>
      <c r="AV688" s="9">
        <v>0</v>
      </c>
    </row>
    <row r="689" spans="1:48" x14ac:dyDescent="0.35">
      <c r="A689" s="24" t="s">
        <v>34</v>
      </c>
      <c r="B689" s="24">
        <v>1</v>
      </c>
      <c r="C689" s="24">
        <v>1</v>
      </c>
      <c r="D689" s="24" t="s">
        <v>3315</v>
      </c>
      <c r="E689" s="24"/>
      <c r="O689" t="s">
        <v>2801</v>
      </c>
      <c r="P689" t="s">
        <v>2810</v>
      </c>
      <c r="Q689" t="s">
        <v>2813</v>
      </c>
      <c r="R689">
        <v>1</v>
      </c>
      <c r="S689">
        <v>-5.95</v>
      </c>
      <c r="T689">
        <v>-6.57</v>
      </c>
      <c r="U689">
        <v>32.979999999999997</v>
      </c>
      <c r="V689">
        <v>-1</v>
      </c>
      <c r="W689">
        <v>-1</v>
      </c>
      <c r="X689">
        <v>-1</v>
      </c>
      <c r="Y689">
        <v>-1</v>
      </c>
      <c r="Z689">
        <v>-1</v>
      </c>
      <c r="AA689">
        <v>-1</v>
      </c>
      <c r="AB689">
        <v>-1</v>
      </c>
      <c r="AC689">
        <v>-1</v>
      </c>
      <c r="AD689">
        <v>-1</v>
      </c>
      <c r="AE689" s="4" t="s">
        <v>2828</v>
      </c>
      <c r="AF689" s="9" t="s">
        <v>2829</v>
      </c>
      <c r="AG689">
        <v>0</v>
      </c>
      <c r="AH689">
        <v>1</v>
      </c>
      <c r="AI689">
        <v>0</v>
      </c>
      <c r="AJ689">
        <v>1</v>
      </c>
      <c r="AK689" s="9" t="s">
        <v>2840</v>
      </c>
      <c r="AL689">
        <f t="shared" si="230"/>
        <v>0</v>
      </c>
      <c r="AM689">
        <f>IF(AND(INDIRECT(AN689)='Sample Select backend'!$C$2,INDIRECT(AO689)=1,INDIRECT(AP689)='Sample Select backend'!$F$2,INDIRECT(AQ689)=1,INDIRECT(AR689)='Sample Select backend'!$M$2),1,0)</f>
        <v>1</v>
      </c>
      <c r="AN689" t="str">
        <f>_xlfn.CONCAT('Sample Select backend'!$C$4,ROW(AN689))</f>
        <v>AE689</v>
      </c>
      <c r="AO689" s="9" t="str">
        <f>_xlfn.CONCAT('Sample Select backend'!$J$2,ROW(AO689))</f>
        <v>AJ689</v>
      </c>
      <c r="AP689" t="str">
        <f>_xlfn.CONCAT('Sample Select backend'!$F$4,ROW(AP689))</f>
        <v>AF689</v>
      </c>
      <c r="AQ689" t="str">
        <f>_xlfn.CONCAT('Sample Select backend'!$I$10,ROW(AQ689))</f>
        <v>R689</v>
      </c>
      <c r="AR689" t="str">
        <f>_xlfn.CONCAT('Sample Select backend'!$M$4,ROW(AR689))</f>
        <v>AK689</v>
      </c>
      <c r="AS689" t="str">
        <f t="shared" si="231"/>
        <v>Chile</v>
      </c>
      <c r="AT689" s="9">
        <f t="shared" si="232"/>
        <v>1</v>
      </c>
      <c r="AU689">
        <f t="shared" si="233"/>
        <v>0</v>
      </c>
      <c r="AV689" s="9">
        <v>0</v>
      </c>
    </row>
    <row r="690" spans="1:48" x14ac:dyDescent="0.35">
      <c r="A690" s="24" t="s">
        <v>34</v>
      </c>
      <c r="B690" s="24">
        <v>7</v>
      </c>
      <c r="C690" s="24">
        <v>30</v>
      </c>
      <c r="D690" s="24" t="s">
        <v>3316</v>
      </c>
      <c r="E690" s="24"/>
      <c r="O690" t="s">
        <v>2801</v>
      </c>
      <c r="P690" t="s">
        <v>2810</v>
      </c>
      <c r="Q690" t="s">
        <v>2813</v>
      </c>
      <c r="R690">
        <v>1</v>
      </c>
      <c r="S690">
        <v>-5.95</v>
      </c>
      <c r="T690">
        <v>-6.57</v>
      </c>
      <c r="U690">
        <v>32.979999999999997</v>
      </c>
      <c r="V690">
        <v>-1</v>
      </c>
      <c r="W690">
        <v>-1</v>
      </c>
      <c r="X690">
        <v>-1</v>
      </c>
      <c r="Y690">
        <v>-1</v>
      </c>
      <c r="Z690">
        <v>-1</v>
      </c>
      <c r="AA690">
        <v>-1</v>
      </c>
      <c r="AB690">
        <v>-1</v>
      </c>
      <c r="AC690">
        <v>-1</v>
      </c>
      <c r="AD690">
        <v>-1</v>
      </c>
      <c r="AE690" s="4" t="s">
        <v>2828</v>
      </c>
      <c r="AF690" s="9" t="s">
        <v>2829</v>
      </c>
      <c r="AG690">
        <v>0</v>
      </c>
      <c r="AH690">
        <v>1</v>
      </c>
      <c r="AI690">
        <v>0</v>
      </c>
      <c r="AJ690">
        <v>1</v>
      </c>
      <c r="AK690" s="9" t="s">
        <v>2840</v>
      </c>
      <c r="AL690">
        <f t="shared" si="230"/>
        <v>0</v>
      </c>
      <c r="AM690">
        <f>IF(AND(INDIRECT(AN690)='Sample Select backend'!$C$2,INDIRECT(AO690)=1,INDIRECT(AP690)='Sample Select backend'!$F$2,INDIRECT(AQ690)=1,INDIRECT(AR690)='Sample Select backend'!$M$2),1,0)</f>
        <v>1</v>
      </c>
      <c r="AN690" t="str">
        <f>_xlfn.CONCAT('Sample Select backend'!$C$4,ROW(AN690))</f>
        <v>AE690</v>
      </c>
      <c r="AO690" s="9" t="str">
        <f>_xlfn.CONCAT('Sample Select backend'!$J$2,ROW(AO690))</f>
        <v>AJ690</v>
      </c>
      <c r="AP690" t="str">
        <f>_xlfn.CONCAT('Sample Select backend'!$F$4,ROW(AP690))</f>
        <v>AF690</v>
      </c>
      <c r="AQ690" t="str">
        <f>_xlfn.CONCAT('Sample Select backend'!$I$10,ROW(AQ690))</f>
        <v>R690</v>
      </c>
      <c r="AR690" t="str">
        <f>_xlfn.CONCAT('Sample Select backend'!$M$4,ROW(AR690))</f>
        <v>AK690</v>
      </c>
      <c r="AS690" t="str">
        <f t="shared" si="231"/>
        <v>Chile</v>
      </c>
      <c r="AT690" s="9">
        <f t="shared" si="232"/>
        <v>30</v>
      </c>
      <c r="AU690">
        <f t="shared" si="233"/>
        <v>0</v>
      </c>
      <c r="AV690" s="9">
        <v>0</v>
      </c>
    </row>
    <row r="691" spans="1:48" x14ac:dyDescent="0.35">
      <c r="A691" s="24" t="s">
        <v>34</v>
      </c>
      <c r="B691" s="24">
        <v>7</v>
      </c>
      <c r="C691" s="24" t="s">
        <v>201</v>
      </c>
      <c r="D691" s="24" t="s">
        <v>3317</v>
      </c>
      <c r="E691" s="24"/>
      <c r="O691" t="s">
        <v>2801</v>
      </c>
      <c r="P691" t="s">
        <v>2810</v>
      </c>
      <c r="Q691" t="s">
        <v>2813</v>
      </c>
      <c r="R691">
        <v>1</v>
      </c>
      <c r="S691">
        <v>-5.95</v>
      </c>
      <c r="T691">
        <v>-6.57</v>
      </c>
      <c r="U691">
        <v>32.979999999999997</v>
      </c>
      <c r="V691">
        <v>-1</v>
      </c>
      <c r="W691">
        <v>-1</v>
      </c>
      <c r="X691">
        <v>-1</v>
      </c>
      <c r="Y691">
        <v>-1</v>
      </c>
      <c r="Z691">
        <v>-1</v>
      </c>
      <c r="AA691">
        <v>-1</v>
      </c>
      <c r="AB691">
        <v>-1</v>
      </c>
      <c r="AC691">
        <v>-1</v>
      </c>
      <c r="AD691">
        <v>-1</v>
      </c>
      <c r="AE691" s="4" t="s">
        <v>2828</v>
      </c>
      <c r="AF691" s="9" t="s">
        <v>2829</v>
      </c>
      <c r="AG691">
        <v>0</v>
      </c>
      <c r="AH691">
        <v>1</v>
      </c>
      <c r="AI691">
        <v>0</v>
      </c>
      <c r="AJ691">
        <v>1</v>
      </c>
      <c r="AK691" s="9" t="s">
        <v>2840</v>
      </c>
      <c r="AL691">
        <f t="shared" si="230"/>
        <v>0</v>
      </c>
      <c r="AM691">
        <f>IF(AND(INDIRECT(AN691)='Sample Select backend'!$C$2,INDIRECT(AO691)=1,INDIRECT(AP691)='Sample Select backend'!$F$2,INDIRECT(AQ691)=1,INDIRECT(AR691)='Sample Select backend'!$M$2),1,0)</f>
        <v>1</v>
      </c>
      <c r="AN691" t="str">
        <f>_xlfn.CONCAT('Sample Select backend'!$C$4,ROW(AN691))</f>
        <v>AE691</v>
      </c>
      <c r="AO691" s="9" t="str">
        <f>_xlfn.CONCAT('Sample Select backend'!$J$2,ROW(AO691))</f>
        <v>AJ691</v>
      </c>
      <c r="AP691" t="str">
        <f>_xlfn.CONCAT('Sample Select backend'!$F$4,ROW(AP691))</f>
        <v>AF691</v>
      </c>
      <c r="AQ691" t="str">
        <f>_xlfn.CONCAT('Sample Select backend'!$I$10,ROW(AQ691))</f>
        <v>R691</v>
      </c>
      <c r="AR691" t="str">
        <f>_xlfn.CONCAT('Sample Select backend'!$M$4,ROW(AR691))</f>
        <v>AK691</v>
      </c>
      <c r="AS691" t="str">
        <f t="shared" si="231"/>
        <v>Chile</v>
      </c>
      <c r="AT691" s="9" t="str">
        <f t="shared" si="232"/>
        <v>Other</v>
      </c>
      <c r="AU691">
        <f t="shared" si="233"/>
        <v>0</v>
      </c>
      <c r="AV691" s="9">
        <v>0</v>
      </c>
    </row>
    <row r="692" spans="1:48" x14ac:dyDescent="0.35">
      <c r="A692" s="24" t="s">
        <v>34</v>
      </c>
      <c r="B692" s="24">
        <v>6</v>
      </c>
      <c r="C692" s="24">
        <v>28</v>
      </c>
      <c r="D692" s="24" t="s">
        <v>3318</v>
      </c>
      <c r="E692" s="24"/>
      <c r="O692" t="s">
        <v>2801</v>
      </c>
      <c r="P692" t="s">
        <v>2810</v>
      </c>
      <c r="Q692" t="s">
        <v>2813</v>
      </c>
      <c r="R692">
        <v>1</v>
      </c>
      <c r="S692">
        <v>-5.95</v>
      </c>
      <c r="T692">
        <v>-6.57</v>
      </c>
      <c r="U692">
        <v>32.979999999999997</v>
      </c>
      <c r="V692">
        <v>-1</v>
      </c>
      <c r="W692">
        <v>-1</v>
      </c>
      <c r="X692">
        <v>-1</v>
      </c>
      <c r="Y692">
        <v>-1</v>
      </c>
      <c r="Z692">
        <v>-1</v>
      </c>
      <c r="AA692">
        <v>-1</v>
      </c>
      <c r="AB692">
        <v>-1</v>
      </c>
      <c r="AC692">
        <v>-1</v>
      </c>
      <c r="AD692">
        <v>-1</v>
      </c>
      <c r="AE692" s="4" t="s">
        <v>2828</v>
      </c>
      <c r="AF692" s="9" t="s">
        <v>2829</v>
      </c>
      <c r="AG692">
        <v>0</v>
      </c>
      <c r="AH692">
        <v>1</v>
      </c>
      <c r="AI692">
        <v>0</v>
      </c>
      <c r="AJ692">
        <v>1</v>
      </c>
      <c r="AK692" s="9" t="s">
        <v>2840</v>
      </c>
      <c r="AL692">
        <f t="shared" si="230"/>
        <v>0</v>
      </c>
      <c r="AM692">
        <f>IF(AND(INDIRECT(AN692)='Sample Select backend'!$C$2,INDIRECT(AO692)=1,INDIRECT(AP692)='Sample Select backend'!$F$2,INDIRECT(AQ692)=1,INDIRECT(AR692)='Sample Select backend'!$M$2),1,0)</f>
        <v>1</v>
      </c>
      <c r="AN692" t="str">
        <f>_xlfn.CONCAT('Sample Select backend'!$C$4,ROW(AN692))</f>
        <v>AE692</v>
      </c>
      <c r="AO692" s="9" t="str">
        <f>_xlfn.CONCAT('Sample Select backend'!$J$2,ROW(AO692))</f>
        <v>AJ692</v>
      </c>
      <c r="AP692" t="str">
        <f>_xlfn.CONCAT('Sample Select backend'!$F$4,ROW(AP692))</f>
        <v>AF692</v>
      </c>
      <c r="AQ692" t="str">
        <f>_xlfn.CONCAT('Sample Select backend'!$I$10,ROW(AQ692))</f>
        <v>R692</v>
      </c>
      <c r="AR692" t="str">
        <f>_xlfn.CONCAT('Sample Select backend'!$M$4,ROW(AR692))</f>
        <v>AK692</v>
      </c>
      <c r="AS692" t="str">
        <f t="shared" si="231"/>
        <v>Chile</v>
      </c>
      <c r="AT692" s="9">
        <f t="shared" si="232"/>
        <v>28</v>
      </c>
      <c r="AU692">
        <f t="shared" si="233"/>
        <v>0</v>
      </c>
      <c r="AV692" s="9">
        <v>0</v>
      </c>
    </row>
    <row r="693" spans="1:48" x14ac:dyDescent="0.35">
      <c r="A693" s="24" t="s">
        <v>34</v>
      </c>
      <c r="B693" s="24">
        <v>6</v>
      </c>
      <c r="C693" s="24">
        <v>25</v>
      </c>
      <c r="D693" s="24" t="s">
        <v>3319</v>
      </c>
      <c r="E693" s="24"/>
      <c r="O693" t="s">
        <v>2801</v>
      </c>
      <c r="P693" t="s">
        <v>2810</v>
      </c>
      <c r="Q693" t="s">
        <v>2813</v>
      </c>
      <c r="R693">
        <v>1</v>
      </c>
      <c r="S693">
        <v>-5.95</v>
      </c>
      <c r="T693">
        <v>-6.57</v>
      </c>
      <c r="U693">
        <v>32.979999999999997</v>
      </c>
      <c r="V693">
        <v>-1</v>
      </c>
      <c r="W693">
        <v>-1</v>
      </c>
      <c r="X693">
        <v>-1</v>
      </c>
      <c r="Y693">
        <v>-1</v>
      </c>
      <c r="Z693">
        <v>-1</v>
      </c>
      <c r="AA693">
        <v>-1</v>
      </c>
      <c r="AB693">
        <v>-1</v>
      </c>
      <c r="AC693">
        <v>-1</v>
      </c>
      <c r="AD693">
        <v>-1</v>
      </c>
      <c r="AE693" s="4" t="s">
        <v>2828</v>
      </c>
      <c r="AF693" s="9" t="s">
        <v>2829</v>
      </c>
      <c r="AG693">
        <v>0</v>
      </c>
      <c r="AH693">
        <v>1</v>
      </c>
      <c r="AI693">
        <v>0</v>
      </c>
      <c r="AJ693">
        <v>1</v>
      </c>
      <c r="AK693" s="9" t="s">
        <v>2840</v>
      </c>
      <c r="AL693">
        <f t="shared" si="230"/>
        <v>0</v>
      </c>
      <c r="AM693">
        <f>IF(AND(INDIRECT(AN693)='Sample Select backend'!$C$2,INDIRECT(AO693)=1,INDIRECT(AP693)='Sample Select backend'!$F$2,INDIRECT(AQ693)=1,INDIRECT(AR693)='Sample Select backend'!$M$2),1,0)</f>
        <v>1</v>
      </c>
      <c r="AN693" t="str">
        <f>_xlfn.CONCAT('Sample Select backend'!$C$4,ROW(AN693))</f>
        <v>AE693</v>
      </c>
      <c r="AO693" s="9" t="str">
        <f>_xlfn.CONCAT('Sample Select backend'!$J$2,ROW(AO693))</f>
        <v>AJ693</v>
      </c>
      <c r="AP693" t="str">
        <f>_xlfn.CONCAT('Sample Select backend'!$F$4,ROW(AP693))</f>
        <v>AF693</v>
      </c>
      <c r="AQ693" t="str">
        <f>_xlfn.CONCAT('Sample Select backend'!$I$10,ROW(AQ693))</f>
        <v>R693</v>
      </c>
      <c r="AR693" t="str">
        <f>_xlfn.CONCAT('Sample Select backend'!$M$4,ROW(AR693))</f>
        <v>AK693</v>
      </c>
      <c r="AS693" t="str">
        <f t="shared" si="231"/>
        <v>Chile</v>
      </c>
      <c r="AT693" s="9">
        <f t="shared" si="232"/>
        <v>25</v>
      </c>
      <c r="AU693">
        <f t="shared" si="233"/>
        <v>0</v>
      </c>
      <c r="AV693" s="9">
        <v>0</v>
      </c>
    </row>
    <row r="694" spans="1:48" x14ac:dyDescent="0.35">
      <c r="A694" s="24" t="s">
        <v>34</v>
      </c>
      <c r="B694" s="24">
        <v>1</v>
      </c>
      <c r="C694" s="24" t="s">
        <v>206</v>
      </c>
      <c r="D694" s="24" t="s">
        <v>3320</v>
      </c>
      <c r="E694" s="24"/>
      <c r="O694" t="s">
        <v>2801</v>
      </c>
      <c r="P694" t="s">
        <v>2810</v>
      </c>
      <c r="Q694" t="s">
        <v>2813</v>
      </c>
      <c r="R694">
        <v>1</v>
      </c>
      <c r="S694">
        <v>-5.95</v>
      </c>
      <c r="T694">
        <v>-6.57</v>
      </c>
      <c r="U694">
        <v>32.979999999999997</v>
      </c>
      <c r="V694">
        <v>-1</v>
      </c>
      <c r="W694">
        <v>-1</v>
      </c>
      <c r="X694">
        <v>-1</v>
      </c>
      <c r="Y694">
        <v>-1</v>
      </c>
      <c r="Z694">
        <v>-1</v>
      </c>
      <c r="AA694">
        <v>-1</v>
      </c>
      <c r="AB694">
        <v>-1</v>
      </c>
      <c r="AC694">
        <v>-1</v>
      </c>
      <c r="AD694">
        <v>-1</v>
      </c>
      <c r="AE694" s="4" t="s">
        <v>2828</v>
      </c>
      <c r="AF694" s="9" t="s">
        <v>2829</v>
      </c>
      <c r="AG694">
        <v>0</v>
      </c>
      <c r="AH694">
        <v>1</v>
      </c>
      <c r="AI694">
        <v>0</v>
      </c>
      <c r="AJ694">
        <v>1</v>
      </c>
      <c r="AK694" s="9" t="s">
        <v>2840</v>
      </c>
      <c r="AL694">
        <f t="shared" si="230"/>
        <v>0</v>
      </c>
      <c r="AM694">
        <f>IF(AND(INDIRECT(AN694)='Sample Select backend'!$C$2,INDIRECT(AO694)=1,INDIRECT(AP694)='Sample Select backend'!$F$2,INDIRECT(AQ694)=1,INDIRECT(AR694)='Sample Select backend'!$M$2),1,0)</f>
        <v>1</v>
      </c>
      <c r="AN694" t="str">
        <f>_xlfn.CONCAT('Sample Select backend'!$C$4,ROW(AN694))</f>
        <v>AE694</v>
      </c>
      <c r="AO694" s="9" t="str">
        <f>_xlfn.CONCAT('Sample Select backend'!$J$2,ROW(AO694))</f>
        <v>AJ694</v>
      </c>
      <c r="AP694" t="str">
        <f>_xlfn.CONCAT('Sample Select backend'!$F$4,ROW(AP694))</f>
        <v>AF694</v>
      </c>
      <c r="AQ694" t="str">
        <f>_xlfn.CONCAT('Sample Select backend'!$I$10,ROW(AQ694))</f>
        <v>R694</v>
      </c>
      <c r="AR694" t="str">
        <f>_xlfn.CONCAT('Sample Select backend'!$M$4,ROW(AR694))</f>
        <v>AK694</v>
      </c>
      <c r="AS694" t="str">
        <f t="shared" si="231"/>
        <v>Chile</v>
      </c>
      <c r="AT694" s="9" t="str">
        <f t="shared" si="232"/>
        <v>Tax exemption/waiver/suspension</v>
      </c>
      <c r="AU694">
        <f t="shared" si="233"/>
        <v>0</v>
      </c>
      <c r="AV694" s="9">
        <v>0</v>
      </c>
    </row>
    <row r="695" spans="1:48" x14ac:dyDescent="0.35">
      <c r="A695" s="24" t="s">
        <v>34</v>
      </c>
      <c r="B695" s="24">
        <v>1</v>
      </c>
      <c r="C695" s="24">
        <v>6</v>
      </c>
      <c r="D695" s="24" t="s">
        <v>3321</v>
      </c>
      <c r="E695" s="24"/>
      <c r="O695" t="s">
        <v>2801</v>
      </c>
      <c r="P695" t="s">
        <v>2810</v>
      </c>
      <c r="Q695" t="s">
        <v>2813</v>
      </c>
      <c r="R695">
        <v>1</v>
      </c>
      <c r="S695">
        <v>-5.95</v>
      </c>
      <c r="T695">
        <v>-6.57</v>
      </c>
      <c r="U695">
        <v>32.979999999999997</v>
      </c>
      <c r="V695">
        <v>-1</v>
      </c>
      <c r="W695">
        <v>-1</v>
      </c>
      <c r="X695">
        <v>-1</v>
      </c>
      <c r="Y695">
        <v>-1</v>
      </c>
      <c r="Z695">
        <v>-1</v>
      </c>
      <c r="AA695">
        <v>-1</v>
      </c>
      <c r="AB695">
        <v>-1</v>
      </c>
      <c r="AC695">
        <v>-1</v>
      </c>
      <c r="AD695">
        <v>-1</v>
      </c>
      <c r="AE695" s="4" t="s">
        <v>2828</v>
      </c>
      <c r="AF695" s="9" t="s">
        <v>2829</v>
      </c>
      <c r="AG695">
        <v>0</v>
      </c>
      <c r="AH695">
        <v>1</v>
      </c>
      <c r="AI695">
        <v>0</v>
      </c>
      <c r="AJ695">
        <v>1</v>
      </c>
      <c r="AK695" s="9" t="s">
        <v>2840</v>
      </c>
      <c r="AL695">
        <f t="shared" si="230"/>
        <v>0</v>
      </c>
      <c r="AM695">
        <f>IF(AND(INDIRECT(AN695)='Sample Select backend'!$C$2,INDIRECT(AO695)=1,INDIRECT(AP695)='Sample Select backend'!$F$2,INDIRECT(AQ695)=1,INDIRECT(AR695)='Sample Select backend'!$M$2),1,0)</f>
        <v>1</v>
      </c>
      <c r="AN695" t="str">
        <f>_xlfn.CONCAT('Sample Select backend'!$C$4,ROW(AN695))</f>
        <v>AE695</v>
      </c>
      <c r="AO695" s="9" t="str">
        <f>_xlfn.CONCAT('Sample Select backend'!$J$2,ROW(AO695))</f>
        <v>AJ695</v>
      </c>
      <c r="AP695" t="str">
        <f>_xlfn.CONCAT('Sample Select backend'!$F$4,ROW(AP695))</f>
        <v>AF695</v>
      </c>
      <c r="AQ695" t="str">
        <f>_xlfn.CONCAT('Sample Select backend'!$I$10,ROW(AQ695))</f>
        <v>R695</v>
      </c>
      <c r="AR695" t="str">
        <f>_xlfn.CONCAT('Sample Select backend'!$M$4,ROW(AR695))</f>
        <v>AK695</v>
      </c>
      <c r="AS695" t="str">
        <f t="shared" si="231"/>
        <v>Chile</v>
      </c>
      <c r="AT695" s="9">
        <f t="shared" si="232"/>
        <v>6</v>
      </c>
      <c r="AU695">
        <f t="shared" si="233"/>
        <v>0</v>
      </c>
      <c r="AV695" s="9">
        <v>0</v>
      </c>
    </row>
    <row r="696" spans="1:48" x14ac:dyDescent="0.35">
      <c r="A696" s="24" t="s">
        <v>34</v>
      </c>
      <c r="B696" s="24">
        <v>2</v>
      </c>
      <c r="C696" s="24">
        <v>16</v>
      </c>
      <c r="D696" s="24" t="s">
        <v>3322</v>
      </c>
      <c r="E696" s="24"/>
      <c r="O696" t="s">
        <v>2801</v>
      </c>
      <c r="P696" t="s">
        <v>2810</v>
      </c>
      <c r="Q696" t="s">
        <v>2813</v>
      </c>
      <c r="R696">
        <v>1</v>
      </c>
      <c r="S696">
        <v>-5.95</v>
      </c>
      <c r="T696">
        <v>-6.57</v>
      </c>
      <c r="U696">
        <v>32.979999999999997</v>
      </c>
      <c r="V696">
        <v>-1</v>
      </c>
      <c r="W696">
        <v>-1</v>
      </c>
      <c r="X696">
        <v>-1</v>
      </c>
      <c r="Y696">
        <v>-1</v>
      </c>
      <c r="Z696">
        <v>-1</v>
      </c>
      <c r="AA696">
        <v>-1</v>
      </c>
      <c r="AB696">
        <v>-1</v>
      </c>
      <c r="AC696">
        <v>-1</v>
      </c>
      <c r="AD696">
        <v>-1</v>
      </c>
      <c r="AE696" s="4" t="s">
        <v>2828</v>
      </c>
      <c r="AF696" s="9" t="s">
        <v>2829</v>
      </c>
      <c r="AG696">
        <v>0</v>
      </c>
      <c r="AH696">
        <v>1</v>
      </c>
      <c r="AI696">
        <v>0</v>
      </c>
      <c r="AJ696">
        <v>1</v>
      </c>
      <c r="AK696" s="9" t="s">
        <v>2840</v>
      </c>
      <c r="AL696">
        <f t="shared" si="230"/>
        <v>0</v>
      </c>
      <c r="AM696">
        <f>IF(AND(INDIRECT(AN696)='Sample Select backend'!$C$2,INDIRECT(AO696)=1,INDIRECT(AP696)='Sample Select backend'!$F$2,INDIRECT(AQ696)=1,INDIRECT(AR696)='Sample Select backend'!$M$2),1,0)</f>
        <v>1</v>
      </c>
      <c r="AN696" t="str">
        <f>_xlfn.CONCAT('Sample Select backend'!$C$4,ROW(AN696))</f>
        <v>AE696</v>
      </c>
      <c r="AO696" s="9" t="str">
        <f>_xlfn.CONCAT('Sample Select backend'!$J$2,ROW(AO696))</f>
        <v>AJ696</v>
      </c>
      <c r="AP696" t="str">
        <f>_xlfn.CONCAT('Sample Select backend'!$F$4,ROW(AP696))</f>
        <v>AF696</v>
      </c>
      <c r="AQ696" t="str">
        <f>_xlfn.CONCAT('Sample Select backend'!$I$10,ROW(AQ696))</f>
        <v>R696</v>
      </c>
      <c r="AR696" t="str">
        <f>_xlfn.CONCAT('Sample Select backend'!$M$4,ROW(AR696))</f>
        <v>AK696</v>
      </c>
      <c r="AS696" t="str">
        <f t="shared" si="231"/>
        <v>Chile</v>
      </c>
      <c r="AT696" s="9">
        <f t="shared" si="232"/>
        <v>16</v>
      </c>
      <c r="AU696">
        <f t="shared" si="233"/>
        <v>0</v>
      </c>
      <c r="AV696" s="9">
        <v>0</v>
      </c>
    </row>
    <row r="697" spans="1:48" x14ac:dyDescent="0.35">
      <c r="A697" s="24" t="s">
        <v>34</v>
      </c>
      <c r="B697" s="24">
        <v>1</v>
      </c>
      <c r="C697" s="24">
        <v>7</v>
      </c>
      <c r="D697" s="24" t="s">
        <v>3323</v>
      </c>
      <c r="E697" s="24"/>
      <c r="O697" t="s">
        <v>2801</v>
      </c>
      <c r="P697" t="s">
        <v>2810</v>
      </c>
      <c r="Q697" t="s">
        <v>2813</v>
      </c>
      <c r="R697">
        <v>1</v>
      </c>
      <c r="S697">
        <v>-5.95</v>
      </c>
      <c r="T697">
        <v>-6.57</v>
      </c>
      <c r="U697">
        <v>32.979999999999997</v>
      </c>
      <c r="V697">
        <v>-1</v>
      </c>
      <c r="W697">
        <v>-1</v>
      </c>
      <c r="X697">
        <v>-1</v>
      </c>
      <c r="Y697">
        <v>-1</v>
      </c>
      <c r="Z697">
        <v>-1</v>
      </c>
      <c r="AA697">
        <v>-1</v>
      </c>
      <c r="AB697">
        <v>-1</v>
      </c>
      <c r="AC697">
        <v>-1</v>
      </c>
      <c r="AD697">
        <v>-1</v>
      </c>
      <c r="AE697" s="4" t="s">
        <v>2828</v>
      </c>
      <c r="AF697" s="9" t="s">
        <v>2829</v>
      </c>
      <c r="AG697">
        <v>0</v>
      </c>
      <c r="AH697">
        <v>1</v>
      </c>
      <c r="AI697">
        <v>0</v>
      </c>
      <c r="AJ697">
        <v>1</v>
      </c>
      <c r="AK697" s="9" t="s">
        <v>2840</v>
      </c>
      <c r="AL697">
        <f t="shared" si="230"/>
        <v>0</v>
      </c>
      <c r="AM697">
        <f>IF(AND(INDIRECT(AN697)='Sample Select backend'!$C$2,INDIRECT(AO697)=1,INDIRECT(AP697)='Sample Select backend'!$F$2,INDIRECT(AQ697)=1,INDIRECT(AR697)='Sample Select backend'!$M$2),1,0)</f>
        <v>1</v>
      </c>
      <c r="AN697" t="str">
        <f>_xlfn.CONCAT('Sample Select backend'!$C$4,ROW(AN697))</f>
        <v>AE697</v>
      </c>
      <c r="AO697" s="9" t="str">
        <f>_xlfn.CONCAT('Sample Select backend'!$J$2,ROW(AO697))</f>
        <v>AJ697</v>
      </c>
      <c r="AP697" t="str">
        <f>_xlfn.CONCAT('Sample Select backend'!$F$4,ROW(AP697))</f>
        <v>AF697</v>
      </c>
      <c r="AQ697" t="str">
        <f>_xlfn.CONCAT('Sample Select backend'!$I$10,ROW(AQ697))</f>
        <v>R697</v>
      </c>
      <c r="AR697" t="str">
        <f>_xlfn.CONCAT('Sample Select backend'!$M$4,ROW(AR697))</f>
        <v>AK697</v>
      </c>
      <c r="AS697" t="str">
        <f t="shared" si="231"/>
        <v>Chile</v>
      </c>
      <c r="AT697" s="9">
        <f t="shared" si="232"/>
        <v>7</v>
      </c>
      <c r="AU697">
        <f t="shared" si="233"/>
        <v>0</v>
      </c>
      <c r="AV697" s="9">
        <v>0</v>
      </c>
    </row>
    <row r="698" spans="1:48" x14ac:dyDescent="0.35">
      <c r="A698" s="24" t="s">
        <v>34</v>
      </c>
      <c r="B698" s="24">
        <v>1</v>
      </c>
      <c r="C698" s="24">
        <v>9</v>
      </c>
      <c r="D698" s="24" t="s">
        <v>3324</v>
      </c>
      <c r="E698" s="24"/>
      <c r="O698" t="s">
        <v>2801</v>
      </c>
      <c r="P698" t="s">
        <v>2810</v>
      </c>
      <c r="Q698" t="s">
        <v>2813</v>
      </c>
      <c r="R698">
        <v>1</v>
      </c>
      <c r="S698">
        <v>-5.95</v>
      </c>
      <c r="T698">
        <v>-6.57</v>
      </c>
      <c r="U698">
        <v>32.979999999999997</v>
      </c>
      <c r="V698">
        <v>-1</v>
      </c>
      <c r="W698">
        <v>-1</v>
      </c>
      <c r="X698">
        <v>-1</v>
      </c>
      <c r="Y698">
        <v>-1</v>
      </c>
      <c r="Z698">
        <v>-1</v>
      </c>
      <c r="AA698">
        <v>-1</v>
      </c>
      <c r="AB698">
        <v>-1</v>
      </c>
      <c r="AC698">
        <v>-1</v>
      </c>
      <c r="AD698">
        <v>-1</v>
      </c>
      <c r="AE698" s="4" t="s">
        <v>2828</v>
      </c>
      <c r="AF698" s="9" t="s">
        <v>2829</v>
      </c>
      <c r="AG698">
        <v>0</v>
      </c>
      <c r="AH698">
        <v>1</v>
      </c>
      <c r="AI698">
        <v>0</v>
      </c>
      <c r="AJ698">
        <v>1</v>
      </c>
      <c r="AK698" s="9" t="s">
        <v>2840</v>
      </c>
      <c r="AL698">
        <f t="shared" si="230"/>
        <v>0</v>
      </c>
      <c r="AM698">
        <f>IF(AND(INDIRECT(AN698)='Sample Select backend'!$C$2,INDIRECT(AO698)=1,INDIRECT(AP698)='Sample Select backend'!$F$2,INDIRECT(AQ698)=1,INDIRECT(AR698)='Sample Select backend'!$M$2),1,0)</f>
        <v>1</v>
      </c>
      <c r="AN698" t="str">
        <f>_xlfn.CONCAT('Sample Select backend'!$C$4,ROW(AN698))</f>
        <v>AE698</v>
      </c>
      <c r="AO698" s="9" t="str">
        <f>_xlfn.CONCAT('Sample Select backend'!$J$2,ROW(AO698))</f>
        <v>AJ698</v>
      </c>
      <c r="AP698" t="str">
        <f>_xlfn.CONCAT('Sample Select backend'!$F$4,ROW(AP698))</f>
        <v>AF698</v>
      </c>
      <c r="AQ698" t="str">
        <f>_xlfn.CONCAT('Sample Select backend'!$I$10,ROW(AQ698))</f>
        <v>R698</v>
      </c>
      <c r="AR698" t="str">
        <f>_xlfn.CONCAT('Sample Select backend'!$M$4,ROW(AR698))</f>
        <v>AK698</v>
      </c>
      <c r="AS698" t="str">
        <f t="shared" si="231"/>
        <v>Chile</v>
      </c>
      <c r="AT698" s="9">
        <f t="shared" si="232"/>
        <v>9</v>
      </c>
      <c r="AU698">
        <f t="shared" si="233"/>
        <v>0</v>
      </c>
      <c r="AV698" s="9">
        <v>0</v>
      </c>
    </row>
    <row r="699" spans="1:48" ht="15.5" x14ac:dyDescent="0.35">
      <c r="A699" s="24" t="s">
        <v>34</v>
      </c>
      <c r="B699" s="24">
        <v>1</v>
      </c>
      <c r="C699" s="29" t="s">
        <v>206</v>
      </c>
      <c r="D699" s="24" t="s">
        <v>3325</v>
      </c>
      <c r="E699" s="24"/>
      <c r="O699" t="s">
        <v>2801</v>
      </c>
      <c r="P699" t="s">
        <v>2810</v>
      </c>
      <c r="Q699" t="s">
        <v>2813</v>
      </c>
      <c r="R699">
        <v>1</v>
      </c>
      <c r="S699">
        <v>-5.95</v>
      </c>
      <c r="T699">
        <v>-6.57</v>
      </c>
      <c r="U699">
        <v>32.979999999999997</v>
      </c>
      <c r="V699">
        <v>-1</v>
      </c>
      <c r="W699">
        <v>-1</v>
      </c>
      <c r="X699">
        <v>-1</v>
      </c>
      <c r="Y699">
        <v>-1</v>
      </c>
      <c r="Z699">
        <v>-1</v>
      </c>
      <c r="AA699">
        <v>-1</v>
      </c>
      <c r="AB699">
        <v>-1</v>
      </c>
      <c r="AC699">
        <v>-1</v>
      </c>
      <c r="AD699">
        <v>-1</v>
      </c>
      <c r="AE699" s="4" t="s">
        <v>2828</v>
      </c>
      <c r="AF699" s="9" t="s">
        <v>2829</v>
      </c>
      <c r="AG699">
        <v>0</v>
      </c>
      <c r="AH699">
        <v>1</v>
      </c>
      <c r="AI699">
        <v>0</v>
      </c>
      <c r="AJ699">
        <v>1</v>
      </c>
      <c r="AK699" s="9" t="s">
        <v>2840</v>
      </c>
      <c r="AL699">
        <f t="shared" si="230"/>
        <v>0</v>
      </c>
      <c r="AM699">
        <f>IF(AND(INDIRECT(AN699)='Sample Select backend'!$C$2,INDIRECT(AO699)=1,INDIRECT(AP699)='Sample Select backend'!$F$2,INDIRECT(AQ699)=1,INDIRECT(AR699)='Sample Select backend'!$M$2),1,0)</f>
        <v>1</v>
      </c>
      <c r="AN699" t="str">
        <f>_xlfn.CONCAT('Sample Select backend'!$C$4,ROW(AN699))</f>
        <v>AE699</v>
      </c>
      <c r="AO699" s="9" t="str">
        <f>_xlfn.CONCAT('Sample Select backend'!$J$2,ROW(AO699))</f>
        <v>AJ699</v>
      </c>
      <c r="AP699" t="str">
        <f>_xlfn.CONCAT('Sample Select backend'!$F$4,ROW(AP699))</f>
        <v>AF699</v>
      </c>
      <c r="AQ699" t="str">
        <f>_xlfn.CONCAT('Sample Select backend'!$I$10,ROW(AQ699))</f>
        <v>R699</v>
      </c>
      <c r="AR699" t="str">
        <f>_xlfn.CONCAT('Sample Select backend'!$M$4,ROW(AR699))</f>
        <v>AK699</v>
      </c>
      <c r="AS699" t="str">
        <f t="shared" si="231"/>
        <v>Chile</v>
      </c>
      <c r="AT699" s="9" t="str">
        <f t="shared" si="232"/>
        <v>Tax exemption/waiver/suspension</v>
      </c>
      <c r="AU699">
        <f t="shared" si="233"/>
        <v>0</v>
      </c>
      <c r="AV699" s="9">
        <v>0</v>
      </c>
    </row>
    <row r="700" spans="1:48" x14ac:dyDescent="0.35">
      <c r="A700" s="24" t="s">
        <v>34</v>
      </c>
      <c r="B700" s="24">
        <v>1</v>
      </c>
      <c r="C700" s="24">
        <v>1</v>
      </c>
      <c r="D700" s="24" t="s">
        <v>3326</v>
      </c>
      <c r="E700" s="24"/>
      <c r="O700" t="s">
        <v>2801</v>
      </c>
      <c r="P700" t="s">
        <v>2810</v>
      </c>
      <c r="Q700" t="s">
        <v>2813</v>
      </c>
      <c r="R700">
        <v>1</v>
      </c>
      <c r="S700">
        <v>-5.95</v>
      </c>
      <c r="T700">
        <v>-6.57</v>
      </c>
      <c r="U700">
        <v>32.979999999999997</v>
      </c>
      <c r="V700">
        <v>-1</v>
      </c>
      <c r="W700">
        <v>-1</v>
      </c>
      <c r="X700">
        <v>-1</v>
      </c>
      <c r="Y700">
        <v>-1</v>
      </c>
      <c r="Z700">
        <v>-1</v>
      </c>
      <c r="AA700">
        <v>-1</v>
      </c>
      <c r="AB700">
        <v>-1</v>
      </c>
      <c r="AC700">
        <v>-1</v>
      </c>
      <c r="AD700">
        <v>-1</v>
      </c>
      <c r="AE700" s="4" t="s">
        <v>2828</v>
      </c>
      <c r="AF700" s="9" t="s">
        <v>2829</v>
      </c>
      <c r="AG700">
        <v>0</v>
      </c>
      <c r="AH700">
        <v>1</v>
      </c>
      <c r="AI700">
        <v>0</v>
      </c>
      <c r="AJ700">
        <v>1</v>
      </c>
      <c r="AK700" s="9" t="s">
        <v>2840</v>
      </c>
      <c r="AL700">
        <f t="shared" si="230"/>
        <v>0</v>
      </c>
      <c r="AM700">
        <f>IF(AND(INDIRECT(AN700)='Sample Select backend'!$C$2,INDIRECT(AO700)=1,INDIRECT(AP700)='Sample Select backend'!$F$2,INDIRECT(AQ700)=1,INDIRECT(AR700)='Sample Select backend'!$M$2),1,0)</f>
        <v>1</v>
      </c>
      <c r="AN700" t="str">
        <f>_xlfn.CONCAT('Sample Select backend'!$C$4,ROW(AN700))</f>
        <v>AE700</v>
      </c>
      <c r="AO700" s="9" t="str">
        <f>_xlfn.CONCAT('Sample Select backend'!$J$2,ROW(AO700))</f>
        <v>AJ700</v>
      </c>
      <c r="AP700" t="str">
        <f>_xlfn.CONCAT('Sample Select backend'!$F$4,ROW(AP700))</f>
        <v>AF700</v>
      </c>
      <c r="AQ700" t="str">
        <f>_xlfn.CONCAT('Sample Select backend'!$I$10,ROW(AQ700))</f>
        <v>R700</v>
      </c>
      <c r="AR700" t="str">
        <f>_xlfn.CONCAT('Sample Select backend'!$M$4,ROW(AR700))</f>
        <v>AK700</v>
      </c>
      <c r="AS700" t="str">
        <f t="shared" si="231"/>
        <v>Chile</v>
      </c>
      <c r="AT700" s="9">
        <f t="shared" si="232"/>
        <v>1</v>
      </c>
      <c r="AU700">
        <f t="shared" si="233"/>
        <v>0</v>
      </c>
      <c r="AV700" s="9">
        <v>0</v>
      </c>
    </row>
    <row r="701" spans="1:48" x14ac:dyDescent="0.35">
      <c r="A701" s="24" t="s">
        <v>34</v>
      </c>
      <c r="B701" s="24">
        <v>1</v>
      </c>
      <c r="C701" s="24">
        <v>4</v>
      </c>
      <c r="D701" s="24" t="s">
        <v>3327</v>
      </c>
      <c r="E701" s="24"/>
      <c r="O701" t="s">
        <v>2801</v>
      </c>
      <c r="P701" t="s">
        <v>2810</v>
      </c>
      <c r="Q701" t="s">
        <v>2813</v>
      </c>
      <c r="R701">
        <v>1</v>
      </c>
      <c r="S701">
        <v>-5.95</v>
      </c>
      <c r="T701">
        <v>-6.57</v>
      </c>
      <c r="U701">
        <v>32.979999999999997</v>
      </c>
      <c r="V701">
        <v>-1</v>
      </c>
      <c r="W701">
        <v>-1</v>
      </c>
      <c r="X701">
        <v>-1</v>
      </c>
      <c r="Y701">
        <v>-1</v>
      </c>
      <c r="Z701">
        <v>-1</v>
      </c>
      <c r="AA701">
        <v>-1</v>
      </c>
      <c r="AB701">
        <v>-1</v>
      </c>
      <c r="AC701">
        <v>-1</v>
      </c>
      <c r="AD701">
        <v>-1</v>
      </c>
      <c r="AE701" s="4" t="s">
        <v>2828</v>
      </c>
      <c r="AF701" s="9" t="s">
        <v>2829</v>
      </c>
      <c r="AG701">
        <v>0</v>
      </c>
      <c r="AH701">
        <v>1</v>
      </c>
      <c r="AI701">
        <v>0</v>
      </c>
      <c r="AJ701">
        <v>1</v>
      </c>
      <c r="AK701" s="9" t="s">
        <v>2840</v>
      </c>
      <c r="AL701">
        <f t="shared" si="230"/>
        <v>0</v>
      </c>
      <c r="AM701">
        <f>IF(AND(INDIRECT(AN701)='Sample Select backend'!$C$2,INDIRECT(AO701)=1,INDIRECT(AP701)='Sample Select backend'!$F$2,INDIRECT(AQ701)=1,INDIRECT(AR701)='Sample Select backend'!$M$2),1,0)</f>
        <v>1</v>
      </c>
      <c r="AN701" t="str">
        <f>_xlfn.CONCAT('Sample Select backend'!$C$4,ROW(AN701))</f>
        <v>AE701</v>
      </c>
      <c r="AO701" s="9" t="str">
        <f>_xlfn.CONCAT('Sample Select backend'!$J$2,ROW(AO701))</f>
        <v>AJ701</v>
      </c>
      <c r="AP701" t="str">
        <f>_xlfn.CONCAT('Sample Select backend'!$F$4,ROW(AP701))</f>
        <v>AF701</v>
      </c>
      <c r="AQ701" t="str">
        <f>_xlfn.CONCAT('Sample Select backend'!$I$10,ROW(AQ701))</f>
        <v>R701</v>
      </c>
      <c r="AR701" t="str">
        <f>_xlfn.CONCAT('Sample Select backend'!$M$4,ROW(AR701))</f>
        <v>AK701</v>
      </c>
      <c r="AS701" t="str">
        <f t="shared" si="231"/>
        <v>Chile</v>
      </c>
      <c r="AT701" s="9">
        <f t="shared" si="232"/>
        <v>4</v>
      </c>
      <c r="AU701">
        <f t="shared" si="233"/>
        <v>0</v>
      </c>
      <c r="AV701" s="9">
        <v>0</v>
      </c>
    </row>
    <row r="702" spans="1:48" x14ac:dyDescent="0.35">
      <c r="A702" s="24" t="s">
        <v>34</v>
      </c>
      <c r="B702" s="24">
        <v>5</v>
      </c>
      <c r="C702" s="24">
        <v>23</v>
      </c>
      <c r="D702" s="24" t="s">
        <v>3328</v>
      </c>
      <c r="E702" s="24"/>
      <c r="O702" t="s">
        <v>2801</v>
      </c>
      <c r="P702" t="s">
        <v>2810</v>
      </c>
      <c r="Q702" t="s">
        <v>2813</v>
      </c>
      <c r="R702">
        <v>1</v>
      </c>
      <c r="S702">
        <v>-5.95</v>
      </c>
      <c r="T702">
        <v>-6.57</v>
      </c>
      <c r="U702">
        <v>32.979999999999997</v>
      </c>
      <c r="V702">
        <v>-1</v>
      </c>
      <c r="W702">
        <v>-1</v>
      </c>
      <c r="X702">
        <v>-1</v>
      </c>
      <c r="Y702">
        <v>-1</v>
      </c>
      <c r="Z702">
        <v>-1</v>
      </c>
      <c r="AA702">
        <v>-1</v>
      </c>
      <c r="AB702">
        <v>-1</v>
      </c>
      <c r="AC702">
        <v>-1</v>
      </c>
      <c r="AD702">
        <v>-1</v>
      </c>
      <c r="AE702" s="4" t="s">
        <v>2828</v>
      </c>
      <c r="AF702" s="9" t="s">
        <v>2829</v>
      </c>
      <c r="AG702">
        <v>0</v>
      </c>
      <c r="AH702">
        <v>1</v>
      </c>
      <c r="AI702">
        <v>0</v>
      </c>
      <c r="AJ702">
        <v>1</v>
      </c>
      <c r="AK702" s="9" t="s">
        <v>2840</v>
      </c>
      <c r="AL702">
        <f t="shared" si="230"/>
        <v>0</v>
      </c>
      <c r="AM702">
        <f>IF(AND(INDIRECT(AN702)='Sample Select backend'!$C$2,INDIRECT(AO702)=1,INDIRECT(AP702)='Sample Select backend'!$F$2,INDIRECT(AQ702)=1,INDIRECT(AR702)='Sample Select backend'!$M$2),1,0)</f>
        <v>1</v>
      </c>
      <c r="AN702" t="str">
        <f>_xlfn.CONCAT('Sample Select backend'!$C$4,ROW(AN702))</f>
        <v>AE702</v>
      </c>
      <c r="AO702" s="9" t="str">
        <f>_xlfn.CONCAT('Sample Select backend'!$J$2,ROW(AO702))</f>
        <v>AJ702</v>
      </c>
      <c r="AP702" t="str">
        <f>_xlfn.CONCAT('Sample Select backend'!$F$4,ROW(AP702))</f>
        <v>AF702</v>
      </c>
      <c r="AQ702" t="str">
        <f>_xlfn.CONCAT('Sample Select backend'!$I$10,ROW(AQ702))</f>
        <v>R702</v>
      </c>
      <c r="AR702" t="str">
        <f>_xlfn.CONCAT('Sample Select backend'!$M$4,ROW(AR702))</f>
        <v>AK702</v>
      </c>
      <c r="AS702" t="str">
        <f t="shared" si="231"/>
        <v>Chile</v>
      </c>
      <c r="AT702" s="9">
        <f t="shared" si="232"/>
        <v>23</v>
      </c>
      <c r="AU702">
        <f t="shared" si="233"/>
        <v>0</v>
      </c>
      <c r="AV702" s="9">
        <v>0</v>
      </c>
    </row>
    <row r="703" spans="1:48" x14ac:dyDescent="0.35">
      <c r="A703" s="24" t="s">
        <v>34</v>
      </c>
      <c r="B703" s="24">
        <v>5</v>
      </c>
      <c r="C703" s="24">
        <v>23</v>
      </c>
      <c r="D703" s="24" t="s">
        <v>3329</v>
      </c>
      <c r="E703" s="24"/>
      <c r="O703" t="s">
        <v>2801</v>
      </c>
      <c r="P703" t="s">
        <v>2810</v>
      </c>
      <c r="Q703" t="s">
        <v>2813</v>
      </c>
      <c r="R703">
        <v>1</v>
      </c>
      <c r="S703">
        <v>-5.95</v>
      </c>
      <c r="T703">
        <v>-6.57</v>
      </c>
      <c r="U703">
        <v>32.979999999999997</v>
      </c>
      <c r="V703">
        <v>-1</v>
      </c>
      <c r="W703">
        <v>-1</v>
      </c>
      <c r="X703">
        <v>-1</v>
      </c>
      <c r="Y703">
        <v>-1</v>
      </c>
      <c r="Z703">
        <v>-1</v>
      </c>
      <c r="AA703">
        <v>-1</v>
      </c>
      <c r="AB703">
        <v>-1</v>
      </c>
      <c r="AC703">
        <v>-1</v>
      </c>
      <c r="AD703">
        <v>-1</v>
      </c>
      <c r="AE703" s="4" t="s">
        <v>2828</v>
      </c>
      <c r="AF703" s="9" t="s">
        <v>2829</v>
      </c>
      <c r="AG703">
        <v>0</v>
      </c>
      <c r="AH703">
        <v>1</v>
      </c>
      <c r="AI703">
        <v>0</v>
      </c>
      <c r="AJ703">
        <v>1</v>
      </c>
      <c r="AK703" s="9" t="s">
        <v>2840</v>
      </c>
      <c r="AL703">
        <f t="shared" si="230"/>
        <v>0</v>
      </c>
      <c r="AM703">
        <f>IF(AND(INDIRECT(AN703)='Sample Select backend'!$C$2,INDIRECT(AO703)=1,INDIRECT(AP703)='Sample Select backend'!$F$2,INDIRECT(AQ703)=1,INDIRECT(AR703)='Sample Select backend'!$M$2),1,0)</f>
        <v>1</v>
      </c>
      <c r="AN703" t="str">
        <f>_xlfn.CONCAT('Sample Select backend'!$C$4,ROW(AN703))</f>
        <v>AE703</v>
      </c>
      <c r="AO703" s="9" t="str">
        <f>_xlfn.CONCAT('Sample Select backend'!$J$2,ROW(AO703))</f>
        <v>AJ703</v>
      </c>
      <c r="AP703" t="str">
        <f>_xlfn.CONCAT('Sample Select backend'!$F$4,ROW(AP703))</f>
        <v>AF703</v>
      </c>
      <c r="AQ703" t="str">
        <f>_xlfn.CONCAT('Sample Select backend'!$I$10,ROW(AQ703))</f>
        <v>R703</v>
      </c>
      <c r="AR703" t="str">
        <f>_xlfn.CONCAT('Sample Select backend'!$M$4,ROW(AR703))</f>
        <v>AK703</v>
      </c>
      <c r="AS703" t="str">
        <f t="shared" si="231"/>
        <v>Chile</v>
      </c>
      <c r="AT703" s="9">
        <f t="shared" si="232"/>
        <v>23</v>
      </c>
      <c r="AU703">
        <f t="shared" si="233"/>
        <v>0</v>
      </c>
      <c r="AV703" s="9">
        <v>0</v>
      </c>
    </row>
    <row r="704" spans="1:48" x14ac:dyDescent="0.35">
      <c r="A704" s="24" t="s">
        <v>34</v>
      </c>
      <c r="B704" s="24">
        <v>2</v>
      </c>
      <c r="C704" s="24" t="s">
        <v>201</v>
      </c>
      <c r="D704" s="24" t="s">
        <v>3330</v>
      </c>
      <c r="E704" s="24"/>
      <c r="O704" t="s">
        <v>2801</v>
      </c>
      <c r="P704" t="s">
        <v>2810</v>
      </c>
      <c r="Q704" t="s">
        <v>2813</v>
      </c>
      <c r="R704">
        <v>1</v>
      </c>
      <c r="S704">
        <v>-5.95</v>
      </c>
      <c r="T704">
        <v>-6.57</v>
      </c>
      <c r="U704">
        <v>32.979999999999997</v>
      </c>
      <c r="V704">
        <v>-1</v>
      </c>
      <c r="W704">
        <v>-1</v>
      </c>
      <c r="X704">
        <v>-1</v>
      </c>
      <c r="Y704">
        <v>-1</v>
      </c>
      <c r="Z704">
        <v>-1</v>
      </c>
      <c r="AA704">
        <v>-1</v>
      </c>
      <c r="AB704">
        <v>-1</v>
      </c>
      <c r="AC704">
        <v>-1</v>
      </c>
      <c r="AD704">
        <v>-1</v>
      </c>
      <c r="AE704" s="4" t="s">
        <v>2828</v>
      </c>
      <c r="AF704" s="9" t="s">
        <v>2829</v>
      </c>
      <c r="AG704">
        <v>0</v>
      </c>
      <c r="AH704">
        <v>1</v>
      </c>
      <c r="AI704">
        <v>0</v>
      </c>
      <c r="AJ704">
        <v>1</v>
      </c>
      <c r="AK704" s="9" t="s">
        <v>2840</v>
      </c>
      <c r="AL704">
        <f t="shared" si="230"/>
        <v>0</v>
      </c>
      <c r="AM704">
        <f>IF(AND(INDIRECT(AN704)='Sample Select backend'!$C$2,INDIRECT(AO704)=1,INDIRECT(AP704)='Sample Select backend'!$F$2,INDIRECT(AQ704)=1,INDIRECT(AR704)='Sample Select backend'!$M$2),1,0)</f>
        <v>1</v>
      </c>
      <c r="AN704" t="str">
        <f>_xlfn.CONCAT('Sample Select backend'!$C$4,ROW(AN704))</f>
        <v>AE704</v>
      </c>
      <c r="AO704" s="9" t="str">
        <f>_xlfn.CONCAT('Sample Select backend'!$J$2,ROW(AO704))</f>
        <v>AJ704</v>
      </c>
      <c r="AP704" t="str">
        <f>_xlfn.CONCAT('Sample Select backend'!$F$4,ROW(AP704))</f>
        <v>AF704</v>
      </c>
      <c r="AQ704" t="str">
        <f>_xlfn.CONCAT('Sample Select backend'!$I$10,ROW(AQ704))</f>
        <v>R704</v>
      </c>
      <c r="AR704" t="str">
        <f>_xlfn.CONCAT('Sample Select backend'!$M$4,ROW(AR704))</f>
        <v>AK704</v>
      </c>
      <c r="AS704" t="str">
        <f t="shared" si="231"/>
        <v>Chile</v>
      </c>
      <c r="AT704" s="9" t="str">
        <f t="shared" si="232"/>
        <v>Other</v>
      </c>
      <c r="AU704">
        <f t="shared" si="233"/>
        <v>0</v>
      </c>
      <c r="AV704" s="9">
        <v>0</v>
      </c>
    </row>
    <row r="705" spans="1:48" x14ac:dyDescent="0.35">
      <c r="A705" s="24" t="s">
        <v>34</v>
      </c>
      <c r="B705" s="24">
        <v>2</v>
      </c>
      <c r="C705" s="24" t="s">
        <v>201</v>
      </c>
      <c r="D705" s="24" t="s">
        <v>3331</v>
      </c>
      <c r="E705" s="24"/>
      <c r="O705" t="s">
        <v>2801</v>
      </c>
      <c r="P705" t="s">
        <v>2810</v>
      </c>
      <c r="Q705" t="s">
        <v>2813</v>
      </c>
      <c r="R705">
        <v>1</v>
      </c>
      <c r="S705">
        <v>-5.95</v>
      </c>
      <c r="T705">
        <v>-6.57</v>
      </c>
      <c r="U705">
        <v>32.979999999999997</v>
      </c>
      <c r="V705">
        <v>-1</v>
      </c>
      <c r="W705">
        <v>-1</v>
      </c>
      <c r="X705">
        <v>-1</v>
      </c>
      <c r="Y705">
        <v>-1</v>
      </c>
      <c r="Z705">
        <v>-1</v>
      </c>
      <c r="AA705">
        <v>-1</v>
      </c>
      <c r="AB705">
        <v>-1</v>
      </c>
      <c r="AC705">
        <v>-1</v>
      </c>
      <c r="AD705">
        <v>-1</v>
      </c>
      <c r="AE705" s="4" t="s">
        <v>2828</v>
      </c>
      <c r="AF705" s="9" t="s">
        <v>2829</v>
      </c>
      <c r="AG705">
        <v>0</v>
      </c>
      <c r="AH705">
        <v>1</v>
      </c>
      <c r="AI705">
        <v>0</v>
      </c>
      <c r="AJ705">
        <v>1</v>
      </c>
      <c r="AK705" s="9" t="s">
        <v>2840</v>
      </c>
      <c r="AL705">
        <f t="shared" si="230"/>
        <v>0</v>
      </c>
      <c r="AM705">
        <f>IF(AND(INDIRECT(AN705)='Sample Select backend'!$C$2,INDIRECT(AO705)=1,INDIRECT(AP705)='Sample Select backend'!$F$2,INDIRECT(AQ705)=1,INDIRECT(AR705)='Sample Select backend'!$M$2),1,0)</f>
        <v>1</v>
      </c>
      <c r="AN705" t="str">
        <f>_xlfn.CONCAT('Sample Select backend'!$C$4,ROW(AN705))</f>
        <v>AE705</v>
      </c>
      <c r="AO705" s="9" t="str">
        <f>_xlfn.CONCAT('Sample Select backend'!$J$2,ROW(AO705))</f>
        <v>AJ705</v>
      </c>
      <c r="AP705" t="str">
        <f>_xlfn.CONCAT('Sample Select backend'!$F$4,ROW(AP705))</f>
        <v>AF705</v>
      </c>
      <c r="AQ705" t="str">
        <f>_xlfn.CONCAT('Sample Select backend'!$I$10,ROW(AQ705))</f>
        <v>R705</v>
      </c>
      <c r="AR705" t="str">
        <f>_xlfn.CONCAT('Sample Select backend'!$M$4,ROW(AR705))</f>
        <v>AK705</v>
      </c>
      <c r="AS705" t="str">
        <f t="shared" si="231"/>
        <v>Chile</v>
      </c>
      <c r="AT705" s="9" t="str">
        <f t="shared" si="232"/>
        <v>Other</v>
      </c>
      <c r="AU705">
        <f t="shared" si="233"/>
        <v>0</v>
      </c>
      <c r="AV705" s="9">
        <v>0</v>
      </c>
    </row>
    <row r="706" spans="1:48" x14ac:dyDescent="0.35">
      <c r="A706" s="24" t="s">
        <v>34</v>
      </c>
      <c r="B706" s="24">
        <v>7</v>
      </c>
      <c r="C706" s="24">
        <v>32</v>
      </c>
      <c r="D706" s="24" t="s">
        <v>3332</v>
      </c>
      <c r="E706" s="24"/>
      <c r="O706" t="s">
        <v>2801</v>
      </c>
      <c r="P706" t="s">
        <v>2810</v>
      </c>
      <c r="Q706" t="s">
        <v>2813</v>
      </c>
      <c r="R706">
        <v>1</v>
      </c>
      <c r="S706">
        <v>-5.95</v>
      </c>
      <c r="T706">
        <v>-6.57</v>
      </c>
      <c r="U706">
        <v>32.979999999999997</v>
      </c>
      <c r="V706">
        <v>-1</v>
      </c>
      <c r="W706">
        <v>-1</v>
      </c>
      <c r="X706">
        <v>-1</v>
      </c>
      <c r="Y706">
        <v>-1</v>
      </c>
      <c r="Z706">
        <v>-1</v>
      </c>
      <c r="AA706">
        <v>-1</v>
      </c>
      <c r="AB706">
        <v>-1</v>
      </c>
      <c r="AC706">
        <v>-1</v>
      </c>
      <c r="AD706">
        <v>-1</v>
      </c>
      <c r="AE706" s="4" t="s">
        <v>2828</v>
      </c>
      <c r="AF706" s="9" t="s">
        <v>2829</v>
      </c>
      <c r="AG706">
        <v>0</v>
      </c>
      <c r="AH706">
        <v>1</v>
      </c>
      <c r="AI706">
        <v>0</v>
      </c>
      <c r="AJ706">
        <v>1</v>
      </c>
      <c r="AK706" s="9" t="s">
        <v>2840</v>
      </c>
      <c r="AL706">
        <f t="shared" ref="AL706:AL769" si="253">IF(OR(B706="other",B706="international",B706="Transfers",B706="expenditure"),1,0)</f>
        <v>0</v>
      </c>
      <c r="AM706">
        <f>IF(AND(INDIRECT(AN706)='Sample Select backend'!$C$2,INDIRECT(AO706)=1,INDIRECT(AP706)='Sample Select backend'!$F$2,INDIRECT(AQ706)=1,INDIRECT(AR706)='Sample Select backend'!$M$2),1,0)</f>
        <v>1</v>
      </c>
      <c r="AN706" t="str">
        <f>_xlfn.CONCAT('Sample Select backend'!$C$4,ROW(AN706))</f>
        <v>AE706</v>
      </c>
      <c r="AO706" s="9" t="str">
        <f>_xlfn.CONCAT('Sample Select backend'!$J$2,ROW(AO706))</f>
        <v>AJ706</v>
      </c>
      <c r="AP706" t="str">
        <f>_xlfn.CONCAT('Sample Select backend'!$F$4,ROW(AP706))</f>
        <v>AF706</v>
      </c>
      <c r="AQ706" t="str">
        <f>_xlfn.CONCAT('Sample Select backend'!$I$10,ROW(AQ706))</f>
        <v>R706</v>
      </c>
      <c r="AR706" t="str">
        <f>_xlfn.CONCAT('Sample Select backend'!$M$4,ROW(AR706))</f>
        <v>AK706</v>
      </c>
      <c r="AS706" t="str">
        <f t="shared" ref="AS706:AS769" si="254">A706</f>
        <v>Chile</v>
      </c>
      <c r="AT706" s="9">
        <f t="shared" ref="AT706:AT769" si="255">IF(ISNUMBER(C706),C706,IF(OR(C706="general",C706="23;general"),"General",IF(OR(C706="exemption",C706="other (exemption)"),"Tax exemption/waiver/suspension","Other")))</f>
        <v>32</v>
      </c>
      <c r="AU706">
        <f t="shared" ref="AU706:AU769" si="256">IF(A706&lt;&gt;A705,1,0)</f>
        <v>0</v>
      </c>
      <c r="AV706" s="9">
        <v>0</v>
      </c>
    </row>
    <row r="707" spans="1:48" x14ac:dyDescent="0.35">
      <c r="A707" s="24" t="s">
        <v>34</v>
      </c>
      <c r="B707" s="24">
        <v>6</v>
      </c>
      <c r="C707" s="24">
        <v>28</v>
      </c>
      <c r="D707" s="24" t="s">
        <v>3333</v>
      </c>
      <c r="E707" s="24"/>
      <c r="O707" t="s">
        <v>2801</v>
      </c>
      <c r="P707" t="s">
        <v>2810</v>
      </c>
      <c r="Q707" t="s">
        <v>2813</v>
      </c>
      <c r="R707">
        <v>1</v>
      </c>
      <c r="S707">
        <v>-5.95</v>
      </c>
      <c r="T707">
        <v>-6.57</v>
      </c>
      <c r="U707">
        <v>32.979999999999997</v>
      </c>
      <c r="V707">
        <v>-1</v>
      </c>
      <c r="W707">
        <v>-1</v>
      </c>
      <c r="X707">
        <v>-1</v>
      </c>
      <c r="Y707">
        <v>-1</v>
      </c>
      <c r="Z707">
        <v>-1</v>
      </c>
      <c r="AA707">
        <v>-1</v>
      </c>
      <c r="AB707">
        <v>-1</v>
      </c>
      <c r="AC707">
        <v>-1</v>
      </c>
      <c r="AD707">
        <v>-1</v>
      </c>
      <c r="AE707" s="4" t="s">
        <v>2828</v>
      </c>
      <c r="AF707" s="9" t="s">
        <v>2829</v>
      </c>
      <c r="AG707">
        <v>0</v>
      </c>
      <c r="AH707">
        <v>1</v>
      </c>
      <c r="AI707">
        <v>0</v>
      </c>
      <c r="AJ707">
        <v>1</v>
      </c>
      <c r="AK707" s="9" t="s">
        <v>2840</v>
      </c>
      <c r="AL707">
        <f t="shared" si="253"/>
        <v>0</v>
      </c>
      <c r="AM707">
        <f>IF(AND(INDIRECT(AN707)='Sample Select backend'!$C$2,INDIRECT(AO707)=1,INDIRECT(AP707)='Sample Select backend'!$F$2,INDIRECT(AQ707)=1,INDIRECT(AR707)='Sample Select backend'!$M$2),1,0)</f>
        <v>1</v>
      </c>
      <c r="AN707" t="str">
        <f>_xlfn.CONCAT('Sample Select backend'!$C$4,ROW(AN707))</f>
        <v>AE707</v>
      </c>
      <c r="AO707" s="9" t="str">
        <f>_xlfn.CONCAT('Sample Select backend'!$J$2,ROW(AO707))</f>
        <v>AJ707</v>
      </c>
      <c r="AP707" t="str">
        <f>_xlfn.CONCAT('Sample Select backend'!$F$4,ROW(AP707))</f>
        <v>AF707</v>
      </c>
      <c r="AQ707" t="str">
        <f>_xlfn.CONCAT('Sample Select backend'!$I$10,ROW(AQ707))</f>
        <v>R707</v>
      </c>
      <c r="AR707" t="str">
        <f>_xlfn.CONCAT('Sample Select backend'!$M$4,ROW(AR707))</f>
        <v>AK707</v>
      </c>
      <c r="AS707" t="str">
        <f t="shared" si="254"/>
        <v>Chile</v>
      </c>
      <c r="AT707" s="9">
        <f t="shared" si="255"/>
        <v>28</v>
      </c>
      <c r="AU707">
        <f t="shared" si="256"/>
        <v>0</v>
      </c>
      <c r="AV707" s="9">
        <v>0</v>
      </c>
    </row>
    <row r="708" spans="1:48" x14ac:dyDescent="0.35">
      <c r="A708" s="24" t="s">
        <v>34</v>
      </c>
      <c r="B708" s="24">
        <v>6</v>
      </c>
      <c r="C708" s="24">
        <v>29</v>
      </c>
      <c r="D708" s="24" t="s">
        <v>3334</v>
      </c>
      <c r="E708" s="24"/>
      <c r="O708" t="s">
        <v>2801</v>
      </c>
      <c r="P708" t="s">
        <v>2810</v>
      </c>
      <c r="Q708" t="s">
        <v>2813</v>
      </c>
      <c r="R708">
        <v>1</v>
      </c>
      <c r="S708">
        <v>-5.95</v>
      </c>
      <c r="T708">
        <v>-6.57</v>
      </c>
      <c r="U708">
        <v>32.979999999999997</v>
      </c>
      <c r="V708">
        <v>-1</v>
      </c>
      <c r="W708">
        <v>-1</v>
      </c>
      <c r="X708">
        <v>-1</v>
      </c>
      <c r="Y708">
        <v>-1</v>
      </c>
      <c r="Z708">
        <v>-1</v>
      </c>
      <c r="AA708">
        <v>-1</v>
      </c>
      <c r="AB708">
        <v>-1</v>
      </c>
      <c r="AC708">
        <v>-1</v>
      </c>
      <c r="AD708">
        <v>-1</v>
      </c>
      <c r="AE708" s="4" t="s">
        <v>2828</v>
      </c>
      <c r="AF708" s="9" t="s">
        <v>2829</v>
      </c>
      <c r="AG708">
        <v>0</v>
      </c>
      <c r="AH708">
        <v>1</v>
      </c>
      <c r="AI708">
        <v>0</v>
      </c>
      <c r="AJ708">
        <v>1</v>
      </c>
      <c r="AK708" s="9" t="s">
        <v>2840</v>
      </c>
      <c r="AL708">
        <f t="shared" si="253"/>
        <v>0</v>
      </c>
      <c r="AM708">
        <f>IF(AND(INDIRECT(AN708)='Sample Select backend'!$C$2,INDIRECT(AO708)=1,INDIRECT(AP708)='Sample Select backend'!$F$2,INDIRECT(AQ708)=1,INDIRECT(AR708)='Sample Select backend'!$M$2),1,0)</f>
        <v>1</v>
      </c>
      <c r="AN708" t="str">
        <f>_xlfn.CONCAT('Sample Select backend'!$C$4,ROW(AN708))</f>
        <v>AE708</v>
      </c>
      <c r="AO708" s="9" t="str">
        <f>_xlfn.CONCAT('Sample Select backend'!$J$2,ROW(AO708))</f>
        <v>AJ708</v>
      </c>
      <c r="AP708" t="str">
        <f>_xlfn.CONCAT('Sample Select backend'!$F$4,ROW(AP708))</f>
        <v>AF708</v>
      </c>
      <c r="AQ708" t="str">
        <f>_xlfn.CONCAT('Sample Select backend'!$I$10,ROW(AQ708))</f>
        <v>R708</v>
      </c>
      <c r="AR708" t="str">
        <f>_xlfn.CONCAT('Sample Select backend'!$M$4,ROW(AR708))</f>
        <v>AK708</v>
      </c>
      <c r="AS708" t="str">
        <f t="shared" si="254"/>
        <v>Chile</v>
      </c>
      <c r="AT708" s="9">
        <f t="shared" si="255"/>
        <v>29</v>
      </c>
      <c r="AU708">
        <f t="shared" si="256"/>
        <v>0</v>
      </c>
      <c r="AV708" s="9">
        <v>0</v>
      </c>
    </row>
    <row r="709" spans="1:48" x14ac:dyDescent="0.35">
      <c r="A709" s="24" t="s">
        <v>34</v>
      </c>
      <c r="B709" s="24">
        <v>6</v>
      </c>
      <c r="C709" s="24">
        <v>29</v>
      </c>
      <c r="D709" s="24" t="s">
        <v>3335</v>
      </c>
      <c r="E709" s="24"/>
      <c r="O709" t="s">
        <v>2801</v>
      </c>
      <c r="P709" t="s">
        <v>2810</v>
      </c>
      <c r="Q709" t="s">
        <v>2813</v>
      </c>
      <c r="R709">
        <v>1</v>
      </c>
      <c r="S709">
        <v>-5.95</v>
      </c>
      <c r="T709">
        <v>-6.57</v>
      </c>
      <c r="U709">
        <v>32.979999999999997</v>
      </c>
      <c r="V709">
        <v>-1</v>
      </c>
      <c r="W709">
        <v>-1</v>
      </c>
      <c r="X709">
        <v>-1</v>
      </c>
      <c r="Y709">
        <v>-1</v>
      </c>
      <c r="Z709">
        <v>-1</v>
      </c>
      <c r="AA709">
        <v>-1</v>
      </c>
      <c r="AB709">
        <v>-1</v>
      </c>
      <c r="AC709">
        <v>-1</v>
      </c>
      <c r="AD709">
        <v>-1</v>
      </c>
      <c r="AE709" s="4" t="s">
        <v>2828</v>
      </c>
      <c r="AF709" s="9" t="s">
        <v>2829</v>
      </c>
      <c r="AG709">
        <v>0</v>
      </c>
      <c r="AH709">
        <v>1</v>
      </c>
      <c r="AI709">
        <v>0</v>
      </c>
      <c r="AJ709">
        <v>1</v>
      </c>
      <c r="AK709" s="9" t="s">
        <v>2840</v>
      </c>
      <c r="AL709">
        <f t="shared" si="253"/>
        <v>0</v>
      </c>
      <c r="AM709">
        <f>IF(AND(INDIRECT(AN709)='Sample Select backend'!$C$2,INDIRECT(AO709)=1,INDIRECT(AP709)='Sample Select backend'!$F$2,INDIRECT(AQ709)=1,INDIRECT(AR709)='Sample Select backend'!$M$2),1,0)</f>
        <v>1</v>
      </c>
      <c r="AN709" t="str">
        <f>_xlfn.CONCAT('Sample Select backend'!$C$4,ROW(AN709))</f>
        <v>AE709</v>
      </c>
      <c r="AO709" s="9" t="str">
        <f>_xlfn.CONCAT('Sample Select backend'!$J$2,ROW(AO709))</f>
        <v>AJ709</v>
      </c>
      <c r="AP709" t="str">
        <f>_xlfn.CONCAT('Sample Select backend'!$F$4,ROW(AP709))</f>
        <v>AF709</v>
      </c>
      <c r="AQ709" t="str">
        <f>_xlfn.CONCAT('Sample Select backend'!$I$10,ROW(AQ709))</f>
        <v>R709</v>
      </c>
      <c r="AR709" t="str">
        <f>_xlfn.CONCAT('Sample Select backend'!$M$4,ROW(AR709))</f>
        <v>AK709</v>
      </c>
      <c r="AS709" t="str">
        <f t="shared" si="254"/>
        <v>Chile</v>
      </c>
      <c r="AT709" s="9">
        <f t="shared" si="255"/>
        <v>29</v>
      </c>
      <c r="AU709">
        <f t="shared" si="256"/>
        <v>0</v>
      </c>
      <c r="AV709" s="9">
        <v>0</v>
      </c>
    </row>
    <row r="710" spans="1:48" x14ac:dyDescent="0.35">
      <c r="A710" s="24" t="s">
        <v>34</v>
      </c>
      <c r="B710" s="24">
        <v>7</v>
      </c>
      <c r="C710" s="24">
        <v>30</v>
      </c>
      <c r="D710" s="24" t="s">
        <v>3336</v>
      </c>
      <c r="E710" s="24"/>
      <c r="O710" t="s">
        <v>2801</v>
      </c>
      <c r="P710" t="s">
        <v>2810</v>
      </c>
      <c r="Q710" t="s">
        <v>2813</v>
      </c>
      <c r="R710">
        <v>1</v>
      </c>
      <c r="S710">
        <v>-5.95</v>
      </c>
      <c r="T710">
        <v>-6.57</v>
      </c>
      <c r="U710">
        <v>32.979999999999997</v>
      </c>
      <c r="V710">
        <v>-1</v>
      </c>
      <c r="W710">
        <v>-1</v>
      </c>
      <c r="X710">
        <v>-1</v>
      </c>
      <c r="Y710">
        <v>-1</v>
      </c>
      <c r="Z710">
        <v>-1</v>
      </c>
      <c r="AA710">
        <v>-1</v>
      </c>
      <c r="AB710">
        <v>-1</v>
      </c>
      <c r="AC710">
        <v>-1</v>
      </c>
      <c r="AD710">
        <v>-1</v>
      </c>
      <c r="AE710" s="4" t="s">
        <v>2828</v>
      </c>
      <c r="AF710" s="9" t="s">
        <v>2829</v>
      </c>
      <c r="AG710">
        <v>0</v>
      </c>
      <c r="AH710">
        <v>1</v>
      </c>
      <c r="AI710">
        <v>0</v>
      </c>
      <c r="AJ710">
        <v>1</v>
      </c>
      <c r="AK710" s="9" t="s">
        <v>2840</v>
      </c>
      <c r="AL710">
        <f t="shared" si="253"/>
        <v>0</v>
      </c>
      <c r="AM710">
        <f>IF(AND(INDIRECT(AN710)='Sample Select backend'!$C$2,INDIRECT(AO710)=1,INDIRECT(AP710)='Sample Select backend'!$F$2,INDIRECT(AQ710)=1,INDIRECT(AR710)='Sample Select backend'!$M$2),1,0)</f>
        <v>1</v>
      </c>
      <c r="AN710" t="str">
        <f>_xlfn.CONCAT('Sample Select backend'!$C$4,ROW(AN710))</f>
        <v>AE710</v>
      </c>
      <c r="AO710" s="9" t="str">
        <f>_xlfn.CONCAT('Sample Select backend'!$J$2,ROW(AO710))</f>
        <v>AJ710</v>
      </c>
      <c r="AP710" t="str">
        <f>_xlfn.CONCAT('Sample Select backend'!$F$4,ROW(AP710))</f>
        <v>AF710</v>
      </c>
      <c r="AQ710" t="str">
        <f>_xlfn.CONCAT('Sample Select backend'!$I$10,ROW(AQ710))</f>
        <v>R710</v>
      </c>
      <c r="AR710" t="str">
        <f>_xlfn.CONCAT('Sample Select backend'!$M$4,ROW(AR710))</f>
        <v>AK710</v>
      </c>
      <c r="AS710" t="str">
        <f t="shared" si="254"/>
        <v>Chile</v>
      </c>
      <c r="AT710" s="9">
        <f t="shared" si="255"/>
        <v>30</v>
      </c>
      <c r="AU710">
        <f t="shared" si="256"/>
        <v>0</v>
      </c>
      <c r="AV710" s="9">
        <v>0</v>
      </c>
    </row>
    <row r="711" spans="1:48" x14ac:dyDescent="0.35">
      <c r="A711" s="24" t="s">
        <v>34</v>
      </c>
      <c r="B711" s="24">
        <v>7</v>
      </c>
      <c r="C711" s="24">
        <v>30</v>
      </c>
      <c r="D711" s="24" t="s">
        <v>3337</v>
      </c>
      <c r="E711" s="24"/>
      <c r="O711" t="s">
        <v>2801</v>
      </c>
      <c r="P711" t="s">
        <v>2810</v>
      </c>
      <c r="Q711" t="s">
        <v>2813</v>
      </c>
      <c r="R711">
        <v>1</v>
      </c>
      <c r="S711">
        <v>-5.95</v>
      </c>
      <c r="T711">
        <v>-6.57</v>
      </c>
      <c r="U711">
        <v>32.979999999999997</v>
      </c>
      <c r="V711">
        <v>-1</v>
      </c>
      <c r="W711">
        <v>-1</v>
      </c>
      <c r="X711">
        <v>-1</v>
      </c>
      <c r="Y711">
        <v>-1</v>
      </c>
      <c r="Z711">
        <v>-1</v>
      </c>
      <c r="AA711">
        <v>-1</v>
      </c>
      <c r="AB711">
        <v>-1</v>
      </c>
      <c r="AC711">
        <v>-1</v>
      </c>
      <c r="AD711">
        <v>-1</v>
      </c>
      <c r="AE711" s="4" t="s">
        <v>2828</v>
      </c>
      <c r="AF711" s="9" t="s">
        <v>2829</v>
      </c>
      <c r="AG711">
        <v>0</v>
      </c>
      <c r="AH711">
        <v>1</v>
      </c>
      <c r="AI711">
        <v>0</v>
      </c>
      <c r="AJ711">
        <v>1</v>
      </c>
      <c r="AK711" s="9" t="s">
        <v>2840</v>
      </c>
      <c r="AL711">
        <f t="shared" si="253"/>
        <v>0</v>
      </c>
      <c r="AM711">
        <f>IF(AND(INDIRECT(AN711)='Sample Select backend'!$C$2,INDIRECT(AO711)=1,INDIRECT(AP711)='Sample Select backend'!$F$2,INDIRECT(AQ711)=1,INDIRECT(AR711)='Sample Select backend'!$M$2),1,0)</f>
        <v>1</v>
      </c>
      <c r="AN711" t="str">
        <f>_xlfn.CONCAT('Sample Select backend'!$C$4,ROW(AN711))</f>
        <v>AE711</v>
      </c>
      <c r="AO711" s="9" t="str">
        <f>_xlfn.CONCAT('Sample Select backend'!$J$2,ROW(AO711))</f>
        <v>AJ711</v>
      </c>
      <c r="AP711" t="str">
        <f>_xlfn.CONCAT('Sample Select backend'!$F$4,ROW(AP711))</f>
        <v>AF711</v>
      </c>
      <c r="AQ711" t="str">
        <f>_xlfn.CONCAT('Sample Select backend'!$I$10,ROW(AQ711))</f>
        <v>R711</v>
      </c>
      <c r="AR711" t="str">
        <f>_xlfn.CONCAT('Sample Select backend'!$M$4,ROW(AR711))</f>
        <v>AK711</v>
      </c>
      <c r="AS711" t="str">
        <f t="shared" si="254"/>
        <v>Chile</v>
      </c>
      <c r="AT711" s="9">
        <f t="shared" si="255"/>
        <v>30</v>
      </c>
      <c r="AU711">
        <f t="shared" si="256"/>
        <v>0</v>
      </c>
      <c r="AV711" s="9">
        <v>1</v>
      </c>
    </row>
    <row r="712" spans="1:48" x14ac:dyDescent="0.35">
      <c r="A712" t="s">
        <v>35</v>
      </c>
      <c r="B712">
        <v>3</v>
      </c>
      <c r="C712" t="s">
        <v>201</v>
      </c>
      <c r="D712" t="s">
        <v>600</v>
      </c>
      <c r="E712">
        <v>2</v>
      </c>
      <c r="F712">
        <v>2</v>
      </c>
      <c r="G712">
        <v>-2</v>
      </c>
      <c r="H712">
        <v>-1</v>
      </c>
      <c r="I712">
        <v>-2</v>
      </c>
      <c r="J712">
        <v>2</v>
      </c>
      <c r="K712">
        <v>-2</v>
      </c>
      <c r="L712">
        <v>-2</v>
      </c>
      <c r="M712">
        <v>1</v>
      </c>
      <c r="N712" t="s">
        <v>2634</v>
      </c>
      <c r="O712" t="s">
        <v>2805</v>
      </c>
      <c r="P712" t="s">
        <v>2810</v>
      </c>
      <c r="Q712" t="s">
        <v>2816</v>
      </c>
      <c r="R712">
        <v>0</v>
      </c>
      <c r="S712">
        <v>2.29</v>
      </c>
      <c r="T712">
        <v>-10.66</v>
      </c>
      <c r="U712">
        <v>52.27</v>
      </c>
      <c r="V712">
        <f t="shared" ref="V712:V734" si="257">IF(E712&gt;0,1,IF(E712&lt;0,0,-1))</f>
        <v>1</v>
      </c>
      <c r="W712">
        <f t="shared" ref="W712:W734" si="258">IF(F712&gt;0,1,IF(F712&lt;0,0,-1))</f>
        <v>1</v>
      </c>
      <c r="X712">
        <f t="shared" ref="X712:X734" si="259">IF(G712&gt;0,1,IF(G712&lt;0,0,-1))</f>
        <v>0</v>
      </c>
      <c r="Y712">
        <f t="shared" ref="Y712:Y734" si="260">IF(H712&gt;0,1,IF(H712&lt;0,0,-1))</f>
        <v>0</v>
      </c>
      <c r="Z712">
        <f t="shared" ref="Z712:Z734" si="261">IF(I712&gt;0,1,IF(I712&lt;0,0,-1))</f>
        <v>0</v>
      </c>
      <c r="AA712">
        <f t="shared" ref="AA712:AA734" si="262">IF(J712&gt;0,1,IF(J712&lt;0,0,-1))</f>
        <v>1</v>
      </c>
      <c r="AB712">
        <f t="shared" ref="AB712:AB734" si="263">IF(K712&gt;0,1,IF(K712&lt;0,0,-1))</f>
        <v>0</v>
      </c>
      <c r="AC712">
        <f t="shared" ref="AC712:AC734" si="264">IF(L712&gt;0,1,IF(L712&lt;0,0,-1))</f>
        <v>0</v>
      </c>
      <c r="AD712">
        <f t="shared" ref="AD712:AD734" si="265">IF(M712&gt;0,1,IF(M712&lt;0,0,-1))</f>
        <v>1</v>
      </c>
      <c r="AE712" s="4" t="s">
        <v>2828</v>
      </c>
      <c r="AF712" s="9" t="s">
        <v>2829</v>
      </c>
      <c r="AG712">
        <v>0</v>
      </c>
      <c r="AH712">
        <v>1</v>
      </c>
      <c r="AI712">
        <v>0</v>
      </c>
      <c r="AJ712">
        <v>1</v>
      </c>
      <c r="AK712" s="9" t="s">
        <v>2840</v>
      </c>
      <c r="AL712">
        <f t="shared" si="253"/>
        <v>0</v>
      </c>
      <c r="AM712">
        <f>IF(AND(INDIRECT(AN712)='Sample Select backend'!$C$2,INDIRECT(AO712)=1,INDIRECT(AP712)='Sample Select backend'!$F$2,INDIRECT(AQ712)=1,INDIRECT(AR712)='Sample Select backend'!$M$2),1,0)</f>
        <v>0</v>
      </c>
      <c r="AN712" t="str">
        <f>_xlfn.CONCAT('Sample Select backend'!$C$4,ROW(AN712))</f>
        <v>AE712</v>
      </c>
      <c r="AO712" s="9" t="str">
        <f>_xlfn.CONCAT('Sample Select backend'!$J$2,ROW(AO712))</f>
        <v>AJ712</v>
      </c>
      <c r="AP712" t="str">
        <f>_xlfn.CONCAT('Sample Select backend'!$F$4,ROW(AP712))</f>
        <v>AF712</v>
      </c>
      <c r="AQ712" t="str">
        <f>_xlfn.CONCAT('Sample Select backend'!$I$10,ROW(AQ712))</f>
        <v>R712</v>
      </c>
      <c r="AR712" t="str">
        <f>_xlfn.CONCAT('Sample Select backend'!$M$4,ROW(AR712))</f>
        <v>AK712</v>
      </c>
      <c r="AS712" t="str">
        <f t="shared" si="254"/>
        <v>China</v>
      </c>
      <c r="AT712" s="9" t="str">
        <f t="shared" si="255"/>
        <v>Other</v>
      </c>
      <c r="AU712">
        <f t="shared" si="256"/>
        <v>1</v>
      </c>
      <c r="AV712" s="9">
        <v>1</v>
      </c>
    </row>
    <row r="713" spans="1:48" x14ac:dyDescent="0.35">
      <c r="A713" t="s">
        <v>35</v>
      </c>
      <c r="B713">
        <v>5</v>
      </c>
      <c r="C713" t="s">
        <v>201</v>
      </c>
      <c r="D713" t="s">
        <v>606</v>
      </c>
      <c r="E713">
        <v>1</v>
      </c>
      <c r="F713">
        <v>-2</v>
      </c>
      <c r="G713">
        <v>-2</v>
      </c>
      <c r="H713">
        <v>-1</v>
      </c>
      <c r="I713">
        <v>-2</v>
      </c>
      <c r="K713">
        <v>1</v>
      </c>
      <c r="L713">
        <v>-2</v>
      </c>
      <c r="M713">
        <v>1</v>
      </c>
      <c r="N713" t="s">
        <v>2634</v>
      </c>
      <c r="O713" t="s">
        <v>2805</v>
      </c>
      <c r="P713" t="s">
        <v>2810</v>
      </c>
      <c r="Q713" t="s">
        <v>2816</v>
      </c>
      <c r="R713">
        <v>0</v>
      </c>
      <c r="S713">
        <v>2.29</v>
      </c>
      <c r="T713">
        <v>-10.66</v>
      </c>
      <c r="U713">
        <v>52.27</v>
      </c>
      <c r="V713">
        <f t="shared" si="257"/>
        <v>1</v>
      </c>
      <c r="W713">
        <f t="shared" si="258"/>
        <v>0</v>
      </c>
      <c r="X713">
        <f t="shared" si="259"/>
        <v>0</v>
      </c>
      <c r="Y713">
        <f t="shared" si="260"/>
        <v>0</v>
      </c>
      <c r="Z713">
        <f t="shared" si="261"/>
        <v>0</v>
      </c>
      <c r="AA713">
        <f t="shared" si="262"/>
        <v>-1</v>
      </c>
      <c r="AB713">
        <f t="shared" si="263"/>
        <v>1</v>
      </c>
      <c r="AC713">
        <f t="shared" si="264"/>
        <v>0</v>
      </c>
      <c r="AD713">
        <f t="shared" si="265"/>
        <v>1</v>
      </c>
      <c r="AE713" s="4" t="s">
        <v>2828</v>
      </c>
      <c r="AF713" s="9" t="s">
        <v>2829</v>
      </c>
      <c r="AG713">
        <v>0</v>
      </c>
      <c r="AH713">
        <v>1</v>
      </c>
      <c r="AI713">
        <v>0</v>
      </c>
      <c r="AJ713">
        <v>1</v>
      </c>
      <c r="AK713" s="9" t="s">
        <v>2840</v>
      </c>
      <c r="AL713">
        <f t="shared" si="253"/>
        <v>0</v>
      </c>
      <c r="AM713">
        <f>IF(AND(INDIRECT(AN713)='Sample Select backend'!$C$2,INDIRECT(AO713)=1,INDIRECT(AP713)='Sample Select backend'!$F$2,INDIRECT(AQ713)=1,INDIRECT(AR713)='Sample Select backend'!$M$2),1,0)</f>
        <v>0</v>
      </c>
      <c r="AN713" t="str">
        <f>_xlfn.CONCAT('Sample Select backend'!$C$4,ROW(AN713))</f>
        <v>AE713</v>
      </c>
      <c r="AO713" s="9" t="str">
        <f>_xlfn.CONCAT('Sample Select backend'!$J$2,ROW(AO713))</f>
        <v>AJ713</v>
      </c>
      <c r="AP713" t="str">
        <f>_xlfn.CONCAT('Sample Select backend'!$F$4,ROW(AP713))</f>
        <v>AF713</v>
      </c>
      <c r="AQ713" t="str">
        <f>_xlfn.CONCAT('Sample Select backend'!$I$10,ROW(AQ713))</f>
        <v>R713</v>
      </c>
      <c r="AR713" t="str">
        <f>_xlfn.CONCAT('Sample Select backend'!$M$4,ROW(AR713))</f>
        <v>AK713</v>
      </c>
      <c r="AS713" t="str">
        <f t="shared" si="254"/>
        <v>China</v>
      </c>
      <c r="AT713" s="9" t="str">
        <f t="shared" si="255"/>
        <v>Other</v>
      </c>
      <c r="AU713">
        <f t="shared" si="256"/>
        <v>0</v>
      </c>
      <c r="AV713" s="9">
        <v>1</v>
      </c>
    </row>
    <row r="714" spans="1:48" x14ac:dyDescent="0.35">
      <c r="A714" t="s">
        <v>35</v>
      </c>
      <c r="B714">
        <v>6</v>
      </c>
      <c r="C714">
        <v>25</v>
      </c>
      <c r="D714" t="s">
        <v>605</v>
      </c>
      <c r="E714">
        <v>1</v>
      </c>
      <c r="F714">
        <v>1</v>
      </c>
      <c r="G714">
        <v>2</v>
      </c>
      <c r="H714">
        <v>-1</v>
      </c>
      <c r="I714">
        <v>2</v>
      </c>
      <c r="J714">
        <v>1</v>
      </c>
      <c r="K714">
        <v>1</v>
      </c>
      <c r="L714">
        <v>-2</v>
      </c>
      <c r="M714">
        <v>1</v>
      </c>
      <c r="N714" t="s">
        <v>2634</v>
      </c>
      <c r="O714" t="s">
        <v>2805</v>
      </c>
      <c r="P714" t="s">
        <v>2810</v>
      </c>
      <c r="Q714" t="s">
        <v>2816</v>
      </c>
      <c r="R714">
        <v>0</v>
      </c>
      <c r="S714">
        <v>2.29</v>
      </c>
      <c r="T714">
        <v>-10.66</v>
      </c>
      <c r="U714">
        <v>52.27</v>
      </c>
      <c r="V714">
        <f t="shared" si="257"/>
        <v>1</v>
      </c>
      <c r="W714">
        <f t="shared" si="258"/>
        <v>1</v>
      </c>
      <c r="X714">
        <f t="shared" si="259"/>
        <v>1</v>
      </c>
      <c r="Y714">
        <f t="shared" si="260"/>
        <v>0</v>
      </c>
      <c r="Z714">
        <f t="shared" si="261"/>
        <v>1</v>
      </c>
      <c r="AA714">
        <f t="shared" si="262"/>
        <v>1</v>
      </c>
      <c r="AB714">
        <f t="shared" si="263"/>
        <v>1</v>
      </c>
      <c r="AC714">
        <f t="shared" si="264"/>
        <v>0</v>
      </c>
      <c r="AD714">
        <f t="shared" si="265"/>
        <v>1</v>
      </c>
      <c r="AE714" s="4" t="s">
        <v>2828</v>
      </c>
      <c r="AF714" s="9" t="s">
        <v>2829</v>
      </c>
      <c r="AG714">
        <v>0</v>
      </c>
      <c r="AH714">
        <v>1</v>
      </c>
      <c r="AI714">
        <v>0</v>
      </c>
      <c r="AJ714">
        <v>1</v>
      </c>
      <c r="AK714" s="9" t="s">
        <v>2840</v>
      </c>
      <c r="AL714">
        <f t="shared" si="253"/>
        <v>0</v>
      </c>
      <c r="AM714">
        <f>IF(AND(INDIRECT(AN714)='Sample Select backend'!$C$2,INDIRECT(AO714)=1,INDIRECT(AP714)='Sample Select backend'!$F$2,INDIRECT(AQ714)=1,INDIRECT(AR714)='Sample Select backend'!$M$2),1,0)</f>
        <v>0</v>
      </c>
      <c r="AN714" t="str">
        <f>_xlfn.CONCAT('Sample Select backend'!$C$4,ROW(AN714))</f>
        <v>AE714</v>
      </c>
      <c r="AO714" s="9" t="str">
        <f>_xlfn.CONCAT('Sample Select backend'!$J$2,ROW(AO714))</f>
        <v>AJ714</v>
      </c>
      <c r="AP714" t="str">
        <f>_xlfn.CONCAT('Sample Select backend'!$F$4,ROW(AP714))</f>
        <v>AF714</v>
      </c>
      <c r="AQ714" t="str">
        <f>_xlfn.CONCAT('Sample Select backend'!$I$10,ROW(AQ714))</f>
        <v>R714</v>
      </c>
      <c r="AR714" t="str">
        <f>_xlfn.CONCAT('Sample Select backend'!$M$4,ROW(AR714))</f>
        <v>AK714</v>
      </c>
      <c r="AS714" t="str">
        <f t="shared" si="254"/>
        <v>China</v>
      </c>
      <c r="AT714" s="9">
        <f t="shared" si="255"/>
        <v>25</v>
      </c>
      <c r="AU714">
        <f t="shared" si="256"/>
        <v>0</v>
      </c>
      <c r="AV714" s="9">
        <v>1</v>
      </c>
    </row>
    <row r="715" spans="1:48" x14ac:dyDescent="0.35">
      <c r="A715" t="s">
        <v>35</v>
      </c>
      <c r="B715">
        <v>6</v>
      </c>
      <c r="C715">
        <v>29</v>
      </c>
      <c r="D715" t="s">
        <v>607</v>
      </c>
      <c r="E715">
        <v>1</v>
      </c>
      <c r="F715">
        <v>1</v>
      </c>
      <c r="G715">
        <v>2</v>
      </c>
      <c r="H715">
        <v>-1</v>
      </c>
      <c r="I715">
        <v>-1</v>
      </c>
      <c r="J715">
        <v>1</v>
      </c>
      <c r="K715">
        <v>-1</v>
      </c>
      <c r="L715">
        <v>-2</v>
      </c>
      <c r="M715">
        <v>1</v>
      </c>
      <c r="N715" t="s">
        <v>2634</v>
      </c>
      <c r="O715" t="s">
        <v>2805</v>
      </c>
      <c r="P715" t="s">
        <v>2810</v>
      </c>
      <c r="Q715" t="s">
        <v>2816</v>
      </c>
      <c r="R715">
        <v>0</v>
      </c>
      <c r="S715">
        <v>2.29</v>
      </c>
      <c r="T715">
        <v>-10.66</v>
      </c>
      <c r="U715">
        <v>52.27</v>
      </c>
      <c r="V715">
        <f t="shared" si="257"/>
        <v>1</v>
      </c>
      <c r="W715">
        <f t="shared" si="258"/>
        <v>1</v>
      </c>
      <c r="X715">
        <f t="shared" si="259"/>
        <v>1</v>
      </c>
      <c r="Y715">
        <f t="shared" si="260"/>
        <v>0</v>
      </c>
      <c r="Z715">
        <f t="shared" si="261"/>
        <v>0</v>
      </c>
      <c r="AA715">
        <f t="shared" si="262"/>
        <v>1</v>
      </c>
      <c r="AB715">
        <f t="shared" si="263"/>
        <v>0</v>
      </c>
      <c r="AC715">
        <f t="shared" si="264"/>
        <v>0</v>
      </c>
      <c r="AD715">
        <f t="shared" si="265"/>
        <v>1</v>
      </c>
      <c r="AE715" s="4" t="s">
        <v>2828</v>
      </c>
      <c r="AF715" s="9" t="s">
        <v>2829</v>
      </c>
      <c r="AG715">
        <v>0</v>
      </c>
      <c r="AH715">
        <v>1</v>
      </c>
      <c r="AI715">
        <v>0</v>
      </c>
      <c r="AJ715">
        <v>1</v>
      </c>
      <c r="AK715" s="9" t="s">
        <v>2840</v>
      </c>
      <c r="AL715">
        <f t="shared" si="253"/>
        <v>0</v>
      </c>
      <c r="AM715">
        <f>IF(AND(INDIRECT(AN715)='Sample Select backend'!$C$2,INDIRECT(AO715)=1,INDIRECT(AP715)='Sample Select backend'!$F$2,INDIRECT(AQ715)=1,INDIRECT(AR715)='Sample Select backend'!$M$2),1,0)</f>
        <v>0</v>
      </c>
      <c r="AN715" t="str">
        <f>_xlfn.CONCAT('Sample Select backend'!$C$4,ROW(AN715))</f>
        <v>AE715</v>
      </c>
      <c r="AO715" s="9" t="str">
        <f>_xlfn.CONCAT('Sample Select backend'!$J$2,ROW(AO715))</f>
        <v>AJ715</v>
      </c>
      <c r="AP715" t="str">
        <f>_xlfn.CONCAT('Sample Select backend'!$F$4,ROW(AP715))</f>
        <v>AF715</v>
      </c>
      <c r="AQ715" t="str">
        <f>_xlfn.CONCAT('Sample Select backend'!$I$10,ROW(AQ715))</f>
        <v>R715</v>
      </c>
      <c r="AR715" t="str">
        <f>_xlfn.CONCAT('Sample Select backend'!$M$4,ROW(AR715))</f>
        <v>AK715</v>
      </c>
      <c r="AS715" t="str">
        <f t="shared" si="254"/>
        <v>China</v>
      </c>
      <c r="AT715" s="9">
        <f t="shared" si="255"/>
        <v>29</v>
      </c>
      <c r="AU715">
        <f t="shared" si="256"/>
        <v>0</v>
      </c>
      <c r="AV715" s="9">
        <v>1</v>
      </c>
    </row>
    <row r="716" spans="1:48" x14ac:dyDescent="0.35">
      <c r="A716" t="s">
        <v>35</v>
      </c>
      <c r="B716">
        <v>1</v>
      </c>
      <c r="C716" t="s">
        <v>206</v>
      </c>
      <c r="D716" t="s">
        <v>609</v>
      </c>
      <c r="E716">
        <v>-2</v>
      </c>
      <c r="F716">
        <v>2</v>
      </c>
      <c r="G716">
        <v>-2</v>
      </c>
      <c r="H716">
        <v>-1</v>
      </c>
      <c r="I716">
        <v>-2</v>
      </c>
      <c r="J716">
        <v>2</v>
      </c>
      <c r="K716">
        <v>1</v>
      </c>
      <c r="L716">
        <v>-2</v>
      </c>
      <c r="M716">
        <v>1</v>
      </c>
      <c r="N716" t="s">
        <v>2634</v>
      </c>
      <c r="O716" t="s">
        <v>2805</v>
      </c>
      <c r="P716" t="s">
        <v>2810</v>
      </c>
      <c r="Q716" t="s">
        <v>2816</v>
      </c>
      <c r="R716">
        <v>0</v>
      </c>
      <c r="S716">
        <v>2.29</v>
      </c>
      <c r="T716">
        <v>-10.66</v>
      </c>
      <c r="U716">
        <v>52.27</v>
      </c>
      <c r="V716">
        <f t="shared" si="257"/>
        <v>0</v>
      </c>
      <c r="W716">
        <f t="shared" si="258"/>
        <v>1</v>
      </c>
      <c r="X716">
        <f t="shared" si="259"/>
        <v>0</v>
      </c>
      <c r="Y716">
        <f t="shared" si="260"/>
        <v>0</v>
      </c>
      <c r="Z716">
        <f t="shared" si="261"/>
        <v>0</v>
      </c>
      <c r="AA716">
        <f t="shared" si="262"/>
        <v>1</v>
      </c>
      <c r="AB716">
        <f t="shared" si="263"/>
        <v>1</v>
      </c>
      <c r="AC716">
        <f t="shared" si="264"/>
        <v>0</v>
      </c>
      <c r="AD716">
        <f t="shared" si="265"/>
        <v>1</v>
      </c>
      <c r="AE716" s="4" t="s">
        <v>2828</v>
      </c>
      <c r="AF716" s="9" t="s">
        <v>2829</v>
      </c>
      <c r="AG716">
        <v>0</v>
      </c>
      <c r="AH716">
        <v>1</v>
      </c>
      <c r="AI716">
        <v>0</v>
      </c>
      <c r="AJ716">
        <v>1</v>
      </c>
      <c r="AK716" s="9" t="s">
        <v>2840</v>
      </c>
      <c r="AL716">
        <f t="shared" si="253"/>
        <v>0</v>
      </c>
      <c r="AM716">
        <f>IF(AND(INDIRECT(AN716)='Sample Select backend'!$C$2,INDIRECT(AO716)=1,INDIRECT(AP716)='Sample Select backend'!$F$2,INDIRECT(AQ716)=1,INDIRECT(AR716)='Sample Select backend'!$M$2),1,0)</f>
        <v>0</v>
      </c>
      <c r="AN716" t="str">
        <f>_xlfn.CONCAT('Sample Select backend'!$C$4,ROW(AN716))</f>
        <v>AE716</v>
      </c>
      <c r="AO716" s="9" t="str">
        <f>_xlfn.CONCAT('Sample Select backend'!$J$2,ROW(AO716))</f>
        <v>AJ716</v>
      </c>
      <c r="AP716" t="str">
        <f>_xlfn.CONCAT('Sample Select backend'!$F$4,ROW(AP716))</f>
        <v>AF716</v>
      </c>
      <c r="AQ716" t="str">
        <f>_xlfn.CONCAT('Sample Select backend'!$I$10,ROW(AQ716))</f>
        <v>R716</v>
      </c>
      <c r="AR716" t="str">
        <f>_xlfn.CONCAT('Sample Select backend'!$M$4,ROW(AR716))</f>
        <v>AK716</v>
      </c>
      <c r="AS716" t="str">
        <f t="shared" si="254"/>
        <v>China</v>
      </c>
      <c r="AT716" s="9" t="str">
        <f t="shared" si="255"/>
        <v>Tax exemption/waiver/suspension</v>
      </c>
      <c r="AU716">
        <f t="shared" si="256"/>
        <v>0</v>
      </c>
      <c r="AV716" s="9">
        <v>1</v>
      </c>
    </row>
    <row r="717" spans="1:48" x14ac:dyDescent="0.35">
      <c r="A717" t="s">
        <v>35</v>
      </c>
      <c r="B717">
        <v>2</v>
      </c>
      <c r="C717" t="s">
        <v>206</v>
      </c>
      <c r="D717" t="s">
        <v>608</v>
      </c>
      <c r="E717">
        <v>2</v>
      </c>
      <c r="F717">
        <v>2</v>
      </c>
      <c r="G717">
        <v>-2</v>
      </c>
      <c r="H717">
        <v>-1</v>
      </c>
      <c r="J717">
        <v>2</v>
      </c>
      <c r="K717">
        <v>-2</v>
      </c>
      <c r="L717">
        <v>2</v>
      </c>
      <c r="M717">
        <v>1</v>
      </c>
      <c r="N717" t="s">
        <v>2634</v>
      </c>
      <c r="O717" t="s">
        <v>2805</v>
      </c>
      <c r="P717" t="s">
        <v>2810</v>
      </c>
      <c r="Q717" t="s">
        <v>2816</v>
      </c>
      <c r="R717">
        <v>0</v>
      </c>
      <c r="S717">
        <v>2.29</v>
      </c>
      <c r="T717">
        <v>-10.66</v>
      </c>
      <c r="U717">
        <v>52.27</v>
      </c>
      <c r="V717">
        <f t="shared" si="257"/>
        <v>1</v>
      </c>
      <c r="W717">
        <f t="shared" si="258"/>
        <v>1</v>
      </c>
      <c r="X717">
        <f t="shared" si="259"/>
        <v>0</v>
      </c>
      <c r="Y717">
        <f t="shared" si="260"/>
        <v>0</v>
      </c>
      <c r="Z717">
        <f t="shared" si="261"/>
        <v>-1</v>
      </c>
      <c r="AA717">
        <f t="shared" si="262"/>
        <v>1</v>
      </c>
      <c r="AB717">
        <f t="shared" si="263"/>
        <v>0</v>
      </c>
      <c r="AC717">
        <f t="shared" si="264"/>
        <v>1</v>
      </c>
      <c r="AD717">
        <f t="shared" si="265"/>
        <v>1</v>
      </c>
      <c r="AE717" s="4" t="s">
        <v>2828</v>
      </c>
      <c r="AF717" s="9" t="s">
        <v>2829</v>
      </c>
      <c r="AG717">
        <v>0</v>
      </c>
      <c r="AH717">
        <v>1</v>
      </c>
      <c r="AI717">
        <v>0</v>
      </c>
      <c r="AJ717">
        <v>1</v>
      </c>
      <c r="AK717" s="9" t="s">
        <v>2840</v>
      </c>
      <c r="AL717">
        <f t="shared" si="253"/>
        <v>0</v>
      </c>
      <c r="AM717">
        <f>IF(AND(INDIRECT(AN717)='Sample Select backend'!$C$2,INDIRECT(AO717)=1,INDIRECT(AP717)='Sample Select backend'!$F$2,INDIRECT(AQ717)=1,INDIRECT(AR717)='Sample Select backend'!$M$2),1,0)</f>
        <v>0</v>
      </c>
      <c r="AN717" t="str">
        <f>_xlfn.CONCAT('Sample Select backend'!$C$4,ROW(AN717))</f>
        <v>AE717</v>
      </c>
      <c r="AO717" s="9" t="str">
        <f>_xlfn.CONCAT('Sample Select backend'!$J$2,ROW(AO717))</f>
        <v>AJ717</v>
      </c>
      <c r="AP717" t="str">
        <f>_xlfn.CONCAT('Sample Select backend'!$F$4,ROW(AP717))</f>
        <v>AF717</v>
      </c>
      <c r="AQ717" t="str">
        <f>_xlfn.CONCAT('Sample Select backend'!$I$10,ROW(AQ717))</f>
        <v>R717</v>
      </c>
      <c r="AR717" t="str">
        <f>_xlfn.CONCAT('Sample Select backend'!$M$4,ROW(AR717))</f>
        <v>AK717</v>
      </c>
      <c r="AS717" t="str">
        <f t="shared" si="254"/>
        <v>China</v>
      </c>
      <c r="AT717" s="9" t="str">
        <f t="shared" si="255"/>
        <v>Tax exemption/waiver/suspension</v>
      </c>
      <c r="AU717">
        <f t="shared" si="256"/>
        <v>0</v>
      </c>
      <c r="AV717" s="9">
        <v>1</v>
      </c>
    </row>
    <row r="718" spans="1:48" x14ac:dyDescent="0.35">
      <c r="A718" t="s">
        <v>35</v>
      </c>
      <c r="B718">
        <v>1</v>
      </c>
      <c r="C718">
        <v>9</v>
      </c>
      <c r="D718" t="s">
        <v>603</v>
      </c>
      <c r="E718">
        <v>2</v>
      </c>
      <c r="F718">
        <v>2</v>
      </c>
      <c r="G718">
        <v>2</v>
      </c>
      <c r="H718">
        <v>2</v>
      </c>
      <c r="I718">
        <v>2</v>
      </c>
      <c r="J718">
        <v>2</v>
      </c>
      <c r="K718">
        <v>-2</v>
      </c>
      <c r="L718">
        <v>2</v>
      </c>
      <c r="M718">
        <v>1</v>
      </c>
      <c r="N718" t="s">
        <v>2634</v>
      </c>
      <c r="O718" t="s">
        <v>2805</v>
      </c>
      <c r="P718" t="s">
        <v>2810</v>
      </c>
      <c r="Q718" t="s">
        <v>2816</v>
      </c>
      <c r="R718">
        <v>0</v>
      </c>
      <c r="S718">
        <v>2.29</v>
      </c>
      <c r="T718">
        <v>-10.66</v>
      </c>
      <c r="U718">
        <v>52.27</v>
      </c>
      <c r="V718">
        <f t="shared" si="257"/>
        <v>1</v>
      </c>
      <c r="W718">
        <f t="shared" si="258"/>
        <v>1</v>
      </c>
      <c r="X718">
        <f t="shared" si="259"/>
        <v>1</v>
      </c>
      <c r="Y718">
        <f t="shared" si="260"/>
        <v>1</v>
      </c>
      <c r="Z718">
        <f t="shared" si="261"/>
        <v>1</v>
      </c>
      <c r="AA718">
        <f t="shared" si="262"/>
        <v>1</v>
      </c>
      <c r="AB718">
        <f t="shared" si="263"/>
        <v>0</v>
      </c>
      <c r="AC718">
        <f t="shared" si="264"/>
        <v>1</v>
      </c>
      <c r="AD718">
        <f t="shared" si="265"/>
        <v>1</v>
      </c>
      <c r="AE718" s="4" t="s">
        <v>2828</v>
      </c>
      <c r="AF718" s="9" t="s">
        <v>2829</v>
      </c>
      <c r="AG718">
        <v>0</v>
      </c>
      <c r="AH718">
        <v>1</v>
      </c>
      <c r="AI718">
        <v>0</v>
      </c>
      <c r="AJ718">
        <v>1</v>
      </c>
      <c r="AK718" s="9" t="s">
        <v>2840</v>
      </c>
      <c r="AL718">
        <f t="shared" si="253"/>
        <v>0</v>
      </c>
      <c r="AM718">
        <f>IF(AND(INDIRECT(AN718)='Sample Select backend'!$C$2,INDIRECT(AO718)=1,INDIRECT(AP718)='Sample Select backend'!$F$2,INDIRECT(AQ718)=1,INDIRECT(AR718)='Sample Select backend'!$M$2),1,0)</f>
        <v>0</v>
      </c>
      <c r="AN718" t="str">
        <f>_xlfn.CONCAT('Sample Select backend'!$C$4,ROW(AN718))</f>
        <v>AE718</v>
      </c>
      <c r="AO718" s="9" t="str">
        <f>_xlfn.CONCAT('Sample Select backend'!$J$2,ROW(AO718))</f>
        <v>AJ718</v>
      </c>
      <c r="AP718" t="str">
        <f>_xlfn.CONCAT('Sample Select backend'!$F$4,ROW(AP718))</f>
        <v>AF718</v>
      </c>
      <c r="AQ718" t="str">
        <f>_xlfn.CONCAT('Sample Select backend'!$I$10,ROW(AQ718))</f>
        <v>R718</v>
      </c>
      <c r="AR718" t="str">
        <f>_xlfn.CONCAT('Sample Select backend'!$M$4,ROW(AR718))</f>
        <v>AK718</v>
      </c>
      <c r="AS718" t="str">
        <f t="shared" si="254"/>
        <v>China</v>
      </c>
      <c r="AT718" s="9">
        <f t="shared" si="255"/>
        <v>9</v>
      </c>
      <c r="AU718">
        <f t="shared" si="256"/>
        <v>0</v>
      </c>
      <c r="AV718" s="9">
        <v>1</v>
      </c>
    </row>
    <row r="719" spans="1:48" x14ac:dyDescent="0.35">
      <c r="A719" t="s">
        <v>35</v>
      </c>
      <c r="B719">
        <v>1</v>
      </c>
      <c r="C719">
        <v>6</v>
      </c>
      <c r="D719" t="s">
        <v>589</v>
      </c>
      <c r="E719">
        <v>-2</v>
      </c>
      <c r="F719">
        <v>2</v>
      </c>
      <c r="G719">
        <v>2</v>
      </c>
      <c r="H719">
        <v>2</v>
      </c>
      <c r="I719">
        <v>2</v>
      </c>
      <c r="J719">
        <v>1</v>
      </c>
      <c r="K719">
        <v>1</v>
      </c>
      <c r="L719">
        <v>2</v>
      </c>
      <c r="M719">
        <v>1</v>
      </c>
      <c r="N719" t="s">
        <v>2634</v>
      </c>
      <c r="O719" t="s">
        <v>2805</v>
      </c>
      <c r="P719" t="s">
        <v>2810</v>
      </c>
      <c r="Q719" t="s">
        <v>2816</v>
      </c>
      <c r="R719">
        <v>0</v>
      </c>
      <c r="S719">
        <v>2.29</v>
      </c>
      <c r="T719">
        <v>-10.66</v>
      </c>
      <c r="U719">
        <v>52.27</v>
      </c>
      <c r="V719">
        <f t="shared" si="257"/>
        <v>0</v>
      </c>
      <c r="W719">
        <f t="shared" si="258"/>
        <v>1</v>
      </c>
      <c r="X719">
        <f t="shared" si="259"/>
        <v>1</v>
      </c>
      <c r="Y719">
        <f t="shared" si="260"/>
        <v>1</v>
      </c>
      <c r="Z719">
        <f t="shared" si="261"/>
        <v>1</v>
      </c>
      <c r="AA719">
        <f t="shared" si="262"/>
        <v>1</v>
      </c>
      <c r="AB719">
        <f t="shared" si="263"/>
        <v>1</v>
      </c>
      <c r="AC719">
        <f t="shared" si="264"/>
        <v>1</v>
      </c>
      <c r="AD719">
        <f t="shared" si="265"/>
        <v>1</v>
      </c>
      <c r="AE719" s="4" t="s">
        <v>2828</v>
      </c>
      <c r="AF719" s="9" t="s">
        <v>2829</v>
      </c>
      <c r="AG719">
        <v>0</v>
      </c>
      <c r="AH719">
        <v>1</v>
      </c>
      <c r="AI719">
        <v>0</v>
      </c>
      <c r="AJ719">
        <v>1</v>
      </c>
      <c r="AK719" s="9" t="s">
        <v>2840</v>
      </c>
      <c r="AL719">
        <f t="shared" si="253"/>
        <v>0</v>
      </c>
      <c r="AM719">
        <f>IF(AND(INDIRECT(AN719)='Sample Select backend'!$C$2,INDIRECT(AO719)=1,INDIRECT(AP719)='Sample Select backend'!$F$2,INDIRECT(AQ719)=1,INDIRECT(AR719)='Sample Select backend'!$M$2),1,0)</f>
        <v>0</v>
      </c>
      <c r="AN719" t="str">
        <f>_xlfn.CONCAT('Sample Select backend'!$C$4,ROW(AN719))</f>
        <v>AE719</v>
      </c>
      <c r="AO719" s="9" t="str">
        <f>_xlfn.CONCAT('Sample Select backend'!$J$2,ROW(AO719))</f>
        <v>AJ719</v>
      </c>
      <c r="AP719" t="str">
        <f>_xlfn.CONCAT('Sample Select backend'!$F$4,ROW(AP719))</f>
        <v>AF719</v>
      </c>
      <c r="AQ719" t="str">
        <f>_xlfn.CONCAT('Sample Select backend'!$I$10,ROW(AQ719))</f>
        <v>R719</v>
      </c>
      <c r="AR719" t="str">
        <f>_xlfn.CONCAT('Sample Select backend'!$M$4,ROW(AR719))</f>
        <v>AK719</v>
      </c>
      <c r="AS719" t="str">
        <f t="shared" si="254"/>
        <v>China</v>
      </c>
      <c r="AT719" s="9">
        <f t="shared" si="255"/>
        <v>6</v>
      </c>
      <c r="AU719">
        <f t="shared" si="256"/>
        <v>0</v>
      </c>
      <c r="AV719" s="9">
        <v>0</v>
      </c>
    </row>
    <row r="720" spans="1:48" x14ac:dyDescent="0.35">
      <c r="A720" t="s">
        <v>35</v>
      </c>
      <c r="B720" s="9" t="s">
        <v>201</v>
      </c>
      <c r="C720" t="s">
        <v>202</v>
      </c>
      <c r="D720" t="s">
        <v>610</v>
      </c>
      <c r="N720" t="s">
        <v>2634</v>
      </c>
      <c r="O720" t="s">
        <v>2805</v>
      </c>
      <c r="P720" t="s">
        <v>2810</v>
      </c>
      <c r="Q720" t="s">
        <v>2816</v>
      </c>
      <c r="R720">
        <v>0</v>
      </c>
      <c r="S720">
        <v>2.29</v>
      </c>
      <c r="T720">
        <v>-10.66</v>
      </c>
      <c r="U720">
        <v>52.27</v>
      </c>
      <c r="V720">
        <f t="shared" si="257"/>
        <v>-1</v>
      </c>
      <c r="W720">
        <f t="shared" si="258"/>
        <v>-1</v>
      </c>
      <c r="X720">
        <f t="shared" si="259"/>
        <v>-1</v>
      </c>
      <c r="Y720">
        <f t="shared" si="260"/>
        <v>-1</v>
      </c>
      <c r="Z720">
        <f t="shared" si="261"/>
        <v>-1</v>
      </c>
      <c r="AA720">
        <f t="shared" si="262"/>
        <v>-1</v>
      </c>
      <c r="AB720">
        <f t="shared" si="263"/>
        <v>-1</v>
      </c>
      <c r="AC720">
        <f t="shared" si="264"/>
        <v>-1</v>
      </c>
      <c r="AD720">
        <f t="shared" si="265"/>
        <v>-1</v>
      </c>
      <c r="AE720" s="4" t="s">
        <v>2828</v>
      </c>
      <c r="AF720" s="9" t="s">
        <v>2829</v>
      </c>
      <c r="AG720">
        <v>0</v>
      </c>
      <c r="AH720">
        <v>1</v>
      </c>
      <c r="AI720">
        <v>0</v>
      </c>
      <c r="AJ720">
        <v>1</v>
      </c>
      <c r="AK720" s="9" t="s">
        <v>2840</v>
      </c>
      <c r="AL720">
        <f t="shared" si="253"/>
        <v>1</v>
      </c>
      <c r="AM720">
        <f>IF(AND(INDIRECT(AN720)='Sample Select backend'!$C$2,INDIRECT(AO720)=1,INDIRECT(AP720)='Sample Select backend'!$F$2,INDIRECT(AQ720)=1,INDIRECT(AR720)='Sample Select backend'!$M$2),1,0)</f>
        <v>0</v>
      </c>
      <c r="AN720" t="str">
        <f>_xlfn.CONCAT('Sample Select backend'!$C$4,ROW(AN720))</f>
        <v>AE720</v>
      </c>
      <c r="AO720" s="9" t="str">
        <f>_xlfn.CONCAT('Sample Select backend'!$J$2,ROW(AO720))</f>
        <v>AJ720</v>
      </c>
      <c r="AP720" t="str">
        <f>_xlfn.CONCAT('Sample Select backend'!$F$4,ROW(AP720))</f>
        <v>AF720</v>
      </c>
      <c r="AQ720" t="str">
        <f>_xlfn.CONCAT('Sample Select backend'!$I$10,ROW(AQ720))</f>
        <v>R720</v>
      </c>
      <c r="AR720" t="str">
        <f>_xlfn.CONCAT('Sample Select backend'!$M$4,ROW(AR720))</f>
        <v>AK720</v>
      </c>
      <c r="AS720" t="str">
        <f t="shared" si="254"/>
        <v>China</v>
      </c>
      <c r="AT720" s="9" t="str">
        <f t="shared" si="255"/>
        <v>Other</v>
      </c>
      <c r="AU720">
        <f t="shared" si="256"/>
        <v>0</v>
      </c>
      <c r="AV720" s="9">
        <v>1</v>
      </c>
    </row>
    <row r="721" spans="1:48" x14ac:dyDescent="0.35">
      <c r="A721" t="s">
        <v>35</v>
      </c>
      <c r="B721">
        <v>3</v>
      </c>
      <c r="C721">
        <v>19</v>
      </c>
      <c r="D721" t="s">
        <v>595</v>
      </c>
      <c r="E721">
        <v>2</v>
      </c>
      <c r="F721">
        <v>2</v>
      </c>
      <c r="G721">
        <v>-2</v>
      </c>
      <c r="H721">
        <v>-1</v>
      </c>
      <c r="I721">
        <v>2</v>
      </c>
      <c r="J721">
        <v>2</v>
      </c>
      <c r="K721">
        <v>-2</v>
      </c>
      <c r="L721">
        <v>-2</v>
      </c>
      <c r="M721">
        <v>1</v>
      </c>
      <c r="N721" t="s">
        <v>2634</v>
      </c>
      <c r="O721" t="s">
        <v>2805</v>
      </c>
      <c r="P721" t="s">
        <v>2810</v>
      </c>
      <c r="Q721" t="s">
        <v>2816</v>
      </c>
      <c r="R721">
        <v>0</v>
      </c>
      <c r="S721">
        <v>2.29</v>
      </c>
      <c r="T721">
        <v>-10.66</v>
      </c>
      <c r="U721">
        <v>52.27</v>
      </c>
      <c r="V721">
        <f t="shared" si="257"/>
        <v>1</v>
      </c>
      <c r="W721">
        <f t="shared" si="258"/>
        <v>1</v>
      </c>
      <c r="X721">
        <f t="shared" si="259"/>
        <v>0</v>
      </c>
      <c r="Y721">
        <f t="shared" si="260"/>
        <v>0</v>
      </c>
      <c r="Z721">
        <f t="shared" si="261"/>
        <v>1</v>
      </c>
      <c r="AA721">
        <f t="shared" si="262"/>
        <v>1</v>
      </c>
      <c r="AB721">
        <f t="shared" si="263"/>
        <v>0</v>
      </c>
      <c r="AC721">
        <f t="shared" si="264"/>
        <v>0</v>
      </c>
      <c r="AD721">
        <f t="shared" si="265"/>
        <v>1</v>
      </c>
      <c r="AE721" s="4" t="s">
        <v>2828</v>
      </c>
      <c r="AF721" s="9" t="s">
        <v>2829</v>
      </c>
      <c r="AG721">
        <v>0</v>
      </c>
      <c r="AH721">
        <v>1</v>
      </c>
      <c r="AI721">
        <v>0</v>
      </c>
      <c r="AJ721">
        <v>1</v>
      </c>
      <c r="AK721" s="9" t="s">
        <v>2840</v>
      </c>
      <c r="AL721">
        <f t="shared" si="253"/>
        <v>0</v>
      </c>
      <c r="AM721">
        <f>IF(AND(INDIRECT(AN721)='Sample Select backend'!$C$2,INDIRECT(AO721)=1,INDIRECT(AP721)='Sample Select backend'!$F$2,INDIRECT(AQ721)=1,INDIRECT(AR721)='Sample Select backend'!$M$2),1,0)</f>
        <v>0</v>
      </c>
      <c r="AN721" t="str">
        <f>_xlfn.CONCAT('Sample Select backend'!$C$4,ROW(AN721))</f>
        <v>AE721</v>
      </c>
      <c r="AO721" s="9" t="str">
        <f>_xlfn.CONCAT('Sample Select backend'!$J$2,ROW(AO721))</f>
        <v>AJ721</v>
      </c>
      <c r="AP721" t="str">
        <f>_xlfn.CONCAT('Sample Select backend'!$F$4,ROW(AP721))</f>
        <v>AF721</v>
      </c>
      <c r="AQ721" t="str">
        <f>_xlfn.CONCAT('Sample Select backend'!$I$10,ROW(AQ721))</f>
        <v>R721</v>
      </c>
      <c r="AR721" t="str">
        <f>_xlfn.CONCAT('Sample Select backend'!$M$4,ROW(AR721))</f>
        <v>AK721</v>
      </c>
      <c r="AS721" t="str">
        <f t="shared" si="254"/>
        <v>China</v>
      </c>
      <c r="AT721" s="9">
        <f t="shared" si="255"/>
        <v>19</v>
      </c>
      <c r="AU721">
        <f t="shared" si="256"/>
        <v>0</v>
      </c>
      <c r="AV721" s="9">
        <v>1</v>
      </c>
    </row>
    <row r="722" spans="1:48" x14ac:dyDescent="0.35">
      <c r="A722" t="s">
        <v>35</v>
      </c>
      <c r="B722">
        <v>7</v>
      </c>
      <c r="C722" t="s">
        <v>201</v>
      </c>
      <c r="D722" t="s">
        <v>597</v>
      </c>
      <c r="E722">
        <v>1</v>
      </c>
      <c r="F722">
        <v>1</v>
      </c>
      <c r="G722">
        <v>1</v>
      </c>
      <c r="H722">
        <v>2</v>
      </c>
      <c r="I722">
        <v>1</v>
      </c>
      <c r="J722">
        <v>1</v>
      </c>
      <c r="K722">
        <v>1</v>
      </c>
      <c r="L722">
        <v>2</v>
      </c>
      <c r="M722">
        <v>1</v>
      </c>
      <c r="N722" t="s">
        <v>2634</v>
      </c>
      <c r="O722" t="s">
        <v>2805</v>
      </c>
      <c r="P722" t="s">
        <v>2810</v>
      </c>
      <c r="Q722" t="s">
        <v>2816</v>
      </c>
      <c r="R722">
        <v>0</v>
      </c>
      <c r="S722">
        <v>2.29</v>
      </c>
      <c r="T722">
        <v>-10.66</v>
      </c>
      <c r="U722">
        <v>52.27</v>
      </c>
      <c r="V722">
        <f t="shared" si="257"/>
        <v>1</v>
      </c>
      <c r="W722">
        <f t="shared" si="258"/>
        <v>1</v>
      </c>
      <c r="X722">
        <f t="shared" si="259"/>
        <v>1</v>
      </c>
      <c r="Y722">
        <f t="shared" si="260"/>
        <v>1</v>
      </c>
      <c r="Z722">
        <f t="shared" si="261"/>
        <v>1</v>
      </c>
      <c r="AA722">
        <f t="shared" si="262"/>
        <v>1</v>
      </c>
      <c r="AB722">
        <f t="shared" si="263"/>
        <v>1</v>
      </c>
      <c r="AC722">
        <f t="shared" si="264"/>
        <v>1</v>
      </c>
      <c r="AD722">
        <f t="shared" si="265"/>
        <v>1</v>
      </c>
      <c r="AE722" s="4" t="s">
        <v>2828</v>
      </c>
      <c r="AF722" s="9" t="s">
        <v>2829</v>
      </c>
      <c r="AG722">
        <v>0</v>
      </c>
      <c r="AH722">
        <v>1</v>
      </c>
      <c r="AI722">
        <v>0</v>
      </c>
      <c r="AJ722">
        <v>1</v>
      </c>
      <c r="AK722" s="9" t="s">
        <v>2840</v>
      </c>
      <c r="AL722">
        <f t="shared" si="253"/>
        <v>0</v>
      </c>
      <c r="AM722">
        <f>IF(AND(INDIRECT(AN722)='Sample Select backend'!$C$2,INDIRECT(AO722)=1,INDIRECT(AP722)='Sample Select backend'!$F$2,INDIRECT(AQ722)=1,INDIRECT(AR722)='Sample Select backend'!$M$2),1,0)</f>
        <v>0</v>
      </c>
      <c r="AN722" t="str">
        <f>_xlfn.CONCAT('Sample Select backend'!$C$4,ROW(AN722))</f>
        <v>AE722</v>
      </c>
      <c r="AO722" s="9" t="str">
        <f>_xlfn.CONCAT('Sample Select backend'!$J$2,ROW(AO722))</f>
        <v>AJ722</v>
      </c>
      <c r="AP722" t="str">
        <f>_xlfn.CONCAT('Sample Select backend'!$F$4,ROW(AP722))</f>
        <v>AF722</v>
      </c>
      <c r="AQ722" t="str">
        <f>_xlfn.CONCAT('Sample Select backend'!$I$10,ROW(AQ722))</f>
        <v>R722</v>
      </c>
      <c r="AR722" t="str">
        <f>_xlfn.CONCAT('Sample Select backend'!$M$4,ROW(AR722))</f>
        <v>AK722</v>
      </c>
      <c r="AS722" t="str">
        <f t="shared" si="254"/>
        <v>China</v>
      </c>
      <c r="AT722" s="9" t="str">
        <f t="shared" si="255"/>
        <v>Other</v>
      </c>
      <c r="AU722">
        <f t="shared" si="256"/>
        <v>0</v>
      </c>
      <c r="AV722" s="9">
        <v>1</v>
      </c>
    </row>
    <row r="723" spans="1:48" x14ac:dyDescent="0.35">
      <c r="A723" t="s">
        <v>35</v>
      </c>
      <c r="B723">
        <v>6</v>
      </c>
      <c r="C723">
        <v>27</v>
      </c>
      <c r="D723" t="s">
        <v>604</v>
      </c>
      <c r="E723">
        <v>1</v>
      </c>
      <c r="F723">
        <v>1</v>
      </c>
      <c r="G723">
        <v>2</v>
      </c>
      <c r="H723">
        <v>1</v>
      </c>
      <c r="I723">
        <v>1</v>
      </c>
      <c r="J723">
        <v>2</v>
      </c>
      <c r="K723">
        <v>-1</v>
      </c>
      <c r="L723">
        <v>1</v>
      </c>
      <c r="M723">
        <v>1</v>
      </c>
      <c r="N723" t="s">
        <v>2634</v>
      </c>
      <c r="O723" t="s">
        <v>2805</v>
      </c>
      <c r="P723" t="s">
        <v>2810</v>
      </c>
      <c r="Q723" t="s">
        <v>2816</v>
      </c>
      <c r="R723">
        <v>0</v>
      </c>
      <c r="S723">
        <v>2.29</v>
      </c>
      <c r="T723">
        <v>-10.66</v>
      </c>
      <c r="U723">
        <v>52.27</v>
      </c>
      <c r="V723">
        <f t="shared" si="257"/>
        <v>1</v>
      </c>
      <c r="W723">
        <f t="shared" si="258"/>
        <v>1</v>
      </c>
      <c r="X723">
        <f t="shared" si="259"/>
        <v>1</v>
      </c>
      <c r="Y723">
        <f t="shared" si="260"/>
        <v>1</v>
      </c>
      <c r="Z723">
        <f t="shared" si="261"/>
        <v>1</v>
      </c>
      <c r="AA723">
        <f t="shared" si="262"/>
        <v>1</v>
      </c>
      <c r="AB723">
        <f t="shared" si="263"/>
        <v>0</v>
      </c>
      <c r="AC723">
        <f t="shared" si="264"/>
        <v>1</v>
      </c>
      <c r="AD723">
        <f t="shared" si="265"/>
        <v>1</v>
      </c>
      <c r="AE723" s="4" t="s">
        <v>2828</v>
      </c>
      <c r="AF723" s="9" t="s">
        <v>2829</v>
      </c>
      <c r="AG723">
        <v>0</v>
      </c>
      <c r="AH723">
        <v>1</v>
      </c>
      <c r="AI723">
        <v>0</v>
      </c>
      <c r="AJ723">
        <v>1</v>
      </c>
      <c r="AK723" s="9" t="s">
        <v>2840</v>
      </c>
      <c r="AL723">
        <f t="shared" si="253"/>
        <v>0</v>
      </c>
      <c r="AM723">
        <f>IF(AND(INDIRECT(AN723)='Sample Select backend'!$C$2,INDIRECT(AO723)=1,INDIRECT(AP723)='Sample Select backend'!$F$2,INDIRECT(AQ723)=1,INDIRECT(AR723)='Sample Select backend'!$M$2),1,0)</f>
        <v>0</v>
      </c>
      <c r="AN723" t="str">
        <f>_xlfn.CONCAT('Sample Select backend'!$C$4,ROW(AN723))</f>
        <v>AE723</v>
      </c>
      <c r="AO723" s="9" t="str">
        <f>_xlfn.CONCAT('Sample Select backend'!$J$2,ROW(AO723))</f>
        <v>AJ723</v>
      </c>
      <c r="AP723" t="str">
        <f>_xlfn.CONCAT('Sample Select backend'!$F$4,ROW(AP723))</f>
        <v>AF723</v>
      </c>
      <c r="AQ723" t="str">
        <f>_xlfn.CONCAT('Sample Select backend'!$I$10,ROW(AQ723))</f>
        <v>R723</v>
      </c>
      <c r="AR723" t="str">
        <f>_xlfn.CONCAT('Sample Select backend'!$M$4,ROW(AR723))</f>
        <v>AK723</v>
      </c>
      <c r="AS723" t="str">
        <f t="shared" si="254"/>
        <v>China</v>
      </c>
      <c r="AT723" s="9">
        <f t="shared" si="255"/>
        <v>27</v>
      </c>
      <c r="AU723">
        <f t="shared" si="256"/>
        <v>0</v>
      </c>
      <c r="AV723" s="9">
        <v>1</v>
      </c>
    </row>
    <row r="724" spans="1:48" x14ac:dyDescent="0.35">
      <c r="A724" t="s">
        <v>35</v>
      </c>
      <c r="B724">
        <v>5</v>
      </c>
      <c r="C724" t="s">
        <v>204</v>
      </c>
      <c r="D724" t="s">
        <v>596</v>
      </c>
      <c r="E724">
        <v>1</v>
      </c>
      <c r="F724">
        <v>-2</v>
      </c>
      <c r="G724">
        <v>-2</v>
      </c>
      <c r="H724">
        <v>-1</v>
      </c>
      <c r="I724">
        <v>-1</v>
      </c>
      <c r="J724">
        <v>1</v>
      </c>
      <c r="K724">
        <v>1</v>
      </c>
      <c r="L724">
        <v>2</v>
      </c>
      <c r="M724">
        <v>1</v>
      </c>
      <c r="N724" t="s">
        <v>2634</v>
      </c>
      <c r="O724" t="s">
        <v>2805</v>
      </c>
      <c r="P724" t="s">
        <v>2810</v>
      </c>
      <c r="Q724" t="s">
        <v>2816</v>
      </c>
      <c r="R724">
        <v>0</v>
      </c>
      <c r="S724">
        <v>2.29</v>
      </c>
      <c r="T724">
        <v>-10.66</v>
      </c>
      <c r="U724">
        <v>52.27</v>
      </c>
      <c r="V724">
        <f t="shared" si="257"/>
        <v>1</v>
      </c>
      <c r="W724">
        <f t="shared" si="258"/>
        <v>0</v>
      </c>
      <c r="X724">
        <f t="shared" si="259"/>
        <v>0</v>
      </c>
      <c r="Y724">
        <f t="shared" si="260"/>
        <v>0</v>
      </c>
      <c r="Z724">
        <f t="shared" si="261"/>
        <v>0</v>
      </c>
      <c r="AA724">
        <f t="shared" si="262"/>
        <v>1</v>
      </c>
      <c r="AB724">
        <f t="shared" si="263"/>
        <v>1</v>
      </c>
      <c r="AC724">
        <f t="shared" si="264"/>
        <v>1</v>
      </c>
      <c r="AD724">
        <f t="shared" si="265"/>
        <v>1</v>
      </c>
      <c r="AE724" s="4" t="s">
        <v>2828</v>
      </c>
      <c r="AF724" s="9" t="s">
        <v>2829</v>
      </c>
      <c r="AG724">
        <v>0</v>
      </c>
      <c r="AH724">
        <v>1</v>
      </c>
      <c r="AI724">
        <v>0</v>
      </c>
      <c r="AJ724">
        <v>1</v>
      </c>
      <c r="AK724" s="9" t="s">
        <v>2840</v>
      </c>
      <c r="AL724">
        <f t="shared" si="253"/>
        <v>0</v>
      </c>
      <c r="AM724">
        <f>IF(AND(INDIRECT(AN724)='Sample Select backend'!$C$2,INDIRECT(AO724)=1,INDIRECT(AP724)='Sample Select backend'!$F$2,INDIRECT(AQ724)=1,INDIRECT(AR724)='Sample Select backend'!$M$2),1,0)</f>
        <v>0</v>
      </c>
      <c r="AN724" t="str">
        <f>_xlfn.CONCAT('Sample Select backend'!$C$4,ROW(AN724))</f>
        <v>AE724</v>
      </c>
      <c r="AO724" s="9" t="str">
        <f>_xlfn.CONCAT('Sample Select backend'!$J$2,ROW(AO724))</f>
        <v>AJ724</v>
      </c>
      <c r="AP724" t="str">
        <f>_xlfn.CONCAT('Sample Select backend'!$F$4,ROW(AP724))</f>
        <v>AF724</v>
      </c>
      <c r="AQ724" t="str">
        <f>_xlfn.CONCAT('Sample Select backend'!$I$10,ROW(AQ724))</f>
        <v>R724</v>
      </c>
      <c r="AR724" t="str">
        <f>_xlfn.CONCAT('Sample Select backend'!$M$4,ROW(AR724))</f>
        <v>AK724</v>
      </c>
      <c r="AS724" t="str">
        <f t="shared" si="254"/>
        <v>China</v>
      </c>
      <c r="AT724" s="9" t="str">
        <f t="shared" si="255"/>
        <v>General</v>
      </c>
      <c r="AU724">
        <f t="shared" si="256"/>
        <v>0</v>
      </c>
      <c r="AV724" s="9">
        <v>1</v>
      </c>
    </row>
    <row r="725" spans="1:48" x14ac:dyDescent="0.35">
      <c r="A725" t="s">
        <v>35</v>
      </c>
      <c r="B725">
        <v>5</v>
      </c>
      <c r="C725" t="s">
        <v>204</v>
      </c>
      <c r="D725" t="s">
        <v>594</v>
      </c>
      <c r="E725">
        <v>1</v>
      </c>
      <c r="F725">
        <v>-2</v>
      </c>
      <c r="G725">
        <v>-2</v>
      </c>
      <c r="H725">
        <v>-1</v>
      </c>
      <c r="I725">
        <v>-1</v>
      </c>
      <c r="J725">
        <v>1</v>
      </c>
      <c r="K725">
        <v>1</v>
      </c>
      <c r="L725">
        <v>1</v>
      </c>
      <c r="M725">
        <v>1</v>
      </c>
      <c r="N725" t="s">
        <v>2634</v>
      </c>
      <c r="O725" t="s">
        <v>2805</v>
      </c>
      <c r="P725" t="s">
        <v>2810</v>
      </c>
      <c r="Q725" t="s">
        <v>2816</v>
      </c>
      <c r="R725">
        <v>0</v>
      </c>
      <c r="S725">
        <v>2.29</v>
      </c>
      <c r="T725">
        <v>-10.66</v>
      </c>
      <c r="U725">
        <v>52.27</v>
      </c>
      <c r="V725">
        <f t="shared" si="257"/>
        <v>1</v>
      </c>
      <c r="W725">
        <f t="shared" si="258"/>
        <v>0</v>
      </c>
      <c r="X725">
        <f t="shared" si="259"/>
        <v>0</v>
      </c>
      <c r="Y725">
        <f t="shared" si="260"/>
        <v>0</v>
      </c>
      <c r="Z725">
        <f t="shared" si="261"/>
        <v>0</v>
      </c>
      <c r="AA725">
        <f t="shared" si="262"/>
        <v>1</v>
      </c>
      <c r="AB725">
        <f t="shared" si="263"/>
        <v>1</v>
      </c>
      <c r="AC725">
        <f t="shared" si="264"/>
        <v>1</v>
      </c>
      <c r="AD725">
        <f t="shared" si="265"/>
        <v>1</v>
      </c>
      <c r="AE725" s="4" t="s">
        <v>2828</v>
      </c>
      <c r="AF725" s="9" t="s">
        <v>2829</v>
      </c>
      <c r="AG725">
        <v>0</v>
      </c>
      <c r="AH725">
        <v>1</v>
      </c>
      <c r="AI725">
        <v>0</v>
      </c>
      <c r="AJ725">
        <v>1</v>
      </c>
      <c r="AK725" s="9" t="s">
        <v>2840</v>
      </c>
      <c r="AL725">
        <f t="shared" si="253"/>
        <v>0</v>
      </c>
      <c r="AM725">
        <f>IF(AND(INDIRECT(AN725)='Sample Select backend'!$C$2,INDIRECT(AO725)=1,INDIRECT(AP725)='Sample Select backend'!$F$2,INDIRECT(AQ725)=1,INDIRECT(AR725)='Sample Select backend'!$M$2),1,0)</f>
        <v>0</v>
      </c>
      <c r="AN725" t="str">
        <f>_xlfn.CONCAT('Sample Select backend'!$C$4,ROW(AN725))</f>
        <v>AE725</v>
      </c>
      <c r="AO725" s="9" t="str">
        <f>_xlfn.CONCAT('Sample Select backend'!$J$2,ROW(AO725))</f>
        <v>AJ725</v>
      </c>
      <c r="AP725" t="str">
        <f>_xlfn.CONCAT('Sample Select backend'!$F$4,ROW(AP725))</f>
        <v>AF725</v>
      </c>
      <c r="AQ725" t="str">
        <f>_xlfn.CONCAT('Sample Select backend'!$I$10,ROW(AQ725))</f>
        <v>R725</v>
      </c>
      <c r="AR725" t="str">
        <f>_xlfn.CONCAT('Sample Select backend'!$M$4,ROW(AR725))</f>
        <v>AK725</v>
      </c>
      <c r="AS725" t="str">
        <f t="shared" si="254"/>
        <v>China</v>
      </c>
      <c r="AT725" s="9" t="str">
        <f t="shared" si="255"/>
        <v>General</v>
      </c>
      <c r="AU725">
        <f t="shared" si="256"/>
        <v>0</v>
      </c>
      <c r="AV725" s="9">
        <v>1</v>
      </c>
    </row>
    <row r="726" spans="1:48" x14ac:dyDescent="0.35">
      <c r="A726" t="s">
        <v>35</v>
      </c>
      <c r="B726">
        <v>6</v>
      </c>
      <c r="C726">
        <v>26</v>
      </c>
      <c r="D726" t="s">
        <v>591</v>
      </c>
      <c r="E726">
        <v>1</v>
      </c>
      <c r="F726">
        <v>1</v>
      </c>
      <c r="G726">
        <v>-2</v>
      </c>
      <c r="H726">
        <v>-1</v>
      </c>
      <c r="I726">
        <v>-1</v>
      </c>
      <c r="J726">
        <v>-2</v>
      </c>
      <c r="K726">
        <v>-1</v>
      </c>
      <c r="L726">
        <v>1</v>
      </c>
      <c r="M726">
        <v>1</v>
      </c>
      <c r="N726" t="s">
        <v>2634</v>
      </c>
      <c r="O726" t="s">
        <v>2805</v>
      </c>
      <c r="P726" t="s">
        <v>2810</v>
      </c>
      <c r="Q726" t="s">
        <v>2816</v>
      </c>
      <c r="R726">
        <v>0</v>
      </c>
      <c r="S726">
        <v>2.29</v>
      </c>
      <c r="T726">
        <v>-10.66</v>
      </c>
      <c r="U726">
        <v>52.27</v>
      </c>
      <c r="V726">
        <f t="shared" si="257"/>
        <v>1</v>
      </c>
      <c r="W726">
        <f t="shared" si="258"/>
        <v>1</v>
      </c>
      <c r="X726">
        <f t="shared" si="259"/>
        <v>0</v>
      </c>
      <c r="Y726">
        <f t="shared" si="260"/>
        <v>0</v>
      </c>
      <c r="Z726">
        <f t="shared" si="261"/>
        <v>0</v>
      </c>
      <c r="AA726">
        <f t="shared" si="262"/>
        <v>0</v>
      </c>
      <c r="AB726">
        <f t="shared" si="263"/>
        <v>0</v>
      </c>
      <c r="AC726">
        <f t="shared" si="264"/>
        <v>1</v>
      </c>
      <c r="AD726">
        <f t="shared" si="265"/>
        <v>1</v>
      </c>
      <c r="AE726" s="4" t="s">
        <v>2828</v>
      </c>
      <c r="AF726" s="9" t="s">
        <v>2829</v>
      </c>
      <c r="AG726">
        <v>0</v>
      </c>
      <c r="AH726">
        <v>1</v>
      </c>
      <c r="AI726">
        <v>0</v>
      </c>
      <c r="AJ726">
        <v>1</v>
      </c>
      <c r="AK726" s="9" t="s">
        <v>2840</v>
      </c>
      <c r="AL726">
        <f t="shared" si="253"/>
        <v>0</v>
      </c>
      <c r="AM726">
        <f>IF(AND(INDIRECT(AN726)='Sample Select backend'!$C$2,INDIRECT(AO726)=1,INDIRECT(AP726)='Sample Select backend'!$F$2,INDIRECT(AQ726)=1,INDIRECT(AR726)='Sample Select backend'!$M$2),1,0)</f>
        <v>0</v>
      </c>
      <c r="AN726" t="str">
        <f>_xlfn.CONCAT('Sample Select backend'!$C$4,ROW(AN726))</f>
        <v>AE726</v>
      </c>
      <c r="AO726" s="9" t="str">
        <f>_xlfn.CONCAT('Sample Select backend'!$J$2,ROW(AO726))</f>
        <v>AJ726</v>
      </c>
      <c r="AP726" t="str">
        <f>_xlfn.CONCAT('Sample Select backend'!$F$4,ROW(AP726))</f>
        <v>AF726</v>
      </c>
      <c r="AQ726" t="str">
        <f>_xlfn.CONCAT('Sample Select backend'!$I$10,ROW(AQ726))</f>
        <v>R726</v>
      </c>
      <c r="AR726" t="str">
        <f>_xlfn.CONCAT('Sample Select backend'!$M$4,ROW(AR726))</f>
        <v>AK726</v>
      </c>
      <c r="AS726" t="str">
        <f t="shared" si="254"/>
        <v>China</v>
      </c>
      <c r="AT726" s="9">
        <f t="shared" si="255"/>
        <v>26</v>
      </c>
      <c r="AU726">
        <f t="shared" si="256"/>
        <v>0</v>
      </c>
      <c r="AV726" s="9">
        <v>1</v>
      </c>
    </row>
    <row r="727" spans="1:48" x14ac:dyDescent="0.35">
      <c r="A727" t="s">
        <v>35</v>
      </c>
      <c r="B727">
        <v>2</v>
      </c>
      <c r="C727" t="s">
        <v>201</v>
      </c>
      <c r="D727" t="s">
        <v>601</v>
      </c>
      <c r="F727">
        <v>2</v>
      </c>
      <c r="G727">
        <v>2</v>
      </c>
      <c r="H727">
        <v>2</v>
      </c>
      <c r="I727">
        <v>2</v>
      </c>
      <c r="J727">
        <v>-2</v>
      </c>
      <c r="K727">
        <v>-2</v>
      </c>
      <c r="M727">
        <v>1</v>
      </c>
      <c r="N727" t="s">
        <v>2634</v>
      </c>
      <c r="O727" t="s">
        <v>2805</v>
      </c>
      <c r="P727" t="s">
        <v>2810</v>
      </c>
      <c r="Q727" t="s">
        <v>2816</v>
      </c>
      <c r="R727">
        <v>0</v>
      </c>
      <c r="S727">
        <v>2.29</v>
      </c>
      <c r="T727">
        <v>-10.66</v>
      </c>
      <c r="U727">
        <v>52.27</v>
      </c>
      <c r="V727">
        <f t="shared" si="257"/>
        <v>-1</v>
      </c>
      <c r="W727">
        <f t="shared" si="258"/>
        <v>1</v>
      </c>
      <c r="X727">
        <f t="shared" si="259"/>
        <v>1</v>
      </c>
      <c r="Y727">
        <f t="shared" si="260"/>
        <v>1</v>
      </c>
      <c r="Z727">
        <f t="shared" si="261"/>
        <v>1</v>
      </c>
      <c r="AA727">
        <f t="shared" si="262"/>
        <v>0</v>
      </c>
      <c r="AB727">
        <f t="shared" si="263"/>
        <v>0</v>
      </c>
      <c r="AC727">
        <f t="shared" si="264"/>
        <v>-1</v>
      </c>
      <c r="AD727">
        <f t="shared" si="265"/>
        <v>1</v>
      </c>
      <c r="AE727" s="4" t="s">
        <v>2828</v>
      </c>
      <c r="AF727" s="9" t="s">
        <v>2829</v>
      </c>
      <c r="AG727">
        <v>0</v>
      </c>
      <c r="AH727">
        <v>1</v>
      </c>
      <c r="AI727">
        <v>0</v>
      </c>
      <c r="AJ727">
        <v>1</v>
      </c>
      <c r="AK727" s="9" t="s">
        <v>2840</v>
      </c>
      <c r="AL727">
        <f t="shared" si="253"/>
        <v>0</v>
      </c>
      <c r="AM727">
        <f>IF(AND(INDIRECT(AN727)='Sample Select backend'!$C$2,INDIRECT(AO727)=1,INDIRECT(AP727)='Sample Select backend'!$F$2,INDIRECT(AQ727)=1,INDIRECT(AR727)='Sample Select backend'!$M$2),1,0)</f>
        <v>0</v>
      </c>
      <c r="AN727" t="str">
        <f>_xlfn.CONCAT('Sample Select backend'!$C$4,ROW(AN727))</f>
        <v>AE727</v>
      </c>
      <c r="AO727" s="9" t="str">
        <f>_xlfn.CONCAT('Sample Select backend'!$J$2,ROW(AO727))</f>
        <v>AJ727</v>
      </c>
      <c r="AP727" t="str">
        <f>_xlfn.CONCAT('Sample Select backend'!$F$4,ROW(AP727))</f>
        <v>AF727</v>
      </c>
      <c r="AQ727" t="str">
        <f>_xlfn.CONCAT('Sample Select backend'!$I$10,ROW(AQ727))</f>
        <v>R727</v>
      </c>
      <c r="AR727" t="str">
        <f>_xlfn.CONCAT('Sample Select backend'!$M$4,ROW(AR727))</f>
        <v>AK727</v>
      </c>
      <c r="AS727" t="str">
        <f t="shared" si="254"/>
        <v>China</v>
      </c>
      <c r="AT727" s="9" t="str">
        <f t="shared" si="255"/>
        <v>Other</v>
      </c>
      <c r="AU727">
        <f t="shared" si="256"/>
        <v>0</v>
      </c>
      <c r="AV727" s="9">
        <v>1</v>
      </c>
    </row>
    <row r="728" spans="1:48" x14ac:dyDescent="0.35">
      <c r="A728" t="s">
        <v>35</v>
      </c>
      <c r="B728">
        <v>4</v>
      </c>
      <c r="C728" t="s">
        <v>206</v>
      </c>
      <c r="D728" t="s">
        <v>592</v>
      </c>
      <c r="E728">
        <v>2</v>
      </c>
      <c r="F728">
        <v>2</v>
      </c>
      <c r="G728">
        <v>-2</v>
      </c>
      <c r="H728">
        <v>-1</v>
      </c>
      <c r="I728">
        <v>-2</v>
      </c>
      <c r="J728">
        <v>-2</v>
      </c>
      <c r="M728">
        <v>1</v>
      </c>
      <c r="N728" t="s">
        <v>2634</v>
      </c>
      <c r="O728" t="s">
        <v>2805</v>
      </c>
      <c r="P728" t="s">
        <v>2810</v>
      </c>
      <c r="Q728" t="s">
        <v>2816</v>
      </c>
      <c r="R728">
        <v>0</v>
      </c>
      <c r="S728">
        <v>2.29</v>
      </c>
      <c r="T728">
        <v>-10.66</v>
      </c>
      <c r="U728">
        <v>52.27</v>
      </c>
      <c r="V728">
        <f t="shared" si="257"/>
        <v>1</v>
      </c>
      <c r="W728">
        <f t="shared" si="258"/>
        <v>1</v>
      </c>
      <c r="X728">
        <f t="shared" si="259"/>
        <v>0</v>
      </c>
      <c r="Y728">
        <f t="shared" si="260"/>
        <v>0</v>
      </c>
      <c r="Z728">
        <f t="shared" si="261"/>
        <v>0</v>
      </c>
      <c r="AA728">
        <f t="shared" si="262"/>
        <v>0</v>
      </c>
      <c r="AB728">
        <f t="shared" si="263"/>
        <v>-1</v>
      </c>
      <c r="AC728">
        <f t="shared" si="264"/>
        <v>-1</v>
      </c>
      <c r="AD728">
        <f t="shared" si="265"/>
        <v>1</v>
      </c>
      <c r="AE728" s="4" t="s">
        <v>2828</v>
      </c>
      <c r="AF728" s="9" t="s">
        <v>2829</v>
      </c>
      <c r="AG728">
        <v>0</v>
      </c>
      <c r="AH728">
        <v>1</v>
      </c>
      <c r="AI728">
        <v>0</v>
      </c>
      <c r="AJ728">
        <v>1</v>
      </c>
      <c r="AK728" s="9" t="s">
        <v>2840</v>
      </c>
      <c r="AL728">
        <f t="shared" si="253"/>
        <v>0</v>
      </c>
      <c r="AM728">
        <f>IF(AND(INDIRECT(AN728)='Sample Select backend'!$C$2,INDIRECT(AO728)=1,INDIRECT(AP728)='Sample Select backend'!$F$2,INDIRECT(AQ728)=1,INDIRECT(AR728)='Sample Select backend'!$M$2),1,0)</f>
        <v>0</v>
      </c>
      <c r="AN728" t="str">
        <f>_xlfn.CONCAT('Sample Select backend'!$C$4,ROW(AN728))</f>
        <v>AE728</v>
      </c>
      <c r="AO728" s="9" t="str">
        <f>_xlfn.CONCAT('Sample Select backend'!$J$2,ROW(AO728))</f>
        <v>AJ728</v>
      </c>
      <c r="AP728" t="str">
        <f>_xlfn.CONCAT('Sample Select backend'!$F$4,ROW(AP728))</f>
        <v>AF728</v>
      </c>
      <c r="AQ728" t="str">
        <f>_xlfn.CONCAT('Sample Select backend'!$I$10,ROW(AQ728))</f>
        <v>R728</v>
      </c>
      <c r="AR728" t="str">
        <f>_xlfn.CONCAT('Sample Select backend'!$M$4,ROW(AR728))</f>
        <v>AK728</v>
      </c>
      <c r="AS728" t="str">
        <f t="shared" si="254"/>
        <v>China</v>
      </c>
      <c r="AT728" s="9" t="str">
        <f t="shared" si="255"/>
        <v>Tax exemption/waiver/suspension</v>
      </c>
      <c r="AU728">
        <f t="shared" si="256"/>
        <v>0</v>
      </c>
      <c r="AV728" s="9">
        <v>1</v>
      </c>
    </row>
    <row r="729" spans="1:48" x14ac:dyDescent="0.35">
      <c r="A729" t="s">
        <v>35</v>
      </c>
      <c r="B729">
        <v>1</v>
      </c>
      <c r="C729" t="s">
        <v>201</v>
      </c>
      <c r="D729" t="s">
        <v>598</v>
      </c>
      <c r="E729">
        <v>-2</v>
      </c>
      <c r="F729">
        <v>2</v>
      </c>
      <c r="G729">
        <v>2</v>
      </c>
      <c r="H729">
        <v>2</v>
      </c>
      <c r="I729">
        <v>2</v>
      </c>
      <c r="J729">
        <v>-2</v>
      </c>
      <c r="K729">
        <v>-2</v>
      </c>
      <c r="L729">
        <v>2</v>
      </c>
      <c r="M729">
        <v>1</v>
      </c>
      <c r="N729" t="s">
        <v>2634</v>
      </c>
      <c r="O729" t="s">
        <v>2805</v>
      </c>
      <c r="P729" t="s">
        <v>2810</v>
      </c>
      <c r="Q729" t="s">
        <v>2816</v>
      </c>
      <c r="R729">
        <v>0</v>
      </c>
      <c r="S729">
        <v>2.29</v>
      </c>
      <c r="T729">
        <v>-10.66</v>
      </c>
      <c r="U729">
        <v>52.27</v>
      </c>
      <c r="V729">
        <f t="shared" si="257"/>
        <v>0</v>
      </c>
      <c r="W729">
        <f t="shared" si="258"/>
        <v>1</v>
      </c>
      <c r="X729">
        <f t="shared" si="259"/>
        <v>1</v>
      </c>
      <c r="Y729">
        <f t="shared" si="260"/>
        <v>1</v>
      </c>
      <c r="Z729">
        <f t="shared" si="261"/>
        <v>1</v>
      </c>
      <c r="AA729">
        <f t="shared" si="262"/>
        <v>0</v>
      </c>
      <c r="AB729">
        <f t="shared" si="263"/>
        <v>0</v>
      </c>
      <c r="AC729">
        <f t="shared" si="264"/>
        <v>1</v>
      </c>
      <c r="AD729">
        <f t="shared" si="265"/>
        <v>1</v>
      </c>
      <c r="AE729" s="4" t="s">
        <v>2828</v>
      </c>
      <c r="AF729" s="9" t="s">
        <v>2829</v>
      </c>
      <c r="AG729">
        <v>0</v>
      </c>
      <c r="AH729">
        <v>1</v>
      </c>
      <c r="AI729">
        <v>0</v>
      </c>
      <c r="AJ729">
        <v>1</v>
      </c>
      <c r="AK729" s="9" t="s">
        <v>2840</v>
      </c>
      <c r="AL729">
        <f t="shared" si="253"/>
        <v>0</v>
      </c>
      <c r="AM729">
        <f>IF(AND(INDIRECT(AN729)='Sample Select backend'!$C$2,INDIRECT(AO729)=1,INDIRECT(AP729)='Sample Select backend'!$F$2,INDIRECT(AQ729)=1,INDIRECT(AR729)='Sample Select backend'!$M$2),1,0)</f>
        <v>0</v>
      </c>
      <c r="AN729" t="str">
        <f>_xlfn.CONCAT('Sample Select backend'!$C$4,ROW(AN729))</f>
        <v>AE729</v>
      </c>
      <c r="AO729" s="9" t="str">
        <f>_xlfn.CONCAT('Sample Select backend'!$J$2,ROW(AO729))</f>
        <v>AJ729</v>
      </c>
      <c r="AP729" t="str">
        <f>_xlfn.CONCAT('Sample Select backend'!$F$4,ROW(AP729))</f>
        <v>AF729</v>
      </c>
      <c r="AQ729" t="str">
        <f>_xlfn.CONCAT('Sample Select backend'!$I$10,ROW(AQ729))</f>
        <v>R729</v>
      </c>
      <c r="AR729" t="str">
        <f>_xlfn.CONCAT('Sample Select backend'!$M$4,ROW(AR729))</f>
        <v>AK729</v>
      </c>
      <c r="AS729" t="str">
        <f t="shared" si="254"/>
        <v>China</v>
      </c>
      <c r="AT729" s="9" t="str">
        <f t="shared" si="255"/>
        <v>Other</v>
      </c>
      <c r="AU729">
        <f t="shared" si="256"/>
        <v>0</v>
      </c>
      <c r="AV729" s="9">
        <v>1</v>
      </c>
    </row>
    <row r="730" spans="1:48" x14ac:dyDescent="0.35">
      <c r="A730" t="s">
        <v>35</v>
      </c>
      <c r="B730">
        <v>1</v>
      </c>
      <c r="C730" t="s">
        <v>206</v>
      </c>
      <c r="D730" t="s">
        <v>602</v>
      </c>
      <c r="E730">
        <v>2</v>
      </c>
      <c r="F730">
        <v>2</v>
      </c>
      <c r="G730">
        <v>-2</v>
      </c>
      <c r="H730">
        <v>-1</v>
      </c>
      <c r="I730">
        <v>-2</v>
      </c>
      <c r="J730">
        <v>2</v>
      </c>
      <c r="K730">
        <v>1</v>
      </c>
      <c r="M730">
        <v>1</v>
      </c>
      <c r="N730" t="s">
        <v>2634</v>
      </c>
      <c r="O730" t="s">
        <v>2805</v>
      </c>
      <c r="P730" t="s">
        <v>2810</v>
      </c>
      <c r="Q730" t="s">
        <v>2816</v>
      </c>
      <c r="R730">
        <v>0</v>
      </c>
      <c r="S730">
        <v>2.29</v>
      </c>
      <c r="T730">
        <v>-10.66</v>
      </c>
      <c r="U730">
        <v>52.27</v>
      </c>
      <c r="V730">
        <f t="shared" si="257"/>
        <v>1</v>
      </c>
      <c r="W730">
        <f t="shared" si="258"/>
        <v>1</v>
      </c>
      <c r="X730">
        <f t="shared" si="259"/>
        <v>0</v>
      </c>
      <c r="Y730">
        <f t="shared" si="260"/>
        <v>0</v>
      </c>
      <c r="Z730">
        <f t="shared" si="261"/>
        <v>0</v>
      </c>
      <c r="AA730">
        <f t="shared" si="262"/>
        <v>1</v>
      </c>
      <c r="AB730">
        <f t="shared" si="263"/>
        <v>1</v>
      </c>
      <c r="AC730">
        <f t="shared" si="264"/>
        <v>-1</v>
      </c>
      <c r="AD730">
        <f t="shared" si="265"/>
        <v>1</v>
      </c>
      <c r="AE730" s="4" t="s">
        <v>2828</v>
      </c>
      <c r="AF730" s="9" t="s">
        <v>2829</v>
      </c>
      <c r="AG730">
        <v>0</v>
      </c>
      <c r="AH730">
        <v>1</v>
      </c>
      <c r="AI730">
        <v>0</v>
      </c>
      <c r="AJ730">
        <v>1</v>
      </c>
      <c r="AK730" s="9" t="s">
        <v>2840</v>
      </c>
      <c r="AL730">
        <f t="shared" si="253"/>
        <v>0</v>
      </c>
      <c r="AM730">
        <f>IF(AND(INDIRECT(AN730)='Sample Select backend'!$C$2,INDIRECT(AO730)=1,INDIRECT(AP730)='Sample Select backend'!$F$2,INDIRECT(AQ730)=1,INDIRECT(AR730)='Sample Select backend'!$M$2),1,0)</f>
        <v>0</v>
      </c>
      <c r="AN730" t="str">
        <f>_xlfn.CONCAT('Sample Select backend'!$C$4,ROW(AN730))</f>
        <v>AE730</v>
      </c>
      <c r="AO730" s="9" t="str">
        <f>_xlfn.CONCAT('Sample Select backend'!$J$2,ROW(AO730))</f>
        <v>AJ730</v>
      </c>
      <c r="AP730" t="str">
        <f>_xlfn.CONCAT('Sample Select backend'!$F$4,ROW(AP730))</f>
        <v>AF730</v>
      </c>
      <c r="AQ730" t="str">
        <f>_xlfn.CONCAT('Sample Select backend'!$I$10,ROW(AQ730))</f>
        <v>R730</v>
      </c>
      <c r="AR730" t="str">
        <f>_xlfn.CONCAT('Sample Select backend'!$M$4,ROW(AR730))</f>
        <v>AK730</v>
      </c>
      <c r="AS730" t="str">
        <f t="shared" si="254"/>
        <v>China</v>
      </c>
      <c r="AT730" s="9" t="str">
        <f t="shared" si="255"/>
        <v>Tax exemption/waiver/suspension</v>
      </c>
      <c r="AU730">
        <f t="shared" si="256"/>
        <v>0</v>
      </c>
      <c r="AV730" s="9">
        <v>1</v>
      </c>
    </row>
    <row r="731" spans="1:48" x14ac:dyDescent="0.35">
      <c r="A731" t="s">
        <v>35</v>
      </c>
      <c r="B731" t="s">
        <v>201</v>
      </c>
      <c r="C731" t="s">
        <v>201</v>
      </c>
      <c r="D731" t="s">
        <v>611</v>
      </c>
      <c r="E731">
        <v>-2</v>
      </c>
      <c r="F731">
        <v>-2</v>
      </c>
      <c r="G731">
        <v>-2</v>
      </c>
      <c r="H731">
        <v>-1</v>
      </c>
      <c r="J731">
        <v>-1</v>
      </c>
      <c r="K731">
        <v>1</v>
      </c>
      <c r="M731">
        <v>-1</v>
      </c>
      <c r="N731" t="s">
        <v>2634</v>
      </c>
      <c r="O731" t="s">
        <v>2805</v>
      </c>
      <c r="P731" t="s">
        <v>2810</v>
      </c>
      <c r="Q731" t="s">
        <v>2816</v>
      </c>
      <c r="R731">
        <v>0</v>
      </c>
      <c r="S731">
        <v>2.29</v>
      </c>
      <c r="T731">
        <v>-10.66</v>
      </c>
      <c r="U731">
        <v>52.27</v>
      </c>
      <c r="V731">
        <f t="shared" si="257"/>
        <v>0</v>
      </c>
      <c r="W731">
        <f t="shared" si="258"/>
        <v>0</v>
      </c>
      <c r="X731">
        <f t="shared" si="259"/>
        <v>0</v>
      </c>
      <c r="Y731">
        <f t="shared" si="260"/>
        <v>0</v>
      </c>
      <c r="Z731">
        <f t="shared" si="261"/>
        <v>-1</v>
      </c>
      <c r="AA731">
        <f t="shared" si="262"/>
        <v>0</v>
      </c>
      <c r="AB731">
        <f t="shared" si="263"/>
        <v>1</v>
      </c>
      <c r="AC731">
        <f t="shared" si="264"/>
        <v>-1</v>
      </c>
      <c r="AD731">
        <f t="shared" si="265"/>
        <v>0</v>
      </c>
      <c r="AE731" s="4" t="s">
        <v>2828</v>
      </c>
      <c r="AF731" s="9" t="s">
        <v>2829</v>
      </c>
      <c r="AG731">
        <v>0</v>
      </c>
      <c r="AH731">
        <v>1</v>
      </c>
      <c r="AI731">
        <v>0</v>
      </c>
      <c r="AJ731">
        <v>1</v>
      </c>
      <c r="AK731" s="9" t="s">
        <v>2840</v>
      </c>
      <c r="AL731">
        <f t="shared" si="253"/>
        <v>1</v>
      </c>
      <c r="AM731">
        <f>IF(AND(INDIRECT(AN731)='Sample Select backend'!$C$2,INDIRECT(AO731)=1,INDIRECT(AP731)='Sample Select backend'!$F$2,INDIRECT(AQ731)=1,INDIRECT(AR731)='Sample Select backend'!$M$2),1,0)</f>
        <v>0</v>
      </c>
      <c r="AN731" t="str">
        <f>_xlfn.CONCAT('Sample Select backend'!$C$4,ROW(AN731))</f>
        <v>AE731</v>
      </c>
      <c r="AO731" s="9" t="str">
        <f>_xlfn.CONCAT('Sample Select backend'!$J$2,ROW(AO731))</f>
        <v>AJ731</v>
      </c>
      <c r="AP731" t="str">
        <f>_xlfn.CONCAT('Sample Select backend'!$F$4,ROW(AP731))</f>
        <v>AF731</v>
      </c>
      <c r="AQ731" t="str">
        <f>_xlfn.CONCAT('Sample Select backend'!$I$10,ROW(AQ731))</f>
        <v>R731</v>
      </c>
      <c r="AR731" t="str">
        <f>_xlfn.CONCAT('Sample Select backend'!$M$4,ROW(AR731))</f>
        <v>AK731</v>
      </c>
      <c r="AS731" t="str">
        <f t="shared" si="254"/>
        <v>China</v>
      </c>
      <c r="AT731" s="9" t="str">
        <f t="shared" si="255"/>
        <v>Other</v>
      </c>
      <c r="AU731">
        <f t="shared" si="256"/>
        <v>0</v>
      </c>
      <c r="AV731" s="9">
        <v>1</v>
      </c>
    </row>
    <row r="732" spans="1:48" x14ac:dyDescent="0.35">
      <c r="A732" t="s">
        <v>35</v>
      </c>
      <c r="B732">
        <v>3</v>
      </c>
      <c r="C732" t="s">
        <v>201</v>
      </c>
      <c r="D732" t="s">
        <v>599</v>
      </c>
      <c r="E732">
        <v>2</v>
      </c>
      <c r="F732">
        <v>2</v>
      </c>
      <c r="G732">
        <v>-2</v>
      </c>
      <c r="H732">
        <v>-1</v>
      </c>
      <c r="I732">
        <v>-2</v>
      </c>
      <c r="J732">
        <v>-2</v>
      </c>
      <c r="K732">
        <v>-2</v>
      </c>
      <c r="M732">
        <v>1</v>
      </c>
      <c r="N732" t="s">
        <v>2634</v>
      </c>
      <c r="O732" t="s">
        <v>2805</v>
      </c>
      <c r="P732" t="s">
        <v>2810</v>
      </c>
      <c r="Q732" t="s">
        <v>2816</v>
      </c>
      <c r="R732">
        <v>0</v>
      </c>
      <c r="S732">
        <v>2.29</v>
      </c>
      <c r="T732">
        <v>-10.66</v>
      </c>
      <c r="U732">
        <v>52.27</v>
      </c>
      <c r="V732">
        <f t="shared" si="257"/>
        <v>1</v>
      </c>
      <c r="W732">
        <f t="shared" si="258"/>
        <v>1</v>
      </c>
      <c r="X732">
        <f t="shared" si="259"/>
        <v>0</v>
      </c>
      <c r="Y732">
        <f t="shared" si="260"/>
        <v>0</v>
      </c>
      <c r="Z732">
        <f t="shared" si="261"/>
        <v>0</v>
      </c>
      <c r="AA732">
        <f t="shared" si="262"/>
        <v>0</v>
      </c>
      <c r="AB732">
        <f t="shared" si="263"/>
        <v>0</v>
      </c>
      <c r="AC732">
        <f t="shared" si="264"/>
        <v>-1</v>
      </c>
      <c r="AD732">
        <f t="shared" si="265"/>
        <v>1</v>
      </c>
      <c r="AE732" s="4" t="s">
        <v>2828</v>
      </c>
      <c r="AF732" s="9" t="s">
        <v>2829</v>
      </c>
      <c r="AG732">
        <v>0</v>
      </c>
      <c r="AH732">
        <v>1</v>
      </c>
      <c r="AI732">
        <v>0</v>
      </c>
      <c r="AJ732">
        <v>1</v>
      </c>
      <c r="AK732" s="9" t="s">
        <v>2840</v>
      </c>
      <c r="AL732">
        <f t="shared" si="253"/>
        <v>0</v>
      </c>
      <c r="AM732">
        <f>IF(AND(INDIRECT(AN732)='Sample Select backend'!$C$2,INDIRECT(AO732)=1,INDIRECT(AP732)='Sample Select backend'!$F$2,INDIRECT(AQ732)=1,INDIRECT(AR732)='Sample Select backend'!$M$2),1,0)</f>
        <v>0</v>
      </c>
      <c r="AN732" t="str">
        <f>_xlfn.CONCAT('Sample Select backend'!$C$4,ROW(AN732))</f>
        <v>AE732</v>
      </c>
      <c r="AO732" s="9" t="str">
        <f>_xlfn.CONCAT('Sample Select backend'!$J$2,ROW(AO732))</f>
        <v>AJ732</v>
      </c>
      <c r="AP732" t="str">
        <f>_xlfn.CONCAT('Sample Select backend'!$F$4,ROW(AP732))</f>
        <v>AF732</v>
      </c>
      <c r="AQ732" t="str">
        <f>_xlfn.CONCAT('Sample Select backend'!$I$10,ROW(AQ732))</f>
        <v>R732</v>
      </c>
      <c r="AR732" t="str">
        <f>_xlfn.CONCAT('Sample Select backend'!$M$4,ROW(AR732))</f>
        <v>AK732</v>
      </c>
      <c r="AS732" t="str">
        <f t="shared" si="254"/>
        <v>China</v>
      </c>
      <c r="AT732" s="9" t="str">
        <f t="shared" si="255"/>
        <v>Other</v>
      </c>
      <c r="AU732">
        <f t="shared" si="256"/>
        <v>0</v>
      </c>
      <c r="AV732" s="9">
        <v>1</v>
      </c>
    </row>
    <row r="733" spans="1:48" x14ac:dyDescent="0.35">
      <c r="A733" t="s">
        <v>35</v>
      </c>
      <c r="B733">
        <v>1</v>
      </c>
      <c r="C733">
        <v>2</v>
      </c>
      <c r="D733" t="s">
        <v>593</v>
      </c>
      <c r="E733">
        <v>2</v>
      </c>
      <c r="F733">
        <v>-1</v>
      </c>
      <c r="G733">
        <v>2</v>
      </c>
      <c r="H733">
        <v>-1</v>
      </c>
      <c r="I733">
        <v>-2</v>
      </c>
      <c r="J733">
        <v>2</v>
      </c>
      <c r="K733">
        <v>2</v>
      </c>
      <c r="L733">
        <v>2</v>
      </c>
      <c r="M733">
        <v>1</v>
      </c>
      <c r="N733" t="s">
        <v>2634</v>
      </c>
      <c r="O733" t="s">
        <v>2805</v>
      </c>
      <c r="P733" t="s">
        <v>2810</v>
      </c>
      <c r="Q733" t="s">
        <v>2816</v>
      </c>
      <c r="R733">
        <v>0</v>
      </c>
      <c r="S733">
        <v>2.29</v>
      </c>
      <c r="T733">
        <v>-10.66</v>
      </c>
      <c r="U733">
        <v>52.27</v>
      </c>
      <c r="V733">
        <f t="shared" si="257"/>
        <v>1</v>
      </c>
      <c r="W733">
        <f t="shared" si="258"/>
        <v>0</v>
      </c>
      <c r="X733">
        <f t="shared" si="259"/>
        <v>1</v>
      </c>
      <c r="Y733">
        <f t="shared" si="260"/>
        <v>0</v>
      </c>
      <c r="Z733">
        <f t="shared" si="261"/>
        <v>0</v>
      </c>
      <c r="AA733">
        <f t="shared" si="262"/>
        <v>1</v>
      </c>
      <c r="AB733">
        <f t="shared" si="263"/>
        <v>1</v>
      </c>
      <c r="AC733">
        <f t="shared" si="264"/>
        <v>1</v>
      </c>
      <c r="AD733">
        <f t="shared" si="265"/>
        <v>1</v>
      </c>
      <c r="AE733" s="4" t="s">
        <v>2828</v>
      </c>
      <c r="AF733" s="9" t="s">
        <v>2829</v>
      </c>
      <c r="AG733">
        <v>0</v>
      </c>
      <c r="AH733">
        <v>1</v>
      </c>
      <c r="AI733">
        <v>0</v>
      </c>
      <c r="AJ733">
        <v>1</v>
      </c>
      <c r="AK733" s="9" t="s">
        <v>2840</v>
      </c>
      <c r="AL733">
        <f t="shared" si="253"/>
        <v>0</v>
      </c>
      <c r="AM733">
        <f>IF(AND(INDIRECT(AN733)='Sample Select backend'!$C$2,INDIRECT(AO733)=1,INDIRECT(AP733)='Sample Select backend'!$F$2,INDIRECT(AQ733)=1,INDIRECT(AR733)='Sample Select backend'!$M$2),1,0)</f>
        <v>0</v>
      </c>
      <c r="AN733" t="str">
        <f>_xlfn.CONCAT('Sample Select backend'!$C$4,ROW(AN733))</f>
        <v>AE733</v>
      </c>
      <c r="AO733" s="9" t="str">
        <f>_xlfn.CONCAT('Sample Select backend'!$J$2,ROW(AO733))</f>
        <v>AJ733</v>
      </c>
      <c r="AP733" t="str">
        <f>_xlfn.CONCAT('Sample Select backend'!$F$4,ROW(AP733))</f>
        <v>AF733</v>
      </c>
      <c r="AQ733" t="str">
        <f>_xlfn.CONCAT('Sample Select backend'!$I$10,ROW(AQ733))</f>
        <v>R733</v>
      </c>
      <c r="AR733" t="str">
        <f>_xlfn.CONCAT('Sample Select backend'!$M$4,ROW(AR733))</f>
        <v>AK733</v>
      </c>
      <c r="AS733" t="str">
        <f t="shared" si="254"/>
        <v>China</v>
      </c>
      <c r="AT733" s="9">
        <f t="shared" si="255"/>
        <v>2</v>
      </c>
      <c r="AU733">
        <f t="shared" si="256"/>
        <v>0</v>
      </c>
      <c r="AV733" s="9">
        <v>1</v>
      </c>
    </row>
    <row r="734" spans="1:48" x14ac:dyDescent="0.35">
      <c r="A734" t="s">
        <v>35</v>
      </c>
      <c r="B734">
        <v>1</v>
      </c>
      <c r="C734">
        <v>3</v>
      </c>
      <c r="D734" t="s">
        <v>590</v>
      </c>
      <c r="E734">
        <v>2</v>
      </c>
      <c r="F734">
        <v>2</v>
      </c>
      <c r="G734">
        <v>-2</v>
      </c>
      <c r="H734">
        <v>-1</v>
      </c>
      <c r="I734">
        <v>2</v>
      </c>
      <c r="J734">
        <v>2</v>
      </c>
      <c r="K734">
        <v>-2</v>
      </c>
      <c r="L734">
        <v>-2</v>
      </c>
      <c r="M734">
        <v>1</v>
      </c>
      <c r="N734" t="s">
        <v>2634</v>
      </c>
      <c r="O734" t="s">
        <v>2805</v>
      </c>
      <c r="P734" t="s">
        <v>2810</v>
      </c>
      <c r="Q734" t="s">
        <v>2816</v>
      </c>
      <c r="R734">
        <v>0</v>
      </c>
      <c r="S734">
        <v>2.29</v>
      </c>
      <c r="T734">
        <v>-10.66</v>
      </c>
      <c r="U734">
        <v>52.27</v>
      </c>
      <c r="V734">
        <f t="shared" si="257"/>
        <v>1</v>
      </c>
      <c r="W734">
        <f t="shared" si="258"/>
        <v>1</v>
      </c>
      <c r="X734">
        <f t="shared" si="259"/>
        <v>0</v>
      </c>
      <c r="Y734">
        <f t="shared" si="260"/>
        <v>0</v>
      </c>
      <c r="Z734">
        <f t="shared" si="261"/>
        <v>1</v>
      </c>
      <c r="AA734">
        <f t="shared" si="262"/>
        <v>1</v>
      </c>
      <c r="AB734">
        <f t="shared" si="263"/>
        <v>0</v>
      </c>
      <c r="AC734">
        <f t="shared" si="264"/>
        <v>0</v>
      </c>
      <c r="AD734">
        <f t="shared" si="265"/>
        <v>1</v>
      </c>
      <c r="AE734" s="4" t="s">
        <v>2828</v>
      </c>
      <c r="AF734" s="9" t="s">
        <v>2829</v>
      </c>
      <c r="AG734">
        <v>0</v>
      </c>
      <c r="AH734">
        <v>1</v>
      </c>
      <c r="AI734">
        <v>0</v>
      </c>
      <c r="AJ734">
        <v>1</v>
      </c>
      <c r="AK734" s="9" t="s">
        <v>2840</v>
      </c>
      <c r="AL734">
        <f t="shared" si="253"/>
        <v>0</v>
      </c>
      <c r="AM734">
        <f>IF(AND(INDIRECT(AN734)='Sample Select backend'!$C$2,INDIRECT(AO734)=1,INDIRECT(AP734)='Sample Select backend'!$F$2,INDIRECT(AQ734)=1,INDIRECT(AR734)='Sample Select backend'!$M$2),1,0)</f>
        <v>0</v>
      </c>
      <c r="AN734" t="str">
        <f>_xlfn.CONCAT('Sample Select backend'!$C$4,ROW(AN734))</f>
        <v>AE734</v>
      </c>
      <c r="AO734" s="9" t="str">
        <f>_xlfn.CONCAT('Sample Select backend'!$J$2,ROW(AO734))</f>
        <v>AJ734</v>
      </c>
      <c r="AP734" t="str">
        <f>_xlfn.CONCAT('Sample Select backend'!$F$4,ROW(AP734))</f>
        <v>AF734</v>
      </c>
      <c r="AQ734" t="str">
        <f>_xlfn.CONCAT('Sample Select backend'!$I$10,ROW(AQ734))</f>
        <v>R734</v>
      </c>
      <c r="AR734" t="str">
        <f>_xlfn.CONCAT('Sample Select backend'!$M$4,ROW(AR734))</f>
        <v>AK734</v>
      </c>
      <c r="AS734" t="str">
        <f t="shared" si="254"/>
        <v>China</v>
      </c>
      <c r="AT734" s="9">
        <f t="shared" si="255"/>
        <v>3</v>
      </c>
      <c r="AU734">
        <f t="shared" si="256"/>
        <v>0</v>
      </c>
      <c r="AV734" s="9">
        <v>0</v>
      </c>
    </row>
    <row r="735" spans="1:48" x14ac:dyDescent="0.35">
      <c r="A735" s="24" t="s">
        <v>35</v>
      </c>
      <c r="B735" s="24" t="s">
        <v>201</v>
      </c>
      <c r="C735" s="24" t="s">
        <v>201</v>
      </c>
      <c r="D735" s="24" t="s">
        <v>3338</v>
      </c>
      <c r="E735" s="24"/>
      <c r="O735" t="s">
        <v>2805</v>
      </c>
      <c r="P735" t="s">
        <v>2810</v>
      </c>
      <c r="Q735" t="s">
        <v>2816</v>
      </c>
      <c r="R735">
        <v>0</v>
      </c>
      <c r="S735">
        <v>2.29</v>
      </c>
      <c r="T735">
        <v>-10.66</v>
      </c>
      <c r="U735">
        <v>52.27</v>
      </c>
      <c r="V735">
        <v>-1</v>
      </c>
      <c r="W735">
        <v>-1</v>
      </c>
      <c r="X735">
        <v>-1</v>
      </c>
      <c r="Y735">
        <v>-1</v>
      </c>
      <c r="Z735">
        <v>-1</v>
      </c>
      <c r="AA735">
        <v>-1</v>
      </c>
      <c r="AB735">
        <v>-1</v>
      </c>
      <c r="AC735">
        <v>-1</v>
      </c>
      <c r="AD735">
        <v>-1</v>
      </c>
      <c r="AE735" s="4" t="s">
        <v>2828</v>
      </c>
      <c r="AF735" s="9" t="s">
        <v>2829</v>
      </c>
      <c r="AG735">
        <v>0</v>
      </c>
      <c r="AH735">
        <v>1</v>
      </c>
      <c r="AI735">
        <v>0</v>
      </c>
      <c r="AJ735">
        <v>1</v>
      </c>
      <c r="AK735" s="9" t="s">
        <v>2840</v>
      </c>
      <c r="AL735">
        <f t="shared" si="253"/>
        <v>1</v>
      </c>
      <c r="AM735">
        <f>IF(AND(INDIRECT(AN735)='Sample Select backend'!$C$2,INDIRECT(AO735)=1,INDIRECT(AP735)='Sample Select backend'!$F$2,INDIRECT(AQ735)=1,INDIRECT(AR735)='Sample Select backend'!$M$2),1,0)</f>
        <v>0</v>
      </c>
      <c r="AN735" t="str">
        <f>_xlfn.CONCAT('Sample Select backend'!$C$4,ROW(AN735))</f>
        <v>AE735</v>
      </c>
      <c r="AO735" s="9" t="str">
        <f>_xlfn.CONCAT('Sample Select backend'!$J$2,ROW(AO735))</f>
        <v>AJ735</v>
      </c>
      <c r="AP735" t="str">
        <f>_xlfn.CONCAT('Sample Select backend'!$F$4,ROW(AP735))</f>
        <v>AF735</v>
      </c>
      <c r="AQ735" t="str">
        <f>_xlfn.CONCAT('Sample Select backend'!$I$10,ROW(AQ735))</f>
        <v>R735</v>
      </c>
      <c r="AR735" t="str">
        <f>_xlfn.CONCAT('Sample Select backend'!$M$4,ROW(AR735))</f>
        <v>AK735</v>
      </c>
      <c r="AS735" t="str">
        <f t="shared" si="254"/>
        <v>China</v>
      </c>
      <c r="AT735" s="9" t="str">
        <f t="shared" si="255"/>
        <v>Other</v>
      </c>
      <c r="AU735">
        <f t="shared" si="256"/>
        <v>0</v>
      </c>
      <c r="AV735" s="9">
        <v>0</v>
      </c>
    </row>
    <row r="736" spans="1:48" x14ac:dyDescent="0.35">
      <c r="A736" s="24" t="s">
        <v>35</v>
      </c>
      <c r="B736" s="24">
        <v>2</v>
      </c>
      <c r="C736" s="24" t="s">
        <v>206</v>
      </c>
      <c r="D736" s="24" t="s">
        <v>3339</v>
      </c>
      <c r="E736" s="24"/>
      <c r="O736" t="s">
        <v>2805</v>
      </c>
      <c r="P736" t="s">
        <v>2810</v>
      </c>
      <c r="Q736" t="s">
        <v>2816</v>
      </c>
      <c r="R736">
        <v>0</v>
      </c>
      <c r="S736">
        <v>2.29</v>
      </c>
      <c r="T736">
        <v>-10.66</v>
      </c>
      <c r="U736">
        <v>52.27</v>
      </c>
      <c r="V736">
        <v>-1</v>
      </c>
      <c r="W736">
        <v>-1</v>
      </c>
      <c r="X736">
        <v>-1</v>
      </c>
      <c r="Y736">
        <v>-1</v>
      </c>
      <c r="Z736">
        <v>-1</v>
      </c>
      <c r="AA736">
        <v>-1</v>
      </c>
      <c r="AB736">
        <v>-1</v>
      </c>
      <c r="AC736">
        <v>-1</v>
      </c>
      <c r="AD736">
        <v>-1</v>
      </c>
      <c r="AE736" s="4" t="s">
        <v>2828</v>
      </c>
      <c r="AF736" s="9" t="s">
        <v>2829</v>
      </c>
      <c r="AG736">
        <v>0</v>
      </c>
      <c r="AH736">
        <v>1</v>
      </c>
      <c r="AI736">
        <v>0</v>
      </c>
      <c r="AJ736">
        <v>1</v>
      </c>
      <c r="AK736" s="9" t="s">
        <v>2840</v>
      </c>
      <c r="AL736">
        <f t="shared" si="253"/>
        <v>0</v>
      </c>
      <c r="AM736">
        <f>IF(AND(INDIRECT(AN736)='Sample Select backend'!$C$2,INDIRECT(AO736)=1,INDIRECT(AP736)='Sample Select backend'!$F$2,INDIRECT(AQ736)=1,INDIRECT(AR736)='Sample Select backend'!$M$2),1,0)</f>
        <v>0</v>
      </c>
      <c r="AN736" t="str">
        <f>_xlfn.CONCAT('Sample Select backend'!$C$4,ROW(AN736))</f>
        <v>AE736</v>
      </c>
      <c r="AO736" s="9" t="str">
        <f>_xlfn.CONCAT('Sample Select backend'!$J$2,ROW(AO736))</f>
        <v>AJ736</v>
      </c>
      <c r="AP736" t="str">
        <f>_xlfn.CONCAT('Sample Select backend'!$F$4,ROW(AP736))</f>
        <v>AF736</v>
      </c>
      <c r="AQ736" t="str">
        <f>_xlfn.CONCAT('Sample Select backend'!$I$10,ROW(AQ736))</f>
        <v>R736</v>
      </c>
      <c r="AR736" t="str">
        <f>_xlfn.CONCAT('Sample Select backend'!$M$4,ROW(AR736))</f>
        <v>AK736</v>
      </c>
      <c r="AS736" t="str">
        <f t="shared" si="254"/>
        <v>China</v>
      </c>
      <c r="AT736" s="9" t="str">
        <f t="shared" si="255"/>
        <v>Tax exemption/waiver/suspension</v>
      </c>
      <c r="AU736">
        <f t="shared" si="256"/>
        <v>0</v>
      </c>
      <c r="AV736" s="9">
        <v>0</v>
      </c>
    </row>
    <row r="737" spans="1:48" x14ac:dyDescent="0.35">
      <c r="A737" s="24" t="s">
        <v>35</v>
      </c>
      <c r="B737" s="24">
        <v>2</v>
      </c>
      <c r="C737" s="24">
        <v>14</v>
      </c>
      <c r="D737" s="24" t="s">
        <v>3340</v>
      </c>
      <c r="E737" s="24"/>
      <c r="O737" t="s">
        <v>2805</v>
      </c>
      <c r="P737" t="s">
        <v>2810</v>
      </c>
      <c r="Q737" t="s">
        <v>2816</v>
      </c>
      <c r="R737">
        <v>0</v>
      </c>
      <c r="S737">
        <v>2.29</v>
      </c>
      <c r="T737">
        <v>-10.66</v>
      </c>
      <c r="U737">
        <v>52.27</v>
      </c>
      <c r="V737">
        <v>-1</v>
      </c>
      <c r="W737">
        <v>-1</v>
      </c>
      <c r="X737">
        <v>-1</v>
      </c>
      <c r="Y737">
        <v>-1</v>
      </c>
      <c r="Z737">
        <v>-1</v>
      </c>
      <c r="AA737">
        <v>-1</v>
      </c>
      <c r="AB737">
        <v>-1</v>
      </c>
      <c r="AC737">
        <v>-1</v>
      </c>
      <c r="AD737">
        <v>-1</v>
      </c>
      <c r="AE737" s="4" t="s">
        <v>2828</v>
      </c>
      <c r="AF737" s="9" t="s">
        <v>2829</v>
      </c>
      <c r="AG737">
        <v>0</v>
      </c>
      <c r="AH737">
        <v>1</v>
      </c>
      <c r="AI737">
        <v>0</v>
      </c>
      <c r="AJ737">
        <v>1</v>
      </c>
      <c r="AK737" s="9" t="s">
        <v>2840</v>
      </c>
      <c r="AL737">
        <f t="shared" si="253"/>
        <v>0</v>
      </c>
      <c r="AM737">
        <f>IF(AND(INDIRECT(AN737)='Sample Select backend'!$C$2,INDIRECT(AO737)=1,INDIRECT(AP737)='Sample Select backend'!$F$2,INDIRECT(AQ737)=1,INDIRECT(AR737)='Sample Select backend'!$M$2),1,0)</f>
        <v>0</v>
      </c>
      <c r="AN737" t="str">
        <f>_xlfn.CONCAT('Sample Select backend'!$C$4,ROW(AN737))</f>
        <v>AE737</v>
      </c>
      <c r="AO737" s="9" t="str">
        <f>_xlfn.CONCAT('Sample Select backend'!$J$2,ROW(AO737))</f>
        <v>AJ737</v>
      </c>
      <c r="AP737" t="str">
        <f>_xlfn.CONCAT('Sample Select backend'!$F$4,ROW(AP737))</f>
        <v>AF737</v>
      </c>
      <c r="AQ737" t="str">
        <f>_xlfn.CONCAT('Sample Select backend'!$I$10,ROW(AQ737))</f>
        <v>R737</v>
      </c>
      <c r="AR737" t="str">
        <f>_xlfn.CONCAT('Sample Select backend'!$M$4,ROW(AR737))</f>
        <v>AK737</v>
      </c>
      <c r="AS737" t="str">
        <f t="shared" si="254"/>
        <v>China</v>
      </c>
      <c r="AT737" s="9">
        <f t="shared" si="255"/>
        <v>14</v>
      </c>
      <c r="AU737">
        <f t="shared" si="256"/>
        <v>0</v>
      </c>
      <c r="AV737" s="9">
        <v>0</v>
      </c>
    </row>
    <row r="738" spans="1:48" x14ac:dyDescent="0.35">
      <c r="A738" s="24" t="s">
        <v>35</v>
      </c>
      <c r="B738" s="24">
        <v>1</v>
      </c>
      <c r="C738" s="24">
        <v>8</v>
      </c>
      <c r="D738" s="24" t="s">
        <v>3341</v>
      </c>
      <c r="E738" s="24"/>
      <c r="O738" t="s">
        <v>2805</v>
      </c>
      <c r="P738" t="s">
        <v>2810</v>
      </c>
      <c r="Q738" t="s">
        <v>2816</v>
      </c>
      <c r="R738">
        <v>0</v>
      </c>
      <c r="S738">
        <v>2.29</v>
      </c>
      <c r="T738">
        <v>-10.66</v>
      </c>
      <c r="U738">
        <v>52.27</v>
      </c>
      <c r="V738">
        <v>-1</v>
      </c>
      <c r="W738">
        <v>-1</v>
      </c>
      <c r="X738">
        <v>-1</v>
      </c>
      <c r="Y738">
        <v>-1</v>
      </c>
      <c r="Z738">
        <v>-1</v>
      </c>
      <c r="AA738">
        <v>-1</v>
      </c>
      <c r="AB738">
        <v>-1</v>
      </c>
      <c r="AC738">
        <v>-1</v>
      </c>
      <c r="AD738">
        <v>-1</v>
      </c>
      <c r="AE738" s="4" t="s">
        <v>2828</v>
      </c>
      <c r="AF738" s="9" t="s">
        <v>2829</v>
      </c>
      <c r="AG738">
        <v>0</v>
      </c>
      <c r="AH738">
        <v>1</v>
      </c>
      <c r="AI738">
        <v>0</v>
      </c>
      <c r="AJ738">
        <v>1</v>
      </c>
      <c r="AK738" s="9" t="s">
        <v>2840</v>
      </c>
      <c r="AL738">
        <f t="shared" si="253"/>
        <v>0</v>
      </c>
      <c r="AM738">
        <f>IF(AND(INDIRECT(AN738)='Sample Select backend'!$C$2,INDIRECT(AO738)=1,INDIRECT(AP738)='Sample Select backend'!$F$2,INDIRECT(AQ738)=1,INDIRECT(AR738)='Sample Select backend'!$M$2),1,0)</f>
        <v>0</v>
      </c>
      <c r="AN738" t="str">
        <f>_xlfn.CONCAT('Sample Select backend'!$C$4,ROW(AN738))</f>
        <v>AE738</v>
      </c>
      <c r="AO738" s="9" t="str">
        <f>_xlfn.CONCAT('Sample Select backend'!$J$2,ROW(AO738))</f>
        <v>AJ738</v>
      </c>
      <c r="AP738" t="str">
        <f>_xlfn.CONCAT('Sample Select backend'!$F$4,ROW(AP738))</f>
        <v>AF738</v>
      </c>
      <c r="AQ738" t="str">
        <f>_xlfn.CONCAT('Sample Select backend'!$I$10,ROW(AQ738))</f>
        <v>R738</v>
      </c>
      <c r="AR738" t="str">
        <f>_xlfn.CONCAT('Sample Select backend'!$M$4,ROW(AR738))</f>
        <v>AK738</v>
      </c>
      <c r="AS738" t="str">
        <f t="shared" si="254"/>
        <v>China</v>
      </c>
      <c r="AT738" s="9">
        <f t="shared" si="255"/>
        <v>8</v>
      </c>
      <c r="AU738">
        <f t="shared" si="256"/>
        <v>0</v>
      </c>
      <c r="AV738" s="9">
        <v>0</v>
      </c>
    </row>
    <row r="739" spans="1:48" x14ac:dyDescent="0.35">
      <c r="A739" s="24" t="s">
        <v>35</v>
      </c>
      <c r="B739" s="24">
        <v>4</v>
      </c>
      <c r="C739" s="24" t="s">
        <v>206</v>
      </c>
      <c r="D739" s="24" t="s">
        <v>3342</v>
      </c>
      <c r="E739" s="24"/>
      <c r="O739" t="s">
        <v>2805</v>
      </c>
      <c r="P739" t="s">
        <v>2810</v>
      </c>
      <c r="Q739" t="s">
        <v>2816</v>
      </c>
      <c r="R739">
        <v>0</v>
      </c>
      <c r="S739">
        <v>2.29</v>
      </c>
      <c r="T739">
        <v>-10.66</v>
      </c>
      <c r="U739">
        <v>52.27</v>
      </c>
      <c r="V739">
        <v>-1</v>
      </c>
      <c r="W739">
        <v>-1</v>
      </c>
      <c r="X739">
        <v>-1</v>
      </c>
      <c r="Y739">
        <v>-1</v>
      </c>
      <c r="Z739">
        <v>-1</v>
      </c>
      <c r="AA739">
        <v>-1</v>
      </c>
      <c r="AB739">
        <v>-1</v>
      </c>
      <c r="AC739">
        <v>-1</v>
      </c>
      <c r="AD739">
        <v>-1</v>
      </c>
      <c r="AE739" s="4" t="s">
        <v>2828</v>
      </c>
      <c r="AF739" s="9" t="s">
        <v>2829</v>
      </c>
      <c r="AG739">
        <v>0</v>
      </c>
      <c r="AH739">
        <v>1</v>
      </c>
      <c r="AI739">
        <v>0</v>
      </c>
      <c r="AJ739">
        <v>1</v>
      </c>
      <c r="AK739" s="9" t="s">
        <v>2840</v>
      </c>
      <c r="AL739">
        <f t="shared" si="253"/>
        <v>0</v>
      </c>
      <c r="AM739">
        <f>IF(AND(INDIRECT(AN739)='Sample Select backend'!$C$2,INDIRECT(AO739)=1,INDIRECT(AP739)='Sample Select backend'!$F$2,INDIRECT(AQ739)=1,INDIRECT(AR739)='Sample Select backend'!$M$2),1,0)</f>
        <v>0</v>
      </c>
      <c r="AN739" t="str">
        <f>_xlfn.CONCAT('Sample Select backend'!$C$4,ROW(AN739))</f>
        <v>AE739</v>
      </c>
      <c r="AO739" s="9" t="str">
        <f>_xlfn.CONCAT('Sample Select backend'!$J$2,ROW(AO739))</f>
        <v>AJ739</v>
      </c>
      <c r="AP739" t="str">
        <f>_xlfn.CONCAT('Sample Select backend'!$F$4,ROW(AP739))</f>
        <v>AF739</v>
      </c>
      <c r="AQ739" t="str">
        <f>_xlfn.CONCAT('Sample Select backend'!$I$10,ROW(AQ739))</f>
        <v>R739</v>
      </c>
      <c r="AR739" t="str">
        <f>_xlfn.CONCAT('Sample Select backend'!$M$4,ROW(AR739))</f>
        <v>AK739</v>
      </c>
      <c r="AS739" t="str">
        <f t="shared" si="254"/>
        <v>China</v>
      </c>
      <c r="AT739" s="9" t="str">
        <f t="shared" si="255"/>
        <v>Tax exemption/waiver/suspension</v>
      </c>
      <c r="AU739">
        <f t="shared" si="256"/>
        <v>0</v>
      </c>
      <c r="AV739" s="9">
        <v>0</v>
      </c>
    </row>
    <row r="740" spans="1:48" x14ac:dyDescent="0.35">
      <c r="A740" s="24" t="s">
        <v>35</v>
      </c>
      <c r="B740" s="24">
        <v>1</v>
      </c>
      <c r="C740" s="24">
        <v>8</v>
      </c>
      <c r="D740" s="24" t="s">
        <v>3343</v>
      </c>
      <c r="E740" s="24"/>
      <c r="O740" t="s">
        <v>2805</v>
      </c>
      <c r="P740" t="s">
        <v>2810</v>
      </c>
      <c r="Q740" t="s">
        <v>2816</v>
      </c>
      <c r="R740">
        <v>0</v>
      </c>
      <c r="S740">
        <v>2.29</v>
      </c>
      <c r="T740">
        <v>-10.66</v>
      </c>
      <c r="U740">
        <v>52.27</v>
      </c>
      <c r="V740">
        <v>-1</v>
      </c>
      <c r="W740">
        <v>-1</v>
      </c>
      <c r="X740">
        <v>-1</v>
      </c>
      <c r="Y740">
        <v>-1</v>
      </c>
      <c r="Z740">
        <v>-1</v>
      </c>
      <c r="AA740">
        <v>-1</v>
      </c>
      <c r="AB740">
        <v>-1</v>
      </c>
      <c r="AC740">
        <v>-1</v>
      </c>
      <c r="AD740">
        <v>-1</v>
      </c>
      <c r="AE740" s="4" t="s">
        <v>2828</v>
      </c>
      <c r="AF740" s="9" t="s">
        <v>2829</v>
      </c>
      <c r="AG740">
        <v>0</v>
      </c>
      <c r="AH740">
        <v>1</v>
      </c>
      <c r="AI740">
        <v>0</v>
      </c>
      <c r="AJ740">
        <v>1</v>
      </c>
      <c r="AK740" s="9" t="s">
        <v>2840</v>
      </c>
      <c r="AL740">
        <f t="shared" si="253"/>
        <v>0</v>
      </c>
      <c r="AM740">
        <f>IF(AND(INDIRECT(AN740)='Sample Select backend'!$C$2,INDIRECT(AO740)=1,INDIRECT(AP740)='Sample Select backend'!$F$2,INDIRECT(AQ740)=1,INDIRECT(AR740)='Sample Select backend'!$M$2),1,0)</f>
        <v>0</v>
      </c>
      <c r="AN740" t="str">
        <f>_xlfn.CONCAT('Sample Select backend'!$C$4,ROW(AN740))</f>
        <v>AE740</v>
      </c>
      <c r="AO740" s="9" t="str">
        <f>_xlfn.CONCAT('Sample Select backend'!$J$2,ROW(AO740))</f>
        <v>AJ740</v>
      </c>
      <c r="AP740" t="str">
        <f>_xlfn.CONCAT('Sample Select backend'!$F$4,ROW(AP740))</f>
        <v>AF740</v>
      </c>
      <c r="AQ740" t="str">
        <f>_xlfn.CONCAT('Sample Select backend'!$I$10,ROW(AQ740))</f>
        <v>R740</v>
      </c>
      <c r="AR740" t="str">
        <f>_xlfn.CONCAT('Sample Select backend'!$M$4,ROW(AR740))</f>
        <v>AK740</v>
      </c>
      <c r="AS740" t="str">
        <f t="shared" si="254"/>
        <v>China</v>
      </c>
      <c r="AT740" s="9">
        <f t="shared" si="255"/>
        <v>8</v>
      </c>
      <c r="AU740">
        <f t="shared" si="256"/>
        <v>0</v>
      </c>
      <c r="AV740" s="9">
        <v>0</v>
      </c>
    </row>
    <row r="741" spans="1:48" x14ac:dyDescent="0.35">
      <c r="A741" s="24" t="s">
        <v>35</v>
      </c>
      <c r="B741" s="24">
        <v>1</v>
      </c>
      <c r="C741" s="24" t="s">
        <v>201</v>
      </c>
      <c r="D741" s="24" t="s">
        <v>3344</v>
      </c>
      <c r="E741" s="24"/>
      <c r="O741" t="s">
        <v>2805</v>
      </c>
      <c r="P741" t="s">
        <v>2810</v>
      </c>
      <c r="Q741" t="s">
        <v>2816</v>
      </c>
      <c r="R741">
        <v>0</v>
      </c>
      <c r="S741">
        <v>2.29</v>
      </c>
      <c r="T741">
        <v>-10.66</v>
      </c>
      <c r="U741">
        <v>52.27</v>
      </c>
      <c r="V741">
        <v>-1</v>
      </c>
      <c r="W741">
        <v>-1</v>
      </c>
      <c r="X741">
        <v>-1</v>
      </c>
      <c r="Y741">
        <v>-1</v>
      </c>
      <c r="Z741">
        <v>-1</v>
      </c>
      <c r="AA741">
        <v>-1</v>
      </c>
      <c r="AB741">
        <v>-1</v>
      </c>
      <c r="AC741">
        <v>-1</v>
      </c>
      <c r="AD741">
        <v>-1</v>
      </c>
      <c r="AE741" s="4" t="s">
        <v>2828</v>
      </c>
      <c r="AF741" s="9" t="s">
        <v>2829</v>
      </c>
      <c r="AG741">
        <v>0</v>
      </c>
      <c r="AH741">
        <v>1</v>
      </c>
      <c r="AI741">
        <v>0</v>
      </c>
      <c r="AJ741">
        <v>1</v>
      </c>
      <c r="AK741" s="9" t="s">
        <v>2840</v>
      </c>
      <c r="AL741">
        <f t="shared" si="253"/>
        <v>0</v>
      </c>
      <c r="AM741">
        <f>IF(AND(INDIRECT(AN741)='Sample Select backend'!$C$2,INDIRECT(AO741)=1,INDIRECT(AP741)='Sample Select backend'!$F$2,INDIRECT(AQ741)=1,INDIRECT(AR741)='Sample Select backend'!$M$2),1,0)</f>
        <v>0</v>
      </c>
      <c r="AN741" t="str">
        <f>_xlfn.CONCAT('Sample Select backend'!$C$4,ROW(AN741))</f>
        <v>AE741</v>
      </c>
      <c r="AO741" s="9" t="str">
        <f>_xlfn.CONCAT('Sample Select backend'!$J$2,ROW(AO741))</f>
        <v>AJ741</v>
      </c>
      <c r="AP741" t="str">
        <f>_xlfn.CONCAT('Sample Select backend'!$F$4,ROW(AP741))</f>
        <v>AF741</v>
      </c>
      <c r="AQ741" t="str">
        <f>_xlfn.CONCAT('Sample Select backend'!$I$10,ROW(AQ741))</f>
        <v>R741</v>
      </c>
      <c r="AR741" t="str">
        <f>_xlfn.CONCAT('Sample Select backend'!$M$4,ROW(AR741))</f>
        <v>AK741</v>
      </c>
      <c r="AS741" t="str">
        <f t="shared" si="254"/>
        <v>China</v>
      </c>
      <c r="AT741" s="9" t="str">
        <f t="shared" si="255"/>
        <v>Other</v>
      </c>
      <c r="AU741">
        <f t="shared" si="256"/>
        <v>0</v>
      </c>
      <c r="AV741" s="9">
        <v>0</v>
      </c>
    </row>
    <row r="742" spans="1:48" x14ac:dyDescent="0.35">
      <c r="A742" s="24" t="s">
        <v>35</v>
      </c>
      <c r="B742" s="24">
        <v>1</v>
      </c>
      <c r="C742" s="24">
        <v>8</v>
      </c>
      <c r="D742" s="24" t="s">
        <v>3345</v>
      </c>
      <c r="E742" s="24"/>
      <c r="O742" t="s">
        <v>2805</v>
      </c>
      <c r="P742" t="s">
        <v>2810</v>
      </c>
      <c r="Q742" t="s">
        <v>2816</v>
      </c>
      <c r="R742">
        <v>0</v>
      </c>
      <c r="S742">
        <v>2.29</v>
      </c>
      <c r="T742">
        <v>-10.66</v>
      </c>
      <c r="U742">
        <v>52.27</v>
      </c>
      <c r="V742">
        <v>-1</v>
      </c>
      <c r="W742">
        <v>-1</v>
      </c>
      <c r="X742">
        <v>-1</v>
      </c>
      <c r="Y742">
        <v>-1</v>
      </c>
      <c r="Z742">
        <v>-1</v>
      </c>
      <c r="AA742">
        <v>-1</v>
      </c>
      <c r="AB742">
        <v>-1</v>
      </c>
      <c r="AC742">
        <v>-1</v>
      </c>
      <c r="AD742">
        <v>-1</v>
      </c>
      <c r="AE742" s="4" t="s">
        <v>2828</v>
      </c>
      <c r="AF742" s="9" t="s">
        <v>2829</v>
      </c>
      <c r="AG742">
        <v>0</v>
      </c>
      <c r="AH742">
        <v>1</v>
      </c>
      <c r="AI742">
        <v>0</v>
      </c>
      <c r="AJ742">
        <v>1</v>
      </c>
      <c r="AK742" s="9" t="s">
        <v>2840</v>
      </c>
      <c r="AL742">
        <f t="shared" si="253"/>
        <v>0</v>
      </c>
      <c r="AM742">
        <f>IF(AND(INDIRECT(AN742)='Sample Select backend'!$C$2,INDIRECT(AO742)=1,INDIRECT(AP742)='Sample Select backend'!$F$2,INDIRECT(AQ742)=1,INDIRECT(AR742)='Sample Select backend'!$M$2),1,0)</f>
        <v>0</v>
      </c>
      <c r="AN742" t="str">
        <f>_xlfn.CONCAT('Sample Select backend'!$C$4,ROW(AN742))</f>
        <v>AE742</v>
      </c>
      <c r="AO742" s="9" t="str">
        <f>_xlfn.CONCAT('Sample Select backend'!$J$2,ROW(AO742))</f>
        <v>AJ742</v>
      </c>
      <c r="AP742" t="str">
        <f>_xlfn.CONCAT('Sample Select backend'!$F$4,ROW(AP742))</f>
        <v>AF742</v>
      </c>
      <c r="AQ742" t="str">
        <f>_xlfn.CONCAT('Sample Select backend'!$I$10,ROW(AQ742))</f>
        <v>R742</v>
      </c>
      <c r="AR742" t="str">
        <f>_xlfn.CONCAT('Sample Select backend'!$M$4,ROW(AR742))</f>
        <v>AK742</v>
      </c>
      <c r="AS742" t="str">
        <f t="shared" si="254"/>
        <v>China</v>
      </c>
      <c r="AT742" s="9">
        <f t="shared" si="255"/>
        <v>8</v>
      </c>
      <c r="AU742">
        <f t="shared" si="256"/>
        <v>0</v>
      </c>
      <c r="AV742" s="9">
        <v>0</v>
      </c>
    </row>
    <row r="743" spans="1:48" x14ac:dyDescent="0.35">
      <c r="A743" s="24" t="s">
        <v>35</v>
      </c>
      <c r="B743" s="24">
        <v>1</v>
      </c>
      <c r="C743" s="24">
        <v>1</v>
      </c>
      <c r="D743" s="24" t="s">
        <v>3346</v>
      </c>
      <c r="E743" s="24"/>
      <c r="O743" t="s">
        <v>2805</v>
      </c>
      <c r="P743" t="s">
        <v>2810</v>
      </c>
      <c r="Q743" t="s">
        <v>2816</v>
      </c>
      <c r="R743">
        <v>0</v>
      </c>
      <c r="S743">
        <v>2.29</v>
      </c>
      <c r="T743">
        <v>-10.66</v>
      </c>
      <c r="U743">
        <v>52.27</v>
      </c>
      <c r="V743">
        <v>-1</v>
      </c>
      <c r="W743">
        <v>-1</v>
      </c>
      <c r="X743">
        <v>-1</v>
      </c>
      <c r="Y743">
        <v>-1</v>
      </c>
      <c r="Z743">
        <v>-1</v>
      </c>
      <c r="AA743">
        <v>-1</v>
      </c>
      <c r="AB743">
        <v>-1</v>
      </c>
      <c r="AC743">
        <v>-1</v>
      </c>
      <c r="AD743">
        <v>-1</v>
      </c>
      <c r="AE743" s="4" t="s">
        <v>2828</v>
      </c>
      <c r="AF743" s="9" t="s">
        <v>2829</v>
      </c>
      <c r="AG743">
        <v>0</v>
      </c>
      <c r="AH743">
        <v>1</v>
      </c>
      <c r="AI743">
        <v>0</v>
      </c>
      <c r="AJ743">
        <v>1</v>
      </c>
      <c r="AK743" s="9" t="s">
        <v>2840</v>
      </c>
      <c r="AL743">
        <f t="shared" si="253"/>
        <v>0</v>
      </c>
      <c r="AM743">
        <f>IF(AND(INDIRECT(AN743)='Sample Select backend'!$C$2,INDIRECT(AO743)=1,INDIRECT(AP743)='Sample Select backend'!$F$2,INDIRECT(AQ743)=1,INDIRECT(AR743)='Sample Select backend'!$M$2),1,0)</f>
        <v>0</v>
      </c>
      <c r="AN743" t="str">
        <f>_xlfn.CONCAT('Sample Select backend'!$C$4,ROW(AN743))</f>
        <v>AE743</v>
      </c>
      <c r="AO743" s="9" t="str">
        <f>_xlfn.CONCAT('Sample Select backend'!$J$2,ROW(AO743))</f>
        <v>AJ743</v>
      </c>
      <c r="AP743" t="str">
        <f>_xlfn.CONCAT('Sample Select backend'!$F$4,ROW(AP743))</f>
        <v>AF743</v>
      </c>
      <c r="AQ743" t="str">
        <f>_xlfn.CONCAT('Sample Select backend'!$I$10,ROW(AQ743))</f>
        <v>R743</v>
      </c>
      <c r="AR743" t="str">
        <f>_xlfn.CONCAT('Sample Select backend'!$M$4,ROW(AR743))</f>
        <v>AK743</v>
      </c>
      <c r="AS743" t="str">
        <f t="shared" si="254"/>
        <v>China</v>
      </c>
      <c r="AT743" s="9">
        <f t="shared" si="255"/>
        <v>1</v>
      </c>
      <c r="AU743">
        <f t="shared" si="256"/>
        <v>0</v>
      </c>
      <c r="AV743" s="9">
        <v>0</v>
      </c>
    </row>
    <row r="744" spans="1:48" x14ac:dyDescent="0.35">
      <c r="A744" s="24" t="s">
        <v>35</v>
      </c>
      <c r="B744" s="24">
        <v>1</v>
      </c>
      <c r="C744" s="24">
        <v>3</v>
      </c>
      <c r="D744" s="24" t="s">
        <v>3347</v>
      </c>
      <c r="E744" s="24"/>
      <c r="O744" t="s">
        <v>2805</v>
      </c>
      <c r="P744" t="s">
        <v>2810</v>
      </c>
      <c r="Q744" t="s">
        <v>2816</v>
      </c>
      <c r="R744">
        <v>0</v>
      </c>
      <c r="S744">
        <v>2.29</v>
      </c>
      <c r="T744">
        <v>-10.66</v>
      </c>
      <c r="U744">
        <v>52.27</v>
      </c>
      <c r="V744">
        <v>-1</v>
      </c>
      <c r="W744">
        <v>-1</v>
      </c>
      <c r="X744">
        <v>-1</v>
      </c>
      <c r="Y744">
        <v>-1</v>
      </c>
      <c r="Z744">
        <v>-1</v>
      </c>
      <c r="AA744">
        <v>-1</v>
      </c>
      <c r="AB744">
        <v>-1</v>
      </c>
      <c r="AC744">
        <v>-1</v>
      </c>
      <c r="AD744">
        <v>-1</v>
      </c>
      <c r="AE744" s="4" t="s">
        <v>2828</v>
      </c>
      <c r="AF744" s="9" t="s">
        <v>2829</v>
      </c>
      <c r="AG744">
        <v>0</v>
      </c>
      <c r="AH744">
        <v>1</v>
      </c>
      <c r="AI744">
        <v>0</v>
      </c>
      <c r="AJ744">
        <v>1</v>
      </c>
      <c r="AK744" s="9" t="s">
        <v>2840</v>
      </c>
      <c r="AL744">
        <f t="shared" si="253"/>
        <v>0</v>
      </c>
      <c r="AM744">
        <f>IF(AND(INDIRECT(AN744)='Sample Select backend'!$C$2,INDIRECT(AO744)=1,INDIRECT(AP744)='Sample Select backend'!$F$2,INDIRECT(AQ744)=1,INDIRECT(AR744)='Sample Select backend'!$M$2),1,0)</f>
        <v>0</v>
      </c>
      <c r="AN744" t="str">
        <f>_xlfn.CONCAT('Sample Select backend'!$C$4,ROW(AN744))</f>
        <v>AE744</v>
      </c>
      <c r="AO744" s="9" t="str">
        <f>_xlfn.CONCAT('Sample Select backend'!$J$2,ROW(AO744))</f>
        <v>AJ744</v>
      </c>
      <c r="AP744" t="str">
        <f>_xlfn.CONCAT('Sample Select backend'!$F$4,ROW(AP744))</f>
        <v>AF744</v>
      </c>
      <c r="AQ744" t="str">
        <f>_xlfn.CONCAT('Sample Select backend'!$I$10,ROW(AQ744))</f>
        <v>R744</v>
      </c>
      <c r="AR744" t="str">
        <f>_xlfn.CONCAT('Sample Select backend'!$M$4,ROW(AR744))</f>
        <v>AK744</v>
      </c>
      <c r="AS744" t="str">
        <f t="shared" si="254"/>
        <v>China</v>
      </c>
      <c r="AT744" s="9">
        <f t="shared" si="255"/>
        <v>3</v>
      </c>
      <c r="AU744">
        <f t="shared" si="256"/>
        <v>0</v>
      </c>
      <c r="AV744" s="9">
        <v>0</v>
      </c>
    </row>
    <row r="745" spans="1:48" x14ac:dyDescent="0.35">
      <c r="A745" s="24" t="s">
        <v>35</v>
      </c>
      <c r="B745" s="24">
        <v>1</v>
      </c>
      <c r="C745" s="24">
        <v>8</v>
      </c>
      <c r="D745" s="24" t="s">
        <v>3348</v>
      </c>
      <c r="E745" s="24"/>
      <c r="O745" t="s">
        <v>2805</v>
      </c>
      <c r="P745" t="s">
        <v>2810</v>
      </c>
      <c r="Q745" t="s">
        <v>2816</v>
      </c>
      <c r="R745">
        <v>0</v>
      </c>
      <c r="S745">
        <v>2.29</v>
      </c>
      <c r="T745">
        <v>-10.66</v>
      </c>
      <c r="U745">
        <v>52.27</v>
      </c>
      <c r="V745">
        <v>-1</v>
      </c>
      <c r="W745">
        <v>-1</v>
      </c>
      <c r="X745">
        <v>-1</v>
      </c>
      <c r="Y745">
        <v>-1</v>
      </c>
      <c r="Z745">
        <v>-1</v>
      </c>
      <c r="AA745">
        <v>-1</v>
      </c>
      <c r="AB745">
        <v>-1</v>
      </c>
      <c r="AC745">
        <v>-1</v>
      </c>
      <c r="AD745">
        <v>-1</v>
      </c>
      <c r="AE745" s="4" t="s">
        <v>2828</v>
      </c>
      <c r="AF745" s="9" t="s">
        <v>2829</v>
      </c>
      <c r="AG745">
        <v>0</v>
      </c>
      <c r="AH745">
        <v>1</v>
      </c>
      <c r="AI745">
        <v>0</v>
      </c>
      <c r="AJ745">
        <v>1</v>
      </c>
      <c r="AK745" s="9" t="s">
        <v>2840</v>
      </c>
      <c r="AL745">
        <f t="shared" si="253"/>
        <v>0</v>
      </c>
      <c r="AM745">
        <f>IF(AND(INDIRECT(AN745)='Sample Select backend'!$C$2,INDIRECT(AO745)=1,INDIRECT(AP745)='Sample Select backend'!$F$2,INDIRECT(AQ745)=1,INDIRECT(AR745)='Sample Select backend'!$M$2),1,0)</f>
        <v>0</v>
      </c>
      <c r="AN745" t="str">
        <f>_xlfn.CONCAT('Sample Select backend'!$C$4,ROW(AN745))</f>
        <v>AE745</v>
      </c>
      <c r="AO745" s="9" t="str">
        <f>_xlfn.CONCAT('Sample Select backend'!$J$2,ROW(AO745))</f>
        <v>AJ745</v>
      </c>
      <c r="AP745" t="str">
        <f>_xlfn.CONCAT('Sample Select backend'!$F$4,ROW(AP745))</f>
        <v>AF745</v>
      </c>
      <c r="AQ745" t="str">
        <f>_xlfn.CONCAT('Sample Select backend'!$I$10,ROW(AQ745))</f>
        <v>R745</v>
      </c>
      <c r="AR745" t="str">
        <f>_xlfn.CONCAT('Sample Select backend'!$M$4,ROW(AR745))</f>
        <v>AK745</v>
      </c>
      <c r="AS745" t="str">
        <f t="shared" si="254"/>
        <v>China</v>
      </c>
      <c r="AT745" s="9">
        <f t="shared" si="255"/>
        <v>8</v>
      </c>
      <c r="AU745">
        <f t="shared" si="256"/>
        <v>0</v>
      </c>
      <c r="AV745" s="9">
        <v>0</v>
      </c>
    </row>
    <row r="746" spans="1:48" x14ac:dyDescent="0.35">
      <c r="A746" s="24" t="s">
        <v>35</v>
      </c>
      <c r="B746" s="24">
        <v>1</v>
      </c>
      <c r="C746" s="24">
        <v>6</v>
      </c>
      <c r="D746" s="24" t="s">
        <v>3349</v>
      </c>
      <c r="E746" s="24"/>
      <c r="O746" t="s">
        <v>2805</v>
      </c>
      <c r="P746" t="s">
        <v>2810</v>
      </c>
      <c r="Q746" t="s">
        <v>2816</v>
      </c>
      <c r="R746">
        <v>0</v>
      </c>
      <c r="S746">
        <v>2.29</v>
      </c>
      <c r="T746">
        <v>-10.66</v>
      </c>
      <c r="U746">
        <v>52.27</v>
      </c>
      <c r="V746">
        <v>-1</v>
      </c>
      <c r="W746">
        <v>-1</v>
      </c>
      <c r="X746">
        <v>-1</v>
      </c>
      <c r="Y746">
        <v>-1</v>
      </c>
      <c r="Z746">
        <v>-1</v>
      </c>
      <c r="AA746">
        <v>-1</v>
      </c>
      <c r="AB746">
        <v>-1</v>
      </c>
      <c r="AC746">
        <v>-1</v>
      </c>
      <c r="AD746">
        <v>-1</v>
      </c>
      <c r="AE746" s="4" t="s">
        <v>2828</v>
      </c>
      <c r="AF746" s="9" t="s">
        <v>2829</v>
      </c>
      <c r="AG746">
        <v>0</v>
      </c>
      <c r="AH746">
        <v>1</v>
      </c>
      <c r="AI746">
        <v>0</v>
      </c>
      <c r="AJ746">
        <v>1</v>
      </c>
      <c r="AK746" s="9" t="s">
        <v>2840</v>
      </c>
      <c r="AL746">
        <f t="shared" si="253"/>
        <v>0</v>
      </c>
      <c r="AM746">
        <f>IF(AND(INDIRECT(AN746)='Sample Select backend'!$C$2,INDIRECT(AO746)=1,INDIRECT(AP746)='Sample Select backend'!$F$2,INDIRECT(AQ746)=1,INDIRECT(AR746)='Sample Select backend'!$M$2),1,0)</f>
        <v>0</v>
      </c>
      <c r="AN746" t="str">
        <f>_xlfn.CONCAT('Sample Select backend'!$C$4,ROW(AN746))</f>
        <v>AE746</v>
      </c>
      <c r="AO746" s="9" t="str">
        <f>_xlfn.CONCAT('Sample Select backend'!$J$2,ROW(AO746))</f>
        <v>AJ746</v>
      </c>
      <c r="AP746" t="str">
        <f>_xlfn.CONCAT('Sample Select backend'!$F$4,ROW(AP746))</f>
        <v>AF746</v>
      </c>
      <c r="AQ746" t="str">
        <f>_xlfn.CONCAT('Sample Select backend'!$I$10,ROW(AQ746))</f>
        <v>R746</v>
      </c>
      <c r="AR746" t="str">
        <f>_xlfn.CONCAT('Sample Select backend'!$M$4,ROW(AR746))</f>
        <v>AK746</v>
      </c>
      <c r="AS746" t="str">
        <f t="shared" si="254"/>
        <v>China</v>
      </c>
      <c r="AT746" s="9">
        <f t="shared" si="255"/>
        <v>6</v>
      </c>
      <c r="AU746">
        <f t="shared" si="256"/>
        <v>0</v>
      </c>
      <c r="AV746" s="9">
        <v>0</v>
      </c>
    </row>
    <row r="747" spans="1:48" x14ac:dyDescent="0.35">
      <c r="A747" s="24" t="s">
        <v>35</v>
      </c>
      <c r="B747" s="24">
        <v>1</v>
      </c>
      <c r="C747" s="24" t="s">
        <v>206</v>
      </c>
      <c r="D747" s="24" t="s">
        <v>3350</v>
      </c>
      <c r="E747" s="24"/>
      <c r="O747" t="s">
        <v>2805</v>
      </c>
      <c r="P747" t="s">
        <v>2810</v>
      </c>
      <c r="Q747" t="s">
        <v>2816</v>
      </c>
      <c r="R747">
        <v>0</v>
      </c>
      <c r="S747">
        <v>2.29</v>
      </c>
      <c r="T747">
        <v>-10.66</v>
      </c>
      <c r="U747">
        <v>52.27</v>
      </c>
      <c r="V747">
        <v>-1</v>
      </c>
      <c r="W747">
        <v>-1</v>
      </c>
      <c r="X747">
        <v>-1</v>
      </c>
      <c r="Y747">
        <v>-1</v>
      </c>
      <c r="Z747">
        <v>-1</v>
      </c>
      <c r="AA747">
        <v>-1</v>
      </c>
      <c r="AB747">
        <v>-1</v>
      </c>
      <c r="AC747">
        <v>-1</v>
      </c>
      <c r="AD747">
        <v>-1</v>
      </c>
      <c r="AE747" s="4" t="s">
        <v>2828</v>
      </c>
      <c r="AF747" s="9" t="s">
        <v>2829</v>
      </c>
      <c r="AG747">
        <v>0</v>
      </c>
      <c r="AH747">
        <v>1</v>
      </c>
      <c r="AI747">
        <v>0</v>
      </c>
      <c r="AJ747">
        <v>1</v>
      </c>
      <c r="AK747" s="9" t="s">
        <v>2840</v>
      </c>
      <c r="AL747">
        <f t="shared" si="253"/>
        <v>0</v>
      </c>
      <c r="AM747">
        <f>IF(AND(INDIRECT(AN747)='Sample Select backend'!$C$2,INDIRECT(AO747)=1,INDIRECT(AP747)='Sample Select backend'!$F$2,INDIRECT(AQ747)=1,INDIRECT(AR747)='Sample Select backend'!$M$2),1,0)</f>
        <v>0</v>
      </c>
      <c r="AN747" t="str">
        <f>_xlfn.CONCAT('Sample Select backend'!$C$4,ROW(AN747))</f>
        <v>AE747</v>
      </c>
      <c r="AO747" s="9" t="str">
        <f>_xlfn.CONCAT('Sample Select backend'!$J$2,ROW(AO747))</f>
        <v>AJ747</v>
      </c>
      <c r="AP747" t="str">
        <f>_xlfn.CONCAT('Sample Select backend'!$F$4,ROW(AP747))</f>
        <v>AF747</v>
      </c>
      <c r="AQ747" t="str">
        <f>_xlfn.CONCAT('Sample Select backend'!$I$10,ROW(AQ747))</f>
        <v>R747</v>
      </c>
      <c r="AR747" t="str">
        <f>_xlfn.CONCAT('Sample Select backend'!$M$4,ROW(AR747))</f>
        <v>AK747</v>
      </c>
      <c r="AS747" t="str">
        <f t="shared" si="254"/>
        <v>China</v>
      </c>
      <c r="AT747" s="9" t="str">
        <f t="shared" si="255"/>
        <v>Tax exemption/waiver/suspension</v>
      </c>
      <c r="AU747">
        <f t="shared" si="256"/>
        <v>0</v>
      </c>
      <c r="AV747" s="9">
        <v>0</v>
      </c>
    </row>
    <row r="748" spans="1:48" x14ac:dyDescent="0.35">
      <c r="A748" s="24" t="s">
        <v>35</v>
      </c>
      <c r="B748" s="24">
        <v>1</v>
      </c>
      <c r="C748" s="24">
        <v>7</v>
      </c>
      <c r="D748" s="24" t="s">
        <v>3351</v>
      </c>
      <c r="E748" s="24"/>
      <c r="O748" t="s">
        <v>2805</v>
      </c>
      <c r="P748" t="s">
        <v>2810</v>
      </c>
      <c r="Q748" t="s">
        <v>2816</v>
      </c>
      <c r="R748">
        <v>0</v>
      </c>
      <c r="S748">
        <v>2.29</v>
      </c>
      <c r="T748">
        <v>-10.66</v>
      </c>
      <c r="U748">
        <v>52.27</v>
      </c>
      <c r="V748">
        <v>-1</v>
      </c>
      <c r="W748">
        <v>-1</v>
      </c>
      <c r="X748">
        <v>-1</v>
      </c>
      <c r="Y748">
        <v>-1</v>
      </c>
      <c r="Z748">
        <v>-1</v>
      </c>
      <c r="AA748">
        <v>-1</v>
      </c>
      <c r="AB748">
        <v>-1</v>
      </c>
      <c r="AC748">
        <v>-1</v>
      </c>
      <c r="AD748">
        <v>-1</v>
      </c>
      <c r="AE748" s="4" t="s">
        <v>2828</v>
      </c>
      <c r="AF748" s="9" t="s">
        <v>2829</v>
      </c>
      <c r="AG748">
        <v>0</v>
      </c>
      <c r="AH748">
        <v>1</v>
      </c>
      <c r="AI748">
        <v>0</v>
      </c>
      <c r="AJ748">
        <v>1</v>
      </c>
      <c r="AK748" s="9" t="s">
        <v>2840</v>
      </c>
      <c r="AL748">
        <f t="shared" si="253"/>
        <v>0</v>
      </c>
      <c r="AM748">
        <f>IF(AND(INDIRECT(AN748)='Sample Select backend'!$C$2,INDIRECT(AO748)=1,INDIRECT(AP748)='Sample Select backend'!$F$2,INDIRECT(AQ748)=1,INDIRECT(AR748)='Sample Select backend'!$M$2),1,0)</f>
        <v>0</v>
      </c>
      <c r="AN748" t="str">
        <f>_xlfn.CONCAT('Sample Select backend'!$C$4,ROW(AN748))</f>
        <v>AE748</v>
      </c>
      <c r="AO748" s="9" t="str">
        <f>_xlfn.CONCAT('Sample Select backend'!$J$2,ROW(AO748))</f>
        <v>AJ748</v>
      </c>
      <c r="AP748" t="str">
        <f>_xlfn.CONCAT('Sample Select backend'!$F$4,ROW(AP748))</f>
        <v>AF748</v>
      </c>
      <c r="AQ748" t="str">
        <f>_xlfn.CONCAT('Sample Select backend'!$I$10,ROW(AQ748))</f>
        <v>R748</v>
      </c>
      <c r="AR748" t="str">
        <f>_xlfn.CONCAT('Sample Select backend'!$M$4,ROW(AR748))</f>
        <v>AK748</v>
      </c>
      <c r="AS748" t="str">
        <f t="shared" si="254"/>
        <v>China</v>
      </c>
      <c r="AT748" s="9">
        <f t="shared" si="255"/>
        <v>7</v>
      </c>
      <c r="AU748">
        <f t="shared" si="256"/>
        <v>0</v>
      </c>
      <c r="AV748" s="9">
        <v>0</v>
      </c>
    </row>
    <row r="749" spans="1:48" x14ac:dyDescent="0.35">
      <c r="A749" s="24" t="s">
        <v>35</v>
      </c>
      <c r="B749" s="24">
        <v>1</v>
      </c>
      <c r="C749" s="24">
        <v>8</v>
      </c>
      <c r="D749" s="24" t="s">
        <v>3352</v>
      </c>
      <c r="E749" s="24"/>
      <c r="O749" t="s">
        <v>2805</v>
      </c>
      <c r="P749" t="s">
        <v>2810</v>
      </c>
      <c r="Q749" t="s">
        <v>2816</v>
      </c>
      <c r="R749">
        <v>0</v>
      </c>
      <c r="S749">
        <v>2.29</v>
      </c>
      <c r="T749">
        <v>-10.66</v>
      </c>
      <c r="U749">
        <v>52.27</v>
      </c>
      <c r="V749">
        <v>-1</v>
      </c>
      <c r="W749">
        <v>-1</v>
      </c>
      <c r="X749">
        <v>-1</v>
      </c>
      <c r="Y749">
        <v>-1</v>
      </c>
      <c r="Z749">
        <v>-1</v>
      </c>
      <c r="AA749">
        <v>-1</v>
      </c>
      <c r="AB749">
        <v>-1</v>
      </c>
      <c r="AC749">
        <v>-1</v>
      </c>
      <c r="AD749">
        <v>-1</v>
      </c>
      <c r="AE749" s="4" t="s">
        <v>2828</v>
      </c>
      <c r="AF749" s="9" t="s">
        <v>2829</v>
      </c>
      <c r="AG749">
        <v>0</v>
      </c>
      <c r="AH749">
        <v>1</v>
      </c>
      <c r="AI749">
        <v>0</v>
      </c>
      <c r="AJ749">
        <v>1</v>
      </c>
      <c r="AK749" s="9" t="s">
        <v>2840</v>
      </c>
      <c r="AL749">
        <f t="shared" si="253"/>
        <v>0</v>
      </c>
      <c r="AM749">
        <f>IF(AND(INDIRECT(AN749)='Sample Select backend'!$C$2,INDIRECT(AO749)=1,INDIRECT(AP749)='Sample Select backend'!$F$2,INDIRECT(AQ749)=1,INDIRECT(AR749)='Sample Select backend'!$M$2),1,0)</f>
        <v>0</v>
      </c>
      <c r="AN749" t="str">
        <f>_xlfn.CONCAT('Sample Select backend'!$C$4,ROW(AN749))</f>
        <v>AE749</v>
      </c>
      <c r="AO749" s="9" t="str">
        <f>_xlfn.CONCAT('Sample Select backend'!$J$2,ROW(AO749))</f>
        <v>AJ749</v>
      </c>
      <c r="AP749" t="str">
        <f>_xlfn.CONCAT('Sample Select backend'!$F$4,ROW(AP749))</f>
        <v>AF749</v>
      </c>
      <c r="AQ749" t="str">
        <f>_xlfn.CONCAT('Sample Select backend'!$I$10,ROW(AQ749))</f>
        <v>R749</v>
      </c>
      <c r="AR749" t="str">
        <f>_xlfn.CONCAT('Sample Select backend'!$M$4,ROW(AR749))</f>
        <v>AK749</v>
      </c>
      <c r="AS749" t="str">
        <f t="shared" si="254"/>
        <v>China</v>
      </c>
      <c r="AT749" s="9">
        <f t="shared" si="255"/>
        <v>8</v>
      </c>
      <c r="AU749">
        <f t="shared" si="256"/>
        <v>0</v>
      </c>
      <c r="AV749" s="9">
        <v>0</v>
      </c>
    </row>
    <row r="750" spans="1:48" x14ac:dyDescent="0.35">
      <c r="A750" s="24" t="s">
        <v>35</v>
      </c>
      <c r="B750" s="24">
        <v>1</v>
      </c>
      <c r="C750" s="24">
        <v>7</v>
      </c>
      <c r="D750" s="24" t="s">
        <v>3353</v>
      </c>
      <c r="E750" s="24"/>
      <c r="O750" t="s">
        <v>2805</v>
      </c>
      <c r="P750" t="s">
        <v>2810</v>
      </c>
      <c r="Q750" t="s">
        <v>2816</v>
      </c>
      <c r="R750">
        <v>0</v>
      </c>
      <c r="S750">
        <v>2.29</v>
      </c>
      <c r="T750">
        <v>-10.66</v>
      </c>
      <c r="U750">
        <v>52.27</v>
      </c>
      <c r="V750">
        <v>-1</v>
      </c>
      <c r="W750">
        <v>-1</v>
      </c>
      <c r="X750">
        <v>-1</v>
      </c>
      <c r="Y750">
        <v>-1</v>
      </c>
      <c r="Z750">
        <v>-1</v>
      </c>
      <c r="AA750">
        <v>-1</v>
      </c>
      <c r="AB750">
        <v>-1</v>
      </c>
      <c r="AC750">
        <v>-1</v>
      </c>
      <c r="AD750">
        <v>-1</v>
      </c>
      <c r="AE750" s="4" t="s">
        <v>2828</v>
      </c>
      <c r="AF750" s="9" t="s">
        <v>2829</v>
      </c>
      <c r="AG750">
        <v>0</v>
      </c>
      <c r="AH750">
        <v>1</v>
      </c>
      <c r="AI750">
        <v>0</v>
      </c>
      <c r="AJ750">
        <v>1</v>
      </c>
      <c r="AK750" s="9" t="s">
        <v>2840</v>
      </c>
      <c r="AL750">
        <f t="shared" si="253"/>
        <v>0</v>
      </c>
      <c r="AM750">
        <f>IF(AND(INDIRECT(AN750)='Sample Select backend'!$C$2,INDIRECT(AO750)=1,INDIRECT(AP750)='Sample Select backend'!$F$2,INDIRECT(AQ750)=1,INDIRECT(AR750)='Sample Select backend'!$M$2),1,0)</f>
        <v>0</v>
      </c>
      <c r="AN750" t="str">
        <f>_xlfn.CONCAT('Sample Select backend'!$C$4,ROW(AN750))</f>
        <v>AE750</v>
      </c>
      <c r="AO750" s="9" t="str">
        <f>_xlfn.CONCAT('Sample Select backend'!$J$2,ROW(AO750))</f>
        <v>AJ750</v>
      </c>
      <c r="AP750" t="str">
        <f>_xlfn.CONCAT('Sample Select backend'!$F$4,ROW(AP750))</f>
        <v>AF750</v>
      </c>
      <c r="AQ750" t="str">
        <f>_xlfn.CONCAT('Sample Select backend'!$I$10,ROW(AQ750))</f>
        <v>R750</v>
      </c>
      <c r="AR750" t="str">
        <f>_xlfn.CONCAT('Sample Select backend'!$M$4,ROW(AR750))</f>
        <v>AK750</v>
      </c>
      <c r="AS750" t="str">
        <f t="shared" si="254"/>
        <v>China</v>
      </c>
      <c r="AT750" s="9">
        <f t="shared" si="255"/>
        <v>7</v>
      </c>
      <c r="AU750">
        <f t="shared" si="256"/>
        <v>0</v>
      </c>
      <c r="AV750" s="9">
        <v>0</v>
      </c>
    </row>
    <row r="751" spans="1:48" x14ac:dyDescent="0.35">
      <c r="A751" s="24" t="s">
        <v>35</v>
      </c>
      <c r="B751" s="24">
        <v>3</v>
      </c>
      <c r="C751" s="24" t="s">
        <v>206</v>
      </c>
      <c r="D751" s="24" t="s">
        <v>3354</v>
      </c>
      <c r="E751" s="24"/>
      <c r="O751" t="s">
        <v>2805</v>
      </c>
      <c r="P751" t="s">
        <v>2810</v>
      </c>
      <c r="Q751" t="s">
        <v>2816</v>
      </c>
      <c r="R751">
        <v>0</v>
      </c>
      <c r="S751">
        <v>2.29</v>
      </c>
      <c r="T751">
        <v>-10.66</v>
      </c>
      <c r="U751">
        <v>52.27</v>
      </c>
      <c r="V751">
        <v>-1</v>
      </c>
      <c r="W751">
        <v>-1</v>
      </c>
      <c r="X751">
        <v>-1</v>
      </c>
      <c r="Y751">
        <v>-1</v>
      </c>
      <c r="Z751">
        <v>-1</v>
      </c>
      <c r="AA751">
        <v>-1</v>
      </c>
      <c r="AB751">
        <v>-1</v>
      </c>
      <c r="AC751">
        <v>-1</v>
      </c>
      <c r="AD751">
        <v>-1</v>
      </c>
      <c r="AE751" s="4" t="s">
        <v>2828</v>
      </c>
      <c r="AF751" s="9" t="s">
        <v>2829</v>
      </c>
      <c r="AG751">
        <v>0</v>
      </c>
      <c r="AH751">
        <v>1</v>
      </c>
      <c r="AI751">
        <v>0</v>
      </c>
      <c r="AJ751">
        <v>1</v>
      </c>
      <c r="AK751" s="9" t="s">
        <v>2840</v>
      </c>
      <c r="AL751">
        <f t="shared" si="253"/>
        <v>0</v>
      </c>
      <c r="AM751">
        <f>IF(AND(INDIRECT(AN751)='Sample Select backend'!$C$2,INDIRECT(AO751)=1,INDIRECT(AP751)='Sample Select backend'!$F$2,INDIRECT(AQ751)=1,INDIRECT(AR751)='Sample Select backend'!$M$2),1,0)</f>
        <v>0</v>
      </c>
      <c r="AN751" t="str">
        <f>_xlfn.CONCAT('Sample Select backend'!$C$4,ROW(AN751))</f>
        <v>AE751</v>
      </c>
      <c r="AO751" s="9" t="str">
        <f>_xlfn.CONCAT('Sample Select backend'!$J$2,ROW(AO751))</f>
        <v>AJ751</v>
      </c>
      <c r="AP751" t="str">
        <f>_xlfn.CONCAT('Sample Select backend'!$F$4,ROW(AP751))</f>
        <v>AF751</v>
      </c>
      <c r="AQ751" t="str">
        <f>_xlfn.CONCAT('Sample Select backend'!$I$10,ROW(AQ751))</f>
        <v>R751</v>
      </c>
      <c r="AR751" t="str">
        <f>_xlfn.CONCAT('Sample Select backend'!$M$4,ROW(AR751))</f>
        <v>AK751</v>
      </c>
      <c r="AS751" t="str">
        <f t="shared" si="254"/>
        <v>China</v>
      </c>
      <c r="AT751" s="9" t="str">
        <f t="shared" si="255"/>
        <v>Tax exemption/waiver/suspension</v>
      </c>
      <c r="AU751">
        <f t="shared" si="256"/>
        <v>0</v>
      </c>
      <c r="AV751" s="9">
        <v>0</v>
      </c>
    </row>
    <row r="752" spans="1:48" x14ac:dyDescent="0.35">
      <c r="A752" s="24" t="s">
        <v>35</v>
      </c>
      <c r="B752" s="24">
        <v>1</v>
      </c>
      <c r="C752" s="24">
        <v>6</v>
      </c>
      <c r="D752" s="24" t="s">
        <v>3355</v>
      </c>
      <c r="E752" s="24"/>
      <c r="O752" t="s">
        <v>2805</v>
      </c>
      <c r="P752" t="s">
        <v>2810</v>
      </c>
      <c r="Q752" t="s">
        <v>2816</v>
      </c>
      <c r="R752">
        <v>0</v>
      </c>
      <c r="S752">
        <v>2.29</v>
      </c>
      <c r="T752">
        <v>-10.66</v>
      </c>
      <c r="U752">
        <v>52.27</v>
      </c>
      <c r="V752">
        <v>-1</v>
      </c>
      <c r="W752">
        <v>-1</v>
      </c>
      <c r="X752">
        <v>-1</v>
      </c>
      <c r="Y752">
        <v>-1</v>
      </c>
      <c r="Z752">
        <v>-1</v>
      </c>
      <c r="AA752">
        <v>-1</v>
      </c>
      <c r="AB752">
        <v>-1</v>
      </c>
      <c r="AC752">
        <v>-1</v>
      </c>
      <c r="AD752">
        <v>-1</v>
      </c>
      <c r="AE752" s="4" t="s">
        <v>2828</v>
      </c>
      <c r="AF752" s="9" t="s">
        <v>2829</v>
      </c>
      <c r="AG752">
        <v>0</v>
      </c>
      <c r="AH752">
        <v>1</v>
      </c>
      <c r="AI752">
        <v>0</v>
      </c>
      <c r="AJ752">
        <v>1</v>
      </c>
      <c r="AK752" s="9" t="s">
        <v>2840</v>
      </c>
      <c r="AL752">
        <f t="shared" si="253"/>
        <v>0</v>
      </c>
      <c r="AM752">
        <f>IF(AND(INDIRECT(AN752)='Sample Select backend'!$C$2,INDIRECT(AO752)=1,INDIRECT(AP752)='Sample Select backend'!$F$2,INDIRECT(AQ752)=1,INDIRECT(AR752)='Sample Select backend'!$M$2),1,0)</f>
        <v>0</v>
      </c>
      <c r="AN752" t="str">
        <f>_xlfn.CONCAT('Sample Select backend'!$C$4,ROW(AN752))</f>
        <v>AE752</v>
      </c>
      <c r="AO752" s="9" t="str">
        <f>_xlfn.CONCAT('Sample Select backend'!$J$2,ROW(AO752))</f>
        <v>AJ752</v>
      </c>
      <c r="AP752" t="str">
        <f>_xlfn.CONCAT('Sample Select backend'!$F$4,ROW(AP752))</f>
        <v>AF752</v>
      </c>
      <c r="AQ752" t="str">
        <f>_xlfn.CONCAT('Sample Select backend'!$I$10,ROW(AQ752))</f>
        <v>R752</v>
      </c>
      <c r="AR752" t="str">
        <f>_xlfn.CONCAT('Sample Select backend'!$M$4,ROW(AR752))</f>
        <v>AK752</v>
      </c>
      <c r="AS752" t="str">
        <f t="shared" si="254"/>
        <v>China</v>
      </c>
      <c r="AT752" s="9">
        <f t="shared" si="255"/>
        <v>6</v>
      </c>
      <c r="AU752">
        <f t="shared" si="256"/>
        <v>0</v>
      </c>
      <c r="AV752" s="9">
        <v>0</v>
      </c>
    </row>
    <row r="753" spans="1:48" x14ac:dyDescent="0.35">
      <c r="A753" s="24" t="s">
        <v>35</v>
      </c>
      <c r="B753" s="24">
        <v>1</v>
      </c>
      <c r="C753" s="24">
        <v>6</v>
      </c>
      <c r="D753" s="24" t="s">
        <v>3356</v>
      </c>
      <c r="E753" s="24"/>
      <c r="O753" t="s">
        <v>2805</v>
      </c>
      <c r="P753" t="s">
        <v>2810</v>
      </c>
      <c r="Q753" t="s">
        <v>2816</v>
      </c>
      <c r="R753">
        <v>0</v>
      </c>
      <c r="S753">
        <v>2.29</v>
      </c>
      <c r="T753">
        <v>-10.66</v>
      </c>
      <c r="U753">
        <v>52.27</v>
      </c>
      <c r="V753">
        <v>-1</v>
      </c>
      <c r="W753">
        <v>-1</v>
      </c>
      <c r="X753">
        <v>-1</v>
      </c>
      <c r="Y753">
        <v>-1</v>
      </c>
      <c r="Z753">
        <v>-1</v>
      </c>
      <c r="AA753">
        <v>-1</v>
      </c>
      <c r="AB753">
        <v>-1</v>
      </c>
      <c r="AC753">
        <v>-1</v>
      </c>
      <c r="AD753">
        <v>-1</v>
      </c>
      <c r="AE753" s="4" t="s">
        <v>2828</v>
      </c>
      <c r="AF753" s="9" t="s">
        <v>2829</v>
      </c>
      <c r="AG753">
        <v>0</v>
      </c>
      <c r="AH753">
        <v>1</v>
      </c>
      <c r="AI753">
        <v>0</v>
      </c>
      <c r="AJ753">
        <v>1</v>
      </c>
      <c r="AK753" s="9" t="s">
        <v>2840</v>
      </c>
      <c r="AL753">
        <f t="shared" si="253"/>
        <v>0</v>
      </c>
      <c r="AM753">
        <f>IF(AND(INDIRECT(AN753)='Sample Select backend'!$C$2,INDIRECT(AO753)=1,INDIRECT(AP753)='Sample Select backend'!$F$2,INDIRECT(AQ753)=1,INDIRECT(AR753)='Sample Select backend'!$M$2),1,0)</f>
        <v>0</v>
      </c>
      <c r="AN753" t="str">
        <f>_xlfn.CONCAT('Sample Select backend'!$C$4,ROW(AN753))</f>
        <v>AE753</v>
      </c>
      <c r="AO753" s="9" t="str">
        <f>_xlfn.CONCAT('Sample Select backend'!$J$2,ROW(AO753))</f>
        <v>AJ753</v>
      </c>
      <c r="AP753" t="str">
        <f>_xlfn.CONCAT('Sample Select backend'!$F$4,ROW(AP753))</f>
        <v>AF753</v>
      </c>
      <c r="AQ753" t="str">
        <f>_xlfn.CONCAT('Sample Select backend'!$I$10,ROW(AQ753))</f>
        <v>R753</v>
      </c>
      <c r="AR753" t="str">
        <f>_xlfn.CONCAT('Sample Select backend'!$M$4,ROW(AR753))</f>
        <v>AK753</v>
      </c>
      <c r="AS753" t="str">
        <f t="shared" si="254"/>
        <v>China</v>
      </c>
      <c r="AT753" s="9">
        <f t="shared" si="255"/>
        <v>6</v>
      </c>
      <c r="AU753">
        <f t="shared" si="256"/>
        <v>0</v>
      </c>
      <c r="AV753" s="9">
        <v>0</v>
      </c>
    </row>
    <row r="754" spans="1:48" x14ac:dyDescent="0.35">
      <c r="A754" s="24" t="s">
        <v>35</v>
      </c>
      <c r="B754" s="24">
        <v>6</v>
      </c>
      <c r="C754" s="24">
        <v>25</v>
      </c>
      <c r="D754" s="24" t="s">
        <v>3357</v>
      </c>
      <c r="E754" s="24"/>
      <c r="O754" t="s">
        <v>2805</v>
      </c>
      <c r="P754" t="s">
        <v>2810</v>
      </c>
      <c r="Q754" t="s">
        <v>2816</v>
      </c>
      <c r="R754">
        <v>0</v>
      </c>
      <c r="S754">
        <v>2.29</v>
      </c>
      <c r="T754">
        <v>-10.66</v>
      </c>
      <c r="U754">
        <v>52.27</v>
      </c>
      <c r="V754">
        <v>-1</v>
      </c>
      <c r="W754">
        <v>-1</v>
      </c>
      <c r="X754">
        <v>-1</v>
      </c>
      <c r="Y754">
        <v>-1</v>
      </c>
      <c r="Z754">
        <v>-1</v>
      </c>
      <c r="AA754">
        <v>-1</v>
      </c>
      <c r="AB754">
        <v>-1</v>
      </c>
      <c r="AC754">
        <v>-1</v>
      </c>
      <c r="AD754">
        <v>-1</v>
      </c>
      <c r="AE754" s="4" t="s">
        <v>2828</v>
      </c>
      <c r="AF754" s="9" t="s">
        <v>2829</v>
      </c>
      <c r="AG754">
        <v>0</v>
      </c>
      <c r="AH754">
        <v>1</v>
      </c>
      <c r="AI754">
        <v>0</v>
      </c>
      <c r="AJ754">
        <v>1</v>
      </c>
      <c r="AK754" s="9" t="s">
        <v>2840</v>
      </c>
      <c r="AL754">
        <f t="shared" si="253"/>
        <v>0</v>
      </c>
      <c r="AM754">
        <f>IF(AND(INDIRECT(AN754)='Sample Select backend'!$C$2,INDIRECT(AO754)=1,INDIRECT(AP754)='Sample Select backend'!$F$2,INDIRECT(AQ754)=1,INDIRECT(AR754)='Sample Select backend'!$M$2),1,0)</f>
        <v>0</v>
      </c>
      <c r="AN754" t="str">
        <f>_xlfn.CONCAT('Sample Select backend'!$C$4,ROW(AN754))</f>
        <v>AE754</v>
      </c>
      <c r="AO754" s="9" t="str">
        <f>_xlfn.CONCAT('Sample Select backend'!$J$2,ROW(AO754))</f>
        <v>AJ754</v>
      </c>
      <c r="AP754" t="str">
        <f>_xlfn.CONCAT('Sample Select backend'!$F$4,ROW(AP754))</f>
        <v>AF754</v>
      </c>
      <c r="AQ754" t="str">
        <f>_xlfn.CONCAT('Sample Select backend'!$I$10,ROW(AQ754))</f>
        <v>R754</v>
      </c>
      <c r="AR754" t="str">
        <f>_xlfn.CONCAT('Sample Select backend'!$M$4,ROW(AR754))</f>
        <v>AK754</v>
      </c>
      <c r="AS754" t="str">
        <f t="shared" si="254"/>
        <v>China</v>
      </c>
      <c r="AT754" s="9">
        <f t="shared" si="255"/>
        <v>25</v>
      </c>
      <c r="AU754">
        <f t="shared" si="256"/>
        <v>0</v>
      </c>
      <c r="AV754" s="9">
        <v>1</v>
      </c>
    </row>
    <row r="755" spans="1:48" x14ac:dyDescent="0.35">
      <c r="A755" t="s">
        <v>41</v>
      </c>
      <c r="B755">
        <v>4</v>
      </c>
      <c r="C755" t="s">
        <v>201</v>
      </c>
      <c r="D755" t="s">
        <v>655</v>
      </c>
      <c r="E755">
        <v>2</v>
      </c>
      <c r="F755">
        <v>2</v>
      </c>
      <c r="G755">
        <v>2</v>
      </c>
      <c r="H755">
        <v>-1</v>
      </c>
      <c r="I755">
        <v>2</v>
      </c>
      <c r="J755">
        <v>-2</v>
      </c>
      <c r="L755">
        <v>2</v>
      </c>
      <c r="M755">
        <v>1</v>
      </c>
      <c r="N755" t="s">
        <v>2640</v>
      </c>
      <c r="O755" t="s">
        <v>2801</v>
      </c>
      <c r="P755" t="s">
        <v>2810</v>
      </c>
      <c r="Q755" t="s">
        <v>2816</v>
      </c>
      <c r="R755">
        <v>1</v>
      </c>
      <c r="S755">
        <v>-6.85</v>
      </c>
      <c r="T755">
        <v>-4.1100000000000003</v>
      </c>
      <c r="U755">
        <v>66.7</v>
      </c>
      <c r="V755">
        <f t="shared" ref="V755:V781" si="266">IF(E755&gt;0,1,IF(E755&lt;0,0,-1))</f>
        <v>1</v>
      </c>
      <c r="W755">
        <f t="shared" ref="W755:W781" si="267">IF(F755&gt;0,1,IF(F755&lt;0,0,-1))</f>
        <v>1</v>
      </c>
      <c r="X755">
        <f t="shared" ref="X755:X781" si="268">IF(G755&gt;0,1,IF(G755&lt;0,0,-1))</f>
        <v>1</v>
      </c>
      <c r="Y755">
        <f t="shared" ref="Y755:Y781" si="269">IF(H755&gt;0,1,IF(H755&lt;0,0,-1))</f>
        <v>0</v>
      </c>
      <c r="Z755">
        <f t="shared" ref="Z755:Z781" si="270">IF(I755&gt;0,1,IF(I755&lt;0,0,-1))</f>
        <v>1</v>
      </c>
      <c r="AA755">
        <f t="shared" ref="AA755:AA781" si="271">IF(J755&gt;0,1,IF(J755&lt;0,0,-1))</f>
        <v>0</v>
      </c>
      <c r="AB755">
        <f t="shared" ref="AB755:AB781" si="272">IF(K755&gt;0,1,IF(K755&lt;0,0,-1))</f>
        <v>-1</v>
      </c>
      <c r="AC755">
        <f t="shared" ref="AC755:AC781" si="273">IF(L755&gt;0,1,IF(L755&lt;0,0,-1))</f>
        <v>1</v>
      </c>
      <c r="AD755">
        <f t="shared" ref="AD755:AD781" si="274">IF(M755&gt;0,1,IF(M755&lt;0,0,-1))</f>
        <v>1</v>
      </c>
      <c r="AE755" s="4" t="s">
        <v>2828</v>
      </c>
      <c r="AF755" s="9" t="s">
        <v>2829</v>
      </c>
      <c r="AG755">
        <v>0</v>
      </c>
      <c r="AH755">
        <v>1</v>
      </c>
      <c r="AI755">
        <v>0</v>
      </c>
      <c r="AJ755">
        <v>1</v>
      </c>
      <c r="AK755" s="9" t="s">
        <v>2840</v>
      </c>
      <c r="AL755">
        <f t="shared" si="253"/>
        <v>0</v>
      </c>
      <c r="AM755">
        <f>IF(AND(INDIRECT(AN755)='Sample Select backend'!$C$2,INDIRECT(AO755)=1,INDIRECT(AP755)='Sample Select backend'!$F$2,INDIRECT(AQ755)=1,INDIRECT(AR755)='Sample Select backend'!$M$2),1,0)</f>
        <v>1</v>
      </c>
      <c r="AN755" t="str">
        <f>_xlfn.CONCAT('Sample Select backend'!$C$4,ROW(AN755))</f>
        <v>AE755</v>
      </c>
      <c r="AO755" s="9" t="str">
        <f>_xlfn.CONCAT('Sample Select backend'!$J$2,ROW(AO755))</f>
        <v>AJ755</v>
      </c>
      <c r="AP755" t="str">
        <f>_xlfn.CONCAT('Sample Select backend'!$F$4,ROW(AP755))</f>
        <v>AF755</v>
      </c>
      <c r="AQ755" t="str">
        <f>_xlfn.CONCAT('Sample Select backend'!$I$10,ROW(AQ755))</f>
        <v>R755</v>
      </c>
      <c r="AR755" t="str">
        <f>_xlfn.CONCAT('Sample Select backend'!$M$4,ROW(AR755))</f>
        <v>AK755</v>
      </c>
      <c r="AS755" t="str">
        <f t="shared" si="254"/>
        <v>Colombia</v>
      </c>
      <c r="AT755" s="9" t="str">
        <f t="shared" si="255"/>
        <v>Other</v>
      </c>
      <c r="AU755">
        <f t="shared" si="256"/>
        <v>1</v>
      </c>
      <c r="AV755" s="9">
        <v>1</v>
      </c>
    </row>
    <row r="756" spans="1:48" x14ac:dyDescent="0.35">
      <c r="A756" t="s">
        <v>41</v>
      </c>
      <c r="B756">
        <v>1</v>
      </c>
      <c r="C756">
        <v>6</v>
      </c>
      <c r="D756" t="s">
        <v>654</v>
      </c>
      <c r="E756">
        <v>2</v>
      </c>
      <c r="F756">
        <v>2</v>
      </c>
      <c r="G756">
        <v>2</v>
      </c>
      <c r="H756">
        <v>2</v>
      </c>
      <c r="I756">
        <v>2</v>
      </c>
      <c r="J756">
        <v>2</v>
      </c>
      <c r="K756">
        <v>1</v>
      </c>
      <c r="L756">
        <v>2</v>
      </c>
      <c r="M756">
        <v>1</v>
      </c>
      <c r="N756" t="s">
        <v>2640</v>
      </c>
      <c r="O756" t="s">
        <v>2801</v>
      </c>
      <c r="P756" t="s">
        <v>2810</v>
      </c>
      <c r="Q756" t="s">
        <v>2816</v>
      </c>
      <c r="R756">
        <v>1</v>
      </c>
      <c r="S756">
        <v>-6.85</v>
      </c>
      <c r="T756">
        <v>-4.1100000000000003</v>
      </c>
      <c r="U756">
        <v>66.7</v>
      </c>
      <c r="V756">
        <f t="shared" si="266"/>
        <v>1</v>
      </c>
      <c r="W756">
        <f t="shared" si="267"/>
        <v>1</v>
      </c>
      <c r="X756">
        <f t="shared" si="268"/>
        <v>1</v>
      </c>
      <c r="Y756">
        <f t="shared" si="269"/>
        <v>1</v>
      </c>
      <c r="Z756">
        <f t="shared" si="270"/>
        <v>1</v>
      </c>
      <c r="AA756">
        <f t="shared" si="271"/>
        <v>1</v>
      </c>
      <c r="AB756">
        <f t="shared" si="272"/>
        <v>1</v>
      </c>
      <c r="AC756">
        <f t="shared" si="273"/>
        <v>1</v>
      </c>
      <c r="AD756">
        <f t="shared" si="274"/>
        <v>1</v>
      </c>
      <c r="AE756" s="4" t="s">
        <v>2828</v>
      </c>
      <c r="AF756" s="9" t="s">
        <v>2829</v>
      </c>
      <c r="AG756">
        <v>0</v>
      </c>
      <c r="AH756">
        <v>1</v>
      </c>
      <c r="AI756">
        <v>0</v>
      </c>
      <c r="AJ756">
        <v>1</v>
      </c>
      <c r="AK756" s="9" t="s">
        <v>2840</v>
      </c>
      <c r="AL756">
        <f t="shared" si="253"/>
        <v>0</v>
      </c>
      <c r="AM756">
        <f>IF(AND(INDIRECT(AN756)='Sample Select backend'!$C$2,INDIRECT(AO756)=1,INDIRECT(AP756)='Sample Select backend'!$F$2,INDIRECT(AQ756)=1,INDIRECT(AR756)='Sample Select backend'!$M$2),1,0)</f>
        <v>1</v>
      </c>
      <c r="AN756" t="str">
        <f>_xlfn.CONCAT('Sample Select backend'!$C$4,ROW(AN756))</f>
        <v>AE756</v>
      </c>
      <c r="AO756" s="9" t="str">
        <f>_xlfn.CONCAT('Sample Select backend'!$J$2,ROW(AO756))</f>
        <v>AJ756</v>
      </c>
      <c r="AP756" t="str">
        <f>_xlfn.CONCAT('Sample Select backend'!$F$4,ROW(AP756))</f>
        <v>AF756</v>
      </c>
      <c r="AQ756" t="str">
        <f>_xlfn.CONCAT('Sample Select backend'!$I$10,ROW(AQ756))</f>
        <v>R756</v>
      </c>
      <c r="AR756" t="str">
        <f>_xlfn.CONCAT('Sample Select backend'!$M$4,ROW(AR756))</f>
        <v>AK756</v>
      </c>
      <c r="AS756" t="str">
        <f t="shared" si="254"/>
        <v>Colombia</v>
      </c>
      <c r="AT756" s="9">
        <f t="shared" si="255"/>
        <v>6</v>
      </c>
      <c r="AU756">
        <f t="shared" si="256"/>
        <v>0</v>
      </c>
      <c r="AV756" s="9">
        <v>1</v>
      </c>
    </row>
    <row r="757" spans="1:48" x14ac:dyDescent="0.35">
      <c r="A757" t="s">
        <v>41</v>
      </c>
      <c r="B757">
        <v>1</v>
      </c>
      <c r="C757">
        <v>10</v>
      </c>
      <c r="D757" t="s">
        <v>675</v>
      </c>
      <c r="E757">
        <v>2</v>
      </c>
      <c r="F757">
        <v>2</v>
      </c>
      <c r="G757">
        <v>2</v>
      </c>
      <c r="H757">
        <v>2</v>
      </c>
      <c r="I757">
        <v>2</v>
      </c>
      <c r="J757">
        <v>2</v>
      </c>
      <c r="K757">
        <v>-2</v>
      </c>
      <c r="L757">
        <v>2</v>
      </c>
      <c r="M757">
        <v>1</v>
      </c>
      <c r="N757" t="s">
        <v>2640</v>
      </c>
      <c r="O757" t="s">
        <v>2801</v>
      </c>
      <c r="P757" t="s">
        <v>2810</v>
      </c>
      <c r="Q757" t="s">
        <v>2816</v>
      </c>
      <c r="R757">
        <v>1</v>
      </c>
      <c r="S757">
        <v>-6.85</v>
      </c>
      <c r="T757">
        <v>-4.1100000000000003</v>
      </c>
      <c r="U757">
        <v>66.7</v>
      </c>
      <c r="V757">
        <f t="shared" si="266"/>
        <v>1</v>
      </c>
      <c r="W757">
        <f t="shared" si="267"/>
        <v>1</v>
      </c>
      <c r="X757">
        <f t="shared" si="268"/>
        <v>1</v>
      </c>
      <c r="Y757">
        <f t="shared" si="269"/>
        <v>1</v>
      </c>
      <c r="Z757">
        <f t="shared" si="270"/>
        <v>1</v>
      </c>
      <c r="AA757">
        <f t="shared" si="271"/>
        <v>1</v>
      </c>
      <c r="AB757">
        <f t="shared" si="272"/>
        <v>0</v>
      </c>
      <c r="AC757">
        <f t="shared" si="273"/>
        <v>1</v>
      </c>
      <c r="AD757">
        <f t="shared" si="274"/>
        <v>1</v>
      </c>
      <c r="AE757" s="4" t="s">
        <v>2828</v>
      </c>
      <c r="AF757" s="9" t="s">
        <v>2829</v>
      </c>
      <c r="AG757">
        <v>0</v>
      </c>
      <c r="AH757">
        <v>1</v>
      </c>
      <c r="AI757">
        <v>0</v>
      </c>
      <c r="AJ757">
        <v>1</v>
      </c>
      <c r="AK757" s="9" t="s">
        <v>2840</v>
      </c>
      <c r="AL757">
        <f t="shared" si="253"/>
        <v>0</v>
      </c>
      <c r="AM757">
        <f>IF(AND(INDIRECT(AN757)='Sample Select backend'!$C$2,INDIRECT(AO757)=1,INDIRECT(AP757)='Sample Select backend'!$F$2,INDIRECT(AQ757)=1,INDIRECT(AR757)='Sample Select backend'!$M$2),1,0)</f>
        <v>1</v>
      </c>
      <c r="AN757" t="str">
        <f>_xlfn.CONCAT('Sample Select backend'!$C$4,ROW(AN757))</f>
        <v>AE757</v>
      </c>
      <c r="AO757" s="9" t="str">
        <f>_xlfn.CONCAT('Sample Select backend'!$J$2,ROW(AO757))</f>
        <v>AJ757</v>
      </c>
      <c r="AP757" t="str">
        <f>_xlfn.CONCAT('Sample Select backend'!$F$4,ROW(AP757))</f>
        <v>AF757</v>
      </c>
      <c r="AQ757" t="str">
        <f>_xlfn.CONCAT('Sample Select backend'!$I$10,ROW(AQ757))</f>
        <v>R757</v>
      </c>
      <c r="AR757" t="str">
        <f>_xlfn.CONCAT('Sample Select backend'!$M$4,ROW(AR757))</f>
        <v>AK757</v>
      </c>
      <c r="AS757" t="str">
        <f t="shared" si="254"/>
        <v>Colombia</v>
      </c>
      <c r="AT757" s="9">
        <f t="shared" si="255"/>
        <v>10</v>
      </c>
      <c r="AU757">
        <f t="shared" si="256"/>
        <v>0</v>
      </c>
      <c r="AV757" s="9">
        <v>1</v>
      </c>
    </row>
    <row r="758" spans="1:48" x14ac:dyDescent="0.35">
      <c r="A758" t="s">
        <v>41</v>
      </c>
      <c r="B758">
        <v>3</v>
      </c>
      <c r="C758" t="s">
        <v>201</v>
      </c>
      <c r="D758" t="s">
        <v>653</v>
      </c>
      <c r="E758">
        <v>2</v>
      </c>
      <c r="F758">
        <v>2</v>
      </c>
      <c r="G758">
        <v>-2</v>
      </c>
      <c r="H758">
        <v>-1</v>
      </c>
      <c r="I758">
        <v>-2</v>
      </c>
      <c r="J758">
        <v>2</v>
      </c>
      <c r="K758">
        <v>-2</v>
      </c>
      <c r="M758">
        <v>1</v>
      </c>
      <c r="N758" t="s">
        <v>2640</v>
      </c>
      <c r="O758" t="s">
        <v>2801</v>
      </c>
      <c r="P758" t="s">
        <v>2810</v>
      </c>
      <c r="Q758" t="s">
        <v>2816</v>
      </c>
      <c r="R758">
        <v>1</v>
      </c>
      <c r="S758">
        <v>-6.85</v>
      </c>
      <c r="T758">
        <v>-4.1100000000000003</v>
      </c>
      <c r="U758">
        <v>66.7</v>
      </c>
      <c r="V758">
        <f t="shared" si="266"/>
        <v>1</v>
      </c>
      <c r="W758">
        <f t="shared" si="267"/>
        <v>1</v>
      </c>
      <c r="X758">
        <f t="shared" si="268"/>
        <v>0</v>
      </c>
      <c r="Y758">
        <f t="shared" si="269"/>
        <v>0</v>
      </c>
      <c r="Z758">
        <f t="shared" si="270"/>
        <v>0</v>
      </c>
      <c r="AA758">
        <f t="shared" si="271"/>
        <v>1</v>
      </c>
      <c r="AB758">
        <f t="shared" si="272"/>
        <v>0</v>
      </c>
      <c r="AC758">
        <f t="shared" si="273"/>
        <v>-1</v>
      </c>
      <c r="AD758">
        <f t="shared" si="274"/>
        <v>1</v>
      </c>
      <c r="AE758" s="4" t="s">
        <v>2828</v>
      </c>
      <c r="AF758" s="9" t="s">
        <v>2829</v>
      </c>
      <c r="AG758">
        <v>0</v>
      </c>
      <c r="AH758">
        <v>1</v>
      </c>
      <c r="AI758">
        <v>0</v>
      </c>
      <c r="AJ758">
        <v>1</v>
      </c>
      <c r="AK758" s="9" t="s">
        <v>2840</v>
      </c>
      <c r="AL758">
        <f t="shared" si="253"/>
        <v>0</v>
      </c>
      <c r="AM758">
        <f>IF(AND(INDIRECT(AN758)='Sample Select backend'!$C$2,INDIRECT(AO758)=1,INDIRECT(AP758)='Sample Select backend'!$F$2,INDIRECT(AQ758)=1,INDIRECT(AR758)='Sample Select backend'!$M$2),1,0)</f>
        <v>1</v>
      </c>
      <c r="AN758" t="str">
        <f>_xlfn.CONCAT('Sample Select backend'!$C$4,ROW(AN758))</f>
        <v>AE758</v>
      </c>
      <c r="AO758" s="9" t="str">
        <f>_xlfn.CONCAT('Sample Select backend'!$J$2,ROW(AO758))</f>
        <v>AJ758</v>
      </c>
      <c r="AP758" t="str">
        <f>_xlfn.CONCAT('Sample Select backend'!$F$4,ROW(AP758))</f>
        <v>AF758</v>
      </c>
      <c r="AQ758" t="str">
        <f>_xlfn.CONCAT('Sample Select backend'!$I$10,ROW(AQ758))</f>
        <v>R758</v>
      </c>
      <c r="AR758" t="str">
        <f>_xlfn.CONCAT('Sample Select backend'!$M$4,ROW(AR758))</f>
        <v>AK758</v>
      </c>
      <c r="AS758" t="str">
        <f t="shared" si="254"/>
        <v>Colombia</v>
      </c>
      <c r="AT758" s="9" t="str">
        <f t="shared" si="255"/>
        <v>Other</v>
      </c>
      <c r="AU758">
        <f t="shared" si="256"/>
        <v>0</v>
      </c>
      <c r="AV758" s="9">
        <v>1</v>
      </c>
    </row>
    <row r="759" spans="1:48" x14ac:dyDescent="0.35">
      <c r="A759" t="s">
        <v>41</v>
      </c>
      <c r="B759">
        <v>6</v>
      </c>
      <c r="C759">
        <v>25</v>
      </c>
      <c r="D759" t="s">
        <v>661</v>
      </c>
      <c r="E759">
        <v>2</v>
      </c>
      <c r="F759">
        <v>2</v>
      </c>
      <c r="G759">
        <v>-2</v>
      </c>
      <c r="H759">
        <v>-1</v>
      </c>
      <c r="I759">
        <v>2</v>
      </c>
      <c r="J759">
        <v>-1</v>
      </c>
      <c r="K759">
        <v>2</v>
      </c>
      <c r="L759">
        <v>-2</v>
      </c>
      <c r="M759">
        <v>1</v>
      </c>
      <c r="N759" t="s">
        <v>2640</v>
      </c>
      <c r="O759" t="s">
        <v>2801</v>
      </c>
      <c r="P759" t="s">
        <v>2810</v>
      </c>
      <c r="Q759" t="s">
        <v>2816</v>
      </c>
      <c r="R759">
        <v>1</v>
      </c>
      <c r="S759">
        <v>-6.85</v>
      </c>
      <c r="T759">
        <v>-4.1100000000000003</v>
      </c>
      <c r="U759">
        <v>66.7</v>
      </c>
      <c r="V759">
        <f t="shared" si="266"/>
        <v>1</v>
      </c>
      <c r="W759">
        <f t="shared" si="267"/>
        <v>1</v>
      </c>
      <c r="X759">
        <f t="shared" si="268"/>
        <v>0</v>
      </c>
      <c r="Y759">
        <f t="shared" si="269"/>
        <v>0</v>
      </c>
      <c r="Z759">
        <f t="shared" si="270"/>
        <v>1</v>
      </c>
      <c r="AA759">
        <f t="shared" si="271"/>
        <v>0</v>
      </c>
      <c r="AB759">
        <f t="shared" si="272"/>
        <v>1</v>
      </c>
      <c r="AC759">
        <f t="shared" si="273"/>
        <v>0</v>
      </c>
      <c r="AD759">
        <f t="shared" si="274"/>
        <v>1</v>
      </c>
      <c r="AE759" s="4" t="s">
        <v>2828</v>
      </c>
      <c r="AF759" s="9" t="s">
        <v>2829</v>
      </c>
      <c r="AG759">
        <v>0</v>
      </c>
      <c r="AH759">
        <v>1</v>
      </c>
      <c r="AI759">
        <v>0</v>
      </c>
      <c r="AJ759">
        <v>1</v>
      </c>
      <c r="AK759" s="9" t="s">
        <v>2840</v>
      </c>
      <c r="AL759">
        <f t="shared" si="253"/>
        <v>0</v>
      </c>
      <c r="AM759">
        <f>IF(AND(INDIRECT(AN759)='Sample Select backend'!$C$2,INDIRECT(AO759)=1,INDIRECT(AP759)='Sample Select backend'!$F$2,INDIRECT(AQ759)=1,INDIRECT(AR759)='Sample Select backend'!$M$2),1,0)</f>
        <v>1</v>
      </c>
      <c r="AN759" t="str">
        <f>_xlfn.CONCAT('Sample Select backend'!$C$4,ROW(AN759))</f>
        <v>AE759</v>
      </c>
      <c r="AO759" s="9" t="str">
        <f>_xlfn.CONCAT('Sample Select backend'!$J$2,ROW(AO759))</f>
        <v>AJ759</v>
      </c>
      <c r="AP759" t="str">
        <f>_xlfn.CONCAT('Sample Select backend'!$F$4,ROW(AP759))</f>
        <v>AF759</v>
      </c>
      <c r="AQ759" t="str">
        <f>_xlfn.CONCAT('Sample Select backend'!$I$10,ROW(AQ759))</f>
        <v>R759</v>
      </c>
      <c r="AR759" t="str">
        <f>_xlfn.CONCAT('Sample Select backend'!$M$4,ROW(AR759))</f>
        <v>AK759</v>
      </c>
      <c r="AS759" t="str">
        <f t="shared" si="254"/>
        <v>Colombia</v>
      </c>
      <c r="AT759" s="9">
        <f t="shared" si="255"/>
        <v>25</v>
      </c>
      <c r="AU759">
        <f t="shared" si="256"/>
        <v>0</v>
      </c>
      <c r="AV759" s="9">
        <v>1</v>
      </c>
    </row>
    <row r="760" spans="1:48" x14ac:dyDescent="0.35">
      <c r="A760" t="s">
        <v>41</v>
      </c>
      <c r="B760">
        <v>6</v>
      </c>
      <c r="C760">
        <v>27</v>
      </c>
      <c r="D760" t="s">
        <v>664</v>
      </c>
      <c r="E760">
        <v>1</v>
      </c>
      <c r="F760">
        <v>1</v>
      </c>
      <c r="G760">
        <v>2</v>
      </c>
      <c r="H760">
        <v>-1</v>
      </c>
      <c r="K760">
        <v>1</v>
      </c>
      <c r="L760">
        <v>2</v>
      </c>
      <c r="M760">
        <v>1</v>
      </c>
      <c r="N760" t="s">
        <v>2640</v>
      </c>
      <c r="O760" t="s">
        <v>2801</v>
      </c>
      <c r="P760" t="s">
        <v>2810</v>
      </c>
      <c r="Q760" t="s">
        <v>2816</v>
      </c>
      <c r="R760">
        <v>1</v>
      </c>
      <c r="S760">
        <v>-6.85</v>
      </c>
      <c r="T760">
        <v>-4.1100000000000003</v>
      </c>
      <c r="U760">
        <v>66.7</v>
      </c>
      <c r="V760">
        <f t="shared" si="266"/>
        <v>1</v>
      </c>
      <c r="W760">
        <f t="shared" si="267"/>
        <v>1</v>
      </c>
      <c r="X760">
        <f t="shared" si="268"/>
        <v>1</v>
      </c>
      <c r="Y760">
        <f t="shared" si="269"/>
        <v>0</v>
      </c>
      <c r="Z760">
        <f t="shared" si="270"/>
        <v>-1</v>
      </c>
      <c r="AA760">
        <f t="shared" si="271"/>
        <v>-1</v>
      </c>
      <c r="AB760">
        <f t="shared" si="272"/>
        <v>1</v>
      </c>
      <c r="AC760">
        <f t="shared" si="273"/>
        <v>1</v>
      </c>
      <c r="AD760">
        <f t="shared" si="274"/>
        <v>1</v>
      </c>
      <c r="AE760" s="4" t="s">
        <v>2828</v>
      </c>
      <c r="AF760" s="9" t="s">
        <v>2829</v>
      </c>
      <c r="AG760">
        <v>0</v>
      </c>
      <c r="AH760">
        <v>1</v>
      </c>
      <c r="AI760">
        <v>0</v>
      </c>
      <c r="AJ760">
        <v>1</v>
      </c>
      <c r="AK760" s="9" t="s">
        <v>2840</v>
      </c>
      <c r="AL760">
        <f t="shared" si="253"/>
        <v>0</v>
      </c>
      <c r="AM760">
        <f>IF(AND(INDIRECT(AN760)='Sample Select backend'!$C$2,INDIRECT(AO760)=1,INDIRECT(AP760)='Sample Select backend'!$F$2,INDIRECT(AQ760)=1,INDIRECT(AR760)='Sample Select backend'!$M$2),1,0)</f>
        <v>1</v>
      </c>
      <c r="AN760" t="str">
        <f>_xlfn.CONCAT('Sample Select backend'!$C$4,ROW(AN760))</f>
        <v>AE760</v>
      </c>
      <c r="AO760" s="9" t="str">
        <f>_xlfn.CONCAT('Sample Select backend'!$J$2,ROW(AO760))</f>
        <v>AJ760</v>
      </c>
      <c r="AP760" t="str">
        <f>_xlfn.CONCAT('Sample Select backend'!$F$4,ROW(AP760))</f>
        <v>AF760</v>
      </c>
      <c r="AQ760" t="str">
        <f>_xlfn.CONCAT('Sample Select backend'!$I$10,ROW(AQ760))</f>
        <v>R760</v>
      </c>
      <c r="AR760" t="str">
        <f>_xlfn.CONCAT('Sample Select backend'!$M$4,ROW(AR760))</f>
        <v>AK760</v>
      </c>
      <c r="AS760" t="str">
        <f t="shared" si="254"/>
        <v>Colombia</v>
      </c>
      <c r="AT760" s="9">
        <f t="shared" si="255"/>
        <v>27</v>
      </c>
      <c r="AU760">
        <f t="shared" si="256"/>
        <v>0</v>
      </c>
      <c r="AV760" s="9">
        <v>1</v>
      </c>
    </row>
    <row r="761" spans="1:48" x14ac:dyDescent="0.35">
      <c r="A761" t="s">
        <v>41</v>
      </c>
      <c r="B761">
        <v>1</v>
      </c>
      <c r="C761">
        <v>6</v>
      </c>
      <c r="D761" t="s">
        <v>667</v>
      </c>
      <c r="E761">
        <v>2</v>
      </c>
      <c r="F761">
        <v>2</v>
      </c>
      <c r="G761">
        <v>2</v>
      </c>
      <c r="H761">
        <v>2</v>
      </c>
      <c r="I761">
        <v>2</v>
      </c>
      <c r="J761">
        <v>2</v>
      </c>
      <c r="K761">
        <v>1</v>
      </c>
      <c r="L761">
        <v>2</v>
      </c>
      <c r="M761">
        <v>1</v>
      </c>
      <c r="N761" t="s">
        <v>2640</v>
      </c>
      <c r="O761" t="s">
        <v>2801</v>
      </c>
      <c r="P761" t="s">
        <v>2810</v>
      </c>
      <c r="Q761" t="s">
        <v>2816</v>
      </c>
      <c r="R761">
        <v>1</v>
      </c>
      <c r="S761">
        <v>-6.85</v>
      </c>
      <c r="T761">
        <v>-4.1100000000000003</v>
      </c>
      <c r="U761">
        <v>66.7</v>
      </c>
      <c r="V761">
        <f t="shared" si="266"/>
        <v>1</v>
      </c>
      <c r="W761">
        <f t="shared" si="267"/>
        <v>1</v>
      </c>
      <c r="X761">
        <f t="shared" si="268"/>
        <v>1</v>
      </c>
      <c r="Y761">
        <f t="shared" si="269"/>
        <v>1</v>
      </c>
      <c r="Z761">
        <f t="shared" si="270"/>
        <v>1</v>
      </c>
      <c r="AA761">
        <f t="shared" si="271"/>
        <v>1</v>
      </c>
      <c r="AB761">
        <f t="shared" si="272"/>
        <v>1</v>
      </c>
      <c r="AC761">
        <f t="shared" si="273"/>
        <v>1</v>
      </c>
      <c r="AD761">
        <f t="shared" si="274"/>
        <v>1</v>
      </c>
      <c r="AE761" s="4" t="s">
        <v>2828</v>
      </c>
      <c r="AF761" s="9" t="s">
        <v>2829</v>
      </c>
      <c r="AG761">
        <v>0</v>
      </c>
      <c r="AH761">
        <v>1</v>
      </c>
      <c r="AI761">
        <v>0</v>
      </c>
      <c r="AJ761">
        <v>1</v>
      </c>
      <c r="AK761" s="9" t="s">
        <v>2840</v>
      </c>
      <c r="AL761">
        <f t="shared" si="253"/>
        <v>0</v>
      </c>
      <c r="AM761">
        <f>IF(AND(INDIRECT(AN761)='Sample Select backend'!$C$2,INDIRECT(AO761)=1,INDIRECT(AP761)='Sample Select backend'!$F$2,INDIRECT(AQ761)=1,INDIRECT(AR761)='Sample Select backend'!$M$2),1,0)</f>
        <v>1</v>
      </c>
      <c r="AN761" t="str">
        <f>_xlfn.CONCAT('Sample Select backend'!$C$4,ROW(AN761))</f>
        <v>AE761</v>
      </c>
      <c r="AO761" s="9" t="str">
        <f>_xlfn.CONCAT('Sample Select backend'!$J$2,ROW(AO761))</f>
        <v>AJ761</v>
      </c>
      <c r="AP761" t="str">
        <f>_xlfn.CONCAT('Sample Select backend'!$F$4,ROW(AP761))</f>
        <v>AF761</v>
      </c>
      <c r="AQ761" t="str">
        <f>_xlfn.CONCAT('Sample Select backend'!$I$10,ROW(AQ761))</f>
        <v>R761</v>
      </c>
      <c r="AR761" t="str">
        <f>_xlfn.CONCAT('Sample Select backend'!$M$4,ROW(AR761))</f>
        <v>AK761</v>
      </c>
      <c r="AS761" t="str">
        <f t="shared" si="254"/>
        <v>Colombia</v>
      </c>
      <c r="AT761" s="9">
        <f t="shared" si="255"/>
        <v>6</v>
      </c>
      <c r="AU761">
        <f t="shared" si="256"/>
        <v>0</v>
      </c>
      <c r="AV761" s="9">
        <v>1</v>
      </c>
    </row>
    <row r="762" spans="1:48" x14ac:dyDescent="0.35">
      <c r="A762" t="s">
        <v>41</v>
      </c>
      <c r="B762">
        <v>1</v>
      </c>
      <c r="C762">
        <v>9</v>
      </c>
      <c r="D762" t="s">
        <v>670</v>
      </c>
      <c r="E762">
        <v>-2</v>
      </c>
      <c r="F762">
        <v>2</v>
      </c>
      <c r="G762">
        <v>2</v>
      </c>
      <c r="H762">
        <v>2</v>
      </c>
      <c r="I762">
        <v>2</v>
      </c>
      <c r="J762">
        <v>-2</v>
      </c>
      <c r="K762">
        <v>-2</v>
      </c>
      <c r="L762">
        <v>2</v>
      </c>
      <c r="M762">
        <v>1</v>
      </c>
      <c r="N762" t="s">
        <v>2640</v>
      </c>
      <c r="O762" t="s">
        <v>2801</v>
      </c>
      <c r="P762" t="s">
        <v>2810</v>
      </c>
      <c r="Q762" t="s">
        <v>2816</v>
      </c>
      <c r="R762">
        <v>1</v>
      </c>
      <c r="S762">
        <v>-6.85</v>
      </c>
      <c r="T762">
        <v>-4.1100000000000003</v>
      </c>
      <c r="U762">
        <v>66.7</v>
      </c>
      <c r="V762">
        <f t="shared" si="266"/>
        <v>0</v>
      </c>
      <c r="W762">
        <f t="shared" si="267"/>
        <v>1</v>
      </c>
      <c r="X762">
        <f t="shared" si="268"/>
        <v>1</v>
      </c>
      <c r="Y762">
        <f t="shared" si="269"/>
        <v>1</v>
      </c>
      <c r="Z762">
        <f t="shared" si="270"/>
        <v>1</v>
      </c>
      <c r="AA762">
        <f t="shared" si="271"/>
        <v>0</v>
      </c>
      <c r="AB762">
        <f t="shared" si="272"/>
        <v>0</v>
      </c>
      <c r="AC762">
        <f t="shared" si="273"/>
        <v>1</v>
      </c>
      <c r="AD762">
        <f t="shared" si="274"/>
        <v>1</v>
      </c>
      <c r="AE762" s="4" t="s">
        <v>2828</v>
      </c>
      <c r="AF762" s="9" t="s">
        <v>2829</v>
      </c>
      <c r="AG762">
        <v>0</v>
      </c>
      <c r="AH762">
        <v>1</v>
      </c>
      <c r="AI762">
        <v>0</v>
      </c>
      <c r="AJ762">
        <v>1</v>
      </c>
      <c r="AK762" s="9" t="s">
        <v>2840</v>
      </c>
      <c r="AL762">
        <f t="shared" si="253"/>
        <v>0</v>
      </c>
      <c r="AM762">
        <f>IF(AND(INDIRECT(AN762)='Sample Select backend'!$C$2,INDIRECT(AO762)=1,INDIRECT(AP762)='Sample Select backend'!$F$2,INDIRECT(AQ762)=1,INDIRECT(AR762)='Sample Select backend'!$M$2),1,0)</f>
        <v>1</v>
      </c>
      <c r="AN762" t="str">
        <f>_xlfn.CONCAT('Sample Select backend'!$C$4,ROW(AN762))</f>
        <v>AE762</v>
      </c>
      <c r="AO762" s="9" t="str">
        <f>_xlfn.CONCAT('Sample Select backend'!$J$2,ROW(AO762))</f>
        <v>AJ762</v>
      </c>
      <c r="AP762" t="str">
        <f>_xlfn.CONCAT('Sample Select backend'!$F$4,ROW(AP762))</f>
        <v>AF762</v>
      </c>
      <c r="AQ762" t="str">
        <f>_xlfn.CONCAT('Sample Select backend'!$I$10,ROW(AQ762))</f>
        <v>R762</v>
      </c>
      <c r="AR762" t="str">
        <f>_xlfn.CONCAT('Sample Select backend'!$M$4,ROW(AR762))</f>
        <v>AK762</v>
      </c>
      <c r="AS762" t="str">
        <f t="shared" si="254"/>
        <v>Colombia</v>
      </c>
      <c r="AT762" s="9">
        <f t="shared" si="255"/>
        <v>9</v>
      </c>
      <c r="AU762">
        <f t="shared" si="256"/>
        <v>0</v>
      </c>
      <c r="AV762" s="9">
        <v>1</v>
      </c>
    </row>
    <row r="763" spans="1:48" x14ac:dyDescent="0.35">
      <c r="A763" t="s">
        <v>41</v>
      </c>
      <c r="B763">
        <v>5</v>
      </c>
      <c r="C763" t="s">
        <v>204</v>
      </c>
      <c r="D763" t="s">
        <v>660</v>
      </c>
      <c r="E763">
        <v>1</v>
      </c>
      <c r="F763">
        <v>-2</v>
      </c>
      <c r="G763">
        <v>-2</v>
      </c>
      <c r="H763">
        <v>-1</v>
      </c>
      <c r="I763">
        <v>-1</v>
      </c>
      <c r="J763">
        <v>1</v>
      </c>
      <c r="K763">
        <v>1</v>
      </c>
      <c r="L763">
        <v>2</v>
      </c>
      <c r="M763">
        <v>1</v>
      </c>
      <c r="N763" t="s">
        <v>2640</v>
      </c>
      <c r="O763" t="s">
        <v>2801</v>
      </c>
      <c r="P763" t="s">
        <v>2810</v>
      </c>
      <c r="Q763" t="s">
        <v>2816</v>
      </c>
      <c r="R763">
        <v>1</v>
      </c>
      <c r="S763">
        <v>-6.85</v>
      </c>
      <c r="T763">
        <v>-4.1100000000000003</v>
      </c>
      <c r="U763">
        <v>66.7</v>
      </c>
      <c r="V763">
        <f t="shared" si="266"/>
        <v>1</v>
      </c>
      <c r="W763">
        <f t="shared" si="267"/>
        <v>0</v>
      </c>
      <c r="X763">
        <f t="shared" si="268"/>
        <v>0</v>
      </c>
      <c r="Y763">
        <f t="shared" si="269"/>
        <v>0</v>
      </c>
      <c r="Z763">
        <f t="shared" si="270"/>
        <v>0</v>
      </c>
      <c r="AA763">
        <f t="shared" si="271"/>
        <v>1</v>
      </c>
      <c r="AB763">
        <f t="shared" si="272"/>
        <v>1</v>
      </c>
      <c r="AC763">
        <f t="shared" si="273"/>
        <v>1</v>
      </c>
      <c r="AD763">
        <f t="shared" si="274"/>
        <v>1</v>
      </c>
      <c r="AE763" s="4" t="s">
        <v>2828</v>
      </c>
      <c r="AF763" s="9" t="s">
        <v>2829</v>
      </c>
      <c r="AG763">
        <v>0</v>
      </c>
      <c r="AH763">
        <v>1</v>
      </c>
      <c r="AI763">
        <v>0</v>
      </c>
      <c r="AJ763">
        <v>1</v>
      </c>
      <c r="AK763" s="9" t="s">
        <v>2840</v>
      </c>
      <c r="AL763">
        <f t="shared" si="253"/>
        <v>0</v>
      </c>
      <c r="AM763">
        <f>IF(AND(INDIRECT(AN763)='Sample Select backend'!$C$2,INDIRECT(AO763)=1,INDIRECT(AP763)='Sample Select backend'!$F$2,INDIRECT(AQ763)=1,INDIRECT(AR763)='Sample Select backend'!$M$2),1,0)</f>
        <v>1</v>
      </c>
      <c r="AN763" t="str">
        <f>_xlfn.CONCAT('Sample Select backend'!$C$4,ROW(AN763))</f>
        <v>AE763</v>
      </c>
      <c r="AO763" s="9" t="str">
        <f>_xlfn.CONCAT('Sample Select backend'!$J$2,ROW(AO763))</f>
        <v>AJ763</v>
      </c>
      <c r="AP763" t="str">
        <f>_xlfn.CONCAT('Sample Select backend'!$F$4,ROW(AP763))</f>
        <v>AF763</v>
      </c>
      <c r="AQ763" t="str">
        <f>_xlfn.CONCAT('Sample Select backend'!$I$10,ROW(AQ763))</f>
        <v>R763</v>
      </c>
      <c r="AR763" t="str">
        <f>_xlfn.CONCAT('Sample Select backend'!$M$4,ROW(AR763))</f>
        <v>AK763</v>
      </c>
      <c r="AS763" t="str">
        <f t="shared" si="254"/>
        <v>Colombia</v>
      </c>
      <c r="AT763" s="9" t="str">
        <f t="shared" si="255"/>
        <v>General</v>
      </c>
      <c r="AU763">
        <f t="shared" si="256"/>
        <v>0</v>
      </c>
      <c r="AV763" s="9">
        <v>1</v>
      </c>
    </row>
    <row r="764" spans="1:48" x14ac:dyDescent="0.35">
      <c r="A764" t="s">
        <v>41</v>
      </c>
      <c r="B764">
        <v>6</v>
      </c>
      <c r="C764">
        <v>25</v>
      </c>
      <c r="D764" t="s">
        <v>677</v>
      </c>
      <c r="E764">
        <v>-1</v>
      </c>
      <c r="F764">
        <v>1</v>
      </c>
      <c r="G764">
        <v>1</v>
      </c>
      <c r="H764">
        <v>-1</v>
      </c>
      <c r="I764">
        <v>1</v>
      </c>
      <c r="J764">
        <v>1</v>
      </c>
      <c r="K764">
        <v>1</v>
      </c>
      <c r="L764">
        <v>-2</v>
      </c>
      <c r="M764">
        <v>1</v>
      </c>
      <c r="N764" t="s">
        <v>2640</v>
      </c>
      <c r="O764" t="s">
        <v>2801</v>
      </c>
      <c r="P764" t="s">
        <v>2810</v>
      </c>
      <c r="Q764" t="s">
        <v>2816</v>
      </c>
      <c r="R764">
        <v>1</v>
      </c>
      <c r="S764">
        <v>-6.85</v>
      </c>
      <c r="T764">
        <v>-4.1100000000000003</v>
      </c>
      <c r="U764">
        <v>66.7</v>
      </c>
      <c r="V764">
        <f t="shared" si="266"/>
        <v>0</v>
      </c>
      <c r="W764">
        <f t="shared" si="267"/>
        <v>1</v>
      </c>
      <c r="X764">
        <f t="shared" si="268"/>
        <v>1</v>
      </c>
      <c r="Y764">
        <f t="shared" si="269"/>
        <v>0</v>
      </c>
      <c r="Z764">
        <f t="shared" si="270"/>
        <v>1</v>
      </c>
      <c r="AA764">
        <f t="shared" si="271"/>
        <v>1</v>
      </c>
      <c r="AB764">
        <f t="shared" si="272"/>
        <v>1</v>
      </c>
      <c r="AC764">
        <f t="shared" si="273"/>
        <v>0</v>
      </c>
      <c r="AD764">
        <f t="shared" si="274"/>
        <v>1</v>
      </c>
      <c r="AE764" s="4" t="s">
        <v>2828</v>
      </c>
      <c r="AF764" s="9" t="s">
        <v>2829</v>
      </c>
      <c r="AG764">
        <v>0</v>
      </c>
      <c r="AH764">
        <v>1</v>
      </c>
      <c r="AI764">
        <v>0</v>
      </c>
      <c r="AJ764">
        <v>1</v>
      </c>
      <c r="AK764" s="9" t="s">
        <v>2840</v>
      </c>
      <c r="AL764">
        <f t="shared" si="253"/>
        <v>0</v>
      </c>
      <c r="AM764">
        <f>IF(AND(INDIRECT(AN764)='Sample Select backend'!$C$2,INDIRECT(AO764)=1,INDIRECT(AP764)='Sample Select backend'!$F$2,INDIRECT(AQ764)=1,INDIRECT(AR764)='Sample Select backend'!$M$2),1,0)</f>
        <v>1</v>
      </c>
      <c r="AN764" t="str">
        <f>_xlfn.CONCAT('Sample Select backend'!$C$4,ROW(AN764))</f>
        <v>AE764</v>
      </c>
      <c r="AO764" s="9" t="str">
        <f>_xlfn.CONCAT('Sample Select backend'!$J$2,ROW(AO764))</f>
        <v>AJ764</v>
      </c>
      <c r="AP764" t="str">
        <f>_xlfn.CONCAT('Sample Select backend'!$F$4,ROW(AP764))</f>
        <v>AF764</v>
      </c>
      <c r="AQ764" t="str">
        <f>_xlfn.CONCAT('Sample Select backend'!$I$10,ROW(AQ764))</f>
        <v>R764</v>
      </c>
      <c r="AR764" t="str">
        <f>_xlfn.CONCAT('Sample Select backend'!$M$4,ROW(AR764))</f>
        <v>AK764</v>
      </c>
      <c r="AS764" t="str">
        <f t="shared" si="254"/>
        <v>Colombia</v>
      </c>
      <c r="AT764" s="9">
        <f t="shared" si="255"/>
        <v>25</v>
      </c>
      <c r="AU764">
        <f t="shared" si="256"/>
        <v>0</v>
      </c>
      <c r="AV764" s="9">
        <v>1</v>
      </c>
    </row>
    <row r="765" spans="1:48" x14ac:dyDescent="0.35">
      <c r="A765" t="s">
        <v>41</v>
      </c>
      <c r="B765">
        <v>4</v>
      </c>
      <c r="C765" t="s">
        <v>206</v>
      </c>
      <c r="D765" t="s">
        <v>676</v>
      </c>
      <c r="E765">
        <v>-2</v>
      </c>
      <c r="F765">
        <v>2</v>
      </c>
      <c r="G765">
        <v>-2</v>
      </c>
      <c r="H765">
        <v>-1</v>
      </c>
      <c r="I765">
        <v>-2</v>
      </c>
      <c r="J765">
        <v>2</v>
      </c>
      <c r="K765">
        <v>1</v>
      </c>
      <c r="M765">
        <v>1</v>
      </c>
      <c r="N765" t="s">
        <v>2640</v>
      </c>
      <c r="O765" t="s">
        <v>2801</v>
      </c>
      <c r="P765" t="s">
        <v>2810</v>
      </c>
      <c r="Q765" t="s">
        <v>2816</v>
      </c>
      <c r="R765">
        <v>1</v>
      </c>
      <c r="S765">
        <v>-6.85</v>
      </c>
      <c r="T765">
        <v>-4.1100000000000003</v>
      </c>
      <c r="U765">
        <v>66.7</v>
      </c>
      <c r="V765">
        <f t="shared" si="266"/>
        <v>0</v>
      </c>
      <c r="W765">
        <f t="shared" si="267"/>
        <v>1</v>
      </c>
      <c r="X765">
        <f t="shared" si="268"/>
        <v>0</v>
      </c>
      <c r="Y765">
        <f t="shared" si="269"/>
        <v>0</v>
      </c>
      <c r="Z765">
        <f t="shared" si="270"/>
        <v>0</v>
      </c>
      <c r="AA765">
        <f t="shared" si="271"/>
        <v>1</v>
      </c>
      <c r="AB765">
        <f t="shared" si="272"/>
        <v>1</v>
      </c>
      <c r="AC765">
        <f t="shared" si="273"/>
        <v>-1</v>
      </c>
      <c r="AD765">
        <f t="shared" si="274"/>
        <v>1</v>
      </c>
      <c r="AE765" s="4" t="s">
        <v>2828</v>
      </c>
      <c r="AF765" s="9" t="s">
        <v>2829</v>
      </c>
      <c r="AG765">
        <v>0</v>
      </c>
      <c r="AH765">
        <v>1</v>
      </c>
      <c r="AI765">
        <v>0</v>
      </c>
      <c r="AJ765">
        <v>1</v>
      </c>
      <c r="AK765" s="9" t="s">
        <v>2840</v>
      </c>
      <c r="AL765">
        <f t="shared" si="253"/>
        <v>0</v>
      </c>
      <c r="AM765">
        <f>IF(AND(INDIRECT(AN765)='Sample Select backend'!$C$2,INDIRECT(AO765)=1,INDIRECT(AP765)='Sample Select backend'!$F$2,INDIRECT(AQ765)=1,INDIRECT(AR765)='Sample Select backend'!$M$2),1,0)</f>
        <v>1</v>
      </c>
      <c r="AN765" t="str">
        <f>_xlfn.CONCAT('Sample Select backend'!$C$4,ROW(AN765))</f>
        <v>AE765</v>
      </c>
      <c r="AO765" s="9" t="str">
        <f>_xlfn.CONCAT('Sample Select backend'!$J$2,ROW(AO765))</f>
        <v>AJ765</v>
      </c>
      <c r="AP765" t="str">
        <f>_xlfn.CONCAT('Sample Select backend'!$F$4,ROW(AP765))</f>
        <v>AF765</v>
      </c>
      <c r="AQ765" t="str">
        <f>_xlfn.CONCAT('Sample Select backend'!$I$10,ROW(AQ765))</f>
        <v>R765</v>
      </c>
      <c r="AR765" t="str">
        <f>_xlfn.CONCAT('Sample Select backend'!$M$4,ROW(AR765))</f>
        <v>AK765</v>
      </c>
      <c r="AS765" t="str">
        <f t="shared" si="254"/>
        <v>Colombia</v>
      </c>
      <c r="AT765" s="9" t="str">
        <f t="shared" si="255"/>
        <v>Tax exemption/waiver/suspension</v>
      </c>
      <c r="AU765">
        <f t="shared" si="256"/>
        <v>0</v>
      </c>
      <c r="AV765" s="9">
        <v>1</v>
      </c>
    </row>
    <row r="766" spans="1:48" x14ac:dyDescent="0.35">
      <c r="A766" t="s">
        <v>41</v>
      </c>
      <c r="B766">
        <v>6</v>
      </c>
      <c r="C766">
        <v>25</v>
      </c>
      <c r="D766" t="s">
        <v>673</v>
      </c>
      <c r="E766">
        <v>1</v>
      </c>
      <c r="F766">
        <v>1</v>
      </c>
      <c r="G766">
        <v>2</v>
      </c>
      <c r="H766">
        <v>-1</v>
      </c>
      <c r="I766">
        <v>-1</v>
      </c>
      <c r="J766">
        <v>1</v>
      </c>
      <c r="K766">
        <v>1</v>
      </c>
      <c r="L766">
        <v>-2</v>
      </c>
      <c r="M766">
        <v>1</v>
      </c>
      <c r="N766" t="s">
        <v>2640</v>
      </c>
      <c r="O766" t="s">
        <v>2801</v>
      </c>
      <c r="P766" t="s">
        <v>2810</v>
      </c>
      <c r="Q766" t="s">
        <v>2816</v>
      </c>
      <c r="R766">
        <v>1</v>
      </c>
      <c r="S766">
        <v>-6.85</v>
      </c>
      <c r="T766">
        <v>-4.1100000000000003</v>
      </c>
      <c r="U766">
        <v>66.7</v>
      </c>
      <c r="V766">
        <f t="shared" si="266"/>
        <v>1</v>
      </c>
      <c r="W766">
        <f t="shared" si="267"/>
        <v>1</v>
      </c>
      <c r="X766">
        <f t="shared" si="268"/>
        <v>1</v>
      </c>
      <c r="Y766">
        <f t="shared" si="269"/>
        <v>0</v>
      </c>
      <c r="Z766">
        <f t="shared" si="270"/>
        <v>0</v>
      </c>
      <c r="AA766">
        <f t="shared" si="271"/>
        <v>1</v>
      </c>
      <c r="AB766">
        <f t="shared" si="272"/>
        <v>1</v>
      </c>
      <c r="AC766">
        <f t="shared" si="273"/>
        <v>0</v>
      </c>
      <c r="AD766">
        <f t="shared" si="274"/>
        <v>1</v>
      </c>
      <c r="AE766" s="4" t="s">
        <v>2828</v>
      </c>
      <c r="AF766" s="9" t="s">
        <v>2829</v>
      </c>
      <c r="AG766">
        <v>0</v>
      </c>
      <c r="AH766">
        <v>1</v>
      </c>
      <c r="AI766">
        <v>0</v>
      </c>
      <c r="AJ766">
        <v>1</v>
      </c>
      <c r="AK766" s="9" t="s">
        <v>2840</v>
      </c>
      <c r="AL766">
        <f t="shared" si="253"/>
        <v>0</v>
      </c>
      <c r="AM766">
        <f>IF(AND(INDIRECT(AN766)='Sample Select backend'!$C$2,INDIRECT(AO766)=1,INDIRECT(AP766)='Sample Select backend'!$F$2,INDIRECT(AQ766)=1,INDIRECT(AR766)='Sample Select backend'!$M$2),1,0)</f>
        <v>1</v>
      </c>
      <c r="AN766" t="str">
        <f>_xlfn.CONCAT('Sample Select backend'!$C$4,ROW(AN766))</f>
        <v>AE766</v>
      </c>
      <c r="AO766" s="9" t="str">
        <f>_xlfn.CONCAT('Sample Select backend'!$J$2,ROW(AO766))</f>
        <v>AJ766</v>
      </c>
      <c r="AP766" t="str">
        <f>_xlfn.CONCAT('Sample Select backend'!$F$4,ROW(AP766))</f>
        <v>AF766</v>
      </c>
      <c r="AQ766" t="str">
        <f>_xlfn.CONCAT('Sample Select backend'!$I$10,ROW(AQ766))</f>
        <v>R766</v>
      </c>
      <c r="AR766" t="str">
        <f>_xlfn.CONCAT('Sample Select backend'!$M$4,ROW(AR766))</f>
        <v>AK766</v>
      </c>
      <c r="AS766" t="str">
        <f t="shared" si="254"/>
        <v>Colombia</v>
      </c>
      <c r="AT766" s="9">
        <f t="shared" si="255"/>
        <v>25</v>
      </c>
      <c r="AU766">
        <f t="shared" si="256"/>
        <v>0</v>
      </c>
      <c r="AV766" s="9">
        <v>1</v>
      </c>
    </row>
    <row r="767" spans="1:48" x14ac:dyDescent="0.35">
      <c r="A767" t="s">
        <v>41</v>
      </c>
      <c r="B767">
        <v>3</v>
      </c>
      <c r="C767" t="s">
        <v>206</v>
      </c>
      <c r="D767" t="s">
        <v>668</v>
      </c>
      <c r="E767">
        <v>2</v>
      </c>
      <c r="F767">
        <v>2</v>
      </c>
      <c r="G767">
        <v>-2</v>
      </c>
      <c r="H767">
        <v>-1</v>
      </c>
      <c r="I767">
        <v>-2</v>
      </c>
      <c r="J767">
        <v>-2</v>
      </c>
      <c r="K767">
        <v>-2</v>
      </c>
      <c r="M767">
        <v>1</v>
      </c>
      <c r="N767" t="s">
        <v>2640</v>
      </c>
      <c r="O767" t="s">
        <v>2801</v>
      </c>
      <c r="P767" t="s">
        <v>2810</v>
      </c>
      <c r="Q767" t="s">
        <v>2816</v>
      </c>
      <c r="R767">
        <v>1</v>
      </c>
      <c r="S767">
        <v>-6.85</v>
      </c>
      <c r="T767">
        <v>-4.1100000000000003</v>
      </c>
      <c r="U767">
        <v>66.7</v>
      </c>
      <c r="V767">
        <f t="shared" si="266"/>
        <v>1</v>
      </c>
      <c r="W767">
        <f t="shared" si="267"/>
        <v>1</v>
      </c>
      <c r="X767">
        <f t="shared" si="268"/>
        <v>0</v>
      </c>
      <c r="Y767">
        <f t="shared" si="269"/>
        <v>0</v>
      </c>
      <c r="Z767">
        <f t="shared" si="270"/>
        <v>0</v>
      </c>
      <c r="AA767">
        <f t="shared" si="271"/>
        <v>0</v>
      </c>
      <c r="AB767">
        <f t="shared" si="272"/>
        <v>0</v>
      </c>
      <c r="AC767">
        <f t="shared" si="273"/>
        <v>-1</v>
      </c>
      <c r="AD767">
        <f t="shared" si="274"/>
        <v>1</v>
      </c>
      <c r="AE767" s="4" t="s">
        <v>2828</v>
      </c>
      <c r="AF767" s="9" t="s">
        <v>2829</v>
      </c>
      <c r="AG767">
        <v>0</v>
      </c>
      <c r="AH767">
        <v>1</v>
      </c>
      <c r="AI767">
        <v>0</v>
      </c>
      <c r="AJ767">
        <v>1</v>
      </c>
      <c r="AK767" s="9" t="s">
        <v>2840</v>
      </c>
      <c r="AL767">
        <f t="shared" si="253"/>
        <v>0</v>
      </c>
      <c r="AM767">
        <f>IF(AND(INDIRECT(AN767)='Sample Select backend'!$C$2,INDIRECT(AO767)=1,INDIRECT(AP767)='Sample Select backend'!$F$2,INDIRECT(AQ767)=1,INDIRECT(AR767)='Sample Select backend'!$M$2),1,0)</f>
        <v>1</v>
      </c>
      <c r="AN767" t="str">
        <f>_xlfn.CONCAT('Sample Select backend'!$C$4,ROW(AN767))</f>
        <v>AE767</v>
      </c>
      <c r="AO767" s="9" t="str">
        <f>_xlfn.CONCAT('Sample Select backend'!$J$2,ROW(AO767))</f>
        <v>AJ767</v>
      </c>
      <c r="AP767" t="str">
        <f>_xlfn.CONCAT('Sample Select backend'!$F$4,ROW(AP767))</f>
        <v>AF767</v>
      </c>
      <c r="AQ767" t="str">
        <f>_xlfn.CONCAT('Sample Select backend'!$I$10,ROW(AQ767))</f>
        <v>R767</v>
      </c>
      <c r="AR767" t="str">
        <f>_xlfn.CONCAT('Sample Select backend'!$M$4,ROW(AR767))</f>
        <v>AK767</v>
      </c>
      <c r="AS767" t="str">
        <f t="shared" si="254"/>
        <v>Colombia</v>
      </c>
      <c r="AT767" s="9" t="str">
        <f t="shared" si="255"/>
        <v>Tax exemption/waiver/suspension</v>
      </c>
      <c r="AU767">
        <f t="shared" si="256"/>
        <v>0</v>
      </c>
      <c r="AV767" s="9">
        <v>1</v>
      </c>
    </row>
    <row r="768" spans="1:48" x14ac:dyDescent="0.35">
      <c r="A768" t="s">
        <v>41</v>
      </c>
      <c r="B768">
        <v>6</v>
      </c>
      <c r="C768">
        <v>28</v>
      </c>
      <c r="D768" t="s">
        <v>652</v>
      </c>
      <c r="E768">
        <v>1</v>
      </c>
      <c r="F768">
        <v>1</v>
      </c>
      <c r="G768">
        <v>2</v>
      </c>
      <c r="H768">
        <v>-1</v>
      </c>
      <c r="I768">
        <v>2</v>
      </c>
      <c r="J768">
        <v>1</v>
      </c>
      <c r="K768">
        <v>1</v>
      </c>
      <c r="L768">
        <v>1</v>
      </c>
      <c r="M768">
        <v>1</v>
      </c>
      <c r="N768" t="s">
        <v>2640</v>
      </c>
      <c r="O768" t="s">
        <v>2801</v>
      </c>
      <c r="P768" t="s">
        <v>2810</v>
      </c>
      <c r="Q768" t="s">
        <v>2816</v>
      </c>
      <c r="R768">
        <v>1</v>
      </c>
      <c r="S768">
        <v>-6.85</v>
      </c>
      <c r="T768">
        <v>-4.1100000000000003</v>
      </c>
      <c r="U768">
        <v>66.7</v>
      </c>
      <c r="V768">
        <f t="shared" si="266"/>
        <v>1</v>
      </c>
      <c r="W768">
        <f t="shared" si="267"/>
        <v>1</v>
      </c>
      <c r="X768">
        <f t="shared" si="268"/>
        <v>1</v>
      </c>
      <c r="Y768">
        <f t="shared" si="269"/>
        <v>0</v>
      </c>
      <c r="Z768">
        <f t="shared" si="270"/>
        <v>1</v>
      </c>
      <c r="AA768">
        <f t="shared" si="271"/>
        <v>1</v>
      </c>
      <c r="AB768">
        <f t="shared" si="272"/>
        <v>1</v>
      </c>
      <c r="AC768">
        <f t="shared" si="273"/>
        <v>1</v>
      </c>
      <c r="AD768">
        <f t="shared" si="274"/>
        <v>1</v>
      </c>
      <c r="AE768" s="4" t="s">
        <v>2828</v>
      </c>
      <c r="AF768" s="9" t="s">
        <v>2829</v>
      </c>
      <c r="AG768">
        <v>0</v>
      </c>
      <c r="AH768">
        <v>1</v>
      </c>
      <c r="AI768">
        <v>0</v>
      </c>
      <c r="AJ768">
        <v>1</v>
      </c>
      <c r="AK768" s="9" t="s">
        <v>2840</v>
      </c>
      <c r="AL768">
        <f t="shared" si="253"/>
        <v>0</v>
      </c>
      <c r="AM768">
        <f>IF(AND(INDIRECT(AN768)='Sample Select backend'!$C$2,INDIRECT(AO768)=1,INDIRECT(AP768)='Sample Select backend'!$F$2,INDIRECT(AQ768)=1,INDIRECT(AR768)='Sample Select backend'!$M$2),1,0)</f>
        <v>1</v>
      </c>
      <c r="AN768" t="str">
        <f>_xlfn.CONCAT('Sample Select backend'!$C$4,ROW(AN768))</f>
        <v>AE768</v>
      </c>
      <c r="AO768" s="9" t="str">
        <f>_xlfn.CONCAT('Sample Select backend'!$J$2,ROW(AO768))</f>
        <v>AJ768</v>
      </c>
      <c r="AP768" t="str">
        <f>_xlfn.CONCAT('Sample Select backend'!$F$4,ROW(AP768))</f>
        <v>AF768</v>
      </c>
      <c r="AQ768" t="str">
        <f>_xlfn.CONCAT('Sample Select backend'!$I$10,ROW(AQ768))</f>
        <v>R768</v>
      </c>
      <c r="AR768" t="str">
        <f>_xlfn.CONCAT('Sample Select backend'!$M$4,ROW(AR768))</f>
        <v>AK768</v>
      </c>
      <c r="AS768" t="str">
        <f t="shared" si="254"/>
        <v>Colombia</v>
      </c>
      <c r="AT768" s="9">
        <f t="shared" si="255"/>
        <v>28</v>
      </c>
      <c r="AU768">
        <f t="shared" si="256"/>
        <v>0</v>
      </c>
      <c r="AV768" s="9">
        <v>1</v>
      </c>
    </row>
    <row r="769" spans="1:48" x14ac:dyDescent="0.35">
      <c r="A769" t="s">
        <v>41</v>
      </c>
      <c r="B769">
        <v>6</v>
      </c>
      <c r="C769">
        <v>25</v>
      </c>
      <c r="D769" t="s">
        <v>658</v>
      </c>
      <c r="E769">
        <v>1</v>
      </c>
      <c r="F769">
        <v>1</v>
      </c>
      <c r="G769">
        <v>-2</v>
      </c>
      <c r="H769">
        <v>-1</v>
      </c>
      <c r="I769">
        <v>1</v>
      </c>
      <c r="J769">
        <v>1</v>
      </c>
      <c r="K769">
        <v>1</v>
      </c>
      <c r="L769">
        <v>-2</v>
      </c>
      <c r="M769">
        <v>1</v>
      </c>
      <c r="N769" t="s">
        <v>2640</v>
      </c>
      <c r="O769" t="s">
        <v>2801</v>
      </c>
      <c r="P769" t="s">
        <v>2810</v>
      </c>
      <c r="Q769" t="s">
        <v>2816</v>
      </c>
      <c r="R769">
        <v>1</v>
      </c>
      <c r="S769">
        <v>-6.85</v>
      </c>
      <c r="T769">
        <v>-4.1100000000000003</v>
      </c>
      <c r="U769">
        <v>66.7</v>
      </c>
      <c r="V769">
        <f t="shared" si="266"/>
        <v>1</v>
      </c>
      <c r="W769">
        <f t="shared" si="267"/>
        <v>1</v>
      </c>
      <c r="X769">
        <f t="shared" si="268"/>
        <v>0</v>
      </c>
      <c r="Y769">
        <f t="shared" si="269"/>
        <v>0</v>
      </c>
      <c r="Z769">
        <f t="shared" si="270"/>
        <v>1</v>
      </c>
      <c r="AA769">
        <f t="shared" si="271"/>
        <v>1</v>
      </c>
      <c r="AB769">
        <f t="shared" si="272"/>
        <v>1</v>
      </c>
      <c r="AC769">
        <f t="shared" si="273"/>
        <v>0</v>
      </c>
      <c r="AD769">
        <f t="shared" si="274"/>
        <v>1</v>
      </c>
      <c r="AE769" s="4" t="s">
        <v>2828</v>
      </c>
      <c r="AF769" s="9" t="s">
        <v>2829</v>
      </c>
      <c r="AG769">
        <v>0</v>
      </c>
      <c r="AH769">
        <v>1</v>
      </c>
      <c r="AI769">
        <v>0</v>
      </c>
      <c r="AJ769">
        <v>1</v>
      </c>
      <c r="AK769" s="9" t="s">
        <v>2840</v>
      </c>
      <c r="AL769">
        <f t="shared" si="253"/>
        <v>0</v>
      </c>
      <c r="AM769">
        <f>IF(AND(INDIRECT(AN769)='Sample Select backend'!$C$2,INDIRECT(AO769)=1,INDIRECT(AP769)='Sample Select backend'!$F$2,INDIRECT(AQ769)=1,INDIRECT(AR769)='Sample Select backend'!$M$2),1,0)</f>
        <v>1</v>
      </c>
      <c r="AN769" t="str">
        <f>_xlfn.CONCAT('Sample Select backend'!$C$4,ROW(AN769))</f>
        <v>AE769</v>
      </c>
      <c r="AO769" s="9" t="str">
        <f>_xlfn.CONCAT('Sample Select backend'!$J$2,ROW(AO769))</f>
        <v>AJ769</v>
      </c>
      <c r="AP769" t="str">
        <f>_xlfn.CONCAT('Sample Select backend'!$F$4,ROW(AP769))</f>
        <v>AF769</v>
      </c>
      <c r="AQ769" t="str">
        <f>_xlfn.CONCAT('Sample Select backend'!$I$10,ROW(AQ769))</f>
        <v>R769</v>
      </c>
      <c r="AR769" t="str">
        <f>_xlfn.CONCAT('Sample Select backend'!$M$4,ROW(AR769))</f>
        <v>AK769</v>
      </c>
      <c r="AS769" t="str">
        <f t="shared" si="254"/>
        <v>Colombia</v>
      </c>
      <c r="AT769" s="9">
        <f t="shared" si="255"/>
        <v>25</v>
      </c>
      <c r="AU769">
        <f t="shared" si="256"/>
        <v>0</v>
      </c>
      <c r="AV769" s="9">
        <v>1</v>
      </c>
    </row>
    <row r="770" spans="1:48" x14ac:dyDescent="0.35">
      <c r="A770" t="s">
        <v>41</v>
      </c>
      <c r="B770">
        <v>6</v>
      </c>
      <c r="C770">
        <v>28</v>
      </c>
      <c r="D770" t="s">
        <v>674</v>
      </c>
      <c r="E770">
        <v>-1</v>
      </c>
      <c r="F770">
        <v>1</v>
      </c>
      <c r="G770">
        <v>-2</v>
      </c>
      <c r="H770">
        <v>-1</v>
      </c>
      <c r="I770">
        <v>2</v>
      </c>
      <c r="J770">
        <v>1</v>
      </c>
      <c r="K770">
        <v>1</v>
      </c>
      <c r="L770">
        <v>1</v>
      </c>
      <c r="M770">
        <v>1</v>
      </c>
      <c r="N770" t="s">
        <v>2640</v>
      </c>
      <c r="O770" t="s">
        <v>2801</v>
      </c>
      <c r="P770" t="s">
        <v>2810</v>
      </c>
      <c r="Q770" t="s">
        <v>2816</v>
      </c>
      <c r="R770">
        <v>1</v>
      </c>
      <c r="S770">
        <v>-6.85</v>
      </c>
      <c r="T770">
        <v>-4.1100000000000003</v>
      </c>
      <c r="U770">
        <v>66.7</v>
      </c>
      <c r="V770">
        <f t="shared" si="266"/>
        <v>0</v>
      </c>
      <c r="W770">
        <f t="shared" si="267"/>
        <v>1</v>
      </c>
      <c r="X770">
        <f t="shared" si="268"/>
        <v>0</v>
      </c>
      <c r="Y770">
        <f t="shared" si="269"/>
        <v>0</v>
      </c>
      <c r="Z770">
        <f t="shared" si="270"/>
        <v>1</v>
      </c>
      <c r="AA770">
        <f t="shared" si="271"/>
        <v>1</v>
      </c>
      <c r="AB770">
        <f t="shared" si="272"/>
        <v>1</v>
      </c>
      <c r="AC770">
        <f t="shared" si="273"/>
        <v>1</v>
      </c>
      <c r="AD770">
        <f t="shared" si="274"/>
        <v>1</v>
      </c>
      <c r="AE770" s="4" t="s">
        <v>2828</v>
      </c>
      <c r="AF770" s="9" t="s">
        <v>2829</v>
      </c>
      <c r="AG770">
        <v>0</v>
      </c>
      <c r="AH770">
        <v>1</v>
      </c>
      <c r="AI770">
        <v>0</v>
      </c>
      <c r="AJ770">
        <v>1</v>
      </c>
      <c r="AK770" s="9" t="s">
        <v>2840</v>
      </c>
      <c r="AL770">
        <f t="shared" ref="AL770:AL833" si="275">IF(OR(B770="other",B770="international",B770="Transfers",B770="expenditure"),1,0)</f>
        <v>0</v>
      </c>
      <c r="AM770">
        <f>IF(AND(INDIRECT(AN770)='Sample Select backend'!$C$2,INDIRECT(AO770)=1,INDIRECT(AP770)='Sample Select backend'!$F$2,INDIRECT(AQ770)=1,INDIRECT(AR770)='Sample Select backend'!$M$2),1,0)</f>
        <v>1</v>
      </c>
      <c r="AN770" t="str">
        <f>_xlfn.CONCAT('Sample Select backend'!$C$4,ROW(AN770))</f>
        <v>AE770</v>
      </c>
      <c r="AO770" s="9" t="str">
        <f>_xlfn.CONCAT('Sample Select backend'!$J$2,ROW(AO770))</f>
        <v>AJ770</v>
      </c>
      <c r="AP770" t="str">
        <f>_xlfn.CONCAT('Sample Select backend'!$F$4,ROW(AP770))</f>
        <v>AF770</v>
      </c>
      <c r="AQ770" t="str">
        <f>_xlfn.CONCAT('Sample Select backend'!$I$10,ROW(AQ770))</f>
        <v>R770</v>
      </c>
      <c r="AR770" t="str">
        <f>_xlfn.CONCAT('Sample Select backend'!$M$4,ROW(AR770))</f>
        <v>AK770</v>
      </c>
      <c r="AS770" t="str">
        <f t="shared" ref="AS770:AS833" si="276">A770</f>
        <v>Colombia</v>
      </c>
      <c r="AT770" s="9">
        <f t="shared" ref="AT770:AT833" si="277">IF(ISNUMBER(C770),C770,IF(OR(C770="general",C770="23;general"),"General",IF(OR(C770="exemption",C770="other (exemption)"),"Tax exemption/waiver/suspension","Other")))</f>
        <v>28</v>
      </c>
      <c r="AU770">
        <f t="shared" ref="AU770:AU833" si="278">IF(A770&lt;&gt;A769,1,0)</f>
        <v>0</v>
      </c>
      <c r="AV770" s="9">
        <v>1</v>
      </c>
    </row>
    <row r="771" spans="1:48" x14ac:dyDescent="0.35">
      <c r="A771" t="s">
        <v>41</v>
      </c>
      <c r="B771">
        <v>6</v>
      </c>
      <c r="C771">
        <v>28</v>
      </c>
      <c r="D771" t="s">
        <v>665</v>
      </c>
      <c r="E771">
        <v>1</v>
      </c>
      <c r="F771">
        <v>1</v>
      </c>
      <c r="G771">
        <v>-2</v>
      </c>
      <c r="H771">
        <v>-1</v>
      </c>
      <c r="J771">
        <v>2</v>
      </c>
      <c r="K771">
        <v>1</v>
      </c>
      <c r="L771">
        <v>-2</v>
      </c>
      <c r="M771">
        <v>1</v>
      </c>
      <c r="N771" t="s">
        <v>2640</v>
      </c>
      <c r="O771" t="s">
        <v>2801</v>
      </c>
      <c r="P771" t="s">
        <v>2810</v>
      </c>
      <c r="Q771" t="s">
        <v>2816</v>
      </c>
      <c r="R771">
        <v>1</v>
      </c>
      <c r="S771">
        <v>-6.85</v>
      </c>
      <c r="T771">
        <v>-4.1100000000000003</v>
      </c>
      <c r="U771">
        <v>66.7</v>
      </c>
      <c r="V771">
        <f t="shared" si="266"/>
        <v>1</v>
      </c>
      <c r="W771">
        <f t="shared" si="267"/>
        <v>1</v>
      </c>
      <c r="X771">
        <f t="shared" si="268"/>
        <v>0</v>
      </c>
      <c r="Y771">
        <f t="shared" si="269"/>
        <v>0</v>
      </c>
      <c r="Z771">
        <f t="shared" si="270"/>
        <v>-1</v>
      </c>
      <c r="AA771">
        <f t="shared" si="271"/>
        <v>1</v>
      </c>
      <c r="AB771">
        <f t="shared" si="272"/>
        <v>1</v>
      </c>
      <c r="AC771">
        <f t="shared" si="273"/>
        <v>0</v>
      </c>
      <c r="AD771">
        <f t="shared" si="274"/>
        <v>1</v>
      </c>
      <c r="AE771" s="4" t="s">
        <v>2828</v>
      </c>
      <c r="AF771" s="9" t="s">
        <v>2829</v>
      </c>
      <c r="AG771">
        <v>0</v>
      </c>
      <c r="AH771">
        <v>1</v>
      </c>
      <c r="AI771">
        <v>0</v>
      </c>
      <c r="AJ771">
        <v>1</v>
      </c>
      <c r="AK771" s="9" t="s">
        <v>2840</v>
      </c>
      <c r="AL771">
        <f t="shared" si="275"/>
        <v>0</v>
      </c>
      <c r="AM771">
        <f>IF(AND(INDIRECT(AN771)='Sample Select backend'!$C$2,INDIRECT(AO771)=1,INDIRECT(AP771)='Sample Select backend'!$F$2,INDIRECT(AQ771)=1,INDIRECT(AR771)='Sample Select backend'!$M$2),1,0)</f>
        <v>1</v>
      </c>
      <c r="AN771" t="str">
        <f>_xlfn.CONCAT('Sample Select backend'!$C$4,ROW(AN771))</f>
        <v>AE771</v>
      </c>
      <c r="AO771" s="9" t="str">
        <f>_xlfn.CONCAT('Sample Select backend'!$J$2,ROW(AO771))</f>
        <v>AJ771</v>
      </c>
      <c r="AP771" t="str">
        <f>_xlfn.CONCAT('Sample Select backend'!$F$4,ROW(AP771))</f>
        <v>AF771</v>
      </c>
      <c r="AQ771" t="str">
        <f>_xlfn.CONCAT('Sample Select backend'!$I$10,ROW(AQ771))</f>
        <v>R771</v>
      </c>
      <c r="AR771" t="str">
        <f>_xlfn.CONCAT('Sample Select backend'!$M$4,ROW(AR771))</f>
        <v>AK771</v>
      </c>
      <c r="AS771" t="str">
        <f t="shared" si="276"/>
        <v>Colombia</v>
      </c>
      <c r="AT771" s="9">
        <f t="shared" si="277"/>
        <v>28</v>
      </c>
      <c r="AU771">
        <f t="shared" si="278"/>
        <v>0</v>
      </c>
      <c r="AV771" s="9">
        <v>1</v>
      </c>
    </row>
    <row r="772" spans="1:48" x14ac:dyDescent="0.35">
      <c r="A772" t="s">
        <v>41</v>
      </c>
      <c r="B772">
        <v>1</v>
      </c>
      <c r="C772">
        <v>7</v>
      </c>
      <c r="D772" t="s">
        <v>657</v>
      </c>
      <c r="E772">
        <v>-2</v>
      </c>
      <c r="F772">
        <v>2</v>
      </c>
      <c r="G772">
        <v>-2</v>
      </c>
      <c r="H772">
        <v>-1</v>
      </c>
      <c r="I772">
        <v>-2</v>
      </c>
      <c r="J772">
        <v>2</v>
      </c>
      <c r="K772">
        <v>1</v>
      </c>
      <c r="L772">
        <v>2</v>
      </c>
      <c r="M772">
        <v>1</v>
      </c>
      <c r="N772" t="s">
        <v>2640</v>
      </c>
      <c r="O772" t="s">
        <v>2801</v>
      </c>
      <c r="P772" t="s">
        <v>2810</v>
      </c>
      <c r="Q772" t="s">
        <v>2816</v>
      </c>
      <c r="R772">
        <v>1</v>
      </c>
      <c r="S772">
        <v>-6.85</v>
      </c>
      <c r="T772">
        <v>-4.1100000000000003</v>
      </c>
      <c r="U772">
        <v>66.7</v>
      </c>
      <c r="V772">
        <f t="shared" si="266"/>
        <v>0</v>
      </c>
      <c r="W772">
        <f t="shared" si="267"/>
        <v>1</v>
      </c>
      <c r="X772">
        <f t="shared" si="268"/>
        <v>0</v>
      </c>
      <c r="Y772">
        <f t="shared" si="269"/>
        <v>0</v>
      </c>
      <c r="Z772">
        <f t="shared" si="270"/>
        <v>0</v>
      </c>
      <c r="AA772">
        <f t="shared" si="271"/>
        <v>1</v>
      </c>
      <c r="AB772">
        <f t="shared" si="272"/>
        <v>1</v>
      </c>
      <c r="AC772">
        <f t="shared" si="273"/>
        <v>1</v>
      </c>
      <c r="AD772">
        <f t="shared" si="274"/>
        <v>1</v>
      </c>
      <c r="AE772" s="4" t="s">
        <v>2828</v>
      </c>
      <c r="AF772" s="9" t="s">
        <v>2829</v>
      </c>
      <c r="AG772">
        <v>0</v>
      </c>
      <c r="AH772">
        <v>1</v>
      </c>
      <c r="AI772">
        <v>0</v>
      </c>
      <c r="AJ772">
        <v>1</v>
      </c>
      <c r="AK772" s="9" t="s">
        <v>2840</v>
      </c>
      <c r="AL772">
        <f t="shared" si="275"/>
        <v>0</v>
      </c>
      <c r="AM772">
        <f>IF(AND(INDIRECT(AN772)='Sample Select backend'!$C$2,INDIRECT(AO772)=1,INDIRECT(AP772)='Sample Select backend'!$F$2,INDIRECT(AQ772)=1,INDIRECT(AR772)='Sample Select backend'!$M$2),1,0)</f>
        <v>1</v>
      </c>
      <c r="AN772" t="str">
        <f>_xlfn.CONCAT('Sample Select backend'!$C$4,ROW(AN772))</f>
        <v>AE772</v>
      </c>
      <c r="AO772" s="9" t="str">
        <f>_xlfn.CONCAT('Sample Select backend'!$J$2,ROW(AO772))</f>
        <v>AJ772</v>
      </c>
      <c r="AP772" t="str">
        <f>_xlfn.CONCAT('Sample Select backend'!$F$4,ROW(AP772))</f>
        <v>AF772</v>
      </c>
      <c r="AQ772" t="str">
        <f>_xlfn.CONCAT('Sample Select backend'!$I$10,ROW(AQ772))</f>
        <v>R772</v>
      </c>
      <c r="AR772" t="str">
        <f>_xlfn.CONCAT('Sample Select backend'!$M$4,ROW(AR772))</f>
        <v>AK772</v>
      </c>
      <c r="AS772" t="str">
        <f t="shared" si="276"/>
        <v>Colombia</v>
      </c>
      <c r="AT772" s="9">
        <f t="shared" si="277"/>
        <v>7</v>
      </c>
      <c r="AU772">
        <f t="shared" si="278"/>
        <v>0</v>
      </c>
      <c r="AV772" s="9">
        <v>1</v>
      </c>
    </row>
    <row r="773" spans="1:48" x14ac:dyDescent="0.35">
      <c r="A773" t="s">
        <v>41</v>
      </c>
      <c r="B773">
        <v>6</v>
      </c>
      <c r="C773">
        <v>25</v>
      </c>
      <c r="D773" t="s">
        <v>662</v>
      </c>
      <c r="E773">
        <v>1</v>
      </c>
      <c r="F773">
        <v>1</v>
      </c>
      <c r="G773">
        <v>-2</v>
      </c>
      <c r="H773">
        <v>-1</v>
      </c>
      <c r="J773">
        <v>-2</v>
      </c>
      <c r="K773">
        <v>1</v>
      </c>
      <c r="L773">
        <v>-1</v>
      </c>
      <c r="M773">
        <v>1</v>
      </c>
      <c r="N773" t="s">
        <v>2640</v>
      </c>
      <c r="O773" t="s">
        <v>2801</v>
      </c>
      <c r="P773" t="s">
        <v>2810</v>
      </c>
      <c r="Q773" t="s">
        <v>2816</v>
      </c>
      <c r="R773">
        <v>1</v>
      </c>
      <c r="S773">
        <v>-6.85</v>
      </c>
      <c r="T773">
        <v>-4.1100000000000003</v>
      </c>
      <c r="U773">
        <v>66.7</v>
      </c>
      <c r="V773">
        <f t="shared" si="266"/>
        <v>1</v>
      </c>
      <c r="W773">
        <f t="shared" si="267"/>
        <v>1</v>
      </c>
      <c r="X773">
        <f t="shared" si="268"/>
        <v>0</v>
      </c>
      <c r="Y773">
        <f t="shared" si="269"/>
        <v>0</v>
      </c>
      <c r="Z773">
        <f t="shared" si="270"/>
        <v>-1</v>
      </c>
      <c r="AA773">
        <f t="shared" si="271"/>
        <v>0</v>
      </c>
      <c r="AB773">
        <f t="shared" si="272"/>
        <v>1</v>
      </c>
      <c r="AC773">
        <f t="shared" si="273"/>
        <v>0</v>
      </c>
      <c r="AD773">
        <f t="shared" si="274"/>
        <v>1</v>
      </c>
      <c r="AE773" s="4" t="s">
        <v>2828</v>
      </c>
      <c r="AF773" s="9" t="s">
        <v>2829</v>
      </c>
      <c r="AG773">
        <v>0</v>
      </c>
      <c r="AH773">
        <v>1</v>
      </c>
      <c r="AI773">
        <v>0</v>
      </c>
      <c r="AJ773">
        <v>1</v>
      </c>
      <c r="AK773" s="9" t="s">
        <v>2840</v>
      </c>
      <c r="AL773">
        <f t="shared" si="275"/>
        <v>0</v>
      </c>
      <c r="AM773">
        <f>IF(AND(INDIRECT(AN773)='Sample Select backend'!$C$2,INDIRECT(AO773)=1,INDIRECT(AP773)='Sample Select backend'!$F$2,INDIRECT(AQ773)=1,INDIRECT(AR773)='Sample Select backend'!$M$2),1,0)</f>
        <v>1</v>
      </c>
      <c r="AN773" t="str">
        <f>_xlfn.CONCAT('Sample Select backend'!$C$4,ROW(AN773))</f>
        <v>AE773</v>
      </c>
      <c r="AO773" s="9" t="str">
        <f>_xlfn.CONCAT('Sample Select backend'!$J$2,ROW(AO773))</f>
        <v>AJ773</v>
      </c>
      <c r="AP773" t="str">
        <f>_xlfn.CONCAT('Sample Select backend'!$F$4,ROW(AP773))</f>
        <v>AF773</v>
      </c>
      <c r="AQ773" t="str">
        <f>_xlfn.CONCAT('Sample Select backend'!$I$10,ROW(AQ773))</f>
        <v>R773</v>
      </c>
      <c r="AR773" t="str">
        <f>_xlfn.CONCAT('Sample Select backend'!$M$4,ROW(AR773))</f>
        <v>AK773</v>
      </c>
      <c r="AS773" t="str">
        <f t="shared" si="276"/>
        <v>Colombia</v>
      </c>
      <c r="AT773" s="9">
        <f t="shared" si="277"/>
        <v>25</v>
      </c>
      <c r="AU773">
        <f t="shared" si="278"/>
        <v>0</v>
      </c>
      <c r="AV773" s="9">
        <v>1</v>
      </c>
    </row>
    <row r="774" spans="1:48" x14ac:dyDescent="0.35">
      <c r="A774" t="s">
        <v>41</v>
      </c>
      <c r="B774">
        <v>1</v>
      </c>
      <c r="C774">
        <v>6</v>
      </c>
      <c r="D774" t="s">
        <v>663</v>
      </c>
      <c r="E774">
        <v>2</v>
      </c>
      <c r="F774">
        <v>2</v>
      </c>
      <c r="G774">
        <v>2</v>
      </c>
      <c r="H774">
        <v>2</v>
      </c>
      <c r="I774">
        <v>2</v>
      </c>
      <c r="J774">
        <v>2</v>
      </c>
      <c r="K774">
        <v>1</v>
      </c>
      <c r="L774">
        <v>2</v>
      </c>
      <c r="M774">
        <v>1</v>
      </c>
      <c r="N774" t="s">
        <v>2640</v>
      </c>
      <c r="O774" t="s">
        <v>2801</v>
      </c>
      <c r="P774" t="s">
        <v>2810</v>
      </c>
      <c r="Q774" t="s">
        <v>2816</v>
      </c>
      <c r="R774">
        <v>1</v>
      </c>
      <c r="S774">
        <v>-6.85</v>
      </c>
      <c r="T774">
        <v>-4.1100000000000003</v>
      </c>
      <c r="U774">
        <v>66.7</v>
      </c>
      <c r="V774">
        <f t="shared" si="266"/>
        <v>1</v>
      </c>
      <c r="W774">
        <f t="shared" si="267"/>
        <v>1</v>
      </c>
      <c r="X774">
        <f t="shared" si="268"/>
        <v>1</v>
      </c>
      <c r="Y774">
        <f t="shared" si="269"/>
        <v>1</v>
      </c>
      <c r="Z774">
        <f t="shared" si="270"/>
        <v>1</v>
      </c>
      <c r="AA774">
        <f t="shared" si="271"/>
        <v>1</v>
      </c>
      <c r="AB774">
        <f t="shared" si="272"/>
        <v>1</v>
      </c>
      <c r="AC774">
        <f t="shared" si="273"/>
        <v>1</v>
      </c>
      <c r="AD774">
        <f t="shared" si="274"/>
        <v>1</v>
      </c>
      <c r="AE774" s="4" t="s">
        <v>2828</v>
      </c>
      <c r="AF774" s="9" t="s">
        <v>2829</v>
      </c>
      <c r="AG774">
        <v>0</v>
      </c>
      <c r="AH774">
        <v>1</v>
      </c>
      <c r="AI774">
        <v>0</v>
      </c>
      <c r="AJ774">
        <v>1</v>
      </c>
      <c r="AK774" s="9" t="s">
        <v>2840</v>
      </c>
      <c r="AL774">
        <f t="shared" si="275"/>
        <v>0</v>
      </c>
      <c r="AM774">
        <f>IF(AND(INDIRECT(AN774)='Sample Select backend'!$C$2,INDIRECT(AO774)=1,INDIRECT(AP774)='Sample Select backend'!$F$2,INDIRECT(AQ774)=1,INDIRECT(AR774)='Sample Select backend'!$M$2),1,0)</f>
        <v>1</v>
      </c>
      <c r="AN774" t="str">
        <f>_xlfn.CONCAT('Sample Select backend'!$C$4,ROW(AN774))</f>
        <v>AE774</v>
      </c>
      <c r="AO774" s="9" t="str">
        <f>_xlfn.CONCAT('Sample Select backend'!$J$2,ROW(AO774))</f>
        <v>AJ774</v>
      </c>
      <c r="AP774" t="str">
        <f>_xlfn.CONCAT('Sample Select backend'!$F$4,ROW(AP774))</f>
        <v>AF774</v>
      </c>
      <c r="AQ774" t="str">
        <f>_xlfn.CONCAT('Sample Select backend'!$I$10,ROW(AQ774))</f>
        <v>R774</v>
      </c>
      <c r="AR774" t="str">
        <f>_xlfn.CONCAT('Sample Select backend'!$M$4,ROW(AR774))</f>
        <v>AK774</v>
      </c>
      <c r="AS774" t="str">
        <f t="shared" si="276"/>
        <v>Colombia</v>
      </c>
      <c r="AT774" s="9">
        <f t="shared" si="277"/>
        <v>6</v>
      </c>
      <c r="AU774">
        <f t="shared" si="278"/>
        <v>0</v>
      </c>
      <c r="AV774" s="9">
        <v>1</v>
      </c>
    </row>
    <row r="775" spans="1:48" x14ac:dyDescent="0.35">
      <c r="A775" t="s">
        <v>41</v>
      </c>
      <c r="B775">
        <v>6</v>
      </c>
      <c r="C775">
        <v>28</v>
      </c>
      <c r="D775" t="s">
        <v>671</v>
      </c>
      <c r="E775">
        <v>1</v>
      </c>
      <c r="F775">
        <v>1</v>
      </c>
      <c r="G775">
        <v>2</v>
      </c>
      <c r="H775">
        <v>1</v>
      </c>
      <c r="I775">
        <v>1</v>
      </c>
      <c r="J775">
        <v>1</v>
      </c>
      <c r="K775">
        <v>1</v>
      </c>
      <c r="L775">
        <v>1</v>
      </c>
      <c r="M775">
        <v>1</v>
      </c>
      <c r="N775" t="s">
        <v>2640</v>
      </c>
      <c r="O775" t="s">
        <v>2801</v>
      </c>
      <c r="P775" t="s">
        <v>2810</v>
      </c>
      <c r="Q775" t="s">
        <v>2816</v>
      </c>
      <c r="R775">
        <v>1</v>
      </c>
      <c r="S775">
        <v>-6.85</v>
      </c>
      <c r="T775">
        <v>-4.1100000000000003</v>
      </c>
      <c r="U775">
        <v>66.7</v>
      </c>
      <c r="V775">
        <f t="shared" si="266"/>
        <v>1</v>
      </c>
      <c r="W775">
        <f t="shared" si="267"/>
        <v>1</v>
      </c>
      <c r="X775">
        <f t="shared" si="268"/>
        <v>1</v>
      </c>
      <c r="Y775">
        <f t="shared" si="269"/>
        <v>1</v>
      </c>
      <c r="Z775">
        <f t="shared" si="270"/>
        <v>1</v>
      </c>
      <c r="AA775">
        <f t="shared" si="271"/>
        <v>1</v>
      </c>
      <c r="AB775">
        <f t="shared" si="272"/>
        <v>1</v>
      </c>
      <c r="AC775">
        <f t="shared" si="273"/>
        <v>1</v>
      </c>
      <c r="AD775">
        <f t="shared" si="274"/>
        <v>1</v>
      </c>
      <c r="AE775" s="4" t="s">
        <v>2828</v>
      </c>
      <c r="AF775" s="9" t="s">
        <v>2829</v>
      </c>
      <c r="AG775">
        <v>0</v>
      </c>
      <c r="AH775">
        <v>1</v>
      </c>
      <c r="AI775">
        <v>0</v>
      </c>
      <c r="AJ775">
        <v>1</v>
      </c>
      <c r="AK775" s="9" t="s">
        <v>2840</v>
      </c>
      <c r="AL775">
        <f t="shared" si="275"/>
        <v>0</v>
      </c>
      <c r="AM775">
        <f>IF(AND(INDIRECT(AN775)='Sample Select backend'!$C$2,INDIRECT(AO775)=1,INDIRECT(AP775)='Sample Select backend'!$F$2,INDIRECT(AQ775)=1,INDIRECT(AR775)='Sample Select backend'!$M$2),1,0)</f>
        <v>1</v>
      </c>
      <c r="AN775" t="str">
        <f>_xlfn.CONCAT('Sample Select backend'!$C$4,ROW(AN775))</f>
        <v>AE775</v>
      </c>
      <c r="AO775" s="9" t="str">
        <f>_xlfn.CONCAT('Sample Select backend'!$J$2,ROW(AO775))</f>
        <v>AJ775</v>
      </c>
      <c r="AP775" t="str">
        <f>_xlfn.CONCAT('Sample Select backend'!$F$4,ROW(AP775))</f>
        <v>AF775</v>
      </c>
      <c r="AQ775" t="str">
        <f>_xlfn.CONCAT('Sample Select backend'!$I$10,ROW(AQ775))</f>
        <v>R775</v>
      </c>
      <c r="AR775" t="str">
        <f>_xlfn.CONCAT('Sample Select backend'!$M$4,ROW(AR775))</f>
        <v>AK775</v>
      </c>
      <c r="AS775" t="str">
        <f t="shared" si="276"/>
        <v>Colombia</v>
      </c>
      <c r="AT775" s="9">
        <f t="shared" si="277"/>
        <v>28</v>
      </c>
      <c r="AU775">
        <f t="shared" si="278"/>
        <v>0</v>
      </c>
      <c r="AV775" s="9">
        <v>1</v>
      </c>
    </row>
    <row r="776" spans="1:48" x14ac:dyDescent="0.35">
      <c r="A776" t="s">
        <v>41</v>
      </c>
      <c r="B776">
        <v>7</v>
      </c>
      <c r="C776">
        <v>30</v>
      </c>
      <c r="D776" t="s">
        <v>659</v>
      </c>
      <c r="E776">
        <v>1</v>
      </c>
      <c r="F776">
        <v>1</v>
      </c>
      <c r="G776">
        <v>2</v>
      </c>
      <c r="H776">
        <v>1</v>
      </c>
      <c r="I776">
        <v>1</v>
      </c>
      <c r="J776">
        <v>1</v>
      </c>
      <c r="K776">
        <v>1</v>
      </c>
      <c r="L776">
        <v>-2</v>
      </c>
      <c r="M776">
        <v>1</v>
      </c>
      <c r="N776" t="s">
        <v>2640</v>
      </c>
      <c r="O776" t="s">
        <v>2801</v>
      </c>
      <c r="P776" t="s">
        <v>2810</v>
      </c>
      <c r="Q776" t="s">
        <v>2816</v>
      </c>
      <c r="R776">
        <v>1</v>
      </c>
      <c r="S776">
        <v>-6.85</v>
      </c>
      <c r="T776">
        <v>-4.1100000000000003</v>
      </c>
      <c r="U776">
        <v>66.7</v>
      </c>
      <c r="V776">
        <f t="shared" si="266"/>
        <v>1</v>
      </c>
      <c r="W776">
        <f t="shared" si="267"/>
        <v>1</v>
      </c>
      <c r="X776">
        <f t="shared" si="268"/>
        <v>1</v>
      </c>
      <c r="Y776">
        <f t="shared" si="269"/>
        <v>1</v>
      </c>
      <c r="Z776">
        <f t="shared" si="270"/>
        <v>1</v>
      </c>
      <c r="AA776">
        <f t="shared" si="271"/>
        <v>1</v>
      </c>
      <c r="AB776">
        <f t="shared" si="272"/>
        <v>1</v>
      </c>
      <c r="AC776">
        <f t="shared" si="273"/>
        <v>0</v>
      </c>
      <c r="AD776">
        <f t="shared" si="274"/>
        <v>1</v>
      </c>
      <c r="AE776" s="4" t="s">
        <v>2828</v>
      </c>
      <c r="AF776" s="9" t="s">
        <v>2829</v>
      </c>
      <c r="AG776">
        <v>0</v>
      </c>
      <c r="AH776">
        <v>1</v>
      </c>
      <c r="AI776">
        <v>0</v>
      </c>
      <c r="AJ776">
        <v>1</v>
      </c>
      <c r="AK776" s="9" t="s">
        <v>2840</v>
      </c>
      <c r="AL776">
        <f t="shared" si="275"/>
        <v>0</v>
      </c>
      <c r="AM776">
        <f>IF(AND(INDIRECT(AN776)='Sample Select backend'!$C$2,INDIRECT(AO776)=1,INDIRECT(AP776)='Sample Select backend'!$F$2,INDIRECT(AQ776)=1,INDIRECT(AR776)='Sample Select backend'!$M$2),1,0)</f>
        <v>1</v>
      </c>
      <c r="AN776" t="str">
        <f>_xlfn.CONCAT('Sample Select backend'!$C$4,ROW(AN776))</f>
        <v>AE776</v>
      </c>
      <c r="AO776" s="9" t="str">
        <f>_xlfn.CONCAT('Sample Select backend'!$J$2,ROW(AO776))</f>
        <v>AJ776</v>
      </c>
      <c r="AP776" t="str">
        <f>_xlfn.CONCAT('Sample Select backend'!$F$4,ROW(AP776))</f>
        <v>AF776</v>
      </c>
      <c r="AQ776" t="str">
        <f>_xlfn.CONCAT('Sample Select backend'!$I$10,ROW(AQ776))</f>
        <v>R776</v>
      </c>
      <c r="AR776" t="str">
        <f>_xlfn.CONCAT('Sample Select backend'!$M$4,ROW(AR776))</f>
        <v>AK776</v>
      </c>
      <c r="AS776" t="str">
        <f t="shared" si="276"/>
        <v>Colombia</v>
      </c>
      <c r="AT776" s="9">
        <f t="shared" si="277"/>
        <v>30</v>
      </c>
      <c r="AU776">
        <f t="shared" si="278"/>
        <v>0</v>
      </c>
      <c r="AV776" s="9">
        <v>1</v>
      </c>
    </row>
    <row r="777" spans="1:48" x14ac:dyDescent="0.35">
      <c r="A777" t="s">
        <v>41</v>
      </c>
      <c r="B777">
        <v>3</v>
      </c>
      <c r="C777" t="s">
        <v>206</v>
      </c>
      <c r="D777" t="s">
        <v>666</v>
      </c>
      <c r="E777">
        <v>2</v>
      </c>
      <c r="F777">
        <v>2</v>
      </c>
      <c r="G777">
        <v>-2</v>
      </c>
      <c r="H777">
        <v>-1</v>
      </c>
      <c r="I777">
        <v>-2</v>
      </c>
      <c r="J777">
        <v>2</v>
      </c>
      <c r="K777">
        <v>-2</v>
      </c>
      <c r="M777">
        <v>1</v>
      </c>
      <c r="N777" t="s">
        <v>2640</v>
      </c>
      <c r="O777" t="s">
        <v>2801</v>
      </c>
      <c r="P777" t="s">
        <v>2810</v>
      </c>
      <c r="Q777" t="s">
        <v>2816</v>
      </c>
      <c r="R777">
        <v>1</v>
      </c>
      <c r="S777">
        <v>-6.85</v>
      </c>
      <c r="T777">
        <v>-4.1100000000000003</v>
      </c>
      <c r="U777">
        <v>66.7</v>
      </c>
      <c r="V777">
        <f t="shared" si="266"/>
        <v>1</v>
      </c>
      <c r="W777">
        <f t="shared" si="267"/>
        <v>1</v>
      </c>
      <c r="X777">
        <f t="shared" si="268"/>
        <v>0</v>
      </c>
      <c r="Y777">
        <f t="shared" si="269"/>
        <v>0</v>
      </c>
      <c r="Z777">
        <f t="shared" si="270"/>
        <v>0</v>
      </c>
      <c r="AA777">
        <f t="shared" si="271"/>
        <v>1</v>
      </c>
      <c r="AB777">
        <f t="shared" si="272"/>
        <v>0</v>
      </c>
      <c r="AC777">
        <f t="shared" si="273"/>
        <v>-1</v>
      </c>
      <c r="AD777">
        <f t="shared" si="274"/>
        <v>1</v>
      </c>
      <c r="AE777" s="4" t="s">
        <v>2828</v>
      </c>
      <c r="AF777" s="9" t="s">
        <v>2829</v>
      </c>
      <c r="AG777">
        <v>0</v>
      </c>
      <c r="AH777">
        <v>1</v>
      </c>
      <c r="AI777">
        <v>0</v>
      </c>
      <c r="AJ777">
        <v>1</v>
      </c>
      <c r="AK777" s="9" t="s">
        <v>2840</v>
      </c>
      <c r="AL777">
        <f t="shared" si="275"/>
        <v>0</v>
      </c>
      <c r="AM777">
        <f>IF(AND(INDIRECT(AN777)='Sample Select backend'!$C$2,INDIRECT(AO777)=1,INDIRECT(AP777)='Sample Select backend'!$F$2,INDIRECT(AQ777)=1,INDIRECT(AR777)='Sample Select backend'!$M$2),1,0)</f>
        <v>1</v>
      </c>
      <c r="AN777" t="str">
        <f>_xlfn.CONCAT('Sample Select backend'!$C$4,ROW(AN777))</f>
        <v>AE777</v>
      </c>
      <c r="AO777" s="9" t="str">
        <f>_xlfn.CONCAT('Sample Select backend'!$J$2,ROW(AO777))</f>
        <v>AJ777</v>
      </c>
      <c r="AP777" t="str">
        <f>_xlfn.CONCAT('Sample Select backend'!$F$4,ROW(AP777))</f>
        <v>AF777</v>
      </c>
      <c r="AQ777" t="str">
        <f>_xlfn.CONCAT('Sample Select backend'!$I$10,ROW(AQ777))</f>
        <v>R777</v>
      </c>
      <c r="AR777" t="str">
        <f>_xlfn.CONCAT('Sample Select backend'!$M$4,ROW(AR777))</f>
        <v>AK777</v>
      </c>
      <c r="AS777" t="str">
        <f t="shared" si="276"/>
        <v>Colombia</v>
      </c>
      <c r="AT777" s="9" t="str">
        <f t="shared" si="277"/>
        <v>Tax exemption/waiver/suspension</v>
      </c>
      <c r="AU777">
        <f t="shared" si="278"/>
        <v>0</v>
      </c>
      <c r="AV777" s="9">
        <v>1</v>
      </c>
    </row>
    <row r="778" spans="1:48" x14ac:dyDescent="0.35">
      <c r="A778" t="s">
        <v>41</v>
      </c>
      <c r="B778">
        <v>1</v>
      </c>
      <c r="C778">
        <v>5</v>
      </c>
      <c r="D778" t="s">
        <v>672</v>
      </c>
      <c r="E778">
        <v>-2</v>
      </c>
      <c r="F778">
        <v>2</v>
      </c>
      <c r="G778">
        <v>2</v>
      </c>
      <c r="H778">
        <v>2</v>
      </c>
      <c r="I778">
        <v>2</v>
      </c>
      <c r="J778">
        <v>2</v>
      </c>
      <c r="K778">
        <v>1</v>
      </c>
      <c r="L778">
        <v>2</v>
      </c>
      <c r="M778">
        <v>1</v>
      </c>
      <c r="N778" t="s">
        <v>2640</v>
      </c>
      <c r="O778" t="s">
        <v>2801</v>
      </c>
      <c r="P778" t="s">
        <v>2810</v>
      </c>
      <c r="Q778" t="s">
        <v>2816</v>
      </c>
      <c r="R778">
        <v>1</v>
      </c>
      <c r="S778">
        <v>-6.85</v>
      </c>
      <c r="T778">
        <v>-4.1100000000000003</v>
      </c>
      <c r="U778">
        <v>66.7</v>
      </c>
      <c r="V778">
        <f t="shared" si="266"/>
        <v>0</v>
      </c>
      <c r="W778">
        <f t="shared" si="267"/>
        <v>1</v>
      </c>
      <c r="X778">
        <f t="shared" si="268"/>
        <v>1</v>
      </c>
      <c r="Y778">
        <f t="shared" si="269"/>
        <v>1</v>
      </c>
      <c r="Z778">
        <f t="shared" si="270"/>
        <v>1</v>
      </c>
      <c r="AA778">
        <f t="shared" si="271"/>
        <v>1</v>
      </c>
      <c r="AB778">
        <f t="shared" si="272"/>
        <v>1</v>
      </c>
      <c r="AC778">
        <f t="shared" si="273"/>
        <v>1</v>
      </c>
      <c r="AD778">
        <f t="shared" si="274"/>
        <v>1</v>
      </c>
      <c r="AE778" s="4" t="s">
        <v>2828</v>
      </c>
      <c r="AF778" s="9" t="s">
        <v>2829</v>
      </c>
      <c r="AG778">
        <v>0</v>
      </c>
      <c r="AH778">
        <v>1</v>
      </c>
      <c r="AI778">
        <v>0</v>
      </c>
      <c r="AJ778">
        <v>1</v>
      </c>
      <c r="AK778" s="9" t="s">
        <v>2840</v>
      </c>
      <c r="AL778">
        <f t="shared" si="275"/>
        <v>0</v>
      </c>
      <c r="AM778">
        <f>IF(AND(INDIRECT(AN778)='Sample Select backend'!$C$2,INDIRECT(AO778)=1,INDIRECT(AP778)='Sample Select backend'!$F$2,INDIRECT(AQ778)=1,INDIRECT(AR778)='Sample Select backend'!$M$2),1,0)</f>
        <v>1</v>
      </c>
      <c r="AN778" t="str">
        <f>_xlfn.CONCAT('Sample Select backend'!$C$4,ROW(AN778))</f>
        <v>AE778</v>
      </c>
      <c r="AO778" s="9" t="str">
        <f>_xlfn.CONCAT('Sample Select backend'!$J$2,ROW(AO778))</f>
        <v>AJ778</v>
      </c>
      <c r="AP778" t="str">
        <f>_xlfn.CONCAT('Sample Select backend'!$F$4,ROW(AP778))</f>
        <v>AF778</v>
      </c>
      <c r="AQ778" t="str">
        <f>_xlfn.CONCAT('Sample Select backend'!$I$10,ROW(AQ778))</f>
        <v>R778</v>
      </c>
      <c r="AR778" t="str">
        <f>_xlfn.CONCAT('Sample Select backend'!$M$4,ROW(AR778))</f>
        <v>AK778</v>
      </c>
      <c r="AS778" t="str">
        <f t="shared" si="276"/>
        <v>Colombia</v>
      </c>
      <c r="AT778" s="9">
        <f t="shared" si="277"/>
        <v>5</v>
      </c>
      <c r="AU778">
        <f t="shared" si="278"/>
        <v>0</v>
      </c>
      <c r="AV778" s="9">
        <v>1</v>
      </c>
    </row>
    <row r="779" spans="1:48" x14ac:dyDescent="0.35">
      <c r="A779" t="s">
        <v>41</v>
      </c>
      <c r="B779">
        <v>1</v>
      </c>
      <c r="C779" t="s">
        <v>206</v>
      </c>
      <c r="D779" t="s">
        <v>651</v>
      </c>
      <c r="E779">
        <v>-2</v>
      </c>
      <c r="F779">
        <v>2</v>
      </c>
      <c r="G779">
        <v>-2</v>
      </c>
      <c r="H779">
        <v>-1</v>
      </c>
      <c r="I779">
        <v>-2</v>
      </c>
      <c r="J779">
        <v>2</v>
      </c>
      <c r="K779">
        <v>1</v>
      </c>
      <c r="M779">
        <v>1</v>
      </c>
      <c r="N779" t="s">
        <v>2640</v>
      </c>
      <c r="O779" t="s">
        <v>2801</v>
      </c>
      <c r="P779" t="s">
        <v>2810</v>
      </c>
      <c r="Q779" t="s">
        <v>2816</v>
      </c>
      <c r="R779">
        <v>1</v>
      </c>
      <c r="S779">
        <v>-6.85</v>
      </c>
      <c r="T779">
        <v>-4.1100000000000003</v>
      </c>
      <c r="U779">
        <v>66.7</v>
      </c>
      <c r="V779">
        <f t="shared" si="266"/>
        <v>0</v>
      </c>
      <c r="W779">
        <f t="shared" si="267"/>
        <v>1</v>
      </c>
      <c r="X779">
        <f t="shared" si="268"/>
        <v>0</v>
      </c>
      <c r="Y779">
        <f t="shared" si="269"/>
        <v>0</v>
      </c>
      <c r="Z779">
        <f t="shared" si="270"/>
        <v>0</v>
      </c>
      <c r="AA779">
        <f t="shared" si="271"/>
        <v>1</v>
      </c>
      <c r="AB779">
        <f t="shared" si="272"/>
        <v>1</v>
      </c>
      <c r="AC779">
        <f t="shared" si="273"/>
        <v>-1</v>
      </c>
      <c r="AD779">
        <f t="shared" si="274"/>
        <v>1</v>
      </c>
      <c r="AE779" s="4" t="s">
        <v>2828</v>
      </c>
      <c r="AF779" s="9" t="s">
        <v>2829</v>
      </c>
      <c r="AG779">
        <v>0</v>
      </c>
      <c r="AH779">
        <v>1</v>
      </c>
      <c r="AI779">
        <v>0</v>
      </c>
      <c r="AJ779">
        <v>1</v>
      </c>
      <c r="AK779" s="9" t="s">
        <v>2840</v>
      </c>
      <c r="AL779">
        <f t="shared" si="275"/>
        <v>0</v>
      </c>
      <c r="AM779">
        <f>IF(AND(INDIRECT(AN779)='Sample Select backend'!$C$2,INDIRECT(AO779)=1,INDIRECT(AP779)='Sample Select backend'!$F$2,INDIRECT(AQ779)=1,INDIRECT(AR779)='Sample Select backend'!$M$2),1,0)</f>
        <v>1</v>
      </c>
      <c r="AN779" t="str">
        <f>_xlfn.CONCAT('Sample Select backend'!$C$4,ROW(AN779))</f>
        <v>AE779</v>
      </c>
      <c r="AO779" s="9" t="str">
        <f>_xlfn.CONCAT('Sample Select backend'!$J$2,ROW(AO779))</f>
        <v>AJ779</v>
      </c>
      <c r="AP779" t="str">
        <f>_xlfn.CONCAT('Sample Select backend'!$F$4,ROW(AP779))</f>
        <v>AF779</v>
      </c>
      <c r="AQ779" t="str">
        <f>_xlfn.CONCAT('Sample Select backend'!$I$10,ROW(AQ779))</f>
        <v>R779</v>
      </c>
      <c r="AR779" t="str">
        <f>_xlfn.CONCAT('Sample Select backend'!$M$4,ROW(AR779))</f>
        <v>AK779</v>
      </c>
      <c r="AS779" t="str">
        <f t="shared" si="276"/>
        <v>Colombia</v>
      </c>
      <c r="AT779" s="9" t="str">
        <f t="shared" si="277"/>
        <v>Tax exemption/waiver/suspension</v>
      </c>
      <c r="AU779">
        <f t="shared" si="278"/>
        <v>0</v>
      </c>
      <c r="AV779" s="9">
        <v>1</v>
      </c>
    </row>
    <row r="780" spans="1:48" x14ac:dyDescent="0.35">
      <c r="A780" t="s">
        <v>41</v>
      </c>
      <c r="B780">
        <v>7</v>
      </c>
      <c r="C780">
        <v>30</v>
      </c>
      <c r="D780" t="s">
        <v>656</v>
      </c>
      <c r="E780">
        <v>1</v>
      </c>
      <c r="F780">
        <v>1</v>
      </c>
      <c r="G780">
        <v>2</v>
      </c>
      <c r="H780">
        <v>1</v>
      </c>
      <c r="I780">
        <v>1</v>
      </c>
      <c r="J780">
        <v>1</v>
      </c>
      <c r="K780">
        <v>1</v>
      </c>
      <c r="L780">
        <v>-2</v>
      </c>
      <c r="M780">
        <v>1</v>
      </c>
      <c r="N780" t="s">
        <v>2640</v>
      </c>
      <c r="O780" t="s">
        <v>2801</v>
      </c>
      <c r="P780" t="s">
        <v>2810</v>
      </c>
      <c r="Q780" t="s">
        <v>2816</v>
      </c>
      <c r="R780">
        <v>1</v>
      </c>
      <c r="S780">
        <v>-6.85</v>
      </c>
      <c r="T780">
        <v>-4.1100000000000003</v>
      </c>
      <c r="U780">
        <v>66.7</v>
      </c>
      <c r="V780">
        <f t="shared" si="266"/>
        <v>1</v>
      </c>
      <c r="W780">
        <f t="shared" si="267"/>
        <v>1</v>
      </c>
      <c r="X780">
        <f t="shared" si="268"/>
        <v>1</v>
      </c>
      <c r="Y780">
        <f t="shared" si="269"/>
        <v>1</v>
      </c>
      <c r="Z780">
        <f t="shared" si="270"/>
        <v>1</v>
      </c>
      <c r="AA780">
        <f t="shared" si="271"/>
        <v>1</v>
      </c>
      <c r="AB780">
        <f t="shared" si="272"/>
        <v>1</v>
      </c>
      <c r="AC780">
        <f t="shared" si="273"/>
        <v>0</v>
      </c>
      <c r="AD780">
        <f t="shared" si="274"/>
        <v>1</v>
      </c>
      <c r="AE780" s="4" t="s">
        <v>2828</v>
      </c>
      <c r="AF780" s="9" t="s">
        <v>2829</v>
      </c>
      <c r="AG780">
        <v>0</v>
      </c>
      <c r="AH780">
        <v>1</v>
      </c>
      <c r="AI780">
        <v>0</v>
      </c>
      <c r="AJ780">
        <v>1</v>
      </c>
      <c r="AK780" s="9" t="s">
        <v>2840</v>
      </c>
      <c r="AL780">
        <f t="shared" si="275"/>
        <v>0</v>
      </c>
      <c r="AM780">
        <f>IF(AND(INDIRECT(AN780)='Sample Select backend'!$C$2,INDIRECT(AO780)=1,INDIRECT(AP780)='Sample Select backend'!$F$2,INDIRECT(AQ780)=1,INDIRECT(AR780)='Sample Select backend'!$M$2),1,0)</f>
        <v>1</v>
      </c>
      <c r="AN780" t="str">
        <f>_xlfn.CONCAT('Sample Select backend'!$C$4,ROW(AN780))</f>
        <v>AE780</v>
      </c>
      <c r="AO780" s="9" t="str">
        <f>_xlfn.CONCAT('Sample Select backend'!$J$2,ROW(AO780))</f>
        <v>AJ780</v>
      </c>
      <c r="AP780" t="str">
        <f>_xlfn.CONCAT('Sample Select backend'!$F$4,ROW(AP780))</f>
        <v>AF780</v>
      </c>
      <c r="AQ780" t="str">
        <f>_xlfn.CONCAT('Sample Select backend'!$I$10,ROW(AQ780))</f>
        <v>R780</v>
      </c>
      <c r="AR780" t="str">
        <f>_xlfn.CONCAT('Sample Select backend'!$M$4,ROW(AR780))</f>
        <v>AK780</v>
      </c>
      <c r="AS780" t="str">
        <f t="shared" si="276"/>
        <v>Colombia</v>
      </c>
      <c r="AT780" s="9">
        <f t="shared" si="277"/>
        <v>30</v>
      </c>
      <c r="AU780">
        <f t="shared" si="278"/>
        <v>0</v>
      </c>
      <c r="AV780" s="9">
        <v>0</v>
      </c>
    </row>
    <row r="781" spans="1:48" x14ac:dyDescent="0.35">
      <c r="A781" t="s">
        <v>41</v>
      </c>
      <c r="B781">
        <v>8</v>
      </c>
      <c r="C781" t="s">
        <v>204</v>
      </c>
      <c r="D781" t="s">
        <v>669</v>
      </c>
      <c r="N781" t="s">
        <v>2640</v>
      </c>
      <c r="O781" t="s">
        <v>2801</v>
      </c>
      <c r="P781" t="s">
        <v>2810</v>
      </c>
      <c r="Q781" t="s">
        <v>2816</v>
      </c>
      <c r="R781">
        <v>1</v>
      </c>
      <c r="S781">
        <v>-6.85</v>
      </c>
      <c r="T781">
        <v>-4.1100000000000003</v>
      </c>
      <c r="U781">
        <v>66.7</v>
      </c>
      <c r="V781">
        <f t="shared" si="266"/>
        <v>-1</v>
      </c>
      <c r="W781">
        <f t="shared" si="267"/>
        <v>-1</v>
      </c>
      <c r="X781">
        <f t="shared" si="268"/>
        <v>-1</v>
      </c>
      <c r="Y781">
        <f t="shared" si="269"/>
        <v>-1</v>
      </c>
      <c r="Z781">
        <f t="shared" si="270"/>
        <v>-1</v>
      </c>
      <c r="AA781">
        <f t="shared" si="271"/>
        <v>-1</v>
      </c>
      <c r="AB781">
        <f t="shared" si="272"/>
        <v>-1</v>
      </c>
      <c r="AC781">
        <f t="shared" si="273"/>
        <v>-1</v>
      </c>
      <c r="AD781">
        <f t="shared" si="274"/>
        <v>-1</v>
      </c>
      <c r="AE781" s="4" t="s">
        <v>2828</v>
      </c>
      <c r="AF781" s="9" t="s">
        <v>2829</v>
      </c>
      <c r="AG781">
        <v>0</v>
      </c>
      <c r="AH781">
        <v>1</v>
      </c>
      <c r="AI781">
        <v>0</v>
      </c>
      <c r="AJ781">
        <v>1</v>
      </c>
      <c r="AK781" s="9" t="s">
        <v>2840</v>
      </c>
      <c r="AL781">
        <f t="shared" si="275"/>
        <v>0</v>
      </c>
      <c r="AM781">
        <f>IF(AND(INDIRECT(AN781)='Sample Select backend'!$C$2,INDIRECT(AO781)=1,INDIRECT(AP781)='Sample Select backend'!$F$2,INDIRECT(AQ781)=1,INDIRECT(AR781)='Sample Select backend'!$M$2),1,0)</f>
        <v>1</v>
      </c>
      <c r="AN781" t="str">
        <f>_xlfn.CONCAT('Sample Select backend'!$C$4,ROW(AN781))</f>
        <v>AE781</v>
      </c>
      <c r="AO781" s="9" t="str">
        <f>_xlfn.CONCAT('Sample Select backend'!$J$2,ROW(AO781))</f>
        <v>AJ781</v>
      </c>
      <c r="AP781" t="str">
        <f>_xlfn.CONCAT('Sample Select backend'!$F$4,ROW(AP781))</f>
        <v>AF781</v>
      </c>
      <c r="AQ781" t="str">
        <f>_xlfn.CONCAT('Sample Select backend'!$I$10,ROW(AQ781))</f>
        <v>R781</v>
      </c>
      <c r="AR781" t="str">
        <f>_xlfn.CONCAT('Sample Select backend'!$M$4,ROW(AR781))</f>
        <v>AK781</v>
      </c>
      <c r="AS781" t="str">
        <f t="shared" si="276"/>
        <v>Colombia</v>
      </c>
      <c r="AT781" s="9" t="str">
        <f t="shared" si="277"/>
        <v>General</v>
      </c>
      <c r="AU781">
        <f t="shared" si="278"/>
        <v>0</v>
      </c>
      <c r="AV781" s="9">
        <v>0</v>
      </c>
    </row>
    <row r="782" spans="1:48" x14ac:dyDescent="0.35">
      <c r="A782" s="24" t="s">
        <v>41</v>
      </c>
      <c r="B782" s="24">
        <v>5</v>
      </c>
      <c r="C782" s="24">
        <v>23</v>
      </c>
      <c r="D782" s="24" t="s">
        <v>3358</v>
      </c>
      <c r="E782" s="24"/>
      <c r="O782" t="s">
        <v>2801</v>
      </c>
      <c r="P782" t="s">
        <v>2810</v>
      </c>
      <c r="Q782" t="s">
        <v>2816</v>
      </c>
      <c r="R782">
        <v>1</v>
      </c>
      <c r="S782">
        <v>-6.85</v>
      </c>
      <c r="T782">
        <v>-4.1100000000000003</v>
      </c>
      <c r="U782">
        <v>66.7</v>
      </c>
      <c r="V782">
        <v>-1</v>
      </c>
      <c r="W782">
        <v>-1</v>
      </c>
      <c r="X782">
        <v>-1</v>
      </c>
      <c r="Y782">
        <v>-1</v>
      </c>
      <c r="Z782">
        <v>-1</v>
      </c>
      <c r="AA782">
        <v>-1</v>
      </c>
      <c r="AB782">
        <v>-1</v>
      </c>
      <c r="AC782">
        <v>-1</v>
      </c>
      <c r="AD782">
        <v>-1</v>
      </c>
      <c r="AE782" s="4" t="s">
        <v>2828</v>
      </c>
      <c r="AF782" s="9" t="s">
        <v>2829</v>
      </c>
      <c r="AG782">
        <v>0</v>
      </c>
      <c r="AH782">
        <v>1</v>
      </c>
      <c r="AI782">
        <v>0</v>
      </c>
      <c r="AJ782">
        <v>1</v>
      </c>
      <c r="AK782" s="9" t="s">
        <v>2840</v>
      </c>
      <c r="AL782">
        <f t="shared" si="275"/>
        <v>0</v>
      </c>
      <c r="AM782">
        <f>IF(AND(INDIRECT(AN782)='Sample Select backend'!$C$2,INDIRECT(AO782)=1,INDIRECT(AP782)='Sample Select backend'!$F$2,INDIRECT(AQ782)=1,INDIRECT(AR782)='Sample Select backend'!$M$2),1,0)</f>
        <v>1</v>
      </c>
      <c r="AN782" t="str">
        <f>_xlfn.CONCAT('Sample Select backend'!$C$4,ROW(AN782))</f>
        <v>AE782</v>
      </c>
      <c r="AO782" s="9" t="str">
        <f>_xlfn.CONCAT('Sample Select backend'!$J$2,ROW(AO782))</f>
        <v>AJ782</v>
      </c>
      <c r="AP782" t="str">
        <f>_xlfn.CONCAT('Sample Select backend'!$F$4,ROW(AP782))</f>
        <v>AF782</v>
      </c>
      <c r="AQ782" t="str">
        <f>_xlfn.CONCAT('Sample Select backend'!$I$10,ROW(AQ782))</f>
        <v>R782</v>
      </c>
      <c r="AR782" t="str">
        <f>_xlfn.CONCAT('Sample Select backend'!$M$4,ROW(AR782))</f>
        <v>AK782</v>
      </c>
      <c r="AS782" t="str">
        <f t="shared" si="276"/>
        <v>Colombia</v>
      </c>
      <c r="AT782" s="9">
        <f t="shared" si="277"/>
        <v>23</v>
      </c>
      <c r="AU782">
        <f t="shared" si="278"/>
        <v>0</v>
      </c>
      <c r="AV782" s="9">
        <v>0</v>
      </c>
    </row>
    <row r="783" spans="1:48" x14ac:dyDescent="0.35">
      <c r="A783" s="24" t="s">
        <v>41</v>
      </c>
      <c r="B783" s="24">
        <v>6</v>
      </c>
      <c r="C783" s="24">
        <v>29</v>
      </c>
      <c r="D783" s="24" t="s">
        <v>3359</v>
      </c>
      <c r="E783" s="24"/>
      <c r="O783" t="s">
        <v>2801</v>
      </c>
      <c r="P783" t="s">
        <v>2810</v>
      </c>
      <c r="Q783" t="s">
        <v>2816</v>
      </c>
      <c r="R783">
        <v>1</v>
      </c>
      <c r="S783">
        <v>-6.85</v>
      </c>
      <c r="T783">
        <v>-4.1100000000000003</v>
      </c>
      <c r="U783">
        <v>66.7</v>
      </c>
      <c r="V783">
        <v>-1</v>
      </c>
      <c r="W783">
        <v>-1</v>
      </c>
      <c r="X783">
        <v>-1</v>
      </c>
      <c r="Y783">
        <v>-1</v>
      </c>
      <c r="Z783">
        <v>-1</v>
      </c>
      <c r="AA783">
        <v>-1</v>
      </c>
      <c r="AB783">
        <v>-1</v>
      </c>
      <c r="AC783">
        <v>-1</v>
      </c>
      <c r="AD783">
        <v>-1</v>
      </c>
      <c r="AE783" s="4" t="s">
        <v>2828</v>
      </c>
      <c r="AF783" s="9" t="s">
        <v>2829</v>
      </c>
      <c r="AG783">
        <v>0</v>
      </c>
      <c r="AH783">
        <v>1</v>
      </c>
      <c r="AI783">
        <v>0</v>
      </c>
      <c r="AJ783">
        <v>1</v>
      </c>
      <c r="AK783" s="9" t="s">
        <v>2840</v>
      </c>
      <c r="AL783">
        <f t="shared" si="275"/>
        <v>0</v>
      </c>
      <c r="AM783">
        <f>IF(AND(INDIRECT(AN783)='Sample Select backend'!$C$2,INDIRECT(AO783)=1,INDIRECT(AP783)='Sample Select backend'!$F$2,INDIRECT(AQ783)=1,INDIRECT(AR783)='Sample Select backend'!$M$2),1,0)</f>
        <v>1</v>
      </c>
      <c r="AN783" t="str">
        <f>_xlfn.CONCAT('Sample Select backend'!$C$4,ROW(AN783))</f>
        <v>AE783</v>
      </c>
      <c r="AO783" s="9" t="str">
        <f>_xlfn.CONCAT('Sample Select backend'!$J$2,ROW(AO783))</f>
        <v>AJ783</v>
      </c>
      <c r="AP783" t="str">
        <f>_xlfn.CONCAT('Sample Select backend'!$F$4,ROW(AP783))</f>
        <v>AF783</v>
      </c>
      <c r="AQ783" t="str">
        <f>_xlfn.CONCAT('Sample Select backend'!$I$10,ROW(AQ783))</f>
        <v>R783</v>
      </c>
      <c r="AR783" t="str">
        <f>_xlfn.CONCAT('Sample Select backend'!$M$4,ROW(AR783))</f>
        <v>AK783</v>
      </c>
      <c r="AS783" t="str">
        <f t="shared" si="276"/>
        <v>Colombia</v>
      </c>
      <c r="AT783" s="9">
        <f t="shared" si="277"/>
        <v>29</v>
      </c>
      <c r="AU783">
        <f t="shared" si="278"/>
        <v>0</v>
      </c>
      <c r="AV783" s="9">
        <v>0</v>
      </c>
    </row>
    <row r="784" spans="1:48" x14ac:dyDescent="0.35">
      <c r="A784" s="24" t="s">
        <v>41</v>
      </c>
      <c r="B784" s="24">
        <v>9</v>
      </c>
      <c r="C784" s="24">
        <v>34</v>
      </c>
      <c r="D784" s="24" t="s">
        <v>3360</v>
      </c>
      <c r="E784" s="24"/>
      <c r="O784" t="s">
        <v>2801</v>
      </c>
      <c r="P784" t="s">
        <v>2810</v>
      </c>
      <c r="Q784" t="s">
        <v>2816</v>
      </c>
      <c r="R784">
        <v>1</v>
      </c>
      <c r="S784">
        <v>-6.85</v>
      </c>
      <c r="T784">
        <v>-4.1100000000000003</v>
      </c>
      <c r="U784">
        <v>66.7</v>
      </c>
      <c r="V784">
        <v>-1</v>
      </c>
      <c r="W784">
        <v>-1</v>
      </c>
      <c r="X784">
        <v>-1</v>
      </c>
      <c r="Y784">
        <v>-1</v>
      </c>
      <c r="Z784">
        <v>-1</v>
      </c>
      <c r="AA784">
        <v>-1</v>
      </c>
      <c r="AB784">
        <v>-1</v>
      </c>
      <c r="AC784">
        <v>-1</v>
      </c>
      <c r="AD784">
        <v>-1</v>
      </c>
      <c r="AE784" s="4" t="s">
        <v>2828</v>
      </c>
      <c r="AF784" s="9" t="s">
        <v>2829</v>
      </c>
      <c r="AG784">
        <v>0</v>
      </c>
      <c r="AH784">
        <v>1</v>
      </c>
      <c r="AI784">
        <v>0</v>
      </c>
      <c r="AJ784">
        <v>1</v>
      </c>
      <c r="AK784" s="9" t="s">
        <v>2840</v>
      </c>
      <c r="AL784">
        <f t="shared" si="275"/>
        <v>0</v>
      </c>
      <c r="AM784">
        <f>IF(AND(INDIRECT(AN784)='Sample Select backend'!$C$2,INDIRECT(AO784)=1,INDIRECT(AP784)='Sample Select backend'!$F$2,INDIRECT(AQ784)=1,INDIRECT(AR784)='Sample Select backend'!$M$2),1,0)</f>
        <v>1</v>
      </c>
      <c r="AN784" t="str">
        <f>_xlfn.CONCAT('Sample Select backend'!$C$4,ROW(AN784))</f>
        <v>AE784</v>
      </c>
      <c r="AO784" s="9" t="str">
        <f>_xlfn.CONCAT('Sample Select backend'!$J$2,ROW(AO784))</f>
        <v>AJ784</v>
      </c>
      <c r="AP784" t="str">
        <f>_xlfn.CONCAT('Sample Select backend'!$F$4,ROW(AP784))</f>
        <v>AF784</v>
      </c>
      <c r="AQ784" t="str">
        <f>_xlfn.CONCAT('Sample Select backend'!$I$10,ROW(AQ784))</f>
        <v>R784</v>
      </c>
      <c r="AR784" t="str">
        <f>_xlfn.CONCAT('Sample Select backend'!$M$4,ROW(AR784))</f>
        <v>AK784</v>
      </c>
      <c r="AS784" t="str">
        <f t="shared" si="276"/>
        <v>Colombia</v>
      </c>
      <c r="AT784" s="9">
        <f t="shared" si="277"/>
        <v>34</v>
      </c>
      <c r="AU784">
        <f t="shared" si="278"/>
        <v>0</v>
      </c>
      <c r="AV784" s="9">
        <v>0</v>
      </c>
    </row>
    <row r="785" spans="1:48" x14ac:dyDescent="0.35">
      <c r="A785" s="24" t="s">
        <v>41</v>
      </c>
      <c r="B785" s="24">
        <v>1</v>
      </c>
      <c r="C785" s="24">
        <v>11</v>
      </c>
      <c r="D785" s="24" t="s">
        <v>3361</v>
      </c>
      <c r="E785" s="24"/>
      <c r="O785" t="s">
        <v>2801</v>
      </c>
      <c r="P785" t="s">
        <v>2810</v>
      </c>
      <c r="Q785" t="s">
        <v>2816</v>
      </c>
      <c r="R785">
        <v>1</v>
      </c>
      <c r="S785">
        <v>-6.85</v>
      </c>
      <c r="T785">
        <v>-4.1100000000000003</v>
      </c>
      <c r="U785">
        <v>66.7</v>
      </c>
      <c r="V785">
        <v>-1</v>
      </c>
      <c r="W785">
        <v>-1</v>
      </c>
      <c r="X785">
        <v>-1</v>
      </c>
      <c r="Y785">
        <v>-1</v>
      </c>
      <c r="Z785">
        <v>-1</v>
      </c>
      <c r="AA785">
        <v>-1</v>
      </c>
      <c r="AB785">
        <v>-1</v>
      </c>
      <c r="AC785">
        <v>-1</v>
      </c>
      <c r="AD785">
        <v>-1</v>
      </c>
      <c r="AE785" s="4" t="s">
        <v>2828</v>
      </c>
      <c r="AF785" s="9" t="s">
        <v>2829</v>
      </c>
      <c r="AG785">
        <v>0</v>
      </c>
      <c r="AH785">
        <v>1</v>
      </c>
      <c r="AI785">
        <v>0</v>
      </c>
      <c r="AJ785">
        <v>1</v>
      </c>
      <c r="AK785" s="9" t="s">
        <v>2840</v>
      </c>
      <c r="AL785">
        <f t="shared" si="275"/>
        <v>0</v>
      </c>
      <c r="AM785">
        <f>IF(AND(INDIRECT(AN785)='Sample Select backend'!$C$2,INDIRECT(AO785)=1,INDIRECT(AP785)='Sample Select backend'!$F$2,INDIRECT(AQ785)=1,INDIRECT(AR785)='Sample Select backend'!$M$2),1,0)</f>
        <v>1</v>
      </c>
      <c r="AN785" t="str">
        <f>_xlfn.CONCAT('Sample Select backend'!$C$4,ROW(AN785))</f>
        <v>AE785</v>
      </c>
      <c r="AO785" s="9" t="str">
        <f>_xlfn.CONCAT('Sample Select backend'!$J$2,ROW(AO785))</f>
        <v>AJ785</v>
      </c>
      <c r="AP785" t="str">
        <f>_xlfn.CONCAT('Sample Select backend'!$F$4,ROW(AP785))</f>
        <v>AF785</v>
      </c>
      <c r="AQ785" t="str">
        <f>_xlfn.CONCAT('Sample Select backend'!$I$10,ROW(AQ785))</f>
        <v>R785</v>
      </c>
      <c r="AR785" t="str">
        <f>_xlfn.CONCAT('Sample Select backend'!$M$4,ROW(AR785))</f>
        <v>AK785</v>
      </c>
      <c r="AS785" t="str">
        <f t="shared" si="276"/>
        <v>Colombia</v>
      </c>
      <c r="AT785" s="9">
        <f t="shared" si="277"/>
        <v>11</v>
      </c>
      <c r="AU785">
        <f t="shared" si="278"/>
        <v>0</v>
      </c>
      <c r="AV785" s="9">
        <v>0</v>
      </c>
    </row>
    <row r="786" spans="1:48" x14ac:dyDescent="0.35">
      <c r="A786" s="24" t="s">
        <v>41</v>
      </c>
      <c r="B786" s="24">
        <v>1</v>
      </c>
      <c r="C786" s="24">
        <v>7</v>
      </c>
      <c r="D786" s="24" t="s">
        <v>3362</v>
      </c>
      <c r="E786" s="24"/>
      <c r="O786" t="s">
        <v>2801</v>
      </c>
      <c r="P786" t="s">
        <v>2810</v>
      </c>
      <c r="Q786" t="s">
        <v>2816</v>
      </c>
      <c r="R786">
        <v>1</v>
      </c>
      <c r="S786">
        <v>-6.85</v>
      </c>
      <c r="T786">
        <v>-4.1100000000000003</v>
      </c>
      <c r="U786">
        <v>66.7</v>
      </c>
      <c r="V786">
        <v>-1</v>
      </c>
      <c r="W786">
        <v>-1</v>
      </c>
      <c r="X786">
        <v>-1</v>
      </c>
      <c r="Y786">
        <v>-1</v>
      </c>
      <c r="Z786">
        <v>-1</v>
      </c>
      <c r="AA786">
        <v>-1</v>
      </c>
      <c r="AB786">
        <v>-1</v>
      </c>
      <c r="AC786">
        <v>-1</v>
      </c>
      <c r="AD786">
        <v>-1</v>
      </c>
      <c r="AE786" s="4" t="s">
        <v>2828</v>
      </c>
      <c r="AF786" s="9" t="s">
        <v>2829</v>
      </c>
      <c r="AG786">
        <v>0</v>
      </c>
      <c r="AH786">
        <v>1</v>
      </c>
      <c r="AI786">
        <v>0</v>
      </c>
      <c r="AJ786">
        <v>1</v>
      </c>
      <c r="AK786" s="9" t="s">
        <v>2840</v>
      </c>
      <c r="AL786">
        <f t="shared" si="275"/>
        <v>0</v>
      </c>
      <c r="AM786">
        <f>IF(AND(INDIRECT(AN786)='Sample Select backend'!$C$2,INDIRECT(AO786)=1,INDIRECT(AP786)='Sample Select backend'!$F$2,INDIRECT(AQ786)=1,INDIRECT(AR786)='Sample Select backend'!$M$2),1,0)</f>
        <v>1</v>
      </c>
      <c r="AN786" t="str">
        <f>_xlfn.CONCAT('Sample Select backend'!$C$4,ROW(AN786))</f>
        <v>AE786</v>
      </c>
      <c r="AO786" s="9" t="str">
        <f>_xlfn.CONCAT('Sample Select backend'!$J$2,ROW(AO786))</f>
        <v>AJ786</v>
      </c>
      <c r="AP786" t="str">
        <f>_xlfn.CONCAT('Sample Select backend'!$F$4,ROW(AP786))</f>
        <v>AF786</v>
      </c>
      <c r="AQ786" t="str">
        <f>_xlfn.CONCAT('Sample Select backend'!$I$10,ROW(AQ786))</f>
        <v>R786</v>
      </c>
      <c r="AR786" t="str">
        <f>_xlfn.CONCAT('Sample Select backend'!$M$4,ROW(AR786))</f>
        <v>AK786</v>
      </c>
      <c r="AS786" t="str">
        <f t="shared" si="276"/>
        <v>Colombia</v>
      </c>
      <c r="AT786" s="9">
        <f t="shared" si="277"/>
        <v>7</v>
      </c>
      <c r="AU786">
        <f t="shared" si="278"/>
        <v>0</v>
      </c>
      <c r="AV786" s="9">
        <v>0</v>
      </c>
    </row>
    <row r="787" spans="1:48" x14ac:dyDescent="0.35">
      <c r="A787" s="24" t="s">
        <v>41</v>
      </c>
      <c r="B787" s="24">
        <v>4</v>
      </c>
      <c r="C787" s="24">
        <v>20</v>
      </c>
      <c r="D787" s="24" t="s">
        <v>3363</v>
      </c>
      <c r="E787" s="24"/>
      <c r="O787" t="s">
        <v>2801</v>
      </c>
      <c r="P787" t="s">
        <v>2810</v>
      </c>
      <c r="Q787" t="s">
        <v>2816</v>
      </c>
      <c r="R787">
        <v>1</v>
      </c>
      <c r="S787">
        <v>-6.85</v>
      </c>
      <c r="T787">
        <v>-4.1100000000000003</v>
      </c>
      <c r="U787">
        <v>66.7</v>
      </c>
      <c r="V787">
        <v>-1</v>
      </c>
      <c r="W787">
        <v>-1</v>
      </c>
      <c r="X787">
        <v>-1</v>
      </c>
      <c r="Y787">
        <v>-1</v>
      </c>
      <c r="Z787">
        <v>-1</v>
      </c>
      <c r="AA787">
        <v>-1</v>
      </c>
      <c r="AB787">
        <v>-1</v>
      </c>
      <c r="AC787">
        <v>-1</v>
      </c>
      <c r="AD787">
        <v>-1</v>
      </c>
      <c r="AE787" s="4" t="s">
        <v>2828</v>
      </c>
      <c r="AF787" s="9" t="s">
        <v>2829</v>
      </c>
      <c r="AG787">
        <v>0</v>
      </c>
      <c r="AH787">
        <v>1</v>
      </c>
      <c r="AI787">
        <v>0</v>
      </c>
      <c r="AJ787">
        <v>1</v>
      </c>
      <c r="AK787" s="9" t="s">
        <v>2840</v>
      </c>
      <c r="AL787">
        <f t="shared" si="275"/>
        <v>0</v>
      </c>
      <c r="AM787">
        <f>IF(AND(INDIRECT(AN787)='Sample Select backend'!$C$2,INDIRECT(AO787)=1,INDIRECT(AP787)='Sample Select backend'!$F$2,INDIRECT(AQ787)=1,INDIRECT(AR787)='Sample Select backend'!$M$2),1,0)</f>
        <v>1</v>
      </c>
      <c r="AN787" t="str">
        <f>_xlfn.CONCAT('Sample Select backend'!$C$4,ROW(AN787))</f>
        <v>AE787</v>
      </c>
      <c r="AO787" s="9" t="str">
        <f>_xlfn.CONCAT('Sample Select backend'!$J$2,ROW(AO787))</f>
        <v>AJ787</v>
      </c>
      <c r="AP787" t="str">
        <f>_xlfn.CONCAT('Sample Select backend'!$F$4,ROW(AP787))</f>
        <v>AF787</v>
      </c>
      <c r="AQ787" t="str">
        <f>_xlfn.CONCAT('Sample Select backend'!$I$10,ROW(AQ787))</f>
        <v>R787</v>
      </c>
      <c r="AR787" t="str">
        <f>_xlfn.CONCAT('Sample Select backend'!$M$4,ROW(AR787))</f>
        <v>AK787</v>
      </c>
      <c r="AS787" t="str">
        <f t="shared" si="276"/>
        <v>Colombia</v>
      </c>
      <c r="AT787" s="9">
        <f t="shared" si="277"/>
        <v>20</v>
      </c>
      <c r="AU787">
        <f t="shared" si="278"/>
        <v>0</v>
      </c>
      <c r="AV787" s="9">
        <v>0</v>
      </c>
    </row>
    <row r="788" spans="1:48" x14ac:dyDescent="0.35">
      <c r="A788" s="24" t="s">
        <v>41</v>
      </c>
      <c r="B788" s="24">
        <v>1</v>
      </c>
      <c r="C788" s="24" t="s">
        <v>206</v>
      </c>
      <c r="D788" s="24" t="s">
        <v>3364</v>
      </c>
      <c r="E788" s="24"/>
      <c r="O788" t="s">
        <v>2801</v>
      </c>
      <c r="P788" t="s">
        <v>2810</v>
      </c>
      <c r="Q788" t="s">
        <v>2816</v>
      </c>
      <c r="R788">
        <v>1</v>
      </c>
      <c r="S788">
        <v>-6.85</v>
      </c>
      <c r="T788">
        <v>-4.1100000000000003</v>
      </c>
      <c r="U788">
        <v>66.7</v>
      </c>
      <c r="V788">
        <v>-1</v>
      </c>
      <c r="W788">
        <v>-1</v>
      </c>
      <c r="X788">
        <v>-1</v>
      </c>
      <c r="Y788">
        <v>-1</v>
      </c>
      <c r="Z788">
        <v>-1</v>
      </c>
      <c r="AA788">
        <v>-1</v>
      </c>
      <c r="AB788">
        <v>-1</v>
      </c>
      <c r="AC788">
        <v>-1</v>
      </c>
      <c r="AD788">
        <v>-1</v>
      </c>
      <c r="AE788" s="4" t="s">
        <v>2828</v>
      </c>
      <c r="AF788" s="9" t="s">
        <v>2829</v>
      </c>
      <c r="AG788">
        <v>0</v>
      </c>
      <c r="AH788">
        <v>1</v>
      </c>
      <c r="AI788">
        <v>0</v>
      </c>
      <c r="AJ788">
        <v>1</v>
      </c>
      <c r="AK788" s="9" t="s">
        <v>2840</v>
      </c>
      <c r="AL788">
        <f t="shared" si="275"/>
        <v>0</v>
      </c>
      <c r="AM788">
        <f>IF(AND(INDIRECT(AN788)='Sample Select backend'!$C$2,INDIRECT(AO788)=1,INDIRECT(AP788)='Sample Select backend'!$F$2,INDIRECT(AQ788)=1,INDIRECT(AR788)='Sample Select backend'!$M$2),1,0)</f>
        <v>1</v>
      </c>
      <c r="AN788" t="str">
        <f>_xlfn.CONCAT('Sample Select backend'!$C$4,ROW(AN788))</f>
        <v>AE788</v>
      </c>
      <c r="AO788" s="9" t="str">
        <f>_xlfn.CONCAT('Sample Select backend'!$J$2,ROW(AO788))</f>
        <v>AJ788</v>
      </c>
      <c r="AP788" t="str">
        <f>_xlfn.CONCAT('Sample Select backend'!$F$4,ROW(AP788))</f>
        <v>AF788</v>
      </c>
      <c r="AQ788" t="str">
        <f>_xlfn.CONCAT('Sample Select backend'!$I$10,ROW(AQ788))</f>
        <v>R788</v>
      </c>
      <c r="AR788" t="str">
        <f>_xlfn.CONCAT('Sample Select backend'!$M$4,ROW(AR788))</f>
        <v>AK788</v>
      </c>
      <c r="AS788" t="str">
        <f t="shared" si="276"/>
        <v>Colombia</v>
      </c>
      <c r="AT788" s="9" t="str">
        <f t="shared" si="277"/>
        <v>Tax exemption/waiver/suspension</v>
      </c>
      <c r="AU788">
        <f t="shared" si="278"/>
        <v>0</v>
      </c>
      <c r="AV788" s="9">
        <v>0</v>
      </c>
    </row>
    <row r="789" spans="1:48" x14ac:dyDescent="0.35">
      <c r="A789" s="24" t="s">
        <v>41</v>
      </c>
      <c r="B789" s="24">
        <v>2</v>
      </c>
      <c r="C789" s="24" t="s">
        <v>206</v>
      </c>
      <c r="D789" s="24" t="s">
        <v>3365</v>
      </c>
      <c r="E789" s="24"/>
      <c r="O789" t="s">
        <v>2801</v>
      </c>
      <c r="P789" t="s">
        <v>2810</v>
      </c>
      <c r="Q789" t="s">
        <v>2816</v>
      </c>
      <c r="R789">
        <v>1</v>
      </c>
      <c r="S789">
        <v>-6.85</v>
      </c>
      <c r="T789">
        <v>-4.1100000000000003</v>
      </c>
      <c r="U789">
        <v>66.7</v>
      </c>
      <c r="V789">
        <v>-1</v>
      </c>
      <c r="W789">
        <v>-1</v>
      </c>
      <c r="X789">
        <v>-1</v>
      </c>
      <c r="Y789">
        <v>-1</v>
      </c>
      <c r="Z789">
        <v>-1</v>
      </c>
      <c r="AA789">
        <v>-1</v>
      </c>
      <c r="AB789">
        <v>-1</v>
      </c>
      <c r="AC789">
        <v>-1</v>
      </c>
      <c r="AD789">
        <v>-1</v>
      </c>
      <c r="AE789" s="4" t="s">
        <v>2828</v>
      </c>
      <c r="AF789" s="9" t="s">
        <v>2829</v>
      </c>
      <c r="AG789">
        <v>0</v>
      </c>
      <c r="AH789">
        <v>1</v>
      </c>
      <c r="AI789">
        <v>0</v>
      </c>
      <c r="AJ789">
        <v>1</v>
      </c>
      <c r="AK789" s="9" t="s">
        <v>2840</v>
      </c>
      <c r="AL789">
        <f t="shared" si="275"/>
        <v>0</v>
      </c>
      <c r="AM789">
        <f>IF(AND(INDIRECT(AN789)='Sample Select backend'!$C$2,INDIRECT(AO789)=1,INDIRECT(AP789)='Sample Select backend'!$F$2,INDIRECT(AQ789)=1,INDIRECT(AR789)='Sample Select backend'!$M$2),1,0)</f>
        <v>1</v>
      </c>
      <c r="AN789" t="str">
        <f>_xlfn.CONCAT('Sample Select backend'!$C$4,ROW(AN789))</f>
        <v>AE789</v>
      </c>
      <c r="AO789" s="9" t="str">
        <f>_xlfn.CONCAT('Sample Select backend'!$J$2,ROW(AO789))</f>
        <v>AJ789</v>
      </c>
      <c r="AP789" t="str">
        <f>_xlfn.CONCAT('Sample Select backend'!$F$4,ROW(AP789))</f>
        <v>AF789</v>
      </c>
      <c r="AQ789" t="str">
        <f>_xlfn.CONCAT('Sample Select backend'!$I$10,ROW(AQ789))</f>
        <v>R789</v>
      </c>
      <c r="AR789" t="str">
        <f>_xlfn.CONCAT('Sample Select backend'!$M$4,ROW(AR789))</f>
        <v>AK789</v>
      </c>
      <c r="AS789" t="str">
        <f t="shared" si="276"/>
        <v>Colombia</v>
      </c>
      <c r="AT789" s="9" t="str">
        <f t="shared" si="277"/>
        <v>Tax exemption/waiver/suspension</v>
      </c>
      <c r="AU789">
        <f t="shared" si="278"/>
        <v>0</v>
      </c>
      <c r="AV789" s="9">
        <v>0</v>
      </c>
    </row>
    <row r="790" spans="1:48" x14ac:dyDescent="0.35">
      <c r="A790" s="24" t="s">
        <v>41</v>
      </c>
      <c r="B790" s="24">
        <v>1</v>
      </c>
      <c r="C790" s="24" t="s">
        <v>201</v>
      </c>
      <c r="D790" s="24" t="s">
        <v>3366</v>
      </c>
      <c r="E790" s="24"/>
      <c r="O790" t="s">
        <v>2801</v>
      </c>
      <c r="P790" t="s">
        <v>2810</v>
      </c>
      <c r="Q790" t="s">
        <v>2816</v>
      </c>
      <c r="R790">
        <v>1</v>
      </c>
      <c r="S790">
        <v>-6.85</v>
      </c>
      <c r="T790">
        <v>-4.1100000000000003</v>
      </c>
      <c r="U790">
        <v>66.7</v>
      </c>
      <c r="V790">
        <v>-1</v>
      </c>
      <c r="W790">
        <v>-1</v>
      </c>
      <c r="X790">
        <v>-1</v>
      </c>
      <c r="Y790">
        <v>-1</v>
      </c>
      <c r="Z790">
        <v>-1</v>
      </c>
      <c r="AA790">
        <v>-1</v>
      </c>
      <c r="AB790">
        <v>-1</v>
      </c>
      <c r="AC790">
        <v>-1</v>
      </c>
      <c r="AD790">
        <v>-1</v>
      </c>
      <c r="AE790" s="4" t="s">
        <v>2828</v>
      </c>
      <c r="AF790" s="9" t="s">
        <v>2829</v>
      </c>
      <c r="AG790">
        <v>0</v>
      </c>
      <c r="AH790">
        <v>1</v>
      </c>
      <c r="AI790">
        <v>0</v>
      </c>
      <c r="AJ790">
        <v>1</v>
      </c>
      <c r="AK790" s="9" t="s">
        <v>2840</v>
      </c>
      <c r="AL790">
        <f t="shared" si="275"/>
        <v>0</v>
      </c>
      <c r="AM790">
        <f>IF(AND(INDIRECT(AN790)='Sample Select backend'!$C$2,INDIRECT(AO790)=1,INDIRECT(AP790)='Sample Select backend'!$F$2,INDIRECT(AQ790)=1,INDIRECT(AR790)='Sample Select backend'!$M$2),1,0)</f>
        <v>1</v>
      </c>
      <c r="AN790" t="str">
        <f>_xlfn.CONCAT('Sample Select backend'!$C$4,ROW(AN790))</f>
        <v>AE790</v>
      </c>
      <c r="AO790" s="9" t="str">
        <f>_xlfn.CONCAT('Sample Select backend'!$J$2,ROW(AO790))</f>
        <v>AJ790</v>
      </c>
      <c r="AP790" t="str">
        <f>_xlfn.CONCAT('Sample Select backend'!$F$4,ROW(AP790))</f>
        <v>AF790</v>
      </c>
      <c r="AQ790" t="str">
        <f>_xlfn.CONCAT('Sample Select backend'!$I$10,ROW(AQ790))</f>
        <v>R790</v>
      </c>
      <c r="AR790" t="str">
        <f>_xlfn.CONCAT('Sample Select backend'!$M$4,ROW(AR790))</f>
        <v>AK790</v>
      </c>
      <c r="AS790" t="str">
        <f t="shared" si="276"/>
        <v>Colombia</v>
      </c>
      <c r="AT790" s="9" t="str">
        <f t="shared" si="277"/>
        <v>Other</v>
      </c>
      <c r="AU790">
        <f t="shared" si="278"/>
        <v>0</v>
      </c>
      <c r="AV790" s="9">
        <v>0</v>
      </c>
    </row>
    <row r="791" spans="1:48" x14ac:dyDescent="0.35">
      <c r="A791" s="24" t="s">
        <v>41</v>
      </c>
      <c r="B791" s="24">
        <v>1</v>
      </c>
      <c r="C791" s="24" t="s">
        <v>206</v>
      </c>
      <c r="D791" s="24" t="s">
        <v>3367</v>
      </c>
      <c r="E791" s="24"/>
      <c r="O791" t="s">
        <v>2801</v>
      </c>
      <c r="P791" t="s">
        <v>2810</v>
      </c>
      <c r="Q791" t="s">
        <v>2816</v>
      </c>
      <c r="R791">
        <v>1</v>
      </c>
      <c r="S791">
        <v>-6.85</v>
      </c>
      <c r="T791">
        <v>-4.1100000000000003</v>
      </c>
      <c r="U791">
        <v>66.7</v>
      </c>
      <c r="V791">
        <v>-1</v>
      </c>
      <c r="W791">
        <v>-1</v>
      </c>
      <c r="X791">
        <v>-1</v>
      </c>
      <c r="Y791">
        <v>-1</v>
      </c>
      <c r="Z791">
        <v>-1</v>
      </c>
      <c r="AA791">
        <v>-1</v>
      </c>
      <c r="AB791">
        <v>-1</v>
      </c>
      <c r="AC791">
        <v>-1</v>
      </c>
      <c r="AD791">
        <v>-1</v>
      </c>
      <c r="AE791" s="4" t="s">
        <v>2828</v>
      </c>
      <c r="AF791" s="9" t="s">
        <v>2829</v>
      </c>
      <c r="AG791">
        <v>0</v>
      </c>
      <c r="AH791">
        <v>1</v>
      </c>
      <c r="AI791">
        <v>0</v>
      </c>
      <c r="AJ791">
        <v>1</v>
      </c>
      <c r="AK791" s="9" t="s">
        <v>2840</v>
      </c>
      <c r="AL791">
        <f t="shared" si="275"/>
        <v>0</v>
      </c>
      <c r="AM791">
        <f>IF(AND(INDIRECT(AN791)='Sample Select backend'!$C$2,INDIRECT(AO791)=1,INDIRECT(AP791)='Sample Select backend'!$F$2,INDIRECT(AQ791)=1,INDIRECT(AR791)='Sample Select backend'!$M$2),1,0)</f>
        <v>1</v>
      </c>
      <c r="AN791" t="str">
        <f>_xlfn.CONCAT('Sample Select backend'!$C$4,ROW(AN791))</f>
        <v>AE791</v>
      </c>
      <c r="AO791" s="9" t="str">
        <f>_xlfn.CONCAT('Sample Select backend'!$J$2,ROW(AO791))</f>
        <v>AJ791</v>
      </c>
      <c r="AP791" t="str">
        <f>_xlfn.CONCAT('Sample Select backend'!$F$4,ROW(AP791))</f>
        <v>AF791</v>
      </c>
      <c r="AQ791" t="str">
        <f>_xlfn.CONCAT('Sample Select backend'!$I$10,ROW(AQ791))</f>
        <v>R791</v>
      </c>
      <c r="AR791" t="str">
        <f>_xlfn.CONCAT('Sample Select backend'!$M$4,ROW(AR791))</f>
        <v>AK791</v>
      </c>
      <c r="AS791" t="str">
        <f t="shared" si="276"/>
        <v>Colombia</v>
      </c>
      <c r="AT791" s="9" t="str">
        <f t="shared" si="277"/>
        <v>Tax exemption/waiver/suspension</v>
      </c>
      <c r="AU791">
        <f t="shared" si="278"/>
        <v>0</v>
      </c>
      <c r="AV791" s="9">
        <v>0</v>
      </c>
    </row>
    <row r="792" spans="1:48" x14ac:dyDescent="0.35">
      <c r="A792" s="24" t="s">
        <v>41</v>
      </c>
      <c r="B792" s="24">
        <v>3</v>
      </c>
      <c r="C792" s="24" t="s">
        <v>201</v>
      </c>
      <c r="D792" s="24" t="s">
        <v>3368</v>
      </c>
      <c r="E792" s="24"/>
      <c r="O792" t="s">
        <v>2801</v>
      </c>
      <c r="P792" t="s">
        <v>2810</v>
      </c>
      <c r="Q792" t="s">
        <v>2816</v>
      </c>
      <c r="R792">
        <v>1</v>
      </c>
      <c r="S792">
        <v>-6.85</v>
      </c>
      <c r="T792">
        <v>-4.1100000000000003</v>
      </c>
      <c r="U792">
        <v>66.7</v>
      </c>
      <c r="V792">
        <v>-1</v>
      </c>
      <c r="W792">
        <v>-1</v>
      </c>
      <c r="X792">
        <v>-1</v>
      </c>
      <c r="Y792">
        <v>-1</v>
      </c>
      <c r="Z792">
        <v>-1</v>
      </c>
      <c r="AA792">
        <v>-1</v>
      </c>
      <c r="AB792">
        <v>-1</v>
      </c>
      <c r="AC792">
        <v>-1</v>
      </c>
      <c r="AD792">
        <v>-1</v>
      </c>
      <c r="AE792" s="4" t="s">
        <v>2828</v>
      </c>
      <c r="AF792" s="9" t="s">
        <v>2829</v>
      </c>
      <c r="AG792">
        <v>0</v>
      </c>
      <c r="AH792">
        <v>1</v>
      </c>
      <c r="AI792">
        <v>0</v>
      </c>
      <c r="AJ792">
        <v>1</v>
      </c>
      <c r="AK792" s="9" t="s">
        <v>2840</v>
      </c>
      <c r="AL792">
        <f t="shared" si="275"/>
        <v>0</v>
      </c>
      <c r="AM792">
        <f>IF(AND(INDIRECT(AN792)='Sample Select backend'!$C$2,INDIRECT(AO792)=1,INDIRECT(AP792)='Sample Select backend'!$F$2,INDIRECT(AQ792)=1,INDIRECT(AR792)='Sample Select backend'!$M$2),1,0)</f>
        <v>1</v>
      </c>
      <c r="AN792" t="str">
        <f>_xlfn.CONCAT('Sample Select backend'!$C$4,ROW(AN792))</f>
        <v>AE792</v>
      </c>
      <c r="AO792" s="9" t="str">
        <f>_xlfn.CONCAT('Sample Select backend'!$J$2,ROW(AO792))</f>
        <v>AJ792</v>
      </c>
      <c r="AP792" t="str">
        <f>_xlfn.CONCAT('Sample Select backend'!$F$4,ROW(AP792))</f>
        <v>AF792</v>
      </c>
      <c r="AQ792" t="str">
        <f>_xlfn.CONCAT('Sample Select backend'!$I$10,ROW(AQ792))</f>
        <v>R792</v>
      </c>
      <c r="AR792" t="str">
        <f>_xlfn.CONCAT('Sample Select backend'!$M$4,ROW(AR792))</f>
        <v>AK792</v>
      </c>
      <c r="AS792" t="str">
        <f t="shared" si="276"/>
        <v>Colombia</v>
      </c>
      <c r="AT792" s="9" t="str">
        <f t="shared" si="277"/>
        <v>Other</v>
      </c>
      <c r="AU792">
        <f t="shared" si="278"/>
        <v>0</v>
      </c>
      <c r="AV792" s="9">
        <v>0</v>
      </c>
    </row>
    <row r="793" spans="1:48" x14ac:dyDescent="0.35">
      <c r="A793" s="24" t="s">
        <v>41</v>
      </c>
      <c r="B793" s="24">
        <v>1</v>
      </c>
      <c r="C793" s="24" t="s">
        <v>206</v>
      </c>
      <c r="D793" s="24" t="s">
        <v>3369</v>
      </c>
      <c r="E793" s="24"/>
      <c r="O793" t="s">
        <v>2801</v>
      </c>
      <c r="P793" t="s">
        <v>2810</v>
      </c>
      <c r="Q793" t="s">
        <v>2816</v>
      </c>
      <c r="R793">
        <v>1</v>
      </c>
      <c r="S793">
        <v>-6.85</v>
      </c>
      <c r="T793">
        <v>-4.1100000000000003</v>
      </c>
      <c r="U793">
        <v>66.7</v>
      </c>
      <c r="V793">
        <v>-1</v>
      </c>
      <c r="W793">
        <v>-1</v>
      </c>
      <c r="X793">
        <v>-1</v>
      </c>
      <c r="Y793">
        <v>-1</v>
      </c>
      <c r="Z793">
        <v>-1</v>
      </c>
      <c r="AA793">
        <v>-1</v>
      </c>
      <c r="AB793">
        <v>-1</v>
      </c>
      <c r="AC793">
        <v>-1</v>
      </c>
      <c r="AD793">
        <v>-1</v>
      </c>
      <c r="AE793" s="4" t="s">
        <v>2828</v>
      </c>
      <c r="AF793" s="9" t="s">
        <v>2829</v>
      </c>
      <c r="AG793">
        <v>0</v>
      </c>
      <c r="AH793">
        <v>1</v>
      </c>
      <c r="AI793">
        <v>0</v>
      </c>
      <c r="AJ793">
        <v>1</v>
      </c>
      <c r="AK793" s="9" t="s">
        <v>2840</v>
      </c>
      <c r="AL793">
        <f t="shared" si="275"/>
        <v>0</v>
      </c>
      <c r="AM793">
        <f>IF(AND(INDIRECT(AN793)='Sample Select backend'!$C$2,INDIRECT(AO793)=1,INDIRECT(AP793)='Sample Select backend'!$F$2,INDIRECT(AQ793)=1,INDIRECT(AR793)='Sample Select backend'!$M$2),1,0)</f>
        <v>1</v>
      </c>
      <c r="AN793" t="str">
        <f>_xlfn.CONCAT('Sample Select backend'!$C$4,ROW(AN793))</f>
        <v>AE793</v>
      </c>
      <c r="AO793" s="9" t="str">
        <f>_xlfn.CONCAT('Sample Select backend'!$J$2,ROW(AO793))</f>
        <v>AJ793</v>
      </c>
      <c r="AP793" t="str">
        <f>_xlfn.CONCAT('Sample Select backend'!$F$4,ROW(AP793))</f>
        <v>AF793</v>
      </c>
      <c r="AQ793" t="str">
        <f>_xlfn.CONCAT('Sample Select backend'!$I$10,ROW(AQ793))</f>
        <v>R793</v>
      </c>
      <c r="AR793" t="str">
        <f>_xlfn.CONCAT('Sample Select backend'!$M$4,ROW(AR793))</f>
        <v>AK793</v>
      </c>
      <c r="AS793" t="str">
        <f t="shared" si="276"/>
        <v>Colombia</v>
      </c>
      <c r="AT793" s="9" t="str">
        <f t="shared" si="277"/>
        <v>Tax exemption/waiver/suspension</v>
      </c>
      <c r="AU793">
        <f t="shared" si="278"/>
        <v>0</v>
      </c>
      <c r="AV793" s="9">
        <v>0</v>
      </c>
    </row>
    <row r="794" spans="1:48" x14ac:dyDescent="0.35">
      <c r="A794" s="24" t="s">
        <v>41</v>
      </c>
      <c r="B794" s="24">
        <v>1</v>
      </c>
      <c r="C794" s="24">
        <v>7</v>
      </c>
      <c r="D794" s="24" t="s">
        <v>3370</v>
      </c>
      <c r="E794" s="24"/>
      <c r="O794" t="s">
        <v>2801</v>
      </c>
      <c r="P794" t="s">
        <v>2810</v>
      </c>
      <c r="Q794" t="s">
        <v>2816</v>
      </c>
      <c r="R794">
        <v>1</v>
      </c>
      <c r="S794">
        <v>-6.85</v>
      </c>
      <c r="T794">
        <v>-4.1100000000000003</v>
      </c>
      <c r="U794">
        <v>66.7</v>
      </c>
      <c r="V794">
        <v>-1</v>
      </c>
      <c r="W794">
        <v>-1</v>
      </c>
      <c r="X794">
        <v>-1</v>
      </c>
      <c r="Y794">
        <v>-1</v>
      </c>
      <c r="Z794">
        <v>-1</v>
      </c>
      <c r="AA794">
        <v>-1</v>
      </c>
      <c r="AB794">
        <v>-1</v>
      </c>
      <c r="AC794">
        <v>-1</v>
      </c>
      <c r="AD794">
        <v>-1</v>
      </c>
      <c r="AE794" s="4" t="s">
        <v>2828</v>
      </c>
      <c r="AF794" s="9" t="s">
        <v>2829</v>
      </c>
      <c r="AG794">
        <v>0</v>
      </c>
      <c r="AH794">
        <v>1</v>
      </c>
      <c r="AI794">
        <v>0</v>
      </c>
      <c r="AJ794">
        <v>1</v>
      </c>
      <c r="AK794" s="9" t="s">
        <v>2840</v>
      </c>
      <c r="AL794">
        <f t="shared" si="275"/>
        <v>0</v>
      </c>
      <c r="AM794">
        <f>IF(AND(INDIRECT(AN794)='Sample Select backend'!$C$2,INDIRECT(AO794)=1,INDIRECT(AP794)='Sample Select backend'!$F$2,INDIRECT(AQ794)=1,INDIRECT(AR794)='Sample Select backend'!$M$2),1,0)</f>
        <v>1</v>
      </c>
      <c r="AN794" t="str">
        <f>_xlfn.CONCAT('Sample Select backend'!$C$4,ROW(AN794))</f>
        <v>AE794</v>
      </c>
      <c r="AO794" s="9" t="str">
        <f>_xlfn.CONCAT('Sample Select backend'!$J$2,ROW(AO794))</f>
        <v>AJ794</v>
      </c>
      <c r="AP794" t="str">
        <f>_xlfn.CONCAT('Sample Select backend'!$F$4,ROW(AP794))</f>
        <v>AF794</v>
      </c>
      <c r="AQ794" t="str">
        <f>_xlfn.CONCAT('Sample Select backend'!$I$10,ROW(AQ794))</f>
        <v>R794</v>
      </c>
      <c r="AR794" t="str">
        <f>_xlfn.CONCAT('Sample Select backend'!$M$4,ROW(AR794))</f>
        <v>AK794</v>
      </c>
      <c r="AS794" t="str">
        <f t="shared" si="276"/>
        <v>Colombia</v>
      </c>
      <c r="AT794" s="9">
        <f t="shared" si="277"/>
        <v>7</v>
      </c>
      <c r="AU794">
        <f t="shared" si="278"/>
        <v>0</v>
      </c>
      <c r="AV794" s="9">
        <v>0</v>
      </c>
    </row>
    <row r="795" spans="1:48" x14ac:dyDescent="0.35">
      <c r="A795" s="24" t="s">
        <v>41</v>
      </c>
      <c r="B795" s="24">
        <v>1</v>
      </c>
      <c r="C795" s="24" t="s">
        <v>206</v>
      </c>
      <c r="D795" s="24" t="s">
        <v>3371</v>
      </c>
      <c r="E795" s="24"/>
      <c r="O795" t="s">
        <v>2801</v>
      </c>
      <c r="P795" t="s">
        <v>2810</v>
      </c>
      <c r="Q795" t="s">
        <v>2816</v>
      </c>
      <c r="R795">
        <v>1</v>
      </c>
      <c r="S795">
        <v>-6.85</v>
      </c>
      <c r="T795">
        <v>-4.1100000000000003</v>
      </c>
      <c r="U795">
        <v>66.7</v>
      </c>
      <c r="V795">
        <v>-1</v>
      </c>
      <c r="W795">
        <v>-1</v>
      </c>
      <c r="X795">
        <v>-1</v>
      </c>
      <c r="Y795">
        <v>-1</v>
      </c>
      <c r="Z795">
        <v>-1</v>
      </c>
      <c r="AA795">
        <v>-1</v>
      </c>
      <c r="AB795">
        <v>-1</v>
      </c>
      <c r="AC795">
        <v>-1</v>
      </c>
      <c r="AD795">
        <v>-1</v>
      </c>
      <c r="AE795" s="4" t="s">
        <v>2828</v>
      </c>
      <c r="AF795" s="9" t="s">
        <v>2829</v>
      </c>
      <c r="AG795">
        <v>0</v>
      </c>
      <c r="AH795">
        <v>1</v>
      </c>
      <c r="AI795">
        <v>0</v>
      </c>
      <c r="AJ795">
        <v>1</v>
      </c>
      <c r="AK795" s="9" t="s">
        <v>2840</v>
      </c>
      <c r="AL795">
        <f t="shared" si="275"/>
        <v>0</v>
      </c>
      <c r="AM795">
        <f>IF(AND(INDIRECT(AN795)='Sample Select backend'!$C$2,INDIRECT(AO795)=1,INDIRECT(AP795)='Sample Select backend'!$F$2,INDIRECT(AQ795)=1,INDIRECT(AR795)='Sample Select backend'!$M$2),1,0)</f>
        <v>1</v>
      </c>
      <c r="AN795" t="str">
        <f>_xlfn.CONCAT('Sample Select backend'!$C$4,ROW(AN795))</f>
        <v>AE795</v>
      </c>
      <c r="AO795" s="9" t="str">
        <f>_xlfn.CONCAT('Sample Select backend'!$J$2,ROW(AO795))</f>
        <v>AJ795</v>
      </c>
      <c r="AP795" t="str">
        <f>_xlfn.CONCAT('Sample Select backend'!$F$4,ROW(AP795))</f>
        <v>AF795</v>
      </c>
      <c r="AQ795" t="str">
        <f>_xlfn.CONCAT('Sample Select backend'!$I$10,ROW(AQ795))</f>
        <v>R795</v>
      </c>
      <c r="AR795" t="str">
        <f>_xlfn.CONCAT('Sample Select backend'!$M$4,ROW(AR795))</f>
        <v>AK795</v>
      </c>
      <c r="AS795" t="str">
        <f t="shared" si="276"/>
        <v>Colombia</v>
      </c>
      <c r="AT795" s="9" t="str">
        <f t="shared" si="277"/>
        <v>Tax exemption/waiver/suspension</v>
      </c>
      <c r="AU795">
        <f t="shared" si="278"/>
        <v>0</v>
      </c>
      <c r="AV795" s="9">
        <v>0</v>
      </c>
    </row>
    <row r="796" spans="1:48" x14ac:dyDescent="0.35">
      <c r="A796" s="24" t="s">
        <v>41</v>
      </c>
      <c r="B796" s="24">
        <v>3</v>
      </c>
      <c r="C796" s="24">
        <v>19</v>
      </c>
      <c r="D796" s="24" t="s">
        <v>3372</v>
      </c>
      <c r="E796" s="24"/>
      <c r="O796" t="s">
        <v>2801</v>
      </c>
      <c r="P796" t="s">
        <v>2810</v>
      </c>
      <c r="Q796" t="s">
        <v>2816</v>
      </c>
      <c r="R796">
        <v>1</v>
      </c>
      <c r="S796">
        <v>-6.85</v>
      </c>
      <c r="T796">
        <v>-4.1100000000000003</v>
      </c>
      <c r="U796">
        <v>66.7</v>
      </c>
      <c r="V796">
        <v>-1</v>
      </c>
      <c r="W796">
        <v>-1</v>
      </c>
      <c r="X796">
        <v>-1</v>
      </c>
      <c r="Y796">
        <v>-1</v>
      </c>
      <c r="Z796">
        <v>-1</v>
      </c>
      <c r="AA796">
        <v>-1</v>
      </c>
      <c r="AB796">
        <v>-1</v>
      </c>
      <c r="AC796">
        <v>-1</v>
      </c>
      <c r="AD796">
        <v>-1</v>
      </c>
      <c r="AE796" s="4" t="s">
        <v>2828</v>
      </c>
      <c r="AF796" s="9" t="s">
        <v>2829</v>
      </c>
      <c r="AG796">
        <v>0</v>
      </c>
      <c r="AH796">
        <v>1</v>
      </c>
      <c r="AI796">
        <v>0</v>
      </c>
      <c r="AJ796">
        <v>1</v>
      </c>
      <c r="AK796" s="9" t="s">
        <v>2840</v>
      </c>
      <c r="AL796">
        <f t="shared" si="275"/>
        <v>0</v>
      </c>
      <c r="AM796">
        <f>IF(AND(INDIRECT(AN796)='Sample Select backend'!$C$2,INDIRECT(AO796)=1,INDIRECT(AP796)='Sample Select backend'!$F$2,INDIRECT(AQ796)=1,INDIRECT(AR796)='Sample Select backend'!$M$2),1,0)</f>
        <v>1</v>
      </c>
      <c r="AN796" t="str">
        <f>_xlfn.CONCAT('Sample Select backend'!$C$4,ROW(AN796))</f>
        <v>AE796</v>
      </c>
      <c r="AO796" s="9" t="str">
        <f>_xlfn.CONCAT('Sample Select backend'!$J$2,ROW(AO796))</f>
        <v>AJ796</v>
      </c>
      <c r="AP796" t="str">
        <f>_xlfn.CONCAT('Sample Select backend'!$F$4,ROW(AP796))</f>
        <v>AF796</v>
      </c>
      <c r="AQ796" t="str">
        <f>_xlfn.CONCAT('Sample Select backend'!$I$10,ROW(AQ796))</f>
        <v>R796</v>
      </c>
      <c r="AR796" t="str">
        <f>_xlfn.CONCAT('Sample Select backend'!$M$4,ROW(AR796))</f>
        <v>AK796</v>
      </c>
      <c r="AS796" t="str">
        <f t="shared" si="276"/>
        <v>Colombia</v>
      </c>
      <c r="AT796" s="9">
        <f t="shared" si="277"/>
        <v>19</v>
      </c>
      <c r="AU796">
        <f t="shared" si="278"/>
        <v>0</v>
      </c>
      <c r="AV796" s="9">
        <v>0</v>
      </c>
    </row>
    <row r="797" spans="1:48" x14ac:dyDescent="0.35">
      <c r="A797" s="24" t="s">
        <v>41</v>
      </c>
      <c r="B797" s="24">
        <v>4</v>
      </c>
      <c r="C797" s="24">
        <v>20</v>
      </c>
      <c r="D797" s="24" t="s">
        <v>3373</v>
      </c>
      <c r="E797" s="24"/>
      <c r="O797" t="s">
        <v>2801</v>
      </c>
      <c r="P797" t="s">
        <v>2810</v>
      </c>
      <c r="Q797" t="s">
        <v>2816</v>
      </c>
      <c r="R797">
        <v>1</v>
      </c>
      <c r="S797">
        <v>-6.85</v>
      </c>
      <c r="T797">
        <v>-4.1100000000000003</v>
      </c>
      <c r="U797">
        <v>66.7</v>
      </c>
      <c r="V797">
        <v>-1</v>
      </c>
      <c r="W797">
        <v>-1</v>
      </c>
      <c r="X797">
        <v>-1</v>
      </c>
      <c r="Y797">
        <v>-1</v>
      </c>
      <c r="Z797">
        <v>-1</v>
      </c>
      <c r="AA797">
        <v>-1</v>
      </c>
      <c r="AB797">
        <v>-1</v>
      </c>
      <c r="AC797">
        <v>-1</v>
      </c>
      <c r="AD797">
        <v>-1</v>
      </c>
      <c r="AE797" s="4" t="s">
        <v>2828</v>
      </c>
      <c r="AF797" s="9" t="s">
        <v>2829</v>
      </c>
      <c r="AG797">
        <v>0</v>
      </c>
      <c r="AH797">
        <v>1</v>
      </c>
      <c r="AI797">
        <v>0</v>
      </c>
      <c r="AJ797">
        <v>1</v>
      </c>
      <c r="AK797" s="9" t="s">
        <v>2840</v>
      </c>
      <c r="AL797">
        <f t="shared" si="275"/>
        <v>0</v>
      </c>
      <c r="AM797">
        <f>IF(AND(INDIRECT(AN797)='Sample Select backend'!$C$2,INDIRECT(AO797)=1,INDIRECT(AP797)='Sample Select backend'!$F$2,INDIRECT(AQ797)=1,INDIRECT(AR797)='Sample Select backend'!$M$2),1,0)</f>
        <v>1</v>
      </c>
      <c r="AN797" t="str">
        <f>_xlfn.CONCAT('Sample Select backend'!$C$4,ROW(AN797))</f>
        <v>AE797</v>
      </c>
      <c r="AO797" s="9" t="str">
        <f>_xlfn.CONCAT('Sample Select backend'!$J$2,ROW(AO797))</f>
        <v>AJ797</v>
      </c>
      <c r="AP797" t="str">
        <f>_xlfn.CONCAT('Sample Select backend'!$F$4,ROW(AP797))</f>
        <v>AF797</v>
      </c>
      <c r="AQ797" t="str">
        <f>_xlfn.CONCAT('Sample Select backend'!$I$10,ROW(AQ797))</f>
        <v>R797</v>
      </c>
      <c r="AR797" t="str">
        <f>_xlfn.CONCAT('Sample Select backend'!$M$4,ROW(AR797))</f>
        <v>AK797</v>
      </c>
      <c r="AS797" t="str">
        <f t="shared" si="276"/>
        <v>Colombia</v>
      </c>
      <c r="AT797" s="9">
        <f t="shared" si="277"/>
        <v>20</v>
      </c>
      <c r="AU797">
        <f t="shared" si="278"/>
        <v>0</v>
      </c>
      <c r="AV797" s="9">
        <v>0</v>
      </c>
    </row>
    <row r="798" spans="1:48" x14ac:dyDescent="0.35">
      <c r="A798" s="24" t="s">
        <v>41</v>
      </c>
      <c r="B798" s="24">
        <v>1</v>
      </c>
      <c r="C798" s="24">
        <v>10</v>
      </c>
      <c r="D798" s="24" t="s">
        <v>3374</v>
      </c>
      <c r="E798" s="24"/>
      <c r="O798" t="s">
        <v>2801</v>
      </c>
      <c r="P798" t="s">
        <v>2810</v>
      </c>
      <c r="Q798" t="s">
        <v>2816</v>
      </c>
      <c r="R798">
        <v>1</v>
      </c>
      <c r="S798">
        <v>-6.85</v>
      </c>
      <c r="T798">
        <v>-4.1100000000000003</v>
      </c>
      <c r="U798">
        <v>66.7</v>
      </c>
      <c r="V798">
        <v>-1</v>
      </c>
      <c r="W798">
        <v>-1</v>
      </c>
      <c r="X798">
        <v>-1</v>
      </c>
      <c r="Y798">
        <v>-1</v>
      </c>
      <c r="Z798">
        <v>-1</v>
      </c>
      <c r="AA798">
        <v>-1</v>
      </c>
      <c r="AB798">
        <v>-1</v>
      </c>
      <c r="AC798">
        <v>-1</v>
      </c>
      <c r="AD798">
        <v>-1</v>
      </c>
      <c r="AE798" s="4" t="s">
        <v>2828</v>
      </c>
      <c r="AF798" s="9" t="s">
        <v>2829</v>
      </c>
      <c r="AG798">
        <v>0</v>
      </c>
      <c r="AH798">
        <v>1</v>
      </c>
      <c r="AI798">
        <v>0</v>
      </c>
      <c r="AJ798">
        <v>1</v>
      </c>
      <c r="AK798" s="9" t="s">
        <v>2840</v>
      </c>
      <c r="AL798">
        <f t="shared" si="275"/>
        <v>0</v>
      </c>
      <c r="AM798">
        <f>IF(AND(INDIRECT(AN798)='Sample Select backend'!$C$2,INDIRECT(AO798)=1,INDIRECT(AP798)='Sample Select backend'!$F$2,INDIRECT(AQ798)=1,INDIRECT(AR798)='Sample Select backend'!$M$2),1,0)</f>
        <v>1</v>
      </c>
      <c r="AN798" t="str">
        <f>_xlfn.CONCAT('Sample Select backend'!$C$4,ROW(AN798))</f>
        <v>AE798</v>
      </c>
      <c r="AO798" s="9" t="str">
        <f>_xlfn.CONCAT('Sample Select backend'!$J$2,ROW(AO798))</f>
        <v>AJ798</v>
      </c>
      <c r="AP798" t="str">
        <f>_xlfn.CONCAT('Sample Select backend'!$F$4,ROW(AP798))</f>
        <v>AF798</v>
      </c>
      <c r="AQ798" t="str">
        <f>_xlfn.CONCAT('Sample Select backend'!$I$10,ROW(AQ798))</f>
        <v>R798</v>
      </c>
      <c r="AR798" t="str">
        <f>_xlfn.CONCAT('Sample Select backend'!$M$4,ROW(AR798))</f>
        <v>AK798</v>
      </c>
      <c r="AS798" t="str">
        <f t="shared" si="276"/>
        <v>Colombia</v>
      </c>
      <c r="AT798" s="9">
        <f t="shared" si="277"/>
        <v>10</v>
      </c>
      <c r="AU798">
        <f t="shared" si="278"/>
        <v>0</v>
      </c>
      <c r="AV798" s="9">
        <v>0</v>
      </c>
    </row>
    <row r="799" spans="1:48" x14ac:dyDescent="0.35">
      <c r="A799" s="24" t="s">
        <v>41</v>
      </c>
      <c r="B799" s="24">
        <v>6</v>
      </c>
      <c r="C799" s="24">
        <v>29</v>
      </c>
      <c r="D799" s="24" t="s">
        <v>3375</v>
      </c>
      <c r="E799" s="24"/>
      <c r="O799" t="s">
        <v>2801</v>
      </c>
      <c r="P799" t="s">
        <v>2810</v>
      </c>
      <c r="Q799" t="s">
        <v>2816</v>
      </c>
      <c r="R799">
        <v>1</v>
      </c>
      <c r="S799">
        <v>-6.85</v>
      </c>
      <c r="T799">
        <v>-4.1100000000000003</v>
      </c>
      <c r="U799">
        <v>66.7</v>
      </c>
      <c r="V799">
        <v>-1</v>
      </c>
      <c r="W799">
        <v>-1</v>
      </c>
      <c r="X799">
        <v>-1</v>
      </c>
      <c r="Y799">
        <v>-1</v>
      </c>
      <c r="Z799">
        <v>-1</v>
      </c>
      <c r="AA799">
        <v>-1</v>
      </c>
      <c r="AB799">
        <v>-1</v>
      </c>
      <c r="AC799">
        <v>-1</v>
      </c>
      <c r="AD799">
        <v>-1</v>
      </c>
      <c r="AE799" s="4" t="s">
        <v>2828</v>
      </c>
      <c r="AF799" s="9" t="s">
        <v>2829</v>
      </c>
      <c r="AG799">
        <v>0</v>
      </c>
      <c r="AH799">
        <v>1</v>
      </c>
      <c r="AI799">
        <v>0</v>
      </c>
      <c r="AJ799">
        <v>1</v>
      </c>
      <c r="AK799" s="9" t="s">
        <v>2840</v>
      </c>
      <c r="AL799">
        <f t="shared" si="275"/>
        <v>0</v>
      </c>
      <c r="AM799">
        <f>IF(AND(INDIRECT(AN799)='Sample Select backend'!$C$2,INDIRECT(AO799)=1,INDIRECT(AP799)='Sample Select backend'!$F$2,INDIRECT(AQ799)=1,INDIRECT(AR799)='Sample Select backend'!$M$2),1,0)</f>
        <v>1</v>
      </c>
      <c r="AN799" t="str">
        <f>_xlfn.CONCAT('Sample Select backend'!$C$4,ROW(AN799))</f>
        <v>AE799</v>
      </c>
      <c r="AO799" s="9" t="str">
        <f>_xlfn.CONCAT('Sample Select backend'!$J$2,ROW(AO799))</f>
        <v>AJ799</v>
      </c>
      <c r="AP799" t="str">
        <f>_xlfn.CONCAT('Sample Select backend'!$F$4,ROW(AP799))</f>
        <v>AF799</v>
      </c>
      <c r="AQ799" t="str">
        <f>_xlfn.CONCAT('Sample Select backend'!$I$10,ROW(AQ799))</f>
        <v>R799</v>
      </c>
      <c r="AR799" t="str">
        <f>_xlfn.CONCAT('Sample Select backend'!$M$4,ROW(AR799))</f>
        <v>AK799</v>
      </c>
      <c r="AS799" t="str">
        <f t="shared" si="276"/>
        <v>Colombia</v>
      </c>
      <c r="AT799" s="9">
        <f t="shared" si="277"/>
        <v>29</v>
      </c>
      <c r="AU799">
        <f t="shared" si="278"/>
        <v>0</v>
      </c>
      <c r="AV799" s="9">
        <v>0</v>
      </c>
    </row>
    <row r="800" spans="1:48" x14ac:dyDescent="0.35">
      <c r="A800" s="24" t="s">
        <v>41</v>
      </c>
      <c r="B800" s="24">
        <v>6</v>
      </c>
      <c r="C800" s="24">
        <v>28</v>
      </c>
      <c r="D800" s="24" t="s">
        <v>3376</v>
      </c>
      <c r="E800" s="24"/>
      <c r="O800" t="s">
        <v>2801</v>
      </c>
      <c r="P800" t="s">
        <v>2810</v>
      </c>
      <c r="Q800" t="s">
        <v>2816</v>
      </c>
      <c r="R800">
        <v>1</v>
      </c>
      <c r="S800">
        <v>-6.85</v>
      </c>
      <c r="T800">
        <v>-4.1100000000000003</v>
      </c>
      <c r="U800">
        <v>66.7</v>
      </c>
      <c r="V800">
        <v>-1</v>
      </c>
      <c r="W800">
        <v>-1</v>
      </c>
      <c r="X800">
        <v>-1</v>
      </c>
      <c r="Y800">
        <v>-1</v>
      </c>
      <c r="Z800">
        <v>-1</v>
      </c>
      <c r="AA800">
        <v>-1</v>
      </c>
      <c r="AB800">
        <v>-1</v>
      </c>
      <c r="AC800">
        <v>-1</v>
      </c>
      <c r="AD800">
        <v>-1</v>
      </c>
      <c r="AE800" s="4" t="s">
        <v>2828</v>
      </c>
      <c r="AF800" s="9" t="s">
        <v>2829</v>
      </c>
      <c r="AG800">
        <v>0</v>
      </c>
      <c r="AH800">
        <v>1</v>
      </c>
      <c r="AI800">
        <v>0</v>
      </c>
      <c r="AJ800">
        <v>1</v>
      </c>
      <c r="AK800" s="9" t="s">
        <v>2840</v>
      </c>
      <c r="AL800">
        <f t="shared" si="275"/>
        <v>0</v>
      </c>
      <c r="AM800">
        <f>IF(AND(INDIRECT(AN800)='Sample Select backend'!$C$2,INDIRECT(AO800)=1,INDIRECT(AP800)='Sample Select backend'!$F$2,INDIRECT(AQ800)=1,INDIRECT(AR800)='Sample Select backend'!$M$2),1,0)</f>
        <v>1</v>
      </c>
      <c r="AN800" t="str">
        <f>_xlfn.CONCAT('Sample Select backend'!$C$4,ROW(AN800))</f>
        <v>AE800</v>
      </c>
      <c r="AO800" s="9" t="str">
        <f>_xlfn.CONCAT('Sample Select backend'!$J$2,ROW(AO800))</f>
        <v>AJ800</v>
      </c>
      <c r="AP800" t="str">
        <f>_xlfn.CONCAT('Sample Select backend'!$F$4,ROW(AP800))</f>
        <v>AF800</v>
      </c>
      <c r="AQ800" t="str">
        <f>_xlfn.CONCAT('Sample Select backend'!$I$10,ROW(AQ800))</f>
        <v>R800</v>
      </c>
      <c r="AR800" t="str">
        <f>_xlfn.CONCAT('Sample Select backend'!$M$4,ROW(AR800))</f>
        <v>AK800</v>
      </c>
      <c r="AS800" t="str">
        <f t="shared" si="276"/>
        <v>Colombia</v>
      </c>
      <c r="AT800" s="9">
        <f t="shared" si="277"/>
        <v>28</v>
      </c>
      <c r="AU800">
        <f t="shared" si="278"/>
        <v>0</v>
      </c>
      <c r="AV800" s="9">
        <v>0</v>
      </c>
    </row>
    <row r="801" spans="1:48" x14ac:dyDescent="0.35">
      <c r="A801" s="24" t="s">
        <v>41</v>
      </c>
      <c r="B801" s="24" t="s">
        <v>201</v>
      </c>
      <c r="C801" s="24" t="s">
        <v>201</v>
      </c>
      <c r="D801" s="24" t="s">
        <v>3377</v>
      </c>
      <c r="E801" s="24"/>
      <c r="O801" t="s">
        <v>2801</v>
      </c>
      <c r="P801" t="s">
        <v>2810</v>
      </c>
      <c r="Q801" t="s">
        <v>2816</v>
      </c>
      <c r="R801">
        <v>1</v>
      </c>
      <c r="S801">
        <v>-6.85</v>
      </c>
      <c r="T801">
        <v>-4.1100000000000003</v>
      </c>
      <c r="U801">
        <v>66.7</v>
      </c>
      <c r="V801">
        <v>-1</v>
      </c>
      <c r="W801">
        <v>-1</v>
      </c>
      <c r="X801">
        <v>-1</v>
      </c>
      <c r="Y801">
        <v>-1</v>
      </c>
      <c r="Z801">
        <v>-1</v>
      </c>
      <c r="AA801">
        <v>-1</v>
      </c>
      <c r="AB801">
        <v>-1</v>
      </c>
      <c r="AC801">
        <v>-1</v>
      </c>
      <c r="AD801">
        <v>-1</v>
      </c>
      <c r="AE801" s="4" t="s">
        <v>2828</v>
      </c>
      <c r="AF801" s="9" t="s">
        <v>2829</v>
      </c>
      <c r="AG801">
        <v>0</v>
      </c>
      <c r="AH801">
        <v>1</v>
      </c>
      <c r="AI801">
        <v>0</v>
      </c>
      <c r="AJ801">
        <v>1</v>
      </c>
      <c r="AK801" s="9" t="s">
        <v>2840</v>
      </c>
      <c r="AL801">
        <f t="shared" si="275"/>
        <v>1</v>
      </c>
      <c r="AM801">
        <f>IF(AND(INDIRECT(AN801)='Sample Select backend'!$C$2,INDIRECT(AO801)=1,INDIRECT(AP801)='Sample Select backend'!$F$2,INDIRECT(AQ801)=1,INDIRECT(AR801)='Sample Select backend'!$M$2),1,0)</f>
        <v>1</v>
      </c>
      <c r="AN801" t="str">
        <f>_xlfn.CONCAT('Sample Select backend'!$C$4,ROW(AN801))</f>
        <v>AE801</v>
      </c>
      <c r="AO801" s="9" t="str">
        <f>_xlfn.CONCAT('Sample Select backend'!$J$2,ROW(AO801))</f>
        <v>AJ801</v>
      </c>
      <c r="AP801" t="str">
        <f>_xlfn.CONCAT('Sample Select backend'!$F$4,ROW(AP801))</f>
        <v>AF801</v>
      </c>
      <c r="AQ801" t="str">
        <f>_xlfn.CONCAT('Sample Select backend'!$I$10,ROW(AQ801))</f>
        <v>R801</v>
      </c>
      <c r="AR801" t="str">
        <f>_xlfn.CONCAT('Sample Select backend'!$M$4,ROW(AR801))</f>
        <v>AK801</v>
      </c>
      <c r="AS801" t="str">
        <f t="shared" si="276"/>
        <v>Colombia</v>
      </c>
      <c r="AT801" s="9" t="str">
        <f t="shared" si="277"/>
        <v>Other</v>
      </c>
      <c r="AU801">
        <f t="shared" si="278"/>
        <v>0</v>
      </c>
      <c r="AV801" s="9">
        <v>0</v>
      </c>
    </row>
    <row r="802" spans="1:48" x14ac:dyDescent="0.35">
      <c r="A802" s="24" t="s">
        <v>41</v>
      </c>
      <c r="B802" s="24">
        <v>2</v>
      </c>
      <c r="C802" s="24" t="s">
        <v>206</v>
      </c>
      <c r="D802" s="24" t="s">
        <v>3378</v>
      </c>
      <c r="E802" s="24"/>
      <c r="O802" t="s">
        <v>2801</v>
      </c>
      <c r="P802" t="s">
        <v>2810</v>
      </c>
      <c r="Q802" t="s">
        <v>2816</v>
      </c>
      <c r="R802">
        <v>1</v>
      </c>
      <c r="S802">
        <v>-6.85</v>
      </c>
      <c r="T802">
        <v>-4.1100000000000003</v>
      </c>
      <c r="U802">
        <v>66.7</v>
      </c>
      <c r="V802">
        <v>-1</v>
      </c>
      <c r="W802">
        <v>-1</v>
      </c>
      <c r="X802">
        <v>-1</v>
      </c>
      <c r="Y802">
        <v>-1</v>
      </c>
      <c r="Z802">
        <v>-1</v>
      </c>
      <c r="AA802">
        <v>-1</v>
      </c>
      <c r="AB802">
        <v>-1</v>
      </c>
      <c r="AC802">
        <v>-1</v>
      </c>
      <c r="AD802">
        <v>-1</v>
      </c>
      <c r="AE802" s="4" t="s">
        <v>2828</v>
      </c>
      <c r="AF802" s="9" t="s">
        <v>2829</v>
      </c>
      <c r="AG802">
        <v>0</v>
      </c>
      <c r="AH802">
        <v>1</v>
      </c>
      <c r="AI802">
        <v>0</v>
      </c>
      <c r="AJ802">
        <v>1</v>
      </c>
      <c r="AK802" s="9" t="s">
        <v>2840</v>
      </c>
      <c r="AL802">
        <f t="shared" si="275"/>
        <v>0</v>
      </c>
      <c r="AM802">
        <f>IF(AND(INDIRECT(AN802)='Sample Select backend'!$C$2,INDIRECT(AO802)=1,INDIRECT(AP802)='Sample Select backend'!$F$2,INDIRECT(AQ802)=1,INDIRECT(AR802)='Sample Select backend'!$M$2),1,0)</f>
        <v>1</v>
      </c>
      <c r="AN802" t="str">
        <f>_xlfn.CONCAT('Sample Select backend'!$C$4,ROW(AN802))</f>
        <v>AE802</v>
      </c>
      <c r="AO802" s="9" t="str">
        <f>_xlfn.CONCAT('Sample Select backend'!$J$2,ROW(AO802))</f>
        <v>AJ802</v>
      </c>
      <c r="AP802" t="str">
        <f>_xlfn.CONCAT('Sample Select backend'!$F$4,ROW(AP802))</f>
        <v>AF802</v>
      </c>
      <c r="AQ802" t="str">
        <f>_xlfn.CONCAT('Sample Select backend'!$I$10,ROW(AQ802))</f>
        <v>R802</v>
      </c>
      <c r="AR802" t="str">
        <f>_xlfn.CONCAT('Sample Select backend'!$M$4,ROW(AR802))</f>
        <v>AK802</v>
      </c>
      <c r="AS802" t="str">
        <f t="shared" si="276"/>
        <v>Colombia</v>
      </c>
      <c r="AT802" s="9" t="str">
        <f t="shared" si="277"/>
        <v>Tax exemption/waiver/suspension</v>
      </c>
      <c r="AU802">
        <f t="shared" si="278"/>
        <v>0</v>
      </c>
      <c r="AV802" s="9">
        <v>0</v>
      </c>
    </row>
    <row r="803" spans="1:48" x14ac:dyDescent="0.35">
      <c r="A803" s="24" t="s">
        <v>41</v>
      </c>
      <c r="B803" s="24">
        <v>6</v>
      </c>
      <c r="C803" s="24">
        <v>29</v>
      </c>
      <c r="D803" s="24" t="s">
        <v>3379</v>
      </c>
      <c r="E803" s="24"/>
      <c r="O803" t="s">
        <v>2801</v>
      </c>
      <c r="P803" t="s">
        <v>2810</v>
      </c>
      <c r="Q803" t="s">
        <v>2816</v>
      </c>
      <c r="R803">
        <v>1</v>
      </c>
      <c r="S803">
        <v>-6.85</v>
      </c>
      <c r="T803">
        <v>-4.1100000000000003</v>
      </c>
      <c r="U803">
        <v>66.7</v>
      </c>
      <c r="V803">
        <v>-1</v>
      </c>
      <c r="W803">
        <v>-1</v>
      </c>
      <c r="X803">
        <v>-1</v>
      </c>
      <c r="Y803">
        <v>-1</v>
      </c>
      <c r="Z803">
        <v>-1</v>
      </c>
      <c r="AA803">
        <v>-1</v>
      </c>
      <c r="AB803">
        <v>-1</v>
      </c>
      <c r="AC803">
        <v>-1</v>
      </c>
      <c r="AD803">
        <v>-1</v>
      </c>
      <c r="AE803" s="4" t="s">
        <v>2828</v>
      </c>
      <c r="AF803" s="9" t="s">
        <v>2829</v>
      </c>
      <c r="AG803">
        <v>0</v>
      </c>
      <c r="AH803">
        <v>1</v>
      </c>
      <c r="AI803">
        <v>0</v>
      </c>
      <c r="AJ803">
        <v>1</v>
      </c>
      <c r="AK803" s="9" t="s">
        <v>2840</v>
      </c>
      <c r="AL803">
        <f t="shared" si="275"/>
        <v>0</v>
      </c>
      <c r="AM803">
        <f>IF(AND(INDIRECT(AN803)='Sample Select backend'!$C$2,INDIRECT(AO803)=1,INDIRECT(AP803)='Sample Select backend'!$F$2,INDIRECT(AQ803)=1,INDIRECT(AR803)='Sample Select backend'!$M$2),1,0)</f>
        <v>1</v>
      </c>
      <c r="AN803" t="str">
        <f>_xlfn.CONCAT('Sample Select backend'!$C$4,ROW(AN803))</f>
        <v>AE803</v>
      </c>
      <c r="AO803" s="9" t="str">
        <f>_xlfn.CONCAT('Sample Select backend'!$J$2,ROW(AO803))</f>
        <v>AJ803</v>
      </c>
      <c r="AP803" t="str">
        <f>_xlfn.CONCAT('Sample Select backend'!$F$4,ROW(AP803))</f>
        <v>AF803</v>
      </c>
      <c r="AQ803" t="str">
        <f>_xlfn.CONCAT('Sample Select backend'!$I$10,ROW(AQ803))</f>
        <v>R803</v>
      </c>
      <c r="AR803" t="str">
        <f>_xlfn.CONCAT('Sample Select backend'!$M$4,ROW(AR803))</f>
        <v>AK803</v>
      </c>
      <c r="AS803" t="str">
        <f t="shared" si="276"/>
        <v>Colombia</v>
      </c>
      <c r="AT803" s="9">
        <f t="shared" si="277"/>
        <v>29</v>
      </c>
      <c r="AU803">
        <f t="shared" si="278"/>
        <v>0</v>
      </c>
      <c r="AV803" s="9">
        <v>1</v>
      </c>
    </row>
    <row r="804" spans="1:48" x14ac:dyDescent="0.35">
      <c r="A804" t="s">
        <v>42</v>
      </c>
      <c r="B804">
        <v>5</v>
      </c>
      <c r="C804" t="s">
        <v>204</v>
      </c>
      <c r="D804" t="s">
        <v>678</v>
      </c>
      <c r="E804">
        <v>1</v>
      </c>
      <c r="F804">
        <v>-2</v>
      </c>
      <c r="G804">
        <v>-2</v>
      </c>
      <c r="H804">
        <v>-1</v>
      </c>
      <c r="I804">
        <v>-1</v>
      </c>
      <c r="J804">
        <v>1</v>
      </c>
      <c r="K804">
        <v>1</v>
      </c>
      <c r="L804">
        <v>2</v>
      </c>
      <c r="M804">
        <v>1</v>
      </c>
      <c r="N804" t="s">
        <v>2641</v>
      </c>
      <c r="O804" t="s">
        <v>2803</v>
      </c>
      <c r="P804" t="s">
        <v>2809</v>
      </c>
      <c r="Q804" t="s">
        <v>2815</v>
      </c>
      <c r="R804">
        <v>0</v>
      </c>
      <c r="S804">
        <v>-0.51</v>
      </c>
      <c r="T804">
        <v>0.26</v>
      </c>
      <c r="U804">
        <v>29.75</v>
      </c>
      <c r="V804">
        <f t="shared" ref="V804:AD807" si="279">IF(E804&gt;0,1,IF(E804&lt;0,0,-1))</f>
        <v>1</v>
      </c>
      <c r="W804">
        <f t="shared" si="279"/>
        <v>0</v>
      </c>
      <c r="X804">
        <f t="shared" si="279"/>
        <v>0</v>
      </c>
      <c r="Y804">
        <f t="shared" si="279"/>
        <v>0</v>
      </c>
      <c r="Z804">
        <f t="shared" si="279"/>
        <v>0</v>
      </c>
      <c r="AA804">
        <f t="shared" si="279"/>
        <v>1</v>
      </c>
      <c r="AB804">
        <f t="shared" si="279"/>
        <v>1</v>
      </c>
      <c r="AC804">
        <f t="shared" si="279"/>
        <v>1</v>
      </c>
      <c r="AD804">
        <f t="shared" si="279"/>
        <v>1</v>
      </c>
      <c r="AE804" s="4" t="s">
        <v>2828</v>
      </c>
      <c r="AF804" s="9" t="s">
        <v>2829</v>
      </c>
      <c r="AG804">
        <v>1</v>
      </c>
      <c r="AH804">
        <v>0</v>
      </c>
      <c r="AI804">
        <v>0</v>
      </c>
      <c r="AJ804">
        <v>1</v>
      </c>
      <c r="AK804" s="9" t="s">
        <v>2840</v>
      </c>
      <c r="AL804">
        <f t="shared" si="275"/>
        <v>0</v>
      </c>
      <c r="AM804">
        <f>IF(AND(INDIRECT(AN804)='Sample Select backend'!$C$2,INDIRECT(AO804)=1,INDIRECT(AP804)='Sample Select backend'!$F$2,INDIRECT(AQ804)=1,INDIRECT(AR804)='Sample Select backend'!$M$2),1,0)</f>
        <v>0</v>
      </c>
      <c r="AN804" t="str">
        <f>_xlfn.CONCAT('Sample Select backend'!$C$4,ROW(AN804))</f>
        <v>AE804</v>
      </c>
      <c r="AO804" s="9" t="str">
        <f>_xlfn.CONCAT('Sample Select backend'!$J$2,ROW(AO804))</f>
        <v>AJ804</v>
      </c>
      <c r="AP804" t="str">
        <f>_xlfn.CONCAT('Sample Select backend'!$F$4,ROW(AP804))</f>
        <v>AF804</v>
      </c>
      <c r="AQ804" t="str">
        <f>_xlfn.CONCAT('Sample Select backend'!$I$10,ROW(AQ804))</f>
        <v>R804</v>
      </c>
      <c r="AR804" t="str">
        <f>_xlfn.CONCAT('Sample Select backend'!$M$4,ROW(AR804))</f>
        <v>AK804</v>
      </c>
      <c r="AS804" t="str">
        <f t="shared" si="276"/>
        <v>Comoros</v>
      </c>
      <c r="AT804" s="9" t="str">
        <f t="shared" si="277"/>
        <v>General</v>
      </c>
      <c r="AU804">
        <f t="shared" si="278"/>
        <v>1</v>
      </c>
      <c r="AV804" s="9">
        <v>1</v>
      </c>
    </row>
    <row r="805" spans="1:48" x14ac:dyDescent="0.35">
      <c r="A805" t="s">
        <v>42</v>
      </c>
      <c r="B805">
        <v>4</v>
      </c>
      <c r="C805">
        <v>20</v>
      </c>
      <c r="D805" t="s">
        <v>681</v>
      </c>
      <c r="E805">
        <v>2</v>
      </c>
      <c r="F805">
        <v>2</v>
      </c>
      <c r="G805">
        <v>2</v>
      </c>
      <c r="H805">
        <v>-1</v>
      </c>
      <c r="I805">
        <v>2</v>
      </c>
      <c r="J805">
        <v>-2</v>
      </c>
      <c r="L805">
        <v>2</v>
      </c>
      <c r="M805">
        <v>1</v>
      </c>
      <c r="N805" t="s">
        <v>2641</v>
      </c>
      <c r="O805" t="s">
        <v>2803</v>
      </c>
      <c r="P805" t="s">
        <v>2809</v>
      </c>
      <c r="Q805" t="s">
        <v>2815</v>
      </c>
      <c r="R805">
        <v>0</v>
      </c>
      <c r="S805">
        <v>-0.51</v>
      </c>
      <c r="T805">
        <v>0.26</v>
      </c>
      <c r="U805">
        <v>29.75</v>
      </c>
      <c r="V805">
        <f t="shared" si="279"/>
        <v>1</v>
      </c>
      <c r="W805">
        <f t="shared" si="279"/>
        <v>1</v>
      </c>
      <c r="X805">
        <f t="shared" si="279"/>
        <v>1</v>
      </c>
      <c r="Y805">
        <f t="shared" si="279"/>
        <v>0</v>
      </c>
      <c r="Z805">
        <f t="shared" si="279"/>
        <v>1</v>
      </c>
      <c r="AA805">
        <f t="shared" si="279"/>
        <v>0</v>
      </c>
      <c r="AB805">
        <f t="shared" si="279"/>
        <v>-1</v>
      </c>
      <c r="AC805">
        <f t="shared" si="279"/>
        <v>1</v>
      </c>
      <c r="AD805">
        <f t="shared" si="279"/>
        <v>1</v>
      </c>
      <c r="AE805" s="4" t="s">
        <v>2828</v>
      </c>
      <c r="AF805" s="9" t="s">
        <v>2829</v>
      </c>
      <c r="AG805">
        <v>1</v>
      </c>
      <c r="AH805">
        <v>0</v>
      </c>
      <c r="AI805">
        <v>0</v>
      </c>
      <c r="AJ805">
        <v>1</v>
      </c>
      <c r="AK805" s="9" t="s">
        <v>2840</v>
      </c>
      <c r="AL805">
        <f t="shared" si="275"/>
        <v>0</v>
      </c>
      <c r="AM805">
        <f>IF(AND(INDIRECT(AN805)='Sample Select backend'!$C$2,INDIRECT(AO805)=1,INDIRECT(AP805)='Sample Select backend'!$F$2,INDIRECT(AQ805)=1,INDIRECT(AR805)='Sample Select backend'!$M$2),1,0)</f>
        <v>0</v>
      </c>
      <c r="AN805" t="str">
        <f>_xlfn.CONCAT('Sample Select backend'!$C$4,ROW(AN805))</f>
        <v>AE805</v>
      </c>
      <c r="AO805" s="9" t="str">
        <f>_xlfn.CONCAT('Sample Select backend'!$J$2,ROW(AO805))</f>
        <v>AJ805</v>
      </c>
      <c r="AP805" t="str">
        <f>_xlfn.CONCAT('Sample Select backend'!$F$4,ROW(AP805))</f>
        <v>AF805</v>
      </c>
      <c r="AQ805" t="str">
        <f>_xlfn.CONCAT('Sample Select backend'!$I$10,ROW(AQ805))</f>
        <v>R805</v>
      </c>
      <c r="AR805" t="str">
        <f>_xlfn.CONCAT('Sample Select backend'!$M$4,ROW(AR805))</f>
        <v>AK805</v>
      </c>
      <c r="AS805" t="str">
        <f t="shared" si="276"/>
        <v>Comoros</v>
      </c>
      <c r="AT805" s="9">
        <f t="shared" si="277"/>
        <v>20</v>
      </c>
      <c r="AU805">
        <f t="shared" si="278"/>
        <v>0</v>
      </c>
      <c r="AV805" s="9">
        <v>1</v>
      </c>
    </row>
    <row r="806" spans="1:48" x14ac:dyDescent="0.35">
      <c r="A806" t="s">
        <v>42</v>
      </c>
      <c r="B806">
        <v>6</v>
      </c>
      <c r="C806" t="s">
        <v>204</v>
      </c>
      <c r="D806" t="s">
        <v>679</v>
      </c>
      <c r="E806">
        <v>1</v>
      </c>
      <c r="F806">
        <v>1</v>
      </c>
      <c r="G806">
        <v>2</v>
      </c>
      <c r="H806">
        <v>-1</v>
      </c>
      <c r="I806">
        <v>2</v>
      </c>
      <c r="J806">
        <v>2</v>
      </c>
      <c r="K806">
        <v>1</v>
      </c>
      <c r="L806">
        <v>-2</v>
      </c>
      <c r="M806">
        <v>1</v>
      </c>
      <c r="N806" t="s">
        <v>2641</v>
      </c>
      <c r="O806" t="s">
        <v>2803</v>
      </c>
      <c r="P806" t="s">
        <v>2809</v>
      </c>
      <c r="Q806" t="s">
        <v>2815</v>
      </c>
      <c r="R806">
        <v>0</v>
      </c>
      <c r="S806">
        <v>-0.51</v>
      </c>
      <c r="T806">
        <v>0.26</v>
      </c>
      <c r="U806">
        <v>29.75</v>
      </c>
      <c r="V806">
        <f t="shared" si="279"/>
        <v>1</v>
      </c>
      <c r="W806">
        <f t="shared" si="279"/>
        <v>1</v>
      </c>
      <c r="X806">
        <f t="shared" si="279"/>
        <v>1</v>
      </c>
      <c r="Y806">
        <f t="shared" si="279"/>
        <v>0</v>
      </c>
      <c r="Z806">
        <f t="shared" si="279"/>
        <v>1</v>
      </c>
      <c r="AA806">
        <f t="shared" si="279"/>
        <v>1</v>
      </c>
      <c r="AB806">
        <f t="shared" si="279"/>
        <v>1</v>
      </c>
      <c r="AC806">
        <f t="shared" si="279"/>
        <v>0</v>
      </c>
      <c r="AD806">
        <f t="shared" si="279"/>
        <v>1</v>
      </c>
      <c r="AE806" s="4" t="s">
        <v>2828</v>
      </c>
      <c r="AF806" s="9" t="s">
        <v>2829</v>
      </c>
      <c r="AG806">
        <v>1</v>
      </c>
      <c r="AH806">
        <v>0</v>
      </c>
      <c r="AI806">
        <v>0</v>
      </c>
      <c r="AJ806">
        <v>1</v>
      </c>
      <c r="AK806" s="9" t="s">
        <v>2840</v>
      </c>
      <c r="AL806">
        <f t="shared" si="275"/>
        <v>0</v>
      </c>
      <c r="AM806">
        <f>IF(AND(INDIRECT(AN806)='Sample Select backend'!$C$2,INDIRECT(AO806)=1,INDIRECT(AP806)='Sample Select backend'!$F$2,INDIRECT(AQ806)=1,INDIRECT(AR806)='Sample Select backend'!$M$2),1,0)</f>
        <v>0</v>
      </c>
      <c r="AN806" t="str">
        <f>_xlfn.CONCAT('Sample Select backend'!$C$4,ROW(AN806))</f>
        <v>AE806</v>
      </c>
      <c r="AO806" s="9" t="str">
        <f>_xlfn.CONCAT('Sample Select backend'!$J$2,ROW(AO806))</f>
        <v>AJ806</v>
      </c>
      <c r="AP806" t="str">
        <f>_xlfn.CONCAT('Sample Select backend'!$F$4,ROW(AP806))</f>
        <v>AF806</v>
      </c>
      <c r="AQ806" t="str">
        <f>_xlfn.CONCAT('Sample Select backend'!$I$10,ROW(AQ806))</f>
        <v>R806</v>
      </c>
      <c r="AR806" t="str">
        <f>_xlfn.CONCAT('Sample Select backend'!$M$4,ROW(AR806))</f>
        <v>AK806</v>
      </c>
      <c r="AS806" t="str">
        <f t="shared" si="276"/>
        <v>Comoros</v>
      </c>
      <c r="AT806" s="9" t="str">
        <f t="shared" si="277"/>
        <v>General</v>
      </c>
      <c r="AU806">
        <f t="shared" si="278"/>
        <v>0</v>
      </c>
      <c r="AV806" s="9">
        <v>1</v>
      </c>
    </row>
    <row r="807" spans="1:48" x14ac:dyDescent="0.35">
      <c r="A807" t="s">
        <v>42</v>
      </c>
      <c r="B807">
        <v>3</v>
      </c>
      <c r="C807">
        <v>19</v>
      </c>
      <c r="D807" t="s">
        <v>680</v>
      </c>
      <c r="E807">
        <v>2</v>
      </c>
      <c r="F807">
        <v>2</v>
      </c>
      <c r="G807">
        <v>2</v>
      </c>
      <c r="H807">
        <v>-1</v>
      </c>
      <c r="I807">
        <v>-2</v>
      </c>
      <c r="J807">
        <v>-2</v>
      </c>
      <c r="L807">
        <v>2</v>
      </c>
      <c r="M807">
        <v>1</v>
      </c>
      <c r="N807" t="s">
        <v>2641</v>
      </c>
      <c r="O807" t="s">
        <v>2803</v>
      </c>
      <c r="P807" t="s">
        <v>2809</v>
      </c>
      <c r="Q807" t="s">
        <v>2815</v>
      </c>
      <c r="R807">
        <v>0</v>
      </c>
      <c r="S807">
        <v>-0.51</v>
      </c>
      <c r="T807">
        <v>0.26</v>
      </c>
      <c r="U807">
        <v>29.75</v>
      </c>
      <c r="V807">
        <f t="shared" si="279"/>
        <v>1</v>
      </c>
      <c r="W807">
        <f t="shared" si="279"/>
        <v>1</v>
      </c>
      <c r="X807">
        <f t="shared" si="279"/>
        <v>1</v>
      </c>
      <c r="Y807">
        <f t="shared" si="279"/>
        <v>0</v>
      </c>
      <c r="Z807">
        <f t="shared" si="279"/>
        <v>0</v>
      </c>
      <c r="AA807">
        <f t="shared" si="279"/>
        <v>0</v>
      </c>
      <c r="AB807">
        <f t="shared" si="279"/>
        <v>-1</v>
      </c>
      <c r="AC807">
        <f t="shared" si="279"/>
        <v>1</v>
      </c>
      <c r="AD807">
        <f t="shared" si="279"/>
        <v>1</v>
      </c>
      <c r="AE807" s="4" t="s">
        <v>2828</v>
      </c>
      <c r="AF807" s="9" t="s">
        <v>2829</v>
      </c>
      <c r="AG807">
        <v>1</v>
      </c>
      <c r="AH807">
        <v>0</v>
      </c>
      <c r="AI807">
        <v>0</v>
      </c>
      <c r="AJ807">
        <v>1</v>
      </c>
      <c r="AK807" s="9" t="s">
        <v>2840</v>
      </c>
      <c r="AL807">
        <f t="shared" si="275"/>
        <v>0</v>
      </c>
      <c r="AM807">
        <f>IF(AND(INDIRECT(AN807)='Sample Select backend'!$C$2,INDIRECT(AO807)=1,INDIRECT(AP807)='Sample Select backend'!$F$2,INDIRECT(AQ807)=1,INDIRECT(AR807)='Sample Select backend'!$M$2),1,0)</f>
        <v>0</v>
      </c>
      <c r="AN807" t="str">
        <f>_xlfn.CONCAT('Sample Select backend'!$C$4,ROW(AN807))</f>
        <v>AE807</v>
      </c>
      <c r="AO807" s="9" t="str">
        <f>_xlfn.CONCAT('Sample Select backend'!$J$2,ROW(AO807))</f>
        <v>AJ807</v>
      </c>
      <c r="AP807" t="str">
        <f>_xlfn.CONCAT('Sample Select backend'!$F$4,ROW(AP807))</f>
        <v>AF807</v>
      </c>
      <c r="AQ807" t="str">
        <f>_xlfn.CONCAT('Sample Select backend'!$I$10,ROW(AQ807))</f>
        <v>R807</v>
      </c>
      <c r="AR807" t="str">
        <f>_xlfn.CONCAT('Sample Select backend'!$M$4,ROW(AR807))</f>
        <v>AK807</v>
      </c>
      <c r="AS807" t="str">
        <f t="shared" si="276"/>
        <v>Comoros</v>
      </c>
      <c r="AT807" s="9">
        <f t="shared" si="277"/>
        <v>19</v>
      </c>
      <c r="AU807">
        <f t="shared" si="278"/>
        <v>0</v>
      </c>
      <c r="AV807" s="9">
        <v>0</v>
      </c>
    </row>
    <row r="808" spans="1:48" x14ac:dyDescent="0.35">
      <c r="A808" s="24" t="s">
        <v>42</v>
      </c>
      <c r="B808" s="24">
        <v>1</v>
      </c>
      <c r="C808" s="24">
        <v>6</v>
      </c>
      <c r="D808" s="24" t="s">
        <v>3380</v>
      </c>
      <c r="E808" s="24"/>
      <c r="O808" t="s">
        <v>2803</v>
      </c>
      <c r="P808" t="s">
        <v>2809</v>
      </c>
      <c r="Q808" t="s">
        <v>2815</v>
      </c>
      <c r="R808">
        <v>0</v>
      </c>
      <c r="S808">
        <v>-0.51</v>
      </c>
      <c r="T808">
        <v>0.26</v>
      </c>
      <c r="U808">
        <v>29.75</v>
      </c>
      <c r="V808">
        <v>-1</v>
      </c>
      <c r="W808">
        <v>-1</v>
      </c>
      <c r="X808">
        <v>-1</v>
      </c>
      <c r="Y808">
        <v>-1</v>
      </c>
      <c r="Z808">
        <v>-1</v>
      </c>
      <c r="AA808">
        <v>-1</v>
      </c>
      <c r="AB808">
        <v>-1</v>
      </c>
      <c r="AC808">
        <v>-1</v>
      </c>
      <c r="AD808">
        <v>-1</v>
      </c>
      <c r="AE808" s="4" t="s">
        <v>2828</v>
      </c>
      <c r="AF808" s="9" t="s">
        <v>2829</v>
      </c>
      <c r="AG808">
        <v>1</v>
      </c>
      <c r="AH808">
        <v>0</v>
      </c>
      <c r="AI808">
        <v>0</v>
      </c>
      <c r="AJ808">
        <v>1</v>
      </c>
      <c r="AK808" s="9" t="s">
        <v>2840</v>
      </c>
      <c r="AL808">
        <f t="shared" si="275"/>
        <v>0</v>
      </c>
      <c r="AM808">
        <f>IF(AND(INDIRECT(AN808)='Sample Select backend'!$C$2,INDIRECT(AO808)=1,INDIRECT(AP808)='Sample Select backend'!$F$2,INDIRECT(AQ808)=1,INDIRECT(AR808)='Sample Select backend'!$M$2),1,0)</f>
        <v>0</v>
      </c>
      <c r="AN808" t="str">
        <f>_xlfn.CONCAT('Sample Select backend'!$C$4,ROW(AN808))</f>
        <v>AE808</v>
      </c>
      <c r="AO808" s="9" t="str">
        <f>_xlfn.CONCAT('Sample Select backend'!$J$2,ROW(AO808))</f>
        <v>AJ808</v>
      </c>
      <c r="AP808" t="str">
        <f>_xlfn.CONCAT('Sample Select backend'!$F$4,ROW(AP808))</f>
        <v>AF808</v>
      </c>
      <c r="AQ808" t="str">
        <f>_xlfn.CONCAT('Sample Select backend'!$I$10,ROW(AQ808))</f>
        <v>R808</v>
      </c>
      <c r="AR808" t="str">
        <f>_xlfn.CONCAT('Sample Select backend'!$M$4,ROW(AR808))</f>
        <v>AK808</v>
      </c>
      <c r="AS808" t="str">
        <f t="shared" si="276"/>
        <v>Comoros</v>
      </c>
      <c r="AT808" s="9">
        <f t="shared" si="277"/>
        <v>6</v>
      </c>
      <c r="AU808">
        <f t="shared" si="278"/>
        <v>0</v>
      </c>
      <c r="AV808" s="9">
        <v>0</v>
      </c>
    </row>
    <row r="809" spans="1:48" x14ac:dyDescent="0.35">
      <c r="A809" s="24" t="s">
        <v>42</v>
      </c>
      <c r="B809" s="24">
        <v>6</v>
      </c>
      <c r="C809" s="24">
        <v>25</v>
      </c>
      <c r="D809" s="24" t="s">
        <v>3381</v>
      </c>
      <c r="E809" s="24"/>
      <c r="O809" t="s">
        <v>2803</v>
      </c>
      <c r="P809" t="s">
        <v>2809</v>
      </c>
      <c r="Q809" t="s">
        <v>2815</v>
      </c>
      <c r="R809">
        <v>0</v>
      </c>
      <c r="S809">
        <v>-0.51</v>
      </c>
      <c r="T809">
        <v>0.26</v>
      </c>
      <c r="U809">
        <v>29.75</v>
      </c>
      <c r="V809">
        <v>-1</v>
      </c>
      <c r="W809">
        <v>-1</v>
      </c>
      <c r="X809">
        <v>-1</v>
      </c>
      <c r="Y809">
        <v>-1</v>
      </c>
      <c r="Z809">
        <v>-1</v>
      </c>
      <c r="AA809">
        <v>-1</v>
      </c>
      <c r="AB809">
        <v>-1</v>
      </c>
      <c r="AC809">
        <v>-1</v>
      </c>
      <c r="AD809">
        <v>-1</v>
      </c>
      <c r="AE809" s="4" t="s">
        <v>2828</v>
      </c>
      <c r="AF809" s="9" t="s">
        <v>2829</v>
      </c>
      <c r="AG809">
        <v>1</v>
      </c>
      <c r="AH809">
        <v>0</v>
      </c>
      <c r="AI809">
        <v>0</v>
      </c>
      <c r="AJ809">
        <v>1</v>
      </c>
      <c r="AK809" s="9" t="s">
        <v>2840</v>
      </c>
      <c r="AL809">
        <f t="shared" si="275"/>
        <v>0</v>
      </c>
      <c r="AM809">
        <f>IF(AND(INDIRECT(AN809)='Sample Select backend'!$C$2,INDIRECT(AO809)=1,INDIRECT(AP809)='Sample Select backend'!$F$2,INDIRECT(AQ809)=1,INDIRECT(AR809)='Sample Select backend'!$M$2),1,0)</f>
        <v>0</v>
      </c>
      <c r="AN809" t="str">
        <f>_xlfn.CONCAT('Sample Select backend'!$C$4,ROW(AN809))</f>
        <v>AE809</v>
      </c>
      <c r="AO809" s="9" t="str">
        <f>_xlfn.CONCAT('Sample Select backend'!$J$2,ROW(AO809))</f>
        <v>AJ809</v>
      </c>
      <c r="AP809" t="str">
        <f>_xlfn.CONCAT('Sample Select backend'!$F$4,ROW(AP809))</f>
        <v>AF809</v>
      </c>
      <c r="AQ809" t="str">
        <f>_xlfn.CONCAT('Sample Select backend'!$I$10,ROW(AQ809))</f>
        <v>R809</v>
      </c>
      <c r="AR809" t="str">
        <f>_xlfn.CONCAT('Sample Select backend'!$M$4,ROW(AR809))</f>
        <v>AK809</v>
      </c>
      <c r="AS809" t="str">
        <f t="shared" si="276"/>
        <v>Comoros</v>
      </c>
      <c r="AT809" s="9">
        <f t="shared" si="277"/>
        <v>25</v>
      </c>
      <c r="AU809">
        <f t="shared" si="278"/>
        <v>0</v>
      </c>
      <c r="AV809" s="9">
        <v>0</v>
      </c>
    </row>
    <row r="810" spans="1:48" x14ac:dyDescent="0.35">
      <c r="A810" s="24" t="s">
        <v>42</v>
      </c>
      <c r="B810" s="24">
        <v>9</v>
      </c>
      <c r="C810" s="24">
        <v>34</v>
      </c>
      <c r="D810" s="24" t="s">
        <v>3382</v>
      </c>
      <c r="E810" s="24"/>
      <c r="O810" t="s">
        <v>2803</v>
      </c>
      <c r="P810" t="s">
        <v>2809</v>
      </c>
      <c r="Q810" t="s">
        <v>2815</v>
      </c>
      <c r="R810">
        <v>0</v>
      </c>
      <c r="S810">
        <v>-0.51</v>
      </c>
      <c r="T810">
        <v>0.26</v>
      </c>
      <c r="U810">
        <v>29.75</v>
      </c>
      <c r="V810">
        <v>-1</v>
      </c>
      <c r="W810">
        <v>-1</v>
      </c>
      <c r="X810">
        <v>-1</v>
      </c>
      <c r="Y810">
        <v>-1</v>
      </c>
      <c r="Z810">
        <v>-1</v>
      </c>
      <c r="AA810">
        <v>-1</v>
      </c>
      <c r="AB810">
        <v>-1</v>
      </c>
      <c r="AC810">
        <v>-1</v>
      </c>
      <c r="AD810">
        <v>-1</v>
      </c>
      <c r="AE810" s="4" t="s">
        <v>2828</v>
      </c>
      <c r="AF810" s="9" t="s">
        <v>2829</v>
      </c>
      <c r="AG810">
        <v>1</v>
      </c>
      <c r="AH810">
        <v>0</v>
      </c>
      <c r="AI810">
        <v>0</v>
      </c>
      <c r="AJ810">
        <v>1</v>
      </c>
      <c r="AK810" s="9" t="s">
        <v>2840</v>
      </c>
      <c r="AL810">
        <f t="shared" si="275"/>
        <v>0</v>
      </c>
      <c r="AM810">
        <f>IF(AND(INDIRECT(AN810)='Sample Select backend'!$C$2,INDIRECT(AO810)=1,INDIRECT(AP810)='Sample Select backend'!$F$2,INDIRECT(AQ810)=1,INDIRECT(AR810)='Sample Select backend'!$M$2),1,0)</f>
        <v>0</v>
      </c>
      <c r="AN810" t="str">
        <f>_xlfn.CONCAT('Sample Select backend'!$C$4,ROW(AN810))</f>
        <v>AE810</v>
      </c>
      <c r="AO810" s="9" t="str">
        <f>_xlfn.CONCAT('Sample Select backend'!$J$2,ROW(AO810))</f>
        <v>AJ810</v>
      </c>
      <c r="AP810" t="str">
        <f>_xlfn.CONCAT('Sample Select backend'!$F$4,ROW(AP810))</f>
        <v>AF810</v>
      </c>
      <c r="AQ810" t="str">
        <f>_xlfn.CONCAT('Sample Select backend'!$I$10,ROW(AQ810))</f>
        <v>R810</v>
      </c>
      <c r="AR810" t="str">
        <f>_xlfn.CONCAT('Sample Select backend'!$M$4,ROW(AR810))</f>
        <v>AK810</v>
      </c>
      <c r="AS810" t="str">
        <f t="shared" si="276"/>
        <v>Comoros</v>
      </c>
      <c r="AT810" s="9">
        <f t="shared" si="277"/>
        <v>34</v>
      </c>
      <c r="AU810">
        <f t="shared" si="278"/>
        <v>0</v>
      </c>
      <c r="AV810" s="9">
        <v>1</v>
      </c>
    </row>
    <row r="811" spans="1:48" x14ac:dyDescent="0.35">
      <c r="A811" t="s">
        <v>38</v>
      </c>
      <c r="B811">
        <v>3</v>
      </c>
      <c r="C811" t="s">
        <v>201</v>
      </c>
      <c r="D811" t="s">
        <v>621</v>
      </c>
      <c r="E811">
        <v>2</v>
      </c>
      <c r="F811">
        <v>2</v>
      </c>
      <c r="G811">
        <v>-2</v>
      </c>
      <c r="H811">
        <v>-1</v>
      </c>
      <c r="I811">
        <v>2</v>
      </c>
      <c r="J811">
        <v>2</v>
      </c>
      <c r="K811">
        <v>-2</v>
      </c>
      <c r="M811">
        <v>1</v>
      </c>
      <c r="N811" t="s">
        <v>2637</v>
      </c>
      <c r="O811" t="s">
        <v>2803</v>
      </c>
      <c r="P811" t="s">
        <v>2809</v>
      </c>
      <c r="Q811" t="s">
        <v>2814</v>
      </c>
      <c r="R811">
        <v>0</v>
      </c>
      <c r="S811">
        <v>0.79</v>
      </c>
      <c r="T811">
        <v>-1.61</v>
      </c>
      <c r="U811">
        <v>10.53</v>
      </c>
      <c r="V811">
        <f t="shared" ref="V811:V819" si="280">IF(E811&gt;0,1,IF(E811&lt;0,0,-1))</f>
        <v>1</v>
      </c>
      <c r="W811">
        <f t="shared" ref="W811:W819" si="281">IF(F811&gt;0,1,IF(F811&lt;0,0,-1))</f>
        <v>1</v>
      </c>
      <c r="X811">
        <f t="shared" ref="X811:X819" si="282">IF(G811&gt;0,1,IF(G811&lt;0,0,-1))</f>
        <v>0</v>
      </c>
      <c r="Y811">
        <f t="shared" ref="Y811:Y819" si="283">IF(H811&gt;0,1,IF(H811&lt;0,0,-1))</f>
        <v>0</v>
      </c>
      <c r="Z811">
        <f t="shared" ref="Z811:Z819" si="284">IF(I811&gt;0,1,IF(I811&lt;0,0,-1))</f>
        <v>1</v>
      </c>
      <c r="AA811">
        <f t="shared" ref="AA811:AA819" si="285">IF(J811&gt;0,1,IF(J811&lt;0,0,-1))</f>
        <v>1</v>
      </c>
      <c r="AB811">
        <f t="shared" ref="AB811:AB819" si="286">IF(K811&gt;0,1,IF(K811&lt;0,0,-1))</f>
        <v>0</v>
      </c>
      <c r="AC811">
        <f t="shared" ref="AC811:AC819" si="287">IF(L811&gt;0,1,IF(L811&lt;0,0,-1))</f>
        <v>-1</v>
      </c>
      <c r="AD811">
        <f t="shared" ref="AD811:AD819" si="288">IF(M811&gt;0,1,IF(M811&lt;0,0,-1))</f>
        <v>1</v>
      </c>
      <c r="AE811" s="4" t="s">
        <v>2828</v>
      </c>
      <c r="AF811" s="9" t="s">
        <v>2829</v>
      </c>
      <c r="AG811">
        <v>1</v>
      </c>
      <c r="AH811">
        <v>0</v>
      </c>
      <c r="AI811">
        <v>0</v>
      </c>
      <c r="AJ811">
        <v>1</v>
      </c>
      <c r="AK811" s="9" t="s">
        <v>2840</v>
      </c>
      <c r="AL811">
        <f t="shared" si="275"/>
        <v>0</v>
      </c>
      <c r="AM811">
        <f>IF(AND(INDIRECT(AN811)='Sample Select backend'!$C$2,INDIRECT(AO811)=1,INDIRECT(AP811)='Sample Select backend'!$F$2,INDIRECT(AQ811)=1,INDIRECT(AR811)='Sample Select backend'!$M$2),1,0)</f>
        <v>0</v>
      </c>
      <c r="AN811" t="str">
        <f>_xlfn.CONCAT('Sample Select backend'!$C$4,ROW(AN811))</f>
        <v>AE811</v>
      </c>
      <c r="AO811" s="9" t="str">
        <f>_xlfn.CONCAT('Sample Select backend'!$J$2,ROW(AO811))</f>
        <v>AJ811</v>
      </c>
      <c r="AP811" t="str">
        <f>_xlfn.CONCAT('Sample Select backend'!$F$4,ROW(AP811))</f>
        <v>AF811</v>
      </c>
      <c r="AQ811" t="str">
        <f>_xlfn.CONCAT('Sample Select backend'!$I$10,ROW(AQ811))</f>
        <v>R811</v>
      </c>
      <c r="AR811" t="str">
        <f>_xlfn.CONCAT('Sample Select backend'!$M$4,ROW(AR811))</f>
        <v>AK811</v>
      </c>
      <c r="AS811" t="str">
        <f t="shared" si="276"/>
        <v>Congo, Democratic Republic of the</v>
      </c>
      <c r="AT811" s="9" t="str">
        <f t="shared" si="277"/>
        <v>Other</v>
      </c>
      <c r="AU811">
        <f t="shared" si="278"/>
        <v>1</v>
      </c>
      <c r="AV811" s="9">
        <v>1</v>
      </c>
    </row>
    <row r="812" spans="1:48" x14ac:dyDescent="0.35">
      <c r="A812" t="s">
        <v>38</v>
      </c>
      <c r="B812">
        <v>5</v>
      </c>
      <c r="C812" t="s">
        <v>201</v>
      </c>
      <c r="D812" t="s">
        <v>620</v>
      </c>
      <c r="E812">
        <v>1</v>
      </c>
      <c r="F812">
        <v>1</v>
      </c>
      <c r="G812">
        <v>-2</v>
      </c>
      <c r="H812">
        <v>-1</v>
      </c>
      <c r="I812">
        <v>1</v>
      </c>
      <c r="J812">
        <v>1</v>
      </c>
      <c r="K812">
        <v>1</v>
      </c>
      <c r="L812">
        <v>2</v>
      </c>
      <c r="M812">
        <v>1</v>
      </c>
      <c r="N812" t="s">
        <v>2637</v>
      </c>
      <c r="O812" t="s">
        <v>2803</v>
      </c>
      <c r="P812" t="s">
        <v>2809</v>
      </c>
      <c r="Q812" t="s">
        <v>2814</v>
      </c>
      <c r="R812">
        <v>0</v>
      </c>
      <c r="S812">
        <v>0.79</v>
      </c>
      <c r="T812">
        <v>-1.61</v>
      </c>
      <c r="U812">
        <v>10.53</v>
      </c>
      <c r="V812">
        <f t="shared" si="280"/>
        <v>1</v>
      </c>
      <c r="W812">
        <f t="shared" si="281"/>
        <v>1</v>
      </c>
      <c r="X812">
        <f t="shared" si="282"/>
        <v>0</v>
      </c>
      <c r="Y812">
        <f t="shared" si="283"/>
        <v>0</v>
      </c>
      <c r="Z812">
        <f t="shared" si="284"/>
        <v>1</v>
      </c>
      <c r="AA812">
        <f t="shared" si="285"/>
        <v>1</v>
      </c>
      <c r="AB812">
        <f t="shared" si="286"/>
        <v>1</v>
      </c>
      <c r="AC812">
        <f t="shared" si="287"/>
        <v>1</v>
      </c>
      <c r="AD812">
        <f t="shared" si="288"/>
        <v>1</v>
      </c>
      <c r="AE812" s="4" t="s">
        <v>2828</v>
      </c>
      <c r="AF812" s="9" t="s">
        <v>2829</v>
      </c>
      <c r="AG812">
        <v>1</v>
      </c>
      <c r="AH812">
        <v>0</v>
      </c>
      <c r="AI812">
        <v>0</v>
      </c>
      <c r="AJ812">
        <v>1</v>
      </c>
      <c r="AK812" s="9" t="s">
        <v>2840</v>
      </c>
      <c r="AL812">
        <f t="shared" si="275"/>
        <v>0</v>
      </c>
      <c r="AM812">
        <f>IF(AND(INDIRECT(AN812)='Sample Select backend'!$C$2,INDIRECT(AO812)=1,INDIRECT(AP812)='Sample Select backend'!$F$2,INDIRECT(AQ812)=1,INDIRECT(AR812)='Sample Select backend'!$M$2),1,0)</f>
        <v>0</v>
      </c>
      <c r="AN812" t="str">
        <f>_xlfn.CONCAT('Sample Select backend'!$C$4,ROW(AN812))</f>
        <v>AE812</v>
      </c>
      <c r="AO812" s="9" t="str">
        <f>_xlfn.CONCAT('Sample Select backend'!$J$2,ROW(AO812))</f>
        <v>AJ812</v>
      </c>
      <c r="AP812" t="str">
        <f>_xlfn.CONCAT('Sample Select backend'!$F$4,ROW(AP812))</f>
        <v>AF812</v>
      </c>
      <c r="AQ812" t="str">
        <f>_xlfn.CONCAT('Sample Select backend'!$I$10,ROW(AQ812))</f>
        <v>R812</v>
      </c>
      <c r="AR812" t="str">
        <f>_xlfn.CONCAT('Sample Select backend'!$M$4,ROW(AR812))</f>
        <v>AK812</v>
      </c>
      <c r="AS812" t="str">
        <f t="shared" si="276"/>
        <v>Congo, Democratic Republic of the</v>
      </c>
      <c r="AT812" s="9" t="str">
        <f t="shared" si="277"/>
        <v>Other</v>
      </c>
      <c r="AU812">
        <f t="shared" si="278"/>
        <v>0</v>
      </c>
      <c r="AV812" s="9">
        <v>1</v>
      </c>
    </row>
    <row r="813" spans="1:48" x14ac:dyDescent="0.35">
      <c r="A813" t="s">
        <v>38</v>
      </c>
      <c r="B813">
        <v>3</v>
      </c>
      <c r="C813" t="s">
        <v>206</v>
      </c>
      <c r="D813" t="s">
        <v>625</v>
      </c>
      <c r="E813">
        <v>2</v>
      </c>
      <c r="F813">
        <v>2</v>
      </c>
      <c r="G813">
        <v>-2</v>
      </c>
      <c r="H813">
        <v>-1</v>
      </c>
      <c r="I813">
        <v>-2</v>
      </c>
      <c r="J813">
        <v>-2</v>
      </c>
      <c r="K813">
        <v>-2</v>
      </c>
      <c r="L813">
        <v>-2</v>
      </c>
      <c r="M813">
        <v>1</v>
      </c>
      <c r="N813" t="s">
        <v>2637</v>
      </c>
      <c r="O813" t="s">
        <v>2803</v>
      </c>
      <c r="P813" t="s">
        <v>2809</v>
      </c>
      <c r="Q813" t="s">
        <v>2814</v>
      </c>
      <c r="R813">
        <v>0</v>
      </c>
      <c r="S813">
        <v>0.79</v>
      </c>
      <c r="T813">
        <v>-1.61</v>
      </c>
      <c r="U813">
        <v>10.53</v>
      </c>
      <c r="V813">
        <f t="shared" si="280"/>
        <v>1</v>
      </c>
      <c r="W813">
        <f t="shared" si="281"/>
        <v>1</v>
      </c>
      <c r="X813">
        <f t="shared" si="282"/>
        <v>0</v>
      </c>
      <c r="Y813">
        <f t="shared" si="283"/>
        <v>0</v>
      </c>
      <c r="Z813">
        <f t="shared" si="284"/>
        <v>0</v>
      </c>
      <c r="AA813">
        <f t="shared" si="285"/>
        <v>0</v>
      </c>
      <c r="AB813">
        <f t="shared" si="286"/>
        <v>0</v>
      </c>
      <c r="AC813">
        <f t="shared" si="287"/>
        <v>0</v>
      </c>
      <c r="AD813">
        <f t="shared" si="288"/>
        <v>1</v>
      </c>
      <c r="AE813" s="4" t="s">
        <v>2828</v>
      </c>
      <c r="AF813" s="9" t="s">
        <v>2829</v>
      </c>
      <c r="AG813">
        <v>1</v>
      </c>
      <c r="AH813">
        <v>0</v>
      </c>
      <c r="AI813">
        <v>0</v>
      </c>
      <c r="AJ813">
        <v>1</v>
      </c>
      <c r="AK813" s="9" t="s">
        <v>2840</v>
      </c>
      <c r="AL813">
        <f t="shared" si="275"/>
        <v>0</v>
      </c>
      <c r="AM813">
        <f>IF(AND(INDIRECT(AN813)='Sample Select backend'!$C$2,INDIRECT(AO813)=1,INDIRECT(AP813)='Sample Select backend'!$F$2,INDIRECT(AQ813)=1,INDIRECT(AR813)='Sample Select backend'!$M$2),1,0)</f>
        <v>0</v>
      </c>
      <c r="AN813" t="str">
        <f>_xlfn.CONCAT('Sample Select backend'!$C$4,ROW(AN813))</f>
        <v>AE813</v>
      </c>
      <c r="AO813" s="9" t="str">
        <f>_xlfn.CONCAT('Sample Select backend'!$J$2,ROW(AO813))</f>
        <v>AJ813</v>
      </c>
      <c r="AP813" t="str">
        <f>_xlfn.CONCAT('Sample Select backend'!$F$4,ROW(AP813))</f>
        <v>AF813</v>
      </c>
      <c r="AQ813" t="str">
        <f>_xlfn.CONCAT('Sample Select backend'!$I$10,ROW(AQ813))</f>
        <v>R813</v>
      </c>
      <c r="AR813" t="str">
        <f>_xlfn.CONCAT('Sample Select backend'!$M$4,ROW(AR813))</f>
        <v>AK813</v>
      </c>
      <c r="AS813" t="str">
        <f t="shared" si="276"/>
        <v>Congo, Democratic Republic of the</v>
      </c>
      <c r="AT813" s="9" t="str">
        <f t="shared" si="277"/>
        <v>Tax exemption/waiver/suspension</v>
      </c>
      <c r="AU813">
        <f t="shared" si="278"/>
        <v>0</v>
      </c>
      <c r="AV813" s="9">
        <v>1</v>
      </c>
    </row>
    <row r="814" spans="1:48" x14ac:dyDescent="0.35">
      <c r="A814" t="s">
        <v>38</v>
      </c>
      <c r="B814">
        <v>4</v>
      </c>
      <c r="C814" t="s">
        <v>206</v>
      </c>
      <c r="D814" t="s">
        <v>624</v>
      </c>
      <c r="E814">
        <v>2</v>
      </c>
      <c r="F814">
        <v>2</v>
      </c>
      <c r="G814">
        <v>-2</v>
      </c>
      <c r="H814">
        <v>-1</v>
      </c>
      <c r="I814">
        <v>-2</v>
      </c>
      <c r="J814">
        <v>2</v>
      </c>
      <c r="K814">
        <v>1</v>
      </c>
      <c r="M814">
        <v>1</v>
      </c>
      <c r="N814" t="s">
        <v>2637</v>
      </c>
      <c r="O814" t="s">
        <v>2803</v>
      </c>
      <c r="P814" t="s">
        <v>2809</v>
      </c>
      <c r="Q814" t="s">
        <v>2814</v>
      </c>
      <c r="R814">
        <v>0</v>
      </c>
      <c r="S814">
        <v>0.79</v>
      </c>
      <c r="T814">
        <v>-1.61</v>
      </c>
      <c r="U814">
        <v>10.53</v>
      </c>
      <c r="V814">
        <f t="shared" si="280"/>
        <v>1</v>
      </c>
      <c r="W814">
        <f t="shared" si="281"/>
        <v>1</v>
      </c>
      <c r="X814">
        <f t="shared" si="282"/>
        <v>0</v>
      </c>
      <c r="Y814">
        <f t="shared" si="283"/>
        <v>0</v>
      </c>
      <c r="Z814">
        <f t="shared" si="284"/>
        <v>0</v>
      </c>
      <c r="AA814">
        <f t="shared" si="285"/>
        <v>1</v>
      </c>
      <c r="AB814">
        <f t="shared" si="286"/>
        <v>1</v>
      </c>
      <c r="AC814">
        <f t="shared" si="287"/>
        <v>-1</v>
      </c>
      <c r="AD814">
        <f t="shared" si="288"/>
        <v>1</v>
      </c>
      <c r="AE814" s="4" t="s">
        <v>2828</v>
      </c>
      <c r="AF814" s="9" t="s">
        <v>2829</v>
      </c>
      <c r="AG814">
        <v>1</v>
      </c>
      <c r="AH814">
        <v>0</v>
      </c>
      <c r="AI814">
        <v>0</v>
      </c>
      <c r="AJ814">
        <v>1</v>
      </c>
      <c r="AK814" s="9" t="s">
        <v>2840</v>
      </c>
      <c r="AL814">
        <f t="shared" si="275"/>
        <v>0</v>
      </c>
      <c r="AM814">
        <f>IF(AND(INDIRECT(AN814)='Sample Select backend'!$C$2,INDIRECT(AO814)=1,INDIRECT(AP814)='Sample Select backend'!$F$2,INDIRECT(AQ814)=1,INDIRECT(AR814)='Sample Select backend'!$M$2),1,0)</f>
        <v>0</v>
      </c>
      <c r="AN814" t="str">
        <f>_xlfn.CONCAT('Sample Select backend'!$C$4,ROW(AN814))</f>
        <v>AE814</v>
      </c>
      <c r="AO814" s="9" t="str">
        <f>_xlfn.CONCAT('Sample Select backend'!$J$2,ROW(AO814))</f>
        <v>AJ814</v>
      </c>
      <c r="AP814" t="str">
        <f>_xlfn.CONCAT('Sample Select backend'!$F$4,ROW(AP814))</f>
        <v>AF814</v>
      </c>
      <c r="AQ814" t="str">
        <f>_xlfn.CONCAT('Sample Select backend'!$I$10,ROW(AQ814))</f>
        <v>R814</v>
      </c>
      <c r="AR814" t="str">
        <f>_xlfn.CONCAT('Sample Select backend'!$M$4,ROW(AR814))</f>
        <v>AK814</v>
      </c>
      <c r="AS814" t="str">
        <f t="shared" si="276"/>
        <v>Congo, Democratic Republic of the</v>
      </c>
      <c r="AT814" s="9" t="str">
        <f t="shared" si="277"/>
        <v>Tax exemption/waiver/suspension</v>
      </c>
      <c r="AU814">
        <f t="shared" si="278"/>
        <v>0</v>
      </c>
      <c r="AV814" s="9">
        <v>1</v>
      </c>
    </row>
    <row r="815" spans="1:48" x14ac:dyDescent="0.35">
      <c r="A815" t="s">
        <v>38</v>
      </c>
      <c r="B815">
        <v>5</v>
      </c>
      <c r="C815" t="s">
        <v>204</v>
      </c>
      <c r="D815" t="s">
        <v>618</v>
      </c>
      <c r="E815">
        <v>1</v>
      </c>
      <c r="F815">
        <v>-2</v>
      </c>
      <c r="G815">
        <v>-2</v>
      </c>
      <c r="H815">
        <v>-1</v>
      </c>
      <c r="I815">
        <v>-1</v>
      </c>
      <c r="J815">
        <v>1</v>
      </c>
      <c r="K815">
        <v>1</v>
      </c>
      <c r="L815">
        <v>2</v>
      </c>
      <c r="M815">
        <v>1</v>
      </c>
      <c r="N815" t="s">
        <v>2637</v>
      </c>
      <c r="O815" t="s">
        <v>2803</v>
      </c>
      <c r="P815" t="s">
        <v>2809</v>
      </c>
      <c r="Q815" t="s">
        <v>2814</v>
      </c>
      <c r="R815">
        <v>0</v>
      </c>
      <c r="S815">
        <v>0.79</v>
      </c>
      <c r="T815">
        <v>-1.61</v>
      </c>
      <c r="U815">
        <v>10.53</v>
      </c>
      <c r="V815">
        <f t="shared" si="280"/>
        <v>1</v>
      </c>
      <c r="W815">
        <f t="shared" si="281"/>
        <v>0</v>
      </c>
      <c r="X815">
        <f t="shared" si="282"/>
        <v>0</v>
      </c>
      <c r="Y815">
        <f t="shared" si="283"/>
        <v>0</v>
      </c>
      <c r="Z815">
        <f t="shared" si="284"/>
        <v>0</v>
      </c>
      <c r="AA815">
        <f t="shared" si="285"/>
        <v>1</v>
      </c>
      <c r="AB815">
        <f t="shared" si="286"/>
        <v>1</v>
      </c>
      <c r="AC815">
        <f t="shared" si="287"/>
        <v>1</v>
      </c>
      <c r="AD815">
        <f t="shared" si="288"/>
        <v>1</v>
      </c>
      <c r="AE815" s="4" t="s">
        <v>2828</v>
      </c>
      <c r="AF815" s="9" t="s">
        <v>2829</v>
      </c>
      <c r="AG815">
        <v>1</v>
      </c>
      <c r="AH815">
        <v>0</v>
      </c>
      <c r="AI815">
        <v>0</v>
      </c>
      <c r="AJ815">
        <v>1</v>
      </c>
      <c r="AK815" s="9" t="s">
        <v>2840</v>
      </c>
      <c r="AL815">
        <f t="shared" si="275"/>
        <v>0</v>
      </c>
      <c r="AM815">
        <f>IF(AND(INDIRECT(AN815)='Sample Select backend'!$C$2,INDIRECT(AO815)=1,INDIRECT(AP815)='Sample Select backend'!$F$2,INDIRECT(AQ815)=1,INDIRECT(AR815)='Sample Select backend'!$M$2),1,0)</f>
        <v>0</v>
      </c>
      <c r="AN815" t="str">
        <f>_xlfn.CONCAT('Sample Select backend'!$C$4,ROW(AN815))</f>
        <v>AE815</v>
      </c>
      <c r="AO815" s="9" t="str">
        <f>_xlfn.CONCAT('Sample Select backend'!$J$2,ROW(AO815))</f>
        <v>AJ815</v>
      </c>
      <c r="AP815" t="str">
        <f>_xlfn.CONCAT('Sample Select backend'!$F$4,ROW(AP815))</f>
        <v>AF815</v>
      </c>
      <c r="AQ815" t="str">
        <f>_xlfn.CONCAT('Sample Select backend'!$I$10,ROW(AQ815))</f>
        <v>R815</v>
      </c>
      <c r="AR815" t="str">
        <f>_xlfn.CONCAT('Sample Select backend'!$M$4,ROW(AR815))</f>
        <v>AK815</v>
      </c>
      <c r="AS815" t="str">
        <f t="shared" si="276"/>
        <v>Congo, Democratic Republic of the</v>
      </c>
      <c r="AT815" s="9" t="str">
        <f t="shared" si="277"/>
        <v>General</v>
      </c>
      <c r="AU815">
        <f t="shared" si="278"/>
        <v>0</v>
      </c>
      <c r="AV815" s="9">
        <v>1</v>
      </c>
    </row>
    <row r="816" spans="1:48" x14ac:dyDescent="0.35">
      <c r="A816" t="s">
        <v>38</v>
      </c>
      <c r="B816">
        <v>1</v>
      </c>
      <c r="C816" t="s">
        <v>206</v>
      </c>
      <c r="D816" t="s">
        <v>626</v>
      </c>
      <c r="F816">
        <v>2</v>
      </c>
      <c r="G816">
        <v>-2</v>
      </c>
      <c r="H816">
        <v>-1</v>
      </c>
      <c r="I816">
        <v>-2</v>
      </c>
      <c r="J816">
        <v>2</v>
      </c>
      <c r="K816">
        <v>1</v>
      </c>
      <c r="M816">
        <v>1</v>
      </c>
      <c r="N816" t="s">
        <v>2637</v>
      </c>
      <c r="O816" t="s">
        <v>2803</v>
      </c>
      <c r="P816" t="s">
        <v>2809</v>
      </c>
      <c r="Q816" t="s">
        <v>2814</v>
      </c>
      <c r="R816">
        <v>0</v>
      </c>
      <c r="S816">
        <v>0.79</v>
      </c>
      <c r="T816">
        <v>-1.61</v>
      </c>
      <c r="U816">
        <v>10.53</v>
      </c>
      <c r="V816">
        <f t="shared" si="280"/>
        <v>-1</v>
      </c>
      <c r="W816">
        <f t="shared" si="281"/>
        <v>1</v>
      </c>
      <c r="X816">
        <f t="shared" si="282"/>
        <v>0</v>
      </c>
      <c r="Y816">
        <f t="shared" si="283"/>
        <v>0</v>
      </c>
      <c r="Z816">
        <f t="shared" si="284"/>
        <v>0</v>
      </c>
      <c r="AA816">
        <f t="shared" si="285"/>
        <v>1</v>
      </c>
      <c r="AB816">
        <f t="shared" si="286"/>
        <v>1</v>
      </c>
      <c r="AC816">
        <f t="shared" si="287"/>
        <v>-1</v>
      </c>
      <c r="AD816">
        <f t="shared" si="288"/>
        <v>1</v>
      </c>
      <c r="AE816" s="4" t="s">
        <v>2828</v>
      </c>
      <c r="AF816" s="9" t="s">
        <v>2829</v>
      </c>
      <c r="AG816">
        <v>1</v>
      </c>
      <c r="AH816">
        <v>0</v>
      </c>
      <c r="AI816">
        <v>0</v>
      </c>
      <c r="AJ816">
        <v>1</v>
      </c>
      <c r="AK816" s="9" t="s">
        <v>2840</v>
      </c>
      <c r="AL816">
        <f t="shared" si="275"/>
        <v>0</v>
      </c>
      <c r="AM816">
        <f>IF(AND(INDIRECT(AN816)='Sample Select backend'!$C$2,INDIRECT(AO816)=1,INDIRECT(AP816)='Sample Select backend'!$F$2,INDIRECT(AQ816)=1,INDIRECT(AR816)='Sample Select backend'!$M$2),1,0)</f>
        <v>0</v>
      </c>
      <c r="AN816" t="str">
        <f>_xlfn.CONCAT('Sample Select backend'!$C$4,ROW(AN816))</f>
        <v>AE816</v>
      </c>
      <c r="AO816" s="9" t="str">
        <f>_xlfn.CONCAT('Sample Select backend'!$J$2,ROW(AO816))</f>
        <v>AJ816</v>
      </c>
      <c r="AP816" t="str">
        <f>_xlfn.CONCAT('Sample Select backend'!$F$4,ROW(AP816))</f>
        <v>AF816</v>
      </c>
      <c r="AQ816" t="str">
        <f>_xlfn.CONCAT('Sample Select backend'!$I$10,ROW(AQ816))</f>
        <v>R816</v>
      </c>
      <c r="AR816" t="str">
        <f>_xlfn.CONCAT('Sample Select backend'!$M$4,ROW(AR816))</f>
        <v>AK816</v>
      </c>
      <c r="AS816" t="str">
        <f t="shared" si="276"/>
        <v>Congo, Democratic Republic of the</v>
      </c>
      <c r="AT816" s="9" t="str">
        <f t="shared" si="277"/>
        <v>Tax exemption/waiver/suspension</v>
      </c>
      <c r="AU816">
        <f t="shared" si="278"/>
        <v>0</v>
      </c>
      <c r="AV816" s="9">
        <v>1</v>
      </c>
    </row>
    <row r="817" spans="1:48" x14ac:dyDescent="0.35">
      <c r="A817" t="s">
        <v>38</v>
      </c>
      <c r="B817">
        <v>1</v>
      </c>
      <c r="C817">
        <v>12</v>
      </c>
      <c r="D817" t="s">
        <v>619</v>
      </c>
      <c r="E817">
        <v>-1</v>
      </c>
      <c r="F817">
        <v>2</v>
      </c>
      <c r="G817">
        <v>-1</v>
      </c>
      <c r="H817">
        <v>-1</v>
      </c>
      <c r="I817">
        <v>-2</v>
      </c>
      <c r="J817">
        <v>2</v>
      </c>
      <c r="K817">
        <v>1</v>
      </c>
      <c r="L817">
        <v>2</v>
      </c>
      <c r="M817">
        <v>1</v>
      </c>
      <c r="N817" t="s">
        <v>2637</v>
      </c>
      <c r="O817" t="s">
        <v>2803</v>
      </c>
      <c r="P817" t="s">
        <v>2809</v>
      </c>
      <c r="Q817" t="s">
        <v>2814</v>
      </c>
      <c r="R817">
        <v>0</v>
      </c>
      <c r="S817">
        <v>0.79</v>
      </c>
      <c r="T817">
        <v>-1.61</v>
      </c>
      <c r="U817">
        <v>10.53</v>
      </c>
      <c r="V817">
        <f t="shared" si="280"/>
        <v>0</v>
      </c>
      <c r="W817">
        <f t="shared" si="281"/>
        <v>1</v>
      </c>
      <c r="X817">
        <f t="shared" si="282"/>
        <v>0</v>
      </c>
      <c r="Y817">
        <f t="shared" si="283"/>
        <v>0</v>
      </c>
      <c r="Z817">
        <f t="shared" si="284"/>
        <v>0</v>
      </c>
      <c r="AA817">
        <f t="shared" si="285"/>
        <v>1</v>
      </c>
      <c r="AB817">
        <f t="shared" si="286"/>
        <v>1</v>
      </c>
      <c r="AC817">
        <f t="shared" si="287"/>
        <v>1</v>
      </c>
      <c r="AD817">
        <f t="shared" si="288"/>
        <v>1</v>
      </c>
      <c r="AE817" s="4" t="s">
        <v>2828</v>
      </c>
      <c r="AF817" s="9" t="s">
        <v>2829</v>
      </c>
      <c r="AG817">
        <v>1</v>
      </c>
      <c r="AH817">
        <v>0</v>
      </c>
      <c r="AI817">
        <v>0</v>
      </c>
      <c r="AJ817">
        <v>1</v>
      </c>
      <c r="AK817" s="9" t="s">
        <v>2840</v>
      </c>
      <c r="AL817">
        <f t="shared" si="275"/>
        <v>0</v>
      </c>
      <c r="AM817">
        <f>IF(AND(INDIRECT(AN817)='Sample Select backend'!$C$2,INDIRECT(AO817)=1,INDIRECT(AP817)='Sample Select backend'!$F$2,INDIRECT(AQ817)=1,INDIRECT(AR817)='Sample Select backend'!$M$2),1,0)</f>
        <v>0</v>
      </c>
      <c r="AN817" t="str">
        <f>_xlfn.CONCAT('Sample Select backend'!$C$4,ROW(AN817))</f>
        <v>AE817</v>
      </c>
      <c r="AO817" s="9" t="str">
        <f>_xlfn.CONCAT('Sample Select backend'!$J$2,ROW(AO817))</f>
        <v>AJ817</v>
      </c>
      <c r="AP817" t="str">
        <f>_xlfn.CONCAT('Sample Select backend'!$F$4,ROW(AP817))</f>
        <v>AF817</v>
      </c>
      <c r="AQ817" t="str">
        <f>_xlfn.CONCAT('Sample Select backend'!$I$10,ROW(AQ817))</f>
        <v>R817</v>
      </c>
      <c r="AR817" t="str">
        <f>_xlfn.CONCAT('Sample Select backend'!$M$4,ROW(AR817))</f>
        <v>AK817</v>
      </c>
      <c r="AS817" t="str">
        <f t="shared" si="276"/>
        <v>Congo, Democratic Republic of the</v>
      </c>
      <c r="AT817" s="9">
        <f t="shared" si="277"/>
        <v>12</v>
      </c>
      <c r="AU817">
        <f t="shared" si="278"/>
        <v>0</v>
      </c>
      <c r="AV817" s="9">
        <v>1</v>
      </c>
    </row>
    <row r="818" spans="1:48" x14ac:dyDescent="0.35">
      <c r="A818" t="s">
        <v>38</v>
      </c>
      <c r="B818">
        <v>1</v>
      </c>
      <c r="C818">
        <v>6</v>
      </c>
      <c r="D818" t="s">
        <v>623</v>
      </c>
      <c r="E818">
        <v>-1</v>
      </c>
      <c r="F818">
        <v>2</v>
      </c>
      <c r="G818">
        <v>-1</v>
      </c>
      <c r="H818">
        <v>2</v>
      </c>
      <c r="I818">
        <v>2</v>
      </c>
      <c r="J818">
        <v>2</v>
      </c>
      <c r="K818">
        <v>1</v>
      </c>
      <c r="L818">
        <v>2</v>
      </c>
      <c r="M818">
        <v>1</v>
      </c>
      <c r="N818" t="s">
        <v>2637</v>
      </c>
      <c r="O818" t="s">
        <v>2803</v>
      </c>
      <c r="P818" t="s">
        <v>2809</v>
      </c>
      <c r="Q818" t="s">
        <v>2814</v>
      </c>
      <c r="R818">
        <v>0</v>
      </c>
      <c r="S818">
        <v>0.79</v>
      </c>
      <c r="T818">
        <v>-1.61</v>
      </c>
      <c r="U818">
        <v>10.53</v>
      </c>
      <c r="V818">
        <f t="shared" si="280"/>
        <v>0</v>
      </c>
      <c r="W818">
        <f t="shared" si="281"/>
        <v>1</v>
      </c>
      <c r="X818">
        <f t="shared" si="282"/>
        <v>0</v>
      </c>
      <c r="Y818">
        <f t="shared" si="283"/>
        <v>1</v>
      </c>
      <c r="Z818">
        <f t="shared" si="284"/>
        <v>1</v>
      </c>
      <c r="AA818">
        <f t="shared" si="285"/>
        <v>1</v>
      </c>
      <c r="AB818">
        <f t="shared" si="286"/>
        <v>1</v>
      </c>
      <c r="AC818">
        <f t="shared" si="287"/>
        <v>1</v>
      </c>
      <c r="AD818">
        <f t="shared" si="288"/>
        <v>1</v>
      </c>
      <c r="AE818" s="4" t="s">
        <v>2828</v>
      </c>
      <c r="AF818" s="9" t="s">
        <v>2829</v>
      </c>
      <c r="AG818">
        <v>1</v>
      </c>
      <c r="AH818">
        <v>0</v>
      </c>
      <c r="AI818">
        <v>0</v>
      </c>
      <c r="AJ818">
        <v>1</v>
      </c>
      <c r="AK818" s="9" t="s">
        <v>2840</v>
      </c>
      <c r="AL818">
        <f t="shared" si="275"/>
        <v>0</v>
      </c>
      <c r="AM818">
        <f>IF(AND(INDIRECT(AN818)='Sample Select backend'!$C$2,INDIRECT(AO818)=1,INDIRECT(AP818)='Sample Select backend'!$F$2,INDIRECT(AQ818)=1,INDIRECT(AR818)='Sample Select backend'!$M$2),1,0)</f>
        <v>0</v>
      </c>
      <c r="AN818" t="str">
        <f>_xlfn.CONCAT('Sample Select backend'!$C$4,ROW(AN818))</f>
        <v>AE818</v>
      </c>
      <c r="AO818" s="9" t="str">
        <f>_xlfn.CONCAT('Sample Select backend'!$J$2,ROW(AO818))</f>
        <v>AJ818</v>
      </c>
      <c r="AP818" t="str">
        <f>_xlfn.CONCAT('Sample Select backend'!$F$4,ROW(AP818))</f>
        <v>AF818</v>
      </c>
      <c r="AQ818" t="str">
        <f>_xlfn.CONCAT('Sample Select backend'!$I$10,ROW(AQ818))</f>
        <v>R818</v>
      </c>
      <c r="AR818" t="str">
        <f>_xlfn.CONCAT('Sample Select backend'!$M$4,ROW(AR818))</f>
        <v>AK818</v>
      </c>
      <c r="AS818" t="str">
        <f t="shared" si="276"/>
        <v>Congo, Democratic Republic of the</v>
      </c>
      <c r="AT818" s="9">
        <f t="shared" si="277"/>
        <v>6</v>
      </c>
      <c r="AU818">
        <f t="shared" si="278"/>
        <v>0</v>
      </c>
      <c r="AV818" s="9">
        <v>1</v>
      </c>
    </row>
    <row r="819" spans="1:48" x14ac:dyDescent="0.35">
      <c r="A819" t="s">
        <v>38</v>
      </c>
      <c r="B819">
        <v>6</v>
      </c>
      <c r="C819">
        <v>28</v>
      </c>
      <c r="D819" t="s">
        <v>622</v>
      </c>
      <c r="E819">
        <v>-1</v>
      </c>
      <c r="F819">
        <v>1</v>
      </c>
      <c r="G819">
        <v>-2</v>
      </c>
      <c r="H819">
        <v>-1</v>
      </c>
      <c r="I819">
        <v>1</v>
      </c>
      <c r="J819">
        <v>1</v>
      </c>
      <c r="K819">
        <v>1</v>
      </c>
      <c r="L819">
        <v>2</v>
      </c>
      <c r="M819">
        <v>1</v>
      </c>
      <c r="N819" t="s">
        <v>2637</v>
      </c>
      <c r="O819" t="s">
        <v>2803</v>
      </c>
      <c r="P819" t="s">
        <v>2809</v>
      </c>
      <c r="Q819" t="s">
        <v>2814</v>
      </c>
      <c r="R819">
        <v>0</v>
      </c>
      <c r="S819">
        <v>0.79</v>
      </c>
      <c r="T819">
        <v>-1.61</v>
      </c>
      <c r="U819">
        <v>10.53</v>
      </c>
      <c r="V819">
        <f t="shared" si="280"/>
        <v>0</v>
      </c>
      <c r="W819">
        <f t="shared" si="281"/>
        <v>1</v>
      </c>
      <c r="X819">
        <f t="shared" si="282"/>
        <v>0</v>
      </c>
      <c r="Y819">
        <f t="shared" si="283"/>
        <v>0</v>
      </c>
      <c r="Z819">
        <f t="shared" si="284"/>
        <v>1</v>
      </c>
      <c r="AA819">
        <f t="shared" si="285"/>
        <v>1</v>
      </c>
      <c r="AB819">
        <f t="shared" si="286"/>
        <v>1</v>
      </c>
      <c r="AC819">
        <f t="shared" si="287"/>
        <v>1</v>
      </c>
      <c r="AD819">
        <f t="shared" si="288"/>
        <v>1</v>
      </c>
      <c r="AE819" s="4" t="s">
        <v>2828</v>
      </c>
      <c r="AF819" s="9" t="s">
        <v>2829</v>
      </c>
      <c r="AG819">
        <v>1</v>
      </c>
      <c r="AH819">
        <v>0</v>
      </c>
      <c r="AI819">
        <v>0</v>
      </c>
      <c r="AJ819">
        <v>1</v>
      </c>
      <c r="AK819" s="9" t="s">
        <v>2840</v>
      </c>
      <c r="AL819">
        <f t="shared" si="275"/>
        <v>0</v>
      </c>
      <c r="AM819">
        <f>IF(AND(INDIRECT(AN819)='Sample Select backend'!$C$2,INDIRECT(AO819)=1,INDIRECT(AP819)='Sample Select backend'!$F$2,INDIRECT(AQ819)=1,INDIRECT(AR819)='Sample Select backend'!$M$2),1,0)</f>
        <v>0</v>
      </c>
      <c r="AN819" t="str">
        <f>_xlfn.CONCAT('Sample Select backend'!$C$4,ROW(AN819))</f>
        <v>AE819</v>
      </c>
      <c r="AO819" s="9" t="str">
        <f>_xlfn.CONCAT('Sample Select backend'!$J$2,ROW(AO819))</f>
        <v>AJ819</v>
      </c>
      <c r="AP819" t="str">
        <f>_xlfn.CONCAT('Sample Select backend'!$F$4,ROW(AP819))</f>
        <v>AF819</v>
      </c>
      <c r="AQ819" t="str">
        <f>_xlfn.CONCAT('Sample Select backend'!$I$10,ROW(AQ819))</f>
        <v>R819</v>
      </c>
      <c r="AR819" t="str">
        <f>_xlfn.CONCAT('Sample Select backend'!$M$4,ROW(AR819))</f>
        <v>AK819</v>
      </c>
      <c r="AS819" t="str">
        <f t="shared" si="276"/>
        <v>Congo, Democratic Republic of the</v>
      </c>
      <c r="AT819" s="9">
        <f t="shared" si="277"/>
        <v>28</v>
      </c>
      <c r="AU819">
        <f t="shared" si="278"/>
        <v>0</v>
      </c>
      <c r="AV819" s="9">
        <v>0</v>
      </c>
    </row>
    <row r="820" spans="1:48" x14ac:dyDescent="0.35">
      <c r="A820" t="s">
        <v>38</v>
      </c>
      <c r="B820" s="24">
        <v>3</v>
      </c>
      <c r="C820" s="24" t="s">
        <v>206</v>
      </c>
      <c r="D820" s="24" t="s">
        <v>3383</v>
      </c>
      <c r="E820" s="24"/>
      <c r="O820" t="s">
        <v>2803</v>
      </c>
      <c r="P820" t="s">
        <v>2809</v>
      </c>
      <c r="Q820" t="s">
        <v>2814</v>
      </c>
      <c r="R820">
        <v>0</v>
      </c>
      <c r="S820">
        <v>0.79</v>
      </c>
      <c r="T820">
        <v>-1.61</v>
      </c>
      <c r="U820">
        <v>10.53</v>
      </c>
      <c r="V820">
        <v>-1</v>
      </c>
      <c r="W820">
        <v>-1</v>
      </c>
      <c r="X820">
        <v>-1</v>
      </c>
      <c r="Y820">
        <v>-1</v>
      </c>
      <c r="Z820">
        <v>-1</v>
      </c>
      <c r="AA820">
        <v>-1</v>
      </c>
      <c r="AB820">
        <v>-1</v>
      </c>
      <c r="AC820">
        <v>-1</v>
      </c>
      <c r="AD820">
        <v>-1</v>
      </c>
      <c r="AE820" s="4" t="s">
        <v>2828</v>
      </c>
      <c r="AF820" s="9" t="s">
        <v>2829</v>
      </c>
      <c r="AG820">
        <v>1</v>
      </c>
      <c r="AH820">
        <v>0</v>
      </c>
      <c r="AI820">
        <v>0</v>
      </c>
      <c r="AJ820">
        <v>1</v>
      </c>
      <c r="AK820" s="9" t="s">
        <v>2840</v>
      </c>
      <c r="AL820">
        <f t="shared" si="275"/>
        <v>0</v>
      </c>
      <c r="AM820">
        <f>IF(AND(INDIRECT(AN820)='Sample Select backend'!$C$2,INDIRECT(AO820)=1,INDIRECT(AP820)='Sample Select backend'!$F$2,INDIRECT(AQ820)=1,INDIRECT(AR820)='Sample Select backend'!$M$2),1,0)</f>
        <v>0</v>
      </c>
      <c r="AN820" t="str">
        <f>_xlfn.CONCAT('Sample Select backend'!$C$4,ROW(AN820))</f>
        <v>AE820</v>
      </c>
      <c r="AO820" s="9" t="str">
        <f>_xlfn.CONCAT('Sample Select backend'!$J$2,ROW(AO820))</f>
        <v>AJ820</v>
      </c>
      <c r="AP820" t="str">
        <f>_xlfn.CONCAT('Sample Select backend'!$F$4,ROW(AP820))</f>
        <v>AF820</v>
      </c>
      <c r="AQ820" t="str">
        <f>_xlfn.CONCAT('Sample Select backend'!$I$10,ROW(AQ820))</f>
        <v>R820</v>
      </c>
      <c r="AR820" t="str">
        <f>_xlfn.CONCAT('Sample Select backend'!$M$4,ROW(AR820))</f>
        <v>AK820</v>
      </c>
      <c r="AS820" t="str">
        <f t="shared" si="276"/>
        <v>Congo, Democratic Republic of the</v>
      </c>
      <c r="AT820" s="9" t="str">
        <f t="shared" si="277"/>
        <v>Tax exemption/waiver/suspension</v>
      </c>
      <c r="AU820">
        <f t="shared" si="278"/>
        <v>0</v>
      </c>
      <c r="AV820" s="9">
        <v>0</v>
      </c>
    </row>
    <row r="821" spans="1:48" x14ac:dyDescent="0.35">
      <c r="A821" t="s">
        <v>38</v>
      </c>
      <c r="B821" s="24">
        <v>1</v>
      </c>
      <c r="C821" s="24" t="s">
        <v>206</v>
      </c>
      <c r="D821" s="24" t="s">
        <v>3384</v>
      </c>
      <c r="E821" s="24"/>
      <c r="O821" t="s">
        <v>2803</v>
      </c>
      <c r="P821" t="s">
        <v>2809</v>
      </c>
      <c r="Q821" t="s">
        <v>2814</v>
      </c>
      <c r="R821">
        <v>0</v>
      </c>
      <c r="S821">
        <v>0.79</v>
      </c>
      <c r="T821">
        <v>-1.61</v>
      </c>
      <c r="U821">
        <v>10.53</v>
      </c>
      <c r="V821">
        <v>-1</v>
      </c>
      <c r="W821">
        <v>-1</v>
      </c>
      <c r="X821">
        <v>-1</v>
      </c>
      <c r="Y821">
        <v>-1</v>
      </c>
      <c r="Z821">
        <v>-1</v>
      </c>
      <c r="AA821">
        <v>-1</v>
      </c>
      <c r="AB821">
        <v>-1</v>
      </c>
      <c r="AC821">
        <v>-1</v>
      </c>
      <c r="AD821">
        <v>-1</v>
      </c>
      <c r="AE821" s="4" t="s">
        <v>2828</v>
      </c>
      <c r="AF821" s="9" t="s">
        <v>2829</v>
      </c>
      <c r="AG821">
        <v>1</v>
      </c>
      <c r="AH821">
        <v>0</v>
      </c>
      <c r="AI821">
        <v>0</v>
      </c>
      <c r="AJ821">
        <v>1</v>
      </c>
      <c r="AK821" s="9" t="s">
        <v>2840</v>
      </c>
      <c r="AL821">
        <f t="shared" si="275"/>
        <v>0</v>
      </c>
      <c r="AM821">
        <f>IF(AND(INDIRECT(AN821)='Sample Select backend'!$C$2,INDIRECT(AO821)=1,INDIRECT(AP821)='Sample Select backend'!$F$2,INDIRECT(AQ821)=1,INDIRECT(AR821)='Sample Select backend'!$M$2),1,0)</f>
        <v>0</v>
      </c>
      <c r="AN821" t="str">
        <f>_xlfn.CONCAT('Sample Select backend'!$C$4,ROW(AN821))</f>
        <v>AE821</v>
      </c>
      <c r="AO821" s="9" t="str">
        <f>_xlfn.CONCAT('Sample Select backend'!$J$2,ROW(AO821))</f>
        <v>AJ821</v>
      </c>
      <c r="AP821" t="str">
        <f>_xlfn.CONCAT('Sample Select backend'!$F$4,ROW(AP821))</f>
        <v>AF821</v>
      </c>
      <c r="AQ821" t="str">
        <f>_xlfn.CONCAT('Sample Select backend'!$I$10,ROW(AQ821))</f>
        <v>R821</v>
      </c>
      <c r="AR821" t="str">
        <f>_xlfn.CONCAT('Sample Select backend'!$M$4,ROW(AR821))</f>
        <v>AK821</v>
      </c>
      <c r="AS821" t="str">
        <f t="shared" si="276"/>
        <v>Congo, Democratic Republic of the</v>
      </c>
      <c r="AT821" s="9" t="str">
        <f t="shared" si="277"/>
        <v>Tax exemption/waiver/suspension</v>
      </c>
      <c r="AU821">
        <f t="shared" si="278"/>
        <v>0</v>
      </c>
      <c r="AV821" s="9">
        <v>0</v>
      </c>
    </row>
    <row r="822" spans="1:48" x14ac:dyDescent="0.35">
      <c r="A822" t="s">
        <v>38</v>
      </c>
      <c r="B822" s="24">
        <v>1</v>
      </c>
      <c r="C822" s="24" t="s">
        <v>206</v>
      </c>
      <c r="D822" s="24" t="s">
        <v>3385</v>
      </c>
      <c r="E822" s="24"/>
      <c r="O822" t="s">
        <v>2803</v>
      </c>
      <c r="P822" t="s">
        <v>2809</v>
      </c>
      <c r="Q822" t="s">
        <v>2814</v>
      </c>
      <c r="R822">
        <v>0</v>
      </c>
      <c r="S822">
        <v>0.79</v>
      </c>
      <c r="T822">
        <v>-1.61</v>
      </c>
      <c r="U822">
        <v>10.53</v>
      </c>
      <c r="V822">
        <v>-1</v>
      </c>
      <c r="W822">
        <v>-1</v>
      </c>
      <c r="X822">
        <v>-1</v>
      </c>
      <c r="Y822">
        <v>-1</v>
      </c>
      <c r="Z822">
        <v>-1</v>
      </c>
      <c r="AA822">
        <v>-1</v>
      </c>
      <c r="AB822">
        <v>-1</v>
      </c>
      <c r="AC822">
        <v>-1</v>
      </c>
      <c r="AD822">
        <v>-1</v>
      </c>
      <c r="AE822" s="4" t="s">
        <v>2828</v>
      </c>
      <c r="AF822" s="9" t="s">
        <v>2829</v>
      </c>
      <c r="AG822">
        <v>1</v>
      </c>
      <c r="AH822">
        <v>0</v>
      </c>
      <c r="AI822">
        <v>0</v>
      </c>
      <c r="AJ822">
        <v>1</v>
      </c>
      <c r="AK822" s="9" t="s">
        <v>2840</v>
      </c>
      <c r="AL822">
        <f t="shared" si="275"/>
        <v>0</v>
      </c>
      <c r="AM822">
        <f>IF(AND(INDIRECT(AN822)='Sample Select backend'!$C$2,INDIRECT(AO822)=1,INDIRECT(AP822)='Sample Select backend'!$F$2,INDIRECT(AQ822)=1,INDIRECT(AR822)='Sample Select backend'!$M$2),1,0)</f>
        <v>0</v>
      </c>
      <c r="AN822" t="str">
        <f>_xlfn.CONCAT('Sample Select backend'!$C$4,ROW(AN822))</f>
        <v>AE822</v>
      </c>
      <c r="AO822" s="9" t="str">
        <f>_xlfn.CONCAT('Sample Select backend'!$J$2,ROW(AO822))</f>
        <v>AJ822</v>
      </c>
      <c r="AP822" t="str">
        <f>_xlfn.CONCAT('Sample Select backend'!$F$4,ROW(AP822))</f>
        <v>AF822</v>
      </c>
      <c r="AQ822" t="str">
        <f>_xlfn.CONCAT('Sample Select backend'!$I$10,ROW(AQ822))</f>
        <v>R822</v>
      </c>
      <c r="AR822" t="str">
        <f>_xlfn.CONCAT('Sample Select backend'!$M$4,ROW(AR822))</f>
        <v>AK822</v>
      </c>
      <c r="AS822" t="str">
        <f t="shared" si="276"/>
        <v>Congo, Democratic Republic of the</v>
      </c>
      <c r="AT822" s="9" t="str">
        <f t="shared" si="277"/>
        <v>Tax exemption/waiver/suspension</v>
      </c>
      <c r="AU822">
        <f t="shared" si="278"/>
        <v>0</v>
      </c>
      <c r="AV822" s="9">
        <v>0</v>
      </c>
    </row>
    <row r="823" spans="1:48" x14ac:dyDescent="0.35">
      <c r="A823" t="s">
        <v>38</v>
      </c>
      <c r="B823" s="24">
        <v>1</v>
      </c>
      <c r="C823" s="24" t="s">
        <v>206</v>
      </c>
      <c r="D823" s="24" t="s">
        <v>3386</v>
      </c>
      <c r="E823" s="24"/>
      <c r="O823" t="s">
        <v>2803</v>
      </c>
      <c r="P823" t="s">
        <v>2809</v>
      </c>
      <c r="Q823" t="s">
        <v>2814</v>
      </c>
      <c r="R823">
        <v>0</v>
      </c>
      <c r="S823">
        <v>0.79</v>
      </c>
      <c r="T823">
        <v>-1.61</v>
      </c>
      <c r="U823">
        <v>10.53</v>
      </c>
      <c r="V823">
        <v>-1</v>
      </c>
      <c r="W823">
        <v>-1</v>
      </c>
      <c r="X823">
        <v>-1</v>
      </c>
      <c r="Y823">
        <v>-1</v>
      </c>
      <c r="Z823">
        <v>-1</v>
      </c>
      <c r="AA823">
        <v>-1</v>
      </c>
      <c r="AB823">
        <v>-1</v>
      </c>
      <c r="AC823">
        <v>-1</v>
      </c>
      <c r="AD823">
        <v>-1</v>
      </c>
      <c r="AE823" s="4" t="s">
        <v>2828</v>
      </c>
      <c r="AF823" s="9" t="s">
        <v>2829</v>
      </c>
      <c r="AG823">
        <v>1</v>
      </c>
      <c r="AH823">
        <v>0</v>
      </c>
      <c r="AI823">
        <v>0</v>
      </c>
      <c r="AJ823">
        <v>1</v>
      </c>
      <c r="AK823" s="9" t="s">
        <v>2840</v>
      </c>
      <c r="AL823">
        <f t="shared" si="275"/>
        <v>0</v>
      </c>
      <c r="AM823">
        <f>IF(AND(INDIRECT(AN823)='Sample Select backend'!$C$2,INDIRECT(AO823)=1,INDIRECT(AP823)='Sample Select backend'!$F$2,INDIRECT(AQ823)=1,INDIRECT(AR823)='Sample Select backend'!$M$2),1,0)</f>
        <v>0</v>
      </c>
      <c r="AN823" t="str">
        <f>_xlfn.CONCAT('Sample Select backend'!$C$4,ROW(AN823))</f>
        <v>AE823</v>
      </c>
      <c r="AO823" s="9" t="str">
        <f>_xlfn.CONCAT('Sample Select backend'!$J$2,ROW(AO823))</f>
        <v>AJ823</v>
      </c>
      <c r="AP823" t="str">
        <f>_xlfn.CONCAT('Sample Select backend'!$F$4,ROW(AP823))</f>
        <v>AF823</v>
      </c>
      <c r="AQ823" t="str">
        <f>_xlfn.CONCAT('Sample Select backend'!$I$10,ROW(AQ823))</f>
        <v>R823</v>
      </c>
      <c r="AR823" t="str">
        <f>_xlfn.CONCAT('Sample Select backend'!$M$4,ROW(AR823))</f>
        <v>AK823</v>
      </c>
      <c r="AS823" t="str">
        <f t="shared" si="276"/>
        <v>Congo, Democratic Republic of the</v>
      </c>
      <c r="AT823" s="9" t="str">
        <f t="shared" si="277"/>
        <v>Tax exemption/waiver/suspension</v>
      </c>
      <c r="AU823">
        <f t="shared" si="278"/>
        <v>0</v>
      </c>
      <c r="AV823" s="9">
        <v>0</v>
      </c>
    </row>
    <row r="824" spans="1:48" x14ac:dyDescent="0.35">
      <c r="A824" t="s">
        <v>38</v>
      </c>
      <c r="B824" s="24">
        <v>1</v>
      </c>
      <c r="C824" s="24" t="s">
        <v>206</v>
      </c>
      <c r="D824" s="24" t="s">
        <v>3387</v>
      </c>
      <c r="E824" s="24"/>
      <c r="O824" t="s">
        <v>2803</v>
      </c>
      <c r="P824" t="s">
        <v>2809</v>
      </c>
      <c r="Q824" t="s">
        <v>2814</v>
      </c>
      <c r="R824">
        <v>0</v>
      </c>
      <c r="S824">
        <v>0.79</v>
      </c>
      <c r="T824">
        <v>-1.61</v>
      </c>
      <c r="U824">
        <v>10.53</v>
      </c>
      <c r="V824">
        <v>-1</v>
      </c>
      <c r="W824">
        <v>-1</v>
      </c>
      <c r="X824">
        <v>-1</v>
      </c>
      <c r="Y824">
        <v>-1</v>
      </c>
      <c r="Z824">
        <v>-1</v>
      </c>
      <c r="AA824">
        <v>-1</v>
      </c>
      <c r="AB824">
        <v>-1</v>
      </c>
      <c r="AC824">
        <v>-1</v>
      </c>
      <c r="AD824">
        <v>-1</v>
      </c>
      <c r="AE824" s="4" t="s">
        <v>2828</v>
      </c>
      <c r="AF824" s="9" t="s">
        <v>2829</v>
      </c>
      <c r="AG824">
        <v>1</v>
      </c>
      <c r="AH824">
        <v>0</v>
      </c>
      <c r="AI824">
        <v>0</v>
      </c>
      <c r="AJ824">
        <v>1</v>
      </c>
      <c r="AK824" s="9" t="s">
        <v>2840</v>
      </c>
      <c r="AL824">
        <f t="shared" si="275"/>
        <v>0</v>
      </c>
      <c r="AM824">
        <f>IF(AND(INDIRECT(AN824)='Sample Select backend'!$C$2,INDIRECT(AO824)=1,INDIRECT(AP824)='Sample Select backend'!$F$2,INDIRECT(AQ824)=1,INDIRECT(AR824)='Sample Select backend'!$M$2),1,0)</f>
        <v>0</v>
      </c>
      <c r="AN824" t="str">
        <f>_xlfn.CONCAT('Sample Select backend'!$C$4,ROW(AN824))</f>
        <v>AE824</v>
      </c>
      <c r="AO824" s="9" t="str">
        <f>_xlfn.CONCAT('Sample Select backend'!$J$2,ROW(AO824))</f>
        <v>AJ824</v>
      </c>
      <c r="AP824" t="str">
        <f>_xlfn.CONCAT('Sample Select backend'!$F$4,ROW(AP824))</f>
        <v>AF824</v>
      </c>
      <c r="AQ824" t="str">
        <f>_xlfn.CONCAT('Sample Select backend'!$I$10,ROW(AQ824))</f>
        <v>R824</v>
      </c>
      <c r="AR824" t="str">
        <f>_xlfn.CONCAT('Sample Select backend'!$M$4,ROW(AR824))</f>
        <v>AK824</v>
      </c>
      <c r="AS824" t="str">
        <f t="shared" si="276"/>
        <v>Congo, Democratic Republic of the</v>
      </c>
      <c r="AT824" s="9" t="str">
        <f t="shared" si="277"/>
        <v>Tax exemption/waiver/suspension</v>
      </c>
      <c r="AU824">
        <f t="shared" si="278"/>
        <v>0</v>
      </c>
      <c r="AV824" s="9">
        <v>0</v>
      </c>
    </row>
    <row r="825" spans="1:48" x14ac:dyDescent="0.35">
      <c r="A825" t="s">
        <v>38</v>
      </c>
      <c r="B825" s="24">
        <v>3</v>
      </c>
      <c r="C825" s="24" t="s">
        <v>201</v>
      </c>
      <c r="D825" s="24" t="s">
        <v>3388</v>
      </c>
      <c r="E825" s="24"/>
      <c r="O825" t="s">
        <v>2803</v>
      </c>
      <c r="P825" t="s">
        <v>2809</v>
      </c>
      <c r="Q825" t="s">
        <v>2814</v>
      </c>
      <c r="R825">
        <v>0</v>
      </c>
      <c r="S825">
        <v>0.79</v>
      </c>
      <c r="T825">
        <v>-1.61</v>
      </c>
      <c r="U825">
        <v>10.53</v>
      </c>
      <c r="V825">
        <v>-1</v>
      </c>
      <c r="W825">
        <v>-1</v>
      </c>
      <c r="X825">
        <v>-1</v>
      </c>
      <c r="Y825">
        <v>-1</v>
      </c>
      <c r="Z825">
        <v>-1</v>
      </c>
      <c r="AA825">
        <v>-1</v>
      </c>
      <c r="AB825">
        <v>-1</v>
      </c>
      <c r="AC825">
        <v>-1</v>
      </c>
      <c r="AD825">
        <v>-1</v>
      </c>
      <c r="AE825" s="4" t="s">
        <v>2828</v>
      </c>
      <c r="AF825" s="9" t="s">
        <v>2829</v>
      </c>
      <c r="AG825">
        <v>1</v>
      </c>
      <c r="AH825">
        <v>0</v>
      </c>
      <c r="AI825">
        <v>0</v>
      </c>
      <c r="AJ825">
        <v>1</v>
      </c>
      <c r="AK825" s="9" t="s">
        <v>2840</v>
      </c>
      <c r="AL825">
        <f t="shared" si="275"/>
        <v>0</v>
      </c>
      <c r="AM825">
        <f>IF(AND(INDIRECT(AN825)='Sample Select backend'!$C$2,INDIRECT(AO825)=1,INDIRECT(AP825)='Sample Select backend'!$F$2,INDIRECT(AQ825)=1,INDIRECT(AR825)='Sample Select backend'!$M$2),1,0)</f>
        <v>0</v>
      </c>
      <c r="AN825" t="str">
        <f>_xlfn.CONCAT('Sample Select backend'!$C$4,ROW(AN825))</f>
        <v>AE825</v>
      </c>
      <c r="AO825" s="9" t="str">
        <f>_xlfn.CONCAT('Sample Select backend'!$J$2,ROW(AO825))</f>
        <v>AJ825</v>
      </c>
      <c r="AP825" t="str">
        <f>_xlfn.CONCAT('Sample Select backend'!$F$4,ROW(AP825))</f>
        <v>AF825</v>
      </c>
      <c r="AQ825" t="str">
        <f>_xlfn.CONCAT('Sample Select backend'!$I$10,ROW(AQ825))</f>
        <v>R825</v>
      </c>
      <c r="AR825" t="str">
        <f>_xlfn.CONCAT('Sample Select backend'!$M$4,ROW(AR825))</f>
        <v>AK825</v>
      </c>
      <c r="AS825" t="str">
        <f t="shared" si="276"/>
        <v>Congo, Democratic Republic of the</v>
      </c>
      <c r="AT825" s="9" t="str">
        <f t="shared" si="277"/>
        <v>Other</v>
      </c>
      <c r="AU825">
        <f t="shared" si="278"/>
        <v>0</v>
      </c>
      <c r="AV825" s="9">
        <v>0</v>
      </c>
    </row>
    <row r="826" spans="1:48" x14ac:dyDescent="0.35">
      <c r="A826" t="s">
        <v>38</v>
      </c>
      <c r="B826" s="24">
        <v>1</v>
      </c>
      <c r="C826" s="24" t="s">
        <v>206</v>
      </c>
      <c r="D826" s="24" t="s">
        <v>3389</v>
      </c>
      <c r="E826" s="24"/>
      <c r="O826" t="s">
        <v>2803</v>
      </c>
      <c r="P826" t="s">
        <v>2809</v>
      </c>
      <c r="Q826" t="s">
        <v>2814</v>
      </c>
      <c r="R826">
        <v>0</v>
      </c>
      <c r="S826">
        <v>0.79</v>
      </c>
      <c r="T826">
        <v>-1.61</v>
      </c>
      <c r="U826">
        <v>10.53</v>
      </c>
      <c r="V826">
        <v>-1</v>
      </c>
      <c r="W826">
        <v>-1</v>
      </c>
      <c r="X826">
        <v>-1</v>
      </c>
      <c r="Y826">
        <v>-1</v>
      </c>
      <c r="Z826">
        <v>-1</v>
      </c>
      <c r="AA826">
        <v>-1</v>
      </c>
      <c r="AB826">
        <v>-1</v>
      </c>
      <c r="AC826">
        <v>-1</v>
      </c>
      <c r="AD826">
        <v>-1</v>
      </c>
      <c r="AE826" s="4" t="s">
        <v>2828</v>
      </c>
      <c r="AF826" s="9" t="s">
        <v>2829</v>
      </c>
      <c r="AG826">
        <v>1</v>
      </c>
      <c r="AH826">
        <v>0</v>
      </c>
      <c r="AI826">
        <v>0</v>
      </c>
      <c r="AJ826">
        <v>1</v>
      </c>
      <c r="AK826" s="9" t="s">
        <v>2840</v>
      </c>
      <c r="AL826">
        <f t="shared" si="275"/>
        <v>0</v>
      </c>
      <c r="AM826">
        <f>IF(AND(INDIRECT(AN826)='Sample Select backend'!$C$2,INDIRECT(AO826)=1,INDIRECT(AP826)='Sample Select backend'!$F$2,INDIRECT(AQ826)=1,INDIRECT(AR826)='Sample Select backend'!$M$2),1,0)</f>
        <v>0</v>
      </c>
      <c r="AN826" t="str">
        <f>_xlfn.CONCAT('Sample Select backend'!$C$4,ROW(AN826))</f>
        <v>AE826</v>
      </c>
      <c r="AO826" s="9" t="str">
        <f>_xlfn.CONCAT('Sample Select backend'!$J$2,ROW(AO826))</f>
        <v>AJ826</v>
      </c>
      <c r="AP826" t="str">
        <f>_xlfn.CONCAT('Sample Select backend'!$F$4,ROW(AP826))</f>
        <v>AF826</v>
      </c>
      <c r="AQ826" t="str">
        <f>_xlfn.CONCAT('Sample Select backend'!$I$10,ROW(AQ826))</f>
        <v>R826</v>
      </c>
      <c r="AR826" t="str">
        <f>_xlfn.CONCAT('Sample Select backend'!$M$4,ROW(AR826))</f>
        <v>AK826</v>
      </c>
      <c r="AS826" t="str">
        <f t="shared" si="276"/>
        <v>Congo, Democratic Republic of the</v>
      </c>
      <c r="AT826" s="9" t="str">
        <f t="shared" si="277"/>
        <v>Tax exemption/waiver/suspension</v>
      </c>
      <c r="AU826">
        <f t="shared" si="278"/>
        <v>0</v>
      </c>
      <c r="AV826" s="9">
        <v>1</v>
      </c>
    </row>
    <row r="827" spans="1:48" x14ac:dyDescent="0.35">
      <c r="A827" t="s">
        <v>39</v>
      </c>
      <c r="B827">
        <v>1</v>
      </c>
      <c r="C827">
        <v>6</v>
      </c>
      <c r="D827" t="s">
        <v>638</v>
      </c>
      <c r="E827">
        <v>-2</v>
      </c>
      <c r="F827">
        <v>2</v>
      </c>
      <c r="G827">
        <v>2</v>
      </c>
      <c r="H827">
        <v>2</v>
      </c>
      <c r="I827">
        <v>2</v>
      </c>
      <c r="J827">
        <v>2</v>
      </c>
      <c r="K827">
        <v>1</v>
      </c>
      <c r="L827">
        <v>2</v>
      </c>
      <c r="M827">
        <v>1</v>
      </c>
      <c r="N827" t="s">
        <v>2638</v>
      </c>
      <c r="O827" t="s">
        <v>2803</v>
      </c>
      <c r="P827" t="s">
        <v>2811</v>
      </c>
      <c r="Q827" t="s">
        <v>2815</v>
      </c>
      <c r="R827">
        <v>0</v>
      </c>
      <c r="S827">
        <v>-7.95</v>
      </c>
      <c r="T827">
        <v>-0.01</v>
      </c>
      <c r="U827">
        <v>103.03</v>
      </c>
      <c r="V827">
        <f t="shared" ref="V827:V842" si="289">IF(E827&gt;0,1,IF(E827&lt;0,0,-1))</f>
        <v>0</v>
      </c>
      <c r="W827">
        <f t="shared" ref="W827:W842" si="290">IF(F827&gt;0,1,IF(F827&lt;0,0,-1))</f>
        <v>1</v>
      </c>
      <c r="X827">
        <f t="shared" ref="X827:X842" si="291">IF(G827&gt;0,1,IF(G827&lt;0,0,-1))</f>
        <v>1</v>
      </c>
      <c r="Y827">
        <f t="shared" ref="Y827:Y842" si="292">IF(H827&gt;0,1,IF(H827&lt;0,0,-1))</f>
        <v>1</v>
      </c>
      <c r="Z827">
        <f t="shared" ref="Z827:Z842" si="293">IF(I827&gt;0,1,IF(I827&lt;0,0,-1))</f>
        <v>1</v>
      </c>
      <c r="AA827">
        <f t="shared" ref="AA827:AA842" si="294">IF(J827&gt;0,1,IF(J827&lt;0,0,-1))</f>
        <v>1</v>
      </c>
      <c r="AB827">
        <f t="shared" ref="AB827:AB842" si="295">IF(K827&gt;0,1,IF(K827&lt;0,0,-1))</f>
        <v>1</v>
      </c>
      <c r="AC827">
        <f t="shared" ref="AC827:AC842" si="296">IF(L827&gt;0,1,IF(L827&lt;0,0,-1))</f>
        <v>1</v>
      </c>
      <c r="AD827">
        <f t="shared" ref="AD827:AD842" si="297">IF(M827&gt;0,1,IF(M827&lt;0,0,-1))</f>
        <v>1</v>
      </c>
      <c r="AE827" s="4" t="s">
        <v>2828</v>
      </c>
      <c r="AF827" s="9" t="s">
        <v>2829</v>
      </c>
      <c r="AG827">
        <v>1</v>
      </c>
      <c r="AH827">
        <v>0</v>
      </c>
      <c r="AI827">
        <v>0</v>
      </c>
      <c r="AJ827">
        <v>1</v>
      </c>
      <c r="AK827" s="9" t="s">
        <v>2840</v>
      </c>
      <c r="AL827">
        <f t="shared" si="275"/>
        <v>0</v>
      </c>
      <c r="AM827">
        <f>IF(AND(INDIRECT(AN827)='Sample Select backend'!$C$2,INDIRECT(AO827)=1,INDIRECT(AP827)='Sample Select backend'!$F$2,INDIRECT(AQ827)=1,INDIRECT(AR827)='Sample Select backend'!$M$2),1,0)</f>
        <v>0</v>
      </c>
      <c r="AN827" t="str">
        <f>_xlfn.CONCAT('Sample Select backend'!$C$4,ROW(AN827))</f>
        <v>AE827</v>
      </c>
      <c r="AO827" s="9" t="str">
        <f>_xlfn.CONCAT('Sample Select backend'!$J$2,ROW(AO827))</f>
        <v>AJ827</v>
      </c>
      <c r="AP827" t="str">
        <f>_xlfn.CONCAT('Sample Select backend'!$F$4,ROW(AP827))</f>
        <v>AF827</v>
      </c>
      <c r="AQ827" t="str">
        <f>_xlfn.CONCAT('Sample Select backend'!$I$10,ROW(AQ827))</f>
        <v>R827</v>
      </c>
      <c r="AR827" t="str">
        <f>_xlfn.CONCAT('Sample Select backend'!$M$4,ROW(AR827))</f>
        <v>AK827</v>
      </c>
      <c r="AS827" t="str">
        <f t="shared" si="276"/>
        <v>Congo, Republic of the</v>
      </c>
      <c r="AT827" s="9">
        <f t="shared" si="277"/>
        <v>6</v>
      </c>
      <c r="AU827">
        <f t="shared" si="278"/>
        <v>1</v>
      </c>
      <c r="AV827" s="9">
        <v>1</v>
      </c>
    </row>
    <row r="828" spans="1:48" x14ac:dyDescent="0.35">
      <c r="A828" t="s">
        <v>39</v>
      </c>
      <c r="B828">
        <v>6</v>
      </c>
      <c r="C828">
        <v>28</v>
      </c>
      <c r="D828" t="s">
        <v>634</v>
      </c>
      <c r="E828">
        <v>1</v>
      </c>
      <c r="G828">
        <v>2</v>
      </c>
      <c r="H828">
        <v>1</v>
      </c>
      <c r="I828">
        <v>1</v>
      </c>
      <c r="J828">
        <v>1</v>
      </c>
      <c r="K828">
        <v>-1</v>
      </c>
      <c r="L828">
        <v>1</v>
      </c>
      <c r="M828">
        <v>1</v>
      </c>
      <c r="N828" t="s">
        <v>2638</v>
      </c>
      <c r="O828" t="s">
        <v>2803</v>
      </c>
      <c r="P828" t="s">
        <v>2811</v>
      </c>
      <c r="Q828" t="s">
        <v>2815</v>
      </c>
      <c r="R828">
        <v>0</v>
      </c>
      <c r="S828">
        <v>-7.95</v>
      </c>
      <c r="T828">
        <v>-0.01</v>
      </c>
      <c r="U828">
        <v>103.03</v>
      </c>
      <c r="V828">
        <f t="shared" si="289"/>
        <v>1</v>
      </c>
      <c r="W828">
        <f t="shared" si="290"/>
        <v>-1</v>
      </c>
      <c r="X828">
        <f t="shared" si="291"/>
        <v>1</v>
      </c>
      <c r="Y828">
        <f t="shared" si="292"/>
        <v>1</v>
      </c>
      <c r="Z828">
        <f t="shared" si="293"/>
        <v>1</v>
      </c>
      <c r="AA828">
        <f t="shared" si="294"/>
        <v>1</v>
      </c>
      <c r="AB828">
        <f t="shared" si="295"/>
        <v>0</v>
      </c>
      <c r="AC828">
        <f t="shared" si="296"/>
        <v>1</v>
      </c>
      <c r="AD828">
        <f t="shared" si="297"/>
        <v>1</v>
      </c>
      <c r="AE828" s="4" t="s">
        <v>2828</v>
      </c>
      <c r="AF828" s="9" t="s">
        <v>2829</v>
      </c>
      <c r="AG828">
        <v>1</v>
      </c>
      <c r="AH828">
        <v>0</v>
      </c>
      <c r="AI828">
        <v>0</v>
      </c>
      <c r="AJ828">
        <v>1</v>
      </c>
      <c r="AK828" s="9" t="s">
        <v>2840</v>
      </c>
      <c r="AL828">
        <f t="shared" si="275"/>
        <v>0</v>
      </c>
      <c r="AM828">
        <f>IF(AND(INDIRECT(AN828)='Sample Select backend'!$C$2,INDIRECT(AO828)=1,INDIRECT(AP828)='Sample Select backend'!$F$2,INDIRECT(AQ828)=1,INDIRECT(AR828)='Sample Select backend'!$M$2),1,0)</f>
        <v>0</v>
      </c>
      <c r="AN828" t="str">
        <f>_xlfn.CONCAT('Sample Select backend'!$C$4,ROW(AN828))</f>
        <v>AE828</v>
      </c>
      <c r="AO828" s="9" t="str">
        <f>_xlfn.CONCAT('Sample Select backend'!$J$2,ROW(AO828))</f>
        <v>AJ828</v>
      </c>
      <c r="AP828" t="str">
        <f>_xlfn.CONCAT('Sample Select backend'!$F$4,ROW(AP828))</f>
        <v>AF828</v>
      </c>
      <c r="AQ828" t="str">
        <f>_xlfn.CONCAT('Sample Select backend'!$I$10,ROW(AQ828))</f>
        <v>R828</v>
      </c>
      <c r="AR828" t="str">
        <f>_xlfn.CONCAT('Sample Select backend'!$M$4,ROW(AR828))</f>
        <v>AK828</v>
      </c>
      <c r="AS828" t="str">
        <f t="shared" si="276"/>
        <v>Congo, Republic of the</v>
      </c>
      <c r="AT828" s="9">
        <f t="shared" si="277"/>
        <v>28</v>
      </c>
      <c r="AU828">
        <f t="shared" si="278"/>
        <v>0</v>
      </c>
      <c r="AV828" s="9">
        <v>1</v>
      </c>
    </row>
    <row r="829" spans="1:48" x14ac:dyDescent="0.35">
      <c r="A829" t="s">
        <v>39</v>
      </c>
      <c r="B829">
        <v>1</v>
      </c>
      <c r="C829" t="s">
        <v>201</v>
      </c>
      <c r="D829" t="s">
        <v>627</v>
      </c>
      <c r="L829">
        <v>1</v>
      </c>
      <c r="M829">
        <v>1</v>
      </c>
      <c r="N829" t="s">
        <v>2638</v>
      </c>
      <c r="O829" t="s">
        <v>2803</v>
      </c>
      <c r="P829" t="s">
        <v>2811</v>
      </c>
      <c r="Q829" t="s">
        <v>2815</v>
      </c>
      <c r="R829">
        <v>0</v>
      </c>
      <c r="S829">
        <v>-7.95</v>
      </c>
      <c r="T829">
        <v>-0.01</v>
      </c>
      <c r="U829">
        <v>103.03</v>
      </c>
      <c r="V829">
        <f t="shared" si="289"/>
        <v>-1</v>
      </c>
      <c r="W829">
        <f t="shared" si="290"/>
        <v>-1</v>
      </c>
      <c r="X829">
        <f t="shared" si="291"/>
        <v>-1</v>
      </c>
      <c r="Y829">
        <f t="shared" si="292"/>
        <v>-1</v>
      </c>
      <c r="Z829">
        <f t="shared" si="293"/>
        <v>-1</v>
      </c>
      <c r="AA829">
        <f t="shared" si="294"/>
        <v>-1</v>
      </c>
      <c r="AB829">
        <f t="shared" si="295"/>
        <v>-1</v>
      </c>
      <c r="AC829">
        <f t="shared" si="296"/>
        <v>1</v>
      </c>
      <c r="AD829">
        <f t="shared" si="297"/>
        <v>1</v>
      </c>
      <c r="AE829" s="4" t="s">
        <v>2828</v>
      </c>
      <c r="AF829" s="9" t="s">
        <v>2829</v>
      </c>
      <c r="AG829">
        <v>1</v>
      </c>
      <c r="AH829">
        <v>0</v>
      </c>
      <c r="AI829">
        <v>0</v>
      </c>
      <c r="AJ829">
        <v>1</v>
      </c>
      <c r="AK829" s="9" t="s">
        <v>2840</v>
      </c>
      <c r="AL829">
        <f t="shared" si="275"/>
        <v>0</v>
      </c>
      <c r="AM829">
        <f>IF(AND(INDIRECT(AN829)='Sample Select backend'!$C$2,INDIRECT(AO829)=1,INDIRECT(AP829)='Sample Select backend'!$F$2,INDIRECT(AQ829)=1,INDIRECT(AR829)='Sample Select backend'!$M$2),1,0)</f>
        <v>0</v>
      </c>
      <c r="AN829" t="str">
        <f>_xlfn.CONCAT('Sample Select backend'!$C$4,ROW(AN829))</f>
        <v>AE829</v>
      </c>
      <c r="AO829" s="9" t="str">
        <f>_xlfn.CONCAT('Sample Select backend'!$J$2,ROW(AO829))</f>
        <v>AJ829</v>
      </c>
      <c r="AP829" t="str">
        <f>_xlfn.CONCAT('Sample Select backend'!$F$4,ROW(AP829))</f>
        <v>AF829</v>
      </c>
      <c r="AQ829" t="str">
        <f>_xlfn.CONCAT('Sample Select backend'!$I$10,ROW(AQ829))</f>
        <v>R829</v>
      </c>
      <c r="AR829" t="str">
        <f>_xlfn.CONCAT('Sample Select backend'!$M$4,ROW(AR829))</f>
        <v>AK829</v>
      </c>
      <c r="AS829" t="str">
        <f t="shared" si="276"/>
        <v>Congo, Republic of the</v>
      </c>
      <c r="AT829" s="9" t="str">
        <f t="shared" si="277"/>
        <v>Other</v>
      </c>
      <c r="AU829">
        <f t="shared" si="278"/>
        <v>0</v>
      </c>
      <c r="AV829" s="9">
        <v>1</v>
      </c>
    </row>
    <row r="830" spans="1:48" x14ac:dyDescent="0.35">
      <c r="A830" t="s">
        <v>39</v>
      </c>
      <c r="B830">
        <v>3</v>
      </c>
      <c r="C830" t="s">
        <v>201</v>
      </c>
      <c r="D830" t="s">
        <v>635</v>
      </c>
      <c r="E830">
        <v>2</v>
      </c>
      <c r="F830">
        <v>1</v>
      </c>
      <c r="G830">
        <v>-2</v>
      </c>
      <c r="H830">
        <v>2</v>
      </c>
      <c r="I830">
        <v>2</v>
      </c>
      <c r="J830">
        <v>2</v>
      </c>
      <c r="L830">
        <v>2</v>
      </c>
      <c r="M830">
        <v>1</v>
      </c>
      <c r="N830" t="s">
        <v>2638</v>
      </c>
      <c r="O830" t="s">
        <v>2803</v>
      </c>
      <c r="P830" t="s">
        <v>2811</v>
      </c>
      <c r="Q830" t="s">
        <v>2815</v>
      </c>
      <c r="R830">
        <v>0</v>
      </c>
      <c r="S830">
        <v>-7.95</v>
      </c>
      <c r="T830">
        <v>-0.01</v>
      </c>
      <c r="U830">
        <v>103.03</v>
      </c>
      <c r="V830">
        <f t="shared" si="289"/>
        <v>1</v>
      </c>
      <c r="W830">
        <f t="shared" si="290"/>
        <v>1</v>
      </c>
      <c r="X830">
        <f t="shared" si="291"/>
        <v>0</v>
      </c>
      <c r="Y830">
        <f t="shared" si="292"/>
        <v>1</v>
      </c>
      <c r="Z830">
        <f t="shared" si="293"/>
        <v>1</v>
      </c>
      <c r="AA830">
        <f t="shared" si="294"/>
        <v>1</v>
      </c>
      <c r="AB830">
        <f t="shared" si="295"/>
        <v>-1</v>
      </c>
      <c r="AC830">
        <f t="shared" si="296"/>
        <v>1</v>
      </c>
      <c r="AD830">
        <f t="shared" si="297"/>
        <v>1</v>
      </c>
      <c r="AE830" s="4" t="s">
        <v>2828</v>
      </c>
      <c r="AF830" s="9" t="s">
        <v>2829</v>
      </c>
      <c r="AG830">
        <v>1</v>
      </c>
      <c r="AH830">
        <v>0</v>
      </c>
      <c r="AI830">
        <v>0</v>
      </c>
      <c r="AJ830">
        <v>1</v>
      </c>
      <c r="AK830" s="9" t="s">
        <v>2840</v>
      </c>
      <c r="AL830">
        <f t="shared" si="275"/>
        <v>0</v>
      </c>
      <c r="AM830">
        <f>IF(AND(INDIRECT(AN830)='Sample Select backend'!$C$2,INDIRECT(AO830)=1,INDIRECT(AP830)='Sample Select backend'!$F$2,INDIRECT(AQ830)=1,INDIRECT(AR830)='Sample Select backend'!$M$2),1,0)</f>
        <v>0</v>
      </c>
      <c r="AN830" t="str">
        <f>_xlfn.CONCAT('Sample Select backend'!$C$4,ROW(AN830))</f>
        <v>AE830</v>
      </c>
      <c r="AO830" s="9" t="str">
        <f>_xlfn.CONCAT('Sample Select backend'!$J$2,ROW(AO830))</f>
        <v>AJ830</v>
      </c>
      <c r="AP830" t="str">
        <f>_xlfn.CONCAT('Sample Select backend'!$F$4,ROW(AP830))</f>
        <v>AF830</v>
      </c>
      <c r="AQ830" t="str">
        <f>_xlfn.CONCAT('Sample Select backend'!$I$10,ROW(AQ830))</f>
        <v>R830</v>
      </c>
      <c r="AR830" t="str">
        <f>_xlfn.CONCAT('Sample Select backend'!$M$4,ROW(AR830))</f>
        <v>AK830</v>
      </c>
      <c r="AS830" t="str">
        <f t="shared" si="276"/>
        <v>Congo, Republic of the</v>
      </c>
      <c r="AT830" s="9" t="str">
        <f t="shared" si="277"/>
        <v>Other</v>
      </c>
      <c r="AU830">
        <f t="shared" si="278"/>
        <v>0</v>
      </c>
      <c r="AV830" s="9">
        <v>1</v>
      </c>
    </row>
    <row r="831" spans="1:48" x14ac:dyDescent="0.35">
      <c r="A831" t="s">
        <v>39</v>
      </c>
      <c r="B831">
        <v>3</v>
      </c>
      <c r="C831" t="s">
        <v>206</v>
      </c>
      <c r="D831" t="s">
        <v>640</v>
      </c>
      <c r="E831">
        <v>2</v>
      </c>
      <c r="F831">
        <v>2</v>
      </c>
      <c r="G831">
        <v>-2</v>
      </c>
      <c r="H831">
        <v>-1</v>
      </c>
      <c r="I831">
        <v>-2</v>
      </c>
      <c r="J831">
        <v>2</v>
      </c>
      <c r="K831">
        <v>-2</v>
      </c>
      <c r="M831">
        <v>1</v>
      </c>
      <c r="N831" t="s">
        <v>2638</v>
      </c>
      <c r="O831" t="s">
        <v>2803</v>
      </c>
      <c r="P831" t="s">
        <v>2811</v>
      </c>
      <c r="Q831" t="s">
        <v>2815</v>
      </c>
      <c r="R831">
        <v>0</v>
      </c>
      <c r="S831">
        <v>-7.95</v>
      </c>
      <c r="T831">
        <v>-0.01</v>
      </c>
      <c r="U831">
        <v>103.03</v>
      </c>
      <c r="V831">
        <f t="shared" si="289"/>
        <v>1</v>
      </c>
      <c r="W831">
        <f t="shared" si="290"/>
        <v>1</v>
      </c>
      <c r="X831">
        <f t="shared" si="291"/>
        <v>0</v>
      </c>
      <c r="Y831">
        <f t="shared" si="292"/>
        <v>0</v>
      </c>
      <c r="Z831">
        <f t="shared" si="293"/>
        <v>0</v>
      </c>
      <c r="AA831">
        <f t="shared" si="294"/>
        <v>1</v>
      </c>
      <c r="AB831">
        <f t="shared" si="295"/>
        <v>0</v>
      </c>
      <c r="AC831">
        <f t="shared" si="296"/>
        <v>-1</v>
      </c>
      <c r="AD831">
        <f t="shared" si="297"/>
        <v>1</v>
      </c>
      <c r="AE831" s="4" t="s">
        <v>2828</v>
      </c>
      <c r="AF831" s="9" t="s">
        <v>2829</v>
      </c>
      <c r="AG831">
        <v>1</v>
      </c>
      <c r="AH831">
        <v>0</v>
      </c>
      <c r="AI831">
        <v>0</v>
      </c>
      <c r="AJ831">
        <v>1</v>
      </c>
      <c r="AK831" s="9" t="s">
        <v>2840</v>
      </c>
      <c r="AL831">
        <f t="shared" si="275"/>
        <v>0</v>
      </c>
      <c r="AM831">
        <f>IF(AND(INDIRECT(AN831)='Sample Select backend'!$C$2,INDIRECT(AO831)=1,INDIRECT(AP831)='Sample Select backend'!$F$2,INDIRECT(AQ831)=1,INDIRECT(AR831)='Sample Select backend'!$M$2),1,0)</f>
        <v>0</v>
      </c>
      <c r="AN831" t="str">
        <f>_xlfn.CONCAT('Sample Select backend'!$C$4,ROW(AN831))</f>
        <v>AE831</v>
      </c>
      <c r="AO831" s="9" t="str">
        <f>_xlfn.CONCAT('Sample Select backend'!$J$2,ROW(AO831))</f>
        <v>AJ831</v>
      </c>
      <c r="AP831" t="str">
        <f>_xlfn.CONCAT('Sample Select backend'!$F$4,ROW(AP831))</f>
        <v>AF831</v>
      </c>
      <c r="AQ831" t="str">
        <f>_xlfn.CONCAT('Sample Select backend'!$I$10,ROW(AQ831))</f>
        <v>R831</v>
      </c>
      <c r="AR831" t="str">
        <f>_xlfn.CONCAT('Sample Select backend'!$M$4,ROW(AR831))</f>
        <v>AK831</v>
      </c>
      <c r="AS831" t="str">
        <f t="shared" si="276"/>
        <v>Congo, Republic of the</v>
      </c>
      <c r="AT831" s="9" t="str">
        <f t="shared" si="277"/>
        <v>Tax exemption/waiver/suspension</v>
      </c>
      <c r="AU831">
        <f t="shared" si="278"/>
        <v>0</v>
      </c>
      <c r="AV831" s="9">
        <v>1</v>
      </c>
    </row>
    <row r="832" spans="1:48" x14ac:dyDescent="0.35">
      <c r="A832" t="s">
        <v>39</v>
      </c>
      <c r="B832">
        <v>1</v>
      </c>
      <c r="C832">
        <v>7</v>
      </c>
      <c r="D832" t="s">
        <v>642</v>
      </c>
      <c r="E832">
        <v>-2</v>
      </c>
      <c r="F832">
        <v>2</v>
      </c>
      <c r="G832">
        <v>-2</v>
      </c>
      <c r="H832">
        <v>-1</v>
      </c>
      <c r="I832">
        <v>-2</v>
      </c>
      <c r="J832">
        <v>-2</v>
      </c>
      <c r="K832">
        <v>1</v>
      </c>
      <c r="L832">
        <v>2</v>
      </c>
      <c r="M832">
        <v>1</v>
      </c>
      <c r="N832" t="s">
        <v>2638</v>
      </c>
      <c r="O832" t="s">
        <v>2803</v>
      </c>
      <c r="P832" t="s">
        <v>2811</v>
      </c>
      <c r="Q832" t="s">
        <v>2815</v>
      </c>
      <c r="R832">
        <v>0</v>
      </c>
      <c r="S832">
        <v>-7.95</v>
      </c>
      <c r="T832">
        <v>-0.01</v>
      </c>
      <c r="U832">
        <v>103.03</v>
      </c>
      <c r="V832">
        <f t="shared" si="289"/>
        <v>0</v>
      </c>
      <c r="W832">
        <f t="shared" si="290"/>
        <v>1</v>
      </c>
      <c r="X832">
        <f t="shared" si="291"/>
        <v>0</v>
      </c>
      <c r="Y832">
        <f t="shared" si="292"/>
        <v>0</v>
      </c>
      <c r="Z832">
        <f t="shared" si="293"/>
        <v>0</v>
      </c>
      <c r="AA832">
        <f t="shared" si="294"/>
        <v>0</v>
      </c>
      <c r="AB832">
        <f t="shared" si="295"/>
        <v>1</v>
      </c>
      <c r="AC832">
        <f t="shared" si="296"/>
        <v>1</v>
      </c>
      <c r="AD832">
        <f t="shared" si="297"/>
        <v>1</v>
      </c>
      <c r="AE832" s="4" t="s">
        <v>2828</v>
      </c>
      <c r="AF832" s="9" t="s">
        <v>2829</v>
      </c>
      <c r="AG832">
        <v>1</v>
      </c>
      <c r="AH832">
        <v>0</v>
      </c>
      <c r="AI832">
        <v>0</v>
      </c>
      <c r="AJ832">
        <v>1</v>
      </c>
      <c r="AK832" s="9" t="s">
        <v>2840</v>
      </c>
      <c r="AL832">
        <f t="shared" si="275"/>
        <v>0</v>
      </c>
      <c r="AM832">
        <f>IF(AND(INDIRECT(AN832)='Sample Select backend'!$C$2,INDIRECT(AO832)=1,INDIRECT(AP832)='Sample Select backend'!$F$2,INDIRECT(AQ832)=1,INDIRECT(AR832)='Sample Select backend'!$M$2),1,0)</f>
        <v>0</v>
      </c>
      <c r="AN832" t="str">
        <f>_xlfn.CONCAT('Sample Select backend'!$C$4,ROW(AN832))</f>
        <v>AE832</v>
      </c>
      <c r="AO832" s="9" t="str">
        <f>_xlfn.CONCAT('Sample Select backend'!$J$2,ROW(AO832))</f>
        <v>AJ832</v>
      </c>
      <c r="AP832" t="str">
        <f>_xlfn.CONCAT('Sample Select backend'!$F$4,ROW(AP832))</f>
        <v>AF832</v>
      </c>
      <c r="AQ832" t="str">
        <f>_xlfn.CONCAT('Sample Select backend'!$I$10,ROW(AQ832))</f>
        <v>R832</v>
      </c>
      <c r="AR832" t="str">
        <f>_xlfn.CONCAT('Sample Select backend'!$M$4,ROW(AR832))</f>
        <v>AK832</v>
      </c>
      <c r="AS832" t="str">
        <f t="shared" si="276"/>
        <v>Congo, Republic of the</v>
      </c>
      <c r="AT832" s="9">
        <f t="shared" si="277"/>
        <v>7</v>
      </c>
      <c r="AU832">
        <f t="shared" si="278"/>
        <v>0</v>
      </c>
      <c r="AV832" s="9">
        <v>1</v>
      </c>
    </row>
    <row r="833" spans="1:48" x14ac:dyDescent="0.35">
      <c r="A833" t="s">
        <v>39</v>
      </c>
      <c r="B833">
        <v>1</v>
      </c>
      <c r="C833" t="s">
        <v>201</v>
      </c>
      <c r="D833" t="s">
        <v>628</v>
      </c>
      <c r="E833">
        <v>-2</v>
      </c>
      <c r="F833">
        <v>2</v>
      </c>
      <c r="G833">
        <v>-2</v>
      </c>
      <c r="I833">
        <v>-2</v>
      </c>
      <c r="J833">
        <v>2</v>
      </c>
      <c r="K833">
        <v>1</v>
      </c>
      <c r="L833">
        <v>2</v>
      </c>
      <c r="M833">
        <v>1</v>
      </c>
      <c r="N833" t="s">
        <v>2638</v>
      </c>
      <c r="O833" t="s">
        <v>2803</v>
      </c>
      <c r="P833" t="s">
        <v>2811</v>
      </c>
      <c r="Q833" t="s">
        <v>2815</v>
      </c>
      <c r="R833">
        <v>0</v>
      </c>
      <c r="S833">
        <v>-7.95</v>
      </c>
      <c r="T833">
        <v>-0.01</v>
      </c>
      <c r="U833">
        <v>103.03</v>
      </c>
      <c r="V833">
        <f t="shared" si="289"/>
        <v>0</v>
      </c>
      <c r="W833">
        <f t="shared" si="290"/>
        <v>1</v>
      </c>
      <c r="X833">
        <f t="shared" si="291"/>
        <v>0</v>
      </c>
      <c r="Y833">
        <f t="shared" si="292"/>
        <v>-1</v>
      </c>
      <c r="Z833">
        <f t="shared" si="293"/>
        <v>0</v>
      </c>
      <c r="AA833">
        <f t="shared" si="294"/>
        <v>1</v>
      </c>
      <c r="AB833">
        <f t="shared" si="295"/>
        <v>1</v>
      </c>
      <c r="AC833">
        <f t="shared" si="296"/>
        <v>1</v>
      </c>
      <c r="AD833">
        <f t="shared" si="297"/>
        <v>1</v>
      </c>
      <c r="AE833" s="4" t="s">
        <v>2828</v>
      </c>
      <c r="AF833" s="9" t="s">
        <v>2829</v>
      </c>
      <c r="AG833">
        <v>1</v>
      </c>
      <c r="AH833">
        <v>0</v>
      </c>
      <c r="AI833">
        <v>0</v>
      </c>
      <c r="AJ833">
        <v>1</v>
      </c>
      <c r="AK833" s="9" t="s">
        <v>2840</v>
      </c>
      <c r="AL833">
        <f t="shared" si="275"/>
        <v>0</v>
      </c>
      <c r="AM833">
        <f>IF(AND(INDIRECT(AN833)='Sample Select backend'!$C$2,INDIRECT(AO833)=1,INDIRECT(AP833)='Sample Select backend'!$F$2,INDIRECT(AQ833)=1,INDIRECT(AR833)='Sample Select backend'!$M$2),1,0)</f>
        <v>0</v>
      </c>
      <c r="AN833" t="str">
        <f>_xlfn.CONCAT('Sample Select backend'!$C$4,ROW(AN833))</f>
        <v>AE833</v>
      </c>
      <c r="AO833" s="9" t="str">
        <f>_xlfn.CONCAT('Sample Select backend'!$J$2,ROW(AO833))</f>
        <v>AJ833</v>
      </c>
      <c r="AP833" t="str">
        <f>_xlfn.CONCAT('Sample Select backend'!$F$4,ROW(AP833))</f>
        <v>AF833</v>
      </c>
      <c r="AQ833" t="str">
        <f>_xlfn.CONCAT('Sample Select backend'!$I$10,ROW(AQ833))</f>
        <v>R833</v>
      </c>
      <c r="AR833" t="str">
        <f>_xlfn.CONCAT('Sample Select backend'!$M$4,ROW(AR833))</f>
        <v>AK833</v>
      </c>
      <c r="AS833" t="str">
        <f t="shared" si="276"/>
        <v>Congo, Republic of the</v>
      </c>
      <c r="AT833" s="9" t="str">
        <f t="shared" si="277"/>
        <v>Other</v>
      </c>
      <c r="AU833">
        <f t="shared" si="278"/>
        <v>0</v>
      </c>
      <c r="AV833" s="9">
        <v>1</v>
      </c>
    </row>
    <row r="834" spans="1:48" x14ac:dyDescent="0.35">
      <c r="A834" t="s">
        <v>39</v>
      </c>
      <c r="B834">
        <v>1</v>
      </c>
      <c r="C834">
        <v>6</v>
      </c>
      <c r="D834" t="s">
        <v>641</v>
      </c>
      <c r="E834">
        <v>-2</v>
      </c>
      <c r="F834">
        <v>2</v>
      </c>
      <c r="G834">
        <v>2</v>
      </c>
      <c r="H834">
        <v>2</v>
      </c>
      <c r="I834">
        <v>2</v>
      </c>
      <c r="J834">
        <v>2</v>
      </c>
      <c r="K834">
        <v>1</v>
      </c>
      <c r="L834">
        <v>2</v>
      </c>
      <c r="M834">
        <v>1</v>
      </c>
      <c r="N834" t="s">
        <v>2638</v>
      </c>
      <c r="O834" t="s">
        <v>2803</v>
      </c>
      <c r="P834" t="s">
        <v>2811</v>
      </c>
      <c r="Q834" t="s">
        <v>2815</v>
      </c>
      <c r="R834">
        <v>0</v>
      </c>
      <c r="S834">
        <v>-7.95</v>
      </c>
      <c r="T834">
        <v>-0.01</v>
      </c>
      <c r="U834">
        <v>103.03</v>
      </c>
      <c r="V834">
        <f t="shared" si="289"/>
        <v>0</v>
      </c>
      <c r="W834">
        <f t="shared" si="290"/>
        <v>1</v>
      </c>
      <c r="X834">
        <f t="shared" si="291"/>
        <v>1</v>
      </c>
      <c r="Y834">
        <f t="shared" si="292"/>
        <v>1</v>
      </c>
      <c r="Z834">
        <f t="shared" si="293"/>
        <v>1</v>
      </c>
      <c r="AA834">
        <f t="shared" si="294"/>
        <v>1</v>
      </c>
      <c r="AB834">
        <f t="shared" si="295"/>
        <v>1</v>
      </c>
      <c r="AC834">
        <f t="shared" si="296"/>
        <v>1</v>
      </c>
      <c r="AD834">
        <f t="shared" si="297"/>
        <v>1</v>
      </c>
      <c r="AE834" s="4" t="s">
        <v>2828</v>
      </c>
      <c r="AF834" s="9" t="s">
        <v>2829</v>
      </c>
      <c r="AG834">
        <v>1</v>
      </c>
      <c r="AH834">
        <v>0</v>
      </c>
      <c r="AI834">
        <v>0</v>
      </c>
      <c r="AJ834">
        <v>1</v>
      </c>
      <c r="AK834" s="9" t="s">
        <v>2840</v>
      </c>
      <c r="AL834">
        <f t="shared" ref="AL834:AL897" si="298">IF(OR(B834="other",B834="international",B834="Transfers",B834="expenditure"),1,0)</f>
        <v>0</v>
      </c>
      <c r="AM834">
        <f>IF(AND(INDIRECT(AN834)='Sample Select backend'!$C$2,INDIRECT(AO834)=1,INDIRECT(AP834)='Sample Select backend'!$F$2,INDIRECT(AQ834)=1,INDIRECT(AR834)='Sample Select backend'!$M$2),1,0)</f>
        <v>0</v>
      </c>
      <c r="AN834" t="str">
        <f>_xlfn.CONCAT('Sample Select backend'!$C$4,ROW(AN834))</f>
        <v>AE834</v>
      </c>
      <c r="AO834" s="9" t="str">
        <f>_xlfn.CONCAT('Sample Select backend'!$J$2,ROW(AO834))</f>
        <v>AJ834</v>
      </c>
      <c r="AP834" t="str">
        <f>_xlfn.CONCAT('Sample Select backend'!$F$4,ROW(AP834))</f>
        <v>AF834</v>
      </c>
      <c r="AQ834" t="str">
        <f>_xlfn.CONCAT('Sample Select backend'!$I$10,ROW(AQ834))</f>
        <v>R834</v>
      </c>
      <c r="AR834" t="str">
        <f>_xlfn.CONCAT('Sample Select backend'!$M$4,ROW(AR834))</f>
        <v>AK834</v>
      </c>
      <c r="AS834" t="str">
        <f t="shared" ref="AS834:AS897" si="299">A834</f>
        <v>Congo, Republic of the</v>
      </c>
      <c r="AT834" s="9">
        <f t="shared" ref="AT834:AT897" si="300">IF(ISNUMBER(C834),C834,IF(OR(C834="general",C834="23;general"),"General",IF(OR(C834="exemption",C834="other (exemption)"),"Tax exemption/waiver/suspension","Other")))</f>
        <v>6</v>
      </c>
      <c r="AU834">
        <f t="shared" ref="AU834:AU897" si="301">IF(A834&lt;&gt;A833,1,0)</f>
        <v>0</v>
      </c>
      <c r="AV834" s="9">
        <v>1</v>
      </c>
    </row>
    <row r="835" spans="1:48" x14ac:dyDescent="0.35">
      <c r="A835" t="s">
        <v>39</v>
      </c>
      <c r="B835">
        <v>1</v>
      </c>
      <c r="C835" t="s">
        <v>206</v>
      </c>
      <c r="D835" t="s">
        <v>637</v>
      </c>
      <c r="E835">
        <v>-1</v>
      </c>
      <c r="F835">
        <v>2</v>
      </c>
      <c r="G835">
        <v>-2</v>
      </c>
      <c r="H835">
        <v>-1</v>
      </c>
      <c r="I835">
        <v>-2</v>
      </c>
      <c r="J835">
        <v>2</v>
      </c>
      <c r="K835">
        <v>1</v>
      </c>
      <c r="L835">
        <v>2</v>
      </c>
      <c r="M835">
        <v>1</v>
      </c>
      <c r="N835" t="s">
        <v>2638</v>
      </c>
      <c r="O835" t="s">
        <v>2803</v>
      </c>
      <c r="P835" t="s">
        <v>2811</v>
      </c>
      <c r="Q835" t="s">
        <v>2815</v>
      </c>
      <c r="R835">
        <v>0</v>
      </c>
      <c r="S835">
        <v>-7.95</v>
      </c>
      <c r="T835">
        <v>-0.01</v>
      </c>
      <c r="U835">
        <v>103.03</v>
      </c>
      <c r="V835">
        <f t="shared" si="289"/>
        <v>0</v>
      </c>
      <c r="W835">
        <f t="shared" si="290"/>
        <v>1</v>
      </c>
      <c r="X835">
        <f t="shared" si="291"/>
        <v>0</v>
      </c>
      <c r="Y835">
        <f t="shared" si="292"/>
        <v>0</v>
      </c>
      <c r="Z835">
        <f t="shared" si="293"/>
        <v>0</v>
      </c>
      <c r="AA835">
        <f t="shared" si="294"/>
        <v>1</v>
      </c>
      <c r="AB835">
        <f t="shared" si="295"/>
        <v>1</v>
      </c>
      <c r="AC835">
        <f t="shared" si="296"/>
        <v>1</v>
      </c>
      <c r="AD835">
        <f t="shared" si="297"/>
        <v>1</v>
      </c>
      <c r="AE835" s="4" t="s">
        <v>2828</v>
      </c>
      <c r="AF835" s="9" t="s">
        <v>2829</v>
      </c>
      <c r="AG835">
        <v>1</v>
      </c>
      <c r="AH835">
        <v>0</v>
      </c>
      <c r="AI835">
        <v>0</v>
      </c>
      <c r="AJ835">
        <v>1</v>
      </c>
      <c r="AK835" s="9" t="s">
        <v>2840</v>
      </c>
      <c r="AL835">
        <f t="shared" si="298"/>
        <v>0</v>
      </c>
      <c r="AM835">
        <f>IF(AND(INDIRECT(AN835)='Sample Select backend'!$C$2,INDIRECT(AO835)=1,INDIRECT(AP835)='Sample Select backend'!$F$2,INDIRECT(AQ835)=1,INDIRECT(AR835)='Sample Select backend'!$M$2),1,0)</f>
        <v>0</v>
      </c>
      <c r="AN835" t="str">
        <f>_xlfn.CONCAT('Sample Select backend'!$C$4,ROW(AN835))</f>
        <v>AE835</v>
      </c>
      <c r="AO835" s="9" t="str">
        <f>_xlfn.CONCAT('Sample Select backend'!$J$2,ROW(AO835))</f>
        <v>AJ835</v>
      </c>
      <c r="AP835" t="str">
        <f>_xlfn.CONCAT('Sample Select backend'!$F$4,ROW(AP835))</f>
        <v>AF835</v>
      </c>
      <c r="AQ835" t="str">
        <f>_xlfn.CONCAT('Sample Select backend'!$I$10,ROW(AQ835))</f>
        <v>R835</v>
      </c>
      <c r="AR835" t="str">
        <f>_xlfn.CONCAT('Sample Select backend'!$M$4,ROW(AR835))</f>
        <v>AK835</v>
      </c>
      <c r="AS835" t="str">
        <f t="shared" si="299"/>
        <v>Congo, Republic of the</v>
      </c>
      <c r="AT835" s="9" t="str">
        <f t="shared" si="300"/>
        <v>Tax exemption/waiver/suspension</v>
      </c>
      <c r="AU835">
        <f t="shared" si="301"/>
        <v>0</v>
      </c>
      <c r="AV835" s="9">
        <v>1</v>
      </c>
    </row>
    <row r="836" spans="1:48" x14ac:dyDescent="0.35">
      <c r="A836" t="s">
        <v>39</v>
      </c>
      <c r="B836">
        <v>1</v>
      </c>
      <c r="C836">
        <v>7</v>
      </c>
      <c r="D836" t="s">
        <v>636</v>
      </c>
      <c r="E836">
        <v>2</v>
      </c>
      <c r="F836">
        <v>2</v>
      </c>
      <c r="G836">
        <v>-2</v>
      </c>
      <c r="H836">
        <v>-1</v>
      </c>
      <c r="I836">
        <v>-2</v>
      </c>
      <c r="J836">
        <v>-2</v>
      </c>
      <c r="K836">
        <v>2</v>
      </c>
      <c r="L836">
        <v>2</v>
      </c>
      <c r="M836">
        <v>1</v>
      </c>
      <c r="N836" t="s">
        <v>2638</v>
      </c>
      <c r="O836" t="s">
        <v>2803</v>
      </c>
      <c r="P836" t="s">
        <v>2811</v>
      </c>
      <c r="Q836" t="s">
        <v>2815</v>
      </c>
      <c r="R836">
        <v>0</v>
      </c>
      <c r="S836">
        <v>-7.95</v>
      </c>
      <c r="T836">
        <v>-0.01</v>
      </c>
      <c r="U836">
        <v>103.03</v>
      </c>
      <c r="V836">
        <f t="shared" si="289"/>
        <v>1</v>
      </c>
      <c r="W836">
        <f t="shared" si="290"/>
        <v>1</v>
      </c>
      <c r="X836">
        <f t="shared" si="291"/>
        <v>0</v>
      </c>
      <c r="Y836">
        <f t="shared" si="292"/>
        <v>0</v>
      </c>
      <c r="Z836">
        <f t="shared" si="293"/>
        <v>0</v>
      </c>
      <c r="AA836">
        <f t="shared" si="294"/>
        <v>0</v>
      </c>
      <c r="AB836">
        <f t="shared" si="295"/>
        <v>1</v>
      </c>
      <c r="AC836">
        <f t="shared" si="296"/>
        <v>1</v>
      </c>
      <c r="AD836">
        <f t="shared" si="297"/>
        <v>1</v>
      </c>
      <c r="AE836" s="4" t="s">
        <v>2828</v>
      </c>
      <c r="AF836" s="9" t="s">
        <v>2829</v>
      </c>
      <c r="AG836">
        <v>1</v>
      </c>
      <c r="AH836">
        <v>0</v>
      </c>
      <c r="AI836">
        <v>0</v>
      </c>
      <c r="AJ836">
        <v>1</v>
      </c>
      <c r="AK836" s="9" t="s">
        <v>2840</v>
      </c>
      <c r="AL836">
        <f t="shared" si="298"/>
        <v>0</v>
      </c>
      <c r="AM836">
        <f>IF(AND(INDIRECT(AN836)='Sample Select backend'!$C$2,INDIRECT(AO836)=1,INDIRECT(AP836)='Sample Select backend'!$F$2,INDIRECT(AQ836)=1,INDIRECT(AR836)='Sample Select backend'!$M$2),1,0)</f>
        <v>0</v>
      </c>
      <c r="AN836" t="str">
        <f>_xlfn.CONCAT('Sample Select backend'!$C$4,ROW(AN836))</f>
        <v>AE836</v>
      </c>
      <c r="AO836" s="9" t="str">
        <f>_xlfn.CONCAT('Sample Select backend'!$J$2,ROW(AO836))</f>
        <v>AJ836</v>
      </c>
      <c r="AP836" t="str">
        <f>_xlfn.CONCAT('Sample Select backend'!$F$4,ROW(AP836))</f>
        <v>AF836</v>
      </c>
      <c r="AQ836" t="str">
        <f>_xlfn.CONCAT('Sample Select backend'!$I$10,ROW(AQ836))</f>
        <v>R836</v>
      </c>
      <c r="AR836" t="str">
        <f>_xlfn.CONCAT('Sample Select backend'!$M$4,ROW(AR836))</f>
        <v>AK836</v>
      </c>
      <c r="AS836" t="str">
        <f t="shared" si="299"/>
        <v>Congo, Republic of the</v>
      </c>
      <c r="AT836" s="9">
        <f t="shared" si="300"/>
        <v>7</v>
      </c>
      <c r="AU836">
        <f t="shared" si="301"/>
        <v>0</v>
      </c>
      <c r="AV836" s="9">
        <v>1</v>
      </c>
    </row>
    <row r="837" spans="1:48" x14ac:dyDescent="0.35">
      <c r="A837" t="s">
        <v>39</v>
      </c>
      <c r="B837">
        <v>1</v>
      </c>
      <c r="C837">
        <v>6</v>
      </c>
      <c r="D837" t="s">
        <v>633</v>
      </c>
      <c r="E837">
        <v>-2</v>
      </c>
      <c r="F837">
        <v>2</v>
      </c>
      <c r="G837">
        <v>2</v>
      </c>
      <c r="H837">
        <v>2</v>
      </c>
      <c r="I837">
        <v>2</v>
      </c>
      <c r="J837">
        <v>2</v>
      </c>
      <c r="K837">
        <v>1</v>
      </c>
      <c r="L837">
        <v>2</v>
      </c>
      <c r="M837">
        <v>1</v>
      </c>
      <c r="N837" t="s">
        <v>2638</v>
      </c>
      <c r="O837" t="s">
        <v>2803</v>
      </c>
      <c r="P837" t="s">
        <v>2811</v>
      </c>
      <c r="Q837" t="s">
        <v>2815</v>
      </c>
      <c r="R837">
        <v>0</v>
      </c>
      <c r="S837">
        <v>-7.95</v>
      </c>
      <c r="T837">
        <v>-0.01</v>
      </c>
      <c r="U837">
        <v>103.03</v>
      </c>
      <c r="V837">
        <f t="shared" si="289"/>
        <v>0</v>
      </c>
      <c r="W837">
        <f t="shared" si="290"/>
        <v>1</v>
      </c>
      <c r="X837">
        <f t="shared" si="291"/>
        <v>1</v>
      </c>
      <c r="Y837">
        <f t="shared" si="292"/>
        <v>1</v>
      </c>
      <c r="Z837">
        <f t="shared" si="293"/>
        <v>1</v>
      </c>
      <c r="AA837">
        <f t="shared" si="294"/>
        <v>1</v>
      </c>
      <c r="AB837">
        <f t="shared" si="295"/>
        <v>1</v>
      </c>
      <c r="AC837">
        <f t="shared" si="296"/>
        <v>1</v>
      </c>
      <c r="AD837">
        <f t="shared" si="297"/>
        <v>1</v>
      </c>
      <c r="AE837" s="4" t="s">
        <v>2828</v>
      </c>
      <c r="AF837" s="9" t="s">
        <v>2829</v>
      </c>
      <c r="AG837">
        <v>1</v>
      </c>
      <c r="AH837">
        <v>0</v>
      </c>
      <c r="AI837">
        <v>0</v>
      </c>
      <c r="AJ837">
        <v>1</v>
      </c>
      <c r="AK837" s="9" t="s">
        <v>2840</v>
      </c>
      <c r="AL837">
        <f t="shared" si="298"/>
        <v>0</v>
      </c>
      <c r="AM837">
        <f>IF(AND(INDIRECT(AN837)='Sample Select backend'!$C$2,INDIRECT(AO837)=1,INDIRECT(AP837)='Sample Select backend'!$F$2,INDIRECT(AQ837)=1,INDIRECT(AR837)='Sample Select backend'!$M$2),1,0)</f>
        <v>0</v>
      </c>
      <c r="AN837" t="str">
        <f>_xlfn.CONCAT('Sample Select backend'!$C$4,ROW(AN837))</f>
        <v>AE837</v>
      </c>
      <c r="AO837" s="9" t="str">
        <f>_xlfn.CONCAT('Sample Select backend'!$J$2,ROW(AO837))</f>
        <v>AJ837</v>
      </c>
      <c r="AP837" t="str">
        <f>_xlfn.CONCAT('Sample Select backend'!$F$4,ROW(AP837))</f>
        <v>AF837</v>
      </c>
      <c r="AQ837" t="str">
        <f>_xlfn.CONCAT('Sample Select backend'!$I$10,ROW(AQ837))</f>
        <v>R837</v>
      </c>
      <c r="AR837" t="str">
        <f>_xlfn.CONCAT('Sample Select backend'!$M$4,ROW(AR837))</f>
        <v>AK837</v>
      </c>
      <c r="AS837" t="str">
        <f t="shared" si="299"/>
        <v>Congo, Republic of the</v>
      </c>
      <c r="AT837" s="9">
        <f t="shared" si="300"/>
        <v>6</v>
      </c>
      <c r="AU837">
        <f t="shared" si="301"/>
        <v>0</v>
      </c>
      <c r="AV837" s="9">
        <v>1</v>
      </c>
    </row>
    <row r="838" spans="1:48" x14ac:dyDescent="0.35">
      <c r="A838" t="s">
        <v>39</v>
      </c>
      <c r="B838">
        <v>1</v>
      </c>
      <c r="C838">
        <v>12</v>
      </c>
      <c r="D838" t="s">
        <v>639</v>
      </c>
      <c r="E838">
        <v>-1</v>
      </c>
      <c r="F838">
        <v>2</v>
      </c>
      <c r="G838">
        <v>-1</v>
      </c>
      <c r="I838">
        <v>-2</v>
      </c>
      <c r="J838">
        <v>2</v>
      </c>
      <c r="K838">
        <v>1</v>
      </c>
      <c r="L838">
        <v>2</v>
      </c>
      <c r="M838">
        <v>1</v>
      </c>
      <c r="N838" t="s">
        <v>2638</v>
      </c>
      <c r="O838" t="s">
        <v>2803</v>
      </c>
      <c r="P838" t="s">
        <v>2811</v>
      </c>
      <c r="Q838" t="s">
        <v>2815</v>
      </c>
      <c r="R838">
        <v>0</v>
      </c>
      <c r="S838">
        <v>-7.95</v>
      </c>
      <c r="T838">
        <v>-0.01</v>
      </c>
      <c r="U838">
        <v>103.03</v>
      </c>
      <c r="V838">
        <f t="shared" si="289"/>
        <v>0</v>
      </c>
      <c r="W838">
        <f t="shared" si="290"/>
        <v>1</v>
      </c>
      <c r="X838">
        <f t="shared" si="291"/>
        <v>0</v>
      </c>
      <c r="Y838">
        <f t="shared" si="292"/>
        <v>-1</v>
      </c>
      <c r="Z838">
        <f t="shared" si="293"/>
        <v>0</v>
      </c>
      <c r="AA838">
        <f t="shared" si="294"/>
        <v>1</v>
      </c>
      <c r="AB838">
        <f t="shared" si="295"/>
        <v>1</v>
      </c>
      <c r="AC838">
        <f t="shared" si="296"/>
        <v>1</v>
      </c>
      <c r="AD838">
        <f t="shared" si="297"/>
        <v>1</v>
      </c>
      <c r="AE838" s="4" t="s">
        <v>2828</v>
      </c>
      <c r="AF838" s="9" t="s">
        <v>2829</v>
      </c>
      <c r="AG838">
        <v>1</v>
      </c>
      <c r="AH838">
        <v>0</v>
      </c>
      <c r="AI838">
        <v>0</v>
      </c>
      <c r="AJ838">
        <v>1</v>
      </c>
      <c r="AK838" s="9" t="s">
        <v>2840</v>
      </c>
      <c r="AL838">
        <f t="shared" si="298"/>
        <v>0</v>
      </c>
      <c r="AM838">
        <f>IF(AND(INDIRECT(AN838)='Sample Select backend'!$C$2,INDIRECT(AO838)=1,INDIRECT(AP838)='Sample Select backend'!$F$2,INDIRECT(AQ838)=1,INDIRECT(AR838)='Sample Select backend'!$M$2),1,0)</f>
        <v>0</v>
      </c>
      <c r="AN838" t="str">
        <f>_xlfn.CONCAT('Sample Select backend'!$C$4,ROW(AN838))</f>
        <v>AE838</v>
      </c>
      <c r="AO838" s="9" t="str">
        <f>_xlfn.CONCAT('Sample Select backend'!$J$2,ROW(AO838))</f>
        <v>AJ838</v>
      </c>
      <c r="AP838" t="str">
        <f>_xlfn.CONCAT('Sample Select backend'!$F$4,ROW(AP838))</f>
        <v>AF838</v>
      </c>
      <c r="AQ838" t="str">
        <f>_xlfn.CONCAT('Sample Select backend'!$I$10,ROW(AQ838))</f>
        <v>R838</v>
      </c>
      <c r="AR838" t="str">
        <f>_xlfn.CONCAT('Sample Select backend'!$M$4,ROW(AR838))</f>
        <v>AK838</v>
      </c>
      <c r="AS838" t="str">
        <f t="shared" si="299"/>
        <v>Congo, Republic of the</v>
      </c>
      <c r="AT838" s="9">
        <f t="shared" si="300"/>
        <v>12</v>
      </c>
      <c r="AU838">
        <f t="shared" si="301"/>
        <v>0</v>
      </c>
      <c r="AV838" s="9">
        <v>1</v>
      </c>
    </row>
    <row r="839" spans="1:48" x14ac:dyDescent="0.35">
      <c r="A839" t="s">
        <v>39</v>
      </c>
      <c r="B839">
        <v>2</v>
      </c>
      <c r="C839">
        <v>7</v>
      </c>
      <c r="D839" t="s">
        <v>630</v>
      </c>
      <c r="E839">
        <v>-2</v>
      </c>
      <c r="F839">
        <v>2</v>
      </c>
      <c r="G839">
        <v>-2</v>
      </c>
      <c r="H839">
        <v>-1</v>
      </c>
      <c r="I839">
        <v>-2</v>
      </c>
      <c r="J839">
        <v>-2</v>
      </c>
      <c r="K839">
        <v>1</v>
      </c>
      <c r="L839">
        <v>2</v>
      </c>
      <c r="M839">
        <v>1</v>
      </c>
      <c r="N839" t="s">
        <v>2638</v>
      </c>
      <c r="O839" t="s">
        <v>2803</v>
      </c>
      <c r="P839" t="s">
        <v>2811</v>
      </c>
      <c r="Q839" t="s">
        <v>2815</v>
      </c>
      <c r="R839">
        <v>0</v>
      </c>
      <c r="S839">
        <v>-7.95</v>
      </c>
      <c r="T839">
        <v>-0.01</v>
      </c>
      <c r="U839">
        <v>103.03</v>
      </c>
      <c r="V839">
        <f t="shared" si="289"/>
        <v>0</v>
      </c>
      <c r="W839">
        <f t="shared" si="290"/>
        <v>1</v>
      </c>
      <c r="X839">
        <f t="shared" si="291"/>
        <v>0</v>
      </c>
      <c r="Y839">
        <f t="shared" si="292"/>
        <v>0</v>
      </c>
      <c r="Z839">
        <f t="shared" si="293"/>
        <v>0</v>
      </c>
      <c r="AA839">
        <f t="shared" si="294"/>
        <v>0</v>
      </c>
      <c r="AB839">
        <f t="shared" si="295"/>
        <v>1</v>
      </c>
      <c r="AC839">
        <f t="shared" si="296"/>
        <v>1</v>
      </c>
      <c r="AD839">
        <f t="shared" si="297"/>
        <v>1</v>
      </c>
      <c r="AE839" s="4" t="s">
        <v>2828</v>
      </c>
      <c r="AF839" s="9" t="s">
        <v>2829</v>
      </c>
      <c r="AG839">
        <v>1</v>
      </c>
      <c r="AH839">
        <v>0</v>
      </c>
      <c r="AI839">
        <v>0</v>
      </c>
      <c r="AJ839">
        <v>1</v>
      </c>
      <c r="AK839" s="9" t="s">
        <v>2840</v>
      </c>
      <c r="AL839">
        <f t="shared" si="298"/>
        <v>0</v>
      </c>
      <c r="AM839">
        <f>IF(AND(INDIRECT(AN839)='Sample Select backend'!$C$2,INDIRECT(AO839)=1,INDIRECT(AP839)='Sample Select backend'!$F$2,INDIRECT(AQ839)=1,INDIRECT(AR839)='Sample Select backend'!$M$2),1,0)</f>
        <v>0</v>
      </c>
      <c r="AN839" t="str">
        <f>_xlfn.CONCAT('Sample Select backend'!$C$4,ROW(AN839))</f>
        <v>AE839</v>
      </c>
      <c r="AO839" s="9" t="str">
        <f>_xlfn.CONCAT('Sample Select backend'!$J$2,ROW(AO839))</f>
        <v>AJ839</v>
      </c>
      <c r="AP839" t="str">
        <f>_xlfn.CONCAT('Sample Select backend'!$F$4,ROW(AP839))</f>
        <v>AF839</v>
      </c>
      <c r="AQ839" t="str">
        <f>_xlfn.CONCAT('Sample Select backend'!$I$10,ROW(AQ839))</f>
        <v>R839</v>
      </c>
      <c r="AR839" t="str">
        <f>_xlfn.CONCAT('Sample Select backend'!$M$4,ROW(AR839))</f>
        <v>AK839</v>
      </c>
      <c r="AS839" t="str">
        <f t="shared" si="299"/>
        <v>Congo, Republic of the</v>
      </c>
      <c r="AT839" s="9">
        <f t="shared" si="300"/>
        <v>7</v>
      </c>
      <c r="AU839">
        <f t="shared" si="301"/>
        <v>0</v>
      </c>
      <c r="AV839" s="9">
        <v>1</v>
      </c>
    </row>
    <row r="840" spans="1:48" x14ac:dyDescent="0.35">
      <c r="A840" t="s">
        <v>39</v>
      </c>
      <c r="B840">
        <v>1</v>
      </c>
      <c r="C840">
        <v>5</v>
      </c>
      <c r="D840" t="s">
        <v>629</v>
      </c>
      <c r="E840">
        <v>-2</v>
      </c>
      <c r="F840">
        <v>2</v>
      </c>
      <c r="G840">
        <v>2</v>
      </c>
      <c r="H840">
        <v>2</v>
      </c>
      <c r="I840">
        <v>2</v>
      </c>
      <c r="J840">
        <v>2</v>
      </c>
      <c r="K840">
        <v>1</v>
      </c>
      <c r="L840">
        <v>2</v>
      </c>
      <c r="M840">
        <v>1</v>
      </c>
      <c r="N840" t="s">
        <v>2638</v>
      </c>
      <c r="O840" t="s">
        <v>2803</v>
      </c>
      <c r="P840" t="s">
        <v>2811</v>
      </c>
      <c r="Q840" t="s">
        <v>2815</v>
      </c>
      <c r="R840">
        <v>0</v>
      </c>
      <c r="S840">
        <v>-7.95</v>
      </c>
      <c r="T840">
        <v>-0.01</v>
      </c>
      <c r="U840">
        <v>103.03</v>
      </c>
      <c r="V840">
        <f t="shared" si="289"/>
        <v>0</v>
      </c>
      <c r="W840">
        <f t="shared" si="290"/>
        <v>1</v>
      </c>
      <c r="X840">
        <f t="shared" si="291"/>
        <v>1</v>
      </c>
      <c r="Y840">
        <f t="shared" si="292"/>
        <v>1</v>
      </c>
      <c r="Z840">
        <f t="shared" si="293"/>
        <v>1</v>
      </c>
      <c r="AA840">
        <f t="shared" si="294"/>
        <v>1</v>
      </c>
      <c r="AB840">
        <f t="shared" si="295"/>
        <v>1</v>
      </c>
      <c r="AC840">
        <f t="shared" si="296"/>
        <v>1</v>
      </c>
      <c r="AD840">
        <f t="shared" si="297"/>
        <v>1</v>
      </c>
      <c r="AE840" s="4" t="s">
        <v>2828</v>
      </c>
      <c r="AF840" s="9" t="s">
        <v>2829</v>
      </c>
      <c r="AG840">
        <v>1</v>
      </c>
      <c r="AH840">
        <v>0</v>
      </c>
      <c r="AI840">
        <v>0</v>
      </c>
      <c r="AJ840">
        <v>1</v>
      </c>
      <c r="AK840" s="9" t="s">
        <v>2840</v>
      </c>
      <c r="AL840">
        <f t="shared" si="298"/>
        <v>0</v>
      </c>
      <c r="AM840">
        <f>IF(AND(INDIRECT(AN840)='Sample Select backend'!$C$2,INDIRECT(AO840)=1,INDIRECT(AP840)='Sample Select backend'!$F$2,INDIRECT(AQ840)=1,INDIRECT(AR840)='Sample Select backend'!$M$2),1,0)</f>
        <v>0</v>
      </c>
      <c r="AN840" t="str">
        <f>_xlfn.CONCAT('Sample Select backend'!$C$4,ROW(AN840))</f>
        <v>AE840</v>
      </c>
      <c r="AO840" s="9" t="str">
        <f>_xlfn.CONCAT('Sample Select backend'!$J$2,ROW(AO840))</f>
        <v>AJ840</v>
      </c>
      <c r="AP840" t="str">
        <f>_xlfn.CONCAT('Sample Select backend'!$F$4,ROW(AP840))</f>
        <v>AF840</v>
      </c>
      <c r="AQ840" t="str">
        <f>_xlfn.CONCAT('Sample Select backend'!$I$10,ROW(AQ840))</f>
        <v>R840</v>
      </c>
      <c r="AR840" t="str">
        <f>_xlfn.CONCAT('Sample Select backend'!$M$4,ROW(AR840))</f>
        <v>AK840</v>
      </c>
      <c r="AS840" t="str">
        <f t="shared" si="299"/>
        <v>Congo, Republic of the</v>
      </c>
      <c r="AT840" s="9">
        <f t="shared" si="300"/>
        <v>5</v>
      </c>
      <c r="AU840">
        <f t="shared" si="301"/>
        <v>0</v>
      </c>
      <c r="AV840" s="9">
        <v>1</v>
      </c>
    </row>
    <row r="841" spans="1:48" x14ac:dyDescent="0.35">
      <c r="A841" t="s">
        <v>39</v>
      </c>
      <c r="B841">
        <v>1</v>
      </c>
      <c r="C841">
        <v>5</v>
      </c>
      <c r="D841" t="s">
        <v>631</v>
      </c>
      <c r="E841">
        <v>-2</v>
      </c>
      <c r="F841">
        <v>2</v>
      </c>
      <c r="G841">
        <v>2</v>
      </c>
      <c r="H841">
        <v>2</v>
      </c>
      <c r="I841">
        <v>2</v>
      </c>
      <c r="J841">
        <v>2</v>
      </c>
      <c r="K841">
        <v>1</v>
      </c>
      <c r="L841">
        <v>2</v>
      </c>
      <c r="M841">
        <v>1</v>
      </c>
      <c r="N841" t="s">
        <v>2638</v>
      </c>
      <c r="O841" t="s">
        <v>2803</v>
      </c>
      <c r="P841" t="s">
        <v>2811</v>
      </c>
      <c r="Q841" t="s">
        <v>2815</v>
      </c>
      <c r="R841">
        <v>0</v>
      </c>
      <c r="S841">
        <v>-7.95</v>
      </c>
      <c r="T841">
        <v>-0.01</v>
      </c>
      <c r="U841">
        <v>103.03</v>
      </c>
      <c r="V841">
        <f t="shared" si="289"/>
        <v>0</v>
      </c>
      <c r="W841">
        <f t="shared" si="290"/>
        <v>1</v>
      </c>
      <c r="X841">
        <f t="shared" si="291"/>
        <v>1</v>
      </c>
      <c r="Y841">
        <f t="shared" si="292"/>
        <v>1</v>
      </c>
      <c r="Z841">
        <f t="shared" si="293"/>
        <v>1</v>
      </c>
      <c r="AA841">
        <f t="shared" si="294"/>
        <v>1</v>
      </c>
      <c r="AB841">
        <f t="shared" si="295"/>
        <v>1</v>
      </c>
      <c r="AC841">
        <f t="shared" si="296"/>
        <v>1</v>
      </c>
      <c r="AD841">
        <f t="shared" si="297"/>
        <v>1</v>
      </c>
      <c r="AE841" s="4" t="s">
        <v>2828</v>
      </c>
      <c r="AF841" s="9" t="s">
        <v>2829</v>
      </c>
      <c r="AG841">
        <v>1</v>
      </c>
      <c r="AH841">
        <v>0</v>
      </c>
      <c r="AI841">
        <v>0</v>
      </c>
      <c r="AJ841">
        <v>1</v>
      </c>
      <c r="AK841" s="9" t="s">
        <v>2840</v>
      </c>
      <c r="AL841">
        <f t="shared" si="298"/>
        <v>0</v>
      </c>
      <c r="AM841">
        <f>IF(AND(INDIRECT(AN841)='Sample Select backend'!$C$2,INDIRECT(AO841)=1,INDIRECT(AP841)='Sample Select backend'!$F$2,INDIRECT(AQ841)=1,INDIRECT(AR841)='Sample Select backend'!$M$2),1,0)</f>
        <v>0</v>
      </c>
      <c r="AN841" t="str">
        <f>_xlfn.CONCAT('Sample Select backend'!$C$4,ROW(AN841))</f>
        <v>AE841</v>
      </c>
      <c r="AO841" s="9" t="str">
        <f>_xlfn.CONCAT('Sample Select backend'!$J$2,ROW(AO841))</f>
        <v>AJ841</v>
      </c>
      <c r="AP841" t="str">
        <f>_xlfn.CONCAT('Sample Select backend'!$F$4,ROW(AP841))</f>
        <v>AF841</v>
      </c>
      <c r="AQ841" t="str">
        <f>_xlfn.CONCAT('Sample Select backend'!$I$10,ROW(AQ841))</f>
        <v>R841</v>
      </c>
      <c r="AR841" t="str">
        <f>_xlfn.CONCAT('Sample Select backend'!$M$4,ROW(AR841))</f>
        <v>AK841</v>
      </c>
      <c r="AS841" t="str">
        <f t="shared" si="299"/>
        <v>Congo, Republic of the</v>
      </c>
      <c r="AT841" s="9">
        <f t="shared" si="300"/>
        <v>5</v>
      </c>
      <c r="AU841">
        <f t="shared" si="301"/>
        <v>0</v>
      </c>
      <c r="AV841" s="9">
        <v>1</v>
      </c>
    </row>
    <row r="842" spans="1:48" x14ac:dyDescent="0.35">
      <c r="A842" t="s">
        <v>39</v>
      </c>
      <c r="B842">
        <v>5</v>
      </c>
      <c r="C842" t="s">
        <v>204</v>
      </c>
      <c r="D842" t="s">
        <v>632</v>
      </c>
      <c r="E842">
        <v>1</v>
      </c>
      <c r="F842">
        <v>-2</v>
      </c>
      <c r="G842">
        <v>-2</v>
      </c>
      <c r="H842">
        <v>-1</v>
      </c>
      <c r="I842">
        <v>-1</v>
      </c>
      <c r="J842">
        <v>1</v>
      </c>
      <c r="K842">
        <v>1</v>
      </c>
      <c r="L842">
        <v>2</v>
      </c>
      <c r="M842">
        <v>1</v>
      </c>
      <c r="N842" t="s">
        <v>2638</v>
      </c>
      <c r="O842" t="s">
        <v>2803</v>
      </c>
      <c r="P842" t="s">
        <v>2811</v>
      </c>
      <c r="Q842" t="s">
        <v>2815</v>
      </c>
      <c r="R842">
        <v>0</v>
      </c>
      <c r="S842">
        <v>-7.95</v>
      </c>
      <c r="T842">
        <v>-0.01</v>
      </c>
      <c r="U842">
        <v>103.03</v>
      </c>
      <c r="V842">
        <f t="shared" si="289"/>
        <v>1</v>
      </c>
      <c r="W842">
        <f t="shared" si="290"/>
        <v>0</v>
      </c>
      <c r="X842">
        <f t="shared" si="291"/>
        <v>0</v>
      </c>
      <c r="Y842">
        <f t="shared" si="292"/>
        <v>0</v>
      </c>
      <c r="Z842">
        <f t="shared" si="293"/>
        <v>0</v>
      </c>
      <c r="AA842">
        <f t="shared" si="294"/>
        <v>1</v>
      </c>
      <c r="AB842">
        <f t="shared" si="295"/>
        <v>1</v>
      </c>
      <c r="AC842">
        <f t="shared" si="296"/>
        <v>1</v>
      </c>
      <c r="AD842">
        <f t="shared" si="297"/>
        <v>1</v>
      </c>
      <c r="AE842" s="4" t="s">
        <v>2828</v>
      </c>
      <c r="AF842" s="9" t="s">
        <v>2829</v>
      </c>
      <c r="AG842">
        <v>1</v>
      </c>
      <c r="AH842">
        <v>0</v>
      </c>
      <c r="AI842">
        <v>0</v>
      </c>
      <c r="AJ842">
        <v>1</v>
      </c>
      <c r="AK842" s="9" t="s">
        <v>2840</v>
      </c>
      <c r="AL842">
        <f t="shared" si="298"/>
        <v>0</v>
      </c>
      <c r="AM842">
        <f>IF(AND(INDIRECT(AN842)='Sample Select backend'!$C$2,INDIRECT(AO842)=1,INDIRECT(AP842)='Sample Select backend'!$F$2,INDIRECT(AQ842)=1,INDIRECT(AR842)='Sample Select backend'!$M$2),1,0)</f>
        <v>0</v>
      </c>
      <c r="AN842" t="str">
        <f>_xlfn.CONCAT('Sample Select backend'!$C$4,ROW(AN842))</f>
        <v>AE842</v>
      </c>
      <c r="AO842" s="9" t="str">
        <f>_xlfn.CONCAT('Sample Select backend'!$J$2,ROW(AO842))</f>
        <v>AJ842</v>
      </c>
      <c r="AP842" t="str">
        <f>_xlfn.CONCAT('Sample Select backend'!$F$4,ROW(AP842))</f>
        <v>AF842</v>
      </c>
      <c r="AQ842" t="str">
        <f>_xlfn.CONCAT('Sample Select backend'!$I$10,ROW(AQ842))</f>
        <v>R842</v>
      </c>
      <c r="AR842" t="str">
        <f>_xlfn.CONCAT('Sample Select backend'!$M$4,ROW(AR842))</f>
        <v>AK842</v>
      </c>
      <c r="AS842" t="str">
        <f t="shared" si="299"/>
        <v>Congo, Republic of the</v>
      </c>
      <c r="AT842" s="9" t="str">
        <f t="shared" si="300"/>
        <v>General</v>
      </c>
      <c r="AU842">
        <f t="shared" si="301"/>
        <v>0</v>
      </c>
      <c r="AV842" s="9">
        <v>0</v>
      </c>
    </row>
    <row r="843" spans="1:48" x14ac:dyDescent="0.35">
      <c r="A843" t="s">
        <v>39</v>
      </c>
      <c r="B843" s="24">
        <v>5</v>
      </c>
      <c r="C843" s="24" t="s">
        <v>204</v>
      </c>
      <c r="D843" s="24" t="s">
        <v>3390</v>
      </c>
      <c r="E843" s="24"/>
      <c r="O843" t="s">
        <v>2803</v>
      </c>
      <c r="P843" t="s">
        <v>2811</v>
      </c>
      <c r="Q843" t="s">
        <v>2815</v>
      </c>
      <c r="R843">
        <v>0</v>
      </c>
      <c r="S843">
        <v>-7.95</v>
      </c>
      <c r="T843">
        <v>-0.01</v>
      </c>
      <c r="U843">
        <v>103.03</v>
      </c>
      <c r="V843">
        <v>-1</v>
      </c>
      <c r="W843">
        <v>-1</v>
      </c>
      <c r="X843">
        <v>-1</v>
      </c>
      <c r="Y843">
        <v>-1</v>
      </c>
      <c r="Z843">
        <v>-1</v>
      </c>
      <c r="AA843">
        <v>-1</v>
      </c>
      <c r="AB843">
        <v>-1</v>
      </c>
      <c r="AC843">
        <v>-1</v>
      </c>
      <c r="AD843">
        <v>-1</v>
      </c>
      <c r="AE843" s="4" t="s">
        <v>2828</v>
      </c>
      <c r="AF843" s="9" t="s">
        <v>2829</v>
      </c>
      <c r="AG843">
        <v>1</v>
      </c>
      <c r="AH843">
        <v>0</v>
      </c>
      <c r="AI843">
        <v>0</v>
      </c>
      <c r="AJ843">
        <v>1</v>
      </c>
      <c r="AK843" s="9" t="s">
        <v>2840</v>
      </c>
      <c r="AL843">
        <f t="shared" si="298"/>
        <v>0</v>
      </c>
      <c r="AM843">
        <f>IF(AND(INDIRECT(AN843)='Sample Select backend'!$C$2,INDIRECT(AO843)=1,INDIRECT(AP843)='Sample Select backend'!$F$2,INDIRECT(AQ843)=1,INDIRECT(AR843)='Sample Select backend'!$M$2),1,0)</f>
        <v>0</v>
      </c>
      <c r="AN843" t="str">
        <f>_xlfn.CONCAT('Sample Select backend'!$C$4,ROW(AN843))</f>
        <v>AE843</v>
      </c>
      <c r="AO843" s="9" t="str">
        <f>_xlfn.CONCAT('Sample Select backend'!$J$2,ROW(AO843))</f>
        <v>AJ843</v>
      </c>
      <c r="AP843" t="str">
        <f>_xlfn.CONCAT('Sample Select backend'!$F$4,ROW(AP843))</f>
        <v>AF843</v>
      </c>
      <c r="AQ843" t="str">
        <f>_xlfn.CONCAT('Sample Select backend'!$I$10,ROW(AQ843))</f>
        <v>R843</v>
      </c>
      <c r="AR843" t="str">
        <f>_xlfn.CONCAT('Sample Select backend'!$M$4,ROW(AR843))</f>
        <v>AK843</v>
      </c>
      <c r="AS843" t="str">
        <f t="shared" si="299"/>
        <v>Congo, Republic of the</v>
      </c>
      <c r="AT843" s="9" t="str">
        <f t="shared" si="300"/>
        <v>General</v>
      </c>
      <c r="AU843">
        <f t="shared" si="301"/>
        <v>0</v>
      </c>
      <c r="AV843" s="9">
        <v>0</v>
      </c>
    </row>
    <row r="844" spans="1:48" x14ac:dyDescent="0.35">
      <c r="A844" t="s">
        <v>39</v>
      </c>
      <c r="B844" s="24" t="s">
        <v>201</v>
      </c>
      <c r="C844" s="24" t="s">
        <v>201</v>
      </c>
      <c r="D844" s="24" t="s">
        <v>3391</v>
      </c>
      <c r="E844" s="24"/>
      <c r="O844" t="s">
        <v>2803</v>
      </c>
      <c r="P844" t="s">
        <v>2811</v>
      </c>
      <c r="Q844" t="s">
        <v>2815</v>
      </c>
      <c r="R844">
        <v>0</v>
      </c>
      <c r="S844">
        <v>-7.95</v>
      </c>
      <c r="T844">
        <v>-0.01</v>
      </c>
      <c r="U844">
        <v>103.03</v>
      </c>
      <c r="V844">
        <v>-1</v>
      </c>
      <c r="W844">
        <v>-1</v>
      </c>
      <c r="X844">
        <v>-1</v>
      </c>
      <c r="Y844">
        <v>-1</v>
      </c>
      <c r="Z844">
        <v>-1</v>
      </c>
      <c r="AA844">
        <v>-1</v>
      </c>
      <c r="AB844">
        <v>-1</v>
      </c>
      <c r="AC844">
        <v>-1</v>
      </c>
      <c r="AD844">
        <v>-1</v>
      </c>
      <c r="AE844" s="4" t="s">
        <v>2828</v>
      </c>
      <c r="AF844" s="9" t="s">
        <v>2829</v>
      </c>
      <c r="AG844">
        <v>1</v>
      </c>
      <c r="AH844">
        <v>0</v>
      </c>
      <c r="AI844">
        <v>0</v>
      </c>
      <c r="AJ844">
        <v>1</v>
      </c>
      <c r="AK844" s="9" t="s">
        <v>2840</v>
      </c>
      <c r="AL844">
        <f t="shared" si="298"/>
        <v>1</v>
      </c>
      <c r="AM844">
        <f>IF(AND(INDIRECT(AN844)='Sample Select backend'!$C$2,INDIRECT(AO844)=1,INDIRECT(AP844)='Sample Select backend'!$F$2,INDIRECT(AQ844)=1,INDIRECT(AR844)='Sample Select backend'!$M$2),1,0)</f>
        <v>0</v>
      </c>
      <c r="AN844" t="str">
        <f>_xlfn.CONCAT('Sample Select backend'!$C$4,ROW(AN844))</f>
        <v>AE844</v>
      </c>
      <c r="AO844" s="9" t="str">
        <f>_xlfn.CONCAT('Sample Select backend'!$J$2,ROW(AO844))</f>
        <v>AJ844</v>
      </c>
      <c r="AP844" t="str">
        <f>_xlfn.CONCAT('Sample Select backend'!$F$4,ROW(AP844))</f>
        <v>AF844</v>
      </c>
      <c r="AQ844" t="str">
        <f>_xlfn.CONCAT('Sample Select backend'!$I$10,ROW(AQ844))</f>
        <v>R844</v>
      </c>
      <c r="AR844" t="str">
        <f>_xlfn.CONCAT('Sample Select backend'!$M$4,ROW(AR844))</f>
        <v>AK844</v>
      </c>
      <c r="AS844" t="str">
        <f t="shared" si="299"/>
        <v>Congo, Republic of the</v>
      </c>
      <c r="AT844" s="9" t="str">
        <f t="shared" si="300"/>
        <v>Other</v>
      </c>
      <c r="AU844">
        <f t="shared" si="301"/>
        <v>0</v>
      </c>
      <c r="AV844" s="9">
        <v>1</v>
      </c>
    </row>
    <row r="845" spans="1:48" x14ac:dyDescent="0.35">
      <c r="A845" t="s">
        <v>40</v>
      </c>
      <c r="B845">
        <v>1</v>
      </c>
      <c r="C845">
        <v>4</v>
      </c>
      <c r="D845" t="s">
        <v>645</v>
      </c>
      <c r="E845">
        <v>2</v>
      </c>
      <c r="F845">
        <v>2</v>
      </c>
      <c r="G845">
        <v>-2</v>
      </c>
      <c r="H845">
        <v>-1</v>
      </c>
      <c r="I845">
        <v>2</v>
      </c>
      <c r="J845">
        <v>-2</v>
      </c>
      <c r="K845">
        <v>2</v>
      </c>
      <c r="L845">
        <v>-2</v>
      </c>
      <c r="M845">
        <v>1</v>
      </c>
      <c r="N845" t="s">
        <v>2639</v>
      </c>
      <c r="O845" t="s">
        <v>2805</v>
      </c>
      <c r="P845" t="s">
        <v>2808</v>
      </c>
      <c r="Q845" t="s">
        <v>2813</v>
      </c>
      <c r="R845">
        <v>0</v>
      </c>
      <c r="S845" t="s">
        <v>202</v>
      </c>
      <c r="T845" t="s">
        <v>202</v>
      </c>
      <c r="U845" t="s">
        <v>202</v>
      </c>
      <c r="V845">
        <f t="shared" ref="V845:V865" si="302">IF(E845&gt;0,1,IF(E845&lt;0,0,-1))</f>
        <v>1</v>
      </c>
      <c r="W845">
        <f t="shared" ref="W845:W865" si="303">IF(F845&gt;0,1,IF(F845&lt;0,0,-1))</f>
        <v>1</v>
      </c>
      <c r="X845">
        <f t="shared" ref="X845:X865" si="304">IF(G845&gt;0,1,IF(G845&lt;0,0,-1))</f>
        <v>0</v>
      </c>
      <c r="Y845">
        <f t="shared" ref="Y845:Y865" si="305">IF(H845&gt;0,1,IF(H845&lt;0,0,-1))</f>
        <v>0</v>
      </c>
      <c r="Z845">
        <f t="shared" ref="Z845:Z865" si="306">IF(I845&gt;0,1,IF(I845&lt;0,0,-1))</f>
        <v>1</v>
      </c>
      <c r="AA845">
        <f t="shared" ref="AA845:AA865" si="307">IF(J845&gt;0,1,IF(J845&lt;0,0,-1))</f>
        <v>0</v>
      </c>
      <c r="AB845">
        <f t="shared" ref="AB845:AB865" si="308">IF(K845&gt;0,1,IF(K845&lt;0,0,-1))</f>
        <v>1</v>
      </c>
      <c r="AC845">
        <f t="shared" ref="AC845:AC865" si="309">IF(L845&gt;0,1,IF(L845&lt;0,0,-1))</f>
        <v>0</v>
      </c>
      <c r="AD845">
        <f t="shared" ref="AD845:AD865" si="310">IF(M845&gt;0,1,IF(M845&lt;0,0,-1))</f>
        <v>1</v>
      </c>
      <c r="AE845" s="4" t="s">
        <v>2828</v>
      </c>
      <c r="AF845" s="9" t="s">
        <v>2829</v>
      </c>
      <c r="AG845">
        <v>0</v>
      </c>
      <c r="AH845">
        <v>0</v>
      </c>
      <c r="AI845">
        <v>0</v>
      </c>
      <c r="AJ845">
        <v>1</v>
      </c>
      <c r="AK845" s="9" t="s">
        <v>2840</v>
      </c>
      <c r="AL845">
        <f t="shared" si="298"/>
        <v>0</v>
      </c>
      <c r="AM845">
        <f>IF(AND(INDIRECT(AN845)='Sample Select backend'!$C$2,INDIRECT(AO845)=1,INDIRECT(AP845)='Sample Select backend'!$F$2,INDIRECT(AQ845)=1,INDIRECT(AR845)='Sample Select backend'!$M$2),1,0)</f>
        <v>0</v>
      </c>
      <c r="AN845" t="str">
        <f>_xlfn.CONCAT('Sample Select backend'!$C$4,ROW(AN845))</f>
        <v>AE845</v>
      </c>
      <c r="AO845" s="9" t="str">
        <f>_xlfn.CONCAT('Sample Select backend'!$J$2,ROW(AO845))</f>
        <v>AJ845</v>
      </c>
      <c r="AP845" t="str">
        <f>_xlfn.CONCAT('Sample Select backend'!$F$4,ROW(AP845))</f>
        <v>AF845</v>
      </c>
      <c r="AQ845" t="str">
        <f>_xlfn.CONCAT('Sample Select backend'!$I$10,ROW(AQ845))</f>
        <v>R845</v>
      </c>
      <c r="AR845" t="str">
        <f>_xlfn.CONCAT('Sample Select backend'!$M$4,ROW(AR845))</f>
        <v>AK845</v>
      </c>
      <c r="AS845" t="str">
        <f t="shared" si="299"/>
        <v>Cook Islands</v>
      </c>
      <c r="AT845" s="9">
        <f t="shared" si="300"/>
        <v>4</v>
      </c>
      <c r="AU845">
        <f t="shared" si="301"/>
        <v>1</v>
      </c>
      <c r="AV845" s="9">
        <v>1</v>
      </c>
    </row>
    <row r="846" spans="1:48" x14ac:dyDescent="0.35">
      <c r="A846" t="s">
        <v>40</v>
      </c>
      <c r="B846">
        <v>1</v>
      </c>
      <c r="C846">
        <v>9</v>
      </c>
      <c r="D846" t="s">
        <v>643</v>
      </c>
      <c r="E846">
        <v>-2</v>
      </c>
      <c r="F846">
        <v>2</v>
      </c>
      <c r="G846">
        <v>2</v>
      </c>
      <c r="H846">
        <v>2</v>
      </c>
      <c r="I846">
        <v>2</v>
      </c>
      <c r="J846">
        <v>2</v>
      </c>
      <c r="K846">
        <v>-2</v>
      </c>
      <c r="L846">
        <v>2</v>
      </c>
      <c r="M846">
        <v>1</v>
      </c>
      <c r="N846" t="s">
        <v>2639</v>
      </c>
      <c r="O846" t="s">
        <v>2805</v>
      </c>
      <c r="P846" t="s">
        <v>2808</v>
      </c>
      <c r="Q846" t="s">
        <v>2813</v>
      </c>
      <c r="R846">
        <v>0</v>
      </c>
      <c r="S846" t="s">
        <v>202</v>
      </c>
      <c r="T846" t="s">
        <v>202</v>
      </c>
      <c r="U846" t="s">
        <v>202</v>
      </c>
      <c r="V846">
        <f t="shared" si="302"/>
        <v>0</v>
      </c>
      <c r="W846">
        <f t="shared" si="303"/>
        <v>1</v>
      </c>
      <c r="X846">
        <f t="shared" si="304"/>
        <v>1</v>
      </c>
      <c r="Y846">
        <f t="shared" si="305"/>
        <v>1</v>
      </c>
      <c r="Z846">
        <f t="shared" si="306"/>
        <v>1</v>
      </c>
      <c r="AA846">
        <f t="shared" si="307"/>
        <v>1</v>
      </c>
      <c r="AB846">
        <f t="shared" si="308"/>
        <v>0</v>
      </c>
      <c r="AC846">
        <f t="shared" si="309"/>
        <v>1</v>
      </c>
      <c r="AD846">
        <f t="shared" si="310"/>
        <v>1</v>
      </c>
      <c r="AE846" s="4" t="s">
        <v>2828</v>
      </c>
      <c r="AF846" s="9" t="s">
        <v>2829</v>
      </c>
      <c r="AG846">
        <v>0</v>
      </c>
      <c r="AH846">
        <v>0</v>
      </c>
      <c r="AI846">
        <v>0</v>
      </c>
      <c r="AJ846">
        <v>1</v>
      </c>
      <c r="AK846" s="9" t="s">
        <v>2840</v>
      </c>
      <c r="AL846">
        <f t="shared" si="298"/>
        <v>0</v>
      </c>
      <c r="AM846">
        <f>IF(AND(INDIRECT(AN846)='Sample Select backend'!$C$2,INDIRECT(AO846)=1,INDIRECT(AP846)='Sample Select backend'!$F$2,INDIRECT(AQ846)=1,INDIRECT(AR846)='Sample Select backend'!$M$2),1,0)</f>
        <v>0</v>
      </c>
      <c r="AN846" t="str">
        <f>_xlfn.CONCAT('Sample Select backend'!$C$4,ROW(AN846))</f>
        <v>AE846</v>
      </c>
      <c r="AO846" s="9" t="str">
        <f>_xlfn.CONCAT('Sample Select backend'!$J$2,ROW(AO846))</f>
        <v>AJ846</v>
      </c>
      <c r="AP846" t="str">
        <f>_xlfn.CONCAT('Sample Select backend'!$F$4,ROW(AP846))</f>
        <v>AF846</v>
      </c>
      <c r="AQ846" t="str">
        <f>_xlfn.CONCAT('Sample Select backend'!$I$10,ROW(AQ846))</f>
        <v>R846</v>
      </c>
      <c r="AR846" t="str">
        <f>_xlfn.CONCAT('Sample Select backend'!$M$4,ROW(AR846))</f>
        <v>AK846</v>
      </c>
      <c r="AS846" t="str">
        <f t="shared" si="299"/>
        <v>Cook Islands</v>
      </c>
      <c r="AT846" s="9">
        <f t="shared" si="300"/>
        <v>9</v>
      </c>
      <c r="AU846">
        <f t="shared" si="301"/>
        <v>0</v>
      </c>
      <c r="AV846" s="9">
        <v>1</v>
      </c>
    </row>
    <row r="847" spans="1:48" x14ac:dyDescent="0.35">
      <c r="A847" t="s">
        <v>40</v>
      </c>
      <c r="B847">
        <v>6</v>
      </c>
      <c r="C847">
        <v>29</v>
      </c>
      <c r="D847" t="s">
        <v>650</v>
      </c>
      <c r="E847">
        <v>1</v>
      </c>
      <c r="F847">
        <v>1</v>
      </c>
      <c r="G847">
        <v>2</v>
      </c>
      <c r="H847">
        <v>-1</v>
      </c>
      <c r="I847">
        <v>-2</v>
      </c>
      <c r="J847">
        <v>1</v>
      </c>
      <c r="K847">
        <v>1</v>
      </c>
      <c r="L847">
        <v>-2</v>
      </c>
      <c r="M847">
        <v>1</v>
      </c>
      <c r="N847" t="s">
        <v>2639</v>
      </c>
      <c r="O847" t="s">
        <v>2805</v>
      </c>
      <c r="P847" t="s">
        <v>2808</v>
      </c>
      <c r="Q847" t="s">
        <v>2813</v>
      </c>
      <c r="R847">
        <v>0</v>
      </c>
      <c r="S847" t="s">
        <v>202</v>
      </c>
      <c r="T847" t="s">
        <v>202</v>
      </c>
      <c r="U847" t="s">
        <v>202</v>
      </c>
      <c r="V847">
        <f t="shared" si="302"/>
        <v>1</v>
      </c>
      <c r="W847">
        <f t="shared" si="303"/>
        <v>1</v>
      </c>
      <c r="X847">
        <f t="shared" si="304"/>
        <v>1</v>
      </c>
      <c r="Y847">
        <f t="shared" si="305"/>
        <v>0</v>
      </c>
      <c r="Z847">
        <f t="shared" si="306"/>
        <v>0</v>
      </c>
      <c r="AA847">
        <f t="shared" si="307"/>
        <v>1</v>
      </c>
      <c r="AB847">
        <f t="shared" si="308"/>
        <v>1</v>
      </c>
      <c r="AC847">
        <f t="shared" si="309"/>
        <v>0</v>
      </c>
      <c r="AD847">
        <f t="shared" si="310"/>
        <v>1</v>
      </c>
      <c r="AE847" s="4" t="s">
        <v>2828</v>
      </c>
      <c r="AF847" s="9" t="s">
        <v>2829</v>
      </c>
      <c r="AG847">
        <v>0</v>
      </c>
      <c r="AH847">
        <v>0</v>
      </c>
      <c r="AI847">
        <v>0</v>
      </c>
      <c r="AJ847">
        <v>1</v>
      </c>
      <c r="AK847" s="9" t="s">
        <v>2840</v>
      </c>
      <c r="AL847">
        <f t="shared" si="298"/>
        <v>0</v>
      </c>
      <c r="AM847">
        <f>IF(AND(INDIRECT(AN847)='Sample Select backend'!$C$2,INDIRECT(AO847)=1,INDIRECT(AP847)='Sample Select backend'!$F$2,INDIRECT(AQ847)=1,INDIRECT(AR847)='Sample Select backend'!$M$2),1,0)</f>
        <v>0</v>
      </c>
      <c r="AN847" t="str">
        <f>_xlfn.CONCAT('Sample Select backend'!$C$4,ROW(AN847))</f>
        <v>AE847</v>
      </c>
      <c r="AO847" s="9" t="str">
        <f>_xlfn.CONCAT('Sample Select backend'!$J$2,ROW(AO847))</f>
        <v>AJ847</v>
      </c>
      <c r="AP847" t="str">
        <f>_xlfn.CONCAT('Sample Select backend'!$F$4,ROW(AP847))</f>
        <v>AF847</v>
      </c>
      <c r="AQ847" t="str">
        <f>_xlfn.CONCAT('Sample Select backend'!$I$10,ROW(AQ847))</f>
        <v>R847</v>
      </c>
      <c r="AR847" t="str">
        <f>_xlfn.CONCAT('Sample Select backend'!$M$4,ROW(AR847))</f>
        <v>AK847</v>
      </c>
      <c r="AS847" t="str">
        <f t="shared" si="299"/>
        <v>Cook Islands</v>
      </c>
      <c r="AT847" s="9">
        <f t="shared" si="300"/>
        <v>29</v>
      </c>
      <c r="AU847">
        <f t="shared" si="301"/>
        <v>0</v>
      </c>
      <c r="AV847" s="9">
        <v>1</v>
      </c>
    </row>
    <row r="848" spans="1:48" x14ac:dyDescent="0.35">
      <c r="A848" t="s">
        <v>40</v>
      </c>
      <c r="B848">
        <v>6</v>
      </c>
      <c r="C848">
        <v>25</v>
      </c>
      <c r="D848" t="s">
        <v>647</v>
      </c>
      <c r="E848">
        <v>1</v>
      </c>
      <c r="F848">
        <v>1</v>
      </c>
      <c r="G848">
        <v>-2</v>
      </c>
      <c r="H848">
        <v>-1</v>
      </c>
      <c r="I848">
        <v>2</v>
      </c>
      <c r="J848">
        <v>1</v>
      </c>
      <c r="K848">
        <v>1</v>
      </c>
      <c r="L848">
        <v>-2</v>
      </c>
      <c r="M848">
        <v>1</v>
      </c>
      <c r="N848" t="s">
        <v>2639</v>
      </c>
      <c r="O848" t="s">
        <v>2805</v>
      </c>
      <c r="P848" t="s">
        <v>2808</v>
      </c>
      <c r="Q848" t="s">
        <v>2813</v>
      </c>
      <c r="R848">
        <v>0</v>
      </c>
      <c r="S848" t="s">
        <v>202</v>
      </c>
      <c r="T848" t="s">
        <v>202</v>
      </c>
      <c r="U848" t="s">
        <v>202</v>
      </c>
      <c r="V848">
        <f t="shared" si="302"/>
        <v>1</v>
      </c>
      <c r="W848">
        <f t="shared" si="303"/>
        <v>1</v>
      </c>
      <c r="X848">
        <f t="shared" si="304"/>
        <v>0</v>
      </c>
      <c r="Y848">
        <f t="shared" si="305"/>
        <v>0</v>
      </c>
      <c r="Z848">
        <f t="shared" si="306"/>
        <v>1</v>
      </c>
      <c r="AA848">
        <f t="shared" si="307"/>
        <v>1</v>
      </c>
      <c r="AB848">
        <f t="shared" si="308"/>
        <v>1</v>
      </c>
      <c r="AC848">
        <f t="shared" si="309"/>
        <v>0</v>
      </c>
      <c r="AD848">
        <f t="shared" si="310"/>
        <v>1</v>
      </c>
      <c r="AE848" s="4" t="s">
        <v>2828</v>
      </c>
      <c r="AF848" s="9" t="s">
        <v>2829</v>
      </c>
      <c r="AG848">
        <v>0</v>
      </c>
      <c r="AH848">
        <v>0</v>
      </c>
      <c r="AI848">
        <v>0</v>
      </c>
      <c r="AJ848">
        <v>1</v>
      </c>
      <c r="AK848" s="9" t="s">
        <v>2840</v>
      </c>
      <c r="AL848">
        <f t="shared" si="298"/>
        <v>0</v>
      </c>
      <c r="AM848">
        <f>IF(AND(INDIRECT(AN848)='Sample Select backend'!$C$2,INDIRECT(AO848)=1,INDIRECT(AP848)='Sample Select backend'!$F$2,INDIRECT(AQ848)=1,INDIRECT(AR848)='Sample Select backend'!$M$2),1,0)</f>
        <v>0</v>
      </c>
      <c r="AN848" t="str">
        <f>_xlfn.CONCAT('Sample Select backend'!$C$4,ROW(AN848))</f>
        <v>AE848</v>
      </c>
      <c r="AO848" s="9" t="str">
        <f>_xlfn.CONCAT('Sample Select backend'!$J$2,ROW(AO848))</f>
        <v>AJ848</v>
      </c>
      <c r="AP848" t="str">
        <f>_xlfn.CONCAT('Sample Select backend'!$F$4,ROW(AP848))</f>
        <v>AF848</v>
      </c>
      <c r="AQ848" t="str">
        <f>_xlfn.CONCAT('Sample Select backend'!$I$10,ROW(AQ848))</f>
        <v>R848</v>
      </c>
      <c r="AR848" t="str">
        <f>_xlfn.CONCAT('Sample Select backend'!$M$4,ROW(AR848))</f>
        <v>AK848</v>
      </c>
      <c r="AS848" t="str">
        <f t="shared" si="299"/>
        <v>Cook Islands</v>
      </c>
      <c r="AT848" s="9">
        <f t="shared" si="300"/>
        <v>25</v>
      </c>
      <c r="AU848">
        <f t="shared" si="301"/>
        <v>0</v>
      </c>
      <c r="AV848" s="9">
        <v>1</v>
      </c>
    </row>
    <row r="849" spans="1:48" x14ac:dyDescent="0.35">
      <c r="A849" t="s">
        <v>40</v>
      </c>
      <c r="B849">
        <v>1</v>
      </c>
      <c r="C849" t="s">
        <v>201</v>
      </c>
      <c r="D849" t="s">
        <v>648</v>
      </c>
      <c r="E849">
        <v>2</v>
      </c>
      <c r="F849">
        <v>2</v>
      </c>
      <c r="G849">
        <v>2</v>
      </c>
      <c r="H849">
        <v>2</v>
      </c>
      <c r="I849">
        <v>2</v>
      </c>
      <c r="J849">
        <v>-2</v>
      </c>
      <c r="K849">
        <v>2</v>
      </c>
      <c r="L849">
        <v>2</v>
      </c>
      <c r="M849">
        <v>1</v>
      </c>
      <c r="N849" t="s">
        <v>2639</v>
      </c>
      <c r="O849" t="s">
        <v>2805</v>
      </c>
      <c r="P849" t="s">
        <v>2808</v>
      </c>
      <c r="Q849" t="s">
        <v>2813</v>
      </c>
      <c r="R849">
        <v>0</v>
      </c>
      <c r="S849" t="s">
        <v>202</v>
      </c>
      <c r="T849" t="s">
        <v>202</v>
      </c>
      <c r="U849" t="s">
        <v>202</v>
      </c>
      <c r="V849">
        <f t="shared" si="302"/>
        <v>1</v>
      </c>
      <c r="W849">
        <f t="shared" si="303"/>
        <v>1</v>
      </c>
      <c r="X849">
        <f t="shared" si="304"/>
        <v>1</v>
      </c>
      <c r="Y849">
        <f t="shared" si="305"/>
        <v>1</v>
      </c>
      <c r="Z849">
        <f t="shared" si="306"/>
        <v>1</v>
      </c>
      <c r="AA849">
        <f t="shared" si="307"/>
        <v>0</v>
      </c>
      <c r="AB849">
        <f t="shared" si="308"/>
        <v>1</v>
      </c>
      <c r="AC849">
        <f t="shared" si="309"/>
        <v>1</v>
      </c>
      <c r="AD849">
        <f t="shared" si="310"/>
        <v>1</v>
      </c>
      <c r="AE849" s="4" t="s">
        <v>2828</v>
      </c>
      <c r="AF849" s="9" t="s">
        <v>2829</v>
      </c>
      <c r="AG849">
        <v>0</v>
      </c>
      <c r="AH849">
        <v>0</v>
      </c>
      <c r="AI849">
        <v>0</v>
      </c>
      <c r="AJ849">
        <v>1</v>
      </c>
      <c r="AK849" s="9" t="s">
        <v>2840</v>
      </c>
      <c r="AL849">
        <f t="shared" si="298"/>
        <v>0</v>
      </c>
      <c r="AM849">
        <f>IF(AND(INDIRECT(AN849)='Sample Select backend'!$C$2,INDIRECT(AO849)=1,INDIRECT(AP849)='Sample Select backend'!$F$2,INDIRECT(AQ849)=1,INDIRECT(AR849)='Sample Select backend'!$M$2),1,0)</f>
        <v>0</v>
      </c>
      <c r="AN849" t="str">
        <f>_xlfn.CONCAT('Sample Select backend'!$C$4,ROW(AN849))</f>
        <v>AE849</v>
      </c>
      <c r="AO849" s="9" t="str">
        <f>_xlfn.CONCAT('Sample Select backend'!$J$2,ROW(AO849))</f>
        <v>AJ849</v>
      </c>
      <c r="AP849" t="str">
        <f>_xlfn.CONCAT('Sample Select backend'!$F$4,ROW(AP849))</f>
        <v>AF849</v>
      </c>
      <c r="AQ849" t="str">
        <f>_xlfn.CONCAT('Sample Select backend'!$I$10,ROW(AQ849))</f>
        <v>R849</v>
      </c>
      <c r="AR849" t="str">
        <f>_xlfn.CONCAT('Sample Select backend'!$M$4,ROW(AR849))</f>
        <v>AK849</v>
      </c>
      <c r="AS849" t="str">
        <f t="shared" si="299"/>
        <v>Cook Islands</v>
      </c>
      <c r="AT849" s="9" t="str">
        <f t="shared" si="300"/>
        <v>Other</v>
      </c>
      <c r="AU849">
        <f t="shared" si="301"/>
        <v>0</v>
      </c>
      <c r="AV849" s="9">
        <v>1</v>
      </c>
    </row>
    <row r="850" spans="1:48" x14ac:dyDescent="0.35">
      <c r="A850" t="s">
        <v>40</v>
      </c>
      <c r="B850">
        <v>6</v>
      </c>
      <c r="C850">
        <v>28</v>
      </c>
      <c r="D850" t="s">
        <v>644</v>
      </c>
      <c r="E850">
        <v>1</v>
      </c>
      <c r="F850">
        <v>1</v>
      </c>
      <c r="G850">
        <v>2</v>
      </c>
      <c r="H850">
        <v>-1</v>
      </c>
      <c r="I850">
        <v>-2</v>
      </c>
      <c r="J850">
        <v>1</v>
      </c>
      <c r="K850">
        <v>1</v>
      </c>
      <c r="L850">
        <v>1</v>
      </c>
      <c r="M850">
        <v>1</v>
      </c>
      <c r="N850" t="s">
        <v>2639</v>
      </c>
      <c r="O850" t="s">
        <v>2805</v>
      </c>
      <c r="P850" t="s">
        <v>2808</v>
      </c>
      <c r="Q850" t="s">
        <v>2813</v>
      </c>
      <c r="R850">
        <v>0</v>
      </c>
      <c r="S850" t="s">
        <v>202</v>
      </c>
      <c r="T850" t="s">
        <v>202</v>
      </c>
      <c r="U850" t="s">
        <v>202</v>
      </c>
      <c r="V850">
        <f t="shared" si="302"/>
        <v>1</v>
      </c>
      <c r="W850">
        <f t="shared" si="303"/>
        <v>1</v>
      </c>
      <c r="X850">
        <f t="shared" si="304"/>
        <v>1</v>
      </c>
      <c r="Y850">
        <f t="shared" si="305"/>
        <v>0</v>
      </c>
      <c r="Z850">
        <f t="shared" si="306"/>
        <v>0</v>
      </c>
      <c r="AA850">
        <f t="shared" si="307"/>
        <v>1</v>
      </c>
      <c r="AB850">
        <f t="shared" si="308"/>
        <v>1</v>
      </c>
      <c r="AC850">
        <f t="shared" si="309"/>
        <v>1</v>
      </c>
      <c r="AD850">
        <f t="shared" si="310"/>
        <v>1</v>
      </c>
      <c r="AE850" s="4" t="s">
        <v>2828</v>
      </c>
      <c r="AF850" s="9" t="s">
        <v>2829</v>
      </c>
      <c r="AG850">
        <v>0</v>
      </c>
      <c r="AH850">
        <v>0</v>
      </c>
      <c r="AI850">
        <v>0</v>
      </c>
      <c r="AJ850">
        <v>1</v>
      </c>
      <c r="AK850" s="9" t="s">
        <v>2840</v>
      </c>
      <c r="AL850">
        <f t="shared" si="298"/>
        <v>0</v>
      </c>
      <c r="AM850">
        <f>IF(AND(INDIRECT(AN850)='Sample Select backend'!$C$2,INDIRECT(AO850)=1,INDIRECT(AP850)='Sample Select backend'!$F$2,INDIRECT(AQ850)=1,INDIRECT(AR850)='Sample Select backend'!$M$2),1,0)</f>
        <v>0</v>
      </c>
      <c r="AN850" t="str">
        <f>_xlfn.CONCAT('Sample Select backend'!$C$4,ROW(AN850))</f>
        <v>AE850</v>
      </c>
      <c r="AO850" s="9" t="str">
        <f>_xlfn.CONCAT('Sample Select backend'!$J$2,ROW(AO850))</f>
        <v>AJ850</v>
      </c>
      <c r="AP850" t="str">
        <f>_xlfn.CONCAT('Sample Select backend'!$F$4,ROW(AP850))</f>
        <v>AF850</v>
      </c>
      <c r="AQ850" t="str">
        <f>_xlfn.CONCAT('Sample Select backend'!$I$10,ROW(AQ850))</f>
        <v>R850</v>
      </c>
      <c r="AR850" t="str">
        <f>_xlfn.CONCAT('Sample Select backend'!$M$4,ROW(AR850))</f>
        <v>AK850</v>
      </c>
      <c r="AS850" t="str">
        <f t="shared" si="299"/>
        <v>Cook Islands</v>
      </c>
      <c r="AT850" s="9">
        <f t="shared" si="300"/>
        <v>28</v>
      </c>
      <c r="AU850">
        <f t="shared" si="301"/>
        <v>0</v>
      </c>
      <c r="AV850" s="9">
        <v>1</v>
      </c>
    </row>
    <row r="851" spans="1:48" x14ac:dyDescent="0.35">
      <c r="A851" t="s">
        <v>40</v>
      </c>
      <c r="B851">
        <v>1</v>
      </c>
      <c r="C851">
        <v>10</v>
      </c>
      <c r="D851" t="s">
        <v>646</v>
      </c>
      <c r="E851">
        <v>-2</v>
      </c>
      <c r="F851">
        <v>2</v>
      </c>
      <c r="G851">
        <v>2</v>
      </c>
      <c r="H851">
        <v>2</v>
      </c>
      <c r="I851">
        <v>2</v>
      </c>
      <c r="J851">
        <v>2</v>
      </c>
      <c r="K851">
        <v>-2</v>
      </c>
      <c r="L851">
        <v>2</v>
      </c>
      <c r="M851">
        <v>1</v>
      </c>
      <c r="N851" t="s">
        <v>2639</v>
      </c>
      <c r="O851" t="s">
        <v>2805</v>
      </c>
      <c r="P851" t="s">
        <v>2808</v>
      </c>
      <c r="Q851" t="s">
        <v>2813</v>
      </c>
      <c r="R851">
        <v>0</v>
      </c>
      <c r="S851" t="s">
        <v>202</v>
      </c>
      <c r="T851" t="s">
        <v>202</v>
      </c>
      <c r="U851" t="s">
        <v>202</v>
      </c>
      <c r="V851">
        <f t="shared" si="302"/>
        <v>0</v>
      </c>
      <c r="W851">
        <f t="shared" si="303"/>
        <v>1</v>
      </c>
      <c r="X851">
        <f t="shared" si="304"/>
        <v>1</v>
      </c>
      <c r="Y851">
        <f t="shared" si="305"/>
        <v>1</v>
      </c>
      <c r="Z851">
        <f t="shared" si="306"/>
        <v>1</v>
      </c>
      <c r="AA851">
        <f t="shared" si="307"/>
        <v>1</v>
      </c>
      <c r="AB851">
        <f t="shared" si="308"/>
        <v>0</v>
      </c>
      <c r="AC851">
        <f t="shared" si="309"/>
        <v>1</v>
      </c>
      <c r="AD851">
        <f t="shared" si="310"/>
        <v>1</v>
      </c>
      <c r="AE851" s="4" t="s">
        <v>2828</v>
      </c>
      <c r="AF851" s="9" t="s">
        <v>2829</v>
      </c>
      <c r="AG851">
        <v>0</v>
      </c>
      <c r="AH851">
        <v>0</v>
      </c>
      <c r="AI851">
        <v>0</v>
      </c>
      <c r="AJ851">
        <v>1</v>
      </c>
      <c r="AK851" s="9" t="s">
        <v>2840</v>
      </c>
      <c r="AL851">
        <f t="shared" si="298"/>
        <v>0</v>
      </c>
      <c r="AM851">
        <f>IF(AND(INDIRECT(AN851)='Sample Select backend'!$C$2,INDIRECT(AO851)=1,INDIRECT(AP851)='Sample Select backend'!$F$2,INDIRECT(AQ851)=1,INDIRECT(AR851)='Sample Select backend'!$M$2),1,0)</f>
        <v>0</v>
      </c>
      <c r="AN851" t="str">
        <f>_xlfn.CONCAT('Sample Select backend'!$C$4,ROW(AN851))</f>
        <v>AE851</v>
      </c>
      <c r="AO851" s="9" t="str">
        <f>_xlfn.CONCAT('Sample Select backend'!$J$2,ROW(AO851))</f>
        <v>AJ851</v>
      </c>
      <c r="AP851" t="str">
        <f>_xlfn.CONCAT('Sample Select backend'!$F$4,ROW(AP851))</f>
        <v>AF851</v>
      </c>
      <c r="AQ851" t="str">
        <f>_xlfn.CONCAT('Sample Select backend'!$I$10,ROW(AQ851))</f>
        <v>R851</v>
      </c>
      <c r="AR851" t="str">
        <f>_xlfn.CONCAT('Sample Select backend'!$M$4,ROW(AR851))</f>
        <v>AK851</v>
      </c>
      <c r="AS851" t="str">
        <f t="shared" si="299"/>
        <v>Cook Islands</v>
      </c>
      <c r="AT851" s="9">
        <f t="shared" si="300"/>
        <v>10</v>
      </c>
      <c r="AU851">
        <f t="shared" si="301"/>
        <v>0</v>
      </c>
      <c r="AV851" s="9">
        <v>1</v>
      </c>
    </row>
    <row r="852" spans="1:48" x14ac:dyDescent="0.35">
      <c r="A852" t="s">
        <v>40</v>
      </c>
      <c r="B852">
        <v>1</v>
      </c>
      <c r="C852" t="s">
        <v>206</v>
      </c>
      <c r="D852" t="s">
        <v>649</v>
      </c>
      <c r="E852">
        <v>1</v>
      </c>
      <c r="F852">
        <v>2</v>
      </c>
      <c r="G852">
        <v>-2</v>
      </c>
      <c r="H852">
        <v>-1</v>
      </c>
      <c r="I852">
        <v>-2</v>
      </c>
      <c r="J852">
        <v>2</v>
      </c>
      <c r="K852">
        <v>-2</v>
      </c>
      <c r="L852">
        <v>-2</v>
      </c>
      <c r="M852">
        <v>1</v>
      </c>
      <c r="N852" t="s">
        <v>2639</v>
      </c>
      <c r="O852" t="s">
        <v>2805</v>
      </c>
      <c r="P852" t="s">
        <v>2808</v>
      </c>
      <c r="Q852" t="s">
        <v>2813</v>
      </c>
      <c r="R852">
        <v>0</v>
      </c>
      <c r="S852" t="s">
        <v>202</v>
      </c>
      <c r="T852" t="s">
        <v>202</v>
      </c>
      <c r="U852" t="s">
        <v>202</v>
      </c>
      <c r="V852">
        <f t="shared" si="302"/>
        <v>1</v>
      </c>
      <c r="W852">
        <f t="shared" si="303"/>
        <v>1</v>
      </c>
      <c r="X852">
        <f t="shared" si="304"/>
        <v>0</v>
      </c>
      <c r="Y852">
        <f t="shared" si="305"/>
        <v>0</v>
      </c>
      <c r="Z852">
        <f t="shared" si="306"/>
        <v>0</v>
      </c>
      <c r="AA852">
        <f t="shared" si="307"/>
        <v>1</v>
      </c>
      <c r="AB852">
        <f t="shared" si="308"/>
        <v>0</v>
      </c>
      <c r="AC852">
        <f t="shared" si="309"/>
        <v>0</v>
      </c>
      <c r="AD852">
        <f t="shared" si="310"/>
        <v>1</v>
      </c>
      <c r="AE852" s="4" t="s">
        <v>2828</v>
      </c>
      <c r="AF852" s="9" t="s">
        <v>2829</v>
      </c>
      <c r="AG852">
        <v>0</v>
      </c>
      <c r="AH852">
        <v>0</v>
      </c>
      <c r="AI852">
        <v>0</v>
      </c>
      <c r="AJ852">
        <v>1</v>
      </c>
      <c r="AK852" s="9" t="s">
        <v>2840</v>
      </c>
      <c r="AL852">
        <f t="shared" si="298"/>
        <v>0</v>
      </c>
      <c r="AM852">
        <f>IF(AND(INDIRECT(AN852)='Sample Select backend'!$C$2,INDIRECT(AO852)=1,INDIRECT(AP852)='Sample Select backend'!$F$2,INDIRECT(AQ852)=1,INDIRECT(AR852)='Sample Select backend'!$M$2),1,0)</f>
        <v>0</v>
      </c>
      <c r="AN852" t="str">
        <f>_xlfn.CONCAT('Sample Select backend'!$C$4,ROW(AN852))</f>
        <v>AE852</v>
      </c>
      <c r="AO852" s="9" t="str">
        <f>_xlfn.CONCAT('Sample Select backend'!$J$2,ROW(AO852))</f>
        <v>AJ852</v>
      </c>
      <c r="AP852" t="str">
        <f>_xlfn.CONCAT('Sample Select backend'!$F$4,ROW(AP852))</f>
        <v>AF852</v>
      </c>
      <c r="AQ852" t="str">
        <f>_xlfn.CONCAT('Sample Select backend'!$I$10,ROW(AQ852))</f>
        <v>R852</v>
      </c>
      <c r="AR852" t="str">
        <f>_xlfn.CONCAT('Sample Select backend'!$M$4,ROW(AR852))</f>
        <v>AK852</v>
      </c>
      <c r="AS852" t="str">
        <f t="shared" si="299"/>
        <v>Cook Islands</v>
      </c>
      <c r="AT852" s="9" t="str">
        <f t="shared" si="300"/>
        <v>Tax exemption/waiver/suspension</v>
      </c>
      <c r="AU852">
        <f t="shared" si="301"/>
        <v>0</v>
      </c>
      <c r="AV852" s="9">
        <v>1</v>
      </c>
    </row>
    <row r="853" spans="1:48" x14ac:dyDescent="0.35">
      <c r="A853" t="s">
        <v>44</v>
      </c>
      <c r="B853">
        <v>2</v>
      </c>
      <c r="C853">
        <v>14</v>
      </c>
      <c r="D853" t="s">
        <v>695</v>
      </c>
      <c r="E853">
        <v>-2</v>
      </c>
      <c r="F853">
        <v>2</v>
      </c>
      <c r="G853">
        <v>2</v>
      </c>
      <c r="H853">
        <v>2</v>
      </c>
      <c r="I853">
        <v>2</v>
      </c>
      <c r="J853">
        <v>2</v>
      </c>
      <c r="K853">
        <v>1</v>
      </c>
      <c r="L853">
        <v>2</v>
      </c>
      <c r="M853">
        <v>1</v>
      </c>
      <c r="N853" t="s">
        <v>2643</v>
      </c>
      <c r="O853" t="s">
        <v>2801</v>
      </c>
      <c r="P853" t="s">
        <v>2810</v>
      </c>
      <c r="Q853" t="s">
        <v>2816</v>
      </c>
      <c r="R853">
        <v>1</v>
      </c>
      <c r="S853">
        <v>-4.6399999999999997</v>
      </c>
      <c r="T853">
        <v>-3.9</v>
      </c>
      <c r="U853">
        <v>67.87</v>
      </c>
      <c r="V853">
        <f t="shared" si="302"/>
        <v>0</v>
      </c>
      <c r="W853">
        <f t="shared" si="303"/>
        <v>1</v>
      </c>
      <c r="X853">
        <f t="shared" si="304"/>
        <v>1</v>
      </c>
      <c r="Y853">
        <f t="shared" si="305"/>
        <v>1</v>
      </c>
      <c r="Z853">
        <f t="shared" si="306"/>
        <v>1</v>
      </c>
      <c r="AA853">
        <f t="shared" si="307"/>
        <v>1</v>
      </c>
      <c r="AB853">
        <f t="shared" si="308"/>
        <v>1</v>
      </c>
      <c r="AC853">
        <f t="shared" si="309"/>
        <v>1</v>
      </c>
      <c r="AD853">
        <f t="shared" si="310"/>
        <v>1</v>
      </c>
      <c r="AE853" s="4" t="s">
        <v>2828</v>
      </c>
      <c r="AF853" s="9" t="s">
        <v>2829</v>
      </c>
      <c r="AG853">
        <v>0</v>
      </c>
      <c r="AH853">
        <v>1</v>
      </c>
      <c r="AI853">
        <v>0</v>
      </c>
      <c r="AJ853">
        <v>1</v>
      </c>
      <c r="AK853" s="9" t="s">
        <v>2840</v>
      </c>
      <c r="AL853">
        <f t="shared" si="298"/>
        <v>0</v>
      </c>
      <c r="AM853">
        <f>IF(AND(INDIRECT(AN853)='Sample Select backend'!$C$2,INDIRECT(AO853)=1,INDIRECT(AP853)='Sample Select backend'!$F$2,INDIRECT(AQ853)=1,INDIRECT(AR853)='Sample Select backend'!$M$2),1,0)</f>
        <v>1</v>
      </c>
      <c r="AN853" t="str">
        <f>_xlfn.CONCAT('Sample Select backend'!$C$4,ROW(AN853))</f>
        <v>AE853</v>
      </c>
      <c r="AO853" s="9" t="str">
        <f>_xlfn.CONCAT('Sample Select backend'!$J$2,ROW(AO853))</f>
        <v>AJ853</v>
      </c>
      <c r="AP853" t="str">
        <f>_xlfn.CONCAT('Sample Select backend'!$F$4,ROW(AP853))</f>
        <v>AF853</v>
      </c>
      <c r="AQ853" t="str">
        <f>_xlfn.CONCAT('Sample Select backend'!$I$10,ROW(AQ853))</f>
        <v>R853</v>
      </c>
      <c r="AR853" t="str">
        <f>_xlfn.CONCAT('Sample Select backend'!$M$4,ROW(AR853))</f>
        <v>AK853</v>
      </c>
      <c r="AS853" t="str">
        <f t="shared" si="299"/>
        <v>Costa Rica</v>
      </c>
      <c r="AT853" s="9">
        <f t="shared" si="300"/>
        <v>14</v>
      </c>
      <c r="AU853">
        <f t="shared" si="301"/>
        <v>1</v>
      </c>
      <c r="AV853" s="9">
        <v>1</v>
      </c>
    </row>
    <row r="854" spans="1:48" x14ac:dyDescent="0.35">
      <c r="A854" t="s">
        <v>44</v>
      </c>
      <c r="B854">
        <v>7</v>
      </c>
      <c r="C854" t="s">
        <v>201</v>
      </c>
      <c r="D854" t="s">
        <v>694</v>
      </c>
      <c r="E854">
        <v>1</v>
      </c>
      <c r="F854">
        <v>1</v>
      </c>
      <c r="G854">
        <v>2</v>
      </c>
      <c r="I854">
        <v>1</v>
      </c>
      <c r="J854">
        <v>-1</v>
      </c>
      <c r="K854">
        <v>1</v>
      </c>
      <c r="L854">
        <v>1</v>
      </c>
      <c r="M854">
        <v>1</v>
      </c>
      <c r="N854" t="s">
        <v>2643</v>
      </c>
      <c r="O854" t="s">
        <v>2801</v>
      </c>
      <c r="P854" t="s">
        <v>2810</v>
      </c>
      <c r="Q854" t="s">
        <v>2816</v>
      </c>
      <c r="R854">
        <v>1</v>
      </c>
      <c r="S854">
        <v>-4.6399999999999997</v>
      </c>
      <c r="T854">
        <v>-3.9</v>
      </c>
      <c r="U854">
        <v>67.87</v>
      </c>
      <c r="V854">
        <f t="shared" si="302"/>
        <v>1</v>
      </c>
      <c r="W854">
        <f t="shared" si="303"/>
        <v>1</v>
      </c>
      <c r="X854">
        <f t="shared" si="304"/>
        <v>1</v>
      </c>
      <c r="Y854">
        <f t="shared" si="305"/>
        <v>-1</v>
      </c>
      <c r="Z854">
        <f t="shared" si="306"/>
        <v>1</v>
      </c>
      <c r="AA854">
        <f t="shared" si="307"/>
        <v>0</v>
      </c>
      <c r="AB854">
        <f t="shared" si="308"/>
        <v>1</v>
      </c>
      <c r="AC854">
        <f t="shared" si="309"/>
        <v>1</v>
      </c>
      <c r="AD854">
        <f t="shared" si="310"/>
        <v>1</v>
      </c>
      <c r="AE854" s="4" t="s">
        <v>2828</v>
      </c>
      <c r="AF854" s="9" t="s">
        <v>2829</v>
      </c>
      <c r="AG854">
        <v>0</v>
      </c>
      <c r="AH854">
        <v>1</v>
      </c>
      <c r="AI854">
        <v>0</v>
      </c>
      <c r="AJ854">
        <v>1</v>
      </c>
      <c r="AK854" s="9" t="s">
        <v>2840</v>
      </c>
      <c r="AL854">
        <f t="shared" si="298"/>
        <v>0</v>
      </c>
      <c r="AM854">
        <f>IF(AND(INDIRECT(AN854)='Sample Select backend'!$C$2,INDIRECT(AO854)=1,INDIRECT(AP854)='Sample Select backend'!$F$2,INDIRECT(AQ854)=1,INDIRECT(AR854)='Sample Select backend'!$M$2),1,0)</f>
        <v>1</v>
      </c>
      <c r="AN854" t="str">
        <f>_xlfn.CONCAT('Sample Select backend'!$C$4,ROW(AN854))</f>
        <v>AE854</v>
      </c>
      <c r="AO854" s="9" t="str">
        <f>_xlfn.CONCAT('Sample Select backend'!$J$2,ROW(AO854))</f>
        <v>AJ854</v>
      </c>
      <c r="AP854" t="str">
        <f>_xlfn.CONCAT('Sample Select backend'!$F$4,ROW(AP854))</f>
        <v>AF854</v>
      </c>
      <c r="AQ854" t="str">
        <f>_xlfn.CONCAT('Sample Select backend'!$I$10,ROW(AQ854))</f>
        <v>R854</v>
      </c>
      <c r="AR854" t="str">
        <f>_xlfn.CONCAT('Sample Select backend'!$M$4,ROW(AR854))</f>
        <v>AK854</v>
      </c>
      <c r="AS854" t="str">
        <f t="shared" si="299"/>
        <v>Costa Rica</v>
      </c>
      <c r="AT854" s="9" t="str">
        <f t="shared" si="300"/>
        <v>Other</v>
      </c>
      <c r="AU854">
        <f t="shared" si="301"/>
        <v>0</v>
      </c>
      <c r="AV854" s="9">
        <v>1</v>
      </c>
    </row>
    <row r="855" spans="1:48" x14ac:dyDescent="0.35">
      <c r="A855" t="s">
        <v>44</v>
      </c>
      <c r="B855">
        <v>7</v>
      </c>
      <c r="C855" t="s">
        <v>201</v>
      </c>
      <c r="D855" t="s">
        <v>699</v>
      </c>
      <c r="E855">
        <v>1</v>
      </c>
      <c r="F855">
        <v>1</v>
      </c>
      <c r="I855">
        <v>-2</v>
      </c>
      <c r="J855">
        <v>-1</v>
      </c>
      <c r="K855">
        <v>1</v>
      </c>
      <c r="L855">
        <v>-2</v>
      </c>
      <c r="M855">
        <v>1</v>
      </c>
      <c r="N855" t="s">
        <v>2643</v>
      </c>
      <c r="O855" t="s">
        <v>2801</v>
      </c>
      <c r="P855" t="s">
        <v>2810</v>
      </c>
      <c r="Q855" t="s">
        <v>2816</v>
      </c>
      <c r="R855">
        <v>1</v>
      </c>
      <c r="S855">
        <v>-4.6399999999999997</v>
      </c>
      <c r="T855">
        <v>-3.9</v>
      </c>
      <c r="U855">
        <v>67.87</v>
      </c>
      <c r="V855">
        <f t="shared" si="302"/>
        <v>1</v>
      </c>
      <c r="W855">
        <f t="shared" si="303"/>
        <v>1</v>
      </c>
      <c r="X855">
        <f t="shared" si="304"/>
        <v>-1</v>
      </c>
      <c r="Y855">
        <f t="shared" si="305"/>
        <v>-1</v>
      </c>
      <c r="Z855">
        <f t="shared" si="306"/>
        <v>0</v>
      </c>
      <c r="AA855">
        <f t="shared" si="307"/>
        <v>0</v>
      </c>
      <c r="AB855">
        <f t="shared" si="308"/>
        <v>1</v>
      </c>
      <c r="AC855">
        <f t="shared" si="309"/>
        <v>0</v>
      </c>
      <c r="AD855">
        <f t="shared" si="310"/>
        <v>1</v>
      </c>
      <c r="AE855" s="4" t="s">
        <v>2828</v>
      </c>
      <c r="AF855" s="9" t="s">
        <v>2829</v>
      </c>
      <c r="AG855">
        <v>0</v>
      </c>
      <c r="AH855">
        <v>1</v>
      </c>
      <c r="AI855">
        <v>0</v>
      </c>
      <c r="AJ855">
        <v>1</v>
      </c>
      <c r="AK855" s="9" t="s">
        <v>2840</v>
      </c>
      <c r="AL855">
        <f t="shared" si="298"/>
        <v>0</v>
      </c>
      <c r="AM855">
        <f>IF(AND(INDIRECT(AN855)='Sample Select backend'!$C$2,INDIRECT(AO855)=1,INDIRECT(AP855)='Sample Select backend'!$F$2,INDIRECT(AQ855)=1,INDIRECT(AR855)='Sample Select backend'!$M$2),1,0)</f>
        <v>1</v>
      </c>
      <c r="AN855" t="str">
        <f>_xlfn.CONCAT('Sample Select backend'!$C$4,ROW(AN855))</f>
        <v>AE855</v>
      </c>
      <c r="AO855" s="9" t="str">
        <f>_xlfn.CONCAT('Sample Select backend'!$J$2,ROW(AO855))</f>
        <v>AJ855</v>
      </c>
      <c r="AP855" t="str">
        <f>_xlfn.CONCAT('Sample Select backend'!$F$4,ROW(AP855))</f>
        <v>AF855</v>
      </c>
      <c r="AQ855" t="str">
        <f>_xlfn.CONCAT('Sample Select backend'!$I$10,ROW(AQ855))</f>
        <v>R855</v>
      </c>
      <c r="AR855" t="str">
        <f>_xlfn.CONCAT('Sample Select backend'!$M$4,ROW(AR855))</f>
        <v>AK855</v>
      </c>
      <c r="AS855" t="str">
        <f t="shared" si="299"/>
        <v>Costa Rica</v>
      </c>
      <c r="AT855" s="9" t="str">
        <f t="shared" si="300"/>
        <v>Other</v>
      </c>
      <c r="AU855">
        <f t="shared" si="301"/>
        <v>0</v>
      </c>
      <c r="AV855" s="9">
        <v>1</v>
      </c>
    </row>
    <row r="856" spans="1:48" x14ac:dyDescent="0.35">
      <c r="A856" t="s">
        <v>44</v>
      </c>
      <c r="B856">
        <v>6</v>
      </c>
      <c r="C856">
        <v>25</v>
      </c>
      <c r="D856" t="s">
        <v>705</v>
      </c>
      <c r="E856">
        <v>1</v>
      </c>
      <c r="F856">
        <v>1</v>
      </c>
      <c r="G856">
        <v>1</v>
      </c>
      <c r="H856">
        <v>-1</v>
      </c>
      <c r="I856">
        <v>1</v>
      </c>
      <c r="J856">
        <v>1</v>
      </c>
      <c r="K856">
        <v>1</v>
      </c>
      <c r="L856">
        <v>-2</v>
      </c>
      <c r="M856">
        <v>1</v>
      </c>
      <c r="N856" t="s">
        <v>2643</v>
      </c>
      <c r="O856" t="s">
        <v>2801</v>
      </c>
      <c r="P856" t="s">
        <v>2810</v>
      </c>
      <c r="Q856" t="s">
        <v>2816</v>
      </c>
      <c r="R856">
        <v>1</v>
      </c>
      <c r="S856">
        <v>-4.6399999999999997</v>
      </c>
      <c r="T856">
        <v>-3.9</v>
      </c>
      <c r="U856">
        <v>67.87</v>
      </c>
      <c r="V856">
        <f t="shared" si="302"/>
        <v>1</v>
      </c>
      <c r="W856">
        <f t="shared" si="303"/>
        <v>1</v>
      </c>
      <c r="X856">
        <f t="shared" si="304"/>
        <v>1</v>
      </c>
      <c r="Y856">
        <f t="shared" si="305"/>
        <v>0</v>
      </c>
      <c r="Z856">
        <f t="shared" si="306"/>
        <v>1</v>
      </c>
      <c r="AA856">
        <f t="shared" si="307"/>
        <v>1</v>
      </c>
      <c r="AB856">
        <f t="shared" si="308"/>
        <v>1</v>
      </c>
      <c r="AC856">
        <f t="shared" si="309"/>
        <v>0</v>
      </c>
      <c r="AD856">
        <f t="shared" si="310"/>
        <v>1</v>
      </c>
      <c r="AE856" s="4" t="s">
        <v>2828</v>
      </c>
      <c r="AF856" s="9" t="s">
        <v>2829</v>
      </c>
      <c r="AG856">
        <v>0</v>
      </c>
      <c r="AH856">
        <v>1</v>
      </c>
      <c r="AI856">
        <v>0</v>
      </c>
      <c r="AJ856">
        <v>1</v>
      </c>
      <c r="AK856" s="9" t="s">
        <v>2840</v>
      </c>
      <c r="AL856">
        <f t="shared" si="298"/>
        <v>0</v>
      </c>
      <c r="AM856">
        <f>IF(AND(INDIRECT(AN856)='Sample Select backend'!$C$2,INDIRECT(AO856)=1,INDIRECT(AP856)='Sample Select backend'!$F$2,INDIRECT(AQ856)=1,INDIRECT(AR856)='Sample Select backend'!$M$2),1,0)</f>
        <v>1</v>
      </c>
      <c r="AN856" t="str">
        <f>_xlfn.CONCAT('Sample Select backend'!$C$4,ROW(AN856))</f>
        <v>AE856</v>
      </c>
      <c r="AO856" s="9" t="str">
        <f>_xlfn.CONCAT('Sample Select backend'!$J$2,ROW(AO856))</f>
        <v>AJ856</v>
      </c>
      <c r="AP856" t="str">
        <f>_xlfn.CONCAT('Sample Select backend'!$F$4,ROW(AP856))</f>
        <v>AF856</v>
      </c>
      <c r="AQ856" t="str">
        <f>_xlfn.CONCAT('Sample Select backend'!$I$10,ROW(AQ856))</f>
        <v>R856</v>
      </c>
      <c r="AR856" t="str">
        <f>_xlfn.CONCAT('Sample Select backend'!$M$4,ROW(AR856))</f>
        <v>AK856</v>
      </c>
      <c r="AS856" t="str">
        <f t="shared" si="299"/>
        <v>Costa Rica</v>
      </c>
      <c r="AT856" s="9">
        <f t="shared" si="300"/>
        <v>25</v>
      </c>
      <c r="AU856">
        <f t="shared" si="301"/>
        <v>0</v>
      </c>
      <c r="AV856" s="9">
        <v>1</v>
      </c>
    </row>
    <row r="857" spans="1:48" x14ac:dyDescent="0.35">
      <c r="A857" t="s">
        <v>44</v>
      </c>
      <c r="B857">
        <v>1</v>
      </c>
      <c r="C857">
        <v>6</v>
      </c>
      <c r="D857" t="s">
        <v>698</v>
      </c>
      <c r="E857">
        <v>-2</v>
      </c>
      <c r="F857">
        <v>2</v>
      </c>
      <c r="G857">
        <v>2</v>
      </c>
      <c r="H857">
        <v>2</v>
      </c>
      <c r="I857">
        <v>2</v>
      </c>
      <c r="J857">
        <v>2</v>
      </c>
      <c r="K857">
        <v>1</v>
      </c>
      <c r="L857">
        <v>2</v>
      </c>
      <c r="M857">
        <v>1</v>
      </c>
      <c r="N857" t="s">
        <v>2643</v>
      </c>
      <c r="O857" t="s">
        <v>2801</v>
      </c>
      <c r="P857" t="s">
        <v>2810</v>
      </c>
      <c r="Q857" t="s">
        <v>2816</v>
      </c>
      <c r="R857">
        <v>1</v>
      </c>
      <c r="S857">
        <v>-4.6399999999999997</v>
      </c>
      <c r="T857">
        <v>-3.9</v>
      </c>
      <c r="U857">
        <v>67.87</v>
      </c>
      <c r="V857">
        <f t="shared" si="302"/>
        <v>0</v>
      </c>
      <c r="W857">
        <f t="shared" si="303"/>
        <v>1</v>
      </c>
      <c r="X857">
        <f t="shared" si="304"/>
        <v>1</v>
      </c>
      <c r="Y857">
        <f t="shared" si="305"/>
        <v>1</v>
      </c>
      <c r="Z857">
        <f t="shared" si="306"/>
        <v>1</v>
      </c>
      <c r="AA857">
        <f t="shared" si="307"/>
        <v>1</v>
      </c>
      <c r="AB857">
        <f t="shared" si="308"/>
        <v>1</v>
      </c>
      <c r="AC857">
        <f t="shared" si="309"/>
        <v>1</v>
      </c>
      <c r="AD857">
        <f t="shared" si="310"/>
        <v>1</v>
      </c>
      <c r="AE857" s="4" t="s">
        <v>2828</v>
      </c>
      <c r="AF857" s="9" t="s">
        <v>2829</v>
      </c>
      <c r="AG857">
        <v>0</v>
      </c>
      <c r="AH857">
        <v>1</v>
      </c>
      <c r="AI857">
        <v>0</v>
      </c>
      <c r="AJ857">
        <v>1</v>
      </c>
      <c r="AK857" s="9" t="s">
        <v>2840</v>
      </c>
      <c r="AL857">
        <f t="shared" si="298"/>
        <v>0</v>
      </c>
      <c r="AM857">
        <f>IF(AND(INDIRECT(AN857)='Sample Select backend'!$C$2,INDIRECT(AO857)=1,INDIRECT(AP857)='Sample Select backend'!$F$2,INDIRECT(AQ857)=1,INDIRECT(AR857)='Sample Select backend'!$M$2),1,0)</f>
        <v>1</v>
      </c>
      <c r="AN857" t="str">
        <f>_xlfn.CONCAT('Sample Select backend'!$C$4,ROW(AN857))</f>
        <v>AE857</v>
      </c>
      <c r="AO857" s="9" t="str">
        <f>_xlfn.CONCAT('Sample Select backend'!$J$2,ROW(AO857))</f>
        <v>AJ857</v>
      </c>
      <c r="AP857" t="str">
        <f>_xlfn.CONCAT('Sample Select backend'!$F$4,ROW(AP857))</f>
        <v>AF857</v>
      </c>
      <c r="AQ857" t="str">
        <f>_xlfn.CONCAT('Sample Select backend'!$I$10,ROW(AQ857))</f>
        <v>R857</v>
      </c>
      <c r="AR857" t="str">
        <f>_xlfn.CONCAT('Sample Select backend'!$M$4,ROW(AR857))</f>
        <v>AK857</v>
      </c>
      <c r="AS857" t="str">
        <f t="shared" si="299"/>
        <v>Costa Rica</v>
      </c>
      <c r="AT857" s="9">
        <f t="shared" si="300"/>
        <v>6</v>
      </c>
      <c r="AU857">
        <f t="shared" si="301"/>
        <v>0</v>
      </c>
      <c r="AV857" s="9">
        <v>1</v>
      </c>
    </row>
    <row r="858" spans="1:48" x14ac:dyDescent="0.35">
      <c r="A858" t="s">
        <v>44</v>
      </c>
      <c r="B858">
        <v>6</v>
      </c>
      <c r="C858">
        <v>25</v>
      </c>
      <c r="D858" t="s">
        <v>704</v>
      </c>
      <c r="E858">
        <v>1</v>
      </c>
      <c r="F858">
        <v>1</v>
      </c>
      <c r="G858">
        <v>2</v>
      </c>
      <c r="H858">
        <v>-1</v>
      </c>
      <c r="I858">
        <v>2</v>
      </c>
      <c r="J858">
        <v>2</v>
      </c>
      <c r="K858">
        <v>1</v>
      </c>
      <c r="L858">
        <v>-2</v>
      </c>
      <c r="M858">
        <v>1</v>
      </c>
      <c r="N858" t="s">
        <v>2643</v>
      </c>
      <c r="O858" t="s">
        <v>2801</v>
      </c>
      <c r="P858" t="s">
        <v>2810</v>
      </c>
      <c r="Q858" t="s">
        <v>2816</v>
      </c>
      <c r="R858">
        <v>1</v>
      </c>
      <c r="S858">
        <v>-4.6399999999999997</v>
      </c>
      <c r="T858">
        <v>-3.9</v>
      </c>
      <c r="U858">
        <v>67.87</v>
      </c>
      <c r="V858">
        <f t="shared" si="302"/>
        <v>1</v>
      </c>
      <c r="W858">
        <f t="shared" si="303"/>
        <v>1</v>
      </c>
      <c r="X858">
        <f t="shared" si="304"/>
        <v>1</v>
      </c>
      <c r="Y858">
        <f t="shared" si="305"/>
        <v>0</v>
      </c>
      <c r="Z858">
        <f t="shared" si="306"/>
        <v>1</v>
      </c>
      <c r="AA858">
        <f t="shared" si="307"/>
        <v>1</v>
      </c>
      <c r="AB858">
        <f t="shared" si="308"/>
        <v>1</v>
      </c>
      <c r="AC858">
        <f t="shared" si="309"/>
        <v>0</v>
      </c>
      <c r="AD858">
        <f t="shared" si="310"/>
        <v>1</v>
      </c>
      <c r="AE858" s="4" t="s">
        <v>2828</v>
      </c>
      <c r="AF858" s="9" t="s">
        <v>2829</v>
      </c>
      <c r="AG858">
        <v>0</v>
      </c>
      <c r="AH858">
        <v>1</v>
      </c>
      <c r="AI858">
        <v>0</v>
      </c>
      <c r="AJ858">
        <v>1</v>
      </c>
      <c r="AK858" s="9" t="s">
        <v>2840</v>
      </c>
      <c r="AL858">
        <f t="shared" si="298"/>
        <v>0</v>
      </c>
      <c r="AM858">
        <f>IF(AND(INDIRECT(AN858)='Sample Select backend'!$C$2,INDIRECT(AO858)=1,INDIRECT(AP858)='Sample Select backend'!$F$2,INDIRECT(AQ858)=1,INDIRECT(AR858)='Sample Select backend'!$M$2),1,0)</f>
        <v>1</v>
      </c>
      <c r="AN858" t="str">
        <f>_xlfn.CONCAT('Sample Select backend'!$C$4,ROW(AN858))</f>
        <v>AE858</v>
      </c>
      <c r="AO858" s="9" t="str">
        <f>_xlfn.CONCAT('Sample Select backend'!$J$2,ROW(AO858))</f>
        <v>AJ858</v>
      </c>
      <c r="AP858" t="str">
        <f>_xlfn.CONCAT('Sample Select backend'!$F$4,ROW(AP858))</f>
        <v>AF858</v>
      </c>
      <c r="AQ858" t="str">
        <f>_xlfn.CONCAT('Sample Select backend'!$I$10,ROW(AQ858))</f>
        <v>R858</v>
      </c>
      <c r="AR858" t="str">
        <f>_xlfn.CONCAT('Sample Select backend'!$M$4,ROW(AR858))</f>
        <v>AK858</v>
      </c>
      <c r="AS858" t="str">
        <f t="shared" si="299"/>
        <v>Costa Rica</v>
      </c>
      <c r="AT858" s="9">
        <f t="shared" si="300"/>
        <v>25</v>
      </c>
      <c r="AU858">
        <f t="shared" si="301"/>
        <v>0</v>
      </c>
      <c r="AV858" s="9">
        <v>0</v>
      </c>
    </row>
    <row r="859" spans="1:48" x14ac:dyDescent="0.35">
      <c r="A859" t="s">
        <v>44</v>
      </c>
      <c r="B859">
        <v>8</v>
      </c>
      <c r="C859" t="s">
        <v>202</v>
      </c>
      <c r="D859" t="s">
        <v>702</v>
      </c>
      <c r="N859" t="s">
        <v>2643</v>
      </c>
      <c r="O859" t="s">
        <v>2801</v>
      </c>
      <c r="P859" t="s">
        <v>2810</v>
      </c>
      <c r="Q859" t="s">
        <v>2816</v>
      </c>
      <c r="R859">
        <v>1</v>
      </c>
      <c r="S859">
        <v>-4.6399999999999997</v>
      </c>
      <c r="T859">
        <v>-3.9</v>
      </c>
      <c r="U859">
        <v>67.87</v>
      </c>
      <c r="V859">
        <f t="shared" si="302"/>
        <v>-1</v>
      </c>
      <c r="W859">
        <f t="shared" si="303"/>
        <v>-1</v>
      </c>
      <c r="X859">
        <f t="shared" si="304"/>
        <v>-1</v>
      </c>
      <c r="Y859">
        <f t="shared" si="305"/>
        <v>-1</v>
      </c>
      <c r="Z859">
        <f t="shared" si="306"/>
        <v>-1</v>
      </c>
      <c r="AA859">
        <f t="shared" si="307"/>
        <v>-1</v>
      </c>
      <c r="AB859">
        <f t="shared" si="308"/>
        <v>-1</v>
      </c>
      <c r="AC859">
        <f t="shared" si="309"/>
        <v>-1</v>
      </c>
      <c r="AD859">
        <f t="shared" si="310"/>
        <v>-1</v>
      </c>
      <c r="AE859" s="4" t="s">
        <v>2828</v>
      </c>
      <c r="AF859" s="9" t="s">
        <v>2829</v>
      </c>
      <c r="AG859">
        <v>0</v>
      </c>
      <c r="AH859">
        <v>1</v>
      </c>
      <c r="AI859">
        <v>0</v>
      </c>
      <c r="AJ859">
        <v>1</v>
      </c>
      <c r="AK859" s="9" t="s">
        <v>2840</v>
      </c>
      <c r="AL859">
        <f t="shared" si="298"/>
        <v>0</v>
      </c>
      <c r="AM859">
        <f>IF(AND(INDIRECT(AN859)='Sample Select backend'!$C$2,INDIRECT(AO859)=1,INDIRECT(AP859)='Sample Select backend'!$F$2,INDIRECT(AQ859)=1,INDIRECT(AR859)='Sample Select backend'!$M$2),1,0)</f>
        <v>1</v>
      </c>
      <c r="AN859" t="str">
        <f>_xlfn.CONCAT('Sample Select backend'!$C$4,ROW(AN859))</f>
        <v>AE859</v>
      </c>
      <c r="AO859" s="9" t="str">
        <f>_xlfn.CONCAT('Sample Select backend'!$J$2,ROW(AO859))</f>
        <v>AJ859</v>
      </c>
      <c r="AP859" t="str">
        <f>_xlfn.CONCAT('Sample Select backend'!$F$4,ROW(AP859))</f>
        <v>AF859</v>
      </c>
      <c r="AQ859" t="str">
        <f>_xlfn.CONCAT('Sample Select backend'!$I$10,ROW(AQ859))</f>
        <v>R859</v>
      </c>
      <c r="AR859" t="str">
        <f>_xlfn.CONCAT('Sample Select backend'!$M$4,ROW(AR859))</f>
        <v>AK859</v>
      </c>
      <c r="AS859" t="str">
        <f t="shared" si="299"/>
        <v>Costa Rica</v>
      </c>
      <c r="AT859" s="9" t="str">
        <f t="shared" si="300"/>
        <v>Other</v>
      </c>
      <c r="AU859">
        <f t="shared" si="301"/>
        <v>0</v>
      </c>
      <c r="AV859" s="9">
        <v>1</v>
      </c>
    </row>
    <row r="860" spans="1:48" x14ac:dyDescent="0.35">
      <c r="A860" t="s">
        <v>44</v>
      </c>
      <c r="B860">
        <v>7</v>
      </c>
      <c r="C860">
        <v>30</v>
      </c>
      <c r="D860" t="s">
        <v>697</v>
      </c>
      <c r="E860">
        <v>1</v>
      </c>
      <c r="F860">
        <v>1</v>
      </c>
      <c r="G860">
        <v>2</v>
      </c>
      <c r="I860">
        <v>-2</v>
      </c>
      <c r="J860">
        <v>1</v>
      </c>
      <c r="K860">
        <v>1</v>
      </c>
      <c r="L860">
        <v>-2</v>
      </c>
      <c r="M860">
        <v>1</v>
      </c>
      <c r="N860" t="s">
        <v>2643</v>
      </c>
      <c r="O860" t="s">
        <v>2801</v>
      </c>
      <c r="P860" t="s">
        <v>2810</v>
      </c>
      <c r="Q860" t="s">
        <v>2816</v>
      </c>
      <c r="R860">
        <v>1</v>
      </c>
      <c r="S860">
        <v>-4.6399999999999997</v>
      </c>
      <c r="T860">
        <v>-3.9</v>
      </c>
      <c r="U860">
        <v>67.87</v>
      </c>
      <c r="V860">
        <f t="shared" si="302"/>
        <v>1</v>
      </c>
      <c r="W860">
        <f t="shared" si="303"/>
        <v>1</v>
      </c>
      <c r="X860">
        <f t="shared" si="304"/>
        <v>1</v>
      </c>
      <c r="Y860">
        <f t="shared" si="305"/>
        <v>-1</v>
      </c>
      <c r="Z860">
        <f t="shared" si="306"/>
        <v>0</v>
      </c>
      <c r="AA860">
        <f t="shared" si="307"/>
        <v>1</v>
      </c>
      <c r="AB860">
        <f t="shared" si="308"/>
        <v>1</v>
      </c>
      <c r="AC860">
        <f t="shared" si="309"/>
        <v>0</v>
      </c>
      <c r="AD860">
        <f t="shared" si="310"/>
        <v>1</v>
      </c>
      <c r="AE860" s="4" t="s">
        <v>2828</v>
      </c>
      <c r="AF860" s="9" t="s">
        <v>2829</v>
      </c>
      <c r="AG860">
        <v>0</v>
      </c>
      <c r="AH860">
        <v>1</v>
      </c>
      <c r="AI860">
        <v>0</v>
      </c>
      <c r="AJ860">
        <v>1</v>
      </c>
      <c r="AK860" s="9" t="s">
        <v>2840</v>
      </c>
      <c r="AL860">
        <f t="shared" si="298"/>
        <v>0</v>
      </c>
      <c r="AM860">
        <f>IF(AND(INDIRECT(AN860)='Sample Select backend'!$C$2,INDIRECT(AO860)=1,INDIRECT(AP860)='Sample Select backend'!$F$2,INDIRECT(AQ860)=1,INDIRECT(AR860)='Sample Select backend'!$M$2),1,0)</f>
        <v>1</v>
      </c>
      <c r="AN860" t="str">
        <f>_xlfn.CONCAT('Sample Select backend'!$C$4,ROW(AN860))</f>
        <v>AE860</v>
      </c>
      <c r="AO860" s="9" t="str">
        <f>_xlfn.CONCAT('Sample Select backend'!$J$2,ROW(AO860))</f>
        <v>AJ860</v>
      </c>
      <c r="AP860" t="str">
        <f>_xlfn.CONCAT('Sample Select backend'!$F$4,ROW(AP860))</f>
        <v>AF860</v>
      </c>
      <c r="AQ860" t="str">
        <f>_xlfn.CONCAT('Sample Select backend'!$I$10,ROW(AQ860))</f>
        <v>R860</v>
      </c>
      <c r="AR860" t="str">
        <f>_xlfn.CONCAT('Sample Select backend'!$M$4,ROW(AR860))</f>
        <v>AK860</v>
      </c>
      <c r="AS860" t="str">
        <f t="shared" si="299"/>
        <v>Costa Rica</v>
      </c>
      <c r="AT860" s="9">
        <f t="shared" si="300"/>
        <v>30</v>
      </c>
      <c r="AU860">
        <f t="shared" si="301"/>
        <v>0</v>
      </c>
      <c r="AV860" s="9">
        <v>1</v>
      </c>
    </row>
    <row r="861" spans="1:48" x14ac:dyDescent="0.35">
      <c r="A861" t="s">
        <v>44</v>
      </c>
      <c r="B861">
        <v>1</v>
      </c>
      <c r="C861">
        <v>6</v>
      </c>
      <c r="D861" t="s">
        <v>701</v>
      </c>
      <c r="E861">
        <v>-2</v>
      </c>
      <c r="F861">
        <v>2</v>
      </c>
      <c r="G861">
        <v>2</v>
      </c>
      <c r="H861">
        <v>2</v>
      </c>
      <c r="I861">
        <v>2</v>
      </c>
      <c r="J861">
        <v>2</v>
      </c>
      <c r="K861">
        <v>1</v>
      </c>
      <c r="L861">
        <v>2</v>
      </c>
      <c r="M861">
        <v>1</v>
      </c>
      <c r="N861" t="s">
        <v>2643</v>
      </c>
      <c r="O861" t="s">
        <v>2801</v>
      </c>
      <c r="P861" t="s">
        <v>2810</v>
      </c>
      <c r="Q861" t="s">
        <v>2816</v>
      </c>
      <c r="R861">
        <v>1</v>
      </c>
      <c r="S861">
        <v>-4.6399999999999997</v>
      </c>
      <c r="T861">
        <v>-3.9</v>
      </c>
      <c r="U861">
        <v>67.87</v>
      </c>
      <c r="V861">
        <f t="shared" si="302"/>
        <v>0</v>
      </c>
      <c r="W861">
        <f t="shared" si="303"/>
        <v>1</v>
      </c>
      <c r="X861">
        <f t="shared" si="304"/>
        <v>1</v>
      </c>
      <c r="Y861">
        <f t="shared" si="305"/>
        <v>1</v>
      </c>
      <c r="Z861">
        <f t="shared" si="306"/>
        <v>1</v>
      </c>
      <c r="AA861">
        <f t="shared" si="307"/>
        <v>1</v>
      </c>
      <c r="AB861">
        <f t="shared" si="308"/>
        <v>1</v>
      </c>
      <c r="AC861">
        <f t="shared" si="309"/>
        <v>1</v>
      </c>
      <c r="AD861">
        <f t="shared" si="310"/>
        <v>1</v>
      </c>
      <c r="AE861" s="4" t="s">
        <v>2828</v>
      </c>
      <c r="AF861" s="9" t="s">
        <v>2829</v>
      </c>
      <c r="AG861">
        <v>0</v>
      </c>
      <c r="AH861">
        <v>1</v>
      </c>
      <c r="AI861">
        <v>0</v>
      </c>
      <c r="AJ861">
        <v>1</v>
      </c>
      <c r="AK861" s="9" t="s">
        <v>2840</v>
      </c>
      <c r="AL861">
        <f t="shared" si="298"/>
        <v>0</v>
      </c>
      <c r="AM861">
        <f>IF(AND(INDIRECT(AN861)='Sample Select backend'!$C$2,INDIRECT(AO861)=1,INDIRECT(AP861)='Sample Select backend'!$F$2,INDIRECT(AQ861)=1,INDIRECT(AR861)='Sample Select backend'!$M$2),1,0)</f>
        <v>1</v>
      </c>
      <c r="AN861" t="str">
        <f>_xlfn.CONCAT('Sample Select backend'!$C$4,ROW(AN861))</f>
        <v>AE861</v>
      </c>
      <c r="AO861" s="9" t="str">
        <f>_xlfn.CONCAT('Sample Select backend'!$J$2,ROW(AO861))</f>
        <v>AJ861</v>
      </c>
      <c r="AP861" t="str">
        <f>_xlfn.CONCAT('Sample Select backend'!$F$4,ROW(AP861))</f>
        <v>AF861</v>
      </c>
      <c r="AQ861" t="str">
        <f>_xlfn.CONCAT('Sample Select backend'!$I$10,ROW(AQ861))</f>
        <v>R861</v>
      </c>
      <c r="AR861" t="str">
        <f>_xlfn.CONCAT('Sample Select backend'!$M$4,ROW(AR861))</f>
        <v>AK861</v>
      </c>
      <c r="AS861" t="str">
        <f t="shared" si="299"/>
        <v>Costa Rica</v>
      </c>
      <c r="AT861" s="9">
        <f t="shared" si="300"/>
        <v>6</v>
      </c>
      <c r="AU861">
        <f t="shared" si="301"/>
        <v>0</v>
      </c>
      <c r="AV861" s="9">
        <v>1</v>
      </c>
    </row>
    <row r="862" spans="1:48" x14ac:dyDescent="0.35">
      <c r="A862" t="s">
        <v>44</v>
      </c>
      <c r="B862">
        <v>6</v>
      </c>
      <c r="C862">
        <v>26</v>
      </c>
      <c r="D862" t="s">
        <v>693</v>
      </c>
      <c r="E862">
        <v>1</v>
      </c>
      <c r="F862">
        <v>1</v>
      </c>
      <c r="G862">
        <v>-2</v>
      </c>
      <c r="H862">
        <v>-1</v>
      </c>
      <c r="I862">
        <v>-2</v>
      </c>
      <c r="J862">
        <v>2</v>
      </c>
      <c r="K862">
        <v>1</v>
      </c>
      <c r="L862">
        <v>-2</v>
      </c>
      <c r="M862">
        <v>1</v>
      </c>
      <c r="N862" t="s">
        <v>2643</v>
      </c>
      <c r="O862" t="s">
        <v>2801</v>
      </c>
      <c r="P862" t="s">
        <v>2810</v>
      </c>
      <c r="Q862" t="s">
        <v>2816</v>
      </c>
      <c r="R862">
        <v>1</v>
      </c>
      <c r="S862">
        <v>-4.6399999999999997</v>
      </c>
      <c r="T862">
        <v>-3.9</v>
      </c>
      <c r="U862">
        <v>67.87</v>
      </c>
      <c r="V862">
        <f t="shared" si="302"/>
        <v>1</v>
      </c>
      <c r="W862">
        <f t="shared" si="303"/>
        <v>1</v>
      </c>
      <c r="X862">
        <f t="shared" si="304"/>
        <v>0</v>
      </c>
      <c r="Y862">
        <f t="shared" si="305"/>
        <v>0</v>
      </c>
      <c r="Z862">
        <f t="shared" si="306"/>
        <v>0</v>
      </c>
      <c r="AA862">
        <f t="shared" si="307"/>
        <v>1</v>
      </c>
      <c r="AB862">
        <f t="shared" si="308"/>
        <v>1</v>
      </c>
      <c r="AC862">
        <f t="shared" si="309"/>
        <v>0</v>
      </c>
      <c r="AD862">
        <f t="shared" si="310"/>
        <v>1</v>
      </c>
      <c r="AE862" s="4" t="s">
        <v>2828</v>
      </c>
      <c r="AF862" s="9" t="s">
        <v>2829</v>
      </c>
      <c r="AG862">
        <v>0</v>
      </c>
      <c r="AH862">
        <v>1</v>
      </c>
      <c r="AI862">
        <v>0</v>
      </c>
      <c r="AJ862">
        <v>1</v>
      </c>
      <c r="AK862" s="9" t="s">
        <v>2840</v>
      </c>
      <c r="AL862">
        <f t="shared" si="298"/>
        <v>0</v>
      </c>
      <c r="AM862">
        <f>IF(AND(INDIRECT(AN862)='Sample Select backend'!$C$2,INDIRECT(AO862)=1,INDIRECT(AP862)='Sample Select backend'!$F$2,INDIRECT(AQ862)=1,INDIRECT(AR862)='Sample Select backend'!$M$2),1,0)</f>
        <v>1</v>
      </c>
      <c r="AN862" t="str">
        <f>_xlfn.CONCAT('Sample Select backend'!$C$4,ROW(AN862))</f>
        <v>AE862</v>
      </c>
      <c r="AO862" s="9" t="str">
        <f>_xlfn.CONCAT('Sample Select backend'!$J$2,ROW(AO862))</f>
        <v>AJ862</v>
      </c>
      <c r="AP862" t="str">
        <f>_xlfn.CONCAT('Sample Select backend'!$F$4,ROW(AP862))</f>
        <v>AF862</v>
      </c>
      <c r="AQ862" t="str">
        <f>_xlfn.CONCAT('Sample Select backend'!$I$10,ROW(AQ862))</f>
        <v>R862</v>
      </c>
      <c r="AR862" t="str">
        <f>_xlfn.CONCAT('Sample Select backend'!$M$4,ROW(AR862))</f>
        <v>AK862</v>
      </c>
      <c r="AS862" t="str">
        <f t="shared" si="299"/>
        <v>Costa Rica</v>
      </c>
      <c r="AT862" s="9">
        <f t="shared" si="300"/>
        <v>26</v>
      </c>
      <c r="AU862">
        <f t="shared" si="301"/>
        <v>0</v>
      </c>
      <c r="AV862" s="9">
        <v>1</v>
      </c>
    </row>
    <row r="863" spans="1:48" x14ac:dyDescent="0.35">
      <c r="A863" t="s">
        <v>44</v>
      </c>
      <c r="B863">
        <v>1</v>
      </c>
      <c r="C863">
        <v>6</v>
      </c>
      <c r="D863" t="s">
        <v>700</v>
      </c>
      <c r="E863">
        <v>-2</v>
      </c>
      <c r="F863">
        <v>2</v>
      </c>
      <c r="G863">
        <v>2</v>
      </c>
      <c r="H863">
        <v>2</v>
      </c>
      <c r="I863">
        <v>2</v>
      </c>
      <c r="J863">
        <v>2</v>
      </c>
      <c r="K863">
        <v>1</v>
      </c>
      <c r="L863">
        <v>2</v>
      </c>
      <c r="M863">
        <v>1</v>
      </c>
      <c r="N863" t="s">
        <v>2643</v>
      </c>
      <c r="O863" t="s">
        <v>2801</v>
      </c>
      <c r="P863" t="s">
        <v>2810</v>
      </c>
      <c r="Q863" t="s">
        <v>2816</v>
      </c>
      <c r="R863">
        <v>1</v>
      </c>
      <c r="S863">
        <v>-4.6399999999999997</v>
      </c>
      <c r="T863">
        <v>-3.9</v>
      </c>
      <c r="U863">
        <v>67.87</v>
      </c>
      <c r="V863">
        <f t="shared" si="302"/>
        <v>0</v>
      </c>
      <c r="W863">
        <f t="shared" si="303"/>
        <v>1</v>
      </c>
      <c r="X863">
        <f t="shared" si="304"/>
        <v>1</v>
      </c>
      <c r="Y863">
        <f t="shared" si="305"/>
        <v>1</v>
      </c>
      <c r="Z863">
        <f t="shared" si="306"/>
        <v>1</v>
      </c>
      <c r="AA863">
        <f t="shared" si="307"/>
        <v>1</v>
      </c>
      <c r="AB863">
        <f t="shared" si="308"/>
        <v>1</v>
      </c>
      <c r="AC863">
        <f t="shared" si="309"/>
        <v>1</v>
      </c>
      <c r="AD863">
        <f t="shared" si="310"/>
        <v>1</v>
      </c>
      <c r="AE863" s="4" t="s">
        <v>2828</v>
      </c>
      <c r="AF863" s="9" t="s">
        <v>2829</v>
      </c>
      <c r="AG863">
        <v>0</v>
      </c>
      <c r="AH863">
        <v>1</v>
      </c>
      <c r="AI863">
        <v>0</v>
      </c>
      <c r="AJ863">
        <v>1</v>
      </c>
      <c r="AK863" s="9" t="s">
        <v>2840</v>
      </c>
      <c r="AL863">
        <f t="shared" si="298"/>
        <v>0</v>
      </c>
      <c r="AM863">
        <f>IF(AND(INDIRECT(AN863)='Sample Select backend'!$C$2,INDIRECT(AO863)=1,INDIRECT(AP863)='Sample Select backend'!$F$2,INDIRECT(AQ863)=1,INDIRECT(AR863)='Sample Select backend'!$M$2),1,0)</f>
        <v>1</v>
      </c>
      <c r="AN863" t="str">
        <f>_xlfn.CONCAT('Sample Select backend'!$C$4,ROW(AN863))</f>
        <v>AE863</v>
      </c>
      <c r="AO863" s="9" t="str">
        <f>_xlfn.CONCAT('Sample Select backend'!$J$2,ROW(AO863))</f>
        <v>AJ863</v>
      </c>
      <c r="AP863" t="str">
        <f>_xlfn.CONCAT('Sample Select backend'!$F$4,ROW(AP863))</f>
        <v>AF863</v>
      </c>
      <c r="AQ863" t="str">
        <f>_xlfn.CONCAT('Sample Select backend'!$I$10,ROW(AQ863))</f>
        <v>R863</v>
      </c>
      <c r="AR863" t="str">
        <f>_xlfn.CONCAT('Sample Select backend'!$M$4,ROW(AR863))</f>
        <v>AK863</v>
      </c>
      <c r="AS863" t="str">
        <f t="shared" si="299"/>
        <v>Costa Rica</v>
      </c>
      <c r="AT863" s="9">
        <f t="shared" si="300"/>
        <v>6</v>
      </c>
      <c r="AU863">
        <f t="shared" si="301"/>
        <v>0</v>
      </c>
      <c r="AV863" s="9">
        <v>1</v>
      </c>
    </row>
    <row r="864" spans="1:48" x14ac:dyDescent="0.35">
      <c r="A864" t="s">
        <v>44</v>
      </c>
      <c r="B864">
        <v>1</v>
      </c>
      <c r="C864" t="s">
        <v>206</v>
      </c>
      <c r="D864" t="s">
        <v>696</v>
      </c>
      <c r="E864">
        <v>-2</v>
      </c>
      <c r="F864">
        <v>2</v>
      </c>
      <c r="G864">
        <v>-2</v>
      </c>
      <c r="H864">
        <v>-1</v>
      </c>
      <c r="I864">
        <v>-2</v>
      </c>
      <c r="J864">
        <v>2</v>
      </c>
      <c r="K864">
        <v>1</v>
      </c>
      <c r="M864">
        <v>1</v>
      </c>
      <c r="N864" t="s">
        <v>2643</v>
      </c>
      <c r="O864" t="s">
        <v>2801</v>
      </c>
      <c r="P864" t="s">
        <v>2810</v>
      </c>
      <c r="Q864" t="s">
        <v>2816</v>
      </c>
      <c r="R864">
        <v>1</v>
      </c>
      <c r="S864">
        <v>-4.6399999999999997</v>
      </c>
      <c r="T864">
        <v>-3.9</v>
      </c>
      <c r="U864">
        <v>67.87</v>
      </c>
      <c r="V864">
        <f t="shared" si="302"/>
        <v>0</v>
      </c>
      <c r="W864">
        <f t="shared" si="303"/>
        <v>1</v>
      </c>
      <c r="X864">
        <f t="shared" si="304"/>
        <v>0</v>
      </c>
      <c r="Y864">
        <f t="shared" si="305"/>
        <v>0</v>
      </c>
      <c r="Z864">
        <f t="shared" si="306"/>
        <v>0</v>
      </c>
      <c r="AA864">
        <f t="shared" si="307"/>
        <v>1</v>
      </c>
      <c r="AB864">
        <f t="shared" si="308"/>
        <v>1</v>
      </c>
      <c r="AC864">
        <f t="shared" si="309"/>
        <v>-1</v>
      </c>
      <c r="AD864">
        <f t="shared" si="310"/>
        <v>1</v>
      </c>
      <c r="AE864" s="4" t="s">
        <v>2828</v>
      </c>
      <c r="AF864" s="9" t="s">
        <v>2829</v>
      </c>
      <c r="AG864">
        <v>0</v>
      </c>
      <c r="AH864">
        <v>1</v>
      </c>
      <c r="AI864">
        <v>0</v>
      </c>
      <c r="AJ864">
        <v>1</v>
      </c>
      <c r="AK864" s="9" t="s">
        <v>2840</v>
      </c>
      <c r="AL864">
        <f t="shared" si="298"/>
        <v>0</v>
      </c>
      <c r="AM864">
        <f>IF(AND(INDIRECT(AN864)='Sample Select backend'!$C$2,INDIRECT(AO864)=1,INDIRECT(AP864)='Sample Select backend'!$F$2,INDIRECT(AQ864)=1,INDIRECT(AR864)='Sample Select backend'!$M$2),1,0)</f>
        <v>1</v>
      </c>
      <c r="AN864" t="str">
        <f>_xlfn.CONCAT('Sample Select backend'!$C$4,ROW(AN864))</f>
        <v>AE864</v>
      </c>
      <c r="AO864" s="9" t="str">
        <f>_xlfn.CONCAT('Sample Select backend'!$J$2,ROW(AO864))</f>
        <v>AJ864</v>
      </c>
      <c r="AP864" t="str">
        <f>_xlfn.CONCAT('Sample Select backend'!$F$4,ROW(AP864))</f>
        <v>AF864</v>
      </c>
      <c r="AQ864" t="str">
        <f>_xlfn.CONCAT('Sample Select backend'!$I$10,ROW(AQ864))</f>
        <v>R864</v>
      </c>
      <c r="AR864" t="str">
        <f>_xlfn.CONCAT('Sample Select backend'!$M$4,ROW(AR864))</f>
        <v>AK864</v>
      </c>
      <c r="AS864" t="str">
        <f t="shared" si="299"/>
        <v>Costa Rica</v>
      </c>
      <c r="AT864" s="9" t="str">
        <f t="shared" si="300"/>
        <v>Tax exemption/waiver/suspension</v>
      </c>
      <c r="AU864">
        <f t="shared" si="301"/>
        <v>0</v>
      </c>
      <c r="AV864" s="9">
        <v>1</v>
      </c>
    </row>
    <row r="865" spans="1:48" x14ac:dyDescent="0.35">
      <c r="A865" t="s">
        <v>44</v>
      </c>
      <c r="B865">
        <v>6</v>
      </c>
      <c r="C865">
        <v>25</v>
      </c>
      <c r="D865" t="s">
        <v>703</v>
      </c>
      <c r="E865">
        <v>1</v>
      </c>
      <c r="F865">
        <v>1</v>
      </c>
      <c r="G865">
        <v>2</v>
      </c>
      <c r="H865">
        <v>-1</v>
      </c>
      <c r="I865">
        <v>2</v>
      </c>
      <c r="J865">
        <v>2</v>
      </c>
      <c r="K865">
        <v>-1</v>
      </c>
      <c r="L865">
        <v>2</v>
      </c>
      <c r="M865">
        <v>1</v>
      </c>
      <c r="N865" t="s">
        <v>2643</v>
      </c>
      <c r="O865" t="s">
        <v>2801</v>
      </c>
      <c r="P865" t="s">
        <v>2810</v>
      </c>
      <c r="Q865" t="s">
        <v>2816</v>
      </c>
      <c r="R865">
        <v>1</v>
      </c>
      <c r="S865">
        <v>-4.6399999999999997</v>
      </c>
      <c r="T865">
        <v>-3.9</v>
      </c>
      <c r="U865">
        <v>67.87</v>
      </c>
      <c r="V865">
        <f t="shared" si="302"/>
        <v>1</v>
      </c>
      <c r="W865">
        <f t="shared" si="303"/>
        <v>1</v>
      </c>
      <c r="X865">
        <f t="shared" si="304"/>
        <v>1</v>
      </c>
      <c r="Y865">
        <f t="shared" si="305"/>
        <v>0</v>
      </c>
      <c r="Z865">
        <f t="shared" si="306"/>
        <v>1</v>
      </c>
      <c r="AA865">
        <f t="shared" si="307"/>
        <v>1</v>
      </c>
      <c r="AB865">
        <f t="shared" si="308"/>
        <v>0</v>
      </c>
      <c r="AC865">
        <f t="shared" si="309"/>
        <v>1</v>
      </c>
      <c r="AD865">
        <f t="shared" si="310"/>
        <v>1</v>
      </c>
      <c r="AE865" s="4" t="s">
        <v>2828</v>
      </c>
      <c r="AF865" s="9" t="s">
        <v>2829</v>
      </c>
      <c r="AG865">
        <v>0</v>
      </c>
      <c r="AH865">
        <v>1</v>
      </c>
      <c r="AI865">
        <v>0</v>
      </c>
      <c r="AJ865">
        <v>1</v>
      </c>
      <c r="AK865" s="9" t="s">
        <v>2840</v>
      </c>
      <c r="AL865">
        <f t="shared" si="298"/>
        <v>0</v>
      </c>
      <c r="AM865">
        <f>IF(AND(INDIRECT(AN865)='Sample Select backend'!$C$2,INDIRECT(AO865)=1,INDIRECT(AP865)='Sample Select backend'!$F$2,INDIRECT(AQ865)=1,INDIRECT(AR865)='Sample Select backend'!$M$2),1,0)</f>
        <v>1</v>
      </c>
      <c r="AN865" t="str">
        <f>_xlfn.CONCAT('Sample Select backend'!$C$4,ROW(AN865))</f>
        <v>AE865</v>
      </c>
      <c r="AO865" s="9" t="str">
        <f>_xlfn.CONCAT('Sample Select backend'!$J$2,ROW(AO865))</f>
        <v>AJ865</v>
      </c>
      <c r="AP865" t="str">
        <f>_xlfn.CONCAT('Sample Select backend'!$F$4,ROW(AP865))</f>
        <v>AF865</v>
      </c>
      <c r="AQ865" t="str">
        <f>_xlfn.CONCAT('Sample Select backend'!$I$10,ROW(AQ865))</f>
        <v>R865</v>
      </c>
      <c r="AR865" t="str">
        <f>_xlfn.CONCAT('Sample Select backend'!$M$4,ROW(AR865))</f>
        <v>AK865</v>
      </c>
      <c r="AS865" t="str">
        <f t="shared" si="299"/>
        <v>Costa Rica</v>
      </c>
      <c r="AT865" s="9">
        <f t="shared" si="300"/>
        <v>25</v>
      </c>
      <c r="AU865">
        <f t="shared" si="301"/>
        <v>0</v>
      </c>
      <c r="AV865" s="9">
        <v>0</v>
      </c>
    </row>
    <row r="866" spans="1:48" x14ac:dyDescent="0.35">
      <c r="A866" s="24" t="s">
        <v>44</v>
      </c>
      <c r="B866" s="24" t="s">
        <v>201</v>
      </c>
      <c r="C866" s="24" t="s">
        <v>201</v>
      </c>
      <c r="D866" s="24" t="s">
        <v>3392</v>
      </c>
      <c r="E866" s="24"/>
      <c r="O866" t="s">
        <v>2801</v>
      </c>
      <c r="P866" t="s">
        <v>2810</v>
      </c>
      <c r="Q866" t="s">
        <v>2816</v>
      </c>
      <c r="R866">
        <v>1</v>
      </c>
      <c r="S866">
        <v>-4.6399999999999997</v>
      </c>
      <c r="T866">
        <v>-3.9</v>
      </c>
      <c r="U866">
        <v>67.87</v>
      </c>
      <c r="V866">
        <v>-1</v>
      </c>
      <c r="W866">
        <v>-1</v>
      </c>
      <c r="X866">
        <v>-1</v>
      </c>
      <c r="Y866">
        <v>-1</v>
      </c>
      <c r="Z866">
        <v>-1</v>
      </c>
      <c r="AA866">
        <v>-1</v>
      </c>
      <c r="AB866">
        <v>-1</v>
      </c>
      <c r="AC866">
        <v>-1</v>
      </c>
      <c r="AD866">
        <v>-1</v>
      </c>
      <c r="AE866" s="4" t="s">
        <v>2828</v>
      </c>
      <c r="AF866" s="9" t="s">
        <v>2829</v>
      </c>
      <c r="AG866">
        <v>0</v>
      </c>
      <c r="AH866">
        <v>1</v>
      </c>
      <c r="AI866">
        <v>0</v>
      </c>
      <c r="AJ866">
        <v>1</v>
      </c>
      <c r="AK866" s="9" t="s">
        <v>2840</v>
      </c>
      <c r="AL866">
        <f t="shared" si="298"/>
        <v>1</v>
      </c>
      <c r="AM866">
        <f>IF(AND(INDIRECT(AN866)='Sample Select backend'!$C$2,INDIRECT(AO866)=1,INDIRECT(AP866)='Sample Select backend'!$F$2,INDIRECT(AQ866)=1,INDIRECT(AR866)='Sample Select backend'!$M$2),1,0)</f>
        <v>1</v>
      </c>
      <c r="AN866" t="str">
        <f>_xlfn.CONCAT('Sample Select backend'!$C$4,ROW(AN866))</f>
        <v>AE866</v>
      </c>
      <c r="AO866" s="9" t="str">
        <f>_xlfn.CONCAT('Sample Select backend'!$J$2,ROW(AO866))</f>
        <v>AJ866</v>
      </c>
      <c r="AP866" t="str">
        <f>_xlfn.CONCAT('Sample Select backend'!$F$4,ROW(AP866))</f>
        <v>AF866</v>
      </c>
      <c r="AQ866" t="str">
        <f>_xlfn.CONCAT('Sample Select backend'!$I$10,ROW(AQ866))</f>
        <v>R866</v>
      </c>
      <c r="AR866" t="str">
        <f>_xlfn.CONCAT('Sample Select backend'!$M$4,ROW(AR866))</f>
        <v>AK866</v>
      </c>
      <c r="AS866" t="str">
        <f t="shared" si="299"/>
        <v>Costa Rica</v>
      </c>
      <c r="AT866" s="9" t="str">
        <f t="shared" si="300"/>
        <v>Other</v>
      </c>
      <c r="AU866">
        <f t="shared" si="301"/>
        <v>0</v>
      </c>
      <c r="AV866" s="9">
        <v>0</v>
      </c>
    </row>
    <row r="867" spans="1:48" x14ac:dyDescent="0.35">
      <c r="A867" s="24" t="s">
        <v>44</v>
      </c>
      <c r="B867" s="24">
        <v>4</v>
      </c>
      <c r="C867" s="24" t="s">
        <v>206</v>
      </c>
      <c r="D867" s="30" t="s">
        <v>3393</v>
      </c>
      <c r="E867" s="30"/>
      <c r="O867" t="s">
        <v>2801</v>
      </c>
      <c r="P867" t="s">
        <v>2810</v>
      </c>
      <c r="Q867" t="s">
        <v>2816</v>
      </c>
      <c r="R867">
        <v>1</v>
      </c>
      <c r="S867">
        <v>-4.6399999999999997</v>
      </c>
      <c r="T867">
        <v>-3.9</v>
      </c>
      <c r="U867">
        <v>67.87</v>
      </c>
      <c r="V867">
        <v>-1</v>
      </c>
      <c r="W867">
        <v>-1</v>
      </c>
      <c r="X867">
        <v>-1</v>
      </c>
      <c r="Y867">
        <v>-1</v>
      </c>
      <c r="Z867">
        <v>-1</v>
      </c>
      <c r="AA867">
        <v>-1</v>
      </c>
      <c r="AB867">
        <v>-1</v>
      </c>
      <c r="AC867">
        <v>-1</v>
      </c>
      <c r="AD867">
        <v>-1</v>
      </c>
      <c r="AE867" s="4" t="s">
        <v>2828</v>
      </c>
      <c r="AF867" s="9" t="s">
        <v>2829</v>
      </c>
      <c r="AG867">
        <v>0</v>
      </c>
      <c r="AH867">
        <v>1</v>
      </c>
      <c r="AI867">
        <v>0</v>
      </c>
      <c r="AJ867">
        <v>1</v>
      </c>
      <c r="AK867" s="9" t="s">
        <v>2840</v>
      </c>
      <c r="AL867">
        <f t="shared" si="298"/>
        <v>0</v>
      </c>
      <c r="AM867">
        <f>IF(AND(INDIRECT(AN867)='Sample Select backend'!$C$2,INDIRECT(AO867)=1,INDIRECT(AP867)='Sample Select backend'!$F$2,INDIRECT(AQ867)=1,INDIRECT(AR867)='Sample Select backend'!$M$2),1,0)</f>
        <v>1</v>
      </c>
      <c r="AN867" t="str">
        <f>_xlfn.CONCAT('Sample Select backend'!$C$4,ROW(AN867))</f>
        <v>AE867</v>
      </c>
      <c r="AO867" s="9" t="str">
        <f>_xlfn.CONCAT('Sample Select backend'!$J$2,ROW(AO867))</f>
        <v>AJ867</v>
      </c>
      <c r="AP867" t="str">
        <f>_xlfn.CONCAT('Sample Select backend'!$F$4,ROW(AP867))</f>
        <v>AF867</v>
      </c>
      <c r="AQ867" t="str">
        <f>_xlfn.CONCAT('Sample Select backend'!$I$10,ROW(AQ867))</f>
        <v>R867</v>
      </c>
      <c r="AR867" t="str">
        <f>_xlfn.CONCAT('Sample Select backend'!$M$4,ROW(AR867))</f>
        <v>AK867</v>
      </c>
      <c r="AS867" t="str">
        <f t="shared" si="299"/>
        <v>Costa Rica</v>
      </c>
      <c r="AT867" s="9" t="str">
        <f t="shared" si="300"/>
        <v>Tax exemption/waiver/suspension</v>
      </c>
      <c r="AU867">
        <f t="shared" si="301"/>
        <v>0</v>
      </c>
      <c r="AV867" s="9">
        <v>0</v>
      </c>
    </row>
    <row r="868" spans="1:48" x14ac:dyDescent="0.35">
      <c r="A868" s="24" t="s">
        <v>44</v>
      </c>
      <c r="B868" s="24">
        <v>1</v>
      </c>
      <c r="C868" s="24">
        <v>10</v>
      </c>
      <c r="D868" s="24" t="s">
        <v>3394</v>
      </c>
      <c r="E868" s="24"/>
      <c r="O868" t="s">
        <v>2801</v>
      </c>
      <c r="P868" t="s">
        <v>2810</v>
      </c>
      <c r="Q868" t="s">
        <v>2816</v>
      </c>
      <c r="R868">
        <v>1</v>
      </c>
      <c r="S868">
        <v>-4.6399999999999997</v>
      </c>
      <c r="T868">
        <v>-3.9</v>
      </c>
      <c r="U868">
        <v>67.87</v>
      </c>
      <c r="V868">
        <v>-1</v>
      </c>
      <c r="W868">
        <v>-1</v>
      </c>
      <c r="X868">
        <v>-1</v>
      </c>
      <c r="Y868">
        <v>-1</v>
      </c>
      <c r="Z868">
        <v>-1</v>
      </c>
      <c r="AA868">
        <v>-1</v>
      </c>
      <c r="AB868">
        <v>-1</v>
      </c>
      <c r="AC868">
        <v>-1</v>
      </c>
      <c r="AD868">
        <v>-1</v>
      </c>
      <c r="AE868" s="4" t="s">
        <v>2828</v>
      </c>
      <c r="AF868" s="9" t="s">
        <v>2829</v>
      </c>
      <c r="AG868">
        <v>0</v>
      </c>
      <c r="AH868">
        <v>1</v>
      </c>
      <c r="AI868">
        <v>0</v>
      </c>
      <c r="AJ868">
        <v>1</v>
      </c>
      <c r="AK868" s="9" t="s">
        <v>2840</v>
      </c>
      <c r="AL868">
        <f t="shared" si="298"/>
        <v>0</v>
      </c>
      <c r="AM868">
        <f>IF(AND(INDIRECT(AN868)='Sample Select backend'!$C$2,INDIRECT(AO868)=1,INDIRECT(AP868)='Sample Select backend'!$F$2,INDIRECT(AQ868)=1,INDIRECT(AR868)='Sample Select backend'!$M$2),1,0)</f>
        <v>1</v>
      </c>
      <c r="AN868" t="str">
        <f>_xlfn.CONCAT('Sample Select backend'!$C$4,ROW(AN868))</f>
        <v>AE868</v>
      </c>
      <c r="AO868" s="9" t="str">
        <f>_xlfn.CONCAT('Sample Select backend'!$J$2,ROW(AO868))</f>
        <v>AJ868</v>
      </c>
      <c r="AP868" t="str">
        <f>_xlfn.CONCAT('Sample Select backend'!$F$4,ROW(AP868))</f>
        <v>AF868</v>
      </c>
      <c r="AQ868" t="str">
        <f>_xlfn.CONCAT('Sample Select backend'!$I$10,ROW(AQ868))</f>
        <v>R868</v>
      </c>
      <c r="AR868" t="str">
        <f>_xlfn.CONCAT('Sample Select backend'!$M$4,ROW(AR868))</f>
        <v>AK868</v>
      </c>
      <c r="AS868" t="str">
        <f t="shared" si="299"/>
        <v>Costa Rica</v>
      </c>
      <c r="AT868" s="9">
        <f t="shared" si="300"/>
        <v>10</v>
      </c>
      <c r="AU868">
        <f t="shared" si="301"/>
        <v>0</v>
      </c>
      <c r="AV868" s="9">
        <v>0</v>
      </c>
    </row>
    <row r="869" spans="1:48" x14ac:dyDescent="0.35">
      <c r="A869" s="24" t="s">
        <v>44</v>
      </c>
      <c r="B869" s="24">
        <v>1</v>
      </c>
      <c r="C869" s="24">
        <v>12</v>
      </c>
      <c r="D869" s="24" t="s">
        <v>3395</v>
      </c>
      <c r="E869" s="24"/>
      <c r="O869" t="s">
        <v>2801</v>
      </c>
      <c r="P869" t="s">
        <v>2810</v>
      </c>
      <c r="Q869" t="s">
        <v>2816</v>
      </c>
      <c r="R869">
        <v>1</v>
      </c>
      <c r="S869">
        <v>-4.6399999999999997</v>
      </c>
      <c r="T869">
        <v>-3.9</v>
      </c>
      <c r="U869">
        <v>67.87</v>
      </c>
      <c r="V869">
        <v>-1</v>
      </c>
      <c r="W869">
        <v>-1</v>
      </c>
      <c r="X869">
        <v>-1</v>
      </c>
      <c r="Y869">
        <v>-1</v>
      </c>
      <c r="Z869">
        <v>-1</v>
      </c>
      <c r="AA869">
        <v>-1</v>
      </c>
      <c r="AB869">
        <v>-1</v>
      </c>
      <c r="AC869">
        <v>-1</v>
      </c>
      <c r="AD869">
        <v>-1</v>
      </c>
      <c r="AE869" s="4" t="s">
        <v>2828</v>
      </c>
      <c r="AF869" s="9" t="s">
        <v>2829</v>
      </c>
      <c r="AG869">
        <v>0</v>
      </c>
      <c r="AH869">
        <v>1</v>
      </c>
      <c r="AI869">
        <v>0</v>
      </c>
      <c r="AJ869">
        <v>1</v>
      </c>
      <c r="AK869" s="9" t="s">
        <v>2840</v>
      </c>
      <c r="AL869">
        <f t="shared" si="298"/>
        <v>0</v>
      </c>
      <c r="AM869">
        <f>IF(AND(INDIRECT(AN869)='Sample Select backend'!$C$2,INDIRECT(AO869)=1,INDIRECT(AP869)='Sample Select backend'!$F$2,INDIRECT(AQ869)=1,INDIRECT(AR869)='Sample Select backend'!$M$2),1,0)</f>
        <v>1</v>
      </c>
      <c r="AN869" t="str">
        <f>_xlfn.CONCAT('Sample Select backend'!$C$4,ROW(AN869))</f>
        <v>AE869</v>
      </c>
      <c r="AO869" s="9" t="str">
        <f>_xlfn.CONCAT('Sample Select backend'!$J$2,ROW(AO869))</f>
        <v>AJ869</v>
      </c>
      <c r="AP869" t="str">
        <f>_xlfn.CONCAT('Sample Select backend'!$F$4,ROW(AP869))</f>
        <v>AF869</v>
      </c>
      <c r="AQ869" t="str">
        <f>_xlfn.CONCAT('Sample Select backend'!$I$10,ROW(AQ869))</f>
        <v>R869</v>
      </c>
      <c r="AR869" t="str">
        <f>_xlfn.CONCAT('Sample Select backend'!$M$4,ROW(AR869))</f>
        <v>AK869</v>
      </c>
      <c r="AS869" t="str">
        <f t="shared" si="299"/>
        <v>Costa Rica</v>
      </c>
      <c r="AT869" s="9">
        <f t="shared" si="300"/>
        <v>12</v>
      </c>
      <c r="AU869">
        <f t="shared" si="301"/>
        <v>0</v>
      </c>
      <c r="AV869" s="9">
        <v>0</v>
      </c>
    </row>
    <row r="870" spans="1:48" x14ac:dyDescent="0.35">
      <c r="A870" s="24" t="s">
        <v>44</v>
      </c>
      <c r="B870" s="24">
        <v>4</v>
      </c>
      <c r="C870" s="24">
        <v>20</v>
      </c>
      <c r="D870" s="24" t="s">
        <v>3396</v>
      </c>
      <c r="E870" s="24"/>
      <c r="O870" t="s">
        <v>2801</v>
      </c>
      <c r="P870" t="s">
        <v>2810</v>
      </c>
      <c r="Q870" t="s">
        <v>2816</v>
      </c>
      <c r="R870">
        <v>1</v>
      </c>
      <c r="S870">
        <v>-4.6399999999999997</v>
      </c>
      <c r="T870">
        <v>-3.9</v>
      </c>
      <c r="U870">
        <v>67.87</v>
      </c>
      <c r="V870">
        <v>-1</v>
      </c>
      <c r="W870">
        <v>-1</v>
      </c>
      <c r="X870">
        <v>-1</v>
      </c>
      <c r="Y870">
        <v>-1</v>
      </c>
      <c r="Z870">
        <v>-1</v>
      </c>
      <c r="AA870">
        <v>-1</v>
      </c>
      <c r="AB870">
        <v>-1</v>
      </c>
      <c r="AC870">
        <v>-1</v>
      </c>
      <c r="AD870">
        <v>-1</v>
      </c>
      <c r="AE870" s="4" t="s">
        <v>2828</v>
      </c>
      <c r="AF870" s="9" t="s">
        <v>2829</v>
      </c>
      <c r="AG870">
        <v>0</v>
      </c>
      <c r="AH870">
        <v>1</v>
      </c>
      <c r="AI870">
        <v>0</v>
      </c>
      <c r="AJ870">
        <v>1</v>
      </c>
      <c r="AK870" s="9" t="s">
        <v>2840</v>
      </c>
      <c r="AL870">
        <f t="shared" si="298"/>
        <v>0</v>
      </c>
      <c r="AM870">
        <f>IF(AND(INDIRECT(AN870)='Sample Select backend'!$C$2,INDIRECT(AO870)=1,INDIRECT(AP870)='Sample Select backend'!$F$2,INDIRECT(AQ870)=1,INDIRECT(AR870)='Sample Select backend'!$M$2),1,0)</f>
        <v>1</v>
      </c>
      <c r="AN870" t="str">
        <f>_xlfn.CONCAT('Sample Select backend'!$C$4,ROW(AN870))</f>
        <v>AE870</v>
      </c>
      <c r="AO870" s="9" t="str">
        <f>_xlfn.CONCAT('Sample Select backend'!$J$2,ROW(AO870))</f>
        <v>AJ870</v>
      </c>
      <c r="AP870" t="str">
        <f>_xlfn.CONCAT('Sample Select backend'!$F$4,ROW(AP870))</f>
        <v>AF870</v>
      </c>
      <c r="AQ870" t="str">
        <f>_xlfn.CONCAT('Sample Select backend'!$I$10,ROW(AQ870))</f>
        <v>R870</v>
      </c>
      <c r="AR870" t="str">
        <f>_xlfn.CONCAT('Sample Select backend'!$M$4,ROW(AR870))</f>
        <v>AK870</v>
      </c>
      <c r="AS870" t="str">
        <f t="shared" si="299"/>
        <v>Costa Rica</v>
      </c>
      <c r="AT870" s="9">
        <f t="shared" si="300"/>
        <v>20</v>
      </c>
      <c r="AU870">
        <f t="shared" si="301"/>
        <v>0</v>
      </c>
      <c r="AV870" s="9">
        <v>0</v>
      </c>
    </row>
    <row r="871" spans="1:48" x14ac:dyDescent="0.35">
      <c r="A871" s="24" t="s">
        <v>44</v>
      </c>
      <c r="B871" s="24">
        <v>4</v>
      </c>
      <c r="C871" s="24" t="s">
        <v>206</v>
      </c>
      <c r="D871" s="24" t="s">
        <v>3397</v>
      </c>
      <c r="E871" s="24"/>
      <c r="O871" t="s">
        <v>2801</v>
      </c>
      <c r="P871" t="s">
        <v>2810</v>
      </c>
      <c r="Q871" t="s">
        <v>2816</v>
      </c>
      <c r="R871">
        <v>1</v>
      </c>
      <c r="S871">
        <v>-4.6399999999999997</v>
      </c>
      <c r="T871">
        <v>-3.9</v>
      </c>
      <c r="U871">
        <v>67.87</v>
      </c>
      <c r="V871">
        <v>-1</v>
      </c>
      <c r="W871">
        <v>-1</v>
      </c>
      <c r="X871">
        <v>-1</v>
      </c>
      <c r="Y871">
        <v>-1</v>
      </c>
      <c r="Z871">
        <v>-1</v>
      </c>
      <c r="AA871">
        <v>-1</v>
      </c>
      <c r="AB871">
        <v>-1</v>
      </c>
      <c r="AC871">
        <v>-1</v>
      </c>
      <c r="AD871">
        <v>-1</v>
      </c>
      <c r="AE871" s="4" t="s">
        <v>2828</v>
      </c>
      <c r="AF871" s="9" t="s">
        <v>2829</v>
      </c>
      <c r="AG871">
        <v>0</v>
      </c>
      <c r="AH871">
        <v>1</v>
      </c>
      <c r="AI871">
        <v>0</v>
      </c>
      <c r="AJ871">
        <v>1</v>
      </c>
      <c r="AK871" s="9" t="s">
        <v>2840</v>
      </c>
      <c r="AL871">
        <f t="shared" si="298"/>
        <v>0</v>
      </c>
      <c r="AM871">
        <f>IF(AND(INDIRECT(AN871)='Sample Select backend'!$C$2,INDIRECT(AO871)=1,INDIRECT(AP871)='Sample Select backend'!$F$2,INDIRECT(AQ871)=1,INDIRECT(AR871)='Sample Select backend'!$M$2),1,0)</f>
        <v>1</v>
      </c>
      <c r="AN871" t="str">
        <f>_xlfn.CONCAT('Sample Select backend'!$C$4,ROW(AN871))</f>
        <v>AE871</v>
      </c>
      <c r="AO871" s="9" t="str">
        <f>_xlfn.CONCAT('Sample Select backend'!$J$2,ROW(AO871))</f>
        <v>AJ871</v>
      </c>
      <c r="AP871" t="str">
        <f>_xlfn.CONCAT('Sample Select backend'!$F$4,ROW(AP871))</f>
        <v>AF871</v>
      </c>
      <c r="AQ871" t="str">
        <f>_xlfn.CONCAT('Sample Select backend'!$I$10,ROW(AQ871))</f>
        <v>R871</v>
      </c>
      <c r="AR871" t="str">
        <f>_xlfn.CONCAT('Sample Select backend'!$M$4,ROW(AR871))</f>
        <v>AK871</v>
      </c>
      <c r="AS871" t="str">
        <f t="shared" si="299"/>
        <v>Costa Rica</v>
      </c>
      <c r="AT871" s="9" t="str">
        <f t="shared" si="300"/>
        <v>Tax exemption/waiver/suspension</v>
      </c>
      <c r="AU871">
        <f t="shared" si="301"/>
        <v>0</v>
      </c>
      <c r="AV871" s="9">
        <v>0</v>
      </c>
    </row>
    <row r="872" spans="1:48" x14ac:dyDescent="0.35">
      <c r="A872" s="24" t="s">
        <v>44</v>
      </c>
      <c r="B872" s="24">
        <v>1</v>
      </c>
      <c r="C872" s="24">
        <v>1</v>
      </c>
      <c r="D872" s="24" t="s">
        <v>3398</v>
      </c>
      <c r="E872" s="24"/>
      <c r="O872" t="s">
        <v>2801</v>
      </c>
      <c r="P872" t="s">
        <v>2810</v>
      </c>
      <c r="Q872" t="s">
        <v>2816</v>
      </c>
      <c r="R872">
        <v>1</v>
      </c>
      <c r="S872">
        <v>-4.6399999999999997</v>
      </c>
      <c r="T872">
        <v>-3.9</v>
      </c>
      <c r="U872">
        <v>67.87</v>
      </c>
      <c r="V872">
        <v>-1</v>
      </c>
      <c r="W872">
        <v>-1</v>
      </c>
      <c r="X872">
        <v>-1</v>
      </c>
      <c r="Y872">
        <v>-1</v>
      </c>
      <c r="Z872">
        <v>-1</v>
      </c>
      <c r="AA872">
        <v>-1</v>
      </c>
      <c r="AB872">
        <v>-1</v>
      </c>
      <c r="AC872">
        <v>-1</v>
      </c>
      <c r="AD872">
        <v>-1</v>
      </c>
      <c r="AE872" s="4" t="s">
        <v>2828</v>
      </c>
      <c r="AF872" s="9" t="s">
        <v>2829</v>
      </c>
      <c r="AG872">
        <v>0</v>
      </c>
      <c r="AH872">
        <v>1</v>
      </c>
      <c r="AI872">
        <v>0</v>
      </c>
      <c r="AJ872">
        <v>1</v>
      </c>
      <c r="AK872" s="9" t="s">
        <v>2840</v>
      </c>
      <c r="AL872">
        <f t="shared" si="298"/>
        <v>0</v>
      </c>
      <c r="AM872">
        <f>IF(AND(INDIRECT(AN872)='Sample Select backend'!$C$2,INDIRECT(AO872)=1,INDIRECT(AP872)='Sample Select backend'!$F$2,INDIRECT(AQ872)=1,INDIRECT(AR872)='Sample Select backend'!$M$2),1,0)</f>
        <v>1</v>
      </c>
      <c r="AN872" t="str">
        <f>_xlfn.CONCAT('Sample Select backend'!$C$4,ROW(AN872))</f>
        <v>AE872</v>
      </c>
      <c r="AO872" s="9" t="str">
        <f>_xlfn.CONCAT('Sample Select backend'!$J$2,ROW(AO872))</f>
        <v>AJ872</v>
      </c>
      <c r="AP872" t="str">
        <f>_xlfn.CONCAT('Sample Select backend'!$F$4,ROW(AP872))</f>
        <v>AF872</v>
      </c>
      <c r="AQ872" t="str">
        <f>_xlfn.CONCAT('Sample Select backend'!$I$10,ROW(AQ872))</f>
        <v>R872</v>
      </c>
      <c r="AR872" t="str">
        <f>_xlfn.CONCAT('Sample Select backend'!$M$4,ROW(AR872))</f>
        <v>AK872</v>
      </c>
      <c r="AS872" t="str">
        <f t="shared" si="299"/>
        <v>Costa Rica</v>
      </c>
      <c r="AT872" s="9">
        <f t="shared" si="300"/>
        <v>1</v>
      </c>
      <c r="AU872">
        <f t="shared" si="301"/>
        <v>0</v>
      </c>
      <c r="AV872" s="9">
        <v>0</v>
      </c>
    </row>
    <row r="873" spans="1:48" x14ac:dyDescent="0.35">
      <c r="A873" s="24" t="s">
        <v>44</v>
      </c>
      <c r="B873" s="24">
        <v>1</v>
      </c>
      <c r="C873" s="24">
        <v>8</v>
      </c>
      <c r="D873" s="24" t="s">
        <v>3399</v>
      </c>
      <c r="E873" s="24"/>
      <c r="O873" t="s">
        <v>2801</v>
      </c>
      <c r="P873" t="s">
        <v>2810</v>
      </c>
      <c r="Q873" t="s">
        <v>2816</v>
      </c>
      <c r="R873">
        <v>1</v>
      </c>
      <c r="S873">
        <v>-4.6399999999999997</v>
      </c>
      <c r="T873">
        <v>-3.9</v>
      </c>
      <c r="U873">
        <v>67.87</v>
      </c>
      <c r="V873">
        <v>-1</v>
      </c>
      <c r="W873">
        <v>-1</v>
      </c>
      <c r="X873">
        <v>-1</v>
      </c>
      <c r="Y873">
        <v>-1</v>
      </c>
      <c r="Z873">
        <v>-1</v>
      </c>
      <c r="AA873">
        <v>-1</v>
      </c>
      <c r="AB873">
        <v>-1</v>
      </c>
      <c r="AC873">
        <v>-1</v>
      </c>
      <c r="AD873">
        <v>-1</v>
      </c>
      <c r="AE873" s="4" t="s">
        <v>2828</v>
      </c>
      <c r="AF873" s="9" t="s">
        <v>2829</v>
      </c>
      <c r="AG873">
        <v>0</v>
      </c>
      <c r="AH873">
        <v>1</v>
      </c>
      <c r="AI873">
        <v>0</v>
      </c>
      <c r="AJ873">
        <v>1</v>
      </c>
      <c r="AK873" s="9" t="s">
        <v>2840</v>
      </c>
      <c r="AL873">
        <f t="shared" si="298"/>
        <v>0</v>
      </c>
      <c r="AM873">
        <f>IF(AND(INDIRECT(AN873)='Sample Select backend'!$C$2,INDIRECT(AO873)=1,INDIRECT(AP873)='Sample Select backend'!$F$2,INDIRECT(AQ873)=1,INDIRECT(AR873)='Sample Select backend'!$M$2),1,0)</f>
        <v>1</v>
      </c>
      <c r="AN873" t="str">
        <f>_xlfn.CONCAT('Sample Select backend'!$C$4,ROW(AN873))</f>
        <v>AE873</v>
      </c>
      <c r="AO873" s="9" t="str">
        <f>_xlfn.CONCAT('Sample Select backend'!$J$2,ROW(AO873))</f>
        <v>AJ873</v>
      </c>
      <c r="AP873" t="str">
        <f>_xlfn.CONCAT('Sample Select backend'!$F$4,ROW(AP873))</f>
        <v>AF873</v>
      </c>
      <c r="AQ873" t="str">
        <f>_xlfn.CONCAT('Sample Select backend'!$I$10,ROW(AQ873))</f>
        <v>R873</v>
      </c>
      <c r="AR873" t="str">
        <f>_xlfn.CONCAT('Sample Select backend'!$M$4,ROW(AR873))</f>
        <v>AK873</v>
      </c>
      <c r="AS873" t="str">
        <f t="shared" si="299"/>
        <v>Costa Rica</v>
      </c>
      <c r="AT873" s="9">
        <f t="shared" si="300"/>
        <v>8</v>
      </c>
      <c r="AU873">
        <f t="shared" si="301"/>
        <v>0</v>
      </c>
      <c r="AV873" s="9">
        <v>0</v>
      </c>
    </row>
    <row r="874" spans="1:48" x14ac:dyDescent="0.35">
      <c r="A874" s="24" t="s">
        <v>44</v>
      </c>
      <c r="B874" s="24">
        <v>2</v>
      </c>
      <c r="C874" s="24" t="s">
        <v>206</v>
      </c>
      <c r="D874" s="24" t="s">
        <v>3400</v>
      </c>
      <c r="E874" s="24"/>
      <c r="O874" t="s">
        <v>2801</v>
      </c>
      <c r="P874" t="s">
        <v>2810</v>
      </c>
      <c r="Q874" t="s">
        <v>2816</v>
      </c>
      <c r="R874">
        <v>1</v>
      </c>
      <c r="S874">
        <v>-4.6399999999999997</v>
      </c>
      <c r="T874">
        <v>-3.9</v>
      </c>
      <c r="U874">
        <v>67.87</v>
      </c>
      <c r="V874">
        <v>-1</v>
      </c>
      <c r="W874">
        <v>-1</v>
      </c>
      <c r="X874">
        <v>-1</v>
      </c>
      <c r="Y874">
        <v>-1</v>
      </c>
      <c r="Z874">
        <v>-1</v>
      </c>
      <c r="AA874">
        <v>-1</v>
      </c>
      <c r="AB874">
        <v>-1</v>
      </c>
      <c r="AC874">
        <v>-1</v>
      </c>
      <c r="AD874">
        <v>-1</v>
      </c>
      <c r="AE874" s="4" t="s">
        <v>2828</v>
      </c>
      <c r="AF874" s="9" t="s">
        <v>2829</v>
      </c>
      <c r="AG874">
        <v>0</v>
      </c>
      <c r="AH874">
        <v>1</v>
      </c>
      <c r="AI874">
        <v>0</v>
      </c>
      <c r="AJ874">
        <v>1</v>
      </c>
      <c r="AK874" s="9" t="s">
        <v>2840</v>
      </c>
      <c r="AL874">
        <f t="shared" si="298"/>
        <v>0</v>
      </c>
      <c r="AM874">
        <f>IF(AND(INDIRECT(AN874)='Sample Select backend'!$C$2,INDIRECT(AO874)=1,INDIRECT(AP874)='Sample Select backend'!$F$2,INDIRECT(AQ874)=1,INDIRECT(AR874)='Sample Select backend'!$M$2),1,0)</f>
        <v>1</v>
      </c>
      <c r="AN874" t="str">
        <f>_xlfn.CONCAT('Sample Select backend'!$C$4,ROW(AN874))</f>
        <v>AE874</v>
      </c>
      <c r="AO874" s="9" t="str">
        <f>_xlfn.CONCAT('Sample Select backend'!$J$2,ROW(AO874))</f>
        <v>AJ874</v>
      </c>
      <c r="AP874" t="str">
        <f>_xlfn.CONCAT('Sample Select backend'!$F$4,ROW(AP874))</f>
        <v>AF874</v>
      </c>
      <c r="AQ874" t="str">
        <f>_xlfn.CONCAT('Sample Select backend'!$I$10,ROW(AQ874))</f>
        <v>R874</v>
      </c>
      <c r="AR874" t="str">
        <f>_xlfn.CONCAT('Sample Select backend'!$M$4,ROW(AR874))</f>
        <v>AK874</v>
      </c>
      <c r="AS874" t="str">
        <f t="shared" si="299"/>
        <v>Costa Rica</v>
      </c>
      <c r="AT874" s="9" t="str">
        <f t="shared" si="300"/>
        <v>Tax exemption/waiver/suspension</v>
      </c>
      <c r="AU874">
        <f t="shared" si="301"/>
        <v>0</v>
      </c>
      <c r="AV874" s="9">
        <v>0</v>
      </c>
    </row>
    <row r="875" spans="1:48" x14ac:dyDescent="0.35">
      <c r="A875" s="24" t="s">
        <v>44</v>
      </c>
      <c r="B875" s="24">
        <v>4</v>
      </c>
      <c r="C875" s="24">
        <v>20</v>
      </c>
      <c r="D875" s="24" t="s">
        <v>3401</v>
      </c>
      <c r="E875" s="24"/>
      <c r="O875" t="s">
        <v>2801</v>
      </c>
      <c r="P875" t="s">
        <v>2810</v>
      </c>
      <c r="Q875" t="s">
        <v>2816</v>
      </c>
      <c r="R875">
        <v>1</v>
      </c>
      <c r="S875">
        <v>-4.6399999999999997</v>
      </c>
      <c r="T875">
        <v>-3.9</v>
      </c>
      <c r="U875">
        <v>67.87</v>
      </c>
      <c r="V875">
        <v>-1</v>
      </c>
      <c r="W875">
        <v>-1</v>
      </c>
      <c r="X875">
        <v>-1</v>
      </c>
      <c r="Y875">
        <v>-1</v>
      </c>
      <c r="Z875">
        <v>-1</v>
      </c>
      <c r="AA875">
        <v>-1</v>
      </c>
      <c r="AB875">
        <v>-1</v>
      </c>
      <c r="AC875">
        <v>-1</v>
      </c>
      <c r="AD875">
        <v>-1</v>
      </c>
      <c r="AE875" s="4" t="s">
        <v>2828</v>
      </c>
      <c r="AF875" s="9" t="s">
        <v>2829</v>
      </c>
      <c r="AG875">
        <v>0</v>
      </c>
      <c r="AH875">
        <v>1</v>
      </c>
      <c r="AI875">
        <v>0</v>
      </c>
      <c r="AJ875">
        <v>1</v>
      </c>
      <c r="AK875" s="9" t="s">
        <v>2840</v>
      </c>
      <c r="AL875">
        <f t="shared" si="298"/>
        <v>0</v>
      </c>
      <c r="AM875">
        <f>IF(AND(INDIRECT(AN875)='Sample Select backend'!$C$2,INDIRECT(AO875)=1,INDIRECT(AP875)='Sample Select backend'!$F$2,INDIRECT(AQ875)=1,INDIRECT(AR875)='Sample Select backend'!$M$2),1,0)</f>
        <v>1</v>
      </c>
      <c r="AN875" t="str">
        <f>_xlfn.CONCAT('Sample Select backend'!$C$4,ROW(AN875))</f>
        <v>AE875</v>
      </c>
      <c r="AO875" s="9" t="str">
        <f>_xlfn.CONCAT('Sample Select backend'!$J$2,ROW(AO875))</f>
        <v>AJ875</v>
      </c>
      <c r="AP875" t="str">
        <f>_xlfn.CONCAT('Sample Select backend'!$F$4,ROW(AP875))</f>
        <v>AF875</v>
      </c>
      <c r="AQ875" t="str">
        <f>_xlfn.CONCAT('Sample Select backend'!$I$10,ROW(AQ875))</f>
        <v>R875</v>
      </c>
      <c r="AR875" t="str">
        <f>_xlfn.CONCAT('Sample Select backend'!$M$4,ROW(AR875))</f>
        <v>AK875</v>
      </c>
      <c r="AS875" t="str">
        <f t="shared" si="299"/>
        <v>Costa Rica</v>
      </c>
      <c r="AT875" s="9">
        <f t="shared" si="300"/>
        <v>20</v>
      </c>
      <c r="AU875">
        <f t="shared" si="301"/>
        <v>0</v>
      </c>
      <c r="AV875" s="9">
        <v>0</v>
      </c>
    </row>
    <row r="876" spans="1:48" x14ac:dyDescent="0.35">
      <c r="A876" s="24" t="s">
        <v>44</v>
      </c>
      <c r="B876" s="24">
        <v>1</v>
      </c>
      <c r="C876" s="24" t="s">
        <v>201</v>
      </c>
      <c r="D876" s="24" t="s">
        <v>3402</v>
      </c>
      <c r="E876" s="24"/>
      <c r="O876" t="s">
        <v>2801</v>
      </c>
      <c r="P876" t="s">
        <v>2810</v>
      </c>
      <c r="Q876" t="s">
        <v>2816</v>
      </c>
      <c r="R876">
        <v>1</v>
      </c>
      <c r="S876">
        <v>-4.6399999999999997</v>
      </c>
      <c r="T876">
        <v>-3.9</v>
      </c>
      <c r="U876">
        <v>67.87</v>
      </c>
      <c r="V876">
        <v>-1</v>
      </c>
      <c r="W876">
        <v>-1</v>
      </c>
      <c r="X876">
        <v>-1</v>
      </c>
      <c r="Y876">
        <v>-1</v>
      </c>
      <c r="Z876">
        <v>-1</v>
      </c>
      <c r="AA876">
        <v>-1</v>
      </c>
      <c r="AB876">
        <v>-1</v>
      </c>
      <c r="AC876">
        <v>-1</v>
      </c>
      <c r="AD876">
        <v>-1</v>
      </c>
      <c r="AE876" s="4" t="s">
        <v>2828</v>
      </c>
      <c r="AF876" s="9" t="s">
        <v>2829</v>
      </c>
      <c r="AG876">
        <v>0</v>
      </c>
      <c r="AH876">
        <v>1</v>
      </c>
      <c r="AI876">
        <v>0</v>
      </c>
      <c r="AJ876">
        <v>1</v>
      </c>
      <c r="AK876" s="9" t="s">
        <v>2840</v>
      </c>
      <c r="AL876">
        <f t="shared" si="298"/>
        <v>0</v>
      </c>
      <c r="AM876">
        <f>IF(AND(INDIRECT(AN876)='Sample Select backend'!$C$2,INDIRECT(AO876)=1,INDIRECT(AP876)='Sample Select backend'!$F$2,INDIRECT(AQ876)=1,INDIRECT(AR876)='Sample Select backend'!$M$2),1,0)</f>
        <v>1</v>
      </c>
      <c r="AN876" t="str">
        <f>_xlfn.CONCAT('Sample Select backend'!$C$4,ROW(AN876))</f>
        <v>AE876</v>
      </c>
      <c r="AO876" s="9" t="str">
        <f>_xlfn.CONCAT('Sample Select backend'!$J$2,ROW(AO876))</f>
        <v>AJ876</v>
      </c>
      <c r="AP876" t="str">
        <f>_xlfn.CONCAT('Sample Select backend'!$F$4,ROW(AP876))</f>
        <v>AF876</v>
      </c>
      <c r="AQ876" t="str">
        <f>_xlfn.CONCAT('Sample Select backend'!$I$10,ROW(AQ876))</f>
        <v>R876</v>
      </c>
      <c r="AR876" t="str">
        <f>_xlfn.CONCAT('Sample Select backend'!$M$4,ROW(AR876))</f>
        <v>AK876</v>
      </c>
      <c r="AS876" t="str">
        <f t="shared" si="299"/>
        <v>Costa Rica</v>
      </c>
      <c r="AT876" s="9" t="str">
        <f t="shared" si="300"/>
        <v>Other</v>
      </c>
      <c r="AU876">
        <f t="shared" si="301"/>
        <v>0</v>
      </c>
      <c r="AV876" s="9">
        <v>0</v>
      </c>
    </row>
    <row r="877" spans="1:48" x14ac:dyDescent="0.35">
      <c r="A877" s="24" t="s">
        <v>44</v>
      </c>
      <c r="B877" s="24">
        <v>1</v>
      </c>
      <c r="C877" s="24">
        <v>2</v>
      </c>
      <c r="D877" s="24" t="s">
        <v>3403</v>
      </c>
      <c r="E877" s="24"/>
      <c r="O877" t="s">
        <v>2801</v>
      </c>
      <c r="P877" t="s">
        <v>2810</v>
      </c>
      <c r="Q877" t="s">
        <v>2816</v>
      </c>
      <c r="R877">
        <v>1</v>
      </c>
      <c r="S877">
        <v>-4.6399999999999997</v>
      </c>
      <c r="T877">
        <v>-3.9</v>
      </c>
      <c r="U877">
        <v>67.87</v>
      </c>
      <c r="V877">
        <v>-1</v>
      </c>
      <c r="W877">
        <v>-1</v>
      </c>
      <c r="X877">
        <v>-1</v>
      </c>
      <c r="Y877">
        <v>-1</v>
      </c>
      <c r="Z877">
        <v>-1</v>
      </c>
      <c r="AA877">
        <v>-1</v>
      </c>
      <c r="AB877">
        <v>-1</v>
      </c>
      <c r="AC877">
        <v>-1</v>
      </c>
      <c r="AD877">
        <v>-1</v>
      </c>
      <c r="AE877" s="4" t="s">
        <v>2828</v>
      </c>
      <c r="AF877" s="9" t="s">
        <v>2829</v>
      </c>
      <c r="AG877">
        <v>0</v>
      </c>
      <c r="AH877">
        <v>1</v>
      </c>
      <c r="AI877">
        <v>0</v>
      </c>
      <c r="AJ877">
        <v>1</v>
      </c>
      <c r="AK877" s="9" t="s">
        <v>2840</v>
      </c>
      <c r="AL877">
        <f t="shared" si="298"/>
        <v>0</v>
      </c>
      <c r="AM877">
        <f>IF(AND(INDIRECT(AN877)='Sample Select backend'!$C$2,INDIRECT(AO877)=1,INDIRECT(AP877)='Sample Select backend'!$F$2,INDIRECT(AQ877)=1,INDIRECT(AR877)='Sample Select backend'!$M$2),1,0)</f>
        <v>1</v>
      </c>
      <c r="AN877" t="str">
        <f>_xlfn.CONCAT('Sample Select backend'!$C$4,ROW(AN877))</f>
        <v>AE877</v>
      </c>
      <c r="AO877" s="9" t="str">
        <f>_xlfn.CONCAT('Sample Select backend'!$J$2,ROW(AO877))</f>
        <v>AJ877</v>
      </c>
      <c r="AP877" t="str">
        <f>_xlfn.CONCAT('Sample Select backend'!$F$4,ROW(AP877))</f>
        <v>AF877</v>
      </c>
      <c r="AQ877" t="str">
        <f>_xlfn.CONCAT('Sample Select backend'!$I$10,ROW(AQ877))</f>
        <v>R877</v>
      </c>
      <c r="AR877" t="str">
        <f>_xlfn.CONCAT('Sample Select backend'!$M$4,ROW(AR877))</f>
        <v>AK877</v>
      </c>
      <c r="AS877" t="str">
        <f t="shared" si="299"/>
        <v>Costa Rica</v>
      </c>
      <c r="AT877" s="9">
        <f t="shared" si="300"/>
        <v>2</v>
      </c>
      <c r="AU877">
        <f t="shared" si="301"/>
        <v>0</v>
      </c>
      <c r="AV877" s="9">
        <v>0</v>
      </c>
    </row>
    <row r="878" spans="1:48" x14ac:dyDescent="0.35">
      <c r="A878" s="24" t="s">
        <v>44</v>
      </c>
      <c r="B878" s="24">
        <v>5</v>
      </c>
      <c r="C878" s="24" t="s">
        <v>204</v>
      </c>
      <c r="D878" s="24" t="s">
        <v>3404</v>
      </c>
      <c r="E878" s="24"/>
      <c r="O878" t="s">
        <v>2801</v>
      </c>
      <c r="P878" t="s">
        <v>2810</v>
      </c>
      <c r="Q878" t="s">
        <v>2816</v>
      </c>
      <c r="R878">
        <v>1</v>
      </c>
      <c r="S878">
        <v>-4.6399999999999997</v>
      </c>
      <c r="T878">
        <v>-3.9</v>
      </c>
      <c r="U878">
        <v>67.87</v>
      </c>
      <c r="V878">
        <v>-1</v>
      </c>
      <c r="W878">
        <v>-1</v>
      </c>
      <c r="X878">
        <v>-1</v>
      </c>
      <c r="Y878">
        <v>-1</v>
      </c>
      <c r="Z878">
        <v>-1</v>
      </c>
      <c r="AA878">
        <v>-1</v>
      </c>
      <c r="AB878">
        <v>-1</v>
      </c>
      <c r="AC878">
        <v>-1</v>
      </c>
      <c r="AD878">
        <v>-1</v>
      </c>
      <c r="AE878" s="4" t="s">
        <v>2828</v>
      </c>
      <c r="AF878" s="9" t="s">
        <v>2829</v>
      </c>
      <c r="AG878">
        <v>0</v>
      </c>
      <c r="AH878">
        <v>1</v>
      </c>
      <c r="AI878">
        <v>0</v>
      </c>
      <c r="AJ878">
        <v>1</v>
      </c>
      <c r="AK878" s="9" t="s">
        <v>2840</v>
      </c>
      <c r="AL878">
        <f t="shared" si="298"/>
        <v>0</v>
      </c>
      <c r="AM878">
        <f>IF(AND(INDIRECT(AN878)='Sample Select backend'!$C$2,INDIRECT(AO878)=1,INDIRECT(AP878)='Sample Select backend'!$F$2,INDIRECT(AQ878)=1,INDIRECT(AR878)='Sample Select backend'!$M$2),1,0)</f>
        <v>1</v>
      </c>
      <c r="AN878" t="str">
        <f>_xlfn.CONCAT('Sample Select backend'!$C$4,ROW(AN878))</f>
        <v>AE878</v>
      </c>
      <c r="AO878" s="9" t="str">
        <f>_xlfn.CONCAT('Sample Select backend'!$J$2,ROW(AO878))</f>
        <v>AJ878</v>
      </c>
      <c r="AP878" t="str">
        <f>_xlfn.CONCAT('Sample Select backend'!$F$4,ROW(AP878))</f>
        <v>AF878</v>
      </c>
      <c r="AQ878" t="str">
        <f>_xlfn.CONCAT('Sample Select backend'!$I$10,ROW(AQ878))</f>
        <v>R878</v>
      </c>
      <c r="AR878" t="str">
        <f>_xlfn.CONCAT('Sample Select backend'!$M$4,ROW(AR878))</f>
        <v>AK878</v>
      </c>
      <c r="AS878" t="str">
        <f t="shared" si="299"/>
        <v>Costa Rica</v>
      </c>
      <c r="AT878" s="9" t="str">
        <f t="shared" si="300"/>
        <v>General</v>
      </c>
      <c r="AU878">
        <f t="shared" si="301"/>
        <v>0</v>
      </c>
      <c r="AV878" s="9">
        <v>0</v>
      </c>
    </row>
    <row r="879" spans="1:48" x14ac:dyDescent="0.35">
      <c r="A879" s="24" t="s">
        <v>44</v>
      </c>
      <c r="B879" s="24" t="s">
        <v>201</v>
      </c>
      <c r="C879" s="24" t="s">
        <v>201</v>
      </c>
      <c r="D879" s="24" t="s">
        <v>3405</v>
      </c>
      <c r="E879" s="24"/>
      <c r="O879" t="s">
        <v>2801</v>
      </c>
      <c r="P879" t="s">
        <v>2810</v>
      </c>
      <c r="Q879" t="s">
        <v>2816</v>
      </c>
      <c r="R879">
        <v>1</v>
      </c>
      <c r="S879">
        <v>-4.6399999999999997</v>
      </c>
      <c r="T879">
        <v>-3.9</v>
      </c>
      <c r="U879">
        <v>67.87</v>
      </c>
      <c r="V879">
        <v>-1</v>
      </c>
      <c r="W879">
        <v>-1</v>
      </c>
      <c r="X879">
        <v>-1</v>
      </c>
      <c r="Y879">
        <v>-1</v>
      </c>
      <c r="Z879">
        <v>-1</v>
      </c>
      <c r="AA879">
        <v>-1</v>
      </c>
      <c r="AB879">
        <v>-1</v>
      </c>
      <c r="AC879">
        <v>-1</v>
      </c>
      <c r="AD879">
        <v>-1</v>
      </c>
      <c r="AE879" s="4" t="s">
        <v>2828</v>
      </c>
      <c r="AF879" s="9" t="s">
        <v>2829</v>
      </c>
      <c r="AG879">
        <v>0</v>
      </c>
      <c r="AH879">
        <v>1</v>
      </c>
      <c r="AI879">
        <v>0</v>
      </c>
      <c r="AJ879">
        <v>1</v>
      </c>
      <c r="AK879" s="9" t="s">
        <v>2840</v>
      </c>
      <c r="AL879">
        <f t="shared" si="298"/>
        <v>1</v>
      </c>
      <c r="AM879">
        <f>IF(AND(INDIRECT(AN879)='Sample Select backend'!$C$2,INDIRECT(AO879)=1,INDIRECT(AP879)='Sample Select backend'!$F$2,INDIRECT(AQ879)=1,INDIRECT(AR879)='Sample Select backend'!$M$2),1,0)</f>
        <v>1</v>
      </c>
      <c r="AN879" t="str">
        <f>_xlfn.CONCAT('Sample Select backend'!$C$4,ROW(AN879))</f>
        <v>AE879</v>
      </c>
      <c r="AO879" s="9" t="str">
        <f>_xlfn.CONCAT('Sample Select backend'!$J$2,ROW(AO879))</f>
        <v>AJ879</v>
      </c>
      <c r="AP879" t="str">
        <f>_xlfn.CONCAT('Sample Select backend'!$F$4,ROW(AP879))</f>
        <v>AF879</v>
      </c>
      <c r="AQ879" t="str">
        <f>_xlfn.CONCAT('Sample Select backend'!$I$10,ROW(AQ879))</f>
        <v>R879</v>
      </c>
      <c r="AR879" t="str">
        <f>_xlfn.CONCAT('Sample Select backend'!$M$4,ROW(AR879))</f>
        <v>AK879</v>
      </c>
      <c r="AS879" t="str">
        <f t="shared" si="299"/>
        <v>Costa Rica</v>
      </c>
      <c r="AT879" s="9" t="str">
        <f t="shared" si="300"/>
        <v>Other</v>
      </c>
      <c r="AU879">
        <f t="shared" si="301"/>
        <v>0</v>
      </c>
      <c r="AV879" s="9">
        <v>1</v>
      </c>
    </row>
    <row r="880" spans="1:48" x14ac:dyDescent="0.35">
      <c r="A880" t="s">
        <v>36</v>
      </c>
      <c r="B880">
        <v>6</v>
      </c>
      <c r="C880">
        <v>28</v>
      </c>
      <c r="D880" t="s">
        <v>615</v>
      </c>
      <c r="E880">
        <v>1</v>
      </c>
      <c r="F880">
        <v>1</v>
      </c>
      <c r="G880">
        <v>2</v>
      </c>
      <c r="H880">
        <v>-1</v>
      </c>
      <c r="I880">
        <v>1</v>
      </c>
      <c r="J880">
        <v>1</v>
      </c>
      <c r="K880">
        <v>1</v>
      </c>
      <c r="L880">
        <v>2</v>
      </c>
      <c r="M880">
        <v>1</v>
      </c>
      <c r="N880" t="s">
        <v>2635</v>
      </c>
      <c r="O880" t="s">
        <v>2803</v>
      </c>
      <c r="P880" t="s">
        <v>2809</v>
      </c>
      <c r="Q880" t="s">
        <v>2815</v>
      </c>
      <c r="R880">
        <v>0</v>
      </c>
      <c r="S880">
        <v>1.8</v>
      </c>
      <c r="T880">
        <v>-3.96</v>
      </c>
      <c r="U880">
        <v>45.75</v>
      </c>
      <c r="V880">
        <f t="shared" ref="V880:AD883" si="311">IF(E880&gt;0,1,IF(E880&lt;0,0,-1))</f>
        <v>1</v>
      </c>
      <c r="W880">
        <f t="shared" si="311"/>
        <v>1</v>
      </c>
      <c r="X880">
        <f t="shared" si="311"/>
        <v>1</v>
      </c>
      <c r="Y880">
        <f t="shared" si="311"/>
        <v>0</v>
      </c>
      <c r="Z880">
        <f t="shared" si="311"/>
        <v>1</v>
      </c>
      <c r="AA880">
        <f t="shared" si="311"/>
        <v>1</v>
      </c>
      <c r="AB880">
        <f t="shared" si="311"/>
        <v>1</v>
      </c>
      <c r="AC880">
        <f t="shared" si="311"/>
        <v>1</v>
      </c>
      <c r="AD880">
        <f t="shared" si="311"/>
        <v>1</v>
      </c>
      <c r="AE880" s="4" t="s">
        <v>2828</v>
      </c>
      <c r="AF880" s="9" t="s">
        <v>2829</v>
      </c>
      <c r="AG880">
        <v>1</v>
      </c>
      <c r="AH880">
        <v>0</v>
      </c>
      <c r="AI880">
        <v>0</v>
      </c>
      <c r="AJ880">
        <v>1</v>
      </c>
      <c r="AK880" s="9" t="s">
        <v>2840</v>
      </c>
      <c r="AL880">
        <f t="shared" si="298"/>
        <v>0</v>
      </c>
      <c r="AM880">
        <f>IF(AND(INDIRECT(AN880)='Sample Select backend'!$C$2,INDIRECT(AO880)=1,INDIRECT(AP880)='Sample Select backend'!$F$2,INDIRECT(AQ880)=1,INDIRECT(AR880)='Sample Select backend'!$M$2),1,0)</f>
        <v>0</v>
      </c>
      <c r="AN880" t="str">
        <f>_xlfn.CONCAT('Sample Select backend'!$C$4,ROW(AN880))</f>
        <v>AE880</v>
      </c>
      <c r="AO880" s="9" t="str">
        <f>_xlfn.CONCAT('Sample Select backend'!$J$2,ROW(AO880))</f>
        <v>AJ880</v>
      </c>
      <c r="AP880" t="str">
        <f>_xlfn.CONCAT('Sample Select backend'!$F$4,ROW(AP880))</f>
        <v>AF880</v>
      </c>
      <c r="AQ880" t="str">
        <f>_xlfn.CONCAT('Sample Select backend'!$I$10,ROW(AQ880))</f>
        <v>R880</v>
      </c>
      <c r="AR880" t="str">
        <f>_xlfn.CONCAT('Sample Select backend'!$M$4,ROW(AR880))</f>
        <v>AK880</v>
      </c>
      <c r="AS880" t="str">
        <f t="shared" si="299"/>
        <v>Cote d'Ivoire</v>
      </c>
      <c r="AT880" s="9">
        <f t="shared" si="300"/>
        <v>28</v>
      </c>
      <c r="AU880">
        <f t="shared" si="301"/>
        <v>1</v>
      </c>
      <c r="AV880" s="9">
        <v>1</v>
      </c>
    </row>
    <row r="881" spans="1:48" x14ac:dyDescent="0.35">
      <c r="A881" t="s">
        <v>36</v>
      </c>
      <c r="B881">
        <v>6</v>
      </c>
      <c r="C881">
        <v>28</v>
      </c>
      <c r="D881" t="s">
        <v>612</v>
      </c>
      <c r="E881">
        <v>-1</v>
      </c>
      <c r="F881">
        <v>1</v>
      </c>
      <c r="G881">
        <v>-2</v>
      </c>
      <c r="H881">
        <v>1</v>
      </c>
      <c r="I881">
        <v>1</v>
      </c>
      <c r="J881">
        <v>1</v>
      </c>
      <c r="K881">
        <v>1</v>
      </c>
      <c r="L881">
        <v>2</v>
      </c>
      <c r="M881">
        <v>1</v>
      </c>
      <c r="N881" t="s">
        <v>2635</v>
      </c>
      <c r="O881" t="s">
        <v>2803</v>
      </c>
      <c r="P881" t="s">
        <v>2809</v>
      </c>
      <c r="Q881" t="s">
        <v>2815</v>
      </c>
      <c r="R881">
        <v>0</v>
      </c>
      <c r="S881">
        <v>1.8</v>
      </c>
      <c r="T881">
        <v>-3.96</v>
      </c>
      <c r="U881">
        <v>45.75</v>
      </c>
      <c r="V881">
        <f t="shared" si="311"/>
        <v>0</v>
      </c>
      <c r="W881">
        <f t="shared" si="311"/>
        <v>1</v>
      </c>
      <c r="X881">
        <f t="shared" si="311"/>
        <v>0</v>
      </c>
      <c r="Y881">
        <f t="shared" si="311"/>
        <v>1</v>
      </c>
      <c r="Z881">
        <f t="shared" si="311"/>
        <v>1</v>
      </c>
      <c r="AA881">
        <f t="shared" si="311"/>
        <v>1</v>
      </c>
      <c r="AB881">
        <f t="shared" si="311"/>
        <v>1</v>
      </c>
      <c r="AC881">
        <f t="shared" si="311"/>
        <v>1</v>
      </c>
      <c r="AD881">
        <f t="shared" si="311"/>
        <v>1</v>
      </c>
      <c r="AE881" s="4" t="s">
        <v>2828</v>
      </c>
      <c r="AF881" s="9" t="s">
        <v>2829</v>
      </c>
      <c r="AG881">
        <v>1</v>
      </c>
      <c r="AH881">
        <v>0</v>
      </c>
      <c r="AI881">
        <v>0</v>
      </c>
      <c r="AJ881">
        <v>1</v>
      </c>
      <c r="AK881" s="9" t="s">
        <v>2840</v>
      </c>
      <c r="AL881">
        <f t="shared" si="298"/>
        <v>0</v>
      </c>
      <c r="AM881">
        <f>IF(AND(INDIRECT(AN881)='Sample Select backend'!$C$2,INDIRECT(AO881)=1,INDIRECT(AP881)='Sample Select backend'!$F$2,INDIRECT(AQ881)=1,INDIRECT(AR881)='Sample Select backend'!$M$2),1,0)</f>
        <v>0</v>
      </c>
      <c r="AN881" t="str">
        <f>_xlfn.CONCAT('Sample Select backend'!$C$4,ROW(AN881))</f>
        <v>AE881</v>
      </c>
      <c r="AO881" s="9" t="str">
        <f>_xlfn.CONCAT('Sample Select backend'!$J$2,ROW(AO881))</f>
        <v>AJ881</v>
      </c>
      <c r="AP881" t="str">
        <f>_xlfn.CONCAT('Sample Select backend'!$F$4,ROW(AP881))</f>
        <v>AF881</v>
      </c>
      <c r="AQ881" t="str">
        <f>_xlfn.CONCAT('Sample Select backend'!$I$10,ROW(AQ881))</f>
        <v>R881</v>
      </c>
      <c r="AR881" t="str">
        <f>_xlfn.CONCAT('Sample Select backend'!$M$4,ROW(AR881))</f>
        <v>AK881</v>
      </c>
      <c r="AS881" t="str">
        <f t="shared" si="299"/>
        <v>Cote d'Ivoire</v>
      </c>
      <c r="AT881" s="9">
        <f t="shared" si="300"/>
        <v>28</v>
      </c>
      <c r="AU881">
        <f t="shared" si="301"/>
        <v>0</v>
      </c>
      <c r="AV881" s="9">
        <v>1</v>
      </c>
    </row>
    <row r="882" spans="1:48" x14ac:dyDescent="0.35">
      <c r="A882" t="s">
        <v>36</v>
      </c>
      <c r="B882">
        <v>5</v>
      </c>
      <c r="C882" t="s">
        <v>204</v>
      </c>
      <c r="D882" t="s">
        <v>613</v>
      </c>
      <c r="E882">
        <v>1</v>
      </c>
      <c r="F882">
        <v>-2</v>
      </c>
      <c r="G882">
        <v>-2</v>
      </c>
      <c r="H882">
        <v>-1</v>
      </c>
      <c r="I882">
        <v>-2</v>
      </c>
      <c r="J882">
        <v>1</v>
      </c>
      <c r="K882">
        <v>1</v>
      </c>
      <c r="L882">
        <v>2</v>
      </c>
      <c r="M882">
        <v>1</v>
      </c>
      <c r="N882" t="s">
        <v>2635</v>
      </c>
      <c r="O882" t="s">
        <v>2803</v>
      </c>
      <c r="P882" t="s">
        <v>2809</v>
      </c>
      <c r="Q882" t="s">
        <v>2815</v>
      </c>
      <c r="R882">
        <v>0</v>
      </c>
      <c r="S882">
        <v>1.8</v>
      </c>
      <c r="T882">
        <v>-3.96</v>
      </c>
      <c r="U882">
        <v>45.75</v>
      </c>
      <c r="V882">
        <f t="shared" si="311"/>
        <v>1</v>
      </c>
      <c r="W882">
        <f t="shared" si="311"/>
        <v>0</v>
      </c>
      <c r="X882">
        <f t="shared" si="311"/>
        <v>0</v>
      </c>
      <c r="Y882">
        <f t="shared" si="311"/>
        <v>0</v>
      </c>
      <c r="Z882">
        <f t="shared" si="311"/>
        <v>0</v>
      </c>
      <c r="AA882">
        <f t="shared" si="311"/>
        <v>1</v>
      </c>
      <c r="AB882">
        <f t="shared" si="311"/>
        <v>1</v>
      </c>
      <c r="AC882">
        <f t="shared" si="311"/>
        <v>1</v>
      </c>
      <c r="AD882">
        <f t="shared" si="311"/>
        <v>1</v>
      </c>
      <c r="AE882" s="4" t="s">
        <v>2828</v>
      </c>
      <c r="AF882" s="9" t="s">
        <v>2829</v>
      </c>
      <c r="AG882">
        <v>1</v>
      </c>
      <c r="AH882">
        <v>0</v>
      </c>
      <c r="AI882">
        <v>0</v>
      </c>
      <c r="AJ882">
        <v>1</v>
      </c>
      <c r="AK882" s="9" t="s">
        <v>2840</v>
      </c>
      <c r="AL882">
        <f t="shared" si="298"/>
        <v>0</v>
      </c>
      <c r="AM882">
        <f>IF(AND(INDIRECT(AN882)='Sample Select backend'!$C$2,INDIRECT(AO882)=1,INDIRECT(AP882)='Sample Select backend'!$F$2,INDIRECT(AQ882)=1,INDIRECT(AR882)='Sample Select backend'!$M$2),1,0)</f>
        <v>0</v>
      </c>
      <c r="AN882" t="str">
        <f>_xlfn.CONCAT('Sample Select backend'!$C$4,ROW(AN882))</f>
        <v>AE882</v>
      </c>
      <c r="AO882" s="9" t="str">
        <f>_xlfn.CONCAT('Sample Select backend'!$J$2,ROW(AO882))</f>
        <v>AJ882</v>
      </c>
      <c r="AP882" t="str">
        <f>_xlfn.CONCAT('Sample Select backend'!$F$4,ROW(AP882))</f>
        <v>AF882</v>
      </c>
      <c r="AQ882" t="str">
        <f>_xlfn.CONCAT('Sample Select backend'!$I$10,ROW(AQ882))</f>
        <v>R882</v>
      </c>
      <c r="AR882" t="str">
        <f>_xlfn.CONCAT('Sample Select backend'!$M$4,ROW(AR882))</f>
        <v>AK882</v>
      </c>
      <c r="AS882" t="str">
        <f t="shared" si="299"/>
        <v>Cote d'Ivoire</v>
      </c>
      <c r="AT882" s="9" t="str">
        <f t="shared" si="300"/>
        <v>General</v>
      </c>
      <c r="AU882">
        <f t="shared" si="301"/>
        <v>0</v>
      </c>
      <c r="AV882" s="9">
        <v>1</v>
      </c>
    </row>
    <row r="883" spans="1:48" x14ac:dyDescent="0.35">
      <c r="A883" t="s">
        <v>36</v>
      </c>
      <c r="B883">
        <v>6</v>
      </c>
      <c r="C883">
        <v>28</v>
      </c>
      <c r="D883" t="s">
        <v>614</v>
      </c>
      <c r="E883">
        <v>1</v>
      </c>
      <c r="F883">
        <v>1</v>
      </c>
      <c r="G883">
        <v>-2</v>
      </c>
      <c r="H883">
        <v>-1</v>
      </c>
      <c r="K883">
        <v>1</v>
      </c>
      <c r="M883">
        <v>1</v>
      </c>
      <c r="N883" t="s">
        <v>2635</v>
      </c>
      <c r="O883" t="s">
        <v>2803</v>
      </c>
      <c r="P883" t="s">
        <v>2809</v>
      </c>
      <c r="Q883" t="s">
        <v>2815</v>
      </c>
      <c r="R883">
        <v>0</v>
      </c>
      <c r="S883">
        <v>1.8</v>
      </c>
      <c r="T883">
        <v>-3.96</v>
      </c>
      <c r="U883">
        <v>45.75</v>
      </c>
      <c r="V883">
        <f t="shared" si="311"/>
        <v>1</v>
      </c>
      <c r="W883">
        <f t="shared" si="311"/>
        <v>1</v>
      </c>
      <c r="X883">
        <f t="shared" si="311"/>
        <v>0</v>
      </c>
      <c r="Y883">
        <f t="shared" si="311"/>
        <v>0</v>
      </c>
      <c r="Z883">
        <f t="shared" si="311"/>
        <v>-1</v>
      </c>
      <c r="AA883">
        <f t="shared" si="311"/>
        <v>-1</v>
      </c>
      <c r="AB883">
        <f t="shared" si="311"/>
        <v>1</v>
      </c>
      <c r="AC883">
        <f t="shared" si="311"/>
        <v>-1</v>
      </c>
      <c r="AD883">
        <f t="shared" si="311"/>
        <v>1</v>
      </c>
      <c r="AE883" s="4" t="s">
        <v>2828</v>
      </c>
      <c r="AF883" s="9" t="s">
        <v>2829</v>
      </c>
      <c r="AG883">
        <v>1</v>
      </c>
      <c r="AH883">
        <v>0</v>
      </c>
      <c r="AI883">
        <v>0</v>
      </c>
      <c r="AJ883">
        <v>1</v>
      </c>
      <c r="AK883" s="9" t="s">
        <v>2840</v>
      </c>
      <c r="AL883">
        <f t="shared" si="298"/>
        <v>0</v>
      </c>
      <c r="AM883">
        <f>IF(AND(INDIRECT(AN883)='Sample Select backend'!$C$2,INDIRECT(AO883)=1,INDIRECT(AP883)='Sample Select backend'!$F$2,INDIRECT(AQ883)=1,INDIRECT(AR883)='Sample Select backend'!$M$2),1,0)</f>
        <v>0</v>
      </c>
      <c r="AN883" t="str">
        <f>_xlfn.CONCAT('Sample Select backend'!$C$4,ROW(AN883))</f>
        <v>AE883</v>
      </c>
      <c r="AO883" s="9" t="str">
        <f>_xlfn.CONCAT('Sample Select backend'!$J$2,ROW(AO883))</f>
        <v>AJ883</v>
      </c>
      <c r="AP883" t="str">
        <f>_xlfn.CONCAT('Sample Select backend'!$F$4,ROW(AP883))</f>
        <v>AF883</v>
      </c>
      <c r="AQ883" t="str">
        <f>_xlfn.CONCAT('Sample Select backend'!$I$10,ROW(AQ883))</f>
        <v>R883</v>
      </c>
      <c r="AR883" t="str">
        <f>_xlfn.CONCAT('Sample Select backend'!$M$4,ROW(AR883))</f>
        <v>AK883</v>
      </c>
      <c r="AS883" t="str">
        <f t="shared" si="299"/>
        <v>Cote d'Ivoire</v>
      </c>
      <c r="AT883" s="9">
        <f t="shared" si="300"/>
        <v>28</v>
      </c>
      <c r="AU883">
        <f t="shared" si="301"/>
        <v>0</v>
      </c>
      <c r="AV883" s="9">
        <v>0</v>
      </c>
    </row>
    <row r="884" spans="1:48" ht="72.5" x14ac:dyDescent="0.35">
      <c r="A884" s="24" t="s">
        <v>36</v>
      </c>
      <c r="B884" s="24">
        <v>1</v>
      </c>
      <c r="C884" s="24">
        <v>12</v>
      </c>
      <c r="D884" s="26" t="s">
        <v>3406</v>
      </c>
      <c r="E884" s="26"/>
      <c r="O884" t="s">
        <v>2803</v>
      </c>
      <c r="P884" t="s">
        <v>2809</v>
      </c>
      <c r="Q884" t="s">
        <v>2815</v>
      </c>
      <c r="R884">
        <v>0</v>
      </c>
      <c r="S884">
        <v>1.8</v>
      </c>
      <c r="T884">
        <v>-3.96</v>
      </c>
      <c r="U884">
        <v>45.75</v>
      </c>
      <c r="V884">
        <v>-1</v>
      </c>
      <c r="W884">
        <v>-1</v>
      </c>
      <c r="X884">
        <v>-1</v>
      </c>
      <c r="Y884">
        <v>-1</v>
      </c>
      <c r="Z884">
        <v>-1</v>
      </c>
      <c r="AA884">
        <v>-1</v>
      </c>
      <c r="AB884">
        <v>-1</v>
      </c>
      <c r="AC884">
        <v>-1</v>
      </c>
      <c r="AD884">
        <v>-1</v>
      </c>
      <c r="AE884" s="4" t="s">
        <v>2828</v>
      </c>
      <c r="AF884" s="9" t="s">
        <v>2829</v>
      </c>
      <c r="AG884">
        <v>1</v>
      </c>
      <c r="AH884">
        <v>0</v>
      </c>
      <c r="AI884">
        <v>0</v>
      </c>
      <c r="AJ884">
        <v>1</v>
      </c>
      <c r="AK884" s="9" t="s">
        <v>2840</v>
      </c>
      <c r="AL884">
        <f t="shared" si="298"/>
        <v>0</v>
      </c>
      <c r="AM884">
        <f>IF(AND(INDIRECT(AN884)='Sample Select backend'!$C$2,INDIRECT(AO884)=1,INDIRECT(AP884)='Sample Select backend'!$F$2,INDIRECT(AQ884)=1,INDIRECT(AR884)='Sample Select backend'!$M$2),1,0)</f>
        <v>0</v>
      </c>
      <c r="AN884" t="str">
        <f>_xlfn.CONCAT('Sample Select backend'!$C$4,ROW(AN884))</f>
        <v>AE884</v>
      </c>
      <c r="AO884" s="9" t="str">
        <f>_xlfn.CONCAT('Sample Select backend'!$J$2,ROW(AO884))</f>
        <v>AJ884</v>
      </c>
      <c r="AP884" t="str">
        <f>_xlfn.CONCAT('Sample Select backend'!$F$4,ROW(AP884))</f>
        <v>AF884</v>
      </c>
      <c r="AQ884" t="str">
        <f>_xlfn.CONCAT('Sample Select backend'!$I$10,ROW(AQ884))</f>
        <v>R884</v>
      </c>
      <c r="AR884" t="str">
        <f>_xlfn.CONCAT('Sample Select backend'!$M$4,ROW(AR884))</f>
        <v>AK884</v>
      </c>
      <c r="AS884" t="str">
        <f t="shared" si="299"/>
        <v>Cote d'Ivoire</v>
      </c>
      <c r="AT884" s="9">
        <f t="shared" si="300"/>
        <v>12</v>
      </c>
      <c r="AU884">
        <f t="shared" si="301"/>
        <v>0</v>
      </c>
      <c r="AV884" s="9">
        <v>0</v>
      </c>
    </row>
    <row r="885" spans="1:48" x14ac:dyDescent="0.35">
      <c r="A885" s="24" t="s">
        <v>36</v>
      </c>
      <c r="B885" s="24">
        <v>1</v>
      </c>
      <c r="C885" s="24">
        <v>6</v>
      </c>
      <c r="D885" s="24" t="s">
        <v>3407</v>
      </c>
      <c r="E885" s="24"/>
      <c r="O885" t="s">
        <v>2803</v>
      </c>
      <c r="P885" t="s">
        <v>2809</v>
      </c>
      <c r="Q885" t="s">
        <v>2815</v>
      </c>
      <c r="R885">
        <v>0</v>
      </c>
      <c r="S885">
        <v>1.8</v>
      </c>
      <c r="T885">
        <v>-3.96</v>
      </c>
      <c r="U885">
        <v>45.75</v>
      </c>
      <c r="V885">
        <v>-1</v>
      </c>
      <c r="W885">
        <v>-1</v>
      </c>
      <c r="X885">
        <v>-1</v>
      </c>
      <c r="Y885">
        <v>-1</v>
      </c>
      <c r="Z885">
        <v>-1</v>
      </c>
      <c r="AA885">
        <v>-1</v>
      </c>
      <c r="AB885">
        <v>-1</v>
      </c>
      <c r="AC885">
        <v>-1</v>
      </c>
      <c r="AD885">
        <v>-1</v>
      </c>
      <c r="AE885" s="4" t="s">
        <v>2828</v>
      </c>
      <c r="AF885" s="9" t="s">
        <v>2829</v>
      </c>
      <c r="AG885">
        <v>1</v>
      </c>
      <c r="AH885">
        <v>0</v>
      </c>
      <c r="AI885">
        <v>0</v>
      </c>
      <c r="AJ885">
        <v>1</v>
      </c>
      <c r="AK885" s="9" t="s">
        <v>2840</v>
      </c>
      <c r="AL885">
        <f t="shared" si="298"/>
        <v>0</v>
      </c>
      <c r="AM885">
        <f>IF(AND(INDIRECT(AN885)='Sample Select backend'!$C$2,INDIRECT(AO885)=1,INDIRECT(AP885)='Sample Select backend'!$F$2,INDIRECT(AQ885)=1,INDIRECT(AR885)='Sample Select backend'!$M$2),1,0)</f>
        <v>0</v>
      </c>
      <c r="AN885" t="str">
        <f>_xlfn.CONCAT('Sample Select backend'!$C$4,ROW(AN885))</f>
        <v>AE885</v>
      </c>
      <c r="AO885" s="9" t="str">
        <f>_xlfn.CONCAT('Sample Select backend'!$J$2,ROW(AO885))</f>
        <v>AJ885</v>
      </c>
      <c r="AP885" t="str">
        <f>_xlfn.CONCAT('Sample Select backend'!$F$4,ROW(AP885))</f>
        <v>AF885</v>
      </c>
      <c r="AQ885" t="str">
        <f>_xlfn.CONCAT('Sample Select backend'!$I$10,ROW(AQ885))</f>
        <v>R885</v>
      </c>
      <c r="AR885" t="str">
        <f>_xlfn.CONCAT('Sample Select backend'!$M$4,ROW(AR885))</f>
        <v>AK885</v>
      </c>
      <c r="AS885" t="str">
        <f t="shared" si="299"/>
        <v>Cote d'Ivoire</v>
      </c>
      <c r="AT885" s="9">
        <f t="shared" si="300"/>
        <v>6</v>
      </c>
      <c r="AU885">
        <f t="shared" si="301"/>
        <v>0</v>
      </c>
      <c r="AV885" s="9">
        <v>0</v>
      </c>
    </row>
    <row r="886" spans="1:48" x14ac:dyDescent="0.35">
      <c r="A886" s="24" t="s">
        <v>36</v>
      </c>
      <c r="B886" s="24">
        <v>1</v>
      </c>
      <c r="C886" s="24">
        <v>6</v>
      </c>
      <c r="D886" s="24" t="s">
        <v>3408</v>
      </c>
      <c r="E886" s="24"/>
      <c r="O886" t="s">
        <v>2803</v>
      </c>
      <c r="P886" t="s">
        <v>2809</v>
      </c>
      <c r="Q886" t="s">
        <v>2815</v>
      </c>
      <c r="R886">
        <v>0</v>
      </c>
      <c r="S886">
        <v>1.8</v>
      </c>
      <c r="T886">
        <v>-3.96</v>
      </c>
      <c r="U886">
        <v>45.75</v>
      </c>
      <c r="V886">
        <v>-1</v>
      </c>
      <c r="W886">
        <v>-1</v>
      </c>
      <c r="X886">
        <v>-1</v>
      </c>
      <c r="Y886">
        <v>-1</v>
      </c>
      <c r="Z886">
        <v>-1</v>
      </c>
      <c r="AA886">
        <v>-1</v>
      </c>
      <c r="AB886">
        <v>-1</v>
      </c>
      <c r="AC886">
        <v>-1</v>
      </c>
      <c r="AD886">
        <v>-1</v>
      </c>
      <c r="AE886" s="4" t="s">
        <v>2828</v>
      </c>
      <c r="AF886" s="9" t="s">
        <v>2829</v>
      </c>
      <c r="AG886">
        <v>1</v>
      </c>
      <c r="AH886">
        <v>0</v>
      </c>
      <c r="AI886">
        <v>0</v>
      </c>
      <c r="AJ886">
        <v>1</v>
      </c>
      <c r="AK886" s="9" t="s">
        <v>2840</v>
      </c>
      <c r="AL886">
        <f t="shared" si="298"/>
        <v>0</v>
      </c>
      <c r="AM886">
        <f>IF(AND(INDIRECT(AN886)='Sample Select backend'!$C$2,INDIRECT(AO886)=1,INDIRECT(AP886)='Sample Select backend'!$F$2,INDIRECT(AQ886)=1,INDIRECT(AR886)='Sample Select backend'!$M$2),1,0)</f>
        <v>0</v>
      </c>
      <c r="AN886" t="str">
        <f>_xlfn.CONCAT('Sample Select backend'!$C$4,ROW(AN886))</f>
        <v>AE886</v>
      </c>
      <c r="AO886" s="9" t="str">
        <f>_xlfn.CONCAT('Sample Select backend'!$J$2,ROW(AO886))</f>
        <v>AJ886</v>
      </c>
      <c r="AP886" t="str">
        <f>_xlfn.CONCAT('Sample Select backend'!$F$4,ROW(AP886))</f>
        <v>AF886</v>
      </c>
      <c r="AQ886" t="str">
        <f>_xlfn.CONCAT('Sample Select backend'!$I$10,ROW(AQ886))</f>
        <v>R886</v>
      </c>
      <c r="AR886" t="str">
        <f>_xlfn.CONCAT('Sample Select backend'!$M$4,ROW(AR886))</f>
        <v>AK886</v>
      </c>
      <c r="AS886" t="str">
        <f t="shared" si="299"/>
        <v>Cote d'Ivoire</v>
      </c>
      <c r="AT886" s="9">
        <f t="shared" si="300"/>
        <v>6</v>
      </c>
      <c r="AU886">
        <f t="shared" si="301"/>
        <v>0</v>
      </c>
      <c r="AV886" s="9">
        <v>0</v>
      </c>
    </row>
    <row r="887" spans="1:48" x14ac:dyDescent="0.35">
      <c r="A887" s="24" t="s">
        <v>36</v>
      </c>
      <c r="B887" s="24">
        <v>1</v>
      </c>
      <c r="C887" s="24">
        <v>7</v>
      </c>
      <c r="D887" s="24" t="s">
        <v>3409</v>
      </c>
      <c r="E887" s="24"/>
      <c r="O887" t="s">
        <v>2803</v>
      </c>
      <c r="P887" t="s">
        <v>2809</v>
      </c>
      <c r="Q887" t="s">
        <v>2815</v>
      </c>
      <c r="R887">
        <v>0</v>
      </c>
      <c r="S887">
        <v>1.8</v>
      </c>
      <c r="T887">
        <v>-3.96</v>
      </c>
      <c r="U887">
        <v>45.75</v>
      </c>
      <c r="V887">
        <v>-1</v>
      </c>
      <c r="W887">
        <v>-1</v>
      </c>
      <c r="X887">
        <v>-1</v>
      </c>
      <c r="Y887">
        <v>-1</v>
      </c>
      <c r="Z887">
        <v>-1</v>
      </c>
      <c r="AA887">
        <v>-1</v>
      </c>
      <c r="AB887">
        <v>-1</v>
      </c>
      <c r="AC887">
        <v>-1</v>
      </c>
      <c r="AD887">
        <v>-1</v>
      </c>
      <c r="AE887" s="4" t="s">
        <v>2828</v>
      </c>
      <c r="AF887" s="9" t="s">
        <v>2829</v>
      </c>
      <c r="AG887">
        <v>1</v>
      </c>
      <c r="AH887">
        <v>0</v>
      </c>
      <c r="AI887">
        <v>0</v>
      </c>
      <c r="AJ887">
        <v>1</v>
      </c>
      <c r="AK887" s="9" t="s">
        <v>2840</v>
      </c>
      <c r="AL887">
        <f t="shared" si="298"/>
        <v>0</v>
      </c>
      <c r="AM887">
        <f>IF(AND(INDIRECT(AN887)='Sample Select backend'!$C$2,INDIRECT(AO887)=1,INDIRECT(AP887)='Sample Select backend'!$F$2,INDIRECT(AQ887)=1,INDIRECT(AR887)='Sample Select backend'!$M$2),1,0)</f>
        <v>0</v>
      </c>
      <c r="AN887" t="str">
        <f>_xlfn.CONCAT('Sample Select backend'!$C$4,ROW(AN887))</f>
        <v>AE887</v>
      </c>
      <c r="AO887" s="9" t="str">
        <f>_xlfn.CONCAT('Sample Select backend'!$J$2,ROW(AO887))</f>
        <v>AJ887</v>
      </c>
      <c r="AP887" t="str">
        <f>_xlfn.CONCAT('Sample Select backend'!$F$4,ROW(AP887))</f>
        <v>AF887</v>
      </c>
      <c r="AQ887" t="str">
        <f>_xlfn.CONCAT('Sample Select backend'!$I$10,ROW(AQ887))</f>
        <v>R887</v>
      </c>
      <c r="AR887" t="str">
        <f>_xlfn.CONCAT('Sample Select backend'!$M$4,ROW(AR887))</f>
        <v>AK887</v>
      </c>
      <c r="AS887" t="str">
        <f t="shared" si="299"/>
        <v>Cote d'Ivoire</v>
      </c>
      <c r="AT887" s="9">
        <f t="shared" si="300"/>
        <v>7</v>
      </c>
      <c r="AU887">
        <f t="shared" si="301"/>
        <v>0</v>
      </c>
      <c r="AV887" s="9">
        <v>0</v>
      </c>
    </row>
    <row r="888" spans="1:48" x14ac:dyDescent="0.35">
      <c r="A888" s="24" t="s">
        <v>36</v>
      </c>
      <c r="B888" s="24">
        <v>1</v>
      </c>
      <c r="C888" s="24">
        <v>6</v>
      </c>
      <c r="D888" s="24" t="s">
        <v>3410</v>
      </c>
      <c r="E888" s="24"/>
      <c r="O888" t="s">
        <v>2803</v>
      </c>
      <c r="P888" t="s">
        <v>2809</v>
      </c>
      <c r="Q888" t="s">
        <v>2815</v>
      </c>
      <c r="R888">
        <v>0</v>
      </c>
      <c r="S888">
        <v>1.8</v>
      </c>
      <c r="T888">
        <v>-3.96</v>
      </c>
      <c r="U888">
        <v>45.75</v>
      </c>
      <c r="V888">
        <v>-1</v>
      </c>
      <c r="W888">
        <v>-1</v>
      </c>
      <c r="X888">
        <v>-1</v>
      </c>
      <c r="Y888">
        <v>-1</v>
      </c>
      <c r="Z888">
        <v>-1</v>
      </c>
      <c r="AA888">
        <v>-1</v>
      </c>
      <c r="AB888">
        <v>-1</v>
      </c>
      <c r="AC888">
        <v>-1</v>
      </c>
      <c r="AD888">
        <v>-1</v>
      </c>
      <c r="AE888" s="4" t="s">
        <v>2828</v>
      </c>
      <c r="AF888" s="9" t="s">
        <v>2829</v>
      </c>
      <c r="AG888">
        <v>1</v>
      </c>
      <c r="AH888">
        <v>0</v>
      </c>
      <c r="AI888">
        <v>0</v>
      </c>
      <c r="AJ888">
        <v>1</v>
      </c>
      <c r="AK888" s="9" t="s">
        <v>2840</v>
      </c>
      <c r="AL888">
        <f t="shared" si="298"/>
        <v>0</v>
      </c>
      <c r="AM888">
        <f>IF(AND(INDIRECT(AN888)='Sample Select backend'!$C$2,INDIRECT(AO888)=1,INDIRECT(AP888)='Sample Select backend'!$F$2,INDIRECT(AQ888)=1,INDIRECT(AR888)='Sample Select backend'!$M$2),1,0)</f>
        <v>0</v>
      </c>
      <c r="AN888" t="str">
        <f>_xlfn.CONCAT('Sample Select backend'!$C$4,ROW(AN888))</f>
        <v>AE888</v>
      </c>
      <c r="AO888" s="9" t="str">
        <f>_xlfn.CONCAT('Sample Select backend'!$J$2,ROW(AO888))</f>
        <v>AJ888</v>
      </c>
      <c r="AP888" t="str">
        <f>_xlfn.CONCAT('Sample Select backend'!$F$4,ROW(AP888))</f>
        <v>AF888</v>
      </c>
      <c r="AQ888" t="str">
        <f>_xlfn.CONCAT('Sample Select backend'!$I$10,ROW(AQ888))</f>
        <v>R888</v>
      </c>
      <c r="AR888" t="str">
        <f>_xlfn.CONCAT('Sample Select backend'!$M$4,ROW(AR888))</f>
        <v>AK888</v>
      </c>
      <c r="AS888" t="str">
        <f t="shared" si="299"/>
        <v>Cote d'Ivoire</v>
      </c>
      <c r="AT888" s="9">
        <f t="shared" si="300"/>
        <v>6</v>
      </c>
      <c r="AU888">
        <f t="shared" si="301"/>
        <v>0</v>
      </c>
      <c r="AV888" s="9">
        <v>0</v>
      </c>
    </row>
    <row r="889" spans="1:48" x14ac:dyDescent="0.35">
      <c r="A889" s="24" t="s">
        <v>36</v>
      </c>
      <c r="B889" s="24">
        <v>3</v>
      </c>
      <c r="C889" s="24" t="s">
        <v>206</v>
      </c>
      <c r="D889" s="24" t="s">
        <v>3411</v>
      </c>
      <c r="E889" s="24"/>
      <c r="O889" t="s">
        <v>2803</v>
      </c>
      <c r="P889" t="s">
        <v>2809</v>
      </c>
      <c r="Q889" t="s">
        <v>2815</v>
      </c>
      <c r="R889">
        <v>0</v>
      </c>
      <c r="S889">
        <v>1.8</v>
      </c>
      <c r="T889">
        <v>-3.96</v>
      </c>
      <c r="U889">
        <v>45.75</v>
      </c>
      <c r="V889">
        <v>-1</v>
      </c>
      <c r="W889">
        <v>-1</v>
      </c>
      <c r="X889">
        <v>-1</v>
      </c>
      <c r="Y889">
        <v>-1</v>
      </c>
      <c r="Z889">
        <v>-1</v>
      </c>
      <c r="AA889">
        <v>-1</v>
      </c>
      <c r="AB889">
        <v>-1</v>
      </c>
      <c r="AC889">
        <v>-1</v>
      </c>
      <c r="AD889">
        <v>-1</v>
      </c>
      <c r="AE889" s="4" t="s">
        <v>2828</v>
      </c>
      <c r="AF889" s="9" t="s">
        <v>2829</v>
      </c>
      <c r="AG889">
        <v>1</v>
      </c>
      <c r="AH889">
        <v>0</v>
      </c>
      <c r="AI889">
        <v>0</v>
      </c>
      <c r="AJ889">
        <v>1</v>
      </c>
      <c r="AK889" s="9" t="s">
        <v>2840</v>
      </c>
      <c r="AL889">
        <f t="shared" si="298"/>
        <v>0</v>
      </c>
      <c r="AM889">
        <f>IF(AND(INDIRECT(AN889)='Sample Select backend'!$C$2,INDIRECT(AO889)=1,INDIRECT(AP889)='Sample Select backend'!$F$2,INDIRECT(AQ889)=1,INDIRECT(AR889)='Sample Select backend'!$M$2),1,0)</f>
        <v>0</v>
      </c>
      <c r="AN889" t="str">
        <f>_xlfn.CONCAT('Sample Select backend'!$C$4,ROW(AN889))</f>
        <v>AE889</v>
      </c>
      <c r="AO889" s="9" t="str">
        <f>_xlfn.CONCAT('Sample Select backend'!$J$2,ROW(AO889))</f>
        <v>AJ889</v>
      </c>
      <c r="AP889" t="str">
        <f>_xlfn.CONCAT('Sample Select backend'!$F$4,ROW(AP889))</f>
        <v>AF889</v>
      </c>
      <c r="AQ889" t="str">
        <f>_xlfn.CONCAT('Sample Select backend'!$I$10,ROW(AQ889))</f>
        <v>R889</v>
      </c>
      <c r="AR889" t="str">
        <f>_xlfn.CONCAT('Sample Select backend'!$M$4,ROW(AR889))</f>
        <v>AK889</v>
      </c>
      <c r="AS889" t="str">
        <f t="shared" si="299"/>
        <v>Cote d'Ivoire</v>
      </c>
      <c r="AT889" s="9" t="str">
        <f t="shared" si="300"/>
        <v>Tax exemption/waiver/suspension</v>
      </c>
      <c r="AU889">
        <f t="shared" si="301"/>
        <v>0</v>
      </c>
      <c r="AV889" s="9">
        <v>0</v>
      </c>
    </row>
    <row r="890" spans="1:48" x14ac:dyDescent="0.35">
      <c r="A890" s="24" t="s">
        <v>36</v>
      </c>
      <c r="B890" s="24" t="s">
        <v>201</v>
      </c>
      <c r="C890" s="24" t="s">
        <v>201</v>
      </c>
      <c r="D890" s="24" t="s">
        <v>3412</v>
      </c>
      <c r="E890" s="24"/>
      <c r="O890" t="s">
        <v>2803</v>
      </c>
      <c r="P890" t="s">
        <v>2809</v>
      </c>
      <c r="Q890" t="s">
        <v>2815</v>
      </c>
      <c r="R890">
        <v>0</v>
      </c>
      <c r="S890">
        <v>1.8</v>
      </c>
      <c r="T890">
        <v>-3.96</v>
      </c>
      <c r="U890">
        <v>45.75</v>
      </c>
      <c r="V890">
        <v>-1</v>
      </c>
      <c r="W890">
        <v>-1</v>
      </c>
      <c r="X890">
        <v>-1</v>
      </c>
      <c r="Y890">
        <v>-1</v>
      </c>
      <c r="Z890">
        <v>-1</v>
      </c>
      <c r="AA890">
        <v>-1</v>
      </c>
      <c r="AB890">
        <v>-1</v>
      </c>
      <c r="AC890">
        <v>-1</v>
      </c>
      <c r="AD890">
        <v>-1</v>
      </c>
      <c r="AE890" s="4" t="s">
        <v>2828</v>
      </c>
      <c r="AF890" s="9" t="s">
        <v>2829</v>
      </c>
      <c r="AG890">
        <v>1</v>
      </c>
      <c r="AH890">
        <v>0</v>
      </c>
      <c r="AI890">
        <v>0</v>
      </c>
      <c r="AJ890">
        <v>1</v>
      </c>
      <c r="AK890" s="9" t="s">
        <v>2840</v>
      </c>
      <c r="AL890">
        <f t="shared" si="298"/>
        <v>1</v>
      </c>
      <c r="AM890">
        <f>IF(AND(INDIRECT(AN890)='Sample Select backend'!$C$2,INDIRECT(AO890)=1,INDIRECT(AP890)='Sample Select backend'!$F$2,INDIRECT(AQ890)=1,INDIRECT(AR890)='Sample Select backend'!$M$2),1,0)</f>
        <v>0</v>
      </c>
      <c r="AN890" t="str">
        <f>_xlfn.CONCAT('Sample Select backend'!$C$4,ROW(AN890))</f>
        <v>AE890</v>
      </c>
      <c r="AO890" s="9" t="str">
        <f>_xlfn.CONCAT('Sample Select backend'!$J$2,ROW(AO890))</f>
        <v>AJ890</v>
      </c>
      <c r="AP890" t="str">
        <f>_xlfn.CONCAT('Sample Select backend'!$F$4,ROW(AP890))</f>
        <v>AF890</v>
      </c>
      <c r="AQ890" t="str">
        <f>_xlfn.CONCAT('Sample Select backend'!$I$10,ROW(AQ890))</f>
        <v>R890</v>
      </c>
      <c r="AR890" t="str">
        <f>_xlfn.CONCAT('Sample Select backend'!$M$4,ROW(AR890))</f>
        <v>AK890</v>
      </c>
      <c r="AS890" t="str">
        <f t="shared" si="299"/>
        <v>Cote d'Ivoire</v>
      </c>
      <c r="AT890" s="9" t="str">
        <f t="shared" si="300"/>
        <v>Other</v>
      </c>
      <c r="AU890">
        <f t="shared" si="301"/>
        <v>0</v>
      </c>
      <c r="AV890" s="9">
        <v>0</v>
      </c>
    </row>
    <row r="891" spans="1:48" x14ac:dyDescent="0.35">
      <c r="A891" s="24" t="s">
        <v>36</v>
      </c>
      <c r="B891" s="24">
        <v>3</v>
      </c>
      <c r="C891" s="24" t="s">
        <v>206</v>
      </c>
      <c r="D891" s="24" t="s">
        <v>3413</v>
      </c>
      <c r="E891" s="24"/>
      <c r="O891" t="s">
        <v>2803</v>
      </c>
      <c r="P891" t="s">
        <v>2809</v>
      </c>
      <c r="Q891" t="s">
        <v>2815</v>
      </c>
      <c r="R891">
        <v>0</v>
      </c>
      <c r="S891">
        <v>1.8</v>
      </c>
      <c r="T891">
        <v>-3.96</v>
      </c>
      <c r="U891">
        <v>45.75</v>
      </c>
      <c r="V891">
        <v>-1</v>
      </c>
      <c r="W891">
        <v>-1</v>
      </c>
      <c r="X891">
        <v>-1</v>
      </c>
      <c r="Y891">
        <v>-1</v>
      </c>
      <c r="Z891">
        <v>-1</v>
      </c>
      <c r="AA891">
        <v>-1</v>
      </c>
      <c r="AB891">
        <v>-1</v>
      </c>
      <c r="AC891">
        <v>-1</v>
      </c>
      <c r="AD891">
        <v>-1</v>
      </c>
      <c r="AE891" s="4" t="s">
        <v>2828</v>
      </c>
      <c r="AF891" s="9" t="s">
        <v>2829</v>
      </c>
      <c r="AG891">
        <v>1</v>
      </c>
      <c r="AH891">
        <v>0</v>
      </c>
      <c r="AI891">
        <v>0</v>
      </c>
      <c r="AJ891">
        <v>1</v>
      </c>
      <c r="AK891" s="9" t="s">
        <v>2840</v>
      </c>
      <c r="AL891">
        <f t="shared" si="298"/>
        <v>0</v>
      </c>
      <c r="AM891">
        <f>IF(AND(INDIRECT(AN891)='Sample Select backend'!$C$2,INDIRECT(AO891)=1,INDIRECT(AP891)='Sample Select backend'!$F$2,INDIRECT(AQ891)=1,INDIRECT(AR891)='Sample Select backend'!$M$2),1,0)</f>
        <v>0</v>
      </c>
      <c r="AN891" t="str">
        <f>_xlfn.CONCAT('Sample Select backend'!$C$4,ROW(AN891))</f>
        <v>AE891</v>
      </c>
      <c r="AO891" s="9" t="str">
        <f>_xlfn.CONCAT('Sample Select backend'!$J$2,ROW(AO891))</f>
        <v>AJ891</v>
      </c>
      <c r="AP891" t="str">
        <f>_xlfn.CONCAT('Sample Select backend'!$F$4,ROW(AP891))</f>
        <v>AF891</v>
      </c>
      <c r="AQ891" t="str">
        <f>_xlfn.CONCAT('Sample Select backend'!$I$10,ROW(AQ891))</f>
        <v>R891</v>
      </c>
      <c r="AR891" t="str">
        <f>_xlfn.CONCAT('Sample Select backend'!$M$4,ROW(AR891))</f>
        <v>AK891</v>
      </c>
      <c r="AS891" t="str">
        <f t="shared" si="299"/>
        <v>Cote d'Ivoire</v>
      </c>
      <c r="AT891" s="9" t="str">
        <f t="shared" si="300"/>
        <v>Tax exemption/waiver/suspension</v>
      </c>
      <c r="AU891">
        <f t="shared" si="301"/>
        <v>0</v>
      </c>
      <c r="AV891" s="9">
        <v>0</v>
      </c>
    </row>
    <row r="892" spans="1:48" x14ac:dyDescent="0.35">
      <c r="A892" s="24" t="s">
        <v>36</v>
      </c>
      <c r="B892" s="24">
        <v>5</v>
      </c>
      <c r="C892" s="24">
        <v>22</v>
      </c>
      <c r="D892" s="24" t="s">
        <v>3414</v>
      </c>
      <c r="E892" s="24"/>
      <c r="O892" t="s">
        <v>2803</v>
      </c>
      <c r="P892" t="s">
        <v>2809</v>
      </c>
      <c r="Q892" t="s">
        <v>2815</v>
      </c>
      <c r="R892">
        <v>0</v>
      </c>
      <c r="S892">
        <v>1.8</v>
      </c>
      <c r="T892">
        <v>-3.96</v>
      </c>
      <c r="U892">
        <v>45.75</v>
      </c>
      <c r="V892">
        <v>-1</v>
      </c>
      <c r="W892">
        <v>-1</v>
      </c>
      <c r="X892">
        <v>-1</v>
      </c>
      <c r="Y892">
        <v>-1</v>
      </c>
      <c r="Z892">
        <v>-1</v>
      </c>
      <c r="AA892">
        <v>-1</v>
      </c>
      <c r="AB892">
        <v>-1</v>
      </c>
      <c r="AC892">
        <v>-1</v>
      </c>
      <c r="AD892">
        <v>-1</v>
      </c>
      <c r="AE892" s="4" t="s">
        <v>2828</v>
      </c>
      <c r="AF892" s="9" t="s">
        <v>2829</v>
      </c>
      <c r="AG892">
        <v>1</v>
      </c>
      <c r="AH892">
        <v>0</v>
      </c>
      <c r="AI892">
        <v>0</v>
      </c>
      <c r="AJ892">
        <v>1</v>
      </c>
      <c r="AK892" s="9" t="s">
        <v>2840</v>
      </c>
      <c r="AL892">
        <f t="shared" si="298"/>
        <v>0</v>
      </c>
      <c r="AM892">
        <f>IF(AND(INDIRECT(AN892)='Sample Select backend'!$C$2,INDIRECT(AO892)=1,INDIRECT(AP892)='Sample Select backend'!$F$2,INDIRECT(AQ892)=1,INDIRECT(AR892)='Sample Select backend'!$M$2),1,0)</f>
        <v>0</v>
      </c>
      <c r="AN892" t="str">
        <f>_xlfn.CONCAT('Sample Select backend'!$C$4,ROW(AN892))</f>
        <v>AE892</v>
      </c>
      <c r="AO892" s="9" t="str">
        <f>_xlfn.CONCAT('Sample Select backend'!$J$2,ROW(AO892))</f>
        <v>AJ892</v>
      </c>
      <c r="AP892" t="str">
        <f>_xlfn.CONCAT('Sample Select backend'!$F$4,ROW(AP892))</f>
        <v>AF892</v>
      </c>
      <c r="AQ892" t="str">
        <f>_xlfn.CONCAT('Sample Select backend'!$I$10,ROW(AQ892))</f>
        <v>R892</v>
      </c>
      <c r="AR892" t="str">
        <f>_xlfn.CONCAT('Sample Select backend'!$M$4,ROW(AR892))</f>
        <v>AK892</v>
      </c>
      <c r="AS892" t="str">
        <f t="shared" si="299"/>
        <v>Cote d'Ivoire</v>
      </c>
      <c r="AT892" s="9">
        <f t="shared" si="300"/>
        <v>22</v>
      </c>
      <c r="AU892">
        <f t="shared" si="301"/>
        <v>0</v>
      </c>
      <c r="AV892" s="9">
        <v>0</v>
      </c>
    </row>
    <row r="893" spans="1:48" x14ac:dyDescent="0.35">
      <c r="A893" s="24" t="s">
        <v>36</v>
      </c>
      <c r="B893" s="24">
        <v>6</v>
      </c>
      <c r="C893" s="24">
        <v>25</v>
      </c>
      <c r="D893" s="24" t="s">
        <v>3415</v>
      </c>
      <c r="E893" s="24"/>
      <c r="O893" t="s">
        <v>2803</v>
      </c>
      <c r="P893" t="s">
        <v>2809</v>
      </c>
      <c r="Q893" t="s">
        <v>2815</v>
      </c>
      <c r="R893">
        <v>0</v>
      </c>
      <c r="S893">
        <v>1.8</v>
      </c>
      <c r="T893">
        <v>-3.96</v>
      </c>
      <c r="U893">
        <v>45.75</v>
      </c>
      <c r="V893">
        <v>-1</v>
      </c>
      <c r="W893">
        <v>-1</v>
      </c>
      <c r="X893">
        <v>-1</v>
      </c>
      <c r="Y893">
        <v>-1</v>
      </c>
      <c r="Z893">
        <v>-1</v>
      </c>
      <c r="AA893">
        <v>-1</v>
      </c>
      <c r="AB893">
        <v>-1</v>
      </c>
      <c r="AC893">
        <v>-1</v>
      </c>
      <c r="AD893">
        <v>-1</v>
      </c>
      <c r="AE893" s="4" t="s">
        <v>2828</v>
      </c>
      <c r="AF893" s="9" t="s">
        <v>2829</v>
      </c>
      <c r="AG893">
        <v>1</v>
      </c>
      <c r="AH893">
        <v>0</v>
      </c>
      <c r="AI893">
        <v>0</v>
      </c>
      <c r="AJ893">
        <v>1</v>
      </c>
      <c r="AK893" s="9" t="s">
        <v>2840</v>
      </c>
      <c r="AL893">
        <f t="shared" si="298"/>
        <v>0</v>
      </c>
      <c r="AM893">
        <f>IF(AND(INDIRECT(AN893)='Sample Select backend'!$C$2,INDIRECT(AO893)=1,INDIRECT(AP893)='Sample Select backend'!$F$2,INDIRECT(AQ893)=1,INDIRECT(AR893)='Sample Select backend'!$M$2),1,0)</f>
        <v>0</v>
      </c>
      <c r="AN893" t="str">
        <f>_xlfn.CONCAT('Sample Select backend'!$C$4,ROW(AN893))</f>
        <v>AE893</v>
      </c>
      <c r="AO893" s="9" t="str">
        <f>_xlfn.CONCAT('Sample Select backend'!$J$2,ROW(AO893))</f>
        <v>AJ893</v>
      </c>
      <c r="AP893" t="str">
        <f>_xlfn.CONCAT('Sample Select backend'!$F$4,ROW(AP893))</f>
        <v>AF893</v>
      </c>
      <c r="AQ893" t="str">
        <f>_xlfn.CONCAT('Sample Select backend'!$I$10,ROW(AQ893))</f>
        <v>R893</v>
      </c>
      <c r="AR893" t="str">
        <f>_xlfn.CONCAT('Sample Select backend'!$M$4,ROW(AR893))</f>
        <v>AK893</v>
      </c>
      <c r="AS893" t="str">
        <f t="shared" si="299"/>
        <v>Cote d'Ivoire</v>
      </c>
      <c r="AT893" s="9">
        <f t="shared" si="300"/>
        <v>25</v>
      </c>
      <c r="AU893">
        <f t="shared" si="301"/>
        <v>0</v>
      </c>
      <c r="AV893" s="9">
        <v>0</v>
      </c>
    </row>
    <row r="894" spans="1:48" x14ac:dyDescent="0.35">
      <c r="A894" s="24" t="s">
        <v>36</v>
      </c>
      <c r="B894" s="24">
        <v>7</v>
      </c>
      <c r="C894" s="24">
        <v>30</v>
      </c>
      <c r="D894" s="24" t="s">
        <v>3416</v>
      </c>
      <c r="E894" s="24"/>
      <c r="O894" t="s">
        <v>2803</v>
      </c>
      <c r="P894" t="s">
        <v>2809</v>
      </c>
      <c r="Q894" t="s">
        <v>2815</v>
      </c>
      <c r="R894">
        <v>0</v>
      </c>
      <c r="S894">
        <v>1.8</v>
      </c>
      <c r="T894">
        <v>-3.96</v>
      </c>
      <c r="U894">
        <v>45.75</v>
      </c>
      <c r="V894">
        <v>-1</v>
      </c>
      <c r="W894">
        <v>-1</v>
      </c>
      <c r="X894">
        <v>-1</v>
      </c>
      <c r="Y894">
        <v>-1</v>
      </c>
      <c r="Z894">
        <v>-1</v>
      </c>
      <c r="AA894">
        <v>-1</v>
      </c>
      <c r="AB894">
        <v>-1</v>
      </c>
      <c r="AC894">
        <v>-1</v>
      </c>
      <c r="AD894">
        <v>-1</v>
      </c>
      <c r="AE894" s="4" t="s">
        <v>2828</v>
      </c>
      <c r="AF894" s="9" t="s">
        <v>2829</v>
      </c>
      <c r="AG894">
        <v>1</v>
      </c>
      <c r="AH894">
        <v>0</v>
      </c>
      <c r="AI894">
        <v>0</v>
      </c>
      <c r="AJ894">
        <v>1</v>
      </c>
      <c r="AK894" s="9" t="s">
        <v>2840</v>
      </c>
      <c r="AL894">
        <f t="shared" si="298"/>
        <v>0</v>
      </c>
      <c r="AM894">
        <f>IF(AND(INDIRECT(AN894)='Sample Select backend'!$C$2,INDIRECT(AO894)=1,INDIRECT(AP894)='Sample Select backend'!$F$2,INDIRECT(AQ894)=1,INDIRECT(AR894)='Sample Select backend'!$M$2),1,0)</f>
        <v>0</v>
      </c>
      <c r="AN894" t="str">
        <f>_xlfn.CONCAT('Sample Select backend'!$C$4,ROW(AN894))</f>
        <v>AE894</v>
      </c>
      <c r="AO894" s="9" t="str">
        <f>_xlfn.CONCAT('Sample Select backend'!$J$2,ROW(AO894))</f>
        <v>AJ894</v>
      </c>
      <c r="AP894" t="str">
        <f>_xlfn.CONCAT('Sample Select backend'!$F$4,ROW(AP894))</f>
        <v>AF894</v>
      </c>
      <c r="AQ894" t="str">
        <f>_xlfn.CONCAT('Sample Select backend'!$I$10,ROW(AQ894))</f>
        <v>R894</v>
      </c>
      <c r="AR894" t="str">
        <f>_xlfn.CONCAT('Sample Select backend'!$M$4,ROW(AR894))</f>
        <v>AK894</v>
      </c>
      <c r="AS894" t="str">
        <f t="shared" si="299"/>
        <v>Cote d'Ivoire</v>
      </c>
      <c r="AT894" s="9">
        <f t="shared" si="300"/>
        <v>30</v>
      </c>
      <c r="AU894">
        <f t="shared" si="301"/>
        <v>0</v>
      </c>
      <c r="AV894" s="9">
        <v>0</v>
      </c>
    </row>
    <row r="895" spans="1:48" x14ac:dyDescent="0.35">
      <c r="A895" s="24" t="s">
        <v>36</v>
      </c>
      <c r="B895" s="24">
        <v>7</v>
      </c>
      <c r="C895" s="24">
        <v>30</v>
      </c>
      <c r="D895" s="24" t="s">
        <v>3417</v>
      </c>
      <c r="E895" s="24"/>
      <c r="O895" t="s">
        <v>2803</v>
      </c>
      <c r="P895" t="s">
        <v>2809</v>
      </c>
      <c r="Q895" t="s">
        <v>2815</v>
      </c>
      <c r="R895">
        <v>0</v>
      </c>
      <c r="S895">
        <v>1.8</v>
      </c>
      <c r="T895">
        <v>-3.96</v>
      </c>
      <c r="U895">
        <v>45.75</v>
      </c>
      <c r="V895">
        <v>-1</v>
      </c>
      <c r="W895">
        <v>-1</v>
      </c>
      <c r="X895">
        <v>-1</v>
      </c>
      <c r="Y895">
        <v>-1</v>
      </c>
      <c r="Z895">
        <v>-1</v>
      </c>
      <c r="AA895">
        <v>-1</v>
      </c>
      <c r="AB895">
        <v>-1</v>
      </c>
      <c r="AC895">
        <v>-1</v>
      </c>
      <c r="AD895">
        <v>-1</v>
      </c>
      <c r="AE895" s="4" t="s">
        <v>2828</v>
      </c>
      <c r="AF895" s="9" t="s">
        <v>2829</v>
      </c>
      <c r="AG895">
        <v>1</v>
      </c>
      <c r="AH895">
        <v>0</v>
      </c>
      <c r="AI895">
        <v>0</v>
      </c>
      <c r="AJ895">
        <v>1</v>
      </c>
      <c r="AK895" s="9" t="s">
        <v>2840</v>
      </c>
      <c r="AL895">
        <f t="shared" si="298"/>
        <v>0</v>
      </c>
      <c r="AM895">
        <f>IF(AND(INDIRECT(AN895)='Sample Select backend'!$C$2,INDIRECT(AO895)=1,INDIRECT(AP895)='Sample Select backend'!$F$2,INDIRECT(AQ895)=1,INDIRECT(AR895)='Sample Select backend'!$M$2),1,0)</f>
        <v>0</v>
      </c>
      <c r="AN895" t="str">
        <f>_xlfn.CONCAT('Sample Select backend'!$C$4,ROW(AN895))</f>
        <v>AE895</v>
      </c>
      <c r="AO895" s="9" t="str">
        <f>_xlfn.CONCAT('Sample Select backend'!$J$2,ROW(AO895))</f>
        <v>AJ895</v>
      </c>
      <c r="AP895" t="str">
        <f>_xlfn.CONCAT('Sample Select backend'!$F$4,ROW(AP895))</f>
        <v>AF895</v>
      </c>
      <c r="AQ895" t="str">
        <f>_xlfn.CONCAT('Sample Select backend'!$I$10,ROW(AQ895))</f>
        <v>R895</v>
      </c>
      <c r="AR895" t="str">
        <f>_xlfn.CONCAT('Sample Select backend'!$M$4,ROW(AR895))</f>
        <v>AK895</v>
      </c>
      <c r="AS895" t="str">
        <f t="shared" si="299"/>
        <v>Cote d'Ivoire</v>
      </c>
      <c r="AT895" s="9">
        <f t="shared" si="300"/>
        <v>30</v>
      </c>
      <c r="AU895">
        <f t="shared" si="301"/>
        <v>0</v>
      </c>
      <c r="AV895" s="9">
        <v>0</v>
      </c>
    </row>
    <row r="896" spans="1:48" x14ac:dyDescent="0.35">
      <c r="A896" s="24" t="s">
        <v>36</v>
      </c>
      <c r="B896" s="24">
        <v>6</v>
      </c>
      <c r="C896" s="24">
        <v>28</v>
      </c>
      <c r="D896" s="24" t="s">
        <v>3418</v>
      </c>
      <c r="E896" s="24"/>
      <c r="O896" t="s">
        <v>2803</v>
      </c>
      <c r="P896" t="s">
        <v>2809</v>
      </c>
      <c r="Q896" t="s">
        <v>2815</v>
      </c>
      <c r="R896">
        <v>0</v>
      </c>
      <c r="S896">
        <v>1.8</v>
      </c>
      <c r="T896">
        <v>-3.96</v>
      </c>
      <c r="U896">
        <v>45.75</v>
      </c>
      <c r="V896">
        <v>-1</v>
      </c>
      <c r="W896">
        <v>-1</v>
      </c>
      <c r="X896">
        <v>-1</v>
      </c>
      <c r="Y896">
        <v>-1</v>
      </c>
      <c r="Z896">
        <v>-1</v>
      </c>
      <c r="AA896">
        <v>-1</v>
      </c>
      <c r="AB896">
        <v>-1</v>
      </c>
      <c r="AC896">
        <v>-1</v>
      </c>
      <c r="AD896">
        <v>-1</v>
      </c>
      <c r="AE896" s="4" t="s">
        <v>2828</v>
      </c>
      <c r="AF896" s="9" t="s">
        <v>2829</v>
      </c>
      <c r="AG896">
        <v>1</v>
      </c>
      <c r="AH896">
        <v>0</v>
      </c>
      <c r="AI896">
        <v>0</v>
      </c>
      <c r="AJ896">
        <v>1</v>
      </c>
      <c r="AK896" s="9" t="s">
        <v>2840</v>
      </c>
      <c r="AL896">
        <f t="shared" si="298"/>
        <v>0</v>
      </c>
      <c r="AM896">
        <f>IF(AND(INDIRECT(AN896)='Sample Select backend'!$C$2,INDIRECT(AO896)=1,INDIRECT(AP896)='Sample Select backend'!$F$2,INDIRECT(AQ896)=1,INDIRECT(AR896)='Sample Select backend'!$M$2),1,0)</f>
        <v>0</v>
      </c>
      <c r="AN896" t="str">
        <f>_xlfn.CONCAT('Sample Select backend'!$C$4,ROW(AN896))</f>
        <v>AE896</v>
      </c>
      <c r="AO896" s="9" t="str">
        <f>_xlfn.CONCAT('Sample Select backend'!$J$2,ROW(AO896))</f>
        <v>AJ896</v>
      </c>
      <c r="AP896" t="str">
        <f>_xlfn.CONCAT('Sample Select backend'!$F$4,ROW(AP896))</f>
        <v>AF896</v>
      </c>
      <c r="AQ896" t="str">
        <f>_xlfn.CONCAT('Sample Select backend'!$I$10,ROW(AQ896))</f>
        <v>R896</v>
      </c>
      <c r="AR896" t="str">
        <f>_xlfn.CONCAT('Sample Select backend'!$M$4,ROW(AR896))</f>
        <v>AK896</v>
      </c>
      <c r="AS896" t="str">
        <f t="shared" si="299"/>
        <v>Cote d'Ivoire</v>
      </c>
      <c r="AT896" s="9">
        <f t="shared" si="300"/>
        <v>28</v>
      </c>
      <c r="AU896">
        <f t="shared" si="301"/>
        <v>0</v>
      </c>
      <c r="AV896" s="9">
        <v>0</v>
      </c>
    </row>
    <row r="897" spans="1:48" x14ac:dyDescent="0.35">
      <c r="A897" s="24" t="s">
        <v>36</v>
      </c>
      <c r="B897" s="24">
        <v>1</v>
      </c>
      <c r="C897" s="24">
        <v>6</v>
      </c>
      <c r="D897" s="24" t="s">
        <v>3419</v>
      </c>
      <c r="E897" s="24"/>
      <c r="O897" t="s">
        <v>2803</v>
      </c>
      <c r="P897" t="s">
        <v>2809</v>
      </c>
      <c r="Q897" t="s">
        <v>2815</v>
      </c>
      <c r="R897">
        <v>0</v>
      </c>
      <c r="S897">
        <v>1.8</v>
      </c>
      <c r="T897">
        <v>-3.96</v>
      </c>
      <c r="U897">
        <v>45.75</v>
      </c>
      <c r="V897">
        <v>-1</v>
      </c>
      <c r="W897">
        <v>-1</v>
      </c>
      <c r="X897">
        <v>-1</v>
      </c>
      <c r="Y897">
        <v>-1</v>
      </c>
      <c r="Z897">
        <v>-1</v>
      </c>
      <c r="AA897">
        <v>-1</v>
      </c>
      <c r="AB897">
        <v>-1</v>
      </c>
      <c r="AC897">
        <v>-1</v>
      </c>
      <c r="AD897">
        <v>-1</v>
      </c>
      <c r="AE897" s="4" t="s">
        <v>2828</v>
      </c>
      <c r="AF897" s="9" t="s">
        <v>2829</v>
      </c>
      <c r="AG897">
        <v>1</v>
      </c>
      <c r="AH897">
        <v>0</v>
      </c>
      <c r="AI897">
        <v>0</v>
      </c>
      <c r="AJ897">
        <v>1</v>
      </c>
      <c r="AK897" s="9" t="s">
        <v>2840</v>
      </c>
      <c r="AL897">
        <f t="shared" si="298"/>
        <v>0</v>
      </c>
      <c r="AM897">
        <f>IF(AND(INDIRECT(AN897)='Sample Select backend'!$C$2,INDIRECT(AO897)=1,INDIRECT(AP897)='Sample Select backend'!$F$2,INDIRECT(AQ897)=1,INDIRECT(AR897)='Sample Select backend'!$M$2),1,0)</f>
        <v>0</v>
      </c>
      <c r="AN897" t="str">
        <f>_xlfn.CONCAT('Sample Select backend'!$C$4,ROW(AN897))</f>
        <v>AE897</v>
      </c>
      <c r="AO897" s="9" t="str">
        <f>_xlfn.CONCAT('Sample Select backend'!$J$2,ROW(AO897))</f>
        <v>AJ897</v>
      </c>
      <c r="AP897" t="str">
        <f>_xlfn.CONCAT('Sample Select backend'!$F$4,ROW(AP897))</f>
        <v>AF897</v>
      </c>
      <c r="AQ897" t="str">
        <f>_xlfn.CONCAT('Sample Select backend'!$I$10,ROW(AQ897))</f>
        <v>R897</v>
      </c>
      <c r="AR897" t="str">
        <f>_xlfn.CONCAT('Sample Select backend'!$M$4,ROW(AR897))</f>
        <v>AK897</v>
      </c>
      <c r="AS897" t="str">
        <f t="shared" si="299"/>
        <v>Cote d'Ivoire</v>
      </c>
      <c r="AT897" s="9">
        <f t="shared" si="300"/>
        <v>6</v>
      </c>
      <c r="AU897">
        <f t="shared" si="301"/>
        <v>0</v>
      </c>
      <c r="AV897" s="9">
        <v>0</v>
      </c>
    </row>
    <row r="898" spans="1:48" x14ac:dyDescent="0.35">
      <c r="A898" s="24" t="s">
        <v>36</v>
      </c>
      <c r="B898" s="24">
        <v>1</v>
      </c>
      <c r="C898" s="24" t="s">
        <v>201</v>
      </c>
      <c r="D898" s="24" t="s">
        <v>3420</v>
      </c>
      <c r="E898" s="24"/>
      <c r="O898" t="s">
        <v>2803</v>
      </c>
      <c r="P898" t="s">
        <v>2809</v>
      </c>
      <c r="Q898" t="s">
        <v>2815</v>
      </c>
      <c r="R898">
        <v>0</v>
      </c>
      <c r="S898">
        <v>1.8</v>
      </c>
      <c r="T898">
        <v>-3.96</v>
      </c>
      <c r="U898">
        <v>45.75</v>
      </c>
      <c r="V898">
        <v>-1</v>
      </c>
      <c r="W898">
        <v>-1</v>
      </c>
      <c r="X898">
        <v>-1</v>
      </c>
      <c r="Y898">
        <v>-1</v>
      </c>
      <c r="Z898">
        <v>-1</v>
      </c>
      <c r="AA898">
        <v>-1</v>
      </c>
      <c r="AB898">
        <v>-1</v>
      </c>
      <c r="AC898">
        <v>-1</v>
      </c>
      <c r="AD898">
        <v>-1</v>
      </c>
      <c r="AE898" s="4" t="s">
        <v>2828</v>
      </c>
      <c r="AF898" s="9" t="s">
        <v>2829</v>
      </c>
      <c r="AG898">
        <v>1</v>
      </c>
      <c r="AH898">
        <v>0</v>
      </c>
      <c r="AI898">
        <v>0</v>
      </c>
      <c r="AJ898">
        <v>1</v>
      </c>
      <c r="AK898" s="9" t="s">
        <v>2840</v>
      </c>
      <c r="AL898">
        <f t="shared" ref="AL898:AL961" si="312">IF(OR(B898="other",B898="international",B898="Transfers",B898="expenditure"),1,0)</f>
        <v>0</v>
      </c>
      <c r="AM898">
        <f>IF(AND(INDIRECT(AN898)='Sample Select backend'!$C$2,INDIRECT(AO898)=1,INDIRECT(AP898)='Sample Select backend'!$F$2,INDIRECT(AQ898)=1,INDIRECT(AR898)='Sample Select backend'!$M$2),1,0)</f>
        <v>0</v>
      </c>
      <c r="AN898" t="str">
        <f>_xlfn.CONCAT('Sample Select backend'!$C$4,ROW(AN898))</f>
        <v>AE898</v>
      </c>
      <c r="AO898" s="9" t="str">
        <f>_xlfn.CONCAT('Sample Select backend'!$J$2,ROW(AO898))</f>
        <v>AJ898</v>
      </c>
      <c r="AP898" t="str">
        <f>_xlfn.CONCAT('Sample Select backend'!$F$4,ROW(AP898))</f>
        <v>AF898</v>
      </c>
      <c r="AQ898" t="str">
        <f>_xlfn.CONCAT('Sample Select backend'!$I$10,ROW(AQ898))</f>
        <v>R898</v>
      </c>
      <c r="AR898" t="str">
        <f>_xlfn.CONCAT('Sample Select backend'!$M$4,ROW(AR898))</f>
        <v>AK898</v>
      </c>
      <c r="AS898" t="str">
        <f t="shared" ref="AS898:AS961" si="313">A898</f>
        <v>Cote d'Ivoire</v>
      </c>
      <c r="AT898" s="9" t="str">
        <f t="shared" ref="AT898:AT961" si="314">IF(ISNUMBER(C898),C898,IF(OR(C898="general",C898="23;general"),"General",IF(OR(C898="exemption",C898="other (exemption)"),"Tax exemption/waiver/suspension","Other")))</f>
        <v>Other</v>
      </c>
      <c r="AU898">
        <f t="shared" ref="AU898:AU961" si="315">IF(A898&lt;&gt;A897,1,0)</f>
        <v>0</v>
      </c>
      <c r="AV898" s="9">
        <v>1</v>
      </c>
    </row>
    <row r="899" spans="1:48" x14ac:dyDescent="0.35">
      <c r="A899" t="s">
        <v>76</v>
      </c>
      <c r="B899">
        <v>7</v>
      </c>
      <c r="C899">
        <v>30</v>
      </c>
      <c r="D899" t="s">
        <v>1118</v>
      </c>
      <c r="E899">
        <v>1</v>
      </c>
      <c r="F899">
        <v>1</v>
      </c>
      <c r="G899">
        <v>2</v>
      </c>
      <c r="H899">
        <v>1</v>
      </c>
      <c r="I899">
        <v>1</v>
      </c>
      <c r="J899">
        <v>1</v>
      </c>
      <c r="K899">
        <v>1</v>
      </c>
      <c r="L899">
        <v>-2</v>
      </c>
      <c r="M899">
        <v>1</v>
      </c>
      <c r="N899" t="s">
        <v>2675</v>
      </c>
      <c r="O899" t="s">
        <v>2800</v>
      </c>
      <c r="P899" t="s">
        <v>2810</v>
      </c>
      <c r="Q899" t="s">
        <v>2813</v>
      </c>
      <c r="R899">
        <v>0</v>
      </c>
      <c r="S899">
        <v>-8.36</v>
      </c>
      <c r="T899">
        <v>-5.0999999999999996</v>
      </c>
      <c r="U899">
        <v>87.21</v>
      </c>
      <c r="V899">
        <f t="shared" ref="V899:V910" si="316">IF(E899&gt;0,1,IF(E899&lt;0,0,-1))</f>
        <v>1</v>
      </c>
      <c r="W899">
        <f t="shared" ref="W899:W910" si="317">IF(F899&gt;0,1,IF(F899&lt;0,0,-1))</f>
        <v>1</v>
      </c>
      <c r="X899">
        <f t="shared" ref="X899:X910" si="318">IF(G899&gt;0,1,IF(G899&lt;0,0,-1))</f>
        <v>1</v>
      </c>
      <c r="Y899">
        <f t="shared" ref="Y899:Y910" si="319">IF(H899&gt;0,1,IF(H899&lt;0,0,-1))</f>
        <v>1</v>
      </c>
      <c r="Z899">
        <f t="shared" ref="Z899:Z910" si="320">IF(I899&gt;0,1,IF(I899&lt;0,0,-1))</f>
        <v>1</v>
      </c>
      <c r="AA899">
        <f t="shared" ref="AA899:AA910" si="321">IF(J899&gt;0,1,IF(J899&lt;0,0,-1))</f>
        <v>1</v>
      </c>
      <c r="AB899">
        <f t="shared" ref="AB899:AB910" si="322">IF(K899&gt;0,1,IF(K899&lt;0,0,-1))</f>
        <v>1</v>
      </c>
      <c r="AC899">
        <f t="shared" ref="AC899:AC910" si="323">IF(L899&gt;0,1,IF(L899&lt;0,0,-1))</f>
        <v>0</v>
      </c>
      <c r="AD899">
        <f t="shared" ref="AD899:AD910" si="324">IF(M899&gt;0,1,IF(M899&lt;0,0,-1))</f>
        <v>1</v>
      </c>
      <c r="AE899" s="4" t="s">
        <v>2828</v>
      </c>
      <c r="AF899" s="9" t="s">
        <v>2829</v>
      </c>
      <c r="AG899">
        <v>0</v>
      </c>
      <c r="AH899">
        <v>1</v>
      </c>
      <c r="AI899">
        <v>0</v>
      </c>
      <c r="AJ899">
        <v>1</v>
      </c>
      <c r="AK899" s="9" t="s">
        <v>2840</v>
      </c>
      <c r="AL899">
        <f t="shared" si="312"/>
        <v>0</v>
      </c>
      <c r="AM899">
        <f>IF(AND(INDIRECT(AN899)='Sample Select backend'!$C$2,INDIRECT(AO899)=1,INDIRECT(AP899)='Sample Select backend'!$F$2,INDIRECT(AQ899)=1,INDIRECT(AR899)='Sample Select backend'!$M$2),1,0)</f>
        <v>0</v>
      </c>
      <c r="AN899" t="str">
        <f>_xlfn.CONCAT('Sample Select backend'!$C$4,ROW(AN899))</f>
        <v>AE899</v>
      </c>
      <c r="AO899" s="9" t="str">
        <f>_xlfn.CONCAT('Sample Select backend'!$J$2,ROW(AO899))</f>
        <v>AJ899</v>
      </c>
      <c r="AP899" t="str">
        <f>_xlfn.CONCAT('Sample Select backend'!$F$4,ROW(AP899))</f>
        <v>AF899</v>
      </c>
      <c r="AQ899" t="str">
        <f>_xlfn.CONCAT('Sample Select backend'!$I$10,ROW(AQ899))</f>
        <v>R899</v>
      </c>
      <c r="AR899" t="str">
        <f>_xlfn.CONCAT('Sample Select backend'!$M$4,ROW(AR899))</f>
        <v>AK899</v>
      </c>
      <c r="AS899" t="str">
        <f t="shared" si="313"/>
        <v>Croatia</v>
      </c>
      <c r="AT899" s="9">
        <f t="shared" si="314"/>
        <v>30</v>
      </c>
      <c r="AU899">
        <f t="shared" si="315"/>
        <v>1</v>
      </c>
      <c r="AV899" s="9">
        <v>1</v>
      </c>
    </row>
    <row r="900" spans="1:48" x14ac:dyDescent="0.35">
      <c r="A900" t="s">
        <v>76</v>
      </c>
      <c r="B900">
        <v>2</v>
      </c>
      <c r="C900">
        <v>14</v>
      </c>
      <c r="D900" t="s">
        <v>1115</v>
      </c>
      <c r="E900">
        <v>-2</v>
      </c>
      <c r="F900">
        <v>2</v>
      </c>
      <c r="G900">
        <v>2</v>
      </c>
      <c r="H900">
        <v>2</v>
      </c>
      <c r="I900">
        <v>2</v>
      </c>
      <c r="J900">
        <v>2</v>
      </c>
      <c r="K900">
        <v>1</v>
      </c>
      <c r="L900">
        <v>2</v>
      </c>
      <c r="M900">
        <v>1</v>
      </c>
      <c r="N900" t="s">
        <v>2675</v>
      </c>
      <c r="O900" t="s">
        <v>2800</v>
      </c>
      <c r="P900" t="s">
        <v>2810</v>
      </c>
      <c r="Q900" t="s">
        <v>2813</v>
      </c>
      <c r="R900">
        <v>0</v>
      </c>
      <c r="S900">
        <v>-8.36</v>
      </c>
      <c r="T900">
        <v>-5.0999999999999996</v>
      </c>
      <c r="U900">
        <v>87.21</v>
      </c>
      <c r="V900">
        <f t="shared" si="316"/>
        <v>0</v>
      </c>
      <c r="W900">
        <f t="shared" si="317"/>
        <v>1</v>
      </c>
      <c r="X900">
        <f t="shared" si="318"/>
        <v>1</v>
      </c>
      <c r="Y900">
        <f t="shared" si="319"/>
        <v>1</v>
      </c>
      <c r="Z900">
        <f t="shared" si="320"/>
        <v>1</v>
      </c>
      <c r="AA900">
        <f t="shared" si="321"/>
        <v>1</v>
      </c>
      <c r="AB900">
        <f t="shared" si="322"/>
        <v>1</v>
      </c>
      <c r="AC900">
        <f t="shared" si="323"/>
        <v>1</v>
      </c>
      <c r="AD900">
        <f t="shared" si="324"/>
        <v>1</v>
      </c>
      <c r="AE900" s="4" t="s">
        <v>2828</v>
      </c>
      <c r="AF900" s="9" t="s">
        <v>2829</v>
      </c>
      <c r="AG900">
        <v>0</v>
      </c>
      <c r="AH900">
        <v>1</v>
      </c>
      <c r="AI900">
        <v>0</v>
      </c>
      <c r="AJ900">
        <v>1</v>
      </c>
      <c r="AK900" s="9" t="s">
        <v>2840</v>
      </c>
      <c r="AL900">
        <f t="shared" si="312"/>
        <v>0</v>
      </c>
      <c r="AM900">
        <f>IF(AND(INDIRECT(AN900)='Sample Select backend'!$C$2,INDIRECT(AO900)=1,INDIRECT(AP900)='Sample Select backend'!$F$2,INDIRECT(AQ900)=1,INDIRECT(AR900)='Sample Select backend'!$M$2),1,0)</f>
        <v>0</v>
      </c>
      <c r="AN900" t="str">
        <f>_xlfn.CONCAT('Sample Select backend'!$C$4,ROW(AN900))</f>
        <v>AE900</v>
      </c>
      <c r="AO900" s="9" t="str">
        <f>_xlfn.CONCAT('Sample Select backend'!$J$2,ROW(AO900))</f>
        <v>AJ900</v>
      </c>
      <c r="AP900" t="str">
        <f>_xlfn.CONCAT('Sample Select backend'!$F$4,ROW(AP900))</f>
        <v>AF900</v>
      </c>
      <c r="AQ900" t="str">
        <f>_xlfn.CONCAT('Sample Select backend'!$I$10,ROW(AQ900))</f>
        <v>R900</v>
      </c>
      <c r="AR900" t="str">
        <f>_xlfn.CONCAT('Sample Select backend'!$M$4,ROW(AR900))</f>
        <v>AK900</v>
      </c>
      <c r="AS900" t="str">
        <f t="shared" si="313"/>
        <v>Croatia</v>
      </c>
      <c r="AT900" s="9">
        <f t="shared" si="314"/>
        <v>14</v>
      </c>
      <c r="AU900">
        <f t="shared" si="315"/>
        <v>0</v>
      </c>
      <c r="AV900" s="9">
        <v>1</v>
      </c>
    </row>
    <row r="901" spans="1:48" x14ac:dyDescent="0.35">
      <c r="A901" t="s">
        <v>76</v>
      </c>
      <c r="B901">
        <v>1</v>
      </c>
      <c r="C901" t="s">
        <v>206</v>
      </c>
      <c r="D901" t="s">
        <v>1117</v>
      </c>
      <c r="E901">
        <v>2</v>
      </c>
      <c r="F901">
        <v>2</v>
      </c>
      <c r="G901">
        <v>-2</v>
      </c>
      <c r="H901">
        <v>-1</v>
      </c>
      <c r="I901">
        <v>-2</v>
      </c>
      <c r="J901">
        <v>2</v>
      </c>
      <c r="K901">
        <v>-2</v>
      </c>
      <c r="L901">
        <v>-2</v>
      </c>
      <c r="M901">
        <v>1</v>
      </c>
      <c r="N901" t="s">
        <v>2675</v>
      </c>
      <c r="O901" t="s">
        <v>2800</v>
      </c>
      <c r="P901" t="s">
        <v>2810</v>
      </c>
      <c r="Q901" t="s">
        <v>2813</v>
      </c>
      <c r="R901">
        <v>0</v>
      </c>
      <c r="S901">
        <v>-8.36</v>
      </c>
      <c r="T901">
        <v>-5.0999999999999996</v>
      </c>
      <c r="U901">
        <v>87.21</v>
      </c>
      <c r="V901">
        <f t="shared" si="316"/>
        <v>1</v>
      </c>
      <c r="W901">
        <f t="shared" si="317"/>
        <v>1</v>
      </c>
      <c r="X901">
        <f t="shared" si="318"/>
        <v>0</v>
      </c>
      <c r="Y901">
        <f t="shared" si="319"/>
        <v>0</v>
      </c>
      <c r="Z901">
        <f t="shared" si="320"/>
        <v>0</v>
      </c>
      <c r="AA901">
        <f t="shared" si="321"/>
        <v>1</v>
      </c>
      <c r="AB901">
        <f t="shared" si="322"/>
        <v>0</v>
      </c>
      <c r="AC901">
        <f t="shared" si="323"/>
        <v>0</v>
      </c>
      <c r="AD901">
        <f t="shared" si="324"/>
        <v>1</v>
      </c>
      <c r="AE901" s="4" t="s">
        <v>2828</v>
      </c>
      <c r="AF901" s="9" t="s">
        <v>2829</v>
      </c>
      <c r="AG901">
        <v>0</v>
      </c>
      <c r="AH901">
        <v>1</v>
      </c>
      <c r="AI901">
        <v>0</v>
      </c>
      <c r="AJ901">
        <v>1</v>
      </c>
      <c r="AK901" s="9" t="s">
        <v>2840</v>
      </c>
      <c r="AL901">
        <f t="shared" si="312"/>
        <v>0</v>
      </c>
      <c r="AM901">
        <f>IF(AND(INDIRECT(AN901)='Sample Select backend'!$C$2,INDIRECT(AO901)=1,INDIRECT(AP901)='Sample Select backend'!$F$2,INDIRECT(AQ901)=1,INDIRECT(AR901)='Sample Select backend'!$M$2),1,0)</f>
        <v>0</v>
      </c>
      <c r="AN901" t="str">
        <f>_xlfn.CONCAT('Sample Select backend'!$C$4,ROW(AN901))</f>
        <v>AE901</v>
      </c>
      <c r="AO901" s="9" t="str">
        <f>_xlfn.CONCAT('Sample Select backend'!$J$2,ROW(AO901))</f>
        <v>AJ901</v>
      </c>
      <c r="AP901" t="str">
        <f>_xlfn.CONCAT('Sample Select backend'!$F$4,ROW(AP901))</f>
        <v>AF901</v>
      </c>
      <c r="AQ901" t="str">
        <f>_xlfn.CONCAT('Sample Select backend'!$I$10,ROW(AQ901))</f>
        <v>R901</v>
      </c>
      <c r="AR901" t="str">
        <f>_xlfn.CONCAT('Sample Select backend'!$M$4,ROW(AR901))</f>
        <v>AK901</v>
      </c>
      <c r="AS901" t="str">
        <f t="shared" si="313"/>
        <v>Croatia</v>
      </c>
      <c r="AT901" s="9" t="str">
        <f t="shared" si="314"/>
        <v>Tax exemption/waiver/suspension</v>
      </c>
      <c r="AU901">
        <f t="shared" si="315"/>
        <v>0</v>
      </c>
      <c r="AV901" s="9">
        <v>1</v>
      </c>
    </row>
    <row r="902" spans="1:48" x14ac:dyDescent="0.35">
      <c r="A902" t="s">
        <v>76</v>
      </c>
      <c r="B902">
        <v>1</v>
      </c>
      <c r="C902">
        <v>6</v>
      </c>
      <c r="D902" t="s">
        <v>1116</v>
      </c>
      <c r="E902">
        <v>-2</v>
      </c>
      <c r="F902">
        <v>2</v>
      </c>
      <c r="G902">
        <v>2</v>
      </c>
      <c r="H902">
        <v>2</v>
      </c>
      <c r="I902">
        <v>2</v>
      </c>
      <c r="J902">
        <v>2</v>
      </c>
      <c r="K902">
        <v>1</v>
      </c>
      <c r="L902">
        <v>2</v>
      </c>
      <c r="M902">
        <v>1</v>
      </c>
      <c r="N902" t="s">
        <v>2675</v>
      </c>
      <c r="O902" t="s">
        <v>2800</v>
      </c>
      <c r="P902" t="s">
        <v>2810</v>
      </c>
      <c r="Q902" t="s">
        <v>2813</v>
      </c>
      <c r="R902">
        <v>0</v>
      </c>
      <c r="S902">
        <v>-8.36</v>
      </c>
      <c r="T902">
        <v>-5.0999999999999996</v>
      </c>
      <c r="U902">
        <v>87.21</v>
      </c>
      <c r="V902">
        <f t="shared" si="316"/>
        <v>0</v>
      </c>
      <c r="W902">
        <f t="shared" si="317"/>
        <v>1</v>
      </c>
      <c r="X902">
        <f t="shared" si="318"/>
        <v>1</v>
      </c>
      <c r="Y902">
        <f t="shared" si="319"/>
        <v>1</v>
      </c>
      <c r="Z902">
        <f t="shared" si="320"/>
        <v>1</v>
      </c>
      <c r="AA902">
        <f t="shared" si="321"/>
        <v>1</v>
      </c>
      <c r="AB902">
        <f t="shared" si="322"/>
        <v>1</v>
      </c>
      <c r="AC902">
        <f t="shared" si="323"/>
        <v>1</v>
      </c>
      <c r="AD902">
        <f t="shared" si="324"/>
        <v>1</v>
      </c>
      <c r="AE902" s="4" t="s">
        <v>2828</v>
      </c>
      <c r="AF902" s="9" t="s">
        <v>2829</v>
      </c>
      <c r="AG902">
        <v>0</v>
      </c>
      <c r="AH902">
        <v>1</v>
      </c>
      <c r="AI902">
        <v>0</v>
      </c>
      <c r="AJ902">
        <v>1</v>
      </c>
      <c r="AK902" s="9" t="s">
        <v>2840</v>
      </c>
      <c r="AL902">
        <f t="shared" si="312"/>
        <v>0</v>
      </c>
      <c r="AM902">
        <f>IF(AND(INDIRECT(AN902)='Sample Select backend'!$C$2,INDIRECT(AO902)=1,INDIRECT(AP902)='Sample Select backend'!$F$2,INDIRECT(AQ902)=1,INDIRECT(AR902)='Sample Select backend'!$M$2),1,0)</f>
        <v>0</v>
      </c>
      <c r="AN902" t="str">
        <f>_xlfn.CONCAT('Sample Select backend'!$C$4,ROW(AN902))</f>
        <v>AE902</v>
      </c>
      <c r="AO902" s="9" t="str">
        <f>_xlfn.CONCAT('Sample Select backend'!$J$2,ROW(AO902))</f>
        <v>AJ902</v>
      </c>
      <c r="AP902" t="str">
        <f>_xlfn.CONCAT('Sample Select backend'!$F$4,ROW(AP902))</f>
        <v>AF902</v>
      </c>
      <c r="AQ902" t="str">
        <f>_xlfn.CONCAT('Sample Select backend'!$I$10,ROW(AQ902))</f>
        <v>R902</v>
      </c>
      <c r="AR902" t="str">
        <f>_xlfn.CONCAT('Sample Select backend'!$M$4,ROW(AR902))</f>
        <v>AK902</v>
      </c>
      <c r="AS902" t="str">
        <f t="shared" si="313"/>
        <v>Croatia</v>
      </c>
      <c r="AT902" s="9">
        <f t="shared" si="314"/>
        <v>6</v>
      </c>
      <c r="AU902">
        <f t="shared" si="315"/>
        <v>0</v>
      </c>
      <c r="AV902" s="9">
        <v>1</v>
      </c>
    </row>
    <row r="903" spans="1:48" x14ac:dyDescent="0.35">
      <c r="A903" t="s">
        <v>76</v>
      </c>
      <c r="B903">
        <v>6</v>
      </c>
      <c r="C903">
        <v>29</v>
      </c>
      <c r="D903" t="s">
        <v>1111</v>
      </c>
      <c r="E903">
        <v>1</v>
      </c>
      <c r="F903">
        <v>1</v>
      </c>
      <c r="G903">
        <v>-2</v>
      </c>
      <c r="H903">
        <v>-1</v>
      </c>
      <c r="I903">
        <v>-1</v>
      </c>
      <c r="J903">
        <v>1</v>
      </c>
      <c r="K903">
        <v>1</v>
      </c>
      <c r="L903">
        <v>-2</v>
      </c>
      <c r="M903">
        <v>1</v>
      </c>
      <c r="N903" t="s">
        <v>2675</v>
      </c>
      <c r="O903" t="s">
        <v>2800</v>
      </c>
      <c r="P903" t="s">
        <v>2810</v>
      </c>
      <c r="Q903" t="s">
        <v>2813</v>
      </c>
      <c r="R903">
        <v>0</v>
      </c>
      <c r="S903">
        <v>-8.36</v>
      </c>
      <c r="T903">
        <v>-5.0999999999999996</v>
      </c>
      <c r="U903">
        <v>87.21</v>
      </c>
      <c r="V903">
        <f t="shared" si="316"/>
        <v>1</v>
      </c>
      <c r="W903">
        <f t="shared" si="317"/>
        <v>1</v>
      </c>
      <c r="X903">
        <f t="shared" si="318"/>
        <v>0</v>
      </c>
      <c r="Y903">
        <f t="shared" si="319"/>
        <v>0</v>
      </c>
      <c r="Z903">
        <f t="shared" si="320"/>
        <v>0</v>
      </c>
      <c r="AA903">
        <f t="shared" si="321"/>
        <v>1</v>
      </c>
      <c r="AB903">
        <f t="shared" si="322"/>
        <v>1</v>
      </c>
      <c r="AC903">
        <f t="shared" si="323"/>
        <v>0</v>
      </c>
      <c r="AD903">
        <f t="shared" si="324"/>
        <v>1</v>
      </c>
      <c r="AE903" s="4" t="s">
        <v>2828</v>
      </c>
      <c r="AF903" s="9" t="s">
        <v>2829</v>
      </c>
      <c r="AG903">
        <v>0</v>
      </c>
      <c r="AH903">
        <v>1</v>
      </c>
      <c r="AI903">
        <v>0</v>
      </c>
      <c r="AJ903">
        <v>1</v>
      </c>
      <c r="AK903" s="9" t="s">
        <v>2840</v>
      </c>
      <c r="AL903">
        <f t="shared" si="312"/>
        <v>0</v>
      </c>
      <c r="AM903">
        <f>IF(AND(INDIRECT(AN903)='Sample Select backend'!$C$2,INDIRECT(AO903)=1,INDIRECT(AP903)='Sample Select backend'!$F$2,INDIRECT(AQ903)=1,INDIRECT(AR903)='Sample Select backend'!$M$2),1,0)</f>
        <v>0</v>
      </c>
      <c r="AN903" t="str">
        <f>_xlfn.CONCAT('Sample Select backend'!$C$4,ROW(AN903))</f>
        <v>AE903</v>
      </c>
      <c r="AO903" s="9" t="str">
        <f>_xlfn.CONCAT('Sample Select backend'!$J$2,ROW(AO903))</f>
        <v>AJ903</v>
      </c>
      <c r="AP903" t="str">
        <f>_xlfn.CONCAT('Sample Select backend'!$F$4,ROW(AP903))</f>
        <v>AF903</v>
      </c>
      <c r="AQ903" t="str">
        <f>_xlfn.CONCAT('Sample Select backend'!$I$10,ROW(AQ903))</f>
        <v>R903</v>
      </c>
      <c r="AR903" t="str">
        <f>_xlfn.CONCAT('Sample Select backend'!$M$4,ROW(AR903))</f>
        <v>AK903</v>
      </c>
      <c r="AS903" t="str">
        <f t="shared" si="313"/>
        <v>Croatia</v>
      </c>
      <c r="AT903" s="9">
        <f t="shared" si="314"/>
        <v>29</v>
      </c>
      <c r="AU903">
        <f t="shared" si="315"/>
        <v>0</v>
      </c>
      <c r="AV903" s="9">
        <v>1</v>
      </c>
    </row>
    <row r="904" spans="1:48" x14ac:dyDescent="0.35">
      <c r="A904" t="s">
        <v>76</v>
      </c>
      <c r="B904">
        <v>1</v>
      </c>
      <c r="C904" t="s">
        <v>201</v>
      </c>
      <c r="D904" t="s">
        <v>1108</v>
      </c>
      <c r="E904">
        <v>-2</v>
      </c>
      <c r="F904">
        <v>2</v>
      </c>
      <c r="G904">
        <v>-2</v>
      </c>
      <c r="H904">
        <v>1</v>
      </c>
      <c r="I904">
        <v>2</v>
      </c>
      <c r="J904">
        <v>2</v>
      </c>
      <c r="K904">
        <v>-2</v>
      </c>
      <c r="L904">
        <v>2</v>
      </c>
      <c r="M904">
        <v>1</v>
      </c>
      <c r="N904" t="s">
        <v>2675</v>
      </c>
      <c r="O904" t="s">
        <v>2800</v>
      </c>
      <c r="P904" t="s">
        <v>2810</v>
      </c>
      <c r="Q904" t="s">
        <v>2813</v>
      </c>
      <c r="R904">
        <v>0</v>
      </c>
      <c r="S904">
        <v>-8.36</v>
      </c>
      <c r="T904">
        <v>-5.0999999999999996</v>
      </c>
      <c r="U904">
        <v>87.21</v>
      </c>
      <c r="V904">
        <f t="shared" si="316"/>
        <v>0</v>
      </c>
      <c r="W904">
        <f t="shared" si="317"/>
        <v>1</v>
      </c>
      <c r="X904">
        <f t="shared" si="318"/>
        <v>0</v>
      </c>
      <c r="Y904">
        <f t="shared" si="319"/>
        <v>1</v>
      </c>
      <c r="Z904">
        <f t="shared" si="320"/>
        <v>1</v>
      </c>
      <c r="AA904">
        <f t="shared" si="321"/>
        <v>1</v>
      </c>
      <c r="AB904">
        <f t="shared" si="322"/>
        <v>0</v>
      </c>
      <c r="AC904">
        <f t="shared" si="323"/>
        <v>1</v>
      </c>
      <c r="AD904">
        <f t="shared" si="324"/>
        <v>1</v>
      </c>
      <c r="AE904" s="4" t="s">
        <v>2828</v>
      </c>
      <c r="AF904" s="9" t="s">
        <v>2829</v>
      </c>
      <c r="AG904">
        <v>0</v>
      </c>
      <c r="AH904">
        <v>1</v>
      </c>
      <c r="AI904">
        <v>0</v>
      </c>
      <c r="AJ904">
        <v>1</v>
      </c>
      <c r="AK904" s="9" t="s">
        <v>2840</v>
      </c>
      <c r="AL904">
        <f t="shared" si="312"/>
        <v>0</v>
      </c>
      <c r="AM904">
        <f>IF(AND(INDIRECT(AN904)='Sample Select backend'!$C$2,INDIRECT(AO904)=1,INDIRECT(AP904)='Sample Select backend'!$F$2,INDIRECT(AQ904)=1,INDIRECT(AR904)='Sample Select backend'!$M$2),1,0)</f>
        <v>0</v>
      </c>
      <c r="AN904" t="str">
        <f>_xlfn.CONCAT('Sample Select backend'!$C$4,ROW(AN904))</f>
        <v>AE904</v>
      </c>
      <c r="AO904" s="9" t="str">
        <f>_xlfn.CONCAT('Sample Select backend'!$J$2,ROW(AO904))</f>
        <v>AJ904</v>
      </c>
      <c r="AP904" t="str">
        <f>_xlfn.CONCAT('Sample Select backend'!$F$4,ROW(AP904))</f>
        <v>AF904</v>
      </c>
      <c r="AQ904" t="str">
        <f>_xlfn.CONCAT('Sample Select backend'!$I$10,ROW(AQ904))</f>
        <v>R904</v>
      </c>
      <c r="AR904" t="str">
        <f>_xlfn.CONCAT('Sample Select backend'!$M$4,ROW(AR904))</f>
        <v>AK904</v>
      </c>
      <c r="AS904" t="str">
        <f t="shared" si="313"/>
        <v>Croatia</v>
      </c>
      <c r="AT904" s="9" t="str">
        <f t="shared" si="314"/>
        <v>Other</v>
      </c>
      <c r="AU904">
        <f t="shared" si="315"/>
        <v>0</v>
      </c>
      <c r="AV904" s="9">
        <v>1</v>
      </c>
    </row>
    <row r="905" spans="1:48" x14ac:dyDescent="0.35">
      <c r="A905" t="s">
        <v>76</v>
      </c>
      <c r="B905">
        <v>6</v>
      </c>
      <c r="C905">
        <v>29</v>
      </c>
      <c r="D905" t="s">
        <v>1109</v>
      </c>
      <c r="E905">
        <v>1</v>
      </c>
      <c r="F905">
        <v>1</v>
      </c>
      <c r="G905">
        <v>2</v>
      </c>
      <c r="H905">
        <v>-1</v>
      </c>
      <c r="I905">
        <v>1</v>
      </c>
      <c r="J905">
        <v>1</v>
      </c>
      <c r="K905">
        <v>1</v>
      </c>
      <c r="L905">
        <v>2</v>
      </c>
      <c r="M905">
        <v>1</v>
      </c>
      <c r="N905" t="s">
        <v>2675</v>
      </c>
      <c r="O905" t="s">
        <v>2800</v>
      </c>
      <c r="P905" t="s">
        <v>2810</v>
      </c>
      <c r="Q905" t="s">
        <v>2813</v>
      </c>
      <c r="R905">
        <v>0</v>
      </c>
      <c r="S905">
        <v>-8.36</v>
      </c>
      <c r="T905">
        <v>-5.0999999999999996</v>
      </c>
      <c r="U905">
        <v>87.21</v>
      </c>
      <c r="V905">
        <f t="shared" si="316"/>
        <v>1</v>
      </c>
      <c r="W905">
        <f t="shared" si="317"/>
        <v>1</v>
      </c>
      <c r="X905">
        <f t="shared" si="318"/>
        <v>1</v>
      </c>
      <c r="Y905">
        <f t="shared" si="319"/>
        <v>0</v>
      </c>
      <c r="Z905">
        <f t="shared" si="320"/>
        <v>1</v>
      </c>
      <c r="AA905">
        <f t="shared" si="321"/>
        <v>1</v>
      </c>
      <c r="AB905">
        <f t="shared" si="322"/>
        <v>1</v>
      </c>
      <c r="AC905">
        <f t="shared" si="323"/>
        <v>1</v>
      </c>
      <c r="AD905">
        <f t="shared" si="324"/>
        <v>1</v>
      </c>
      <c r="AE905" s="4" t="s">
        <v>2828</v>
      </c>
      <c r="AF905" s="9" t="s">
        <v>2829</v>
      </c>
      <c r="AG905">
        <v>0</v>
      </c>
      <c r="AH905">
        <v>1</v>
      </c>
      <c r="AI905">
        <v>0</v>
      </c>
      <c r="AJ905">
        <v>1</v>
      </c>
      <c r="AK905" s="9" t="s">
        <v>2840</v>
      </c>
      <c r="AL905">
        <f t="shared" si="312"/>
        <v>0</v>
      </c>
      <c r="AM905">
        <f>IF(AND(INDIRECT(AN905)='Sample Select backend'!$C$2,INDIRECT(AO905)=1,INDIRECT(AP905)='Sample Select backend'!$F$2,INDIRECT(AQ905)=1,INDIRECT(AR905)='Sample Select backend'!$M$2),1,0)</f>
        <v>0</v>
      </c>
      <c r="AN905" t="str">
        <f>_xlfn.CONCAT('Sample Select backend'!$C$4,ROW(AN905))</f>
        <v>AE905</v>
      </c>
      <c r="AO905" s="9" t="str">
        <f>_xlfn.CONCAT('Sample Select backend'!$J$2,ROW(AO905))</f>
        <v>AJ905</v>
      </c>
      <c r="AP905" t="str">
        <f>_xlfn.CONCAT('Sample Select backend'!$F$4,ROW(AP905))</f>
        <v>AF905</v>
      </c>
      <c r="AQ905" t="str">
        <f>_xlfn.CONCAT('Sample Select backend'!$I$10,ROW(AQ905))</f>
        <v>R905</v>
      </c>
      <c r="AR905" t="str">
        <f>_xlfn.CONCAT('Sample Select backend'!$M$4,ROW(AR905))</f>
        <v>AK905</v>
      </c>
      <c r="AS905" t="str">
        <f t="shared" si="313"/>
        <v>Croatia</v>
      </c>
      <c r="AT905" s="9">
        <f t="shared" si="314"/>
        <v>29</v>
      </c>
      <c r="AU905">
        <f t="shared" si="315"/>
        <v>0</v>
      </c>
      <c r="AV905" s="9">
        <v>1</v>
      </c>
    </row>
    <row r="906" spans="1:48" x14ac:dyDescent="0.35">
      <c r="A906" t="s">
        <v>76</v>
      </c>
      <c r="B906">
        <v>6</v>
      </c>
      <c r="C906" t="s">
        <v>201</v>
      </c>
      <c r="D906" t="s">
        <v>1119</v>
      </c>
      <c r="E906">
        <v>1</v>
      </c>
      <c r="F906">
        <v>1</v>
      </c>
      <c r="G906">
        <v>2</v>
      </c>
      <c r="H906">
        <v>1</v>
      </c>
      <c r="I906">
        <v>2</v>
      </c>
      <c r="J906">
        <v>1</v>
      </c>
      <c r="K906">
        <v>-1</v>
      </c>
      <c r="L906">
        <v>1</v>
      </c>
      <c r="M906">
        <v>1</v>
      </c>
      <c r="N906" t="s">
        <v>2675</v>
      </c>
      <c r="O906" t="s">
        <v>2800</v>
      </c>
      <c r="P906" t="s">
        <v>2810</v>
      </c>
      <c r="Q906" t="s">
        <v>2813</v>
      </c>
      <c r="R906">
        <v>0</v>
      </c>
      <c r="S906">
        <v>-8.36</v>
      </c>
      <c r="T906">
        <v>-5.0999999999999996</v>
      </c>
      <c r="U906">
        <v>87.21</v>
      </c>
      <c r="V906">
        <f t="shared" si="316"/>
        <v>1</v>
      </c>
      <c r="W906">
        <f t="shared" si="317"/>
        <v>1</v>
      </c>
      <c r="X906">
        <f t="shared" si="318"/>
        <v>1</v>
      </c>
      <c r="Y906">
        <f t="shared" si="319"/>
        <v>1</v>
      </c>
      <c r="Z906">
        <f t="shared" si="320"/>
        <v>1</v>
      </c>
      <c r="AA906">
        <f t="shared" si="321"/>
        <v>1</v>
      </c>
      <c r="AB906">
        <f t="shared" si="322"/>
        <v>0</v>
      </c>
      <c r="AC906">
        <f t="shared" si="323"/>
        <v>1</v>
      </c>
      <c r="AD906">
        <f t="shared" si="324"/>
        <v>1</v>
      </c>
      <c r="AE906" s="4" t="s">
        <v>2828</v>
      </c>
      <c r="AF906" s="9" t="s">
        <v>2829</v>
      </c>
      <c r="AG906">
        <v>0</v>
      </c>
      <c r="AH906">
        <v>1</v>
      </c>
      <c r="AI906">
        <v>0</v>
      </c>
      <c r="AJ906">
        <v>1</v>
      </c>
      <c r="AK906" s="9" t="s">
        <v>2840</v>
      </c>
      <c r="AL906">
        <f t="shared" si="312"/>
        <v>0</v>
      </c>
      <c r="AM906">
        <f>IF(AND(INDIRECT(AN906)='Sample Select backend'!$C$2,INDIRECT(AO906)=1,INDIRECT(AP906)='Sample Select backend'!$F$2,INDIRECT(AQ906)=1,INDIRECT(AR906)='Sample Select backend'!$M$2),1,0)</f>
        <v>0</v>
      </c>
      <c r="AN906" t="str">
        <f>_xlfn.CONCAT('Sample Select backend'!$C$4,ROW(AN906))</f>
        <v>AE906</v>
      </c>
      <c r="AO906" s="9" t="str">
        <f>_xlfn.CONCAT('Sample Select backend'!$J$2,ROW(AO906))</f>
        <v>AJ906</v>
      </c>
      <c r="AP906" t="str">
        <f>_xlfn.CONCAT('Sample Select backend'!$F$4,ROW(AP906))</f>
        <v>AF906</v>
      </c>
      <c r="AQ906" t="str">
        <f>_xlfn.CONCAT('Sample Select backend'!$I$10,ROW(AQ906))</f>
        <v>R906</v>
      </c>
      <c r="AR906" t="str">
        <f>_xlfn.CONCAT('Sample Select backend'!$M$4,ROW(AR906))</f>
        <v>AK906</v>
      </c>
      <c r="AS906" t="str">
        <f t="shared" si="313"/>
        <v>Croatia</v>
      </c>
      <c r="AT906" s="9" t="str">
        <f t="shared" si="314"/>
        <v>Other</v>
      </c>
      <c r="AU906">
        <f t="shared" si="315"/>
        <v>0</v>
      </c>
      <c r="AV906" s="9">
        <v>1</v>
      </c>
    </row>
    <row r="907" spans="1:48" x14ac:dyDescent="0.35">
      <c r="A907" t="s">
        <v>76</v>
      </c>
      <c r="B907">
        <v>6</v>
      </c>
      <c r="C907">
        <v>29</v>
      </c>
      <c r="D907" t="s">
        <v>1113</v>
      </c>
      <c r="E907">
        <v>1</v>
      </c>
      <c r="F907">
        <v>1</v>
      </c>
      <c r="G907">
        <v>2</v>
      </c>
      <c r="H907">
        <v>-1</v>
      </c>
      <c r="I907">
        <v>2</v>
      </c>
      <c r="J907">
        <v>2</v>
      </c>
      <c r="K907">
        <v>1</v>
      </c>
      <c r="L907">
        <v>-2</v>
      </c>
      <c r="M907">
        <v>1</v>
      </c>
      <c r="N907" t="s">
        <v>2675</v>
      </c>
      <c r="O907" t="s">
        <v>2800</v>
      </c>
      <c r="P907" t="s">
        <v>2810</v>
      </c>
      <c r="Q907" t="s">
        <v>2813</v>
      </c>
      <c r="R907">
        <v>0</v>
      </c>
      <c r="S907">
        <v>-8.36</v>
      </c>
      <c r="T907">
        <v>-5.0999999999999996</v>
      </c>
      <c r="U907">
        <v>87.21</v>
      </c>
      <c r="V907">
        <f t="shared" si="316"/>
        <v>1</v>
      </c>
      <c r="W907">
        <f t="shared" si="317"/>
        <v>1</v>
      </c>
      <c r="X907">
        <f t="shared" si="318"/>
        <v>1</v>
      </c>
      <c r="Y907">
        <f t="shared" si="319"/>
        <v>0</v>
      </c>
      <c r="Z907">
        <f t="shared" si="320"/>
        <v>1</v>
      </c>
      <c r="AA907">
        <f t="shared" si="321"/>
        <v>1</v>
      </c>
      <c r="AB907">
        <f t="shared" si="322"/>
        <v>1</v>
      </c>
      <c r="AC907">
        <f t="shared" si="323"/>
        <v>0</v>
      </c>
      <c r="AD907">
        <f t="shared" si="324"/>
        <v>1</v>
      </c>
      <c r="AE907" s="4" t="s">
        <v>2828</v>
      </c>
      <c r="AF907" s="9" t="s">
        <v>2829</v>
      </c>
      <c r="AG907">
        <v>0</v>
      </c>
      <c r="AH907">
        <v>1</v>
      </c>
      <c r="AI907">
        <v>0</v>
      </c>
      <c r="AJ907">
        <v>1</v>
      </c>
      <c r="AK907" s="9" t="s">
        <v>2840</v>
      </c>
      <c r="AL907">
        <f t="shared" si="312"/>
        <v>0</v>
      </c>
      <c r="AM907">
        <f>IF(AND(INDIRECT(AN907)='Sample Select backend'!$C$2,INDIRECT(AO907)=1,INDIRECT(AP907)='Sample Select backend'!$F$2,INDIRECT(AQ907)=1,INDIRECT(AR907)='Sample Select backend'!$M$2),1,0)</f>
        <v>0</v>
      </c>
      <c r="AN907" t="str">
        <f>_xlfn.CONCAT('Sample Select backend'!$C$4,ROW(AN907))</f>
        <v>AE907</v>
      </c>
      <c r="AO907" s="9" t="str">
        <f>_xlfn.CONCAT('Sample Select backend'!$J$2,ROW(AO907))</f>
        <v>AJ907</v>
      </c>
      <c r="AP907" t="str">
        <f>_xlfn.CONCAT('Sample Select backend'!$F$4,ROW(AP907))</f>
        <v>AF907</v>
      </c>
      <c r="AQ907" t="str">
        <f>_xlfn.CONCAT('Sample Select backend'!$I$10,ROW(AQ907))</f>
        <v>R907</v>
      </c>
      <c r="AR907" t="str">
        <f>_xlfn.CONCAT('Sample Select backend'!$M$4,ROW(AR907))</f>
        <v>AK907</v>
      </c>
      <c r="AS907" t="str">
        <f t="shared" si="313"/>
        <v>Croatia</v>
      </c>
      <c r="AT907" s="9">
        <f t="shared" si="314"/>
        <v>29</v>
      </c>
      <c r="AU907">
        <f t="shared" si="315"/>
        <v>0</v>
      </c>
      <c r="AV907" s="9">
        <v>1</v>
      </c>
    </row>
    <row r="908" spans="1:48" x14ac:dyDescent="0.35">
      <c r="A908" t="s">
        <v>76</v>
      </c>
      <c r="B908">
        <v>1</v>
      </c>
      <c r="C908" t="s">
        <v>206</v>
      </c>
      <c r="D908" t="s">
        <v>1112</v>
      </c>
      <c r="E908">
        <v>2</v>
      </c>
      <c r="F908">
        <v>2</v>
      </c>
      <c r="G908">
        <v>-2</v>
      </c>
      <c r="H908">
        <v>-1</v>
      </c>
      <c r="I908">
        <v>-2</v>
      </c>
      <c r="J908">
        <v>2</v>
      </c>
      <c r="K908">
        <v>-2</v>
      </c>
      <c r="L908">
        <v>2</v>
      </c>
      <c r="M908">
        <v>1</v>
      </c>
      <c r="N908" t="s">
        <v>2675</v>
      </c>
      <c r="O908" t="s">
        <v>2800</v>
      </c>
      <c r="P908" t="s">
        <v>2810</v>
      </c>
      <c r="Q908" t="s">
        <v>2813</v>
      </c>
      <c r="R908">
        <v>0</v>
      </c>
      <c r="S908">
        <v>-8.36</v>
      </c>
      <c r="T908">
        <v>-5.0999999999999996</v>
      </c>
      <c r="U908">
        <v>87.21</v>
      </c>
      <c r="V908">
        <f t="shared" si="316"/>
        <v>1</v>
      </c>
      <c r="W908">
        <f t="shared" si="317"/>
        <v>1</v>
      </c>
      <c r="X908">
        <f t="shared" si="318"/>
        <v>0</v>
      </c>
      <c r="Y908">
        <f t="shared" si="319"/>
        <v>0</v>
      </c>
      <c r="Z908">
        <f t="shared" si="320"/>
        <v>0</v>
      </c>
      <c r="AA908">
        <f t="shared" si="321"/>
        <v>1</v>
      </c>
      <c r="AB908">
        <f t="shared" si="322"/>
        <v>0</v>
      </c>
      <c r="AC908">
        <f t="shared" si="323"/>
        <v>1</v>
      </c>
      <c r="AD908">
        <f t="shared" si="324"/>
        <v>1</v>
      </c>
      <c r="AE908" s="4" t="s">
        <v>2828</v>
      </c>
      <c r="AF908" s="9" t="s">
        <v>2829</v>
      </c>
      <c r="AG908">
        <v>0</v>
      </c>
      <c r="AH908">
        <v>1</v>
      </c>
      <c r="AI908">
        <v>0</v>
      </c>
      <c r="AJ908">
        <v>1</v>
      </c>
      <c r="AK908" s="9" t="s">
        <v>2840</v>
      </c>
      <c r="AL908">
        <f t="shared" si="312"/>
        <v>0</v>
      </c>
      <c r="AM908">
        <f>IF(AND(INDIRECT(AN908)='Sample Select backend'!$C$2,INDIRECT(AO908)=1,INDIRECT(AP908)='Sample Select backend'!$F$2,INDIRECT(AQ908)=1,INDIRECT(AR908)='Sample Select backend'!$M$2),1,0)</f>
        <v>0</v>
      </c>
      <c r="AN908" t="str">
        <f>_xlfn.CONCAT('Sample Select backend'!$C$4,ROW(AN908))</f>
        <v>AE908</v>
      </c>
      <c r="AO908" s="9" t="str">
        <f>_xlfn.CONCAT('Sample Select backend'!$J$2,ROW(AO908))</f>
        <v>AJ908</v>
      </c>
      <c r="AP908" t="str">
        <f>_xlfn.CONCAT('Sample Select backend'!$F$4,ROW(AP908))</f>
        <v>AF908</v>
      </c>
      <c r="AQ908" t="str">
        <f>_xlfn.CONCAT('Sample Select backend'!$I$10,ROW(AQ908))</f>
        <v>R908</v>
      </c>
      <c r="AR908" t="str">
        <f>_xlfn.CONCAT('Sample Select backend'!$M$4,ROW(AR908))</f>
        <v>AK908</v>
      </c>
      <c r="AS908" t="str">
        <f t="shared" si="313"/>
        <v>Croatia</v>
      </c>
      <c r="AT908" s="9" t="str">
        <f t="shared" si="314"/>
        <v>Tax exemption/waiver/suspension</v>
      </c>
      <c r="AU908">
        <f t="shared" si="315"/>
        <v>0</v>
      </c>
      <c r="AV908" s="9">
        <v>1</v>
      </c>
    </row>
    <row r="909" spans="1:48" x14ac:dyDescent="0.35">
      <c r="A909" t="s">
        <v>76</v>
      </c>
      <c r="B909">
        <v>3</v>
      </c>
      <c r="C909" t="s">
        <v>206</v>
      </c>
      <c r="D909" t="s">
        <v>1110</v>
      </c>
      <c r="E909">
        <v>2</v>
      </c>
      <c r="F909">
        <v>2</v>
      </c>
      <c r="G909">
        <v>-2</v>
      </c>
      <c r="H909">
        <v>-1</v>
      </c>
      <c r="I909">
        <v>-2</v>
      </c>
      <c r="J909">
        <v>2</v>
      </c>
      <c r="K909">
        <v>-2</v>
      </c>
      <c r="M909">
        <v>1</v>
      </c>
      <c r="N909" t="s">
        <v>2675</v>
      </c>
      <c r="O909" t="s">
        <v>2800</v>
      </c>
      <c r="P909" t="s">
        <v>2810</v>
      </c>
      <c r="Q909" t="s">
        <v>2813</v>
      </c>
      <c r="R909">
        <v>0</v>
      </c>
      <c r="S909">
        <v>-8.36</v>
      </c>
      <c r="T909">
        <v>-5.0999999999999996</v>
      </c>
      <c r="U909">
        <v>87.21</v>
      </c>
      <c r="V909">
        <f t="shared" si="316"/>
        <v>1</v>
      </c>
      <c r="W909">
        <f t="shared" si="317"/>
        <v>1</v>
      </c>
      <c r="X909">
        <f t="shared" si="318"/>
        <v>0</v>
      </c>
      <c r="Y909">
        <f t="shared" si="319"/>
        <v>0</v>
      </c>
      <c r="Z909">
        <f t="shared" si="320"/>
        <v>0</v>
      </c>
      <c r="AA909">
        <f t="shared" si="321"/>
        <v>1</v>
      </c>
      <c r="AB909">
        <f t="shared" si="322"/>
        <v>0</v>
      </c>
      <c r="AC909">
        <f t="shared" si="323"/>
        <v>-1</v>
      </c>
      <c r="AD909">
        <f t="shared" si="324"/>
        <v>1</v>
      </c>
      <c r="AE909" s="4" t="s">
        <v>2828</v>
      </c>
      <c r="AF909" s="9" t="s">
        <v>2829</v>
      </c>
      <c r="AG909">
        <v>0</v>
      </c>
      <c r="AH909">
        <v>1</v>
      </c>
      <c r="AI909">
        <v>0</v>
      </c>
      <c r="AJ909">
        <v>1</v>
      </c>
      <c r="AK909" s="9" t="s">
        <v>2840</v>
      </c>
      <c r="AL909">
        <f t="shared" si="312"/>
        <v>0</v>
      </c>
      <c r="AM909">
        <f>IF(AND(INDIRECT(AN909)='Sample Select backend'!$C$2,INDIRECT(AO909)=1,INDIRECT(AP909)='Sample Select backend'!$F$2,INDIRECT(AQ909)=1,INDIRECT(AR909)='Sample Select backend'!$M$2),1,0)</f>
        <v>0</v>
      </c>
      <c r="AN909" t="str">
        <f>_xlfn.CONCAT('Sample Select backend'!$C$4,ROW(AN909))</f>
        <v>AE909</v>
      </c>
      <c r="AO909" s="9" t="str">
        <f>_xlfn.CONCAT('Sample Select backend'!$J$2,ROW(AO909))</f>
        <v>AJ909</v>
      </c>
      <c r="AP909" t="str">
        <f>_xlfn.CONCAT('Sample Select backend'!$F$4,ROW(AP909))</f>
        <v>AF909</v>
      </c>
      <c r="AQ909" t="str">
        <f>_xlfn.CONCAT('Sample Select backend'!$I$10,ROW(AQ909))</f>
        <v>R909</v>
      </c>
      <c r="AR909" t="str">
        <f>_xlfn.CONCAT('Sample Select backend'!$M$4,ROW(AR909))</f>
        <v>AK909</v>
      </c>
      <c r="AS909" t="str">
        <f t="shared" si="313"/>
        <v>Croatia</v>
      </c>
      <c r="AT909" s="9" t="str">
        <f t="shared" si="314"/>
        <v>Tax exemption/waiver/suspension</v>
      </c>
      <c r="AU909">
        <f t="shared" si="315"/>
        <v>0</v>
      </c>
      <c r="AV909" s="9">
        <v>1</v>
      </c>
    </row>
    <row r="910" spans="1:48" x14ac:dyDescent="0.35">
      <c r="A910" t="s">
        <v>76</v>
      </c>
      <c r="B910">
        <v>1</v>
      </c>
      <c r="C910">
        <v>6</v>
      </c>
      <c r="D910" t="s">
        <v>1114</v>
      </c>
      <c r="E910">
        <v>2</v>
      </c>
      <c r="F910">
        <v>2</v>
      </c>
      <c r="G910">
        <v>2</v>
      </c>
      <c r="H910">
        <v>2</v>
      </c>
      <c r="I910">
        <v>2</v>
      </c>
      <c r="J910">
        <v>2</v>
      </c>
      <c r="K910">
        <v>1</v>
      </c>
      <c r="L910">
        <v>2</v>
      </c>
      <c r="M910">
        <v>1</v>
      </c>
      <c r="N910" t="s">
        <v>2675</v>
      </c>
      <c r="O910" t="s">
        <v>2800</v>
      </c>
      <c r="P910" t="s">
        <v>2810</v>
      </c>
      <c r="Q910" t="s">
        <v>2813</v>
      </c>
      <c r="R910">
        <v>0</v>
      </c>
      <c r="S910">
        <v>-8.36</v>
      </c>
      <c r="T910">
        <v>-5.0999999999999996</v>
      </c>
      <c r="U910">
        <v>87.21</v>
      </c>
      <c r="V910">
        <f t="shared" si="316"/>
        <v>1</v>
      </c>
      <c r="W910">
        <f t="shared" si="317"/>
        <v>1</v>
      </c>
      <c r="X910">
        <f t="shared" si="318"/>
        <v>1</v>
      </c>
      <c r="Y910">
        <f t="shared" si="319"/>
        <v>1</v>
      </c>
      <c r="Z910">
        <f t="shared" si="320"/>
        <v>1</v>
      </c>
      <c r="AA910">
        <f t="shared" si="321"/>
        <v>1</v>
      </c>
      <c r="AB910">
        <f t="shared" si="322"/>
        <v>1</v>
      </c>
      <c r="AC910">
        <f t="shared" si="323"/>
        <v>1</v>
      </c>
      <c r="AD910">
        <f t="shared" si="324"/>
        <v>1</v>
      </c>
      <c r="AE910" s="4" t="s">
        <v>2828</v>
      </c>
      <c r="AF910" s="9" t="s">
        <v>2829</v>
      </c>
      <c r="AG910">
        <v>0</v>
      </c>
      <c r="AH910">
        <v>1</v>
      </c>
      <c r="AI910">
        <v>0</v>
      </c>
      <c r="AJ910">
        <v>1</v>
      </c>
      <c r="AK910" s="9" t="s">
        <v>2840</v>
      </c>
      <c r="AL910">
        <f t="shared" si="312"/>
        <v>0</v>
      </c>
      <c r="AM910">
        <f>IF(AND(INDIRECT(AN910)='Sample Select backend'!$C$2,INDIRECT(AO910)=1,INDIRECT(AP910)='Sample Select backend'!$F$2,INDIRECT(AQ910)=1,INDIRECT(AR910)='Sample Select backend'!$M$2),1,0)</f>
        <v>0</v>
      </c>
      <c r="AN910" t="str">
        <f>_xlfn.CONCAT('Sample Select backend'!$C$4,ROW(AN910))</f>
        <v>AE910</v>
      </c>
      <c r="AO910" s="9" t="str">
        <f>_xlfn.CONCAT('Sample Select backend'!$J$2,ROW(AO910))</f>
        <v>AJ910</v>
      </c>
      <c r="AP910" t="str">
        <f>_xlfn.CONCAT('Sample Select backend'!$F$4,ROW(AP910))</f>
        <v>AF910</v>
      </c>
      <c r="AQ910" t="str">
        <f>_xlfn.CONCAT('Sample Select backend'!$I$10,ROW(AQ910))</f>
        <v>R910</v>
      </c>
      <c r="AR910" t="str">
        <f>_xlfn.CONCAT('Sample Select backend'!$M$4,ROW(AR910))</f>
        <v>AK910</v>
      </c>
      <c r="AS910" t="str">
        <f t="shared" si="313"/>
        <v>Croatia</v>
      </c>
      <c r="AT910" s="9">
        <f t="shared" si="314"/>
        <v>6</v>
      </c>
      <c r="AU910">
        <f t="shared" si="315"/>
        <v>0</v>
      </c>
      <c r="AV910" s="9">
        <v>0</v>
      </c>
    </row>
    <row r="911" spans="1:48" x14ac:dyDescent="0.35">
      <c r="A911" s="24" t="s">
        <v>76</v>
      </c>
      <c r="B911" s="24">
        <v>6</v>
      </c>
      <c r="C911" s="24">
        <v>29</v>
      </c>
      <c r="D911" s="24" t="s">
        <v>3421</v>
      </c>
      <c r="E911" s="24"/>
      <c r="O911" t="s">
        <v>2800</v>
      </c>
      <c r="P911" t="s">
        <v>2810</v>
      </c>
      <c r="Q911" t="s">
        <v>2813</v>
      </c>
      <c r="R911">
        <v>0</v>
      </c>
      <c r="S911">
        <v>-8.36</v>
      </c>
      <c r="T911">
        <v>-5.0999999999999996</v>
      </c>
      <c r="U911">
        <v>87.21</v>
      </c>
      <c r="V911">
        <v>-1</v>
      </c>
      <c r="W911">
        <v>-1</v>
      </c>
      <c r="X911">
        <v>-1</v>
      </c>
      <c r="Y911">
        <v>-1</v>
      </c>
      <c r="Z911">
        <v>-1</v>
      </c>
      <c r="AA911">
        <v>-1</v>
      </c>
      <c r="AB911">
        <v>-1</v>
      </c>
      <c r="AC911">
        <v>-1</v>
      </c>
      <c r="AD911">
        <v>-1</v>
      </c>
      <c r="AE911" s="4" t="s">
        <v>2828</v>
      </c>
      <c r="AF911" s="9" t="s">
        <v>2829</v>
      </c>
      <c r="AG911">
        <v>0</v>
      </c>
      <c r="AH911">
        <v>1</v>
      </c>
      <c r="AI911">
        <v>0</v>
      </c>
      <c r="AJ911">
        <v>1</v>
      </c>
      <c r="AK911" s="9" t="s">
        <v>2840</v>
      </c>
      <c r="AL911">
        <f t="shared" si="312"/>
        <v>0</v>
      </c>
      <c r="AM911">
        <f>IF(AND(INDIRECT(AN911)='Sample Select backend'!$C$2,INDIRECT(AO911)=1,INDIRECT(AP911)='Sample Select backend'!$F$2,INDIRECT(AQ911)=1,INDIRECT(AR911)='Sample Select backend'!$M$2),1,0)</f>
        <v>0</v>
      </c>
      <c r="AN911" t="str">
        <f>_xlfn.CONCAT('Sample Select backend'!$C$4,ROW(AN911))</f>
        <v>AE911</v>
      </c>
      <c r="AO911" s="9" t="str">
        <f>_xlfn.CONCAT('Sample Select backend'!$J$2,ROW(AO911))</f>
        <v>AJ911</v>
      </c>
      <c r="AP911" t="str">
        <f>_xlfn.CONCAT('Sample Select backend'!$F$4,ROW(AP911))</f>
        <v>AF911</v>
      </c>
      <c r="AQ911" t="str">
        <f>_xlfn.CONCAT('Sample Select backend'!$I$10,ROW(AQ911))</f>
        <v>R911</v>
      </c>
      <c r="AR911" t="str">
        <f>_xlfn.CONCAT('Sample Select backend'!$M$4,ROW(AR911))</f>
        <v>AK911</v>
      </c>
      <c r="AS911" t="str">
        <f t="shared" si="313"/>
        <v>Croatia</v>
      </c>
      <c r="AT911" s="9">
        <f t="shared" si="314"/>
        <v>29</v>
      </c>
      <c r="AU911">
        <f t="shared" si="315"/>
        <v>0</v>
      </c>
      <c r="AV911" s="9">
        <v>0</v>
      </c>
    </row>
    <row r="912" spans="1:48" ht="145" x14ac:dyDescent="0.35">
      <c r="A912" s="24" t="s">
        <v>76</v>
      </c>
      <c r="B912" s="24">
        <v>1</v>
      </c>
      <c r="C912" s="24">
        <v>7</v>
      </c>
      <c r="D912" s="26" t="s">
        <v>3422</v>
      </c>
      <c r="E912" s="26"/>
      <c r="O912" t="s">
        <v>2800</v>
      </c>
      <c r="P912" t="s">
        <v>2810</v>
      </c>
      <c r="Q912" t="s">
        <v>2813</v>
      </c>
      <c r="R912">
        <v>0</v>
      </c>
      <c r="S912">
        <v>-8.36</v>
      </c>
      <c r="T912">
        <v>-5.0999999999999996</v>
      </c>
      <c r="U912">
        <v>87.21</v>
      </c>
      <c r="V912">
        <v>-1</v>
      </c>
      <c r="W912">
        <v>-1</v>
      </c>
      <c r="X912">
        <v>-1</v>
      </c>
      <c r="Y912">
        <v>-1</v>
      </c>
      <c r="Z912">
        <v>-1</v>
      </c>
      <c r="AA912">
        <v>-1</v>
      </c>
      <c r="AB912">
        <v>-1</v>
      </c>
      <c r="AC912">
        <v>-1</v>
      </c>
      <c r="AD912">
        <v>-1</v>
      </c>
      <c r="AE912" s="4" t="s">
        <v>2828</v>
      </c>
      <c r="AF912" s="9" t="s">
        <v>2829</v>
      </c>
      <c r="AG912">
        <v>0</v>
      </c>
      <c r="AH912">
        <v>1</v>
      </c>
      <c r="AI912">
        <v>0</v>
      </c>
      <c r="AJ912">
        <v>1</v>
      </c>
      <c r="AK912" s="9" t="s">
        <v>2840</v>
      </c>
      <c r="AL912">
        <f t="shared" si="312"/>
        <v>0</v>
      </c>
      <c r="AM912">
        <f>IF(AND(INDIRECT(AN912)='Sample Select backend'!$C$2,INDIRECT(AO912)=1,INDIRECT(AP912)='Sample Select backend'!$F$2,INDIRECT(AQ912)=1,INDIRECT(AR912)='Sample Select backend'!$M$2),1,0)</f>
        <v>0</v>
      </c>
      <c r="AN912" t="str">
        <f>_xlfn.CONCAT('Sample Select backend'!$C$4,ROW(AN912))</f>
        <v>AE912</v>
      </c>
      <c r="AO912" s="9" t="str">
        <f>_xlfn.CONCAT('Sample Select backend'!$J$2,ROW(AO912))</f>
        <v>AJ912</v>
      </c>
      <c r="AP912" t="str">
        <f>_xlfn.CONCAT('Sample Select backend'!$F$4,ROW(AP912))</f>
        <v>AF912</v>
      </c>
      <c r="AQ912" t="str">
        <f>_xlfn.CONCAT('Sample Select backend'!$I$10,ROW(AQ912))</f>
        <v>R912</v>
      </c>
      <c r="AR912" t="str">
        <f>_xlfn.CONCAT('Sample Select backend'!$M$4,ROW(AR912))</f>
        <v>AK912</v>
      </c>
      <c r="AS912" t="str">
        <f t="shared" si="313"/>
        <v>Croatia</v>
      </c>
      <c r="AT912" s="9">
        <f t="shared" si="314"/>
        <v>7</v>
      </c>
      <c r="AU912">
        <f t="shared" si="315"/>
        <v>0</v>
      </c>
      <c r="AV912" s="9">
        <v>0</v>
      </c>
    </row>
    <row r="913" spans="1:48" x14ac:dyDescent="0.35">
      <c r="A913" s="24" t="s">
        <v>76</v>
      </c>
      <c r="B913" s="24">
        <v>1</v>
      </c>
      <c r="C913" s="24" t="s">
        <v>206</v>
      </c>
      <c r="D913" s="24" t="s">
        <v>3423</v>
      </c>
      <c r="E913" s="24"/>
      <c r="O913" t="s">
        <v>2800</v>
      </c>
      <c r="P913" t="s">
        <v>2810</v>
      </c>
      <c r="Q913" t="s">
        <v>2813</v>
      </c>
      <c r="R913">
        <v>0</v>
      </c>
      <c r="S913">
        <v>-8.36</v>
      </c>
      <c r="T913">
        <v>-5.0999999999999996</v>
      </c>
      <c r="U913">
        <v>87.21</v>
      </c>
      <c r="V913">
        <v>-1</v>
      </c>
      <c r="W913">
        <v>-1</v>
      </c>
      <c r="X913">
        <v>-1</v>
      </c>
      <c r="Y913">
        <v>-1</v>
      </c>
      <c r="Z913">
        <v>-1</v>
      </c>
      <c r="AA913">
        <v>-1</v>
      </c>
      <c r="AB913">
        <v>-1</v>
      </c>
      <c r="AC913">
        <v>-1</v>
      </c>
      <c r="AD913">
        <v>-1</v>
      </c>
      <c r="AE913" s="4" t="s">
        <v>2828</v>
      </c>
      <c r="AF913" s="9" t="s">
        <v>2829</v>
      </c>
      <c r="AG913">
        <v>0</v>
      </c>
      <c r="AH913">
        <v>1</v>
      </c>
      <c r="AI913">
        <v>0</v>
      </c>
      <c r="AJ913">
        <v>1</v>
      </c>
      <c r="AK913" s="9" t="s">
        <v>2840</v>
      </c>
      <c r="AL913">
        <f t="shared" si="312"/>
        <v>0</v>
      </c>
      <c r="AM913">
        <f>IF(AND(INDIRECT(AN913)='Sample Select backend'!$C$2,INDIRECT(AO913)=1,INDIRECT(AP913)='Sample Select backend'!$F$2,INDIRECT(AQ913)=1,INDIRECT(AR913)='Sample Select backend'!$M$2),1,0)</f>
        <v>0</v>
      </c>
      <c r="AN913" t="str">
        <f>_xlfn.CONCAT('Sample Select backend'!$C$4,ROW(AN913))</f>
        <v>AE913</v>
      </c>
      <c r="AO913" s="9" t="str">
        <f>_xlfn.CONCAT('Sample Select backend'!$J$2,ROW(AO913))</f>
        <v>AJ913</v>
      </c>
      <c r="AP913" t="str">
        <f>_xlfn.CONCAT('Sample Select backend'!$F$4,ROW(AP913))</f>
        <v>AF913</v>
      </c>
      <c r="AQ913" t="str">
        <f>_xlfn.CONCAT('Sample Select backend'!$I$10,ROW(AQ913))</f>
        <v>R913</v>
      </c>
      <c r="AR913" t="str">
        <f>_xlfn.CONCAT('Sample Select backend'!$M$4,ROW(AR913))</f>
        <v>AK913</v>
      </c>
      <c r="AS913" t="str">
        <f t="shared" si="313"/>
        <v>Croatia</v>
      </c>
      <c r="AT913" s="9" t="str">
        <f t="shared" si="314"/>
        <v>Tax exemption/waiver/suspension</v>
      </c>
      <c r="AU913">
        <f t="shared" si="315"/>
        <v>0</v>
      </c>
      <c r="AV913" s="9">
        <v>0</v>
      </c>
    </row>
    <row r="914" spans="1:48" x14ac:dyDescent="0.35">
      <c r="A914" s="24" t="s">
        <v>76</v>
      </c>
      <c r="B914" s="24">
        <v>1</v>
      </c>
      <c r="C914" s="24" t="s">
        <v>206</v>
      </c>
      <c r="D914" s="24" t="s">
        <v>3424</v>
      </c>
      <c r="E914" s="24"/>
      <c r="O914" t="s">
        <v>2800</v>
      </c>
      <c r="P914" t="s">
        <v>2810</v>
      </c>
      <c r="Q914" t="s">
        <v>2813</v>
      </c>
      <c r="R914">
        <v>0</v>
      </c>
      <c r="S914">
        <v>-8.36</v>
      </c>
      <c r="T914">
        <v>-5.0999999999999996</v>
      </c>
      <c r="U914">
        <v>87.21</v>
      </c>
      <c r="V914">
        <v>-1</v>
      </c>
      <c r="W914">
        <v>-1</v>
      </c>
      <c r="X914">
        <v>-1</v>
      </c>
      <c r="Y914">
        <v>-1</v>
      </c>
      <c r="Z914">
        <v>-1</v>
      </c>
      <c r="AA914">
        <v>-1</v>
      </c>
      <c r="AB914">
        <v>-1</v>
      </c>
      <c r="AC914">
        <v>-1</v>
      </c>
      <c r="AD914">
        <v>-1</v>
      </c>
      <c r="AE914" s="4" t="s">
        <v>2828</v>
      </c>
      <c r="AF914" s="9" t="s">
        <v>2829</v>
      </c>
      <c r="AG914">
        <v>0</v>
      </c>
      <c r="AH914">
        <v>1</v>
      </c>
      <c r="AI914">
        <v>0</v>
      </c>
      <c r="AJ914">
        <v>1</v>
      </c>
      <c r="AK914" s="9" t="s">
        <v>2840</v>
      </c>
      <c r="AL914">
        <f t="shared" si="312"/>
        <v>0</v>
      </c>
      <c r="AM914">
        <f>IF(AND(INDIRECT(AN914)='Sample Select backend'!$C$2,INDIRECT(AO914)=1,INDIRECT(AP914)='Sample Select backend'!$F$2,INDIRECT(AQ914)=1,INDIRECT(AR914)='Sample Select backend'!$M$2),1,0)</f>
        <v>0</v>
      </c>
      <c r="AN914" t="str">
        <f>_xlfn.CONCAT('Sample Select backend'!$C$4,ROW(AN914))</f>
        <v>AE914</v>
      </c>
      <c r="AO914" s="9" t="str">
        <f>_xlfn.CONCAT('Sample Select backend'!$J$2,ROW(AO914))</f>
        <v>AJ914</v>
      </c>
      <c r="AP914" t="str">
        <f>_xlfn.CONCAT('Sample Select backend'!$F$4,ROW(AP914))</f>
        <v>AF914</v>
      </c>
      <c r="AQ914" t="str">
        <f>_xlfn.CONCAT('Sample Select backend'!$I$10,ROW(AQ914))</f>
        <v>R914</v>
      </c>
      <c r="AR914" t="str">
        <f>_xlfn.CONCAT('Sample Select backend'!$M$4,ROW(AR914))</f>
        <v>AK914</v>
      </c>
      <c r="AS914" t="str">
        <f t="shared" si="313"/>
        <v>Croatia</v>
      </c>
      <c r="AT914" s="9" t="str">
        <f t="shared" si="314"/>
        <v>Tax exemption/waiver/suspension</v>
      </c>
      <c r="AU914">
        <f t="shared" si="315"/>
        <v>0</v>
      </c>
      <c r="AV914" s="9">
        <v>0</v>
      </c>
    </row>
    <row r="915" spans="1:48" x14ac:dyDescent="0.35">
      <c r="A915" s="24" t="s">
        <v>76</v>
      </c>
      <c r="B915" s="24">
        <v>1</v>
      </c>
      <c r="C915" s="24">
        <v>5</v>
      </c>
      <c r="D915" s="24" t="s">
        <v>3425</v>
      </c>
      <c r="E915" s="24"/>
      <c r="O915" t="s">
        <v>2800</v>
      </c>
      <c r="P915" t="s">
        <v>2810</v>
      </c>
      <c r="Q915" t="s">
        <v>2813</v>
      </c>
      <c r="R915">
        <v>0</v>
      </c>
      <c r="S915">
        <v>-8.36</v>
      </c>
      <c r="T915">
        <v>-5.0999999999999996</v>
      </c>
      <c r="U915">
        <v>87.21</v>
      </c>
      <c r="V915">
        <v>-1</v>
      </c>
      <c r="W915">
        <v>-1</v>
      </c>
      <c r="X915">
        <v>-1</v>
      </c>
      <c r="Y915">
        <v>-1</v>
      </c>
      <c r="Z915">
        <v>-1</v>
      </c>
      <c r="AA915">
        <v>-1</v>
      </c>
      <c r="AB915">
        <v>-1</v>
      </c>
      <c r="AC915">
        <v>-1</v>
      </c>
      <c r="AD915">
        <v>-1</v>
      </c>
      <c r="AE915" s="4" t="s">
        <v>2828</v>
      </c>
      <c r="AF915" s="9" t="s">
        <v>2829</v>
      </c>
      <c r="AG915">
        <v>0</v>
      </c>
      <c r="AH915">
        <v>1</v>
      </c>
      <c r="AI915">
        <v>0</v>
      </c>
      <c r="AJ915">
        <v>1</v>
      </c>
      <c r="AK915" s="9" t="s">
        <v>2840</v>
      </c>
      <c r="AL915">
        <f t="shared" si="312"/>
        <v>0</v>
      </c>
      <c r="AM915">
        <f>IF(AND(INDIRECT(AN915)='Sample Select backend'!$C$2,INDIRECT(AO915)=1,INDIRECT(AP915)='Sample Select backend'!$F$2,INDIRECT(AQ915)=1,INDIRECT(AR915)='Sample Select backend'!$M$2),1,0)</f>
        <v>0</v>
      </c>
      <c r="AN915" t="str">
        <f>_xlfn.CONCAT('Sample Select backend'!$C$4,ROW(AN915))</f>
        <v>AE915</v>
      </c>
      <c r="AO915" s="9" t="str">
        <f>_xlfn.CONCAT('Sample Select backend'!$J$2,ROW(AO915))</f>
        <v>AJ915</v>
      </c>
      <c r="AP915" t="str">
        <f>_xlfn.CONCAT('Sample Select backend'!$F$4,ROW(AP915))</f>
        <v>AF915</v>
      </c>
      <c r="AQ915" t="str">
        <f>_xlfn.CONCAT('Sample Select backend'!$I$10,ROW(AQ915))</f>
        <v>R915</v>
      </c>
      <c r="AR915" t="str">
        <f>_xlfn.CONCAT('Sample Select backend'!$M$4,ROW(AR915))</f>
        <v>AK915</v>
      </c>
      <c r="AS915" t="str">
        <f t="shared" si="313"/>
        <v>Croatia</v>
      </c>
      <c r="AT915" s="9">
        <f t="shared" si="314"/>
        <v>5</v>
      </c>
      <c r="AU915">
        <f t="shared" si="315"/>
        <v>0</v>
      </c>
      <c r="AV915" s="9">
        <v>0</v>
      </c>
    </row>
    <row r="916" spans="1:48" x14ac:dyDescent="0.35">
      <c r="A916" s="24" t="s">
        <v>76</v>
      </c>
      <c r="B916" s="24">
        <v>1</v>
      </c>
      <c r="C916" s="24">
        <v>6</v>
      </c>
      <c r="D916" s="24" t="s">
        <v>3426</v>
      </c>
      <c r="E916" s="24"/>
      <c r="O916" t="s">
        <v>2800</v>
      </c>
      <c r="P916" t="s">
        <v>2810</v>
      </c>
      <c r="Q916" t="s">
        <v>2813</v>
      </c>
      <c r="R916">
        <v>0</v>
      </c>
      <c r="S916">
        <v>-8.36</v>
      </c>
      <c r="T916">
        <v>-5.0999999999999996</v>
      </c>
      <c r="U916">
        <v>87.21</v>
      </c>
      <c r="V916">
        <v>-1</v>
      </c>
      <c r="W916">
        <v>-1</v>
      </c>
      <c r="X916">
        <v>-1</v>
      </c>
      <c r="Y916">
        <v>-1</v>
      </c>
      <c r="Z916">
        <v>-1</v>
      </c>
      <c r="AA916">
        <v>-1</v>
      </c>
      <c r="AB916">
        <v>-1</v>
      </c>
      <c r="AC916">
        <v>-1</v>
      </c>
      <c r="AD916">
        <v>-1</v>
      </c>
      <c r="AE916" s="4" t="s">
        <v>2828</v>
      </c>
      <c r="AF916" s="9" t="s">
        <v>2829</v>
      </c>
      <c r="AG916">
        <v>0</v>
      </c>
      <c r="AH916">
        <v>1</v>
      </c>
      <c r="AI916">
        <v>0</v>
      </c>
      <c r="AJ916">
        <v>1</v>
      </c>
      <c r="AK916" s="9" t="s">
        <v>2840</v>
      </c>
      <c r="AL916">
        <f t="shared" si="312"/>
        <v>0</v>
      </c>
      <c r="AM916">
        <f>IF(AND(INDIRECT(AN916)='Sample Select backend'!$C$2,INDIRECT(AO916)=1,INDIRECT(AP916)='Sample Select backend'!$F$2,INDIRECT(AQ916)=1,INDIRECT(AR916)='Sample Select backend'!$M$2),1,0)</f>
        <v>0</v>
      </c>
      <c r="AN916" t="str">
        <f>_xlfn.CONCAT('Sample Select backend'!$C$4,ROW(AN916))</f>
        <v>AE916</v>
      </c>
      <c r="AO916" s="9" t="str">
        <f>_xlfn.CONCAT('Sample Select backend'!$J$2,ROW(AO916))</f>
        <v>AJ916</v>
      </c>
      <c r="AP916" t="str">
        <f>_xlfn.CONCAT('Sample Select backend'!$F$4,ROW(AP916))</f>
        <v>AF916</v>
      </c>
      <c r="AQ916" t="str">
        <f>_xlfn.CONCAT('Sample Select backend'!$I$10,ROW(AQ916))</f>
        <v>R916</v>
      </c>
      <c r="AR916" t="str">
        <f>_xlfn.CONCAT('Sample Select backend'!$M$4,ROW(AR916))</f>
        <v>AK916</v>
      </c>
      <c r="AS916" t="str">
        <f t="shared" si="313"/>
        <v>Croatia</v>
      </c>
      <c r="AT916" s="9">
        <f t="shared" si="314"/>
        <v>6</v>
      </c>
      <c r="AU916">
        <f t="shared" si="315"/>
        <v>0</v>
      </c>
      <c r="AV916" s="9">
        <v>0</v>
      </c>
    </row>
    <row r="917" spans="1:48" x14ac:dyDescent="0.35">
      <c r="A917" s="24" t="s">
        <v>76</v>
      </c>
      <c r="B917" s="24">
        <v>1</v>
      </c>
      <c r="C917" s="24">
        <v>6</v>
      </c>
      <c r="D917" s="24" t="s">
        <v>3427</v>
      </c>
      <c r="E917" s="24"/>
      <c r="O917" t="s">
        <v>2800</v>
      </c>
      <c r="P917" t="s">
        <v>2810</v>
      </c>
      <c r="Q917" t="s">
        <v>2813</v>
      </c>
      <c r="R917">
        <v>0</v>
      </c>
      <c r="S917">
        <v>-8.36</v>
      </c>
      <c r="T917">
        <v>-5.0999999999999996</v>
      </c>
      <c r="U917">
        <v>87.21</v>
      </c>
      <c r="V917">
        <v>-1</v>
      </c>
      <c r="W917">
        <v>-1</v>
      </c>
      <c r="X917">
        <v>-1</v>
      </c>
      <c r="Y917">
        <v>-1</v>
      </c>
      <c r="Z917">
        <v>-1</v>
      </c>
      <c r="AA917">
        <v>-1</v>
      </c>
      <c r="AB917">
        <v>-1</v>
      </c>
      <c r="AC917">
        <v>-1</v>
      </c>
      <c r="AD917">
        <v>-1</v>
      </c>
      <c r="AE917" s="4" t="s">
        <v>2828</v>
      </c>
      <c r="AF917" s="9" t="s">
        <v>2829</v>
      </c>
      <c r="AG917">
        <v>0</v>
      </c>
      <c r="AH917">
        <v>1</v>
      </c>
      <c r="AI917">
        <v>0</v>
      </c>
      <c r="AJ917">
        <v>1</v>
      </c>
      <c r="AK917" s="9" t="s">
        <v>2840</v>
      </c>
      <c r="AL917">
        <f t="shared" si="312"/>
        <v>0</v>
      </c>
      <c r="AM917">
        <f>IF(AND(INDIRECT(AN917)='Sample Select backend'!$C$2,INDIRECT(AO917)=1,INDIRECT(AP917)='Sample Select backend'!$F$2,INDIRECT(AQ917)=1,INDIRECT(AR917)='Sample Select backend'!$M$2),1,0)</f>
        <v>0</v>
      </c>
      <c r="AN917" t="str">
        <f>_xlfn.CONCAT('Sample Select backend'!$C$4,ROW(AN917))</f>
        <v>AE917</v>
      </c>
      <c r="AO917" s="9" t="str">
        <f>_xlfn.CONCAT('Sample Select backend'!$J$2,ROW(AO917))</f>
        <v>AJ917</v>
      </c>
      <c r="AP917" t="str">
        <f>_xlfn.CONCAT('Sample Select backend'!$F$4,ROW(AP917))</f>
        <v>AF917</v>
      </c>
      <c r="AQ917" t="str">
        <f>_xlfn.CONCAT('Sample Select backend'!$I$10,ROW(AQ917))</f>
        <v>R917</v>
      </c>
      <c r="AR917" t="str">
        <f>_xlfn.CONCAT('Sample Select backend'!$M$4,ROW(AR917))</f>
        <v>AK917</v>
      </c>
      <c r="AS917" t="str">
        <f t="shared" si="313"/>
        <v>Croatia</v>
      </c>
      <c r="AT917" s="9">
        <f t="shared" si="314"/>
        <v>6</v>
      </c>
      <c r="AU917">
        <f t="shared" si="315"/>
        <v>0</v>
      </c>
      <c r="AV917" s="9">
        <v>0</v>
      </c>
    </row>
    <row r="918" spans="1:48" x14ac:dyDescent="0.35">
      <c r="A918" s="24" t="s">
        <v>76</v>
      </c>
      <c r="B918" s="24">
        <v>1</v>
      </c>
      <c r="C918" s="24">
        <v>5</v>
      </c>
      <c r="D918" s="24" t="s">
        <v>3428</v>
      </c>
      <c r="E918" s="24"/>
      <c r="O918" t="s">
        <v>2800</v>
      </c>
      <c r="P918" t="s">
        <v>2810</v>
      </c>
      <c r="Q918" t="s">
        <v>2813</v>
      </c>
      <c r="R918">
        <v>0</v>
      </c>
      <c r="S918">
        <v>-8.36</v>
      </c>
      <c r="T918">
        <v>-5.0999999999999996</v>
      </c>
      <c r="U918">
        <v>87.21</v>
      </c>
      <c r="V918">
        <v>-1</v>
      </c>
      <c r="W918">
        <v>-1</v>
      </c>
      <c r="X918">
        <v>-1</v>
      </c>
      <c r="Y918">
        <v>-1</v>
      </c>
      <c r="Z918">
        <v>-1</v>
      </c>
      <c r="AA918">
        <v>-1</v>
      </c>
      <c r="AB918">
        <v>-1</v>
      </c>
      <c r="AC918">
        <v>-1</v>
      </c>
      <c r="AD918">
        <v>-1</v>
      </c>
      <c r="AE918" s="4" t="s">
        <v>2828</v>
      </c>
      <c r="AF918" s="9" t="s">
        <v>2829</v>
      </c>
      <c r="AG918">
        <v>0</v>
      </c>
      <c r="AH918">
        <v>1</v>
      </c>
      <c r="AI918">
        <v>0</v>
      </c>
      <c r="AJ918">
        <v>1</v>
      </c>
      <c r="AK918" s="9" t="s">
        <v>2840</v>
      </c>
      <c r="AL918">
        <f t="shared" si="312"/>
        <v>0</v>
      </c>
      <c r="AM918">
        <f>IF(AND(INDIRECT(AN918)='Sample Select backend'!$C$2,INDIRECT(AO918)=1,INDIRECT(AP918)='Sample Select backend'!$F$2,INDIRECT(AQ918)=1,INDIRECT(AR918)='Sample Select backend'!$M$2),1,0)</f>
        <v>0</v>
      </c>
      <c r="AN918" t="str">
        <f>_xlfn.CONCAT('Sample Select backend'!$C$4,ROW(AN918))</f>
        <v>AE918</v>
      </c>
      <c r="AO918" s="9" t="str">
        <f>_xlfn.CONCAT('Sample Select backend'!$J$2,ROW(AO918))</f>
        <v>AJ918</v>
      </c>
      <c r="AP918" t="str">
        <f>_xlfn.CONCAT('Sample Select backend'!$F$4,ROW(AP918))</f>
        <v>AF918</v>
      </c>
      <c r="AQ918" t="str">
        <f>_xlfn.CONCAT('Sample Select backend'!$I$10,ROW(AQ918))</f>
        <v>R918</v>
      </c>
      <c r="AR918" t="str">
        <f>_xlfn.CONCAT('Sample Select backend'!$M$4,ROW(AR918))</f>
        <v>AK918</v>
      </c>
      <c r="AS918" t="str">
        <f t="shared" si="313"/>
        <v>Croatia</v>
      </c>
      <c r="AT918" s="9">
        <f t="shared" si="314"/>
        <v>5</v>
      </c>
      <c r="AU918">
        <f t="shared" si="315"/>
        <v>0</v>
      </c>
      <c r="AV918" s="9">
        <v>0</v>
      </c>
    </row>
    <row r="919" spans="1:48" x14ac:dyDescent="0.35">
      <c r="A919" s="24" t="s">
        <v>76</v>
      </c>
      <c r="B919" s="24">
        <v>2</v>
      </c>
      <c r="C919" s="24" t="s">
        <v>201</v>
      </c>
      <c r="D919" s="24" t="s">
        <v>3429</v>
      </c>
      <c r="E919" s="24"/>
      <c r="O919" t="s">
        <v>2800</v>
      </c>
      <c r="P919" t="s">
        <v>2810</v>
      </c>
      <c r="Q919" t="s">
        <v>2813</v>
      </c>
      <c r="R919">
        <v>0</v>
      </c>
      <c r="S919">
        <v>-8.36</v>
      </c>
      <c r="T919">
        <v>-5.0999999999999996</v>
      </c>
      <c r="U919">
        <v>87.21</v>
      </c>
      <c r="V919">
        <v>-1</v>
      </c>
      <c r="W919">
        <v>-1</v>
      </c>
      <c r="X919">
        <v>-1</v>
      </c>
      <c r="Y919">
        <v>-1</v>
      </c>
      <c r="Z919">
        <v>-1</v>
      </c>
      <c r="AA919">
        <v>-1</v>
      </c>
      <c r="AB919">
        <v>-1</v>
      </c>
      <c r="AC919">
        <v>-1</v>
      </c>
      <c r="AD919">
        <v>-1</v>
      </c>
      <c r="AE919" s="4" t="s">
        <v>2828</v>
      </c>
      <c r="AF919" s="9" t="s">
        <v>2829</v>
      </c>
      <c r="AG919">
        <v>0</v>
      </c>
      <c r="AH919">
        <v>1</v>
      </c>
      <c r="AI919">
        <v>0</v>
      </c>
      <c r="AJ919">
        <v>1</v>
      </c>
      <c r="AK919" s="9" t="s">
        <v>2840</v>
      </c>
      <c r="AL919">
        <f t="shared" si="312"/>
        <v>0</v>
      </c>
      <c r="AM919">
        <f>IF(AND(INDIRECT(AN919)='Sample Select backend'!$C$2,INDIRECT(AO919)=1,INDIRECT(AP919)='Sample Select backend'!$F$2,INDIRECT(AQ919)=1,INDIRECT(AR919)='Sample Select backend'!$M$2),1,0)</f>
        <v>0</v>
      </c>
      <c r="AN919" t="str">
        <f>_xlfn.CONCAT('Sample Select backend'!$C$4,ROW(AN919))</f>
        <v>AE919</v>
      </c>
      <c r="AO919" s="9" t="str">
        <f>_xlfn.CONCAT('Sample Select backend'!$J$2,ROW(AO919))</f>
        <v>AJ919</v>
      </c>
      <c r="AP919" t="str">
        <f>_xlfn.CONCAT('Sample Select backend'!$F$4,ROW(AP919))</f>
        <v>AF919</v>
      </c>
      <c r="AQ919" t="str">
        <f>_xlfn.CONCAT('Sample Select backend'!$I$10,ROW(AQ919))</f>
        <v>R919</v>
      </c>
      <c r="AR919" t="str">
        <f>_xlfn.CONCAT('Sample Select backend'!$M$4,ROW(AR919))</f>
        <v>AK919</v>
      </c>
      <c r="AS919" t="str">
        <f t="shared" si="313"/>
        <v>Croatia</v>
      </c>
      <c r="AT919" s="9" t="str">
        <f t="shared" si="314"/>
        <v>Other</v>
      </c>
      <c r="AU919">
        <f t="shared" si="315"/>
        <v>0</v>
      </c>
      <c r="AV919" s="9">
        <v>0</v>
      </c>
    </row>
    <row r="920" spans="1:48" x14ac:dyDescent="0.35">
      <c r="A920" s="24" t="s">
        <v>76</v>
      </c>
      <c r="B920" s="24">
        <v>7</v>
      </c>
      <c r="C920" s="24">
        <v>30</v>
      </c>
      <c r="D920" s="24" t="s">
        <v>3430</v>
      </c>
      <c r="E920" s="24"/>
      <c r="O920" t="s">
        <v>2800</v>
      </c>
      <c r="P920" t="s">
        <v>2810</v>
      </c>
      <c r="Q920" t="s">
        <v>2813</v>
      </c>
      <c r="R920">
        <v>0</v>
      </c>
      <c r="S920">
        <v>-8.36</v>
      </c>
      <c r="T920">
        <v>-5.0999999999999996</v>
      </c>
      <c r="U920">
        <v>87.21</v>
      </c>
      <c r="V920">
        <v>-1</v>
      </c>
      <c r="W920">
        <v>-1</v>
      </c>
      <c r="X920">
        <v>-1</v>
      </c>
      <c r="Y920">
        <v>-1</v>
      </c>
      <c r="Z920">
        <v>-1</v>
      </c>
      <c r="AA920">
        <v>-1</v>
      </c>
      <c r="AB920">
        <v>-1</v>
      </c>
      <c r="AC920">
        <v>-1</v>
      </c>
      <c r="AD920">
        <v>-1</v>
      </c>
      <c r="AE920" s="4" t="s">
        <v>2828</v>
      </c>
      <c r="AF920" s="9" t="s">
        <v>2829</v>
      </c>
      <c r="AG920">
        <v>0</v>
      </c>
      <c r="AH920">
        <v>1</v>
      </c>
      <c r="AI920">
        <v>0</v>
      </c>
      <c r="AJ920">
        <v>1</v>
      </c>
      <c r="AK920" s="9" t="s">
        <v>2840</v>
      </c>
      <c r="AL920">
        <f t="shared" si="312"/>
        <v>0</v>
      </c>
      <c r="AM920">
        <f>IF(AND(INDIRECT(AN920)='Sample Select backend'!$C$2,INDIRECT(AO920)=1,INDIRECT(AP920)='Sample Select backend'!$F$2,INDIRECT(AQ920)=1,INDIRECT(AR920)='Sample Select backend'!$M$2),1,0)</f>
        <v>0</v>
      </c>
      <c r="AN920" t="str">
        <f>_xlfn.CONCAT('Sample Select backend'!$C$4,ROW(AN920))</f>
        <v>AE920</v>
      </c>
      <c r="AO920" s="9" t="str">
        <f>_xlfn.CONCAT('Sample Select backend'!$J$2,ROW(AO920))</f>
        <v>AJ920</v>
      </c>
      <c r="AP920" t="str">
        <f>_xlfn.CONCAT('Sample Select backend'!$F$4,ROW(AP920))</f>
        <v>AF920</v>
      </c>
      <c r="AQ920" t="str">
        <f>_xlfn.CONCAT('Sample Select backend'!$I$10,ROW(AQ920))</f>
        <v>R920</v>
      </c>
      <c r="AR920" t="str">
        <f>_xlfn.CONCAT('Sample Select backend'!$M$4,ROW(AR920))</f>
        <v>AK920</v>
      </c>
      <c r="AS920" t="str">
        <f t="shared" si="313"/>
        <v>Croatia</v>
      </c>
      <c r="AT920" s="9">
        <f t="shared" si="314"/>
        <v>30</v>
      </c>
      <c r="AU920">
        <f t="shared" si="315"/>
        <v>0</v>
      </c>
      <c r="AV920" s="9">
        <v>0</v>
      </c>
    </row>
    <row r="921" spans="1:48" x14ac:dyDescent="0.35">
      <c r="A921" s="24" t="s">
        <v>76</v>
      </c>
      <c r="B921" s="24">
        <v>7</v>
      </c>
      <c r="C921" s="24">
        <v>30</v>
      </c>
      <c r="D921" s="24" t="s">
        <v>3431</v>
      </c>
      <c r="E921" s="24"/>
      <c r="O921" t="s">
        <v>2800</v>
      </c>
      <c r="P921" t="s">
        <v>2810</v>
      </c>
      <c r="Q921" t="s">
        <v>2813</v>
      </c>
      <c r="R921">
        <v>0</v>
      </c>
      <c r="S921">
        <v>-8.36</v>
      </c>
      <c r="T921">
        <v>-5.0999999999999996</v>
      </c>
      <c r="U921">
        <v>87.21</v>
      </c>
      <c r="V921">
        <v>-1</v>
      </c>
      <c r="W921">
        <v>-1</v>
      </c>
      <c r="X921">
        <v>-1</v>
      </c>
      <c r="Y921">
        <v>-1</v>
      </c>
      <c r="Z921">
        <v>-1</v>
      </c>
      <c r="AA921">
        <v>-1</v>
      </c>
      <c r="AB921">
        <v>-1</v>
      </c>
      <c r="AC921">
        <v>-1</v>
      </c>
      <c r="AD921">
        <v>-1</v>
      </c>
      <c r="AE921" s="4" t="s">
        <v>2828</v>
      </c>
      <c r="AF921" s="9" t="s">
        <v>2829</v>
      </c>
      <c r="AG921">
        <v>0</v>
      </c>
      <c r="AH921">
        <v>1</v>
      </c>
      <c r="AI921">
        <v>0</v>
      </c>
      <c r="AJ921">
        <v>1</v>
      </c>
      <c r="AK921" s="9" t="s">
        <v>2840</v>
      </c>
      <c r="AL921">
        <f t="shared" si="312"/>
        <v>0</v>
      </c>
      <c r="AM921">
        <f>IF(AND(INDIRECT(AN921)='Sample Select backend'!$C$2,INDIRECT(AO921)=1,INDIRECT(AP921)='Sample Select backend'!$F$2,INDIRECT(AQ921)=1,INDIRECT(AR921)='Sample Select backend'!$M$2),1,0)</f>
        <v>0</v>
      </c>
      <c r="AN921" t="str">
        <f>_xlfn.CONCAT('Sample Select backend'!$C$4,ROW(AN921))</f>
        <v>AE921</v>
      </c>
      <c r="AO921" s="9" t="str">
        <f>_xlfn.CONCAT('Sample Select backend'!$J$2,ROW(AO921))</f>
        <v>AJ921</v>
      </c>
      <c r="AP921" t="str">
        <f>_xlfn.CONCAT('Sample Select backend'!$F$4,ROW(AP921))</f>
        <v>AF921</v>
      </c>
      <c r="AQ921" t="str">
        <f>_xlfn.CONCAT('Sample Select backend'!$I$10,ROW(AQ921))</f>
        <v>R921</v>
      </c>
      <c r="AR921" t="str">
        <f>_xlfn.CONCAT('Sample Select backend'!$M$4,ROW(AR921))</f>
        <v>AK921</v>
      </c>
      <c r="AS921" t="str">
        <f t="shared" si="313"/>
        <v>Croatia</v>
      </c>
      <c r="AT921" s="9">
        <f t="shared" si="314"/>
        <v>30</v>
      </c>
      <c r="AU921">
        <f t="shared" si="315"/>
        <v>0</v>
      </c>
      <c r="AV921" s="9">
        <v>1</v>
      </c>
    </row>
    <row r="922" spans="1:48" x14ac:dyDescent="0.35">
      <c r="A922" t="s">
        <v>46</v>
      </c>
      <c r="B922">
        <v>1</v>
      </c>
      <c r="C922">
        <v>6</v>
      </c>
      <c r="D922" t="s">
        <v>715</v>
      </c>
      <c r="E922">
        <v>-2</v>
      </c>
      <c r="F922">
        <v>2</v>
      </c>
      <c r="G922">
        <v>2</v>
      </c>
      <c r="H922">
        <v>2</v>
      </c>
      <c r="I922">
        <v>2</v>
      </c>
      <c r="J922">
        <v>2</v>
      </c>
      <c r="K922">
        <v>1</v>
      </c>
      <c r="L922">
        <v>2</v>
      </c>
      <c r="M922">
        <v>1</v>
      </c>
      <c r="N922" t="s">
        <v>2645</v>
      </c>
      <c r="O922" t="s">
        <v>2800</v>
      </c>
      <c r="P922" t="s">
        <v>2808</v>
      </c>
      <c r="Q922" t="s">
        <v>2813</v>
      </c>
      <c r="R922">
        <v>0</v>
      </c>
      <c r="S922" t="s">
        <v>202</v>
      </c>
      <c r="T922" t="s">
        <v>202</v>
      </c>
      <c r="U922" t="s">
        <v>202</v>
      </c>
      <c r="V922">
        <f t="shared" ref="V922:V930" si="325">IF(E922&gt;0,1,IF(E922&lt;0,0,-1))</f>
        <v>0</v>
      </c>
      <c r="W922">
        <f t="shared" ref="W922:W930" si="326">IF(F922&gt;0,1,IF(F922&lt;0,0,-1))</f>
        <v>1</v>
      </c>
      <c r="X922">
        <f t="shared" ref="X922:X930" si="327">IF(G922&gt;0,1,IF(G922&lt;0,0,-1))</f>
        <v>1</v>
      </c>
      <c r="Y922">
        <f t="shared" ref="Y922:Y930" si="328">IF(H922&gt;0,1,IF(H922&lt;0,0,-1))</f>
        <v>1</v>
      </c>
      <c r="Z922">
        <f t="shared" ref="Z922:Z930" si="329">IF(I922&gt;0,1,IF(I922&lt;0,0,-1))</f>
        <v>1</v>
      </c>
      <c r="AA922">
        <f t="shared" ref="AA922:AA930" si="330">IF(J922&gt;0,1,IF(J922&lt;0,0,-1))</f>
        <v>1</v>
      </c>
      <c r="AB922">
        <f t="shared" ref="AB922:AB930" si="331">IF(K922&gt;0,1,IF(K922&lt;0,0,-1))</f>
        <v>1</v>
      </c>
      <c r="AC922">
        <f t="shared" ref="AC922:AC930" si="332">IF(L922&gt;0,1,IF(L922&lt;0,0,-1))</f>
        <v>1</v>
      </c>
      <c r="AD922">
        <f t="shared" ref="AD922:AD930" si="333">IF(M922&gt;0,1,IF(M922&lt;0,0,-1))</f>
        <v>1</v>
      </c>
      <c r="AE922" s="4" t="s">
        <v>2828</v>
      </c>
      <c r="AF922" s="9" t="s">
        <v>2829</v>
      </c>
      <c r="AG922">
        <v>0</v>
      </c>
      <c r="AH922">
        <v>0</v>
      </c>
      <c r="AI922">
        <v>0</v>
      </c>
      <c r="AJ922">
        <v>1</v>
      </c>
      <c r="AK922" s="9" t="s">
        <v>2840</v>
      </c>
      <c r="AL922">
        <f t="shared" si="312"/>
        <v>0</v>
      </c>
      <c r="AM922">
        <f>IF(AND(INDIRECT(AN922)='Sample Select backend'!$C$2,INDIRECT(AO922)=1,INDIRECT(AP922)='Sample Select backend'!$F$2,INDIRECT(AQ922)=1,INDIRECT(AR922)='Sample Select backend'!$M$2),1,0)</f>
        <v>0</v>
      </c>
      <c r="AN922" t="str">
        <f>_xlfn.CONCAT('Sample Select backend'!$C$4,ROW(AN922))</f>
        <v>AE922</v>
      </c>
      <c r="AO922" s="9" t="str">
        <f>_xlfn.CONCAT('Sample Select backend'!$J$2,ROW(AO922))</f>
        <v>AJ922</v>
      </c>
      <c r="AP922" t="str">
        <f>_xlfn.CONCAT('Sample Select backend'!$F$4,ROW(AP922))</f>
        <v>AF922</v>
      </c>
      <c r="AQ922" t="str">
        <f>_xlfn.CONCAT('Sample Select backend'!$I$10,ROW(AQ922))</f>
        <v>R922</v>
      </c>
      <c r="AR922" t="str">
        <f>_xlfn.CONCAT('Sample Select backend'!$M$4,ROW(AR922))</f>
        <v>AK922</v>
      </c>
      <c r="AS922" t="str">
        <f t="shared" si="313"/>
        <v>Cyprus</v>
      </c>
      <c r="AT922" s="9">
        <f t="shared" si="314"/>
        <v>6</v>
      </c>
      <c r="AU922">
        <f t="shared" si="315"/>
        <v>1</v>
      </c>
      <c r="AV922" s="9">
        <v>1</v>
      </c>
    </row>
    <row r="923" spans="1:48" x14ac:dyDescent="0.35">
      <c r="A923" t="s">
        <v>46</v>
      </c>
      <c r="B923">
        <v>5</v>
      </c>
      <c r="C923" t="s">
        <v>204</v>
      </c>
      <c r="D923" t="s">
        <v>711</v>
      </c>
      <c r="E923">
        <v>1</v>
      </c>
      <c r="F923">
        <v>-2</v>
      </c>
      <c r="G923">
        <v>-2</v>
      </c>
      <c r="H923">
        <v>-1</v>
      </c>
      <c r="I923">
        <v>-2</v>
      </c>
      <c r="J923">
        <v>1</v>
      </c>
      <c r="K923">
        <v>1</v>
      </c>
      <c r="L923">
        <v>2</v>
      </c>
      <c r="M923">
        <v>1</v>
      </c>
      <c r="N923" t="s">
        <v>2645</v>
      </c>
      <c r="O923" t="s">
        <v>2800</v>
      </c>
      <c r="P923" t="s">
        <v>2808</v>
      </c>
      <c r="Q923" t="s">
        <v>2813</v>
      </c>
      <c r="R923">
        <v>0</v>
      </c>
      <c r="S923" t="s">
        <v>202</v>
      </c>
      <c r="T923" t="s">
        <v>202</v>
      </c>
      <c r="U923" t="s">
        <v>202</v>
      </c>
      <c r="V923">
        <f t="shared" si="325"/>
        <v>1</v>
      </c>
      <c r="W923">
        <f t="shared" si="326"/>
        <v>0</v>
      </c>
      <c r="X923">
        <f t="shared" si="327"/>
        <v>0</v>
      </c>
      <c r="Y923">
        <f t="shared" si="328"/>
        <v>0</v>
      </c>
      <c r="Z923">
        <f t="shared" si="329"/>
        <v>0</v>
      </c>
      <c r="AA923">
        <f t="shared" si="330"/>
        <v>1</v>
      </c>
      <c r="AB923">
        <f t="shared" si="331"/>
        <v>1</v>
      </c>
      <c r="AC923">
        <f t="shared" si="332"/>
        <v>1</v>
      </c>
      <c r="AD923">
        <f t="shared" si="333"/>
        <v>1</v>
      </c>
      <c r="AE923" s="4" t="s">
        <v>2828</v>
      </c>
      <c r="AF923" s="9" t="s">
        <v>2829</v>
      </c>
      <c r="AG923">
        <v>0</v>
      </c>
      <c r="AH923">
        <v>0</v>
      </c>
      <c r="AI923">
        <v>0</v>
      </c>
      <c r="AJ923">
        <v>1</v>
      </c>
      <c r="AK923" s="9" t="s">
        <v>2840</v>
      </c>
      <c r="AL923">
        <f t="shared" si="312"/>
        <v>0</v>
      </c>
      <c r="AM923">
        <f>IF(AND(INDIRECT(AN923)='Sample Select backend'!$C$2,INDIRECT(AO923)=1,INDIRECT(AP923)='Sample Select backend'!$F$2,INDIRECT(AQ923)=1,INDIRECT(AR923)='Sample Select backend'!$M$2),1,0)</f>
        <v>0</v>
      </c>
      <c r="AN923" t="str">
        <f>_xlfn.CONCAT('Sample Select backend'!$C$4,ROW(AN923))</f>
        <v>AE923</v>
      </c>
      <c r="AO923" s="9" t="str">
        <f>_xlfn.CONCAT('Sample Select backend'!$J$2,ROW(AO923))</f>
        <v>AJ923</v>
      </c>
      <c r="AP923" t="str">
        <f>_xlfn.CONCAT('Sample Select backend'!$F$4,ROW(AP923))</f>
        <v>AF923</v>
      </c>
      <c r="AQ923" t="str">
        <f>_xlfn.CONCAT('Sample Select backend'!$I$10,ROW(AQ923))</f>
        <v>R923</v>
      </c>
      <c r="AR923" t="str">
        <f>_xlfn.CONCAT('Sample Select backend'!$M$4,ROW(AR923))</f>
        <v>AK923</v>
      </c>
      <c r="AS923" t="str">
        <f t="shared" si="313"/>
        <v>Cyprus</v>
      </c>
      <c r="AT923" s="9" t="str">
        <f t="shared" si="314"/>
        <v>General</v>
      </c>
      <c r="AU923">
        <f t="shared" si="315"/>
        <v>0</v>
      </c>
      <c r="AV923" s="9">
        <v>1</v>
      </c>
    </row>
    <row r="924" spans="1:48" x14ac:dyDescent="0.35">
      <c r="A924" t="s">
        <v>46</v>
      </c>
      <c r="B924">
        <v>9</v>
      </c>
      <c r="C924">
        <v>34</v>
      </c>
      <c r="D924" t="s">
        <v>716</v>
      </c>
      <c r="G924">
        <v>-2</v>
      </c>
      <c r="H924">
        <v>-1</v>
      </c>
      <c r="I924">
        <v>2</v>
      </c>
      <c r="J924">
        <v>1</v>
      </c>
      <c r="K924">
        <v>1</v>
      </c>
      <c r="L924">
        <v>1</v>
      </c>
      <c r="M924">
        <v>1</v>
      </c>
      <c r="N924" t="s">
        <v>2645</v>
      </c>
      <c r="O924" t="s">
        <v>2800</v>
      </c>
      <c r="P924" t="s">
        <v>2808</v>
      </c>
      <c r="Q924" t="s">
        <v>2813</v>
      </c>
      <c r="R924">
        <v>0</v>
      </c>
      <c r="S924" t="s">
        <v>202</v>
      </c>
      <c r="T924" t="s">
        <v>202</v>
      </c>
      <c r="U924" t="s">
        <v>202</v>
      </c>
      <c r="V924">
        <f t="shared" si="325"/>
        <v>-1</v>
      </c>
      <c r="W924">
        <f t="shared" si="326"/>
        <v>-1</v>
      </c>
      <c r="X924">
        <f t="shared" si="327"/>
        <v>0</v>
      </c>
      <c r="Y924">
        <f t="shared" si="328"/>
        <v>0</v>
      </c>
      <c r="Z924">
        <f t="shared" si="329"/>
        <v>1</v>
      </c>
      <c r="AA924">
        <f t="shared" si="330"/>
        <v>1</v>
      </c>
      <c r="AB924">
        <f t="shared" si="331"/>
        <v>1</v>
      </c>
      <c r="AC924">
        <f t="shared" si="332"/>
        <v>1</v>
      </c>
      <c r="AD924">
        <f t="shared" si="333"/>
        <v>1</v>
      </c>
      <c r="AE924" s="4" t="s">
        <v>2828</v>
      </c>
      <c r="AF924" s="9" t="s">
        <v>2829</v>
      </c>
      <c r="AG924">
        <v>0</v>
      </c>
      <c r="AH924">
        <v>0</v>
      </c>
      <c r="AI924">
        <v>0</v>
      </c>
      <c r="AJ924">
        <v>1</v>
      </c>
      <c r="AK924" s="9" t="s">
        <v>2840</v>
      </c>
      <c r="AL924">
        <f t="shared" si="312"/>
        <v>0</v>
      </c>
      <c r="AM924">
        <f>IF(AND(INDIRECT(AN924)='Sample Select backend'!$C$2,INDIRECT(AO924)=1,INDIRECT(AP924)='Sample Select backend'!$F$2,INDIRECT(AQ924)=1,INDIRECT(AR924)='Sample Select backend'!$M$2),1,0)</f>
        <v>0</v>
      </c>
      <c r="AN924" t="str">
        <f>_xlfn.CONCAT('Sample Select backend'!$C$4,ROW(AN924))</f>
        <v>AE924</v>
      </c>
      <c r="AO924" s="9" t="str">
        <f>_xlfn.CONCAT('Sample Select backend'!$J$2,ROW(AO924))</f>
        <v>AJ924</v>
      </c>
      <c r="AP924" t="str">
        <f>_xlfn.CONCAT('Sample Select backend'!$F$4,ROW(AP924))</f>
        <v>AF924</v>
      </c>
      <c r="AQ924" t="str">
        <f>_xlfn.CONCAT('Sample Select backend'!$I$10,ROW(AQ924))</f>
        <v>R924</v>
      </c>
      <c r="AR924" t="str">
        <f>_xlfn.CONCAT('Sample Select backend'!$M$4,ROW(AR924))</f>
        <v>AK924</v>
      </c>
      <c r="AS924" t="str">
        <f t="shared" si="313"/>
        <v>Cyprus</v>
      </c>
      <c r="AT924" s="9">
        <f t="shared" si="314"/>
        <v>34</v>
      </c>
      <c r="AU924">
        <f t="shared" si="315"/>
        <v>0</v>
      </c>
      <c r="AV924" s="9">
        <v>1</v>
      </c>
    </row>
    <row r="925" spans="1:48" x14ac:dyDescent="0.35">
      <c r="A925" t="s">
        <v>46</v>
      </c>
      <c r="B925">
        <v>1</v>
      </c>
      <c r="C925">
        <v>6</v>
      </c>
      <c r="D925" t="s">
        <v>718</v>
      </c>
      <c r="E925">
        <v>2</v>
      </c>
      <c r="F925">
        <v>2</v>
      </c>
      <c r="G925">
        <v>2</v>
      </c>
      <c r="H925">
        <v>2</v>
      </c>
      <c r="I925">
        <v>2</v>
      </c>
      <c r="J925">
        <v>2</v>
      </c>
      <c r="K925">
        <v>1</v>
      </c>
      <c r="L925">
        <v>2</v>
      </c>
      <c r="M925">
        <v>1</v>
      </c>
      <c r="N925" t="s">
        <v>2645</v>
      </c>
      <c r="O925" t="s">
        <v>2800</v>
      </c>
      <c r="P925" t="s">
        <v>2808</v>
      </c>
      <c r="Q925" t="s">
        <v>2813</v>
      </c>
      <c r="R925">
        <v>0</v>
      </c>
      <c r="S925" t="s">
        <v>202</v>
      </c>
      <c r="T925" t="s">
        <v>202</v>
      </c>
      <c r="U925" t="s">
        <v>202</v>
      </c>
      <c r="V925">
        <f t="shared" si="325"/>
        <v>1</v>
      </c>
      <c r="W925">
        <f t="shared" si="326"/>
        <v>1</v>
      </c>
      <c r="X925">
        <f t="shared" si="327"/>
        <v>1</v>
      </c>
      <c r="Y925">
        <f t="shared" si="328"/>
        <v>1</v>
      </c>
      <c r="Z925">
        <f t="shared" si="329"/>
        <v>1</v>
      </c>
      <c r="AA925">
        <f t="shared" si="330"/>
        <v>1</v>
      </c>
      <c r="AB925">
        <f t="shared" si="331"/>
        <v>1</v>
      </c>
      <c r="AC925">
        <f t="shared" si="332"/>
        <v>1</v>
      </c>
      <c r="AD925">
        <f t="shared" si="333"/>
        <v>1</v>
      </c>
      <c r="AE925" s="4" t="s">
        <v>2828</v>
      </c>
      <c r="AF925" s="9" t="s">
        <v>2829</v>
      </c>
      <c r="AG925">
        <v>0</v>
      </c>
      <c r="AH925">
        <v>0</v>
      </c>
      <c r="AI925">
        <v>0</v>
      </c>
      <c r="AJ925">
        <v>1</v>
      </c>
      <c r="AK925" s="9" t="s">
        <v>2840</v>
      </c>
      <c r="AL925">
        <f t="shared" si="312"/>
        <v>0</v>
      </c>
      <c r="AM925">
        <f>IF(AND(INDIRECT(AN925)='Sample Select backend'!$C$2,INDIRECT(AO925)=1,INDIRECT(AP925)='Sample Select backend'!$F$2,INDIRECT(AQ925)=1,INDIRECT(AR925)='Sample Select backend'!$M$2),1,0)</f>
        <v>0</v>
      </c>
      <c r="AN925" t="str">
        <f>_xlfn.CONCAT('Sample Select backend'!$C$4,ROW(AN925))</f>
        <v>AE925</v>
      </c>
      <c r="AO925" s="9" t="str">
        <f>_xlfn.CONCAT('Sample Select backend'!$J$2,ROW(AO925))</f>
        <v>AJ925</v>
      </c>
      <c r="AP925" t="str">
        <f>_xlfn.CONCAT('Sample Select backend'!$F$4,ROW(AP925))</f>
        <v>AF925</v>
      </c>
      <c r="AQ925" t="str">
        <f>_xlfn.CONCAT('Sample Select backend'!$I$10,ROW(AQ925))</f>
        <v>R925</v>
      </c>
      <c r="AR925" t="str">
        <f>_xlfn.CONCAT('Sample Select backend'!$M$4,ROW(AR925))</f>
        <v>AK925</v>
      </c>
      <c r="AS925" t="str">
        <f t="shared" si="313"/>
        <v>Cyprus</v>
      </c>
      <c r="AT925" s="9">
        <f t="shared" si="314"/>
        <v>6</v>
      </c>
      <c r="AU925">
        <f t="shared" si="315"/>
        <v>0</v>
      </c>
      <c r="AV925" s="9">
        <v>1</v>
      </c>
    </row>
    <row r="926" spans="1:48" x14ac:dyDescent="0.35">
      <c r="A926" t="s">
        <v>46</v>
      </c>
      <c r="B926">
        <v>6</v>
      </c>
      <c r="C926">
        <v>29</v>
      </c>
      <c r="D926" t="s">
        <v>717</v>
      </c>
      <c r="E926">
        <v>1</v>
      </c>
      <c r="F926">
        <v>1</v>
      </c>
      <c r="G926">
        <v>2</v>
      </c>
      <c r="H926">
        <v>-1</v>
      </c>
      <c r="J926">
        <v>2</v>
      </c>
      <c r="K926">
        <v>1</v>
      </c>
      <c r="M926">
        <v>1</v>
      </c>
      <c r="N926" t="s">
        <v>2645</v>
      </c>
      <c r="O926" t="s">
        <v>2800</v>
      </c>
      <c r="P926" t="s">
        <v>2808</v>
      </c>
      <c r="Q926" t="s">
        <v>2813</v>
      </c>
      <c r="R926">
        <v>0</v>
      </c>
      <c r="S926" t="s">
        <v>202</v>
      </c>
      <c r="T926" t="s">
        <v>202</v>
      </c>
      <c r="U926" t="s">
        <v>202</v>
      </c>
      <c r="V926">
        <f t="shared" si="325"/>
        <v>1</v>
      </c>
      <c r="W926">
        <f t="shared" si="326"/>
        <v>1</v>
      </c>
      <c r="X926">
        <f t="shared" si="327"/>
        <v>1</v>
      </c>
      <c r="Y926">
        <f t="shared" si="328"/>
        <v>0</v>
      </c>
      <c r="Z926">
        <f t="shared" si="329"/>
        <v>-1</v>
      </c>
      <c r="AA926">
        <f t="shared" si="330"/>
        <v>1</v>
      </c>
      <c r="AB926">
        <f t="shared" si="331"/>
        <v>1</v>
      </c>
      <c r="AC926">
        <f t="shared" si="332"/>
        <v>-1</v>
      </c>
      <c r="AD926">
        <f t="shared" si="333"/>
        <v>1</v>
      </c>
      <c r="AE926" s="4" t="s">
        <v>2828</v>
      </c>
      <c r="AF926" s="9" t="s">
        <v>2829</v>
      </c>
      <c r="AG926">
        <v>0</v>
      </c>
      <c r="AH926">
        <v>0</v>
      </c>
      <c r="AI926">
        <v>0</v>
      </c>
      <c r="AJ926">
        <v>1</v>
      </c>
      <c r="AK926" s="9" t="s">
        <v>2840</v>
      </c>
      <c r="AL926">
        <f t="shared" si="312"/>
        <v>0</v>
      </c>
      <c r="AM926">
        <f>IF(AND(INDIRECT(AN926)='Sample Select backend'!$C$2,INDIRECT(AO926)=1,INDIRECT(AP926)='Sample Select backend'!$F$2,INDIRECT(AQ926)=1,INDIRECT(AR926)='Sample Select backend'!$M$2),1,0)</f>
        <v>0</v>
      </c>
      <c r="AN926" t="str">
        <f>_xlfn.CONCAT('Sample Select backend'!$C$4,ROW(AN926))</f>
        <v>AE926</v>
      </c>
      <c r="AO926" s="9" t="str">
        <f>_xlfn.CONCAT('Sample Select backend'!$J$2,ROW(AO926))</f>
        <v>AJ926</v>
      </c>
      <c r="AP926" t="str">
        <f>_xlfn.CONCAT('Sample Select backend'!$F$4,ROW(AP926))</f>
        <v>AF926</v>
      </c>
      <c r="AQ926" t="str">
        <f>_xlfn.CONCAT('Sample Select backend'!$I$10,ROW(AQ926))</f>
        <v>R926</v>
      </c>
      <c r="AR926" t="str">
        <f>_xlfn.CONCAT('Sample Select backend'!$M$4,ROW(AR926))</f>
        <v>AK926</v>
      </c>
      <c r="AS926" t="str">
        <f t="shared" si="313"/>
        <v>Cyprus</v>
      </c>
      <c r="AT926" s="9">
        <f t="shared" si="314"/>
        <v>29</v>
      </c>
      <c r="AU926">
        <f t="shared" si="315"/>
        <v>0</v>
      </c>
      <c r="AV926" s="9">
        <v>1</v>
      </c>
    </row>
    <row r="927" spans="1:48" x14ac:dyDescent="0.35">
      <c r="A927" t="s">
        <v>46</v>
      </c>
      <c r="B927">
        <v>6</v>
      </c>
      <c r="C927">
        <v>29</v>
      </c>
      <c r="D927" t="s">
        <v>713</v>
      </c>
      <c r="E927">
        <v>1</v>
      </c>
      <c r="F927">
        <v>1</v>
      </c>
      <c r="G927">
        <v>2</v>
      </c>
      <c r="H927">
        <v>-1</v>
      </c>
      <c r="I927">
        <v>-2</v>
      </c>
      <c r="J927">
        <v>1</v>
      </c>
      <c r="K927">
        <v>1</v>
      </c>
      <c r="L927">
        <v>-2</v>
      </c>
      <c r="M927">
        <v>1</v>
      </c>
      <c r="N927" t="s">
        <v>2645</v>
      </c>
      <c r="O927" t="s">
        <v>2800</v>
      </c>
      <c r="P927" t="s">
        <v>2808</v>
      </c>
      <c r="Q927" t="s">
        <v>2813</v>
      </c>
      <c r="R927">
        <v>0</v>
      </c>
      <c r="S927" t="s">
        <v>202</v>
      </c>
      <c r="T927" t="s">
        <v>202</v>
      </c>
      <c r="U927" t="s">
        <v>202</v>
      </c>
      <c r="V927">
        <f t="shared" si="325"/>
        <v>1</v>
      </c>
      <c r="W927">
        <f t="shared" si="326"/>
        <v>1</v>
      </c>
      <c r="X927">
        <f t="shared" si="327"/>
        <v>1</v>
      </c>
      <c r="Y927">
        <f t="shared" si="328"/>
        <v>0</v>
      </c>
      <c r="Z927">
        <f t="shared" si="329"/>
        <v>0</v>
      </c>
      <c r="AA927">
        <f t="shared" si="330"/>
        <v>1</v>
      </c>
      <c r="AB927">
        <f t="shared" si="331"/>
        <v>1</v>
      </c>
      <c r="AC927">
        <f t="shared" si="332"/>
        <v>0</v>
      </c>
      <c r="AD927">
        <f t="shared" si="333"/>
        <v>1</v>
      </c>
      <c r="AE927" s="4" t="s">
        <v>2828</v>
      </c>
      <c r="AF927" s="9" t="s">
        <v>2829</v>
      </c>
      <c r="AG927">
        <v>0</v>
      </c>
      <c r="AH927">
        <v>0</v>
      </c>
      <c r="AI927">
        <v>0</v>
      </c>
      <c r="AJ927">
        <v>1</v>
      </c>
      <c r="AK927" s="9" t="s">
        <v>2840</v>
      </c>
      <c r="AL927">
        <f t="shared" si="312"/>
        <v>0</v>
      </c>
      <c r="AM927">
        <f>IF(AND(INDIRECT(AN927)='Sample Select backend'!$C$2,INDIRECT(AO927)=1,INDIRECT(AP927)='Sample Select backend'!$F$2,INDIRECT(AQ927)=1,INDIRECT(AR927)='Sample Select backend'!$M$2),1,0)</f>
        <v>0</v>
      </c>
      <c r="AN927" t="str">
        <f>_xlfn.CONCAT('Sample Select backend'!$C$4,ROW(AN927))</f>
        <v>AE927</v>
      </c>
      <c r="AO927" s="9" t="str">
        <f>_xlfn.CONCAT('Sample Select backend'!$J$2,ROW(AO927))</f>
        <v>AJ927</v>
      </c>
      <c r="AP927" t="str">
        <f>_xlfn.CONCAT('Sample Select backend'!$F$4,ROW(AP927))</f>
        <v>AF927</v>
      </c>
      <c r="AQ927" t="str">
        <f>_xlfn.CONCAT('Sample Select backend'!$I$10,ROW(AQ927))</f>
        <v>R927</v>
      </c>
      <c r="AR927" t="str">
        <f>_xlfn.CONCAT('Sample Select backend'!$M$4,ROW(AR927))</f>
        <v>AK927</v>
      </c>
      <c r="AS927" t="str">
        <f t="shared" si="313"/>
        <v>Cyprus</v>
      </c>
      <c r="AT927" s="9">
        <f t="shared" si="314"/>
        <v>29</v>
      </c>
      <c r="AU927">
        <f t="shared" si="315"/>
        <v>0</v>
      </c>
      <c r="AV927" s="9">
        <v>1</v>
      </c>
    </row>
    <row r="928" spans="1:48" x14ac:dyDescent="0.35">
      <c r="A928" t="s">
        <v>46</v>
      </c>
      <c r="B928">
        <v>1</v>
      </c>
      <c r="C928" t="s">
        <v>201</v>
      </c>
      <c r="D928" t="s">
        <v>719</v>
      </c>
      <c r="E928">
        <v>-2</v>
      </c>
      <c r="F928">
        <v>2</v>
      </c>
      <c r="G928">
        <v>2</v>
      </c>
      <c r="H928">
        <v>-1</v>
      </c>
      <c r="I928">
        <v>2</v>
      </c>
      <c r="J928">
        <v>2</v>
      </c>
      <c r="K928">
        <v>1</v>
      </c>
      <c r="L928">
        <v>2</v>
      </c>
      <c r="M928">
        <v>1</v>
      </c>
      <c r="N928" t="s">
        <v>2645</v>
      </c>
      <c r="O928" t="s">
        <v>2800</v>
      </c>
      <c r="P928" t="s">
        <v>2808</v>
      </c>
      <c r="Q928" t="s">
        <v>2813</v>
      </c>
      <c r="R928">
        <v>0</v>
      </c>
      <c r="S928" t="s">
        <v>202</v>
      </c>
      <c r="T928" t="s">
        <v>202</v>
      </c>
      <c r="U928" t="s">
        <v>202</v>
      </c>
      <c r="V928">
        <f t="shared" si="325"/>
        <v>0</v>
      </c>
      <c r="W928">
        <f t="shared" si="326"/>
        <v>1</v>
      </c>
      <c r="X928">
        <f t="shared" si="327"/>
        <v>1</v>
      </c>
      <c r="Y928">
        <f t="shared" si="328"/>
        <v>0</v>
      </c>
      <c r="Z928">
        <f t="shared" si="329"/>
        <v>1</v>
      </c>
      <c r="AA928">
        <f t="shared" si="330"/>
        <v>1</v>
      </c>
      <c r="AB928">
        <f t="shared" si="331"/>
        <v>1</v>
      </c>
      <c r="AC928">
        <f t="shared" si="332"/>
        <v>1</v>
      </c>
      <c r="AD928">
        <f t="shared" si="333"/>
        <v>1</v>
      </c>
      <c r="AE928" s="4" t="s">
        <v>2828</v>
      </c>
      <c r="AF928" s="9" t="s">
        <v>2829</v>
      </c>
      <c r="AG928">
        <v>0</v>
      </c>
      <c r="AH928">
        <v>0</v>
      </c>
      <c r="AI928">
        <v>0</v>
      </c>
      <c r="AJ928">
        <v>1</v>
      </c>
      <c r="AK928" s="9" t="s">
        <v>2840</v>
      </c>
      <c r="AL928">
        <f t="shared" si="312"/>
        <v>0</v>
      </c>
      <c r="AM928">
        <f>IF(AND(INDIRECT(AN928)='Sample Select backend'!$C$2,INDIRECT(AO928)=1,INDIRECT(AP928)='Sample Select backend'!$F$2,INDIRECT(AQ928)=1,INDIRECT(AR928)='Sample Select backend'!$M$2),1,0)</f>
        <v>0</v>
      </c>
      <c r="AN928" t="str">
        <f>_xlfn.CONCAT('Sample Select backend'!$C$4,ROW(AN928))</f>
        <v>AE928</v>
      </c>
      <c r="AO928" s="9" t="str">
        <f>_xlfn.CONCAT('Sample Select backend'!$J$2,ROW(AO928))</f>
        <v>AJ928</v>
      </c>
      <c r="AP928" t="str">
        <f>_xlfn.CONCAT('Sample Select backend'!$F$4,ROW(AP928))</f>
        <v>AF928</v>
      </c>
      <c r="AQ928" t="str">
        <f>_xlfn.CONCAT('Sample Select backend'!$I$10,ROW(AQ928))</f>
        <v>R928</v>
      </c>
      <c r="AR928" t="str">
        <f>_xlfn.CONCAT('Sample Select backend'!$M$4,ROW(AR928))</f>
        <v>AK928</v>
      </c>
      <c r="AS928" t="str">
        <f t="shared" si="313"/>
        <v>Cyprus</v>
      </c>
      <c r="AT928" s="9" t="str">
        <f t="shared" si="314"/>
        <v>Other</v>
      </c>
      <c r="AU928">
        <f t="shared" si="315"/>
        <v>0</v>
      </c>
      <c r="AV928" s="9">
        <v>1</v>
      </c>
    </row>
    <row r="929" spans="1:48" x14ac:dyDescent="0.35">
      <c r="A929" t="s">
        <v>46</v>
      </c>
      <c r="B929">
        <v>2</v>
      </c>
      <c r="C929" t="s">
        <v>201</v>
      </c>
      <c r="D929" t="s">
        <v>714</v>
      </c>
      <c r="F929">
        <v>2</v>
      </c>
      <c r="G929">
        <v>-2</v>
      </c>
      <c r="I929">
        <v>2</v>
      </c>
      <c r="J929">
        <v>2</v>
      </c>
      <c r="K929">
        <v>-2</v>
      </c>
      <c r="M929">
        <v>1</v>
      </c>
      <c r="N929" t="s">
        <v>2645</v>
      </c>
      <c r="O929" t="s">
        <v>2800</v>
      </c>
      <c r="P929" t="s">
        <v>2808</v>
      </c>
      <c r="Q929" t="s">
        <v>2813</v>
      </c>
      <c r="R929">
        <v>0</v>
      </c>
      <c r="S929" t="s">
        <v>202</v>
      </c>
      <c r="T929" t="s">
        <v>202</v>
      </c>
      <c r="U929" t="s">
        <v>202</v>
      </c>
      <c r="V929">
        <f t="shared" si="325"/>
        <v>-1</v>
      </c>
      <c r="W929">
        <f t="shared" si="326"/>
        <v>1</v>
      </c>
      <c r="X929">
        <f t="shared" si="327"/>
        <v>0</v>
      </c>
      <c r="Y929">
        <f t="shared" si="328"/>
        <v>-1</v>
      </c>
      <c r="Z929">
        <f t="shared" si="329"/>
        <v>1</v>
      </c>
      <c r="AA929">
        <f t="shared" si="330"/>
        <v>1</v>
      </c>
      <c r="AB929">
        <f t="shared" si="331"/>
        <v>0</v>
      </c>
      <c r="AC929">
        <f t="shared" si="332"/>
        <v>-1</v>
      </c>
      <c r="AD929">
        <f t="shared" si="333"/>
        <v>1</v>
      </c>
      <c r="AE929" s="4" t="s">
        <v>2828</v>
      </c>
      <c r="AF929" s="9" t="s">
        <v>2829</v>
      </c>
      <c r="AG929">
        <v>0</v>
      </c>
      <c r="AH929">
        <v>0</v>
      </c>
      <c r="AI929">
        <v>0</v>
      </c>
      <c r="AJ929">
        <v>1</v>
      </c>
      <c r="AK929" s="9" t="s">
        <v>2840</v>
      </c>
      <c r="AL929">
        <f t="shared" si="312"/>
        <v>0</v>
      </c>
      <c r="AM929">
        <f>IF(AND(INDIRECT(AN929)='Sample Select backend'!$C$2,INDIRECT(AO929)=1,INDIRECT(AP929)='Sample Select backend'!$F$2,INDIRECT(AQ929)=1,INDIRECT(AR929)='Sample Select backend'!$M$2),1,0)</f>
        <v>0</v>
      </c>
      <c r="AN929" t="str">
        <f>_xlfn.CONCAT('Sample Select backend'!$C$4,ROW(AN929))</f>
        <v>AE929</v>
      </c>
      <c r="AO929" s="9" t="str">
        <f>_xlfn.CONCAT('Sample Select backend'!$J$2,ROW(AO929))</f>
        <v>AJ929</v>
      </c>
      <c r="AP929" t="str">
        <f>_xlfn.CONCAT('Sample Select backend'!$F$4,ROW(AP929))</f>
        <v>AF929</v>
      </c>
      <c r="AQ929" t="str">
        <f>_xlfn.CONCAT('Sample Select backend'!$I$10,ROW(AQ929))</f>
        <v>R929</v>
      </c>
      <c r="AR929" t="str">
        <f>_xlfn.CONCAT('Sample Select backend'!$M$4,ROW(AR929))</f>
        <v>AK929</v>
      </c>
      <c r="AS929" t="str">
        <f t="shared" si="313"/>
        <v>Cyprus</v>
      </c>
      <c r="AT929" s="9" t="str">
        <f t="shared" si="314"/>
        <v>Other</v>
      </c>
      <c r="AU929">
        <f t="shared" si="315"/>
        <v>0</v>
      </c>
      <c r="AV929" s="9">
        <v>1</v>
      </c>
    </row>
    <row r="930" spans="1:48" x14ac:dyDescent="0.35">
      <c r="A930" t="s">
        <v>46</v>
      </c>
      <c r="B930">
        <v>4</v>
      </c>
      <c r="C930">
        <v>20</v>
      </c>
      <c r="D930" t="s">
        <v>712</v>
      </c>
      <c r="E930">
        <v>-2</v>
      </c>
      <c r="F930">
        <v>2</v>
      </c>
      <c r="G930">
        <v>-2</v>
      </c>
      <c r="H930">
        <v>-1</v>
      </c>
      <c r="I930">
        <v>-2</v>
      </c>
      <c r="J930">
        <v>2</v>
      </c>
      <c r="K930">
        <v>1</v>
      </c>
      <c r="L930">
        <v>2</v>
      </c>
      <c r="M930">
        <v>1</v>
      </c>
      <c r="N930" t="s">
        <v>2645</v>
      </c>
      <c r="O930" t="s">
        <v>2800</v>
      </c>
      <c r="P930" t="s">
        <v>2808</v>
      </c>
      <c r="Q930" t="s">
        <v>2813</v>
      </c>
      <c r="R930">
        <v>0</v>
      </c>
      <c r="S930" t="s">
        <v>202</v>
      </c>
      <c r="T930" t="s">
        <v>202</v>
      </c>
      <c r="U930" t="s">
        <v>202</v>
      </c>
      <c r="V930">
        <f t="shared" si="325"/>
        <v>0</v>
      </c>
      <c r="W930">
        <f t="shared" si="326"/>
        <v>1</v>
      </c>
      <c r="X930">
        <f t="shared" si="327"/>
        <v>0</v>
      </c>
      <c r="Y930">
        <f t="shared" si="328"/>
        <v>0</v>
      </c>
      <c r="Z930">
        <f t="shared" si="329"/>
        <v>0</v>
      </c>
      <c r="AA930">
        <f t="shared" si="330"/>
        <v>1</v>
      </c>
      <c r="AB930">
        <f t="shared" si="331"/>
        <v>1</v>
      </c>
      <c r="AC930">
        <f t="shared" si="332"/>
        <v>1</v>
      </c>
      <c r="AD930">
        <f t="shared" si="333"/>
        <v>1</v>
      </c>
      <c r="AE930" s="4" t="s">
        <v>2828</v>
      </c>
      <c r="AF930" s="9" t="s">
        <v>2829</v>
      </c>
      <c r="AG930">
        <v>0</v>
      </c>
      <c r="AH930">
        <v>0</v>
      </c>
      <c r="AI930">
        <v>0</v>
      </c>
      <c r="AJ930">
        <v>1</v>
      </c>
      <c r="AK930" s="9" t="s">
        <v>2840</v>
      </c>
      <c r="AL930">
        <f t="shared" si="312"/>
        <v>0</v>
      </c>
      <c r="AM930">
        <f>IF(AND(INDIRECT(AN930)='Sample Select backend'!$C$2,INDIRECT(AO930)=1,INDIRECT(AP930)='Sample Select backend'!$F$2,INDIRECT(AQ930)=1,INDIRECT(AR930)='Sample Select backend'!$M$2),1,0)</f>
        <v>0</v>
      </c>
      <c r="AN930" t="str">
        <f>_xlfn.CONCAT('Sample Select backend'!$C$4,ROW(AN930))</f>
        <v>AE930</v>
      </c>
      <c r="AO930" s="9" t="str">
        <f>_xlfn.CONCAT('Sample Select backend'!$J$2,ROW(AO930))</f>
        <v>AJ930</v>
      </c>
      <c r="AP930" t="str">
        <f>_xlfn.CONCAT('Sample Select backend'!$F$4,ROW(AP930))</f>
        <v>AF930</v>
      </c>
      <c r="AQ930" t="str">
        <f>_xlfn.CONCAT('Sample Select backend'!$I$10,ROW(AQ930))</f>
        <v>R930</v>
      </c>
      <c r="AR930" t="str">
        <f>_xlfn.CONCAT('Sample Select backend'!$M$4,ROW(AR930))</f>
        <v>AK930</v>
      </c>
      <c r="AS930" t="str">
        <f t="shared" si="313"/>
        <v>Cyprus</v>
      </c>
      <c r="AT930" s="9">
        <f t="shared" si="314"/>
        <v>20</v>
      </c>
      <c r="AU930">
        <f t="shared" si="315"/>
        <v>0</v>
      </c>
      <c r="AV930" s="9">
        <v>0</v>
      </c>
    </row>
    <row r="931" spans="1:48" x14ac:dyDescent="0.35">
      <c r="A931" s="24" t="s">
        <v>46</v>
      </c>
      <c r="B931" s="24">
        <v>7</v>
      </c>
      <c r="C931" s="24">
        <v>31</v>
      </c>
      <c r="D931" s="24" t="s">
        <v>3432</v>
      </c>
      <c r="E931" s="24"/>
      <c r="O931" t="s">
        <v>2800</v>
      </c>
      <c r="P931" t="s">
        <v>2808</v>
      </c>
      <c r="Q931" t="s">
        <v>2813</v>
      </c>
      <c r="R931">
        <v>0</v>
      </c>
      <c r="S931" t="s">
        <v>202</v>
      </c>
      <c r="T931" t="s">
        <v>202</v>
      </c>
      <c r="U931" t="s">
        <v>202</v>
      </c>
      <c r="V931">
        <v>-1</v>
      </c>
      <c r="W931">
        <v>-1</v>
      </c>
      <c r="X931">
        <v>-1</v>
      </c>
      <c r="Y931">
        <v>-1</v>
      </c>
      <c r="Z931">
        <v>-1</v>
      </c>
      <c r="AA931">
        <v>-1</v>
      </c>
      <c r="AB931">
        <v>-1</v>
      </c>
      <c r="AC931">
        <v>-1</v>
      </c>
      <c r="AD931">
        <v>-1</v>
      </c>
      <c r="AE931" s="4" t="s">
        <v>2828</v>
      </c>
      <c r="AF931" s="9" t="s">
        <v>2829</v>
      </c>
      <c r="AG931">
        <v>0</v>
      </c>
      <c r="AH931">
        <v>0</v>
      </c>
      <c r="AI931">
        <v>0</v>
      </c>
      <c r="AJ931">
        <v>1</v>
      </c>
      <c r="AK931" s="9" t="s">
        <v>2840</v>
      </c>
      <c r="AL931">
        <f t="shared" si="312"/>
        <v>0</v>
      </c>
      <c r="AM931">
        <f>IF(AND(INDIRECT(AN931)='Sample Select backend'!$C$2,INDIRECT(AO931)=1,INDIRECT(AP931)='Sample Select backend'!$F$2,INDIRECT(AQ931)=1,INDIRECT(AR931)='Sample Select backend'!$M$2),1,0)</f>
        <v>0</v>
      </c>
      <c r="AN931" t="str">
        <f>_xlfn.CONCAT('Sample Select backend'!$C$4,ROW(AN931))</f>
        <v>AE931</v>
      </c>
      <c r="AO931" s="9" t="str">
        <f>_xlfn.CONCAT('Sample Select backend'!$J$2,ROW(AO931))</f>
        <v>AJ931</v>
      </c>
      <c r="AP931" t="str">
        <f>_xlfn.CONCAT('Sample Select backend'!$F$4,ROW(AP931))</f>
        <v>AF931</v>
      </c>
      <c r="AQ931" t="str">
        <f>_xlfn.CONCAT('Sample Select backend'!$I$10,ROW(AQ931))</f>
        <v>R931</v>
      </c>
      <c r="AR931" t="str">
        <f>_xlfn.CONCAT('Sample Select backend'!$M$4,ROW(AR931))</f>
        <v>AK931</v>
      </c>
      <c r="AS931" t="str">
        <f t="shared" si="313"/>
        <v>Cyprus</v>
      </c>
      <c r="AT931" s="9">
        <f t="shared" si="314"/>
        <v>31</v>
      </c>
      <c r="AU931">
        <f t="shared" si="315"/>
        <v>0</v>
      </c>
      <c r="AV931" s="9">
        <v>0</v>
      </c>
    </row>
    <row r="932" spans="1:48" x14ac:dyDescent="0.35">
      <c r="A932" s="24" t="s">
        <v>46</v>
      </c>
      <c r="B932" s="24">
        <v>1</v>
      </c>
      <c r="C932" s="24">
        <v>6</v>
      </c>
      <c r="D932" s="24" t="s">
        <v>3433</v>
      </c>
      <c r="E932" s="24"/>
      <c r="O932" t="s">
        <v>2800</v>
      </c>
      <c r="P932" t="s">
        <v>2808</v>
      </c>
      <c r="Q932" t="s">
        <v>2813</v>
      </c>
      <c r="R932">
        <v>0</v>
      </c>
      <c r="S932" t="s">
        <v>202</v>
      </c>
      <c r="T932" t="s">
        <v>202</v>
      </c>
      <c r="U932" t="s">
        <v>202</v>
      </c>
      <c r="V932">
        <v>-1</v>
      </c>
      <c r="W932">
        <v>-1</v>
      </c>
      <c r="X932">
        <v>-1</v>
      </c>
      <c r="Y932">
        <v>-1</v>
      </c>
      <c r="Z932">
        <v>-1</v>
      </c>
      <c r="AA932">
        <v>-1</v>
      </c>
      <c r="AB932">
        <v>-1</v>
      </c>
      <c r="AC932">
        <v>-1</v>
      </c>
      <c r="AD932">
        <v>-1</v>
      </c>
      <c r="AE932" s="4" t="s">
        <v>2828</v>
      </c>
      <c r="AF932" s="9" t="s">
        <v>2829</v>
      </c>
      <c r="AG932">
        <v>0</v>
      </c>
      <c r="AH932">
        <v>0</v>
      </c>
      <c r="AI932">
        <v>0</v>
      </c>
      <c r="AJ932">
        <v>1</v>
      </c>
      <c r="AK932" s="9" t="s">
        <v>2840</v>
      </c>
      <c r="AL932">
        <f t="shared" si="312"/>
        <v>0</v>
      </c>
      <c r="AM932">
        <f>IF(AND(INDIRECT(AN932)='Sample Select backend'!$C$2,INDIRECT(AO932)=1,INDIRECT(AP932)='Sample Select backend'!$F$2,INDIRECT(AQ932)=1,INDIRECT(AR932)='Sample Select backend'!$M$2),1,0)</f>
        <v>0</v>
      </c>
      <c r="AN932" t="str">
        <f>_xlfn.CONCAT('Sample Select backend'!$C$4,ROW(AN932))</f>
        <v>AE932</v>
      </c>
      <c r="AO932" s="9" t="str">
        <f>_xlfn.CONCAT('Sample Select backend'!$J$2,ROW(AO932))</f>
        <v>AJ932</v>
      </c>
      <c r="AP932" t="str">
        <f>_xlfn.CONCAT('Sample Select backend'!$F$4,ROW(AP932))</f>
        <v>AF932</v>
      </c>
      <c r="AQ932" t="str">
        <f>_xlfn.CONCAT('Sample Select backend'!$I$10,ROW(AQ932))</f>
        <v>R932</v>
      </c>
      <c r="AR932" t="str">
        <f>_xlfn.CONCAT('Sample Select backend'!$M$4,ROW(AR932))</f>
        <v>AK932</v>
      </c>
      <c r="AS932" t="str">
        <f t="shared" si="313"/>
        <v>Cyprus</v>
      </c>
      <c r="AT932" s="9">
        <f t="shared" si="314"/>
        <v>6</v>
      </c>
      <c r="AU932">
        <f t="shared" si="315"/>
        <v>0</v>
      </c>
      <c r="AV932" s="9">
        <v>0</v>
      </c>
    </row>
    <row r="933" spans="1:48" x14ac:dyDescent="0.35">
      <c r="A933" s="24" t="s">
        <v>46</v>
      </c>
      <c r="B933" s="24">
        <v>7</v>
      </c>
      <c r="C933" s="24">
        <v>30</v>
      </c>
      <c r="D933" s="24" t="s">
        <v>3434</v>
      </c>
      <c r="E933" s="24"/>
      <c r="O933" t="s">
        <v>2800</v>
      </c>
      <c r="P933" t="s">
        <v>2808</v>
      </c>
      <c r="Q933" t="s">
        <v>2813</v>
      </c>
      <c r="R933">
        <v>0</v>
      </c>
      <c r="S933" t="s">
        <v>202</v>
      </c>
      <c r="T933" t="s">
        <v>202</v>
      </c>
      <c r="U933" t="s">
        <v>202</v>
      </c>
      <c r="V933">
        <v>-1</v>
      </c>
      <c r="W933">
        <v>-1</v>
      </c>
      <c r="X933">
        <v>-1</v>
      </c>
      <c r="Y933">
        <v>-1</v>
      </c>
      <c r="Z933">
        <v>-1</v>
      </c>
      <c r="AA933">
        <v>-1</v>
      </c>
      <c r="AB933">
        <v>-1</v>
      </c>
      <c r="AC933">
        <v>-1</v>
      </c>
      <c r="AD933">
        <v>-1</v>
      </c>
      <c r="AE933" s="4" t="s">
        <v>2828</v>
      </c>
      <c r="AF933" s="9" t="s">
        <v>2829</v>
      </c>
      <c r="AG933">
        <v>0</v>
      </c>
      <c r="AH933">
        <v>0</v>
      </c>
      <c r="AI933">
        <v>0</v>
      </c>
      <c r="AJ933">
        <v>1</v>
      </c>
      <c r="AK933" s="9" t="s">
        <v>2840</v>
      </c>
      <c r="AL933">
        <f t="shared" si="312"/>
        <v>0</v>
      </c>
      <c r="AM933">
        <f>IF(AND(INDIRECT(AN933)='Sample Select backend'!$C$2,INDIRECT(AO933)=1,INDIRECT(AP933)='Sample Select backend'!$F$2,INDIRECT(AQ933)=1,INDIRECT(AR933)='Sample Select backend'!$M$2),1,0)</f>
        <v>0</v>
      </c>
      <c r="AN933" t="str">
        <f>_xlfn.CONCAT('Sample Select backend'!$C$4,ROW(AN933))</f>
        <v>AE933</v>
      </c>
      <c r="AO933" s="9" t="str">
        <f>_xlfn.CONCAT('Sample Select backend'!$J$2,ROW(AO933))</f>
        <v>AJ933</v>
      </c>
      <c r="AP933" t="str">
        <f>_xlfn.CONCAT('Sample Select backend'!$F$4,ROW(AP933))</f>
        <v>AF933</v>
      </c>
      <c r="AQ933" t="str">
        <f>_xlfn.CONCAT('Sample Select backend'!$I$10,ROW(AQ933))</f>
        <v>R933</v>
      </c>
      <c r="AR933" t="str">
        <f>_xlfn.CONCAT('Sample Select backend'!$M$4,ROW(AR933))</f>
        <v>AK933</v>
      </c>
      <c r="AS933" t="str">
        <f t="shared" si="313"/>
        <v>Cyprus</v>
      </c>
      <c r="AT933" s="9">
        <f t="shared" si="314"/>
        <v>30</v>
      </c>
      <c r="AU933">
        <f t="shared" si="315"/>
        <v>0</v>
      </c>
      <c r="AV933" s="9">
        <v>0</v>
      </c>
    </row>
    <row r="934" spans="1:48" x14ac:dyDescent="0.35">
      <c r="A934" s="24" t="s">
        <v>46</v>
      </c>
      <c r="B934" s="24">
        <v>7</v>
      </c>
      <c r="C934" s="24">
        <v>30</v>
      </c>
      <c r="D934" s="24" t="s">
        <v>3435</v>
      </c>
      <c r="E934" s="24"/>
      <c r="O934" t="s">
        <v>2800</v>
      </c>
      <c r="P934" t="s">
        <v>2808</v>
      </c>
      <c r="Q934" t="s">
        <v>2813</v>
      </c>
      <c r="R934">
        <v>0</v>
      </c>
      <c r="S934" t="s">
        <v>202</v>
      </c>
      <c r="T934" t="s">
        <v>202</v>
      </c>
      <c r="U934" t="s">
        <v>202</v>
      </c>
      <c r="V934">
        <v>-1</v>
      </c>
      <c r="W934">
        <v>-1</v>
      </c>
      <c r="X934">
        <v>-1</v>
      </c>
      <c r="Y934">
        <v>-1</v>
      </c>
      <c r="Z934">
        <v>-1</v>
      </c>
      <c r="AA934">
        <v>-1</v>
      </c>
      <c r="AB934">
        <v>-1</v>
      </c>
      <c r="AC934">
        <v>-1</v>
      </c>
      <c r="AD934">
        <v>-1</v>
      </c>
      <c r="AE934" s="4" t="s">
        <v>2828</v>
      </c>
      <c r="AF934" s="9" t="s">
        <v>2829</v>
      </c>
      <c r="AG934">
        <v>0</v>
      </c>
      <c r="AH934">
        <v>0</v>
      </c>
      <c r="AI934">
        <v>0</v>
      </c>
      <c r="AJ934">
        <v>1</v>
      </c>
      <c r="AK934" s="9" t="s">
        <v>2840</v>
      </c>
      <c r="AL934">
        <f t="shared" si="312"/>
        <v>0</v>
      </c>
      <c r="AM934">
        <f>IF(AND(INDIRECT(AN934)='Sample Select backend'!$C$2,INDIRECT(AO934)=1,INDIRECT(AP934)='Sample Select backend'!$F$2,INDIRECT(AQ934)=1,INDIRECT(AR934)='Sample Select backend'!$M$2),1,0)</f>
        <v>0</v>
      </c>
      <c r="AN934" t="str">
        <f>_xlfn.CONCAT('Sample Select backend'!$C$4,ROW(AN934))</f>
        <v>AE934</v>
      </c>
      <c r="AO934" s="9" t="str">
        <f>_xlfn.CONCAT('Sample Select backend'!$J$2,ROW(AO934))</f>
        <v>AJ934</v>
      </c>
      <c r="AP934" t="str">
        <f>_xlfn.CONCAT('Sample Select backend'!$F$4,ROW(AP934))</f>
        <v>AF934</v>
      </c>
      <c r="AQ934" t="str">
        <f>_xlfn.CONCAT('Sample Select backend'!$I$10,ROW(AQ934))</f>
        <v>R934</v>
      </c>
      <c r="AR934" t="str">
        <f>_xlfn.CONCAT('Sample Select backend'!$M$4,ROW(AR934))</f>
        <v>AK934</v>
      </c>
      <c r="AS934" t="str">
        <f t="shared" si="313"/>
        <v>Cyprus</v>
      </c>
      <c r="AT934" s="9">
        <f t="shared" si="314"/>
        <v>30</v>
      </c>
      <c r="AU934">
        <f t="shared" si="315"/>
        <v>0</v>
      </c>
      <c r="AV934" s="9">
        <v>0</v>
      </c>
    </row>
    <row r="935" spans="1:48" x14ac:dyDescent="0.35">
      <c r="A935" s="24" t="s">
        <v>46</v>
      </c>
      <c r="B935" s="24">
        <v>7</v>
      </c>
      <c r="C935" s="24">
        <v>30</v>
      </c>
      <c r="D935" s="24" t="s">
        <v>3436</v>
      </c>
      <c r="E935" s="24"/>
      <c r="O935" t="s">
        <v>2800</v>
      </c>
      <c r="P935" t="s">
        <v>2808</v>
      </c>
      <c r="Q935" t="s">
        <v>2813</v>
      </c>
      <c r="R935">
        <v>0</v>
      </c>
      <c r="S935" t="s">
        <v>202</v>
      </c>
      <c r="T935" t="s">
        <v>202</v>
      </c>
      <c r="U935" t="s">
        <v>202</v>
      </c>
      <c r="V935">
        <v>-1</v>
      </c>
      <c r="W935">
        <v>-1</v>
      </c>
      <c r="X935">
        <v>-1</v>
      </c>
      <c r="Y935">
        <v>-1</v>
      </c>
      <c r="Z935">
        <v>-1</v>
      </c>
      <c r="AA935">
        <v>-1</v>
      </c>
      <c r="AB935">
        <v>-1</v>
      </c>
      <c r="AC935">
        <v>-1</v>
      </c>
      <c r="AD935">
        <v>-1</v>
      </c>
      <c r="AE935" s="4" t="s">
        <v>2828</v>
      </c>
      <c r="AF935" s="9" t="s">
        <v>2829</v>
      </c>
      <c r="AG935">
        <v>0</v>
      </c>
      <c r="AH935">
        <v>0</v>
      </c>
      <c r="AI935">
        <v>0</v>
      </c>
      <c r="AJ935">
        <v>1</v>
      </c>
      <c r="AK935" s="9" t="s">
        <v>2840</v>
      </c>
      <c r="AL935">
        <f t="shared" si="312"/>
        <v>0</v>
      </c>
      <c r="AM935">
        <f>IF(AND(INDIRECT(AN935)='Sample Select backend'!$C$2,INDIRECT(AO935)=1,INDIRECT(AP935)='Sample Select backend'!$F$2,INDIRECT(AQ935)=1,INDIRECT(AR935)='Sample Select backend'!$M$2),1,0)</f>
        <v>0</v>
      </c>
      <c r="AN935" t="str">
        <f>_xlfn.CONCAT('Sample Select backend'!$C$4,ROW(AN935))</f>
        <v>AE935</v>
      </c>
      <c r="AO935" s="9" t="str">
        <f>_xlfn.CONCAT('Sample Select backend'!$J$2,ROW(AO935))</f>
        <v>AJ935</v>
      </c>
      <c r="AP935" t="str">
        <f>_xlfn.CONCAT('Sample Select backend'!$F$4,ROW(AP935))</f>
        <v>AF935</v>
      </c>
      <c r="AQ935" t="str">
        <f>_xlfn.CONCAT('Sample Select backend'!$I$10,ROW(AQ935))</f>
        <v>R935</v>
      </c>
      <c r="AR935" t="str">
        <f>_xlfn.CONCAT('Sample Select backend'!$M$4,ROW(AR935))</f>
        <v>AK935</v>
      </c>
      <c r="AS935" t="str">
        <f t="shared" si="313"/>
        <v>Cyprus</v>
      </c>
      <c r="AT935" s="9">
        <f t="shared" si="314"/>
        <v>30</v>
      </c>
      <c r="AU935">
        <f t="shared" si="315"/>
        <v>0</v>
      </c>
      <c r="AV935" s="9">
        <v>0</v>
      </c>
    </row>
    <row r="936" spans="1:48" x14ac:dyDescent="0.35">
      <c r="A936" s="24" t="s">
        <v>46</v>
      </c>
      <c r="B936" s="24">
        <v>1</v>
      </c>
      <c r="C936" s="24" t="s">
        <v>201</v>
      </c>
      <c r="D936" s="24" t="s">
        <v>3437</v>
      </c>
      <c r="E936" s="24"/>
      <c r="O936" t="s">
        <v>2800</v>
      </c>
      <c r="P936" t="s">
        <v>2808</v>
      </c>
      <c r="Q936" t="s">
        <v>2813</v>
      </c>
      <c r="R936">
        <v>0</v>
      </c>
      <c r="S936" t="s">
        <v>202</v>
      </c>
      <c r="T936" t="s">
        <v>202</v>
      </c>
      <c r="U936" t="s">
        <v>202</v>
      </c>
      <c r="V936">
        <v>-1</v>
      </c>
      <c r="W936">
        <v>-1</v>
      </c>
      <c r="X936">
        <v>-1</v>
      </c>
      <c r="Y936">
        <v>-1</v>
      </c>
      <c r="Z936">
        <v>-1</v>
      </c>
      <c r="AA936">
        <v>-1</v>
      </c>
      <c r="AB936">
        <v>-1</v>
      </c>
      <c r="AC936">
        <v>-1</v>
      </c>
      <c r="AD936">
        <v>-1</v>
      </c>
      <c r="AE936" s="4" t="s">
        <v>2828</v>
      </c>
      <c r="AF936" s="9" t="s">
        <v>2829</v>
      </c>
      <c r="AG936">
        <v>0</v>
      </c>
      <c r="AH936">
        <v>0</v>
      </c>
      <c r="AI936">
        <v>0</v>
      </c>
      <c r="AJ936">
        <v>1</v>
      </c>
      <c r="AK936" s="9" t="s">
        <v>2840</v>
      </c>
      <c r="AL936">
        <f t="shared" si="312"/>
        <v>0</v>
      </c>
      <c r="AM936">
        <f>IF(AND(INDIRECT(AN936)='Sample Select backend'!$C$2,INDIRECT(AO936)=1,INDIRECT(AP936)='Sample Select backend'!$F$2,INDIRECT(AQ936)=1,INDIRECT(AR936)='Sample Select backend'!$M$2),1,0)</f>
        <v>0</v>
      </c>
      <c r="AN936" t="str">
        <f>_xlfn.CONCAT('Sample Select backend'!$C$4,ROW(AN936))</f>
        <v>AE936</v>
      </c>
      <c r="AO936" s="9" t="str">
        <f>_xlfn.CONCAT('Sample Select backend'!$J$2,ROW(AO936))</f>
        <v>AJ936</v>
      </c>
      <c r="AP936" t="str">
        <f>_xlfn.CONCAT('Sample Select backend'!$F$4,ROW(AP936))</f>
        <v>AF936</v>
      </c>
      <c r="AQ936" t="str">
        <f>_xlfn.CONCAT('Sample Select backend'!$I$10,ROW(AQ936))</f>
        <v>R936</v>
      </c>
      <c r="AR936" t="str">
        <f>_xlfn.CONCAT('Sample Select backend'!$M$4,ROW(AR936))</f>
        <v>AK936</v>
      </c>
      <c r="AS936" t="str">
        <f t="shared" si="313"/>
        <v>Cyprus</v>
      </c>
      <c r="AT936" s="9" t="str">
        <f t="shared" si="314"/>
        <v>Other</v>
      </c>
      <c r="AU936">
        <f t="shared" si="315"/>
        <v>0</v>
      </c>
      <c r="AV936" s="9">
        <v>0</v>
      </c>
    </row>
    <row r="937" spans="1:48" x14ac:dyDescent="0.35">
      <c r="A937" s="24" t="s">
        <v>46</v>
      </c>
      <c r="B937" s="24">
        <v>1</v>
      </c>
      <c r="C937" s="24">
        <v>6</v>
      </c>
      <c r="D937" s="24" t="s">
        <v>3438</v>
      </c>
      <c r="E937" s="24"/>
      <c r="O937" t="s">
        <v>2800</v>
      </c>
      <c r="P937" t="s">
        <v>2808</v>
      </c>
      <c r="Q937" t="s">
        <v>2813</v>
      </c>
      <c r="R937">
        <v>0</v>
      </c>
      <c r="S937" t="s">
        <v>202</v>
      </c>
      <c r="T937" t="s">
        <v>202</v>
      </c>
      <c r="U937" t="s">
        <v>202</v>
      </c>
      <c r="V937">
        <v>-1</v>
      </c>
      <c r="W937">
        <v>-1</v>
      </c>
      <c r="X937">
        <v>-1</v>
      </c>
      <c r="Y937">
        <v>-1</v>
      </c>
      <c r="Z937">
        <v>-1</v>
      </c>
      <c r="AA937">
        <v>-1</v>
      </c>
      <c r="AB937">
        <v>-1</v>
      </c>
      <c r="AC937">
        <v>-1</v>
      </c>
      <c r="AD937">
        <v>-1</v>
      </c>
      <c r="AE937" s="4" t="s">
        <v>2828</v>
      </c>
      <c r="AF937" s="9" t="s">
        <v>2829</v>
      </c>
      <c r="AG937">
        <v>0</v>
      </c>
      <c r="AH937">
        <v>0</v>
      </c>
      <c r="AI937">
        <v>0</v>
      </c>
      <c r="AJ937">
        <v>1</v>
      </c>
      <c r="AK937" s="9" t="s">
        <v>2840</v>
      </c>
      <c r="AL937">
        <f t="shared" si="312"/>
        <v>0</v>
      </c>
      <c r="AM937">
        <f>IF(AND(INDIRECT(AN937)='Sample Select backend'!$C$2,INDIRECT(AO937)=1,INDIRECT(AP937)='Sample Select backend'!$F$2,INDIRECT(AQ937)=1,INDIRECT(AR937)='Sample Select backend'!$M$2),1,0)</f>
        <v>0</v>
      </c>
      <c r="AN937" t="str">
        <f>_xlfn.CONCAT('Sample Select backend'!$C$4,ROW(AN937))</f>
        <v>AE937</v>
      </c>
      <c r="AO937" s="9" t="str">
        <f>_xlfn.CONCAT('Sample Select backend'!$J$2,ROW(AO937))</f>
        <v>AJ937</v>
      </c>
      <c r="AP937" t="str">
        <f>_xlfn.CONCAT('Sample Select backend'!$F$4,ROW(AP937))</f>
        <v>AF937</v>
      </c>
      <c r="AQ937" t="str">
        <f>_xlfn.CONCAT('Sample Select backend'!$I$10,ROW(AQ937))</f>
        <v>R937</v>
      </c>
      <c r="AR937" t="str">
        <f>_xlfn.CONCAT('Sample Select backend'!$M$4,ROW(AR937))</f>
        <v>AK937</v>
      </c>
      <c r="AS937" t="str">
        <f t="shared" si="313"/>
        <v>Cyprus</v>
      </c>
      <c r="AT937" s="9">
        <f t="shared" si="314"/>
        <v>6</v>
      </c>
      <c r="AU937">
        <f t="shared" si="315"/>
        <v>0</v>
      </c>
      <c r="AV937" s="9">
        <v>0</v>
      </c>
    </row>
    <row r="938" spans="1:48" x14ac:dyDescent="0.35">
      <c r="A938" s="24" t="s">
        <v>46</v>
      </c>
      <c r="B938" s="24">
        <v>1</v>
      </c>
      <c r="C938" s="24">
        <v>6</v>
      </c>
      <c r="D938" s="24" t="s">
        <v>3439</v>
      </c>
      <c r="E938" s="24"/>
      <c r="O938" t="s">
        <v>2800</v>
      </c>
      <c r="P938" t="s">
        <v>2808</v>
      </c>
      <c r="Q938" t="s">
        <v>2813</v>
      </c>
      <c r="R938">
        <v>0</v>
      </c>
      <c r="S938" t="s">
        <v>202</v>
      </c>
      <c r="T938" t="s">
        <v>202</v>
      </c>
      <c r="U938" t="s">
        <v>202</v>
      </c>
      <c r="V938">
        <v>-1</v>
      </c>
      <c r="W938">
        <v>-1</v>
      </c>
      <c r="X938">
        <v>-1</v>
      </c>
      <c r="Y938">
        <v>-1</v>
      </c>
      <c r="Z938">
        <v>-1</v>
      </c>
      <c r="AA938">
        <v>-1</v>
      </c>
      <c r="AB938">
        <v>-1</v>
      </c>
      <c r="AC938">
        <v>-1</v>
      </c>
      <c r="AD938">
        <v>-1</v>
      </c>
      <c r="AE938" s="4" t="s">
        <v>2828</v>
      </c>
      <c r="AF938" s="9" t="s">
        <v>2829</v>
      </c>
      <c r="AG938">
        <v>0</v>
      </c>
      <c r="AH938">
        <v>0</v>
      </c>
      <c r="AI938">
        <v>0</v>
      </c>
      <c r="AJ938">
        <v>1</v>
      </c>
      <c r="AK938" s="9" t="s">
        <v>2840</v>
      </c>
      <c r="AL938">
        <f t="shared" si="312"/>
        <v>0</v>
      </c>
      <c r="AM938">
        <f>IF(AND(INDIRECT(AN938)='Sample Select backend'!$C$2,INDIRECT(AO938)=1,INDIRECT(AP938)='Sample Select backend'!$F$2,INDIRECT(AQ938)=1,INDIRECT(AR938)='Sample Select backend'!$M$2),1,0)</f>
        <v>0</v>
      </c>
      <c r="AN938" t="str">
        <f>_xlfn.CONCAT('Sample Select backend'!$C$4,ROW(AN938))</f>
        <v>AE938</v>
      </c>
      <c r="AO938" s="9" t="str">
        <f>_xlfn.CONCAT('Sample Select backend'!$J$2,ROW(AO938))</f>
        <v>AJ938</v>
      </c>
      <c r="AP938" t="str">
        <f>_xlfn.CONCAT('Sample Select backend'!$F$4,ROW(AP938))</f>
        <v>AF938</v>
      </c>
      <c r="AQ938" t="str">
        <f>_xlfn.CONCAT('Sample Select backend'!$I$10,ROW(AQ938))</f>
        <v>R938</v>
      </c>
      <c r="AR938" t="str">
        <f>_xlfn.CONCAT('Sample Select backend'!$M$4,ROW(AR938))</f>
        <v>AK938</v>
      </c>
      <c r="AS938" t="str">
        <f t="shared" si="313"/>
        <v>Cyprus</v>
      </c>
      <c r="AT938" s="9">
        <f t="shared" si="314"/>
        <v>6</v>
      </c>
      <c r="AU938">
        <f t="shared" si="315"/>
        <v>0</v>
      </c>
      <c r="AV938" s="9">
        <v>0</v>
      </c>
    </row>
    <row r="939" spans="1:48" x14ac:dyDescent="0.35">
      <c r="A939" s="24" t="s">
        <v>46</v>
      </c>
      <c r="B939" s="24">
        <v>1</v>
      </c>
      <c r="C939" s="24" t="s">
        <v>206</v>
      </c>
      <c r="D939" s="24" t="s">
        <v>3440</v>
      </c>
      <c r="E939" s="24"/>
      <c r="O939" t="s">
        <v>2800</v>
      </c>
      <c r="P939" t="s">
        <v>2808</v>
      </c>
      <c r="Q939" t="s">
        <v>2813</v>
      </c>
      <c r="R939">
        <v>0</v>
      </c>
      <c r="S939" t="s">
        <v>202</v>
      </c>
      <c r="T939" t="s">
        <v>202</v>
      </c>
      <c r="U939" t="s">
        <v>202</v>
      </c>
      <c r="V939">
        <v>-1</v>
      </c>
      <c r="W939">
        <v>-1</v>
      </c>
      <c r="X939">
        <v>-1</v>
      </c>
      <c r="Y939">
        <v>-1</v>
      </c>
      <c r="Z939">
        <v>-1</v>
      </c>
      <c r="AA939">
        <v>-1</v>
      </c>
      <c r="AB939">
        <v>-1</v>
      </c>
      <c r="AC939">
        <v>-1</v>
      </c>
      <c r="AD939">
        <v>-1</v>
      </c>
      <c r="AE939" s="4" t="s">
        <v>2828</v>
      </c>
      <c r="AF939" s="9" t="s">
        <v>2829</v>
      </c>
      <c r="AG939">
        <v>0</v>
      </c>
      <c r="AH939">
        <v>0</v>
      </c>
      <c r="AI939">
        <v>0</v>
      </c>
      <c r="AJ939">
        <v>1</v>
      </c>
      <c r="AK939" s="9" t="s">
        <v>2840</v>
      </c>
      <c r="AL939">
        <f t="shared" si="312"/>
        <v>0</v>
      </c>
      <c r="AM939">
        <f>IF(AND(INDIRECT(AN939)='Sample Select backend'!$C$2,INDIRECT(AO939)=1,INDIRECT(AP939)='Sample Select backend'!$F$2,INDIRECT(AQ939)=1,INDIRECT(AR939)='Sample Select backend'!$M$2),1,0)</f>
        <v>0</v>
      </c>
      <c r="AN939" t="str">
        <f>_xlfn.CONCAT('Sample Select backend'!$C$4,ROW(AN939))</f>
        <v>AE939</v>
      </c>
      <c r="AO939" s="9" t="str">
        <f>_xlfn.CONCAT('Sample Select backend'!$J$2,ROW(AO939))</f>
        <v>AJ939</v>
      </c>
      <c r="AP939" t="str">
        <f>_xlfn.CONCAT('Sample Select backend'!$F$4,ROW(AP939))</f>
        <v>AF939</v>
      </c>
      <c r="AQ939" t="str">
        <f>_xlfn.CONCAT('Sample Select backend'!$I$10,ROW(AQ939))</f>
        <v>R939</v>
      </c>
      <c r="AR939" t="str">
        <f>_xlfn.CONCAT('Sample Select backend'!$M$4,ROW(AR939))</f>
        <v>AK939</v>
      </c>
      <c r="AS939" t="str">
        <f t="shared" si="313"/>
        <v>Cyprus</v>
      </c>
      <c r="AT939" s="9" t="str">
        <f t="shared" si="314"/>
        <v>Tax exemption/waiver/suspension</v>
      </c>
      <c r="AU939">
        <f t="shared" si="315"/>
        <v>0</v>
      </c>
      <c r="AV939" s="9">
        <v>0</v>
      </c>
    </row>
    <row r="940" spans="1:48" x14ac:dyDescent="0.35">
      <c r="A940" s="24" t="s">
        <v>46</v>
      </c>
      <c r="B940" s="24">
        <v>1</v>
      </c>
      <c r="C940" s="24" t="s">
        <v>206</v>
      </c>
      <c r="D940" s="24" t="s">
        <v>3441</v>
      </c>
      <c r="E940" s="24"/>
      <c r="O940" t="s">
        <v>2800</v>
      </c>
      <c r="P940" t="s">
        <v>2808</v>
      </c>
      <c r="Q940" t="s">
        <v>2813</v>
      </c>
      <c r="R940">
        <v>0</v>
      </c>
      <c r="S940" t="s">
        <v>202</v>
      </c>
      <c r="T940" t="s">
        <v>202</v>
      </c>
      <c r="U940" t="s">
        <v>202</v>
      </c>
      <c r="V940">
        <v>-1</v>
      </c>
      <c r="W940">
        <v>-1</v>
      </c>
      <c r="X940">
        <v>-1</v>
      </c>
      <c r="Y940">
        <v>-1</v>
      </c>
      <c r="Z940">
        <v>-1</v>
      </c>
      <c r="AA940">
        <v>-1</v>
      </c>
      <c r="AB940">
        <v>-1</v>
      </c>
      <c r="AC940">
        <v>-1</v>
      </c>
      <c r="AD940">
        <v>-1</v>
      </c>
      <c r="AE940" s="4" t="s">
        <v>2828</v>
      </c>
      <c r="AF940" s="9" t="s">
        <v>2829</v>
      </c>
      <c r="AG940">
        <v>0</v>
      </c>
      <c r="AH940">
        <v>0</v>
      </c>
      <c r="AI940">
        <v>0</v>
      </c>
      <c r="AJ940">
        <v>1</v>
      </c>
      <c r="AK940" s="9" t="s">
        <v>2840</v>
      </c>
      <c r="AL940">
        <f t="shared" si="312"/>
        <v>0</v>
      </c>
      <c r="AM940">
        <f>IF(AND(INDIRECT(AN940)='Sample Select backend'!$C$2,INDIRECT(AO940)=1,INDIRECT(AP940)='Sample Select backend'!$F$2,INDIRECT(AQ940)=1,INDIRECT(AR940)='Sample Select backend'!$M$2),1,0)</f>
        <v>0</v>
      </c>
      <c r="AN940" t="str">
        <f>_xlfn.CONCAT('Sample Select backend'!$C$4,ROW(AN940))</f>
        <v>AE940</v>
      </c>
      <c r="AO940" s="9" t="str">
        <f>_xlfn.CONCAT('Sample Select backend'!$J$2,ROW(AO940))</f>
        <v>AJ940</v>
      </c>
      <c r="AP940" t="str">
        <f>_xlfn.CONCAT('Sample Select backend'!$F$4,ROW(AP940))</f>
        <v>AF940</v>
      </c>
      <c r="AQ940" t="str">
        <f>_xlfn.CONCAT('Sample Select backend'!$I$10,ROW(AQ940))</f>
        <v>R940</v>
      </c>
      <c r="AR940" t="str">
        <f>_xlfn.CONCAT('Sample Select backend'!$M$4,ROW(AR940))</f>
        <v>AK940</v>
      </c>
      <c r="AS940" t="str">
        <f t="shared" si="313"/>
        <v>Cyprus</v>
      </c>
      <c r="AT940" s="9" t="str">
        <f t="shared" si="314"/>
        <v>Tax exemption/waiver/suspension</v>
      </c>
      <c r="AU940">
        <f t="shared" si="315"/>
        <v>0</v>
      </c>
      <c r="AV940" s="9">
        <v>0</v>
      </c>
    </row>
    <row r="941" spans="1:48" x14ac:dyDescent="0.35">
      <c r="A941" s="24" t="s">
        <v>46</v>
      </c>
      <c r="B941" s="24">
        <v>3</v>
      </c>
      <c r="C941" s="24" t="s">
        <v>206</v>
      </c>
      <c r="D941" s="24" t="s">
        <v>3442</v>
      </c>
      <c r="E941" s="24"/>
      <c r="O941" t="s">
        <v>2800</v>
      </c>
      <c r="P941" t="s">
        <v>2808</v>
      </c>
      <c r="Q941" t="s">
        <v>2813</v>
      </c>
      <c r="R941">
        <v>0</v>
      </c>
      <c r="S941" t="s">
        <v>202</v>
      </c>
      <c r="T941" t="s">
        <v>202</v>
      </c>
      <c r="U941" t="s">
        <v>202</v>
      </c>
      <c r="V941">
        <v>-1</v>
      </c>
      <c r="W941">
        <v>-1</v>
      </c>
      <c r="X941">
        <v>-1</v>
      </c>
      <c r="Y941">
        <v>-1</v>
      </c>
      <c r="Z941">
        <v>-1</v>
      </c>
      <c r="AA941">
        <v>-1</v>
      </c>
      <c r="AB941">
        <v>-1</v>
      </c>
      <c r="AC941">
        <v>-1</v>
      </c>
      <c r="AD941">
        <v>-1</v>
      </c>
      <c r="AE941" s="4" t="s">
        <v>2828</v>
      </c>
      <c r="AF941" s="9" t="s">
        <v>2829</v>
      </c>
      <c r="AG941">
        <v>0</v>
      </c>
      <c r="AH941">
        <v>0</v>
      </c>
      <c r="AI941">
        <v>0</v>
      </c>
      <c r="AJ941">
        <v>1</v>
      </c>
      <c r="AK941" s="9" t="s">
        <v>2840</v>
      </c>
      <c r="AL941">
        <f t="shared" si="312"/>
        <v>0</v>
      </c>
      <c r="AM941">
        <f>IF(AND(INDIRECT(AN941)='Sample Select backend'!$C$2,INDIRECT(AO941)=1,INDIRECT(AP941)='Sample Select backend'!$F$2,INDIRECT(AQ941)=1,INDIRECT(AR941)='Sample Select backend'!$M$2),1,0)</f>
        <v>0</v>
      </c>
      <c r="AN941" t="str">
        <f>_xlfn.CONCAT('Sample Select backend'!$C$4,ROW(AN941))</f>
        <v>AE941</v>
      </c>
      <c r="AO941" s="9" t="str">
        <f>_xlfn.CONCAT('Sample Select backend'!$J$2,ROW(AO941))</f>
        <v>AJ941</v>
      </c>
      <c r="AP941" t="str">
        <f>_xlfn.CONCAT('Sample Select backend'!$F$4,ROW(AP941))</f>
        <v>AF941</v>
      </c>
      <c r="AQ941" t="str">
        <f>_xlfn.CONCAT('Sample Select backend'!$I$10,ROW(AQ941))</f>
        <v>R941</v>
      </c>
      <c r="AR941" t="str">
        <f>_xlfn.CONCAT('Sample Select backend'!$M$4,ROW(AR941))</f>
        <v>AK941</v>
      </c>
      <c r="AS941" t="str">
        <f t="shared" si="313"/>
        <v>Cyprus</v>
      </c>
      <c r="AT941" s="9" t="str">
        <f t="shared" si="314"/>
        <v>Tax exemption/waiver/suspension</v>
      </c>
      <c r="AU941">
        <f t="shared" si="315"/>
        <v>0</v>
      </c>
      <c r="AV941" s="9">
        <v>0</v>
      </c>
    </row>
    <row r="942" spans="1:48" x14ac:dyDescent="0.35">
      <c r="A942" s="24" t="s">
        <v>46</v>
      </c>
      <c r="B942" s="24">
        <v>1</v>
      </c>
      <c r="C942" s="24">
        <v>8</v>
      </c>
      <c r="D942" s="24" t="s">
        <v>3443</v>
      </c>
      <c r="E942" s="24"/>
      <c r="O942" t="s">
        <v>2800</v>
      </c>
      <c r="P942" t="s">
        <v>2808</v>
      </c>
      <c r="Q942" t="s">
        <v>2813</v>
      </c>
      <c r="R942">
        <v>0</v>
      </c>
      <c r="S942" t="s">
        <v>202</v>
      </c>
      <c r="T942" t="s">
        <v>202</v>
      </c>
      <c r="U942" t="s">
        <v>202</v>
      </c>
      <c r="V942">
        <v>-1</v>
      </c>
      <c r="W942">
        <v>-1</v>
      </c>
      <c r="X942">
        <v>-1</v>
      </c>
      <c r="Y942">
        <v>-1</v>
      </c>
      <c r="Z942">
        <v>-1</v>
      </c>
      <c r="AA942">
        <v>-1</v>
      </c>
      <c r="AB942">
        <v>-1</v>
      </c>
      <c r="AC942">
        <v>-1</v>
      </c>
      <c r="AD942">
        <v>-1</v>
      </c>
      <c r="AE942" s="4" t="s">
        <v>2828</v>
      </c>
      <c r="AF942" s="9" t="s">
        <v>2829</v>
      </c>
      <c r="AG942">
        <v>0</v>
      </c>
      <c r="AH942">
        <v>0</v>
      </c>
      <c r="AI942">
        <v>0</v>
      </c>
      <c r="AJ942">
        <v>1</v>
      </c>
      <c r="AK942" s="9" t="s">
        <v>2840</v>
      </c>
      <c r="AL942">
        <f t="shared" si="312"/>
        <v>0</v>
      </c>
      <c r="AM942">
        <f>IF(AND(INDIRECT(AN942)='Sample Select backend'!$C$2,INDIRECT(AO942)=1,INDIRECT(AP942)='Sample Select backend'!$F$2,INDIRECT(AQ942)=1,INDIRECT(AR942)='Sample Select backend'!$M$2),1,0)</f>
        <v>0</v>
      </c>
      <c r="AN942" t="str">
        <f>_xlfn.CONCAT('Sample Select backend'!$C$4,ROW(AN942))</f>
        <v>AE942</v>
      </c>
      <c r="AO942" s="9" t="str">
        <f>_xlfn.CONCAT('Sample Select backend'!$J$2,ROW(AO942))</f>
        <v>AJ942</v>
      </c>
      <c r="AP942" t="str">
        <f>_xlfn.CONCAT('Sample Select backend'!$F$4,ROW(AP942))</f>
        <v>AF942</v>
      </c>
      <c r="AQ942" t="str">
        <f>_xlfn.CONCAT('Sample Select backend'!$I$10,ROW(AQ942))</f>
        <v>R942</v>
      </c>
      <c r="AR942" t="str">
        <f>_xlfn.CONCAT('Sample Select backend'!$M$4,ROW(AR942))</f>
        <v>AK942</v>
      </c>
      <c r="AS942" t="str">
        <f t="shared" si="313"/>
        <v>Cyprus</v>
      </c>
      <c r="AT942" s="9">
        <f t="shared" si="314"/>
        <v>8</v>
      </c>
      <c r="AU942">
        <f t="shared" si="315"/>
        <v>0</v>
      </c>
      <c r="AV942" s="9">
        <v>0</v>
      </c>
    </row>
    <row r="943" spans="1:48" x14ac:dyDescent="0.35">
      <c r="A943" s="24" t="s">
        <v>46</v>
      </c>
      <c r="B943" s="24">
        <v>4</v>
      </c>
      <c r="C943" s="24">
        <v>20</v>
      </c>
      <c r="D943" s="24" t="s">
        <v>3444</v>
      </c>
      <c r="E943" s="24"/>
      <c r="O943" t="s">
        <v>2800</v>
      </c>
      <c r="P943" t="s">
        <v>2808</v>
      </c>
      <c r="Q943" t="s">
        <v>2813</v>
      </c>
      <c r="R943">
        <v>0</v>
      </c>
      <c r="S943" t="s">
        <v>202</v>
      </c>
      <c r="T943" t="s">
        <v>202</v>
      </c>
      <c r="U943" t="s">
        <v>202</v>
      </c>
      <c r="V943">
        <v>-1</v>
      </c>
      <c r="W943">
        <v>-1</v>
      </c>
      <c r="X943">
        <v>-1</v>
      </c>
      <c r="Y943">
        <v>-1</v>
      </c>
      <c r="Z943">
        <v>-1</v>
      </c>
      <c r="AA943">
        <v>-1</v>
      </c>
      <c r="AB943">
        <v>-1</v>
      </c>
      <c r="AC943">
        <v>-1</v>
      </c>
      <c r="AD943">
        <v>-1</v>
      </c>
      <c r="AE943" s="4" t="s">
        <v>2828</v>
      </c>
      <c r="AF943" s="9" t="s">
        <v>2829</v>
      </c>
      <c r="AG943">
        <v>0</v>
      </c>
      <c r="AH943">
        <v>0</v>
      </c>
      <c r="AI943">
        <v>0</v>
      </c>
      <c r="AJ943">
        <v>1</v>
      </c>
      <c r="AK943" s="9" t="s">
        <v>2840</v>
      </c>
      <c r="AL943">
        <f t="shared" si="312"/>
        <v>0</v>
      </c>
      <c r="AM943">
        <f>IF(AND(INDIRECT(AN943)='Sample Select backend'!$C$2,INDIRECT(AO943)=1,INDIRECT(AP943)='Sample Select backend'!$F$2,INDIRECT(AQ943)=1,INDIRECT(AR943)='Sample Select backend'!$M$2),1,0)</f>
        <v>0</v>
      </c>
      <c r="AN943" t="str">
        <f>_xlfn.CONCAT('Sample Select backend'!$C$4,ROW(AN943))</f>
        <v>AE943</v>
      </c>
      <c r="AO943" s="9" t="str">
        <f>_xlfn.CONCAT('Sample Select backend'!$J$2,ROW(AO943))</f>
        <v>AJ943</v>
      </c>
      <c r="AP943" t="str">
        <f>_xlfn.CONCAT('Sample Select backend'!$F$4,ROW(AP943))</f>
        <v>AF943</v>
      </c>
      <c r="AQ943" t="str">
        <f>_xlfn.CONCAT('Sample Select backend'!$I$10,ROW(AQ943))</f>
        <v>R943</v>
      </c>
      <c r="AR943" t="str">
        <f>_xlfn.CONCAT('Sample Select backend'!$M$4,ROW(AR943))</f>
        <v>AK943</v>
      </c>
      <c r="AS943" t="str">
        <f t="shared" si="313"/>
        <v>Cyprus</v>
      </c>
      <c r="AT943" s="9">
        <f t="shared" si="314"/>
        <v>20</v>
      </c>
      <c r="AU943">
        <f t="shared" si="315"/>
        <v>0</v>
      </c>
      <c r="AV943" s="9">
        <v>1</v>
      </c>
    </row>
    <row r="944" spans="1:48" x14ac:dyDescent="0.35">
      <c r="A944" t="s">
        <v>47</v>
      </c>
      <c r="B944">
        <v>7</v>
      </c>
      <c r="C944" t="s">
        <v>201</v>
      </c>
      <c r="D944" t="s">
        <v>727</v>
      </c>
      <c r="E944">
        <v>1</v>
      </c>
      <c r="F944">
        <v>1</v>
      </c>
      <c r="G944">
        <v>-2</v>
      </c>
      <c r="H944">
        <v>1</v>
      </c>
      <c r="I944">
        <v>1</v>
      </c>
      <c r="J944">
        <v>1</v>
      </c>
      <c r="K944">
        <v>1</v>
      </c>
      <c r="L944">
        <v>2</v>
      </c>
      <c r="M944">
        <v>1</v>
      </c>
      <c r="N944" t="s">
        <v>2646</v>
      </c>
      <c r="O944" t="s">
        <v>2800</v>
      </c>
      <c r="P944" t="s">
        <v>2808</v>
      </c>
      <c r="Q944" t="s">
        <v>2813</v>
      </c>
      <c r="R944">
        <v>0</v>
      </c>
      <c r="S944" t="s">
        <v>202</v>
      </c>
      <c r="T944" t="s">
        <v>202</v>
      </c>
      <c r="U944" t="s">
        <v>202</v>
      </c>
      <c r="V944">
        <f t="shared" ref="V944:V957" si="334">IF(E944&gt;0,1,IF(E944&lt;0,0,-1))</f>
        <v>1</v>
      </c>
      <c r="W944">
        <f t="shared" ref="W944:W957" si="335">IF(F944&gt;0,1,IF(F944&lt;0,0,-1))</f>
        <v>1</v>
      </c>
      <c r="X944">
        <f t="shared" ref="X944:X957" si="336">IF(G944&gt;0,1,IF(G944&lt;0,0,-1))</f>
        <v>0</v>
      </c>
      <c r="Y944">
        <f t="shared" ref="Y944:Y957" si="337">IF(H944&gt;0,1,IF(H944&lt;0,0,-1))</f>
        <v>1</v>
      </c>
      <c r="Z944">
        <f t="shared" ref="Z944:Z957" si="338">IF(I944&gt;0,1,IF(I944&lt;0,0,-1))</f>
        <v>1</v>
      </c>
      <c r="AA944">
        <f t="shared" ref="AA944:AA957" si="339">IF(J944&gt;0,1,IF(J944&lt;0,0,-1))</f>
        <v>1</v>
      </c>
      <c r="AB944">
        <f t="shared" ref="AB944:AB957" si="340">IF(K944&gt;0,1,IF(K944&lt;0,0,-1))</f>
        <v>1</v>
      </c>
      <c r="AC944">
        <f t="shared" ref="AC944:AC957" si="341">IF(L944&gt;0,1,IF(L944&lt;0,0,-1))</f>
        <v>1</v>
      </c>
      <c r="AD944">
        <f t="shared" ref="AD944:AD957" si="342">IF(M944&gt;0,1,IF(M944&lt;0,0,-1))</f>
        <v>1</v>
      </c>
      <c r="AE944" s="4" t="s">
        <v>2828</v>
      </c>
      <c r="AF944" s="9" t="s">
        <v>2829</v>
      </c>
      <c r="AG944">
        <v>0</v>
      </c>
      <c r="AH944">
        <v>0</v>
      </c>
      <c r="AI944">
        <v>1</v>
      </c>
      <c r="AJ944">
        <v>1</v>
      </c>
      <c r="AK944" s="9" t="s">
        <v>2840</v>
      </c>
      <c r="AL944">
        <f t="shared" si="312"/>
        <v>0</v>
      </c>
      <c r="AM944">
        <f>IF(AND(INDIRECT(AN944)='Sample Select backend'!$C$2,INDIRECT(AO944)=1,INDIRECT(AP944)='Sample Select backend'!$F$2,INDIRECT(AQ944)=1,INDIRECT(AR944)='Sample Select backend'!$M$2),1,0)</f>
        <v>0</v>
      </c>
      <c r="AN944" t="str">
        <f>_xlfn.CONCAT('Sample Select backend'!$C$4,ROW(AN944))</f>
        <v>AE944</v>
      </c>
      <c r="AO944" s="9" t="str">
        <f>_xlfn.CONCAT('Sample Select backend'!$J$2,ROW(AO944))</f>
        <v>AJ944</v>
      </c>
      <c r="AP944" t="str">
        <f>_xlfn.CONCAT('Sample Select backend'!$F$4,ROW(AP944))</f>
        <v>AF944</v>
      </c>
      <c r="AQ944" t="str">
        <f>_xlfn.CONCAT('Sample Select backend'!$I$10,ROW(AQ944))</f>
        <v>R944</v>
      </c>
      <c r="AR944" t="str">
        <f>_xlfn.CONCAT('Sample Select backend'!$M$4,ROW(AR944))</f>
        <v>AK944</v>
      </c>
      <c r="AS944" t="str">
        <f t="shared" si="313"/>
        <v>Czechia</v>
      </c>
      <c r="AT944" s="9" t="str">
        <f t="shared" si="314"/>
        <v>Other</v>
      </c>
      <c r="AU944">
        <f t="shared" si="315"/>
        <v>1</v>
      </c>
      <c r="AV944" s="9">
        <v>1</v>
      </c>
    </row>
    <row r="945" spans="1:48" x14ac:dyDescent="0.35">
      <c r="A945" t="s">
        <v>47</v>
      </c>
      <c r="B945">
        <v>1</v>
      </c>
      <c r="C945" t="s">
        <v>206</v>
      </c>
      <c r="D945" t="s">
        <v>724</v>
      </c>
      <c r="E945">
        <v>-2</v>
      </c>
      <c r="F945">
        <v>2</v>
      </c>
      <c r="G945">
        <v>-1</v>
      </c>
      <c r="H945">
        <v>-1</v>
      </c>
      <c r="I945">
        <v>-2</v>
      </c>
      <c r="J945">
        <v>2</v>
      </c>
      <c r="K945">
        <v>1</v>
      </c>
      <c r="L945">
        <v>2</v>
      </c>
      <c r="M945">
        <v>1</v>
      </c>
      <c r="N945" t="s">
        <v>2646</v>
      </c>
      <c r="O945" t="s">
        <v>2800</v>
      </c>
      <c r="P945" t="s">
        <v>2808</v>
      </c>
      <c r="Q945" t="s">
        <v>2813</v>
      </c>
      <c r="R945">
        <v>0</v>
      </c>
      <c r="S945" t="s">
        <v>202</v>
      </c>
      <c r="T945" t="s">
        <v>202</v>
      </c>
      <c r="U945" t="s">
        <v>202</v>
      </c>
      <c r="V945">
        <f t="shared" si="334"/>
        <v>0</v>
      </c>
      <c r="W945">
        <f t="shared" si="335"/>
        <v>1</v>
      </c>
      <c r="X945">
        <f t="shared" si="336"/>
        <v>0</v>
      </c>
      <c r="Y945">
        <f t="shared" si="337"/>
        <v>0</v>
      </c>
      <c r="Z945">
        <f t="shared" si="338"/>
        <v>0</v>
      </c>
      <c r="AA945">
        <f t="shared" si="339"/>
        <v>1</v>
      </c>
      <c r="AB945">
        <f t="shared" si="340"/>
        <v>1</v>
      </c>
      <c r="AC945">
        <f t="shared" si="341"/>
        <v>1</v>
      </c>
      <c r="AD945">
        <f t="shared" si="342"/>
        <v>1</v>
      </c>
      <c r="AE945" s="4" t="s">
        <v>2828</v>
      </c>
      <c r="AF945" s="9" t="s">
        <v>2829</v>
      </c>
      <c r="AG945">
        <v>0</v>
      </c>
      <c r="AH945">
        <v>0</v>
      </c>
      <c r="AI945">
        <v>1</v>
      </c>
      <c r="AJ945">
        <v>1</v>
      </c>
      <c r="AK945" s="9" t="s">
        <v>2840</v>
      </c>
      <c r="AL945">
        <f t="shared" si="312"/>
        <v>0</v>
      </c>
      <c r="AM945">
        <f>IF(AND(INDIRECT(AN945)='Sample Select backend'!$C$2,INDIRECT(AO945)=1,INDIRECT(AP945)='Sample Select backend'!$F$2,INDIRECT(AQ945)=1,INDIRECT(AR945)='Sample Select backend'!$M$2),1,0)</f>
        <v>0</v>
      </c>
      <c r="AN945" t="str">
        <f>_xlfn.CONCAT('Sample Select backend'!$C$4,ROW(AN945))</f>
        <v>AE945</v>
      </c>
      <c r="AO945" s="9" t="str">
        <f>_xlfn.CONCAT('Sample Select backend'!$J$2,ROW(AO945))</f>
        <v>AJ945</v>
      </c>
      <c r="AP945" t="str">
        <f>_xlfn.CONCAT('Sample Select backend'!$F$4,ROW(AP945))</f>
        <v>AF945</v>
      </c>
      <c r="AQ945" t="str">
        <f>_xlfn.CONCAT('Sample Select backend'!$I$10,ROW(AQ945))</f>
        <v>R945</v>
      </c>
      <c r="AR945" t="str">
        <f>_xlfn.CONCAT('Sample Select backend'!$M$4,ROW(AR945))</f>
        <v>AK945</v>
      </c>
      <c r="AS945" t="str">
        <f t="shared" si="313"/>
        <v>Czechia</v>
      </c>
      <c r="AT945" s="9" t="str">
        <f t="shared" si="314"/>
        <v>Tax exemption/waiver/suspension</v>
      </c>
      <c r="AU945">
        <f t="shared" si="315"/>
        <v>0</v>
      </c>
      <c r="AV945" s="9">
        <v>1</v>
      </c>
    </row>
    <row r="946" spans="1:48" x14ac:dyDescent="0.35">
      <c r="A946" t="s">
        <v>47</v>
      </c>
      <c r="B946">
        <v>7</v>
      </c>
      <c r="C946">
        <v>30</v>
      </c>
      <c r="D946" t="s">
        <v>732</v>
      </c>
      <c r="E946">
        <v>1</v>
      </c>
      <c r="F946">
        <v>1</v>
      </c>
      <c r="G946">
        <v>2</v>
      </c>
      <c r="H946">
        <v>1</v>
      </c>
      <c r="I946">
        <v>1</v>
      </c>
      <c r="J946">
        <v>1</v>
      </c>
      <c r="K946">
        <v>1</v>
      </c>
      <c r="L946">
        <v>-2</v>
      </c>
      <c r="M946">
        <v>1</v>
      </c>
      <c r="N946" t="s">
        <v>2646</v>
      </c>
      <c r="O946" t="s">
        <v>2800</v>
      </c>
      <c r="P946" t="s">
        <v>2808</v>
      </c>
      <c r="Q946" t="s">
        <v>2813</v>
      </c>
      <c r="R946">
        <v>0</v>
      </c>
      <c r="S946" t="s">
        <v>202</v>
      </c>
      <c r="T946" t="s">
        <v>202</v>
      </c>
      <c r="U946" t="s">
        <v>202</v>
      </c>
      <c r="V946">
        <f t="shared" si="334"/>
        <v>1</v>
      </c>
      <c r="W946">
        <f t="shared" si="335"/>
        <v>1</v>
      </c>
      <c r="X946">
        <f t="shared" si="336"/>
        <v>1</v>
      </c>
      <c r="Y946">
        <f t="shared" si="337"/>
        <v>1</v>
      </c>
      <c r="Z946">
        <f t="shared" si="338"/>
        <v>1</v>
      </c>
      <c r="AA946">
        <f t="shared" si="339"/>
        <v>1</v>
      </c>
      <c r="AB946">
        <f t="shared" si="340"/>
        <v>1</v>
      </c>
      <c r="AC946">
        <f t="shared" si="341"/>
        <v>0</v>
      </c>
      <c r="AD946">
        <f t="shared" si="342"/>
        <v>1</v>
      </c>
      <c r="AE946" s="4" t="s">
        <v>2828</v>
      </c>
      <c r="AF946" s="9" t="s">
        <v>2829</v>
      </c>
      <c r="AG946">
        <v>0</v>
      </c>
      <c r="AH946">
        <v>0</v>
      </c>
      <c r="AI946">
        <v>1</v>
      </c>
      <c r="AJ946">
        <v>1</v>
      </c>
      <c r="AK946" s="9" t="s">
        <v>2840</v>
      </c>
      <c r="AL946">
        <f t="shared" si="312"/>
        <v>0</v>
      </c>
      <c r="AM946">
        <f>IF(AND(INDIRECT(AN946)='Sample Select backend'!$C$2,INDIRECT(AO946)=1,INDIRECT(AP946)='Sample Select backend'!$F$2,INDIRECT(AQ946)=1,INDIRECT(AR946)='Sample Select backend'!$M$2),1,0)</f>
        <v>0</v>
      </c>
      <c r="AN946" t="str">
        <f>_xlfn.CONCAT('Sample Select backend'!$C$4,ROW(AN946))</f>
        <v>AE946</v>
      </c>
      <c r="AO946" s="9" t="str">
        <f>_xlfn.CONCAT('Sample Select backend'!$J$2,ROW(AO946))</f>
        <v>AJ946</v>
      </c>
      <c r="AP946" t="str">
        <f>_xlfn.CONCAT('Sample Select backend'!$F$4,ROW(AP946))</f>
        <v>AF946</v>
      </c>
      <c r="AQ946" t="str">
        <f>_xlfn.CONCAT('Sample Select backend'!$I$10,ROW(AQ946))</f>
        <v>R946</v>
      </c>
      <c r="AR946" t="str">
        <f>_xlfn.CONCAT('Sample Select backend'!$M$4,ROW(AR946))</f>
        <v>AK946</v>
      </c>
      <c r="AS946" t="str">
        <f t="shared" si="313"/>
        <v>Czechia</v>
      </c>
      <c r="AT946" s="9">
        <f t="shared" si="314"/>
        <v>30</v>
      </c>
      <c r="AU946">
        <f t="shared" si="315"/>
        <v>0</v>
      </c>
      <c r="AV946" s="9">
        <v>1</v>
      </c>
    </row>
    <row r="947" spans="1:48" x14ac:dyDescent="0.35">
      <c r="A947" t="s">
        <v>47</v>
      </c>
      <c r="B947">
        <v>1</v>
      </c>
      <c r="C947">
        <v>3</v>
      </c>
      <c r="D947" t="s">
        <v>730</v>
      </c>
      <c r="E947">
        <v>2</v>
      </c>
      <c r="F947">
        <v>2</v>
      </c>
      <c r="G947">
        <v>-2</v>
      </c>
      <c r="H947">
        <v>-1</v>
      </c>
      <c r="I947">
        <v>-2</v>
      </c>
      <c r="J947">
        <v>1</v>
      </c>
      <c r="K947">
        <v>2</v>
      </c>
      <c r="L947">
        <v>-2</v>
      </c>
      <c r="M947">
        <v>1</v>
      </c>
      <c r="N947" t="s">
        <v>2646</v>
      </c>
      <c r="O947" t="s">
        <v>2800</v>
      </c>
      <c r="P947" t="s">
        <v>2808</v>
      </c>
      <c r="Q947" t="s">
        <v>2813</v>
      </c>
      <c r="R947">
        <v>0</v>
      </c>
      <c r="S947" t="s">
        <v>202</v>
      </c>
      <c r="T947" t="s">
        <v>202</v>
      </c>
      <c r="U947" t="s">
        <v>202</v>
      </c>
      <c r="V947">
        <f t="shared" si="334"/>
        <v>1</v>
      </c>
      <c r="W947">
        <f t="shared" si="335"/>
        <v>1</v>
      </c>
      <c r="X947">
        <f t="shared" si="336"/>
        <v>0</v>
      </c>
      <c r="Y947">
        <f t="shared" si="337"/>
        <v>0</v>
      </c>
      <c r="Z947">
        <f t="shared" si="338"/>
        <v>0</v>
      </c>
      <c r="AA947">
        <f t="shared" si="339"/>
        <v>1</v>
      </c>
      <c r="AB947">
        <f t="shared" si="340"/>
        <v>1</v>
      </c>
      <c r="AC947">
        <f t="shared" si="341"/>
        <v>0</v>
      </c>
      <c r="AD947">
        <f t="shared" si="342"/>
        <v>1</v>
      </c>
      <c r="AE947" s="4" t="s">
        <v>2828</v>
      </c>
      <c r="AF947" s="9" t="s">
        <v>2829</v>
      </c>
      <c r="AG947">
        <v>0</v>
      </c>
      <c r="AH947">
        <v>0</v>
      </c>
      <c r="AI947">
        <v>1</v>
      </c>
      <c r="AJ947">
        <v>1</v>
      </c>
      <c r="AK947" s="9" t="s">
        <v>2840</v>
      </c>
      <c r="AL947">
        <f t="shared" si="312"/>
        <v>0</v>
      </c>
      <c r="AM947">
        <f>IF(AND(INDIRECT(AN947)='Sample Select backend'!$C$2,INDIRECT(AO947)=1,INDIRECT(AP947)='Sample Select backend'!$F$2,INDIRECT(AQ947)=1,INDIRECT(AR947)='Sample Select backend'!$M$2),1,0)</f>
        <v>0</v>
      </c>
      <c r="AN947" t="str">
        <f>_xlfn.CONCAT('Sample Select backend'!$C$4,ROW(AN947))</f>
        <v>AE947</v>
      </c>
      <c r="AO947" s="9" t="str">
        <f>_xlfn.CONCAT('Sample Select backend'!$J$2,ROW(AO947))</f>
        <v>AJ947</v>
      </c>
      <c r="AP947" t="str">
        <f>_xlfn.CONCAT('Sample Select backend'!$F$4,ROW(AP947))</f>
        <v>AF947</v>
      </c>
      <c r="AQ947" t="str">
        <f>_xlfn.CONCAT('Sample Select backend'!$I$10,ROW(AQ947))</f>
        <v>R947</v>
      </c>
      <c r="AR947" t="str">
        <f>_xlfn.CONCAT('Sample Select backend'!$M$4,ROW(AR947))</f>
        <v>AK947</v>
      </c>
      <c r="AS947" t="str">
        <f t="shared" si="313"/>
        <v>Czechia</v>
      </c>
      <c r="AT947" s="9">
        <f t="shared" si="314"/>
        <v>3</v>
      </c>
      <c r="AU947">
        <f t="shared" si="315"/>
        <v>0</v>
      </c>
      <c r="AV947" s="9">
        <v>1</v>
      </c>
    </row>
    <row r="948" spans="1:48" x14ac:dyDescent="0.35">
      <c r="A948" t="s">
        <v>47</v>
      </c>
      <c r="B948">
        <v>6</v>
      </c>
      <c r="C948">
        <v>29</v>
      </c>
      <c r="D948" t="s">
        <v>728</v>
      </c>
      <c r="E948">
        <v>1</v>
      </c>
      <c r="F948">
        <v>1</v>
      </c>
      <c r="G948">
        <v>1</v>
      </c>
      <c r="H948">
        <v>-1</v>
      </c>
      <c r="I948">
        <v>-2</v>
      </c>
      <c r="J948">
        <v>2</v>
      </c>
      <c r="K948">
        <v>1</v>
      </c>
      <c r="M948">
        <v>1</v>
      </c>
      <c r="N948" t="s">
        <v>2646</v>
      </c>
      <c r="O948" t="s">
        <v>2800</v>
      </c>
      <c r="P948" t="s">
        <v>2808</v>
      </c>
      <c r="Q948" t="s">
        <v>2813</v>
      </c>
      <c r="R948">
        <v>0</v>
      </c>
      <c r="S948" t="s">
        <v>202</v>
      </c>
      <c r="T948" t="s">
        <v>202</v>
      </c>
      <c r="U948" t="s">
        <v>202</v>
      </c>
      <c r="V948">
        <f t="shared" si="334"/>
        <v>1</v>
      </c>
      <c r="W948">
        <f t="shared" si="335"/>
        <v>1</v>
      </c>
      <c r="X948">
        <f t="shared" si="336"/>
        <v>1</v>
      </c>
      <c r="Y948">
        <f t="shared" si="337"/>
        <v>0</v>
      </c>
      <c r="Z948">
        <f t="shared" si="338"/>
        <v>0</v>
      </c>
      <c r="AA948">
        <f t="shared" si="339"/>
        <v>1</v>
      </c>
      <c r="AB948">
        <f t="shared" si="340"/>
        <v>1</v>
      </c>
      <c r="AC948">
        <f t="shared" si="341"/>
        <v>-1</v>
      </c>
      <c r="AD948">
        <f t="shared" si="342"/>
        <v>1</v>
      </c>
      <c r="AE948" s="4" t="s">
        <v>2828</v>
      </c>
      <c r="AF948" s="9" t="s">
        <v>2829</v>
      </c>
      <c r="AG948">
        <v>0</v>
      </c>
      <c r="AH948">
        <v>0</v>
      </c>
      <c r="AI948">
        <v>1</v>
      </c>
      <c r="AJ948">
        <v>1</v>
      </c>
      <c r="AK948" s="9" t="s">
        <v>2840</v>
      </c>
      <c r="AL948">
        <f t="shared" si="312"/>
        <v>0</v>
      </c>
      <c r="AM948">
        <f>IF(AND(INDIRECT(AN948)='Sample Select backend'!$C$2,INDIRECT(AO948)=1,INDIRECT(AP948)='Sample Select backend'!$F$2,INDIRECT(AQ948)=1,INDIRECT(AR948)='Sample Select backend'!$M$2),1,0)</f>
        <v>0</v>
      </c>
      <c r="AN948" t="str">
        <f>_xlfn.CONCAT('Sample Select backend'!$C$4,ROW(AN948))</f>
        <v>AE948</v>
      </c>
      <c r="AO948" s="9" t="str">
        <f>_xlfn.CONCAT('Sample Select backend'!$J$2,ROW(AO948))</f>
        <v>AJ948</v>
      </c>
      <c r="AP948" t="str">
        <f>_xlfn.CONCAT('Sample Select backend'!$F$4,ROW(AP948))</f>
        <v>AF948</v>
      </c>
      <c r="AQ948" t="str">
        <f>_xlfn.CONCAT('Sample Select backend'!$I$10,ROW(AQ948))</f>
        <v>R948</v>
      </c>
      <c r="AR948" t="str">
        <f>_xlfn.CONCAT('Sample Select backend'!$M$4,ROW(AR948))</f>
        <v>AK948</v>
      </c>
      <c r="AS948" t="str">
        <f t="shared" si="313"/>
        <v>Czechia</v>
      </c>
      <c r="AT948" s="9">
        <f t="shared" si="314"/>
        <v>29</v>
      </c>
      <c r="AU948">
        <f t="shared" si="315"/>
        <v>0</v>
      </c>
      <c r="AV948" s="9">
        <v>1</v>
      </c>
    </row>
    <row r="949" spans="1:48" x14ac:dyDescent="0.35">
      <c r="A949" t="s">
        <v>47</v>
      </c>
      <c r="B949">
        <v>6</v>
      </c>
      <c r="C949">
        <v>29</v>
      </c>
      <c r="D949" t="s">
        <v>733</v>
      </c>
      <c r="E949">
        <v>1</v>
      </c>
      <c r="F949">
        <v>1</v>
      </c>
      <c r="G949">
        <v>-2</v>
      </c>
      <c r="H949">
        <v>-1</v>
      </c>
      <c r="I949">
        <v>-1</v>
      </c>
      <c r="J949">
        <v>1</v>
      </c>
      <c r="K949">
        <v>1</v>
      </c>
      <c r="L949">
        <v>-2</v>
      </c>
      <c r="M949">
        <v>1</v>
      </c>
      <c r="N949" t="s">
        <v>2646</v>
      </c>
      <c r="O949" t="s">
        <v>2800</v>
      </c>
      <c r="P949" t="s">
        <v>2808</v>
      </c>
      <c r="Q949" t="s">
        <v>2813</v>
      </c>
      <c r="R949">
        <v>0</v>
      </c>
      <c r="S949" t="s">
        <v>202</v>
      </c>
      <c r="T949" t="s">
        <v>202</v>
      </c>
      <c r="U949" t="s">
        <v>202</v>
      </c>
      <c r="V949">
        <f t="shared" si="334"/>
        <v>1</v>
      </c>
      <c r="W949">
        <f t="shared" si="335"/>
        <v>1</v>
      </c>
      <c r="X949">
        <f t="shared" si="336"/>
        <v>0</v>
      </c>
      <c r="Y949">
        <f t="shared" si="337"/>
        <v>0</v>
      </c>
      <c r="Z949">
        <f t="shared" si="338"/>
        <v>0</v>
      </c>
      <c r="AA949">
        <f t="shared" si="339"/>
        <v>1</v>
      </c>
      <c r="AB949">
        <f t="shared" si="340"/>
        <v>1</v>
      </c>
      <c r="AC949">
        <f t="shared" si="341"/>
        <v>0</v>
      </c>
      <c r="AD949">
        <f t="shared" si="342"/>
        <v>1</v>
      </c>
      <c r="AE949" s="4" t="s">
        <v>2828</v>
      </c>
      <c r="AF949" s="9" t="s">
        <v>2829</v>
      </c>
      <c r="AG949">
        <v>0</v>
      </c>
      <c r="AH949">
        <v>0</v>
      </c>
      <c r="AI949">
        <v>1</v>
      </c>
      <c r="AJ949">
        <v>1</v>
      </c>
      <c r="AK949" s="9" t="s">
        <v>2840</v>
      </c>
      <c r="AL949">
        <f t="shared" si="312"/>
        <v>0</v>
      </c>
      <c r="AM949">
        <f>IF(AND(INDIRECT(AN949)='Sample Select backend'!$C$2,INDIRECT(AO949)=1,INDIRECT(AP949)='Sample Select backend'!$F$2,INDIRECT(AQ949)=1,INDIRECT(AR949)='Sample Select backend'!$M$2),1,0)</f>
        <v>0</v>
      </c>
      <c r="AN949" t="str">
        <f>_xlfn.CONCAT('Sample Select backend'!$C$4,ROW(AN949))</f>
        <v>AE949</v>
      </c>
      <c r="AO949" s="9" t="str">
        <f>_xlfn.CONCAT('Sample Select backend'!$J$2,ROW(AO949))</f>
        <v>AJ949</v>
      </c>
      <c r="AP949" t="str">
        <f>_xlfn.CONCAT('Sample Select backend'!$F$4,ROW(AP949))</f>
        <v>AF949</v>
      </c>
      <c r="AQ949" t="str">
        <f>_xlfn.CONCAT('Sample Select backend'!$I$10,ROW(AQ949))</f>
        <v>R949</v>
      </c>
      <c r="AR949" t="str">
        <f>_xlfn.CONCAT('Sample Select backend'!$M$4,ROW(AR949))</f>
        <v>AK949</v>
      </c>
      <c r="AS949" t="str">
        <f t="shared" si="313"/>
        <v>Czechia</v>
      </c>
      <c r="AT949" s="9">
        <f t="shared" si="314"/>
        <v>29</v>
      </c>
      <c r="AU949">
        <f t="shared" si="315"/>
        <v>0</v>
      </c>
      <c r="AV949" s="9">
        <v>1</v>
      </c>
    </row>
    <row r="950" spans="1:48" x14ac:dyDescent="0.35">
      <c r="A950" t="s">
        <v>47</v>
      </c>
      <c r="B950">
        <v>6</v>
      </c>
      <c r="C950">
        <v>29</v>
      </c>
      <c r="D950" t="s">
        <v>720</v>
      </c>
      <c r="E950">
        <v>1</v>
      </c>
      <c r="F950">
        <v>1</v>
      </c>
      <c r="G950">
        <v>-2</v>
      </c>
      <c r="H950">
        <v>-1</v>
      </c>
      <c r="I950">
        <v>-2</v>
      </c>
      <c r="J950">
        <v>2</v>
      </c>
      <c r="K950">
        <v>1</v>
      </c>
      <c r="L950">
        <v>-2</v>
      </c>
      <c r="M950">
        <v>1</v>
      </c>
      <c r="N950" t="s">
        <v>2646</v>
      </c>
      <c r="O950" t="s">
        <v>2800</v>
      </c>
      <c r="P950" t="s">
        <v>2808</v>
      </c>
      <c r="Q950" t="s">
        <v>2813</v>
      </c>
      <c r="R950">
        <v>0</v>
      </c>
      <c r="S950" t="s">
        <v>202</v>
      </c>
      <c r="T950" t="s">
        <v>202</v>
      </c>
      <c r="U950" t="s">
        <v>202</v>
      </c>
      <c r="V950">
        <f t="shared" si="334"/>
        <v>1</v>
      </c>
      <c r="W950">
        <f t="shared" si="335"/>
        <v>1</v>
      </c>
      <c r="X950">
        <f t="shared" si="336"/>
        <v>0</v>
      </c>
      <c r="Y950">
        <f t="shared" si="337"/>
        <v>0</v>
      </c>
      <c r="Z950">
        <f t="shared" si="338"/>
        <v>0</v>
      </c>
      <c r="AA950">
        <f t="shared" si="339"/>
        <v>1</v>
      </c>
      <c r="AB950">
        <f t="shared" si="340"/>
        <v>1</v>
      </c>
      <c r="AC950">
        <f t="shared" si="341"/>
        <v>0</v>
      </c>
      <c r="AD950">
        <f t="shared" si="342"/>
        <v>1</v>
      </c>
      <c r="AE950" s="4" t="s">
        <v>2828</v>
      </c>
      <c r="AF950" s="9" t="s">
        <v>2829</v>
      </c>
      <c r="AG950">
        <v>0</v>
      </c>
      <c r="AH950">
        <v>0</v>
      </c>
      <c r="AI950">
        <v>1</v>
      </c>
      <c r="AJ950">
        <v>1</v>
      </c>
      <c r="AK950" s="9" t="s">
        <v>2840</v>
      </c>
      <c r="AL950">
        <f t="shared" si="312"/>
        <v>0</v>
      </c>
      <c r="AM950">
        <f>IF(AND(INDIRECT(AN950)='Sample Select backend'!$C$2,INDIRECT(AO950)=1,INDIRECT(AP950)='Sample Select backend'!$F$2,INDIRECT(AQ950)=1,INDIRECT(AR950)='Sample Select backend'!$M$2),1,0)</f>
        <v>0</v>
      </c>
      <c r="AN950" t="str">
        <f>_xlfn.CONCAT('Sample Select backend'!$C$4,ROW(AN950))</f>
        <v>AE950</v>
      </c>
      <c r="AO950" s="9" t="str">
        <f>_xlfn.CONCAT('Sample Select backend'!$J$2,ROW(AO950))</f>
        <v>AJ950</v>
      </c>
      <c r="AP950" t="str">
        <f>_xlfn.CONCAT('Sample Select backend'!$F$4,ROW(AP950))</f>
        <v>AF950</v>
      </c>
      <c r="AQ950" t="str">
        <f>_xlfn.CONCAT('Sample Select backend'!$I$10,ROW(AQ950))</f>
        <v>R950</v>
      </c>
      <c r="AR950" t="str">
        <f>_xlfn.CONCAT('Sample Select backend'!$M$4,ROW(AR950))</f>
        <v>AK950</v>
      </c>
      <c r="AS950" t="str">
        <f t="shared" si="313"/>
        <v>Czechia</v>
      </c>
      <c r="AT950" s="9">
        <f t="shared" si="314"/>
        <v>29</v>
      </c>
      <c r="AU950">
        <f t="shared" si="315"/>
        <v>0</v>
      </c>
      <c r="AV950" s="9">
        <v>1</v>
      </c>
    </row>
    <row r="951" spans="1:48" x14ac:dyDescent="0.35">
      <c r="A951" t="s">
        <v>47</v>
      </c>
      <c r="B951">
        <v>6</v>
      </c>
      <c r="C951">
        <v>29</v>
      </c>
      <c r="D951" t="s">
        <v>731</v>
      </c>
      <c r="E951">
        <v>1</v>
      </c>
      <c r="F951">
        <v>1</v>
      </c>
      <c r="G951">
        <v>-2</v>
      </c>
      <c r="H951">
        <v>-1</v>
      </c>
      <c r="I951">
        <v>-1</v>
      </c>
      <c r="J951">
        <v>1</v>
      </c>
      <c r="K951">
        <v>1</v>
      </c>
      <c r="L951">
        <v>-2</v>
      </c>
      <c r="M951">
        <v>1</v>
      </c>
      <c r="N951" t="s">
        <v>2646</v>
      </c>
      <c r="O951" t="s">
        <v>2800</v>
      </c>
      <c r="P951" t="s">
        <v>2808</v>
      </c>
      <c r="Q951" t="s">
        <v>2813</v>
      </c>
      <c r="R951">
        <v>0</v>
      </c>
      <c r="S951" t="s">
        <v>202</v>
      </c>
      <c r="T951" t="s">
        <v>202</v>
      </c>
      <c r="U951" t="s">
        <v>202</v>
      </c>
      <c r="V951">
        <f t="shared" si="334"/>
        <v>1</v>
      </c>
      <c r="W951">
        <f t="shared" si="335"/>
        <v>1</v>
      </c>
      <c r="X951">
        <f t="shared" si="336"/>
        <v>0</v>
      </c>
      <c r="Y951">
        <f t="shared" si="337"/>
        <v>0</v>
      </c>
      <c r="Z951">
        <f t="shared" si="338"/>
        <v>0</v>
      </c>
      <c r="AA951">
        <f t="shared" si="339"/>
        <v>1</v>
      </c>
      <c r="AB951">
        <f t="shared" si="340"/>
        <v>1</v>
      </c>
      <c r="AC951">
        <f t="shared" si="341"/>
        <v>0</v>
      </c>
      <c r="AD951">
        <f t="shared" si="342"/>
        <v>1</v>
      </c>
      <c r="AE951" s="4" t="s">
        <v>2828</v>
      </c>
      <c r="AF951" s="9" t="s">
        <v>2829</v>
      </c>
      <c r="AG951">
        <v>0</v>
      </c>
      <c r="AH951">
        <v>0</v>
      </c>
      <c r="AI951">
        <v>1</v>
      </c>
      <c r="AJ951">
        <v>1</v>
      </c>
      <c r="AK951" s="9" t="s">
        <v>2840</v>
      </c>
      <c r="AL951">
        <f t="shared" si="312"/>
        <v>0</v>
      </c>
      <c r="AM951">
        <f>IF(AND(INDIRECT(AN951)='Sample Select backend'!$C$2,INDIRECT(AO951)=1,INDIRECT(AP951)='Sample Select backend'!$F$2,INDIRECT(AQ951)=1,INDIRECT(AR951)='Sample Select backend'!$M$2),1,0)</f>
        <v>0</v>
      </c>
      <c r="AN951" t="str">
        <f>_xlfn.CONCAT('Sample Select backend'!$C$4,ROW(AN951))</f>
        <v>AE951</v>
      </c>
      <c r="AO951" s="9" t="str">
        <f>_xlfn.CONCAT('Sample Select backend'!$J$2,ROW(AO951))</f>
        <v>AJ951</v>
      </c>
      <c r="AP951" t="str">
        <f>_xlfn.CONCAT('Sample Select backend'!$F$4,ROW(AP951))</f>
        <v>AF951</v>
      </c>
      <c r="AQ951" t="str">
        <f>_xlfn.CONCAT('Sample Select backend'!$I$10,ROW(AQ951))</f>
        <v>R951</v>
      </c>
      <c r="AR951" t="str">
        <f>_xlfn.CONCAT('Sample Select backend'!$M$4,ROW(AR951))</f>
        <v>AK951</v>
      </c>
      <c r="AS951" t="str">
        <f t="shared" si="313"/>
        <v>Czechia</v>
      </c>
      <c r="AT951" s="9">
        <f t="shared" si="314"/>
        <v>29</v>
      </c>
      <c r="AU951">
        <f t="shared" si="315"/>
        <v>0</v>
      </c>
      <c r="AV951" s="9">
        <v>1</v>
      </c>
    </row>
    <row r="952" spans="1:48" x14ac:dyDescent="0.35">
      <c r="A952" t="s">
        <v>47</v>
      </c>
      <c r="B952">
        <v>1</v>
      </c>
      <c r="C952">
        <v>6</v>
      </c>
      <c r="D952" t="s">
        <v>722</v>
      </c>
      <c r="E952">
        <v>2</v>
      </c>
      <c r="F952">
        <v>2</v>
      </c>
      <c r="G952">
        <v>-2</v>
      </c>
      <c r="H952">
        <v>2</v>
      </c>
      <c r="I952">
        <v>2</v>
      </c>
      <c r="J952">
        <v>2</v>
      </c>
      <c r="K952">
        <v>1</v>
      </c>
      <c r="M952">
        <v>1</v>
      </c>
      <c r="N952" t="s">
        <v>2646</v>
      </c>
      <c r="O952" t="s">
        <v>2800</v>
      </c>
      <c r="P952" t="s">
        <v>2808</v>
      </c>
      <c r="Q952" t="s">
        <v>2813</v>
      </c>
      <c r="R952">
        <v>0</v>
      </c>
      <c r="S952" t="s">
        <v>202</v>
      </c>
      <c r="T952" t="s">
        <v>202</v>
      </c>
      <c r="U952" t="s">
        <v>202</v>
      </c>
      <c r="V952">
        <f t="shared" si="334"/>
        <v>1</v>
      </c>
      <c r="W952">
        <f t="shared" si="335"/>
        <v>1</v>
      </c>
      <c r="X952">
        <f t="shared" si="336"/>
        <v>0</v>
      </c>
      <c r="Y952">
        <f t="shared" si="337"/>
        <v>1</v>
      </c>
      <c r="Z952">
        <f t="shared" si="338"/>
        <v>1</v>
      </c>
      <c r="AA952">
        <f t="shared" si="339"/>
        <v>1</v>
      </c>
      <c r="AB952">
        <f t="shared" si="340"/>
        <v>1</v>
      </c>
      <c r="AC952">
        <f t="shared" si="341"/>
        <v>-1</v>
      </c>
      <c r="AD952">
        <f t="shared" si="342"/>
        <v>1</v>
      </c>
      <c r="AE952" s="4" t="s">
        <v>2828</v>
      </c>
      <c r="AF952" s="9" t="s">
        <v>2829</v>
      </c>
      <c r="AG952">
        <v>0</v>
      </c>
      <c r="AH952">
        <v>0</v>
      </c>
      <c r="AI952">
        <v>1</v>
      </c>
      <c r="AJ952">
        <v>1</v>
      </c>
      <c r="AK952" s="9" t="s">
        <v>2840</v>
      </c>
      <c r="AL952">
        <f t="shared" si="312"/>
        <v>0</v>
      </c>
      <c r="AM952">
        <f>IF(AND(INDIRECT(AN952)='Sample Select backend'!$C$2,INDIRECT(AO952)=1,INDIRECT(AP952)='Sample Select backend'!$F$2,INDIRECT(AQ952)=1,INDIRECT(AR952)='Sample Select backend'!$M$2),1,0)</f>
        <v>0</v>
      </c>
      <c r="AN952" t="str">
        <f>_xlfn.CONCAT('Sample Select backend'!$C$4,ROW(AN952))</f>
        <v>AE952</v>
      </c>
      <c r="AO952" s="9" t="str">
        <f>_xlfn.CONCAT('Sample Select backend'!$J$2,ROW(AO952))</f>
        <v>AJ952</v>
      </c>
      <c r="AP952" t="str">
        <f>_xlfn.CONCAT('Sample Select backend'!$F$4,ROW(AP952))</f>
        <v>AF952</v>
      </c>
      <c r="AQ952" t="str">
        <f>_xlfn.CONCAT('Sample Select backend'!$I$10,ROW(AQ952))</f>
        <v>R952</v>
      </c>
      <c r="AR952" t="str">
        <f>_xlfn.CONCAT('Sample Select backend'!$M$4,ROW(AR952))</f>
        <v>AK952</v>
      </c>
      <c r="AS952" t="str">
        <f t="shared" si="313"/>
        <v>Czechia</v>
      </c>
      <c r="AT952" s="9">
        <f t="shared" si="314"/>
        <v>6</v>
      </c>
      <c r="AU952">
        <f t="shared" si="315"/>
        <v>0</v>
      </c>
      <c r="AV952" s="9">
        <v>1</v>
      </c>
    </row>
    <row r="953" spans="1:48" x14ac:dyDescent="0.35">
      <c r="A953" t="s">
        <v>47</v>
      </c>
      <c r="B953">
        <v>1</v>
      </c>
      <c r="C953" t="s">
        <v>206</v>
      </c>
      <c r="D953" t="s">
        <v>729</v>
      </c>
      <c r="E953">
        <v>-2</v>
      </c>
      <c r="F953">
        <v>2</v>
      </c>
      <c r="G953">
        <v>-2</v>
      </c>
      <c r="H953">
        <v>-1</v>
      </c>
      <c r="I953">
        <v>-2</v>
      </c>
      <c r="J953">
        <v>2</v>
      </c>
      <c r="K953">
        <v>1</v>
      </c>
      <c r="L953">
        <v>2</v>
      </c>
      <c r="M953">
        <v>1</v>
      </c>
      <c r="N953" t="s">
        <v>2646</v>
      </c>
      <c r="O953" t="s">
        <v>2800</v>
      </c>
      <c r="P953" t="s">
        <v>2808</v>
      </c>
      <c r="Q953" t="s">
        <v>2813</v>
      </c>
      <c r="R953">
        <v>0</v>
      </c>
      <c r="S953" t="s">
        <v>202</v>
      </c>
      <c r="T953" t="s">
        <v>202</v>
      </c>
      <c r="U953" t="s">
        <v>202</v>
      </c>
      <c r="V953">
        <f t="shared" si="334"/>
        <v>0</v>
      </c>
      <c r="W953">
        <f t="shared" si="335"/>
        <v>1</v>
      </c>
      <c r="X953">
        <f t="shared" si="336"/>
        <v>0</v>
      </c>
      <c r="Y953">
        <f t="shared" si="337"/>
        <v>0</v>
      </c>
      <c r="Z953">
        <f t="shared" si="338"/>
        <v>0</v>
      </c>
      <c r="AA953">
        <f t="shared" si="339"/>
        <v>1</v>
      </c>
      <c r="AB953">
        <f t="shared" si="340"/>
        <v>1</v>
      </c>
      <c r="AC953">
        <f t="shared" si="341"/>
        <v>1</v>
      </c>
      <c r="AD953">
        <f t="shared" si="342"/>
        <v>1</v>
      </c>
      <c r="AE953" s="4" t="s">
        <v>2828</v>
      </c>
      <c r="AF953" s="9" t="s">
        <v>2829</v>
      </c>
      <c r="AG953">
        <v>0</v>
      </c>
      <c r="AH953">
        <v>0</v>
      </c>
      <c r="AI953">
        <v>1</v>
      </c>
      <c r="AJ953">
        <v>1</v>
      </c>
      <c r="AK953" s="9" t="s">
        <v>2840</v>
      </c>
      <c r="AL953">
        <f t="shared" si="312"/>
        <v>0</v>
      </c>
      <c r="AM953">
        <f>IF(AND(INDIRECT(AN953)='Sample Select backend'!$C$2,INDIRECT(AO953)=1,INDIRECT(AP953)='Sample Select backend'!$F$2,INDIRECT(AQ953)=1,INDIRECT(AR953)='Sample Select backend'!$M$2),1,0)</f>
        <v>0</v>
      </c>
      <c r="AN953" t="str">
        <f>_xlfn.CONCAT('Sample Select backend'!$C$4,ROW(AN953))</f>
        <v>AE953</v>
      </c>
      <c r="AO953" s="9" t="str">
        <f>_xlfn.CONCAT('Sample Select backend'!$J$2,ROW(AO953))</f>
        <v>AJ953</v>
      </c>
      <c r="AP953" t="str">
        <f>_xlfn.CONCAT('Sample Select backend'!$F$4,ROW(AP953))</f>
        <v>AF953</v>
      </c>
      <c r="AQ953" t="str">
        <f>_xlfn.CONCAT('Sample Select backend'!$I$10,ROW(AQ953))</f>
        <v>R953</v>
      </c>
      <c r="AR953" t="str">
        <f>_xlfn.CONCAT('Sample Select backend'!$M$4,ROW(AR953))</f>
        <v>AK953</v>
      </c>
      <c r="AS953" t="str">
        <f t="shared" si="313"/>
        <v>Czechia</v>
      </c>
      <c r="AT953" s="9" t="str">
        <f t="shared" si="314"/>
        <v>Tax exemption/waiver/suspension</v>
      </c>
      <c r="AU953">
        <f t="shared" si="315"/>
        <v>0</v>
      </c>
      <c r="AV953" s="9">
        <v>1</v>
      </c>
    </row>
    <row r="954" spans="1:48" x14ac:dyDescent="0.35">
      <c r="A954" t="s">
        <v>47</v>
      </c>
      <c r="B954">
        <v>7</v>
      </c>
      <c r="C954">
        <v>30</v>
      </c>
      <c r="D954" t="s">
        <v>723</v>
      </c>
      <c r="E954">
        <v>1</v>
      </c>
      <c r="F954">
        <v>1</v>
      </c>
      <c r="G954">
        <v>2</v>
      </c>
      <c r="H954">
        <v>1</v>
      </c>
      <c r="I954">
        <v>1</v>
      </c>
      <c r="J954">
        <v>1</v>
      </c>
      <c r="K954">
        <v>1</v>
      </c>
      <c r="L954">
        <v>-2</v>
      </c>
      <c r="M954">
        <v>1</v>
      </c>
      <c r="N954" t="s">
        <v>2646</v>
      </c>
      <c r="O954" t="s">
        <v>2800</v>
      </c>
      <c r="P954" t="s">
        <v>2808</v>
      </c>
      <c r="Q954" t="s">
        <v>2813</v>
      </c>
      <c r="R954">
        <v>0</v>
      </c>
      <c r="S954" t="s">
        <v>202</v>
      </c>
      <c r="T954" t="s">
        <v>202</v>
      </c>
      <c r="U954" t="s">
        <v>202</v>
      </c>
      <c r="V954">
        <f t="shared" si="334"/>
        <v>1</v>
      </c>
      <c r="W954">
        <f t="shared" si="335"/>
        <v>1</v>
      </c>
      <c r="X954">
        <f t="shared" si="336"/>
        <v>1</v>
      </c>
      <c r="Y954">
        <f t="shared" si="337"/>
        <v>1</v>
      </c>
      <c r="Z954">
        <f t="shared" si="338"/>
        <v>1</v>
      </c>
      <c r="AA954">
        <f t="shared" si="339"/>
        <v>1</v>
      </c>
      <c r="AB954">
        <f t="shared" si="340"/>
        <v>1</v>
      </c>
      <c r="AC954">
        <f t="shared" si="341"/>
        <v>0</v>
      </c>
      <c r="AD954">
        <f t="shared" si="342"/>
        <v>1</v>
      </c>
      <c r="AE954" s="4" t="s">
        <v>2828</v>
      </c>
      <c r="AF954" s="9" t="s">
        <v>2829</v>
      </c>
      <c r="AG954">
        <v>0</v>
      </c>
      <c r="AH954">
        <v>0</v>
      </c>
      <c r="AI954">
        <v>1</v>
      </c>
      <c r="AJ954">
        <v>1</v>
      </c>
      <c r="AK954" s="9" t="s">
        <v>2840</v>
      </c>
      <c r="AL954">
        <f t="shared" si="312"/>
        <v>0</v>
      </c>
      <c r="AM954">
        <f>IF(AND(INDIRECT(AN954)='Sample Select backend'!$C$2,INDIRECT(AO954)=1,INDIRECT(AP954)='Sample Select backend'!$F$2,INDIRECT(AQ954)=1,INDIRECT(AR954)='Sample Select backend'!$M$2),1,0)</f>
        <v>0</v>
      </c>
      <c r="AN954" t="str">
        <f>_xlfn.CONCAT('Sample Select backend'!$C$4,ROW(AN954))</f>
        <v>AE954</v>
      </c>
      <c r="AO954" s="9" t="str">
        <f>_xlfn.CONCAT('Sample Select backend'!$J$2,ROW(AO954))</f>
        <v>AJ954</v>
      </c>
      <c r="AP954" t="str">
        <f>_xlfn.CONCAT('Sample Select backend'!$F$4,ROW(AP954))</f>
        <v>AF954</v>
      </c>
      <c r="AQ954" t="str">
        <f>_xlfn.CONCAT('Sample Select backend'!$I$10,ROW(AQ954))</f>
        <v>R954</v>
      </c>
      <c r="AR954" t="str">
        <f>_xlfn.CONCAT('Sample Select backend'!$M$4,ROW(AR954))</f>
        <v>AK954</v>
      </c>
      <c r="AS954" t="str">
        <f t="shared" si="313"/>
        <v>Czechia</v>
      </c>
      <c r="AT954" s="9">
        <f t="shared" si="314"/>
        <v>30</v>
      </c>
      <c r="AU954">
        <f t="shared" si="315"/>
        <v>0</v>
      </c>
      <c r="AV954" s="9">
        <v>1</v>
      </c>
    </row>
    <row r="955" spans="1:48" x14ac:dyDescent="0.35">
      <c r="A955" t="s">
        <v>47</v>
      </c>
      <c r="B955">
        <v>1</v>
      </c>
      <c r="C955">
        <v>6</v>
      </c>
      <c r="D955" t="s">
        <v>721</v>
      </c>
      <c r="E955">
        <v>-2</v>
      </c>
      <c r="F955">
        <v>2</v>
      </c>
      <c r="G955">
        <v>2</v>
      </c>
      <c r="H955">
        <v>2</v>
      </c>
      <c r="I955">
        <v>2</v>
      </c>
      <c r="J955">
        <v>2</v>
      </c>
      <c r="K955">
        <v>1</v>
      </c>
      <c r="L955">
        <v>2</v>
      </c>
      <c r="M955">
        <v>1</v>
      </c>
      <c r="N955" t="s">
        <v>2646</v>
      </c>
      <c r="O955" t="s">
        <v>2800</v>
      </c>
      <c r="P955" t="s">
        <v>2808</v>
      </c>
      <c r="Q955" t="s">
        <v>2813</v>
      </c>
      <c r="R955">
        <v>0</v>
      </c>
      <c r="S955" t="s">
        <v>202</v>
      </c>
      <c r="T955" t="s">
        <v>202</v>
      </c>
      <c r="U955" t="s">
        <v>202</v>
      </c>
      <c r="V955">
        <f t="shared" si="334"/>
        <v>0</v>
      </c>
      <c r="W955">
        <f t="shared" si="335"/>
        <v>1</v>
      </c>
      <c r="X955">
        <f t="shared" si="336"/>
        <v>1</v>
      </c>
      <c r="Y955">
        <f t="shared" si="337"/>
        <v>1</v>
      </c>
      <c r="Z955">
        <f t="shared" si="338"/>
        <v>1</v>
      </c>
      <c r="AA955">
        <f t="shared" si="339"/>
        <v>1</v>
      </c>
      <c r="AB955">
        <f t="shared" si="340"/>
        <v>1</v>
      </c>
      <c r="AC955">
        <f t="shared" si="341"/>
        <v>1</v>
      </c>
      <c r="AD955">
        <f t="shared" si="342"/>
        <v>1</v>
      </c>
      <c r="AE955" s="4" t="s">
        <v>2828</v>
      </c>
      <c r="AF955" s="9" t="s">
        <v>2829</v>
      </c>
      <c r="AG955">
        <v>0</v>
      </c>
      <c r="AH955">
        <v>0</v>
      </c>
      <c r="AI955">
        <v>1</v>
      </c>
      <c r="AJ955">
        <v>1</v>
      </c>
      <c r="AK955" s="9" t="s">
        <v>2840</v>
      </c>
      <c r="AL955">
        <f t="shared" si="312"/>
        <v>0</v>
      </c>
      <c r="AM955">
        <f>IF(AND(INDIRECT(AN955)='Sample Select backend'!$C$2,INDIRECT(AO955)=1,INDIRECT(AP955)='Sample Select backend'!$F$2,INDIRECT(AQ955)=1,INDIRECT(AR955)='Sample Select backend'!$M$2),1,0)</f>
        <v>0</v>
      </c>
      <c r="AN955" t="str">
        <f>_xlfn.CONCAT('Sample Select backend'!$C$4,ROW(AN955))</f>
        <v>AE955</v>
      </c>
      <c r="AO955" s="9" t="str">
        <f>_xlfn.CONCAT('Sample Select backend'!$J$2,ROW(AO955))</f>
        <v>AJ955</v>
      </c>
      <c r="AP955" t="str">
        <f>_xlfn.CONCAT('Sample Select backend'!$F$4,ROW(AP955))</f>
        <v>AF955</v>
      </c>
      <c r="AQ955" t="str">
        <f>_xlfn.CONCAT('Sample Select backend'!$I$10,ROW(AQ955))</f>
        <v>R955</v>
      </c>
      <c r="AR955" t="str">
        <f>_xlfn.CONCAT('Sample Select backend'!$M$4,ROW(AR955))</f>
        <v>AK955</v>
      </c>
      <c r="AS955" t="str">
        <f t="shared" si="313"/>
        <v>Czechia</v>
      </c>
      <c r="AT955" s="9">
        <f t="shared" si="314"/>
        <v>6</v>
      </c>
      <c r="AU955">
        <f t="shared" si="315"/>
        <v>0</v>
      </c>
      <c r="AV955" s="9">
        <v>1</v>
      </c>
    </row>
    <row r="956" spans="1:48" x14ac:dyDescent="0.35">
      <c r="A956" t="s">
        <v>47</v>
      </c>
      <c r="B956">
        <v>3</v>
      </c>
      <c r="C956" t="s">
        <v>206</v>
      </c>
      <c r="D956" t="s">
        <v>726</v>
      </c>
      <c r="E956">
        <v>2</v>
      </c>
      <c r="F956">
        <v>2</v>
      </c>
      <c r="G956">
        <v>-2</v>
      </c>
      <c r="H956">
        <v>-1</v>
      </c>
      <c r="I956">
        <v>-2</v>
      </c>
      <c r="J956">
        <v>2</v>
      </c>
      <c r="K956">
        <v>-2</v>
      </c>
      <c r="M956">
        <v>1</v>
      </c>
      <c r="N956" t="s">
        <v>2646</v>
      </c>
      <c r="O956" t="s">
        <v>2800</v>
      </c>
      <c r="P956" t="s">
        <v>2808</v>
      </c>
      <c r="Q956" t="s">
        <v>2813</v>
      </c>
      <c r="R956">
        <v>0</v>
      </c>
      <c r="S956" t="s">
        <v>202</v>
      </c>
      <c r="T956" t="s">
        <v>202</v>
      </c>
      <c r="U956" t="s">
        <v>202</v>
      </c>
      <c r="V956">
        <f t="shared" si="334"/>
        <v>1</v>
      </c>
      <c r="W956">
        <f t="shared" si="335"/>
        <v>1</v>
      </c>
      <c r="X956">
        <f t="shared" si="336"/>
        <v>0</v>
      </c>
      <c r="Y956">
        <f t="shared" si="337"/>
        <v>0</v>
      </c>
      <c r="Z956">
        <f t="shared" si="338"/>
        <v>0</v>
      </c>
      <c r="AA956">
        <f t="shared" si="339"/>
        <v>1</v>
      </c>
      <c r="AB956">
        <f t="shared" si="340"/>
        <v>0</v>
      </c>
      <c r="AC956">
        <f t="shared" si="341"/>
        <v>-1</v>
      </c>
      <c r="AD956">
        <f t="shared" si="342"/>
        <v>1</v>
      </c>
      <c r="AE956" s="4" t="s">
        <v>2828</v>
      </c>
      <c r="AF956" s="9" t="s">
        <v>2829</v>
      </c>
      <c r="AG956">
        <v>0</v>
      </c>
      <c r="AH956">
        <v>0</v>
      </c>
      <c r="AI956">
        <v>1</v>
      </c>
      <c r="AJ956">
        <v>1</v>
      </c>
      <c r="AK956" s="9" t="s">
        <v>2840</v>
      </c>
      <c r="AL956">
        <f t="shared" si="312"/>
        <v>0</v>
      </c>
      <c r="AM956">
        <f>IF(AND(INDIRECT(AN956)='Sample Select backend'!$C$2,INDIRECT(AO956)=1,INDIRECT(AP956)='Sample Select backend'!$F$2,INDIRECT(AQ956)=1,INDIRECT(AR956)='Sample Select backend'!$M$2),1,0)</f>
        <v>0</v>
      </c>
      <c r="AN956" t="str">
        <f>_xlfn.CONCAT('Sample Select backend'!$C$4,ROW(AN956))</f>
        <v>AE956</v>
      </c>
      <c r="AO956" s="9" t="str">
        <f>_xlfn.CONCAT('Sample Select backend'!$J$2,ROW(AO956))</f>
        <v>AJ956</v>
      </c>
      <c r="AP956" t="str">
        <f>_xlfn.CONCAT('Sample Select backend'!$F$4,ROW(AP956))</f>
        <v>AF956</v>
      </c>
      <c r="AQ956" t="str">
        <f>_xlfn.CONCAT('Sample Select backend'!$I$10,ROW(AQ956))</f>
        <v>R956</v>
      </c>
      <c r="AR956" t="str">
        <f>_xlfn.CONCAT('Sample Select backend'!$M$4,ROW(AR956))</f>
        <v>AK956</v>
      </c>
      <c r="AS956" t="str">
        <f t="shared" si="313"/>
        <v>Czechia</v>
      </c>
      <c r="AT956" s="9" t="str">
        <f t="shared" si="314"/>
        <v>Tax exemption/waiver/suspension</v>
      </c>
      <c r="AU956">
        <f t="shared" si="315"/>
        <v>0</v>
      </c>
      <c r="AV956" s="9">
        <v>1</v>
      </c>
    </row>
    <row r="957" spans="1:48" x14ac:dyDescent="0.35">
      <c r="A957" t="s">
        <v>47</v>
      </c>
      <c r="B957">
        <v>1</v>
      </c>
      <c r="C957" t="s">
        <v>206</v>
      </c>
      <c r="D957" t="s">
        <v>725</v>
      </c>
      <c r="E957">
        <v>-2</v>
      </c>
      <c r="F957">
        <v>2</v>
      </c>
      <c r="G957">
        <v>-2</v>
      </c>
      <c r="H957">
        <v>-1</v>
      </c>
      <c r="I957">
        <v>-2</v>
      </c>
      <c r="J957">
        <v>-2</v>
      </c>
      <c r="K957">
        <v>-2</v>
      </c>
      <c r="L957">
        <v>2</v>
      </c>
      <c r="M957">
        <v>1</v>
      </c>
      <c r="N957" t="s">
        <v>2646</v>
      </c>
      <c r="O957" t="s">
        <v>2800</v>
      </c>
      <c r="P957" t="s">
        <v>2808</v>
      </c>
      <c r="Q957" t="s">
        <v>2813</v>
      </c>
      <c r="R957">
        <v>0</v>
      </c>
      <c r="S957" t="s">
        <v>202</v>
      </c>
      <c r="T957" t="s">
        <v>202</v>
      </c>
      <c r="U957" t="s">
        <v>202</v>
      </c>
      <c r="V957">
        <f t="shared" si="334"/>
        <v>0</v>
      </c>
      <c r="W957">
        <f t="shared" si="335"/>
        <v>1</v>
      </c>
      <c r="X957">
        <f t="shared" si="336"/>
        <v>0</v>
      </c>
      <c r="Y957">
        <f t="shared" si="337"/>
        <v>0</v>
      </c>
      <c r="Z957">
        <f t="shared" si="338"/>
        <v>0</v>
      </c>
      <c r="AA957">
        <f t="shared" si="339"/>
        <v>0</v>
      </c>
      <c r="AB957">
        <f t="shared" si="340"/>
        <v>0</v>
      </c>
      <c r="AC957">
        <f t="shared" si="341"/>
        <v>1</v>
      </c>
      <c r="AD957">
        <f t="shared" si="342"/>
        <v>1</v>
      </c>
      <c r="AE957" s="4" t="s">
        <v>2828</v>
      </c>
      <c r="AF957" s="9" t="s">
        <v>2829</v>
      </c>
      <c r="AG957">
        <v>0</v>
      </c>
      <c r="AH957">
        <v>0</v>
      </c>
      <c r="AI957">
        <v>1</v>
      </c>
      <c r="AJ957">
        <v>1</v>
      </c>
      <c r="AK957" s="9" t="s">
        <v>2840</v>
      </c>
      <c r="AL957">
        <f t="shared" si="312"/>
        <v>0</v>
      </c>
      <c r="AM957">
        <f>IF(AND(INDIRECT(AN957)='Sample Select backend'!$C$2,INDIRECT(AO957)=1,INDIRECT(AP957)='Sample Select backend'!$F$2,INDIRECT(AQ957)=1,INDIRECT(AR957)='Sample Select backend'!$M$2),1,0)</f>
        <v>0</v>
      </c>
      <c r="AN957" t="str">
        <f>_xlfn.CONCAT('Sample Select backend'!$C$4,ROW(AN957))</f>
        <v>AE957</v>
      </c>
      <c r="AO957" s="9" t="str">
        <f>_xlfn.CONCAT('Sample Select backend'!$J$2,ROW(AO957))</f>
        <v>AJ957</v>
      </c>
      <c r="AP957" t="str">
        <f>_xlfn.CONCAT('Sample Select backend'!$F$4,ROW(AP957))</f>
        <v>AF957</v>
      </c>
      <c r="AQ957" t="str">
        <f>_xlfn.CONCAT('Sample Select backend'!$I$10,ROW(AQ957))</f>
        <v>R957</v>
      </c>
      <c r="AR957" t="str">
        <f>_xlfn.CONCAT('Sample Select backend'!$M$4,ROW(AR957))</f>
        <v>AK957</v>
      </c>
      <c r="AS957" t="str">
        <f t="shared" si="313"/>
        <v>Czechia</v>
      </c>
      <c r="AT957" s="9" t="str">
        <f t="shared" si="314"/>
        <v>Tax exemption/waiver/suspension</v>
      </c>
      <c r="AU957">
        <f t="shared" si="315"/>
        <v>0</v>
      </c>
      <c r="AV957" s="9">
        <v>0</v>
      </c>
    </row>
    <row r="958" spans="1:48" x14ac:dyDescent="0.35">
      <c r="A958" t="s">
        <v>47</v>
      </c>
      <c r="B958" s="24">
        <v>6</v>
      </c>
      <c r="C958" s="24">
        <v>29</v>
      </c>
      <c r="D958" s="24" t="s">
        <v>3445</v>
      </c>
      <c r="E958" s="24"/>
      <c r="O958" t="s">
        <v>2800</v>
      </c>
      <c r="P958" t="s">
        <v>2808</v>
      </c>
      <c r="Q958" t="s">
        <v>2813</v>
      </c>
      <c r="R958">
        <v>0</v>
      </c>
      <c r="S958" t="s">
        <v>202</v>
      </c>
      <c r="T958" t="s">
        <v>202</v>
      </c>
      <c r="U958" t="s">
        <v>202</v>
      </c>
      <c r="V958">
        <v>-1</v>
      </c>
      <c r="W958">
        <v>-1</v>
      </c>
      <c r="X958">
        <v>-1</v>
      </c>
      <c r="Y958">
        <v>-1</v>
      </c>
      <c r="Z958">
        <v>-1</v>
      </c>
      <c r="AA958">
        <v>-1</v>
      </c>
      <c r="AB958">
        <v>-1</v>
      </c>
      <c r="AC958">
        <v>-1</v>
      </c>
      <c r="AD958">
        <v>-1</v>
      </c>
      <c r="AE958" s="4" t="s">
        <v>2828</v>
      </c>
      <c r="AF958" s="9" t="s">
        <v>2829</v>
      </c>
      <c r="AG958">
        <v>0</v>
      </c>
      <c r="AH958">
        <v>0</v>
      </c>
      <c r="AI958">
        <v>1</v>
      </c>
      <c r="AJ958">
        <v>1</v>
      </c>
      <c r="AK958" s="9" t="s">
        <v>2840</v>
      </c>
      <c r="AL958">
        <f t="shared" si="312"/>
        <v>0</v>
      </c>
      <c r="AM958">
        <f>IF(AND(INDIRECT(AN958)='Sample Select backend'!$C$2,INDIRECT(AO958)=1,INDIRECT(AP958)='Sample Select backend'!$F$2,INDIRECT(AQ958)=1,INDIRECT(AR958)='Sample Select backend'!$M$2),1,0)</f>
        <v>0</v>
      </c>
      <c r="AN958" t="str">
        <f>_xlfn.CONCAT('Sample Select backend'!$C$4,ROW(AN958))</f>
        <v>AE958</v>
      </c>
      <c r="AO958" s="9" t="str">
        <f>_xlfn.CONCAT('Sample Select backend'!$J$2,ROW(AO958))</f>
        <v>AJ958</v>
      </c>
      <c r="AP958" t="str">
        <f>_xlfn.CONCAT('Sample Select backend'!$F$4,ROW(AP958))</f>
        <v>AF958</v>
      </c>
      <c r="AQ958" t="str">
        <f>_xlfn.CONCAT('Sample Select backend'!$I$10,ROW(AQ958))</f>
        <v>R958</v>
      </c>
      <c r="AR958" t="str">
        <f>_xlfn.CONCAT('Sample Select backend'!$M$4,ROW(AR958))</f>
        <v>AK958</v>
      </c>
      <c r="AS958" t="str">
        <f t="shared" si="313"/>
        <v>Czechia</v>
      </c>
      <c r="AT958" s="9">
        <f t="shared" si="314"/>
        <v>29</v>
      </c>
      <c r="AU958">
        <f t="shared" si="315"/>
        <v>0</v>
      </c>
      <c r="AV958" s="9">
        <v>0</v>
      </c>
    </row>
    <row r="959" spans="1:48" x14ac:dyDescent="0.35">
      <c r="A959" t="s">
        <v>47</v>
      </c>
      <c r="B959" s="24">
        <v>1</v>
      </c>
      <c r="C959" s="24" t="s">
        <v>206</v>
      </c>
      <c r="D959" s="24" t="s">
        <v>3446</v>
      </c>
      <c r="E959" s="24"/>
      <c r="O959" t="s">
        <v>2800</v>
      </c>
      <c r="P959" t="s">
        <v>2808</v>
      </c>
      <c r="Q959" t="s">
        <v>2813</v>
      </c>
      <c r="R959">
        <v>0</v>
      </c>
      <c r="S959" t="s">
        <v>202</v>
      </c>
      <c r="T959" t="s">
        <v>202</v>
      </c>
      <c r="U959" t="s">
        <v>202</v>
      </c>
      <c r="V959">
        <v>-1</v>
      </c>
      <c r="W959">
        <v>-1</v>
      </c>
      <c r="X959">
        <v>-1</v>
      </c>
      <c r="Y959">
        <v>-1</v>
      </c>
      <c r="Z959">
        <v>-1</v>
      </c>
      <c r="AA959">
        <v>-1</v>
      </c>
      <c r="AB959">
        <v>-1</v>
      </c>
      <c r="AC959">
        <v>-1</v>
      </c>
      <c r="AD959">
        <v>-1</v>
      </c>
      <c r="AE959" s="4" t="s">
        <v>2828</v>
      </c>
      <c r="AF959" s="9" t="s">
        <v>2829</v>
      </c>
      <c r="AG959">
        <v>0</v>
      </c>
      <c r="AH959">
        <v>0</v>
      </c>
      <c r="AI959">
        <v>1</v>
      </c>
      <c r="AJ959">
        <v>1</v>
      </c>
      <c r="AK959" s="9" t="s">
        <v>2840</v>
      </c>
      <c r="AL959">
        <f t="shared" si="312"/>
        <v>0</v>
      </c>
      <c r="AM959">
        <f>IF(AND(INDIRECT(AN959)='Sample Select backend'!$C$2,INDIRECT(AO959)=1,INDIRECT(AP959)='Sample Select backend'!$F$2,INDIRECT(AQ959)=1,INDIRECT(AR959)='Sample Select backend'!$M$2),1,0)</f>
        <v>0</v>
      </c>
      <c r="AN959" t="str">
        <f>_xlfn.CONCAT('Sample Select backend'!$C$4,ROW(AN959))</f>
        <v>AE959</v>
      </c>
      <c r="AO959" s="9" t="str">
        <f>_xlfn.CONCAT('Sample Select backend'!$J$2,ROW(AO959))</f>
        <v>AJ959</v>
      </c>
      <c r="AP959" t="str">
        <f>_xlfn.CONCAT('Sample Select backend'!$F$4,ROW(AP959))</f>
        <v>AF959</v>
      </c>
      <c r="AQ959" t="str">
        <f>_xlfn.CONCAT('Sample Select backend'!$I$10,ROW(AQ959))</f>
        <v>R959</v>
      </c>
      <c r="AR959" t="str">
        <f>_xlfn.CONCAT('Sample Select backend'!$M$4,ROW(AR959))</f>
        <v>AK959</v>
      </c>
      <c r="AS959" t="str">
        <f t="shared" si="313"/>
        <v>Czechia</v>
      </c>
      <c r="AT959" s="9" t="str">
        <f t="shared" si="314"/>
        <v>Tax exemption/waiver/suspension</v>
      </c>
      <c r="AU959">
        <f t="shared" si="315"/>
        <v>0</v>
      </c>
      <c r="AV959" s="9">
        <v>0</v>
      </c>
    </row>
    <row r="960" spans="1:48" x14ac:dyDescent="0.35">
      <c r="A960" t="s">
        <v>47</v>
      </c>
      <c r="B960" s="24">
        <v>4</v>
      </c>
      <c r="C960" s="24">
        <v>20</v>
      </c>
      <c r="D960" s="24" t="s">
        <v>3447</v>
      </c>
      <c r="E960" s="24"/>
      <c r="O960" t="s">
        <v>2800</v>
      </c>
      <c r="P960" t="s">
        <v>2808</v>
      </c>
      <c r="Q960" t="s">
        <v>2813</v>
      </c>
      <c r="R960">
        <v>0</v>
      </c>
      <c r="S960" t="s">
        <v>202</v>
      </c>
      <c r="T960" t="s">
        <v>202</v>
      </c>
      <c r="U960" t="s">
        <v>202</v>
      </c>
      <c r="V960">
        <v>-1</v>
      </c>
      <c r="W960">
        <v>-1</v>
      </c>
      <c r="X960">
        <v>-1</v>
      </c>
      <c r="Y960">
        <v>-1</v>
      </c>
      <c r="Z960">
        <v>-1</v>
      </c>
      <c r="AA960">
        <v>-1</v>
      </c>
      <c r="AB960">
        <v>-1</v>
      </c>
      <c r="AC960">
        <v>-1</v>
      </c>
      <c r="AD960">
        <v>-1</v>
      </c>
      <c r="AE960" s="4" t="s">
        <v>2828</v>
      </c>
      <c r="AF960" s="9" t="s">
        <v>2829</v>
      </c>
      <c r="AG960">
        <v>0</v>
      </c>
      <c r="AH960">
        <v>0</v>
      </c>
      <c r="AI960">
        <v>1</v>
      </c>
      <c r="AJ960">
        <v>1</v>
      </c>
      <c r="AK960" s="9" t="s">
        <v>2840</v>
      </c>
      <c r="AL960">
        <f t="shared" si="312"/>
        <v>0</v>
      </c>
      <c r="AM960">
        <f>IF(AND(INDIRECT(AN960)='Sample Select backend'!$C$2,INDIRECT(AO960)=1,INDIRECT(AP960)='Sample Select backend'!$F$2,INDIRECT(AQ960)=1,INDIRECT(AR960)='Sample Select backend'!$M$2),1,0)</f>
        <v>0</v>
      </c>
      <c r="AN960" t="str">
        <f>_xlfn.CONCAT('Sample Select backend'!$C$4,ROW(AN960))</f>
        <v>AE960</v>
      </c>
      <c r="AO960" s="9" t="str">
        <f>_xlfn.CONCAT('Sample Select backend'!$J$2,ROW(AO960))</f>
        <v>AJ960</v>
      </c>
      <c r="AP960" t="str">
        <f>_xlfn.CONCAT('Sample Select backend'!$F$4,ROW(AP960))</f>
        <v>AF960</v>
      </c>
      <c r="AQ960" t="str">
        <f>_xlfn.CONCAT('Sample Select backend'!$I$10,ROW(AQ960))</f>
        <v>R960</v>
      </c>
      <c r="AR960" t="str">
        <f>_xlfn.CONCAT('Sample Select backend'!$M$4,ROW(AR960))</f>
        <v>AK960</v>
      </c>
      <c r="AS960" t="str">
        <f t="shared" si="313"/>
        <v>Czechia</v>
      </c>
      <c r="AT960" s="9">
        <f t="shared" si="314"/>
        <v>20</v>
      </c>
      <c r="AU960">
        <f t="shared" si="315"/>
        <v>0</v>
      </c>
      <c r="AV960" s="9">
        <v>0</v>
      </c>
    </row>
    <row r="961" spans="1:48" x14ac:dyDescent="0.35">
      <c r="A961" t="s">
        <v>47</v>
      </c>
      <c r="B961" s="24">
        <v>9</v>
      </c>
      <c r="C961" s="24">
        <v>34</v>
      </c>
      <c r="D961" s="24" t="s">
        <v>3448</v>
      </c>
      <c r="E961" s="24"/>
      <c r="O961" t="s">
        <v>2800</v>
      </c>
      <c r="P961" t="s">
        <v>2808</v>
      </c>
      <c r="Q961" t="s">
        <v>2813</v>
      </c>
      <c r="R961">
        <v>0</v>
      </c>
      <c r="S961" t="s">
        <v>202</v>
      </c>
      <c r="T961" t="s">
        <v>202</v>
      </c>
      <c r="U961" t="s">
        <v>202</v>
      </c>
      <c r="V961">
        <v>-1</v>
      </c>
      <c r="W961">
        <v>-1</v>
      </c>
      <c r="X961">
        <v>-1</v>
      </c>
      <c r="Y961">
        <v>-1</v>
      </c>
      <c r="Z961">
        <v>-1</v>
      </c>
      <c r="AA961">
        <v>-1</v>
      </c>
      <c r="AB961">
        <v>-1</v>
      </c>
      <c r="AC961">
        <v>-1</v>
      </c>
      <c r="AD961">
        <v>-1</v>
      </c>
      <c r="AE961" s="4" t="s">
        <v>2828</v>
      </c>
      <c r="AF961" s="9" t="s">
        <v>2829</v>
      </c>
      <c r="AG961">
        <v>0</v>
      </c>
      <c r="AH961">
        <v>0</v>
      </c>
      <c r="AI961">
        <v>1</v>
      </c>
      <c r="AJ961">
        <v>1</v>
      </c>
      <c r="AK961" s="9" t="s">
        <v>2840</v>
      </c>
      <c r="AL961">
        <f t="shared" si="312"/>
        <v>0</v>
      </c>
      <c r="AM961">
        <f>IF(AND(INDIRECT(AN961)='Sample Select backend'!$C$2,INDIRECT(AO961)=1,INDIRECT(AP961)='Sample Select backend'!$F$2,INDIRECT(AQ961)=1,INDIRECT(AR961)='Sample Select backend'!$M$2),1,0)</f>
        <v>0</v>
      </c>
      <c r="AN961" t="str">
        <f>_xlfn.CONCAT('Sample Select backend'!$C$4,ROW(AN961))</f>
        <v>AE961</v>
      </c>
      <c r="AO961" s="9" t="str">
        <f>_xlfn.CONCAT('Sample Select backend'!$J$2,ROW(AO961))</f>
        <v>AJ961</v>
      </c>
      <c r="AP961" t="str">
        <f>_xlfn.CONCAT('Sample Select backend'!$F$4,ROW(AP961))</f>
        <v>AF961</v>
      </c>
      <c r="AQ961" t="str">
        <f>_xlfn.CONCAT('Sample Select backend'!$I$10,ROW(AQ961))</f>
        <v>R961</v>
      </c>
      <c r="AR961" t="str">
        <f>_xlfn.CONCAT('Sample Select backend'!$M$4,ROW(AR961))</f>
        <v>AK961</v>
      </c>
      <c r="AS961" t="str">
        <f t="shared" si="313"/>
        <v>Czechia</v>
      </c>
      <c r="AT961" s="9">
        <f t="shared" si="314"/>
        <v>34</v>
      </c>
      <c r="AU961">
        <f t="shared" si="315"/>
        <v>0</v>
      </c>
      <c r="AV961" s="9">
        <v>0</v>
      </c>
    </row>
    <row r="962" spans="1:48" x14ac:dyDescent="0.35">
      <c r="A962" t="s">
        <v>47</v>
      </c>
      <c r="B962" s="24">
        <v>6</v>
      </c>
      <c r="C962" s="24">
        <v>28</v>
      </c>
      <c r="D962" s="24" t="s">
        <v>3449</v>
      </c>
      <c r="E962" s="24"/>
      <c r="O962" t="s">
        <v>2800</v>
      </c>
      <c r="P962" t="s">
        <v>2808</v>
      </c>
      <c r="Q962" t="s">
        <v>2813</v>
      </c>
      <c r="R962">
        <v>0</v>
      </c>
      <c r="S962" t="s">
        <v>202</v>
      </c>
      <c r="T962" t="s">
        <v>202</v>
      </c>
      <c r="U962" t="s">
        <v>202</v>
      </c>
      <c r="V962">
        <v>-1</v>
      </c>
      <c r="W962">
        <v>-1</v>
      </c>
      <c r="X962">
        <v>-1</v>
      </c>
      <c r="Y962">
        <v>-1</v>
      </c>
      <c r="Z962">
        <v>-1</v>
      </c>
      <c r="AA962">
        <v>-1</v>
      </c>
      <c r="AB962">
        <v>-1</v>
      </c>
      <c r="AC962">
        <v>-1</v>
      </c>
      <c r="AD962">
        <v>-1</v>
      </c>
      <c r="AE962" s="4" t="s">
        <v>2828</v>
      </c>
      <c r="AF962" s="9" t="s">
        <v>2829</v>
      </c>
      <c r="AG962">
        <v>0</v>
      </c>
      <c r="AH962">
        <v>0</v>
      </c>
      <c r="AI962">
        <v>1</v>
      </c>
      <c r="AJ962">
        <v>1</v>
      </c>
      <c r="AK962" s="9" t="s">
        <v>2840</v>
      </c>
      <c r="AL962">
        <f t="shared" ref="AL962:AL1025" si="343">IF(OR(B962="other",B962="international",B962="Transfers",B962="expenditure"),1,0)</f>
        <v>0</v>
      </c>
      <c r="AM962">
        <f>IF(AND(INDIRECT(AN962)='Sample Select backend'!$C$2,INDIRECT(AO962)=1,INDIRECT(AP962)='Sample Select backend'!$F$2,INDIRECT(AQ962)=1,INDIRECT(AR962)='Sample Select backend'!$M$2),1,0)</f>
        <v>0</v>
      </c>
      <c r="AN962" t="str">
        <f>_xlfn.CONCAT('Sample Select backend'!$C$4,ROW(AN962))</f>
        <v>AE962</v>
      </c>
      <c r="AO962" s="9" t="str">
        <f>_xlfn.CONCAT('Sample Select backend'!$J$2,ROW(AO962))</f>
        <v>AJ962</v>
      </c>
      <c r="AP962" t="str">
        <f>_xlfn.CONCAT('Sample Select backend'!$F$4,ROW(AP962))</f>
        <v>AF962</v>
      </c>
      <c r="AQ962" t="str">
        <f>_xlfn.CONCAT('Sample Select backend'!$I$10,ROW(AQ962))</f>
        <v>R962</v>
      </c>
      <c r="AR962" t="str">
        <f>_xlfn.CONCAT('Sample Select backend'!$M$4,ROW(AR962))</f>
        <v>AK962</v>
      </c>
      <c r="AS962" t="str">
        <f t="shared" ref="AS962:AS1025" si="344">A962</f>
        <v>Czechia</v>
      </c>
      <c r="AT962" s="9">
        <f t="shared" ref="AT962:AT1025" si="345">IF(ISNUMBER(C962),C962,IF(OR(C962="general",C962="23;general"),"General",IF(OR(C962="exemption",C962="other (exemption)"),"Tax exemption/waiver/suspension","Other")))</f>
        <v>28</v>
      </c>
      <c r="AU962">
        <f t="shared" ref="AU962:AU1025" si="346">IF(A962&lt;&gt;A961,1,0)</f>
        <v>0</v>
      </c>
      <c r="AV962" s="9">
        <v>0</v>
      </c>
    </row>
    <row r="963" spans="1:48" x14ac:dyDescent="0.35">
      <c r="A963" t="s">
        <v>47</v>
      </c>
      <c r="B963" s="24">
        <v>5</v>
      </c>
      <c r="C963" s="24" t="s">
        <v>204</v>
      </c>
      <c r="D963" s="24" t="s">
        <v>3450</v>
      </c>
      <c r="E963" s="24"/>
      <c r="O963" t="s">
        <v>2800</v>
      </c>
      <c r="P963" t="s">
        <v>2808</v>
      </c>
      <c r="Q963" t="s">
        <v>2813</v>
      </c>
      <c r="R963">
        <v>0</v>
      </c>
      <c r="S963" t="s">
        <v>202</v>
      </c>
      <c r="T963" t="s">
        <v>202</v>
      </c>
      <c r="U963" t="s">
        <v>202</v>
      </c>
      <c r="V963">
        <v>-1</v>
      </c>
      <c r="W963">
        <v>-1</v>
      </c>
      <c r="X963">
        <v>-1</v>
      </c>
      <c r="Y963">
        <v>-1</v>
      </c>
      <c r="Z963">
        <v>-1</v>
      </c>
      <c r="AA963">
        <v>-1</v>
      </c>
      <c r="AB963">
        <v>-1</v>
      </c>
      <c r="AC963">
        <v>-1</v>
      </c>
      <c r="AD963">
        <v>-1</v>
      </c>
      <c r="AE963" s="4" t="s">
        <v>2828</v>
      </c>
      <c r="AF963" s="9" t="s">
        <v>2829</v>
      </c>
      <c r="AG963">
        <v>0</v>
      </c>
      <c r="AH963">
        <v>0</v>
      </c>
      <c r="AI963">
        <v>1</v>
      </c>
      <c r="AJ963">
        <v>1</v>
      </c>
      <c r="AK963" s="9" t="s">
        <v>2840</v>
      </c>
      <c r="AL963">
        <f t="shared" si="343"/>
        <v>0</v>
      </c>
      <c r="AM963">
        <f>IF(AND(INDIRECT(AN963)='Sample Select backend'!$C$2,INDIRECT(AO963)=1,INDIRECT(AP963)='Sample Select backend'!$F$2,INDIRECT(AQ963)=1,INDIRECT(AR963)='Sample Select backend'!$M$2),1,0)</f>
        <v>0</v>
      </c>
      <c r="AN963" t="str">
        <f>_xlfn.CONCAT('Sample Select backend'!$C$4,ROW(AN963))</f>
        <v>AE963</v>
      </c>
      <c r="AO963" s="9" t="str">
        <f>_xlfn.CONCAT('Sample Select backend'!$J$2,ROW(AO963))</f>
        <v>AJ963</v>
      </c>
      <c r="AP963" t="str">
        <f>_xlfn.CONCAT('Sample Select backend'!$F$4,ROW(AP963))</f>
        <v>AF963</v>
      </c>
      <c r="AQ963" t="str">
        <f>_xlfn.CONCAT('Sample Select backend'!$I$10,ROW(AQ963))</f>
        <v>R963</v>
      </c>
      <c r="AR963" t="str">
        <f>_xlfn.CONCAT('Sample Select backend'!$M$4,ROW(AR963))</f>
        <v>AK963</v>
      </c>
      <c r="AS963" t="str">
        <f t="shared" si="344"/>
        <v>Czechia</v>
      </c>
      <c r="AT963" s="9" t="str">
        <f t="shared" si="345"/>
        <v>General</v>
      </c>
      <c r="AU963">
        <f t="shared" si="346"/>
        <v>0</v>
      </c>
      <c r="AV963" s="9">
        <v>0</v>
      </c>
    </row>
    <row r="964" spans="1:48" x14ac:dyDescent="0.35">
      <c r="A964" t="s">
        <v>47</v>
      </c>
      <c r="B964" s="24">
        <v>7</v>
      </c>
      <c r="C964" s="24">
        <v>31</v>
      </c>
      <c r="D964" s="24" t="s">
        <v>3451</v>
      </c>
      <c r="E964" s="24"/>
      <c r="O964" t="s">
        <v>2800</v>
      </c>
      <c r="P964" t="s">
        <v>2808</v>
      </c>
      <c r="Q964" t="s">
        <v>2813</v>
      </c>
      <c r="R964">
        <v>0</v>
      </c>
      <c r="S964" t="s">
        <v>202</v>
      </c>
      <c r="T964" t="s">
        <v>202</v>
      </c>
      <c r="U964" t="s">
        <v>202</v>
      </c>
      <c r="V964">
        <v>-1</v>
      </c>
      <c r="W964">
        <v>-1</v>
      </c>
      <c r="X964">
        <v>-1</v>
      </c>
      <c r="Y964">
        <v>-1</v>
      </c>
      <c r="Z964">
        <v>-1</v>
      </c>
      <c r="AA964">
        <v>-1</v>
      </c>
      <c r="AB964">
        <v>-1</v>
      </c>
      <c r="AC964">
        <v>-1</v>
      </c>
      <c r="AD964">
        <v>-1</v>
      </c>
      <c r="AE964" s="4" t="s">
        <v>2828</v>
      </c>
      <c r="AF964" s="9" t="s">
        <v>2829</v>
      </c>
      <c r="AG964">
        <v>0</v>
      </c>
      <c r="AH964">
        <v>0</v>
      </c>
      <c r="AI964">
        <v>1</v>
      </c>
      <c r="AJ964">
        <v>1</v>
      </c>
      <c r="AK964" s="9" t="s">
        <v>2840</v>
      </c>
      <c r="AL964">
        <f t="shared" si="343"/>
        <v>0</v>
      </c>
      <c r="AM964">
        <f>IF(AND(INDIRECT(AN964)='Sample Select backend'!$C$2,INDIRECT(AO964)=1,INDIRECT(AP964)='Sample Select backend'!$F$2,INDIRECT(AQ964)=1,INDIRECT(AR964)='Sample Select backend'!$M$2),1,0)</f>
        <v>0</v>
      </c>
      <c r="AN964" t="str">
        <f>_xlfn.CONCAT('Sample Select backend'!$C$4,ROW(AN964))</f>
        <v>AE964</v>
      </c>
      <c r="AO964" s="9" t="str">
        <f>_xlfn.CONCAT('Sample Select backend'!$J$2,ROW(AO964))</f>
        <v>AJ964</v>
      </c>
      <c r="AP964" t="str">
        <f>_xlfn.CONCAT('Sample Select backend'!$F$4,ROW(AP964))</f>
        <v>AF964</v>
      </c>
      <c r="AQ964" t="str">
        <f>_xlfn.CONCAT('Sample Select backend'!$I$10,ROW(AQ964))</f>
        <v>R964</v>
      </c>
      <c r="AR964" t="str">
        <f>_xlfn.CONCAT('Sample Select backend'!$M$4,ROW(AR964))</f>
        <v>AK964</v>
      </c>
      <c r="AS964" t="str">
        <f t="shared" si="344"/>
        <v>Czechia</v>
      </c>
      <c r="AT964" s="9">
        <f t="shared" si="345"/>
        <v>31</v>
      </c>
      <c r="AU964">
        <f t="shared" si="346"/>
        <v>0</v>
      </c>
      <c r="AV964" s="9">
        <v>0</v>
      </c>
    </row>
    <row r="965" spans="1:48" x14ac:dyDescent="0.35">
      <c r="A965" t="s">
        <v>47</v>
      </c>
      <c r="B965" s="24">
        <v>1</v>
      </c>
      <c r="C965" s="24">
        <v>8</v>
      </c>
      <c r="D965" s="24" t="s">
        <v>3452</v>
      </c>
      <c r="E965" s="24"/>
      <c r="O965" t="s">
        <v>2800</v>
      </c>
      <c r="P965" t="s">
        <v>2808</v>
      </c>
      <c r="Q965" t="s">
        <v>2813</v>
      </c>
      <c r="R965">
        <v>0</v>
      </c>
      <c r="S965" t="s">
        <v>202</v>
      </c>
      <c r="T965" t="s">
        <v>202</v>
      </c>
      <c r="U965" t="s">
        <v>202</v>
      </c>
      <c r="V965">
        <v>-1</v>
      </c>
      <c r="W965">
        <v>-1</v>
      </c>
      <c r="X965">
        <v>-1</v>
      </c>
      <c r="Y965">
        <v>-1</v>
      </c>
      <c r="Z965">
        <v>-1</v>
      </c>
      <c r="AA965">
        <v>-1</v>
      </c>
      <c r="AB965">
        <v>-1</v>
      </c>
      <c r="AC965">
        <v>-1</v>
      </c>
      <c r="AD965">
        <v>-1</v>
      </c>
      <c r="AE965" s="4" t="s">
        <v>2828</v>
      </c>
      <c r="AF965" s="9" t="s">
        <v>2829</v>
      </c>
      <c r="AG965">
        <v>0</v>
      </c>
      <c r="AH965">
        <v>0</v>
      </c>
      <c r="AI965">
        <v>1</v>
      </c>
      <c r="AJ965">
        <v>1</v>
      </c>
      <c r="AK965" s="9" t="s">
        <v>2840</v>
      </c>
      <c r="AL965">
        <f t="shared" si="343"/>
        <v>0</v>
      </c>
      <c r="AM965">
        <f>IF(AND(INDIRECT(AN965)='Sample Select backend'!$C$2,INDIRECT(AO965)=1,INDIRECT(AP965)='Sample Select backend'!$F$2,INDIRECT(AQ965)=1,INDIRECT(AR965)='Sample Select backend'!$M$2),1,0)</f>
        <v>0</v>
      </c>
      <c r="AN965" t="str">
        <f>_xlfn.CONCAT('Sample Select backend'!$C$4,ROW(AN965))</f>
        <v>AE965</v>
      </c>
      <c r="AO965" s="9" t="str">
        <f>_xlfn.CONCAT('Sample Select backend'!$J$2,ROW(AO965))</f>
        <v>AJ965</v>
      </c>
      <c r="AP965" t="str">
        <f>_xlfn.CONCAT('Sample Select backend'!$F$4,ROW(AP965))</f>
        <v>AF965</v>
      </c>
      <c r="AQ965" t="str">
        <f>_xlfn.CONCAT('Sample Select backend'!$I$10,ROW(AQ965))</f>
        <v>R965</v>
      </c>
      <c r="AR965" t="str">
        <f>_xlfn.CONCAT('Sample Select backend'!$M$4,ROW(AR965))</f>
        <v>AK965</v>
      </c>
      <c r="AS965" t="str">
        <f t="shared" si="344"/>
        <v>Czechia</v>
      </c>
      <c r="AT965" s="9">
        <f t="shared" si="345"/>
        <v>8</v>
      </c>
      <c r="AU965">
        <f t="shared" si="346"/>
        <v>0</v>
      </c>
      <c r="AV965" s="9">
        <v>0</v>
      </c>
    </row>
    <row r="966" spans="1:48" x14ac:dyDescent="0.35">
      <c r="A966" t="s">
        <v>47</v>
      </c>
      <c r="B966" s="24">
        <v>1</v>
      </c>
      <c r="C966" s="24" t="s">
        <v>206</v>
      </c>
      <c r="D966" s="24" t="s">
        <v>3453</v>
      </c>
      <c r="E966" s="24"/>
      <c r="O966" t="s">
        <v>2800</v>
      </c>
      <c r="P966" t="s">
        <v>2808</v>
      </c>
      <c r="Q966" t="s">
        <v>2813</v>
      </c>
      <c r="R966">
        <v>0</v>
      </c>
      <c r="S966" t="s">
        <v>202</v>
      </c>
      <c r="T966" t="s">
        <v>202</v>
      </c>
      <c r="U966" t="s">
        <v>202</v>
      </c>
      <c r="V966">
        <v>-1</v>
      </c>
      <c r="W966">
        <v>-1</v>
      </c>
      <c r="X966">
        <v>-1</v>
      </c>
      <c r="Y966">
        <v>-1</v>
      </c>
      <c r="Z966">
        <v>-1</v>
      </c>
      <c r="AA966">
        <v>-1</v>
      </c>
      <c r="AB966">
        <v>-1</v>
      </c>
      <c r="AC966">
        <v>-1</v>
      </c>
      <c r="AD966">
        <v>-1</v>
      </c>
      <c r="AE966" s="4" t="s">
        <v>2828</v>
      </c>
      <c r="AF966" s="9" t="s">
        <v>2829</v>
      </c>
      <c r="AG966">
        <v>0</v>
      </c>
      <c r="AH966">
        <v>0</v>
      </c>
      <c r="AI966">
        <v>1</v>
      </c>
      <c r="AJ966">
        <v>1</v>
      </c>
      <c r="AK966" s="9" t="s">
        <v>2840</v>
      </c>
      <c r="AL966">
        <f t="shared" si="343"/>
        <v>0</v>
      </c>
      <c r="AM966">
        <f>IF(AND(INDIRECT(AN966)='Sample Select backend'!$C$2,INDIRECT(AO966)=1,INDIRECT(AP966)='Sample Select backend'!$F$2,INDIRECT(AQ966)=1,INDIRECT(AR966)='Sample Select backend'!$M$2),1,0)</f>
        <v>0</v>
      </c>
      <c r="AN966" t="str">
        <f>_xlfn.CONCAT('Sample Select backend'!$C$4,ROW(AN966))</f>
        <v>AE966</v>
      </c>
      <c r="AO966" s="9" t="str">
        <f>_xlfn.CONCAT('Sample Select backend'!$J$2,ROW(AO966))</f>
        <v>AJ966</v>
      </c>
      <c r="AP966" t="str">
        <f>_xlfn.CONCAT('Sample Select backend'!$F$4,ROW(AP966))</f>
        <v>AF966</v>
      </c>
      <c r="AQ966" t="str">
        <f>_xlfn.CONCAT('Sample Select backend'!$I$10,ROW(AQ966))</f>
        <v>R966</v>
      </c>
      <c r="AR966" t="str">
        <f>_xlfn.CONCAT('Sample Select backend'!$M$4,ROW(AR966))</f>
        <v>AK966</v>
      </c>
      <c r="AS966" t="str">
        <f t="shared" si="344"/>
        <v>Czechia</v>
      </c>
      <c r="AT966" s="9" t="str">
        <f t="shared" si="345"/>
        <v>Tax exemption/waiver/suspension</v>
      </c>
      <c r="AU966">
        <f t="shared" si="346"/>
        <v>0</v>
      </c>
      <c r="AV966" s="9">
        <v>0</v>
      </c>
    </row>
    <row r="967" spans="1:48" x14ac:dyDescent="0.35">
      <c r="A967" t="s">
        <v>47</v>
      </c>
      <c r="B967" s="24">
        <v>1</v>
      </c>
      <c r="C967" s="24" t="s">
        <v>201</v>
      </c>
      <c r="D967" s="24" t="s">
        <v>3454</v>
      </c>
      <c r="E967" s="24"/>
      <c r="O967" t="s">
        <v>2800</v>
      </c>
      <c r="P967" t="s">
        <v>2808</v>
      </c>
      <c r="Q967" t="s">
        <v>2813</v>
      </c>
      <c r="R967">
        <v>0</v>
      </c>
      <c r="S967" t="s">
        <v>202</v>
      </c>
      <c r="T967" t="s">
        <v>202</v>
      </c>
      <c r="U967" t="s">
        <v>202</v>
      </c>
      <c r="V967">
        <v>-1</v>
      </c>
      <c r="W967">
        <v>-1</v>
      </c>
      <c r="X967">
        <v>-1</v>
      </c>
      <c r="Y967">
        <v>-1</v>
      </c>
      <c r="Z967">
        <v>-1</v>
      </c>
      <c r="AA967">
        <v>-1</v>
      </c>
      <c r="AB967">
        <v>-1</v>
      </c>
      <c r="AC967">
        <v>-1</v>
      </c>
      <c r="AD967">
        <v>-1</v>
      </c>
      <c r="AE967" s="4" t="s">
        <v>2828</v>
      </c>
      <c r="AF967" s="9" t="s">
        <v>2829</v>
      </c>
      <c r="AG967">
        <v>0</v>
      </c>
      <c r="AH967">
        <v>0</v>
      </c>
      <c r="AI967">
        <v>1</v>
      </c>
      <c r="AJ967">
        <v>1</v>
      </c>
      <c r="AK967" s="9" t="s">
        <v>2840</v>
      </c>
      <c r="AL967">
        <f t="shared" si="343"/>
        <v>0</v>
      </c>
      <c r="AM967">
        <f>IF(AND(INDIRECT(AN967)='Sample Select backend'!$C$2,INDIRECT(AO967)=1,INDIRECT(AP967)='Sample Select backend'!$F$2,INDIRECT(AQ967)=1,INDIRECT(AR967)='Sample Select backend'!$M$2),1,0)</f>
        <v>0</v>
      </c>
      <c r="AN967" t="str">
        <f>_xlfn.CONCAT('Sample Select backend'!$C$4,ROW(AN967))</f>
        <v>AE967</v>
      </c>
      <c r="AO967" s="9" t="str">
        <f>_xlfn.CONCAT('Sample Select backend'!$J$2,ROW(AO967))</f>
        <v>AJ967</v>
      </c>
      <c r="AP967" t="str">
        <f>_xlfn.CONCAT('Sample Select backend'!$F$4,ROW(AP967))</f>
        <v>AF967</v>
      </c>
      <c r="AQ967" t="str">
        <f>_xlfn.CONCAT('Sample Select backend'!$I$10,ROW(AQ967))</f>
        <v>R967</v>
      </c>
      <c r="AR967" t="str">
        <f>_xlfn.CONCAT('Sample Select backend'!$M$4,ROW(AR967))</f>
        <v>AK967</v>
      </c>
      <c r="AS967" t="str">
        <f t="shared" si="344"/>
        <v>Czechia</v>
      </c>
      <c r="AT967" s="9" t="str">
        <f t="shared" si="345"/>
        <v>Other</v>
      </c>
      <c r="AU967">
        <f t="shared" si="346"/>
        <v>0</v>
      </c>
      <c r="AV967" s="9">
        <v>0</v>
      </c>
    </row>
    <row r="968" spans="1:48" x14ac:dyDescent="0.35">
      <c r="A968" t="s">
        <v>47</v>
      </c>
      <c r="B968" s="24">
        <v>1</v>
      </c>
      <c r="C968" s="24" t="s">
        <v>201</v>
      </c>
      <c r="D968" s="24" t="s">
        <v>3455</v>
      </c>
      <c r="E968" s="24"/>
      <c r="O968" t="s">
        <v>2800</v>
      </c>
      <c r="P968" t="s">
        <v>2808</v>
      </c>
      <c r="Q968" t="s">
        <v>2813</v>
      </c>
      <c r="R968">
        <v>0</v>
      </c>
      <c r="S968" t="s">
        <v>202</v>
      </c>
      <c r="T968" t="s">
        <v>202</v>
      </c>
      <c r="U968" t="s">
        <v>202</v>
      </c>
      <c r="V968">
        <v>-1</v>
      </c>
      <c r="W968">
        <v>-1</v>
      </c>
      <c r="X968">
        <v>-1</v>
      </c>
      <c r="Y968">
        <v>-1</v>
      </c>
      <c r="Z968">
        <v>-1</v>
      </c>
      <c r="AA968">
        <v>-1</v>
      </c>
      <c r="AB968">
        <v>-1</v>
      </c>
      <c r="AC968">
        <v>-1</v>
      </c>
      <c r="AD968">
        <v>-1</v>
      </c>
      <c r="AE968" s="4" t="s">
        <v>2828</v>
      </c>
      <c r="AF968" s="9" t="s">
        <v>2829</v>
      </c>
      <c r="AG968">
        <v>0</v>
      </c>
      <c r="AH968">
        <v>0</v>
      </c>
      <c r="AI968">
        <v>1</v>
      </c>
      <c r="AJ968">
        <v>1</v>
      </c>
      <c r="AK968" s="9" t="s">
        <v>2840</v>
      </c>
      <c r="AL968">
        <f t="shared" si="343"/>
        <v>0</v>
      </c>
      <c r="AM968">
        <f>IF(AND(INDIRECT(AN968)='Sample Select backend'!$C$2,INDIRECT(AO968)=1,INDIRECT(AP968)='Sample Select backend'!$F$2,INDIRECT(AQ968)=1,INDIRECT(AR968)='Sample Select backend'!$M$2),1,0)</f>
        <v>0</v>
      </c>
      <c r="AN968" t="str">
        <f>_xlfn.CONCAT('Sample Select backend'!$C$4,ROW(AN968))</f>
        <v>AE968</v>
      </c>
      <c r="AO968" s="9" t="str">
        <f>_xlfn.CONCAT('Sample Select backend'!$J$2,ROW(AO968))</f>
        <v>AJ968</v>
      </c>
      <c r="AP968" t="str">
        <f>_xlfn.CONCAT('Sample Select backend'!$F$4,ROW(AP968))</f>
        <v>AF968</v>
      </c>
      <c r="AQ968" t="str">
        <f>_xlfn.CONCAT('Sample Select backend'!$I$10,ROW(AQ968))</f>
        <v>R968</v>
      </c>
      <c r="AR968" t="str">
        <f>_xlfn.CONCAT('Sample Select backend'!$M$4,ROW(AR968))</f>
        <v>AK968</v>
      </c>
      <c r="AS968" t="str">
        <f t="shared" si="344"/>
        <v>Czechia</v>
      </c>
      <c r="AT968" s="9" t="str">
        <f t="shared" si="345"/>
        <v>Other</v>
      </c>
      <c r="AU968">
        <f t="shared" si="346"/>
        <v>0</v>
      </c>
      <c r="AV968" s="9">
        <v>0</v>
      </c>
    </row>
    <row r="969" spans="1:48" x14ac:dyDescent="0.35">
      <c r="A969" t="s">
        <v>47</v>
      </c>
      <c r="B969" s="24">
        <v>1</v>
      </c>
      <c r="C969" s="24">
        <v>7</v>
      </c>
      <c r="D969" s="24" t="s">
        <v>3456</v>
      </c>
      <c r="E969" s="24"/>
      <c r="O969" t="s">
        <v>2800</v>
      </c>
      <c r="P969" t="s">
        <v>2808</v>
      </c>
      <c r="Q969" t="s">
        <v>2813</v>
      </c>
      <c r="R969">
        <v>0</v>
      </c>
      <c r="S969" t="s">
        <v>202</v>
      </c>
      <c r="T969" t="s">
        <v>202</v>
      </c>
      <c r="U969" t="s">
        <v>202</v>
      </c>
      <c r="V969">
        <v>-1</v>
      </c>
      <c r="W969">
        <v>-1</v>
      </c>
      <c r="X969">
        <v>-1</v>
      </c>
      <c r="Y969">
        <v>-1</v>
      </c>
      <c r="Z969">
        <v>-1</v>
      </c>
      <c r="AA969">
        <v>-1</v>
      </c>
      <c r="AB969">
        <v>-1</v>
      </c>
      <c r="AC969">
        <v>-1</v>
      </c>
      <c r="AD969">
        <v>-1</v>
      </c>
      <c r="AE969" s="4" t="s">
        <v>2828</v>
      </c>
      <c r="AF969" s="9" t="s">
        <v>2829</v>
      </c>
      <c r="AG969">
        <v>0</v>
      </c>
      <c r="AH969">
        <v>0</v>
      </c>
      <c r="AI969">
        <v>1</v>
      </c>
      <c r="AJ969">
        <v>1</v>
      </c>
      <c r="AK969" s="9" t="s">
        <v>2840</v>
      </c>
      <c r="AL969">
        <f t="shared" si="343"/>
        <v>0</v>
      </c>
      <c r="AM969">
        <f>IF(AND(INDIRECT(AN969)='Sample Select backend'!$C$2,INDIRECT(AO969)=1,INDIRECT(AP969)='Sample Select backend'!$F$2,INDIRECT(AQ969)=1,INDIRECT(AR969)='Sample Select backend'!$M$2),1,0)</f>
        <v>0</v>
      </c>
      <c r="AN969" t="str">
        <f>_xlfn.CONCAT('Sample Select backend'!$C$4,ROW(AN969))</f>
        <v>AE969</v>
      </c>
      <c r="AO969" s="9" t="str">
        <f>_xlfn.CONCAT('Sample Select backend'!$J$2,ROW(AO969))</f>
        <v>AJ969</v>
      </c>
      <c r="AP969" t="str">
        <f>_xlfn.CONCAT('Sample Select backend'!$F$4,ROW(AP969))</f>
        <v>AF969</v>
      </c>
      <c r="AQ969" t="str">
        <f>_xlfn.CONCAT('Sample Select backend'!$I$10,ROW(AQ969))</f>
        <v>R969</v>
      </c>
      <c r="AR969" t="str">
        <f>_xlfn.CONCAT('Sample Select backend'!$M$4,ROW(AR969))</f>
        <v>AK969</v>
      </c>
      <c r="AS969" t="str">
        <f t="shared" si="344"/>
        <v>Czechia</v>
      </c>
      <c r="AT969" s="9">
        <f t="shared" si="345"/>
        <v>7</v>
      </c>
      <c r="AU969">
        <f t="shared" si="346"/>
        <v>0</v>
      </c>
      <c r="AV969" s="9">
        <v>0</v>
      </c>
    </row>
    <row r="970" spans="1:48" x14ac:dyDescent="0.35">
      <c r="A970" t="s">
        <v>47</v>
      </c>
      <c r="B970" s="24">
        <v>1</v>
      </c>
      <c r="C970" s="24">
        <v>6</v>
      </c>
      <c r="D970" s="24" t="s">
        <v>3457</v>
      </c>
      <c r="E970" s="24"/>
      <c r="O970" t="s">
        <v>2800</v>
      </c>
      <c r="P970" t="s">
        <v>2808</v>
      </c>
      <c r="Q970" t="s">
        <v>2813</v>
      </c>
      <c r="R970">
        <v>0</v>
      </c>
      <c r="S970" t="s">
        <v>202</v>
      </c>
      <c r="T970" t="s">
        <v>202</v>
      </c>
      <c r="U970" t="s">
        <v>202</v>
      </c>
      <c r="V970">
        <v>-1</v>
      </c>
      <c r="W970">
        <v>-1</v>
      </c>
      <c r="X970">
        <v>-1</v>
      </c>
      <c r="Y970">
        <v>-1</v>
      </c>
      <c r="Z970">
        <v>-1</v>
      </c>
      <c r="AA970">
        <v>-1</v>
      </c>
      <c r="AB970">
        <v>-1</v>
      </c>
      <c r="AC970">
        <v>-1</v>
      </c>
      <c r="AD970">
        <v>-1</v>
      </c>
      <c r="AE970" s="4" t="s">
        <v>2828</v>
      </c>
      <c r="AF970" s="9" t="s">
        <v>2829</v>
      </c>
      <c r="AG970">
        <v>0</v>
      </c>
      <c r="AH970">
        <v>0</v>
      </c>
      <c r="AI970">
        <v>1</v>
      </c>
      <c r="AJ970">
        <v>1</v>
      </c>
      <c r="AK970" s="9" t="s">
        <v>2840</v>
      </c>
      <c r="AL970">
        <f t="shared" si="343"/>
        <v>0</v>
      </c>
      <c r="AM970">
        <f>IF(AND(INDIRECT(AN970)='Sample Select backend'!$C$2,INDIRECT(AO970)=1,INDIRECT(AP970)='Sample Select backend'!$F$2,INDIRECT(AQ970)=1,INDIRECT(AR970)='Sample Select backend'!$M$2),1,0)</f>
        <v>0</v>
      </c>
      <c r="AN970" t="str">
        <f>_xlfn.CONCAT('Sample Select backend'!$C$4,ROW(AN970))</f>
        <v>AE970</v>
      </c>
      <c r="AO970" s="9" t="str">
        <f>_xlfn.CONCAT('Sample Select backend'!$J$2,ROW(AO970))</f>
        <v>AJ970</v>
      </c>
      <c r="AP970" t="str">
        <f>_xlfn.CONCAT('Sample Select backend'!$F$4,ROW(AP970))</f>
        <v>AF970</v>
      </c>
      <c r="AQ970" t="str">
        <f>_xlfn.CONCAT('Sample Select backend'!$I$10,ROW(AQ970))</f>
        <v>R970</v>
      </c>
      <c r="AR970" t="str">
        <f>_xlfn.CONCAT('Sample Select backend'!$M$4,ROW(AR970))</f>
        <v>AK970</v>
      </c>
      <c r="AS970" t="str">
        <f t="shared" si="344"/>
        <v>Czechia</v>
      </c>
      <c r="AT970" s="9">
        <f t="shared" si="345"/>
        <v>6</v>
      </c>
      <c r="AU970">
        <f t="shared" si="346"/>
        <v>0</v>
      </c>
      <c r="AV970" s="9">
        <v>0</v>
      </c>
    </row>
    <row r="971" spans="1:48" x14ac:dyDescent="0.35">
      <c r="A971" t="s">
        <v>47</v>
      </c>
      <c r="B971" s="24">
        <v>3</v>
      </c>
      <c r="C971" s="24" t="s">
        <v>206</v>
      </c>
      <c r="D971" s="24" t="s">
        <v>3458</v>
      </c>
      <c r="E971" s="24"/>
      <c r="O971" t="s">
        <v>2800</v>
      </c>
      <c r="P971" t="s">
        <v>2808</v>
      </c>
      <c r="Q971" t="s">
        <v>2813</v>
      </c>
      <c r="R971">
        <v>0</v>
      </c>
      <c r="S971" t="s">
        <v>202</v>
      </c>
      <c r="T971" t="s">
        <v>202</v>
      </c>
      <c r="U971" t="s">
        <v>202</v>
      </c>
      <c r="V971">
        <v>-1</v>
      </c>
      <c r="W971">
        <v>-1</v>
      </c>
      <c r="X971">
        <v>-1</v>
      </c>
      <c r="Y971">
        <v>-1</v>
      </c>
      <c r="Z971">
        <v>-1</v>
      </c>
      <c r="AA971">
        <v>-1</v>
      </c>
      <c r="AB971">
        <v>-1</v>
      </c>
      <c r="AC971">
        <v>-1</v>
      </c>
      <c r="AD971">
        <v>-1</v>
      </c>
      <c r="AE971" s="4" t="s">
        <v>2828</v>
      </c>
      <c r="AF971" s="9" t="s">
        <v>2829</v>
      </c>
      <c r="AG971">
        <v>0</v>
      </c>
      <c r="AH971">
        <v>0</v>
      </c>
      <c r="AI971">
        <v>1</v>
      </c>
      <c r="AJ971">
        <v>1</v>
      </c>
      <c r="AK971" s="9" t="s">
        <v>2840</v>
      </c>
      <c r="AL971">
        <f t="shared" si="343"/>
        <v>0</v>
      </c>
      <c r="AM971">
        <f>IF(AND(INDIRECT(AN971)='Sample Select backend'!$C$2,INDIRECT(AO971)=1,INDIRECT(AP971)='Sample Select backend'!$F$2,INDIRECT(AQ971)=1,INDIRECT(AR971)='Sample Select backend'!$M$2),1,0)</f>
        <v>0</v>
      </c>
      <c r="AN971" t="str">
        <f>_xlfn.CONCAT('Sample Select backend'!$C$4,ROW(AN971))</f>
        <v>AE971</v>
      </c>
      <c r="AO971" s="9" t="str">
        <f>_xlfn.CONCAT('Sample Select backend'!$J$2,ROW(AO971))</f>
        <v>AJ971</v>
      </c>
      <c r="AP971" t="str">
        <f>_xlfn.CONCAT('Sample Select backend'!$F$4,ROW(AP971))</f>
        <v>AF971</v>
      </c>
      <c r="AQ971" t="str">
        <f>_xlfn.CONCAT('Sample Select backend'!$I$10,ROW(AQ971))</f>
        <v>R971</v>
      </c>
      <c r="AR971" t="str">
        <f>_xlfn.CONCAT('Sample Select backend'!$M$4,ROW(AR971))</f>
        <v>AK971</v>
      </c>
      <c r="AS971" t="str">
        <f t="shared" si="344"/>
        <v>Czechia</v>
      </c>
      <c r="AT971" s="9" t="str">
        <f t="shared" si="345"/>
        <v>Tax exemption/waiver/suspension</v>
      </c>
      <c r="AU971">
        <f t="shared" si="346"/>
        <v>0</v>
      </c>
      <c r="AV971" s="9">
        <v>0</v>
      </c>
    </row>
    <row r="972" spans="1:48" x14ac:dyDescent="0.35">
      <c r="A972" t="s">
        <v>47</v>
      </c>
      <c r="B972" s="24">
        <v>1</v>
      </c>
      <c r="C972" s="24" t="s">
        <v>201</v>
      </c>
      <c r="D972" s="24" t="s">
        <v>3459</v>
      </c>
      <c r="E972" s="24"/>
      <c r="O972" t="s">
        <v>2800</v>
      </c>
      <c r="P972" t="s">
        <v>2808</v>
      </c>
      <c r="Q972" t="s">
        <v>2813</v>
      </c>
      <c r="R972">
        <v>0</v>
      </c>
      <c r="S972" t="s">
        <v>202</v>
      </c>
      <c r="T972" t="s">
        <v>202</v>
      </c>
      <c r="U972" t="s">
        <v>202</v>
      </c>
      <c r="V972">
        <v>-1</v>
      </c>
      <c r="W972">
        <v>-1</v>
      </c>
      <c r="X972">
        <v>-1</v>
      </c>
      <c r="Y972">
        <v>-1</v>
      </c>
      <c r="Z972">
        <v>-1</v>
      </c>
      <c r="AA972">
        <v>-1</v>
      </c>
      <c r="AB972">
        <v>-1</v>
      </c>
      <c r="AC972">
        <v>-1</v>
      </c>
      <c r="AD972">
        <v>-1</v>
      </c>
      <c r="AE972" s="4" t="s">
        <v>2828</v>
      </c>
      <c r="AF972" s="9" t="s">
        <v>2829</v>
      </c>
      <c r="AG972">
        <v>0</v>
      </c>
      <c r="AH972">
        <v>0</v>
      </c>
      <c r="AI972">
        <v>1</v>
      </c>
      <c r="AJ972">
        <v>1</v>
      </c>
      <c r="AK972" s="9" t="s">
        <v>2840</v>
      </c>
      <c r="AL972">
        <f t="shared" si="343"/>
        <v>0</v>
      </c>
      <c r="AM972">
        <f>IF(AND(INDIRECT(AN972)='Sample Select backend'!$C$2,INDIRECT(AO972)=1,INDIRECT(AP972)='Sample Select backend'!$F$2,INDIRECT(AQ972)=1,INDIRECT(AR972)='Sample Select backend'!$M$2),1,0)</f>
        <v>0</v>
      </c>
      <c r="AN972" t="str">
        <f>_xlfn.CONCAT('Sample Select backend'!$C$4,ROW(AN972))</f>
        <v>AE972</v>
      </c>
      <c r="AO972" s="9" t="str">
        <f>_xlfn.CONCAT('Sample Select backend'!$J$2,ROW(AO972))</f>
        <v>AJ972</v>
      </c>
      <c r="AP972" t="str">
        <f>_xlfn.CONCAT('Sample Select backend'!$F$4,ROW(AP972))</f>
        <v>AF972</v>
      </c>
      <c r="AQ972" t="str">
        <f>_xlfn.CONCAT('Sample Select backend'!$I$10,ROW(AQ972))</f>
        <v>R972</v>
      </c>
      <c r="AR972" t="str">
        <f>_xlfn.CONCAT('Sample Select backend'!$M$4,ROW(AR972))</f>
        <v>AK972</v>
      </c>
      <c r="AS972" t="str">
        <f t="shared" si="344"/>
        <v>Czechia</v>
      </c>
      <c r="AT972" s="9" t="str">
        <f t="shared" si="345"/>
        <v>Other</v>
      </c>
      <c r="AU972">
        <f t="shared" si="346"/>
        <v>0</v>
      </c>
      <c r="AV972" s="9">
        <v>0</v>
      </c>
    </row>
    <row r="973" spans="1:48" x14ac:dyDescent="0.35">
      <c r="A973" t="s">
        <v>47</v>
      </c>
      <c r="B973" s="24">
        <v>1</v>
      </c>
      <c r="C973" s="24" t="s">
        <v>201</v>
      </c>
      <c r="D973" s="24" t="s">
        <v>3460</v>
      </c>
      <c r="E973" s="24"/>
      <c r="O973" t="s">
        <v>2800</v>
      </c>
      <c r="P973" t="s">
        <v>2808</v>
      </c>
      <c r="Q973" t="s">
        <v>2813</v>
      </c>
      <c r="R973">
        <v>0</v>
      </c>
      <c r="S973" t="s">
        <v>202</v>
      </c>
      <c r="T973" t="s">
        <v>202</v>
      </c>
      <c r="U973" t="s">
        <v>202</v>
      </c>
      <c r="V973">
        <v>-1</v>
      </c>
      <c r="W973">
        <v>-1</v>
      </c>
      <c r="X973">
        <v>-1</v>
      </c>
      <c r="Y973">
        <v>-1</v>
      </c>
      <c r="Z973">
        <v>-1</v>
      </c>
      <c r="AA973">
        <v>-1</v>
      </c>
      <c r="AB973">
        <v>-1</v>
      </c>
      <c r="AC973">
        <v>-1</v>
      </c>
      <c r="AD973">
        <v>-1</v>
      </c>
      <c r="AE973" s="4" t="s">
        <v>2828</v>
      </c>
      <c r="AF973" s="9" t="s">
        <v>2829</v>
      </c>
      <c r="AG973">
        <v>0</v>
      </c>
      <c r="AH973">
        <v>0</v>
      </c>
      <c r="AI973">
        <v>1</v>
      </c>
      <c r="AJ973">
        <v>1</v>
      </c>
      <c r="AK973" s="9" t="s">
        <v>2840</v>
      </c>
      <c r="AL973">
        <f t="shared" si="343"/>
        <v>0</v>
      </c>
      <c r="AM973">
        <f>IF(AND(INDIRECT(AN973)='Sample Select backend'!$C$2,INDIRECT(AO973)=1,INDIRECT(AP973)='Sample Select backend'!$F$2,INDIRECT(AQ973)=1,INDIRECT(AR973)='Sample Select backend'!$M$2),1,0)</f>
        <v>0</v>
      </c>
      <c r="AN973" t="str">
        <f>_xlfn.CONCAT('Sample Select backend'!$C$4,ROW(AN973))</f>
        <v>AE973</v>
      </c>
      <c r="AO973" s="9" t="str">
        <f>_xlfn.CONCAT('Sample Select backend'!$J$2,ROW(AO973))</f>
        <v>AJ973</v>
      </c>
      <c r="AP973" t="str">
        <f>_xlfn.CONCAT('Sample Select backend'!$F$4,ROW(AP973))</f>
        <v>AF973</v>
      </c>
      <c r="AQ973" t="str">
        <f>_xlfn.CONCAT('Sample Select backend'!$I$10,ROW(AQ973))</f>
        <v>R973</v>
      </c>
      <c r="AR973" t="str">
        <f>_xlfn.CONCAT('Sample Select backend'!$M$4,ROW(AR973))</f>
        <v>AK973</v>
      </c>
      <c r="AS973" t="str">
        <f t="shared" si="344"/>
        <v>Czechia</v>
      </c>
      <c r="AT973" s="9" t="str">
        <f t="shared" si="345"/>
        <v>Other</v>
      </c>
      <c r="AU973">
        <f t="shared" si="346"/>
        <v>0</v>
      </c>
      <c r="AV973" s="9">
        <v>0</v>
      </c>
    </row>
    <row r="974" spans="1:48" x14ac:dyDescent="0.35">
      <c r="A974" t="s">
        <v>47</v>
      </c>
      <c r="B974" s="24">
        <v>5</v>
      </c>
      <c r="C974" s="24" t="s">
        <v>204</v>
      </c>
      <c r="D974" s="24" t="s">
        <v>3461</v>
      </c>
      <c r="E974" s="24"/>
      <c r="O974" t="s">
        <v>2800</v>
      </c>
      <c r="P974" t="s">
        <v>2808</v>
      </c>
      <c r="Q974" t="s">
        <v>2813</v>
      </c>
      <c r="R974">
        <v>0</v>
      </c>
      <c r="S974" t="s">
        <v>202</v>
      </c>
      <c r="T974" t="s">
        <v>202</v>
      </c>
      <c r="U974" t="s">
        <v>202</v>
      </c>
      <c r="V974">
        <v>-1</v>
      </c>
      <c r="W974">
        <v>-1</v>
      </c>
      <c r="X974">
        <v>-1</v>
      </c>
      <c r="Y974">
        <v>-1</v>
      </c>
      <c r="Z974">
        <v>-1</v>
      </c>
      <c r="AA974">
        <v>-1</v>
      </c>
      <c r="AB974">
        <v>-1</v>
      </c>
      <c r="AC974">
        <v>-1</v>
      </c>
      <c r="AD974">
        <v>-1</v>
      </c>
      <c r="AE974" s="4" t="s">
        <v>2828</v>
      </c>
      <c r="AF974" s="9" t="s">
        <v>2829</v>
      </c>
      <c r="AG974">
        <v>0</v>
      </c>
      <c r="AH974">
        <v>0</v>
      </c>
      <c r="AI974">
        <v>1</v>
      </c>
      <c r="AJ974">
        <v>1</v>
      </c>
      <c r="AK974" s="9" t="s">
        <v>2840</v>
      </c>
      <c r="AL974">
        <f t="shared" si="343"/>
        <v>0</v>
      </c>
      <c r="AM974">
        <f>IF(AND(INDIRECT(AN974)='Sample Select backend'!$C$2,INDIRECT(AO974)=1,INDIRECT(AP974)='Sample Select backend'!$F$2,INDIRECT(AQ974)=1,INDIRECT(AR974)='Sample Select backend'!$M$2),1,0)</f>
        <v>0</v>
      </c>
      <c r="AN974" t="str">
        <f>_xlfn.CONCAT('Sample Select backend'!$C$4,ROW(AN974))</f>
        <v>AE974</v>
      </c>
      <c r="AO974" s="9" t="str">
        <f>_xlfn.CONCAT('Sample Select backend'!$J$2,ROW(AO974))</f>
        <v>AJ974</v>
      </c>
      <c r="AP974" t="str">
        <f>_xlfn.CONCAT('Sample Select backend'!$F$4,ROW(AP974))</f>
        <v>AF974</v>
      </c>
      <c r="AQ974" t="str">
        <f>_xlfn.CONCAT('Sample Select backend'!$I$10,ROW(AQ974))</f>
        <v>R974</v>
      </c>
      <c r="AR974" t="str">
        <f>_xlfn.CONCAT('Sample Select backend'!$M$4,ROW(AR974))</f>
        <v>AK974</v>
      </c>
      <c r="AS974" t="str">
        <f t="shared" si="344"/>
        <v>Czechia</v>
      </c>
      <c r="AT974" s="9" t="str">
        <f t="shared" si="345"/>
        <v>General</v>
      </c>
      <c r="AU974">
        <f t="shared" si="346"/>
        <v>0</v>
      </c>
      <c r="AV974" s="9">
        <v>0</v>
      </c>
    </row>
    <row r="975" spans="1:48" x14ac:dyDescent="0.35">
      <c r="A975" t="s">
        <v>47</v>
      </c>
      <c r="B975" s="24">
        <v>2</v>
      </c>
      <c r="C975" s="24" t="s">
        <v>206</v>
      </c>
      <c r="D975" s="24" t="s">
        <v>3462</v>
      </c>
      <c r="E975" s="24"/>
      <c r="O975" t="s">
        <v>2800</v>
      </c>
      <c r="P975" t="s">
        <v>2808</v>
      </c>
      <c r="Q975" t="s">
        <v>2813</v>
      </c>
      <c r="R975">
        <v>0</v>
      </c>
      <c r="S975" t="s">
        <v>202</v>
      </c>
      <c r="T975" t="s">
        <v>202</v>
      </c>
      <c r="U975" t="s">
        <v>202</v>
      </c>
      <c r="V975">
        <v>-1</v>
      </c>
      <c r="W975">
        <v>-1</v>
      </c>
      <c r="X975">
        <v>-1</v>
      </c>
      <c r="Y975">
        <v>-1</v>
      </c>
      <c r="Z975">
        <v>-1</v>
      </c>
      <c r="AA975">
        <v>-1</v>
      </c>
      <c r="AB975">
        <v>-1</v>
      </c>
      <c r="AC975">
        <v>-1</v>
      </c>
      <c r="AD975">
        <v>-1</v>
      </c>
      <c r="AE975" s="4" t="s">
        <v>2828</v>
      </c>
      <c r="AF975" s="9" t="s">
        <v>2829</v>
      </c>
      <c r="AG975">
        <v>0</v>
      </c>
      <c r="AH975">
        <v>0</v>
      </c>
      <c r="AI975">
        <v>1</v>
      </c>
      <c r="AJ975">
        <v>1</v>
      </c>
      <c r="AK975" s="9" t="s">
        <v>2840</v>
      </c>
      <c r="AL975">
        <f t="shared" si="343"/>
        <v>0</v>
      </c>
      <c r="AM975">
        <f>IF(AND(INDIRECT(AN975)='Sample Select backend'!$C$2,INDIRECT(AO975)=1,INDIRECT(AP975)='Sample Select backend'!$F$2,INDIRECT(AQ975)=1,INDIRECT(AR975)='Sample Select backend'!$M$2),1,0)</f>
        <v>0</v>
      </c>
      <c r="AN975" t="str">
        <f>_xlfn.CONCAT('Sample Select backend'!$C$4,ROW(AN975))</f>
        <v>AE975</v>
      </c>
      <c r="AO975" s="9" t="str">
        <f>_xlfn.CONCAT('Sample Select backend'!$J$2,ROW(AO975))</f>
        <v>AJ975</v>
      </c>
      <c r="AP975" t="str">
        <f>_xlfn.CONCAT('Sample Select backend'!$F$4,ROW(AP975))</f>
        <v>AF975</v>
      </c>
      <c r="AQ975" t="str">
        <f>_xlfn.CONCAT('Sample Select backend'!$I$10,ROW(AQ975))</f>
        <v>R975</v>
      </c>
      <c r="AR975" t="str">
        <f>_xlfn.CONCAT('Sample Select backend'!$M$4,ROW(AR975))</f>
        <v>AK975</v>
      </c>
      <c r="AS975" t="str">
        <f t="shared" si="344"/>
        <v>Czechia</v>
      </c>
      <c r="AT975" s="9" t="str">
        <f t="shared" si="345"/>
        <v>Tax exemption/waiver/suspension</v>
      </c>
      <c r="AU975">
        <f t="shared" si="346"/>
        <v>0</v>
      </c>
      <c r="AV975" s="9">
        <v>0</v>
      </c>
    </row>
    <row r="976" spans="1:48" x14ac:dyDescent="0.35">
      <c r="A976" t="s">
        <v>47</v>
      </c>
      <c r="B976" s="24">
        <v>1</v>
      </c>
      <c r="C976" s="24">
        <v>9</v>
      </c>
      <c r="D976" s="24" t="s">
        <v>3463</v>
      </c>
      <c r="E976" s="24"/>
      <c r="O976" t="s">
        <v>2800</v>
      </c>
      <c r="P976" t="s">
        <v>2808</v>
      </c>
      <c r="Q976" t="s">
        <v>2813</v>
      </c>
      <c r="R976">
        <v>0</v>
      </c>
      <c r="S976" t="s">
        <v>202</v>
      </c>
      <c r="T976" t="s">
        <v>202</v>
      </c>
      <c r="U976" t="s">
        <v>202</v>
      </c>
      <c r="V976">
        <v>-1</v>
      </c>
      <c r="W976">
        <v>-1</v>
      </c>
      <c r="X976">
        <v>-1</v>
      </c>
      <c r="Y976">
        <v>-1</v>
      </c>
      <c r="Z976">
        <v>-1</v>
      </c>
      <c r="AA976">
        <v>-1</v>
      </c>
      <c r="AB976">
        <v>-1</v>
      </c>
      <c r="AC976">
        <v>-1</v>
      </c>
      <c r="AD976">
        <v>-1</v>
      </c>
      <c r="AE976" s="4" t="s">
        <v>2828</v>
      </c>
      <c r="AF976" s="9" t="s">
        <v>2829</v>
      </c>
      <c r="AG976">
        <v>0</v>
      </c>
      <c r="AH976">
        <v>0</v>
      </c>
      <c r="AI976">
        <v>1</v>
      </c>
      <c r="AJ976">
        <v>1</v>
      </c>
      <c r="AK976" s="9" t="s">
        <v>2840</v>
      </c>
      <c r="AL976">
        <f t="shared" si="343"/>
        <v>0</v>
      </c>
      <c r="AM976">
        <f>IF(AND(INDIRECT(AN976)='Sample Select backend'!$C$2,INDIRECT(AO976)=1,INDIRECT(AP976)='Sample Select backend'!$F$2,INDIRECT(AQ976)=1,INDIRECT(AR976)='Sample Select backend'!$M$2),1,0)</f>
        <v>0</v>
      </c>
      <c r="AN976" t="str">
        <f>_xlfn.CONCAT('Sample Select backend'!$C$4,ROW(AN976))</f>
        <v>AE976</v>
      </c>
      <c r="AO976" s="9" t="str">
        <f>_xlfn.CONCAT('Sample Select backend'!$J$2,ROW(AO976))</f>
        <v>AJ976</v>
      </c>
      <c r="AP976" t="str">
        <f>_xlfn.CONCAT('Sample Select backend'!$F$4,ROW(AP976))</f>
        <v>AF976</v>
      </c>
      <c r="AQ976" t="str">
        <f>_xlfn.CONCAT('Sample Select backend'!$I$10,ROW(AQ976))</f>
        <v>R976</v>
      </c>
      <c r="AR976" t="str">
        <f>_xlfn.CONCAT('Sample Select backend'!$M$4,ROW(AR976))</f>
        <v>AK976</v>
      </c>
      <c r="AS976" t="str">
        <f t="shared" si="344"/>
        <v>Czechia</v>
      </c>
      <c r="AT976" s="9">
        <f t="shared" si="345"/>
        <v>9</v>
      </c>
      <c r="AU976">
        <f t="shared" si="346"/>
        <v>0</v>
      </c>
      <c r="AV976" s="9">
        <v>0</v>
      </c>
    </row>
    <row r="977" spans="1:48" x14ac:dyDescent="0.35">
      <c r="A977" t="s">
        <v>47</v>
      </c>
      <c r="B977" s="24">
        <v>1</v>
      </c>
      <c r="C977" s="24" t="s">
        <v>206</v>
      </c>
      <c r="D977" s="24" t="s">
        <v>3464</v>
      </c>
      <c r="E977" s="24"/>
      <c r="O977" t="s">
        <v>2800</v>
      </c>
      <c r="P977" t="s">
        <v>2808</v>
      </c>
      <c r="Q977" t="s">
        <v>2813</v>
      </c>
      <c r="R977">
        <v>0</v>
      </c>
      <c r="S977" t="s">
        <v>202</v>
      </c>
      <c r="T977" t="s">
        <v>202</v>
      </c>
      <c r="U977" t="s">
        <v>202</v>
      </c>
      <c r="V977">
        <v>-1</v>
      </c>
      <c r="W977">
        <v>-1</v>
      </c>
      <c r="X977">
        <v>-1</v>
      </c>
      <c r="Y977">
        <v>-1</v>
      </c>
      <c r="Z977">
        <v>-1</v>
      </c>
      <c r="AA977">
        <v>-1</v>
      </c>
      <c r="AB977">
        <v>-1</v>
      </c>
      <c r="AC977">
        <v>-1</v>
      </c>
      <c r="AD977">
        <v>-1</v>
      </c>
      <c r="AE977" s="4" t="s">
        <v>2828</v>
      </c>
      <c r="AF977" s="9" t="s">
        <v>2829</v>
      </c>
      <c r="AG977">
        <v>0</v>
      </c>
      <c r="AH977">
        <v>0</v>
      </c>
      <c r="AI977">
        <v>1</v>
      </c>
      <c r="AJ977">
        <v>1</v>
      </c>
      <c r="AK977" s="9" t="s">
        <v>2840</v>
      </c>
      <c r="AL977">
        <f t="shared" si="343"/>
        <v>0</v>
      </c>
      <c r="AM977">
        <f>IF(AND(INDIRECT(AN977)='Sample Select backend'!$C$2,INDIRECT(AO977)=1,INDIRECT(AP977)='Sample Select backend'!$F$2,INDIRECT(AQ977)=1,INDIRECT(AR977)='Sample Select backend'!$M$2),1,0)</f>
        <v>0</v>
      </c>
      <c r="AN977" t="str">
        <f>_xlfn.CONCAT('Sample Select backend'!$C$4,ROW(AN977))</f>
        <v>AE977</v>
      </c>
      <c r="AO977" s="9" t="str">
        <f>_xlfn.CONCAT('Sample Select backend'!$J$2,ROW(AO977))</f>
        <v>AJ977</v>
      </c>
      <c r="AP977" t="str">
        <f>_xlfn.CONCAT('Sample Select backend'!$F$4,ROW(AP977))</f>
        <v>AF977</v>
      </c>
      <c r="AQ977" t="str">
        <f>_xlfn.CONCAT('Sample Select backend'!$I$10,ROW(AQ977))</f>
        <v>R977</v>
      </c>
      <c r="AR977" t="str">
        <f>_xlfn.CONCAT('Sample Select backend'!$M$4,ROW(AR977))</f>
        <v>AK977</v>
      </c>
      <c r="AS977" t="str">
        <f t="shared" si="344"/>
        <v>Czechia</v>
      </c>
      <c r="AT977" s="9" t="str">
        <f t="shared" si="345"/>
        <v>Tax exemption/waiver/suspension</v>
      </c>
      <c r="AU977">
        <f t="shared" si="346"/>
        <v>0</v>
      </c>
      <c r="AV977" s="9">
        <v>0</v>
      </c>
    </row>
    <row r="978" spans="1:48" x14ac:dyDescent="0.35">
      <c r="A978" t="s">
        <v>47</v>
      </c>
      <c r="B978" s="24">
        <v>9</v>
      </c>
      <c r="C978" s="24">
        <v>34</v>
      </c>
      <c r="D978" s="24" t="s">
        <v>3465</v>
      </c>
      <c r="E978" s="24"/>
      <c r="O978" t="s">
        <v>2800</v>
      </c>
      <c r="P978" t="s">
        <v>2808</v>
      </c>
      <c r="Q978" t="s">
        <v>2813</v>
      </c>
      <c r="R978">
        <v>0</v>
      </c>
      <c r="S978" t="s">
        <v>202</v>
      </c>
      <c r="T978" t="s">
        <v>202</v>
      </c>
      <c r="U978" t="s">
        <v>202</v>
      </c>
      <c r="V978">
        <v>-1</v>
      </c>
      <c r="W978">
        <v>-1</v>
      </c>
      <c r="X978">
        <v>-1</v>
      </c>
      <c r="Y978">
        <v>-1</v>
      </c>
      <c r="Z978">
        <v>-1</v>
      </c>
      <c r="AA978">
        <v>-1</v>
      </c>
      <c r="AB978">
        <v>-1</v>
      </c>
      <c r="AC978">
        <v>-1</v>
      </c>
      <c r="AD978">
        <v>-1</v>
      </c>
      <c r="AE978" s="4" t="s">
        <v>2828</v>
      </c>
      <c r="AF978" s="9" t="s">
        <v>2829</v>
      </c>
      <c r="AG978">
        <v>0</v>
      </c>
      <c r="AH978">
        <v>0</v>
      </c>
      <c r="AI978">
        <v>1</v>
      </c>
      <c r="AJ978">
        <v>1</v>
      </c>
      <c r="AK978" s="9" t="s">
        <v>2840</v>
      </c>
      <c r="AL978">
        <f t="shared" si="343"/>
        <v>0</v>
      </c>
      <c r="AM978">
        <f>IF(AND(INDIRECT(AN978)='Sample Select backend'!$C$2,INDIRECT(AO978)=1,INDIRECT(AP978)='Sample Select backend'!$F$2,INDIRECT(AQ978)=1,INDIRECT(AR978)='Sample Select backend'!$M$2),1,0)</f>
        <v>0</v>
      </c>
      <c r="AN978" t="str">
        <f>_xlfn.CONCAT('Sample Select backend'!$C$4,ROW(AN978))</f>
        <v>AE978</v>
      </c>
      <c r="AO978" s="9" t="str">
        <f>_xlfn.CONCAT('Sample Select backend'!$J$2,ROW(AO978))</f>
        <v>AJ978</v>
      </c>
      <c r="AP978" t="str">
        <f>_xlfn.CONCAT('Sample Select backend'!$F$4,ROW(AP978))</f>
        <v>AF978</v>
      </c>
      <c r="AQ978" t="str">
        <f>_xlfn.CONCAT('Sample Select backend'!$I$10,ROW(AQ978))</f>
        <v>R978</v>
      </c>
      <c r="AR978" t="str">
        <f>_xlfn.CONCAT('Sample Select backend'!$M$4,ROW(AR978))</f>
        <v>AK978</v>
      </c>
      <c r="AS978" t="str">
        <f t="shared" si="344"/>
        <v>Czechia</v>
      </c>
      <c r="AT978" s="9">
        <f t="shared" si="345"/>
        <v>34</v>
      </c>
      <c r="AU978">
        <f t="shared" si="346"/>
        <v>0</v>
      </c>
      <c r="AV978" s="9">
        <v>0</v>
      </c>
    </row>
    <row r="979" spans="1:48" x14ac:dyDescent="0.35">
      <c r="A979" t="s">
        <v>47</v>
      </c>
      <c r="B979" s="24">
        <v>9</v>
      </c>
      <c r="C979" s="24">
        <v>34</v>
      </c>
      <c r="D979" s="24" t="s">
        <v>3466</v>
      </c>
      <c r="E979" s="24"/>
      <c r="O979" t="s">
        <v>2800</v>
      </c>
      <c r="P979" t="s">
        <v>2808</v>
      </c>
      <c r="Q979" t="s">
        <v>2813</v>
      </c>
      <c r="R979">
        <v>0</v>
      </c>
      <c r="S979" t="s">
        <v>202</v>
      </c>
      <c r="T979" t="s">
        <v>202</v>
      </c>
      <c r="U979" t="s">
        <v>202</v>
      </c>
      <c r="V979">
        <v>-1</v>
      </c>
      <c r="W979">
        <v>-1</v>
      </c>
      <c r="X979">
        <v>-1</v>
      </c>
      <c r="Y979">
        <v>-1</v>
      </c>
      <c r="Z979">
        <v>-1</v>
      </c>
      <c r="AA979">
        <v>-1</v>
      </c>
      <c r="AB979">
        <v>-1</v>
      </c>
      <c r="AC979">
        <v>-1</v>
      </c>
      <c r="AD979">
        <v>-1</v>
      </c>
      <c r="AE979" s="4" t="s">
        <v>2828</v>
      </c>
      <c r="AF979" s="9" t="s">
        <v>2829</v>
      </c>
      <c r="AG979">
        <v>0</v>
      </c>
      <c r="AH979">
        <v>0</v>
      </c>
      <c r="AI979">
        <v>1</v>
      </c>
      <c r="AJ979">
        <v>1</v>
      </c>
      <c r="AK979" s="9" t="s">
        <v>2840</v>
      </c>
      <c r="AL979">
        <f t="shared" si="343"/>
        <v>0</v>
      </c>
      <c r="AM979">
        <f>IF(AND(INDIRECT(AN979)='Sample Select backend'!$C$2,INDIRECT(AO979)=1,INDIRECT(AP979)='Sample Select backend'!$F$2,INDIRECT(AQ979)=1,INDIRECT(AR979)='Sample Select backend'!$M$2),1,0)</f>
        <v>0</v>
      </c>
      <c r="AN979" t="str">
        <f>_xlfn.CONCAT('Sample Select backend'!$C$4,ROW(AN979))</f>
        <v>AE979</v>
      </c>
      <c r="AO979" s="9" t="str">
        <f>_xlfn.CONCAT('Sample Select backend'!$J$2,ROW(AO979))</f>
        <v>AJ979</v>
      </c>
      <c r="AP979" t="str">
        <f>_xlfn.CONCAT('Sample Select backend'!$F$4,ROW(AP979))</f>
        <v>AF979</v>
      </c>
      <c r="AQ979" t="str">
        <f>_xlfn.CONCAT('Sample Select backend'!$I$10,ROW(AQ979))</f>
        <v>R979</v>
      </c>
      <c r="AR979" t="str">
        <f>_xlfn.CONCAT('Sample Select backend'!$M$4,ROW(AR979))</f>
        <v>AK979</v>
      </c>
      <c r="AS979" t="str">
        <f t="shared" si="344"/>
        <v>Czechia</v>
      </c>
      <c r="AT979" s="9">
        <f t="shared" si="345"/>
        <v>34</v>
      </c>
      <c r="AU979">
        <f t="shared" si="346"/>
        <v>0</v>
      </c>
      <c r="AV979" s="9">
        <v>0</v>
      </c>
    </row>
    <row r="980" spans="1:48" x14ac:dyDescent="0.35">
      <c r="A980" t="s">
        <v>47</v>
      </c>
      <c r="B980" s="24">
        <v>6</v>
      </c>
      <c r="C980" s="24">
        <v>29</v>
      </c>
      <c r="D980" s="24" t="s">
        <v>3467</v>
      </c>
      <c r="E980" s="24"/>
      <c r="O980" t="s">
        <v>2800</v>
      </c>
      <c r="P980" t="s">
        <v>2808</v>
      </c>
      <c r="Q980" t="s">
        <v>2813</v>
      </c>
      <c r="R980">
        <v>0</v>
      </c>
      <c r="S980" t="s">
        <v>202</v>
      </c>
      <c r="T980" t="s">
        <v>202</v>
      </c>
      <c r="U980" t="s">
        <v>202</v>
      </c>
      <c r="V980">
        <v>-1</v>
      </c>
      <c r="W980">
        <v>-1</v>
      </c>
      <c r="X980">
        <v>-1</v>
      </c>
      <c r="Y980">
        <v>-1</v>
      </c>
      <c r="Z980">
        <v>-1</v>
      </c>
      <c r="AA980">
        <v>-1</v>
      </c>
      <c r="AB980">
        <v>-1</v>
      </c>
      <c r="AC980">
        <v>-1</v>
      </c>
      <c r="AD980">
        <v>-1</v>
      </c>
      <c r="AE980" s="4" t="s">
        <v>2828</v>
      </c>
      <c r="AF980" s="9" t="s">
        <v>2829</v>
      </c>
      <c r="AG980">
        <v>0</v>
      </c>
      <c r="AH980">
        <v>0</v>
      </c>
      <c r="AI980">
        <v>1</v>
      </c>
      <c r="AJ980">
        <v>1</v>
      </c>
      <c r="AK980" s="9" t="s">
        <v>2840</v>
      </c>
      <c r="AL980">
        <f t="shared" si="343"/>
        <v>0</v>
      </c>
      <c r="AM980">
        <f>IF(AND(INDIRECT(AN980)='Sample Select backend'!$C$2,INDIRECT(AO980)=1,INDIRECT(AP980)='Sample Select backend'!$F$2,INDIRECT(AQ980)=1,INDIRECT(AR980)='Sample Select backend'!$M$2),1,0)</f>
        <v>0</v>
      </c>
      <c r="AN980" t="str">
        <f>_xlfn.CONCAT('Sample Select backend'!$C$4,ROW(AN980))</f>
        <v>AE980</v>
      </c>
      <c r="AO980" s="9" t="str">
        <f>_xlfn.CONCAT('Sample Select backend'!$J$2,ROW(AO980))</f>
        <v>AJ980</v>
      </c>
      <c r="AP980" t="str">
        <f>_xlfn.CONCAT('Sample Select backend'!$F$4,ROW(AP980))</f>
        <v>AF980</v>
      </c>
      <c r="AQ980" t="str">
        <f>_xlfn.CONCAT('Sample Select backend'!$I$10,ROW(AQ980))</f>
        <v>R980</v>
      </c>
      <c r="AR980" t="str">
        <f>_xlfn.CONCAT('Sample Select backend'!$M$4,ROW(AR980))</f>
        <v>AK980</v>
      </c>
      <c r="AS980" t="str">
        <f t="shared" si="344"/>
        <v>Czechia</v>
      </c>
      <c r="AT980" s="9">
        <f t="shared" si="345"/>
        <v>29</v>
      </c>
      <c r="AU980">
        <f t="shared" si="346"/>
        <v>0</v>
      </c>
      <c r="AV980" s="9">
        <v>0</v>
      </c>
    </row>
    <row r="981" spans="1:48" x14ac:dyDescent="0.35">
      <c r="A981" t="s">
        <v>47</v>
      </c>
      <c r="B981" s="24">
        <v>7</v>
      </c>
      <c r="C981" s="24">
        <v>30</v>
      </c>
      <c r="D981" s="24" t="s">
        <v>3468</v>
      </c>
      <c r="E981" s="24"/>
      <c r="O981" t="s">
        <v>2800</v>
      </c>
      <c r="P981" t="s">
        <v>2808</v>
      </c>
      <c r="Q981" t="s">
        <v>2813</v>
      </c>
      <c r="R981">
        <v>0</v>
      </c>
      <c r="S981" t="s">
        <v>202</v>
      </c>
      <c r="T981" t="s">
        <v>202</v>
      </c>
      <c r="U981" t="s">
        <v>202</v>
      </c>
      <c r="V981">
        <v>-1</v>
      </c>
      <c r="W981">
        <v>-1</v>
      </c>
      <c r="X981">
        <v>-1</v>
      </c>
      <c r="Y981">
        <v>-1</v>
      </c>
      <c r="Z981">
        <v>-1</v>
      </c>
      <c r="AA981">
        <v>-1</v>
      </c>
      <c r="AB981">
        <v>-1</v>
      </c>
      <c r="AC981">
        <v>-1</v>
      </c>
      <c r="AD981">
        <v>-1</v>
      </c>
      <c r="AE981" s="4" t="s">
        <v>2828</v>
      </c>
      <c r="AF981" s="9" t="s">
        <v>2829</v>
      </c>
      <c r="AG981">
        <v>0</v>
      </c>
      <c r="AH981">
        <v>0</v>
      </c>
      <c r="AI981">
        <v>1</v>
      </c>
      <c r="AJ981">
        <v>1</v>
      </c>
      <c r="AK981" s="9" t="s">
        <v>2840</v>
      </c>
      <c r="AL981">
        <f t="shared" si="343"/>
        <v>0</v>
      </c>
      <c r="AM981">
        <f>IF(AND(INDIRECT(AN981)='Sample Select backend'!$C$2,INDIRECT(AO981)=1,INDIRECT(AP981)='Sample Select backend'!$F$2,INDIRECT(AQ981)=1,INDIRECT(AR981)='Sample Select backend'!$M$2),1,0)</f>
        <v>0</v>
      </c>
      <c r="AN981" t="str">
        <f>_xlfn.CONCAT('Sample Select backend'!$C$4,ROW(AN981))</f>
        <v>AE981</v>
      </c>
      <c r="AO981" s="9" t="str">
        <f>_xlfn.CONCAT('Sample Select backend'!$J$2,ROW(AO981))</f>
        <v>AJ981</v>
      </c>
      <c r="AP981" t="str">
        <f>_xlfn.CONCAT('Sample Select backend'!$F$4,ROW(AP981))</f>
        <v>AF981</v>
      </c>
      <c r="AQ981" t="str">
        <f>_xlfn.CONCAT('Sample Select backend'!$I$10,ROW(AQ981))</f>
        <v>R981</v>
      </c>
      <c r="AR981" t="str">
        <f>_xlfn.CONCAT('Sample Select backend'!$M$4,ROW(AR981))</f>
        <v>AK981</v>
      </c>
      <c r="AS981" t="str">
        <f t="shared" si="344"/>
        <v>Czechia</v>
      </c>
      <c r="AT981" s="9">
        <f t="shared" si="345"/>
        <v>30</v>
      </c>
      <c r="AU981">
        <f t="shared" si="346"/>
        <v>0</v>
      </c>
      <c r="AV981" s="9">
        <v>0</v>
      </c>
    </row>
    <row r="982" spans="1:48" x14ac:dyDescent="0.35">
      <c r="A982" t="s">
        <v>47</v>
      </c>
      <c r="B982" s="24">
        <v>7</v>
      </c>
      <c r="C982" s="24">
        <v>30</v>
      </c>
      <c r="D982" s="24" t="s">
        <v>3469</v>
      </c>
      <c r="E982" s="24"/>
      <c r="O982" t="s">
        <v>2800</v>
      </c>
      <c r="P982" t="s">
        <v>2808</v>
      </c>
      <c r="Q982" t="s">
        <v>2813</v>
      </c>
      <c r="R982">
        <v>0</v>
      </c>
      <c r="S982" t="s">
        <v>202</v>
      </c>
      <c r="T982" t="s">
        <v>202</v>
      </c>
      <c r="U982" t="s">
        <v>202</v>
      </c>
      <c r="V982">
        <v>-1</v>
      </c>
      <c r="W982">
        <v>-1</v>
      </c>
      <c r="X982">
        <v>-1</v>
      </c>
      <c r="Y982">
        <v>-1</v>
      </c>
      <c r="Z982">
        <v>-1</v>
      </c>
      <c r="AA982">
        <v>-1</v>
      </c>
      <c r="AB982">
        <v>-1</v>
      </c>
      <c r="AC982">
        <v>-1</v>
      </c>
      <c r="AD982">
        <v>-1</v>
      </c>
      <c r="AE982" s="4" t="s">
        <v>2828</v>
      </c>
      <c r="AF982" s="9" t="s">
        <v>2829</v>
      </c>
      <c r="AG982">
        <v>0</v>
      </c>
      <c r="AH982">
        <v>0</v>
      </c>
      <c r="AI982">
        <v>1</v>
      </c>
      <c r="AJ982">
        <v>1</v>
      </c>
      <c r="AK982" s="9" t="s">
        <v>2840</v>
      </c>
      <c r="AL982">
        <f t="shared" si="343"/>
        <v>0</v>
      </c>
      <c r="AM982">
        <f>IF(AND(INDIRECT(AN982)='Sample Select backend'!$C$2,INDIRECT(AO982)=1,INDIRECT(AP982)='Sample Select backend'!$F$2,INDIRECT(AQ982)=1,INDIRECT(AR982)='Sample Select backend'!$M$2),1,0)</f>
        <v>0</v>
      </c>
      <c r="AN982" t="str">
        <f>_xlfn.CONCAT('Sample Select backend'!$C$4,ROW(AN982))</f>
        <v>AE982</v>
      </c>
      <c r="AO982" s="9" t="str">
        <f>_xlfn.CONCAT('Sample Select backend'!$J$2,ROW(AO982))</f>
        <v>AJ982</v>
      </c>
      <c r="AP982" t="str">
        <f>_xlfn.CONCAT('Sample Select backend'!$F$4,ROW(AP982))</f>
        <v>AF982</v>
      </c>
      <c r="AQ982" t="str">
        <f>_xlfn.CONCAT('Sample Select backend'!$I$10,ROW(AQ982))</f>
        <v>R982</v>
      </c>
      <c r="AR982" t="str">
        <f>_xlfn.CONCAT('Sample Select backend'!$M$4,ROW(AR982))</f>
        <v>AK982</v>
      </c>
      <c r="AS982" t="str">
        <f t="shared" si="344"/>
        <v>Czechia</v>
      </c>
      <c r="AT982" s="9">
        <f t="shared" si="345"/>
        <v>30</v>
      </c>
      <c r="AU982">
        <f t="shared" si="346"/>
        <v>0</v>
      </c>
      <c r="AV982" s="9">
        <v>1</v>
      </c>
    </row>
    <row r="983" spans="1:48" x14ac:dyDescent="0.35">
      <c r="A983" t="s">
        <v>50</v>
      </c>
      <c r="B983">
        <v>1</v>
      </c>
      <c r="C983">
        <v>6</v>
      </c>
      <c r="D983" t="s">
        <v>768</v>
      </c>
      <c r="E983">
        <v>-2</v>
      </c>
      <c r="F983">
        <v>2</v>
      </c>
      <c r="G983">
        <v>2</v>
      </c>
      <c r="H983">
        <v>2</v>
      </c>
      <c r="I983">
        <v>2</v>
      </c>
      <c r="J983">
        <v>2</v>
      </c>
      <c r="K983">
        <v>1</v>
      </c>
      <c r="L983">
        <v>2</v>
      </c>
      <c r="M983">
        <v>1</v>
      </c>
      <c r="N983" t="s">
        <v>2649</v>
      </c>
      <c r="O983" t="s">
        <v>2800</v>
      </c>
      <c r="P983" t="s">
        <v>2808</v>
      </c>
      <c r="Q983" t="s">
        <v>2813</v>
      </c>
      <c r="R983">
        <v>0</v>
      </c>
      <c r="S983" t="s">
        <v>202</v>
      </c>
      <c r="T983" t="s">
        <v>202</v>
      </c>
      <c r="U983" t="s">
        <v>202</v>
      </c>
      <c r="V983">
        <f t="shared" ref="V983:V995" si="347">IF(E983&gt;0,1,IF(E983&lt;0,0,-1))</f>
        <v>0</v>
      </c>
      <c r="W983">
        <f t="shared" ref="W983:W995" si="348">IF(F983&gt;0,1,IF(F983&lt;0,0,-1))</f>
        <v>1</v>
      </c>
      <c r="X983">
        <f t="shared" ref="X983:X995" si="349">IF(G983&gt;0,1,IF(G983&lt;0,0,-1))</f>
        <v>1</v>
      </c>
      <c r="Y983">
        <f t="shared" ref="Y983:Y995" si="350">IF(H983&gt;0,1,IF(H983&lt;0,0,-1))</f>
        <v>1</v>
      </c>
      <c r="Z983">
        <f t="shared" ref="Z983:Z995" si="351">IF(I983&gt;0,1,IF(I983&lt;0,0,-1))</f>
        <v>1</v>
      </c>
      <c r="AA983">
        <f t="shared" ref="AA983:AA995" si="352">IF(J983&gt;0,1,IF(J983&lt;0,0,-1))</f>
        <v>1</v>
      </c>
      <c r="AB983">
        <f t="shared" ref="AB983:AB995" si="353">IF(K983&gt;0,1,IF(K983&lt;0,0,-1))</f>
        <v>1</v>
      </c>
      <c r="AC983">
        <f t="shared" ref="AC983:AC995" si="354">IF(L983&gt;0,1,IF(L983&lt;0,0,-1))</f>
        <v>1</v>
      </c>
      <c r="AD983">
        <f t="shared" ref="AD983:AD995" si="355">IF(M983&gt;0,1,IF(M983&lt;0,0,-1))</f>
        <v>1</v>
      </c>
      <c r="AE983" s="4" t="s">
        <v>2828</v>
      </c>
      <c r="AF983" s="9" t="s">
        <v>2829</v>
      </c>
      <c r="AG983">
        <v>0</v>
      </c>
      <c r="AH983">
        <v>0</v>
      </c>
      <c r="AI983">
        <v>1</v>
      </c>
      <c r="AJ983">
        <v>1</v>
      </c>
      <c r="AK983" s="9" t="s">
        <v>2840</v>
      </c>
      <c r="AL983">
        <f t="shared" si="343"/>
        <v>0</v>
      </c>
      <c r="AM983">
        <f>IF(AND(INDIRECT(AN983)='Sample Select backend'!$C$2,INDIRECT(AO983)=1,INDIRECT(AP983)='Sample Select backend'!$F$2,INDIRECT(AQ983)=1,INDIRECT(AR983)='Sample Select backend'!$M$2),1,0)</f>
        <v>0</v>
      </c>
      <c r="AN983" t="str">
        <f>_xlfn.CONCAT('Sample Select backend'!$C$4,ROW(AN983))</f>
        <v>AE983</v>
      </c>
      <c r="AO983" s="9" t="str">
        <f>_xlfn.CONCAT('Sample Select backend'!$J$2,ROW(AO983))</f>
        <v>AJ983</v>
      </c>
      <c r="AP983" t="str">
        <f>_xlfn.CONCAT('Sample Select backend'!$F$4,ROW(AP983))</f>
        <v>AF983</v>
      </c>
      <c r="AQ983" t="str">
        <f>_xlfn.CONCAT('Sample Select backend'!$I$10,ROW(AQ983))</f>
        <v>R983</v>
      </c>
      <c r="AR983" t="str">
        <f>_xlfn.CONCAT('Sample Select backend'!$M$4,ROW(AR983))</f>
        <v>AK983</v>
      </c>
      <c r="AS983" t="str">
        <f t="shared" si="344"/>
        <v>Denmark</v>
      </c>
      <c r="AT983" s="9">
        <f t="shared" si="345"/>
        <v>6</v>
      </c>
      <c r="AU983">
        <f t="shared" si="346"/>
        <v>1</v>
      </c>
      <c r="AV983" s="9">
        <v>1</v>
      </c>
    </row>
    <row r="984" spans="1:48" x14ac:dyDescent="0.35">
      <c r="A984" t="s">
        <v>50</v>
      </c>
      <c r="B984">
        <v>6</v>
      </c>
      <c r="C984">
        <v>29</v>
      </c>
      <c r="D984" t="s">
        <v>772</v>
      </c>
      <c r="E984">
        <v>1</v>
      </c>
      <c r="F984">
        <v>1</v>
      </c>
      <c r="G984">
        <v>-2</v>
      </c>
      <c r="H984">
        <v>-1</v>
      </c>
      <c r="I984">
        <v>-1</v>
      </c>
      <c r="J984">
        <v>1</v>
      </c>
      <c r="K984">
        <v>1</v>
      </c>
      <c r="L984">
        <v>-2</v>
      </c>
      <c r="M984">
        <v>1</v>
      </c>
      <c r="N984" t="s">
        <v>2649</v>
      </c>
      <c r="O984" t="s">
        <v>2800</v>
      </c>
      <c r="P984" t="s">
        <v>2808</v>
      </c>
      <c r="Q984" t="s">
        <v>2813</v>
      </c>
      <c r="R984">
        <v>0</v>
      </c>
      <c r="S984" t="s">
        <v>202</v>
      </c>
      <c r="T984" t="s">
        <v>202</v>
      </c>
      <c r="U984" t="s">
        <v>202</v>
      </c>
      <c r="V984">
        <f t="shared" si="347"/>
        <v>1</v>
      </c>
      <c r="W984">
        <f t="shared" si="348"/>
        <v>1</v>
      </c>
      <c r="X984">
        <f t="shared" si="349"/>
        <v>0</v>
      </c>
      <c r="Y984">
        <f t="shared" si="350"/>
        <v>0</v>
      </c>
      <c r="Z984">
        <f t="shared" si="351"/>
        <v>0</v>
      </c>
      <c r="AA984">
        <f t="shared" si="352"/>
        <v>1</v>
      </c>
      <c r="AB984">
        <f t="shared" si="353"/>
        <v>1</v>
      </c>
      <c r="AC984">
        <f t="shared" si="354"/>
        <v>0</v>
      </c>
      <c r="AD984">
        <f t="shared" si="355"/>
        <v>1</v>
      </c>
      <c r="AE984" s="4" t="s">
        <v>2828</v>
      </c>
      <c r="AF984" s="9" t="s">
        <v>2829</v>
      </c>
      <c r="AG984">
        <v>0</v>
      </c>
      <c r="AH984">
        <v>0</v>
      </c>
      <c r="AI984">
        <v>1</v>
      </c>
      <c r="AJ984">
        <v>1</v>
      </c>
      <c r="AK984" s="9" t="s">
        <v>2840</v>
      </c>
      <c r="AL984">
        <f t="shared" si="343"/>
        <v>0</v>
      </c>
      <c r="AM984">
        <f>IF(AND(INDIRECT(AN984)='Sample Select backend'!$C$2,INDIRECT(AO984)=1,INDIRECT(AP984)='Sample Select backend'!$F$2,INDIRECT(AQ984)=1,INDIRECT(AR984)='Sample Select backend'!$M$2),1,0)</f>
        <v>0</v>
      </c>
      <c r="AN984" t="str">
        <f>_xlfn.CONCAT('Sample Select backend'!$C$4,ROW(AN984))</f>
        <v>AE984</v>
      </c>
      <c r="AO984" s="9" t="str">
        <f>_xlfn.CONCAT('Sample Select backend'!$J$2,ROW(AO984))</f>
        <v>AJ984</v>
      </c>
      <c r="AP984" t="str">
        <f>_xlfn.CONCAT('Sample Select backend'!$F$4,ROW(AP984))</f>
        <v>AF984</v>
      </c>
      <c r="AQ984" t="str">
        <f>_xlfn.CONCAT('Sample Select backend'!$I$10,ROW(AQ984))</f>
        <v>R984</v>
      </c>
      <c r="AR984" t="str">
        <f>_xlfn.CONCAT('Sample Select backend'!$M$4,ROW(AR984))</f>
        <v>AK984</v>
      </c>
      <c r="AS984" t="str">
        <f t="shared" si="344"/>
        <v>Denmark</v>
      </c>
      <c r="AT984" s="9">
        <f t="shared" si="345"/>
        <v>29</v>
      </c>
      <c r="AU984">
        <f t="shared" si="346"/>
        <v>0</v>
      </c>
      <c r="AV984" s="9">
        <v>1</v>
      </c>
    </row>
    <row r="985" spans="1:48" x14ac:dyDescent="0.35">
      <c r="A985" t="s">
        <v>50</v>
      </c>
      <c r="B985">
        <v>6</v>
      </c>
      <c r="C985">
        <v>29</v>
      </c>
      <c r="D985" t="s">
        <v>779</v>
      </c>
      <c r="E985">
        <v>1</v>
      </c>
      <c r="F985">
        <v>1</v>
      </c>
      <c r="G985">
        <v>2</v>
      </c>
      <c r="H985">
        <v>-1</v>
      </c>
      <c r="I985">
        <v>-1</v>
      </c>
      <c r="J985">
        <v>1</v>
      </c>
      <c r="K985">
        <v>-1</v>
      </c>
      <c r="L985">
        <v>2</v>
      </c>
      <c r="M985">
        <v>1</v>
      </c>
      <c r="N985" t="s">
        <v>2649</v>
      </c>
      <c r="O985" t="s">
        <v>2800</v>
      </c>
      <c r="P985" t="s">
        <v>2808</v>
      </c>
      <c r="Q985" t="s">
        <v>2813</v>
      </c>
      <c r="R985">
        <v>0</v>
      </c>
      <c r="S985" t="s">
        <v>202</v>
      </c>
      <c r="T985" t="s">
        <v>202</v>
      </c>
      <c r="U985" t="s">
        <v>202</v>
      </c>
      <c r="V985">
        <f t="shared" si="347"/>
        <v>1</v>
      </c>
      <c r="W985">
        <f t="shared" si="348"/>
        <v>1</v>
      </c>
      <c r="X985">
        <f t="shared" si="349"/>
        <v>1</v>
      </c>
      <c r="Y985">
        <f t="shared" si="350"/>
        <v>0</v>
      </c>
      <c r="Z985">
        <f t="shared" si="351"/>
        <v>0</v>
      </c>
      <c r="AA985">
        <f t="shared" si="352"/>
        <v>1</v>
      </c>
      <c r="AB985">
        <f t="shared" si="353"/>
        <v>0</v>
      </c>
      <c r="AC985">
        <f t="shared" si="354"/>
        <v>1</v>
      </c>
      <c r="AD985">
        <f t="shared" si="355"/>
        <v>1</v>
      </c>
      <c r="AE985" s="4" t="s">
        <v>2828</v>
      </c>
      <c r="AF985" s="9" t="s">
        <v>2829</v>
      </c>
      <c r="AG985">
        <v>0</v>
      </c>
      <c r="AH985">
        <v>0</v>
      </c>
      <c r="AI985">
        <v>1</v>
      </c>
      <c r="AJ985">
        <v>1</v>
      </c>
      <c r="AK985" s="9" t="s">
        <v>2840</v>
      </c>
      <c r="AL985">
        <f t="shared" si="343"/>
        <v>0</v>
      </c>
      <c r="AM985">
        <f>IF(AND(INDIRECT(AN985)='Sample Select backend'!$C$2,INDIRECT(AO985)=1,INDIRECT(AP985)='Sample Select backend'!$F$2,INDIRECT(AQ985)=1,INDIRECT(AR985)='Sample Select backend'!$M$2),1,0)</f>
        <v>0</v>
      </c>
      <c r="AN985" t="str">
        <f>_xlfn.CONCAT('Sample Select backend'!$C$4,ROW(AN985))</f>
        <v>AE985</v>
      </c>
      <c r="AO985" s="9" t="str">
        <f>_xlfn.CONCAT('Sample Select backend'!$J$2,ROW(AO985))</f>
        <v>AJ985</v>
      </c>
      <c r="AP985" t="str">
        <f>_xlfn.CONCAT('Sample Select backend'!$F$4,ROW(AP985))</f>
        <v>AF985</v>
      </c>
      <c r="AQ985" t="str">
        <f>_xlfn.CONCAT('Sample Select backend'!$I$10,ROW(AQ985))</f>
        <v>R985</v>
      </c>
      <c r="AR985" t="str">
        <f>_xlfn.CONCAT('Sample Select backend'!$M$4,ROW(AR985))</f>
        <v>AK985</v>
      </c>
      <c r="AS985" t="str">
        <f t="shared" si="344"/>
        <v>Denmark</v>
      </c>
      <c r="AT985" s="9">
        <f t="shared" si="345"/>
        <v>29</v>
      </c>
      <c r="AU985">
        <f t="shared" si="346"/>
        <v>0</v>
      </c>
      <c r="AV985" s="9">
        <v>1</v>
      </c>
    </row>
    <row r="986" spans="1:48" x14ac:dyDescent="0.35">
      <c r="A986" t="s">
        <v>50</v>
      </c>
      <c r="B986">
        <v>1</v>
      </c>
      <c r="C986" t="s">
        <v>201</v>
      </c>
      <c r="D986" t="s">
        <v>771</v>
      </c>
      <c r="E986">
        <v>-2</v>
      </c>
      <c r="F986">
        <v>2</v>
      </c>
      <c r="G986">
        <v>2</v>
      </c>
      <c r="H986">
        <v>2</v>
      </c>
      <c r="I986">
        <v>2</v>
      </c>
      <c r="J986">
        <v>2</v>
      </c>
      <c r="K986">
        <v>-2</v>
      </c>
      <c r="L986">
        <v>2</v>
      </c>
      <c r="M986">
        <v>1</v>
      </c>
      <c r="N986" t="s">
        <v>2649</v>
      </c>
      <c r="O986" t="s">
        <v>2800</v>
      </c>
      <c r="P986" t="s">
        <v>2808</v>
      </c>
      <c r="Q986" t="s">
        <v>2813</v>
      </c>
      <c r="R986">
        <v>0</v>
      </c>
      <c r="S986" t="s">
        <v>202</v>
      </c>
      <c r="T986" t="s">
        <v>202</v>
      </c>
      <c r="U986" t="s">
        <v>202</v>
      </c>
      <c r="V986">
        <f t="shared" si="347"/>
        <v>0</v>
      </c>
      <c r="W986">
        <f t="shared" si="348"/>
        <v>1</v>
      </c>
      <c r="X986">
        <f t="shared" si="349"/>
        <v>1</v>
      </c>
      <c r="Y986">
        <f t="shared" si="350"/>
        <v>1</v>
      </c>
      <c r="Z986">
        <f t="shared" si="351"/>
        <v>1</v>
      </c>
      <c r="AA986">
        <f t="shared" si="352"/>
        <v>1</v>
      </c>
      <c r="AB986">
        <f t="shared" si="353"/>
        <v>0</v>
      </c>
      <c r="AC986">
        <f t="shared" si="354"/>
        <v>1</v>
      </c>
      <c r="AD986">
        <f t="shared" si="355"/>
        <v>1</v>
      </c>
      <c r="AE986" s="4" t="s">
        <v>2828</v>
      </c>
      <c r="AF986" s="9" t="s">
        <v>2829</v>
      </c>
      <c r="AG986">
        <v>0</v>
      </c>
      <c r="AH986">
        <v>0</v>
      </c>
      <c r="AI986">
        <v>1</v>
      </c>
      <c r="AJ986">
        <v>1</v>
      </c>
      <c r="AK986" s="9" t="s">
        <v>2840</v>
      </c>
      <c r="AL986">
        <f t="shared" si="343"/>
        <v>0</v>
      </c>
      <c r="AM986">
        <f>IF(AND(INDIRECT(AN986)='Sample Select backend'!$C$2,INDIRECT(AO986)=1,INDIRECT(AP986)='Sample Select backend'!$F$2,INDIRECT(AQ986)=1,INDIRECT(AR986)='Sample Select backend'!$M$2),1,0)</f>
        <v>0</v>
      </c>
      <c r="AN986" t="str">
        <f>_xlfn.CONCAT('Sample Select backend'!$C$4,ROW(AN986))</f>
        <v>AE986</v>
      </c>
      <c r="AO986" s="9" t="str">
        <f>_xlfn.CONCAT('Sample Select backend'!$J$2,ROW(AO986))</f>
        <v>AJ986</v>
      </c>
      <c r="AP986" t="str">
        <f>_xlfn.CONCAT('Sample Select backend'!$F$4,ROW(AP986))</f>
        <v>AF986</v>
      </c>
      <c r="AQ986" t="str">
        <f>_xlfn.CONCAT('Sample Select backend'!$I$10,ROW(AQ986))</f>
        <v>R986</v>
      </c>
      <c r="AR986" t="str">
        <f>_xlfn.CONCAT('Sample Select backend'!$M$4,ROW(AR986))</f>
        <v>AK986</v>
      </c>
      <c r="AS986" t="str">
        <f t="shared" si="344"/>
        <v>Denmark</v>
      </c>
      <c r="AT986" s="9" t="str">
        <f t="shared" si="345"/>
        <v>Other</v>
      </c>
      <c r="AU986">
        <f t="shared" si="346"/>
        <v>0</v>
      </c>
      <c r="AV986" s="9">
        <v>1</v>
      </c>
    </row>
    <row r="987" spans="1:48" x14ac:dyDescent="0.35">
      <c r="A987" t="s">
        <v>50</v>
      </c>
      <c r="B987">
        <v>6</v>
      </c>
      <c r="C987">
        <v>28</v>
      </c>
      <c r="D987" t="s">
        <v>780</v>
      </c>
      <c r="E987">
        <v>1</v>
      </c>
      <c r="F987">
        <v>1</v>
      </c>
      <c r="G987">
        <v>-2</v>
      </c>
      <c r="H987">
        <v>-1</v>
      </c>
      <c r="I987">
        <v>-1</v>
      </c>
      <c r="J987">
        <v>2</v>
      </c>
      <c r="K987">
        <v>1</v>
      </c>
      <c r="L987">
        <v>-2</v>
      </c>
      <c r="M987">
        <v>1</v>
      </c>
      <c r="N987" t="s">
        <v>2649</v>
      </c>
      <c r="O987" t="s">
        <v>2800</v>
      </c>
      <c r="P987" t="s">
        <v>2808</v>
      </c>
      <c r="Q987" t="s">
        <v>2813</v>
      </c>
      <c r="R987">
        <v>0</v>
      </c>
      <c r="S987" t="s">
        <v>202</v>
      </c>
      <c r="T987" t="s">
        <v>202</v>
      </c>
      <c r="U987" t="s">
        <v>202</v>
      </c>
      <c r="V987">
        <f t="shared" si="347"/>
        <v>1</v>
      </c>
      <c r="W987">
        <f t="shared" si="348"/>
        <v>1</v>
      </c>
      <c r="X987">
        <f t="shared" si="349"/>
        <v>0</v>
      </c>
      <c r="Y987">
        <f t="shared" si="350"/>
        <v>0</v>
      </c>
      <c r="Z987">
        <f t="shared" si="351"/>
        <v>0</v>
      </c>
      <c r="AA987">
        <f t="shared" si="352"/>
        <v>1</v>
      </c>
      <c r="AB987">
        <f t="shared" si="353"/>
        <v>1</v>
      </c>
      <c r="AC987">
        <f t="shared" si="354"/>
        <v>0</v>
      </c>
      <c r="AD987">
        <f t="shared" si="355"/>
        <v>1</v>
      </c>
      <c r="AE987" s="4" t="s">
        <v>2828</v>
      </c>
      <c r="AF987" s="9" t="s">
        <v>2829</v>
      </c>
      <c r="AG987">
        <v>0</v>
      </c>
      <c r="AH987">
        <v>0</v>
      </c>
      <c r="AI987">
        <v>1</v>
      </c>
      <c r="AJ987">
        <v>1</v>
      </c>
      <c r="AK987" s="9" t="s">
        <v>2840</v>
      </c>
      <c r="AL987">
        <f t="shared" si="343"/>
        <v>0</v>
      </c>
      <c r="AM987">
        <f>IF(AND(INDIRECT(AN987)='Sample Select backend'!$C$2,INDIRECT(AO987)=1,INDIRECT(AP987)='Sample Select backend'!$F$2,INDIRECT(AQ987)=1,INDIRECT(AR987)='Sample Select backend'!$M$2),1,0)</f>
        <v>0</v>
      </c>
      <c r="AN987" t="str">
        <f>_xlfn.CONCAT('Sample Select backend'!$C$4,ROW(AN987))</f>
        <v>AE987</v>
      </c>
      <c r="AO987" s="9" t="str">
        <f>_xlfn.CONCAT('Sample Select backend'!$J$2,ROW(AO987))</f>
        <v>AJ987</v>
      </c>
      <c r="AP987" t="str">
        <f>_xlfn.CONCAT('Sample Select backend'!$F$4,ROW(AP987))</f>
        <v>AF987</v>
      </c>
      <c r="AQ987" t="str">
        <f>_xlfn.CONCAT('Sample Select backend'!$I$10,ROW(AQ987))</f>
        <v>R987</v>
      </c>
      <c r="AR987" t="str">
        <f>_xlfn.CONCAT('Sample Select backend'!$M$4,ROW(AR987))</f>
        <v>AK987</v>
      </c>
      <c r="AS987" t="str">
        <f t="shared" si="344"/>
        <v>Denmark</v>
      </c>
      <c r="AT987" s="9">
        <f t="shared" si="345"/>
        <v>28</v>
      </c>
      <c r="AU987">
        <f t="shared" si="346"/>
        <v>0</v>
      </c>
      <c r="AV987" s="9">
        <v>1</v>
      </c>
    </row>
    <row r="988" spans="1:48" x14ac:dyDescent="0.35">
      <c r="A988" t="s">
        <v>50</v>
      </c>
      <c r="B988">
        <v>6</v>
      </c>
      <c r="C988">
        <v>29</v>
      </c>
      <c r="D988" t="s">
        <v>769</v>
      </c>
      <c r="E988">
        <v>1</v>
      </c>
      <c r="F988">
        <v>1</v>
      </c>
      <c r="G988">
        <v>2</v>
      </c>
      <c r="H988">
        <v>-1</v>
      </c>
      <c r="I988">
        <v>-1</v>
      </c>
      <c r="J988">
        <v>1</v>
      </c>
      <c r="K988">
        <v>-1</v>
      </c>
      <c r="L988">
        <v>-2</v>
      </c>
      <c r="M988">
        <v>1</v>
      </c>
      <c r="N988" t="s">
        <v>2649</v>
      </c>
      <c r="O988" t="s">
        <v>2800</v>
      </c>
      <c r="P988" t="s">
        <v>2808</v>
      </c>
      <c r="Q988" t="s">
        <v>2813</v>
      </c>
      <c r="R988">
        <v>0</v>
      </c>
      <c r="S988" t="s">
        <v>202</v>
      </c>
      <c r="T988" t="s">
        <v>202</v>
      </c>
      <c r="U988" t="s">
        <v>202</v>
      </c>
      <c r="V988">
        <f t="shared" si="347"/>
        <v>1</v>
      </c>
      <c r="W988">
        <f t="shared" si="348"/>
        <v>1</v>
      </c>
      <c r="X988">
        <f t="shared" si="349"/>
        <v>1</v>
      </c>
      <c r="Y988">
        <f t="shared" si="350"/>
        <v>0</v>
      </c>
      <c r="Z988">
        <f t="shared" si="351"/>
        <v>0</v>
      </c>
      <c r="AA988">
        <f t="shared" si="352"/>
        <v>1</v>
      </c>
      <c r="AB988">
        <f t="shared" si="353"/>
        <v>0</v>
      </c>
      <c r="AC988">
        <f t="shared" si="354"/>
        <v>0</v>
      </c>
      <c r="AD988">
        <f t="shared" si="355"/>
        <v>1</v>
      </c>
      <c r="AE988" s="4" t="s">
        <v>2828</v>
      </c>
      <c r="AF988" s="9" t="s">
        <v>2829</v>
      </c>
      <c r="AG988">
        <v>0</v>
      </c>
      <c r="AH988">
        <v>0</v>
      </c>
      <c r="AI988">
        <v>1</v>
      </c>
      <c r="AJ988">
        <v>1</v>
      </c>
      <c r="AK988" s="9" t="s">
        <v>2840</v>
      </c>
      <c r="AL988">
        <f t="shared" si="343"/>
        <v>0</v>
      </c>
      <c r="AM988">
        <f>IF(AND(INDIRECT(AN988)='Sample Select backend'!$C$2,INDIRECT(AO988)=1,INDIRECT(AP988)='Sample Select backend'!$F$2,INDIRECT(AQ988)=1,INDIRECT(AR988)='Sample Select backend'!$M$2),1,0)</f>
        <v>0</v>
      </c>
      <c r="AN988" t="str">
        <f>_xlfn.CONCAT('Sample Select backend'!$C$4,ROW(AN988))</f>
        <v>AE988</v>
      </c>
      <c r="AO988" s="9" t="str">
        <f>_xlfn.CONCAT('Sample Select backend'!$J$2,ROW(AO988))</f>
        <v>AJ988</v>
      </c>
      <c r="AP988" t="str">
        <f>_xlfn.CONCAT('Sample Select backend'!$F$4,ROW(AP988))</f>
        <v>AF988</v>
      </c>
      <c r="AQ988" t="str">
        <f>_xlfn.CONCAT('Sample Select backend'!$I$10,ROW(AQ988))</f>
        <v>R988</v>
      </c>
      <c r="AR988" t="str">
        <f>_xlfn.CONCAT('Sample Select backend'!$M$4,ROW(AR988))</f>
        <v>AK988</v>
      </c>
      <c r="AS988" t="str">
        <f t="shared" si="344"/>
        <v>Denmark</v>
      </c>
      <c r="AT988" s="9">
        <f t="shared" si="345"/>
        <v>29</v>
      </c>
      <c r="AU988">
        <f t="shared" si="346"/>
        <v>0</v>
      </c>
      <c r="AV988" s="9">
        <v>1</v>
      </c>
    </row>
    <row r="989" spans="1:48" x14ac:dyDescent="0.35">
      <c r="A989" t="s">
        <v>50</v>
      </c>
      <c r="B989">
        <v>1</v>
      </c>
      <c r="C989">
        <v>10</v>
      </c>
      <c r="D989" t="s">
        <v>774</v>
      </c>
      <c r="E989">
        <v>2</v>
      </c>
      <c r="F989">
        <v>2</v>
      </c>
      <c r="G989">
        <v>2</v>
      </c>
      <c r="H989">
        <v>2</v>
      </c>
      <c r="I989">
        <v>2</v>
      </c>
      <c r="J989">
        <v>2</v>
      </c>
      <c r="K989">
        <v>-2</v>
      </c>
      <c r="M989">
        <v>1</v>
      </c>
      <c r="N989" t="s">
        <v>2649</v>
      </c>
      <c r="O989" t="s">
        <v>2800</v>
      </c>
      <c r="P989" t="s">
        <v>2808</v>
      </c>
      <c r="Q989" t="s">
        <v>2813</v>
      </c>
      <c r="R989">
        <v>0</v>
      </c>
      <c r="S989" t="s">
        <v>202</v>
      </c>
      <c r="T989" t="s">
        <v>202</v>
      </c>
      <c r="U989" t="s">
        <v>202</v>
      </c>
      <c r="V989">
        <f t="shared" si="347"/>
        <v>1</v>
      </c>
      <c r="W989">
        <f t="shared" si="348"/>
        <v>1</v>
      </c>
      <c r="X989">
        <f t="shared" si="349"/>
        <v>1</v>
      </c>
      <c r="Y989">
        <f t="shared" si="350"/>
        <v>1</v>
      </c>
      <c r="Z989">
        <f t="shared" si="351"/>
        <v>1</v>
      </c>
      <c r="AA989">
        <f t="shared" si="352"/>
        <v>1</v>
      </c>
      <c r="AB989">
        <f t="shared" si="353"/>
        <v>0</v>
      </c>
      <c r="AC989">
        <f t="shared" si="354"/>
        <v>-1</v>
      </c>
      <c r="AD989">
        <f t="shared" si="355"/>
        <v>1</v>
      </c>
      <c r="AE989" s="4" t="s">
        <v>2828</v>
      </c>
      <c r="AF989" s="9" t="s">
        <v>2829</v>
      </c>
      <c r="AG989">
        <v>0</v>
      </c>
      <c r="AH989">
        <v>0</v>
      </c>
      <c r="AI989">
        <v>1</v>
      </c>
      <c r="AJ989">
        <v>1</v>
      </c>
      <c r="AK989" s="9" t="s">
        <v>2840</v>
      </c>
      <c r="AL989">
        <f t="shared" si="343"/>
        <v>0</v>
      </c>
      <c r="AM989">
        <f>IF(AND(INDIRECT(AN989)='Sample Select backend'!$C$2,INDIRECT(AO989)=1,INDIRECT(AP989)='Sample Select backend'!$F$2,INDIRECT(AQ989)=1,INDIRECT(AR989)='Sample Select backend'!$M$2),1,0)</f>
        <v>0</v>
      </c>
      <c r="AN989" t="str">
        <f>_xlfn.CONCAT('Sample Select backend'!$C$4,ROW(AN989))</f>
        <v>AE989</v>
      </c>
      <c r="AO989" s="9" t="str">
        <f>_xlfn.CONCAT('Sample Select backend'!$J$2,ROW(AO989))</f>
        <v>AJ989</v>
      </c>
      <c r="AP989" t="str">
        <f>_xlfn.CONCAT('Sample Select backend'!$F$4,ROW(AP989))</f>
        <v>AF989</v>
      </c>
      <c r="AQ989" t="str">
        <f>_xlfn.CONCAT('Sample Select backend'!$I$10,ROW(AQ989))</f>
        <v>R989</v>
      </c>
      <c r="AR989" t="str">
        <f>_xlfn.CONCAT('Sample Select backend'!$M$4,ROW(AR989))</f>
        <v>AK989</v>
      </c>
      <c r="AS989" t="str">
        <f t="shared" si="344"/>
        <v>Denmark</v>
      </c>
      <c r="AT989" s="9">
        <f t="shared" si="345"/>
        <v>10</v>
      </c>
      <c r="AU989">
        <f t="shared" si="346"/>
        <v>0</v>
      </c>
      <c r="AV989" s="9">
        <v>1</v>
      </c>
    </row>
    <row r="990" spans="1:48" x14ac:dyDescent="0.35">
      <c r="A990" t="s">
        <v>50</v>
      </c>
      <c r="B990">
        <v>6</v>
      </c>
      <c r="C990">
        <v>28</v>
      </c>
      <c r="D990" t="s">
        <v>770</v>
      </c>
      <c r="E990">
        <v>1</v>
      </c>
      <c r="F990">
        <v>1</v>
      </c>
      <c r="G990">
        <v>-2</v>
      </c>
      <c r="H990">
        <v>-1</v>
      </c>
      <c r="I990">
        <v>-2</v>
      </c>
      <c r="J990">
        <v>2</v>
      </c>
      <c r="K990">
        <v>1</v>
      </c>
      <c r="L990">
        <v>2</v>
      </c>
      <c r="M990">
        <v>1</v>
      </c>
      <c r="N990" t="s">
        <v>2649</v>
      </c>
      <c r="O990" t="s">
        <v>2800</v>
      </c>
      <c r="P990" t="s">
        <v>2808</v>
      </c>
      <c r="Q990" t="s">
        <v>2813</v>
      </c>
      <c r="R990">
        <v>0</v>
      </c>
      <c r="S990" t="s">
        <v>202</v>
      </c>
      <c r="T990" t="s">
        <v>202</v>
      </c>
      <c r="U990" t="s">
        <v>202</v>
      </c>
      <c r="V990">
        <f t="shared" si="347"/>
        <v>1</v>
      </c>
      <c r="W990">
        <f t="shared" si="348"/>
        <v>1</v>
      </c>
      <c r="X990">
        <f t="shared" si="349"/>
        <v>0</v>
      </c>
      <c r="Y990">
        <f t="shared" si="350"/>
        <v>0</v>
      </c>
      <c r="Z990">
        <f t="shared" si="351"/>
        <v>0</v>
      </c>
      <c r="AA990">
        <f t="shared" si="352"/>
        <v>1</v>
      </c>
      <c r="AB990">
        <f t="shared" si="353"/>
        <v>1</v>
      </c>
      <c r="AC990">
        <f t="shared" si="354"/>
        <v>1</v>
      </c>
      <c r="AD990">
        <f t="shared" si="355"/>
        <v>1</v>
      </c>
      <c r="AE990" s="4" t="s">
        <v>2828</v>
      </c>
      <c r="AF990" s="9" t="s">
        <v>2829</v>
      </c>
      <c r="AG990">
        <v>0</v>
      </c>
      <c r="AH990">
        <v>0</v>
      </c>
      <c r="AI990">
        <v>1</v>
      </c>
      <c r="AJ990">
        <v>1</v>
      </c>
      <c r="AK990" s="9" t="s">
        <v>2840</v>
      </c>
      <c r="AL990">
        <f t="shared" si="343"/>
        <v>0</v>
      </c>
      <c r="AM990">
        <f>IF(AND(INDIRECT(AN990)='Sample Select backend'!$C$2,INDIRECT(AO990)=1,INDIRECT(AP990)='Sample Select backend'!$F$2,INDIRECT(AQ990)=1,INDIRECT(AR990)='Sample Select backend'!$M$2),1,0)</f>
        <v>0</v>
      </c>
      <c r="AN990" t="str">
        <f>_xlfn.CONCAT('Sample Select backend'!$C$4,ROW(AN990))</f>
        <v>AE990</v>
      </c>
      <c r="AO990" s="9" t="str">
        <f>_xlfn.CONCAT('Sample Select backend'!$J$2,ROW(AO990))</f>
        <v>AJ990</v>
      </c>
      <c r="AP990" t="str">
        <f>_xlfn.CONCAT('Sample Select backend'!$F$4,ROW(AP990))</f>
        <v>AF990</v>
      </c>
      <c r="AQ990" t="str">
        <f>_xlfn.CONCAT('Sample Select backend'!$I$10,ROW(AQ990))</f>
        <v>R990</v>
      </c>
      <c r="AR990" t="str">
        <f>_xlfn.CONCAT('Sample Select backend'!$M$4,ROW(AR990))</f>
        <v>AK990</v>
      </c>
      <c r="AS990" t="str">
        <f t="shared" si="344"/>
        <v>Denmark</v>
      </c>
      <c r="AT990" s="9">
        <f t="shared" si="345"/>
        <v>28</v>
      </c>
      <c r="AU990">
        <f t="shared" si="346"/>
        <v>0</v>
      </c>
      <c r="AV990" s="9">
        <v>1</v>
      </c>
    </row>
    <row r="991" spans="1:48" x14ac:dyDescent="0.35">
      <c r="A991" t="s">
        <v>50</v>
      </c>
      <c r="B991">
        <v>1</v>
      </c>
      <c r="C991">
        <v>6</v>
      </c>
      <c r="D991" t="s">
        <v>778</v>
      </c>
      <c r="E991">
        <v>-2</v>
      </c>
      <c r="F991">
        <v>2</v>
      </c>
      <c r="G991">
        <v>2</v>
      </c>
      <c r="H991">
        <v>2</v>
      </c>
      <c r="I991">
        <v>2</v>
      </c>
      <c r="J991">
        <v>2</v>
      </c>
      <c r="K991">
        <v>1</v>
      </c>
      <c r="L991">
        <v>2</v>
      </c>
      <c r="M991">
        <v>1</v>
      </c>
      <c r="N991" t="s">
        <v>2649</v>
      </c>
      <c r="O991" t="s">
        <v>2800</v>
      </c>
      <c r="P991" t="s">
        <v>2808</v>
      </c>
      <c r="Q991" t="s">
        <v>2813</v>
      </c>
      <c r="R991">
        <v>0</v>
      </c>
      <c r="S991" t="s">
        <v>202</v>
      </c>
      <c r="T991" t="s">
        <v>202</v>
      </c>
      <c r="U991" t="s">
        <v>202</v>
      </c>
      <c r="V991">
        <f t="shared" si="347"/>
        <v>0</v>
      </c>
      <c r="W991">
        <f t="shared" si="348"/>
        <v>1</v>
      </c>
      <c r="X991">
        <f t="shared" si="349"/>
        <v>1</v>
      </c>
      <c r="Y991">
        <f t="shared" si="350"/>
        <v>1</v>
      </c>
      <c r="Z991">
        <f t="shared" si="351"/>
        <v>1</v>
      </c>
      <c r="AA991">
        <f t="shared" si="352"/>
        <v>1</v>
      </c>
      <c r="AB991">
        <f t="shared" si="353"/>
        <v>1</v>
      </c>
      <c r="AC991">
        <f t="shared" si="354"/>
        <v>1</v>
      </c>
      <c r="AD991">
        <f t="shared" si="355"/>
        <v>1</v>
      </c>
      <c r="AE991" s="4" t="s">
        <v>2828</v>
      </c>
      <c r="AF991" s="9" t="s">
        <v>2829</v>
      </c>
      <c r="AG991">
        <v>0</v>
      </c>
      <c r="AH991">
        <v>0</v>
      </c>
      <c r="AI991">
        <v>1</v>
      </c>
      <c r="AJ991">
        <v>1</v>
      </c>
      <c r="AK991" s="9" t="s">
        <v>2840</v>
      </c>
      <c r="AL991">
        <f t="shared" si="343"/>
        <v>0</v>
      </c>
      <c r="AM991">
        <f>IF(AND(INDIRECT(AN991)='Sample Select backend'!$C$2,INDIRECT(AO991)=1,INDIRECT(AP991)='Sample Select backend'!$F$2,INDIRECT(AQ991)=1,INDIRECT(AR991)='Sample Select backend'!$M$2),1,0)</f>
        <v>0</v>
      </c>
      <c r="AN991" t="str">
        <f>_xlfn.CONCAT('Sample Select backend'!$C$4,ROW(AN991))</f>
        <v>AE991</v>
      </c>
      <c r="AO991" s="9" t="str">
        <f>_xlfn.CONCAT('Sample Select backend'!$J$2,ROW(AO991))</f>
        <v>AJ991</v>
      </c>
      <c r="AP991" t="str">
        <f>_xlfn.CONCAT('Sample Select backend'!$F$4,ROW(AP991))</f>
        <v>AF991</v>
      </c>
      <c r="AQ991" t="str">
        <f>_xlfn.CONCAT('Sample Select backend'!$I$10,ROW(AQ991))</f>
        <v>R991</v>
      </c>
      <c r="AR991" t="str">
        <f>_xlfn.CONCAT('Sample Select backend'!$M$4,ROW(AR991))</f>
        <v>AK991</v>
      </c>
      <c r="AS991" t="str">
        <f t="shared" si="344"/>
        <v>Denmark</v>
      </c>
      <c r="AT991" s="9">
        <f t="shared" si="345"/>
        <v>6</v>
      </c>
      <c r="AU991">
        <f t="shared" si="346"/>
        <v>0</v>
      </c>
      <c r="AV991" s="9">
        <v>1</v>
      </c>
    </row>
    <row r="992" spans="1:48" x14ac:dyDescent="0.35">
      <c r="A992" t="s">
        <v>50</v>
      </c>
      <c r="B992">
        <v>7</v>
      </c>
      <c r="C992">
        <v>30</v>
      </c>
      <c r="D992" t="s">
        <v>773</v>
      </c>
      <c r="E992">
        <v>1</v>
      </c>
      <c r="F992">
        <v>1</v>
      </c>
      <c r="G992">
        <v>2</v>
      </c>
      <c r="H992">
        <v>1</v>
      </c>
      <c r="I992">
        <v>1</v>
      </c>
      <c r="J992">
        <v>1</v>
      </c>
      <c r="K992">
        <v>1</v>
      </c>
      <c r="L992">
        <v>-2</v>
      </c>
      <c r="M992">
        <v>1</v>
      </c>
      <c r="N992" t="s">
        <v>2649</v>
      </c>
      <c r="O992" t="s">
        <v>2800</v>
      </c>
      <c r="P992" t="s">
        <v>2808</v>
      </c>
      <c r="Q992" t="s">
        <v>2813</v>
      </c>
      <c r="R992">
        <v>0</v>
      </c>
      <c r="S992" t="s">
        <v>202</v>
      </c>
      <c r="T992" t="s">
        <v>202</v>
      </c>
      <c r="U992" t="s">
        <v>202</v>
      </c>
      <c r="V992">
        <f t="shared" si="347"/>
        <v>1</v>
      </c>
      <c r="W992">
        <f t="shared" si="348"/>
        <v>1</v>
      </c>
      <c r="X992">
        <f t="shared" si="349"/>
        <v>1</v>
      </c>
      <c r="Y992">
        <f t="shared" si="350"/>
        <v>1</v>
      </c>
      <c r="Z992">
        <f t="shared" si="351"/>
        <v>1</v>
      </c>
      <c r="AA992">
        <f t="shared" si="352"/>
        <v>1</v>
      </c>
      <c r="AB992">
        <f t="shared" si="353"/>
        <v>1</v>
      </c>
      <c r="AC992">
        <f t="shared" si="354"/>
        <v>0</v>
      </c>
      <c r="AD992">
        <f t="shared" si="355"/>
        <v>1</v>
      </c>
      <c r="AE992" s="4" t="s">
        <v>2828</v>
      </c>
      <c r="AF992" s="9" t="s">
        <v>2829</v>
      </c>
      <c r="AG992">
        <v>0</v>
      </c>
      <c r="AH992">
        <v>0</v>
      </c>
      <c r="AI992">
        <v>1</v>
      </c>
      <c r="AJ992">
        <v>1</v>
      </c>
      <c r="AK992" s="9" t="s">
        <v>2840</v>
      </c>
      <c r="AL992">
        <f t="shared" si="343"/>
        <v>0</v>
      </c>
      <c r="AM992">
        <f>IF(AND(INDIRECT(AN992)='Sample Select backend'!$C$2,INDIRECT(AO992)=1,INDIRECT(AP992)='Sample Select backend'!$F$2,INDIRECT(AQ992)=1,INDIRECT(AR992)='Sample Select backend'!$M$2),1,0)</f>
        <v>0</v>
      </c>
      <c r="AN992" t="str">
        <f>_xlfn.CONCAT('Sample Select backend'!$C$4,ROW(AN992))</f>
        <v>AE992</v>
      </c>
      <c r="AO992" s="9" t="str">
        <f>_xlfn.CONCAT('Sample Select backend'!$J$2,ROW(AO992))</f>
        <v>AJ992</v>
      </c>
      <c r="AP992" t="str">
        <f>_xlfn.CONCAT('Sample Select backend'!$F$4,ROW(AP992))</f>
        <v>AF992</v>
      </c>
      <c r="AQ992" t="str">
        <f>_xlfn.CONCAT('Sample Select backend'!$I$10,ROW(AQ992))</f>
        <v>R992</v>
      </c>
      <c r="AR992" t="str">
        <f>_xlfn.CONCAT('Sample Select backend'!$M$4,ROW(AR992))</f>
        <v>AK992</v>
      </c>
      <c r="AS992" t="str">
        <f t="shared" si="344"/>
        <v>Denmark</v>
      </c>
      <c r="AT992" s="9">
        <f t="shared" si="345"/>
        <v>30</v>
      </c>
      <c r="AU992">
        <f t="shared" si="346"/>
        <v>0</v>
      </c>
      <c r="AV992" s="9">
        <v>1</v>
      </c>
    </row>
    <row r="993" spans="1:48" x14ac:dyDescent="0.35">
      <c r="A993" t="s">
        <v>50</v>
      </c>
      <c r="B993">
        <v>1</v>
      </c>
      <c r="C993">
        <v>6</v>
      </c>
      <c r="D993" t="s">
        <v>776</v>
      </c>
      <c r="E993">
        <v>-2</v>
      </c>
      <c r="F993">
        <v>2</v>
      </c>
      <c r="G993">
        <v>2</v>
      </c>
      <c r="H993">
        <v>2</v>
      </c>
      <c r="I993">
        <v>2</v>
      </c>
      <c r="J993">
        <v>2</v>
      </c>
      <c r="K993">
        <v>1</v>
      </c>
      <c r="L993">
        <v>2</v>
      </c>
      <c r="M993">
        <v>1</v>
      </c>
      <c r="N993" t="s">
        <v>2649</v>
      </c>
      <c r="O993" t="s">
        <v>2800</v>
      </c>
      <c r="P993" t="s">
        <v>2808</v>
      </c>
      <c r="Q993" t="s">
        <v>2813</v>
      </c>
      <c r="R993">
        <v>0</v>
      </c>
      <c r="S993" t="s">
        <v>202</v>
      </c>
      <c r="T993" t="s">
        <v>202</v>
      </c>
      <c r="U993" t="s">
        <v>202</v>
      </c>
      <c r="V993">
        <f t="shared" si="347"/>
        <v>0</v>
      </c>
      <c r="W993">
        <f t="shared" si="348"/>
        <v>1</v>
      </c>
      <c r="X993">
        <f t="shared" si="349"/>
        <v>1</v>
      </c>
      <c r="Y993">
        <f t="shared" si="350"/>
        <v>1</v>
      </c>
      <c r="Z993">
        <f t="shared" si="351"/>
        <v>1</v>
      </c>
      <c r="AA993">
        <f t="shared" si="352"/>
        <v>1</v>
      </c>
      <c r="AB993">
        <f t="shared" si="353"/>
        <v>1</v>
      </c>
      <c r="AC993">
        <f t="shared" si="354"/>
        <v>1</v>
      </c>
      <c r="AD993">
        <f t="shared" si="355"/>
        <v>1</v>
      </c>
      <c r="AE993" s="4" t="s">
        <v>2828</v>
      </c>
      <c r="AF993" s="9" t="s">
        <v>2829</v>
      </c>
      <c r="AG993">
        <v>0</v>
      </c>
      <c r="AH993">
        <v>0</v>
      </c>
      <c r="AI993">
        <v>1</v>
      </c>
      <c r="AJ993">
        <v>1</v>
      </c>
      <c r="AK993" s="9" t="s">
        <v>2840</v>
      </c>
      <c r="AL993">
        <f t="shared" si="343"/>
        <v>0</v>
      </c>
      <c r="AM993">
        <f>IF(AND(INDIRECT(AN993)='Sample Select backend'!$C$2,INDIRECT(AO993)=1,INDIRECT(AP993)='Sample Select backend'!$F$2,INDIRECT(AQ993)=1,INDIRECT(AR993)='Sample Select backend'!$M$2),1,0)</f>
        <v>0</v>
      </c>
      <c r="AN993" t="str">
        <f>_xlfn.CONCAT('Sample Select backend'!$C$4,ROW(AN993))</f>
        <v>AE993</v>
      </c>
      <c r="AO993" s="9" t="str">
        <f>_xlfn.CONCAT('Sample Select backend'!$J$2,ROW(AO993))</f>
        <v>AJ993</v>
      </c>
      <c r="AP993" t="str">
        <f>_xlfn.CONCAT('Sample Select backend'!$F$4,ROW(AP993))</f>
        <v>AF993</v>
      </c>
      <c r="AQ993" t="str">
        <f>_xlfn.CONCAT('Sample Select backend'!$I$10,ROW(AQ993))</f>
        <v>R993</v>
      </c>
      <c r="AR993" t="str">
        <f>_xlfn.CONCAT('Sample Select backend'!$M$4,ROW(AR993))</f>
        <v>AK993</v>
      </c>
      <c r="AS993" t="str">
        <f t="shared" si="344"/>
        <v>Denmark</v>
      </c>
      <c r="AT993" s="9">
        <f t="shared" si="345"/>
        <v>6</v>
      </c>
      <c r="AU993">
        <f t="shared" si="346"/>
        <v>0</v>
      </c>
      <c r="AV993" s="9">
        <v>1</v>
      </c>
    </row>
    <row r="994" spans="1:48" x14ac:dyDescent="0.35">
      <c r="A994" t="s">
        <v>50</v>
      </c>
      <c r="B994">
        <v>7</v>
      </c>
      <c r="C994" t="s">
        <v>201</v>
      </c>
      <c r="D994" t="s">
        <v>777</v>
      </c>
      <c r="E994">
        <v>1</v>
      </c>
      <c r="F994">
        <v>1</v>
      </c>
      <c r="G994">
        <v>2</v>
      </c>
      <c r="H994">
        <v>1</v>
      </c>
      <c r="I994">
        <v>-2</v>
      </c>
      <c r="J994">
        <v>1</v>
      </c>
      <c r="K994">
        <v>-1</v>
      </c>
      <c r="L994">
        <v>1</v>
      </c>
      <c r="M994">
        <v>1</v>
      </c>
      <c r="N994" t="s">
        <v>2649</v>
      </c>
      <c r="O994" t="s">
        <v>2800</v>
      </c>
      <c r="P994" t="s">
        <v>2808</v>
      </c>
      <c r="Q994" t="s">
        <v>2813</v>
      </c>
      <c r="R994">
        <v>0</v>
      </c>
      <c r="S994" t="s">
        <v>202</v>
      </c>
      <c r="T994" t="s">
        <v>202</v>
      </c>
      <c r="U994" t="s">
        <v>202</v>
      </c>
      <c r="V994">
        <f t="shared" si="347"/>
        <v>1</v>
      </c>
      <c r="W994">
        <f t="shared" si="348"/>
        <v>1</v>
      </c>
      <c r="X994">
        <f t="shared" si="349"/>
        <v>1</v>
      </c>
      <c r="Y994">
        <f t="shared" si="350"/>
        <v>1</v>
      </c>
      <c r="Z994">
        <f t="shared" si="351"/>
        <v>0</v>
      </c>
      <c r="AA994">
        <f t="shared" si="352"/>
        <v>1</v>
      </c>
      <c r="AB994">
        <f t="shared" si="353"/>
        <v>0</v>
      </c>
      <c r="AC994">
        <f t="shared" si="354"/>
        <v>1</v>
      </c>
      <c r="AD994">
        <f t="shared" si="355"/>
        <v>1</v>
      </c>
      <c r="AE994" s="4" t="s">
        <v>2828</v>
      </c>
      <c r="AF994" s="9" t="s">
        <v>2829</v>
      </c>
      <c r="AG994">
        <v>0</v>
      </c>
      <c r="AH994">
        <v>0</v>
      </c>
      <c r="AI994">
        <v>1</v>
      </c>
      <c r="AJ994">
        <v>1</v>
      </c>
      <c r="AK994" s="9" t="s">
        <v>2840</v>
      </c>
      <c r="AL994">
        <f t="shared" si="343"/>
        <v>0</v>
      </c>
      <c r="AM994">
        <f>IF(AND(INDIRECT(AN994)='Sample Select backend'!$C$2,INDIRECT(AO994)=1,INDIRECT(AP994)='Sample Select backend'!$F$2,INDIRECT(AQ994)=1,INDIRECT(AR994)='Sample Select backend'!$M$2),1,0)</f>
        <v>0</v>
      </c>
      <c r="AN994" t="str">
        <f>_xlfn.CONCAT('Sample Select backend'!$C$4,ROW(AN994))</f>
        <v>AE994</v>
      </c>
      <c r="AO994" s="9" t="str">
        <f>_xlfn.CONCAT('Sample Select backend'!$J$2,ROW(AO994))</f>
        <v>AJ994</v>
      </c>
      <c r="AP994" t="str">
        <f>_xlfn.CONCAT('Sample Select backend'!$F$4,ROW(AP994))</f>
        <v>AF994</v>
      </c>
      <c r="AQ994" t="str">
        <f>_xlfn.CONCAT('Sample Select backend'!$I$10,ROW(AQ994))</f>
        <v>R994</v>
      </c>
      <c r="AR994" t="str">
        <f>_xlfn.CONCAT('Sample Select backend'!$M$4,ROW(AR994))</f>
        <v>AK994</v>
      </c>
      <c r="AS994" t="str">
        <f t="shared" si="344"/>
        <v>Denmark</v>
      </c>
      <c r="AT994" s="9" t="str">
        <f t="shared" si="345"/>
        <v>Other</v>
      </c>
      <c r="AU994">
        <f t="shared" si="346"/>
        <v>0</v>
      </c>
      <c r="AV994" s="9">
        <v>1</v>
      </c>
    </row>
    <row r="995" spans="1:48" x14ac:dyDescent="0.35">
      <c r="A995" t="s">
        <v>50</v>
      </c>
      <c r="B995">
        <v>1</v>
      </c>
      <c r="C995">
        <v>6</v>
      </c>
      <c r="D995" t="s">
        <v>775</v>
      </c>
      <c r="E995">
        <v>-2</v>
      </c>
      <c r="F995">
        <v>2</v>
      </c>
      <c r="G995">
        <v>2</v>
      </c>
      <c r="H995">
        <v>2</v>
      </c>
      <c r="I995">
        <v>2</v>
      </c>
      <c r="J995">
        <v>2</v>
      </c>
      <c r="K995">
        <v>1</v>
      </c>
      <c r="L995">
        <v>2</v>
      </c>
      <c r="M995">
        <v>1</v>
      </c>
      <c r="N995" t="s">
        <v>2649</v>
      </c>
      <c r="O995" t="s">
        <v>2800</v>
      </c>
      <c r="P995" t="s">
        <v>2808</v>
      </c>
      <c r="Q995" t="s">
        <v>2813</v>
      </c>
      <c r="R995">
        <v>0</v>
      </c>
      <c r="S995" t="s">
        <v>202</v>
      </c>
      <c r="T995" t="s">
        <v>202</v>
      </c>
      <c r="U995" t="s">
        <v>202</v>
      </c>
      <c r="V995">
        <f t="shared" si="347"/>
        <v>0</v>
      </c>
      <c r="W995">
        <f t="shared" si="348"/>
        <v>1</v>
      </c>
      <c r="X995">
        <f t="shared" si="349"/>
        <v>1</v>
      </c>
      <c r="Y995">
        <f t="shared" si="350"/>
        <v>1</v>
      </c>
      <c r="Z995">
        <f t="shared" si="351"/>
        <v>1</v>
      </c>
      <c r="AA995">
        <f t="shared" si="352"/>
        <v>1</v>
      </c>
      <c r="AB995">
        <f t="shared" si="353"/>
        <v>1</v>
      </c>
      <c r="AC995">
        <f t="shared" si="354"/>
        <v>1</v>
      </c>
      <c r="AD995">
        <f t="shared" si="355"/>
        <v>1</v>
      </c>
      <c r="AE995" s="4" t="s">
        <v>2828</v>
      </c>
      <c r="AF995" s="9" t="s">
        <v>2829</v>
      </c>
      <c r="AG995">
        <v>0</v>
      </c>
      <c r="AH995">
        <v>0</v>
      </c>
      <c r="AI995">
        <v>1</v>
      </c>
      <c r="AJ995">
        <v>1</v>
      </c>
      <c r="AK995" s="9" t="s">
        <v>2840</v>
      </c>
      <c r="AL995">
        <f t="shared" si="343"/>
        <v>0</v>
      </c>
      <c r="AM995">
        <f>IF(AND(INDIRECT(AN995)='Sample Select backend'!$C$2,INDIRECT(AO995)=1,INDIRECT(AP995)='Sample Select backend'!$F$2,INDIRECT(AQ995)=1,INDIRECT(AR995)='Sample Select backend'!$M$2),1,0)</f>
        <v>0</v>
      </c>
      <c r="AN995" t="str">
        <f>_xlfn.CONCAT('Sample Select backend'!$C$4,ROW(AN995))</f>
        <v>AE995</v>
      </c>
      <c r="AO995" s="9" t="str">
        <f>_xlfn.CONCAT('Sample Select backend'!$J$2,ROW(AO995))</f>
        <v>AJ995</v>
      </c>
      <c r="AP995" t="str">
        <f>_xlfn.CONCAT('Sample Select backend'!$F$4,ROW(AP995))</f>
        <v>AF995</v>
      </c>
      <c r="AQ995" t="str">
        <f>_xlfn.CONCAT('Sample Select backend'!$I$10,ROW(AQ995))</f>
        <v>R995</v>
      </c>
      <c r="AR995" t="str">
        <f>_xlfn.CONCAT('Sample Select backend'!$M$4,ROW(AR995))</f>
        <v>AK995</v>
      </c>
      <c r="AS995" t="str">
        <f t="shared" si="344"/>
        <v>Denmark</v>
      </c>
      <c r="AT995" s="9">
        <f t="shared" si="345"/>
        <v>6</v>
      </c>
      <c r="AU995">
        <f t="shared" si="346"/>
        <v>0</v>
      </c>
      <c r="AV995" s="9">
        <v>0</v>
      </c>
    </row>
    <row r="996" spans="1:48" x14ac:dyDescent="0.35">
      <c r="A996" s="24" t="s">
        <v>50</v>
      </c>
      <c r="B996" s="24" t="s">
        <v>201</v>
      </c>
      <c r="C996" s="24" t="s">
        <v>201</v>
      </c>
      <c r="D996" s="24" t="s">
        <v>3470</v>
      </c>
      <c r="E996" s="24"/>
      <c r="O996" t="s">
        <v>2800</v>
      </c>
      <c r="P996" t="s">
        <v>2808</v>
      </c>
      <c r="Q996" t="s">
        <v>2813</v>
      </c>
      <c r="R996">
        <v>0</v>
      </c>
      <c r="S996" t="s">
        <v>202</v>
      </c>
      <c r="T996" t="s">
        <v>202</v>
      </c>
      <c r="U996" t="s">
        <v>202</v>
      </c>
      <c r="V996">
        <v>-1</v>
      </c>
      <c r="W996">
        <v>-1</v>
      </c>
      <c r="X996">
        <v>-1</v>
      </c>
      <c r="Y996">
        <v>-1</v>
      </c>
      <c r="Z996">
        <v>-1</v>
      </c>
      <c r="AA996">
        <v>-1</v>
      </c>
      <c r="AB996">
        <v>-1</v>
      </c>
      <c r="AC996">
        <v>-1</v>
      </c>
      <c r="AD996">
        <v>-1</v>
      </c>
      <c r="AE996" s="4" t="s">
        <v>2828</v>
      </c>
      <c r="AF996" s="9" t="s">
        <v>2829</v>
      </c>
      <c r="AG996">
        <v>0</v>
      </c>
      <c r="AH996">
        <v>0</v>
      </c>
      <c r="AI996">
        <v>1</v>
      </c>
      <c r="AJ996">
        <v>1</v>
      </c>
      <c r="AK996" s="9" t="s">
        <v>2840</v>
      </c>
      <c r="AL996">
        <f t="shared" si="343"/>
        <v>1</v>
      </c>
      <c r="AM996">
        <f>IF(AND(INDIRECT(AN996)='Sample Select backend'!$C$2,INDIRECT(AO996)=1,INDIRECT(AP996)='Sample Select backend'!$F$2,INDIRECT(AQ996)=1,INDIRECT(AR996)='Sample Select backend'!$M$2),1,0)</f>
        <v>0</v>
      </c>
      <c r="AN996" t="str">
        <f>_xlfn.CONCAT('Sample Select backend'!$C$4,ROW(AN996))</f>
        <v>AE996</v>
      </c>
      <c r="AO996" s="9" t="str">
        <f>_xlfn.CONCAT('Sample Select backend'!$J$2,ROW(AO996))</f>
        <v>AJ996</v>
      </c>
      <c r="AP996" t="str">
        <f>_xlfn.CONCAT('Sample Select backend'!$F$4,ROW(AP996))</f>
        <v>AF996</v>
      </c>
      <c r="AQ996" t="str">
        <f>_xlfn.CONCAT('Sample Select backend'!$I$10,ROW(AQ996))</f>
        <v>R996</v>
      </c>
      <c r="AR996" t="str">
        <f>_xlfn.CONCAT('Sample Select backend'!$M$4,ROW(AR996))</f>
        <v>AK996</v>
      </c>
      <c r="AS996" t="str">
        <f t="shared" si="344"/>
        <v>Denmark</v>
      </c>
      <c r="AT996" s="9" t="str">
        <f t="shared" si="345"/>
        <v>Other</v>
      </c>
      <c r="AU996">
        <f t="shared" si="346"/>
        <v>0</v>
      </c>
      <c r="AV996" s="9">
        <v>0</v>
      </c>
    </row>
    <row r="997" spans="1:48" x14ac:dyDescent="0.35">
      <c r="A997" s="24" t="s">
        <v>50</v>
      </c>
      <c r="B997" s="24">
        <v>7</v>
      </c>
      <c r="C997" s="24">
        <v>30</v>
      </c>
      <c r="D997" s="24" t="s">
        <v>3471</v>
      </c>
      <c r="E997" s="24"/>
      <c r="O997" t="s">
        <v>2800</v>
      </c>
      <c r="P997" t="s">
        <v>2808</v>
      </c>
      <c r="Q997" t="s">
        <v>2813</v>
      </c>
      <c r="R997">
        <v>0</v>
      </c>
      <c r="S997" t="s">
        <v>202</v>
      </c>
      <c r="T997" t="s">
        <v>202</v>
      </c>
      <c r="U997" t="s">
        <v>202</v>
      </c>
      <c r="V997">
        <v>-1</v>
      </c>
      <c r="W997">
        <v>-1</v>
      </c>
      <c r="X997">
        <v>-1</v>
      </c>
      <c r="Y997">
        <v>-1</v>
      </c>
      <c r="Z997">
        <v>-1</v>
      </c>
      <c r="AA997">
        <v>-1</v>
      </c>
      <c r="AB997">
        <v>-1</v>
      </c>
      <c r="AC997">
        <v>-1</v>
      </c>
      <c r="AD997">
        <v>-1</v>
      </c>
      <c r="AE997" s="4" t="s">
        <v>2828</v>
      </c>
      <c r="AF997" s="9" t="s">
        <v>2829</v>
      </c>
      <c r="AG997">
        <v>0</v>
      </c>
      <c r="AH997">
        <v>0</v>
      </c>
      <c r="AI997">
        <v>1</v>
      </c>
      <c r="AJ997">
        <v>1</v>
      </c>
      <c r="AK997" s="9" t="s">
        <v>2840</v>
      </c>
      <c r="AL997">
        <f t="shared" si="343"/>
        <v>0</v>
      </c>
      <c r="AM997">
        <f>IF(AND(INDIRECT(AN997)='Sample Select backend'!$C$2,INDIRECT(AO997)=1,INDIRECT(AP997)='Sample Select backend'!$F$2,INDIRECT(AQ997)=1,INDIRECT(AR997)='Sample Select backend'!$M$2),1,0)</f>
        <v>0</v>
      </c>
      <c r="AN997" t="str">
        <f>_xlfn.CONCAT('Sample Select backend'!$C$4,ROW(AN997))</f>
        <v>AE997</v>
      </c>
      <c r="AO997" s="9" t="str">
        <f>_xlfn.CONCAT('Sample Select backend'!$J$2,ROW(AO997))</f>
        <v>AJ997</v>
      </c>
      <c r="AP997" t="str">
        <f>_xlfn.CONCAT('Sample Select backend'!$F$4,ROW(AP997))</f>
        <v>AF997</v>
      </c>
      <c r="AQ997" t="str">
        <f>_xlfn.CONCAT('Sample Select backend'!$I$10,ROW(AQ997))</f>
        <v>R997</v>
      </c>
      <c r="AR997" t="str">
        <f>_xlfn.CONCAT('Sample Select backend'!$M$4,ROW(AR997))</f>
        <v>AK997</v>
      </c>
      <c r="AS997" t="str">
        <f t="shared" si="344"/>
        <v>Denmark</v>
      </c>
      <c r="AT997" s="9">
        <f t="shared" si="345"/>
        <v>30</v>
      </c>
      <c r="AU997">
        <f t="shared" si="346"/>
        <v>0</v>
      </c>
      <c r="AV997" s="9">
        <v>0</v>
      </c>
    </row>
    <row r="998" spans="1:48" x14ac:dyDescent="0.35">
      <c r="A998" s="24" t="s">
        <v>50</v>
      </c>
      <c r="B998" s="24" t="s">
        <v>201</v>
      </c>
      <c r="C998" s="24" t="s">
        <v>201</v>
      </c>
      <c r="D998" s="24" t="s">
        <v>3472</v>
      </c>
      <c r="E998" s="24"/>
      <c r="O998" t="s">
        <v>2800</v>
      </c>
      <c r="P998" t="s">
        <v>2808</v>
      </c>
      <c r="Q998" t="s">
        <v>2813</v>
      </c>
      <c r="R998">
        <v>0</v>
      </c>
      <c r="S998" t="s">
        <v>202</v>
      </c>
      <c r="T998" t="s">
        <v>202</v>
      </c>
      <c r="U998" t="s">
        <v>202</v>
      </c>
      <c r="V998">
        <v>-1</v>
      </c>
      <c r="W998">
        <v>-1</v>
      </c>
      <c r="X998">
        <v>-1</v>
      </c>
      <c r="Y998">
        <v>-1</v>
      </c>
      <c r="Z998">
        <v>-1</v>
      </c>
      <c r="AA998">
        <v>-1</v>
      </c>
      <c r="AB998">
        <v>-1</v>
      </c>
      <c r="AC998">
        <v>-1</v>
      </c>
      <c r="AD998">
        <v>-1</v>
      </c>
      <c r="AE998" s="4" t="s">
        <v>2828</v>
      </c>
      <c r="AF998" s="9" t="s">
        <v>2829</v>
      </c>
      <c r="AG998">
        <v>0</v>
      </c>
      <c r="AH998">
        <v>0</v>
      </c>
      <c r="AI998">
        <v>1</v>
      </c>
      <c r="AJ998">
        <v>1</v>
      </c>
      <c r="AK998" s="9" t="s">
        <v>2840</v>
      </c>
      <c r="AL998">
        <f t="shared" si="343"/>
        <v>1</v>
      </c>
      <c r="AM998">
        <f>IF(AND(INDIRECT(AN998)='Sample Select backend'!$C$2,INDIRECT(AO998)=1,INDIRECT(AP998)='Sample Select backend'!$F$2,INDIRECT(AQ998)=1,INDIRECT(AR998)='Sample Select backend'!$M$2),1,0)</f>
        <v>0</v>
      </c>
      <c r="AN998" t="str">
        <f>_xlfn.CONCAT('Sample Select backend'!$C$4,ROW(AN998))</f>
        <v>AE998</v>
      </c>
      <c r="AO998" s="9" t="str">
        <f>_xlfn.CONCAT('Sample Select backend'!$J$2,ROW(AO998))</f>
        <v>AJ998</v>
      </c>
      <c r="AP998" t="str">
        <f>_xlfn.CONCAT('Sample Select backend'!$F$4,ROW(AP998))</f>
        <v>AF998</v>
      </c>
      <c r="AQ998" t="str">
        <f>_xlfn.CONCAT('Sample Select backend'!$I$10,ROW(AQ998))</f>
        <v>R998</v>
      </c>
      <c r="AR998" t="str">
        <f>_xlfn.CONCAT('Sample Select backend'!$M$4,ROW(AR998))</f>
        <v>AK998</v>
      </c>
      <c r="AS998" t="str">
        <f t="shared" si="344"/>
        <v>Denmark</v>
      </c>
      <c r="AT998" s="9" t="str">
        <f t="shared" si="345"/>
        <v>Other</v>
      </c>
      <c r="AU998">
        <f t="shared" si="346"/>
        <v>0</v>
      </c>
      <c r="AV998" s="9">
        <v>0</v>
      </c>
    </row>
    <row r="999" spans="1:48" x14ac:dyDescent="0.35">
      <c r="A999" s="24" t="s">
        <v>50</v>
      </c>
      <c r="B999" s="24">
        <v>7</v>
      </c>
      <c r="C999" s="24">
        <v>30</v>
      </c>
      <c r="D999" s="24" t="s">
        <v>3473</v>
      </c>
      <c r="E999" s="24"/>
      <c r="O999" t="s">
        <v>2800</v>
      </c>
      <c r="P999" t="s">
        <v>2808</v>
      </c>
      <c r="Q999" t="s">
        <v>2813</v>
      </c>
      <c r="R999">
        <v>0</v>
      </c>
      <c r="S999" t="s">
        <v>202</v>
      </c>
      <c r="T999" t="s">
        <v>202</v>
      </c>
      <c r="U999" t="s">
        <v>202</v>
      </c>
      <c r="V999">
        <v>-1</v>
      </c>
      <c r="W999">
        <v>-1</v>
      </c>
      <c r="X999">
        <v>-1</v>
      </c>
      <c r="Y999">
        <v>-1</v>
      </c>
      <c r="Z999">
        <v>-1</v>
      </c>
      <c r="AA999">
        <v>-1</v>
      </c>
      <c r="AB999">
        <v>-1</v>
      </c>
      <c r="AC999">
        <v>-1</v>
      </c>
      <c r="AD999">
        <v>-1</v>
      </c>
      <c r="AE999" s="4" t="s">
        <v>2828</v>
      </c>
      <c r="AF999" s="9" t="s">
        <v>2829</v>
      </c>
      <c r="AG999">
        <v>0</v>
      </c>
      <c r="AH999">
        <v>0</v>
      </c>
      <c r="AI999">
        <v>1</v>
      </c>
      <c r="AJ999">
        <v>1</v>
      </c>
      <c r="AK999" s="9" t="s">
        <v>2840</v>
      </c>
      <c r="AL999">
        <f t="shared" si="343"/>
        <v>0</v>
      </c>
      <c r="AM999">
        <f>IF(AND(INDIRECT(AN999)='Sample Select backend'!$C$2,INDIRECT(AO999)=1,INDIRECT(AP999)='Sample Select backend'!$F$2,INDIRECT(AQ999)=1,INDIRECT(AR999)='Sample Select backend'!$M$2),1,0)</f>
        <v>0</v>
      </c>
      <c r="AN999" t="str">
        <f>_xlfn.CONCAT('Sample Select backend'!$C$4,ROW(AN999))</f>
        <v>AE999</v>
      </c>
      <c r="AO999" s="9" t="str">
        <f>_xlfn.CONCAT('Sample Select backend'!$J$2,ROW(AO999))</f>
        <v>AJ999</v>
      </c>
      <c r="AP999" t="str">
        <f>_xlfn.CONCAT('Sample Select backend'!$F$4,ROW(AP999))</f>
        <v>AF999</v>
      </c>
      <c r="AQ999" t="str">
        <f>_xlfn.CONCAT('Sample Select backend'!$I$10,ROW(AQ999))</f>
        <v>R999</v>
      </c>
      <c r="AR999" t="str">
        <f>_xlfn.CONCAT('Sample Select backend'!$M$4,ROW(AR999))</f>
        <v>AK999</v>
      </c>
      <c r="AS999" t="str">
        <f t="shared" si="344"/>
        <v>Denmark</v>
      </c>
      <c r="AT999" s="9">
        <f t="shared" si="345"/>
        <v>30</v>
      </c>
      <c r="AU999">
        <f t="shared" si="346"/>
        <v>0</v>
      </c>
      <c r="AV999" s="9">
        <v>0</v>
      </c>
    </row>
    <row r="1000" spans="1:48" x14ac:dyDescent="0.35">
      <c r="A1000" s="24" t="s">
        <v>50</v>
      </c>
      <c r="B1000" s="24" t="s">
        <v>201</v>
      </c>
      <c r="C1000" s="24" t="s">
        <v>201</v>
      </c>
      <c r="D1000" s="24" t="s">
        <v>3474</v>
      </c>
      <c r="E1000" s="24"/>
      <c r="O1000" t="s">
        <v>2800</v>
      </c>
      <c r="P1000" t="s">
        <v>2808</v>
      </c>
      <c r="Q1000" t="s">
        <v>2813</v>
      </c>
      <c r="R1000">
        <v>0</v>
      </c>
      <c r="S1000" t="s">
        <v>202</v>
      </c>
      <c r="T1000" t="s">
        <v>202</v>
      </c>
      <c r="U1000" t="s">
        <v>202</v>
      </c>
      <c r="V1000">
        <v>-1</v>
      </c>
      <c r="W1000">
        <v>-1</v>
      </c>
      <c r="X1000">
        <v>-1</v>
      </c>
      <c r="Y1000">
        <v>-1</v>
      </c>
      <c r="Z1000">
        <v>-1</v>
      </c>
      <c r="AA1000">
        <v>-1</v>
      </c>
      <c r="AB1000">
        <v>-1</v>
      </c>
      <c r="AC1000">
        <v>-1</v>
      </c>
      <c r="AD1000">
        <v>-1</v>
      </c>
      <c r="AE1000" s="4" t="s">
        <v>2828</v>
      </c>
      <c r="AF1000" s="9" t="s">
        <v>2829</v>
      </c>
      <c r="AG1000">
        <v>0</v>
      </c>
      <c r="AH1000">
        <v>0</v>
      </c>
      <c r="AI1000">
        <v>1</v>
      </c>
      <c r="AJ1000">
        <v>1</v>
      </c>
      <c r="AK1000" s="9" t="s">
        <v>2840</v>
      </c>
      <c r="AL1000">
        <f t="shared" si="343"/>
        <v>1</v>
      </c>
      <c r="AM1000">
        <f>IF(AND(INDIRECT(AN1000)='Sample Select backend'!$C$2,INDIRECT(AO1000)=1,INDIRECT(AP1000)='Sample Select backend'!$F$2,INDIRECT(AQ1000)=1,INDIRECT(AR1000)='Sample Select backend'!$M$2),1,0)</f>
        <v>0</v>
      </c>
      <c r="AN1000" t="str">
        <f>_xlfn.CONCAT('Sample Select backend'!$C$4,ROW(AN1000))</f>
        <v>AE1000</v>
      </c>
      <c r="AO1000" s="9" t="str">
        <f>_xlfn.CONCAT('Sample Select backend'!$J$2,ROW(AO1000))</f>
        <v>AJ1000</v>
      </c>
      <c r="AP1000" t="str">
        <f>_xlfn.CONCAT('Sample Select backend'!$F$4,ROW(AP1000))</f>
        <v>AF1000</v>
      </c>
      <c r="AQ1000" t="str">
        <f>_xlfn.CONCAT('Sample Select backend'!$I$10,ROW(AQ1000))</f>
        <v>R1000</v>
      </c>
      <c r="AR1000" t="str">
        <f>_xlfn.CONCAT('Sample Select backend'!$M$4,ROW(AR1000))</f>
        <v>AK1000</v>
      </c>
      <c r="AS1000" t="str">
        <f t="shared" si="344"/>
        <v>Denmark</v>
      </c>
      <c r="AT1000" s="9" t="str">
        <f t="shared" si="345"/>
        <v>Other</v>
      </c>
      <c r="AU1000">
        <f t="shared" si="346"/>
        <v>0</v>
      </c>
      <c r="AV1000" s="9">
        <v>0</v>
      </c>
    </row>
    <row r="1001" spans="1:48" x14ac:dyDescent="0.35">
      <c r="A1001" s="24" t="s">
        <v>50</v>
      </c>
      <c r="B1001" s="24">
        <v>6</v>
      </c>
      <c r="C1001" s="24">
        <v>25</v>
      </c>
      <c r="D1001" s="24" t="s">
        <v>3475</v>
      </c>
      <c r="E1001" s="24"/>
      <c r="O1001" t="s">
        <v>2800</v>
      </c>
      <c r="P1001" t="s">
        <v>2808</v>
      </c>
      <c r="Q1001" t="s">
        <v>2813</v>
      </c>
      <c r="R1001">
        <v>0</v>
      </c>
      <c r="S1001" t="s">
        <v>202</v>
      </c>
      <c r="T1001" t="s">
        <v>202</v>
      </c>
      <c r="U1001" t="s">
        <v>202</v>
      </c>
      <c r="V1001">
        <v>-1</v>
      </c>
      <c r="W1001">
        <v>-1</v>
      </c>
      <c r="X1001">
        <v>-1</v>
      </c>
      <c r="Y1001">
        <v>-1</v>
      </c>
      <c r="Z1001">
        <v>-1</v>
      </c>
      <c r="AA1001">
        <v>-1</v>
      </c>
      <c r="AB1001">
        <v>-1</v>
      </c>
      <c r="AC1001">
        <v>-1</v>
      </c>
      <c r="AD1001">
        <v>-1</v>
      </c>
      <c r="AE1001" s="4" t="s">
        <v>2828</v>
      </c>
      <c r="AF1001" s="9" t="s">
        <v>2829</v>
      </c>
      <c r="AG1001">
        <v>0</v>
      </c>
      <c r="AH1001">
        <v>0</v>
      </c>
      <c r="AI1001">
        <v>1</v>
      </c>
      <c r="AJ1001">
        <v>1</v>
      </c>
      <c r="AK1001" s="9" t="s">
        <v>2840</v>
      </c>
      <c r="AL1001">
        <f t="shared" si="343"/>
        <v>0</v>
      </c>
      <c r="AM1001">
        <f>IF(AND(INDIRECT(AN1001)='Sample Select backend'!$C$2,INDIRECT(AO1001)=1,INDIRECT(AP1001)='Sample Select backend'!$F$2,INDIRECT(AQ1001)=1,INDIRECT(AR1001)='Sample Select backend'!$M$2),1,0)</f>
        <v>0</v>
      </c>
      <c r="AN1001" t="str">
        <f>_xlfn.CONCAT('Sample Select backend'!$C$4,ROW(AN1001))</f>
        <v>AE1001</v>
      </c>
      <c r="AO1001" s="9" t="str">
        <f>_xlfn.CONCAT('Sample Select backend'!$J$2,ROW(AO1001))</f>
        <v>AJ1001</v>
      </c>
      <c r="AP1001" t="str">
        <f>_xlfn.CONCAT('Sample Select backend'!$F$4,ROW(AP1001))</f>
        <v>AF1001</v>
      </c>
      <c r="AQ1001" t="str">
        <f>_xlfn.CONCAT('Sample Select backend'!$I$10,ROW(AQ1001))</f>
        <v>R1001</v>
      </c>
      <c r="AR1001" t="str">
        <f>_xlfn.CONCAT('Sample Select backend'!$M$4,ROW(AR1001))</f>
        <v>AK1001</v>
      </c>
      <c r="AS1001" t="str">
        <f t="shared" si="344"/>
        <v>Denmark</v>
      </c>
      <c r="AT1001" s="9">
        <f t="shared" si="345"/>
        <v>25</v>
      </c>
      <c r="AU1001">
        <f t="shared" si="346"/>
        <v>0</v>
      </c>
      <c r="AV1001" s="9">
        <v>0</v>
      </c>
    </row>
    <row r="1002" spans="1:48" x14ac:dyDescent="0.35">
      <c r="A1002" s="24" t="s">
        <v>50</v>
      </c>
      <c r="B1002" s="24">
        <v>6</v>
      </c>
      <c r="C1002" s="24">
        <v>29</v>
      </c>
      <c r="D1002" s="24" t="s">
        <v>3476</v>
      </c>
      <c r="E1002" s="24"/>
      <c r="O1002" t="s">
        <v>2800</v>
      </c>
      <c r="P1002" t="s">
        <v>2808</v>
      </c>
      <c r="Q1002" t="s">
        <v>2813</v>
      </c>
      <c r="R1002">
        <v>0</v>
      </c>
      <c r="S1002" t="s">
        <v>202</v>
      </c>
      <c r="T1002" t="s">
        <v>202</v>
      </c>
      <c r="U1002" t="s">
        <v>202</v>
      </c>
      <c r="V1002">
        <v>-1</v>
      </c>
      <c r="W1002">
        <v>-1</v>
      </c>
      <c r="X1002">
        <v>-1</v>
      </c>
      <c r="Y1002">
        <v>-1</v>
      </c>
      <c r="Z1002">
        <v>-1</v>
      </c>
      <c r="AA1002">
        <v>-1</v>
      </c>
      <c r="AB1002">
        <v>-1</v>
      </c>
      <c r="AC1002">
        <v>-1</v>
      </c>
      <c r="AD1002">
        <v>-1</v>
      </c>
      <c r="AE1002" s="4" t="s">
        <v>2828</v>
      </c>
      <c r="AF1002" s="9" t="s">
        <v>2829</v>
      </c>
      <c r="AG1002">
        <v>0</v>
      </c>
      <c r="AH1002">
        <v>0</v>
      </c>
      <c r="AI1002">
        <v>1</v>
      </c>
      <c r="AJ1002">
        <v>1</v>
      </c>
      <c r="AK1002" s="9" t="s">
        <v>2840</v>
      </c>
      <c r="AL1002">
        <f t="shared" si="343"/>
        <v>0</v>
      </c>
      <c r="AM1002">
        <f>IF(AND(INDIRECT(AN1002)='Sample Select backend'!$C$2,INDIRECT(AO1002)=1,INDIRECT(AP1002)='Sample Select backend'!$F$2,INDIRECT(AQ1002)=1,INDIRECT(AR1002)='Sample Select backend'!$M$2),1,0)</f>
        <v>0</v>
      </c>
      <c r="AN1002" t="str">
        <f>_xlfn.CONCAT('Sample Select backend'!$C$4,ROW(AN1002))</f>
        <v>AE1002</v>
      </c>
      <c r="AO1002" s="9" t="str">
        <f>_xlfn.CONCAT('Sample Select backend'!$J$2,ROW(AO1002))</f>
        <v>AJ1002</v>
      </c>
      <c r="AP1002" t="str">
        <f>_xlfn.CONCAT('Sample Select backend'!$F$4,ROW(AP1002))</f>
        <v>AF1002</v>
      </c>
      <c r="AQ1002" t="str">
        <f>_xlfn.CONCAT('Sample Select backend'!$I$10,ROW(AQ1002))</f>
        <v>R1002</v>
      </c>
      <c r="AR1002" t="str">
        <f>_xlfn.CONCAT('Sample Select backend'!$M$4,ROW(AR1002))</f>
        <v>AK1002</v>
      </c>
      <c r="AS1002" t="str">
        <f t="shared" si="344"/>
        <v>Denmark</v>
      </c>
      <c r="AT1002" s="9">
        <f t="shared" si="345"/>
        <v>29</v>
      </c>
      <c r="AU1002">
        <f t="shared" si="346"/>
        <v>0</v>
      </c>
      <c r="AV1002" s="9">
        <v>0</v>
      </c>
    </row>
    <row r="1003" spans="1:48" x14ac:dyDescent="0.35">
      <c r="A1003" s="24" t="s">
        <v>50</v>
      </c>
      <c r="B1003" s="24">
        <v>1</v>
      </c>
      <c r="C1003" s="24">
        <v>4</v>
      </c>
      <c r="D1003" s="24" t="s">
        <v>3477</v>
      </c>
      <c r="E1003" s="24"/>
      <c r="O1003" t="s">
        <v>2800</v>
      </c>
      <c r="P1003" t="s">
        <v>2808</v>
      </c>
      <c r="Q1003" t="s">
        <v>2813</v>
      </c>
      <c r="R1003">
        <v>0</v>
      </c>
      <c r="S1003" t="s">
        <v>202</v>
      </c>
      <c r="T1003" t="s">
        <v>202</v>
      </c>
      <c r="U1003" t="s">
        <v>202</v>
      </c>
      <c r="V1003">
        <v>-1</v>
      </c>
      <c r="W1003">
        <v>-1</v>
      </c>
      <c r="X1003">
        <v>-1</v>
      </c>
      <c r="Y1003">
        <v>-1</v>
      </c>
      <c r="Z1003">
        <v>-1</v>
      </c>
      <c r="AA1003">
        <v>-1</v>
      </c>
      <c r="AB1003">
        <v>-1</v>
      </c>
      <c r="AC1003">
        <v>-1</v>
      </c>
      <c r="AD1003">
        <v>-1</v>
      </c>
      <c r="AE1003" s="4" t="s">
        <v>2828</v>
      </c>
      <c r="AF1003" s="9" t="s">
        <v>2829</v>
      </c>
      <c r="AG1003">
        <v>0</v>
      </c>
      <c r="AH1003">
        <v>0</v>
      </c>
      <c r="AI1003">
        <v>1</v>
      </c>
      <c r="AJ1003">
        <v>1</v>
      </c>
      <c r="AK1003" s="9" t="s">
        <v>2840</v>
      </c>
      <c r="AL1003">
        <f t="shared" si="343"/>
        <v>0</v>
      </c>
      <c r="AM1003">
        <f>IF(AND(INDIRECT(AN1003)='Sample Select backend'!$C$2,INDIRECT(AO1003)=1,INDIRECT(AP1003)='Sample Select backend'!$F$2,INDIRECT(AQ1003)=1,INDIRECT(AR1003)='Sample Select backend'!$M$2),1,0)</f>
        <v>0</v>
      </c>
      <c r="AN1003" t="str">
        <f>_xlfn.CONCAT('Sample Select backend'!$C$4,ROW(AN1003))</f>
        <v>AE1003</v>
      </c>
      <c r="AO1003" s="9" t="str">
        <f>_xlfn.CONCAT('Sample Select backend'!$J$2,ROW(AO1003))</f>
        <v>AJ1003</v>
      </c>
      <c r="AP1003" t="str">
        <f>_xlfn.CONCAT('Sample Select backend'!$F$4,ROW(AP1003))</f>
        <v>AF1003</v>
      </c>
      <c r="AQ1003" t="str">
        <f>_xlfn.CONCAT('Sample Select backend'!$I$10,ROW(AQ1003))</f>
        <v>R1003</v>
      </c>
      <c r="AR1003" t="str">
        <f>_xlfn.CONCAT('Sample Select backend'!$M$4,ROW(AR1003))</f>
        <v>AK1003</v>
      </c>
      <c r="AS1003" t="str">
        <f t="shared" si="344"/>
        <v>Denmark</v>
      </c>
      <c r="AT1003" s="9">
        <f t="shared" si="345"/>
        <v>4</v>
      </c>
      <c r="AU1003">
        <f t="shared" si="346"/>
        <v>0</v>
      </c>
      <c r="AV1003" s="9">
        <v>0</v>
      </c>
    </row>
    <row r="1004" spans="1:48" x14ac:dyDescent="0.35">
      <c r="A1004" s="24" t="s">
        <v>50</v>
      </c>
      <c r="B1004" s="24" t="s">
        <v>201</v>
      </c>
      <c r="C1004" s="24" t="s">
        <v>201</v>
      </c>
      <c r="D1004" s="24" t="s">
        <v>3478</v>
      </c>
      <c r="E1004" s="24"/>
      <c r="O1004" t="s">
        <v>2800</v>
      </c>
      <c r="P1004" t="s">
        <v>2808</v>
      </c>
      <c r="Q1004" t="s">
        <v>2813</v>
      </c>
      <c r="R1004">
        <v>0</v>
      </c>
      <c r="S1004" t="s">
        <v>202</v>
      </c>
      <c r="T1004" t="s">
        <v>202</v>
      </c>
      <c r="U1004" t="s">
        <v>202</v>
      </c>
      <c r="V1004">
        <v>-1</v>
      </c>
      <c r="W1004">
        <v>-1</v>
      </c>
      <c r="X1004">
        <v>-1</v>
      </c>
      <c r="Y1004">
        <v>-1</v>
      </c>
      <c r="Z1004">
        <v>-1</v>
      </c>
      <c r="AA1004">
        <v>-1</v>
      </c>
      <c r="AB1004">
        <v>-1</v>
      </c>
      <c r="AC1004">
        <v>-1</v>
      </c>
      <c r="AD1004">
        <v>-1</v>
      </c>
      <c r="AE1004" s="4" t="s">
        <v>2828</v>
      </c>
      <c r="AF1004" s="9" t="s">
        <v>2829</v>
      </c>
      <c r="AG1004">
        <v>0</v>
      </c>
      <c r="AH1004">
        <v>0</v>
      </c>
      <c r="AI1004">
        <v>1</v>
      </c>
      <c r="AJ1004">
        <v>1</v>
      </c>
      <c r="AK1004" s="9" t="s">
        <v>2840</v>
      </c>
      <c r="AL1004">
        <f t="shared" si="343"/>
        <v>1</v>
      </c>
      <c r="AM1004">
        <f>IF(AND(INDIRECT(AN1004)='Sample Select backend'!$C$2,INDIRECT(AO1004)=1,INDIRECT(AP1004)='Sample Select backend'!$F$2,INDIRECT(AQ1004)=1,INDIRECT(AR1004)='Sample Select backend'!$M$2),1,0)</f>
        <v>0</v>
      </c>
      <c r="AN1004" t="str">
        <f>_xlfn.CONCAT('Sample Select backend'!$C$4,ROW(AN1004))</f>
        <v>AE1004</v>
      </c>
      <c r="AO1004" s="9" t="str">
        <f>_xlfn.CONCAT('Sample Select backend'!$J$2,ROW(AO1004))</f>
        <v>AJ1004</v>
      </c>
      <c r="AP1004" t="str">
        <f>_xlfn.CONCAT('Sample Select backend'!$F$4,ROW(AP1004))</f>
        <v>AF1004</v>
      </c>
      <c r="AQ1004" t="str">
        <f>_xlfn.CONCAT('Sample Select backend'!$I$10,ROW(AQ1004))</f>
        <v>R1004</v>
      </c>
      <c r="AR1004" t="str">
        <f>_xlfn.CONCAT('Sample Select backend'!$M$4,ROW(AR1004))</f>
        <v>AK1004</v>
      </c>
      <c r="AS1004" t="str">
        <f t="shared" si="344"/>
        <v>Denmark</v>
      </c>
      <c r="AT1004" s="9" t="str">
        <f t="shared" si="345"/>
        <v>Other</v>
      </c>
      <c r="AU1004">
        <f t="shared" si="346"/>
        <v>0</v>
      </c>
      <c r="AV1004" s="9">
        <v>0</v>
      </c>
    </row>
    <row r="1005" spans="1:48" x14ac:dyDescent="0.35">
      <c r="A1005" s="24" t="s">
        <v>50</v>
      </c>
      <c r="B1005" s="24">
        <v>6</v>
      </c>
      <c r="C1005" s="24">
        <v>28</v>
      </c>
      <c r="D1005" s="24" t="s">
        <v>3479</v>
      </c>
      <c r="E1005" s="24"/>
      <c r="O1005" t="s">
        <v>2800</v>
      </c>
      <c r="P1005" t="s">
        <v>2808</v>
      </c>
      <c r="Q1005" t="s">
        <v>2813</v>
      </c>
      <c r="R1005">
        <v>0</v>
      </c>
      <c r="S1005" t="s">
        <v>202</v>
      </c>
      <c r="T1005" t="s">
        <v>202</v>
      </c>
      <c r="U1005" t="s">
        <v>202</v>
      </c>
      <c r="V1005">
        <v>-1</v>
      </c>
      <c r="W1005">
        <v>-1</v>
      </c>
      <c r="X1005">
        <v>-1</v>
      </c>
      <c r="Y1005">
        <v>-1</v>
      </c>
      <c r="Z1005">
        <v>-1</v>
      </c>
      <c r="AA1005">
        <v>-1</v>
      </c>
      <c r="AB1005">
        <v>-1</v>
      </c>
      <c r="AC1005">
        <v>-1</v>
      </c>
      <c r="AD1005">
        <v>-1</v>
      </c>
      <c r="AE1005" s="4" t="s">
        <v>2828</v>
      </c>
      <c r="AF1005" s="9" t="s">
        <v>2829</v>
      </c>
      <c r="AG1005">
        <v>0</v>
      </c>
      <c r="AH1005">
        <v>0</v>
      </c>
      <c r="AI1005">
        <v>1</v>
      </c>
      <c r="AJ1005">
        <v>1</v>
      </c>
      <c r="AK1005" s="9" t="s">
        <v>2840</v>
      </c>
      <c r="AL1005">
        <f t="shared" si="343"/>
        <v>0</v>
      </c>
      <c r="AM1005">
        <f>IF(AND(INDIRECT(AN1005)='Sample Select backend'!$C$2,INDIRECT(AO1005)=1,INDIRECT(AP1005)='Sample Select backend'!$F$2,INDIRECT(AQ1005)=1,INDIRECT(AR1005)='Sample Select backend'!$M$2),1,0)</f>
        <v>0</v>
      </c>
      <c r="AN1005" t="str">
        <f>_xlfn.CONCAT('Sample Select backend'!$C$4,ROW(AN1005))</f>
        <v>AE1005</v>
      </c>
      <c r="AO1005" s="9" t="str">
        <f>_xlfn.CONCAT('Sample Select backend'!$J$2,ROW(AO1005))</f>
        <v>AJ1005</v>
      </c>
      <c r="AP1005" t="str">
        <f>_xlfn.CONCAT('Sample Select backend'!$F$4,ROW(AP1005))</f>
        <v>AF1005</v>
      </c>
      <c r="AQ1005" t="str">
        <f>_xlfn.CONCAT('Sample Select backend'!$I$10,ROW(AQ1005))</f>
        <v>R1005</v>
      </c>
      <c r="AR1005" t="str">
        <f>_xlfn.CONCAT('Sample Select backend'!$M$4,ROW(AR1005))</f>
        <v>AK1005</v>
      </c>
      <c r="AS1005" t="str">
        <f t="shared" si="344"/>
        <v>Denmark</v>
      </c>
      <c r="AT1005" s="9">
        <f t="shared" si="345"/>
        <v>28</v>
      </c>
      <c r="AU1005">
        <f t="shared" si="346"/>
        <v>0</v>
      </c>
      <c r="AV1005" s="9">
        <v>0</v>
      </c>
    </row>
    <row r="1006" spans="1:48" x14ac:dyDescent="0.35">
      <c r="A1006" s="24" t="s">
        <v>50</v>
      </c>
      <c r="B1006" s="24">
        <v>6</v>
      </c>
      <c r="C1006" s="24">
        <v>28</v>
      </c>
      <c r="D1006" s="24" t="s">
        <v>3480</v>
      </c>
      <c r="E1006" s="24"/>
      <c r="O1006" t="s">
        <v>2800</v>
      </c>
      <c r="P1006" t="s">
        <v>2808</v>
      </c>
      <c r="Q1006" t="s">
        <v>2813</v>
      </c>
      <c r="R1006">
        <v>0</v>
      </c>
      <c r="S1006" t="s">
        <v>202</v>
      </c>
      <c r="T1006" t="s">
        <v>202</v>
      </c>
      <c r="U1006" t="s">
        <v>202</v>
      </c>
      <c r="V1006">
        <v>-1</v>
      </c>
      <c r="W1006">
        <v>-1</v>
      </c>
      <c r="X1006">
        <v>-1</v>
      </c>
      <c r="Y1006">
        <v>-1</v>
      </c>
      <c r="Z1006">
        <v>-1</v>
      </c>
      <c r="AA1006">
        <v>-1</v>
      </c>
      <c r="AB1006">
        <v>-1</v>
      </c>
      <c r="AC1006">
        <v>-1</v>
      </c>
      <c r="AD1006">
        <v>-1</v>
      </c>
      <c r="AE1006" s="4" t="s">
        <v>2828</v>
      </c>
      <c r="AF1006" s="9" t="s">
        <v>2829</v>
      </c>
      <c r="AG1006">
        <v>0</v>
      </c>
      <c r="AH1006">
        <v>0</v>
      </c>
      <c r="AI1006">
        <v>1</v>
      </c>
      <c r="AJ1006">
        <v>1</v>
      </c>
      <c r="AK1006" s="9" t="s">
        <v>2840</v>
      </c>
      <c r="AL1006">
        <f t="shared" si="343"/>
        <v>0</v>
      </c>
      <c r="AM1006">
        <f>IF(AND(INDIRECT(AN1006)='Sample Select backend'!$C$2,INDIRECT(AO1006)=1,INDIRECT(AP1006)='Sample Select backend'!$F$2,INDIRECT(AQ1006)=1,INDIRECT(AR1006)='Sample Select backend'!$M$2),1,0)</f>
        <v>0</v>
      </c>
      <c r="AN1006" t="str">
        <f>_xlfn.CONCAT('Sample Select backend'!$C$4,ROW(AN1006))</f>
        <v>AE1006</v>
      </c>
      <c r="AO1006" s="9" t="str">
        <f>_xlfn.CONCAT('Sample Select backend'!$J$2,ROW(AO1006))</f>
        <v>AJ1006</v>
      </c>
      <c r="AP1006" t="str">
        <f>_xlfn.CONCAT('Sample Select backend'!$F$4,ROW(AP1006))</f>
        <v>AF1006</v>
      </c>
      <c r="AQ1006" t="str">
        <f>_xlfn.CONCAT('Sample Select backend'!$I$10,ROW(AQ1006))</f>
        <v>R1006</v>
      </c>
      <c r="AR1006" t="str">
        <f>_xlfn.CONCAT('Sample Select backend'!$M$4,ROW(AR1006))</f>
        <v>AK1006</v>
      </c>
      <c r="AS1006" t="str">
        <f t="shared" si="344"/>
        <v>Denmark</v>
      </c>
      <c r="AT1006" s="9">
        <f t="shared" si="345"/>
        <v>28</v>
      </c>
      <c r="AU1006">
        <f t="shared" si="346"/>
        <v>0</v>
      </c>
      <c r="AV1006" s="9">
        <v>0</v>
      </c>
    </row>
    <row r="1007" spans="1:48" x14ac:dyDescent="0.35">
      <c r="A1007" s="24" t="s">
        <v>50</v>
      </c>
      <c r="B1007" s="24">
        <v>5</v>
      </c>
      <c r="C1007" s="24" t="s">
        <v>204</v>
      </c>
      <c r="D1007" s="24" t="s">
        <v>3481</v>
      </c>
      <c r="E1007" s="24"/>
      <c r="O1007" t="s">
        <v>2800</v>
      </c>
      <c r="P1007" t="s">
        <v>2808</v>
      </c>
      <c r="Q1007" t="s">
        <v>2813</v>
      </c>
      <c r="R1007">
        <v>0</v>
      </c>
      <c r="S1007" t="s">
        <v>202</v>
      </c>
      <c r="T1007" t="s">
        <v>202</v>
      </c>
      <c r="U1007" t="s">
        <v>202</v>
      </c>
      <c r="V1007">
        <v>-1</v>
      </c>
      <c r="W1007">
        <v>-1</v>
      </c>
      <c r="X1007">
        <v>-1</v>
      </c>
      <c r="Y1007">
        <v>-1</v>
      </c>
      <c r="Z1007">
        <v>-1</v>
      </c>
      <c r="AA1007">
        <v>-1</v>
      </c>
      <c r="AB1007">
        <v>-1</v>
      </c>
      <c r="AC1007">
        <v>-1</v>
      </c>
      <c r="AD1007">
        <v>-1</v>
      </c>
      <c r="AE1007" s="4" t="s">
        <v>2828</v>
      </c>
      <c r="AF1007" s="9" t="s">
        <v>2829</v>
      </c>
      <c r="AG1007">
        <v>0</v>
      </c>
      <c r="AH1007">
        <v>0</v>
      </c>
      <c r="AI1007">
        <v>1</v>
      </c>
      <c r="AJ1007">
        <v>1</v>
      </c>
      <c r="AK1007" s="9" t="s">
        <v>2840</v>
      </c>
      <c r="AL1007">
        <f t="shared" si="343"/>
        <v>0</v>
      </c>
      <c r="AM1007">
        <f>IF(AND(INDIRECT(AN1007)='Sample Select backend'!$C$2,INDIRECT(AO1007)=1,INDIRECT(AP1007)='Sample Select backend'!$F$2,INDIRECT(AQ1007)=1,INDIRECT(AR1007)='Sample Select backend'!$M$2),1,0)</f>
        <v>0</v>
      </c>
      <c r="AN1007" t="str">
        <f>_xlfn.CONCAT('Sample Select backend'!$C$4,ROW(AN1007))</f>
        <v>AE1007</v>
      </c>
      <c r="AO1007" s="9" t="str">
        <f>_xlfn.CONCAT('Sample Select backend'!$J$2,ROW(AO1007))</f>
        <v>AJ1007</v>
      </c>
      <c r="AP1007" t="str">
        <f>_xlfn.CONCAT('Sample Select backend'!$F$4,ROW(AP1007))</f>
        <v>AF1007</v>
      </c>
      <c r="AQ1007" t="str">
        <f>_xlfn.CONCAT('Sample Select backend'!$I$10,ROW(AQ1007))</f>
        <v>R1007</v>
      </c>
      <c r="AR1007" t="str">
        <f>_xlfn.CONCAT('Sample Select backend'!$M$4,ROW(AR1007))</f>
        <v>AK1007</v>
      </c>
      <c r="AS1007" t="str">
        <f t="shared" si="344"/>
        <v>Denmark</v>
      </c>
      <c r="AT1007" s="9" t="str">
        <f t="shared" si="345"/>
        <v>General</v>
      </c>
      <c r="AU1007">
        <f t="shared" si="346"/>
        <v>0</v>
      </c>
      <c r="AV1007" s="9">
        <v>0</v>
      </c>
    </row>
    <row r="1008" spans="1:48" x14ac:dyDescent="0.35">
      <c r="A1008" s="24" t="s">
        <v>50</v>
      </c>
      <c r="B1008" s="24">
        <v>6</v>
      </c>
      <c r="C1008" s="24">
        <v>26</v>
      </c>
      <c r="D1008" s="24" t="s">
        <v>3482</v>
      </c>
      <c r="E1008" s="24"/>
      <c r="O1008" t="s">
        <v>2800</v>
      </c>
      <c r="P1008" t="s">
        <v>2808</v>
      </c>
      <c r="Q1008" t="s">
        <v>2813</v>
      </c>
      <c r="R1008">
        <v>0</v>
      </c>
      <c r="S1008" t="s">
        <v>202</v>
      </c>
      <c r="T1008" t="s">
        <v>202</v>
      </c>
      <c r="U1008" t="s">
        <v>202</v>
      </c>
      <c r="V1008">
        <v>-1</v>
      </c>
      <c r="W1008">
        <v>-1</v>
      </c>
      <c r="X1008">
        <v>-1</v>
      </c>
      <c r="Y1008">
        <v>-1</v>
      </c>
      <c r="Z1008">
        <v>-1</v>
      </c>
      <c r="AA1008">
        <v>-1</v>
      </c>
      <c r="AB1008">
        <v>-1</v>
      </c>
      <c r="AC1008">
        <v>-1</v>
      </c>
      <c r="AD1008">
        <v>-1</v>
      </c>
      <c r="AE1008" s="4" t="s">
        <v>2828</v>
      </c>
      <c r="AF1008" s="9" t="s">
        <v>2829</v>
      </c>
      <c r="AG1008">
        <v>0</v>
      </c>
      <c r="AH1008">
        <v>0</v>
      </c>
      <c r="AI1008">
        <v>1</v>
      </c>
      <c r="AJ1008">
        <v>1</v>
      </c>
      <c r="AK1008" s="9" t="s">
        <v>2840</v>
      </c>
      <c r="AL1008">
        <f t="shared" si="343"/>
        <v>0</v>
      </c>
      <c r="AM1008">
        <f>IF(AND(INDIRECT(AN1008)='Sample Select backend'!$C$2,INDIRECT(AO1008)=1,INDIRECT(AP1008)='Sample Select backend'!$F$2,INDIRECT(AQ1008)=1,INDIRECT(AR1008)='Sample Select backend'!$M$2),1,0)</f>
        <v>0</v>
      </c>
      <c r="AN1008" t="str">
        <f>_xlfn.CONCAT('Sample Select backend'!$C$4,ROW(AN1008))</f>
        <v>AE1008</v>
      </c>
      <c r="AO1008" s="9" t="str">
        <f>_xlfn.CONCAT('Sample Select backend'!$J$2,ROW(AO1008))</f>
        <v>AJ1008</v>
      </c>
      <c r="AP1008" t="str">
        <f>_xlfn.CONCAT('Sample Select backend'!$F$4,ROW(AP1008))</f>
        <v>AF1008</v>
      </c>
      <c r="AQ1008" t="str">
        <f>_xlfn.CONCAT('Sample Select backend'!$I$10,ROW(AQ1008))</f>
        <v>R1008</v>
      </c>
      <c r="AR1008" t="str">
        <f>_xlfn.CONCAT('Sample Select backend'!$M$4,ROW(AR1008))</f>
        <v>AK1008</v>
      </c>
      <c r="AS1008" t="str">
        <f t="shared" si="344"/>
        <v>Denmark</v>
      </c>
      <c r="AT1008" s="9">
        <f t="shared" si="345"/>
        <v>26</v>
      </c>
      <c r="AU1008">
        <f t="shared" si="346"/>
        <v>0</v>
      </c>
      <c r="AV1008" s="9">
        <v>0</v>
      </c>
    </row>
    <row r="1009" spans="1:48" x14ac:dyDescent="0.35">
      <c r="A1009" s="24" t="s">
        <v>50</v>
      </c>
      <c r="B1009" s="24">
        <v>6</v>
      </c>
      <c r="C1009" s="24">
        <v>28</v>
      </c>
      <c r="D1009" s="24" t="s">
        <v>3483</v>
      </c>
      <c r="E1009" s="24"/>
      <c r="O1009" t="s">
        <v>2800</v>
      </c>
      <c r="P1009" t="s">
        <v>2808</v>
      </c>
      <c r="Q1009" t="s">
        <v>2813</v>
      </c>
      <c r="R1009">
        <v>0</v>
      </c>
      <c r="S1009" t="s">
        <v>202</v>
      </c>
      <c r="T1009" t="s">
        <v>202</v>
      </c>
      <c r="U1009" t="s">
        <v>202</v>
      </c>
      <c r="V1009">
        <v>-1</v>
      </c>
      <c r="W1009">
        <v>-1</v>
      </c>
      <c r="X1009">
        <v>-1</v>
      </c>
      <c r="Y1009">
        <v>-1</v>
      </c>
      <c r="Z1009">
        <v>-1</v>
      </c>
      <c r="AA1009">
        <v>-1</v>
      </c>
      <c r="AB1009">
        <v>-1</v>
      </c>
      <c r="AC1009">
        <v>-1</v>
      </c>
      <c r="AD1009">
        <v>-1</v>
      </c>
      <c r="AE1009" s="4" t="s">
        <v>2828</v>
      </c>
      <c r="AF1009" s="9" t="s">
        <v>2829</v>
      </c>
      <c r="AG1009">
        <v>0</v>
      </c>
      <c r="AH1009">
        <v>0</v>
      </c>
      <c r="AI1009">
        <v>1</v>
      </c>
      <c r="AJ1009">
        <v>1</v>
      </c>
      <c r="AK1009" s="9" t="s">
        <v>2840</v>
      </c>
      <c r="AL1009">
        <f t="shared" si="343"/>
        <v>0</v>
      </c>
      <c r="AM1009">
        <f>IF(AND(INDIRECT(AN1009)='Sample Select backend'!$C$2,INDIRECT(AO1009)=1,INDIRECT(AP1009)='Sample Select backend'!$F$2,INDIRECT(AQ1009)=1,INDIRECT(AR1009)='Sample Select backend'!$M$2),1,0)</f>
        <v>0</v>
      </c>
      <c r="AN1009" t="str">
        <f>_xlfn.CONCAT('Sample Select backend'!$C$4,ROW(AN1009))</f>
        <v>AE1009</v>
      </c>
      <c r="AO1009" s="9" t="str">
        <f>_xlfn.CONCAT('Sample Select backend'!$J$2,ROW(AO1009))</f>
        <v>AJ1009</v>
      </c>
      <c r="AP1009" t="str">
        <f>_xlfn.CONCAT('Sample Select backend'!$F$4,ROW(AP1009))</f>
        <v>AF1009</v>
      </c>
      <c r="AQ1009" t="str">
        <f>_xlfn.CONCAT('Sample Select backend'!$I$10,ROW(AQ1009))</f>
        <v>R1009</v>
      </c>
      <c r="AR1009" t="str">
        <f>_xlfn.CONCAT('Sample Select backend'!$M$4,ROW(AR1009))</f>
        <v>AK1009</v>
      </c>
      <c r="AS1009" t="str">
        <f t="shared" si="344"/>
        <v>Denmark</v>
      </c>
      <c r="AT1009" s="9">
        <f t="shared" si="345"/>
        <v>28</v>
      </c>
      <c r="AU1009">
        <f t="shared" si="346"/>
        <v>0</v>
      </c>
      <c r="AV1009" s="9">
        <v>0</v>
      </c>
    </row>
    <row r="1010" spans="1:48" x14ac:dyDescent="0.35">
      <c r="A1010" s="24" t="s">
        <v>50</v>
      </c>
      <c r="B1010" s="24">
        <v>6</v>
      </c>
      <c r="C1010" s="24">
        <v>29</v>
      </c>
      <c r="D1010" s="24" t="s">
        <v>3484</v>
      </c>
      <c r="E1010" s="24"/>
      <c r="O1010" t="s">
        <v>2800</v>
      </c>
      <c r="P1010" t="s">
        <v>2808</v>
      </c>
      <c r="Q1010" t="s">
        <v>2813</v>
      </c>
      <c r="R1010">
        <v>0</v>
      </c>
      <c r="S1010" t="s">
        <v>202</v>
      </c>
      <c r="T1010" t="s">
        <v>202</v>
      </c>
      <c r="U1010" t="s">
        <v>202</v>
      </c>
      <c r="V1010">
        <v>-1</v>
      </c>
      <c r="W1010">
        <v>-1</v>
      </c>
      <c r="X1010">
        <v>-1</v>
      </c>
      <c r="Y1010">
        <v>-1</v>
      </c>
      <c r="Z1010">
        <v>-1</v>
      </c>
      <c r="AA1010">
        <v>-1</v>
      </c>
      <c r="AB1010">
        <v>-1</v>
      </c>
      <c r="AC1010">
        <v>-1</v>
      </c>
      <c r="AD1010">
        <v>-1</v>
      </c>
      <c r="AE1010" s="4" t="s">
        <v>2828</v>
      </c>
      <c r="AF1010" s="9" t="s">
        <v>2829</v>
      </c>
      <c r="AG1010">
        <v>0</v>
      </c>
      <c r="AH1010">
        <v>0</v>
      </c>
      <c r="AI1010">
        <v>1</v>
      </c>
      <c r="AJ1010">
        <v>1</v>
      </c>
      <c r="AK1010" s="9" t="s">
        <v>2840</v>
      </c>
      <c r="AL1010">
        <f t="shared" si="343"/>
        <v>0</v>
      </c>
      <c r="AM1010">
        <f>IF(AND(INDIRECT(AN1010)='Sample Select backend'!$C$2,INDIRECT(AO1010)=1,INDIRECT(AP1010)='Sample Select backend'!$F$2,INDIRECT(AQ1010)=1,INDIRECT(AR1010)='Sample Select backend'!$M$2),1,0)</f>
        <v>0</v>
      </c>
      <c r="AN1010" t="str">
        <f>_xlfn.CONCAT('Sample Select backend'!$C$4,ROW(AN1010))</f>
        <v>AE1010</v>
      </c>
      <c r="AO1010" s="9" t="str">
        <f>_xlfn.CONCAT('Sample Select backend'!$J$2,ROW(AO1010))</f>
        <v>AJ1010</v>
      </c>
      <c r="AP1010" t="str">
        <f>_xlfn.CONCAT('Sample Select backend'!$F$4,ROW(AP1010))</f>
        <v>AF1010</v>
      </c>
      <c r="AQ1010" t="str">
        <f>_xlfn.CONCAT('Sample Select backend'!$I$10,ROW(AQ1010))</f>
        <v>R1010</v>
      </c>
      <c r="AR1010" t="str">
        <f>_xlfn.CONCAT('Sample Select backend'!$M$4,ROW(AR1010))</f>
        <v>AK1010</v>
      </c>
      <c r="AS1010" t="str">
        <f t="shared" si="344"/>
        <v>Denmark</v>
      </c>
      <c r="AT1010" s="9">
        <f t="shared" si="345"/>
        <v>29</v>
      </c>
      <c r="AU1010">
        <f t="shared" si="346"/>
        <v>0</v>
      </c>
      <c r="AV1010" s="9">
        <v>0</v>
      </c>
    </row>
    <row r="1011" spans="1:48" x14ac:dyDescent="0.35">
      <c r="A1011" s="24" t="s">
        <v>50</v>
      </c>
      <c r="B1011" s="24">
        <v>9</v>
      </c>
      <c r="C1011" s="24">
        <v>34</v>
      </c>
      <c r="D1011" s="24" t="s">
        <v>3485</v>
      </c>
      <c r="E1011" s="24"/>
      <c r="O1011" t="s">
        <v>2800</v>
      </c>
      <c r="P1011" t="s">
        <v>2808</v>
      </c>
      <c r="Q1011" t="s">
        <v>2813</v>
      </c>
      <c r="R1011">
        <v>0</v>
      </c>
      <c r="S1011" t="s">
        <v>202</v>
      </c>
      <c r="T1011" t="s">
        <v>202</v>
      </c>
      <c r="U1011" t="s">
        <v>202</v>
      </c>
      <c r="V1011">
        <v>-1</v>
      </c>
      <c r="W1011">
        <v>-1</v>
      </c>
      <c r="X1011">
        <v>-1</v>
      </c>
      <c r="Y1011">
        <v>-1</v>
      </c>
      <c r="Z1011">
        <v>-1</v>
      </c>
      <c r="AA1011">
        <v>-1</v>
      </c>
      <c r="AB1011">
        <v>-1</v>
      </c>
      <c r="AC1011">
        <v>-1</v>
      </c>
      <c r="AD1011">
        <v>-1</v>
      </c>
      <c r="AE1011" s="4" t="s">
        <v>2828</v>
      </c>
      <c r="AF1011" s="9" t="s">
        <v>2829</v>
      </c>
      <c r="AG1011">
        <v>0</v>
      </c>
      <c r="AH1011">
        <v>0</v>
      </c>
      <c r="AI1011">
        <v>1</v>
      </c>
      <c r="AJ1011">
        <v>1</v>
      </c>
      <c r="AK1011" s="9" t="s">
        <v>2840</v>
      </c>
      <c r="AL1011">
        <f t="shared" si="343"/>
        <v>0</v>
      </c>
      <c r="AM1011">
        <f>IF(AND(INDIRECT(AN1011)='Sample Select backend'!$C$2,INDIRECT(AO1011)=1,INDIRECT(AP1011)='Sample Select backend'!$F$2,INDIRECT(AQ1011)=1,INDIRECT(AR1011)='Sample Select backend'!$M$2),1,0)</f>
        <v>0</v>
      </c>
      <c r="AN1011" t="str">
        <f>_xlfn.CONCAT('Sample Select backend'!$C$4,ROW(AN1011))</f>
        <v>AE1011</v>
      </c>
      <c r="AO1011" s="9" t="str">
        <f>_xlfn.CONCAT('Sample Select backend'!$J$2,ROW(AO1011))</f>
        <v>AJ1011</v>
      </c>
      <c r="AP1011" t="str">
        <f>_xlfn.CONCAT('Sample Select backend'!$F$4,ROW(AP1011))</f>
        <v>AF1011</v>
      </c>
      <c r="AQ1011" t="str">
        <f>_xlfn.CONCAT('Sample Select backend'!$I$10,ROW(AQ1011))</f>
        <v>R1011</v>
      </c>
      <c r="AR1011" t="str">
        <f>_xlfn.CONCAT('Sample Select backend'!$M$4,ROW(AR1011))</f>
        <v>AK1011</v>
      </c>
      <c r="AS1011" t="str">
        <f t="shared" si="344"/>
        <v>Denmark</v>
      </c>
      <c r="AT1011" s="9">
        <f t="shared" si="345"/>
        <v>34</v>
      </c>
      <c r="AU1011">
        <f t="shared" si="346"/>
        <v>0</v>
      </c>
      <c r="AV1011" s="9">
        <v>0</v>
      </c>
    </row>
    <row r="1012" spans="1:48" x14ac:dyDescent="0.35">
      <c r="A1012" s="24" t="s">
        <v>50</v>
      </c>
      <c r="B1012" s="24">
        <v>7</v>
      </c>
      <c r="C1012" s="24" t="s">
        <v>201</v>
      </c>
      <c r="D1012" s="24" t="s">
        <v>3486</v>
      </c>
      <c r="E1012" s="24"/>
      <c r="O1012" t="s">
        <v>2800</v>
      </c>
      <c r="P1012" t="s">
        <v>2808</v>
      </c>
      <c r="Q1012" t="s">
        <v>2813</v>
      </c>
      <c r="R1012">
        <v>0</v>
      </c>
      <c r="S1012" t="s">
        <v>202</v>
      </c>
      <c r="T1012" t="s">
        <v>202</v>
      </c>
      <c r="U1012" t="s">
        <v>202</v>
      </c>
      <c r="V1012">
        <v>-1</v>
      </c>
      <c r="W1012">
        <v>-1</v>
      </c>
      <c r="X1012">
        <v>-1</v>
      </c>
      <c r="Y1012">
        <v>-1</v>
      </c>
      <c r="Z1012">
        <v>-1</v>
      </c>
      <c r="AA1012">
        <v>-1</v>
      </c>
      <c r="AB1012">
        <v>-1</v>
      </c>
      <c r="AC1012">
        <v>-1</v>
      </c>
      <c r="AD1012">
        <v>-1</v>
      </c>
      <c r="AE1012" s="4" t="s">
        <v>2828</v>
      </c>
      <c r="AF1012" s="9" t="s">
        <v>2829</v>
      </c>
      <c r="AG1012">
        <v>0</v>
      </c>
      <c r="AH1012">
        <v>0</v>
      </c>
      <c r="AI1012">
        <v>1</v>
      </c>
      <c r="AJ1012">
        <v>1</v>
      </c>
      <c r="AK1012" s="9" t="s">
        <v>2840</v>
      </c>
      <c r="AL1012">
        <f t="shared" si="343"/>
        <v>0</v>
      </c>
      <c r="AM1012">
        <f>IF(AND(INDIRECT(AN1012)='Sample Select backend'!$C$2,INDIRECT(AO1012)=1,INDIRECT(AP1012)='Sample Select backend'!$F$2,INDIRECT(AQ1012)=1,INDIRECT(AR1012)='Sample Select backend'!$M$2),1,0)</f>
        <v>0</v>
      </c>
      <c r="AN1012" t="str">
        <f>_xlfn.CONCAT('Sample Select backend'!$C$4,ROW(AN1012))</f>
        <v>AE1012</v>
      </c>
      <c r="AO1012" s="9" t="str">
        <f>_xlfn.CONCAT('Sample Select backend'!$J$2,ROW(AO1012))</f>
        <v>AJ1012</v>
      </c>
      <c r="AP1012" t="str">
        <f>_xlfn.CONCAT('Sample Select backend'!$F$4,ROW(AP1012))</f>
        <v>AF1012</v>
      </c>
      <c r="AQ1012" t="str">
        <f>_xlfn.CONCAT('Sample Select backend'!$I$10,ROW(AQ1012))</f>
        <v>R1012</v>
      </c>
      <c r="AR1012" t="str">
        <f>_xlfn.CONCAT('Sample Select backend'!$M$4,ROW(AR1012))</f>
        <v>AK1012</v>
      </c>
      <c r="AS1012" t="str">
        <f t="shared" si="344"/>
        <v>Denmark</v>
      </c>
      <c r="AT1012" s="9" t="str">
        <f t="shared" si="345"/>
        <v>Other</v>
      </c>
      <c r="AU1012">
        <f t="shared" si="346"/>
        <v>0</v>
      </c>
      <c r="AV1012" s="9">
        <v>0</v>
      </c>
    </row>
    <row r="1013" spans="1:48" x14ac:dyDescent="0.35">
      <c r="A1013" s="24" t="s">
        <v>50</v>
      </c>
      <c r="B1013" s="24">
        <v>9</v>
      </c>
      <c r="C1013" s="24">
        <v>34</v>
      </c>
      <c r="D1013" s="24" t="s">
        <v>3487</v>
      </c>
      <c r="E1013" s="24"/>
      <c r="O1013" t="s">
        <v>2800</v>
      </c>
      <c r="P1013" t="s">
        <v>2808</v>
      </c>
      <c r="Q1013" t="s">
        <v>2813</v>
      </c>
      <c r="R1013">
        <v>0</v>
      </c>
      <c r="S1013" t="s">
        <v>202</v>
      </c>
      <c r="T1013" t="s">
        <v>202</v>
      </c>
      <c r="U1013" t="s">
        <v>202</v>
      </c>
      <c r="V1013">
        <v>-1</v>
      </c>
      <c r="W1013">
        <v>-1</v>
      </c>
      <c r="X1013">
        <v>-1</v>
      </c>
      <c r="Y1013">
        <v>-1</v>
      </c>
      <c r="Z1013">
        <v>-1</v>
      </c>
      <c r="AA1013">
        <v>-1</v>
      </c>
      <c r="AB1013">
        <v>-1</v>
      </c>
      <c r="AC1013">
        <v>-1</v>
      </c>
      <c r="AD1013">
        <v>-1</v>
      </c>
      <c r="AE1013" s="4" t="s">
        <v>2828</v>
      </c>
      <c r="AF1013" s="9" t="s">
        <v>2829</v>
      </c>
      <c r="AG1013">
        <v>0</v>
      </c>
      <c r="AH1013">
        <v>0</v>
      </c>
      <c r="AI1013">
        <v>1</v>
      </c>
      <c r="AJ1013">
        <v>1</v>
      </c>
      <c r="AK1013" s="9" t="s">
        <v>2840</v>
      </c>
      <c r="AL1013">
        <f t="shared" si="343"/>
        <v>0</v>
      </c>
      <c r="AM1013">
        <f>IF(AND(INDIRECT(AN1013)='Sample Select backend'!$C$2,INDIRECT(AO1013)=1,INDIRECT(AP1013)='Sample Select backend'!$F$2,INDIRECT(AQ1013)=1,INDIRECT(AR1013)='Sample Select backend'!$M$2),1,0)</f>
        <v>0</v>
      </c>
      <c r="AN1013" t="str">
        <f>_xlfn.CONCAT('Sample Select backend'!$C$4,ROW(AN1013))</f>
        <v>AE1013</v>
      </c>
      <c r="AO1013" s="9" t="str">
        <f>_xlfn.CONCAT('Sample Select backend'!$J$2,ROW(AO1013))</f>
        <v>AJ1013</v>
      </c>
      <c r="AP1013" t="str">
        <f>_xlfn.CONCAT('Sample Select backend'!$F$4,ROW(AP1013))</f>
        <v>AF1013</v>
      </c>
      <c r="AQ1013" t="str">
        <f>_xlfn.CONCAT('Sample Select backend'!$I$10,ROW(AQ1013))</f>
        <v>R1013</v>
      </c>
      <c r="AR1013" t="str">
        <f>_xlfn.CONCAT('Sample Select backend'!$M$4,ROW(AR1013))</f>
        <v>AK1013</v>
      </c>
      <c r="AS1013" t="str">
        <f t="shared" si="344"/>
        <v>Denmark</v>
      </c>
      <c r="AT1013" s="9">
        <f t="shared" si="345"/>
        <v>34</v>
      </c>
      <c r="AU1013">
        <f t="shared" si="346"/>
        <v>0</v>
      </c>
      <c r="AV1013" s="9">
        <v>0</v>
      </c>
    </row>
    <row r="1014" spans="1:48" x14ac:dyDescent="0.35">
      <c r="A1014" s="24" t="s">
        <v>50</v>
      </c>
      <c r="B1014" s="24">
        <v>9</v>
      </c>
      <c r="C1014" s="24">
        <v>34</v>
      </c>
      <c r="D1014" s="24" t="s">
        <v>3488</v>
      </c>
      <c r="E1014" s="24"/>
      <c r="O1014" t="s">
        <v>2800</v>
      </c>
      <c r="P1014" t="s">
        <v>2808</v>
      </c>
      <c r="Q1014" t="s">
        <v>2813</v>
      </c>
      <c r="R1014">
        <v>0</v>
      </c>
      <c r="S1014" t="s">
        <v>202</v>
      </c>
      <c r="T1014" t="s">
        <v>202</v>
      </c>
      <c r="U1014" t="s">
        <v>202</v>
      </c>
      <c r="V1014">
        <v>-1</v>
      </c>
      <c r="W1014">
        <v>-1</v>
      </c>
      <c r="X1014">
        <v>-1</v>
      </c>
      <c r="Y1014">
        <v>-1</v>
      </c>
      <c r="Z1014">
        <v>-1</v>
      </c>
      <c r="AA1014">
        <v>-1</v>
      </c>
      <c r="AB1014">
        <v>-1</v>
      </c>
      <c r="AC1014">
        <v>-1</v>
      </c>
      <c r="AD1014">
        <v>-1</v>
      </c>
      <c r="AE1014" s="4" t="s">
        <v>2828</v>
      </c>
      <c r="AF1014" s="9" t="s">
        <v>2829</v>
      </c>
      <c r="AG1014">
        <v>0</v>
      </c>
      <c r="AH1014">
        <v>0</v>
      </c>
      <c r="AI1014">
        <v>1</v>
      </c>
      <c r="AJ1014">
        <v>1</v>
      </c>
      <c r="AK1014" s="9" t="s">
        <v>2840</v>
      </c>
      <c r="AL1014">
        <f t="shared" si="343"/>
        <v>0</v>
      </c>
      <c r="AM1014">
        <f>IF(AND(INDIRECT(AN1014)='Sample Select backend'!$C$2,INDIRECT(AO1014)=1,INDIRECT(AP1014)='Sample Select backend'!$F$2,INDIRECT(AQ1014)=1,INDIRECT(AR1014)='Sample Select backend'!$M$2),1,0)</f>
        <v>0</v>
      </c>
      <c r="AN1014" t="str">
        <f>_xlfn.CONCAT('Sample Select backend'!$C$4,ROW(AN1014))</f>
        <v>AE1014</v>
      </c>
      <c r="AO1014" s="9" t="str">
        <f>_xlfn.CONCAT('Sample Select backend'!$J$2,ROW(AO1014))</f>
        <v>AJ1014</v>
      </c>
      <c r="AP1014" t="str">
        <f>_xlfn.CONCAT('Sample Select backend'!$F$4,ROW(AP1014))</f>
        <v>AF1014</v>
      </c>
      <c r="AQ1014" t="str">
        <f>_xlfn.CONCAT('Sample Select backend'!$I$10,ROW(AQ1014))</f>
        <v>R1014</v>
      </c>
      <c r="AR1014" t="str">
        <f>_xlfn.CONCAT('Sample Select backend'!$M$4,ROW(AR1014))</f>
        <v>AK1014</v>
      </c>
      <c r="AS1014" t="str">
        <f t="shared" si="344"/>
        <v>Denmark</v>
      </c>
      <c r="AT1014" s="9">
        <f t="shared" si="345"/>
        <v>34</v>
      </c>
      <c r="AU1014">
        <f t="shared" si="346"/>
        <v>0</v>
      </c>
      <c r="AV1014" s="9">
        <v>0</v>
      </c>
    </row>
    <row r="1015" spans="1:48" x14ac:dyDescent="0.35">
      <c r="A1015" s="24" t="s">
        <v>50</v>
      </c>
      <c r="B1015" s="24">
        <v>7</v>
      </c>
      <c r="C1015" s="24">
        <v>30</v>
      </c>
      <c r="D1015" s="24" t="s">
        <v>3489</v>
      </c>
      <c r="E1015" s="24"/>
      <c r="O1015" t="s">
        <v>2800</v>
      </c>
      <c r="P1015" t="s">
        <v>2808</v>
      </c>
      <c r="Q1015" t="s">
        <v>2813</v>
      </c>
      <c r="R1015">
        <v>0</v>
      </c>
      <c r="S1015" t="s">
        <v>202</v>
      </c>
      <c r="T1015" t="s">
        <v>202</v>
      </c>
      <c r="U1015" t="s">
        <v>202</v>
      </c>
      <c r="V1015">
        <v>-1</v>
      </c>
      <c r="W1015">
        <v>-1</v>
      </c>
      <c r="X1015">
        <v>-1</v>
      </c>
      <c r="Y1015">
        <v>-1</v>
      </c>
      <c r="Z1015">
        <v>-1</v>
      </c>
      <c r="AA1015">
        <v>-1</v>
      </c>
      <c r="AB1015">
        <v>-1</v>
      </c>
      <c r="AC1015">
        <v>-1</v>
      </c>
      <c r="AD1015">
        <v>-1</v>
      </c>
      <c r="AE1015" s="4" t="s">
        <v>2828</v>
      </c>
      <c r="AF1015" s="9" t="s">
        <v>2829</v>
      </c>
      <c r="AG1015">
        <v>0</v>
      </c>
      <c r="AH1015">
        <v>0</v>
      </c>
      <c r="AI1015">
        <v>1</v>
      </c>
      <c r="AJ1015">
        <v>1</v>
      </c>
      <c r="AK1015" s="9" t="s">
        <v>2840</v>
      </c>
      <c r="AL1015">
        <f t="shared" si="343"/>
        <v>0</v>
      </c>
      <c r="AM1015">
        <f>IF(AND(INDIRECT(AN1015)='Sample Select backend'!$C$2,INDIRECT(AO1015)=1,INDIRECT(AP1015)='Sample Select backend'!$F$2,INDIRECT(AQ1015)=1,INDIRECT(AR1015)='Sample Select backend'!$M$2),1,0)</f>
        <v>0</v>
      </c>
      <c r="AN1015" t="str">
        <f>_xlfn.CONCAT('Sample Select backend'!$C$4,ROW(AN1015))</f>
        <v>AE1015</v>
      </c>
      <c r="AO1015" s="9" t="str">
        <f>_xlfn.CONCAT('Sample Select backend'!$J$2,ROW(AO1015))</f>
        <v>AJ1015</v>
      </c>
      <c r="AP1015" t="str">
        <f>_xlfn.CONCAT('Sample Select backend'!$F$4,ROW(AP1015))</f>
        <v>AF1015</v>
      </c>
      <c r="AQ1015" t="str">
        <f>_xlfn.CONCAT('Sample Select backend'!$I$10,ROW(AQ1015))</f>
        <v>R1015</v>
      </c>
      <c r="AR1015" t="str">
        <f>_xlfn.CONCAT('Sample Select backend'!$M$4,ROW(AR1015))</f>
        <v>AK1015</v>
      </c>
      <c r="AS1015" t="str">
        <f t="shared" si="344"/>
        <v>Denmark</v>
      </c>
      <c r="AT1015" s="9">
        <f t="shared" si="345"/>
        <v>30</v>
      </c>
      <c r="AU1015">
        <f t="shared" si="346"/>
        <v>0</v>
      </c>
      <c r="AV1015" s="9">
        <v>0</v>
      </c>
    </row>
    <row r="1016" spans="1:48" x14ac:dyDescent="0.35">
      <c r="A1016" s="24" t="s">
        <v>50</v>
      </c>
      <c r="B1016" s="24">
        <v>6</v>
      </c>
      <c r="C1016" s="24">
        <v>29</v>
      </c>
      <c r="D1016" s="24" t="s">
        <v>3490</v>
      </c>
      <c r="E1016" s="24"/>
      <c r="O1016" t="s">
        <v>2800</v>
      </c>
      <c r="P1016" t="s">
        <v>2808</v>
      </c>
      <c r="Q1016" t="s">
        <v>2813</v>
      </c>
      <c r="R1016">
        <v>0</v>
      </c>
      <c r="S1016" t="s">
        <v>202</v>
      </c>
      <c r="T1016" t="s">
        <v>202</v>
      </c>
      <c r="U1016" t="s">
        <v>202</v>
      </c>
      <c r="V1016">
        <v>-1</v>
      </c>
      <c r="W1016">
        <v>-1</v>
      </c>
      <c r="X1016">
        <v>-1</v>
      </c>
      <c r="Y1016">
        <v>-1</v>
      </c>
      <c r="Z1016">
        <v>-1</v>
      </c>
      <c r="AA1016">
        <v>-1</v>
      </c>
      <c r="AB1016">
        <v>-1</v>
      </c>
      <c r="AC1016">
        <v>-1</v>
      </c>
      <c r="AD1016">
        <v>-1</v>
      </c>
      <c r="AE1016" s="4" t="s">
        <v>2828</v>
      </c>
      <c r="AF1016" s="9" t="s">
        <v>2829</v>
      </c>
      <c r="AG1016">
        <v>0</v>
      </c>
      <c r="AH1016">
        <v>0</v>
      </c>
      <c r="AI1016">
        <v>1</v>
      </c>
      <c r="AJ1016">
        <v>1</v>
      </c>
      <c r="AK1016" s="9" t="s">
        <v>2840</v>
      </c>
      <c r="AL1016">
        <f t="shared" si="343"/>
        <v>0</v>
      </c>
      <c r="AM1016">
        <f>IF(AND(INDIRECT(AN1016)='Sample Select backend'!$C$2,INDIRECT(AO1016)=1,INDIRECT(AP1016)='Sample Select backend'!$F$2,INDIRECT(AQ1016)=1,INDIRECT(AR1016)='Sample Select backend'!$M$2),1,0)</f>
        <v>0</v>
      </c>
      <c r="AN1016" t="str">
        <f>_xlfn.CONCAT('Sample Select backend'!$C$4,ROW(AN1016))</f>
        <v>AE1016</v>
      </c>
      <c r="AO1016" s="9" t="str">
        <f>_xlfn.CONCAT('Sample Select backend'!$J$2,ROW(AO1016))</f>
        <v>AJ1016</v>
      </c>
      <c r="AP1016" t="str">
        <f>_xlfn.CONCAT('Sample Select backend'!$F$4,ROW(AP1016))</f>
        <v>AF1016</v>
      </c>
      <c r="AQ1016" t="str">
        <f>_xlfn.CONCAT('Sample Select backend'!$I$10,ROW(AQ1016))</f>
        <v>R1016</v>
      </c>
      <c r="AR1016" t="str">
        <f>_xlfn.CONCAT('Sample Select backend'!$M$4,ROW(AR1016))</f>
        <v>AK1016</v>
      </c>
      <c r="AS1016" t="str">
        <f t="shared" si="344"/>
        <v>Denmark</v>
      </c>
      <c r="AT1016" s="9">
        <f t="shared" si="345"/>
        <v>29</v>
      </c>
      <c r="AU1016">
        <f t="shared" si="346"/>
        <v>0</v>
      </c>
      <c r="AV1016" s="9">
        <v>0</v>
      </c>
    </row>
    <row r="1017" spans="1:48" x14ac:dyDescent="0.35">
      <c r="A1017" s="24" t="s">
        <v>50</v>
      </c>
      <c r="B1017" s="24">
        <v>6</v>
      </c>
      <c r="C1017" s="24" t="s">
        <v>201</v>
      </c>
      <c r="D1017" s="24" t="s">
        <v>3491</v>
      </c>
      <c r="E1017" s="24"/>
      <c r="O1017" t="s">
        <v>2800</v>
      </c>
      <c r="P1017" t="s">
        <v>2808</v>
      </c>
      <c r="Q1017" t="s">
        <v>2813</v>
      </c>
      <c r="R1017">
        <v>0</v>
      </c>
      <c r="S1017" t="s">
        <v>202</v>
      </c>
      <c r="T1017" t="s">
        <v>202</v>
      </c>
      <c r="U1017" t="s">
        <v>202</v>
      </c>
      <c r="V1017">
        <v>-1</v>
      </c>
      <c r="W1017">
        <v>-1</v>
      </c>
      <c r="X1017">
        <v>-1</v>
      </c>
      <c r="Y1017">
        <v>-1</v>
      </c>
      <c r="Z1017">
        <v>-1</v>
      </c>
      <c r="AA1017">
        <v>-1</v>
      </c>
      <c r="AB1017">
        <v>-1</v>
      </c>
      <c r="AC1017">
        <v>-1</v>
      </c>
      <c r="AD1017">
        <v>-1</v>
      </c>
      <c r="AE1017" s="4" t="s">
        <v>2828</v>
      </c>
      <c r="AF1017" s="9" t="s">
        <v>2829</v>
      </c>
      <c r="AG1017">
        <v>0</v>
      </c>
      <c r="AH1017">
        <v>0</v>
      </c>
      <c r="AI1017">
        <v>1</v>
      </c>
      <c r="AJ1017">
        <v>1</v>
      </c>
      <c r="AK1017" s="9" t="s">
        <v>2840</v>
      </c>
      <c r="AL1017">
        <f t="shared" si="343"/>
        <v>0</v>
      </c>
      <c r="AM1017">
        <f>IF(AND(INDIRECT(AN1017)='Sample Select backend'!$C$2,INDIRECT(AO1017)=1,INDIRECT(AP1017)='Sample Select backend'!$F$2,INDIRECT(AQ1017)=1,INDIRECT(AR1017)='Sample Select backend'!$M$2),1,0)</f>
        <v>0</v>
      </c>
      <c r="AN1017" t="str">
        <f>_xlfn.CONCAT('Sample Select backend'!$C$4,ROW(AN1017))</f>
        <v>AE1017</v>
      </c>
      <c r="AO1017" s="9" t="str">
        <f>_xlfn.CONCAT('Sample Select backend'!$J$2,ROW(AO1017))</f>
        <v>AJ1017</v>
      </c>
      <c r="AP1017" t="str">
        <f>_xlfn.CONCAT('Sample Select backend'!$F$4,ROW(AP1017))</f>
        <v>AF1017</v>
      </c>
      <c r="AQ1017" t="str">
        <f>_xlfn.CONCAT('Sample Select backend'!$I$10,ROW(AQ1017))</f>
        <v>R1017</v>
      </c>
      <c r="AR1017" t="str">
        <f>_xlfn.CONCAT('Sample Select backend'!$M$4,ROW(AR1017))</f>
        <v>AK1017</v>
      </c>
      <c r="AS1017" t="str">
        <f t="shared" si="344"/>
        <v>Denmark</v>
      </c>
      <c r="AT1017" s="9" t="str">
        <f t="shared" si="345"/>
        <v>Other</v>
      </c>
      <c r="AU1017">
        <f t="shared" si="346"/>
        <v>0</v>
      </c>
      <c r="AV1017" s="9">
        <v>0</v>
      </c>
    </row>
    <row r="1018" spans="1:48" x14ac:dyDescent="0.35">
      <c r="A1018" s="24" t="s">
        <v>50</v>
      </c>
      <c r="B1018" s="24">
        <v>1</v>
      </c>
      <c r="C1018" s="24">
        <v>6</v>
      </c>
      <c r="D1018" s="24" t="s">
        <v>3492</v>
      </c>
      <c r="E1018" s="24"/>
      <c r="O1018" t="s">
        <v>2800</v>
      </c>
      <c r="P1018" t="s">
        <v>2808</v>
      </c>
      <c r="Q1018" t="s">
        <v>2813</v>
      </c>
      <c r="R1018">
        <v>0</v>
      </c>
      <c r="S1018" t="s">
        <v>202</v>
      </c>
      <c r="T1018" t="s">
        <v>202</v>
      </c>
      <c r="U1018" t="s">
        <v>202</v>
      </c>
      <c r="V1018">
        <v>-1</v>
      </c>
      <c r="W1018">
        <v>-1</v>
      </c>
      <c r="X1018">
        <v>-1</v>
      </c>
      <c r="Y1018">
        <v>-1</v>
      </c>
      <c r="Z1018">
        <v>-1</v>
      </c>
      <c r="AA1018">
        <v>-1</v>
      </c>
      <c r="AB1018">
        <v>-1</v>
      </c>
      <c r="AC1018">
        <v>-1</v>
      </c>
      <c r="AD1018">
        <v>-1</v>
      </c>
      <c r="AE1018" s="4" t="s">
        <v>2828</v>
      </c>
      <c r="AF1018" s="9" t="s">
        <v>2829</v>
      </c>
      <c r="AG1018">
        <v>0</v>
      </c>
      <c r="AH1018">
        <v>0</v>
      </c>
      <c r="AI1018">
        <v>1</v>
      </c>
      <c r="AJ1018">
        <v>1</v>
      </c>
      <c r="AK1018" s="9" t="s">
        <v>2840</v>
      </c>
      <c r="AL1018">
        <f t="shared" si="343"/>
        <v>0</v>
      </c>
      <c r="AM1018">
        <f>IF(AND(INDIRECT(AN1018)='Sample Select backend'!$C$2,INDIRECT(AO1018)=1,INDIRECT(AP1018)='Sample Select backend'!$F$2,INDIRECT(AQ1018)=1,INDIRECT(AR1018)='Sample Select backend'!$M$2),1,0)</f>
        <v>0</v>
      </c>
      <c r="AN1018" t="str">
        <f>_xlfn.CONCAT('Sample Select backend'!$C$4,ROW(AN1018))</f>
        <v>AE1018</v>
      </c>
      <c r="AO1018" s="9" t="str">
        <f>_xlfn.CONCAT('Sample Select backend'!$J$2,ROW(AO1018))</f>
        <v>AJ1018</v>
      </c>
      <c r="AP1018" t="str">
        <f>_xlfn.CONCAT('Sample Select backend'!$F$4,ROW(AP1018))</f>
        <v>AF1018</v>
      </c>
      <c r="AQ1018" t="str">
        <f>_xlfn.CONCAT('Sample Select backend'!$I$10,ROW(AQ1018))</f>
        <v>R1018</v>
      </c>
      <c r="AR1018" t="str">
        <f>_xlfn.CONCAT('Sample Select backend'!$M$4,ROW(AR1018))</f>
        <v>AK1018</v>
      </c>
      <c r="AS1018" t="str">
        <f t="shared" si="344"/>
        <v>Denmark</v>
      </c>
      <c r="AT1018" s="9">
        <f t="shared" si="345"/>
        <v>6</v>
      </c>
      <c r="AU1018">
        <f t="shared" si="346"/>
        <v>0</v>
      </c>
      <c r="AV1018" s="9">
        <v>0</v>
      </c>
    </row>
    <row r="1019" spans="1:48" x14ac:dyDescent="0.35">
      <c r="A1019" s="24" t="s">
        <v>50</v>
      </c>
      <c r="B1019" s="24">
        <v>2</v>
      </c>
      <c r="C1019" s="24">
        <v>14</v>
      </c>
      <c r="D1019" s="24" t="s">
        <v>3493</v>
      </c>
      <c r="E1019" s="24"/>
      <c r="O1019" t="s">
        <v>2800</v>
      </c>
      <c r="P1019" t="s">
        <v>2808</v>
      </c>
      <c r="Q1019" t="s">
        <v>2813</v>
      </c>
      <c r="R1019">
        <v>0</v>
      </c>
      <c r="S1019" t="s">
        <v>202</v>
      </c>
      <c r="T1019" t="s">
        <v>202</v>
      </c>
      <c r="U1019" t="s">
        <v>202</v>
      </c>
      <c r="V1019">
        <v>-1</v>
      </c>
      <c r="W1019">
        <v>-1</v>
      </c>
      <c r="X1019">
        <v>-1</v>
      </c>
      <c r="Y1019">
        <v>-1</v>
      </c>
      <c r="Z1019">
        <v>-1</v>
      </c>
      <c r="AA1019">
        <v>-1</v>
      </c>
      <c r="AB1019">
        <v>-1</v>
      </c>
      <c r="AC1019">
        <v>-1</v>
      </c>
      <c r="AD1019">
        <v>-1</v>
      </c>
      <c r="AE1019" s="4" t="s">
        <v>2828</v>
      </c>
      <c r="AF1019" s="9" t="s">
        <v>2829</v>
      </c>
      <c r="AG1019">
        <v>0</v>
      </c>
      <c r="AH1019">
        <v>0</v>
      </c>
      <c r="AI1019">
        <v>1</v>
      </c>
      <c r="AJ1019">
        <v>1</v>
      </c>
      <c r="AK1019" s="9" t="s">
        <v>2840</v>
      </c>
      <c r="AL1019">
        <f t="shared" si="343"/>
        <v>0</v>
      </c>
      <c r="AM1019">
        <f>IF(AND(INDIRECT(AN1019)='Sample Select backend'!$C$2,INDIRECT(AO1019)=1,INDIRECT(AP1019)='Sample Select backend'!$F$2,INDIRECT(AQ1019)=1,INDIRECT(AR1019)='Sample Select backend'!$M$2),1,0)</f>
        <v>0</v>
      </c>
      <c r="AN1019" t="str">
        <f>_xlfn.CONCAT('Sample Select backend'!$C$4,ROW(AN1019))</f>
        <v>AE1019</v>
      </c>
      <c r="AO1019" s="9" t="str">
        <f>_xlfn.CONCAT('Sample Select backend'!$J$2,ROW(AO1019))</f>
        <v>AJ1019</v>
      </c>
      <c r="AP1019" t="str">
        <f>_xlfn.CONCAT('Sample Select backend'!$F$4,ROW(AP1019))</f>
        <v>AF1019</v>
      </c>
      <c r="AQ1019" t="str">
        <f>_xlfn.CONCAT('Sample Select backend'!$I$10,ROW(AQ1019))</f>
        <v>R1019</v>
      </c>
      <c r="AR1019" t="str">
        <f>_xlfn.CONCAT('Sample Select backend'!$M$4,ROW(AR1019))</f>
        <v>AK1019</v>
      </c>
      <c r="AS1019" t="str">
        <f t="shared" si="344"/>
        <v>Denmark</v>
      </c>
      <c r="AT1019" s="9">
        <f t="shared" si="345"/>
        <v>14</v>
      </c>
      <c r="AU1019">
        <f t="shared" si="346"/>
        <v>0</v>
      </c>
      <c r="AV1019" s="9">
        <v>0</v>
      </c>
    </row>
    <row r="1020" spans="1:48" x14ac:dyDescent="0.35">
      <c r="A1020" s="24" t="s">
        <v>50</v>
      </c>
      <c r="B1020" s="24">
        <v>9</v>
      </c>
      <c r="C1020" s="24">
        <v>34</v>
      </c>
      <c r="D1020" s="24" t="s">
        <v>3494</v>
      </c>
      <c r="E1020" s="24"/>
      <c r="O1020" t="s">
        <v>2800</v>
      </c>
      <c r="P1020" t="s">
        <v>2808</v>
      </c>
      <c r="Q1020" t="s">
        <v>2813</v>
      </c>
      <c r="R1020">
        <v>0</v>
      </c>
      <c r="S1020" t="s">
        <v>202</v>
      </c>
      <c r="T1020" t="s">
        <v>202</v>
      </c>
      <c r="U1020" t="s">
        <v>202</v>
      </c>
      <c r="V1020">
        <v>-1</v>
      </c>
      <c r="W1020">
        <v>-1</v>
      </c>
      <c r="X1020">
        <v>-1</v>
      </c>
      <c r="Y1020">
        <v>-1</v>
      </c>
      <c r="Z1020">
        <v>-1</v>
      </c>
      <c r="AA1020">
        <v>-1</v>
      </c>
      <c r="AB1020">
        <v>-1</v>
      </c>
      <c r="AC1020">
        <v>-1</v>
      </c>
      <c r="AD1020">
        <v>-1</v>
      </c>
      <c r="AE1020" s="4" t="s">
        <v>2828</v>
      </c>
      <c r="AF1020" s="9" t="s">
        <v>2829</v>
      </c>
      <c r="AG1020">
        <v>0</v>
      </c>
      <c r="AH1020">
        <v>0</v>
      </c>
      <c r="AI1020">
        <v>1</v>
      </c>
      <c r="AJ1020">
        <v>1</v>
      </c>
      <c r="AK1020" s="9" t="s">
        <v>2840</v>
      </c>
      <c r="AL1020">
        <f t="shared" si="343"/>
        <v>0</v>
      </c>
      <c r="AM1020">
        <f>IF(AND(INDIRECT(AN1020)='Sample Select backend'!$C$2,INDIRECT(AO1020)=1,INDIRECT(AP1020)='Sample Select backend'!$F$2,INDIRECT(AQ1020)=1,INDIRECT(AR1020)='Sample Select backend'!$M$2),1,0)</f>
        <v>0</v>
      </c>
      <c r="AN1020" t="str">
        <f>_xlfn.CONCAT('Sample Select backend'!$C$4,ROW(AN1020))</f>
        <v>AE1020</v>
      </c>
      <c r="AO1020" s="9" t="str">
        <f>_xlfn.CONCAT('Sample Select backend'!$J$2,ROW(AO1020))</f>
        <v>AJ1020</v>
      </c>
      <c r="AP1020" t="str">
        <f>_xlfn.CONCAT('Sample Select backend'!$F$4,ROW(AP1020))</f>
        <v>AF1020</v>
      </c>
      <c r="AQ1020" t="str">
        <f>_xlfn.CONCAT('Sample Select backend'!$I$10,ROW(AQ1020))</f>
        <v>R1020</v>
      </c>
      <c r="AR1020" t="str">
        <f>_xlfn.CONCAT('Sample Select backend'!$M$4,ROW(AR1020))</f>
        <v>AK1020</v>
      </c>
      <c r="AS1020" t="str">
        <f t="shared" si="344"/>
        <v>Denmark</v>
      </c>
      <c r="AT1020" s="9">
        <f t="shared" si="345"/>
        <v>34</v>
      </c>
      <c r="AU1020">
        <f t="shared" si="346"/>
        <v>0</v>
      </c>
      <c r="AV1020" s="9">
        <v>0</v>
      </c>
    </row>
    <row r="1021" spans="1:48" x14ac:dyDescent="0.35">
      <c r="A1021" s="24" t="s">
        <v>50</v>
      </c>
      <c r="B1021" s="24">
        <v>1</v>
      </c>
      <c r="C1021" s="24">
        <v>6</v>
      </c>
      <c r="D1021" s="24" t="s">
        <v>3495</v>
      </c>
      <c r="E1021" s="24"/>
      <c r="O1021" t="s">
        <v>2800</v>
      </c>
      <c r="P1021" t="s">
        <v>2808</v>
      </c>
      <c r="Q1021" t="s">
        <v>2813</v>
      </c>
      <c r="R1021">
        <v>0</v>
      </c>
      <c r="S1021" t="s">
        <v>202</v>
      </c>
      <c r="T1021" t="s">
        <v>202</v>
      </c>
      <c r="U1021" t="s">
        <v>202</v>
      </c>
      <c r="V1021">
        <v>-1</v>
      </c>
      <c r="W1021">
        <v>-1</v>
      </c>
      <c r="X1021">
        <v>-1</v>
      </c>
      <c r="Y1021">
        <v>-1</v>
      </c>
      <c r="Z1021">
        <v>-1</v>
      </c>
      <c r="AA1021">
        <v>-1</v>
      </c>
      <c r="AB1021">
        <v>-1</v>
      </c>
      <c r="AC1021">
        <v>-1</v>
      </c>
      <c r="AD1021">
        <v>-1</v>
      </c>
      <c r="AE1021" s="4" t="s">
        <v>2828</v>
      </c>
      <c r="AF1021" s="9" t="s">
        <v>2829</v>
      </c>
      <c r="AG1021">
        <v>0</v>
      </c>
      <c r="AH1021">
        <v>0</v>
      </c>
      <c r="AI1021">
        <v>1</v>
      </c>
      <c r="AJ1021">
        <v>1</v>
      </c>
      <c r="AK1021" s="9" t="s">
        <v>2840</v>
      </c>
      <c r="AL1021">
        <f t="shared" si="343"/>
        <v>0</v>
      </c>
      <c r="AM1021">
        <f>IF(AND(INDIRECT(AN1021)='Sample Select backend'!$C$2,INDIRECT(AO1021)=1,INDIRECT(AP1021)='Sample Select backend'!$F$2,INDIRECT(AQ1021)=1,INDIRECT(AR1021)='Sample Select backend'!$M$2),1,0)</f>
        <v>0</v>
      </c>
      <c r="AN1021" t="str">
        <f>_xlfn.CONCAT('Sample Select backend'!$C$4,ROW(AN1021))</f>
        <v>AE1021</v>
      </c>
      <c r="AO1021" s="9" t="str">
        <f>_xlfn.CONCAT('Sample Select backend'!$J$2,ROW(AO1021))</f>
        <v>AJ1021</v>
      </c>
      <c r="AP1021" t="str">
        <f>_xlfn.CONCAT('Sample Select backend'!$F$4,ROW(AP1021))</f>
        <v>AF1021</v>
      </c>
      <c r="AQ1021" t="str">
        <f>_xlfn.CONCAT('Sample Select backend'!$I$10,ROW(AQ1021))</f>
        <v>R1021</v>
      </c>
      <c r="AR1021" t="str">
        <f>_xlfn.CONCAT('Sample Select backend'!$M$4,ROW(AR1021))</f>
        <v>AK1021</v>
      </c>
      <c r="AS1021" t="str">
        <f t="shared" si="344"/>
        <v>Denmark</v>
      </c>
      <c r="AT1021" s="9">
        <f t="shared" si="345"/>
        <v>6</v>
      </c>
      <c r="AU1021">
        <f t="shared" si="346"/>
        <v>0</v>
      </c>
      <c r="AV1021" s="9">
        <v>0</v>
      </c>
    </row>
    <row r="1022" spans="1:48" x14ac:dyDescent="0.35">
      <c r="A1022" s="24" t="s">
        <v>50</v>
      </c>
      <c r="B1022" s="24">
        <v>7</v>
      </c>
      <c r="C1022" s="24">
        <v>30</v>
      </c>
      <c r="D1022" s="24" t="s">
        <v>3496</v>
      </c>
      <c r="E1022" s="24"/>
      <c r="O1022" t="s">
        <v>2800</v>
      </c>
      <c r="P1022" t="s">
        <v>2808</v>
      </c>
      <c r="Q1022" t="s">
        <v>2813</v>
      </c>
      <c r="R1022">
        <v>0</v>
      </c>
      <c r="S1022" t="s">
        <v>202</v>
      </c>
      <c r="T1022" t="s">
        <v>202</v>
      </c>
      <c r="U1022" t="s">
        <v>202</v>
      </c>
      <c r="V1022">
        <v>-1</v>
      </c>
      <c r="W1022">
        <v>-1</v>
      </c>
      <c r="X1022">
        <v>-1</v>
      </c>
      <c r="Y1022">
        <v>-1</v>
      </c>
      <c r="Z1022">
        <v>-1</v>
      </c>
      <c r="AA1022">
        <v>-1</v>
      </c>
      <c r="AB1022">
        <v>-1</v>
      </c>
      <c r="AC1022">
        <v>-1</v>
      </c>
      <c r="AD1022">
        <v>-1</v>
      </c>
      <c r="AE1022" s="4" t="s">
        <v>2828</v>
      </c>
      <c r="AF1022" s="9" t="s">
        <v>2829</v>
      </c>
      <c r="AG1022">
        <v>0</v>
      </c>
      <c r="AH1022">
        <v>0</v>
      </c>
      <c r="AI1022">
        <v>1</v>
      </c>
      <c r="AJ1022">
        <v>1</v>
      </c>
      <c r="AK1022" s="9" t="s">
        <v>2840</v>
      </c>
      <c r="AL1022">
        <f t="shared" si="343"/>
        <v>0</v>
      </c>
      <c r="AM1022">
        <f>IF(AND(INDIRECT(AN1022)='Sample Select backend'!$C$2,INDIRECT(AO1022)=1,INDIRECT(AP1022)='Sample Select backend'!$F$2,INDIRECT(AQ1022)=1,INDIRECT(AR1022)='Sample Select backend'!$M$2),1,0)</f>
        <v>0</v>
      </c>
      <c r="AN1022" t="str">
        <f>_xlfn.CONCAT('Sample Select backend'!$C$4,ROW(AN1022))</f>
        <v>AE1022</v>
      </c>
      <c r="AO1022" s="9" t="str">
        <f>_xlfn.CONCAT('Sample Select backend'!$J$2,ROW(AO1022))</f>
        <v>AJ1022</v>
      </c>
      <c r="AP1022" t="str">
        <f>_xlfn.CONCAT('Sample Select backend'!$F$4,ROW(AP1022))</f>
        <v>AF1022</v>
      </c>
      <c r="AQ1022" t="str">
        <f>_xlfn.CONCAT('Sample Select backend'!$I$10,ROW(AQ1022))</f>
        <v>R1022</v>
      </c>
      <c r="AR1022" t="str">
        <f>_xlfn.CONCAT('Sample Select backend'!$M$4,ROW(AR1022))</f>
        <v>AK1022</v>
      </c>
      <c r="AS1022" t="str">
        <f t="shared" si="344"/>
        <v>Denmark</v>
      </c>
      <c r="AT1022" s="9">
        <f t="shared" si="345"/>
        <v>30</v>
      </c>
      <c r="AU1022">
        <f t="shared" si="346"/>
        <v>0</v>
      </c>
      <c r="AV1022" s="9">
        <v>0</v>
      </c>
    </row>
    <row r="1023" spans="1:48" x14ac:dyDescent="0.35">
      <c r="A1023" s="24" t="s">
        <v>50</v>
      </c>
      <c r="B1023" s="24">
        <v>7</v>
      </c>
      <c r="C1023" s="24">
        <v>32</v>
      </c>
      <c r="D1023" s="24" t="s">
        <v>3497</v>
      </c>
      <c r="E1023" s="24"/>
      <c r="O1023" t="s">
        <v>2800</v>
      </c>
      <c r="P1023" t="s">
        <v>2808</v>
      </c>
      <c r="Q1023" t="s">
        <v>2813</v>
      </c>
      <c r="R1023">
        <v>0</v>
      </c>
      <c r="S1023" t="s">
        <v>202</v>
      </c>
      <c r="T1023" t="s">
        <v>202</v>
      </c>
      <c r="U1023" t="s">
        <v>202</v>
      </c>
      <c r="V1023">
        <v>-1</v>
      </c>
      <c r="W1023">
        <v>-1</v>
      </c>
      <c r="X1023">
        <v>-1</v>
      </c>
      <c r="Y1023">
        <v>-1</v>
      </c>
      <c r="Z1023">
        <v>-1</v>
      </c>
      <c r="AA1023">
        <v>-1</v>
      </c>
      <c r="AB1023">
        <v>-1</v>
      </c>
      <c r="AC1023">
        <v>-1</v>
      </c>
      <c r="AD1023">
        <v>-1</v>
      </c>
      <c r="AE1023" s="4" t="s">
        <v>2828</v>
      </c>
      <c r="AF1023" s="9" t="s">
        <v>2829</v>
      </c>
      <c r="AG1023">
        <v>0</v>
      </c>
      <c r="AH1023">
        <v>0</v>
      </c>
      <c r="AI1023">
        <v>1</v>
      </c>
      <c r="AJ1023">
        <v>1</v>
      </c>
      <c r="AK1023" s="9" t="s">
        <v>2840</v>
      </c>
      <c r="AL1023">
        <f t="shared" si="343"/>
        <v>0</v>
      </c>
      <c r="AM1023">
        <f>IF(AND(INDIRECT(AN1023)='Sample Select backend'!$C$2,INDIRECT(AO1023)=1,INDIRECT(AP1023)='Sample Select backend'!$F$2,INDIRECT(AQ1023)=1,INDIRECT(AR1023)='Sample Select backend'!$M$2),1,0)</f>
        <v>0</v>
      </c>
      <c r="AN1023" t="str">
        <f>_xlfn.CONCAT('Sample Select backend'!$C$4,ROW(AN1023))</f>
        <v>AE1023</v>
      </c>
      <c r="AO1023" s="9" t="str">
        <f>_xlfn.CONCAT('Sample Select backend'!$J$2,ROW(AO1023))</f>
        <v>AJ1023</v>
      </c>
      <c r="AP1023" t="str">
        <f>_xlfn.CONCAT('Sample Select backend'!$F$4,ROW(AP1023))</f>
        <v>AF1023</v>
      </c>
      <c r="AQ1023" t="str">
        <f>_xlfn.CONCAT('Sample Select backend'!$I$10,ROW(AQ1023))</f>
        <v>R1023</v>
      </c>
      <c r="AR1023" t="str">
        <f>_xlfn.CONCAT('Sample Select backend'!$M$4,ROW(AR1023))</f>
        <v>AK1023</v>
      </c>
      <c r="AS1023" t="str">
        <f t="shared" si="344"/>
        <v>Denmark</v>
      </c>
      <c r="AT1023" s="9">
        <f t="shared" si="345"/>
        <v>32</v>
      </c>
      <c r="AU1023">
        <f t="shared" si="346"/>
        <v>0</v>
      </c>
      <c r="AV1023" s="9">
        <v>0</v>
      </c>
    </row>
    <row r="1024" spans="1:48" x14ac:dyDescent="0.35">
      <c r="A1024" s="24" t="s">
        <v>50</v>
      </c>
      <c r="B1024" s="24">
        <v>7</v>
      </c>
      <c r="C1024" s="24">
        <v>30</v>
      </c>
      <c r="D1024" s="24" t="s">
        <v>3498</v>
      </c>
      <c r="E1024" s="24"/>
      <c r="O1024" t="s">
        <v>2800</v>
      </c>
      <c r="P1024" t="s">
        <v>2808</v>
      </c>
      <c r="Q1024" t="s">
        <v>2813</v>
      </c>
      <c r="R1024">
        <v>0</v>
      </c>
      <c r="S1024" t="s">
        <v>202</v>
      </c>
      <c r="T1024" t="s">
        <v>202</v>
      </c>
      <c r="U1024" t="s">
        <v>202</v>
      </c>
      <c r="V1024">
        <v>-1</v>
      </c>
      <c r="W1024">
        <v>-1</v>
      </c>
      <c r="X1024">
        <v>-1</v>
      </c>
      <c r="Y1024">
        <v>-1</v>
      </c>
      <c r="Z1024">
        <v>-1</v>
      </c>
      <c r="AA1024">
        <v>-1</v>
      </c>
      <c r="AB1024">
        <v>-1</v>
      </c>
      <c r="AC1024">
        <v>-1</v>
      </c>
      <c r="AD1024">
        <v>-1</v>
      </c>
      <c r="AE1024" s="4" t="s">
        <v>2828</v>
      </c>
      <c r="AF1024" s="9" t="s">
        <v>2829</v>
      </c>
      <c r="AG1024">
        <v>0</v>
      </c>
      <c r="AH1024">
        <v>0</v>
      </c>
      <c r="AI1024">
        <v>1</v>
      </c>
      <c r="AJ1024">
        <v>1</v>
      </c>
      <c r="AK1024" s="9" t="s">
        <v>2840</v>
      </c>
      <c r="AL1024">
        <f t="shared" si="343"/>
        <v>0</v>
      </c>
      <c r="AM1024">
        <f>IF(AND(INDIRECT(AN1024)='Sample Select backend'!$C$2,INDIRECT(AO1024)=1,INDIRECT(AP1024)='Sample Select backend'!$F$2,INDIRECT(AQ1024)=1,INDIRECT(AR1024)='Sample Select backend'!$M$2),1,0)</f>
        <v>0</v>
      </c>
      <c r="AN1024" t="str">
        <f>_xlfn.CONCAT('Sample Select backend'!$C$4,ROW(AN1024))</f>
        <v>AE1024</v>
      </c>
      <c r="AO1024" s="9" t="str">
        <f>_xlfn.CONCAT('Sample Select backend'!$J$2,ROW(AO1024))</f>
        <v>AJ1024</v>
      </c>
      <c r="AP1024" t="str">
        <f>_xlfn.CONCAT('Sample Select backend'!$F$4,ROW(AP1024))</f>
        <v>AF1024</v>
      </c>
      <c r="AQ1024" t="str">
        <f>_xlfn.CONCAT('Sample Select backend'!$I$10,ROW(AQ1024))</f>
        <v>R1024</v>
      </c>
      <c r="AR1024" t="str">
        <f>_xlfn.CONCAT('Sample Select backend'!$M$4,ROW(AR1024))</f>
        <v>AK1024</v>
      </c>
      <c r="AS1024" t="str">
        <f t="shared" si="344"/>
        <v>Denmark</v>
      </c>
      <c r="AT1024" s="9">
        <f t="shared" si="345"/>
        <v>30</v>
      </c>
      <c r="AU1024">
        <f t="shared" si="346"/>
        <v>0</v>
      </c>
      <c r="AV1024" s="9">
        <v>1</v>
      </c>
    </row>
    <row r="1025" spans="1:48" x14ac:dyDescent="0.35">
      <c r="A1025" t="s">
        <v>49</v>
      </c>
      <c r="B1025">
        <v>1</v>
      </c>
      <c r="C1025">
        <v>5</v>
      </c>
      <c r="D1025" t="s">
        <v>767</v>
      </c>
      <c r="E1025">
        <v>-2</v>
      </c>
      <c r="F1025">
        <v>2</v>
      </c>
      <c r="G1025">
        <v>2</v>
      </c>
      <c r="H1025">
        <v>2</v>
      </c>
      <c r="I1025">
        <v>2</v>
      </c>
      <c r="J1025">
        <v>2</v>
      </c>
      <c r="K1025">
        <v>1</v>
      </c>
      <c r="L1025">
        <v>2</v>
      </c>
      <c r="M1025">
        <v>1</v>
      </c>
      <c r="N1025" t="s">
        <v>2648</v>
      </c>
      <c r="O1025" t="s">
        <v>2801</v>
      </c>
      <c r="P1025" t="s">
        <v>2811</v>
      </c>
      <c r="Q1025" t="s">
        <v>2816</v>
      </c>
      <c r="R1025">
        <v>0</v>
      </c>
      <c r="S1025">
        <v>-10.039999999999999</v>
      </c>
      <c r="T1025">
        <v>-7.9</v>
      </c>
      <c r="U1025">
        <v>88.11</v>
      </c>
      <c r="V1025">
        <f t="shared" ref="V1025:AD1032" si="356">IF(E1025&gt;0,1,IF(E1025&lt;0,0,-1))</f>
        <v>0</v>
      </c>
      <c r="W1025">
        <f t="shared" si="356"/>
        <v>1</v>
      </c>
      <c r="X1025">
        <f t="shared" si="356"/>
        <v>1</v>
      </c>
      <c r="Y1025">
        <f t="shared" si="356"/>
        <v>1</v>
      </c>
      <c r="Z1025">
        <f t="shared" si="356"/>
        <v>1</v>
      </c>
      <c r="AA1025">
        <f t="shared" si="356"/>
        <v>1</v>
      </c>
      <c r="AB1025">
        <f t="shared" si="356"/>
        <v>1</v>
      </c>
      <c r="AC1025">
        <f t="shared" si="356"/>
        <v>1</v>
      </c>
      <c r="AD1025">
        <f t="shared" si="356"/>
        <v>1</v>
      </c>
      <c r="AE1025" s="4" t="s">
        <v>2828</v>
      </c>
      <c r="AF1025" s="9" t="s">
        <v>2829</v>
      </c>
      <c r="AG1025">
        <v>1</v>
      </c>
      <c r="AH1025">
        <v>0</v>
      </c>
      <c r="AI1025">
        <v>0</v>
      </c>
      <c r="AJ1025">
        <v>1</v>
      </c>
      <c r="AK1025" s="9" t="s">
        <v>2840</v>
      </c>
      <c r="AL1025">
        <f t="shared" si="343"/>
        <v>0</v>
      </c>
      <c r="AM1025">
        <f>IF(AND(INDIRECT(AN1025)='Sample Select backend'!$C$2,INDIRECT(AO1025)=1,INDIRECT(AP1025)='Sample Select backend'!$F$2,INDIRECT(AQ1025)=1,INDIRECT(AR1025)='Sample Select backend'!$M$2),1,0)</f>
        <v>0</v>
      </c>
      <c r="AN1025" t="str">
        <f>_xlfn.CONCAT('Sample Select backend'!$C$4,ROW(AN1025))</f>
        <v>AE1025</v>
      </c>
      <c r="AO1025" s="9" t="str">
        <f>_xlfn.CONCAT('Sample Select backend'!$J$2,ROW(AO1025))</f>
        <v>AJ1025</v>
      </c>
      <c r="AP1025" t="str">
        <f>_xlfn.CONCAT('Sample Select backend'!$F$4,ROW(AP1025))</f>
        <v>AF1025</v>
      </c>
      <c r="AQ1025" t="str">
        <f>_xlfn.CONCAT('Sample Select backend'!$I$10,ROW(AQ1025))</f>
        <v>R1025</v>
      </c>
      <c r="AR1025" t="str">
        <f>_xlfn.CONCAT('Sample Select backend'!$M$4,ROW(AR1025))</f>
        <v>AK1025</v>
      </c>
      <c r="AS1025" t="str">
        <f t="shared" si="344"/>
        <v>Dominica</v>
      </c>
      <c r="AT1025" s="9">
        <f t="shared" si="345"/>
        <v>5</v>
      </c>
      <c r="AU1025">
        <f t="shared" si="346"/>
        <v>1</v>
      </c>
      <c r="AV1025" s="9">
        <v>1</v>
      </c>
    </row>
    <row r="1026" spans="1:48" x14ac:dyDescent="0.35">
      <c r="A1026" t="s">
        <v>49</v>
      </c>
      <c r="B1026">
        <v>1</v>
      </c>
      <c r="C1026" t="s">
        <v>206</v>
      </c>
      <c r="D1026" t="s">
        <v>763</v>
      </c>
      <c r="E1026">
        <v>-2</v>
      </c>
      <c r="F1026">
        <v>2</v>
      </c>
      <c r="G1026">
        <v>-2</v>
      </c>
      <c r="H1026">
        <v>-1</v>
      </c>
      <c r="I1026">
        <v>-2</v>
      </c>
      <c r="J1026">
        <v>2</v>
      </c>
      <c r="K1026">
        <v>-2</v>
      </c>
      <c r="L1026">
        <v>2</v>
      </c>
      <c r="M1026">
        <v>1</v>
      </c>
      <c r="N1026" t="s">
        <v>2648</v>
      </c>
      <c r="O1026" t="s">
        <v>2801</v>
      </c>
      <c r="P1026" t="s">
        <v>2811</v>
      </c>
      <c r="Q1026" t="s">
        <v>2816</v>
      </c>
      <c r="R1026">
        <v>0</v>
      </c>
      <c r="S1026">
        <v>-10.039999999999999</v>
      </c>
      <c r="T1026">
        <v>-7.9</v>
      </c>
      <c r="U1026">
        <v>88.11</v>
      </c>
      <c r="V1026">
        <f t="shared" si="356"/>
        <v>0</v>
      </c>
      <c r="W1026">
        <f t="shared" si="356"/>
        <v>1</v>
      </c>
      <c r="X1026">
        <f t="shared" si="356"/>
        <v>0</v>
      </c>
      <c r="Y1026">
        <f t="shared" si="356"/>
        <v>0</v>
      </c>
      <c r="Z1026">
        <f t="shared" si="356"/>
        <v>0</v>
      </c>
      <c r="AA1026">
        <f t="shared" si="356"/>
        <v>1</v>
      </c>
      <c r="AB1026">
        <f t="shared" si="356"/>
        <v>0</v>
      </c>
      <c r="AC1026">
        <f t="shared" si="356"/>
        <v>1</v>
      </c>
      <c r="AD1026">
        <f t="shared" si="356"/>
        <v>1</v>
      </c>
      <c r="AE1026" s="4" t="s">
        <v>2828</v>
      </c>
      <c r="AF1026" s="9" t="s">
        <v>2829</v>
      </c>
      <c r="AG1026">
        <v>1</v>
      </c>
      <c r="AH1026">
        <v>0</v>
      </c>
      <c r="AI1026">
        <v>0</v>
      </c>
      <c r="AJ1026">
        <v>1</v>
      </c>
      <c r="AK1026" s="9" t="s">
        <v>2840</v>
      </c>
      <c r="AL1026">
        <f t="shared" ref="AL1026:AL1089" si="357">IF(OR(B1026="other",B1026="international",B1026="Transfers",B1026="expenditure"),1,0)</f>
        <v>0</v>
      </c>
      <c r="AM1026">
        <f>IF(AND(INDIRECT(AN1026)='Sample Select backend'!$C$2,INDIRECT(AO1026)=1,INDIRECT(AP1026)='Sample Select backend'!$F$2,INDIRECT(AQ1026)=1,INDIRECT(AR1026)='Sample Select backend'!$M$2),1,0)</f>
        <v>0</v>
      </c>
      <c r="AN1026" t="str">
        <f>_xlfn.CONCAT('Sample Select backend'!$C$4,ROW(AN1026))</f>
        <v>AE1026</v>
      </c>
      <c r="AO1026" s="9" t="str">
        <f>_xlfn.CONCAT('Sample Select backend'!$J$2,ROW(AO1026))</f>
        <v>AJ1026</v>
      </c>
      <c r="AP1026" t="str">
        <f>_xlfn.CONCAT('Sample Select backend'!$F$4,ROW(AP1026))</f>
        <v>AF1026</v>
      </c>
      <c r="AQ1026" t="str">
        <f>_xlfn.CONCAT('Sample Select backend'!$I$10,ROW(AQ1026))</f>
        <v>R1026</v>
      </c>
      <c r="AR1026" t="str">
        <f>_xlfn.CONCAT('Sample Select backend'!$M$4,ROW(AR1026))</f>
        <v>AK1026</v>
      </c>
      <c r="AS1026" t="str">
        <f t="shared" ref="AS1026:AS1089" si="358">A1026</f>
        <v>Dominica</v>
      </c>
      <c r="AT1026" s="9" t="str">
        <f t="shared" ref="AT1026:AT1089" si="359">IF(ISNUMBER(C1026),C1026,IF(OR(C1026="general",C1026="23;general"),"General",IF(OR(C1026="exemption",C1026="other (exemption)"),"Tax exemption/waiver/suspension","Other")))</f>
        <v>Tax exemption/waiver/suspension</v>
      </c>
      <c r="AU1026">
        <f t="shared" ref="AU1026:AU1089" si="360">IF(A1026&lt;&gt;A1025,1,0)</f>
        <v>0</v>
      </c>
      <c r="AV1026" s="9">
        <v>1</v>
      </c>
    </row>
    <row r="1027" spans="1:48" x14ac:dyDescent="0.35">
      <c r="A1027" t="s">
        <v>49</v>
      </c>
      <c r="B1027">
        <v>1</v>
      </c>
      <c r="C1027" t="s">
        <v>204</v>
      </c>
      <c r="D1027" t="s">
        <v>760</v>
      </c>
      <c r="F1027">
        <v>2</v>
      </c>
      <c r="H1027">
        <v>-2</v>
      </c>
      <c r="N1027" t="s">
        <v>2648</v>
      </c>
      <c r="O1027" t="s">
        <v>2801</v>
      </c>
      <c r="P1027" t="s">
        <v>2811</v>
      </c>
      <c r="Q1027" t="s">
        <v>2816</v>
      </c>
      <c r="R1027">
        <v>0</v>
      </c>
      <c r="S1027">
        <v>-10.039999999999999</v>
      </c>
      <c r="T1027">
        <v>-7.9</v>
      </c>
      <c r="U1027">
        <v>88.11</v>
      </c>
      <c r="V1027">
        <f t="shared" si="356"/>
        <v>-1</v>
      </c>
      <c r="W1027">
        <f t="shared" si="356"/>
        <v>1</v>
      </c>
      <c r="X1027">
        <f t="shared" si="356"/>
        <v>-1</v>
      </c>
      <c r="Y1027">
        <f t="shared" si="356"/>
        <v>0</v>
      </c>
      <c r="Z1027">
        <f t="shared" si="356"/>
        <v>-1</v>
      </c>
      <c r="AA1027">
        <f t="shared" si="356"/>
        <v>-1</v>
      </c>
      <c r="AB1027">
        <f t="shared" si="356"/>
        <v>-1</v>
      </c>
      <c r="AC1027">
        <f t="shared" si="356"/>
        <v>-1</v>
      </c>
      <c r="AD1027">
        <f t="shared" si="356"/>
        <v>-1</v>
      </c>
      <c r="AE1027" s="4" t="s">
        <v>2828</v>
      </c>
      <c r="AF1027" s="9" t="s">
        <v>2829</v>
      </c>
      <c r="AG1027">
        <v>1</v>
      </c>
      <c r="AH1027">
        <v>0</v>
      </c>
      <c r="AI1027">
        <v>0</v>
      </c>
      <c r="AJ1027">
        <v>1</v>
      </c>
      <c r="AK1027" s="9" t="s">
        <v>2840</v>
      </c>
      <c r="AL1027">
        <f t="shared" si="357"/>
        <v>0</v>
      </c>
      <c r="AM1027">
        <f>IF(AND(INDIRECT(AN1027)='Sample Select backend'!$C$2,INDIRECT(AO1027)=1,INDIRECT(AP1027)='Sample Select backend'!$F$2,INDIRECT(AQ1027)=1,INDIRECT(AR1027)='Sample Select backend'!$M$2),1,0)</f>
        <v>0</v>
      </c>
      <c r="AN1027" t="str">
        <f>_xlfn.CONCAT('Sample Select backend'!$C$4,ROW(AN1027))</f>
        <v>AE1027</v>
      </c>
      <c r="AO1027" s="9" t="str">
        <f>_xlfn.CONCAT('Sample Select backend'!$J$2,ROW(AO1027))</f>
        <v>AJ1027</v>
      </c>
      <c r="AP1027" t="str">
        <f>_xlfn.CONCAT('Sample Select backend'!$F$4,ROW(AP1027))</f>
        <v>AF1027</v>
      </c>
      <c r="AQ1027" t="str">
        <f>_xlfn.CONCAT('Sample Select backend'!$I$10,ROW(AQ1027))</f>
        <v>R1027</v>
      </c>
      <c r="AR1027" t="str">
        <f>_xlfn.CONCAT('Sample Select backend'!$M$4,ROW(AR1027))</f>
        <v>AK1027</v>
      </c>
      <c r="AS1027" t="str">
        <f t="shared" si="358"/>
        <v>Dominica</v>
      </c>
      <c r="AT1027" s="9" t="str">
        <f t="shared" si="359"/>
        <v>General</v>
      </c>
      <c r="AU1027">
        <f t="shared" si="360"/>
        <v>0</v>
      </c>
      <c r="AV1027" s="9">
        <v>1</v>
      </c>
    </row>
    <row r="1028" spans="1:48" x14ac:dyDescent="0.35">
      <c r="A1028" t="s">
        <v>49</v>
      </c>
      <c r="B1028">
        <v>1</v>
      </c>
      <c r="C1028">
        <v>5</v>
      </c>
      <c r="D1028" t="s">
        <v>764</v>
      </c>
      <c r="E1028">
        <v>-2</v>
      </c>
      <c r="F1028">
        <v>2</v>
      </c>
      <c r="G1028">
        <v>2</v>
      </c>
      <c r="H1028">
        <v>2</v>
      </c>
      <c r="I1028">
        <v>2</v>
      </c>
      <c r="J1028">
        <v>2</v>
      </c>
      <c r="K1028">
        <v>1</v>
      </c>
      <c r="L1028">
        <v>2</v>
      </c>
      <c r="M1028">
        <v>1</v>
      </c>
      <c r="N1028" t="s">
        <v>2648</v>
      </c>
      <c r="O1028" t="s">
        <v>2801</v>
      </c>
      <c r="P1028" t="s">
        <v>2811</v>
      </c>
      <c r="Q1028" t="s">
        <v>2816</v>
      </c>
      <c r="R1028">
        <v>0</v>
      </c>
      <c r="S1028">
        <v>-10.039999999999999</v>
      </c>
      <c r="T1028">
        <v>-7.9</v>
      </c>
      <c r="U1028">
        <v>88.11</v>
      </c>
      <c r="V1028">
        <f t="shared" si="356"/>
        <v>0</v>
      </c>
      <c r="W1028">
        <f t="shared" si="356"/>
        <v>1</v>
      </c>
      <c r="X1028">
        <f t="shared" si="356"/>
        <v>1</v>
      </c>
      <c r="Y1028">
        <f t="shared" si="356"/>
        <v>1</v>
      </c>
      <c r="Z1028">
        <f t="shared" si="356"/>
        <v>1</v>
      </c>
      <c r="AA1028">
        <f t="shared" si="356"/>
        <v>1</v>
      </c>
      <c r="AB1028">
        <f t="shared" si="356"/>
        <v>1</v>
      </c>
      <c r="AC1028">
        <f t="shared" si="356"/>
        <v>1</v>
      </c>
      <c r="AD1028">
        <f t="shared" si="356"/>
        <v>1</v>
      </c>
      <c r="AE1028" s="4" t="s">
        <v>2828</v>
      </c>
      <c r="AF1028" s="9" t="s">
        <v>2829</v>
      </c>
      <c r="AG1028">
        <v>1</v>
      </c>
      <c r="AH1028">
        <v>0</v>
      </c>
      <c r="AI1028">
        <v>0</v>
      </c>
      <c r="AJ1028">
        <v>1</v>
      </c>
      <c r="AK1028" s="9" t="s">
        <v>2840</v>
      </c>
      <c r="AL1028">
        <f t="shared" si="357"/>
        <v>0</v>
      </c>
      <c r="AM1028">
        <f>IF(AND(INDIRECT(AN1028)='Sample Select backend'!$C$2,INDIRECT(AO1028)=1,INDIRECT(AP1028)='Sample Select backend'!$F$2,INDIRECT(AQ1028)=1,INDIRECT(AR1028)='Sample Select backend'!$M$2),1,0)</f>
        <v>0</v>
      </c>
      <c r="AN1028" t="str">
        <f>_xlfn.CONCAT('Sample Select backend'!$C$4,ROW(AN1028))</f>
        <v>AE1028</v>
      </c>
      <c r="AO1028" s="9" t="str">
        <f>_xlfn.CONCAT('Sample Select backend'!$J$2,ROW(AO1028))</f>
        <v>AJ1028</v>
      </c>
      <c r="AP1028" t="str">
        <f>_xlfn.CONCAT('Sample Select backend'!$F$4,ROW(AP1028))</f>
        <v>AF1028</v>
      </c>
      <c r="AQ1028" t="str">
        <f>_xlfn.CONCAT('Sample Select backend'!$I$10,ROW(AQ1028))</f>
        <v>R1028</v>
      </c>
      <c r="AR1028" t="str">
        <f>_xlfn.CONCAT('Sample Select backend'!$M$4,ROW(AR1028))</f>
        <v>AK1028</v>
      </c>
      <c r="AS1028" t="str">
        <f t="shared" si="358"/>
        <v>Dominica</v>
      </c>
      <c r="AT1028" s="9">
        <f t="shared" si="359"/>
        <v>5</v>
      </c>
      <c r="AU1028">
        <f t="shared" si="360"/>
        <v>0</v>
      </c>
      <c r="AV1028" s="9">
        <v>1</v>
      </c>
    </row>
    <row r="1029" spans="1:48" x14ac:dyDescent="0.35">
      <c r="A1029" t="s">
        <v>49</v>
      </c>
      <c r="B1029">
        <v>1</v>
      </c>
      <c r="C1029" t="s">
        <v>206</v>
      </c>
      <c r="D1029" t="s">
        <v>761</v>
      </c>
      <c r="E1029">
        <v>2</v>
      </c>
      <c r="F1029">
        <v>2</v>
      </c>
      <c r="G1029">
        <v>-2</v>
      </c>
      <c r="H1029">
        <v>-1</v>
      </c>
      <c r="I1029">
        <v>-2</v>
      </c>
      <c r="J1029">
        <v>2</v>
      </c>
      <c r="K1029">
        <v>1</v>
      </c>
      <c r="L1029">
        <v>-2</v>
      </c>
      <c r="M1029">
        <v>1</v>
      </c>
      <c r="N1029" t="s">
        <v>2648</v>
      </c>
      <c r="O1029" t="s">
        <v>2801</v>
      </c>
      <c r="P1029" t="s">
        <v>2811</v>
      </c>
      <c r="Q1029" t="s">
        <v>2816</v>
      </c>
      <c r="R1029">
        <v>0</v>
      </c>
      <c r="S1029">
        <v>-10.039999999999999</v>
      </c>
      <c r="T1029">
        <v>-7.9</v>
      </c>
      <c r="U1029">
        <v>88.11</v>
      </c>
      <c r="V1029">
        <f t="shared" si="356"/>
        <v>1</v>
      </c>
      <c r="W1029">
        <f t="shared" si="356"/>
        <v>1</v>
      </c>
      <c r="X1029">
        <f t="shared" si="356"/>
        <v>0</v>
      </c>
      <c r="Y1029">
        <f t="shared" si="356"/>
        <v>0</v>
      </c>
      <c r="Z1029">
        <f t="shared" si="356"/>
        <v>0</v>
      </c>
      <c r="AA1029">
        <f t="shared" si="356"/>
        <v>1</v>
      </c>
      <c r="AB1029">
        <f t="shared" si="356"/>
        <v>1</v>
      </c>
      <c r="AC1029">
        <f t="shared" si="356"/>
        <v>0</v>
      </c>
      <c r="AD1029">
        <f t="shared" si="356"/>
        <v>1</v>
      </c>
      <c r="AE1029" s="4" t="s">
        <v>2828</v>
      </c>
      <c r="AF1029" s="9" t="s">
        <v>2829</v>
      </c>
      <c r="AG1029">
        <v>1</v>
      </c>
      <c r="AH1029">
        <v>0</v>
      </c>
      <c r="AI1029">
        <v>0</v>
      </c>
      <c r="AJ1029">
        <v>1</v>
      </c>
      <c r="AK1029" s="9" t="s">
        <v>2840</v>
      </c>
      <c r="AL1029">
        <f t="shared" si="357"/>
        <v>0</v>
      </c>
      <c r="AM1029">
        <f>IF(AND(INDIRECT(AN1029)='Sample Select backend'!$C$2,INDIRECT(AO1029)=1,INDIRECT(AP1029)='Sample Select backend'!$F$2,INDIRECT(AQ1029)=1,INDIRECT(AR1029)='Sample Select backend'!$M$2),1,0)</f>
        <v>0</v>
      </c>
      <c r="AN1029" t="str">
        <f>_xlfn.CONCAT('Sample Select backend'!$C$4,ROW(AN1029))</f>
        <v>AE1029</v>
      </c>
      <c r="AO1029" s="9" t="str">
        <f>_xlfn.CONCAT('Sample Select backend'!$J$2,ROW(AO1029))</f>
        <v>AJ1029</v>
      </c>
      <c r="AP1029" t="str">
        <f>_xlfn.CONCAT('Sample Select backend'!$F$4,ROW(AP1029))</f>
        <v>AF1029</v>
      </c>
      <c r="AQ1029" t="str">
        <f>_xlfn.CONCAT('Sample Select backend'!$I$10,ROW(AQ1029))</f>
        <v>R1029</v>
      </c>
      <c r="AR1029" t="str">
        <f>_xlfn.CONCAT('Sample Select backend'!$M$4,ROW(AR1029))</f>
        <v>AK1029</v>
      </c>
      <c r="AS1029" t="str">
        <f t="shared" si="358"/>
        <v>Dominica</v>
      </c>
      <c r="AT1029" s="9" t="str">
        <f t="shared" si="359"/>
        <v>Tax exemption/waiver/suspension</v>
      </c>
      <c r="AU1029">
        <f t="shared" si="360"/>
        <v>0</v>
      </c>
      <c r="AV1029" s="9">
        <v>1</v>
      </c>
    </row>
    <row r="1030" spans="1:48" x14ac:dyDescent="0.35">
      <c r="A1030" t="s">
        <v>49</v>
      </c>
      <c r="B1030">
        <v>6</v>
      </c>
      <c r="C1030">
        <v>25</v>
      </c>
      <c r="D1030" t="s">
        <v>765</v>
      </c>
      <c r="E1030">
        <v>1</v>
      </c>
      <c r="F1030">
        <v>1</v>
      </c>
      <c r="G1030">
        <v>-2</v>
      </c>
      <c r="H1030">
        <v>-1</v>
      </c>
      <c r="K1030">
        <v>1</v>
      </c>
      <c r="M1030">
        <v>1</v>
      </c>
      <c r="N1030" t="s">
        <v>2648</v>
      </c>
      <c r="O1030" t="s">
        <v>2801</v>
      </c>
      <c r="P1030" t="s">
        <v>2811</v>
      </c>
      <c r="Q1030" t="s">
        <v>2816</v>
      </c>
      <c r="R1030">
        <v>0</v>
      </c>
      <c r="S1030">
        <v>-10.039999999999999</v>
      </c>
      <c r="T1030">
        <v>-7.9</v>
      </c>
      <c r="U1030">
        <v>88.11</v>
      </c>
      <c r="V1030">
        <f t="shared" si="356"/>
        <v>1</v>
      </c>
      <c r="W1030">
        <f t="shared" si="356"/>
        <v>1</v>
      </c>
      <c r="X1030">
        <f t="shared" si="356"/>
        <v>0</v>
      </c>
      <c r="Y1030">
        <f t="shared" si="356"/>
        <v>0</v>
      </c>
      <c r="Z1030">
        <f t="shared" si="356"/>
        <v>-1</v>
      </c>
      <c r="AA1030">
        <f t="shared" si="356"/>
        <v>-1</v>
      </c>
      <c r="AB1030">
        <f t="shared" si="356"/>
        <v>1</v>
      </c>
      <c r="AC1030">
        <f t="shared" si="356"/>
        <v>-1</v>
      </c>
      <c r="AD1030">
        <f t="shared" si="356"/>
        <v>1</v>
      </c>
      <c r="AE1030" s="4" t="s">
        <v>2828</v>
      </c>
      <c r="AF1030" s="9" t="s">
        <v>2829</v>
      </c>
      <c r="AG1030">
        <v>1</v>
      </c>
      <c r="AH1030">
        <v>0</v>
      </c>
      <c r="AI1030">
        <v>0</v>
      </c>
      <c r="AJ1030">
        <v>1</v>
      </c>
      <c r="AK1030" s="9" t="s">
        <v>2840</v>
      </c>
      <c r="AL1030">
        <f t="shared" si="357"/>
        <v>0</v>
      </c>
      <c r="AM1030">
        <f>IF(AND(INDIRECT(AN1030)='Sample Select backend'!$C$2,INDIRECT(AO1030)=1,INDIRECT(AP1030)='Sample Select backend'!$F$2,INDIRECT(AQ1030)=1,INDIRECT(AR1030)='Sample Select backend'!$M$2),1,0)</f>
        <v>0</v>
      </c>
      <c r="AN1030" t="str">
        <f>_xlfn.CONCAT('Sample Select backend'!$C$4,ROW(AN1030))</f>
        <v>AE1030</v>
      </c>
      <c r="AO1030" s="9" t="str">
        <f>_xlfn.CONCAT('Sample Select backend'!$J$2,ROW(AO1030))</f>
        <v>AJ1030</v>
      </c>
      <c r="AP1030" t="str">
        <f>_xlfn.CONCAT('Sample Select backend'!$F$4,ROW(AP1030))</f>
        <v>AF1030</v>
      </c>
      <c r="AQ1030" t="str">
        <f>_xlfn.CONCAT('Sample Select backend'!$I$10,ROW(AQ1030))</f>
        <v>R1030</v>
      </c>
      <c r="AR1030" t="str">
        <f>_xlfn.CONCAT('Sample Select backend'!$M$4,ROW(AR1030))</f>
        <v>AK1030</v>
      </c>
      <c r="AS1030" t="str">
        <f t="shared" si="358"/>
        <v>Dominica</v>
      </c>
      <c r="AT1030" s="9">
        <f t="shared" si="359"/>
        <v>25</v>
      </c>
      <c r="AU1030">
        <f t="shared" si="360"/>
        <v>0</v>
      </c>
      <c r="AV1030" s="9">
        <v>1</v>
      </c>
    </row>
    <row r="1031" spans="1:48" x14ac:dyDescent="0.35">
      <c r="A1031" t="s">
        <v>49</v>
      </c>
      <c r="B1031">
        <v>1</v>
      </c>
      <c r="C1031">
        <v>7</v>
      </c>
      <c r="D1031" t="s">
        <v>766</v>
      </c>
      <c r="E1031">
        <v>2</v>
      </c>
      <c r="F1031">
        <v>-1</v>
      </c>
      <c r="G1031">
        <v>-2</v>
      </c>
      <c r="H1031">
        <v>-1</v>
      </c>
      <c r="I1031">
        <v>-2</v>
      </c>
      <c r="J1031">
        <v>-2</v>
      </c>
      <c r="K1031">
        <v>2</v>
      </c>
      <c r="M1031">
        <v>1</v>
      </c>
      <c r="N1031" t="s">
        <v>2648</v>
      </c>
      <c r="O1031" t="s">
        <v>2801</v>
      </c>
      <c r="P1031" t="s">
        <v>2811</v>
      </c>
      <c r="Q1031" t="s">
        <v>2816</v>
      </c>
      <c r="R1031">
        <v>0</v>
      </c>
      <c r="S1031">
        <v>-10.039999999999999</v>
      </c>
      <c r="T1031">
        <v>-7.9</v>
      </c>
      <c r="U1031">
        <v>88.11</v>
      </c>
      <c r="V1031">
        <f t="shared" si="356"/>
        <v>1</v>
      </c>
      <c r="W1031">
        <f t="shared" si="356"/>
        <v>0</v>
      </c>
      <c r="X1031">
        <f t="shared" si="356"/>
        <v>0</v>
      </c>
      <c r="Y1031">
        <f t="shared" si="356"/>
        <v>0</v>
      </c>
      <c r="Z1031">
        <f t="shared" si="356"/>
        <v>0</v>
      </c>
      <c r="AA1031">
        <f t="shared" si="356"/>
        <v>0</v>
      </c>
      <c r="AB1031">
        <f t="shared" si="356"/>
        <v>1</v>
      </c>
      <c r="AC1031">
        <f t="shared" si="356"/>
        <v>-1</v>
      </c>
      <c r="AD1031">
        <f t="shared" si="356"/>
        <v>1</v>
      </c>
      <c r="AE1031" s="4" t="s">
        <v>2828</v>
      </c>
      <c r="AF1031" s="9" t="s">
        <v>2829</v>
      </c>
      <c r="AG1031">
        <v>1</v>
      </c>
      <c r="AH1031">
        <v>0</v>
      </c>
      <c r="AI1031">
        <v>0</v>
      </c>
      <c r="AJ1031">
        <v>1</v>
      </c>
      <c r="AK1031" s="9" t="s">
        <v>2840</v>
      </c>
      <c r="AL1031">
        <f t="shared" si="357"/>
        <v>0</v>
      </c>
      <c r="AM1031">
        <f>IF(AND(INDIRECT(AN1031)='Sample Select backend'!$C$2,INDIRECT(AO1031)=1,INDIRECT(AP1031)='Sample Select backend'!$F$2,INDIRECT(AQ1031)=1,INDIRECT(AR1031)='Sample Select backend'!$M$2),1,0)</f>
        <v>0</v>
      </c>
      <c r="AN1031" t="str">
        <f>_xlfn.CONCAT('Sample Select backend'!$C$4,ROW(AN1031))</f>
        <v>AE1031</v>
      </c>
      <c r="AO1031" s="9" t="str">
        <f>_xlfn.CONCAT('Sample Select backend'!$J$2,ROW(AO1031))</f>
        <v>AJ1031</v>
      </c>
      <c r="AP1031" t="str">
        <f>_xlfn.CONCAT('Sample Select backend'!$F$4,ROW(AP1031))</f>
        <v>AF1031</v>
      </c>
      <c r="AQ1031" t="str">
        <f>_xlfn.CONCAT('Sample Select backend'!$I$10,ROW(AQ1031))</f>
        <v>R1031</v>
      </c>
      <c r="AR1031" t="str">
        <f>_xlfn.CONCAT('Sample Select backend'!$M$4,ROW(AR1031))</f>
        <v>AK1031</v>
      </c>
      <c r="AS1031" t="str">
        <f t="shared" si="358"/>
        <v>Dominica</v>
      </c>
      <c r="AT1031" s="9">
        <f t="shared" si="359"/>
        <v>7</v>
      </c>
      <c r="AU1031">
        <f t="shared" si="360"/>
        <v>0</v>
      </c>
      <c r="AV1031" s="9">
        <v>1</v>
      </c>
    </row>
    <row r="1032" spans="1:48" x14ac:dyDescent="0.35">
      <c r="A1032" t="s">
        <v>49</v>
      </c>
      <c r="B1032">
        <v>5</v>
      </c>
      <c r="C1032" t="s">
        <v>204</v>
      </c>
      <c r="D1032" t="s">
        <v>762</v>
      </c>
      <c r="E1032">
        <v>1</v>
      </c>
      <c r="F1032">
        <v>-2</v>
      </c>
      <c r="G1032">
        <v>-2</v>
      </c>
      <c r="H1032">
        <v>-1</v>
      </c>
      <c r="I1032">
        <v>-2</v>
      </c>
      <c r="J1032">
        <v>1</v>
      </c>
      <c r="K1032">
        <v>1</v>
      </c>
      <c r="L1032">
        <v>2</v>
      </c>
      <c r="M1032">
        <v>1</v>
      </c>
      <c r="N1032" t="s">
        <v>2648</v>
      </c>
      <c r="O1032" t="s">
        <v>2801</v>
      </c>
      <c r="P1032" t="s">
        <v>2811</v>
      </c>
      <c r="Q1032" t="s">
        <v>2816</v>
      </c>
      <c r="R1032">
        <v>0</v>
      </c>
      <c r="S1032">
        <v>-10.039999999999999</v>
      </c>
      <c r="T1032">
        <v>-7.9</v>
      </c>
      <c r="U1032">
        <v>88.11</v>
      </c>
      <c r="V1032">
        <f t="shared" si="356"/>
        <v>1</v>
      </c>
      <c r="W1032">
        <f t="shared" si="356"/>
        <v>0</v>
      </c>
      <c r="X1032">
        <f t="shared" si="356"/>
        <v>0</v>
      </c>
      <c r="Y1032">
        <f t="shared" si="356"/>
        <v>0</v>
      </c>
      <c r="Z1032">
        <f t="shared" si="356"/>
        <v>0</v>
      </c>
      <c r="AA1032">
        <f t="shared" si="356"/>
        <v>1</v>
      </c>
      <c r="AB1032">
        <f t="shared" si="356"/>
        <v>1</v>
      </c>
      <c r="AC1032">
        <f t="shared" si="356"/>
        <v>1</v>
      </c>
      <c r="AD1032">
        <f t="shared" si="356"/>
        <v>1</v>
      </c>
      <c r="AE1032" s="4" t="s">
        <v>2828</v>
      </c>
      <c r="AF1032" s="9" t="s">
        <v>2829</v>
      </c>
      <c r="AG1032">
        <v>1</v>
      </c>
      <c r="AH1032">
        <v>0</v>
      </c>
      <c r="AI1032">
        <v>0</v>
      </c>
      <c r="AJ1032">
        <v>1</v>
      </c>
      <c r="AK1032" s="9" t="s">
        <v>2840</v>
      </c>
      <c r="AL1032">
        <f t="shared" si="357"/>
        <v>0</v>
      </c>
      <c r="AM1032">
        <f>IF(AND(INDIRECT(AN1032)='Sample Select backend'!$C$2,INDIRECT(AO1032)=1,INDIRECT(AP1032)='Sample Select backend'!$F$2,INDIRECT(AQ1032)=1,INDIRECT(AR1032)='Sample Select backend'!$M$2),1,0)</f>
        <v>0</v>
      </c>
      <c r="AN1032" t="str">
        <f>_xlfn.CONCAT('Sample Select backend'!$C$4,ROW(AN1032))</f>
        <v>AE1032</v>
      </c>
      <c r="AO1032" s="9" t="str">
        <f>_xlfn.CONCAT('Sample Select backend'!$J$2,ROW(AO1032))</f>
        <v>AJ1032</v>
      </c>
      <c r="AP1032" t="str">
        <f>_xlfn.CONCAT('Sample Select backend'!$F$4,ROW(AP1032))</f>
        <v>AF1032</v>
      </c>
      <c r="AQ1032" t="str">
        <f>_xlfn.CONCAT('Sample Select backend'!$I$10,ROW(AQ1032))</f>
        <v>R1032</v>
      </c>
      <c r="AR1032" t="str">
        <f>_xlfn.CONCAT('Sample Select backend'!$M$4,ROW(AR1032))</f>
        <v>AK1032</v>
      </c>
      <c r="AS1032" t="str">
        <f t="shared" si="358"/>
        <v>Dominica</v>
      </c>
      <c r="AT1032" s="9" t="str">
        <f t="shared" si="359"/>
        <v>General</v>
      </c>
      <c r="AU1032">
        <f t="shared" si="360"/>
        <v>0</v>
      </c>
      <c r="AV1032" s="9">
        <v>0</v>
      </c>
    </row>
    <row r="1033" spans="1:48" x14ac:dyDescent="0.35">
      <c r="A1033" s="24" t="s">
        <v>49</v>
      </c>
      <c r="B1033" s="24">
        <v>1</v>
      </c>
      <c r="C1033" s="24">
        <v>6</v>
      </c>
      <c r="D1033" s="24" t="s">
        <v>3499</v>
      </c>
      <c r="E1033" s="24"/>
      <c r="O1033" t="s">
        <v>2801</v>
      </c>
      <c r="P1033" t="s">
        <v>2811</v>
      </c>
      <c r="Q1033" t="s">
        <v>2816</v>
      </c>
      <c r="R1033">
        <v>0</v>
      </c>
      <c r="S1033">
        <v>-10.039999999999999</v>
      </c>
      <c r="T1033">
        <v>-7.9</v>
      </c>
      <c r="U1033">
        <v>88.11</v>
      </c>
      <c r="V1033">
        <v>-1</v>
      </c>
      <c r="W1033">
        <v>-1</v>
      </c>
      <c r="X1033">
        <v>-1</v>
      </c>
      <c r="Y1033">
        <v>-1</v>
      </c>
      <c r="Z1033">
        <v>-1</v>
      </c>
      <c r="AA1033">
        <v>-1</v>
      </c>
      <c r="AB1033">
        <v>-1</v>
      </c>
      <c r="AC1033">
        <v>-1</v>
      </c>
      <c r="AD1033">
        <v>-1</v>
      </c>
      <c r="AE1033" s="4" t="s">
        <v>2828</v>
      </c>
      <c r="AF1033" s="9" t="s">
        <v>2829</v>
      </c>
      <c r="AG1033">
        <v>1</v>
      </c>
      <c r="AH1033">
        <v>0</v>
      </c>
      <c r="AI1033">
        <v>0</v>
      </c>
      <c r="AJ1033">
        <v>1</v>
      </c>
      <c r="AK1033" s="9" t="s">
        <v>2840</v>
      </c>
      <c r="AL1033">
        <f t="shared" si="357"/>
        <v>0</v>
      </c>
      <c r="AM1033">
        <f>IF(AND(INDIRECT(AN1033)='Sample Select backend'!$C$2,INDIRECT(AO1033)=1,INDIRECT(AP1033)='Sample Select backend'!$F$2,INDIRECT(AQ1033)=1,INDIRECT(AR1033)='Sample Select backend'!$M$2),1,0)</f>
        <v>0</v>
      </c>
      <c r="AN1033" t="str">
        <f>_xlfn.CONCAT('Sample Select backend'!$C$4,ROW(AN1033))</f>
        <v>AE1033</v>
      </c>
      <c r="AO1033" s="9" t="str">
        <f>_xlfn.CONCAT('Sample Select backend'!$J$2,ROW(AO1033))</f>
        <v>AJ1033</v>
      </c>
      <c r="AP1033" t="str">
        <f>_xlfn.CONCAT('Sample Select backend'!$F$4,ROW(AP1033))</f>
        <v>AF1033</v>
      </c>
      <c r="AQ1033" t="str">
        <f>_xlfn.CONCAT('Sample Select backend'!$I$10,ROW(AQ1033))</f>
        <v>R1033</v>
      </c>
      <c r="AR1033" t="str">
        <f>_xlfn.CONCAT('Sample Select backend'!$M$4,ROW(AR1033))</f>
        <v>AK1033</v>
      </c>
      <c r="AS1033" t="str">
        <f t="shared" si="358"/>
        <v>Dominica</v>
      </c>
      <c r="AT1033" s="9">
        <f t="shared" si="359"/>
        <v>6</v>
      </c>
      <c r="AU1033">
        <f t="shared" si="360"/>
        <v>0</v>
      </c>
      <c r="AV1033" s="9">
        <v>0</v>
      </c>
    </row>
    <row r="1034" spans="1:48" x14ac:dyDescent="0.35">
      <c r="A1034" s="24" t="s">
        <v>49</v>
      </c>
      <c r="B1034" s="24">
        <v>1</v>
      </c>
      <c r="C1034" s="24" t="s">
        <v>201</v>
      </c>
      <c r="D1034" s="24" t="s">
        <v>3500</v>
      </c>
      <c r="E1034" s="24"/>
      <c r="O1034" t="s">
        <v>2801</v>
      </c>
      <c r="P1034" t="s">
        <v>2811</v>
      </c>
      <c r="Q1034" t="s">
        <v>2816</v>
      </c>
      <c r="R1034">
        <v>0</v>
      </c>
      <c r="S1034">
        <v>-10.039999999999999</v>
      </c>
      <c r="T1034">
        <v>-7.9</v>
      </c>
      <c r="U1034">
        <v>88.11</v>
      </c>
      <c r="V1034">
        <v>-1</v>
      </c>
      <c r="W1034">
        <v>-1</v>
      </c>
      <c r="X1034">
        <v>-1</v>
      </c>
      <c r="Y1034">
        <v>-1</v>
      </c>
      <c r="Z1034">
        <v>-1</v>
      </c>
      <c r="AA1034">
        <v>-1</v>
      </c>
      <c r="AB1034">
        <v>-1</v>
      </c>
      <c r="AC1034">
        <v>-1</v>
      </c>
      <c r="AD1034">
        <v>-1</v>
      </c>
      <c r="AE1034" s="4" t="s">
        <v>2828</v>
      </c>
      <c r="AF1034" s="9" t="s">
        <v>2829</v>
      </c>
      <c r="AG1034">
        <v>1</v>
      </c>
      <c r="AH1034">
        <v>0</v>
      </c>
      <c r="AI1034">
        <v>0</v>
      </c>
      <c r="AJ1034">
        <v>1</v>
      </c>
      <c r="AK1034" s="9" t="s">
        <v>2840</v>
      </c>
      <c r="AL1034">
        <f t="shared" si="357"/>
        <v>0</v>
      </c>
      <c r="AM1034">
        <f>IF(AND(INDIRECT(AN1034)='Sample Select backend'!$C$2,INDIRECT(AO1034)=1,INDIRECT(AP1034)='Sample Select backend'!$F$2,INDIRECT(AQ1034)=1,INDIRECT(AR1034)='Sample Select backend'!$M$2),1,0)</f>
        <v>0</v>
      </c>
      <c r="AN1034" t="str">
        <f>_xlfn.CONCAT('Sample Select backend'!$C$4,ROW(AN1034))</f>
        <v>AE1034</v>
      </c>
      <c r="AO1034" s="9" t="str">
        <f>_xlfn.CONCAT('Sample Select backend'!$J$2,ROW(AO1034))</f>
        <v>AJ1034</v>
      </c>
      <c r="AP1034" t="str">
        <f>_xlfn.CONCAT('Sample Select backend'!$F$4,ROW(AP1034))</f>
        <v>AF1034</v>
      </c>
      <c r="AQ1034" t="str">
        <f>_xlfn.CONCAT('Sample Select backend'!$I$10,ROW(AQ1034))</f>
        <v>R1034</v>
      </c>
      <c r="AR1034" t="str">
        <f>_xlfn.CONCAT('Sample Select backend'!$M$4,ROW(AR1034))</f>
        <v>AK1034</v>
      </c>
      <c r="AS1034" t="str">
        <f t="shared" si="358"/>
        <v>Dominica</v>
      </c>
      <c r="AT1034" s="9" t="str">
        <f t="shared" si="359"/>
        <v>Other</v>
      </c>
      <c r="AU1034">
        <f t="shared" si="360"/>
        <v>0</v>
      </c>
      <c r="AV1034" s="9">
        <v>0</v>
      </c>
    </row>
    <row r="1035" spans="1:48" x14ac:dyDescent="0.35">
      <c r="A1035" s="24" t="s">
        <v>49</v>
      </c>
      <c r="B1035" s="24">
        <v>1</v>
      </c>
      <c r="C1035" s="24">
        <v>7</v>
      </c>
      <c r="D1035" s="24" t="s">
        <v>3501</v>
      </c>
      <c r="E1035" s="24"/>
      <c r="O1035" t="s">
        <v>2801</v>
      </c>
      <c r="P1035" t="s">
        <v>2811</v>
      </c>
      <c r="Q1035" t="s">
        <v>2816</v>
      </c>
      <c r="R1035">
        <v>0</v>
      </c>
      <c r="S1035">
        <v>-10.039999999999999</v>
      </c>
      <c r="T1035">
        <v>-7.9</v>
      </c>
      <c r="U1035">
        <v>88.11</v>
      </c>
      <c r="V1035">
        <v>-1</v>
      </c>
      <c r="W1035">
        <v>-1</v>
      </c>
      <c r="X1035">
        <v>-1</v>
      </c>
      <c r="Y1035">
        <v>-1</v>
      </c>
      <c r="Z1035">
        <v>-1</v>
      </c>
      <c r="AA1035">
        <v>-1</v>
      </c>
      <c r="AB1035">
        <v>-1</v>
      </c>
      <c r="AC1035">
        <v>-1</v>
      </c>
      <c r="AD1035">
        <v>-1</v>
      </c>
      <c r="AE1035" s="4" t="s">
        <v>2828</v>
      </c>
      <c r="AF1035" s="9" t="s">
        <v>2829</v>
      </c>
      <c r="AG1035">
        <v>1</v>
      </c>
      <c r="AH1035">
        <v>0</v>
      </c>
      <c r="AI1035">
        <v>0</v>
      </c>
      <c r="AJ1035">
        <v>1</v>
      </c>
      <c r="AK1035" s="9" t="s">
        <v>2840</v>
      </c>
      <c r="AL1035">
        <f t="shared" si="357"/>
        <v>0</v>
      </c>
      <c r="AM1035">
        <f>IF(AND(INDIRECT(AN1035)='Sample Select backend'!$C$2,INDIRECT(AO1035)=1,INDIRECT(AP1035)='Sample Select backend'!$F$2,INDIRECT(AQ1035)=1,INDIRECT(AR1035)='Sample Select backend'!$M$2),1,0)</f>
        <v>0</v>
      </c>
      <c r="AN1035" t="str">
        <f>_xlfn.CONCAT('Sample Select backend'!$C$4,ROW(AN1035))</f>
        <v>AE1035</v>
      </c>
      <c r="AO1035" s="9" t="str">
        <f>_xlfn.CONCAT('Sample Select backend'!$J$2,ROW(AO1035))</f>
        <v>AJ1035</v>
      </c>
      <c r="AP1035" t="str">
        <f>_xlfn.CONCAT('Sample Select backend'!$F$4,ROW(AP1035))</f>
        <v>AF1035</v>
      </c>
      <c r="AQ1035" t="str">
        <f>_xlfn.CONCAT('Sample Select backend'!$I$10,ROW(AQ1035))</f>
        <v>R1035</v>
      </c>
      <c r="AR1035" t="str">
        <f>_xlfn.CONCAT('Sample Select backend'!$M$4,ROW(AR1035))</f>
        <v>AK1035</v>
      </c>
      <c r="AS1035" t="str">
        <f t="shared" si="358"/>
        <v>Dominica</v>
      </c>
      <c r="AT1035" s="9">
        <f t="shared" si="359"/>
        <v>7</v>
      </c>
      <c r="AU1035">
        <f t="shared" si="360"/>
        <v>0</v>
      </c>
      <c r="AV1035" s="9">
        <v>0</v>
      </c>
    </row>
    <row r="1036" spans="1:48" x14ac:dyDescent="0.35">
      <c r="A1036" s="24" t="s">
        <v>49</v>
      </c>
      <c r="B1036" s="24">
        <v>3</v>
      </c>
      <c r="C1036" s="24">
        <v>19</v>
      </c>
      <c r="D1036" s="24" t="s">
        <v>3502</v>
      </c>
      <c r="E1036" s="24"/>
      <c r="O1036" t="s">
        <v>2801</v>
      </c>
      <c r="P1036" t="s">
        <v>2811</v>
      </c>
      <c r="Q1036" t="s">
        <v>2816</v>
      </c>
      <c r="R1036">
        <v>0</v>
      </c>
      <c r="S1036">
        <v>-10.039999999999999</v>
      </c>
      <c r="T1036">
        <v>-7.9</v>
      </c>
      <c r="U1036">
        <v>88.11</v>
      </c>
      <c r="V1036">
        <v>-1</v>
      </c>
      <c r="W1036">
        <v>-1</v>
      </c>
      <c r="X1036">
        <v>-1</v>
      </c>
      <c r="Y1036">
        <v>-1</v>
      </c>
      <c r="Z1036">
        <v>-1</v>
      </c>
      <c r="AA1036">
        <v>-1</v>
      </c>
      <c r="AB1036">
        <v>-1</v>
      </c>
      <c r="AC1036">
        <v>-1</v>
      </c>
      <c r="AD1036">
        <v>-1</v>
      </c>
      <c r="AE1036" s="4" t="s">
        <v>2828</v>
      </c>
      <c r="AF1036" s="9" t="s">
        <v>2829</v>
      </c>
      <c r="AG1036">
        <v>1</v>
      </c>
      <c r="AH1036">
        <v>0</v>
      </c>
      <c r="AI1036">
        <v>0</v>
      </c>
      <c r="AJ1036">
        <v>1</v>
      </c>
      <c r="AK1036" s="9" t="s">
        <v>2840</v>
      </c>
      <c r="AL1036">
        <f t="shared" si="357"/>
        <v>0</v>
      </c>
      <c r="AM1036">
        <f>IF(AND(INDIRECT(AN1036)='Sample Select backend'!$C$2,INDIRECT(AO1036)=1,INDIRECT(AP1036)='Sample Select backend'!$F$2,INDIRECT(AQ1036)=1,INDIRECT(AR1036)='Sample Select backend'!$M$2),1,0)</f>
        <v>0</v>
      </c>
      <c r="AN1036" t="str">
        <f>_xlfn.CONCAT('Sample Select backend'!$C$4,ROW(AN1036))</f>
        <v>AE1036</v>
      </c>
      <c r="AO1036" s="9" t="str">
        <f>_xlfn.CONCAT('Sample Select backend'!$J$2,ROW(AO1036))</f>
        <v>AJ1036</v>
      </c>
      <c r="AP1036" t="str">
        <f>_xlfn.CONCAT('Sample Select backend'!$F$4,ROW(AP1036))</f>
        <v>AF1036</v>
      </c>
      <c r="AQ1036" t="str">
        <f>_xlfn.CONCAT('Sample Select backend'!$I$10,ROW(AQ1036))</f>
        <v>R1036</v>
      </c>
      <c r="AR1036" t="str">
        <f>_xlfn.CONCAT('Sample Select backend'!$M$4,ROW(AR1036))</f>
        <v>AK1036</v>
      </c>
      <c r="AS1036" t="str">
        <f t="shared" si="358"/>
        <v>Dominica</v>
      </c>
      <c r="AT1036" s="9">
        <f t="shared" si="359"/>
        <v>19</v>
      </c>
      <c r="AU1036">
        <f t="shared" si="360"/>
        <v>0</v>
      </c>
      <c r="AV1036" s="9">
        <v>0</v>
      </c>
    </row>
    <row r="1037" spans="1:48" x14ac:dyDescent="0.35">
      <c r="A1037" s="24" t="s">
        <v>49</v>
      </c>
      <c r="B1037" s="24">
        <v>5</v>
      </c>
      <c r="C1037" s="24" t="s">
        <v>204</v>
      </c>
      <c r="D1037" s="24" t="s">
        <v>3503</v>
      </c>
      <c r="E1037" s="24"/>
      <c r="O1037" t="s">
        <v>2801</v>
      </c>
      <c r="P1037" t="s">
        <v>2811</v>
      </c>
      <c r="Q1037" t="s">
        <v>2816</v>
      </c>
      <c r="R1037">
        <v>0</v>
      </c>
      <c r="S1037">
        <v>-10.039999999999999</v>
      </c>
      <c r="T1037">
        <v>-7.9</v>
      </c>
      <c r="U1037">
        <v>88.11</v>
      </c>
      <c r="V1037">
        <v>-1</v>
      </c>
      <c r="W1037">
        <v>-1</v>
      </c>
      <c r="X1037">
        <v>-1</v>
      </c>
      <c r="Y1037">
        <v>-1</v>
      </c>
      <c r="Z1037">
        <v>-1</v>
      </c>
      <c r="AA1037">
        <v>-1</v>
      </c>
      <c r="AB1037">
        <v>-1</v>
      </c>
      <c r="AC1037">
        <v>-1</v>
      </c>
      <c r="AD1037">
        <v>-1</v>
      </c>
      <c r="AE1037" s="4" t="s">
        <v>2828</v>
      </c>
      <c r="AF1037" s="9" t="s">
        <v>2829</v>
      </c>
      <c r="AG1037">
        <v>1</v>
      </c>
      <c r="AH1037">
        <v>0</v>
      </c>
      <c r="AI1037">
        <v>0</v>
      </c>
      <c r="AJ1037">
        <v>1</v>
      </c>
      <c r="AK1037" s="9" t="s">
        <v>2840</v>
      </c>
      <c r="AL1037">
        <f t="shared" si="357"/>
        <v>0</v>
      </c>
      <c r="AM1037">
        <f>IF(AND(INDIRECT(AN1037)='Sample Select backend'!$C$2,INDIRECT(AO1037)=1,INDIRECT(AP1037)='Sample Select backend'!$F$2,INDIRECT(AQ1037)=1,INDIRECT(AR1037)='Sample Select backend'!$M$2),1,0)</f>
        <v>0</v>
      </c>
      <c r="AN1037" t="str">
        <f>_xlfn.CONCAT('Sample Select backend'!$C$4,ROW(AN1037))</f>
        <v>AE1037</v>
      </c>
      <c r="AO1037" s="9" t="str">
        <f>_xlfn.CONCAT('Sample Select backend'!$J$2,ROW(AO1037))</f>
        <v>AJ1037</v>
      </c>
      <c r="AP1037" t="str">
        <f>_xlfn.CONCAT('Sample Select backend'!$F$4,ROW(AP1037))</f>
        <v>AF1037</v>
      </c>
      <c r="AQ1037" t="str">
        <f>_xlfn.CONCAT('Sample Select backend'!$I$10,ROW(AQ1037))</f>
        <v>R1037</v>
      </c>
      <c r="AR1037" t="str">
        <f>_xlfn.CONCAT('Sample Select backend'!$M$4,ROW(AR1037))</f>
        <v>AK1037</v>
      </c>
      <c r="AS1037" t="str">
        <f t="shared" si="358"/>
        <v>Dominica</v>
      </c>
      <c r="AT1037" s="9" t="str">
        <f t="shared" si="359"/>
        <v>General</v>
      </c>
      <c r="AU1037">
        <f t="shared" si="360"/>
        <v>0</v>
      </c>
      <c r="AV1037" s="9">
        <v>0</v>
      </c>
    </row>
    <row r="1038" spans="1:48" x14ac:dyDescent="0.35">
      <c r="A1038" s="24" t="s">
        <v>49</v>
      </c>
      <c r="B1038" s="24">
        <v>6</v>
      </c>
      <c r="C1038" s="24">
        <v>25</v>
      </c>
      <c r="D1038" s="24" t="s">
        <v>3504</v>
      </c>
      <c r="E1038" s="24"/>
      <c r="O1038" t="s">
        <v>2801</v>
      </c>
      <c r="P1038" t="s">
        <v>2811</v>
      </c>
      <c r="Q1038" t="s">
        <v>2816</v>
      </c>
      <c r="R1038">
        <v>0</v>
      </c>
      <c r="S1038">
        <v>-10.039999999999999</v>
      </c>
      <c r="T1038">
        <v>-7.9</v>
      </c>
      <c r="U1038">
        <v>88.11</v>
      </c>
      <c r="V1038">
        <v>-1</v>
      </c>
      <c r="W1038">
        <v>-1</v>
      </c>
      <c r="X1038">
        <v>-1</v>
      </c>
      <c r="Y1038">
        <v>-1</v>
      </c>
      <c r="Z1038">
        <v>-1</v>
      </c>
      <c r="AA1038">
        <v>-1</v>
      </c>
      <c r="AB1038">
        <v>-1</v>
      </c>
      <c r="AC1038">
        <v>-1</v>
      </c>
      <c r="AD1038">
        <v>-1</v>
      </c>
      <c r="AE1038" s="4" t="s">
        <v>2828</v>
      </c>
      <c r="AF1038" s="9" t="s">
        <v>2829</v>
      </c>
      <c r="AG1038">
        <v>1</v>
      </c>
      <c r="AH1038">
        <v>0</v>
      </c>
      <c r="AI1038">
        <v>0</v>
      </c>
      <c r="AJ1038">
        <v>1</v>
      </c>
      <c r="AK1038" s="9" t="s">
        <v>2840</v>
      </c>
      <c r="AL1038">
        <f t="shared" si="357"/>
        <v>0</v>
      </c>
      <c r="AM1038">
        <f>IF(AND(INDIRECT(AN1038)='Sample Select backend'!$C$2,INDIRECT(AO1038)=1,INDIRECT(AP1038)='Sample Select backend'!$F$2,INDIRECT(AQ1038)=1,INDIRECT(AR1038)='Sample Select backend'!$M$2),1,0)</f>
        <v>0</v>
      </c>
      <c r="AN1038" t="str">
        <f>_xlfn.CONCAT('Sample Select backend'!$C$4,ROW(AN1038))</f>
        <v>AE1038</v>
      </c>
      <c r="AO1038" s="9" t="str">
        <f>_xlfn.CONCAT('Sample Select backend'!$J$2,ROW(AO1038))</f>
        <v>AJ1038</v>
      </c>
      <c r="AP1038" t="str">
        <f>_xlfn.CONCAT('Sample Select backend'!$F$4,ROW(AP1038))</f>
        <v>AF1038</v>
      </c>
      <c r="AQ1038" t="str">
        <f>_xlfn.CONCAT('Sample Select backend'!$I$10,ROW(AQ1038))</f>
        <v>R1038</v>
      </c>
      <c r="AR1038" t="str">
        <f>_xlfn.CONCAT('Sample Select backend'!$M$4,ROW(AR1038))</f>
        <v>AK1038</v>
      </c>
      <c r="AS1038" t="str">
        <f t="shared" si="358"/>
        <v>Dominica</v>
      </c>
      <c r="AT1038" s="9">
        <f t="shared" si="359"/>
        <v>25</v>
      </c>
      <c r="AU1038">
        <f t="shared" si="360"/>
        <v>0</v>
      </c>
      <c r="AV1038" s="9">
        <v>0</v>
      </c>
    </row>
    <row r="1039" spans="1:48" x14ac:dyDescent="0.35">
      <c r="A1039" s="24" t="s">
        <v>49</v>
      </c>
      <c r="B1039" s="24" t="s">
        <v>201</v>
      </c>
      <c r="C1039" s="24" t="s">
        <v>201</v>
      </c>
      <c r="D1039" s="24" t="s">
        <v>3505</v>
      </c>
      <c r="E1039" s="24"/>
      <c r="O1039" t="s">
        <v>2801</v>
      </c>
      <c r="P1039" t="s">
        <v>2811</v>
      </c>
      <c r="Q1039" t="s">
        <v>2816</v>
      </c>
      <c r="R1039">
        <v>0</v>
      </c>
      <c r="S1039">
        <v>-10.039999999999999</v>
      </c>
      <c r="T1039">
        <v>-7.9</v>
      </c>
      <c r="U1039">
        <v>88.11</v>
      </c>
      <c r="V1039">
        <v>-1</v>
      </c>
      <c r="W1039">
        <v>-1</v>
      </c>
      <c r="X1039">
        <v>-1</v>
      </c>
      <c r="Y1039">
        <v>-1</v>
      </c>
      <c r="Z1039">
        <v>-1</v>
      </c>
      <c r="AA1039">
        <v>-1</v>
      </c>
      <c r="AB1039">
        <v>-1</v>
      </c>
      <c r="AC1039">
        <v>-1</v>
      </c>
      <c r="AD1039">
        <v>-1</v>
      </c>
      <c r="AE1039" s="4" t="s">
        <v>2828</v>
      </c>
      <c r="AF1039" s="9" t="s">
        <v>2829</v>
      </c>
      <c r="AG1039">
        <v>1</v>
      </c>
      <c r="AH1039">
        <v>0</v>
      </c>
      <c r="AI1039">
        <v>0</v>
      </c>
      <c r="AJ1039">
        <v>1</v>
      </c>
      <c r="AK1039" s="9" t="s">
        <v>2840</v>
      </c>
      <c r="AL1039">
        <f t="shared" si="357"/>
        <v>1</v>
      </c>
      <c r="AM1039">
        <f>IF(AND(INDIRECT(AN1039)='Sample Select backend'!$C$2,INDIRECT(AO1039)=1,INDIRECT(AP1039)='Sample Select backend'!$F$2,INDIRECT(AQ1039)=1,INDIRECT(AR1039)='Sample Select backend'!$M$2),1,0)</f>
        <v>0</v>
      </c>
      <c r="AN1039" t="str">
        <f>_xlfn.CONCAT('Sample Select backend'!$C$4,ROW(AN1039))</f>
        <v>AE1039</v>
      </c>
      <c r="AO1039" s="9" t="str">
        <f>_xlfn.CONCAT('Sample Select backend'!$J$2,ROW(AO1039))</f>
        <v>AJ1039</v>
      </c>
      <c r="AP1039" t="str">
        <f>_xlfn.CONCAT('Sample Select backend'!$F$4,ROW(AP1039))</f>
        <v>AF1039</v>
      </c>
      <c r="AQ1039" t="str">
        <f>_xlfn.CONCAT('Sample Select backend'!$I$10,ROW(AQ1039))</f>
        <v>R1039</v>
      </c>
      <c r="AR1039" t="str">
        <f>_xlfn.CONCAT('Sample Select backend'!$M$4,ROW(AR1039))</f>
        <v>AK1039</v>
      </c>
      <c r="AS1039" t="str">
        <f t="shared" si="358"/>
        <v>Dominica</v>
      </c>
      <c r="AT1039" s="9" t="str">
        <f t="shared" si="359"/>
        <v>Other</v>
      </c>
      <c r="AU1039">
        <f t="shared" si="360"/>
        <v>0</v>
      </c>
      <c r="AV1039" s="9">
        <v>0</v>
      </c>
    </row>
    <row r="1040" spans="1:48" x14ac:dyDescent="0.35">
      <c r="A1040" s="24" t="s">
        <v>49</v>
      </c>
      <c r="B1040" s="24">
        <v>9</v>
      </c>
      <c r="C1040" s="24">
        <v>34</v>
      </c>
      <c r="D1040" s="24" t="s">
        <v>3506</v>
      </c>
      <c r="E1040" s="24"/>
      <c r="O1040" t="s">
        <v>2801</v>
      </c>
      <c r="P1040" t="s">
        <v>2811</v>
      </c>
      <c r="Q1040" t="s">
        <v>2816</v>
      </c>
      <c r="R1040">
        <v>0</v>
      </c>
      <c r="S1040">
        <v>-10.039999999999999</v>
      </c>
      <c r="T1040">
        <v>-7.9</v>
      </c>
      <c r="U1040">
        <v>88.11</v>
      </c>
      <c r="V1040">
        <v>-1</v>
      </c>
      <c r="W1040">
        <v>-1</v>
      </c>
      <c r="X1040">
        <v>-1</v>
      </c>
      <c r="Y1040">
        <v>-1</v>
      </c>
      <c r="Z1040">
        <v>-1</v>
      </c>
      <c r="AA1040">
        <v>-1</v>
      </c>
      <c r="AB1040">
        <v>-1</v>
      </c>
      <c r="AC1040">
        <v>-1</v>
      </c>
      <c r="AD1040">
        <v>-1</v>
      </c>
      <c r="AE1040" s="4" t="s">
        <v>2828</v>
      </c>
      <c r="AF1040" s="9" t="s">
        <v>2829</v>
      </c>
      <c r="AG1040">
        <v>1</v>
      </c>
      <c r="AH1040">
        <v>0</v>
      </c>
      <c r="AI1040">
        <v>0</v>
      </c>
      <c r="AJ1040">
        <v>1</v>
      </c>
      <c r="AK1040" s="9" t="s">
        <v>2840</v>
      </c>
      <c r="AL1040">
        <f t="shared" si="357"/>
        <v>0</v>
      </c>
      <c r="AM1040">
        <f>IF(AND(INDIRECT(AN1040)='Sample Select backend'!$C$2,INDIRECT(AO1040)=1,INDIRECT(AP1040)='Sample Select backend'!$F$2,INDIRECT(AQ1040)=1,INDIRECT(AR1040)='Sample Select backend'!$M$2),1,0)</f>
        <v>0</v>
      </c>
      <c r="AN1040" t="str">
        <f>_xlfn.CONCAT('Sample Select backend'!$C$4,ROW(AN1040))</f>
        <v>AE1040</v>
      </c>
      <c r="AO1040" s="9" t="str">
        <f>_xlfn.CONCAT('Sample Select backend'!$J$2,ROW(AO1040))</f>
        <v>AJ1040</v>
      </c>
      <c r="AP1040" t="str">
        <f>_xlfn.CONCAT('Sample Select backend'!$F$4,ROW(AP1040))</f>
        <v>AF1040</v>
      </c>
      <c r="AQ1040" t="str">
        <f>_xlfn.CONCAT('Sample Select backend'!$I$10,ROW(AQ1040))</f>
        <v>R1040</v>
      </c>
      <c r="AR1040" t="str">
        <f>_xlfn.CONCAT('Sample Select backend'!$M$4,ROW(AR1040))</f>
        <v>AK1040</v>
      </c>
      <c r="AS1040" t="str">
        <f t="shared" si="358"/>
        <v>Dominica</v>
      </c>
      <c r="AT1040" s="9">
        <f t="shared" si="359"/>
        <v>34</v>
      </c>
      <c r="AU1040">
        <f t="shared" si="360"/>
        <v>0</v>
      </c>
      <c r="AV1040" s="9">
        <v>0</v>
      </c>
    </row>
    <row r="1041" spans="1:48" x14ac:dyDescent="0.35">
      <c r="A1041" s="24" t="s">
        <v>49</v>
      </c>
      <c r="B1041" s="24" t="s">
        <v>201</v>
      </c>
      <c r="C1041" s="24" t="s">
        <v>201</v>
      </c>
      <c r="D1041" s="24" t="s">
        <v>3507</v>
      </c>
      <c r="E1041" s="24"/>
      <c r="O1041" t="s">
        <v>2801</v>
      </c>
      <c r="P1041" t="s">
        <v>2811</v>
      </c>
      <c r="Q1041" t="s">
        <v>2816</v>
      </c>
      <c r="R1041">
        <v>0</v>
      </c>
      <c r="S1041">
        <v>-10.039999999999999</v>
      </c>
      <c r="T1041">
        <v>-7.9</v>
      </c>
      <c r="U1041">
        <v>88.11</v>
      </c>
      <c r="V1041">
        <v>-1</v>
      </c>
      <c r="W1041">
        <v>-1</v>
      </c>
      <c r="X1041">
        <v>-1</v>
      </c>
      <c r="Y1041">
        <v>-1</v>
      </c>
      <c r="Z1041">
        <v>-1</v>
      </c>
      <c r="AA1041">
        <v>-1</v>
      </c>
      <c r="AB1041">
        <v>-1</v>
      </c>
      <c r="AC1041">
        <v>-1</v>
      </c>
      <c r="AD1041">
        <v>-1</v>
      </c>
      <c r="AE1041" s="4" t="s">
        <v>2828</v>
      </c>
      <c r="AF1041" s="9" t="s">
        <v>2829</v>
      </c>
      <c r="AG1041">
        <v>1</v>
      </c>
      <c r="AH1041">
        <v>0</v>
      </c>
      <c r="AI1041">
        <v>0</v>
      </c>
      <c r="AJ1041">
        <v>1</v>
      </c>
      <c r="AK1041" s="9" t="s">
        <v>2840</v>
      </c>
      <c r="AL1041">
        <f t="shared" si="357"/>
        <v>1</v>
      </c>
      <c r="AM1041">
        <f>IF(AND(INDIRECT(AN1041)='Sample Select backend'!$C$2,INDIRECT(AO1041)=1,INDIRECT(AP1041)='Sample Select backend'!$F$2,INDIRECT(AQ1041)=1,INDIRECT(AR1041)='Sample Select backend'!$M$2),1,0)</f>
        <v>0</v>
      </c>
      <c r="AN1041" t="str">
        <f>_xlfn.CONCAT('Sample Select backend'!$C$4,ROW(AN1041))</f>
        <v>AE1041</v>
      </c>
      <c r="AO1041" s="9" t="str">
        <f>_xlfn.CONCAT('Sample Select backend'!$J$2,ROW(AO1041))</f>
        <v>AJ1041</v>
      </c>
      <c r="AP1041" t="str">
        <f>_xlfn.CONCAT('Sample Select backend'!$F$4,ROW(AP1041))</f>
        <v>AF1041</v>
      </c>
      <c r="AQ1041" t="str">
        <f>_xlfn.CONCAT('Sample Select backend'!$I$10,ROW(AQ1041))</f>
        <v>R1041</v>
      </c>
      <c r="AR1041" t="str">
        <f>_xlfn.CONCAT('Sample Select backend'!$M$4,ROW(AR1041))</f>
        <v>AK1041</v>
      </c>
      <c r="AS1041" t="str">
        <f t="shared" si="358"/>
        <v>Dominica</v>
      </c>
      <c r="AT1041" s="9" t="str">
        <f t="shared" si="359"/>
        <v>Other</v>
      </c>
      <c r="AU1041">
        <f t="shared" si="360"/>
        <v>0</v>
      </c>
      <c r="AV1041" s="9">
        <v>1</v>
      </c>
    </row>
    <row r="1042" spans="1:48" x14ac:dyDescent="0.35">
      <c r="A1042" t="s">
        <v>51</v>
      </c>
      <c r="B1042">
        <v>1</v>
      </c>
      <c r="C1042">
        <v>6</v>
      </c>
      <c r="D1042" t="s">
        <v>792</v>
      </c>
      <c r="E1042">
        <v>-2</v>
      </c>
      <c r="F1042">
        <v>2</v>
      </c>
      <c r="G1042">
        <v>2</v>
      </c>
      <c r="H1042">
        <v>2</v>
      </c>
      <c r="I1042">
        <v>2</v>
      </c>
      <c r="J1042">
        <v>2</v>
      </c>
      <c r="K1042">
        <v>-2</v>
      </c>
      <c r="L1042">
        <v>2</v>
      </c>
      <c r="M1042">
        <v>1</v>
      </c>
      <c r="N1042" t="s">
        <v>2650</v>
      </c>
      <c r="O1042" t="s">
        <v>2801</v>
      </c>
      <c r="P1042" t="s">
        <v>2810</v>
      </c>
      <c r="Q1042" t="s">
        <v>2816</v>
      </c>
      <c r="R1042">
        <v>0</v>
      </c>
      <c r="S1042">
        <v>-6.7</v>
      </c>
      <c r="T1042">
        <v>-4.05</v>
      </c>
      <c r="U1042">
        <v>56.75</v>
      </c>
      <c r="V1042">
        <f t="shared" ref="V1042:V1058" si="361">IF(E1042&gt;0,1,IF(E1042&lt;0,0,-1))</f>
        <v>0</v>
      </c>
      <c r="W1042">
        <f t="shared" ref="W1042:W1058" si="362">IF(F1042&gt;0,1,IF(F1042&lt;0,0,-1))</f>
        <v>1</v>
      </c>
      <c r="X1042">
        <f t="shared" ref="X1042:X1058" si="363">IF(G1042&gt;0,1,IF(G1042&lt;0,0,-1))</f>
        <v>1</v>
      </c>
      <c r="Y1042">
        <f t="shared" ref="Y1042:Y1058" si="364">IF(H1042&gt;0,1,IF(H1042&lt;0,0,-1))</f>
        <v>1</v>
      </c>
      <c r="Z1042">
        <f t="shared" ref="Z1042:Z1058" si="365">IF(I1042&gt;0,1,IF(I1042&lt;0,0,-1))</f>
        <v>1</v>
      </c>
      <c r="AA1042">
        <f t="shared" ref="AA1042:AA1058" si="366">IF(J1042&gt;0,1,IF(J1042&lt;0,0,-1))</f>
        <v>1</v>
      </c>
      <c r="AB1042">
        <f t="shared" ref="AB1042:AB1058" si="367">IF(K1042&gt;0,1,IF(K1042&lt;0,0,-1))</f>
        <v>0</v>
      </c>
      <c r="AC1042">
        <f t="shared" ref="AC1042:AC1058" si="368">IF(L1042&gt;0,1,IF(L1042&lt;0,0,-1))</f>
        <v>1</v>
      </c>
      <c r="AD1042">
        <f t="shared" ref="AD1042:AD1058" si="369">IF(M1042&gt;0,1,IF(M1042&lt;0,0,-1))</f>
        <v>1</v>
      </c>
      <c r="AE1042" s="4" t="s">
        <v>2828</v>
      </c>
      <c r="AF1042" s="9" t="s">
        <v>2829</v>
      </c>
      <c r="AG1042">
        <v>0</v>
      </c>
      <c r="AH1042">
        <v>1</v>
      </c>
      <c r="AI1042">
        <v>0</v>
      </c>
      <c r="AJ1042">
        <v>1</v>
      </c>
      <c r="AK1042" s="9" t="s">
        <v>2840</v>
      </c>
      <c r="AL1042">
        <f t="shared" si="357"/>
        <v>0</v>
      </c>
      <c r="AM1042">
        <f>IF(AND(INDIRECT(AN1042)='Sample Select backend'!$C$2,INDIRECT(AO1042)=1,INDIRECT(AP1042)='Sample Select backend'!$F$2,INDIRECT(AQ1042)=1,INDIRECT(AR1042)='Sample Select backend'!$M$2),1,0)</f>
        <v>0</v>
      </c>
      <c r="AN1042" t="str">
        <f>_xlfn.CONCAT('Sample Select backend'!$C$4,ROW(AN1042))</f>
        <v>AE1042</v>
      </c>
      <c r="AO1042" s="9" t="str">
        <f>_xlfn.CONCAT('Sample Select backend'!$J$2,ROW(AO1042))</f>
        <v>AJ1042</v>
      </c>
      <c r="AP1042" t="str">
        <f>_xlfn.CONCAT('Sample Select backend'!$F$4,ROW(AP1042))</f>
        <v>AF1042</v>
      </c>
      <c r="AQ1042" t="str">
        <f>_xlfn.CONCAT('Sample Select backend'!$I$10,ROW(AQ1042))</f>
        <v>R1042</v>
      </c>
      <c r="AR1042" t="str">
        <f>_xlfn.CONCAT('Sample Select backend'!$M$4,ROW(AR1042))</f>
        <v>AK1042</v>
      </c>
      <c r="AS1042" t="str">
        <f t="shared" si="358"/>
        <v>Dominican Republic</v>
      </c>
      <c r="AT1042" s="9">
        <f t="shared" si="359"/>
        <v>6</v>
      </c>
      <c r="AU1042">
        <f t="shared" si="360"/>
        <v>1</v>
      </c>
      <c r="AV1042" s="9">
        <v>1</v>
      </c>
    </row>
    <row r="1043" spans="1:48" x14ac:dyDescent="0.35">
      <c r="A1043" t="s">
        <v>51</v>
      </c>
      <c r="B1043">
        <v>1</v>
      </c>
      <c r="C1043">
        <v>6</v>
      </c>
      <c r="D1043" t="s">
        <v>788</v>
      </c>
      <c r="E1043">
        <v>-2</v>
      </c>
      <c r="F1043">
        <v>2</v>
      </c>
      <c r="G1043">
        <v>2</v>
      </c>
      <c r="H1043">
        <v>2</v>
      </c>
      <c r="I1043">
        <v>2</v>
      </c>
      <c r="J1043">
        <v>2</v>
      </c>
      <c r="K1043">
        <v>1</v>
      </c>
      <c r="L1043">
        <v>2</v>
      </c>
      <c r="M1043">
        <v>1</v>
      </c>
      <c r="N1043" t="s">
        <v>2650</v>
      </c>
      <c r="O1043" t="s">
        <v>2801</v>
      </c>
      <c r="P1043" t="s">
        <v>2810</v>
      </c>
      <c r="Q1043" t="s">
        <v>2816</v>
      </c>
      <c r="R1043">
        <v>0</v>
      </c>
      <c r="S1043">
        <v>-6.7</v>
      </c>
      <c r="T1043">
        <v>-4.05</v>
      </c>
      <c r="U1043">
        <v>56.75</v>
      </c>
      <c r="V1043">
        <f t="shared" si="361"/>
        <v>0</v>
      </c>
      <c r="W1043">
        <f t="shared" si="362"/>
        <v>1</v>
      </c>
      <c r="X1043">
        <f t="shared" si="363"/>
        <v>1</v>
      </c>
      <c r="Y1043">
        <f t="shared" si="364"/>
        <v>1</v>
      </c>
      <c r="Z1043">
        <f t="shared" si="365"/>
        <v>1</v>
      </c>
      <c r="AA1043">
        <f t="shared" si="366"/>
        <v>1</v>
      </c>
      <c r="AB1043">
        <f t="shared" si="367"/>
        <v>1</v>
      </c>
      <c r="AC1043">
        <f t="shared" si="368"/>
        <v>1</v>
      </c>
      <c r="AD1043">
        <f t="shared" si="369"/>
        <v>1</v>
      </c>
      <c r="AE1043" s="4" t="s">
        <v>2828</v>
      </c>
      <c r="AF1043" s="9" t="s">
        <v>2829</v>
      </c>
      <c r="AG1043">
        <v>0</v>
      </c>
      <c r="AH1043">
        <v>1</v>
      </c>
      <c r="AI1043">
        <v>0</v>
      </c>
      <c r="AJ1043">
        <v>1</v>
      </c>
      <c r="AK1043" s="9" t="s">
        <v>2840</v>
      </c>
      <c r="AL1043">
        <f t="shared" si="357"/>
        <v>0</v>
      </c>
      <c r="AM1043">
        <f>IF(AND(INDIRECT(AN1043)='Sample Select backend'!$C$2,INDIRECT(AO1043)=1,INDIRECT(AP1043)='Sample Select backend'!$F$2,INDIRECT(AQ1043)=1,INDIRECT(AR1043)='Sample Select backend'!$M$2),1,0)</f>
        <v>0</v>
      </c>
      <c r="AN1043" t="str">
        <f>_xlfn.CONCAT('Sample Select backend'!$C$4,ROW(AN1043))</f>
        <v>AE1043</v>
      </c>
      <c r="AO1043" s="9" t="str">
        <f>_xlfn.CONCAT('Sample Select backend'!$J$2,ROW(AO1043))</f>
        <v>AJ1043</v>
      </c>
      <c r="AP1043" t="str">
        <f>_xlfn.CONCAT('Sample Select backend'!$F$4,ROW(AP1043))</f>
        <v>AF1043</v>
      </c>
      <c r="AQ1043" t="str">
        <f>_xlfn.CONCAT('Sample Select backend'!$I$10,ROW(AQ1043))</f>
        <v>R1043</v>
      </c>
      <c r="AR1043" t="str">
        <f>_xlfn.CONCAT('Sample Select backend'!$M$4,ROW(AR1043))</f>
        <v>AK1043</v>
      </c>
      <c r="AS1043" t="str">
        <f t="shared" si="358"/>
        <v>Dominican Republic</v>
      </c>
      <c r="AT1043" s="9">
        <f t="shared" si="359"/>
        <v>6</v>
      </c>
      <c r="AU1043">
        <f t="shared" si="360"/>
        <v>0</v>
      </c>
      <c r="AV1043" s="9">
        <v>1</v>
      </c>
    </row>
    <row r="1044" spans="1:48" x14ac:dyDescent="0.35">
      <c r="A1044" t="s">
        <v>51</v>
      </c>
      <c r="B1044">
        <v>3</v>
      </c>
      <c r="C1044" t="s">
        <v>206</v>
      </c>
      <c r="D1044" t="s">
        <v>784</v>
      </c>
      <c r="E1044">
        <v>2</v>
      </c>
      <c r="F1044">
        <v>2</v>
      </c>
      <c r="G1044">
        <v>-2</v>
      </c>
      <c r="H1044">
        <v>-1</v>
      </c>
      <c r="I1044">
        <v>-2</v>
      </c>
      <c r="J1044">
        <v>-2</v>
      </c>
      <c r="K1044">
        <v>-2</v>
      </c>
      <c r="M1044">
        <v>1</v>
      </c>
      <c r="N1044" t="s">
        <v>2650</v>
      </c>
      <c r="O1044" t="s">
        <v>2801</v>
      </c>
      <c r="P1044" t="s">
        <v>2810</v>
      </c>
      <c r="Q1044" t="s">
        <v>2816</v>
      </c>
      <c r="R1044">
        <v>0</v>
      </c>
      <c r="S1044">
        <v>-6.7</v>
      </c>
      <c r="T1044">
        <v>-4.05</v>
      </c>
      <c r="U1044">
        <v>56.75</v>
      </c>
      <c r="V1044">
        <f t="shared" si="361"/>
        <v>1</v>
      </c>
      <c r="W1044">
        <f t="shared" si="362"/>
        <v>1</v>
      </c>
      <c r="X1044">
        <f t="shared" si="363"/>
        <v>0</v>
      </c>
      <c r="Y1044">
        <f t="shared" si="364"/>
        <v>0</v>
      </c>
      <c r="Z1044">
        <f t="shared" si="365"/>
        <v>0</v>
      </c>
      <c r="AA1044">
        <f t="shared" si="366"/>
        <v>0</v>
      </c>
      <c r="AB1044">
        <f t="shared" si="367"/>
        <v>0</v>
      </c>
      <c r="AC1044">
        <f t="shared" si="368"/>
        <v>-1</v>
      </c>
      <c r="AD1044">
        <f t="shared" si="369"/>
        <v>1</v>
      </c>
      <c r="AE1044" s="4" t="s">
        <v>2828</v>
      </c>
      <c r="AF1044" s="9" t="s">
        <v>2829</v>
      </c>
      <c r="AG1044">
        <v>0</v>
      </c>
      <c r="AH1044">
        <v>1</v>
      </c>
      <c r="AI1044">
        <v>0</v>
      </c>
      <c r="AJ1044">
        <v>1</v>
      </c>
      <c r="AK1044" s="9" t="s">
        <v>2840</v>
      </c>
      <c r="AL1044">
        <f t="shared" si="357"/>
        <v>0</v>
      </c>
      <c r="AM1044">
        <f>IF(AND(INDIRECT(AN1044)='Sample Select backend'!$C$2,INDIRECT(AO1044)=1,INDIRECT(AP1044)='Sample Select backend'!$F$2,INDIRECT(AQ1044)=1,INDIRECT(AR1044)='Sample Select backend'!$M$2),1,0)</f>
        <v>0</v>
      </c>
      <c r="AN1044" t="str">
        <f>_xlfn.CONCAT('Sample Select backend'!$C$4,ROW(AN1044))</f>
        <v>AE1044</v>
      </c>
      <c r="AO1044" s="9" t="str">
        <f>_xlfn.CONCAT('Sample Select backend'!$J$2,ROW(AO1044))</f>
        <v>AJ1044</v>
      </c>
      <c r="AP1044" t="str">
        <f>_xlfn.CONCAT('Sample Select backend'!$F$4,ROW(AP1044))</f>
        <v>AF1044</v>
      </c>
      <c r="AQ1044" t="str">
        <f>_xlfn.CONCAT('Sample Select backend'!$I$10,ROW(AQ1044))</f>
        <v>R1044</v>
      </c>
      <c r="AR1044" t="str">
        <f>_xlfn.CONCAT('Sample Select backend'!$M$4,ROW(AR1044))</f>
        <v>AK1044</v>
      </c>
      <c r="AS1044" t="str">
        <f t="shared" si="358"/>
        <v>Dominican Republic</v>
      </c>
      <c r="AT1044" s="9" t="str">
        <f t="shared" si="359"/>
        <v>Tax exemption/waiver/suspension</v>
      </c>
      <c r="AU1044">
        <f t="shared" si="360"/>
        <v>0</v>
      </c>
      <c r="AV1044" s="9">
        <v>1</v>
      </c>
    </row>
    <row r="1045" spans="1:48" x14ac:dyDescent="0.35">
      <c r="A1045" t="s">
        <v>51</v>
      </c>
      <c r="B1045">
        <v>1</v>
      </c>
      <c r="C1045">
        <v>6</v>
      </c>
      <c r="D1045" t="s">
        <v>781</v>
      </c>
      <c r="E1045">
        <v>-2</v>
      </c>
      <c r="F1045">
        <v>2</v>
      </c>
      <c r="G1045">
        <v>2</v>
      </c>
      <c r="H1045">
        <v>2</v>
      </c>
      <c r="I1045">
        <v>2</v>
      </c>
      <c r="J1045">
        <v>2</v>
      </c>
      <c r="K1045">
        <v>1</v>
      </c>
      <c r="L1045">
        <v>2</v>
      </c>
      <c r="M1045">
        <v>1</v>
      </c>
      <c r="N1045" t="s">
        <v>2650</v>
      </c>
      <c r="O1045" t="s">
        <v>2801</v>
      </c>
      <c r="P1045" t="s">
        <v>2810</v>
      </c>
      <c r="Q1045" t="s">
        <v>2816</v>
      </c>
      <c r="R1045">
        <v>0</v>
      </c>
      <c r="S1045">
        <v>-6.7</v>
      </c>
      <c r="T1045">
        <v>-4.05</v>
      </c>
      <c r="U1045">
        <v>56.75</v>
      </c>
      <c r="V1045">
        <f t="shared" si="361"/>
        <v>0</v>
      </c>
      <c r="W1045">
        <f t="shared" si="362"/>
        <v>1</v>
      </c>
      <c r="X1045">
        <f t="shared" si="363"/>
        <v>1</v>
      </c>
      <c r="Y1045">
        <f t="shared" si="364"/>
        <v>1</v>
      </c>
      <c r="Z1045">
        <f t="shared" si="365"/>
        <v>1</v>
      </c>
      <c r="AA1045">
        <f t="shared" si="366"/>
        <v>1</v>
      </c>
      <c r="AB1045">
        <f t="shared" si="367"/>
        <v>1</v>
      </c>
      <c r="AC1045">
        <f t="shared" si="368"/>
        <v>1</v>
      </c>
      <c r="AD1045">
        <f t="shared" si="369"/>
        <v>1</v>
      </c>
      <c r="AE1045" s="4" t="s">
        <v>2828</v>
      </c>
      <c r="AF1045" s="9" t="s">
        <v>2829</v>
      </c>
      <c r="AG1045">
        <v>0</v>
      </c>
      <c r="AH1045">
        <v>1</v>
      </c>
      <c r="AI1045">
        <v>0</v>
      </c>
      <c r="AJ1045">
        <v>1</v>
      </c>
      <c r="AK1045" s="9" t="s">
        <v>2840</v>
      </c>
      <c r="AL1045">
        <f t="shared" si="357"/>
        <v>0</v>
      </c>
      <c r="AM1045">
        <f>IF(AND(INDIRECT(AN1045)='Sample Select backend'!$C$2,INDIRECT(AO1045)=1,INDIRECT(AP1045)='Sample Select backend'!$F$2,INDIRECT(AQ1045)=1,INDIRECT(AR1045)='Sample Select backend'!$M$2),1,0)</f>
        <v>0</v>
      </c>
      <c r="AN1045" t="str">
        <f>_xlfn.CONCAT('Sample Select backend'!$C$4,ROW(AN1045))</f>
        <v>AE1045</v>
      </c>
      <c r="AO1045" s="9" t="str">
        <f>_xlfn.CONCAT('Sample Select backend'!$J$2,ROW(AO1045))</f>
        <v>AJ1045</v>
      </c>
      <c r="AP1045" t="str">
        <f>_xlfn.CONCAT('Sample Select backend'!$F$4,ROW(AP1045))</f>
        <v>AF1045</v>
      </c>
      <c r="AQ1045" t="str">
        <f>_xlfn.CONCAT('Sample Select backend'!$I$10,ROW(AQ1045))</f>
        <v>R1045</v>
      </c>
      <c r="AR1045" t="str">
        <f>_xlfn.CONCAT('Sample Select backend'!$M$4,ROW(AR1045))</f>
        <v>AK1045</v>
      </c>
      <c r="AS1045" t="str">
        <f t="shared" si="358"/>
        <v>Dominican Republic</v>
      </c>
      <c r="AT1045" s="9">
        <f t="shared" si="359"/>
        <v>6</v>
      </c>
      <c r="AU1045">
        <f t="shared" si="360"/>
        <v>0</v>
      </c>
      <c r="AV1045" s="9">
        <v>1</v>
      </c>
    </row>
    <row r="1046" spans="1:48" x14ac:dyDescent="0.35">
      <c r="A1046" t="s">
        <v>51</v>
      </c>
      <c r="B1046">
        <v>1</v>
      </c>
      <c r="C1046">
        <v>10</v>
      </c>
      <c r="D1046" t="s">
        <v>791</v>
      </c>
      <c r="E1046">
        <v>2</v>
      </c>
      <c r="F1046">
        <v>2</v>
      </c>
      <c r="G1046">
        <v>2</v>
      </c>
      <c r="H1046">
        <v>2</v>
      </c>
      <c r="I1046">
        <v>2</v>
      </c>
      <c r="J1046">
        <v>2</v>
      </c>
      <c r="K1046">
        <v>1</v>
      </c>
      <c r="L1046">
        <v>2</v>
      </c>
      <c r="M1046">
        <v>1</v>
      </c>
      <c r="N1046" t="s">
        <v>2650</v>
      </c>
      <c r="O1046" t="s">
        <v>2801</v>
      </c>
      <c r="P1046" t="s">
        <v>2810</v>
      </c>
      <c r="Q1046" t="s">
        <v>2816</v>
      </c>
      <c r="R1046">
        <v>0</v>
      </c>
      <c r="S1046">
        <v>-6.7</v>
      </c>
      <c r="T1046">
        <v>-4.05</v>
      </c>
      <c r="U1046">
        <v>56.75</v>
      </c>
      <c r="V1046">
        <f t="shared" si="361"/>
        <v>1</v>
      </c>
      <c r="W1046">
        <f t="shared" si="362"/>
        <v>1</v>
      </c>
      <c r="X1046">
        <f t="shared" si="363"/>
        <v>1</v>
      </c>
      <c r="Y1046">
        <f t="shared" si="364"/>
        <v>1</v>
      </c>
      <c r="Z1046">
        <f t="shared" si="365"/>
        <v>1</v>
      </c>
      <c r="AA1046">
        <f t="shared" si="366"/>
        <v>1</v>
      </c>
      <c r="AB1046">
        <f t="shared" si="367"/>
        <v>1</v>
      </c>
      <c r="AC1046">
        <f t="shared" si="368"/>
        <v>1</v>
      </c>
      <c r="AD1046">
        <f t="shared" si="369"/>
        <v>1</v>
      </c>
      <c r="AE1046" s="4" t="s">
        <v>2828</v>
      </c>
      <c r="AF1046" s="9" t="s">
        <v>2829</v>
      </c>
      <c r="AG1046">
        <v>0</v>
      </c>
      <c r="AH1046">
        <v>1</v>
      </c>
      <c r="AI1046">
        <v>0</v>
      </c>
      <c r="AJ1046">
        <v>1</v>
      </c>
      <c r="AK1046" s="9" t="s">
        <v>2840</v>
      </c>
      <c r="AL1046">
        <f t="shared" si="357"/>
        <v>0</v>
      </c>
      <c r="AM1046">
        <f>IF(AND(INDIRECT(AN1046)='Sample Select backend'!$C$2,INDIRECT(AO1046)=1,INDIRECT(AP1046)='Sample Select backend'!$F$2,INDIRECT(AQ1046)=1,INDIRECT(AR1046)='Sample Select backend'!$M$2),1,0)</f>
        <v>0</v>
      </c>
      <c r="AN1046" t="str">
        <f>_xlfn.CONCAT('Sample Select backend'!$C$4,ROW(AN1046))</f>
        <v>AE1046</v>
      </c>
      <c r="AO1046" s="9" t="str">
        <f>_xlfn.CONCAT('Sample Select backend'!$J$2,ROW(AO1046))</f>
        <v>AJ1046</v>
      </c>
      <c r="AP1046" t="str">
        <f>_xlfn.CONCAT('Sample Select backend'!$F$4,ROW(AP1046))</f>
        <v>AF1046</v>
      </c>
      <c r="AQ1046" t="str">
        <f>_xlfn.CONCAT('Sample Select backend'!$I$10,ROW(AQ1046))</f>
        <v>R1046</v>
      </c>
      <c r="AR1046" t="str">
        <f>_xlfn.CONCAT('Sample Select backend'!$M$4,ROW(AR1046))</f>
        <v>AK1046</v>
      </c>
      <c r="AS1046" t="str">
        <f t="shared" si="358"/>
        <v>Dominican Republic</v>
      </c>
      <c r="AT1046" s="9">
        <f t="shared" si="359"/>
        <v>10</v>
      </c>
      <c r="AU1046">
        <f t="shared" si="360"/>
        <v>0</v>
      </c>
      <c r="AV1046" s="9">
        <v>1</v>
      </c>
    </row>
    <row r="1047" spans="1:48" x14ac:dyDescent="0.35">
      <c r="A1047" t="s">
        <v>51</v>
      </c>
      <c r="B1047">
        <v>1</v>
      </c>
      <c r="C1047">
        <v>3</v>
      </c>
      <c r="D1047" t="s">
        <v>793</v>
      </c>
      <c r="E1047">
        <v>2</v>
      </c>
      <c r="F1047">
        <v>2</v>
      </c>
      <c r="G1047">
        <v>-2</v>
      </c>
      <c r="H1047">
        <v>-1</v>
      </c>
      <c r="I1047">
        <v>2</v>
      </c>
      <c r="J1047">
        <v>2</v>
      </c>
      <c r="K1047">
        <v>2</v>
      </c>
      <c r="L1047">
        <v>-2</v>
      </c>
      <c r="M1047">
        <v>1</v>
      </c>
      <c r="N1047" t="s">
        <v>2650</v>
      </c>
      <c r="O1047" t="s">
        <v>2801</v>
      </c>
      <c r="P1047" t="s">
        <v>2810</v>
      </c>
      <c r="Q1047" t="s">
        <v>2816</v>
      </c>
      <c r="R1047">
        <v>0</v>
      </c>
      <c r="S1047">
        <v>-6.7</v>
      </c>
      <c r="T1047">
        <v>-4.05</v>
      </c>
      <c r="U1047">
        <v>56.75</v>
      </c>
      <c r="V1047">
        <f t="shared" si="361"/>
        <v>1</v>
      </c>
      <c r="W1047">
        <f t="shared" si="362"/>
        <v>1</v>
      </c>
      <c r="X1047">
        <f t="shared" si="363"/>
        <v>0</v>
      </c>
      <c r="Y1047">
        <f t="shared" si="364"/>
        <v>0</v>
      </c>
      <c r="Z1047">
        <f t="shared" si="365"/>
        <v>1</v>
      </c>
      <c r="AA1047">
        <f t="shared" si="366"/>
        <v>1</v>
      </c>
      <c r="AB1047">
        <f t="shared" si="367"/>
        <v>1</v>
      </c>
      <c r="AC1047">
        <f t="shared" si="368"/>
        <v>0</v>
      </c>
      <c r="AD1047">
        <f t="shared" si="369"/>
        <v>1</v>
      </c>
      <c r="AE1047" s="4" t="s">
        <v>2828</v>
      </c>
      <c r="AF1047" s="9" t="s">
        <v>2829</v>
      </c>
      <c r="AG1047">
        <v>0</v>
      </c>
      <c r="AH1047">
        <v>1</v>
      </c>
      <c r="AI1047">
        <v>0</v>
      </c>
      <c r="AJ1047">
        <v>1</v>
      </c>
      <c r="AK1047" s="9" t="s">
        <v>2840</v>
      </c>
      <c r="AL1047">
        <f t="shared" si="357"/>
        <v>0</v>
      </c>
      <c r="AM1047">
        <f>IF(AND(INDIRECT(AN1047)='Sample Select backend'!$C$2,INDIRECT(AO1047)=1,INDIRECT(AP1047)='Sample Select backend'!$F$2,INDIRECT(AQ1047)=1,INDIRECT(AR1047)='Sample Select backend'!$M$2),1,0)</f>
        <v>0</v>
      </c>
      <c r="AN1047" t="str">
        <f>_xlfn.CONCAT('Sample Select backend'!$C$4,ROW(AN1047))</f>
        <v>AE1047</v>
      </c>
      <c r="AO1047" s="9" t="str">
        <f>_xlfn.CONCAT('Sample Select backend'!$J$2,ROW(AO1047))</f>
        <v>AJ1047</v>
      </c>
      <c r="AP1047" t="str">
        <f>_xlfn.CONCAT('Sample Select backend'!$F$4,ROW(AP1047))</f>
        <v>AF1047</v>
      </c>
      <c r="AQ1047" t="str">
        <f>_xlfn.CONCAT('Sample Select backend'!$I$10,ROW(AQ1047))</f>
        <v>R1047</v>
      </c>
      <c r="AR1047" t="str">
        <f>_xlfn.CONCAT('Sample Select backend'!$M$4,ROW(AR1047))</f>
        <v>AK1047</v>
      </c>
      <c r="AS1047" t="str">
        <f t="shared" si="358"/>
        <v>Dominican Republic</v>
      </c>
      <c r="AT1047" s="9">
        <f t="shared" si="359"/>
        <v>3</v>
      </c>
      <c r="AU1047">
        <f t="shared" si="360"/>
        <v>0</v>
      </c>
      <c r="AV1047" s="9">
        <v>1</v>
      </c>
    </row>
    <row r="1048" spans="1:48" x14ac:dyDescent="0.35">
      <c r="A1048" t="s">
        <v>51</v>
      </c>
      <c r="B1048">
        <v>1</v>
      </c>
      <c r="C1048">
        <v>5</v>
      </c>
      <c r="D1048" t="s">
        <v>790</v>
      </c>
      <c r="E1048">
        <v>-2</v>
      </c>
      <c r="F1048">
        <v>2</v>
      </c>
      <c r="G1048">
        <v>2</v>
      </c>
      <c r="H1048">
        <v>2</v>
      </c>
      <c r="I1048">
        <v>2</v>
      </c>
      <c r="J1048">
        <v>2</v>
      </c>
      <c r="K1048">
        <v>1</v>
      </c>
      <c r="L1048">
        <v>2</v>
      </c>
      <c r="M1048">
        <v>1</v>
      </c>
      <c r="N1048" t="s">
        <v>2650</v>
      </c>
      <c r="O1048" t="s">
        <v>2801</v>
      </c>
      <c r="P1048" t="s">
        <v>2810</v>
      </c>
      <c r="Q1048" t="s">
        <v>2816</v>
      </c>
      <c r="R1048">
        <v>0</v>
      </c>
      <c r="S1048">
        <v>-6.7</v>
      </c>
      <c r="T1048">
        <v>-4.05</v>
      </c>
      <c r="U1048">
        <v>56.75</v>
      </c>
      <c r="V1048">
        <f t="shared" si="361"/>
        <v>0</v>
      </c>
      <c r="W1048">
        <f t="shared" si="362"/>
        <v>1</v>
      </c>
      <c r="X1048">
        <f t="shared" si="363"/>
        <v>1</v>
      </c>
      <c r="Y1048">
        <f t="shared" si="364"/>
        <v>1</v>
      </c>
      <c r="Z1048">
        <f t="shared" si="365"/>
        <v>1</v>
      </c>
      <c r="AA1048">
        <f t="shared" si="366"/>
        <v>1</v>
      </c>
      <c r="AB1048">
        <f t="shared" si="367"/>
        <v>1</v>
      </c>
      <c r="AC1048">
        <f t="shared" si="368"/>
        <v>1</v>
      </c>
      <c r="AD1048">
        <f t="shared" si="369"/>
        <v>1</v>
      </c>
      <c r="AE1048" s="4" t="s">
        <v>2828</v>
      </c>
      <c r="AF1048" s="9" t="s">
        <v>2829</v>
      </c>
      <c r="AG1048">
        <v>0</v>
      </c>
      <c r="AH1048">
        <v>1</v>
      </c>
      <c r="AI1048">
        <v>0</v>
      </c>
      <c r="AJ1048">
        <v>1</v>
      </c>
      <c r="AK1048" s="9" t="s">
        <v>2840</v>
      </c>
      <c r="AL1048">
        <f t="shared" si="357"/>
        <v>0</v>
      </c>
      <c r="AM1048">
        <f>IF(AND(INDIRECT(AN1048)='Sample Select backend'!$C$2,INDIRECT(AO1048)=1,INDIRECT(AP1048)='Sample Select backend'!$F$2,INDIRECT(AQ1048)=1,INDIRECT(AR1048)='Sample Select backend'!$M$2),1,0)</f>
        <v>0</v>
      </c>
      <c r="AN1048" t="str">
        <f>_xlfn.CONCAT('Sample Select backend'!$C$4,ROW(AN1048))</f>
        <v>AE1048</v>
      </c>
      <c r="AO1048" s="9" t="str">
        <f>_xlfn.CONCAT('Sample Select backend'!$J$2,ROW(AO1048))</f>
        <v>AJ1048</v>
      </c>
      <c r="AP1048" t="str">
        <f>_xlfn.CONCAT('Sample Select backend'!$F$4,ROW(AP1048))</f>
        <v>AF1048</v>
      </c>
      <c r="AQ1048" t="str">
        <f>_xlfn.CONCAT('Sample Select backend'!$I$10,ROW(AQ1048))</f>
        <v>R1048</v>
      </c>
      <c r="AR1048" t="str">
        <f>_xlfn.CONCAT('Sample Select backend'!$M$4,ROW(AR1048))</f>
        <v>AK1048</v>
      </c>
      <c r="AS1048" t="str">
        <f t="shared" si="358"/>
        <v>Dominican Republic</v>
      </c>
      <c r="AT1048" s="9">
        <f t="shared" si="359"/>
        <v>5</v>
      </c>
      <c r="AU1048">
        <f t="shared" si="360"/>
        <v>0</v>
      </c>
      <c r="AV1048" s="9">
        <v>1</v>
      </c>
    </row>
    <row r="1049" spans="1:48" x14ac:dyDescent="0.35">
      <c r="A1049" t="s">
        <v>51</v>
      </c>
      <c r="B1049">
        <v>1</v>
      </c>
      <c r="C1049">
        <v>6</v>
      </c>
      <c r="D1049" t="s">
        <v>789</v>
      </c>
      <c r="E1049">
        <v>-2</v>
      </c>
      <c r="F1049">
        <v>2</v>
      </c>
      <c r="G1049">
        <v>2</v>
      </c>
      <c r="H1049">
        <v>2</v>
      </c>
      <c r="I1049">
        <v>2</v>
      </c>
      <c r="J1049">
        <v>2</v>
      </c>
      <c r="K1049">
        <v>1</v>
      </c>
      <c r="L1049">
        <v>2</v>
      </c>
      <c r="M1049">
        <v>1</v>
      </c>
      <c r="N1049" t="s">
        <v>2650</v>
      </c>
      <c r="O1049" t="s">
        <v>2801</v>
      </c>
      <c r="P1049" t="s">
        <v>2810</v>
      </c>
      <c r="Q1049" t="s">
        <v>2816</v>
      </c>
      <c r="R1049">
        <v>0</v>
      </c>
      <c r="S1049">
        <v>-6.7</v>
      </c>
      <c r="T1049">
        <v>-4.05</v>
      </c>
      <c r="U1049">
        <v>56.75</v>
      </c>
      <c r="V1049">
        <f t="shared" si="361"/>
        <v>0</v>
      </c>
      <c r="W1049">
        <f t="shared" si="362"/>
        <v>1</v>
      </c>
      <c r="X1049">
        <f t="shared" si="363"/>
        <v>1</v>
      </c>
      <c r="Y1049">
        <f t="shared" si="364"/>
        <v>1</v>
      </c>
      <c r="Z1049">
        <f t="shared" si="365"/>
        <v>1</v>
      </c>
      <c r="AA1049">
        <f t="shared" si="366"/>
        <v>1</v>
      </c>
      <c r="AB1049">
        <f t="shared" si="367"/>
        <v>1</v>
      </c>
      <c r="AC1049">
        <f t="shared" si="368"/>
        <v>1</v>
      </c>
      <c r="AD1049">
        <f t="shared" si="369"/>
        <v>1</v>
      </c>
      <c r="AE1049" s="4" t="s">
        <v>2828</v>
      </c>
      <c r="AF1049" s="9" t="s">
        <v>2829</v>
      </c>
      <c r="AG1049">
        <v>0</v>
      </c>
      <c r="AH1049">
        <v>1</v>
      </c>
      <c r="AI1049">
        <v>0</v>
      </c>
      <c r="AJ1049">
        <v>1</v>
      </c>
      <c r="AK1049" s="9" t="s">
        <v>2840</v>
      </c>
      <c r="AL1049">
        <f t="shared" si="357"/>
        <v>0</v>
      </c>
      <c r="AM1049">
        <f>IF(AND(INDIRECT(AN1049)='Sample Select backend'!$C$2,INDIRECT(AO1049)=1,INDIRECT(AP1049)='Sample Select backend'!$F$2,INDIRECT(AQ1049)=1,INDIRECT(AR1049)='Sample Select backend'!$M$2),1,0)</f>
        <v>0</v>
      </c>
      <c r="AN1049" t="str">
        <f>_xlfn.CONCAT('Sample Select backend'!$C$4,ROW(AN1049))</f>
        <v>AE1049</v>
      </c>
      <c r="AO1049" s="9" t="str">
        <f>_xlfn.CONCAT('Sample Select backend'!$J$2,ROW(AO1049))</f>
        <v>AJ1049</v>
      </c>
      <c r="AP1049" t="str">
        <f>_xlfn.CONCAT('Sample Select backend'!$F$4,ROW(AP1049))</f>
        <v>AF1049</v>
      </c>
      <c r="AQ1049" t="str">
        <f>_xlfn.CONCAT('Sample Select backend'!$I$10,ROW(AQ1049))</f>
        <v>R1049</v>
      </c>
      <c r="AR1049" t="str">
        <f>_xlfn.CONCAT('Sample Select backend'!$M$4,ROW(AR1049))</f>
        <v>AK1049</v>
      </c>
      <c r="AS1049" t="str">
        <f t="shared" si="358"/>
        <v>Dominican Republic</v>
      </c>
      <c r="AT1049" s="9">
        <f t="shared" si="359"/>
        <v>6</v>
      </c>
      <c r="AU1049">
        <f t="shared" si="360"/>
        <v>0</v>
      </c>
      <c r="AV1049" s="9">
        <v>1</v>
      </c>
    </row>
    <row r="1050" spans="1:48" x14ac:dyDescent="0.35">
      <c r="A1050" t="s">
        <v>51</v>
      </c>
      <c r="B1050">
        <v>1</v>
      </c>
      <c r="C1050">
        <v>6</v>
      </c>
      <c r="D1050" t="s">
        <v>797</v>
      </c>
      <c r="E1050">
        <v>-2</v>
      </c>
      <c r="F1050">
        <v>2</v>
      </c>
      <c r="G1050">
        <v>2</v>
      </c>
      <c r="H1050">
        <v>2</v>
      </c>
      <c r="I1050">
        <v>2</v>
      </c>
      <c r="J1050">
        <v>2</v>
      </c>
      <c r="K1050">
        <v>1</v>
      </c>
      <c r="L1050">
        <v>2</v>
      </c>
      <c r="M1050">
        <v>1</v>
      </c>
      <c r="N1050" t="s">
        <v>2650</v>
      </c>
      <c r="O1050" t="s">
        <v>2801</v>
      </c>
      <c r="P1050" t="s">
        <v>2810</v>
      </c>
      <c r="Q1050" t="s">
        <v>2816</v>
      </c>
      <c r="R1050">
        <v>0</v>
      </c>
      <c r="S1050">
        <v>-6.7</v>
      </c>
      <c r="T1050">
        <v>-4.05</v>
      </c>
      <c r="U1050">
        <v>56.75</v>
      </c>
      <c r="V1050">
        <f t="shared" si="361"/>
        <v>0</v>
      </c>
      <c r="W1050">
        <f t="shared" si="362"/>
        <v>1</v>
      </c>
      <c r="X1050">
        <f t="shared" si="363"/>
        <v>1</v>
      </c>
      <c r="Y1050">
        <f t="shared" si="364"/>
        <v>1</v>
      </c>
      <c r="Z1050">
        <f t="shared" si="365"/>
        <v>1</v>
      </c>
      <c r="AA1050">
        <f t="shared" si="366"/>
        <v>1</v>
      </c>
      <c r="AB1050">
        <f t="shared" si="367"/>
        <v>1</v>
      </c>
      <c r="AC1050">
        <f t="shared" si="368"/>
        <v>1</v>
      </c>
      <c r="AD1050">
        <f t="shared" si="369"/>
        <v>1</v>
      </c>
      <c r="AE1050" s="4" t="s">
        <v>2828</v>
      </c>
      <c r="AF1050" s="9" t="s">
        <v>2829</v>
      </c>
      <c r="AG1050">
        <v>0</v>
      </c>
      <c r="AH1050">
        <v>1</v>
      </c>
      <c r="AI1050">
        <v>0</v>
      </c>
      <c r="AJ1050">
        <v>1</v>
      </c>
      <c r="AK1050" s="9" t="s">
        <v>2840</v>
      </c>
      <c r="AL1050">
        <f t="shared" si="357"/>
        <v>0</v>
      </c>
      <c r="AM1050">
        <f>IF(AND(INDIRECT(AN1050)='Sample Select backend'!$C$2,INDIRECT(AO1050)=1,INDIRECT(AP1050)='Sample Select backend'!$F$2,INDIRECT(AQ1050)=1,INDIRECT(AR1050)='Sample Select backend'!$M$2),1,0)</f>
        <v>0</v>
      </c>
      <c r="AN1050" t="str">
        <f>_xlfn.CONCAT('Sample Select backend'!$C$4,ROW(AN1050))</f>
        <v>AE1050</v>
      </c>
      <c r="AO1050" s="9" t="str">
        <f>_xlfn.CONCAT('Sample Select backend'!$J$2,ROW(AO1050))</f>
        <v>AJ1050</v>
      </c>
      <c r="AP1050" t="str">
        <f>_xlfn.CONCAT('Sample Select backend'!$F$4,ROW(AP1050))</f>
        <v>AF1050</v>
      </c>
      <c r="AQ1050" t="str">
        <f>_xlfn.CONCAT('Sample Select backend'!$I$10,ROW(AQ1050))</f>
        <v>R1050</v>
      </c>
      <c r="AR1050" t="str">
        <f>_xlfn.CONCAT('Sample Select backend'!$M$4,ROW(AR1050))</f>
        <v>AK1050</v>
      </c>
      <c r="AS1050" t="str">
        <f t="shared" si="358"/>
        <v>Dominican Republic</v>
      </c>
      <c r="AT1050" s="9">
        <f t="shared" si="359"/>
        <v>6</v>
      </c>
      <c r="AU1050">
        <f t="shared" si="360"/>
        <v>0</v>
      </c>
      <c r="AV1050" s="9">
        <v>1</v>
      </c>
    </row>
    <row r="1051" spans="1:48" x14ac:dyDescent="0.35">
      <c r="A1051" t="s">
        <v>51</v>
      </c>
      <c r="B1051">
        <v>6</v>
      </c>
      <c r="C1051">
        <v>27</v>
      </c>
      <c r="D1051" t="s">
        <v>782</v>
      </c>
      <c r="E1051">
        <v>2</v>
      </c>
      <c r="F1051">
        <v>1</v>
      </c>
      <c r="G1051">
        <v>-2</v>
      </c>
      <c r="H1051">
        <v>-1</v>
      </c>
      <c r="I1051">
        <v>2</v>
      </c>
      <c r="J1051">
        <v>2</v>
      </c>
      <c r="K1051">
        <v>1</v>
      </c>
      <c r="L1051">
        <v>2</v>
      </c>
      <c r="M1051">
        <v>1</v>
      </c>
      <c r="N1051" t="s">
        <v>2650</v>
      </c>
      <c r="O1051" t="s">
        <v>2801</v>
      </c>
      <c r="P1051" t="s">
        <v>2810</v>
      </c>
      <c r="Q1051" t="s">
        <v>2816</v>
      </c>
      <c r="R1051">
        <v>0</v>
      </c>
      <c r="S1051">
        <v>-6.7</v>
      </c>
      <c r="T1051">
        <v>-4.05</v>
      </c>
      <c r="U1051">
        <v>56.75</v>
      </c>
      <c r="V1051">
        <f t="shared" si="361"/>
        <v>1</v>
      </c>
      <c r="W1051">
        <f t="shared" si="362"/>
        <v>1</v>
      </c>
      <c r="X1051">
        <f t="shared" si="363"/>
        <v>0</v>
      </c>
      <c r="Y1051">
        <f t="shared" si="364"/>
        <v>0</v>
      </c>
      <c r="Z1051">
        <f t="shared" si="365"/>
        <v>1</v>
      </c>
      <c r="AA1051">
        <f t="shared" si="366"/>
        <v>1</v>
      </c>
      <c r="AB1051">
        <f t="shared" si="367"/>
        <v>1</v>
      </c>
      <c r="AC1051">
        <f t="shared" si="368"/>
        <v>1</v>
      </c>
      <c r="AD1051">
        <f t="shared" si="369"/>
        <v>1</v>
      </c>
      <c r="AE1051" s="4" t="s">
        <v>2828</v>
      </c>
      <c r="AF1051" s="9" t="s">
        <v>2829</v>
      </c>
      <c r="AG1051">
        <v>0</v>
      </c>
      <c r="AH1051">
        <v>1</v>
      </c>
      <c r="AI1051">
        <v>0</v>
      </c>
      <c r="AJ1051">
        <v>1</v>
      </c>
      <c r="AK1051" s="9" t="s">
        <v>2840</v>
      </c>
      <c r="AL1051">
        <f t="shared" si="357"/>
        <v>0</v>
      </c>
      <c r="AM1051">
        <f>IF(AND(INDIRECT(AN1051)='Sample Select backend'!$C$2,INDIRECT(AO1051)=1,INDIRECT(AP1051)='Sample Select backend'!$F$2,INDIRECT(AQ1051)=1,INDIRECT(AR1051)='Sample Select backend'!$M$2),1,0)</f>
        <v>0</v>
      </c>
      <c r="AN1051" t="str">
        <f>_xlfn.CONCAT('Sample Select backend'!$C$4,ROW(AN1051))</f>
        <v>AE1051</v>
      </c>
      <c r="AO1051" s="9" t="str">
        <f>_xlfn.CONCAT('Sample Select backend'!$J$2,ROW(AO1051))</f>
        <v>AJ1051</v>
      </c>
      <c r="AP1051" t="str">
        <f>_xlfn.CONCAT('Sample Select backend'!$F$4,ROW(AP1051))</f>
        <v>AF1051</v>
      </c>
      <c r="AQ1051" t="str">
        <f>_xlfn.CONCAT('Sample Select backend'!$I$10,ROW(AQ1051))</f>
        <v>R1051</v>
      </c>
      <c r="AR1051" t="str">
        <f>_xlfn.CONCAT('Sample Select backend'!$M$4,ROW(AR1051))</f>
        <v>AK1051</v>
      </c>
      <c r="AS1051" t="str">
        <f t="shared" si="358"/>
        <v>Dominican Republic</v>
      </c>
      <c r="AT1051" s="9">
        <f t="shared" si="359"/>
        <v>27</v>
      </c>
      <c r="AU1051">
        <f t="shared" si="360"/>
        <v>0</v>
      </c>
      <c r="AV1051" s="9">
        <v>1</v>
      </c>
    </row>
    <row r="1052" spans="1:48" x14ac:dyDescent="0.35">
      <c r="A1052" t="s">
        <v>51</v>
      </c>
      <c r="B1052">
        <v>6</v>
      </c>
      <c r="C1052">
        <v>25</v>
      </c>
      <c r="D1052" t="s">
        <v>795</v>
      </c>
      <c r="E1052">
        <v>2</v>
      </c>
      <c r="F1052">
        <v>1</v>
      </c>
      <c r="G1052">
        <v>2</v>
      </c>
      <c r="H1052">
        <v>-1</v>
      </c>
      <c r="I1052">
        <v>2</v>
      </c>
      <c r="J1052">
        <v>2</v>
      </c>
      <c r="K1052">
        <v>1</v>
      </c>
      <c r="L1052">
        <v>-2</v>
      </c>
      <c r="M1052">
        <v>1</v>
      </c>
      <c r="N1052" t="s">
        <v>2650</v>
      </c>
      <c r="O1052" t="s">
        <v>2801</v>
      </c>
      <c r="P1052" t="s">
        <v>2810</v>
      </c>
      <c r="Q1052" t="s">
        <v>2816</v>
      </c>
      <c r="R1052">
        <v>0</v>
      </c>
      <c r="S1052">
        <v>-6.7</v>
      </c>
      <c r="T1052">
        <v>-4.05</v>
      </c>
      <c r="U1052">
        <v>56.75</v>
      </c>
      <c r="V1052">
        <f t="shared" si="361"/>
        <v>1</v>
      </c>
      <c r="W1052">
        <f t="shared" si="362"/>
        <v>1</v>
      </c>
      <c r="X1052">
        <f t="shared" si="363"/>
        <v>1</v>
      </c>
      <c r="Y1052">
        <f t="shared" si="364"/>
        <v>0</v>
      </c>
      <c r="Z1052">
        <f t="shared" si="365"/>
        <v>1</v>
      </c>
      <c r="AA1052">
        <f t="shared" si="366"/>
        <v>1</v>
      </c>
      <c r="AB1052">
        <f t="shared" si="367"/>
        <v>1</v>
      </c>
      <c r="AC1052">
        <f t="shared" si="368"/>
        <v>0</v>
      </c>
      <c r="AD1052">
        <f t="shared" si="369"/>
        <v>1</v>
      </c>
      <c r="AE1052" s="4" t="s">
        <v>2828</v>
      </c>
      <c r="AF1052" s="9" t="s">
        <v>2829</v>
      </c>
      <c r="AG1052">
        <v>0</v>
      </c>
      <c r="AH1052">
        <v>1</v>
      </c>
      <c r="AI1052">
        <v>0</v>
      </c>
      <c r="AJ1052">
        <v>1</v>
      </c>
      <c r="AK1052" s="9" t="s">
        <v>2840</v>
      </c>
      <c r="AL1052">
        <f t="shared" si="357"/>
        <v>0</v>
      </c>
      <c r="AM1052">
        <f>IF(AND(INDIRECT(AN1052)='Sample Select backend'!$C$2,INDIRECT(AO1052)=1,INDIRECT(AP1052)='Sample Select backend'!$F$2,INDIRECT(AQ1052)=1,INDIRECT(AR1052)='Sample Select backend'!$M$2),1,0)</f>
        <v>0</v>
      </c>
      <c r="AN1052" t="str">
        <f>_xlfn.CONCAT('Sample Select backend'!$C$4,ROW(AN1052))</f>
        <v>AE1052</v>
      </c>
      <c r="AO1052" s="9" t="str">
        <f>_xlfn.CONCAT('Sample Select backend'!$J$2,ROW(AO1052))</f>
        <v>AJ1052</v>
      </c>
      <c r="AP1052" t="str">
        <f>_xlfn.CONCAT('Sample Select backend'!$F$4,ROW(AP1052))</f>
        <v>AF1052</v>
      </c>
      <c r="AQ1052" t="str">
        <f>_xlfn.CONCAT('Sample Select backend'!$I$10,ROW(AQ1052))</f>
        <v>R1052</v>
      </c>
      <c r="AR1052" t="str">
        <f>_xlfn.CONCAT('Sample Select backend'!$M$4,ROW(AR1052))</f>
        <v>AK1052</v>
      </c>
      <c r="AS1052" t="str">
        <f t="shared" si="358"/>
        <v>Dominican Republic</v>
      </c>
      <c r="AT1052" s="9">
        <f t="shared" si="359"/>
        <v>25</v>
      </c>
      <c r="AU1052">
        <f t="shared" si="360"/>
        <v>0</v>
      </c>
      <c r="AV1052" s="9">
        <v>1</v>
      </c>
    </row>
    <row r="1053" spans="1:48" x14ac:dyDescent="0.35">
      <c r="A1053" t="s">
        <v>51</v>
      </c>
      <c r="B1053">
        <v>1</v>
      </c>
      <c r="C1053">
        <v>10</v>
      </c>
      <c r="D1053" t="s">
        <v>783</v>
      </c>
      <c r="E1053">
        <v>-1</v>
      </c>
      <c r="F1053">
        <v>2</v>
      </c>
      <c r="G1053">
        <v>2</v>
      </c>
      <c r="H1053">
        <v>2</v>
      </c>
      <c r="I1053">
        <v>2</v>
      </c>
      <c r="J1053">
        <v>2</v>
      </c>
      <c r="L1053">
        <v>2</v>
      </c>
      <c r="M1053">
        <v>1</v>
      </c>
      <c r="N1053" t="s">
        <v>2650</v>
      </c>
      <c r="O1053" t="s">
        <v>2801</v>
      </c>
      <c r="P1053" t="s">
        <v>2810</v>
      </c>
      <c r="Q1053" t="s">
        <v>2816</v>
      </c>
      <c r="R1053">
        <v>0</v>
      </c>
      <c r="S1053">
        <v>-6.7</v>
      </c>
      <c r="T1053">
        <v>-4.05</v>
      </c>
      <c r="U1053">
        <v>56.75</v>
      </c>
      <c r="V1053">
        <f t="shared" si="361"/>
        <v>0</v>
      </c>
      <c r="W1053">
        <f t="shared" si="362"/>
        <v>1</v>
      </c>
      <c r="X1053">
        <f t="shared" si="363"/>
        <v>1</v>
      </c>
      <c r="Y1053">
        <f t="shared" si="364"/>
        <v>1</v>
      </c>
      <c r="Z1053">
        <f t="shared" si="365"/>
        <v>1</v>
      </c>
      <c r="AA1053">
        <f t="shared" si="366"/>
        <v>1</v>
      </c>
      <c r="AB1053">
        <f t="shared" si="367"/>
        <v>-1</v>
      </c>
      <c r="AC1053">
        <f t="shared" si="368"/>
        <v>1</v>
      </c>
      <c r="AD1053">
        <f t="shared" si="369"/>
        <v>1</v>
      </c>
      <c r="AE1053" s="4" t="s">
        <v>2828</v>
      </c>
      <c r="AF1053" s="9" t="s">
        <v>2829</v>
      </c>
      <c r="AG1053">
        <v>0</v>
      </c>
      <c r="AH1053">
        <v>1</v>
      </c>
      <c r="AI1053">
        <v>0</v>
      </c>
      <c r="AJ1053">
        <v>1</v>
      </c>
      <c r="AK1053" s="9" t="s">
        <v>2840</v>
      </c>
      <c r="AL1053">
        <f t="shared" si="357"/>
        <v>0</v>
      </c>
      <c r="AM1053">
        <f>IF(AND(INDIRECT(AN1053)='Sample Select backend'!$C$2,INDIRECT(AO1053)=1,INDIRECT(AP1053)='Sample Select backend'!$F$2,INDIRECT(AQ1053)=1,INDIRECT(AR1053)='Sample Select backend'!$M$2),1,0)</f>
        <v>0</v>
      </c>
      <c r="AN1053" t="str">
        <f>_xlfn.CONCAT('Sample Select backend'!$C$4,ROW(AN1053))</f>
        <v>AE1053</v>
      </c>
      <c r="AO1053" s="9" t="str">
        <f>_xlfn.CONCAT('Sample Select backend'!$J$2,ROW(AO1053))</f>
        <v>AJ1053</v>
      </c>
      <c r="AP1053" t="str">
        <f>_xlfn.CONCAT('Sample Select backend'!$F$4,ROW(AP1053))</f>
        <v>AF1053</v>
      </c>
      <c r="AQ1053" t="str">
        <f>_xlfn.CONCAT('Sample Select backend'!$I$10,ROW(AQ1053))</f>
        <v>R1053</v>
      </c>
      <c r="AR1053" t="str">
        <f>_xlfn.CONCAT('Sample Select backend'!$M$4,ROW(AR1053))</f>
        <v>AK1053</v>
      </c>
      <c r="AS1053" t="str">
        <f t="shared" si="358"/>
        <v>Dominican Republic</v>
      </c>
      <c r="AT1053" s="9">
        <f t="shared" si="359"/>
        <v>10</v>
      </c>
      <c r="AU1053">
        <f t="shared" si="360"/>
        <v>0</v>
      </c>
      <c r="AV1053" s="9">
        <v>1</v>
      </c>
    </row>
    <row r="1054" spans="1:48" x14ac:dyDescent="0.35">
      <c r="A1054" t="s">
        <v>51</v>
      </c>
      <c r="B1054">
        <v>6</v>
      </c>
      <c r="C1054">
        <v>26</v>
      </c>
      <c r="D1054" t="s">
        <v>796</v>
      </c>
      <c r="E1054">
        <v>1</v>
      </c>
      <c r="F1054">
        <v>1</v>
      </c>
      <c r="G1054">
        <v>-2</v>
      </c>
      <c r="H1054">
        <v>-1</v>
      </c>
      <c r="I1054">
        <v>2</v>
      </c>
      <c r="J1054">
        <v>2</v>
      </c>
      <c r="K1054">
        <v>1</v>
      </c>
      <c r="L1054">
        <v>-2</v>
      </c>
      <c r="M1054">
        <v>1</v>
      </c>
      <c r="N1054" t="s">
        <v>2650</v>
      </c>
      <c r="O1054" t="s">
        <v>2801</v>
      </c>
      <c r="P1054" t="s">
        <v>2810</v>
      </c>
      <c r="Q1054" t="s">
        <v>2816</v>
      </c>
      <c r="R1054">
        <v>0</v>
      </c>
      <c r="S1054">
        <v>-6.7</v>
      </c>
      <c r="T1054">
        <v>-4.05</v>
      </c>
      <c r="U1054">
        <v>56.75</v>
      </c>
      <c r="V1054">
        <f t="shared" si="361"/>
        <v>1</v>
      </c>
      <c r="W1054">
        <f t="shared" si="362"/>
        <v>1</v>
      </c>
      <c r="X1054">
        <f t="shared" si="363"/>
        <v>0</v>
      </c>
      <c r="Y1054">
        <f t="shared" si="364"/>
        <v>0</v>
      </c>
      <c r="Z1054">
        <f t="shared" si="365"/>
        <v>1</v>
      </c>
      <c r="AA1054">
        <f t="shared" si="366"/>
        <v>1</v>
      </c>
      <c r="AB1054">
        <f t="shared" si="367"/>
        <v>1</v>
      </c>
      <c r="AC1054">
        <f t="shared" si="368"/>
        <v>0</v>
      </c>
      <c r="AD1054">
        <f t="shared" si="369"/>
        <v>1</v>
      </c>
      <c r="AE1054" s="4" t="s">
        <v>2828</v>
      </c>
      <c r="AF1054" s="9" t="s">
        <v>2829</v>
      </c>
      <c r="AG1054">
        <v>0</v>
      </c>
      <c r="AH1054">
        <v>1</v>
      </c>
      <c r="AI1054">
        <v>0</v>
      </c>
      <c r="AJ1054">
        <v>1</v>
      </c>
      <c r="AK1054" s="9" t="s">
        <v>2840</v>
      </c>
      <c r="AL1054">
        <f t="shared" si="357"/>
        <v>0</v>
      </c>
      <c r="AM1054">
        <f>IF(AND(INDIRECT(AN1054)='Sample Select backend'!$C$2,INDIRECT(AO1054)=1,INDIRECT(AP1054)='Sample Select backend'!$F$2,INDIRECT(AQ1054)=1,INDIRECT(AR1054)='Sample Select backend'!$M$2),1,0)</f>
        <v>0</v>
      </c>
      <c r="AN1054" t="str">
        <f>_xlfn.CONCAT('Sample Select backend'!$C$4,ROW(AN1054))</f>
        <v>AE1054</v>
      </c>
      <c r="AO1054" s="9" t="str">
        <f>_xlfn.CONCAT('Sample Select backend'!$J$2,ROW(AO1054))</f>
        <v>AJ1054</v>
      </c>
      <c r="AP1054" t="str">
        <f>_xlfn.CONCAT('Sample Select backend'!$F$4,ROW(AP1054))</f>
        <v>AF1054</v>
      </c>
      <c r="AQ1054" t="str">
        <f>_xlfn.CONCAT('Sample Select backend'!$I$10,ROW(AQ1054))</f>
        <v>R1054</v>
      </c>
      <c r="AR1054" t="str">
        <f>_xlfn.CONCAT('Sample Select backend'!$M$4,ROW(AR1054))</f>
        <v>AK1054</v>
      </c>
      <c r="AS1054" t="str">
        <f t="shared" si="358"/>
        <v>Dominican Republic</v>
      </c>
      <c r="AT1054" s="9">
        <f t="shared" si="359"/>
        <v>26</v>
      </c>
      <c r="AU1054">
        <f t="shared" si="360"/>
        <v>0</v>
      </c>
      <c r="AV1054" s="9">
        <v>1</v>
      </c>
    </row>
    <row r="1055" spans="1:48" x14ac:dyDescent="0.35">
      <c r="A1055" t="s">
        <v>51</v>
      </c>
      <c r="B1055">
        <v>1</v>
      </c>
      <c r="C1055">
        <v>10</v>
      </c>
      <c r="D1055" t="s">
        <v>786</v>
      </c>
      <c r="E1055">
        <v>-2</v>
      </c>
      <c r="F1055">
        <v>2</v>
      </c>
      <c r="G1055">
        <v>2</v>
      </c>
      <c r="H1055">
        <v>2</v>
      </c>
      <c r="I1055">
        <v>2</v>
      </c>
      <c r="J1055">
        <v>2</v>
      </c>
      <c r="K1055">
        <v>1</v>
      </c>
      <c r="L1055">
        <v>2</v>
      </c>
      <c r="M1055">
        <v>1</v>
      </c>
      <c r="N1055" t="s">
        <v>2650</v>
      </c>
      <c r="O1055" t="s">
        <v>2801</v>
      </c>
      <c r="P1055" t="s">
        <v>2810</v>
      </c>
      <c r="Q1055" t="s">
        <v>2816</v>
      </c>
      <c r="R1055">
        <v>0</v>
      </c>
      <c r="S1055">
        <v>-6.7</v>
      </c>
      <c r="T1055">
        <v>-4.05</v>
      </c>
      <c r="U1055">
        <v>56.75</v>
      </c>
      <c r="V1055">
        <f t="shared" si="361"/>
        <v>0</v>
      </c>
      <c r="W1055">
        <f t="shared" si="362"/>
        <v>1</v>
      </c>
      <c r="X1055">
        <f t="shared" si="363"/>
        <v>1</v>
      </c>
      <c r="Y1055">
        <f t="shared" si="364"/>
        <v>1</v>
      </c>
      <c r="Z1055">
        <f t="shared" si="365"/>
        <v>1</v>
      </c>
      <c r="AA1055">
        <f t="shared" si="366"/>
        <v>1</v>
      </c>
      <c r="AB1055">
        <f t="shared" si="367"/>
        <v>1</v>
      </c>
      <c r="AC1055">
        <f t="shared" si="368"/>
        <v>1</v>
      </c>
      <c r="AD1055">
        <f t="shared" si="369"/>
        <v>1</v>
      </c>
      <c r="AE1055" s="4" t="s">
        <v>2828</v>
      </c>
      <c r="AF1055" s="9" t="s">
        <v>2829</v>
      </c>
      <c r="AG1055">
        <v>0</v>
      </c>
      <c r="AH1055">
        <v>1</v>
      </c>
      <c r="AI1055">
        <v>0</v>
      </c>
      <c r="AJ1055">
        <v>1</v>
      </c>
      <c r="AK1055" s="9" t="s">
        <v>2840</v>
      </c>
      <c r="AL1055">
        <f t="shared" si="357"/>
        <v>0</v>
      </c>
      <c r="AM1055">
        <f>IF(AND(INDIRECT(AN1055)='Sample Select backend'!$C$2,INDIRECT(AO1055)=1,INDIRECT(AP1055)='Sample Select backend'!$F$2,INDIRECT(AQ1055)=1,INDIRECT(AR1055)='Sample Select backend'!$M$2),1,0)</f>
        <v>0</v>
      </c>
      <c r="AN1055" t="str">
        <f>_xlfn.CONCAT('Sample Select backend'!$C$4,ROW(AN1055))</f>
        <v>AE1055</v>
      </c>
      <c r="AO1055" s="9" t="str">
        <f>_xlfn.CONCAT('Sample Select backend'!$J$2,ROW(AO1055))</f>
        <v>AJ1055</v>
      </c>
      <c r="AP1055" t="str">
        <f>_xlfn.CONCAT('Sample Select backend'!$F$4,ROW(AP1055))</f>
        <v>AF1055</v>
      </c>
      <c r="AQ1055" t="str">
        <f>_xlfn.CONCAT('Sample Select backend'!$I$10,ROW(AQ1055))</f>
        <v>R1055</v>
      </c>
      <c r="AR1055" t="str">
        <f>_xlfn.CONCAT('Sample Select backend'!$M$4,ROW(AR1055))</f>
        <v>AK1055</v>
      </c>
      <c r="AS1055" t="str">
        <f t="shared" si="358"/>
        <v>Dominican Republic</v>
      </c>
      <c r="AT1055" s="9">
        <f t="shared" si="359"/>
        <v>10</v>
      </c>
      <c r="AU1055">
        <f t="shared" si="360"/>
        <v>0</v>
      </c>
      <c r="AV1055" s="9">
        <v>1</v>
      </c>
    </row>
    <row r="1056" spans="1:48" x14ac:dyDescent="0.35">
      <c r="A1056" t="s">
        <v>51</v>
      </c>
      <c r="B1056">
        <v>6</v>
      </c>
      <c r="C1056">
        <v>29</v>
      </c>
      <c r="D1056" t="s">
        <v>787</v>
      </c>
      <c r="E1056">
        <v>1</v>
      </c>
      <c r="F1056">
        <v>1</v>
      </c>
      <c r="G1056">
        <v>2</v>
      </c>
      <c r="H1056">
        <v>-1</v>
      </c>
      <c r="I1056">
        <v>2</v>
      </c>
      <c r="J1056">
        <v>1</v>
      </c>
      <c r="K1056">
        <v>1</v>
      </c>
      <c r="L1056">
        <v>2</v>
      </c>
      <c r="M1056">
        <v>1</v>
      </c>
      <c r="N1056" t="s">
        <v>2650</v>
      </c>
      <c r="O1056" t="s">
        <v>2801</v>
      </c>
      <c r="P1056" t="s">
        <v>2810</v>
      </c>
      <c r="Q1056" t="s">
        <v>2816</v>
      </c>
      <c r="R1056">
        <v>0</v>
      </c>
      <c r="S1056">
        <v>-6.7</v>
      </c>
      <c r="T1056">
        <v>-4.05</v>
      </c>
      <c r="U1056">
        <v>56.75</v>
      </c>
      <c r="V1056">
        <f t="shared" si="361"/>
        <v>1</v>
      </c>
      <c r="W1056">
        <f t="shared" si="362"/>
        <v>1</v>
      </c>
      <c r="X1056">
        <f t="shared" si="363"/>
        <v>1</v>
      </c>
      <c r="Y1056">
        <f t="shared" si="364"/>
        <v>0</v>
      </c>
      <c r="Z1056">
        <f t="shared" si="365"/>
        <v>1</v>
      </c>
      <c r="AA1056">
        <f t="shared" si="366"/>
        <v>1</v>
      </c>
      <c r="AB1056">
        <f t="shared" si="367"/>
        <v>1</v>
      </c>
      <c r="AC1056">
        <f t="shared" si="368"/>
        <v>1</v>
      </c>
      <c r="AD1056">
        <f t="shared" si="369"/>
        <v>1</v>
      </c>
      <c r="AE1056" s="4" t="s">
        <v>2828</v>
      </c>
      <c r="AF1056" s="9" t="s">
        <v>2829</v>
      </c>
      <c r="AG1056">
        <v>0</v>
      </c>
      <c r="AH1056">
        <v>1</v>
      </c>
      <c r="AI1056">
        <v>0</v>
      </c>
      <c r="AJ1056">
        <v>1</v>
      </c>
      <c r="AK1056" s="9" t="s">
        <v>2840</v>
      </c>
      <c r="AL1056">
        <f t="shared" si="357"/>
        <v>0</v>
      </c>
      <c r="AM1056">
        <f>IF(AND(INDIRECT(AN1056)='Sample Select backend'!$C$2,INDIRECT(AO1056)=1,INDIRECT(AP1056)='Sample Select backend'!$F$2,INDIRECT(AQ1056)=1,INDIRECT(AR1056)='Sample Select backend'!$M$2),1,0)</f>
        <v>0</v>
      </c>
      <c r="AN1056" t="str">
        <f>_xlfn.CONCAT('Sample Select backend'!$C$4,ROW(AN1056))</f>
        <v>AE1056</v>
      </c>
      <c r="AO1056" s="9" t="str">
        <f>_xlfn.CONCAT('Sample Select backend'!$J$2,ROW(AO1056))</f>
        <v>AJ1056</v>
      </c>
      <c r="AP1056" t="str">
        <f>_xlfn.CONCAT('Sample Select backend'!$F$4,ROW(AP1056))</f>
        <v>AF1056</v>
      </c>
      <c r="AQ1056" t="str">
        <f>_xlfn.CONCAT('Sample Select backend'!$I$10,ROW(AQ1056))</f>
        <v>R1056</v>
      </c>
      <c r="AR1056" t="str">
        <f>_xlfn.CONCAT('Sample Select backend'!$M$4,ROW(AR1056))</f>
        <v>AK1056</v>
      </c>
      <c r="AS1056" t="str">
        <f t="shared" si="358"/>
        <v>Dominican Republic</v>
      </c>
      <c r="AT1056" s="9">
        <f t="shared" si="359"/>
        <v>29</v>
      </c>
      <c r="AU1056">
        <f t="shared" si="360"/>
        <v>0</v>
      </c>
      <c r="AV1056" s="9">
        <v>1</v>
      </c>
    </row>
    <row r="1057" spans="1:48" x14ac:dyDescent="0.35">
      <c r="A1057" t="s">
        <v>51</v>
      </c>
      <c r="B1057">
        <v>1</v>
      </c>
      <c r="C1057">
        <v>10</v>
      </c>
      <c r="D1057" t="s">
        <v>785</v>
      </c>
      <c r="E1057">
        <v>-2</v>
      </c>
      <c r="F1057">
        <v>2</v>
      </c>
      <c r="G1057">
        <v>2</v>
      </c>
      <c r="H1057">
        <v>2</v>
      </c>
      <c r="I1057">
        <v>2</v>
      </c>
      <c r="J1057">
        <v>2</v>
      </c>
      <c r="K1057">
        <v>-2</v>
      </c>
      <c r="L1057">
        <v>2</v>
      </c>
      <c r="M1057">
        <v>1</v>
      </c>
      <c r="N1057" t="s">
        <v>2650</v>
      </c>
      <c r="O1057" t="s">
        <v>2801</v>
      </c>
      <c r="P1057" t="s">
        <v>2810</v>
      </c>
      <c r="Q1057" t="s">
        <v>2816</v>
      </c>
      <c r="R1057">
        <v>0</v>
      </c>
      <c r="S1057">
        <v>-6.7</v>
      </c>
      <c r="T1057">
        <v>-4.05</v>
      </c>
      <c r="U1057">
        <v>56.75</v>
      </c>
      <c r="V1057">
        <f t="shared" si="361"/>
        <v>0</v>
      </c>
      <c r="W1057">
        <f t="shared" si="362"/>
        <v>1</v>
      </c>
      <c r="X1057">
        <f t="shared" si="363"/>
        <v>1</v>
      </c>
      <c r="Y1057">
        <f t="shared" si="364"/>
        <v>1</v>
      </c>
      <c r="Z1057">
        <f t="shared" si="365"/>
        <v>1</v>
      </c>
      <c r="AA1057">
        <f t="shared" si="366"/>
        <v>1</v>
      </c>
      <c r="AB1057">
        <f t="shared" si="367"/>
        <v>0</v>
      </c>
      <c r="AC1057">
        <f t="shared" si="368"/>
        <v>1</v>
      </c>
      <c r="AD1057">
        <f t="shared" si="369"/>
        <v>1</v>
      </c>
      <c r="AE1057" s="4" t="s">
        <v>2828</v>
      </c>
      <c r="AF1057" s="9" t="s">
        <v>2829</v>
      </c>
      <c r="AG1057">
        <v>0</v>
      </c>
      <c r="AH1057">
        <v>1</v>
      </c>
      <c r="AI1057">
        <v>0</v>
      </c>
      <c r="AJ1057">
        <v>1</v>
      </c>
      <c r="AK1057" s="9" t="s">
        <v>2840</v>
      </c>
      <c r="AL1057">
        <f t="shared" si="357"/>
        <v>0</v>
      </c>
      <c r="AM1057">
        <f>IF(AND(INDIRECT(AN1057)='Sample Select backend'!$C$2,INDIRECT(AO1057)=1,INDIRECT(AP1057)='Sample Select backend'!$F$2,INDIRECT(AQ1057)=1,INDIRECT(AR1057)='Sample Select backend'!$M$2),1,0)</f>
        <v>0</v>
      </c>
      <c r="AN1057" t="str">
        <f>_xlfn.CONCAT('Sample Select backend'!$C$4,ROW(AN1057))</f>
        <v>AE1057</v>
      </c>
      <c r="AO1057" s="9" t="str">
        <f>_xlfn.CONCAT('Sample Select backend'!$J$2,ROW(AO1057))</f>
        <v>AJ1057</v>
      </c>
      <c r="AP1057" t="str">
        <f>_xlfn.CONCAT('Sample Select backend'!$F$4,ROW(AP1057))</f>
        <v>AF1057</v>
      </c>
      <c r="AQ1057" t="str">
        <f>_xlfn.CONCAT('Sample Select backend'!$I$10,ROW(AQ1057))</f>
        <v>R1057</v>
      </c>
      <c r="AR1057" t="str">
        <f>_xlfn.CONCAT('Sample Select backend'!$M$4,ROW(AR1057))</f>
        <v>AK1057</v>
      </c>
      <c r="AS1057" t="str">
        <f t="shared" si="358"/>
        <v>Dominican Republic</v>
      </c>
      <c r="AT1057" s="9">
        <f t="shared" si="359"/>
        <v>10</v>
      </c>
      <c r="AU1057">
        <f t="shared" si="360"/>
        <v>0</v>
      </c>
      <c r="AV1057" s="9">
        <v>1</v>
      </c>
    </row>
    <row r="1058" spans="1:48" x14ac:dyDescent="0.35">
      <c r="A1058" t="s">
        <v>51</v>
      </c>
      <c r="B1058">
        <v>5</v>
      </c>
      <c r="C1058" t="s">
        <v>204</v>
      </c>
      <c r="D1058" t="s">
        <v>794</v>
      </c>
      <c r="E1058">
        <v>1</v>
      </c>
      <c r="F1058">
        <v>-2</v>
      </c>
      <c r="G1058">
        <v>-2</v>
      </c>
      <c r="H1058">
        <v>-1</v>
      </c>
      <c r="I1058">
        <v>-2</v>
      </c>
      <c r="J1058">
        <v>1</v>
      </c>
      <c r="K1058">
        <v>1</v>
      </c>
      <c r="L1058">
        <v>2</v>
      </c>
      <c r="M1058">
        <v>1</v>
      </c>
      <c r="N1058" t="s">
        <v>2650</v>
      </c>
      <c r="O1058" t="s">
        <v>2801</v>
      </c>
      <c r="P1058" t="s">
        <v>2810</v>
      </c>
      <c r="Q1058" t="s">
        <v>2816</v>
      </c>
      <c r="R1058">
        <v>0</v>
      </c>
      <c r="S1058">
        <v>-6.7</v>
      </c>
      <c r="T1058">
        <v>-4.05</v>
      </c>
      <c r="U1058">
        <v>56.75</v>
      </c>
      <c r="V1058">
        <f t="shared" si="361"/>
        <v>1</v>
      </c>
      <c r="W1058">
        <f t="shared" si="362"/>
        <v>0</v>
      </c>
      <c r="X1058">
        <f t="shared" si="363"/>
        <v>0</v>
      </c>
      <c r="Y1058">
        <f t="shared" si="364"/>
        <v>0</v>
      </c>
      <c r="Z1058">
        <f t="shared" si="365"/>
        <v>0</v>
      </c>
      <c r="AA1058">
        <f t="shared" si="366"/>
        <v>1</v>
      </c>
      <c r="AB1058">
        <f t="shared" si="367"/>
        <v>1</v>
      </c>
      <c r="AC1058">
        <f t="shared" si="368"/>
        <v>1</v>
      </c>
      <c r="AD1058">
        <f t="shared" si="369"/>
        <v>1</v>
      </c>
      <c r="AE1058" s="4" t="s">
        <v>2828</v>
      </c>
      <c r="AF1058" s="9" t="s">
        <v>2829</v>
      </c>
      <c r="AG1058">
        <v>0</v>
      </c>
      <c r="AH1058">
        <v>1</v>
      </c>
      <c r="AI1058">
        <v>0</v>
      </c>
      <c r="AJ1058">
        <v>1</v>
      </c>
      <c r="AK1058" s="9" t="s">
        <v>2840</v>
      </c>
      <c r="AL1058">
        <f t="shared" si="357"/>
        <v>0</v>
      </c>
      <c r="AM1058">
        <f>IF(AND(INDIRECT(AN1058)='Sample Select backend'!$C$2,INDIRECT(AO1058)=1,INDIRECT(AP1058)='Sample Select backend'!$F$2,INDIRECT(AQ1058)=1,INDIRECT(AR1058)='Sample Select backend'!$M$2),1,0)</f>
        <v>0</v>
      </c>
      <c r="AN1058" t="str">
        <f>_xlfn.CONCAT('Sample Select backend'!$C$4,ROW(AN1058))</f>
        <v>AE1058</v>
      </c>
      <c r="AO1058" s="9" t="str">
        <f>_xlfn.CONCAT('Sample Select backend'!$J$2,ROW(AO1058))</f>
        <v>AJ1058</v>
      </c>
      <c r="AP1058" t="str">
        <f>_xlfn.CONCAT('Sample Select backend'!$F$4,ROW(AP1058))</f>
        <v>AF1058</v>
      </c>
      <c r="AQ1058" t="str">
        <f>_xlfn.CONCAT('Sample Select backend'!$I$10,ROW(AQ1058))</f>
        <v>R1058</v>
      </c>
      <c r="AR1058" t="str">
        <f>_xlfn.CONCAT('Sample Select backend'!$M$4,ROW(AR1058))</f>
        <v>AK1058</v>
      </c>
      <c r="AS1058" t="str">
        <f t="shared" si="358"/>
        <v>Dominican Republic</v>
      </c>
      <c r="AT1058" s="9" t="str">
        <f t="shared" si="359"/>
        <v>General</v>
      </c>
      <c r="AU1058">
        <f t="shared" si="360"/>
        <v>0</v>
      </c>
      <c r="AV1058" s="9">
        <v>0</v>
      </c>
    </row>
    <row r="1059" spans="1:48" x14ac:dyDescent="0.35">
      <c r="A1059" s="24" t="s">
        <v>51</v>
      </c>
      <c r="B1059" s="24">
        <v>6</v>
      </c>
      <c r="C1059" s="24">
        <v>25</v>
      </c>
      <c r="D1059" s="24" t="s">
        <v>3508</v>
      </c>
      <c r="E1059" s="24"/>
      <c r="O1059" t="s">
        <v>2801</v>
      </c>
      <c r="P1059" t="s">
        <v>2810</v>
      </c>
      <c r="Q1059" t="s">
        <v>2816</v>
      </c>
      <c r="R1059">
        <v>0</v>
      </c>
      <c r="S1059">
        <v>-6.7</v>
      </c>
      <c r="T1059">
        <v>-4.05</v>
      </c>
      <c r="U1059">
        <v>56.75</v>
      </c>
      <c r="V1059">
        <v>-1</v>
      </c>
      <c r="W1059">
        <v>-1</v>
      </c>
      <c r="X1059">
        <v>-1</v>
      </c>
      <c r="Y1059">
        <v>-1</v>
      </c>
      <c r="Z1059">
        <v>-1</v>
      </c>
      <c r="AA1059">
        <v>-1</v>
      </c>
      <c r="AB1059">
        <v>-1</v>
      </c>
      <c r="AC1059">
        <v>-1</v>
      </c>
      <c r="AD1059">
        <v>-1</v>
      </c>
      <c r="AE1059" s="4" t="s">
        <v>2828</v>
      </c>
      <c r="AF1059" s="9" t="s">
        <v>2829</v>
      </c>
      <c r="AG1059">
        <v>0</v>
      </c>
      <c r="AH1059">
        <v>1</v>
      </c>
      <c r="AI1059">
        <v>0</v>
      </c>
      <c r="AJ1059">
        <v>1</v>
      </c>
      <c r="AK1059" s="9" t="s">
        <v>2840</v>
      </c>
      <c r="AL1059">
        <f t="shared" si="357"/>
        <v>0</v>
      </c>
      <c r="AM1059">
        <f>IF(AND(INDIRECT(AN1059)='Sample Select backend'!$C$2,INDIRECT(AO1059)=1,INDIRECT(AP1059)='Sample Select backend'!$F$2,INDIRECT(AQ1059)=1,INDIRECT(AR1059)='Sample Select backend'!$M$2),1,0)</f>
        <v>0</v>
      </c>
      <c r="AN1059" t="str">
        <f>_xlfn.CONCAT('Sample Select backend'!$C$4,ROW(AN1059))</f>
        <v>AE1059</v>
      </c>
      <c r="AO1059" s="9" t="str">
        <f>_xlfn.CONCAT('Sample Select backend'!$J$2,ROW(AO1059))</f>
        <v>AJ1059</v>
      </c>
      <c r="AP1059" t="str">
        <f>_xlfn.CONCAT('Sample Select backend'!$F$4,ROW(AP1059))</f>
        <v>AF1059</v>
      </c>
      <c r="AQ1059" t="str">
        <f>_xlfn.CONCAT('Sample Select backend'!$I$10,ROW(AQ1059))</f>
        <v>R1059</v>
      </c>
      <c r="AR1059" t="str">
        <f>_xlfn.CONCAT('Sample Select backend'!$M$4,ROW(AR1059))</f>
        <v>AK1059</v>
      </c>
      <c r="AS1059" t="str">
        <f t="shared" si="358"/>
        <v>Dominican Republic</v>
      </c>
      <c r="AT1059" s="9">
        <f t="shared" si="359"/>
        <v>25</v>
      </c>
      <c r="AU1059">
        <f t="shared" si="360"/>
        <v>0</v>
      </c>
      <c r="AV1059" s="9">
        <v>0</v>
      </c>
    </row>
    <row r="1060" spans="1:48" x14ac:dyDescent="0.35">
      <c r="A1060" s="24" t="s">
        <v>51</v>
      </c>
      <c r="B1060" s="24">
        <v>6</v>
      </c>
      <c r="C1060" s="24" t="s">
        <v>201</v>
      </c>
      <c r="D1060" s="24" t="s">
        <v>3509</v>
      </c>
      <c r="E1060" s="24"/>
      <c r="O1060" t="s">
        <v>2801</v>
      </c>
      <c r="P1060" t="s">
        <v>2810</v>
      </c>
      <c r="Q1060" t="s">
        <v>2816</v>
      </c>
      <c r="R1060">
        <v>0</v>
      </c>
      <c r="S1060">
        <v>-6.7</v>
      </c>
      <c r="T1060">
        <v>-4.05</v>
      </c>
      <c r="U1060">
        <v>56.75</v>
      </c>
      <c r="V1060">
        <v>-1</v>
      </c>
      <c r="W1060">
        <v>-1</v>
      </c>
      <c r="X1060">
        <v>-1</v>
      </c>
      <c r="Y1060">
        <v>-1</v>
      </c>
      <c r="Z1060">
        <v>-1</v>
      </c>
      <c r="AA1060">
        <v>-1</v>
      </c>
      <c r="AB1060">
        <v>-1</v>
      </c>
      <c r="AC1060">
        <v>-1</v>
      </c>
      <c r="AD1060">
        <v>-1</v>
      </c>
      <c r="AE1060" s="4" t="s">
        <v>2828</v>
      </c>
      <c r="AF1060" s="9" t="s">
        <v>2829</v>
      </c>
      <c r="AG1060">
        <v>0</v>
      </c>
      <c r="AH1060">
        <v>1</v>
      </c>
      <c r="AI1060">
        <v>0</v>
      </c>
      <c r="AJ1060">
        <v>1</v>
      </c>
      <c r="AK1060" s="9" t="s">
        <v>2840</v>
      </c>
      <c r="AL1060">
        <f t="shared" si="357"/>
        <v>0</v>
      </c>
      <c r="AM1060">
        <f>IF(AND(INDIRECT(AN1060)='Sample Select backend'!$C$2,INDIRECT(AO1060)=1,INDIRECT(AP1060)='Sample Select backend'!$F$2,INDIRECT(AQ1060)=1,INDIRECT(AR1060)='Sample Select backend'!$M$2),1,0)</f>
        <v>0</v>
      </c>
      <c r="AN1060" t="str">
        <f>_xlfn.CONCAT('Sample Select backend'!$C$4,ROW(AN1060))</f>
        <v>AE1060</v>
      </c>
      <c r="AO1060" s="9" t="str">
        <f>_xlfn.CONCAT('Sample Select backend'!$J$2,ROW(AO1060))</f>
        <v>AJ1060</v>
      </c>
      <c r="AP1060" t="str">
        <f>_xlfn.CONCAT('Sample Select backend'!$F$4,ROW(AP1060))</f>
        <v>AF1060</v>
      </c>
      <c r="AQ1060" t="str">
        <f>_xlfn.CONCAT('Sample Select backend'!$I$10,ROW(AQ1060))</f>
        <v>R1060</v>
      </c>
      <c r="AR1060" t="str">
        <f>_xlfn.CONCAT('Sample Select backend'!$M$4,ROW(AR1060))</f>
        <v>AK1060</v>
      </c>
      <c r="AS1060" t="str">
        <f t="shared" si="358"/>
        <v>Dominican Republic</v>
      </c>
      <c r="AT1060" s="9" t="str">
        <f t="shared" si="359"/>
        <v>Other</v>
      </c>
      <c r="AU1060">
        <f t="shared" si="360"/>
        <v>0</v>
      </c>
      <c r="AV1060" s="9">
        <v>0</v>
      </c>
    </row>
    <row r="1061" spans="1:48" x14ac:dyDescent="0.35">
      <c r="A1061" s="24" t="s">
        <v>51</v>
      </c>
      <c r="B1061" s="24">
        <v>8</v>
      </c>
      <c r="C1061" s="24">
        <v>33</v>
      </c>
      <c r="D1061" s="24" t="s">
        <v>3510</v>
      </c>
      <c r="E1061" s="24"/>
      <c r="O1061" t="s">
        <v>2801</v>
      </c>
      <c r="P1061" t="s">
        <v>2810</v>
      </c>
      <c r="Q1061" t="s">
        <v>2816</v>
      </c>
      <c r="R1061">
        <v>0</v>
      </c>
      <c r="S1061">
        <v>-6.7</v>
      </c>
      <c r="T1061">
        <v>-4.05</v>
      </c>
      <c r="U1061">
        <v>56.75</v>
      </c>
      <c r="V1061">
        <v>-1</v>
      </c>
      <c r="W1061">
        <v>-1</v>
      </c>
      <c r="X1061">
        <v>-1</v>
      </c>
      <c r="Y1061">
        <v>-1</v>
      </c>
      <c r="Z1061">
        <v>-1</v>
      </c>
      <c r="AA1061">
        <v>-1</v>
      </c>
      <c r="AB1061">
        <v>-1</v>
      </c>
      <c r="AC1061">
        <v>-1</v>
      </c>
      <c r="AD1061">
        <v>-1</v>
      </c>
      <c r="AE1061" s="4" t="s">
        <v>2828</v>
      </c>
      <c r="AF1061" s="9" t="s">
        <v>2829</v>
      </c>
      <c r="AG1061">
        <v>0</v>
      </c>
      <c r="AH1061">
        <v>1</v>
      </c>
      <c r="AI1061">
        <v>0</v>
      </c>
      <c r="AJ1061">
        <v>1</v>
      </c>
      <c r="AK1061" s="9" t="s">
        <v>2840</v>
      </c>
      <c r="AL1061">
        <f t="shared" si="357"/>
        <v>0</v>
      </c>
      <c r="AM1061">
        <f>IF(AND(INDIRECT(AN1061)='Sample Select backend'!$C$2,INDIRECT(AO1061)=1,INDIRECT(AP1061)='Sample Select backend'!$F$2,INDIRECT(AQ1061)=1,INDIRECT(AR1061)='Sample Select backend'!$M$2),1,0)</f>
        <v>0</v>
      </c>
      <c r="AN1061" t="str">
        <f>_xlfn.CONCAT('Sample Select backend'!$C$4,ROW(AN1061))</f>
        <v>AE1061</v>
      </c>
      <c r="AO1061" s="9" t="str">
        <f>_xlfn.CONCAT('Sample Select backend'!$J$2,ROW(AO1061))</f>
        <v>AJ1061</v>
      </c>
      <c r="AP1061" t="str">
        <f>_xlfn.CONCAT('Sample Select backend'!$F$4,ROW(AP1061))</f>
        <v>AF1061</v>
      </c>
      <c r="AQ1061" t="str">
        <f>_xlfn.CONCAT('Sample Select backend'!$I$10,ROW(AQ1061))</f>
        <v>R1061</v>
      </c>
      <c r="AR1061" t="str">
        <f>_xlfn.CONCAT('Sample Select backend'!$M$4,ROW(AR1061))</f>
        <v>AK1061</v>
      </c>
      <c r="AS1061" t="str">
        <f t="shared" si="358"/>
        <v>Dominican Republic</v>
      </c>
      <c r="AT1061" s="9">
        <f t="shared" si="359"/>
        <v>33</v>
      </c>
      <c r="AU1061">
        <f t="shared" si="360"/>
        <v>0</v>
      </c>
      <c r="AV1061" s="9">
        <v>0</v>
      </c>
    </row>
    <row r="1062" spans="1:48" x14ac:dyDescent="0.35">
      <c r="A1062" s="24" t="s">
        <v>51</v>
      </c>
      <c r="B1062" s="24">
        <v>5</v>
      </c>
      <c r="C1062" s="24" t="s">
        <v>204</v>
      </c>
      <c r="D1062" s="24" t="s">
        <v>3511</v>
      </c>
      <c r="E1062" s="24"/>
      <c r="O1062" t="s">
        <v>2801</v>
      </c>
      <c r="P1062" t="s">
        <v>2810</v>
      </c>
      <c r="Q1062" t="s">
        <v>2816</v>
      </c>
      <c r="R1062">
        <v>0</v>
      </c>
      <c r="S1062">
        <v>-6.7</v>
      </c>
      <c r="T1062">
        <v>-4.05</v>
      </c>
      <c r="U1062">
        <v>56.75</v>
      </c>
      <c r="V1062">
        <v>-1</v>
      </c>
      <c r="W1062">
        <v>-1</v>
      </c>
      <c r="X1062">
        <v>-1</v>
      </c>
      <c r="Y1062">
        <v>-1</v>
      </c>
      <c r="Z1062">
        <v>-1</v>
      </c>
      <c r="AA1062">
        <v>-1</v>
      </c>
      <c r="AB1062">
        <v>-1</v>
      </c>
      <c r="AC1062">
        <v>-1</v>
      </c>
      <c r="AD1062">
        <v>-1</v>
      </c>
      <c r="AE1062" s="4" t="s">
        <v>2828</v>
      </c>
      <c r="AF1062" s="9" t="s">
        <v>2829</v>
      </c>
      <c r="AG1062">
        <v>0</v>
      </c>
      <c r="AH1062">
        <v>1</v>
      </c>
      <c r="AI1062">
        <v>0</v>
      </c>
      <c r="AJ1062">
        <v>1</v>
      </c>
      <c r="AK1062" s="9" t="s">
        <v>2840</v>
      </c>
      <c r="AL1062">
        <f t="shared" si="357"/>
        <v>0</v>
      </c>
      <c r="AM1062">
        <f>IF(AND(INDIRECT(AN1062)='Sample Select backend'!$C$2,INDIRECT(AO1062)=1,INDIRECT(AP1062)='Sample Select backend'!$F$2,INDIRECT(AQ1062)=1,INDIRECT(AR1062)='Sample Select backend'!$M$2),1,0)</f>
        <v>0</v>
      </c>
      <c r="AN1062" t="str">
        <f>_xlfn.CONCAT('Sample Select backend'!$C$4,ROW(AN1062))</f>
        <v>AE1062</v>
      </c>
      <c r="AO1062" s="9" t="str">
        <f>_xlfn.CONCAT('Sample Select backend'!$J$2,ROW(AO1062))</f>
        <v>AJ1062</v>
      </c>
      <c r="AP1062" t="str">
        <f>_xlfn.CONCAT('Sample Select backend'!$F$4,ROW(AP1062))</f>
        <v>AF1062</v>
      </c>
      <c r="AQ1062" t="str">
        <f>_xlfn.CONCAT('Sample Select backend'!$I$10,ROW(AQ1062))</f>
        <v>R1062</v>
      </c>
      <c r="AR1062" t="str">
        <f>_xlfn.CONCAT('Sample Select backend'!$M$4,ROW(AR1062))</f>
        <v>AK1062</v>
      </c>
      <c r="AS1062" t="str">
        <f t="shared" si="358"/>
        <v>Dominican Republic</v>
      </c>
      <c r="AT1062" s="9" t="str">
        <f t="shared" si="359"/>
        <v>General</v>
      </c>
      <c r="AU1062">
        <f t="shared" si="360"/>
        <v>0</v>
      </c>
      <c r="AV1062" s="9">
        <v>0</v>
      </c>
    </row>
    <row r="1063" spans="1:48" x14ac:dyDescent="0.35">
      <c r="A1063" s="24" t="s">
        <v>51</v>
      </c>
      <c r="B1063" s="24" t="s">
        <v>201</v>
      </c>
      <c r="C1063" s="24" t="s">
        <v>201</v>
      </c>
      <c r="D1063" s="24" t="s">
        <v>3512</v>
      </c>
      <c r="E1063" s="24"/>
      <c r="O1063" t="s">
        <v>2801</v>
      </c>
      <c r="P1063" t="s">
        <v>2810</v>
      </c>
      <c r="Q1063" t="s">
        <v>2816</v>
      </c>
      <c r="R1063">
        <v>0</v>
      </c>
      <c r="S1063">
        <v>-6.7</v>
      </c>
      <c r="T1063">
        <v>-4.05</v>
      </c>
      <c r="U1063">
        <v>56.75</v>
      </c>
      <c r="V1063">
        <v>-1</v>
      </c>
      <c r="W1063">
        <v>-1</v>
      </c>
      <c r="X1063">
        <v>-1</v>
      </c>
      <c r="Y1063">
        <v>-1</v>
      </c>
      <c r="Z1063">
        <v>-1</v>
      </c>
      <c r="AA1063">
        <v>-1</v>
      </c>
      <c r="AB1063">
        <v>-1</v>
      </c>
      <c r="AC1063">
        <v>-1</v>
      </c>
      <c r="AD1063">
        <v>-1</v>
      </c>
      <c r="AE1063" s="4" t="s">
        <v>2828</v>
      </c>
      <c r="AF1063" s="9" t="s">
        <v>2829</v>
      </c>
      <c r="AG1063">
        <v>0</v>
      </c>
      <c r="AH1063">
        <v>1</v>
      </c>
      <c r="AI1063">
        <v>0</v>
      </c>
      <c r="AJ1063">
        <v>1</v>
      </c>
      <c r="AK1063" s="9" t="s">
        <v>2840</v>
      </c>
      <c r="AL1063">
        <f t="shared" si="357"/>
        <v>1</v>
      </c>
      <c r="AM1063">
        <f>IF(AND(INDIRECT(AN1063)='Sample Select backend'!$C$2,INDIRECT(AO1063)=1,INDIRECT(AP1063)='Sample Select backend'!$F$2,INDIRECT(AQ1063)=1,INDIRECT(AR1063)='Sample Select backend'!$M$2),1,0)</f>
        <v>0</v>
      </c>
      <c r="AN1063" t="str">
        <f>_xlfn.CONCAT('Sample Select backend'!$C$4,ROW(AN1063))</f>
        <v>AE1063</v>
      </c>
      <c r="AO1063" s="9" t="str">
        <f>_xlfn.CONCAT('Sample Select backend'!$J$2,ROW(AO1063))</f>
        <v>AJ1063</v>
      </c>
      <c r="AP1063" t="str">
        <f>_xlfn.CONCAT('Sample Select backend'!$F$4,ROW(AP1063))</f>
        <v>AF1063</v>
      </c>
      <c r="AQ1063" t="str">
        <f>_xlfn.CONCAT('Sample Select backend'!$I$10,ROW(AQ1063))</f>
        <v>R1063</v>
      </c>
      <c r="AR1063" t="str">
        <f>_xlfn.CONCAT('Sample Select backend'!$M$4,ROW(AR1063))</f>
        <v>AK1063</v>
      </c>
      <c r="AS1063" t="str">
        <f t="shared" si="358"/>
        <v>Dominican Republic</v>
      </c>
      <c r="AT1063" s="9" t="str">
        <f t="shared" si="359"/>
        <v>Other</v>
      </c>
      <c r="AU1063">
        <f t="shared" si="360"/>
        <v>0</v>
      </c>
      <c r="AV1063" s="9">
        <v>0</v>
      </c>
    </row>
    <row r="1064" spans="1:48" x14ac:dyDescent="0.35">
      <c r="A1064" s="24" t="s">
        <v>51</v>
      </c>
      <c r="B1064" s="24" t="s">
        <v>201</v>
      </c>
      <c r="C1064" s="24"/>
      <c r="D1064" s="24" t="s">
        <v>3513</v>
      </c>
      <c r="E1064" s="24"/>
      <c r="O1064" t="s">
        <v>2801</v>
      </c>
      <c r="P1064" t="s">
        <v>2810</v>
      </c>
      <c r="Q1064" t="s">
        <v>2816</v>
      </c>
      <c r="R1064">
        <v>0</v>
      </c>
      <c r="S1064">
        <v>-6.7</v>
      </c>
      <c r="T1064">
        <v>-4.05</v>
      </c>
      <c r="U1064">
        <v>56.75</v>
      </c>
      <c r="V1064">
        <v>-1</v>
      </c>
      <c r="W1064">
        <v>-1</v>
      </c>
      <c r="X1064">
        <v>-1</v>
      </c>
      <c r="Y1064">
        <v>-1</v>
      </c>
      <c r="Z1064">
        <v>-1</v>
      </c>
      <c r="AA1064">
        <v>-1</v>
      </c>
      <c r="AB1064">
        <v>-1</v>
      </c>
      <c r="AC1064">
        <v>-1</v>
      </c>
      <c r="AD1064">
        <v>-1</v>
      </c>
      <c r="AE1064" s="4" t="s">
        <v>2828</v>
      </c>
      <c r="AF1064" s="9" t="s">
        <v>2829</v>
      </c>
      <c r="AG1064">
        <v>0</v>
      </c>
      <c r="AH1064">
        <v>1</v>
      </c>
      <c r="AI1064">
        <v>0</v>
      </c>
      <c r="AJ1064">
        <v>1</v>
      </c>
      <c r="AK1064" s="9" t="s">
        <v>2840</v>
      </c>
      <c r="AL1064">
        <f t="shared" si="357"/>
        <v>1</v>
      </c>
      <c r="AM1064">
        <f>IF(AND(INDIRECT(AN1064)='Sample Select backend'!$C$2,INDIRECT(AO1064)=1,INDIRECT(AP1064)='Sample Select backend'!$F$2,INDIRECT(AQ1064)=1,INDIRECT(AR1064)='Sample Select backend'!$M$2),1,0)</f>
        <v>0</v>
      </c>
      <c r="AN1064" t="str">
        <f>_xlfn.CONCAT('Sample Select backend'!$C$4,ROW(AN1064))</f>
        <v>AE1064</v>
      </c>
      <c r="AO1064" s="9" t="str">
        <f>_xlfn.CONCAT('Sample Select backend'!$J$2,ROW(AO1064))</f>
        <v>AJ1064</v>
      </c>
      <c r="AP1064" t="str">
        <f>_xlfn.CONCAT('Sample Select backend'!$F$4,ROW(AP1064))</f>
        <v>AF1064</v>
      </c>
      <c r="AQ1064" t="str">
        <f>_xlfn.CONCAT('Sample Select backend'!$I$10,ROW(AQ1064))</f>
        <v>R1064</v>
      </c>
      <c r="AR1064" t="str">
        <f>_xlfn.CONCAT('Sample Select backend'!$M$4,ROW(AR1064))</f>
        <v>AK1064</v>
      </c>
      <c r="AS1064" t="str">
        <f t="shared" si="358"/>
        <v>Dominican Republic</v>
      </c>
      <c r="AT1064" s="9" t="str">
        <f t="shared" si="359"/>
        <v>Other</v>
      </c>
      <c r="AU1064">
        <f t="shared" si="360"/>
        <v>0</v>
      </c>
      <c r="AV1064" s="9">
        <v>0</v>
      </c>
    </row>
    <row r="1065" spans="1:48" x14ac:dyDescent="0.35">
      <c r="A1065" s="24" t="s">
        <v>51</v>
      </c>
      <c r="B1065" s="24">
        <v>2</v>
      </c>
      <c r="C1065" s="24">
        <v>13</v>
      </c>
      <c r="D1065" s="24" t="s">
        <v>3514</v>
      </c>
      <c r="E1065" s="24"/>
      <c r="O1065" t="s">
        <v>2801</v>
      </c>
      <c r="P1065" t="s">
        <v>2810</v>
      </c>
      <c r="Q1065" t="s">
        <v>2816</v>
      </c>
      <c r="R1065">
        <v>0</v>
      </c>
      <c r="S1065">
        <v>-6.7</v>
      </c>
      <c r="T1065">
        <v>-4.05</v>
      </c>
      <c r="U1065">
        <v>56.75</v>
      </c>
      <c r="V1065">
        <v>-1</v>
      </c>
      <c r="W1065">
        <v>-1</v>
      </c>
      <c r="X1065">
        <v>-1</v>
      </c>
      <c r="Y1065">
        <v>-1</v>
      </c>
      <c r="Z1065">
        <v>-1</v>
      </c>
      <c r="AA1065">
        <v>-1</v>
      </c>
      <c r="AB1065">
        <v>-1</v>
      </c>
      <c r="AC1065">
        <v>-1</v>
      </c>
      <c r="AD1065">
        <v>-1</v>
      </c>
      <c r="AE1065" s="4" t="s">
        <v>2828</v>
      </c>
      <c r="AF1065" s="9" t="s">
        <v>2829</v>
      </c>
      <c r="AG1065">
        <v>0</v>
      </c>
      <c r="AH1065">
        <v>1</v>
      </c>
      <c r="AI1065">
        <v>0</v>
      </c>
      <c r="AJ1065">
        <v>1</v>
      </c>
      <c r="AK1065" s="9" t="s">
        <v>2840</v>
      </c>
      <c r="AL1065">
        <f t="shared" si="357"/>
        <v>0</v>
      </c>
      <c r="AM1065">
        <f>IF(AND(INDIRECT(AN1065)='Sample Select backend'!$C$2,INDIRECT(AO1065)=1,INDIRECT(AP1065)='Sample Select backend'!$F$2,INDIRECT(AQ1065)=1,INDIRECT(AR1065)='Sample Select backend'!$M$2),1,0)</f>
        <v>0</v>
      </c>
      <c r="AN1065" t="str">
        <f>_xlfn.CONCAT('Sample Select backend'!$C$4,ROW(AN1065))</f>
        <v>AE1065</v>
      </c>
      <c r="AO1065" s="9" t="str">
        <f>_xlfn.CONCAT('Sample Select backend'!$J$2,ROW(AO1065))</f>
        <v>AJ1065</v>
      </c>
      <c r="AP1065" t="str">
        <f>_xlfn.CONCAT('Sample Select backend'!$F$4,ROW(AP1065))</f>
        <v>AF1065</v>
      </c>
      <c r="AQ1065" t="str">
        <f>_xlfn.CONCAT('Sample Select backend'!$I$10,ROW(AQ1065))</f>
        <v>R1065</v>
      </c>
      <c r="AR1065" t="str">
        <f>_xlfn.CONCAT('Sample Select backend'!$M$4,ROW(AR1065))</f>
        <v>AK1065</v>
      </c>
      <c r="AS1065" t="str">
        <f t="shared" si="358"/>
        <v>Dominican Republic</v>
      </c>
      <c r="AT1065" s="9">
        <f t="shared" si="359"/>
        <v>13</v>
      </c>
      <c r="AU1065">
        <f t="shared" si="360"/>
        <v>0</v>
      </c>
      <c r="AV1065" s="9">
        <v>0</v>
      </c>
    </row>
    <row r="1066" spans="1:48" x14ac:dyDescent="0.35">
      <c r="A1066" s="24" t="s">
        <v>51</v>
      </c>
      <c r="B1066" s="24">
        <v>2</v>
      </c>
      <c r="C1066" s="24">
        <v>13</v>
      </c>
      <c r="D1066" s="24" t="s">
        <v>3515</v>
      </c>
      <c r="E1066" s="24"/>
      <c r="O1066" t="s">
        <v>2801</v>
      </c>
      <c r="P1066" t="s">
        <v>2810</v>
      </c>
      <c r="Q1066" t="s">
        <v>2816</v>
      </c>
      <c r="R1066">
        <v>0</v>
      </c>
      <c r="S1066">
        <v>-6.7</v>
      </c>
      <c r="T1066">
        <v>-4.05</v>
      </c>
      <c r="U1066">
        <v>56.75</v>
      </c>
      <c r="V1066">
        <v>-1</v>
      </c>
      <c r="W1066">
        <v>-1</v>
      </c>
      <c r="X1066">
        <v>-1</v>
      </c>
      <c r="Y1066">
        <v>-1</v>
      </c>
      <c r="Z1066">
        <v>-1</v>
      </c>
      <c r="AA1066">
        <v>-1</v>
      </c>
      <c r="AB1066">
        <v>-1</v>
      </c>
      <c r="AC1066">
        <v>-1</v>
      </c>
      <c r="AD1066">
        <v>-1</v>
      </c>
      <c r="AE1066" s="4" t="s">
        <v>2828</v>
      </c>
      <c r="AF1066" s="9" t="s">
        <v>2829</v>
      </c>
      <c r="AG1066">
        <v>0</v>
      </c>
      <c r="AH1066">
        <v>1</v>
      </c>
      <c r="AI1066">
        <v>0</v>
      </c>
      <c r="AJ1066">
        <v>1</v>
      </c>
      <c r="AK1066" s="9" t="s">
        <v>2840</v>
      </c>
      <c r="AL1066">
        <f t="shared" si="357"/>
        <v>0</v>
      </c>
      <c r="AM1066">
        <f>IF(AND(INDIRECT(AN1066)='Sample Select backend'!$C$2,INDIRECT(AO1066)=1,INDIRECT(AP1066)='Sample Select backend'!$F$2,INDIRECT(AQ1066)=1,INDIRECT(AR1066)='Sample Select backend'!$M$2),1,0)</f>
        <v>0</v>
      </c>
      <c r="AN1066" t="str">
        <f>_xlfn.CONCAT('Sample Select backend'!$C$4,ROW(AN1066))</f>
        <v>AE1066</v>
      </c>
      <c r="AO1066" s="9" t="str">
        <f>_xlfn.CONCAT('Sample Select backend'!$J$2,ROW(AO1066))</f>
        <v>AJ1066</v>
      </c>
      <c r="AP1066" t="str">
        <f>_xlfn.CONCAT('Sample Select backend'!$F$4,ROW(AP1066))</f>
        <v>AF1066</v>
      </c>
      <c r="AQ1066" t="str">
        <f>_xlfn.CONCAT('Sample Select backend'!$I$10,ROW(AQ1066))</f>
        <v>R1066</v>
      </c>
      <c r="AR1066" t="str">
        <f>_xlfn.CONCAT('Sample Select backend'!$M$4,ROW(AR1066))</f>
        <v>AK1066</v>
      </c>
      <c r="AS1066" t="str">
        <f t="shared" si="358"/>
        <v>Dominican Republic</v>
      </c>
      <c r="AT1066" s="9">
        <f t="shared" si="359"/>
        <v>13</v>
      </c>
      <c r="AU1066">
        <f t="shared" si="360"/>
        <v>0</v>
      </c>
      <c r="AV1066" s="9">
        <v>0</v>
      </c>
    </row>
    <row r="1067" spans="1:48" x14ac:dyDescent="0.35">
      <c r="A1067" s="24" t="s">
        <v>51</v>
      </c>
      <c r="B1067" s="24">
        <v>1</v>
      </c>
      <c r="C1067" s="24">
        <v>5</v>
      </c>
      <c r="D1067" s="24" t="s">
        <v>3516</v>
      </c>
      <c r="E1067" s="24"/>
      <c r="O1067" t="s">
        <v>2801</v>
      </c>
      <c r="P1067" t="s">
        <v>2810</v>
      </c>
      <c r="Q1067" t="s">
        <v>2816</v>
      </c>
      <c r="R1067">
        <v>0</v>
      </c>
      <c r="S1067">
        <v>-6.7</v>
      </c>
      <c r="T1067">
        <v>-4.05</v>
      </c>
      <c r="U1067">
        <v>56.75</v>
      </c>
      <c r="V1067">
        <v>-1</v>
      </c>
      <c r="W1067">
        <v>-1</v>
      </c>
      <c r="X1067">
        <v>-1</v>
      </c>
      <c r="Y1067">
        <v>-1</v>
      </c>
      <c r="Z1067">
        <v>-1</v>
      </c>
      <c r="AA1067">
        <v>-1</v>
      </c>
      <c r="AB1067">
        <v>-1</v>
      </c>
      <c r="AC1067">
        <v>-1</v>
      </c>
      <c r="AD1067">
        <v>-1</v>
      </c>
      <c r="AE1067" s="4" t="s">
        <v>2828</v>
      </c>
      <c r="AF1067" s="9" t="s">
        <v>2829</v>
      </c>
      <c r="AG1067">
        <v>0</v>
      </c>
      <c r="AH1067">
        <v>1</v>
      </c>
      <c r="AI1067">
        <v>0</v>
      </c>
      <c r="AJ1067">
        <v>1</v>
      </c>
      <c r="AK1067" s="9" t="s">
        <v>2840</v>
      </c>
      <c r="AL1067">
        <f t="shared" si="357"/>
        <v>0</v>
      </c>
      <c r="AM1067">
        <f>IF(AND(INDIRECT(AN1067)='Sample Select backend'!$C$2,INDIRECT(AO1067)=1,INDIRECT(AP1067)='Sample Select backend'!$F$2,INDIRECT(AQ1067)=1,INDIRECT(AR1067)='Sample Select backend'!$M$2),1,0)</f>
        <v>0</v>
      </c>
      <c r="AN1067" t="str">
        <f>_xlfn.CONCAT('Sample Select backend'!$C$4,ROW(AN1067))</f>
        <v>AE1067</v>
      </c>
      <c r="AO1067" s="9" t="str">
        <f>_xlfn.CONCAT('Sample Select backend'!$J$2,ROW(AO1067))</f>
        <v>AJ1067</v>
      </c>
      <c r="AP1067" t="str">
        <f>_xlfn.CONCAT('Sample Select backend'!$F$4,ROW(AP1067))</f>
        <v>AF1067</v>
      </c>
      <c r="AQ1067" t="str">
        <f>_xlfn.CONCAT('Sample Select backend'!$I$10,ROW(AQ1067))</f>
        <v>R1067</v>
      </c>
      <c r="AR1067" t="str">
        <f>_xlfn.CONCAT('Sample Select backend'!$M$4,ROW(AR1067))</f>
        <v>AK1067</v>
      </c>
      <c r="AS1067" t="str">
        <f t="shared" si="358"/>
        <v>Dominican Republic</v>
      </c>
      <c r="AT1067" s="9">
        <f t="shared" si="359"/>
        <v>5</v>
      </c>
      <c r="AU1067">
        <f t="shared" si="360"/>
        <v>0</v>
      </c>
      <c r="AV1067" s="9">
        <v>0</v>
      </c>
    </row>
    <row r="1068" spans="1:48" x14ac:dyDescent="0.35">
      <c r="A1068" s="24" t="s">
        <v>51</v>
      </c>
      <c r="B1068" s="24">
        <v>1</v>
      </c>
      <c r="C1068" s="24">
        <v>5</v>
      </c>
      <c r="D1068" s="24" t="s">
        <v>3517</v>
      </c>
      <c r="E1068" s="24"/>
      <c r="O1068" t="s">
        <v>2801</v>
      </c>
      <c r="P1068" t="s">
        <v>2810</v>
      </c>
      <c r="Q1068" t="s">
        <v>2816</v>
      </c>
      <c r="R1068">
        <v>0</v>
      </c>
      <c r="S1068">
        <v>-6.7</v>
      </c>
      <c r="T1068">
        <v>-4.05</v>
      </c>
      <c r="U1068">
        <v>56.75</v>
      </c>
      <c r="V1068">
        <v>-1</v>
      </c>
      <c r="W1068">
        <v>-1</v>
      </c>
      <c r="X1068">
        <v>-1</v>
      </c>
      <c r="Y1068">
        <v>-1</v>
      </c>
      <c r="Z1068">
        <v>-1</v>
      </c>
      <c r="AA1068">
        <v>-1</v>
      </c>
      <c r="AB1068">
        <v>-1</v>
      </c>
      <c r="AC1068">
        <v>-1</v>
      </c>
      <c r="AD1068">
        <v>-1</v>
      </c>
      <c r="AE1068" s="4" t="s">
        <v>2828</v>
      </c>
      <c r="AF1068" s="9" t="s">
        <v>2829</v>
      </c>
      <c r="AG1068">
        <v>0</v>
      </c>
      <c r="AH1068">
        <v>1</v>
      </c>
      <c r="AI1068">
        <v>0</v>
      </c>
      <c r="AJ1068">
        <v>1</v>
      </c>
      <c r="AK1068" s="9" t="s">
        <v>2840</v>
      </c>
      <c r="AL1068">
        <f t="shared" si="357"/>
        <v>0</v>
      </c>
      <c r="AM1068">
        <f>IF(AND(INDIRECT(AN1068)='Sample Select backend'!$C$2,INDIRECT(AO1068)=1,INDIRECT(AP1068)='Sample Select backend'!$F$2,INDIRECT(AQ1068)=1,INDIRECT(AR1068)='Sample Select backend'!$M$2),1,0)</f>
        <v>0</v>
      </c>
      <c r="AN1068" t="str">
        <f>_xlfn.CONCAT('Sample Select backend'!$C$4,ROW(AN1068))</f>
        <v>AE1068</v>
      </c>
      <c r="AO1068" s="9" t="str">
        <f>_xlfn.CONCAT('Sample Select backend'!$J$2,ROW(AO1068))</f>
        <v>AJ1068</v>
      </c>
      <c r="AP1068" t="str">
        <f>_xlfn.CONCAT('Sample Select backend'!$F$4,ROW(AP1068))</f>
        <v>AF1068</v>
      </c>
      <c r="AQ1068" t="str">
        <f>_xlfn.CONCAT('Sample Select backend'!$I$10,ROW(AQ1068))</f>
        <v>R1068</v>
      </c>
      <c r="AR1068" t="str">
        <f>_xlfn.CONCAT('Sample Select backend'!$M$4,ROW(AR1068))</f>
        <v>AK1068</v>
      </c>
      <c r="AS1068" t="str">
        <f t="shared" si="358"/>
        <v>Dominican Republic</v>
      </c>
      <c r="AT1068" s="9">
        <f t="shared" si="359"/>
        <v>5</v>
      </c>
      <c r="AU1068">
        <f t="shared" si="360"/>
        <v>0</v>
      </c>
      <c r="AV1068" s="9">
        <v>0</v>
      </c>
    </row>
    <row r="1069" spans="1:48" x14ac:dyDescent="0.35">
      <c r="A1069" s="24" t="s">
        <v>51</v>
      </c>
      <c r="B1069" s="24">
        <v>1</v>
      </c>
      <c r="C1069" s="24">
        <v>5</v>
      </c>
      <c r="D1069" s="24" t="s">
        <v>3518</v>
      </c>
      <c r="E1069" s="24"/>
      <c r="O1069" t="s">
        <v>2801</v>
      </c>
      <c r="P1069" t="s">
        <v>2810</v>
      </c>
      <c r="Q1069" t="s">
        <v>2816</v>
      </c>
      <c r="R1069">
        <v>0</v>
      </c>
      <c r="S1069">
        <v>-6.7</v>
      </c>
      <c r="T1069">
        <v>-4.05</v>
      </c>
      <c r="U1069">
        <v>56.75</v>
      </c>
      <c r="V1069">
        <v>-1</v>
      </c>
      <c r="W1069">
        <v>-1</v>
      </c>
      <c r="X1069">
        <v>-1</v>
      </c>
      <c r="Y1069">
        <v>-1</v>
      </c>
      <c r="Z1069">
        <v>-1</v>
      </c>
      <c r="AA1069">
        <v>-1</v>
      </c>
      <c r="AB1069">
        <v>-1</v>
      </c>
      <c r="AC1069">
        <v>-1</v>
      </c>
      <c r="AD1069">
        <v>-1</v>
      </c>
      <c r="AE1069" s="4" t="s">
        <v>2828</v>
      </c>
      <c r="AF1069" s="9" t="s">
        <v>2829</v>
      </c>
      <c r="AG1069">
        <v>0</v>
      </c>
      <c r="AH1069">
        <v>1</v>
      </c>
      <c r="AI1069">
        <v>0</v>
      </c>
      <c r="AJ1069">
        <v>1</v>
      </c>
      <c r="AK1069" s="9" t="s">
        <v>2840</v>
      </c>
      <c r="AL1069">
        <f t="shared" si="357"/>
        <v>0</v>
      </c>
      <c r="AM1069">
        <f>IF(AND(INDIRECT(AN1069)='Sample Select backend'!$C$2,INDIRECT(AO1069)=1,INDIRECT(AP1069)='Sample Select backend'!$F$2,INDIRECT(AQ1069)=1,INDIRECT(AR1069)='Sample Select backend'!$M$2),1,0)</f>
        <v>0</v>
      </c>
      <c r="AN1069" t="str">
        <f>_xlfn.CONCAT('Sample Select backend'!$C$4,ROW(AN1069))</f>
        <v>AE1069</v>
      </c>
      <c r="AO1069" s="9" t="str">
        <f>_xlfn.CONCAT('Sample Select backend'!$J$2,ROW(AO1069))</f>
        <v>AJ1069</v>
      </c>
      <c r="AP1069" t="str">
        <f>_xlfn.CONCAT('Sample Select backend'!$F$4,ROW(AP1069))</f>
        <v>AF1069</v>
      </c>
      <c r="AQ1069" t="str">
        <f>_xlfn.CONCAT('Sample Select backend'!$I$10,ROW(AQ1069))</f>
        <v>R1069</v>
      </c>
      <c r="AR1069" t="str">
        <f>_xlfn.CONCAT('Sample Select backend'!$M$4,ROW(AR1069))</f>
        <v>AK1069</v>
      </c>
      <c r="AS1069" t="str">
        <f t="shared" si="358"/>
        <v>Dominican Republic</v>
      </c>
      <c r="AT1069" s="9">
        <f t="shared" si="359"/>
        <v>5</v>
      </c>
      <c r="AU1069">
        <f t="shared" si="360"/>
        <v>0</v>
      </c>
      <c r="AV1069" s="9">
        <v>0</v>
      </c>
    </row>
    <row r="1070" spans="1:48" x14ac:dyDescent="0.35">
      <c r="A1070" s="24" t="s">
        <v>51</v>
      </c>
      <c r="B1070" s="24">
        <v>1</v>
      </c>
      <c r="C1070" s="24">
        <v>5</v>
      </c>
      <c r="D1070" s="24" t="s">
        <v>3519</v>
      </c>
      <c r="E1070" s="24"/>
      <c r="O1070" t="s">
        <v>2801</v>
      </c>
      <c r="P1070" t="s">
        <v>2810</v>
      </c>
      <c r="Q1070" t="s">
        <v>2816</v>
      </c>
      <c r="R1070">
        <v>0</v>
      </c>
      <c r="S1070">
        <v>-6.7</v>
      </c>
      <c r="T1070">
        <v>-4.05</v>
      </c>
      <c r="U1070">
        <v>56.75</v>
      </c>
      <c r="V1070">
        <v>-1</v>
      </c>
      <c r="W1070">
        <v>-1</v>
      </c>
      <c r="X1070">
        <v>-1</v>
      </c>
      <c r="Y1070">
        <v>-1</v>
      </c>
      <c r="Z1070">
        <v>-1</v>
      </c>
      <c r="AA1070">
        <v>-1</v>
      </c>
      <c r="AB1070">
        <v>-1</v>
      </c>
      <c r="AC1070">
        <v>-1</v>
      </c>
      <c r="AD1070">
        <v>-1</v>
      </c>
      <c r="AE1070" s="4" t="s">
        <v>2828</v>
      </c>
      <c r="AF1070" s="9" t="s">
        <v>2829</v>
      </c>
      <c r="AG1070">
        <v>0</v>
      </c>
      <c r="AH1070">
        <v>1</v>
      </c>
      <c r="AI1070">
        <v>0</v>
      </c>
      <c r="AJ1070">
        <v>1</v>
      </c>
      <c r="AK1070" s="9" t="s">
        <v>2840</v>
      </c>
      <c r="AL1070">
        <f t="shared" si="357"/>
        <v>0</v>
      </c>
      <c r="AM1070">
        <f>IF(AND(INDIRECT(AN1070)='Sample Select backend'!$C$2,INDIRECT(AO1070)=1,INDIRECT(AP1070)='Sample Select backend'!$F$2,INDIRECT(AQ1070)=1,INDIRECT(AR1070)='Sample Select backend'!$M$2),1,0)</f>
        <v>0</v>
      </c>
      <c r="AN1070" t="str">
        <f>_xlfn.CONCAT('Sample Select backend'!$C$4,ROW(AN1070))</f>
        <v>AE1070</v>
      </c>
      <c r="AO1070" s="9" t="str">
        <f>_xlfn.CONCAT('Sample Select backend'!$J$2,ROW(AO1070))</f>
        <v>AJ1070</v>
      </c>
      <c r="AP1070" t="str">
        <f>_xlfn.CONCAT('Sample Select backend'!$F$4,ROW(AP1070))</f>
        <v>AF1070</v>
      </c>
      <c r="AQ1070" t="str">
        <f>_xlfn.CONCAT('Sample Select backend'!$I$10,ROW(AQ1070))</f>
        <v>R1070</v>
      </c>
      <c r="AR1070" t="str">
        <f>_xlfn.CONCAT('Sample Select backend'!$M$4,ROW(AR1070))</f>
        <v>AK1070</v>
      </c>
      <c r="AS1070" t="str">
        <f t="shared" si="358"/>
        <v>Dominican Republic</v>
      </c>
      <c r="AT1070" s="9">
        <f t="shared" si="359"/>
        <v>5</v>
      </c>
      <c r="AU1070">
        <f t="shared" si="360"/>
        <v>0</v>
      </c>
      <c r="AV1070" s="9">
        <v>0</v>
      </c>
    </row>
    <row r="1071" spans="1:48" x14ac:dyDescent="0.35">
      <c r="A1071" s="24" t="s">
        <v>51</v>
      </c>
      <c r="B1071" s="24">
        <v>1</v>
      </c>
      <c r="C1071" s="24">
        <v>6</v>
      </c>
      <c r="D1071" s="24" t="s">
        <v>3520</v>
      </c>
      <c r="E1071" s="24"/>
      <c r="O1071" t="s">
        <v>2801</v>
      </c>
      <c r="P1071" t="s">
        <v>2810</v>
      </c>
      <c r="Q1071" t="s">
        <v>2816</v>
      </c>
      <c r="R1071">
        <v>0</v>
      </c>
      <c r="S1071">
        <v>-6.7</v>
      </c>
      <c r="T1071">
        <v>-4.05</v>
      </c>
      <c r="U1071">
        <v>56.75</v>
      </c>
      <c r="V1071">
        <v>-1</v>
      </c>
      <c r="W1071">
        <v>-1</v>
      </c>
      <c r="X1071">
        <v>-1</v>
      </c>
      <c r="Y1071">
        <v>-1</v>
      </c>
      <c r="Z1071">
        <v>-1</v>
      </c>
      <c r="AA1071">
        <v>-1</v>
      </c>
      <c r="AB1071">
        <v>-1</v>
      </c>
      <c r="AC1071">
        <v>-1</v>
      </c>
      <c r="AD1071">
        <v>-1</v>
      </c>
      <c r="AE1071" s="4" t="s">
        <v>2828</v>
      </c>
      <c r="AF1071" s="9" t="s">
        <v>2829</v>
      </c>
      <c r="AG1071">
        <v>0</v>
      </c>
      <c r="AH1071">
        <v>1</v>
      </c>
      <c r="AI1071">
        <v>0</v>
      </c>
      <c r="AJ1071">
        <v>1</v>
      </c>
      <c r="AK1071" s="9" t="s">
        <v>2840</v>
      </c>
      <c r="AL1071">
        <f t="shared" si="357"/>
        <v>0</v>
      </c>
      <c r="AM1071">
        <f>IF(AND(INDIRECT(AN1071)='Sample Select backend'!$C$2,INDIRECT(AO1071)=1,INDIRECT(AP1071)='Sample Select backend'!$F$2,INDIRECT(AQ1071)=1,INDIRECT(AR1071)='Sample Select backend'!$M$2),1,0)</f>
        <v>0</v>
      </c>
      <c r="AN1071" t="str">
        <f>_xlfn.CONCAT('Sample Select backend'!$C$4,ROW(AN1071))</f>
        <v>AE1071</v>
      </c>
      <c r="AO1071" s="9" t="str">
        <f>_xlfn.CONCAT('Sample Select backend'!$J$2,ROW(AO1071))</f>
        <v>AJ1071</v>
      </c>
      <c r="AP1071" t="str">
        <f>_xlfn.CONCAT('Sample Select backend'!$F$4,ROW(AP1071))</f>
        <v>AF1071</v>
      </c>
      <c r="AQ1071" t="str">
        <f>_xlfn.CONCAT('Sample Select backend'!$I$10,ROW(AQ1071))</f>
        <v>R1071</v>
      </c>
      <c r="AR1071" t="str">
        <f>_xlfn.CONCAT('Sample Select backend'!$M$4,ROW(AR1071))</f>
        <v>AK1071</v>
      </c>
      <c r="AS1071" t="str">
        <f t="shared" si="358"/>
        <v>Dominican Republic</v>
      </c>
      <c r="AT1071" s="9">
        <f t="shared" si="359"/>
        <v>6</v>
      </c>
      <c r="AU1071">
        <f t="shared" si="360"/>
        <v>0</v>
      </c>
      <c r="AV1071" s="9">
        <v>0</v>
      </c>
    </row>
    <row r="1072" spans="1:48" x14ac:dyDescent="0.35">
      <c r="A1072" s="24" t="s">
        <v>51</v>
      </c>
      <c r="B1072" s="24">
        <v>1</v>
      </c>
      <c r="C1072" s="24" t="s">
        <v>206</v>
      </c>
      <c r="D1072" s="24" t="s">
        <v>3521</v>
      </c>
      <c r="E1072" s="24"/>
      <c r="O1072" t="s">
        <v>2801</v>
      </c>
      <c r="P1072" t="s">
        <v>2810</v>
      </c>
      <c r="Q1072" t="s">
        <v>2816</v>
      </c>
      <c r="R1072">
        <v>0</v>
      </c>
      <c r="S1072">
        <v>-6.7</v>
      </c>
      <c r="T1072">
        <v>-4.05</v>
      </c>
      <c r="U1072">
        <v>56.75</v>
      </c>
      <c r="V1072">
        <v>-1</v>
      </c>
      <c r="W1072">
        <v>-1</v>
      </c>
      <c r="X1072">
        <v>-1</v>
      </c>
      <c r="Y1072">
        <v>-1</v>
      </c>
      <c r="Z1072">
        <v>-1</v>
      </c>
      <c r="AA1072">
        <v>-1</v>
      </c>
      <c r="AB1072">
        <v>-1</v>
      </c>
      <c r="AC1072">
        <v>-1</v>
      </c>
      <c r="AD1072">
        <v>-1</v>
      </c>
      <c r="AE1072" s="4" t="s">
        <v>2828</v>
      </c>
      <c r="AF1072" s="9" t="s">
        <v>2829</v>
      </c>
      <c r="AG1072">
        <v>0</v>
      </c>
      <c r="AH1072">
        <v>1</v>
      </c>
      <c r="AI1072">
        <v>0</v>
      </c>
      <c r="AJ1072">
        <v>1</v>
      </c>
      <c r="AK1072" s="9" t="s">
        <v>2840</v>
      </c>
      <c r="AL1072">
        <f t="shared" si="357"/>
        <v>0</v>
      </c>
      <c r="AM1072">
        <f>IF(AND(INDIRECT(AN1072)='Sample Select backend'!$C$2,INDIRECT(AO1072)=1,INDIRECT(AP1072)='Sample Select backend'!$F$2,INDIRECT(AQ1072)=1,INDIRECT(AR1072)='Sample Select backend'!$M$2),1,0)</f>
        <v>0</v>
      </c>
      <c r="AN1072" t="str">
        <f>_xlfn.CONCAT('Sample Select backend'!$C$4,ROW(AN1072))</f>
        <v>AE1072</v>
      </c>
      <c r="AO1072" s="9" t="str">
        <f>_xlfn.CONCAT('Sample Select backend'!$J$2,ROW(AO1072))</f>
        <v>AJ1072</v>
      </c>
      <c r="AP1072" t="str">
        <f>_xlfn.CONCAT('Sample Select backend'!$F$4,ROW(AP1072))</f>
        <v>AF1072</v>
      </c>
      <c r="AQ1072" t="str">
        <f>_xlfn.CONCAT('Sample Select backend'!$I$10,ROW(AQ1072))</f>
        <v>R1072</v>
      </c>
      <c r="AR1072" t="str">
        <f>_xlfn.CONCAT('Sample Select backend'!$M$4,ROW(AR1072))</f>
        <v>AK1072</v>
      </c>
      <c r="AS1072" t="str">
        <f t="shared" si="358"/>
        <v>Dominican Republic</v>
      </c>
      <c r="AT1072" s="9" t="str">
        <f t="shared" si="359"/>
        <v>Tax exemption/waiver/suspension</v>
      </c>
      <c r="AU1072">
        <f t="shared" si="360"/>
        <v>0</v>
      </c>
      <c r="AV1072" s="9">
        <v>0</v>
      </c>
    </row>
    <row r="1073" spans="1:48" x14ac:dyDescent="0.35">
      <c r="A1073" s="24" t="s">
        <v>51</v>
      </c>
      <c r="B1073" s="24" t="s">
        <v>201</v>
      </c>
      <c r="C1073" s="24" t="s">
        <v>201</v>
      </c>
      <c r="D1073" s="24" t="s">
        <v>3522</v>
      </c>
      <c r="E1073" s="24"/>
      <c r="O1073" t="s">
        <v>2801</v>
      </c>
      <c r="P1073" t="s">
        <v>2810</v>
      </c>
      <c r="Q1073" t="s">
        <v>2816</v>
      </c>
      <c r="R1073">
        <v>0</v>
      </c>
      <c r="S1073">
        <v>-6.7</v>
      </c>
      <c r="T1073">
        <v>-4.05</v>
      </c>
      <c r="U1073">
        <v>56.75</v>
      </c>
      <c r="V1073">
        <v>-1</v>
      </c>
      <c r="W1073">
        <v>-1</v>
      </c>
      <c r="X1073">
        <v>-1</v>
      </c>
      <c r="Y1073">
        <v>-1</v>
      </c>
      <c r="Z1073">
        <v>-1</v>
      </c>
      <c r="AA1073">
        <v>-1</v>
      </c>
      <c r="AB1073">
        <v>-1</v>
      </c>
      <c r="AC1073">
        <v>-1</v>
      </c>
      <c r="AD1073">
        <v>-1</v>
      </c>
      <c r="AE1073" s="4" t="s">
        <v>2828</v>
      </c>
      <c r="AF1073" s="9" t="s">
        <v>2829</v>
      </c>
      <c r="AG1073">
        <v>0</v>
      </c>
      <c r="AH1073">
        <v>1</v>
      </c>
      <c r="AI1073">
        <v>0</v>
      </c>
      <c r="AJ1073">
        <v>1</v>
      </c>
      <c r="AK1073" s="9" t="s">
        <v>2840</v>
      </c>
      <c r="AL1073">
        <f t="shared" si="357"/>
        <v>1</v>
      </c>
      <c r="AM1073">
        <f>IF(AND(INDIRECT(AN1073)='Sample Select backend'!$C$2,INDIRECT(AO1073)=1,INDIRECT(AP1073)='Sample Select backend'!$F$2,INDIRECT(AQ1073)=1,INDIRECT(AR1073)='Sample Select backend'!$M$2),1,0)</f>
        <v>0</v>
      </c>
      <c r="AN1073" t="str">
        <f>_xlfn.CONCAT('Sample Select backend'!$C$4,ROW(AN1073))</f>
        <v>AE1073</v>
      </c>
      <c r="AO1073" s="9" t="str">
        <f>_xlfn.CONCAT('Sample Select backend'!$J$2,ROW(AO1073))</f>
        <v>AJ1073</v>
      </c>
      <c r="AP1073" t="str">
        <f>_xlfn.CONCAT('Sample Select backend'!$F$4,ROW(AP1073))</f>
        <v>AF1073</v>
      </c>
      <c r="AQ1073" t="str">
        <f>_xlfn.CONCAT('Sample Select backend'!$I$10,ROW(AQ1073))</f>
        <v>R1073</v>
      </c>
      <c r="AR1073" t="str">
        <f>_xlfn.CONCAT('Sample Select backend'!$M$4,ROW(AR1073))</f>
        <v>AK1073</v>
      </c>
      <c r="AS1073" t="str">
        <f t="shared" si="358"/>
        <v>Dominican Republic</v>
      </c>
      <c r="AT1073" s="9" t="str">
        <f t="shared" si="359"/>
        <v>Other</v>
      </c>
      <c r="AU1073">
        <f t="shared" si="360"/>
        <v>0</v>
      </c>
      <c r="AV1073" s="9">
        <v>0</v>
      </c>
    </row>
    <row r="1074" spans="1:48" x14ac:dyDescent="0.35">
      <c r="A1074" s="24" t="s">
        <v>51</v>
      </c>
      <c r="B1074" s="24" t="s">
        <v>201</v>
      </c>
      <c r="C1074" s="24" t="s">
        <v>201</v>
      </c>
      <c r="D1074" s="24" t="s">
        <v>3523</v>
      </c>
      <c r="E1074" s="24"/>
      <c r="O1074" t="s">
        <v>2801</v>
      </c>
      <c r="P1074" t="s">
        <v>2810</v>
      </c>
      <c r="Q1074" t="s">
        <v>2816</v>
      </c>
      <c r="R1074">
        <v>0</v>
      </c>
      <c r="S1074">
        <v>-6.7</v>
      </c>
      <c r="T1074">
        <v>-4.05</v>
      </c>
      <c r="U1074">
        <v>56.75</v>
      </c>
      <c r="V1074">
        <v>-1</v>
      </c>
      <c r="W1074">
        <v>-1</v>
      </c>
      <c r="X1074">
        <v>-1</v>
      </c>
      <c r="Y1074">
        <v>-1</v>
      </c>
      <c r="Z1074">
        <v>-1</v>
      </c>
      <c r="AA1074">
        <v>-1</v>
      </c>
      <c r="AB1074">
        <v>-1</v>
      </c>
      <c r="AC1074">
        <v>-1</v>
      </c>
      <c r="AD1074">
        <v>-1</v>
      </c>
      <c r="AE1074" s="4" t="s">
        <v>2828</v>
      </c>
      <c r="AF1074" s="9" t="s">
        <v>2829</v>
      </c>
      <c r="AG1074">
        <v>0</v>
      </c>
      <c r="AH1074">
        <v>1</v>
      </c>
      <c r="AI1074">
        <v>0</v>
      </c>
      <c r="AJ1074">
        <v>1</v>
      </c>
      <c r="AK1074" s="9" t="s">
        <v>2840</v>
      </c>
      <c r="AL1074">
        <f t="shared" si="357"/>
        <v>1</v>
      </c>
      <c r="AM1074">
        <f>IF(AND(INDIRECT(AN1074)='Sample Select backend'!$C$2,INDIRECT(AO1074)=1,INDIRECT(AP1074)='Sample Select backend'!$F$2,INDIRECT(AQ1074)=1,INDIRECT(AR1074)='Sample Select backend'!$M$2),1,0)</f>
        <v>0</v>
      </c>
      <c r="AN1074" t="str">
        <f>_xlfn.CONCAT('Sample Select backend'!$C$4,ROW(AN1074))</f>
        <v>AE1074</v>
      </c>
      <c r="AO1074" s="9" t="str">
        <f>_xlfn.CONCAT('Sample Select backend'!$J$2,ROW(AO1074))</f>
        <v>AJ1074</v>
      </c>
      <c r="AP1074" t="str">
        <f>_xlfn.CONCAT('Sample Select backend'!$F$4,ROW(AP1074))</f>
        <v>AF1074</v>
      </c>
      <c r="AQ1074" t="str">
        <f>_xlfn.CONCAT('Sample Select backend'!$I$10,ROW(AQ1074))</f>
        <v>R1074</v>
      </c>
      <c r="AR1074" t="str">
        <f>_xlfn.CONCAT('Sample Select backend'!$M$4,ROW(AR1074))</f>
        <v>AK1074</v>
      </c>
      <c r="AS1074" t="str">
        <f t="shared" si="358"/>
        <v>Dominican Republic</v>
      </c>
      <c r="AT1074" s="9" t="str">
        <f t="shared" si="359"/>
        <v>Other</v>
      </c>
      <c r="AU1074">
        <f t="shared" si="360"/>
        <v>0</v>
      </c>
      <c r="AV1074" s="9">
        <v>0</v>
      </c>
    </row>
    <row r="1075" spans="1:48" x14ac:dyDescent="0.35">
      <c r="A1075" s="24" t="s">
        <v>51</v>
      </c>
      <c r="B1075" s="24">
        <v>3</v>
      </c>
      <c r="C1075" s="24" t="s">
        <v>206</v>
      </c>
      <c r="D1075" s="24" t="s">
        <v>3524</v>
      </c>
      <c r="E1075" s="24"/>
      <c r="O1075" t="s">
        <v>2801</v>
      </c>
      <c r="P1075" t="s">
        <v>2810</v>
      </c>
      <c r="Q1075" t="s">
        <v>2816</v>
      </c>
      <c r="R1075">
        <v>0</v>
      </c>
      <c r="S1075">
        <v>-6.7</v>
      </c>
      <c r="T1075">
        <v>-4.05</v>
      </c>
      <c r="U1075">
        <v>56.75</v>
      </c>
      <c r="V1075">
        <v>-1</v>
      </c>
      <c r="W1075">
        <v>-1</v>
      </c>
      <c r="X1075">
        <v>-1</v>
      </c>
      <c r="Y1075">
        <v>-1</v>
      </c>
      <c r="Z1075">
        <v>-1</v>
      </c>
      <c r="AA1075">
        <v>-1</v>
      </c>
      <c r="AB1075">
        <v>-1</v>
      </c>
      <c r="AC1075">
        <v>-1</v>
      </c>
      <c r="AD1075">
        <v>-1</v>
      </c>
      <c r="AE1075" s="4" t="s">
        <v>2828</v>
      </c>
      <c r="AF1075" s="9" t="s">
        <v>2829</v>
      </c>
      <c r="AG1075">
        <v>0</v>
      </c>
      <c r="AH1075">
        <v>1</v>
      </c>
      <c r="AI1075">
        <v>0</v>
      </c>
      <c r="AJ1075">
        <v>1</v>
      </c>
      <c r="AK1075" s="9" t="s">
        <v>2840</v>
      </c>
      <c r="AL1075">
        <f t="shared" si="357"/>
        <v>0</v>
      </c>
      <c r="AM1075">
        <f>IF(AND(INDIRECT(AN1075)='Sample Select backend'!$C$2,INDIRECT(AO1075)=1,INDIRECT(AP1075)='Sample Select backend'!$F$2,INDIRECT(AQ1075)=1,INDIRECT(AR1075)='Sample Select backend'!$M$2),1,0)</f>
        <v>0</v>
      </c>
      <c r="AN1075" t="str">
        <f>_xlfn.CONCAT('Sample Select backend'!$C$4,ROW(AN1075))</f>
        <v>AE1075</v>
      </c>
      <c r="AO1075" s="9" t="str">
        <f>_xlfn.CONCAT('Sample Select backend'!$J$2,ROW(AO1075))</f>
        <v>AJ1075</v>
      </c>
      <c r="AP1075" t="str">
        <f>_xlfn.CONCAT('Sample Select backend'!$F$4,ROW(AP1075))</f>
        <v>AF1075</v>
      </c>
      <c r="AQ1075" t="str">
        <f>_xlfn.CONCAT('Sample Select backend'!$I$10,ROW(AQ1075))</f>
        <v>R1075</v>
      </c>
      <c r="AR1075" t="str">
        <f>_xlfn.CONCAT('Sample Select backend'!$M$4,ROW(AR1075))</f>
        <v>AK1075</v>
      </c>
      <c r="AS1075" t="str">
        <f t="shared" si="358"/>
        <v>Dominican Republic</v>
      </c>
      <c r="AT1075" s="9" t="str">
        <f t="shared" si="359"/>
        <v>Tax exemption/waiver/suspension</v>
      </c>
      <c r="AU1075">
        <f t="shared" si="360"/>
        <v>0</v>
      </c>
      <c r="AV1075" s="9">
        <v>0</v>
      </c>
    </row>
    <row r="1076" spans="1:48" x14ac:dyDescent="0.35">
      <c r="A1076" s="24" t="s">
        <v>51</v>
      </c>
      <c r="B1076" s="24">
        <v>4</v>
      </c>
      <c r="C1076" s="24" t="s">
        <v>206</v>
      </c>
      <c r="D1076" s="24" t="s">
        <v>3525</v>
      </c>
      <c r="E1076" s="24"/>
      <c r="O1076" t="s">
        <v>2801</v>
      </c>
      <c r="P1076" t="s">
        <v>2810</v>
      </c>
      <c r="Q1076" t="s">
        <v>2816</v>
      </c>
      <c r="R1076">
        <v>0</v>
      </c>
      <c r="S1076">
        <v>-6.7</v>
      </c>
      <c r="T1076">
        <v>-4.05</v>
      </c>
      <c r="U1076">
        <v>56.75</v>
      </c>
      <c r="V1076">
        <v>-1</v>
      </c>
      <c r="W1076">
        <v>-1</v>
      </c>
      <c r="X1076">
        <v>-1</v>
      </c>
      <c r="Y1076">
        <v>-1</v>
      </c>
      <c r="Z1076">
        <v>-1</v>
      </c>
      <c r="AA1076">
        <v>-1</v>
      </c>
      <c r="AB1076">
        <v>-1</v>
      </c>
      <c r="AC1076">
        <v>-1</v>
      </c>
      <c r="AD1076">
        <v>-1</v>
      </c>
      <c r="AE1076" s="4" t="s">
        <v>2828</v>
      </c>
      <c r="AF1076" s="9" t="s">
        <v>2829</v>
      </c>
      <c r="AG1076">
        <v>0</v>
      </c>
      <c r="AH1076">
        <v>1</v>
      </c>
      <c r="AI1076">
        <v>0</v>
      </c>
      <c r="AJ1076">
        <v>1</v>
      </c>
      <c r="AK1076" s="9" t="s">
        <v>2840</v>
      </c>
      <c r="AL1076">
        <f t="shared" si="357"/>
        <v>0</v>
      </c>
      <c r="AM1076">
        <f>IF(AND(INDIRECT(AN1076)='Sample Select backend'!$C$2,INDIRECT(AO1076)=1,INDIRECT(AP1076)='Sample Select backend'!$F$2,INDIRECT(AQ1076)=1,INDIRECT(AR1076)='Sample Select backend'!$M$2),1,0)</f>
        <v>0</v>
      </c>
      <c r="AN1076" t="str">
        <f>_xlfn.CONCAT('Sample Select backend'!$C$4,ROW(AN1076))</f>
        <v>AE1076</v>
      </c>
      <c r="AO1076" s="9" t="str">
        <f>_xlfn.CONCAT('Sample Select backend'!$J$2,ROW(AO1076))</f>
        <v>AJ1076</v>
      </c>
      <c r="AP1076" t="str">
        <f>_xlfn.CONCAT('Sample Select backend'!$F$4,ROW(AP1076))</f>
        <v>AF1076</v>
      </c>
      <c r="AQ1076" t="str">
        <f>_xlfn.CONCAT('Sample Select backend'!$I$10,ROW(AQ1076))</f>
        <v>R1076</v>
      </c>
      <c r="AR1076" t="str">
        <f>_xlfn.CONCAT('Sample Select backend'!$M$4,ROW(AR1076))</f>
        <v>AK1076</v>
      </c>
      <c r="AS1076" t="str">
        <f t="shared" si="358"/>
        <v>Dominican Republic</v>
      </c>
      <c r="AT1076" s="9" t="str">
        <f t="shared" si="359"/>
        <v>Tax exemption/waiver/suspension</v>
      </c>
      <c r="AU1076">
        <f t="shared" si="360"/>
        <v>0</v>
      </c>
      <c r="AV1076" s="9">
        <v>0</v>
      </c>
    </row>
    <row r="1077" spans="1:48" x14ac:dyDescent="0.35">
      <c r="A1077" s="24" t="s">
        <v>51</v>
      </c>
      <c r="B1077" s="24" t="s">
        <v>201</v>
      </c>
      <c r="C1077" s="24" t="s">
        <v>201</v>
      </c>
      <c r="D1077" s="24" t="s">
        <v>3526</v>
      </c>
      <c r="E1077" s="24"/>
      <c r="O1077" t="s">
        <v>2801</v>
      </c>
      <c r="P1077" t="s">
        <v>2810</v>
      </c>
      <c r="Q1077" t="s">
        <v>2816</v>
      </c>
      <c r="R1077">
        <v>0</v>
      </c>
      <c r="S1077">
        <v>-6.7</v>
      </c>
      <c r="T1077">
        <v>-4.05</v>
      </c>
      <c r="U1077">
        <v>56.75</v>
      </c>
      <c r="V1077">
        <v>-1</v>
      </c>
      <c r="W1077">
        <v>-1</v>
      </c>
      <c r="X1077">
        <v>-1</v>
      </c>
      <c r="Y1077">
        <v>-1</v>
      </c>
      <c r="Z1077">
        <v>-1</v>
      </c>
      <c r="AA1077">
        <v>-1</v>
      </c>
      <c r="AB1077">
        <v>-1</v>
      </c>
      <c r="AC1077">
        <v>-1</v>
      </c>
      <c r="AD1077">
        <v>-1</v>
      </c>
      <c r="AE1077" s="4" t="s">
        <v>2828</v>
      </c>
      <c r="AF1077" s="9" t="s">
        <v>2829</v>
      </c>
      <c r="AG1077">
        <v>0</v>
      </c>
      <c r="AH1077">
        <v>1</v>
      </c>
      <c r="AI1077">
        <v>0</v>
      </c>
      <c r="AJ1077">
        <v>1</v>
      </c>
      <c r="AK1077" s="9" t="s">
        <v>2840</v>
      </c>
      <c r="AL1077">
        <f t="shared" si="357"/>
        <v>1</v>
      </c>
      <c r="AM1077">
        <f>IF(AND(INDIRECT(AN1077)='Sample Select backend'!$C$2,INDIRECT(AO1077)=1,INDIRECT(AP1077)='Sample Select backend'!$F$2,INDIRECT(AQ1077)=1,INDIRECT(AR1077)='Sample Select backend'!$M$2),1,0)</f>
        <v>0</v>
      </c>
      <c r="AN1077" t="str">
        <f>_xlfn.CONCAT('Sample Select backend'!$C$4,ROW(AN1077))</f>
        <v>AE1077</v>
      </c>
      <c r="AO1077" s="9" t="str">
        <f>_xlfn.CONCAT('Sample Select backend'!$J$2,ROW(AO1077))</f>
        <v>AJ1077</v>
      </c>
      <c r="AP1077" t="str">
        <f>_xlfn.CONCAT('Sample Select backend'!$F$4,ROW(AP1077))</f>
        <v>AF1077</v>
      </c>
      <c r="AQ1077" t="str">
        <f>_xlfn.CONCAT('Sample Select backend'!$I$10,ROW(AQ1077))</f>
        <v>R1077</v>
      </c>
      <c r="AR1077" t="str">
        <f>_xlfn.CONCAT('Sample Select backend'!$M$4,ROW(AR1077))</f>
        <v>AK1077</v>
      </c>
      <c r="AS1077" t="str">
        <f t="shared" si="358"/>
        <v>Dominican Republic</v>
      </c>
      <c r="AT1077" s="9" t="str">
        <f t="shared" si="359"/>
        <v>Other</v>
      </c>
      <c r="AU1077">
        <f t="shared" si="360"/>
        <v>0</v>
      </c>
      <c r="AV1077" s="9">
        <v>0</v>
      </c>
    </row>
    <row r="1078" spans="1:48" x14ac:dyDescent="0.35">
      <c r="A1078" s="24" t="s">
        <v>51</v>
      </c>
      <c r="B1078" s="24">
        <v>5</v>
      </c>
      <c r="C1078" s="24">
        <v>23</v>
      </c>
      <c r="D1078" s="24" t="s">
        <v>3527</v>
      </c>
      <c r="E1078" s="24"/>
      <c r="O1078" t="s">
        <v>2801</v>
      </c>
      <c r="P1078" t="s">
        <v>2810</v>
      </c>
      <c r="Q1078" t="s">
        <v>2816</v>
      </c>
      <c r="R1078">
        <v>0</v>
      </c>
      <c r="S1078">
        <v>-6.7</v>
      </c>
      <c r="T1078">
        <v>-4.05</v>
      </c>
      <c r="U1078">
        <v>56.75</v>
      </c>
      <c r="V1078">
        <v>-1</v>
      </c>
      <c r="W1078">
        <v>-1</v>
      </c>
      <c r="X1078">
        <v>-1</v>
      </c>
      <c r="Y1078">
        <v>-1</v>
      </c>
      <c r="Z1078">
        <v>-1</v>
      </c>
      <c r="AA1078">
        <v>-1</v>
      </c>
      <c r="AB1078">
        <v>-1</v>
      </c>
      <c r="AC1078">
        <v>-1</v>
      </c>
      <c r="AD1078">
        <v>-1</v>
      </c>
      <c r="AE1078" s="4" t="s">
        <v>2828</v>
      </c>
      <c r="AF1078" s="9" t="s">
        <v>2829</v>
      </c>
      <c r="AG1078">
        <v>0</v>
      </c>
      <c r="AH1078">
        <v>1</v>
      </c>
      <c r="AI1078">
        <v>0</v>
      </c>
      <c r="AJ1078">
        <v>1</v>
      </c>
      <c r="AK1078" s="9" t="s">
        <v>2840</v>
      </c>
      <c r="AL1078">
        <f t="shared" si="357"/>
        <v>0</v>
      </c>
      <c r="AM1078">
        <f>IF(AND(INDIRECT(AN1078)='Sample Select backend'!$C$2,INDIRECT(AO1078)=1,INDIRECT(AP1078)='Sample Select backend'!$F$2,INDIRECT(AQ1078)=1,INDIRECT(AR1078)='Sample Select backend'!$M$2),1,0)</f>
        <v>0</v>
      </c>
      <c r="AN1078" t="str">
        <f>_xlfn.CONCAT('Sample Select backend'!$C$4,ROW(AN1078))</f>
        <v>AE1078</v>
      </c>
      <c r="AO1078" s="9" t="str">
        <f>_xlfn.CONCAT('Sample Select backend'!$J$2,ROW(AO1078))</f>
        <v>AJ1078</v>
      </c>
      <c r="AP1078" t="str">
        <f>_xlfn.CONCAT('Sample Select backend'!$F$4,ROW(AP1078))</f>
        <v>AF1078</v>
      </c>
      <c r="AQ1078" t="str">
        <f>_xlfn.CONCAT('Sample Select backend'!$I$10,ROW(AQ1078))</f>
        <v>R1078</v>
      </c>
      <c r="AR1078" t="str">
        <f>_xlfn.CONCAT('Sample Select backend'!$M$4,ROW(AR1078))</f>
        <v>AK1078</v>
      </c>
      <c r="AS1078" t="str">
        <f t="shared" si="358"/>
        <v>Dominican Republic</v>
      </c>
      <c r="AT1078" s="9">
        <f t="shared" si="359"/>
        <v>23</v>
      </c>
      <c r="AU1078">
        <f t="shared" si="360"/>
        <v>0</v>
      </c>
      <c r="AV1078" s="9">
        <v>0</v>
      </c>
    </row>
    <row r="1079" spans="1:48" x14ac:dyDescent="0.35">
      <c r="A1079" s="24" t="s">
        <v>51</v>
      </c>
      <c r="B1079" s="24">
        <v>7</v>
      </c>
      <c r="C1079" s="24">
        <v>30</v>
      </c>
      <c r="D1079" s="24" t="s">
        <v>3528</v>
      </c>
      <c r="E1079" s="24"/>
      <c r="O1079" t="s">
        <v>2801</v>
      </c>
      <c r="P1079" t="s">
        <v>2810</v>
      </c>
      <c r="Q1079" t="s">
        <v>2816</v>
      </c>
      <c r="R1079">
        <v>0</v>
      </c>
      <c r="S1079">
        <v>-6.7</v>
      </c>
      <c r="T1079">
        <v>-4.05</v>
      </c>
      <c r="U1079">
        <v>56.75</v>
      </c>
      <c r="V1079">
        <v>-1</v>
      </c>
      <c r="W1079">
        <v>-1</v>
      </c>
      <c r="X1079">
        <v>-1</v>
      </c>
      <c r="Y1079">
        <v>-1</v>
      </c>
      <c r="Z1079">
        <v>-1</v>
      </c>
      <c r="AA1079">
        <v>-1</v>
      </c>
      <c r="AB1079">
        <v>-1</v>
      </c>
      <c r="AC1079">
        <v>-1</v>
      </c>
      <c r="AD1079">
        <v>-1</v>
      </c>
      <c r="AE1079" s="4" t="s">
        <v>2828</v>
      </c>
      <c r="AF1079" s="9" t="s">
        <v>2829</v>
      </c>
      <c r="AG1079">
        <v>0</v>
      </c>
      <c r="AH1079">
        <v>1</v>
      </c>
      <c r="AI1079">
        <v>0</v>
      </c>
      <c r="AJ1079">
        <v>1</v>
      </c>
      <c r="AK1079" s="9" t="s">
        <v>2840</v>
      </c>
      <c r="AL1079">
        <f t="shared" si="357"/>
        <v>0</v>
      </c>
      <c r="AM1079">
        <f>IF(AND(INDIRECT(AN1079)='Sample Select backend'!$C$2,INDIRECT(AO1079)=1,INDIRECT(AP1079)='Sample Select backend'!$F$2,INDIRECT(AQ1079)=1,INDIRECT(AR1079)='Sample Select backend'!$M$2),1,0)</f>
        <v>0</v>
      </c>
      <c r="AN1079" t="str">
        <f>_xlfn.CONCAT('Sample Select backend'!$C$4,ROW(AN1079))</f>
        <v>AE1079</v>
      </c>
      <c r="AO1079" s="9" t="str">
        <f>_xlfn.CONCAT('Sample Select backend'!$J$2,ROW(AO1079))</f>
        <v>AJ1079</v>
      </c>
      <c r="AP1079" t="str">
        <f>_xlfn.CONCAT('Sample Select backend'!$F$4,ROW(AP1079))</f>
        <v>AF1079</v>
      </c>
      <c r="AQ1079" t="str">
        <f>_xlfn.CONCAT('Sample Select backend'!$I$10,ROW(AQ1079))</f>
        <v>R1079</v>
      </c>
      <c r="AR1079" t="str">
        <f>_xlfn.CONCAT('Sample Select backend'!$M$4,ROW(AR1079))</f>
        <v>AK1079</v>
      </c>
      <c r="AS1079" t="str">
        <f t="shared" si="358"/>
        <v>Dominican Republic</v>
      </c>
      <c r="AT1079" s="9">
        <f t="shared" si="359"/>
        <v>30</v>
      </c>
      <c r="AU1079">
        <f t="shared" si="360"/>
        <v>0</v>
      </c>
      <c r="AV1079" s="9">
        <v>1</v>
      </c>
    </row>
    <row r="1080" spans="1:48" x14ac:dyDescent="0.35">
      <c r="A1080" t="s">
        <v>53</v>
      </c>
      <c r="B1080">
        <v>6</v>
      </c>
      <c r="C1080">
        <v>28</v>
      </c>
      <c r="D1080" t="s">
        <v>814</v>
      </c>
      <c r="E1080">
        <v>1</v>
      </c>
      <c r="F1080">
        <v>1</v>
      </c>
      <c r="H1080">
        <v>-1</v>
      </c>
      <c r="K1080">
        <v>1</v>
      </c>
      <c r="L1080">
        <v>2</v>
      </c>
      <c r="M1080">
        <v>-2</v>
      </c>
      <c r="N1080" t="s">
        <v>2652</v>
      </c>
      <c r="O1080" t="s">
        <v>2801</v>
      </c>
      <c r="P1080" t="s">
        <v>2810</v>
      </c>
      <c r="Q1080" t="s">
        <v>2816</v>
      </c>
      <c r="R1080">
        <v>0</v>
      </c>
      <c r="S1080">
        <v>-6.76</v>
      </c>
      <c r="T1080">
        <v>-3.64</v>
      </c>
      <c r="U1080">
        <v>64.94</v>
      </c>
      <c r="V1080">
        <f t="shared" ref="V1080:AD1087" si="370">IF(E1080&gt;0,1,IF(E1080&lt;0,0,-1))</f>
        <v>1</v>
      </c>
      <c r="W1080">
        <f t="shared" si="370"/>
        <v>1</v>
      </c>
      <c r="X1080">
        <f t="shared" si="370"/>
        <v>-1</v>
      </c>
      <c r="Y1080">
        <f t="shared" si="370"/>
        <v>0</v>
      </c>
      <c r="Z1080">
        <f t="shared" si="370"/>
        <v>-1</v>
      </c>
      <c r="AA1080">
        <f t="shared" si="370"/>
        <v>-1</v>
      </c>
      <c r="AB1080">
        <f t="shared" si="370"/>
        <v>1</v>
      </c>
      <c r="AC1080">
        <f t="shared" si="370"/>
        <v>1</v>
      </c>
      <c r="AD1080">
        <f t="shared" si="370"/>
        <v>0</v>
      </c>
      <c r="AE1080" s="4" t="s">
        <v>2828</v>
      </c>
      <c r="AF1080" s="9" t="s">
        <v>2829</v>
      </c>
      <c r="AG1080">
        <v>0</v>
      </c>
      <c r="AH1080">
        <v>1</v>
      </c>
      <c r="AI1080">
        <v>0</v>
      </c>
      <c r="AJ1080">
        <v>1</v>
      </c>
      <c r="AK1080" s="9" t="s">
        <v>2840</v>
      </c>
      <c r="AL1080">
        <f t="shared" si="357"/>
        <v>0</v>
      </c>
      <c r="AM1080">
        <f>IF(AND(INDIRECT(AN1080)='Sample Select backend'!$C$2,INDIRECT(AO1080)=1,INDIRECT(AP1080)='Sample Select backend'!$F$2,INDIRECT(AQ1080)=1,INDIRECT(AR1080)='Sample Select backend'!$M$2),1,0)</f>
        <v>0</v>
      </c>
      <c r="AN1080" t="str">
        <f>_xlfn.CONCAT('Sample Select backend'!$C$4,ROW(AN1080))</f>
        <v>AE1080</v>
      </c>
      <c r="AO1080" s="9" t="str">
        <f>_xlfn.CONCAT('Sample Select backend'!$J$2,ROW(AO1080))</f>
        <v>AJ1080</v>
      </c>
      <c r="AP1080" t="str">
        <f>_xlfn.CONCAT('Sample Select backend'!$F$4,ROW(AP1080))</f>
        <v>AF1080</v>
      </c>
      <c r="AQ1080" t="str">
        <f>_xlfn.CONCAT('Sample Select backend'!$I$10,ROW(AQ1080))</f>
        <v>R1080</v>
      </c>
      <c r="AR1080" t="str">
        <f>_xlfn.CONCAT('Sample Select backend'!$M$4,ROW(AR1080))</f>
        <v>AK1080</v>
      </c>
      <c r="AS1080" t="str">
        <f t="shared" si="358"/>
        <v>Ecuador</v>
      </c>
      <c r="AT1080" s="9">
        <f t="shared" si="359"/>
        <v>28</v>
      </c>
      <c r="AU1080">
        <f t="shared" si="360"/>
        <v>1</v>
      </c>
      <c r="AV1080" s="9">
        <v>1</v>
      </c>
    </row>
    <row r="1081" spans="1:48" x14ac:dyDescent="0.35">
      <c r="A1081" t="s">
        <v>53</v>
      </c>
      <c r="B1081">
        <v>1</v>
      </c>
      <c r="C1081">
        <v>6</v>
      </c>
      <c r="D1081" t="s">
        <v>812</v>
      </c>
      <c r="E1081">
        <v>2</v>
      </c>
      <c r="F1081">
        <v>2</v>
      </c>
      <c r="G1081">
        <v>2</v>
      </c>
      <c r="H1081">
        <v>2</v>
      </c>
      <c r="I1081">
        <v>2</v>
      </c>
      <c r="J1081">
        <v>2</v>
      </c>
      <c r="K1081">
        <v>1</v>
      </c>
      <c r="L1081">
        <v>2</v>
      </c>
      <c r="M1081">
        <v>1</v>
      </c>
      <c r="N1081" t="s">
        <v>2652</v>
      </c>
      <c r="O1081" t="s">
        <v>2801</v>
      </c>
      <c r="P1081" t="s">
        <v>2810</v>
      </c>
      <c r="Q1081" t="s">
        <v>2816</v>
      </c>
      <c r="R1081">
        <v>0</v>
      </c>
      <c r="S1081">
        <v>-6.76</v>
      </c>
      <c r="T1081">
        <v>-3.64</v>
      </c>
      <c r="U1081">
        <v>64.94</v>
      </c>
      <c r="V1081">
        <f t="shared" si="370"/>
        <v>1</v>
      </c>
      <c r="W1081">
        <f t="shared" si="370"/>
        <v>1</v>
      </c>
      <c r="X1081">
        <f t="shared" si="370"/>
        <v>1</v>
      </c>
      <c r="Y1081">
        <f t="shared" si="370"/>
        <v>1</v>
      </c>
      <c r="Z1081">
        <f t="shared" si="370"/>
        <v>1</v>
      </c>
      <c r="AA1081">
        <f t="shared" si="370"/>
        <v>1</v>
      </c>
      <c r="AB1081">
        <f t="shared" si="370"/>
        <v>1</v>
      </c>
      <c r="AC1081">
        <f t="shared" si="370"/>
        <v>1</v>
      </c>
      <c r="AD1081">
        <f t="shared" si="370"/>
        <v>1</v>
      </c>
      <c r="AE1081" s="4" t="s">
        <v>2828</v>
      </c>
      <c r="AF1081" s="9" t="s">
        <v>2829</v>
      </c>
      <c r="AG1081">
        <v>0</v>
      </c>
      <c r="AH1081">
        <v>1</v>
      </c>
      <c r="AI1081">
        <v>0</v>
      </c>
      <c r="AJ1081">
        <v>1</v>
      </c>
      <c r="AK1081" s="9" t="s">
        <v>2840</v>
      </c>
      <c r="AL1081">
        <f t="shared" si="357"/>
        <v>0</v>
      </c>
      <c r="AM1081">
        <f>IF(AND(INDIRECT(AN1081)='Sample Select backend'!$C$2,INDIRECT(AO1081)=1,INDIRECT(AP1081)='Sample Select backend'!$F$2,INDIRECT(AQ1081)=1,INDIRECT(AR1081)='Sample Select backend'!$M$2),1,0)</f>
        <v>0</v>
      </c>
      <c r="AN1081" t="str">
        <f>_xlfn.CONCAT('Sample Select backend'!$C$4,ROW(AN1081))</f>
        <v>AE1081</v>
      </c>
      <c r="AO1081" s="9" t="str">
        <f>_xlfn.CONCAT('Sample Select backend'!$J$2,ROW(AO1081))</f>
        <v>AJ1081</v>
      </c>
      <c r="AP1081" t="str">
        <f>_xlfn.CONCAT('Sample Select backend'!$F$4,ROW(AP1081))</f>
        <v>AF1081</v>
      </c>
      <c r="AQ1081" t="str">
        <f>_xlfn.CONCAT('Sample Select backend'!$I$10,ROW(AQ1081))</f>
        <v>R1081</v>
      </c>
      <c r="AR1081" t="str">
        <f>_xlfn.CONCAT('Sample Select backend'!$M$4,ROW(AR1081))</f>
        <v>AK1081</v>
      </c>
      <c r="AS1081" t="str">
        <f t="shared" si="358"/>
        <v>Ecuador</v>
      </c>
      <c r="AT1081" s="9">
        <f t="shared" si="359"/>
        <v>6</v>
      </c>
      <c r="AU1081">
        <f t="shared" si="360"/>
        <v>0</v>
      </c>
      <c r="AV1081" s="9">
        <v>1</v>
      </c>
    </row>
    <row r="1082" spans="1:48" x14ac:dyDescent="0.35">
      <c r="A1082" t="s">
        <v>53</v>
      </c>
      <c r="B1082">
        <v>6</v>
      </c>
      <c r="C1082">
        <v>25</v>
      </c>
      <c r="D1082" t="s">
        <v>811</v>
      </c>
      <c r="E1082">
        <v>1</v>
      </c>
      <c r="F1082">
        <v>1</v>
      </c>
      <c r="G1082">
        <v>-2</v>
      </c>
      <c r="H1082">
        <v>-1</v>
      </c>
      <c r="I1082">
        <v>-2</v>
      </c>
      <c r="J1082">
        <v>2</v>
      </c>
      <c r="K1082">
        <v>1</v>
      </c>
      <c r="L1082">
        <v>-2</v>
      </c>
      <c r="M1082">
        <v>1</v>
      </c>
      <c r="N1082" t="s">
        <v>2652</v>
      </c>
      <c r="O1082" t="s">
        <v>2801</v>
      </c>
      <c r="P1082" t="s">
        <v>2810</v>
      </c>
      <c r="Q1082" t="s">
        <v>2816</v>
      </c>
      <c r="R1082">
        <v>0</v>
      </c>
      <c r="S1082">
        <v>-6.76</v>
      </c>
      <c r="T1082">
        <v>-3.64</v>
      </c>
      <c r="U1082">
        <v>64.94</v>
      </c>
      <c r="V1082">
        <f t="shared" si="370"/>
        <v>1</v>
      </c>
      <c r="W1082">
        <f t="shared" si="370"/>
        <v>1</v>
      </c>
      <c r="X1082">
        <f t="shared" si="370"/>
        <v>0</v>
      </c>
      <c r="Y1082">
        <f t="shared" si="370"/>
        <v>0</v>
      </c>
      <c r="Z1082">
        <f t="shared" si="370"/>
        <v>0</v>
      </c>
      <c r="AA1082">
        <f t="shared" si="370"/>
        <v>1</v>
      </c>
      <c r="AB1082">
        <f t="shared" si="370"/>
        <v>1</v>
      </c>
      <c r="AC1082">
        <f t="shared" si="370"/>
        <v>0</v>
      </c>
      <c r="AD1082">
        <f t="shared" si="370"/>
        <v>1</v>
      </c>
      <c r="AE1082" s="4" t="s">
        <v>2828</v>
      </c>
      <c r="AF1082" s="9" t="s">
        <v>2829</v>
      </c>
      <c r="AG1082">
        <v>0</v>
      </c>
      <c r="AH1082">
        <v>1</v>
      </c>
      <c r="AI1082">
        <v>0</v>
      </c>
      <c r="AJ1082">
        <v>1</v>
      </c>
      <c r="AK1082" s="9" t="s">
        <v>2840</v>
      </c>
      <c r="AL1082">
        <f t="shared" si="357"/>
        <v>0</v>
      </c>
      <c r="AM1082">
        <f>IF(AND(INDIRECT(AN1082)='Sample Select backend'!$C$2,INDIRECT(AO1082)=1,INDIRECT(AP1082)='Sample Select backend'!$F$2,INDIRECT(AQ1082)=1,INDIRECT(AR1082)='Sample Select backend'!$M$2),1,0)</f>
        <v>0</v>
      </c>
      <c r="AN1082" t="str">
        <f>_xlfn.CONCAT('Sample Select backend'!$C$4,ROW(AN1082))</f>
        <v>AE1082</v>
      </c>
      <c r="AO1082" s="9" t="str">
        <f>_xlfn.CONCAT('Sample Select backend'!$J$2,ROW(AO1082))</f>
        <v>AJ1082</v>
      </c>
      <c r="AP1082" t="str">
        <f>_xlfn.CONCAT('Sample Select backend'!$F$4,ROW(AP1082))</f>
        <v>AF1082</v>
      </c>
      <c r="AQ1082" t="str">
        <f>_xlfn.CONCAT('Sample Select backend'!$I$10,ROW(AQ1082))</f>
        <v>R1082</v>
      </c>
      <c r="AR1082" t="str">
        <f>_xlfn.CONCAT('Sample Select backend'!$M$4,ROW(AR1082))</f>
        <v>AK1082</v>
      </c>
      <c r="AS1082" t="str">
        <f t="shared" si="358"/>
        <v>Ecuador</v>
      </c>
      <c r="AT1082" s="9">
        <f t="shared" si="359"/>
        <v>25</v>
      </c>
      <c r="AU1082">
        <f t="shared" si="360"/>
        <v>0</v>
      </c>
      <c r="AV1082" s="9">
        <v>1</v>
      </c>
    </row>
    <row r="1083" spans="1:48" x14ac:dyDescent="0.35">
      <c r="A1083" t="s">
        <v>53</v>
      </c>
      <c r="B1083">
        <v>7</v>
      </c>
      <c r="C1083">
        <v>30</v>
      </c>
      <c r="D1083" t="s">
        <v>807</v>
      </c>
      <c r="E1083">
        <v>1</v>
      </c>
      <c r="F1083">
        <v>1</v>
      </c>
      <c r="G1083">
        <v>2</v>
      </c>
      <c r="H1083">
        <v>1</v>
      </c>
      <c r="I1083">
        <v>1</v>
      </c>
      <c r="J1083">
        <v>1</v>
      </c>
      <c r="K1083">
        <v>1</v>
      </c>
      <c r="L1083">
        <v>-2</v>
      </c>
      <c r="M1083">
        <v>1</v>
      </c>
      <c r="N1083" t="s">
        <v>2652</v>
      </c>
      <c r="O1083" t="s">
        <v>2801</v>
      </c>
      <c r="P1083" t="s">
        <v>2810</v>
      </c>
      <c r="Q1083" t="s">
        <v>2816</v>
      </c>
      <c r="R1083">
        <v>0</v>
      </c>
      <c r="S1083">
        <v>-6.76</v>
      </c>
      <c r="T1083">
        <v>-3.64</v>
      </c>
      <c r="U1083">
        <v>64.94</v>
      </c>
      <c r="V1083">
        <f t="shared" si="370"/>
        <v>1</v>
      </c>
      <c r="W1083">
        <f t="shared" si="370"/>
        <v>1</v>
      </c>
      <c r="X1083">
        <f t="shared" si="370"/>
        <v>1</v>
      </c>
      <c r="Y1083">
        <f t="shared" si="370"/>
        <v>1</v>
      </c>
      <c r="Z1083">
        <f t="shared" si="370"/>
        <v>1</v>
      </c>
      <c r="AA1083">
        <f t="shared" si="370"/>
        <v>1</v>
      </c>
      <c r="AB1083">
        <f t="shared" si="370"/>
        <v>1</v>
      </c>
      <c r="AC1083">
        <f t="shared" si="370"/>
        <v>0</v>
      </c>
      <c r="AD1083">
        <f t="shared" si="370"/>
        <v>1</v>
      </c>
      <c r="AE1083" s="4" t="s">
        <v>2828</v>
      </c>
      <c r="AF1083" s="9" t="s">
        <v>2829</v>
      </c>
      <c r="AG1083">
        <v>0</v>
      </c>
      <c r="AH1083">
        <v>1</v>
      </c>
      <c r="AI1083">
        <v>0</v>
      </c>
      <c r="AJ1083">
        <v>1</v>
      </c>
      <c r="AK1083" s="9" t="s">
        <v>2840</v>
      </c>
      <c r="AL1083">
        <f t="shared" si="357"/>
        <v>0</v>
      </c>
      <c r="AM1083">
        <f>IF(AND(INDIRECT(AN1083)='Sample Select backend'!$C$2,INDIRECT(AO1083)=1,INDIRECT(AP1083)='Sample Select backend'!$F$2,INDIRECT(AQ1083)=1,INDIRECT(AR1083)='Sample Select backend'!$M$2),1,0)</f>
        <v>0</v>
      </c>
      <c r="AN1083" t="str">
        <f>_xlfn.CONCAT('Sample Select backend'!$C$4,ROW(AN1083))</f>
        <v>AE1083</v>
      </c>
      <c r="AO1083" s="9" t="str">
        <f>_xlfn.CONCAT('Sample Select backend'!$J$2,ROW(AO1083))</f>
        <v>AJ1083</v>
      </c>
      <c r="AP1083" t="str">
        <f>_xlfn.CONCAT('Sample Select backend'!$F$4,ROW(AP1083))</f>
        <v>AF1083</v>
      </c>
      <c r="AQ1083" t="str">
        <f>_xlfn.CONCAT('Sample Select backend'!$I$10,ROW(AQ1083))</f>
        <v>R1083</v>
      </c>
      <c r="AR1083" t="str">
        <f>_xlfn.CONCAT('Sample Select backend'!$M$4,ROW(AR1083))</f>
        <v>AK1083</v>
      </c>
      <c r="AS1083" t="str">
        <f t="shared" si="358"/>
        <v>Ecuador</v>
      </c>
      <c r="AT1083" s="9">
        <f t="shared" si="359"/>
        <v>30</v>
      </c>
      <c r="AU1083">
        <f t="shared" si="360"/>
        <v>0</v>
      </c>
      <c r="AV1083" s="9">
        <v>1</v>
      </c>
    </row>
    <row r="1084" spans="1:48" x14ac:dyDescent="0.35">
      <c r="A1084" t="s">
        <v>53</v>
      </c>
      <c r="B1084">
        <v>1</v>
      </c>
      <c r="C1084">
        <v>6</v>
      </c>
      <c r="D1084" t="s">
        <v>809</v>
      </c>
      <c r="E1084">
        <v>-2</v>
      </c>
      <c r="F1084">
        <v>2</v>
      </c>
      <c r="G1084">
        <v>2</v>
      </c>
      <c r="H1084">
        <v>2</v>
      </c>
      <c r="I1084">
        <v>2</v>
      </c>
      <c r="J1084">
        <v>2</v>
      </c>
      <c r="K1084">
        <v>1</v>
      </c>
      <c r="L1084">
        <v>2</v>
      </c>
      <c r="M1084">
        <v>1</v>
      </c>
      <c r="N1084" t="s">
        <v>2652</v>
      </c>
      <c r="O1084" t="s">
        <v>2801</v>
      </c>
      <c r="P1084" t="s">
        <v>2810</v>
      </c>
      <c r="Q1084" t="s">
        <v>2816</v>
      </c>
      <c r="R1084">
        <v>0</v>
      </c>
      <c r="S1084">
        <v>-6.76</v>
      </c>
      <c r="T1084">
        <v>-3.64</v>
      </c>
      <c r="U1084">
        <v>64.94</v>
      </c>
      <c r="V1084">
        <f t="shared" si="370"/>
        <v>0</v>
      </c>
      <c r="W1084">
        <f t="shared" si="370"/>
        <v>1</v>
      </c>
      <c r="X1084">
        <f t="shared" si="370"/>
        <v>1</v>
      </c>
      <c r="Y1084">
        <f t="shared" si="370"/>
        <v>1</v>
      </c>
      <c r="Z1084">
        <f t="shared" si="370"/>
        <v>1</v>
      </c>
      <c r="AA1084">
        <f t="shared" si="370"/>
        <v>1</v>
      </c>
      <c r="AB1084">
        <f t="shared" si="370"/>
        <v>1</v>
      </c>
      <c r="AC1084">
        <f t="shared" si="370"/>
        <v>1</v>
      </c>
      <c r="AD1084">
        <f t="shared" si="370"/>
        <v>1</v>
      </c>
      <c r="AE1084" s="4" t="s">
        <v>2828</v>
      </c>
      <c r="AF1084" s="9" t="s">
        <v>2829</v>
      </c>
      <c r="AG1084">
        <v>0</v>
      </c>
      <c r="AH1084">
        <v>1</v>
      </c>
      <c r="AI1084">
        <v>0</v>
      </c>
      <c r="AJ1084">
        <v>1</v>
      </c>
      <c r="AK1084" s="9" t="s">
        <v>2840</v>
      </c>
      <c r="AL1084">
        <f t="shared" si="357"/>
        <v>0</v>
      </c>
      <c r="AM1084">
        <f>IF(AND(INDIRECT(AN1084)='Sample Select backend'!$C$2,INDIRECT(AO1084)=1,INDIRECT(AP1084)='Sample Select backend'!$F$2,INDIRECT(AQ1084)=1,INDIRECT(AR1084)='Sample Select backend'!$M$2),1,0)</f>
        <v>0</v>
      </c>
      <c r="AN1084" t="str">
        <f>_xlfn.CONCAT('Sample Select backend'!$C$4,ROW(AN1084))</f>
        <v>AE1084</v>
      </c>
      <c r="AO1084" s="9" t="str">
        <f>_xlfn.CONCAT('Sample Select backend'!$J$2,ROW(AO1084))</f>
        <v>AJ1084</v>
      </c>
      <c r="AP1084" t="str">
        <f>_xlfn.CONCAT('Sample Select backend'!$F$4,ROW(AP1084))</f>
        <v>AF1084</v>
      </c>
      <c r="AQ1084" t="str">
        <f>_xlfn.CONCAT('Sample Select backend'!$I$10,ROW(AQ1084))</f>
        <v>R1084</v>
      </c>
      <c r="AR1084" t="str">
        <f>_xlfn.CONCAT('Sample Select backend'!$M$4,ROW(AR1084))</f>
        <v>AK1084</v>
      </c>
      <c r="AS1084" t="str">
        <f t="shared" si="358"/>
        <v>Ecuador</v>
      </c>
      <c r="AT1084" s="9">
        <f t="shared" si="359"/>
        <v>6</v>
      </c>
      <c r="AU1084">
        <f t="shared" si="360"/>
        <v>0</v>
      </c>
      <c r="AV1084" s="9">
        <v>0</v>
      </c>
    </row>
    <row r="1085" spans="1:48" x14ac:dyDescent="0.35">
      <c r="A1085" t="s">
        <v>53</v>
      </c>
      <c r="B1085">
        <v>8</v>
      </c>
      <c r="C1085" t="s">
        <v>202</v>
      </c>
      <c r="D1085" t="s">
        <v>813</v>
      </c>
      <c r="N1085" t="s">
        <v>2652</v>
      </c>
      <c r="O1085" t="s">
        <v>2801</v>
      </c>
      <c r="P1085" t="s">
        <v>2810</v>
      </c>
      <c r="Q1085" t="s">
        <v>2816</v>
      </c>
      <c r="R1085">
        <v>0</v>
      </c>
      <c r="S1085">
        <v>-6.76</v>
      </c>
      <c r="T1085">
        <v>-3.64</v>
      </c>
      <c r="U1085">
        <v>64.94</v>
      </c>
      <c r="V1085">
        <f t="shared" si="370"/>
        <v>-1</v>
      </c>
      <c r="W1085">
        <f t="shared" si="370"/>
        <v>-1</v>
      </c>
      <c r="X1085">
        <f t="shared" si="370"/>
        <v>-1</v>
      </c>
      <c r="Y1085">
        <f t="shared" si="370"/>
        <v>-1</v>
      </c>
      <c r="Z1085">
        <f t="shared" si="370"/>
        <v>-1</v>
      </c>
      <c r="AA1085">
        <f t="shared" si="370"/>
        <v>-1</v>
      </c>
      <c r="AB1085">
        <f t="shared" si="370"/>
        <v>-1</v>
      </c>
      <c r="AC1085">
        <f t="shared" si="370"/>
        <v>-1</v>
      </c>
      <c r="AD1085">
        <f t="shared" si="370"/>
        <v>-1</v>
      </c>
      <c r="AE1085" s="4" t="s">
        <v>2828</v>
      </c>
      <c r="AF1085" s="9" t="s">
        <v>2829</v>
      </c>
      <c r="AG1085">
        <v>0</v>
      </c>
      <c r="AH1085">
        <v>1</v>
      </c>
      <c r="AI1085">
        <v>0</v>
      </c>
      <c r="AJ1085">
        <v>1</v>
      </c>
      <c r="AK1085" s="9" t="s">
        <v>2840</v>
      </c>
      <c r="AL1085">
        <f t="shared" si="357"/>
        <v>0</v>
      </c>
      <c r="AM1085">
        <f>IF(AND(INDIRECT(AN1085)='Sample Select backend'!$C$2,INDIRECT(AO1085)=1,INDIRECT(AP1085)='Sample Select backend'!$F$2,INDIRECT(AQ1085)=1,INDIRECT(AR1085)='Sample Select backend'!$M$2),1,0)</f>
        <v>0</v>
      </c>
      <c r="AN1085" t="str">
        <f>_xlfn.CONCAT('Sample Select backend'!$C$4,ROW(AN1085))</f>
        <v>AE1085</v>
      </c>
      <c r="AO1085" s="9" t="str">
        <f>_xlfn.CONCAT('Sample Select backend'!$J$2,ROW(AO1085))</f>
        <v>AJ1085</v>
      </c>
      <c r="AP1085" t="str">
        <f>_xlfn.CONCAT('Sample Select backend'!$F$4,ROW(AP1085))</f>
        <v>AF1085</v>
      </c>
      <c r="AQ1085" t="str">
        <f>_xlfn.CONCAT('Sample Select backend'!$I$10,ROW(AQ1085))</f>
        <v>R1085</v>
      </c>
      <c r="AR1085" t="str">
        <f>_xlfn.CONCAT('Sample Select backend'!$M$4,ROW(AR1085))</f>
        <v>AK1085</v>
      </c>
      <c r="AS1085" t="str">
        <f t="shared" si="358"/>
        <v>Ecuador</v>
      </c>
      <c r="AT1085" s="9" t="str">
        <f t="shared" si="359"/>
        <v>Other</v>
      </c>
      <c r="AU1085">
        <f t="shared" si="360"/>
        <v>0</v>
      </c>
      <c r="AV1085" s="9">
        <v>1</v>
      </c>
    </row>
    <row r="1086" spans="1:48" x14ac:dyDescent="0.35">
      <c r="A1086" t="s">
        <v>53</v>
      </c>
      <c r="B1086">
        <v>1</v>
      </c>
      <c r="C1086">
        <v>6</v>
      </c>
      <c r="D1086" t="s">
        <v>808</v>
      </c>
      <c r="E1086">
        <v>-2</v>
      </c>
      <c r="F1086">
        <v>2</v>
      </c>
      <c r="G1086">
        <v>2</v>
      </c>
      <c r="H1086">
        <v>2</v>
      </c>
      <c r="I1086">
        <v>2</v>
      </c>
      <c r="J1086">
        <v>2</v>
      </c>
      <c r="K1086">
        <v>1</v>
      </c>
      <c r="L1086">
        <v>2</v>
      </c>
      <c r="M1086">
        <v>1</v>
      </c>
      <c r="N1086" t="s">
        <v>2652</v>
      </c>
      <c r="O1086" t="s">
        <v>2801</v>
      </c>
      <c r="P1086" t="s">
        <v>2810</v>
      </c>
      <c r="Q1086" t="s">
        <v>2816</v>
      </c>
      <c r="R1086">
        <v>0</v>
      </c>
      <c r="S1086">
        <v>-6.76</v>
      </c>
      <c r="T1086">
        <v>-3.64</v>
      </c>
      <c r="U1086">
        <v>64.94</v>
      </c>
      <c r="V1086">
        <f t="shared" si="370"/>
        <v>0</v>
      </c>
      <c r="W1086">
        <f t="shared" si="370"/>
        <v>1</v>
      </c>
      <c r="X1086">
        <f t="shared" si="370"/>
        <v>1</v>
      </c>
      <c r="Y1086">
        <f t="shared" si="370"/>
        <v>1</v>
      </c>
      <c r="Z1086">
        <f t="shared" si="370"/>
        <v>1</v>
      </c>
      <c r="AA1086">
        <f t="shared" si="370"/>
        <v>1</v>
      </c>
      <c r="AB1086">
        <f t="shared" si="370"/>
        <v>1</v>
      </c>
      <c r="AC1086">
        <f t="shared" si="370"/>
        <v>1</v>
      </c>
      <c r="AD1086">
        <f t="shared" si="370"/>
        <v>1</v>
      </c>
      <c r="AE1086" s="4" t="s">
        <v>2828</v>
      </c>
      <c r="AF1086" s="9" t="s">
        <v>2829</v>
      </c>
      <c r="AG1086">
        <v>0</v>
      </c>
      <c r="AH1086">
        <v>1</v>
      </c>
      <c r="AI1086">
        <v>0</v>
      </c>
      <c r="AJ1086">
        <v>1</v>
      </c>
      <c r="AK1086" s="9" t="s">
        <v>2840</v>
      </c>
      <c r="AL1086">
        <f t="shared" si="357"/>
        <v>0</v>
      </c>
      <c r="AM1086">
        <f>IF(AND(INDIRECT(AN1086)='Sample Select backend'!$C$2,INDIRECT(AO1086)=1,INDIRECT(AP1086)='Sample Select backend'!$F$2,INDIRECT(AQ1086)=1,INDIRECT(AR1086)='Sample Select backend'!$M$2),1,0)</f>
        <v>0</v>
      </c>
      <c r="AN1086" t="str">
        <f>_xlfn.CONCAT('Sample Select backend'!$C$4,ROW(AN1086))</f>
        <v>AE1086</v>
      </c>
      <c r="AO1086" s="9" t="str">
        <f>_xlfn.CONCAT('Sample Select backend'!$J$2,ROW(AO1086))</f>
        <v>AJ1086</v>
      </c>
      <c r="AP1086" t="str">
        <f>_xlfn.CONCAT('Sample Select backend'!$F$4,ROW(AP1086))</f>
        <v>AF1086</v>
      </c>
      <c r="AQ1086" t="str">
        <f>_xlfn.CONCAT('Sample Select backend'!$I$10,ROW(AQ1086))</f>
        <v>R1086</v>
      </c>
      <c r="AR1086" t="str">
        <f>_xlfn.CONCAT('Sample Select backend'!$M$4,ROW(AR1086))</f>
        <v>AK1086</v>
      </c>
      <c r="AS1086" t="str">
        <f t="shared" si="358"/>
        <v>Ecuador</v>
      </c>
      <c r="AT1086" s="9">
        <f t="shared" si="359"/>
        <v>6</v>
      </c>
      <c r="AU1086">
        <f t="shared" si="360"/>
        <v>0</v>
      </c>
      <c r="AV1086" s="9">
        <v>0</v>
      </c>
    </row>
    <row r="1087" spans="1:48" x14ac:dyDescent="0.35">
      <c r="A1087" t="s">
        <v>53</v>
      </c>
      <c r="B1087">
        <v>8</v>
      </c>
      <c r="C1087" t="s">
        <v>202</v>
      </c>
      <c r="D1087" t="s">
        <v>810</v>
      </c>
      <c r="N1087" t="s">
        <v>2652</v>
      </c>
      <c r="O1087" t="s">
        <v>2801</v>
      </c>
      <c r="P1087" t="s">
        <v>2810</v>
      </c>
      <c r="Q1087" t="s">
        <v>2816</v>
      </c>
      <c r="R1087">
        <v>0</v>
      </c>
      <c r="S1087">
        <v>-6.76</v>
      </c>
      <c r="T1087">
        <v>-3.64</v>
      </c>
      <c r="U1087">
        <v>64.94</v>
      </c>
      <c r="V1087">
        <f t="shared" si="370"/>
        <v>-1</v>
      </c>
      <c r="W1087">
        <f t="shared" si="370"/>
        <v>-1</v>
      </c>
      <c r="X1087">
        <f t="shared" si="370"/>
        <v>-1</v>
      </c>
      <c r="Y1087">
        <f t="shared" si="370"/>
        <v>-1</v>
      </c>
      <c r="Z1087">
        <f t="shared" si="370"/>
        <v>-1</v>
      </c>
      <c r="AA1087">
        <f t="shared" si="370"/>
        <v>-1</v>
      </c>
      <c r="AB1087">
        <f t="shared" si="370"/>
        <v>-1</v>
      </c>
      <c r="AC1087">
        <f t="shared" si="370"/>
        <v>-1</v>
      </c>
      <c r="AD1087">
        <f t="shared" si="370"/>
        <v>-1</v>
      </c>
      <c r="AE1087" s="4" t="s">
        <v>2828</v>
      </c>
      <c r="AF1087" s="9" t="s">
        <v>2829</v>
      </c>
      <c r="AG1087">
        <v>0</v>
      </c>
      <c r="AH1087">
        <v>1</v>
      </c>
      <c r="AI1087">
        <v>0</v>
      </c>
      <c r="AJ1087">
        <v>1</v>
      </c>
      <c r="AK1087" s="9" t="s">
        <v>2840</v>
      </c>
      <c r="AL1087">
        <f t="shared" si="357"/>
        <v>0</v>
      </c>
      <c r="AM1087">
        <f>IF(AND(INDIRECT(AN1087)='Sample Select backend'!$C$2,INDIRECT(AO1087)=1,INDIRECT(AP1087)='Sample Select backend'!$F$2,INDIRECT(AQ1087)=1,INDIRECT(AR1087)='Sample Select backend'!$M$2),1,0)</f>
        <v>0</v>
      </c>
      <c r="AN1087" t="str">
        <f>_xlfn.CONCAT('Sample Select backend'!$C$4,ROW(AN1087))</f>
        <v>AE1087</v>
      </c>
      <c r="AO1087" s="9" t="str">
        <f>_xlfn.CONCAT('Sample Select backend'!$J$2,ROW(AO1087))</f>
        <v>AJ1087</v>
      </c>
      <c r="AP1087" t="str">
        <f>_xlfn.CONCAT('Sample Select backend'!$F$4,ROW(AP1087))</f>
        <v>AF1087</v>
      </c>
      <c r="AQ1087" t="str">
        <f>_xlfn.CONCAT('Sample Select backend'!$I$10,ROW(AQ1087))</f>
        <v>R1087</v>
      </c>
      <c r="AR1087" t="str">
        <f>_xlfn.CONCAT('Sample Select backend'!$M$4,ROW(AR1087))</f>
        <v>AK1087</v>
      </c>
      <c r="AS1087" t="str">
        <f t="shared" si="358"/>
        <v>Ecuador</v>
      </c>
      <c r="AT1087" s="9" t="str">
        <f t="shared" si="359"/>
        <v>Other</v>
      </c>
      <c r="AU1087">
        <f t="shared" si="360"/>
        <v>0</v>
      </c>
      <c r="AV1087" s="9">
        <v>0</v>
      </c>
    </row>
    <row r="1088" spans="1:48" x14ac:dyDescent="0.35">
      <c r="A1088" s="24" t="s">
        <v>53</v>
      </c>
      <c r="B1088" s="24">
        <v>5</v>
      </c>
      <c r="C1088" s="24" t="s">
        <v>204</v>
      </c>
      <c r="D1088" s="24" t="s">
        <v>3529</v>
      </c>
      <c r="E1088" s="24"/>
      <c r="O1088" t="s">
        <v>2801</v>
      </c>
      <c r="P1088" t="s">
        <v>2810</v>
      </c>
      <c r="Q1088" t="s">
        <v>2816</v>
      </c>
      <c r="R1088">
        <v>0</v>
      </c>
      <c r="S1088">
        <v>-6.76</v>
      </c>
      <c r="T1088">
        <v>-3.64</v>
      </c>
      <c r="U1088">
        <v>64.94</v>
      </c>
      <c r="V1088">
        <v>-1</v>
      </c>
      <c r="W1088">
        <v>-1</v>
      </c>
      <c r="X1088">
        <v>-1</v>
      </c>
      <c r="Y1088">
        <v>-1</v>
      </c>
      <c r="Z1088">
        <v>-1</v>
      </c>
      <c r="AA1088">
        <v>-1</v>
      </c>
      <c r="AB1088">
        <v>-1</v>
      </c>
      <c r="AC1088">
        <v>-1</v>
      </c>
      <c r="AD1088">
        <v>-1</v>
      </c>
      <c r="AE1088" s="4" t="s">
        <v>2828</v>
      </c>
      <c r="AF1088" s="9" t="s">
        <v>2829</v>
      </c>
      <c r="AG1088">
        <v>0</v>
      </c>
      <c r="AH1088">
        <v>1</v>
      </c>
      <c r="AI1088">
        <v>0</v>
      </c>
      <c r="AJ1088">
        <v>1</v>
      </c>
      <c r="AK1088" s="9" t="s">
        <v>2840</v>
      </c>
      <c r="AL1088">
        <f t="shared" si="357"/>
        <v>0</v>
      </c>
      <c r="AM1088">
        <f>IF(AND(INDIRECT(AN1088)='Sample Select backend'!$C$2,INDIRECT(AO1088)=1,INDIRECT(AP1088)='Sample Select backend'!$F$2,INDIRECT(AQ1088)=1,INDIRECT(AR1088)='Sample Select backend'!$M$2),1,0)</f>
        <v>0</v>
      </c>
      <c r="AN1088" t="str">
        <f>_xlfn.CONCAT('Sample Select backend'!$C$4,ROW(AN1088))</f>
        <v>AE1088</v>
      </c>
      <c r="AO1088" s="9" t="str">
        <f>_xlfn.CONCAT('Sample Select backend'!$J$2,ROW(AO1088))</f>
        <v>AJ1088</v>
      </c>
      <c r="AP1088" t="str">
        <f>_xlfn.CONCAT('Sample Select backend'!$F$4,ROW(AP1088))</f>
        <v>AF1088</v>
      </c>
      <c r="AQ1088" t="str">
        <f>_xlfn.CONCAT('Sample Select backend'!$I$10,ROW(AQ1088))</f>
        <v>R1088</v>
      </c>
      <c r="AR1088" t="str">
        <f>_xlfn.CONCAT('Sample Select backend'!$M$4,ROW(AR1088))</f>
        <v>AK1088</v>
      </c>
      <c r="AS1088" t="str">
        <f t="shared" si="358"/>
        <v>Ecuador</v>
      </c>
      <c r="AT1088" s="9" t="str">
        <f t="shared" si="359"/>
        <v>General</v>
      </c>
      <c r="AU1088">
        <f t="shared" si="360"/>
        <v>0</v>
      </c>
      <c r="AV1088" s="9">
        <v>0</v>
      </c>
    </row>
    <row r="1089" spans="1:48" x14ac:dyDescent="0.35">
      <c r="A1089" s="24" t="s">
        <v>53</v>
      </c>
      <c r="B1089" s="24">
        <v>3</v>
      </c>
      <c r="C1089" s="24">
        <v>19</v>
      </c>
      <c r="D1089" s="24" t="s">
        <v>3530</v>
      </c>
      <c r="E1089" s="24"/>
      <c r="O1089" t="s">
        <v>2801</v>
      </c>
      <c r="P1089" t="s">
        <v>2810</v>
      </c>
      <c r="Q1089" t="s">
        <v>2816</v>
      </c>
      <c r="R1089">
        <v>0</v>
      </c>
      <c r="S1089">
        <v>-6.76</v>
      </c>
      <c r="T1089">
        <v>-3.64</v>
      </c>
      <c r="U1089">
        <v>64.94</v>
      </c>
      <c r="V1089">
        <v>-1</v>
      </c>
      <c r="W1089">
        <v>-1</v>
      </c>
      <c r="X1089">
        <v>-1</v>
      </c>
      <c r="Y1089">
        <v>-1</v>
      </c>
      <c r="Z1089">
        <v>-1</v>
      </c>
      <c r="AA1089">
        <v>-1</v>
      </c>
      <c r="AB1089">
        <v>-1</v>
      </c>
      <c r="AC1089">
        <v>-1</v>
      </c>
      <c r="AD1089">
        <v>-1</v>
      </c>
      <c r="AE1089" s="4" t="s">
        <v>2828</v>
      </c>
      <c r="AF1089" s="9" t="s">
        <v>2829</v>
      </c>
      <c r="AG1089">
        <v>0</v>
      </c>
      <c r="AH1089">
        <v>1</v>
      </c>
      <c r="AI1089">
        <v>0</v>
      </c>
      <c r="AJ1089">
        <v>1</v>
      </c>
      <c r="AK1089" s="9" t="s">
        <v>2840</v>
      </c>
      <c r="AL1089">
        <f t="shared" si="357"/>
        <v>0</v>
      </c>
      <c r="AM1089">
        <f>IF(AND(INDIRECT(AN1089)='Sample Select backend'!$C$2,INDIRECT(AO1089)=1,INDIRECT(AP1089)='Sample Select backend'!$F$2,INDIRECT(AQ1089)=1,INDIRECT(AR1089)='Sample Select backend'!$M$2),1,0)</f>
        <v>0</v>
      </c>
      <c r="AN1089" t="str">
        <f>_xlfn.CONCAT('Sample Select backend'!$C$4,ROW(AN1089))</f>
        <v>AE1089</v>
      </c>
      <c r="AO1089" s="9" t="str">
        <f>_xlfn.CONCAT('Sample Select backend'!$J$2,ROW(AO1089))</f>
        <v>AJ1089</v>
      </c>
      <c r="AP1089" t="str">
        <f>_xlfn.CONCAT('Sample Select backend'!$F$4,ROW(AP1089))</f>
        <v>AF1089</v>
      </c>
      <c r="AQ1089" t="str">
        <f>_xlfn.CONCAT('Sample Select backend'!$I$10,ROW(AQ1089))</f>
        <v>R1089</v>
      </c>
      <c r="AR1089" t="str">
        <f>_xlfn.CONCAT('Sample Select backend'!$M$4,ROW(AR1089))</f>
        <v>AK1089</v>
      </c>
      <c r="AS1089" t="str">
        <f t="shared" si="358"/>
        <v>Ecuador</v>
      </c>
      <c r="AT1089" s="9">
        <f t="shared" si="359"/>
        <v>19</v>
      </c>
      <c r="AU1089">
        <f t="shared" si="360"/>
        <v>0</v>
      </c>
      <c r="AV1089" s="9">
        <v>0</v>
      </c>
    </row>
    <row r="1090" spans="1:48" x14ac:dyDescent="0.35">
      <c r="A1090" s="24" t="s">
        <v>53</v>
      </c>
      <c r="B1090" s="24">
        <v>1</v>
      </c>
      <c r="C1090" s="24">
        <v>6</v>
      </c>
      <c r="D1090" s="24" t="s">
        <v>3531</v>
      </c>
      <c r="E1090" s="24"/>
      <c r="O1090" t="s">
        <v>2801</v>
      </c>
      <c r="P1090" t="s">
        <v>2810</v>
      </c>
      <c r="Q1090" t="s">
        <v>2816</v>
      </c>
      <c r="R1090">
        <v>0</v>
      </c>
      <c r="S1090">
        <v>-6.76</v>
      </c>
      <c r="T1090">
        <v>-3.64</v>
      </c>
      <c r="U1090">
        <v>64.94</v>
      </c>
      <c r="V1090">
        <v>-1</v>
      </c>
      <c r="W1090">
        <v>-1</v>
      </c>
      <c r="X1090">
        <v>-1</v>
      </c>
      <c r="Y1090">
        <v>-1</v>
      </c>
      <c r="Z1090">
        <v>-1</v>
      </c>
      <c r="AA1090">
        <v>-1</v>
      </c>
      <c r="AB1090">
        <v>-1</v>
      </c>
      <c r="AC1090">
        <v>-1</v>
      </c>
      <c r="AD1090">
        <v>-1</v>
      </c>
      <c r="AE1090" s="4" t="s">
        <v>2828</v>
      </c>
      <c r="AF1090" s="9" t="s">
        <v>2829</v>
      </c>
      <c r="AG1090">
        <v>0</v>
      </c>
      <c r="AH1090">
        <v>1</v>
      </c>
      <c r="AI1090">
        <v>0</v>
      </c>
      <c r="AJ1090">
        <v>1</v>
      </c>
      <c r="AK1090" s="9" t="s">
        <v>2840</v>
      </c>
      <c r="AL1090">
        <f t="shared" ref="AL1090:AL1153" si="371">IF(OR(B1090="other",B1090="international",B1090="Transfers",B1090="expenditure"),1,0)</f>
        <v>0</v>
      </c>
      <c r="AM1090">
        <f>IF(AND(INDIRECT(AN1090)='Sample Select backend'!$C$2,INDIRECT(AO1090)=1,INDIRECT(AP1090)='Sample Select backend'!$F$2,INDIRECT(AQ1090)=1,INDIRECT(AR1090)='Sample Select backend'!$M$2),1,0)</f>
        <v>0</v>
      </c>
      <c r="AN1090" t="str">
        <f>_xlfn.CONCAT('Sample Select backend'!$C$4,ROW(AN1090))</f>
        <v>AE1090</v>
      </c>
      <c r="AO1090" s="9" t="str">
        <f>_xlfn.CONCAT('Sample Select backend'!$J$2,ROW(AO1090))</f>
        <v>AJ1090</v>
      </c>
      <c r="AP1090" t="str">
        <f>_xlfn.CONCAT('Sample Select backend'!$F$4,ROW(AP1090))</f>
        <v>AF1090</v>
      </c>
      <c r="AQ1090" t="str">
        <f>_xlfn.CONCAT('Sample Select backend'!$I$10,ROW(AQ1090))</f>
        <v>R1090</v>
      </c>
      <c r="AR1090" t="str">
        <f>_xlfn.CONCAT('Sample Select backend'!$M$4,ROW(AR1090))</f>
        <v>AK1090</v>
      </c>
      <c r="AS1090" t="str">
        <f t="shared" ref="AS1090:AS1153" si="372">A1090</f>
        <v>Ecuador</v>
      </c>
      <c r="AT1090" s="9">
        <f t="shared" ref="AT1090:AT1153" si="373">IF(ISNUMBER(C1090),C1090,IF(OR(C1090="general",C1090="23;general"),"General",IF(OR(C1090="exemption",C1090="other (exemption)"),"Tax exemption/waiver/suspension","Other")))</f>
        <v>6</v>
      </c>
      <c r="AU1090">
        <f t="shared" ref="AU1090:AU1153" si="374">IF(A1090&lt;&gt;A1089,1,0)</f>
        <v>0</v>
      </c>
      <c r="AV1090" s="9">
        <v>0</v>
      </c>
    </row>
    <row r="1091" spans="1:48" x14ac:dyDescent="0.35">
      <c r="A1091" s="24" t="s">
        <v>53</v>
      </c>
      <c r="B1091" s="24">
        <v>6</v>
      </c>
      <c r="C1091" s="24">
        <v>25</v>
      </c>
      <c r="D1091" s="24" t="s">
        <v>3532</v>
      </c>
      <c r="E1091" s="24"/>
      <c r="O1091" t="s">
        <v>2801</v>
      </c>
      <c r="P1091" t="s">
        <v>2810</v>
      </c>
      <c r="Q1091" t="s">
        <v>2816</v>
      </c>
      <c r="R1091">
        <v>0</v>
      </c>
      <c r="S1091">
        <v>-6.76</v>
      </c>
      <c r="T1091">
        <v>-3.64</v>
      </c>
      <c r="U1091">
        <v>64.94</v>
      </c>
      <c r="V1091">
        <v>-1</v>
      </c>
      <c r="W1091">
        <v>-1</v>
      </c>
      <c r="X1091">
        <v>-1</v>
      </c>
      <c r="Y1091">
        <v>-1</v>
      </c>
      <c r="Z1091">
        <v>-1</v>
      </c>
      <c r="AA1091">
        <v>-1</v>
      </c>
      <c r="AB1091">
        <v>-1</v>
      </c>
      <c r="AC1091">
        <v>-1</v>
      </c>
      <c r="AD1091">
        <v>-1</v>
      </c>
      <c r="AE1091" s="4" t="s">
        <v>2828</v>
      </c>
      <c r="AF1091" s="9" t="s">
        <v>2829</v>
      </c>
      <c r="AG1091">
        <v>0</v>
      </c>
      <c r="AH1091">
        <v>1</v>
      </c>
      <c r="AI1091">
        <v>0</v>
      </c>
      <c r="AJ1091">
        <v>1</v>
      </c>
      <c r="AK1091" s="9" t="s">
        <v>2840</v>
      </c>
      <c r="AL1091">
        <f t="shared" si="371"/>
        <v>0</v>
      </c>
      <c r="AM1091">
        <f>IF(AND(INDIRECT(AN1091)='Sample Select backend'!$C$2,INDIRECT(AO1091)=1,INDIRECT(AP1091)='Sample Select backend'!$F$2,INDIRECT(AQ1091)=1,INDIRECT(AR1091)='Sample Select backend'!$M$2),1,0)</f>
        <v>0</v>
      </c>
      <c r="AN1091" t="str">
        <f>_xlfn.CONCAT('Sample Select backend'!$C$4,ROW(AN1091))</f>
        <v>AE1091</v>
      </c>
      <c r="AO1091" s="9" t="str">
        <f>_xlfn.CONCAT('Sample Select backend'!$J$2,ROW(AO1091))</f>
        <v>AJ1091</v>
      </c>
      <c r="AP1091" t="str">
        <f>_xlfn.CONCAT('Sample Select backend'!$F$4,ROW(AP1091))</f>
        <v>AF1091</v>
      </c>
      <c r="AQ1091" t="str">
        <f>_xlfn.CONCAT('Sample Select backend'!$I$10,ROW(AQ1091))</f>
        <v>R1091</v>
      </c>
      <c r="AR1091" t="str">
        <f>_xlfn.CONCAT('Sample Select backend'!$M$4,ROW(AR1091))</f>
        <v>AK1091</v>
      </c>
      <c r="AS1091" t="str">
        <f t="shared" si="372"/>
        <v>Ecuador</v>
      </c>
      <c r="AT1091" s="9">
        <f t="shared" si="373"/>
        <v>25</v>
      </c>
      <c r="AU1091">
        <f t="shared" si="374"/>
        <v>0</v>
      </c>
      <c r="AV1091" s="9">
        <v>0</v>
      </c>
    </row>
    <row r="1092" spans="1:48" x14ac:dyDescent="0.35">
      <c r="A1092" s="24" t="s">
        <v>53</v>
      </c>
      <c r="B1092" s="24">
        <v>1</v>
      </c>
      <c r="C1092" s="24">
        <v>5</v>
      </c>
      <c r="D1092" s="24" t="s">
        <v>3533</v>
      </c>
      <c r="E1092" s="24"/>
      <c r="O1092" t="s">
        <v>2801</v>
      </c>
      <c r="P1092" t="s">
        <v>2810</v>
      </c>
      <c r="Q1092" t="s">
        <v>2816</v>
      </c>
      <c r="R1092">
        <v>0</v>
      </c>
      <c r="S1092">
        <v>-6.76</v>
      </c>
      <c r="T1092">
        <v>-3.64</v>
      </c>
      <c r="U1092">
        <v>64.94</v>
      </c>
      <c r="V1092">
        <v>-1</v>
      </c>
      <c r="W1092">
        <v>-1</v>
      </c>
      <c r="X1092">
        <v>-1</v>
      </c>
      <c r="Y1092">
        <v>-1</v>
      </c>
      <c r="Z1092">
        <v>-1</v>
      </c>
      <c r="AA1092">
        <v>-1</v>
      </c>
      <c r="AB1092">
        <v>-1</v>
      </c>
      <c r="AC1092">
        <v>-1</v>
      </c>
      <c r="AD1092">
        <v>-1</v>
      </c>
      <c r="AE1092" s="4" t="s">
        <v>2828</v>
      </c>
      <c r="AF1092" s="9" t="s">
        <v>2829</v>
      </c>
      <c r="AG1092">
        <v>0</v>
      </c>
      <c r="AH1092">
        <v>1</v>
      </c>
      <c r="AI1092">
        <v>0</v>
      </c>
      <c r="AJ1092">
        <v>1</v>
      </c>
      <c r="AK1092" s="9" t="s">
        <v>2840</v>
      </c>
      <c r="AL1092">
        <f t="shared" si="371"/>
        <v>0</v>
      </c>
      <c r="AM1092">
        <f>IF(AND(INDIRECT(AN1092)='Sample Select backend'!$C$2,INDIRECT(AO1092)=1,INDIRECT(AP1092)='Sample Select backend'!$F$2,INDIRECT(AQ1092)=1,INDIRECT(AR1092)='Sample Select backend'!$M$2),1,0)</f>
        <v>0</v>
      </c>
      <c r="AN1092" t="str">
        <f>_xlfn.CONCAT('Sample Select backend'!$C$4,ROW(AN1092))</f>
        <v>AE1092</v>
      </c>
      <c r="AO1092" s="9" t="str">
        <f>_xlfn.CONCAT('Sample Select backend'!$J$2,ROW(AO1092))</f>
        <v>AJ1092</v>
      </c>
      <c r="AP1092" t="str">
        <f>_xlfn.CONCAT('Sample Select backend'!$F$4,ROW(AP1092))</f>
        <v>AF1092</v>
      </c>
      <c r="AQ1092" t="str">
        <f>_xlfn.CONCAT('Sample Select backend'!$I$10,ROW(AQ1092))</f>
        <v>R1092</v>
      </c>
      <c r="AR1092" t="str">
        <f>_xlfn.CONCAT('Sample Select backend'!$M$4,ROW(AR1092))</f>
        <v>AK1092</v>
      </c>
      <c r="AS1092" t="str">
        <f t="shared" si="372"/>
        <v>Ecuador</v>
      </c>
      <c r="AT1092" s="9">
        <f t="shared" si="373"/>
        <v>5</v>
      </c>
      <c r="AU1092">
        <f t="shared" si="374"/>
        <v>0</v>
      </c>
      <c r="AV1092" s="9">
        <v>0</v>
      </c>
    </row>
    <row r="1093" spans="1:48" x14ac:dyDescent="0.35">
      <c r="A1093" s="24" t="s">
        <v>53</v>
      </c>
      <c r="B1093" s="24">
        <v>7</v>
      </c>
      <c r="C1093" s="24">
        <v>30</v>
      </c>
      <c r="D1093" s="24" t="s">
        <v>3534</v>
      </c>
      <c r="E1093" s="24"/>
      <c r="O1093" t="s">
        <v>2801</v>
      </c>
      <c r="P1093" t="s">
        <v>2810</v>
      </c>
      <c r="Q1093" t="s">
        <v>2816</v>
      </c>
      <c r="R1093">
        <v>0</v>
      </c>
      <c r="S1093">
        <v>-6.76</v>
      </c>
      <c r="T1093">
        <v>-3.64</v>
      </c>
      <c r="U1093">
        <v>64.94</v>
      </c>
      <c r="V1093">
        <v>-1</v>
      </c>
      <c r="W1093">
        <v>-1</v>
      </c>
      <c r="X1093">
        <v>-1</v>
      </c>
      <c r="Y1093">
        <v>-1</v>
      </c>
      <c r="Z1093">
        <v>-1</v>
      </c>
      <c r="AA1093">
        <v>-1</v>
      </c>
      <c r="AB1093">
        <v>-1</v>
      </c>
      <c r="AC1093">
        <v>-1</v>
      </c>
      <c r="AD1093">
        <v>-1</v>
      </c>
      <c r="AE1093" s="4" t="s">
        <v>2828</v>
      </c>
      <c r="AF1093" s="9" t="s">
        <v>2829</v>
      </c>
      <c r="AG1093">
        <v>0</v>
      </c>
      <c r="AH1093">
        <v>1</v>
      </c>
      <c r="AI1093">
        <v>0</v>
      </c>
      <c r="AJ1093">
        <v>1</v>
      </c>
      <c r="AK1093" s="9" t="s">
        <v>2840</v>
      </c>
      <c r="AL1093">
        <f t="shared" si="371"/>
        <v>0</v>
      </c>
      <c r="AM1093">
        <f>IF(AND(INDIRECT(AN1093)='Sample Select backend'!$C$2,INDIRECT(AO1093)=1,INDIRECT(AP1093)='Sample Select backend'!$F$2,INDIRECT(AQ1093)=1,INDIRECT(AR1093)='Sample Select backend'!$M$2),1,0)</f>
        <v>0</v>
      </c>
      <c r="AN1093" t="str">
        <f>_xlfn.CONCAT('Sample Select backend'!$C$4,ROW(AN1093))</f>
        <v>AE1093</v>
      </c>
      <c r="AO1093" s="9" t="str">
        <f>_xlfn.CONCAT('Sample Select backend'!$J$2,ROW(AO1093))</f>
        <v>AJ1093</v>
      </c>
      <c r="AP1093" t="str">
        <f>_xlfn.CONCAT('Sample Select backend'!$F$4,ROW(AP1093))</f>
        <v>AF1093</v>
      </c>
      <c r="AQ1093" t="str">
        <f>_xlfn.CONCAT('Sample Select backend'!$I$10,ROW(AQ1093))</f>
        <v>R1093</v>
      </c>
      <c r="AR1093" t="str">
        <f>_xlfn.CONCAT('Sample Select backend'!$M$4,ROW(AR1093))</f>
        <v>AK1093</v>
      </c>
      <c r="AS1093" t="str">
        <f t="shared" si="372"/>
        <v>Ecuador</v>
      </c>
      <c r="AT1093" s="9">
        <f t="shared" si="373"/>
        <v>30</v>
      </c>
      <c r="AU1093">
        <f t="shared" si="374"/>
        <v>0</v>
      </c>
      <c r="AV1093" s="9">
        <v>1</v>
      </c>
    </row>
    <row r="1094" spans="1:48" x14ac:dyDescent="0.35">
      <c r="A1094" t="s">
        <v>54</v>
      </c>
      <c r="B1094">
        <v>6</v>
      </c>
      <c r="C1094">
        <v>28</v>
      </c>
      <c r="D1094" t="s">
        <v>819</v>
      </c>
      <c r="E1094">
        <v>1</v>
      </c>
      <c r="F1094">
        <v>1</v>
      </c>
      <c r="G1094">
        <v>-2</v>
      </c>
      <c r="H1094">
        <v>-1</v>
      </c>
      <c r="I1094">
        <v>-2</v>
      </c>
      <c r="J1094">
        <v>-2</v>
      </c>
      <c r="K1094">
        <v>1</v>
      </c>
      <c r="L1094">
        <v>2</v>
      </c>
      <c r="M1094">
        <v>1</v>
      </c>
      <c r="N1094" t="s">
        <v>2653</v>
      </c>
      <c r="O1094" t="s">
        <v>2804</v>
      </c>
      <c r="P1094" t="s">
        <v>2810</v>
      </c>
      <c r="Q1094" t="s">
        <v>2815</v>
      </c>
      <c r="R1094">
        <v>0</v>
      </c>
      <c r="S1094">
        <v>3.57</v>
      </c>
      <c r="T1094">
        <v>1.82</v>
      </c>
      <c r="U1094">
        <v>87.53</v>
      </c>
      <c r="V1094">
        <f t="shared" ref="V1094:V1110" si="375">IF(E1094&gt;0,1,IF(E1094&lt;0,0,-1))</f>
        <v>1</v>
      </c>
      <c r="W1094">
        <f t="shared" ref="W1094:W1110" si="376">IF(F1094&gt;0,1,IF(F1094&lt;0,0,-1))</f>
        <v>1</v>
      </c>
      <c r="X1094">
        <f t="shared" ref="X1094:X1110" si="377">IF(G1094&gt;0,1,IF(G1094&lt;0,0,-1))</f>
        <v>0</v>
      </c>
      <c r="Y1094">
        <f t="shared" ref="Y1094:Y1110" si="378">IF(H1094&gt;0,1,IF(H1094&lt;0,0,-1))</f>
        <v>0</v>
      </c>
      <c r="Z1094">
        <f t="shared" ref="Z1094:Z1110" si="379">IF(I1094&gt;0,1,IF(I1094&lt;0,0,-1))</f>
        <v>0</v>
      </c>
      <c r="AA1094">
        <f t="shared" ref="AA1094:AA1110" si="380">IF(J1094&gt;0,1,IF(J1094&lt;0,0,-1))</f>
        <v>0</v>
      </c>
      <c r="AB1094">
        <f t="shared" ref="AB1094:AB1110" si="381">IF(K1094&gt;0,1,IF(K1094&lt;0,0,-1))</f>
        <v>1</v>
      </c>
      <c r="AC1094">
        <f t="shared" ref="AC1094:AC1110" si="382">IF(L1094&gt;0,1,IF(L1094&lt;0,0,-1))</f>
        <v>1</v>
      </c>
      <c r="AD1094">
        <f t="shared" ref="AD1094:AD1110" si="383">IF(M1094&gt;0,1,IF(M1094&lt;0,0,-1))</f>
        <v>1</v>
      </c>
      <c r="AE1094" s="4" t="s">
        <v>2828</v>
      </c>
      <c r="AF1094" s="9" t="s">
        <v>2829</v>
      </c>
      <c r="AG1094">
        <v>0</v>
      </c>
      <c r="AH1094">
        <v>1</v>
      </c>
      <c r="AI1094">
        <v>0</v>
      </c>
      <c r="AJ1094">
        <v>1</v>
      </c>
      <c r="AK1094" s="9" t="s">
        <v>2840</v>
      </c>
      <c r="AL1094">
        <f t="shared" si="371"/>
        <v>0</v>
      </c>
      <c r="AM1094">
        <f>IF(AND(INDIRECT(AN1094)='Sample Select backend'!$C$2,INDIRECT(AO1094)=1,INDIRECT(AP1094)='Sample Select backend'!$F$2,INDIRECT(AQ1094)=1,INDIRECT(AR1094)='Sample Select backend'!$M$2),1,0)</f>
        <v>0</v>
      </c>
      <c r="AN1094" t="str">
        <f>_xlfn.CONCAT('Sample Select backend'!$C$4,ROW(AN1094))</f>
        <v>AE1094</v>
      </c>
      <c r="AO1094" s="9" t="str">
        <f>_xlfn.CONCAT('Sample Select backend'!$J$2,ROW(AO1094))</f>
        <v>AJ1094</v>
      </c>
      <c r="AP1094" t="str">
        <f>_xlfn.CONCAT('Sample Select backend'!$F$4,ROW(AP1094))</f>
        <v>AF1094</v>
      </c>
      <c r="AQ1094" t="str">
        <f>_xlfn.CONCAT('Sample Select backend'!$I$10,ROW(AQ1094))</f>
        <v>R1094</v>
      </c>
      <c r="AR1094" t="str">
        <f>_xlfn.CONCAT('Sample Select backend'!$M$4,ROW(AR1094))</f>
        <v>AK1094</v>
      </c>
      <c r="AS1094" t="str">
        <f t="shared" si="372"/>
        <v>Egypt</v>
      </c>
      <c r="AT1094" s="9">
        <f t="shared" si="373"/>
        <v>28</v>
      </c>
      <c r="AU1094">
        <f t="shared" si="374"/>
        <v>1</v>
      </c>
      <c r="AV1094" s="9">
        <v>1</v>
      </c>
    </row>
    <row r="1095" spans="1:48" x14ac:dyDescent="0.35">
      <c r="A1095" t="s">
        <v>54</v>
      </c>
      <c r="B1095">
        <v>1</v>
      </c>
      <c r="C1095">
        <v>6</v>
      </c>
      <c r="D1095" t="s">
        <v>824</v>
      </c>
      <c r="F1095">
        <v>2</v>
      </c>
      <c r="G1095">
        <v>2</v>
      </c>
      <c r="H1095">
        <v>2</v>
      </c>
      <c r="I1095">
        <v>2</v>
      </c>
      <c r="J1095">
        <v>2</v>
      </c>
      <c r="K1095">
        <v>1</v>
      </c>
      <c r="L1095">
        <v>2</v>
      </c>
      <c r="M1095">
        <v>1</v>
      </c>
      <c r="N1095" t="s">
        <v>2653</v>
      </c>
      <c r="O1095" t="s">
        <v>2804</v>
      </c>
      <c r="P1095" t="s">
        <v>2810</v>
      </c>
      <c r="Q1095" t="s">
        <v>2815</v>
      </c>
      <c r="R1095">
        <v>0</v>
      </c>
      <c r="S1095">
        <v>3.57</v>
      </c>
      <c r="T1095">
        <v>1.82</v>
      </c>
      <c r="U1095">
        <v>87.53</v>
      </c>
      <c r="V1095">
        <f t="shared" si="375"/>
        <v>-1</v>
      </c>
      <c r="W1095">
        <f t="shared" si="376"/>
        <v>1</v>
      </c>
      <c r="X1095">
        <f t="shared" si="377"/>
        <v>1</v>
      </c>
      <c r="Y1095">
        <f t="shared" si="378"/>
        <v>1</v>
      </c>
      <c r="Z1095">
        <f t="shared" si="379"/>
        <v>1</v>
      </c>
      <c r="AA1095">
        <f t="shared" si="380"/>
        <v>1</v>
      </c>
      <c r="AB1095">
        <f t="shared" si="381"/>
        <v>1</v>
      </c>
      <c r="AC1095">
        <f t="shared" si="382"/>
        <v>1</v>
      </c>
      <c r="AD1095">
        <f t="shared" si="383"/>
        <v>1</v>
      </c>
      <c r="AE1095" s="4" t="s">
        <v>2828</v>
      </c>
      <c r="AF1095" s="9" t="s">
        <v>2829</v>
      </c>
      <c r="AG1095">
        <v>0</v>
      </c>
      <c r="AH1095">
        <v>1</v>
      </c>
      <c r="AI1095">
        <v>0</v>
      </c>
      <c r="AJ1095">
        <v>1</v>
      </c>
      <c r="AK1095" s="9" t="s">
        <v>2840</v>
      </c>
      <c r="AL1095">
        <f t="shared" si="371"/>
        <v>0</v>
      </c>
      <c r="AM1095">
        <f>IF(AND(INDIRECT(AN1095)='Sample Select backend'!$C$2,INDIRECT(AO1095)=1,INDIRECT(AP1095)='Sample Select backend'!$F$2,INDIRECT(AQ1095)=1,INDIRECT(AR1095)='Sample Select backend'!$M$2),1,0)</f>
        <v>0</v>
      </c>
      <c r="AN1095" t="str">
        <f>_xlfn.CONCAT('Sample Select backend'!$C$4,ROW(AN1095))</f>
        <v>AE1095</v>
      </c>
      <c r="AO1095" s="9" t="str">
        <f>_xlfn.CONCAT('Sample Select backend'!$J$2,ROW(AO1095))</f>
        <v>AJ1095</v>
      </c>
      <c r="AP1095" t="str">
        <f>_xlfn.CONCAT('Sample Select backend'!$F$4,ROW(AP1095))</f>
        <v>AF1095</v>
      </c>
      <c r="AQ1095" t="str">
        <f>_xlfn.CONCAT('Sample Select backend'!$I$10,ROW(AQ1095))</f>
        <v>R1095</v>
      </c>
      <c r="AR1095" t="str">
        <f>_xlfn.CONCAT('Sample Select backend'!$M$4,ROW(AR1095))</f>
        <v>AK1095</v>
      </c>
      <c r="AS1095" t="str">
        <f t="shared" si="372"/>
        <v>Egypt</v>
      </c>
      <c r="AT1095" s="9">
        <f t="shared" si="373"/>
        <v>6</v>
      </c>
      <c r="AU1095">
        <f t="shared" si="374"/>
        <v>0</v>
      </c>
      <c r="AV1095" s="9">
        <v>1</v>
      </c>
    </row>
    <row r="1096" spans="1:48" x14ac:dyDescent="0.35">
      <c r="A1096" t="s">
        <v>54</v>
      </c>
      <c r="B1096">
        <v>5</v>
      </c>
      <c r="C1096" t="s">
        <v>204</v>
      </c>
      <c r="D1096" t="s">
        <v>823</v>
      </c>
      <c r="E1096">
        <v>1</v>
      </c>
      <c r="F1096">
        <v>-2</v>
      </c>
      <c r="G1096">
        <v>-2</v>
      </c>
      <c r="H1096">
        <v>-1</v>
      </c>
      <c r="I1096">
        <v>-2</v>
      </c>
      <c r="J1096">
        <v>1</v>
      </c>
      <c r="K1096">
        <v>1</v>
      </c>
      <c r="L1096">
        <v>2</v>
      </c>
      <c r="M1096">
        <v>1</v>
      </c>
      <c r="N1096" t="s">
        <v>2653</v>
      </c>
      <c r="O1096" t="s">
        <v>2804</v>
      </c>
      <c r="P1096" t="s">
        <v>2810</v>
      </c>
      <c r="Q1096" t="s">
        <v>2815</v>
      </c>
      <c r="R1096">
        <v>0</v>
      </c>
      <c r="S1096">
        <v>3.57</v>
      </c>
      <c r="T1096">
        <v>1.82</v>
      </c>
      <c r="U1096">
        <v>87.53</v>
      </c>
      <c r="V1096">
        <f t="shared" si="375"/>
        <v>1</v>
      </c>
      <c r="W1096">
        <f t="shared" si="376"/>
        <v>0</v>
      </c>
      <c r="X1096">
        <f t="shared" si="377"/>
        <v>0</v>
      </c>
      <c r="Y1096">
        <f t="shared" si="378"/>
        <v>0</v>
      </c>
      <c r="Z1096">
        <f t="shared" si="379"/>
        <v>0</v>
      </c>
      <c r="AA1096">
        <f t="shared" si="380"/>
        <v>1</v>
      </c>
      <c r="AB1096">
        <f t="shared" si="381"/>
        <v>1</v>
      </c>
      <c r="AC1096">
        <f t="shared" si="382"/>
        <v>1</v>
      </c>
      <c r="AD1096">
        <f t="shared" si="383"/>
        <v>1</v>
      </c>
      <c r="AE1096" s="4" t="s">
        <v>2828</v>
      </c>
      <c r="AF1096" s="9" t="s">
        <v>2829</v>
      </c>
      <c r="AG1096">
        <v>0</v>
      </c>
      <c r="AH1096">
        <v>1</v>
      </c>
      <c r="AI1096">
        <v>0</v>
      </c>
      <c r="AJ1096">
        <v>1</v>
      </c>
      <c r="AK1096" s="9" t="s">
        <v>2840</v>
      </c>
      <c r="AL1096">
        <f t="shared" si="371"/>
        <v>0</v>
      </c>
      <c r="AM1096">
        <f>IF(AND(INDIRECT(AN1096)='Sample Select backend'!$C$2,INDIRECT(AO1096)=1,INDIRECT(AP1096)='Sample Select backend'!$F$2,INDIRECT(AQ1096)=1,INDIRECT(AR1096)='Sample Select backend'!$M$2),1,0)</f>
        <v>0</v>
      </c>
      <c r="AN1096" t="str">
        <f>_xlfn.CONCAT('Sample Select backend'!$C$4,ROW(AN1096))</f>
        <v>AE1096</v>
      </c>
      <c r="AO1096" s="9" t="str">
        <f>_xlfn.CONCAT('Sample Select backend'!$J$2,ROW(AO1096))</f>
        <v>AJ1096</v>
      </c>
      <c r="AP1096" t="str">
        <f>_xlfn.CONCAT('Sample Select backend'!$F$4,ROW(AP1096))</f>
        <v>AF1096</v>
      </c>
      <c r="AQ1096" t="str">
        <f>_xlfn.CONCAT('Sample Select backend'!$I$10,ROW(AQ1096))</f>
        <v>R1096</v>
      </c>
      <c r="AR1096" t="str">
        <f>_xlfn.CONCAT('Sample Select backend'!$M$4,ROW(AR1096))</f>
        <v>AK1096</v>
      </c>
      <c r="AS1096" t="str">
        <f t="shared" si="372"/>
        <v>Egypt</v>
      </c>
      <c r="AT1096" s="9" t="str">
        <f t="shared" si="373"/>
        <v>General</v>
      </c>
      <c r="AU1096">
        <f t="shared" si="374"/>
        <v>0</v>
      </c>
      <c r="AV1096" s="9">
        <v>1</v>
      </c>
    </row>
    <row r="1097" spans="1:48" x14ac:dyDescent="0.35">
      <c r="A1097" t="s">
        <v>54</v>
      </c>
      <c r="B1097">
        <v>6</v>
      </c>
      <c r="C1097">
        <v>28</v>
      </c>
      <c r="D1097" t="s">
        <v>831</v>
      </c>
      <c r="E1097">
        <v>1</v>
      </c>
      <c r="F1097">
        <v>1</v>
      </c>
      <c r="G1097">
        <v>2</v>
      </c>
      <c r="H1097">
        <v>-1</v>
      </c>
      <c r="I1097">
        <v>2</v>
      </c>
      <c r="J1097">
        <v>-2</v>
      </c>
      <c r="K1097">
        <v>1</v>
      </c>
      <c r="L1097">
        <v>2</v>
      </c>
      <c r="M1097">
        <v>1</v>
      </c>
      <c r="N1097" t="s">
        <v>2653</v>
      </c>
      <c r="O1097" t="s">
        <v>2804</v>
      </c>
      <c r="P1097" t="s">
        <v>2810</v>
      </c>
      <c r="Q1097" t="s">
        <v>2815</v>
      </c>
      <c r="R1097">
        <v>0</v>
      </c>
      <c r="S1097">
        <v>3.57</v>
      </c>
      <c r="T1097">
        <v>1.82</v>
      </c>
      <c r="U1097">
        <v>87.53</v>
      </c>
      <c r="V1097">
        <f t="shared" si="375"/>
        <v>1</v>
      </c>
      <c r="W1097">
        <f t="shared" si="376"/>
        <v>1</v>
      </c>
      <c r="X1097">
        <f t="shared" si="377"/>
        <v>1</v>
      </c>
      <c r="Y1097">
        <f t="shared" si="378"/>
        <v>0</v>
      </c>
      <c r="Z1097">
        <f t="shared" si="379"/>
        <v>1</v>
      </c>
      <c r="AA1097">
        <f t="shared" si="380"/>
        <v>0</v>
      </c>
      <c r="AB1097">
        <f t="shared" si="381"/>
        <v>1</v>
      </c>
      <c r="AC1097">
        <f t="shared" si="382"/>
        <v>1</v>
      </c>
      <c r="AD1097">
        <f t="shared" si="383"/>
        <v>1</v>
      </c>
      <c r="AE1097" s="4" t="s">
        <v>2828</v>
      </c>
      <c r="AF1097" s="9" t="s">
        <v>2829</v>
      </c>
      <c r="AG1097">
        <v>0</v>
      </c>
      <c r="AH1097">
        <v>1</v>
      </c>
      <c r="AI1097">
        <v>0</v>
      </c>
      <c r="AJ1097">
        <v>1</v>
      </c>
      <c r="AK1097" s="9" t="s">
        <v>2840</v>
      </c>
      <c r="AL1097">
        <f t="shared" si="371"/>
        <v>0</v>
      </c>
      <c r="AM1097">
        <f>IF(AND(INDIRECT(AN1097)='Sample Select backend'!$C$2,INDIRECT(AO1097)=1,INDIRECT(AP1097)='Sample Select backend'!$F$2,INDIRECT(AQ1097)=1,INDIRECT(AR1097)='Sample Select backend'!$M$2),1,0)</f>
        <v>0</v>
      </c>
      <c r="AN1097" t="str">
        <f>_xlfn.CONCAT('Sample Select backend'!$C$4,ROW(AN1097))</f>
        <v>AE1097</v>
      </c>
      <c r="AO1097" s="9" t="str">
        <f>_xlfn.CONCAT('Sample Select backend'!$J$2,ROW(AO1097))</f>
        <v>AJ1097</v>
      </c>
      <c r="AP1097" t="str">
        <f>_xlfn.CONCAT('Sample Select backend'!$F$4,ROW(AP1097))</f>
        <v>AF1097</v>
      </c>
      <c r="AQ1097" t="str">
        <f>_xlfn.CONCAT('Sample Select backend'!$I$10,ROW(AQ1097))</f>
        <v>R1097</v>
      </c>
      <c r="AR1097" t="str">
        <f>_xlfn.CONCAT('Sample Select backend'!$M$4,ROW(AR1097))</f>
        <v>AK1097</v>
      </c>
      <c r="AS1097" t="str">
        <f t="shared" si="372"/>
        <v>Egypt</v>
      </c>
      <c r="AT1097" s="9">
        <f t="shared" si="373"/>
        <v>28</v>
      </c>
      <c r="AU1097">
        <f t="shared" si="374"/>
        <v>0</v>
      </c>
      <c r="AV1097" s="9">
        <v>1</v>
      </c>
    </row>
    <row r="1098" spans="1:48" x14ac:dyDescent="0.35">
      <c r="A1098" t="s">
        <v>54</v>
      </c>
      <c r="B1098">
        <v>1</v>
      </c>
      <c r="C1098">
        <v>5</v>
      </c>
      <c r="D1098" t="s">
        <v>818</v>
      </c>
      <c r="E1098">
        <v>-2</v>
      </c>
      <c r="F1098">
        <v>2</v>
      </c>
      <c r="G1098">
        <v>2</v>
      </c>
      <c r="H1098">
        <v>2</v>
      </c>
      <c r="I1098">
        <v>2</v>
      </c>
      <c r="J1098">
        <v>2</v>
      </c>
      <c r="K1098">
        <v>1</v>
      </c>
      <c r="L1098">
        <v>2</v>
      </c>
      <c r="M1098">
        <v>1</v>
      </c>
      <c r="N1098" t="s">
        <v>2653</v>
      </c>
      <c r="O1098" t="s">
        <v>2804</v>
      </c>
      <c r="P1098" t="s">
        <v>2810</v>
      </c>
      <c r="Q1098" t="s">
        <v>2815</v>
      </c>
      <c r="R1098">
        <v>0</v>
      </c>
      <c r="S1098">
        <v>3.57</v>
      </c>
      <c r="T1098">
        <v>1.82</v>
      </c>
      <c r="U1098">
        <v>87.53</v>
      </c>
      <c r="V1098">
        <f t="shared" si="375"/>
        <v>0</v>
      </c>
      <c r="W1098">
        <f t="shared" si="376"/>
        <v>1</v>
      </c>
      <c r="X1098">
        <f t="shared" si="377"/>
        <v>1</v>
      </c>
      <c r="Y1098">
        <f t="shared" si="378"/>
        <v>1</v>
      </c>
      <c r="Z1098">
        <f t="shared" si="379"/>
        <v>1</v>
      </c>
      <c r="AA1098">
        <f t="shared" si="380"/>
        <v>1</v>
      </c>
      <c r="AB1098">
        <f t="shared" si="381"/>
        <v>1</v>
      </c>
      <c r="AC1098">
        <f t="shared" si="382"/>
        <v>1</v>
      </c>
      <c r="AD1098">
        <f t="shared" si="383"/>
        <v>1</v>
      </c>
      <c r="AE1098" s="4" t="s">
        <v>2828</v>
      </c>
      <c r="AF1098" s="9" t="s">
        <v>2829</v>
      </c>
      <c r="AG1098">
        <v>0</v>
      </c>
      <c r="AH1098">
        <v>1</v>
      </c>
      <c r="AI1098">
        <v>0</v>
      </c>
      <c r="AJ1098">
        <v>1</v>
      </c>
      <c r="AK1098" s="9" t="s">
        <v>2840</v>
      </c>
      <c r="AL1098">
        <f t="shared" si="371"/>
        <v>0</v>
      </c>
      <c r="AM1098">
        <f>IF(AND(INDIRECT(AN1098)='Sample Select backend'!$C$2,INDIRECT(AO1098)=1,INDIRECT(AP1098)='Sample Select backend'!$F$2,INDIRECT(AQ1098)=1,INDIRECT(AR1098)='Sample Select backend'!$M$2),1,0)</f>
        <v>0</v>
      </c>
      <c r="AN1098" t="str">
        <f>_xlfn.CONCAT('Sample Select backend'!$C$4,ROW(AN1098))</f>
        <v>AE1098</v>
      </c>
      <c r="AO1098" s="9" t="str">
        <f>_xlfn.CONCAT('Sample Select backend'!$J$2,ROW(AO1098))</f>
        <v>AJ1098</v>
      </c>
      <c r="AP1098" t="str">
        <f>_xlfn.CONCAT('Sample Select backend'!$F$4,ROW(AP1098))</f>
        <v>AF1098</v>
      </c>
      <c r="AQ1098" t="str">
        <f>_xlfn.CONCAT('Sample Select backend'!$I$10,ROW(AQ1098))</f>
        <v>R1098</v>
      </c>
      <c r="AR1098" t="str">
        <f>_xlfn.CONCAT('Sample Select backend'!$M$4,ROW(AR1098))</f>
        <v>AK1098</v>
      </c>
      <c r="AS1098" t="str">
        <f t="shared" si="372"/>
        <v>Egypt</v>
      </c>
      <c r="AT1098" s="9">
        <f t="shared" si="373"/>
        <v>5</v>
      </c>
      <c r="AU1098">
        <f t="shared" si="374"/>
        <v>0</v>
      </c>
      <c r="AV1098" s="9">
        <v>1</v>
      </c>
    </row>
    <row r="1099" spans="1:48" x14ac:dyDescent="0.35">
      <c r="A1099" t="s">
        <v>54</v>
      </c>
      <c r="B1099">
        <v>1</v>
      </c>
      <c r="C1099" t="s">
        <v>201</v>
      </c>
      <c r="D1099" t="s">
        <v>820</v>
      </c>
      <c r="F1099">
        <v>-2</v>
      </c>
      <c r="N1099" t="s">
        <v>2653</v>
      </c>
      <c r="O1099" t="s">
        <v>2804</v>
      </c>
      <c r="P1099" t="s">
        <v>2810</v>
      </c>
      <c r="Q1099" t="s">
        <v>2815</v>
      </c>
      <c r="R1099">
        <v>0</v>
      </c>
      <c r="S1099">
        <v>3.57</v>
      </c>
      <c r="T1099">
        <v>1.82</v>
      </c>
      <c r="U1099">
        <v>87.53</v>
      </c>
      <c r="V1099">
        <f t="shared" si="375"/>
        <v>-1</v>
      </c>
      <c r="W1099">
        <f t="shared" si="376"/>
        <v>0</v>
      </c>
      <c r="X1099">
        <f t="shared" si="377"/>
        <v>-1</v>
      </c>
      <c r="Y1099">
        <f t="shared" si="378"/>
        <v>-1</v>
      </c>
      <c r="Z1099">
        <f t="shared" si="379"/>
        <v>-1</v>
      </c>
      <c r="AA1099">
        <f t="shared" si="380"/>
        <v>-1</v>
      </c>
      <c r="AB1099">
        <f t="shared" si="381"/>
        <v>-1</v>
      </c>
      <c r="AC1099">
        <f t="shared" si="382"/>
        <v>-1</v>
      </c>
      <c r="AD1099">
        <f t="shared" si="383"/>
        <v>-1</v>
      </c>
      <c r="AE1099" s="4" t="s">
        <v>2828</v>
      </c>
      <c r="AF1099" s="9" t="s">
        <v>2829</v>
      </c>
      <c r="AG1099">
        <v>0</v>
      </c>
      <c r="AH1099">
        <v>1</v>
      </c>
      <c r="AI1099">
        <v>0</v>
      </c>
      <c r="AJ1099">
        <v>1</v>
      </c>
      <c r="AK1099" s="9" t="s">
        <v>2840</v>
      </c>
      <c r="AL1099">
        <f t="shared" si="371"/>
        <v>0</v>
      </c>
      <c r="AM1099">
        <f>IF(AND(INDIRECT(AN1099)='Sample Select backend'!$C$2,INDIRECT(AO1099)=1,INDIRECT(AP1099)='Sample Select backend'!$F$2,INDIRECT(AQ1099)=1,INDIRECT(AR1099)='Sample Select backend'!$M$2),1,0)</f>
        <v>0</v>
      </c>
      <c r="AN1099" t="str">
        <f>_xlfn.CONCAT('Sample Select backend'!$C$4,ROW(AN1099))</f>
        <v>AE1099</v>
      </c>
      <c r="AO1099" s="9" t="str">
        <f>_xlfn.CONCAT('Sample Select backend'!$J$2,ROW(AO1099))</f>
        <v>AJ1099</v>
      </c>
      <c r="AP1099" t="str">
        <f>_xlfn.CONCAT('Sample Select backend'!$F$4,ROW(AP1099))</f>
        <v>AF1099</v>
      </c>
      <c r="AQ1099" t="str">
        <f>_xlfn.CONCAT('Sample Select backend'!$I$10,ROW(AQ1099))</f>
        <v>R1099</v>
      </c>
      <c r="AR1099" t="str">
        <f>_xlfn.CONCAT('Sample Select backend'!$M$4,ROW(AR1099))</f>
        <v>AK1099</v>
      </c>
      <c r="AS1099" t="str">
        <f t="shared" si="372"/>
        <v>Egypt</v>
      </c>
      <c r="AT1099" s="9" t="str">
        <f t="shared" si="373"/>
        <v>Other</v>
      </c>
      <c r="AU1099">
        <f t="shared" si="374"/>
        <v>0</v>
      </c>
      <c r="AV1099" s="9">
        <v>0</v>
      </c>
    </row>
    <row r="1100" spans="1:48" x14ac:dyDescent="0.35">
      <c r="A1100" t="s">
        <v>54</v>
      </c>
      <c r="B1100" s="9" t="s">
        <v>201</v>
      </c>
      <c r="C1100" t="s">
        <v>202</v>
      </c>
      <c r="D1100" t="s">
        <v>826</v>
      </c>
      <c r="N1100" t="s">
        <v>2653</v>
      </c>
      <c r="O1100" t="s">
        <v>2804</v>
      </c>
      <c r="P1100" t="s">
        <v>2810</v>
      </c>
      <c r="Q1100" t="s">
        <v>2815</v>
      </c>
      <c r="R1100">
        <v>0</v>
      </c>
      <c r="S1100">
        <v>3.57</v>
      </c>
      <c r="T1100">
        <v>1.82</v>
      </c>
      <c r="U1100">
        <v>87.53</v>
      </c>
      <c r="V1100">
        <f t="shared" si="375"/>
        <v>-1</v>
      </c>
      <c r="W1100">
        <f t="shared" si="376"/>
        <v>-1</v>
      </c>
      <c r="X1100">
        <f t="shared" si="377"/>
        <v>-1</v>
      </c>
      <c r="Y1100">
        <f t="shared" si="378"/>
        <v>-1</v>
      </c>
      <c r="Z1100">
        <f t="shared" si="379"/>
        <v>-1</v>
      </c>
      <c r="AA1100">
        <f t="shared" si="380"/>
        <v>-1</v>
      </c>
      <c r="AB1100">
        <f t="shared" si="381"/>
        <v>-1</v>
      </c>
      <c r="AC1100">
        <f t="shared" si="382"/>
        <v>-1</v>
      </c>
      <c r="AD1100">
        <f t="shared" si="383"/>
        <v>-1</v>
      </c>
      <c r="AE1100" s="4" t="s">
        <v>2828</v>
      </c>
      <c r="AF1100" s="9" t="s">
        <v>2829</v>
      </c>
      <c r="AG1100">
        <v>0</v>
      </c>
      <c r="AH1100">
        <v>1</v>
      </c>
      <c r="AI1100">
        <v>0</v>
      </c>
      <c r="AJ1100">
        <v>1</v>
      </c>
      <c r="AK1100" s="9" t="s">
        <v>2840</v>
      </c>
      <c r="AL1100">
        <f t="shared" si="371"/>
        <v>1</v>
      </c>
      <c r="AM1100">
        <f>IF(AND(INDIRECT(AN1100)='Sample Select backend'!$C$2,INDIRECT(AO1100)=1,INDIRECT(AP1100)='Sample Select backend'!$F$2,INDIRECT(AQ1100)=1,INDIRECT(AR1100)='Sample Select backend'!$M$2),1,0)</f>
        <v>0</v>
      </c>
      <c r="AN1100" t="str">
        <f>_xlfn.CONCAT('Sample Select backend'!$C$4,ROW(AN1100))</f>
        <v>AE1100</v>
      </c>
      <c r="AO1100" s="9" t="str">
        <f>_xlfn.CONCAT('Sample Select backend'!$J$2,ROW(AO1100))</f>
        <v>AJ1100</v>
      </c>
      <c r="AP1100" t="str">
        <f>_xlfn.CONCAT('Sample Select backend'!$F$4,ROW(AP1100))</f>
        <v>AF1100</v>
      </c>
      <c r="AQ1100" t="str">
        <f>_xlfn.CONCAT('Sample Select backend'!$I$10,ROW(AQ1100))</f>
        <v>R1100</v>
      </c>
      <c r="AR1100" t="str">
        <f>_xlfn.CONCAT('Sample Select backend'!$M$4,ROW(AR1100))</f>
        <v>AK1100</v>
      </c>
      <c r="AS1100" t="str">
        <f t="shared" si="372"/>
        <v>Egypt</v>
      </c>
      <c r="AT1100" s="9" t="str">
        <f t="shared" si="373"/>
        <v>Other</v>
      </c>
      <c r="AU1100">
        <f t="shared" si="374"/>
        <v>0</v>
      </c>
      <c r="AV1100" s="9">
        <v>1</v>
      </c>
    </row>
    <row r="1101" spans="1:48" x14ac:dyDescent="0.35">
      <c r="A1101" t="s">
        <v>54</v>
      </c>
      <c r="B1101">
        <v>6</v>
      </c>
      <c r="C1101">
        <v>28</v>
      </c>
      <c r="D1101" t="s">
        <v>815</v>
      </c>
      <c r="E1101">
        <v>-1</v>
      </c>
      <c r="F1101">
        <v>1</v>
      </c>
      <c r="H1101">
        <v>-1</v>
      </c>
      <c r="I1101">
        <v>2</v>
      </c>
      <c r="J1101">
        <v>-2</v>
      </c>
      <c r="K1101">
        <v>1</v>
      </c>
      <c r="L1101">
        <v>2</v>
      </c>
      <c r="M1101">
        <v>1</v>
      </c>
      <c r="N1101" t="s">
        <v>2653</v>
      </c>
      <c r="O1101" t="s">
        <v>2804</v>
      </c>
      <c r="P1101" t="s">
        <v>2810</v>
      </c>
      <c r="Q1101" t="s">
        <v>2815</v>
      </c>
      <c r="R1101">
        <v>0</v>
      </c>
      <c r="S1101">
        <v>3.57</v>
      </c>
      <c r="T1101">
        <v>1.82</v>
      </c>
      <c r="U1101">
        <v>87.53</v>
      </c>
      <c r="V1101">
        <f t="shared" si="375"/>
        <v>0</v>
      </c>
      <c r="W1101">
        <f t="shared" si="376"/>
        <v>1</v>
      </c>
      <c r="X1101">
        <f t="shared" si="377"/>
        <v>-1</v>
      </c>
      <c r="Y1101">
        <f t="shared" si="378"/>
        <v>0</v>
      </c>
      <c r="Z1101">
        <f t="shared" si="379"/>
        <v>1</v>
      </c>
      <c r="AA1101">
        <f t="shared" si="380"/>
        <v>0</v>
      </c>
      <c r="AB1101">
        <f t="shared" si="381"/>
        <v>1</v>
      </c>
      <c r="AC1101">
        <f t="shared" si="382"/>
        <v>1</v>
      </c>
      <c r="AD1101">
        <f t="shared" si="383"/>
        <v>1</v>
      </c>
      <c r="AE1101" s="4" t="s">
        <v>2828</v>
      </c>
      <c r="AF1101" s="9" t="s">
        <v>2829</v>
      </c>
      <c r="AG1101">
        <v>0</v>
      </c>
      <c r="AH1101">
        <v>1</v>
      </c>
      <c r="AI1101">
        <v>0</v>
      </c>
      <c r="AJ1101">
        <v>1</v>
      </c>
      <c r="AK1101" s="9" t="s">
        <v>2840</v>
      </c>
      <c r="AL1101">
        <f t="shared" si="371"/>
        <v>0</v>
      </c>
      <c r="AM1101">
        <f>IF(AND(INDIRECT(AN1101)='Sample Select backend'!$C$2,INDIRECT(AO1101)=1,INDIRECT(AP1101)='Sample Select backend'!$F$2,INDIRECT(AQ1101)=1,INDIRECT(AR1101)='Sample Select backend'!$M$2),1,0)</f>
        <v>0</v>
      </c>
      <c r="AN1101" t="str">
        <f>_xlfn.CONCAT('Sample Select backend'!$C$4,ROW(AN1101))</f>
        <v>AE1101</v>
      </c>
      <c r="AO1101" s="9" t="str">
        <f>_xlfn.CONCAT('Sample Select backend'!$J$2,ROW(AO1101))</f>
        <v>AJ1101</v>
      </c>
      <c r="AP1101" t="str">
        <f>_xlfn.CONCAT('Sample Select backend'!$F$4,ROW(AP1101))</f>
        <v>AF1101</v>
      </c>
      <c r="AQ1101" t="str">
        <f>_xlfn.CONCAT('Sample Select backend'!$I$10,ROW(AQ1101))</f>
        <v>R1101</v>
      </c>
      <c r="AR1101" t="str">
        <f>_xlfn.CONCAT('Sample Select backend'!$M$4,ROW(AR1101))</f>
        <v>AK1101</v>
      </c>
      <c r="AS1101" t="str">
        <f t="shared" si="372"/>
        <v>Egypt</v>
      </c>
      <c r="AT1101" s="9">
        <f t="shared" si="373"/>
        <v>28</v>
      </c>
      <c r="AU1101">
        <f t="shared" si="374"/>
        <v>0</v>
      </c>
      <c r="AV1101" s="9">
        <v>1</v>
      </c>
    </row>
    <row r="1102" spans="1:48" x14ac:dyDescent="0.35">
      <c r="A1102" t="s">
        <v>54</v>
      </c>
      <c r="B1102">
        <v>1</v>
      </c>
      <c r="C1102" t="s">
        <v>201</v>
      </c>
      <c r="D1102" t="s">
        <v>821</v>
      </c>
      <c r="F1102">
        <v>2</v>
      </c>
      <c r="H1102">
        <v>-2</v>
      </c>
      <c r="N1102" t="s">
        <v>2653</v>
      </c>
      <c r="O1102" t="s">
        <v>2804</v>
      </c>
      <c r="P1102" t="s">
        <v>2810</v>
      </c>
      <c r="Q1102" t="s">
        <v>2815</v>
      </c>
      <c r="R1102">
        <v>0</v>
      </c>
      <c r="S1102">
        <v>3.57</v>
      </c>
      <c r="T1102">
        <v>1.82</v>
      </c>
      <c r="U1102">
        <v>87.53</v>
      </c>
      <c r="V1102">
        <f t="shared" si="375"/>
        <v>-1</v>
      </c>
      <c r="W1102">
        <f t="shared" si="376"/>
        <v>1</v>
      </c>
      <c r="X1102">
        <f t="shared" si="377"/>
        <v>-1</v>
      </c>
      <c r="Y1102">
        <f t="shared" si="378"/>
        <v>0</v>
      </c>
      <c r="Z1102">
        <f t="shared" si="379"/>
        <v>-1</v>
      </c>
      <c r="AA1102">
        <f t="shared" si="380"/>
        <v>-1</v>
      </c>
      <c r="AB1102">
        <f t="shared" si="381"/>
        <v>-1</v>
      </c>
      <c r="AC1102">
        <f t="shared" si="382"/>
        <v>-1</v>
      </c>
      <c r="AD1102">
        <f t="shared" si="383"/>
        <v>-1</v>
      </c>
      <c r="AE1102" s="4" t="s">
        <v>2828</v>
      </c>
      <c r="AF1102" s="9" t="s">
        <v>2829</v>
      </c>
      <c r="AG1102">
        <v>0</v>
      </c>
      <c r="AH1102">
        <v>1</v>
      </c>
      <c r="AI1102">
        <v>0</v>
      </c>
      <c r="AJ1102">
        <v>1</v>
      </c>
      <c r="AK1102" s="9" t="s">
        <v>2840</v>
      </c>
      <c r="AL1102">
        <f t="shared" si="371"/>
        <v>0</v>
      </c>
      <c r="AM1102">
        <f>IF(AND(INDIRECT(AN1102)='Sample Select backend'!$C$2,INDIRECT(AO1102)=1,INDIRECT(AP1102)='Sample Select backend'!$F$2,INDIRECT(AQ1102)=1,INDIRECT(AR1102)='Sample Select backend'!$M$2),1,0)</f>
        <v>0</v>
      </c>
      <c r="AN1102" t="str">
        <f>_xlfn.CONCAT('Sample Select backend'!$C$4,ROW(AN1102))</f>
        <v>AE1102</v>
      </c>
      <c r="AO1102" s="9" t="str">
        <f>_xlfn.CONCAT('Sample Select backend'!$J$2,ROW(AO1102))</f>
        <v>AJ1102</v>
      </c>
      <c r="AP1102" t="str">
        <f>_xlfn.CONCAT('Sample Select backend'!$F$4,ROW(AP1102))</f>
        <v>AF1102</v>
      </c>
      <c r="AQ1102" t="str">
        <f>_xlfn.CONCAT('Sample Select backend'!$I$10,ROW(AQ1102))</f>
        <v>R1102</v>
      </c>
      <c r="AR1102" t="str">
        <f>_xlfn.CONCAT('Sample Select backend'!$M$4,ROW(AR1102))</f>
        <v>AK1102</v>
      </c>
      <c r="AS1102" t="str">
        <f t="shared" si="372"/>
        <v>Egypt</v>
      </c>
      <c r="AT1102" s="9" t="str">
        <f t="shared" si="373"/>
        <v>Other</v>
      </c>
      <c r="AU1102">
        <f t="shared" si="374"/>
        <v>0</v>
      </c>
      <c r="AV1102" s="9">
        <v>1</v>
      </c>
    </row>
    <row r="1103" spans="1:48" x14ac:dyDescent="0.35">
      <c r="A1103" t="s">
        <v>54</v>
      </c>
      <c r="B1103">
        <v>1</v>
      </c>
      <c r="C1103">
        <v>7</v>
      </c>
      <c r="D1103" t="s">
        <v>816</v>
      </c>
      <c r="E1103">
        <v>-1</v>
      </c>
      <c r="F1103">
        <v>2</v>
      </c>
      <c r="G1103">
        <v>-2</v>
      </c>
      <c r="H1103">
        <v>-1</v>
      </c>
      <c r="I1103">
        <v>-2</v>
      </c>
      <c r="J1103">
        <v>-2</v>
      </c>
      <c r="K1103">
        <v>2</v>
      </c>
      <c r="M1103">
        <v>1</v>
      </c>
      <c r="N1103" t="s">
        <v>2653</v>
      </c>
      <c r="O1103" t="s">
        <v>2804</v>
      </c>
      <c r="P1103" t="s">
        <v>2810</v>
      </c>
      <c r="Q1103" t="s">
        <v>2815</v>
      </c>
      <c r="R1103">
        <v>0</v>
      </c>
      <c r="S1103">
        <v>3.57</v>
      </c>
      <c r="T1103">
        <v>1.82</v>
      </c>
      <c r="U1103">
        <v>87.53</v>
      </c>
      <c r="V1103">
        <f t="shared" si="375"/>
        <v>0</v>
      </c>
      <c r="W1103">
        <f t="shared" si="376"/>
        <v>1</v>
      </c>
      <c r="X1103">
        <f t="shared" si="377"/>
        <v>0</v>
      </c>
      <c r="Y1103">
        <f t="shared" si="378"/>
        <v>0</v>
      </c>
      <c r="Z1103">
        <f t="shared" si="379"/>
        <v>0</v>
      </c>
      <c r="AA1103">
        <f t="shared" si="380"/>
        <v>0</v>
      </c>
      <c r="AB1103">
        <f t="shared" si="381"/>
        <v>1</v>
      </c>
      <c r="AC1103">
        <f t="shared" si="382"/>
        <v>-1</v>
      </c>
      <c r="AD1103">
        <f t="shared" si="383"/>
        <v>1</v>
      </c>
      <c r="AE1103" s="4" t="s">
        <v>2828</v>
      </c>
      <c r="AF1103" s="9" t="s">
        <v>2829</v>
      </c>
      <c r="AG1103">
        <v>0</v>
      </c>
      <c r="AH1103">
        <v>1</v>
      </c>
      <c r="AI1103">
        <v>0</v>
      </c>
      <c r="AJ1103">
        <v>1</v>
      </c>
      <c r="AK1103" s="9" t="s">
        <v>2840</v>
      </c>
      <c r="AL1103">
        <f t="shared" si="371"/>
        <v>0</v>
      </c>
      <c r="AM1103">
        <f>IF(AND(INDIRECT(AN1103)='Sample Select backend'!$C$2,INDIRECT(AO1103)=1,INDIRECT(AP1103)='Sample Select backend'!$F$2,INDIRECT(AQ1103)=1,INDIRECT(AR1103)='Sample Select backend'!$M$2),1,0)</f>
        <v>0</v>
      </c>
      <c r="AN1103" t="str">
        <f>_xlfn.CONCAT('Sample Select backend'!$C$4,ROW(AN1103))</f>
        <v>AE1103</v>
      </c>
      <c r="AO1103" s="9" t="str">
        <f>_xlfn.CONCAT('Sample Select backend'!$J$2,ROW(AO1103))</f>
        <v>AJ1103</v>
      </c>
      <c r="AP1103" t="str">
        <f>_xlfn.CONCAT('Sample Select backend'!$F$4,ROW(AP1103))</f>
        <v>AF1103</v>
      </c>
      <c r="AQ1103" t="str">
        <f>_xlfn.CONCAT('Sample Select backend'!$I$10,ROW(AQ1103))</f>
        <v>R1103</v>
      </c>
      <c r="AR1103" t="str">
        <f>_xlfn.CONCAT('Sample Select backend'!$M$4,ROW(AR1103))</f>
        <v>AK1103</v>
      </c>
      <c r="AS1103" t="str">
        <f t="shared" si="372"/>
        <v>Egypt</v>
      </c>
      <c r="AT1103" s="9">
        <f t="shared" si="373"/>
        <v>7</v>
      </c>
      <c r="AU1103">
        <f t="shared" si="374"/>
        <v>0</v>
      </c>
      <c r="AV1103" s="9">
        <v>1</v>
      </c>
    </row>
    <row r="1104" spans="1:48" x14ac:dyDescent="0.35">
      <c r="A1104" t="s">
        <v>54</v>
      </c>
      <c r="B1104">
        <v>6</v>
      </c>
      <c r="C1104">
        <v>25</v>
      </c>
      <c r="D1104" t="s">
        <v>829</v>
      </c>
      <c r="E1104">
        <v>1</v>
      </c>
      <c r="F1104">
        <v>1</v>
      </c>
      <c r="G1104">
        <v>2</v>
      </c>
      <c r="H1104">
        <v>-1</v>
      </c>
      <c r="I1104">
        <v>-2</v>
      </c>
      <c r="J1104">
        <v>1</v>
      </c>
      <c r="K1104">
        <v>1</v>
      </c>
      <c r="L1104">
        <v>-2</v>
      </c>
      <c r="M1104">
        <v>1</v>
      </c>
      <c r="N1104" t="s">
        <v>2653</v>
      </c>
      <c r="O1104" t="s">
        <v>2804</v>
      </c>
      <c r="P1104" t="s">
        <v>2810</v>
      </c>
      <c r="Q1104" t="s">
        <v>2815</v>
      </c>
      <c r="R1104">
        <v>0</v>
      </c>
      <c r="S1104">
        <v>3.57</v>
      </c>
      <c r="T1104">
        <v>1.82</v>
      </c>
      <c r="U1104">
        <v>87.53</v>
      </c>
      <c r="V1104">
        <f t="shared" si="375"/>
        <v>1</v>
      </c>
      <c r="W1104">
        <f t="shared" si="376"/>
        <v>1</v>
      </c>
      <c r="X1104">
        <f t="shared" si="377"/>
        <v>1</v>
      </c>
      <c r="Y1104">
        <f t="shared" si="378"/>
        <v>0</v>
      </c>
      <c r="Z1104">
        <f t="shared" si="379"/>
        <v>0</v>
      </c>
      <c r="AA1104">
        <f t="shared" si="380"/>
        <v>1</v>
      </c>
      <c r="AB1104">
        <f t="shared" si="381"/>
        <v>1</v>
      </c>
      <c r="AC1104">
        <f t="shared" si="382"/>
        <v>0</v>
      </c>
      <c r="AD1104">
        <f t="shared" si="383"/>
        <v>1</v>
      </c>
      <c r="AE1104" s="4" t="s">
        <v>2828</v>
      </c>
      <c r="AF1104" s="9" t="s">
        <v>2829</v>
      </c>
      <c r="AG1104">
        <v>0</v>
      </c>
      <c r="AH1104">
        <v>1</v>
      </c>
      <c r="AI1104">
        <v>0</v>
      </c>
      <c r="AJ1104">
        <v>1</v>
      </c>
      <c r="AK1104" s="9" t="s">
        <v>2840</v>
      </c>
      <c r="AL1104">
        <f t="shared" si="371"/>
        <v>0</v>
      </c>
      <c r="AM1104">
        <f>IF(AND(INDIRECT(AN1104)='Sample Select backend'!$C$2,INDIRECT(AO1104)=1,INDIRECT(AP1104)='Sample Select backend'!$F$2,INDIRECT(AQ1104)=1,INDIRECT(AR1104)='Sample Select backend'!$M$2),1,0)</f>
        <v>0</v>
      </c>
      <c r="AN1104" t="str">
        <f>_xlfn.CONCAT('Sample Select backend'!$C$4,ROW(AN1104))</f>
        <v>AE1104</v>
      </c>
      <c r="AO1104" s="9" t="str">
        <f>_xlfn.CONCAT('Sample Select backend'!$J$2,ROW(AO1104))</f>
        <v>AJ1104</v>
      </c>
      <c r="AP1104" t="str">
        <f>_xlfn.CONCAT('Sample Select backend'!$F$4,ROW(AP1104))</f>
        <v>AF1104</v>
      </c>
      <c r="AQ1104" t="str">
        <f>_xlfn.CONCAT('Sample Select backend'!$I$10,ROW(AQ1104))</f>
        <v>R1104</v>
      </c>
      <c r="AR1104" t="str">
        <f>_xlfn.CONCAT('Sample Select backend'!$M$4,ROW(AR1104))</f>
        <v>AK1104</v>
      </c>
      <c r="AS1104" t="str">
        <f t="shared" si="372"/>
        <v>Egypt</v>
      </c>
      <c r="AT1104" s="9">
        <f t="shared" si="373"/>
        <v>25</v>
      </c>
      <c r="AU1104">
        <f t="shared" si="374"/>
        <v>0</v>
      </c>
      <c r="AV1104" s="9">
        <v>1</v>
      </c>
    </row>
    <row r="1105" spans="1:48" x14ac:dyDescent="0.35">
      <c r="A1105" t="s">
        <v>54</v>
      </c>
      <c r="B1105">
        <v>1</v>
      </c>
      <c r="C1105">
        <v>6</v>
      </c>
      <c r="D1105" t="s">
        <v>825</v>
      </c>
      <c r="E1105">
        <v>2</v>
      </c>
      <c r="F1105">
        <v>2</v>
      </c>
      <c r="G1105">
        <v>2</v>
      </c>
      <c r="H1105">
        <v>2</v>
      </c>
      <c r="I1105">
        <v>2</v>
      </c>
      <c r="J1105">
        <v>2</v>
      </c>
      <c r="K1105">
        <v>1</v>
      </c>
      <c r="L1105">
        <v>2</v>
      </c>
      <c r="M1105">
        <v>1</v>
      </c>
      <c r="N1105" t="s">
        <v>2653</v>
      </c>
      <c r="O1105" t="s">
        <v>2804</v>
      </c>
      <c r="P1105" t="s">
        <v>2810</v>
      </c>
      <c r="Q1105" t="s">
        <v>2815</v>
      </c>
      <c r="R1105">
        <v>0</v>
      </c>
      <c r="S1105">
        <v>3.57</v>
      </c>
      <c r="T1105">
        <v>1.82</v>
      </c>
      <c r="U1105">
        <v>87.53</v>
      </c>
      <c r="V1105">
        <f t="shared" si="375"/>
        <v>1</v>
      </c>
      <c r="W1105">
        <f t="shared" si="376"/>
        <v>1</v>
      </c>
      <c r="X1105">
        <f t="shared" si="377"/>
        <v>1</v>
      </c>
      <c r="Y1105">
        <f t="shared" si="378"/>
        <v>1</v>
      </c>
      <c r="Z1105">
        <f t="shared" si="379"/>
        <v>1</v>
      </c>
      <c r="AA1105">
        <f t="shared" si="380"/>
        <v>1</v>
      </c>
      <c r="AB1105">
        <f t="shared" si="381"/>
        <v>1</v>
      </c>
      <c r="AC1105">
        <f t="shared" si="382"/>
        <v>1</v>
      </c>
      <c r="AD1105">
        <f t="shared" si="383"/>
        <v>1</v>
      </c>
      <c r="AE1105" s="4" t="s">
        <v>2828</v>
      </c>
      <c r="AF1105" s="9" t="s">
        <v>2829</v>
      </c>
      <c r="AG1105">
        <v>0</v>
      </c>
      <c r="AH1105">
        <v>1</v>
      </c>
      <c r="AI1105">
        <v>0</v>
      </c>
      <c r="AJ1105">
        <v>1</v>
      </c>
      <c r="AK1105" s="9" t="s">
        <v>2840</v>
      </c>
      <c r="AL1105">
        <f t="shared" si="371"/>
        <v>0</v>
      </c>
      <c r="AM1105">
        <f>IF(AND(INDIRECT(AN1105)='Sample Select backend'!$C$2,INDIRECT(AO1105)=1,INDIRECT(AP1105)='Sample Select backend'!$F$2,INDIRECT(AQ1105)=1,INDIRECT(AR1105)='Sample Select backend'!$M$2),1,0)</f>
        <v>0</v>
      </c>
      <c r="AN1105" t="str">
        <f>_xlfn.CONCAT('Sample Select backend'!$C$4,ROW(AN1105))</f>
        <v>AE1105</v>
      </c>
      <c r="AO1105" s="9" t="str">
        <f>_xlfn.CONCAT('Sample Select backend'!$J$2,ROW(AO1105))</f>
        <v>AJ1105</v>
      </c>
      <c r="AP1105" t="str">
        <f>_xlfn.CONCAT('Sample Select backend'!$F$4,ROW(AP1105))</f>
        <v>AF1105</v>
      </c>
      <c r="AQ1105" t="str">
        <f>_xlfn.CONCAT('Sample Select backend'!$I$10,ROW(AQ1105))</f>
        <v>R1105</v>
      </c>
      <c r="AR1105" t="str">
        <f>_xlfn.CONCAT('Sample Select backend'!$M$4,ROW(AR1105))</f>
        <v>AK1105</v>
      </c>
      <c r="AS1105" t="str">
        <f t="shared" si="372"/>
        <v>Egypt</v>
      </c>
      <c r="AT1105" s="9">
        <f t="shared" si="373"/>
        <v>6</v>
      </c>
      <c r="AU1105">
        <f t="shared" si="374"/>
        <v>0</v>
      </c>
      <c r="AV1105" s="9">
        <v>1</v>
      </c>
    </row>
    <row r="1106" spans="1:48" x14ac:dyDescent="0.35">
      <c r="A1106" t="s">
        <v>54</v>
      </c>
      <c r="B1106">
        <v>6</v>
      </c>
      <c r="C1106">
        <v>27</v>
      </c>
      <c r="D1106" t="s">
        <v>822</v>
      </c>
      <c r="E1106">
        <v>2</v>
      </c>
      <c r="F1106">
        <v>1</v>
      </c>
      <c r="G1106">
        <v>-2</v>
      </c>
      <c r="H1106">
        <v>-1</v>
      </c>
      <c r="I1106">
        <v>2</v>
      </c>
      <c r="J1106">
        <v>-2</v>
      </c>
      <c r="K1106">
        <v>1</v>
      </c>
      <c r="L1106">
        <v>2</v>
      </c>
      <c r="M1106">
        <v>1</v>
      </c>
      <c r="N1106" t="s">
        <v>2653</v>
      </c>
      <c r="O1106" t="s">
        <v>2804</v>
      </c>
      <c r="P1106" t="s">
        <v>2810</v>
      </c>
      <c r="Q1106" t="s">
        <v>2815</v>
      </c>
      <c r="R1106">
        <v>0</v>
      </c>
      <c r="S1106">
        <v>3.57</v>
      </c>
      <c r="T1106">
        <v>1.82</v>
      </c>
      <c r="U1106">
        <v>87.53</v>
      </c>
      <c r="V1106">
        <f t="shared" si="375"/>
        <v>1</v>
      </c>
      <c r="W1106">
        <f t="shared" si="376"/>
        <v>1</v>
      </c>
      <c r="X1106">
        <f t="shared" si="377"/>
        <v>0</v>
      </c>
      <c r="Y1106">
        <f t="shared" si="378"/>
        <v>0</v>
      </c>
      <c r="Z1106">
        <f t="shared" si="379"/>
        <v>1</v>
      </c>
      <c r="AA1106">
        <f t="shared" si="380"/>
        <v>0</v>
      </c>
      <c r="AB1106">
        <f t="shared" si="381"/>
        <v>1</v>
      </c>
      <c r="AC1106">
        <f t="shared" si="382"/>
        <v>1</v>
      </c>
      <c r="AD1106">
        <f t="shared" si="383"/>
        <v>1</v>
      </c>
      <c r="AE1106" s="4" t="s">
        <v>2828</v>
      </c>
      <c r="AF1106" s="9" t="s">
        <v>2829</v>
      </c>
      <c r="AG1106">
        <v>0</v>
      </c>
      <c r="AH1106">
        <v>1</v>
      </c>
      <c r="AI1106">
        <v>0</v>
      </c>
      <c r="AJ1106">
        <v>1</v>
      </c>
      <c r="AK1106" s="9" t="s">
        <v>2840</v>
      </c>
      <c r="AL1106">
        <f t="shared" si="371"/>
        <v>0</v>
      </c>
      <c r="AM1106">
        <f>IF(AND(INDIRECT(AN1106)='Sample Select backend'!$C$2,INDIRECT(AO1106)=1,INDIRECT(AP1106)='Sample Select backend'!$F$2,INDIRECT(AQ1106)=1,INDIRECT(AR1106)='Sample Select backend'!$M$2),1,0)</f>
        <v>0</v>
      </c>
      <c r="AN1106" t="str">
        <f>_xlfn.CONCAT('Sample Select backend'!$C$4,ROW(AN1106))</f>
        <v>AE1106</v>
      </c>
      <c r="AO1106" s="9" t="str">
        <f>_xlfn.CONCAT('Sample Select backend'!$J$2,ROW(AO1106))</f>
        <v>AJ1106</v>
      </c>
      <c r="AP1106" t="str">
        <f>_xlfn.CONCAT('Sample Select backend'!$F$4,ROW(AP1106))</f>
        <v>AF1106</v>
      </c>
      <c r="AQ1106" t="str">
        <f>_xlfn.CONCAT('Sample Select backend'!$I$10,ROW(AQ1106))</f>
        <v>R1106</v>
      </c>
      <c r="AR1106" t="str">
        <f>_xlfn.CONCAT('Sample Select backend'!$M$4,ROW(AR1106))</f>
        <v>AK1106</v>
      </c>
      <c r="AS1106" t="str">
        <f t="shared" si="372"/>
        <v>Egypt</v>
      </c>
      <c r="AT1106" s="9">
        <f t="shared" si="373"/>
        <v>27</v>
      </c>
      <c r="AU1106">
        <f t="shared" si="374"/>
        <v>0</v>
      </c>
      <c r="AV1106" s="9">
        <v>1</v>
      </c>
    </row>
    <row r="1107" spans="1:48" x14ac:dyDescent="0.35">
      <c r="A1107" t="s">
        <v>54</v>
      </c>
      <c r="B1107">
        <v>7</v>
      </c>
      <c r="C1107">
        <v>30</v>
      </c>
      <c r="D1107" t="s">
        <v>817</v>
      </c>
      <c r="E1107">
        <v>1</v>
      </c>
      <c r="F1107">
        <v>1</v>
      </c>
      <c r="G1107">
        <v>-2</v>
      </c>
      <c r="H1107">
        <v>1</v>
      </c>
      <c r="I1107">
        <v>2</v>
      </c>
      <c r="J1107">
        <v>2</v>
      </c>
      <c r="K1107">
        <v>1</v>
      </c>
      <c r="L1107">
        <v>-2</v>
      </c>
      <c r="M1107">
        <v>1</v>
      </c>
      <c r="N1107" t="s">
        <v>2653</v>
      </c>
      <c r="O1107" t="s">
        <v>2804</v>
      </c>
      <c r="P1107" t="s">
        <v>2810</v>
      </c>
      <c r="Q1107" t="s">
        <v>2815</v>
      </c>
      <c r="R1107">
        <v>0</v>
      </c>
      <c r="S1107">
        <v>3.57</v>
      </c>
      <c r="T1107">
        <v>1.82</v>
      </c>
      <c r="U1107">
        <v>87.53</v>
      </c>
      <c r="V1107">
        <f t="shared" si="375"/>
        <v>1</v>
      </c>
      <c r="W1107">
        <f t="shared" si="376"/>
        <v>1</v>
      </c>
      <c r="X1107">
        <f t="shared" si="377"/>
        <v>0</v>
      </c>
      <c r="Y1107">
        <f t="shared" si="378"/>
        <v>1</v>
      </c>
      <c r="Z1107">
        <f t="shared" si="379"/>
        <v>1</v>
      </c>
      <c r="AA1107">
        <f t="shared" si="380"/>
        <v>1</v>
      </c>
      <c r="AB1107">
        <f t="shared" si="381"/>
        <v>1</v>
      </c>
      <c r="AC1107">
        <f t="shared" si="382"/>
        <v>0</v>
      </c>
      <c r="AD1107">
        <f t="shared" si="383"/>
        <v>1</v>
      </c>
      <c r="AE1107" s="4" t="s">
        <v>2828</v>
      </c>
      <c r="AF1107" s="9" t="s">
        <v>2829</v>
      </c>
      <c r="AG1107">
        <v>0</v>
      </c>
      <c r="AH1107">
        <v>1</v>
      </c>
      <c r="AI1107">
        <v>0</v>
      </c>
      <c r="AJ1107">
        <v>1</v>
      </c>
      <c r="AK1107" s="9" t="s">
        <v>2840</v>
      </c>
      <c r="AL1107">
        <f t="shared" si="371"/>
        <v>0</v>
      </c>
      <c r="AM1107">
        <f>IF(AND(INDIRECT(AN1107)='Sample Select backend'!$C$2,INDIRECT(AO1107)=1,INDIRECT(AP1107)='Sample Select backend'!$F$2,INDIRECT(AQ1107)=1,INDIRECT(AR1107)='Sample Select backend'!$M$2),1,0)</f>
        <v>0</v>
      </c>
      <c r="AN1107" t="str">
        <f>_xlfn.CONCAT('Sample Select backend'!$C$4,ROW(AN1107))</f>
        <v>AE1107</v>
      </c>
      <c r="AO1107" s="9" t="str">
        <f>_xlfn.CONCAT('Sample Select backend'!$J$2,ROW(AO1107))</f>
        <v>AJ1107</v>
      </c>
      <c r="AP1107" t="str">
        <f>_xlfn.CONCAT('Sample Select backend'!$F$4,ROW(AP1107))</f>
        <v>AF1107</v>
      </c>
      <c r="AQ1107" t="str">
        <f>_xlfn.CONCAT('Sample Select backend'!$I$10,ROW(AQ1107))</f>
        <v>R1107</v>
      </c>
      <c r="AR1107" t="str">
        <f>_xlfn.CONCAT('Sample Select backend'!$M$4,ROW(AR1107))</f>
        <v>AK1107</v>
      </c>
      <c r="AS1107" t="str">
        <f t="shared" si="372"/>
        <v>Egypt</v>
      </c>
      <c r="AT1107" s="9">
        <f t="shared" si="373"/>
        <v>30</v>
      </c>
      <c r="AU1107">
        <f t="shared" si="374"/>
        <v>0</v>
      </c>
      <c r="AV1107" s="9">
        <v>1</v>
      </c>
    </row>
    <row r="1108" spans="1:48" x14ac:dyDescent="0.35">
      <c r="A1108" t="s">
        <v>54</v>
      </c>
      <c r="B1108">
        <v>5</v>
      </c>
      <c r="C1108" t="s">
        <v>201</v>
      </c>
      <c r="D1108" t="s">
        <v>830</v>
      </c>
      <c r="E1108">
        <v>1</v>
      </c>
      <c r="F1108">
        <v>1</v>
      </c>
      <c r="G1108">
        <v>2</v>
      </c>
      <c r="H1108">
        <v>-1</v>
      </c>
      <c r="I1108">
        <v>2</v>
      </c>
      <c r="J1108">
        <v>1</v>
      </c>
      <c r="K1108">
        <v>1</v>
      </c>
      <c r="L1108">
        <v>2</v>
      </c>
      <c r="M1108">
        <v>1</v>
      </c>
      <c r="N1108" t="s">
        <v>2653</v>
      </c>
      <c r="O1108" t="s">
        <v>2804</v>
      </c>
      <c r="P1108" t="s">
        <v>2810</v>
      </c>
      <c r="Q1108" t="s">
        <v>2815</v>
      </c>
      <c r="R1108">
        <v>0</v>
      </c>
      <c r="S1108">
        <v>3.57</v>
      </c>
      <c r="T1108">
        <v>1.82</v>
      </c>
      <c r="U1108">
        <v>87.53</v>
      </c>
      <c r="V1108">
        <f t="shared" si="375"/>
        <v>1</v>
      </c>
      <c r="W1108">
        <f t="shared" si="376"/>
        <v>1</v>
      </c>
      <c r="X1108">
        <f t="shared" si="377"/>
        <v>1</v>
      </c>
      <c r="Y1108">
        <f t="shared" si="378"/>
        <v>0</v>
      </c>
      <c r="Z1108">
        <f t="shared" si="379"/>
        <v>1</v>
      </c>
      <c r="AA1108">
        <f t="shared" si="380"/>
        <v>1</v>
      </c>
      <c r="AB1108">
        <f t="shared" si="381"/>
        <v>1</v>
      </c>
      <c r="AC1108">
        <f t="shared" si="382"/>
        <v>1</v>
      </c>
      <c r="AD1108">
        <f t="shared" si="383"/>
        <v>1</v>
      </c>
      <c r="AE1108" s="4" t="s">
        <v>2828</v>
      </c>
      <c r="AF1108" s="9" t="s">
        <v>2829</v>
      </c>
      <c r="AG1108">
        <v>0</v>
      </c>
      <c r="AH1108">
        <v>1</v>
      </c>
      <c r="AI1108">
        <v>0</v>
      </c>
      <c r="AJ1108">
        <v>1</v>
      </c>
      <c r="AK1108" s="9" t="s">
        <v>2840</v>
      </c>
      <c r="AL1108">
        <f t="shared" si="371"/>
        <v>0</v>
      </c>
      <c r="AM1108">
        <f>IF(AND(INDIRECT(AN1108)='Sample Select backend'!$C$2,INDIRECT(AO1108)=1,INDIRECT(AP1108)='Sample Select backend'!$F$2,INDIRECT(AQ1108)=1,INDIRECT(AR1108)='Sample Select backend'!$M$2),1,0)</f>
        <v>0</v>
      </c>
      <c r="AN1108" t="str">
        <f>_xlfn.CONCAT('Sample Select backend'!$C$4,ROW(AN1108))</f>
        <v>AE1108</v>
      </c>
      <c r="AO1108" s="9" t="str">
        <f>_xlfn.CONCAT('Sample Select backend'!$J$2,ROW(AO1108))</f>
        <v>AJ1108</v>
      </c>
      <c r="AP1108" t="str">
        <f>_xlfn.CONCAT('Sample Select backend'!$F$4,ROW(AP1108))</f>
        <v>AF1108</v>
      </c>
      <c r="AQ1108" t="str">
        <f>_xlfn.CONCAT('Sample Select backend'!$I$10,ROW(AQ1108))</f>
        <v>R1108</v>
      </c>
      <c r="AR1108" t="str">
        <f>_xlfn.CONCAT('Sample Select backend'!$M$4,ROW(AR1108))</f>
        <v>AK1108</v>
      </c>
      <c r="AS1108" t="str">
        <f t="shared" si="372"/>
        <v>Egypt</v>
      </c>
      <c r="AT1108" s="9" t="str">
        <f t="shared" si="373"/>
        <v>Other</v>
      </c>
      <c r="AU1108">
        <f t="shared" si="374"/>
        <v>0</v>
      </c>
      <c r="AV1108" s="9">
        <v>1</v>
      </c>
    </row>
    <row r="1109" spans="1:48" x14ac:dyDescent="0.35">
      <c r="A1109" t="s">
        <v>54</v>
      </c>
      <c r="B1109">
        <v>2</v>
      </c>
      <c r="C1109" t="s">
        <v>206</v>
      </c>
      <c r="D1109" t="s">
        <v>828</v>
      </c>
      <c r="E1109">
        <v>-1</v>
      </c>
      <c r="F1109">
        <v>-2</v>
      </c>
      <c r="G1109">
        <v>-2</v>
      </c>
      <c r="H1109">
        <v>-1</v>
      </c>
      <c r="I1109">
        <v>-2</v>
      </c>
      <c r="J1109">
        <v>2</v>
      </c>
      <c r="K1109">
        <v>1</v>
      </c>
      <c r="M1109">
        <v>1</v>
      </c>
      <c r="N1109" t="s">
        <v>2653</v>
      </c>
      <c r="O1109" t="s">
        <v>2804</v>
      </c>
      <c r="P1109" t="s">
        <v>2810</v>
      </c>
      <c r="Q1109" t="s">
        <v>2815</v>
      </c>
      <c r="R1109">
        <v>0</v>
      </c>
      <c r="S1109">
        <v>3.57</v>
      </c>
      <c r="T1109">
        <v>1.82</v>
      </c>
      <c r="U1109">
        <v>87.53</v>
      </c>
      <c r="V1109">
        <f t="shared" si="375"/>
        <v>0</v>
      </c>
      <c r="W1109">
        <f t="shared" si="376"/>
        <v>0</v>
      </c>
      <c r="X1109">
        <f t="shared" si="377"/>
        <v>0</v>
      </c>
      <c r="Y1109">
        <f t="shared" si="378"/>
        <v>0</v>
      </c>
      <c r="Z1109">
        <f t="shared" si="379"/>
        <v>0</v>
      </c>
      <c r="AA1109">
        <f t="shared" si="380"/>
        <v>1</v>
      </c>
      <c r="AB1109">
        <f t="shared" si="381"/>
        <v>1</v>
      </c>
      <c r="AC1109">
        <f t="shared" si="382"/>
        <v>-1</v>
      </c>
      <c r="AD1109">
        <f t="shared" si="383"/>
        <v>1</v>
      </c>
      <c r="AE1109" s="4" t="s">
        <v>2828</v>
      </c>
      <c r="AF1109" s="9" t="s">
        <v>2829</v>
      </c>
      <c r="AG1109">
        <v>0</v>
      </c>
      <c r="AH1109">
        <v>1</v>
      </c>
      <c r="AI1109">
        <v>0</v>
      </c>
      <c r="AJ1109">
        <v>1</v>
      </c>
      <c r="AK1109" s="9" t="s">
        <v>2840</v>
      </c>
      <c r="AL1109">
        <f t="shared" si="371"/>
        <v>0</v>
      </c>
      <c r="AM1109">
        <f>IF(AND(INDIRECT(AN1109)='Sample Select backend'!$C$2,INDIRECT(AO1109)=1,INDIRECT(AP1109)='Sample Select backend'!$F$2,INDIRECT(AQ1109)=1,INDIRECT(AR1109)='Sample Select backend'!$M$2),1,0)</f>
        <v>0</v>
      </c>
      <c r="AN1109" t="str">
        <f>_xlfn.CONCAT('Sample Select backend'!$C$4,ROW(AN1109))</f>
        <v>AE1109</v>
      </c>
      <c r="AO1109" s="9" t="str">
        <f>_xlfn.CONCAT('Sample Select backend'!$J$2,ROW(AO1109))</f>
        <v>AJ1109</v>
      </c>
      <c r="AP1109" t="str">
        <f>_xlfn.CONCAT('Sample Select backend'!$F$4,ROW(AP1109))</f>
        <v>AF1109</v>
      </c>
      <c r="AQ1109" t="str">
        <f>_xlfn.CONCAT('Sample Select backend'!$I$10,ROW(AQ1109))</f>
        <v>R1109</v>
      </c>
      <c r="AR1109" t="str">
        <f>_xlfn.CONCAT('Sample Select backend'!$M$4,ROW(AR1109))</f>
        <v>AK1109</v>
      </c>
      <c r="AS1109" t="str">
        <f t="shared" si="372"/>
        <v>Egypt</v>
      </c>
      <c r="AT1109" s="9" t="str">
        <f t="shared" si="373"/>
        <v>Tax exemption/waiver/suspension</v>
      </c>
      <c r="AU1109">
        <f t="shared" si="374"/>
        <v>0</v>
      </c>
      <c r="AV1109" s="9">
        <v>1</v>
      </c>
    </row>
    <row r="1110" spans="1:48" x14ac:dyDescent="0.35">
      <c r="A1110" t="s">
        <v>54</v>
      </c>
      <c r="B1110">
        <v>4</v>
      </c>
      <c r="C1110">
        <v>20</v>
      </c>
      <c r="D1110" t="s">
        <v>827</v>
      </c>
      <c r="E1110">
        <v>-1</v>
      </c>
      <c r="F1110">
        <v>2</v>
      </c>
      <c r="G1110">
        <v>-2</v>
      </c>
      <c r="H1110">
        <v>-1</v>
      </c>
      <c r="I1110">
        <v>-2</v>
      </c>
      <c r="J1110">
        <v>-2</v>
      </c>
      <c r="K1110">
        <v>2</v>
      </c>
      <c r="M1110">
        <v>1</v>
      </c>
      <c r="N1110" t="s">
        <v>2653</v>
      </c>
      <c r="O1110" t="s">
        <v>2804</v>
      </c>
      <c r="P1110" t="s">
        <v>2810</v>
      </c>
      <c r="Q1110" t="s">
        <v>2815</v>
      </c>
      <c r="R1110">
        <v>0</v>
      </c>
      <c r="S1110">
        <v>3.57</v>
      </c>
      <c r="T1110">
        <v>1.82</v>
      </c>
      <c r="U1110">
        <v>87.53</v>
      </c>
      <c r="V1110">
        <f t="shared" si="375"/>
        <v>0</v>
      </c>
      <c r="W1110">
        <f t="shared" si="376"/>
        <v>1</v>
      </c>
      <c r="X1110">
        <f t="shared" si="377"/>
        <v>0</v>
      </c>
      <c r="Y1110">
        <f t="shared" si="378"/>
        <v>0</v>
      </c>
      <c r="Z1110">
        <f t="shared" si="379"/>
        <v>0</v>
      </c>
      <c r="AA1110">
        <f t="shared" si="380"/>
        <v>0</v>
      </c>
      <c r="AB1110">
        <f t="shared" si="381"/>
        <v>1</v>
      </c>
      <c r="AC1110">
        <f t="shared" si="382"/>
        <v>-1</v>
      </c>
      <c r="AD1110">
        <f t="shared" si="383"/>
        <v>1</v>
      </c>
      <c r="AE1110" s="4" t="s">
        <v>2828</v>
      </c>
      <c r="AF1110" s="9" t="s">
        <v>2829</v>
      </c>
      <c r="AG1110">
        <v>0</v>
      </c>
      <c r="AH1110">
        <v>1</v>
      </c>
      <c r="AI1110">
        <v>0</v>
      </c>
      <c r="AJ1110">
        <v>1</v>
      </c>
      <c r="AK1110" s="9" t="s">
        <v>2840</v>
      </c>
      <c r="AL1110">
        <f t="shared" si="371"/>
        <v>0</v>
      </c>
      <c r="AM1110">
        <f>IF(AND(INDIRECT(AN1110)='Sample Select backend'!$C$2,INDIRECT(AO1110)=1,INDIRECT(AP1110)='Sample Select backend'!$F$2,INDIRECT(AQ1110)=1,INDIRECT(AR1110)='Sample Select backend'!$M$2),1,0)</f>
        <v>0</v>
      </c>
      <c r="AN1110" t="str">
        <f>_xlfn.CONCAT('Sample Select backend'!$C$4,ROW(AN1110))</f>
        <v>AE1110</v>
      </c>
      <c r="AO1110" s="9" t="str">
        <f>_xlfn.CONCAT('Sample Select backend'!$J$2,ROW(AO1110))</f>
        <v>AJ1110</v>
      </c>
      <c r="AP1110" t="str">
        <f>_xlfn.CONCAT('Sample Select backend'!$F$4,ROW(AP1110))</f>
        <v>AF1110</v>
      </c>
      <c r="AQ1110" t="str">
        <f>_xlfn.CONCAT('Sample Select backend'!$I$10,ROW(AQ1110))</f>
        <v>R1110</v>
      </c>
      <c r="AR1110" t="str">
        <f>_xlfn.CONCAT('Sample Select backend'!$M$4,ROW(AR1110))</f>
        <v>AK1110</v>
      </c>
      <c r="AS1110" t="str">
        <f t="shared" si="372"/>
        <v>Egypt</v>
      </c>
      <c r="AT1110" s="9">
        <f t="shared" si="373"/>
        <v>20</v>
      </c>
      <c r="AU1110">
        <f t="shared" si="374"/>
        <v>0</v>
      </c>
      <c r="AV1110" s="9">
        <v>0</v>
      </c>
    </row>
    <row r="1111" spans="1:48" x14ac:dyDescent="0.35">
      <c r="A1111" s="24" t="s">
        <v>54</v>
      </c>
      <c r="B1111" s="24">
        <v>6</v>
      </c>
      <c r="C1111" s="24">
        <v>25</v>
      </c>
      <c r="D1111" s="24" t="s">
        <v>3535</v>
      </c>
      <c r="E1111" s="24"/>
      <c r="O1111" t="s">
        <v>2804</v>
      </c>
      <c r="P1111" t="s">
        <v>2810</v>
      </c>
      <c r="Q1111" t="s">
        <v>2815</v>
      </c>
      <c r="R1111">
        <v>0</v>
      </c>
      <c r="S1111">
        <v>3.57</v>
      </c>
      <c r="T1111">
        <v>1.82</v>
      </c>
      <c r="U1111">
        <v>87.53</v>
      </c>
      <c r="V1111">
        <v>-1</v>
      </c>
      <c r="W1111">
        <v>-1</v>
      </c>
      <c r="X1111">
        <v>-1</v>
      </c>
      <c r="Y1111">
        <v>-1</v>
      </c>
      <c r="Z1111">
        <v>-1</v>
      </c>
      <c r="AA1111">
        <v>-1</v>
      </c>
      <c r="AB1111">
        <v>-1</v>
      </c>
      <c r="AC1111">
        <v>-1</v>
      </c>
      <c r="AD1111">
        <v>-1</v>
      </c>
      <c r="AE1111" s="4" t="s">
        <v>2828</v>
      </c>
      <c r="AF1111" s="9" t="s">
        <v>2829</v>
      </c>
      <c r="AG1111">
        <v>0</v>
      </c>
      <c r="AH1111">
        <v>1</v>
      </c>
      <c r="AI1111">
        <v>0</v>
      </c>
      <c r="AJ1111">
        <v>1</v>
      </c>
      <c r="AK1111" s="9" t="s">
        <v>2840</v>
      </c>
      <c r="AL1111">
        <f t="shared" si="371"/>
        <v>0</v>
      </c>
      <c r="AM1111">
        <f>IF(AND(INDIRECT(AN1111)='Sample Select backend'!$C$2,INDIRECT(AO1111)=1,INDIRECT(AP1111)='Sample Select backend'!$F$2,INDIRECT(AQ1111)=1,INDIRECT(AR1111)='Sample Select backend'!$M$2),1,0)</f>
        <v>0</v>
      </c>
      <c r="AN1111" t="str">
        <f>_xlfn.CONCAT('Sample Select backend'!$C$4,ROW(AN1111))</f>
        <v>AE1111</v>
      </c>
      <c r="AO1111" s="9" t="str">
        <f>_xlfn.CONCAT('Sample Select backend'!$J$2,ROW(AO1111))</f>
        <v>AJ1111</v>
      </c>
      <c r="AP1111" t="str">
        <f>_xlfn.CONCAT('Sample Select backend'!$F$4,ROW(AP1111))</f>
        <v>AF1111</v>
      </c>
      <c r="AQ1111" t="str">
        <f>_xlfn.CONCAT('Sample Select backend'!$I$10,ROW(AQ1111))</f>
        <v>R1111</v>
      </c>
      <c r="AR1111" t="str">
        <f>_xlfn.CONCAT('Sample Select backend'!$M$4,ROW(AR1111))</f>
        <v>AK1111</v>
      </c>
      <c r="AS1111" t="str">
        <f t="shared" si="372"/>
        <v>Egypt</v>
      </c>
      <c r="AT1111" s="9">
        <f t="shared" si="373"/>
        <v>25</v>
      </c>
      <c r="AU1111">
        <f t="shared" si="374"/>
        <v>0</v>
      </c>
      <c r="AV1111" s="9">
        <v>0</v>
      </c>
    </row>
    <row r="1112" spans="1:48" x14ac:dyDescent="0.35">
      <c r="A1112" s="24" t="s">
        <v>54</v>
      </c>
      <c r="B1112" s="24">
        <v>7</v>
      </c>
      <c r="C1112" s="24">
        <v>32</v>
      </c>
      <c r="D1112" s="24" t="s">
        <v>3536</v>
      </c>
      <c r="E1112" s="24"/>
      <c r="O1112" t="s">
        <v>2804</v>
      </c>
      <c r="P1112" t="s">
        <v>2810</v>
      </c>
      <c r="Q1112" t="s">
        <v>2815</v>
      </c>
      <c r="R1112">
        <v>0</v>
      </c>
      <c r="S1112">
        <v>3.57</v>
      </c>
      <c r="T1112">
        <v>1.82</v>
      </c>
      <c r="U1112">
        <v>87.53</v>
      </c>
      <c r="V1112">
        <v>-1</v>
      </c>
      <c r="W1112">
        <v>-1</v>
      </c>
      <c r="X1112">
        <v>-1</v>
      </c>
      <c r="Y1112">
        <v>-1</v>
      </c>
      <c r="Z1112">
        <v>-1</v>
      </c>
      <c r="AA1112">
        <v>-1</v>
      </c>
      <c r="AB1112">
        <v>-1</v>
      </c>
      <c r="AC1112">
        <v>-1</v>
      </c>
      <c r="AD1112">
        <v>-1</v>
      </c>
      <c r="AE1112" s="4" t="s">
        <v>2828</v>
      </c>
      <c r="AF1112" s="9" t="s">
        <v>2829</v>
      </c>
      <c r="AG1112">
        <v>0</v>
      </c>
      <c r="AH1112">
        <v>1</v>
      </c>
      <c r="AI1112">
        <v>0</v>
      </c>
      <c r="AJ1112">
        <v>1</v>
      </c>
      <c r="AK1112" s="9" t="s">
        <v>2840</v>
      </c>
      <c r="AL1112">
        <f t="shared" si="371"/>
        <v>0</v>
      </c>
      <c r="AM1112">
        <f>IF(AND(INDIRECT(AN1112)='Sample Select backend'!$C$2,INDIRECT(AO1112)=1,INDIRECT(AP1112)='Sample Select backend'!$F$2,INDIRECT(AQ1112)=1,INDIRECT(AR1112)='Sample Select backend'!$M$2),1,0)</f>
        <v>0</v>
      </c>
      <c r="AN1112" t="str">
        <f>_xlfn.CONCAT('Sample Select backend'!$C$4,ROW(AN1112))</f>
        <v>AE1112</v>
      </c>
      <c r="AO1112" s="9" t="str">
        <f>_xlfn.CONCAT('Sample Select backend'!$J$2,ROW(AO1112))</f>
        <v>AJ1112</v>
      </c>
      <c r="AP1112" t="str">
        <f>_xlfn.CONCAT('Sample Select backend'!$F$4,ROW(AP1112))</f>
        <v>AF1112</v>
      </c>
      <c r="AQ1112" t="str">
        <f>_xlfn.CONCAT('Sample Select backend'!$I$10,ROW(AQ1112))</f>
        <v>R1112</v>
      </c>
      <c r="AR1112" t="str">
        <f>_xlfn.CONCAT('Sample Select backend'!$M$4,ROW(AR1112))</f>
        <v>AK1112</v>
      </c>
      <c r="AS1112" t="str">
        <f t="shared" si="372"/>
        <v>Egypt</v>
      </c>
      <c r="AT1112" s="9">
        <f t="shared" si="373"/>
        <v>32</v>
      </c>
      <c r="AU1112">
        <f t="shared" si="374"/>
        <v>0</v>
      </c>
      <c r="AV1112" s="9">
        <v>0</v>
      </c>
    </row>
    <row r="1113" spans="1:48" x14ac:dyDescent="0.35">
      <c r="A1113" s="24" t="s">
        <v>54</v>
      </c>
      <c r="B1113" s="24">
        <v>7</v>
      </c>
      <c r="C1113" s="24">
        <v>30</v>
      </c>
      <c r="D1113" s="24" t="s">
        <v>3537</v>
      </c>
      <c r="E1113" s="24"/>
      <c r="O1113" t="s">
        <v>2804</v>
      </c>
      <c r="P1113" t="s">
        <v>2810</v>
      </c>
      <c r="Q1113" t="s">
        <v>2815</v>
      </c>
      <c r="R1113">
        <v>0</v>
      </c>
      <c r="S1113">
        <v>3.57</v>
      </c>
      <c r="T1113">
        <v>1.82</v>
      </c>
      <c r="U1113">
        <v>87.53</v>
      </c>
      <c r="V1113">
        <v>-1</v>
      </c>
      <c r="W1113">
        <v>-1</v>
      </c>
      <c r="X1113">
        <v>-1</v>
      </c>
      <c r="Y1113">
        <v>-1</v>
      </c>
      <c r="Z1113">
        <v>-1</v>
      </c>
      <c r="AA1113">
        <v>-1</v>
      </c>
      <c r="AB1113">
        <v>-1</v>
      </c>
      <c r="AC1113">
        <v>-1</v>
      </c>
      <c r="AD1113">
        <v>-1</v>
      </c>
      <c r="AE1113" s="4" t="s">
        <v>2828</v>
      </c>
      <c r="AF1113" s="9" t="s">
        <v>2829</v>
      </c>
      <c r="AG1113">
        <v>0</v>
      </c>
      <c r="AH1113">
        <v>1</v>
      </c>
      <c r="AI1113">
        <v>0</v>
      </c>
      <c r="AJ1113">
        <v>1</v>
      </c>
      <c r="AK1113" s="9" t="s">
        <v>2840</v>
      </c>
      <c r="AL1113">
        <f t="shared" si="371"/>
        <v>0</v>
      </c>
      <c r="AM1113">
        <f>IF(AND(INDIRECT(AN1113)='Sample Select backend'!$C$2,INDIRECT(AO1113)=1,INDIRECT(AP1113)='Sample Select backend'!$F$2,INDIRECT(AQ1113)=1,INDIRECT(AR1113)='Sample Select backend'!$M$2),1,0)</f>
        <v>0</v>
      </c>
      <c r="AN1113" t="str">
        <f>_xlfn.CONCAT('Sample Select backend'!$C$4,ROW(AN1113))</f>
        <v>AE1113</v>
      </c>
      <c r="AO1113" s="9" t="str">
        <f>_xlfn.CONCAT('Sample Select backend'!$J$2,ROW(AO1113))</f>
        <v>AJ1113</v>
      </c>
      <c r="AP1113" t="str">
        <f>_xlfn.CONCAT('Sample Select backend'!$F$4,ROW(AP1113))</f>
        <v>AF1113</v>
      </c>
      <c r="AQ1113" t="str">
        <f>_xlfn.CONCAT('Sample Select backend'!$I$10,ROW(AQ1113))</f>
        <v>R1113</v>
      </c>
      <c r="AR1113" t="str">
        <f>_xlfn.CONCAT('Sample Select backend'!$M$4,ROW(AR1113))</f>
        <v>AK1113</v>
      </c>
      <c r="AS1113" t="str">
        <f t="shared" si="372"/>
        <v>Egypt</v>
      </c>
      <c r="AT1113" s="9">
        <f t="shared" si="373"/>
        <v>30</v>
      </c>
      <c r="AU1113">
        <f t="shared" si="374"/>
        <v>0</v>
      </c>
      <c r="AV1113" s="9">
        <v>0</v>
      </c>
    </row>
    <row r="1114" spans="1:48" x14ac:dyDescent="0.35">
      <c r="A1114" s="24" t="s">
        <v>54</v>
      </c>
      <c r="B1114" s="24">
        <v>1</v>
      </c>
      <c r="C1114" s="24" t="s">
        <v>206</v>
      </c>
      <c r="D1114" s="24" t="s">
        <v>3538</v>
      </c>
      <c r="E1114" s="24"/>
      <c r="O1114" t="s">
        <v>2804</v>
      </c>
      <c r="P1114" t="s">
        <v>2810</v>
      </c>
      <c r="Q1114" t="s">
        <v>2815</v>
      </c>
      <c r="R1114">
        <v>0</v>
      </c>
      <c r="S1114">
        <v>3.57</v>
      </c>
      <c r="T1114">
        <v>1.82</v>
      </c>
      <c r="U1114">
        <v>87.53</v>
      </c>
      <c r="V1114">
        <v>-1</v>
      </c>
      <c r="W1114">
        <v>-1</v>
      </c>
      <c r="X1114">
        <v>-1</v>
      </c>
      <c r="Y1114">
        <v>-1</v>
      </c>
      <c r="Z1114">
        <v>-1</v>
      </c>
      <c r="AA1114">
        <v>-1</v>
      </c>
      <c r="AB1114">
        <v>-1</v>
      </c>
      <c r="AC1114">
        <v>-1</v>
      </c>
      <c r="AD1114">
        <v>-1</v>
      </c>
      <c r="AE1114" s="4" t="s">
        <v>2828</v>
      </c>
      <c r="AF1114" s="9" t="s">
        <v>2829</v>
      </c>
      <c r="AG1114">
        <v>0</v>
      </c>
      <c r="AH1114">
        <v>1</v>
      </c>
      <c r="AI1114">
        <v>0</v>
      </c>
      <c r="AJ1114">
        <v>1</v>
      </c>
      <c r="AK1114" s="9" t="s">
        <v>2840</v>
      </c>
      <c r="AL1114">
        <f t="shared" si="371"/>
        <v>0</v>
      </c>
      <c r="AM1114">
        <f>IF(AND(INDIRECT(AN1114)='Sample Select backend'!$C$2,INDIRECT(AO1114)=1,INDIRECT(AP1114)='Sample Select backend'!$F$2,INDIRECT(AQ1114)=1,INDIRECT(AR1114)='Sample Select backend'!$M$2),1,0)</f>
        <v>0</v>
      </c>
      <c r="AN1114" t="str">
        <f>_xlfn.CONCAT('Sample Select backend'!$C$4,ROW(AN1114))</f>
        <v>AE1114</v>
      </c>
      <c r="AO1114" s="9" t="str">
        <f>_xlfn.CONCAT('Sample Select backend'!$J$2,ROW(AO1114))</f>
        <v>AJ1114</v>
      </c>
      <c r="AP1114" t="str">
        <f>_xlfn.CONCAT('Sample Select backend'!$F$4,ROW(AP1114))</f>
        <v>AF1114</v>
      </c>
      <c r="AQ1114" t="str">
        <f>_xlfn.CONCAT('Sample Select backend'!$I$10,ROW(AQ1114))</f>
        <v>R1114</v>
      </c>
      <c r="AR1114" t="str">
        <f>_xlfn.CONCAT('Sample Select backend'!$M$4,ROW(AR1114))</f>
        <v>AK1114</v>
      </c>
      <c r="AS1114" t="str">
        <f t="shared" si="372"/>
        <v>Egypt</v>
      </c>
      <c r="AT1114" s="9" t="str">
        <f t="shared" si="373"/>
        <v>Tax exemption/waiver/suspension</v>
      </c>
      <c r="AU1114">
        <f t="shared" si="374"/>
        <v>0</v>
      </c>
      <c r="AV1114" s="9">
        <v>0</v>
      </c>
    </row>
    <row r="1115" spans="1:48" x14ac:dyDescent="0.35">
      <c r="A1115" s="24" t="s">
        <v>54</v>
      </c>
      <c r="B1115" s="24">
        <v>1</v>
      </c>
      <c r="C1115" s="24">
        <v>8</v>
      </c>
      <c r="D1115" s="24" t="s">
        <v>3539</v>
      </c>
      <c r="E1115" s="24"/>
      <c r="O1115" t="s">
        <v>2804</v>
      </c>
      <c r="P1115" t="s">
        <v>2810</v>
      </c>
      <c r="Q1115" t="s">
        <v>2815</v>
      </c>
      <c r="R1115">
        <v>0</v>
      </c>
      <c r="S1115">
        <v>3.57</v>
      </c>
      <c r="T1115">
        <v>1.82</v>
      </c>
      <c r="U1115">
        <v>87.53</v>
      </c>
      <c r="V1115">
        <v>-1</v>
      </c>
      <c r="W1115">
        <v>-1</v>
      </c>
      <c r="X1115">
        <v>-1</v>
      </c>
      <c r="Y1115">
        <v>-1</v>
      </c>
      <c r="Z1115">
        <v>-1</v>
      </c>
      <c r="AA1115">
        <v>-1</v>
      </c>
      <c r="AB1115">
        <v>-1</v>
      </c>
      <c r="AC1115">
        <v>-1</v>
      </c>
      <c r="AD1115">
        <v>-1</v>
      </c>
      <c r="AE1115" s="4" t="s">
        <v>2828</v>
      </c>
      <c r="AF1115" s="9" t="s">
        <v>2829</v>
      </c>
      <c r="AG1115">
        <v>0</v>
      </c>
      <c r="AH1115">
        <v>1</v>
      </c>
      <c r="AI1115">
        <v>0</v>
      </c>
      <c r="AJ1115">
        <v>1</v>
      </c>
      <c r="AK1115" s="9" t="s">
        <v>2840</v>
      </c>
      <c r="AL1115">
        <f t="shared" si="371"/>
        <v>0</v>
      </c>
      <c r="AM1115">
        <f>IF(AND(INDIRECT(AN1115)='Sample Select backend'!$C$2,INDIRECT(AO1115)=1,INDIRECT(AP1115)='Sample Select backend'!$F$2,INDIRECT(AQ1115)=1,INDIRECT(AR1115)='Sample Select backend'!$M$2),1,0)</f>
        <v>0</v>
      </c>
      <c r="AN1115" t="str">
        <f>_xlfn.CONCAT('Sample Select backend'!$C$4,ROW(AN1115))</f>
        <v>AE1115</v>
      </c>
      <c r="AO1115" s="9" t="str">
        <f>_xlfn.CONCAT('Sample Select backend'!$J$2,ROW(AO1115))</f>
        <v>AJ1115</v>
      </c>
      <c r="AP1115" t="str">
        <f>_xlfn.CONCAT('Sample Select backend'!$F$4,ROW(AP1115))</f>
        <v>AF1115</v>
      </c>
      <c r="AQ1115" t="str">
        <f>_xlfn.CONCAT('Sample Select backend'!$I$10,ROW(AQ1115))</f>
        <v>R1115</v>
      </c>
      <c r="AR1115" t="str">
        <f>_xlfn.CONCAT('Sample Select backend'!$M$4,ROW(AR1115))</f>
        <v>AK1115</v>
      </c>
      <c r="AS1115" t="str">
        <f t="shared" si="372"/>
        <v>Egypt</v>
      </c>
      <c r="AT1115" s="9">
        <f t="shared" si="373"/>
        <v>8</v>
      </c>
      <c r="AU1115">
        <f t="shared" si="374"/>
        <v>0</v>
      </c>
      <c r="AV1115" s="9">
        <v>0</v>
      </c>
    </row>
    <row r="1116" spans="1:48" x14ac:dyDescent="0.35">
      <c r="A1116" s="24" t="s">
        <v>54</v>
      </c>
      <c r="B1116" s="24">
        <v>6</v>
      </c>
      <c r="C1116" s="24">
        <v>25</v>
      </c>
      <c r="D1116" s="24" t="s">
        <v>3540</v>
      </c>
      <c r="E1116" s="24"/>
      <c r="O1116" t="s">
        <v>2804</v>
      </c>
      <c r="P1116" t="s">
        <v>2810</v>
      </c>
      <c r="Q1116" t="s">
        <v>2815</v>
      </c>
      <c r="R1116">
        <v>0</v>
      </c>
      <c r="S1116">
        <v>3.57</v>
      </c>
      <c r="T1116">
        <v>1.82</v>
      </c>
      <c r="U1116">
        <v>87.53</v>
      </c>
      <c r="V1116">
        <v>-1</v>
      </c>
      <c r="W1116">
        <v>-1</v>
      </c>
      <c r="X1116">
        <v>-1</v>
      </c>
      <c r="Y1116">
        <v>-1</v>
      </c>
      <c r="Z1116">
        <v>-1</v>
      </c>
      <c r="AA1116">
        <v>-1</v>
      </c>
      <c r="AB1116">
        <v>-1</v>
      </c>
      <c r="AC1116">
        <v>-1</v>
      </c>
      <c r="AD1116">
        <v>-1</v>
      </c>
      <c r="AE1116" s="4" t="s">
        <v>2828</v>
      </c>
      <c r="AF1116" s="9" t="s">
        <v>2829</v>
      </c>
      <c r="AG1116">
        <v>0</v>
      </c>
      <c r="AH1116">
        <v>1</v>
      </c>
      <c r="AI1116">
        <v>0</v>
      </c>
      <c r="AJ1116">
        <v>1</v>
      </c>
      <c r="AK1116" s="9" t="s">
        <v>2840</v>
      </c>
      <c r="AL1116">
        <f t="shared" si="371"/>
        <v>0</v>
      </c>
      <c r="AM1116">
        <f>IF(AND(INDIRECT(AN1116)='Sample Select backend'!$C$2,INDIRECT(AO1116)=1,INDIRECT(AP1116)='Sample Select backend'!$F$2,INDIRECT(AQ1116)=1,INDIRECT(AR1116)='Sample Select backend'!$M$2),1,0)</f>
        <v>0</v>
      </c>
      <c r="AN1116" t="str">
        <f>_xlfn.CONCAT('Sample Select backend'!$C$4,ROW(AN1116))</f>
        <v>AE1116</v>
      </c>
      <c r="AO1116" s="9" t="str">
        <f>_xlfn.CONCAT('Sample Select backend'!$J$2,ROW(AO1116))</f>
        <v>AJ1116</v>
      </c>
      <c r="AP1116" t="str">
        <f>_xlfn.CONCAT('Sample Select backend'!$F$4,ROW(AP1116))</f>
        <v>AF1116</v>
      </c>
      <c r="AQ1116" t="str">
        <f>_xlfn.CONCAT('Sample Select backend'!$I$10,ROW(AQ1116))</f>
        <v>R1116</v>
      </c>
      <c r="AR1116" t="str">
        <f>_xlfn.CONCAT('Sample Select backend'!$M$4,ROW(AR1116))</f>
        <v>AK1116</v>
      </c>
      <c r="AS1116" t="str">
        <f t="shared" si="372"/>
        <v>Egypt</v>
      </c>
      <c r="AT1116" s="9">
        <f t="shared" si="373"/>
        <v>25</v>
      </c>
      <c r="AU1116">
        <f t="shared" si="374"/>
        <v>0</v>
      </c>
      <c r="AV1116" s="9">
        <v>0</v>
      </c>
    </row>
    <row r="1117" spans="1:48" x14ac:dyDescent="0.35">
      <c r="A1117" s="24" t="s">
        <v>54</v>
      </c>
      <c r="B1117" s="24">
        <v>6</v>
      </c>
      <c r="C1117" s="24" t="s">
        <v>201</v>
      </c>
      <c r="D1117" s="24" t="s">
        <v>3541</v>
      </c>
      <c r="E1117" s="24"/>
      <c r="O1117" t="s">
        <v>2804</v>
      </c>
      <c r="P1117" t="s">
        <v>2810</v>
      </c>
      <c r="Q1117" t="s">
        <v>2815</v>
      </c>
      <c r="R1117">
        <v>0</v>
      </c>
      <c r="S1117">
        <v>3.57</v>
      </c>
      <c r="T1117">
        <v>1.82</v>
      </c>
      <c r="U1117">
        <v>87.53</v>
      </c>
      <c r="V1117">
        <v>-1</v>
      </c>
      <c r="W1117">
        <v>-1</v>
      </c>
      <c r="X1117">
        <v>-1</v>
      </c>
      <c r="Y1117">
        <v>-1</v>
      </c>
      <c r="Z1117">
        <v>-1</v>
      </c>
      <c r="AA1117">
        <v>-1</v>
      </c>
      <c r="AB1117">
        <v>-1</v>
      </c>
      <c r="AC1117">
        <v>-1</v>
      </c>
      <c r="AD1117">
        <v>-1</v>
      </c>
      <c r="AE1117" s="4" t="s">
        <v>2828</v>
      </c>
      <c r="AF1117" s="9" t="s">
        <v>2829</v>
      </c>
      <c r="AG1117">
        <v>0</v>
      </c>
      <c r="AH1117">
        <v>1</v>
      </c>
      <c r="AI1117">
        <v>0</v>
      </c>
      <c r="AJ1117">
        <v>1</v>
      </c>
      <c r="AK1117" s="9" t="s">
        <v>2840</v>
      </c>
      <c r="AL1117">
        <f t="shared" si="371"/>
        <v>0</v>
      </c>
      <c r="AM1117">
        <f>IF(AND(INDIRECT(AN1117)='Sample Select backend'!$C$2,INDIRECT(AO1117)=1,INDIRECT(AP1117)='Sample Select backend'!$F$2,INDIRECT(AQ1117)=1,INDIRECT(AR1117)='Sample Select backend'!$M$2),1,0)</f>
        <v>0</v>
      </c>
      <c r="AN1117" t="str">
        <f>_xlfn.CONCAT('Sample Select backend'!$C$4,ROW(AN1117))</f>
        <v>AE1117</v>
      </c>
      <c r="AO1117" s="9" t="str">
        <f>_xlfn.CONCAT('Sample Select backend'!$J$2,ROW(AO1117))</f>
        <v>AJ1117</v>
      </c>
      <c r="AP1117" t="str">
        <f>_xlfn.CONCAT('Sample Select backend'!$F$4,ROW(AP1117))</f>
        <v>AF1117</v>
      </c>
      <c r="AQ1117" t="str">
        <f>_xlfn.CONCAT('Sample Select backend'!$I$10,ROW(AQ1117))</f>
        <v>R1117</v>
      </c>
      <c r="AR1117" t="str">
        <f>_xlfn.CONCAT('Sample Select backend'!$M$4,ROW(AR1117))</f>
        <v>AK1117</v>
      </c>
      <c r="AS1117" t="str">
        <f t="shared" si="372"/>
        <v>Egypt</v>
      </c>
      <c r="AT1117" s="9" t="str">
        <f t="shared" si="373"/>
        <v>Other</v>
      </c>
      <c r="AU1117">
        <f t="shared" si="374"/>
        <v>0</v>
      </c>
      <c r="AV1117" s="9">
        <v>0</v>
      </c>
    </row>
    <row r="1118" spans="1:48" x14ac:dyDescent="0.35">
      <c r="A1118" s="24" t="s">
        <v>54</v>
      </c>
      <c r="B1118" s="24">
        <v>1</v>
      </c>
      <c r="C1118" s="24">
        <v>11</v>
      </c>
      <c r="D1118" s="24" t="s">
        <v>3542</v>
      </c>
      <c r="E1118" s="24"/>
      <c r="O1118" t="s">
        <v>2804</v>
      </c>
      <c r="P1118" t="s">
        <v>2810</v>
      </c>
      <c r="Q1118" t="s">
        <v>2815</v>
      </c>
      <c r="R1118">
        <v>0</v>
      </c>
      <c r="S1118">
        <v>3.57</v>
      </c>
      <c r="T1118">
        <v>1.82</v>
      </c>
      <c r="U1118">
        <v>87.53</v>
      </c>
      <c r="V1118">
        <v>-1</v>
      </c>
      <c r="W1118">
        <v>-1</v>
      </c>
      <c r="X1118">
        <v>-1</v>
      </c>
      <c r="Y1118">
        <v>-1</v>
      </c>
      <c r="Z1118">
        <v>-1</v>
      </c>
      <c r="AA1118">
        <v>-1</v>
      </c>
      <c r="AB1118">
        <v>-1</v>
      </c>
      <c r="AC1118">
        <v>-1</v>
      </c>
      <c r="AD1118">
        <v>-1</v>
      </c>
      <c r="AE1118" s="4" t="s">
        <v>2828</v>
      </c>
      <c r="AF1118" s="9" t="s">
        <v>2829</v>
      </c>
      <c r="AG1118">
        <v>0</v>
      </c>
      <c r="AH1118">
        <v>1</v>
      </c>
      <c r="AI1118">
        <v>0</v>
      </c>
      <c r="AJ1118">
        <v>1</v>
      </c>
      <c r="AK1118" s="9" t="s">
        <v>2840</v>
      </c>
      <c r="AL1118">
        <f t="shared" si="371"/>
        <v>0</v>
      </c>
      <c r="AM1118">
        <f>IF(AND(INDIRECT(AN1118)='Sample Select backend'!$C$2,INDIRECT(AO1118)=1,INDIRECT(AP1118)='Sample Select backend'!$F$2,INDIRECT(AQ1118)=1,INDIRECT(AR1118)='Sample Select backend'!$M$2),1,0)</f>
        <v>0</v>
      </c>
      <c r="AN1118" t="str">
        <f>_xlfn.CONCAT('Sample Select backend'!$C$4,ROW(AN1118))</f>
        <v>AE1118</v>
      </c>
      <c r="AO1118" s="9" t="str">
        <f>_xlfn.CONCAT('Sample Select backend'!$J$2,ROW(AO1118))</f>
        <v>AJ1118</v>
      </c>
      <c r="AP1118" t="str">
        <f>_xlfn.CONCAT('Sample Select backend'!$F$4,ROW(AP1118))</f>
        <v>AF1118</v>
      </c>
      <c r="AQ1118" t="str">
        <f>_xlfn.CONCAT('Sample Select backend'!$I$10,ROW(AQ1118))</f>
        <v>R1118</v>
      </c>
      <c r="AR1118" t="str">
        <f>_xlfn.CONCAT('Sample Select backend'!$M$4,ROW(AR1118))</f>
        <v>AK1118</v>
      </c>
      <c r="AS1118" t="str">
        <f t="shared" si="372"/>
        <v>Egypt</v>
      </c>
      <c r="AT1118" s="9">
        <f t="shared" si="373"/>
        <v>11</v>
      </c>
      <c r="AU1118">
        <f t="shared" si="374"/>
        <v>0</v>
      </c>
      <c r="AV1118" s="9">
        <v>0</v>
      </c>
    </row>
    <row r="1119" spans="1:48" x14ac:dyDescent="0.35">
      <c r="A1119" s="24" t="s">
        <v>54</v>
      </c>
      <c r="B1119" s="24">
        <v>2</v>
      </c>
      <c r="C1119" s="24" t="s">
        <v>206</v>
      </c>
      <c r="D1119" s="24" t="s">
        <v>3543</v>
      </c>
      <c r="E1119" s="24"/>
      <c r="O1119" t="s">
        <v>2804</v>
      </c>
      <c r="P1119" t="s">
        <v>2810</v>
      </c>
      <c r="Q1119" t="s">
        <v>2815</v>
      </c>
      <c r="R1119">
        <v>0</v>
      </c>
      <c r="S1119">
        <v>3.57</v>
      </c>
      <c r="T1119">
        <v>1.82</v>
      </c>
      <c r="U1119">
        <v>87.53</v>
      </c>
      <c r="V1119">
        <v>-1</v>
      </c>
      <c r="W1119">
        <v>-1</v>
      </c>
      <c r="X1119">
        <v>-1</v>
      </c>
      <c r="Y1119">
        <v>-1</v>
      </c>
      <c r="Z1119">
        <v>-1</v>
      </c>
      <c r="AA1119">
        <v>-1</v>
      </c>
      <c r="AB1119">
        <v>-1</v>
      </c>
      <c r="AC1119">
        <v>-1</v>
      </c>
      <c r="AD1119">
        <v>-1</v>
      </c>
      <c r="AE1119" s="4" t="s">
        <v>2828</v>
      </c>
      <c r="AF1119" s="9" t="s">
        <v>2829</v>
      </c>
      <c r="AG1119">
        <v>0</v>
      </c>
      <c r="AH1119">
        <v>1</v>
      </c>
      <c r="AI1119">
        <v>0</v>
      </c>
      <c r="AJ1119">
        <v>1</v>
      </c>
      <c r="AK1119" s="9" t="s">
        <v>2840</v>
      </c>
      <c r="AL1119">
        <f t="shared" si="371"/>
        <v>0</v>
      </c>
      <c r="AM1119">
        <f>IF(AND(INDIRECT(AN1119)='Sample Select backend'!$C$2,INDIRECT(AO1119)=1,INDIRECT(AP1119)='Sample Select backend'!$F$2,INDIRECT(AQ1119)=1,INDIRECT(AR1119)='Sample Select backend'!$M$2),1,0)</f>
        <v>0</v>
      </c>
      <c r="AN1119" t="str">
        <f>_xlfn.CONCAT('Sample Select backend'!$C$4,ROW(AN1119))</f>
        <v>AE1119</v>
      </c>
      <c r="AO1119" s="9" t="str">
        <f>_xlfn.CONCAT('Sample Select backend'!$J$2,ROW(AO1119))</f>
        <v>AJ1119</v>
      </c>
      <c r="AP1119" t="str">
        <f>_xlfn.CONCAT('Sample Select backend'!$F$4,ROW(AP1119))</f>
        <v>AF1119</v>
      </c>
      <c r="AQ1119" t="str">
        <f>_xlfn.CONCAT('Sample Select backend'!$I$10,ROW(AQ1119))</f>
        <v>R1119</v>
      </c>
      <c r="AR1119" t="str">
        <f>_xlfn.CONCAT('Sample Select backend'!$M$4,ROW(AR1119))</f>
        <v>AK1119</v>
      </c>
      <c r="AS1119" t="str">
        <f t="shared" si="372"/>
        <v>Egypt</v>
      </c>
      <c r="AT1119" s="9" t="str">
        <f t="shared" si="373"/>
        <v>Tax exemption/waiver/suspension</v>
      </c>
      <c r="AU1119">
        <f t="shared" si="374"/>
        <v>0</v>
      </c>
      <c r="AV1119" s="9">
        <v>1</v>
      </c>
    </row>
    <row r="1120" spans="1:48" x14ac:dyDescent="0.35">
      <c r="A1120" t="s">
        <v>160</v>
      </c>
      <c r="B1120">
        <v>1</v>
      </c>
      <c r="C1120" t="s">
        <v>206</v>
      </c>
      <c r="D1120" t="s">
        <v>2124</v>
      </c>
      <c r="E1120">
        <v>2</v>
      </c>
      <c r="F1120">
        <v>2</v>
      </c>
      <c r="G1120">
        <v>-2</v>
      </c>
      <c r="H1120">
        <v>-1</v>
      </c>
      <c r="I1120">
        <v>-2</v>
      </c>
      <c r="J1120">
        <v>2</v>
      </c>
      <c r="K1120">
        <v>1</v>
      </c>
      <c r="M1120">
        <v>1</v>
      </c>
      <c r="N1120" t="s">
        <v>2759</v>
      </c>
      <c r="O1120" t="s">
        <v>2801</v>
      </c>
      <c r="P1120" t="s">
        <v>2810</v>
      </c>
      <c r="Q1120" t="s">
        <v>2815</v>
      </c>
      <c r="R1120">
        <v>0</v>
      </c>
      <c r="S1120">
        <v>-8.6300000000000008</v>
      </c>
      <c r="T1120">
        <v>-4.76</v>
      </c>
      <c r="U1120">
        <v>88.32</v>
      </c>
      <c r="V1120">
        <f t="shared" ref="V1120:V1129" si="384">IF(E1120&gt;0,1,IF(E1120&lt;0,0,-1))</f>
        <v>1</v>
      </c>
      <c r="W1120">
        <f t="shared" ref="W1120:W1129" si="385">IF(F1120&gt;0,1,IF(F1120&lt;0,0,-1))</f>
        <v>1</v>
      </c>
      <c r="X1120">
        <f t="shared" ref="X1120:X1129" si="386">IF(G1120&gt;0,1,IF(G1120&lt;0,0,-1))</f>
        <v>0</v>
      </c>
      <c r="Y1120">
        <f t="shared" ref="Y1120:Y1129" si="387">IF(H1120&gt;0,1,IF(H1120&lt;0,0,-1))</f>
        <v>0</v>
      </c>
      <c r="Z1120">
        <f t="shared" ref="Z1120:Z1129" si="388">IF(I1120&gt;0,1,IF(I1120&lt;0,0,-1))</f>
        <v>0</v>
      </c>
      <c r="AA1120">
        <f t="shared" ref="AA1120:AA1129" si="389">IF(J1120&gt;0,1,IF(J1120&lt;0,0,-1))</f>
        <v>1</v>
      </c>
      <c r="AB1120">
        <f t="shared" ref="AB1120:AB1129" si="390">IF(K1120&gt;0,1,IF(K1120&lt;0,0,-1))</f>
        <v>1</v>
      </c>
      <c r="AC1120">
        <f t="shared" ref="AC1120:AC1129" si="391">IF(L1120&gt;0,1,IF(L1120&lt;0,0,-1))</f>
        <v>-1</v>
      </c>
      <c r="AD1120">
        <f t="shared" ref="AD1120:AD1129" si="392">IF(M1120&gt;0,1,IF(M1120&lt;0,0,-1))</f>
        <v>1</v>
      </c>
      <c r="AE1120" s="4" t="s">
        <v>2828</v>
      </c>
      <c r="AF1120" s="9" t="s">
        <v>2829</v>
      </c>
      <c r="AG1120">
        <v>0</v>
      </c>
      <c r="AH1120">
        <v>1</v>
      </c>
      <c r="AI1120">
        <v>0</v>
      </c>
      <c r="AJ1120">
        <v>1</v>
      </c>
      <c r="AK1120" s="9" t="s">
        <v>2840</v>
      </c>
      <c r="AL1120">
        <f t="shared" si="371"/>
        <v>0</v>
      </c>
      <c r="AM1120">
        <f>IF(AND(INDIRECT(AN1120)='Sample Select backend'!$C$2,INDIRECT(AO1120)=1,INDIRECT(AP1120)='Sample Select backend'!$F$2,INDIRECT(AQ1120)=1,INDIRECT(AR1120)='Sample Select backend'!$M$2),1,0)</f>
        <v>0</v>
      </c>
      <c r="AN1120" t="str">
        <f>_xlfn.CONCAT('Sample Select backend'!$C$4,ROW(AN1120))</f>
        <v>AE1120</v>
      </c>
      <c r="AO1120" s="9" t="str">
        <f>_xlfn.CONCAT('Sample Select backend'!$J$2,ROW(AO1120))</f>
        <v>AJ1120</v>
      </c>
      <c r="AP1120" t="str">
        <f>_xlfn.CONCAT('Sample Select backend'!$F$4,ROW(AP1120))</f>
        <v>AF1120</v>
      </c>
      <c r="AQ1120" t="str">
        <f>_xlfn.CONCAT('Sample Select backend'!$I$10,ROW(AQ1120))</f>
        <v>R1120</v>
      </c>
      <c r="AR1120" t="str">
        <f>_xlfn.CONCAT('Sample Select backend'!$M$4,ROW(AR1120))</f>
        <v>AK1120</v>
      </c>
      <c r="AS1120" t="str">
        <f t="shared" si="372"/>
        <v>El Salvador</v>
      </c>
      <c r="AT1120" s="9" t="str">
        <f t="shared" si="373"/>
        <v>Tax exemption/waiver/suspension</v>
      </c>
      <c r="AU1120">
        <f t="shared" si="374"/>
        <v>1</v>
      </c>
      <c r="AV1120" s="9">
        <v>1</v>
      </c>
    </row>
    <row r="1121" spans="1:48" x14ac:dyDescent="0.35">
      <c r="A1121" t="s">
        <v>160</v>
      </c>
      <c r="B1121">
        <v>6</v>
      </c>
      <c r="C1121" t="s">
        <v>201</v>
      </c>
      <c r="D1121" t="s">
        <v>2128</v>
      </c>
      <c r="E1121">
        <v>2</v>
      </c>
      <c r="F1121">
        <v>1</v>
      </c>
      <c r="G1121">
        <v>2</v>
      </c>
      <c r="H1121">
        <v>-1</v>
      </c>
      <c r="I1121">
        <v>1</v>
      </c>
      <c r="J1121">
        <v>-1</v>
      </c>
      <c r="K1121">
        <v>1</v>
      </c>
      <c r="L1121">
        <v>1</v>
      </c>
      <c r="M1121">
        <v>1</v>
      </c>
      <c r="N1121" t="s">
        <v>2759</v>
      </c>
      <c r="O1121" t="s">
        <v>2801</v>
      </c>
      <c r="P1121" t="s">
        <v>2810</v>
      </c>
      <c r="Q1121" t="s">
        <v>2815</v>
      </c>
      <c r="R1121">
        <v>0</v>
      </c>
      <c r="S1121">
        <v>-8.6300000000000008</v>
      </c>
      <c r="T1121">
        <v>-4.76</v>
      </c>
      <c r="U1121">
        <v>88.32</v>
      </c>
      <c r="V1121">
        <f t="shared" si="384"/>
        <v>1</v>
      </c>
      <c r="W1121">
        <f t="shared" si="385"/>
        <v>1</v>
      </c>
      <c r="X1121">
        <f t="shared" si="386"/>
        <v>1</v>
      </c>
      <c r="Y1121">
        <f t="shared" si="387"/>
        <v>0</v>
      </c>
      <c r="Z1121">
        <f t="shared" si="388"/>
        <v>1</v>
      </c>
      <c r="AA1121">
        <f t="shared" si="389"/>
        <v>0</v>
      </c>
      <c r="AB1121">
        <f t="shared" si="390"/>
        <v>1</v>
      </c>
      <c r="AC1121">
        <f t="shared" si="391"/>
        <v>1</v>
      </c>
      <c r="AD1121">
        <f t="shared" si="392"/>
        <v>1</v>
      </c>
      <c r="AE1121" s="4" t="s">
        <v>2828</v>
      </c>
      <c r="AF1121" s="9" t="s">
        <v>2829</v>
      </c>
      <c r="AG1121">
        <v>0</v>
      </c>
      <c r="AH1121">
        <v>1</v>
      </c>
      <c r="AI1121">
        <v>0</v>
      </c>
      <c r="AJ1121">
        <v>1</v>
      </c>
      <c r="AK1121" s="9" t="s">
        <v>2840</v>
      </c>
      <c r="AL1121">
        <f t="shared" si="371"/>
        <v>0</v>
      </c>
      <c r="AM1121">
        <f>IF(AND(INDIRECT(AN1121)='Sample Select backend'!$C$2,INDIRECT(AO1121)=1,INDIRECT(AP1121)='Sample Select backend'!$F$2,INDIRECT(AQ1121)=1,INDIRECT(AR1121)='Sample Select backend'!$M$2),1,0)</f>
        <v>0</v>
      </c>
      <c r="AN1121" t="str">
        <f>_xlfn.CONCAT('Sample Select backend'!$C$4,ROW(AN1121))</f>
        <v>AE1121</v>
      </c>
      <c r="AO1121" s="9" t="str">
        <f>_xlfn.CONCAT('Sample Select backend'!$J$2,ROW(AO1121))</f>
        <v>AJ1121</v>
      </c>
      <c r="AP1121" t="str">
        <f>_xlfn.CONCAT('Sample Select backend'!$F$4,ROW(AP1121))</f>
        <v>AF1121</v>
      </c>
      <c r="AQ1121" t="str">
        <f>_xlfn.CONCAT('Sample Select backend'!$I$10,ROW(AQ1121))</f>
        <v>R1121</v>
      </c>
      <c r="AR1121" t="str">
        <f>_xlfn.CONCAT('Sample Select backend'!$M$4,ROW(AR1121))</f>
        <v>AK1121</v>
      </c>
      <c r="AS1121" t="str">
        <f t="shared" si="372"/>
        <v>El Salvador</v>
      </c>
      <c r="AT1121" s="9" t="str">
        <f t="shared" si="373"/>
        <v>Other</v>
      </c>
      <c r="AU1121">
        <f t="shared" si="374"/>
        <v>0</v>
      </c>
      <c r="AV1121" s="9">
        <v>1</v>
      </c>
    </row>
    <row r="1122" spans="1:48" x14ac:dyDescent="0.35">
      <c r="A1122" t="s">
        <v>160</v>
      </c>
      <c r="B1122">
        <v>6</v>
      </c>
      <c r="C1122">
        <v>28</v>
      </c>
      <c r="D1122" t="s">
        <v>2122</v>
      </c>
      <c r="E1122">
        <v>1</v>
      </c>
      <c r="F1122">
        <v>1</v>
      </c>
      <c r="G1122">
        <v>-2</v>
      </c>
      <c r="H1122">
        <v>1</v>
      </c>
      <c r="I1122">
        <v>-2</v>
      </c>
      <c r="J1122">
        <v>1</v>
      </c>
      <c r="K1122">
        <v>1</v>
      </c>
      <c r="L1122">
        <v>-2</v>
      </c>
      <c r="M1122">
        <v>1</v>
      </c>
      <c r="N1122" t="s">
        <v>2759</v>
      </c>
      <c r="O1122" t="s">
        <v>2801</v>
      </c>
      <c r="P1122" t="s">
        <v>2810</v>
      </c>
      <c r="Q1122" t="s">
        <v>2815</v>
      </c>
      <c r="R1122">
        <v>0</v>
      </c>
      <c r="S1122">
        <v>-8.6300000000000008</v>
      </c>
      <c r="T1122">
        <v>-4.76</v>
      </c>
      <c r="U1122">
        <v>88.32</v>
      </c>
      <c r="V1122">
        <f t="shared" si="384"/>
        <v>1</v>
      </c>
      <c r="W1122">
        <f t="shared" si="385"/>
        <v>1</v>
      </c>
      <c r="X1122">
        <f t="shared" si="386"/>
        <v>0</v>
      </c>
      <c r="Y1122">
        <f t="shared" si="387"/>
        <v>1</v>
      </c>
      <c r="Z1122">
        <f t="shared" si="388"/>
        <v>0</v>
      </c>
      <c r="AA1122">
        <f t="shared" si="389"/>
        <v>1</v>
      </c>
      <c r="AB1122">
        <f t="shared" si="390"/>
        <v>1</v>
      </c>
      <c r="AC1122">
        <f t="shared" si="391"/>
        <v>0</v>
      </c>
      <c r="AD1122">
        <f t="shared" si="392"/>
        <v>1</v>
      </c>
      <c r="AE1122" s="4" t="s">
        <v>2828</v>
      </c>
      <c r="AF1122" s="9" t="s">
        <v>2829</v>
      </c>
      <c r="AG1122">
        <v>0</v>
      </c>
      <c r="AH1122">
        <v>1</v>
      </c>
      <c r="AI1122">
        <v>0</v>
      </c>
      <c r="AJ1122">
        <v>1</v>
      </c>
      <c r="AK1122" s="9" t="s">
        <v>2840</v>
      </c>
      <c r="AL1122">
        <f t="shared" si="371"/>
        <v>0</v>
      </c>
      <c r="AM1122">
        <f>IF(AND(INDIRECT(AN1122)='Sample Select backend'!$C$2,INDIRECT(AO1122)=1,INDIRECT(AP1122)='Sample Select backend'!$F$2,INDIRECT(AQ1122)=1,INDIRECT(AR1122)='Sample Select backend'!$M$2),1,0)</f>
        <v>0</v>
      </c>
      <c r="AN1122" t="str">
        <f>_xlfn.CONCAT('Sample Select backend'!$C$4,ROW(AN1122))</f>
        <v>AE1122</v>
      </c>
      <c r="AO1122" s="9" t="str">
        <f>_xlfn.CONCAT('Sample Select backend'!$J$2,ROW(AO1122))</f>
        <v>AJ1122</v>
      </c>
      <c r="AP1122" t="str">
        <f>_xlfn.CONCAT('Sample Select backend'!$F$4,ROW(AP1122))</f>
        <v>AF1122</v>
      </c>
      <c r="AQ1122" t="str">
        <f>_xlfn.CONCAT('Sample Select backend'!$I$10,ROW(AQ1122))</f>
        <v>R1122</v>
      </c>
      <c r="AR1122" t="str">
        <f>_xlfn.CONCAT('Sample Select backend'!$M$4,ROW(AR1122))</f>
        <v>AK1122</v>
      </c>
      <c r="AS1122" t="str">
        <f t="shared" si="372"/>
        <v>El Salvador</v>
      </c>
      <c r="AT1122" s="9">
        <f t="shared" si="373"/>
        <v>28</v>
      </c>
      <c r="AU1122">
        <f t="shared" si="374"/>
        <v>0</v>
      </c>
      <c r="AV1122" s="9">
        <v>1</v>
      </c>
    </row>
    <row r="1123" spans="1:48" x14ac:dyDescent="0.35">
      <c r="A1123" t="s">
        <v>160</v>
      </c>
      <c r="B1123">
        <v>7</v>
      </c>
      <c r="C1123" t="s">
        <v>201</v>
      </c>
      <c r="D1123" t="s">
        <v>2130</v>
      </c>
      <c r="E1123">
        <v>1</v>
      </c>
      <c r="F1123">
        <v>1</v>
      </c>
      <c r="G1123">
        <v>-2</v>
      </c>
      <c r="H1123">
        <v>1</v>
      </c>
      <c r="I1123">
        <v>-2</v>
      </c>
      <c r="J1123">
        <v>1</v>
      </c>
      <c r="K1123">
        <v>1</v>
      </c>
      <c r="L1123">
        <v>-2</v>
      </c>
      <c r="M1123">
        <v>1</v>
      </c>
      <c r="N1123" t="s">
        <v>2759</v>
      </c>
      <c r="O1123" t="s">
        <v>2801</v>
      </c>
      <c r="P1123" t="s">
        <v>2810</v>
      </c>
      <c r="Q1123" t="s">
        <v>2815</v>
      </c>
      <c r="R1123">
        <v>0</v>
      </c>
      <c r="S1123">
        <v>-8.6300000000000008</v>
      </c>
      <c r="T1123">
        <v>-4.76</v>
      </c>
      <c r="U1123">
        <v>88.32</v>
      </c>
      <c r="V1123">
        <f t="shared" si="384"/>
        <v>1</v>
      </c>
      <c r="W1123">
        <f t="shared" si="385"/>
        <v>1</v>
      </c>
      <c r="X1123">
        <f t="shared" si="386"/>
        <v>0</v>
      </c>
      <c r="Y1123">
        <f t="shared" si="387"/>
        <v>1</v>
      </c>
      <c r="Z1123">
        <f t="shared" si="388"/>
        <v>0</v>
      </c>
      <c r="AA1123">
        <f t="shared" si="389"/>
        <v>1</v>
      </c>
      <c r="AB1123">
        <f t="shared" si="390"/>
        <v>1</v>
      </c>
      <c r="AC1123">
        <f t="shared" si="391"/>
        <v>0</v>
      </c>
      <c r="AD1123">
        <f t="shared" si="392"/>
        <v>1</v>
      </c>
      <c r="AE1123" s="4" t="s">
        <v>2828</v>
      </c>
      <c r="AF1123" s="9" t="s">
        <v>2829</v>
      </c>
      <c r="AG1123">
        <v>0</v>
      </c>
      <c r="AH1123">
        <v>1</v>
      </c>
      <c r="AI1123">
        <v>0</v>
      </c>
      <c r="AJ1123">
        <v>1</v>
      </c>
      <c r="AK1123" s="9" t="s">
        <v>2840</v>
      </c>
      <c r="AL1123">
        <f t="shared" si="371"/>
        <v>0</v>
      </c>
      <c r="AM1123">
        <f>IF(AND(INDIRECT(AN1123)='Sample Select backend'!$C$2,INDIRECT(AO1123)=1,INDIRECT(AP1123)='Sample Select backend'!$F$2,INDIRECT(AQ1123)=1,INDIRECT(AR1123)='Sample Select backend'!$M$2),1,0)</f>
        <v>0</v>
      </c>
      <c r="AN1123" t="str">
        <f>_xlfn.CONCAT('Sample Select backend'!$C$4,ROW(AN1123))</f>
        <v>AE1123</v>
      </c>
      <c r="AO1123" s="9" t="str">
        <f>_xlfn.CONCAT('Sample Select backend'!$J$2,ROW(AO1123))</f>
        <v>AJ1123</v>
      </c>
      <c r="AP1123" t="str">
        <f>_xlfn.CONCAT('Sample Select backend'!$F$4,ROW(AP1123))</f>
        <v>AF1123</v>
      </c>
      <c r="AQ1123" t="str">
        <f>_xlfn.CONCAT('Sample Select backend'!$I$10,ROW(AQ1123))</f>
        <v>R1123</v>
      </c>
      <c r="AR1123" t="str">
        <f>_xlfn.CONCAT('Sample Select backend'!$M$4,ROW(AR1123))</f>
        <v>AK1123</v>
      </c>
      <c r="AS1123" t="str">
        <f t="shared" si="372"/>
        <v>El Salvador</v>
      </c>
      <c r="AT1123" s="9" t="str">
        <f t="shared" si="373"/>
        <v>Other</v>
      </c>
      <c r="AU1123">
        <f t="shared" si="374"/>
        <v>0</v>
      </c>
      <c r="AV1123" s="9">
        <v>1</v>
      </c>
    </row>
    <row r="1124" spans="1:48" x14ac:dyDescent="0.35">
      <c r="A1124" t="s">
        <v>160</v>
      </c>
      <c r="B1124">
        <v>6</v>
      </c>
      <c r="C1124">
        <v>29</v>
      </c>
      <c r="D1124" t="s">
        <v>2131</v>
      </c>
      <c r="E1124">
        <v>1</v>
      </c>
      <c r="F1124">
        <v>1</v>
      </c>
      <c r="G1124">
        <v>1</v>
      </c>
      <c r="H1124">
        <v>-1</v>
      </c>
      <c r="I1124">
        <v>2</v>
      </c>
      <c r="J1124">
        <v>2</v>
      </c>
      <c r="K1124">
        <v>1</v>
      </c>
      <c r="L1124">
        <v>-2</v>
      </c>
      <c r="M1124">
        <v>1</v>
      </c>
      <c r="N1124" t="s">
        <v>2759</v>
      </c>
      <c r="O1124" t="s">
        <v>2801</v>
      </c>
      <c r="P1124" t="s">
        <v>2810</v>
      </c>
      <c r="Q1124" t="s">
        <v>2815</v>
      </c>
      <c r="R1124">
        <v>0</v>
      </c>
      <c r="S1124">
        <v>-8.6300000000000008</v>
      </c>
      <c r="T1124">
        <v>-4.76</v>
      </c>
      <c r="U1124">
        <v>88.32</v>
      </c>
      <c r="V1124">
        <f t="shared" si="384"/>
        <v>1</v>
      </c>
      <c r="W1124">
        <f t="shared" si="385"/>
        <v>1</v>
      </c>
      <c r="X1124">
        <f t="shared" si="386"/>
        <v>1</v>
      </c>
      <c r="Y1124">
        <f t="shared" si="387"/>
        <v>0</v>
      </c>
      <c r="Z1124">
        <f t="shared" si="388"/>
        <v>1</v>
      </c>
      <c r="AA1124">
        <f t="shared" si="389"/>
        <v>1</v>
      </c>
      <c r="AB1124">
        <f t="shared" si="390"/>
        <v>1</v>
      </c>
      <c r="AC1124">
        <f t="shared" si="391"/>
        <v>0</v>
      </c>
      <c r="AD1124">
        <f t="shared" si="392"/>
        <v>1</v>
      </c>
      <c r="AE1124" s="4" t="s">
        <v>2828</v>
      </c>
      <c r="AF1124" s="9" t="s">
        <v>2829</v>
      </c>
      <c r="AG1124">
        <v>0</v>
      </c>
      <c r="AH1124">
        <v>1</v>
      </c>
      <c r="AI1124">
        <v>0</v>
      </c>
      <c r="AJ1124">
        <v>1</v>
      </c>
      <c r="AK1124" s="9" t="s">
        <v>2840</v>
      </c>
      <c r="AL1124">
        <f t="shared" si="371"/>
        <v>0</v>
      </c>
      <c r="AM1124">
        <f>IF(AND(INDIRECT(AN1124)='Sample Select backend'!$C$2,INDIRECT(AO1124)=1,INDIRECT(AP1124)='Sample Select backend'!$F$2,INDIRECT(AQ1124)=1,INDIRECT(AR1124)='Sample Select backend'!$M$2),1,0)</f>
        <v>0</v>
      </c>
      <c r="AN1124" t="str">
        <f>_xlfn.CONCAT('Sample Select backend'!$C$4,ROW(AN1124))</f>
        <v>AE1124</v>
      </c>
      <c r="AO1124" s="9" t="str">
        <f>_xlfn.CONCAT('Sample Select backend'!$J$2,ROW(AO1124))</f>
        <v>AJ1124</v>
      </c>
      <c r="AP1124" t="str">
        <f>_xlfn.CONCAT('Sample Select backend'!$F$4,ROW(AP1124))</f>
        <v>AF1124</v>
      </c>
      <c r="AQ1124" t="str">
        <f>_xlfn.CONCAT('Sample Select backend'!$I$10,ROW(AQ1124))</f>
        <v>R1124</v>
      </c>
      <c r="AR1124" t="str">
        <f>_xlfn.CONCAT('Sample Select backend'!$M$4,ROW(AR1124))</f>
        <v>AK1124</v>
      </c>
      <c r="AS1124" t="str">
        <f t="shared" si="372"/>
        <v>El Salvador</v>
      </c>
      <c r="AT1124" s="9">
        <f t="shared" si="373"/>
        <v>29</v>
      </c>
      <c r="AU1124">
        <f t="shared" si="374"/>
        <v>0</v>
      </c>
      <c r="AV1124" s="9">
        <v>1</v>
      </c>
    </row>
    <row r="1125" spans="1:48" x14ac:dyDescent="0.35">
      <c r="A1125" t="s">
        <v>160</v>
      </c>
      <c r="B1125">
        <v>1</v>
      </c>
      <c r="C1125">
        <v>6</v>
      </c>
      <c r="D1125" t="s">
        <v>2126</v>
      </c>
      <c r="E1125">
        <v>2</v>
      </c>
      <c r="F1125">
        <v>2</v>
      </c>
      <c r="G1125">
        <v>2</v>
      </c>
      <c r="H1125">
        <v>2</v>
      </c>
      <c r="I1125">
        <v>2</v>
      </c>
      <c r="J1125">
        <v>2</v>
      </c>
      <c r="K1125">
        <v>1</v>
      </c>
      <c r="L1125">
        <v>2</v>
      </c>
      <c r="M1125">
        <v>1</v>
      </c>
      <c r="N1125" t="s">
        <v>2759</v>
      </c>
      <c r="O1125" t="s">
        <v>2801</v>
      </c>
      <c r="P1125" t="s">
        <v>2810</v>
      </c>
      <c r="Q1125" t="s">
        <v>2815</v>
      </c>
      <c r="R1125">
        <v>0</v>
      </c>
      <c r="S1125">
        <v>-8.6300000000000008</v>
      </c>
      <c r="T1125">
        <v>-4.76</v>
      </c>
      <c r="U1125">
        <v>88.32</v>
      </c>
      <c r="V1125">
        <f t="shared" si="384"/>
        <v>1</v>
      </c>
      <c r="W1125">
        <f t="shared" si="385"/>
        <v>1</v>
      </c>
      <c r="X1125">
        <f t="shared" si="386"/>
        <v>1</v>
      </c>
      <c r="Y1125">
        <f t="shared" si="387"/>
        <v>1</v>
      </c>
      <c r="Z1125">
        <f t="shared" si="388"/>
        <v>1</v>
      </c>
      <c r="AA1125">
        <f t="shared" si="389"/>
        <v>1</v>
      </c>
      <c r="AB1125">
        <f t="shared" si="390"/>
        <v>1</v>
      </c>
      <c r="AC1125">
        <f t="shared" si="391"/>
        <v>1</v>
      </c>
      <c r="AD1125">
        <f t="shared" si="392"/>
        <v>1</v>
      </c>
      <c r="AE1125" s="4" t="s">
        <v>2828</v>
      </c>
      <c r="AF1125" s="9" t="s">
        <v>2829</v>
      </c>
      <c r="AG1125">
        <v>0</v>
      </c>
      <c r="AH1125">
        <v>1</v>
      </c>
      <c r="AI1125">
        <v>0</v>
      </c>
      <c r="AJ1125">
        <v>1</v>
      </c>
      <c r="AK1125" s="9" t="s">
        <v>2840</v>
      </c>
      <c r="AL1125">
        <f t="shared" si="371"/>
        <v>0</v>
      </c>
      <c r="AM1125">
        <f>IF(AND(INDIRECT(AN1125)='Sample Select backend'!$C$2,INDIRECT(AO1125)=1,INDIRECT(AP1125)='Sample Select backend'!$F$2,INDIRECT(AQ1125)=1,INDIRECT(AR1125)='Sample Select backend'!$M$2),1,0)</f>
        <v>0</v>
      </c>
      <c r="AN1125" t="str">
        <f>_xlfn.CONCAT('Sample Select backend'!$C$4,ROW(AN1125))</f>
        <v>AE1125</v>
      </c>
      <c r="AO1125" s="9" t="str">
        <f>_xlfn.CONCAT('Sample Select backend'!$J$2,ROW(AO1125))</f>
        <v>AJ1125</v>
      </c>
      <c r="AP1125" t="str">
        <f>_xlfn.CONCAT('Sample Select backend'!$F$4,ROW(AP1125))</f>
        <v>AF1125</v>
      </c>
      <c r="AQ1125" t="str">
        <f>_xlfn.CONCAT('Sample Select backend'!$I$10,ROW(AQ1125))</f>
        <v>R1125</v>
      </c>
      <c r="AR1125" t="str">
        <f>_xlfn.CONCAT('Sample Select backend'!$M$4,ROW(AR1125))</f>
        <v>AK1125</v>
      </c>
      <c r="AS1125" t="str">
        <f t="shared" si="372"/>
        <v>El Salvador</v>
      </c>
      <c r="AT1125" s="9">
        <f t="shared" si="373"/>
        <v>6</v>
      </c>
      <c r="AU1125">
        <f t="shared" si="374"/>
        <v>0</v>
      </c>
      <c r="AV1125" s="9">
        <v>1</v>
      </c>
    </row>
    <row r="1126" spans="1:48" x14ac:dyDescent="0.35">
      <c r="A1126" t="s">
        <v>160</v>
      </c>
      <c r="B1126">
        <v>6</v>
      </c>
      <c r="C1126">
        <v>25</v>
      </c>
      <c r="D1126" t="s">
        <v>2125</v>
      </c>
      <c r="E1126">
        <v>-1</v>
      </c>
      <c r="F1126">
        <v>1</v>
      </c>
      <c r="G1126">
        <v>2</v>
      </c>
      <c r="H1126">
        <v>-1</v>
      </c>
      <c r="I1126">
        <v>1</v>
      </c>
      <c r="J1126">
        <v>1</v>
      </c>
      <c r="K1126">
        <v>1</v>
      </c>
      <c r="L1126">
        <v>-2</v>
      </c>
      <c r="M1126">
        <v>1</v>
      </c>
      <c r="N1126" t="s">
        <v>2759</v>
      </c>
      <c r="O1126" t="s">
        <v>2801</v>
      </c>
      <c r="P1126" t="s">
        <v>2810</v>
      </c>
      <c r="Q1126" t="s">
        <v>2815</v>
      </c>
      <c r="R1126">
        <v>0</v>
      </c>
      <c r="S1126">
        <v>-8.6300000000000008</v>
      </c>
      <c r="T1126">
        <v>-4.76</v>
      </c>
      <c r="U1126">
        <v>88.32</v>
      </c>
      <c r="V1126">
        <f t="shared" si="384"/>
        <v>0</v>
      </c>
      <c r="W1126">
        <f t="shared" si="385"/>
        <v>1</v>
      </c>
      <c r="X1126">
        <f t="shared" si="386"/>
        <v>1</v>
      </c>
      <c r="Y1126">
        <f t="shared" si="387"/>
        <v>0</v>
      </c>
      <c r="Z1126">
        <f t="shared" si="388"/>
        <v>1</v>
      </c>
      <c r="AA1126">
        <f t="shared" si="389"/>
        <v>1</v>
      </c>
      <c r="AB1126">
        <f t="shared" si="390"/>
        <v>1</v>
      </c>
      <c r="AC1126">
        <f t="shared" si="391"/>
        <v>0</v>
      </c>
      <c r="AD1126">
        <f t="shared" si="392"/>
        <v>1</v>
      </c>
      <c r="AE1126" s="4" t="s">
        <v>2828</v>
      </c>
      <c r="AF1126" s="9" t="s">
        <v>2829</v>
      </c>
      <c r="AG1126">
        <v>0</v>
      </c>
      <c r="AH1126">
        <v>1</v>
      </c>
      <c r="AI1126">
        <v>0</v>
      </c>
      <c r="AJ1126">
        <v>1</v>
      </c>
      <c r="AK1126" s="9" t="s">
        <v>2840</v>
      </c>
      <c r="AL1126">
        <f t="shared" si="371"/>
        <v>0</v>
      </c>
      <c r="AM1126">
        <f>IF(AND(INDIRECT(AN1126)='Sample Select backend'!$C$2,INDIRECT(AO1126)=1,INDIRECT(AP1126)='Sample Select backend'!$F$2,INDIRECT(AQ1126)=1,INDIRECT(AR1126)='Sample Select backend'!$M$2),1,0)</f>
        <v>0</v>
      </c>
      <c r="AN1126" t="str">
        <f>_xlfn.CONCAT('Sample Select backend'!$C$4,ROW(AN1126))</f>
        <v>AE1126</v>
      </c>
      <c r="AO1126" s="9" t="str">
        <f>_xlfn.CONCAT('Sample Select backend'!$J$2,ROW(AO1126))</f>
        <v>AJ1126</v>
      </c>
      <c r="AP1126" t="str">
        <f>_xlfn.CONCAT('Sample Select backend'!$F$4,ROW(AP1126))</f>
        <v>AF1126</v>
      </c>
      <c r="AQ1126" t="str">
        <f>_xlfn.CONCAT('Sample Select backend'!$I$10,ROW(AQ1126))</f>
        <v>R1126</v>
      </c>
      <c r="AR1126" t="str">
        <f>_xlfn.CONCAT('Sample Select backend'!$M$4,ROW(AR1126))</f>
        <v>AK1126</v>
      </c>
      <c r="AS1126" t="str">
        <f t="shared" si="372"/>
        <v>El Salvador</v>
      </c>
      <c r="AT1126" s="9">
        <f t="shared" si="373"/>
        <v>25</v>
      </c>
      <c r="AU1126">
        <f t="shared" si="374"/>
        <v>0</v>
      </c>
      <c r="AV1126" s="9">
        <v>1</v>
      </c>
    </row>
    <row r="1127" spans="1:48" x14ac:dyDescent="0.35">
      <c r="A1127" t="s">
        <v>160</v>
      </c>
      <c r="B1127">
        <v>3</v>
      </c>
      <c r="C1127" t="s">
        <v>206</v>
      </c>
      <c r="D1127" t="s">
        <v>2129</v>
      </c>
      <c r="E1127">
        <v>2</v>
      </c>
      <c r="F1127">
        <v>2</v>
      </c>
      <c r="G1127">
        <v>-2</v>
      </c>
      <c r="H1127">
        <v>-1</v>
      </c>
      <c r="I1127">
        <v>-2</v>
      </c>
      <c r="J1127">
        <v>2</v>
      </c>
      <c r="K1127">
        <v>-2</v>
      </c>
      <c r="M1127">
        <v>1</v>
      </c>
      <c r="N1127" t="s">
        <v>2759</v>
      </c>
      <c r="O1127" t="s">
        <v>2801</v>
      </c>
      <c r="P1127" t="s">
        <v>2810</v>
      </c>
      <c r="Q1127" t="s">
        <v>2815</v>
      </c>
      <c r="R1127">
        <v>0</v>
      </c>
      <c r="S1127">
        <v>-8.6300000000000008</v>
      </c>
      <c r="T1127">
        <v>-4.76</v>
      </c>
      <c r="U1127">
        <v>88.32</v>
      </c>
      <c r="V1127">
        <f t="shared" si="384"/>
        <v>1</v>
      </c>
      <c r="W1127">
        <f t="shared" si="385"/>
        <v>1</v>
      </c>
      <c r="X1127">
        <f t="shared" si="386"/>
        <v>0</v>
      </c>
      <c r="Y1127">
        <f t="shared" si="387"/>
        <v>0</v>
      </c>
      <c r="Z1127">
        <f t="shared" si="388"/>
        <v>0</v>
      </c>
      <c r="AA1127">
        <f t="shared" si="389"/>
        <v>1</v>
      </c>
      <c r="AB1127">
        <f t="shared" si="390"/>
        <v>0</v>
      </c>
      <c r="AC1127">
        <f t="shared" si="391"/>
        <v>-1</v>
      </c>
      <c r="AD1127">
        <f t="shared" si="392"/>
        <v>1</v>
      </c>
      <c r="AE1127" s="4" t="s">
        <v>2828</v>
      </c>
      <c r="AF1127" s="9" t="s">
        <v>2829</v>
      </c>
      <c r="AG1127">
        <v>0</v>
      </c>
      <c r="AH1127">
        <v>1</v>
      </c>
      <c r="AI1127">
        <v>0</v>
      </c>
      <c r="AJ1127">
        <v>1</v>
      </c>
      <c r="AK1127" s="9" t="s">
        <v>2840</v>
      </c>
      <c r="AL1127">
        <f t="shared" si="371"/>
        <v>0</v>
      </c>
      <c r="AM1127">
        <f>IF(AND(INDIRECT(AN1127)='Sample Select backend'!$C$2,INDIRECT(AO1127)=1,INDIRECT(AP1127)='Sample Select backend'!$F$2,INDIRECT(AQ1127)=1,INDIRECT(AR1127)='Sample Select backend'!$M$2),1,0)</f>
        <v>0</v>
      </c>
      <c r="AN1127" t="str">
        <f>_xlfn.CONCAT('Sample Select backend'!$C$4,ROW(AN1127))</f>
        <v>AE1127</v>
      </c>
      <c r="AO1127" s="9" t="str">
        <f>_xlfn.CONCAT('Sample Select backend'!$J$2,ROW(AO1127))</f>
        <v>AJ1127</v>
      </c>
      <c r="AP1127" t="str">
        <f>_xlfn.CONCAT('Sample Select backend'!$F$4,ROW(AP1127))</f>
        <v>AF1127</v>
      </c>
      <c r="AQ1127" t="str">
        <f>_xlfn.CONCAT('Sample Select backend'!$I$10,ROW(AQ1127))</f>
        <v>R1127</v>
      </c>
      <c r="AR1127" t="str">
        <f>_xlfn.CONCAT('Sample Select backend'!$M$4,ROW(AR1127))</f>
        <v>AK1127</v>
      </c>
      <c r="AS1127" t="str">
        <f t="shared" si="372"/>
        <v>El Salvador</v>
      </c>
      <c r="AT1127" s="9" t="str">
        <f t="shared" si="373"/>
        <v>Tax exemption/waiver/suspension</v>
      </c>
      <c r="AU1127">
        <f t="shared" si="374"/>
        <v>0</v>
      </c>
      <c r="AV1127" s="9">
        <v>1</v>
      </c>
    </row>
    <row r="1128" spans="1:48" x14ac:dyDescent="0.35">
      <c r="A1128" t="s">
        <v>160</v>
      </c>
      <c r="B1128">
        <v>9</v>
      </c>
      <c r="C1128">
        <v>34</v>
      </c>
      <c r="D1128" t="s">
        <v>2127</v>
      </c>
      <c r="E1128">
        <v>1</v>
      </c>
      <c r="F1128">
        <v>1</v>
      </c>
      <c r="G1128">
        <v>2</v>
      </c>
      <c r="K1128">
        <v>2</v>
      </c>
      <c r="L1128">
        <v>-2</v>
      </c>
      <c r="M1128">
        <v>1</v>
      </c>
      <c r="N1128" t="s">
        <v>2759</v>
      </c>
      <c r="O1128" t="s">
        <v>2801</v>
      </c>
      <c r="P1128" t="s">
        <v>2810</v>
      </c>
      <c r="Q1128" t="s">
        <v>2815</v>
      </c>
      <c r="R1128">
        <v>0</v>
      </c>
      <c r="S1128">
        <v>-8.6300000000000008</v>
      </c>
      <c r="T1128">
        <v>-4.76</v>
      </c>
      <c r="U1128">
        <v>88.32</v>
      </c>
      <c r="V1128">
        <f t="shared" si="384"/>
        <v>1</v>
      </c>
      <c r="W1128">
        <f t="shared" si="385"/>
        <v>1</v>
      </c>
      <c r="X1128">
        <f t="shared" si="386"/>
        <v>1</v>
      </c>
      <c r="Y1128">
        <f t="shared" si="387"/>
        <v>-1</v>
      </c>
      <c r="Z1128">
        <f t="shared" si="388"/>
        <v>-1</v>
      </c>
      <c r="AA1128">
        <f t="shared" si="389"/>
        <v>-1</v>
      </c>
      <c r="AB1128">
        <f t="shared" si="390"/>
        <v>1</v>
      </c>
      <c r="AC1128">
        <f t="shared" si="391"/>
        <v>0</v>
      </c>
      <c r="AD1128">
        <f t="shared" si="392"/>
        <v>1</v>
      </c>
      <c r="AE1128" s="4" t="s">
        <v>2828</v>
      </c>
      <c r="AF1128" s="9" t="s">
        <v>2829</v>
      </c>
      <c r="AG1128">
        <v>0</v>
      </c>
      <c r="AH1128">
        <v>1</v>
      </c>
      <c r="AI1128">
        <v>0</v>
      </c>
      <c r="AJ1128">
        <v>1</v>
      </c>
      <c r="AK1128" s="9" t="s">
        <v>2840</v>
      </c>
      <c r="AL1128">
        <f t="shared" si="371"/>
        <v>0</v>
      </c>
      <c r="AM1128">
        <f>IF(AND(INDIRECT(AN1128)='Sample Select backend'!$C$2,INDIRECT(AO1128)=1,INDIRECT(AP1128)='Sample Select backend'!$F$2,INDIRECT(AQ1128)=1,INDIRECT(AR1128)='Sample Select backend'!$M$2),1,0)</f>
        <v>0</v>
      </c>
      <c r="AN1128" t="str">
        <f>_xlfn.CONCAT('Sample Select backend'!$C$4,ROW(AN1128))</f>
        <v>AE1128</v>
      </c>
      <c r="AO1128" s="9" t="str">
        <f>_xlfn.CONCAT('Sample Select backend'!$J$2,ROW(AO1128))</f>
        <v>AJ1128</v>
      </c>
      <c r="AP1128" t="str">
        <f>_xlfn.CONCAT('Sample Select backend'!$F$4,ROW(AP1128))</f>
        <v>AF1128</v>
      </c>
      <c r="AQ1128" t="str">
        <f>_xlfn.CONCAT('Sample Select backend'!$I$10,ROW(AQ1128))</f>
        <v>R1128</v>
      </c>
      <c r="AR1128" t="str">
        <f>_xlfn.CONCAT('Sample Select backend'!$M$4,ROW(AR1128))</f>
        <v>AK1128</v>
      </c>
      <c r="AS1128" t="str">
        <f t="shared" si="372"/>
        <v>El Salvador</v>
      </c>
      <c r="AT1128" s="9">
        <f t="shared" si="373"/>
        <v>34</v>
      </c>
      <c r="AU1128">
        <f t="shared" si="374"/>
        <v>0</v>
      </c>
      <c r="AV1128" s="9">
        <v>1</v>
      </c>
    </row>
    <row r="1129" spans="1:48" x14ac:dyDescent="0.35">
      <c r="A1129" t="s">
        <v>160</v>
      </c>
      <c r="B1129">
        <v>4</v>
      </c>
      <c r="C1129" t="s">
        <v>206</v>
      </c>
      <c r="D1129" t="s">
        <v>2123</v>
      </c>
      <c r="E1129">
        <v>2</v>
      </c>
      <c r="F1129">
        <v>2</v>
      </c>
      <c r="G1129">
        <v>-2</v>
      </c>
      <c r="H1129">
        <v>-1</v>
      </c>
      <c r="I1129">
        <v>-2</v>
      </c>
      <c r="J1129">
        <v>2</v>
      </c>
      <c r="K1129">
        <v>1</v>
      </c>
      <c r="M1129">
        <v>1</v>
      </c>
      <c r="N1129" t="s">
        <v>2759</v>
      </c>
      <c r="O1129" t="s">
        <v>2801</v>
      </c>
      <c r="P1129" t="s">
        <v>2810</v>
      </c>
      <c r="Q1129" t="s">
        <v>2815</v>
      </c>
      <c r="R1129">
        <v>0</v>
      </c>
      <c r="S1129">
        <v>-8.6300000000000008</v>
      </c>
      <c r="T1129">
        <v>-4.76</v>
      </c>
      <c r="U1129">
        <v>88.32</v>
      </c>
      <c r="V1129">
        <f t="shared" si="384"/>
        <v>1</v>
      </c>
      <c r="W1129">
        <f t="shared" si="385"/>
        <v>1</v>
      </c>
      <c r="X1129">
        <f t="shared" si="386"/>
        <v>0</v>
      </c>
      <c r="Y1129">
        <f t="shared" si="387"/>
        <v>0</v>
      </c>
      <c r="Z1129">
        <f t="shared" si="388"/>
        <v>0</v>
      </c>
      <c r="AA1129">
        <f t="shared" si="389"/>
        <v>1</v>
      </c>
      <c r="AB1129">
        <f t="shared" si="390"/>
        <v>1</v>
      </c>
      <c r="AC1129">
        <f t="shared" si="391"/>
        <v>-1</v>
      </c>
      <c r="AD1129">
        <f t="shared" si="392"/>
        <v>1</v>
      </c>
      <c r="AE1129" s="4" t="s">
        <v>2828</v>
      </c>
      <c r="AF1129" s="9" t="s">
        <v>2829</v>
      </c>
      <c r="AG1129">
        <v>0</v>
      </c>
      <c r="AH1129">
        <v>1</v>
      </c>
      <c r="AI1129">
        <v>0</v>
      </c>
      <c r="AJ1129">
        <v>1</v>
      </c>
      <c r="AK1129" s="9" t="s">
        <v>2840</v>
      </c>
      <c r="AL1129">
        <f t="shared" si="371"/>
        <v>0</v>
      </c>
      <c r="AM1129">
        <f>IF(AND(INDIRECT(AN1129)='Sample Select backend'!$C$2,INDIRECT(AO1129)=1,INDIRECT(AP1129)='Sample Select backend'!$F$2,INDIRECT(AQ1129)=1,INDIRECT(AR1129)='Sample Select backend'!$M$2),1,0)</f>
        <v>0</v>
      </c>
      <c r="AN1129" t="str">
        <f>_xlfn.CONCAT('Sample Select backend'!$C$4,ROW(AN1129))</f>
        <v>AE1129</v>
      </c>
      <c r="AO1129" s="9" t="str">
        <f>_xlfn.CONCAT('Sample Select backend'!$J$2,ROW(AO1129))</f>
        <v>AJ1129</v>
      </c>
      <c r="AP1129" t="str">
        <f>_xlfn.CONCAT('Sample Select backend'!$F$4,ROW(AP1129))</f>
        <v>AF1129</v>
      </c>
      <c r="AQ1129" t="str">
        <f>_xlfn.CONCAT('Sample Select backend'!$I$10,ROW(AQ1129))</f>
        <v>R1129</v>
      </c>
      <c r="AR1129" t="str">
        <f>_xlfn.CONCAT('Sample Select backend'!$M$4,ROW(AR1129))</f>
        <v>AK1129</v>
      </c>
      <c r="AS1129" t="str">
        <f t="shared" si="372"/>
        <v>El Salvador</v>
      </c>
      <c r="AT1129" s="9" t="str">
        <f t="shared" si="373"/>
        <v>Tax exemption/waiver/suspension</v>
      </c>
      <c r="AU1129">
        <f t="shared" si="374"/>
        <v>0</v>
      </c>
      <c r="AV1129" s="9">
        <v>0</v>
      </c>
    </row>
    <row r="1130" spans="1:48" x14ac:dyDescent="0.35">
      <c r="A1130" s="24" t="s">
        <v>160</v>
      </c>
      <c r="B1130" s="24">
        <v>6</v>
      </c>
      <c r="C1130" s="24">
        <v>28</v>
      </c>
      <c r="D1130" s="24" t="s">
        <v>3544</v>
      </c>
      <c r="E1130" s="24"/>
      <c r="O1130" t="s">
        <v>2801</v>
      </c>
      <c r="P1130" t="s">
        <v>2810</v>
      </c>
      <c r="Q1130" t="s">
        <v>2815</v>
      </c>
      <c r="R1130">
        <v>0</v>
      </c>
      <c r="S1130">
        <v>-8.6300000000000008</v>
      </c>
      <c r="T1130">
        <v>-4.76</v>
      </c>
      <c r="U1130">
        <v>88.32</v>
      </c>
      <c r="V1130">
        <v>-1</v>
      </c>
      <c r="W1130">
        <v>-1</v>
      </c>
      <c r="X1130">
        <v>-1</v>
      </c>
      <c r="Y1130">
        <v>-1</v>
      </c>
      <c r="Z1130">
        <v>-1</v>
      </c>
      <c r="AA1130">
        <v>-1</v>
      </c>
      <c r="AB1130">
        <v>-1</v>
      </c>
      <c r="AC1130">
        <v>-1</v>
      </c>
      <c r="AD1130">
        <v>-1</v>
      </c>
      <c r="AE1130" s="4" t="s">
        <v>2828</v>
      </c>
      <c r="AF1130" s="9" t="s">
        <v>2829</v>
      </c>
      <c r="AG1130">
        <v>0</v>
      </c>
      <c r="AH1130">
        <v>1</v>
      </c>
      <c r="AI1130">
        <v>0</v>
      </c>
      <c r="AJ1130">
        <v>1</v>
      </c>
      <c r="AK1130" s="9" t="s">
        <v>2840</v>
      </c>
      <c r="AL1130">
        <f t="shared" si="371"/>
        <v>0</v>
      </c>
      <c r="AM1130">
        <f>IF(AND(INDIRECT(AN1130)='Sample Select backend'!$C$2,INDIRECT(AO1130)=1,INDIRECT(AP1130)='Sample Select backend'!$F$2,INDIRECT(AQ1130)=1,INDIRECT(AR1130)='Sample Select backend'!$M$2),1,0)</f>
        <v>0</v>
      </c>
      <c r="AN1130" t="str">
        <f>_xlfn.CONCAT('Sample Select backend'!$C$4,ROW(AN1130))</f>
        <v>AE1130</v>
      </c>
      <c r="AO1130" s="9" t="str">
        <f>_xlfn.CONCAT('Sample Select backend'!$J$2,ROW(AO1130))</f>
        <v>AJ1130</v>
      </c>
      <c r="AP1130" t="str">
        <f>_xlfn.CONCAT('Sample Select backend'!$F$4,ROW(AP1130))</f>
        <v>AF1130</v>
      </c>
      <c r="AQ1130" t="str">
        <f>_xlfn.CONCAT('Sample Select backend'!$I$10,ROW(AQ1130))</f>
        <v>R1130</v>
      </c>
      <c r="AR1130" t="str">
        <f>_xlfn.CONCAT('Sample Select backend'!$M$4,ROW(AR1130))</f>
        <v>AK1130</v>
      </c>
      <c r="AS1130" t="str">
        <f t="shared" si="372"/>
        <v>El Salvador</v>
      </c>
      <c r="AT1130" s="9">
        <f t="shared" si="373"/>
        <v>28</v>
      </c>
      <c r="AU1130">
        <f t="shared" si="374"/>
        <v>0</v>
      </c>
      <c r="AV1130" s="9">
        <v>0</v>
      </c>
    </row>
    <row r="1131" spans="1:48" x14ac:dyDescent="0.35">
      <c r="A1131" s="24" t="s">
        <v>160</v>
      </c>
      <c r="B1131" s="24">
        <v>1</v>
      </c>
      <c r="C1131" s="24">
        <v>11</v>
      </c>
      <c r="D1131" s="24" t="s">
        <v>3545</v>
      </c>
      <c r="E1131" s="24"/>
      <c r="O1131" t="s">
        <v>2801</v>
      </c>
      <c r="P1131" t="s">
        <v>2810</v>
      </c>
      <c r="Q1131" t="s">
        <v>2815</v>
      </c>
      <c r="R1131">
        <v>0</v>
      </c>
      <c r="S1131">
        <v>-8.6300000000000008</v>
      </c>
      <c r="T1131">
        <v>-4.76</v>
      </c>
      <c r="U1131">
        <v>88.32</v>
      </c>
      <c r="V1131">
        <v>-1</v>
      </c>
      <c r="W1131">
        <v>-1</v>
      </c>
      <c r="X1131">
        <v>-1</v>
      </c>
      <c r="Y1131">
        <v>-1</v>
      </c>
      <c r="Z1131">
        <v>-1</v>
      </c>
      <c r="AA1131">
        <v>-1</v>
      </c>
      <c r="AB1131">
        <v>-1</v>
      </c>
      <c r="AC1131">
        <v>-1</v>
      </c>
      <c r="AD1131">
        <v>-1</v>
      </c>
      <c r="AE1131" s="4" t="s">
        <v>2828</v>
      </c>
      <c r="AF1131" s="9" t="s">
        <v>2829</v>
      </c>
      <c r="AG1131">
        <v>0</v>
      </c>
      <c r="AH1131">
        <v>1</v>
      </c>
      <c r="AI1131">
        <v>0</v>
      </c>
      <c r="AJ1131">
        <v>1</v>
      </c>
      <c r="AK1131" s="9" t="s">
        <v>2840</v>
      </c>
      <c r="AL1131">
        <f t="shared" si="371"/>
        <v>0</v>
      </c>
      <c r="AM1131">
        <f>IF(AND(INDIRECT(AN1131)='Sample Select backend'!$C$2,INDIRECT(AO1131)=1,INDIRECT(AP1131)='Sample Select backend'!$F$2,INDIRECT(AQ1131)=1,INDIRECT(AR1131)='Sample Select backend'!$M$2),1,0)</f>
        <v>0</v>
      </c>
      <c r="AN1131" t="str">
        <f>_xlfn.CONCAT('Sample Select backend'!$C$4,ROW(AN1131))</f>
        <v>AE1131</v>
      </c>
      <c r="AO1131" s="9" t="str">
        <f>_xlfn.CONCAT('Sample Select backend'!$J$2,ROW(AO1131))</f>
        <v>AJ1131</v>
      </c>
      <c r="AP1131" t="str">
        <f>_xlfn.CONCAT('Sample Select backend'!$F$4,ROW(AP1131))</f>
        <v>AF1131</v>
      </c>
      <c r="AQ1131" t="str">
        <f>_xlfn.CONCAT('Sample Select backend'!$I$10,ROW(AQ1131))</f>
        <v>R1131</v>
      </c>
      <c r="AR1131" t="str">
        <f>_xlfn.CONCAT('Sample Select backend'!$M$4,ROW(AR1131))</f>
        <v>AK1131</v>
      </c>
      <c r="AS1131" t="str">
        <f t="shared" si="372"/>
        <v>El Salvador</v>
      </c>
      <c r="AT1131" s="9">
        <f t="shared" si="373"/>
        <v>11</v>
      </c>
      <c r="AU1131">
        <f t="shared" si="374"/>
        <v>0</v>
      </c>
      <c r="AV1131" s="9">
        <v>0</v>
      </c>
    </row>
    <row r="1132" spans="1:48" x14ac:dyDescent="0.35">
      <c r="A1132" s="24" t="s">
        <v>160</v>
      </c>
      <c r="B1132" s="24">
        <v>1</v>
      </c>
      <c r="C1132" s="24">
        <v>12</v>
      </c>
      <c r="D1132" s="24" t="s">
        <v>3546</v>
      </c>
      <c r="E1132" s="24"/>
      <c r="O1132" t="s">
        <v>2801</v>
      </c>
      <c r="P1132" t="s">
        <v>2810</v>
      </c>
      <c r="Q1132" t="s">
        <v>2815</v>
      </c>
      <c r="R1132">
        <v>0</v>
      </c>
      <c r="S1132">
        <v>-8.6300000000000008</v>
      </c>
      <c r="T1132">
        <v>-4.76</v>
      </c>
      <c r="U1132">
        <v>88.32</v>
      </c>
      <c r="V1132">
        <v>-1</v>
      </c>
      <c r="W1132">
        <v>-1</v>
      </c>
      <c r="X1132">
        <v>-1</v>
      </c>
      <c r="Y1132">
        <v>-1</v>
      </c>
      <c r="Z1132">
        <v>-1</v>
      </c>
      <c r="AA1132">
        <v>-1</v>
      </c>
      <c r="AB1132">
        <v>-1</v>
      </c>
      <c r="AC1132">
        <v>-1</v>
      </c>
      <c r="AD1132">
        <v>-1</v>
      </c>
      <c r="AE1132" s="4" t="s">
        <v>2828</v>
      </c>
      <c r="AF1132" s="9" t="s">
        <v>2829</v>
      </c>
      <c r="AG1132">
        <v>0</v>
      </c>
      <c r="AH1132">
        <v>1</v>
      </c>
      <c r="AI1132">
        <v>0</v>
      </c>
      <c r="AJ1132">
        <v>1</v>
      </c>
      <c r="AK1132" s="9" t="s">
        <v>2840</v>
      </c>
      <c r="AL1132">
        <f t="shared" si="371"/>
        <v>0</v>
      </c>
      <c r="AM1132">
        <f>IF(AND(INDIRECT(AN1132)='Sample Select backend'!$C$2,INDIRECT(AO1132)=1,INDIRECT(AP1132)='Sample Select backend'!$F$2,INDIRECT(AQ1132)=1,INDIRECT(AR1132)='Sample Select backend'!$M$2),1,0)</f>
        <v>0</v>
      </c>
      <c r="AN1132" t="str">
        <f>_xlfn.CONCAT('Sample Select backend'!$C$4,ROW(AN1132))</f>
        <v>AE1132</v>
      </c>
      <c r="AO1132" s="9" t="str">
        <f>_xlfn.CONCAT('Sample Select backend'!$J$2,ROW(AO1132))</f>
        <v>AJ1132</v>
      </c>
      <c r="AP1132" t="str">
        <f>_xlfn.CONCAT('Sample Select backend'!$F$4,ROW(AP1132))</f>
        <v>AF1132</v>
      </c>
      <c r="AQ1132" t="str">
        <f>_xlfn.CONCAT('Sample Select backend'!$I$10,ROW(AQ1132))</f>
        <v>R1132</v>
      </c>
      <c r="AR1132" t="str">
        <f>_xlfn.CONCAT('Sample Select backend'!$M$4,ROW(AR1132))</f>
        <v>AK1132</v>
      </c>
      <c r="AS1132" t="str">
        <f t="shared" si="372"/>
        <v>El Salvador</v>
      </c>
      <c r="AT1132" s="9">
        <f t="shared" si="373"/>
        <v>12</v>
      </c>
      <c r="AU1132">
        <f t="shared" si="374"/>
        <v>0</v>
      </c>
      <c r="AV1132" s="9">
        <v>0</v>
      </c>
    </row>
    <row r="1133" spans="1:48" x14ac:dyDescent="0.35">
      <c r="A1133" s="24" t="s">
        <v>160</v>
      </c>
      <c r="B1133" s="24">
        <v>4</v>
      </c>
      <c r="C1133" s="24">
        <v>20</v>
      </c>
      <c r="D1133" s="24" t="s">
        <v>3547</v>
      </c>
      <c r="E1133" s="24"/>
      <c r="O1133" t="s">
        <v>2801</v>
      </c>
      <c r="P1133" t="s">
        <v>2810</v>
      </c>
      <c r="Q1133" t="s">
        <v>2815</v>
      </c>
      <c r="R1133">
        <v>0</v>
      </c>
      <c r="S1133">
        <v>-8.6300000000000008</v>
      </c>
      <c r="T1133">
        <v>-4.76</v>
      </c>
      <c r="U1133">
        <v>88.32</v>
      </c>
      <c r="V1133">
        <v>-1</v>
      </c>
      <c r="W1133">
        <v>-1</v>
      </c>
      <c r="X1133">
        <v>-1</v>
      </c>
      <c r="Y1133">
        <v>-1</v>
      </c>
      <c r="Z1133">
        <v>-1</v>
      </c>
      <c r="AA1133">
        <v>-1</v>
      </c>
      <c r="AB1133">
        <v>-1</v>
      </c>
      <c r="AC1133">
        <v>-1</v>
      </c>
      <c r="AD1133">
        <v>-1</v>
      </c>
      <c r="AE1133" s="4" t="s">
        <v>2828</v>
      </c>
      <c r="AF1133" s="9" t="s">
        <v>2829</v>
      </c>
      <c r="AG1133">
        <v>0</v>
      </c>
      <c r="AH1133">
        <v>1</v>
      </c>
      <c r="AI1133">
        <v>0</v>
      </c>
      <c r="AJ1133">
        <v>1</v>
      </c>
      <c r="AK1133" s="9" t="s">
        <v>2840</v>
      </c>
      <c r="AL1133">
        <f t="shared" si="371"/>
        <v>0</v>
      </c>
      <c r="AM1133">
        <f>IF(AND(INDIRECT(AN1133)='Sample Select backend'!$C$2,INDIRECT(AO1133)=1,INDIRECT(AP1133)='Sample Select backend'!$F$2,INDIRECT(AQ1133)=1,INDIRECT(AR1133)='Sample Select backend'!$M$2),1,0)</f>
        <v>0</v>
      </c>
      <c r="AN1133" t="str">
        <f>_xlfn.CONCAT('Sample Select backend'!$C$4,ROW(AN1133))</f>
        <v>AE1133</v>
      </c>
      <c r="AO1133" s="9" t="str">
        <f>_xlfn.CONCAT('Sample Select backend'!$J$2,ROW(AO1133))</f>
        <v>AJ1133</v>
      </c>
      <c r="AP1133" t="str">
        <f>_xlfn.CONCAT('Sample Select backend'!$F$4,ROW(AP1133))</f>
        <v>AF1133</v>
      </c>
      <c r="AQ1133" t="str">
        <f>_xlfn.CONCAT('Sample Select backend'!$I$10,ROW(AQ1133))</f>
        <v>R1133</v>
      </c>
      <c r="AR1133" t="str">
        <f>_xlfn.CONCAT('Sample Select backend'!$M$4,ROW(AR1133))</f>
        <v>AK1133</v>
      </c>
      <c r="AS1133" t="str">
        <f t="shared" si="372"/>
        <v>El Salvador</v>
      </c>
      <c r="AT1133" s="9">
        <f t="shared" si="373"/>
        <v>20</v>
      </c>
      <c r="AU1133">
        <f t="shared" si="374"/>
        <v>0</v>
      </c>
      <c r="AV1133" s="9">
        <v>0</v>
      </c>
    </row>
    <row r="1134" spans="1:48" x14ac:dyDescent="0.35">
      <c r="A1134" s="24" t="s">
        <v>160</v>
      </c>
      <c r="B1134" s="24">
        <v>7</v>
      </c>
      <c r="C1134" s="24">
        <v>30</v>
      </c>
      <c r="D1134" s="24" t="s">
        <v>3548</v>
      </c>
      <c r="E1134" s="24"/>
      <c r="O1134" t="s">
        <v>2801</v>
      </c>
      <c r="P1134" t="s">
        <v>2810</v>
      </c>
      <c r="Q1134" t="s">
        <v>2815</v>
      </c>
      <c r="R1134">
        <v>0</v>
      </c>
      <c r="S1134">
        <v>-8.6300000000000008</v>
      </c>
      <c r="T1134">
        <v>-4.76</v>
      </c>
      <c r="U1134">
        <v>88.32</v>
      </c>
      <c r="V1134">
        <v>-1</v>
      </c>
      <c r="W1134">
        <v>-1</v>
      </c>
      <c r="X1134">
        <v>-1</v>
      </c>
      <c r="Y1134">
        <v>-1</v>
      </c>
      <c r="Z1134">
        <v>-1</v>
      </c>
      <c r="AA1134">
        <v>-1</v>
      </c>
      <c r="AB1134">
        <v>-1</v>
      </c>
      <c r="AC1134">
        <v>-1</v>
      </c>
      <c r="AD1134">
        <v>-1</v>
      </c>
      <c r="AE1134" s="4" t="s">
        <v>2828</v>
      </c>
      <c r="AF1134" s="9" t="s">
        <v>2829</v>
      </c>
      <c r="AG1134">
        <v>0</v>
      </c>
      <c r="AH1134">
        <v>1</v>
      </c>
      <c r="AI1134">
        <v>0</v>
      </c>
      <c r="AJ1134">
        <v>1</v>
      </c>
      <c r="AK1134" s="9" t="s">
        <v>2840</v>
      </c>
      <c r="AL1134">
        <f t="shared" si="371"/>
        <v>0</v>
      </c>
      <c r="AM1134">
        <f>IF(AND(INDIRECT(AN1134)='Sample Select backend'!$C$2,INDIRECT(AO1134)=1,INDIRECT(AP1134)='Sample Select backend'!$F$2,INDIRECT(AQ1134)=1,INDIRECT(AR1134)='Sample Select backend'!$M$2),1,0)</f>
        <v>0</v>
      </c>
      <c r="AN1134" t="str">
        <f>_xlfn.CONCAT('Sample Select backend'!$C$4,ROW(AN1134))</f>
        <v>AE1134</v>
      </c>
      <c r="AO1134" s="9" t="str">
        <f>_xlfn.CONCAT('Sample Select backend'!$J$2,ROW(AO1134))</f>
        <v>AJ1134</v>
      </c>
      <c r="AP1134" t="str">
        <f>_xlfn.CONCAT('Sample Select backend'!$F$4,ROW(AP1134))</f>
        <v>AF1134</v>
      </c>
      <c r="AQ1134" t="str">
        <f>_xlfn.CONCAT('Sample Select backend'!$I$10,ROW(AQ1134))</f>
        <v>R1134</v>
      </c>
      <c r="AR1134" t="str">
        <f>_xlfn.CONCAT('Sample Select backend'!$M$4,ROW(AR1134))</f>
        <v>AK1134</v>
      </c>
      <c r="AS1134" t="str">
        <f t="shared" si="372"/>
        <v>El Salvador</v>
      </c>
      <c r="AT1134" s="9">
        <f t="shared" si="373"/>
        <v>30</v>
      </c>
      <c r="AU1134">
        <f t="shared" si="374"/>
        <v>0</v>
      </c>
      <c r="AV1134" s="9">
        <v>0</v>
      </c>
    </row>
    <row r="1135" spans="1:48" x14ac:dyDescent="0.35">
      <c r="A1135" s="24" t="s">
        <v>160</v>
      </c>
      <c r="B1135" s="24">
        <v>6</v>
      </c>
      <c r="C1135" s="24" t="s">
        <v>201</v>
      </c>
      <c r="D1135" s="24" t="s">
        <v>3549</v>
      </c>
      <c r="E1135" s="24"/>
      <c r="O1135" t="s">
        <v>2801</v>
      </c>
      <c r="P1135" t="s">
        <v>2810</v>
      </c>
      <c r="Q1135" t="s">
        <v>2815</v>
      </c>
      <c r="R1135">
        <v>0</v>
      </c>
      <c r="S1135">
        <v>-8.6300000000000008</v>
      </c>
      <c r="T1135">
        <v>-4.76</v>
      </c>
      <c r="U1135">
        <v>88.32</v>
      </c>
      <c r="V1135">
        <v>-1</v>
      </c>
      <c r="W1135">
        <v>-1</v>
      </c>
      <c r="X1135">
        <v>-1</v>
      </c>
      <c r="Y1135">
        <v>-1</v>
      </c>
      <c r="Z1135">
        <v>-1</v>
      </c>
      <c r="AA1135">
        <v>-1</v>
      </c>
      <c r="AB1135">
        <v>-1</v>
      </c>
      <c r="AC1135">
        <v>-1</v>
      </c>
      <c r="AD1135">
        <v>-1</v>
      </c>
      <c r="AE1135" s="4" t="s">
        <v>2828</v>
      </c>
      <c r="AF1135" s="9" t="s">
        <v>2829</v>
      </c>
      <c r="AG1135">
        <v>0</v>
      </c>
      <c r="AH1135">
        <v>1</v>
      </c>
      <c r="AI1135">
        <v>0</v>
      </c>
      <c r="AJ1135">
        <v>1</v>
      </c>
      <c r="AK1135" s="9" t="s">
        <v>2840</v>
      </c>
      <c r="AL1135">
        <f t="shared" si="371"/>
        <v>0</v>
      </c>
      <c r="AM1135">
        <f>IF(AND(INDIRECT(AN1135)='Sample Select backend'!$C$2,INDIRECT(AO1135)=1,INDIRECT(AP1135)='Sample Select backend'!$F$2,INDIRECT(AQ1135)=1,INDIRECT(AR1135)='Sample Select backend'!$M$2),1,0)</f>
        <v>0</v>
      </c>
      <c r="AN1135" t="str">
        <f>_xlfn.CONCAT('Sample Select backend'!$C$4,ROW(AN1135))</f>
        <v>AE1135</v>
      </c>
      <c r="AO1135" s="9" t="str">
        <f>_xlfn.CONCAT('Sample Select backend'!$J$2,ROW(AO1135))</f>
        <v>AJ1135</v>
      </c>
      <c r="AP1135" t="str">
        <f>_xlfn.CONCAT('Sample Select backend'!$F$4,ROW(AP1135))</f>
        <v>AF1135</v>
      </c>
      <c r="AQ1135" t="str">
        <f>_xlfn.CONCAT('Sample Select backend'!$I$10,ROW(AQ1135))</f>
        <v>R1135</v>
      </c>
      <c r="AR1135" t="str">
        <f>_xlfn.CONCAT('Sample Select backend'!$M$4,ROW(AR1135))</f>
        <v>AK1135</v>
      </c>
      <c r="AS1135" t="str">
        <f t="shared" si="372"/>
        <v>El Salvador</v>
      </c>
      <c r="AT1135" s="9" t="str">
        <f t="shared" si="373"/>
        <v>Other</v>
      </c>
      <c r="AU1135">
        <f t="shared" si="374"/>
        <v>0</v>
      </c>
      <c r="AV1135" s="9">
        <v>0</v>
      </c>
    </row>
    <row r="1136" spans="1:48" x14ac:dyDescent="0.35">
      <c r="A1136" s="24" t="s">
        <v>160</v>
      </c>
      <c r="B1136" s="24">
        <v>5</v>
      </c>
      <c r="C1136" s="24" t="s">
        <v>204</v>
      </c>
      <c r="D1136" s="24" t="s">
        <v>3550</v>
      </c>
      <c r="E1136" s="24"/>
      <c r="O1136" t="s">
        <v>2801</v>
      </c>
      <c r="P1136" t="s">
        <v>2810</v>
      </c>
      <c r="Q1136" t="s">
        <v>2815</v>
      </c>
      <c r="R1136">
        <v>0</v>
      </c>
      <c r="S1136">
        <v>-8.6300000000000008</v>
      </c>
      <c r="T1136">
        <v>-4.76</v>
      </c>
      <c r="U1136">
        <v>88.32</v>
      </c>
      <c r="V1136">
        <v>-1</v>
      </c>
      <c r="W1136">
        <v>-1</v>
      </c>
      <c r="X1136">
        <v>-1</v>
      </c>
      <c r="Y1136">
        <v>-1</v>
      </c>
      <c r="Z1136">
        <v>-1</v>
      </c>
      <c r="AA1136">
        <v>-1</v>
      </c>
      <c r="AB1136">
        <v>-1</v>
      </c>
      <c r="AC1136">
        <v>-1</v>
      </c>
      <c r="AD1136">
        <v>-1</v>
      </c>
      <c r="AE1136" s="4" t="s">
        <v>2828</v>
      </c>
      <c r="AF1136" s="9" t="s">
        <v>2829</v>
      </c>
      <c r="AG1136">
        <v>0</v>
      </c>
      <c r="AH1136">
        <v>1</v>
      </c>
      <c r="AI1136">
        <v>0</v>
      </c>
      <c r="AJ1136">
        <v>1</v>
      </c>
      <c r="AK1136" s="9" t="s">
        <v>2840</v>
      </c>
      <c r="AL1136">
        <f t="shared" si="371"/>
        <v>0</v>
      </c>
      <c r="AM1136">
        <f>IF(AND(INDIRECT(AN1136)='Sample Select backend'!$C$2,INDIRECT(AO1136)=1,INDIRECT(AP1136)='Sample Select backend'!$F$2,INDIRECT(AQ1136)=1,INDIRECT(AR1136)='Sample Select backend'!$M$2),1,0)</f>
        <v>0</v>
      </c>
      <c r="AN1136" t="str">
        <f>_xlfn.CONCAT('Sample Select backend'!$C$4,ROW(AN1136))</f>
        <v>AE1136</v>
      </c>
      <c r="AO1136" s="9" t="str">
        <f>_xlfn.CONCAT('Sample Select backend'!$J$2,ROW(AO1136))</f>
        <v>AJ1136</v>
      </c>
      <c r="AP1136" t="str">
        <f>_xlfn.CONCAT('Sample Select backend'!$F$4,ROW(AP1136))</f>
        <v>AF1136</v>
      </c>
      <c r="AQ1136" t="str">
        <f>_xlfn.CONCAT('Sample Select backend'!$I$10,ROW(AQ1136))</f>
        <v>R1136</v>
      </c>
      <c r="AR1136" t="str">
        <f>_xlfn.CONCAT('Sample Select backend'!$M$4,ROW(AR1136))</f>
        <v>AK1136</v>
      </c>
      <c r="AS1136" t="str">
        <f t="shared" si="372"/>
        <v>El Salvador</v>
      </c>
      <c r="AT1136" s="9" t="str">
        <f t="shared" si="373"/>
        <v>General</v>
      </c>
      <c r="AU1136">
        <f t="shared" si="374"/>
        <v>0</v>
      </c>
      <c r="AV1136" s="9">
        <v>0</v>
      </c>
    </row>
    <row r="1137" spans="1:48" x14ac:dyDescent="0.35">
      <c r="A1137" s="24" t="s">
        <v>160</v>
      </c>
      <c r="B1137" s="24">
        <v>5</v>
      </c>
      <c r="C1137" s="24">
        <v>24</v>
      </c>
      <c r="D1137" s="24" t="s">
        <v>3551</v>
      </c>
      <c r="E1137" s="24"/>
      <c r="O1137" t="s">
        <v>2801</v>
      </c>
      <c r="P1137" t="s">
        <v>2810</v>
      </c>
      <c r="Q1137" t="s">
        <v>2815</v>
      </c>
      <c r="R1137">
        <v>0</v>
      </c>
      <c r="S1137">
        <v>-8.6300000000000008</v>
      </c>
      <c r="T1137">
        <v>-4.76</v>
      </c>
      <c r="U1137">
        <v>88.32</v>
      </c>
      <c r="V1137">
        <v>-1</v>
      </c>
      <c r="W1137">
        <v>-1</v>
      </c>
      <c r="X1137">
        <v>-1</v>
      </c>
      <c r="Y1137">
        <v>-1</v>
      </c>
      <c r="Z1137">
        <v>-1</v>
      </c>
      <c r="AA1137">
        <v>-1</v>
      </c>
      <c r="AB1137">
        <v>-1</v>
      </c>
      <c r="AC1137">
        <v>-1</v>
      </c>
      <c r="AD1137">
        <v>-1</v>
      </c>
      <c r="AE1137" s="4" t="s">
        <v>2828</v>
      </c>
      <c r="AF1137" s="9" t="s">
        <v>2829</v>
      </c>
      <c r="AG1137">
        <v>0</v>
      </c>
      <c r="AH1137">
        <v>1</v>
      </c>
      <c r="AI1137">
        <v>0</v>
      </c>
      <c r="AJ1137">
        <v>1</v>
      </c>
      <c r="AK1137" s="9" t="s">
        <v>2840</v>
      </c>
      <c r="AL1137">
        <f t="shared" si="371"/>
        <v>0</v>
      </c>
      <c r="AM1137">
        <f>IF(AND(INDIRECT(AN1137)='Sample Select backend'!$C$2,INDIRECT(AO1137)=1,INDIRECT(AP1137)='Sample Select backend'!$F$2,INDIRECT(AQ1137)=1,INDIRECT(AR1137)='Sample Select backend'!$M$2),1,0)</f>
        <v>0</v>
      </c>
      <c r="AN1137" t="str">
        <f>_xlfn.CONCAT('Sample Select backend'!$C$4,ROW(AN1137))</f>
        <v>AE1137</v>
      </c>
      <c r="AO1137" s="9" t="str">
        <f>_xlfn.CONCAT('Sample Select backend'!$J$2,ROW(AO1137))</f>
        <v>AJ1137</v>
      </c>
      <c r="AP1137" t="str">
        <f>_xlfn.CONCAT('Sample Select backend'!$F$4,ROW(AP1137))</f>
        <v>AF1137</v>
      </c>
      <c r="AQ1137" t="str">
        <f>_xlfn.CONCAT('Sample Select backend'!$I$10,ROW(AQ1137))</f>
        <v>R1137</v>
      </c>
      <c r="AR1137" t="str">
        <f>_xlfn.CONCAT('Sample Select backend'!$M$4,ROW(AR1137))</f>
        <v>AK1137</v>
      </c>
      <c r="AS1137" t="str">
        <f t="shared" si="372"/>
        <v>El Salvador</v>
      </c>
      <c r="AT1137" s="9">
        <f t="shared" si="373"/>
        <v>24</v>
      </c>
      <c r="AU1137">
        <f t="shared" si="374"/>
        <v>0</v>
      </c>
      <c r="AV1137" s="9">
        <v>0</v>
      </c>
    </row>
    <row r="1138" spans="1:48" x14ac:dyDescent="0.35">
      <c r="A1138" s="24" t="s">
        <v>160</v>
      </c>
      <c r="B1138" s="24">
        <v>5</v>
      </c>
      <c r="C1138" s="24">
        <v>23</v>
      </c>
      <c r="D1138" s="24" t="s">
        <v>3552</v>
      </c>
      <c r="E1138" s="24"/>
      <c r="O1138" t="s">
        <v>2801</v>
      </c>
      <c r="P1138" t="s">
        <v>2810</v>
      </c>
      <c r="Q1138" t="s">
        <v>2815</v>
      </c>
      <c r="R1138">
        <v>0</v>
      </c>
      <c r="S1138">
        <v>-8.6300000000000008</v>
      </c>
      <c r="T1138">
        <v>-4.76</v>
      </c>
      <c r="U1138">
        <v>88.32</v>
      </c>
      <c r="V1138">
        <v>-1</v>
      </c>
      <c r="W1138">
        <v>-1</v>
      </c>
      <c r="X1138">
        <v>-1</v>
      </c>
      <c r="Y1138">
        <v>-1</v>
      </c>
      <c r="Z1138">
        <v>-1</v>
      </c>
      <c r="AA1138">
        <v>-1</v>
      </c>
      <c r="AB1138">
        <v>-1</v>
      </c>
      <c r="AC1138">
        <v>-1</v>
      </c>
      <c r="AD1138">
        <v>-1</v>
      </c>
      <c r="AE1138" s="4" t="s">
        <v>2828</v>
      </c>
      <c r="AF1138" s="9" t="s">
        <v>2829</v>
      </c>
      <c r="AG1138">
        <v>0</v>
      </c>
      <c r="AH1138">
        <v>1</v>
      </c>
      <c r="AI1138">
        <v>0</v>
      </c>
      <c r="AJ1138">
        <v>1</v>
      </c>
      <c r="AK1138" s="9" t="s">
        <v>2840</v>
      </c>
      <c r="AL1138">
        <f t="shared" si="371"/>
        <v>0</v>
      </c>
      <c r="AM1138">
        <f>IF(AND(INDIRECT(AN1138)='Sample Select backend'!$C$2,INDIRECT(AO1138)=1,INDIRECT(AP1138)='Sample Select backend'!$F$2,INDIRECT(AQ1138)=1,INDIRECT(AR1138)='Sample Select backend'!$M$2),1,0)</f>
        <v>0</v>
      </c>
      <c r="AN1138" t="str">
        <f>_xlfn.CONCAT('Sample Select backend'!$C$4,ROW(AN1138))</f>
        <v>AE1138</v>
      </c>
      <c r="AO1138" s="9" t="str">
        <f>_xlfn.CONCAT('Sample Select backend'!$J$2,ROW(AO1138))</f>
        <v>AJ1138</v>
      </c>
      <c r="AP1138" t="str">
        <f>_xlfn.CONCAT('Sample Select backend'!$F$4,ROW(AP1138))</f>
        <v>AF1138</v>
      </c>
      <c r="AQ1138" t="str">
        <f>_xlfn.CONCAT('Sample Select backend'!$I$10,ROW(AQ1138))</f>
        <v>R1138</v>
      </c>
      <c r="AR1138" t="str">
        <f>_xlfn.CONCAT('Sample Select backend'!$M$4,ROW(AR1138))</f>
        <v>AK1138</v>
      </c>
      <c r="AS1138" t="str">
        <f t="shared" si="372"/>
        <v>El Salvador</v>
      </c>
      <c r="AT1138" s="9">
        <f t="shared" si="373"/>
        <v>23</v>
      </c>
      <c r="AU1138">
        <f t="shared" si="374"/>
        <v>0</v>
      </c>
      <c r="AV1138" s="9">
        <v>0</v>
      </c>
    </row>
    <row r="1139" spans="1:48" x14ac:dyDescent="0.35">
      <c r="A1139" s="24" t="s">
        <v>160</v>
      </c>
      <c r="B1139" s="24">
        <v>6</v>
      </c>
      <c r="C1139" s="24">
        <v>25</v>
      </c>
      <c r="D1139" s="24" t="s">
        <v>3553</v>
      </c>
      <c r="E1139" s="24"/>
      <c r="O1139" t="s">
        <v>2801</v>
      </c>
      <c r="P1139" t="s">
        <v>2810</v>
      </c>
      <c r="Q1139" t="s">
        <v>2815</v>
      </c>
      <c r="R1139">
        <v>0</v>
      </c>
      <c r="S1139">
        <v>-8.6300000000000008</v>
      </c>
      <c r="T1139">
        <v>-4.76</v>
      </c>
      <c r="U1139">
        <v>88.32</v>
      </c>
      <c r="V1139">
        <v>-1</v>
      </c>
      <c r="W1139">
        <v>-1</v>
      </c>
      <c r="X1139">
        <v>-1</v>
      </c>
      <c r="Y1139">
        <v>-1</v>
      </c>
      <c r="Z1139">
        <v>-1</v>
      </c>
      <c r="AA1139">
        <v>-1</v>
      </c>
      <c r="AB1139">
        <v>-1</v>
      </c>
      <c r="AC1139">
        <v>-1</v>
      </c>
      <c r="AD1139">
        <v>-1</v>
      </c>
      <c r="AE1139" s="4" t="s">
        <v>2828</v>
      </c>
      <c r="AF1139" s="9" t="s">
        <v>2829</v>
      </c>
      <c r="AG1139">
        <v>0</v>
      </c>
      <c r="AH1139">
        <v>1</v>
      </c>
      <c r="AI1139">
        <v>0</v>
      </c>
      <c r="AJ1139">
        <v>1</v>
      </c>
      <c r="AK1139" s="9" t="s">
        <v>2840</v>
      </c>
      <c r="AL1139">
        <f t="shared" si="371"/>
        <v>0</v>
      </c>
      <c r="AM1139">
        <f>IF(AND(INDIRECT(AN1139)='Sample Select backend'!$C$2,INDIRECT(AO1139)=1,INDIRECT(AP1139)='Sample Select backend'!$F$2,INDIRECT(AQ1139)=1,INDIRECT(AR1139)='Sample Select backend'!$M$2),1,0)</f>
        <v>0</v>
      </c>
      <c r="AN1139" t="str">
        <f>_xlfn.CONCAT('Sample Select backend'!$C$4,ROW(AN1139))</f>
        <v>AE1139</v>
      </c>
      <c r="AO1139" s="9" t="str">
        <f>_xlfn.CONCAT('Sample Select backend'!$J$2,ROW(AO1139))</f>
        <v>AJ1139</v>
      </c>
      <c r="AP1139" t="str">
        <f>_xlfn.CONCAT('Sample Select backend'!$F$4,ROW(AP1139))</f>
        <v>AF1139</v>
      </c>
      <c r="AQ1139" t="str">
        <f>_xlfn.CONCAT('Sample Select backend'!$I$10,ROW(AQ1139))</f>
        <v>R1139</v>
      </c>
      <c r="AR1139" t="str">
        <f>_xlfn.CONCAT('Sample Select backend'!$M$4,ROW(AR1139))</f>
        <v>AK1139</v>
      </c>
      <c r="AS1139" t="str">
        <f t="shared" si="372"/>
        <v>El Salvador</v>
      </c>
      <c r="AT1139" s="9">
        <f t="shared" si="373"/>
        <v>25</v>
      </c>
      <c r="AU1139">
        <f t="shared" si="374"/>
        <v>0</v>
      </c>
      <c r="AV1139" s="9">
        <v>0</v>
      </c>
    </row>
    <row r="1140" spans="1:48" x14ac:dyDescent="0.35">
      <c r="A1140" s="24" t="s">
        <v>160</v>
      </c>
      <c r="B1140" s="24">
        <v>6</v>
      </c>
      <c r="C1140" s="24">
        <v>29</v>
      </c>
      <c r="D1140" s="24" t="s">
        <v>3554</v>
      </c>
      <c r="E1140" s="24"/>
      <c r="O1140" t="s">
        <v>2801</v>
      </c>
      <c r="P1140" t="s">
        <v>2810</v>
      </c>
      <c r="Q1140" t="s">
        <v>2815</v>
      </c>
      <c r="R1140">
        <v>0</v>
      </c>
      <c r="S1140">
        <v>-8.6300000000000008</v>
      </c>
      <c r="T1140">
        <v>-4.76</v>
      </c>
      <c r="U1140">
        <v>88.32</v>
      </c>
      <c r="V1140">
        <v>-1</v>
      </c>
      <c r="W1140">
        <v>-1</v>
      </c>
      <c r="X1140">
        <v>-1</v>
      </c>
      <c r="Y1140">
        <v>-1</v>
      </c>
      <c r="Z1140">
        <v>-1</v>
      </c>
      <c r="AA1140">
        <v>-1</v>
      </c>
      <c r="AB1140">
        <v>-1</v>
      </c>
      <c r="AC1140">
        <v>-1</v>
      </c>
      <c r="AD1140">
        <v>-1</v>
      </c>
      <c r="AE1140" s="4" t="s">
        <v>2828</v>
      </c>
      <c r="AF1140" s="9" t="s">
        <v>2829</v>
      </c>
      <c r="AG1140">
        <v>0</v>
      </c>
      <c r="AH1140">
        <v>1</v>
      </c>
      <c r="AI1140">
        <v>0</v>
      </c>
      <c r="AJ1140">
        <v>1</v>
      </c>
      <c r="AK1140" s="9" t="s">
        <v>2840</v>
      </c>
      <c r="AL1140">
        <f t="shared" si="371"/>
        <v>0</v>
      </c>
      <c r="AM1140">
        <f>IF(AND(INDIRECT(AN1140)='Sample Select backend'!$C$2,INDIRECT(AO1140)=1,INDIRECT(AP1140)='Sample Select backend'!$F$2,INDIRECT(AQ1140)=1,INDIRECT(AR1140)='Sample Select backend'!$M$2),1,0)</f>
        <v>0</v>
      </c>
      <c r="AN1140" t="str">
        <f>_xlfn.CONCAT('Sample Select backend'!$C$4,ROW(AN1140))</f>
        <v>AE1140</v>
      </c>
      <c r="AO1140" s="9" t="str">
        <f>_xlfn.CONCAT('Sample Select backend'!$J$2,ROW(AO1140))</f>
        <v>AJ1140</v>
      </c>
      <c r="AP1140" t="str">
        <f>_xlfn.CONCAT('Sample Select backend'!$F$4,ROW(AP1140))</f>
        <v>AF1140</v>
      </c>
      <c r="AQ1140" t="str">
        <f>_xlfn.CONCAT('Sample Select backend'!$I$10,ROW(AQ1140))</f>
        <v>R1140</v>
      </c>
      <c r="AR1140" t="str">
        <f>_xlfn.CONCAT('Sample Select backend'!$M$4,ROW(AR1140))</f>
        <v>AK1140</v>
      </c>
      <c r="AS1140" t="str">
        <f t="shared" si="372"/>
        <v>El Salvador</v>
      </c>
      <c r="AT1140" s="9">
        <f t="shared" si="373"/>
        <v>29</v>
      </c>
      <c r="AU1140">
        <f t="shared" si="374"/>
        <v>0</v>
      </c>
      <c r="AV1140" s="9">
        <v>0</v>
      </c>
    </row>
    <row r="1141" spans="1:48" x14ac:dyDescent="0.35">
      <c r="A1141" s="24" t="s">
        <v>160</v>
      </c>
      <c r="B1141" s="24">
        <v>6</v>
      </c>
      <c r="C1141" s="24">
        <v>29</v>
      </c>
      <c r="D1141" s="24" t="s">
        <v>3555</v>
      </c>
      <c r="E1141" s="24"/>
      <c r="O1141" t="s">
        <v>2801</v>
      </c>
      <c r="P1141" t="s">
        <v>2810</v>
      </c>
      <c r="Q1141" t="s">
        <v>2815</v>
      </c>
      <c r="R1141">
        <v>0</v>
      </c>
      <c r="S1141">
        <v>-8.6300000000000008</v>
      </c>
      <c r="T1141">
        <v>-4.76</v>
      </c>
      <c r="U1141">
        <v>88.32</v>
      </c>
      <c r="V1141">
        <v>-1</v>
      </c>
      <c r="W1141">
        <v>-1</v>
      </c>
      <c r="X1141">
        <v>-1</v>
      </c>
      <c r="Y1141">
        <v>-1</v>
      </c>
      <c r="Z1141">
        <v>-1</v>
      </c>
      <c r="AA1141">
        <v>-1</v>
      </c>
      <c r="AB1141">
        <v>-1</v>
      </c>
      <c r="AC1141">
        <v>-1</v>
      </c>
      <c r="AD1141">
        <v>-1</v>
      </c>
      <c r="AE1141" s="4" t="s">
        <v>2828</v>
      </c>
      <c r="AF1141" s="9" t="s">
        <v>2829</v>
      </c>
      <c r="AG1141">
        <v>0</v>
      </c>
      <c r="AH1141">
        <v>1</v>
      </c>
      <c r="AI1141">
        <v>0</v>
      </c>
      <c r="AJ1141">
        <v>1</v>
      </c>
      <c r="AK1141" s="9" t="s">
        <v>2840</v>
      </c>
      <c r="AL1141">
        <f t="shared" si="371"/>
        <v>0</v>
      </c>
      <c r="AM1141">
        <f>IF(AND(INDIRECT(AN1141)='Sample Select backend'!$C$2,INDIRECT(AO1141)=1,INDIRECT(AP1141)='Sample Select backend'!$F$2,INDIRECT(AQ1141)=1,INDIRECT(AR1141)='Sample Select backend'!$M$2),1,0)</f>
        <v>0</v>
      </c>
      <c r="AN1141" t="str">
        <f>_xlfn.CONCAT('Sample Select backend'!$C$4,ROW(AN1141))</f>
        <v>AE1141</v>
      </c>
      <c r="AO1141" s="9" t="str">
        <f>_xlfn.CONCAT('Sample Select backend'!$J$2,ROW(AO1141))</f>
        <v>AJ1141</v>
      </c>
      <c r="AP1141" t="str">
        <f>_xlfn.CONCAT('Sample Select backend'!$F$4,ROW(AP1141))</f>
        <v>AF1141</v>
      </c>
      <c r="AQ1141" t="str">
        <f>_xlfn.CONCAT('Sample Select backend'!$I$10,ROW(AQ1141))</f>
        <v>R1141</v>
      </c>
      <c r="AR1141" t="str">
        <f>_xlfn.CONCAT('Sample Select backend'!$M$4,ROW(AR1141))</f>
        <v>AK1141</v>
      </c>
      <c r="AS1141" t="str">
        <f t="shared" si="372"/>
        <v>El Salvador</v>
      </c>
      <c r="AT1141" s="9">
        <f t="shared" si="373"/>
        <v>29</v>
      </c>
      <c r="AU1141">
        <f t="shared" si="374"/>
        <v>0</v>
      </c>
      <c r="AV1141" s="9">
        <v>0</v>
      </c>
    </row>
    <row r="1142" spans="1:48" x14ac:dyDescent="0.35">
      <c r="A1142" s="24" t="s">
        <v>160</v>
      </c>
      <c r="B1142" s="24">
        <v>7</v>
      </c>
      <c r="C1142" s="24">
        <v>30</v>
      </c>
      <c r="D1142" s="24" t="s">
        <v>3556</v>
      </c>
      <c r="E1142" s="24"/>
      <c r="O1142" t="s">
        <v>2801</v>
      </c>
      <c r="P1142" t="s">
        <v>2810</v>
      </c>
      <c r="Q1142" t="s">
        <v>2815</v>
      </c>
      <c r="R1142">
        <v>0</v>
      </c>
      <c r="S1142">
        <v>-8.6300000000000008</v>
      </c>
      <c r="T1142">
        <v>-4.76</v>
      </c>
      <c r="U1142">
        <v>88.32</v>
      </c>
      <c r="V1142">
        <v>-1</v>
      </c>
      <c r="W1142">
        <v>-1</v>
      </c>
      <c r="X1142">
        <v>-1</v>
      </c>
      <c r="Y1142">
        <v>-1</v>
      </c>
      <c r="Z1142">
        <v>-1</v>
      </c>
      <c r="AA1142">
        <v>-1</v>
      </c>
      <c r="AB1142">
        <v>-1</v>
      </c>
      <c r="AC1142">
        <v>-1</v>
      </c>
      <c r="AD1142">
        <v>-1</v>
      </c>
      <c r="AE1142" s="4" t="s">
        <v>2828</v>
      </c>
      <c r="AF1142" s="9" t="s">
        <v>2829</v>
      </c>
      <c r="AG1142">
        <v>0</v>
      </c>
      <c r="AH1142">
        <v>1</v>
      </c>
      <c r="AI1142">
        <v>0</v>
      </c>
      <c r="AJ1142">
        <v>1</v>
      </c>
      <c r="AK1142" s="9" t="s">
        <v>2840</v>
      </c>
      <c r="AL1142">
        <f t="shared" si="371"/>
        <v>0</v>
      </c>
      <c r="AM1142">
        <f>IF(AND(INDIRECT(AN1142)='Sample Select backend'!$C$2,INDIRECT(AO1142)=1,INDIRECT(AP1142)='Sample Select backend'!$F$2,INDIRECT(AQ1142)=1,INDIRECT(AR1142)='Sample Select backend'!$M$2),1,0)</f>
        <v>0</v>
      </c>
      <c r="AN1142" t="str">
        <f>_xlfn.CONCAT('Sample Select backend'!$C$4,ROW(AN1142))</f>
        <v>AE1142</v>
      </c>
      <c r="AO1142" s="9" t="str">
        <f>_xlfn.CONCAT('Sample Select backend'!$J$2,ROW(AO1142))</f>
        <v>AJ1142</v>
      </c>
      <c r="AP1142" t="str">
        <f>_xlfn.CONCAT('Sample Select backend'!$F$4,ROW(AP1142))</f>
        <v>AF1142</v>
      </c>
      <c r="AQ1142" t="str">
        <f>_xlfn.CONCAT('Sample Select backend'!$I$10,ROW(AQ1142))</f>
        <v>R1142</v>
      </c>
      <c r="AR1142" t="str">
        <f>_xlfn.CONCAT('Sample Select backend'!$M$4,ROW(AR1142))</f>
        <v>AK1142</v>
      </c>
      <c r="AS1142" t="str">
        <f t="shared" si="372"/>
        <v>El Salvador</v>
      </c>
      <c r="AT1142" s="9">
        <f t="shared" si="373"/>
        <v>30</v>
      </c>
      <c r="AU1142">
        <f t="shared" si="374"/>
        <v>0</v>
      </c>
      <c r="AV1142" s="9">
        <v>0</v>
      </c>
    </row>
    <row r="1143" spans="1:48" x14ac:dyDescent="0.35">
      <c r="A1143" s="24" t="s">
        <v>160</v>
      </c>
      <c r="B1143" s="24">
        <v>7</v>
      </c>
      <c r="C1143" s="24" t="s">
        <v>201</v>
      </c>
      <c r="D1143" s="24" t="s">
        <v>3557</v>
      </c>
      <c r="E1143" s="24"/>
      <c r="O1143" t="s">
        <v>2801</v>
      </c>
      <c r="P1143" t="s">
        <v>2810</v>
      </c>
      <c r="Q1143" t="s">
        <v>2815</v>
      </c>
      <c r="R1143">
        <v>0</v>
      </c>
      <c r="S1143">
        <v>-8.6300000000000008</v>
      </c>
      <c r="T1143">
        <v>-4.76</v>
      </c>
      <c r="U1143">
        <v>88.32</v>
      </c>
      <c r="V1143">
        <v>-1</v>
      </c>
      <c r="W1143">
        <v>-1</v>
      </c>
      <c r="X1143">
        <v>-1</v>
      </c>
      <c r="Y1143">
        <v>-1</v>
      </c>
      <c r="Z1143">
        <v>-1</v>
      </c>
      <c r="AA1143">
        <v>-1</v>
      </c>
      <c r="AB1143">
        <v>-1</v>
      </c>
      <c r="AC1143">
        <v>-1</v>
      </c>
      <c r="AD1143">
        <v>-1</v>
      </c>
      <c r="AE1143" s="4" t="s">
        <v>2828</v>
      </c>
      <c r="AF1143" s="9" t="s">
        <v>2829</v>
      </c>
      <c r="AG1143">
        <v>0</v>
      </c>
      <c r="AH1143">
        <v>1</v>
      </c>
      <c r="AI1143">
        <v>0</v>
      </c>
      <c r="AJ1143">
        <v>1</v>
      </c>
      <c r="AK1143" s="9" t="s">
        <v>2840</v>
      </c>
      <c r="AL1143">
        <f t="shared" si="371"/>
        <v>0</v>
      </c>
      <c r="AM1143">
        <f>IF(AND(INDIRECT(AN1143)='Sample Select backend'!$C$2,INDIRECT(AO1143)=1,INDIRECT(AP1143)='Sample Select backend'!$F$2,INDIRECT(AQ1143)=1,INDIRECT(AR1143)='Sample Select backend'!$M$2),1,0)</f>
        <v>0</v>
      </c>
      <c r="AN1143" t="str">
        <f>_xlfn.CONCAT('Sample Select backend'!$C$4,ROW(AN1143))</f>
        <v>AE1143</v>
      </c>
      <c r="AO1143" s="9" t="str">
        <f>_xlfn.CONCAT('Sample Select backend'!$J$2,ROW(AO1143))</f>
        <v>AJ1143</v>
      </c>
      <c r="AP1143" t="str">
        <f>_xlfn.CONCAT('Sample Select backend'!$F$4,ROW(AP1143))</f>
        <v>AF1143</v>
      </c>
      <c r="AQ1143" t="str">
        <f>_xlfn.CONCAT('Sample Select backend'!$I$10,ROW(AQ1143))</f>
        <v>R1143</v>
      </c>
      <c r="AR1143" t="str">
        <f>_xlfn.CONCAT('Sample Select backend'!$M$4,ROW(AR1143))</f>
        <v>AK1143</v>
      </c>
      <c r="AS1143" t="str">
        <f t="shared" si="372"/>
        <v>El Salvador</v>
      </c>
      <c r="AT1143" s="9" t="str">
        <f t="shared" si="373"/>
        <v>Other</v>
      </c>
      <c r="AU1143">
        <f t="shared" si="374"/>
        <v>0</v>
      </c>
      <c r="AV1143" s="9">
        <v>0</v>
      </c>
    </row>
    <row r="1144" spans="1:48" x14ac:dyDescent="0.35">
      <c r="A1144" s="24" t="s">
        <v>160</v>
      </c>
      <c r="B1144" s="24">
        <v>9</v>
      </c>
      <c r="C1144" s="24">
        <v>34</v>
      </c>
      <c r="D1144" s="24" t="s">
        <v>3558</v>
      </c>
      <c r="E1144" s="24"/>
      <c r="O1144" t="s">
        <v>2801</v>
      </c>
      <c r="P1144" t="s">
        <v>2810</v>
      </c>
      <c r="Q1144" t="s">
        <v>2815</v>
      </c>
      <c r="R1144">
        <v>0</v>
      </c>
      <c r="S1144">
        <v>-8.6300000000000008</v>
      </c>
      <c r="T1144">
        <v>-4.76</v>
      </c>
      <c r="U1144">
        <v>88.32</v>
      </c>
      <c r="V1144">
        <v>-1</v>
      </c>
      <c r="W1144">
        <v>-1</v>
      </c>
      <c r="X1144">
        <v>-1</v>
      </c>
      <c r="Y1144">
        <v>-1</v>
      </c>
      <c r="Z1144">
        <v>-1</v>
      </c>
      <c r="AA1144">
        <v>-1</v>
      </c>
      <c r="AB1144">
        <v>-1</v>
      </c>
      <c r="AC1144">
        <v>-1</v>
      </c>
      <c r="AD1144">
        <v>-1</v>
      </c>
      <c r="AE1144" s="4" t="s">
        <v>2828</v>
      </c>
      <c r="AF1144" s="9" t="s">
        <v>2829</v>
      </c>
      <c r="AG1144">
        <v>0</v>
      </c>
      <c r="AH1144">
        <v>1</v>
      </c>
      <c r="AI1144">
        <v>0</v>
      </c>
      <c r="AJ1144">
        <v>1</v>
      </c>
      <c r="AK1144" s="9" t="s">
        <v>2840</v>
      </c>
      <c r="AL1144">
        <f t="shared" si="371"/>
        <v>0</v>
      </c>
      <c r="AM1144">
        <f>IF(AND(INDIRECT(AN1144)='Sample Select backend'!$C$2,INDIRECT(AO1144)=1,INDIRECT(AP1144)='Sample Select backend'!$F$2,INDIRECT(AQ1144)=1,INDIRECT(AR1144)='Sample Select backend'!$M$2),1,0)</f>
        <v>0</v>
      </c>
      <c r="AN1144" t="str">
        <f>_xlfn.CONCAT('Sample Select backend'!$C$4,ROW(AN1144))</f>
        <v>AE1144</v>
      </c>
      <c r="AO1144" s="9" t="str">
        <f>_xlfn.CONCAT('Sample Select backend'!$J$2,ROW(AO1144))</f>
        <v>AJ1144</v>
      </c>
      <c r="AP1144" t="str">
        <f>_xlfn.CONCAT('Sample Select backend'!$F$4,ROW(AP1144))</f>
        <v>AF1144</v>
      </c>
      <c r="AQ1144" t="str">
        <f>_xlfn.CONCAT('Sample Select backend'!$I$10,ROW(AQ1144))</f>
        <v>R1144</v>
      </c>
      <c r="AR1144" t="str">
        <f>_xlfn.CONCAT('Sample Select backend'!$M$4,ROW(AR1144))</f>
        <v>AK1144</v>
      </c>
      <c r="AS1144" t="str">
        <f t="shared" si="372"/>
        <v>El Salvador</v>
      </c>
      <c r="AT1144" s="9">
        <f t="shared" si="373"/>
        <v>34</v>
      </c>
      <c r="AU1144">
        <f t="shared" si="374"/>
        <v>0</v>
      </c>
      <c r="AV1144" s="9">
        <v>0</v>
      </c>
    </row>
    <row r="1145" spans="1:48" x14ac:dyDescent="0.35">
      <c r="A1145" s="24" t="s">
        <v>160</v>
      </c>
      <c r="B1145" s="24">
        <v>2</v>
      </c>
      <c r="C1145" s="24">
        <v>14</v>
      </c>
      <c r="D1145" s="24" t="s">
        <v>3559</v>
      </c>
      <c r="E1145" s="24"/>
      <c r="O1145" t="s">
        <v>2801</v>
      </c>
      <c r="P1145" t="s">
        <v>2810</v>
      </c>
      <c r="Q1145" t="s">
        <v>2815</v>
      </c>
      <c r="R1145">
        <v>0</v>
      </c>
      <c r="S1145">
        <v>-8.6300000000000008</v>
      </c>
      <c r="T1145">
        <v>-4.76</v>
      </c>
      <c r="U1145">
        <v>88.32</v>
      </c>
      <c r="V1145">
        <v>-1</v>
      </c>
      <c r="W1145">
        <v>-1</v>
      </c>
      <c r="X1145">
        <v>-1</v>
      </c>
      <c r="Y1145">
        <v>-1</v>
      </c>
      <c r="Z1145">
        <v>-1</v>
      </c>
      <c r="AA1145">
        <v>-1</v>
      </c>
      <c r="AB1145">
        <v>-1</v>
      </c>
      <c r="AC1145">
        <v>-1</v>
      </c>
      <c r="AD1145">
        <v>-1</v>
      </c>
      <c r="AE1145" s="4" t="s">
        <v>2828</v>
      </c>
      <c r="AF1145" s="9" t="s">
        <v>2829</v>
      </c>
      <c r="AG1145">
        <v>0</v>
      </c>
      <c r="AH1145">
        <v>1</v>
      </c>
      <c r="AI1145">
        <v>0</v>
      </c>
      <c r="AJ1145">
        <v>1</v>
      </c>
      <c r="AK1145" s="9" t="s">
        <v>2840</v>
      </c>
      <c r="AL1145">
        <f t="shared" si="371"/>
        <v>0</v>
      </c>
      <c r="AM1145">
        <f>IF(AND(INDIRECT(AN1145)='Sample Select backend'!$C$2,INDIRECT(AO1145)=1,INDIRECT(AP1145)='Sample Select backend'!$F$2,INDIRECT(AQ1145)=1,INDIRECT(AR1145)='Sample Select backend'!$M$2),1,0)</f>
        <v>0</v>
      </c>
      <c r="AN1145" t="str">
        <f>_xlfn.CONCAT('Sample Select backend'!$C$4,ROW(AN1145))</f>
        <v>AE1145</v>
      </c>
      <c r="AO1145" s="9" t="str">
        <f>_xlfn.CONCAT('Sample Select backend'!$J$2,ROW(AO1145))</f>
        <v>AJ1145</v>
      </c>
      <c r="AP1145" t="str">
        <f>_xlfn.CONCAT('Sample Select backend'!$F$4,ROW(AP1145))</f>
        <v>AF1145</v>
      </c>
      <c r="AQ1145" t="str">
        <f>_xlfn.CONCAT('Sample Select backend'!$I$10,ROW(AQ1145))</f>
        <v>R1145</v>
      </c>
      <c r="AR1145" t="str">
        <f>_xlfn.CONCAT('Sample Select backend'!$M$4,ROW(AR1145))</f>
        <v>AK1145</v>
      </c>
      <c r="AS1145" t="str">
        <f t="shared" si="372"/>
        <v>El Salvador</v>
      </c>
      <c r="AT1145" s="9">
        <f t="shared" si="373"/>
        <v>14</v>
      </c>
      <c r="AU1145">
        <f t="shared" si="374"/>
        <v>0</v>
      </c>
      <c r="AV1145" s="9">
        <v>0</v>
      </c>
    </row>
    <row r="1146" spans="1:48" x14ac:dyDescent="0.35">
      <c r="A1146" s="24" t="s">
        <v>160</v>
      </c>
      <c r="B1146" s="24">
        <v>7</v>
      </c>
      <c r="C1146" s="24">
        <v>30</v>
      </c>
      <c r="D1146" s="24" t="s">
        <v>3560</v>
      </c>
      <c r="E1146" s="24"/>
      <c r="O1146" t="s">
        <v>2801</v>
      </c>
      <c r="P1146" t="s">
        <v>2810</v>
      </c>
      <c r="Q1146" t="s">
        <v>2815</v>
      </c>
      <c r="R1146">
        <v>0</v>
      </c>
      <c r="S1146">
        <v>-8.6300000000000008</v>
      </c>
      <c r="T1146">
        <v>-4.76</v>
      </c>
      <c r="U1146">
        <v>88.32</v>
      </c>
      <c r="V1146">
        <v>-1</v>
      </c>
      <c r="W1146">
        <v>-1</v>
      </c>
      <c r="X1146">
        <v>-1</v>
      </c>
      <c r="Y1146">
        <v>-1</v>
      </c>
      <c r="Z1146">
        <v>-1</v>
      </c>
      <c r="AA1146">
        <v>-1</v>
      </c>
      <c r="AB1146">
        <v>-1</v>
      </c>
      <c r="AC1146">
        <v>-1</v>
      </c>
      <c r="AD1146">
        <v>-1</v>
      </c>
      <c r="AE1146" s="4" t="s">
        <v>2828</v>
      </c>
      <c r="AF1146" s="9" t="s">
        <v>2829</v>
      </c>
      <c r="AG1146">
        <v>0</v>
      </c>
      <c r="AH1146">
        <v>1</v>
      </c>
      <c r="AI1146">
        <v>0</v>
      </c>
      <c r="AJ1146">
        <v>1</v>
      </c>
      <c r="AK1146" s="9" t="s">
        <v>2840</v>
      </c>
      <c r="AL1146">
        <f t="shared" si="371"/>
        <v>0</v>
      </c>
      <c r="AM1146">
        <f>IF(AND(INDIRECT(AN1146)='Sample Select backend'!$C$2,INDIRECT(AO1146)=1,INDIRECT(AP1146)='Sample Select backend'!$F$2,INDIRECT(AQ1146)=1,INDIRECT(AR1146)='Sample Select backend'!$M$2),1,0)</f>
        <v>0</v>
      </c>
      <c r="AN1146" t="str">
        <f>_xlfn.CONCAT('Sample Select backend'!$C$4,ROW(AN1146))</f>
        <v>AE1146</v>
      </c>
      <c r="AO1146" s="9" t="str">
        <f>_xlfn.CONCAT('Sample Select backend'!$J$2,ROW(AO1146))</f>
        <v>AJ1146</v>
      </c>
      <c r="AP1146" t="str">
        <f>_xlfn.CONCAT('Sample Select backend'!$F$4,ROW(AP1146))</f>
        <v>AF1146</v>
      </c>
      <c r="AQ1146" t="str">
        <f>_xlfn.CONCAT('Sample Select backend'!$I$10,ROW(AQ1146))</f>
        <v>R1146</v>
      </c>
      <c r="AR1146" t="str">
        <f>_xlfn.CONCAT('Sample Select backend'!$M$4,ROW(AR1146))</f>
        <v>AK1146</v>
      </c>
      <c r="AS1146" t="str">
        <f t="shared" si="372"/>
        <v>El Salvador</v>
      </c>
      <c r="AT1146" s="9">
        <f t="shared" si="373"/>
        <v>30</v>
      </c>
      <c r="AU1146">
        <f t="shared" si="374"/>
        <v>0</v>
      </c>
      <c r="AV1146" s="9">
        <v>1</v>
      </c>
    </row>
    <row r="1147" spans="1:48" x14ac:dyDescent="0.35">
      <c r="A1147" t="s">
        <v>69</v>
      </c>
      <c r="B1147">
        <v>6</v>
      </c>
      <c r="C1147">
        <v>25</v>
      </c>
      <c r="D1147" t="s">
        <v>1033</v>
      </c>
      <c r="E1147">
        <v>1</v>
      </c>
      <c r="F1147">
        <v>1</v>
      </c>
      <c r="G1147">
        <v>2</v>
      </c>
      <c r="H1147">
        <v>-1</v>
      </c>
      <c r="I1147">
        <v>-2</v>
      </c>
      <c r="J1147">
        <v>1</v>
      </c>
      <c r="K1147">
        <v>1</v>
      </c>
      <c r="L1147">
        <v>-2</v>
      </c>
      <c r="M1147">
        <v>1</v>
      </c>
      <c r="N1147" t="s">
        <v>2668</v>
      </c>
      <c r="O1147" t="s">
        <v>2803</v>
      </c>
      <c r="P1147" t="s">
        <v>2810</v>
      </c>
      <c r="Q1147" t="s">
        <v>2816</v>
      </c>
      <c r="R1147">
        <v>0</v>
      </c>
      <c r="S1147">
        <v>-4.93</v>
      </c>
      <c r="T1147">
        <v>-1.96</v>
      </c>
      <c r="U1147">
        <v>52.35</v>
      </c>
      <c r="V1147">
        <f t="shared" ref="V1147:AD1152" si="393">IF(E1147&gt;0,1,IF(E1147&lt;0,0,-1))</f>
        <v>1</v>
      </c>
      <c r="W1147">
        <f t="shared" si="393"/>
        <v>1</v>
      </c>
      <c r="X1147">
        <f t="shared" si="393"/>
        <v>1</v>
      </c>
      <c r="Y1147">
        <f t="shared" si="393"/>
        <v>0</v>
      </c>
      <c r="Z1147">
        <f t="shared" si="393"/>
        <v>0</v>
      </c>
      <c r="AA1147">
        <f t="shared" si="393"/>
        <v>1</v>
      </c>
      <c r="AB1147">
        <f t="shared" si="393"/>
        <v>1</v>
      </c>
      <c r="AC1147">
        <f t="shared" si="393"/>
        <v>0</v>
      </c>
      <c r="AD1147">
        <f t="shared" si="393"/>
        <v>1</v>
      </c>
      <c r="AE1147" s="4" t="s">
        <v>2828</v>
      </c>
      <c r="AF1147" s="9" t="s">
        <v>2829</v>
      </c>
      <c r="AG1147">
        <v>0</v>
      </c>
      <c r="AH1147">
        <v>1</v>
      </c>
      <c r="AI1147">
        <v>0</v>
      </c>
      <c r="AJ1147">
        <v>1</v>
      </c>
      <c r="AK1147" s="9" t="s">
        <v>2840</v>
      </c>
      <c r="AL1147">
        <f t="shared" si="371"/>
        <v>0</v>
      </c>
      <c r="AM1147">
        <f>IF(AND(INDIRECT(AN1147)='Sample Select backend'!$C$2,INDIRECT(AO1147)=1,INDIRECT(AP1147)='Sample Select backend'!$F$2,INDIRECT(AQ1147)=1,INDIRECT(AR1147)='Sample Select backend'!$M$2),1,0)</f>
        <v>0</v>
      </c>
      <c r="AN1147" t="str">
        <f>_xlfn.CONCAT('Sample Select backend'!$C$4,ROW(AN1147))</f>
        <v>AE1147</v>
      </c>
      <c r="AO1147" s="9" t="str">
        <f>_xlfn.CONCAT('Sample Select backend'!$J$2,ROW(AO1147))</f>
        <v>AJ1147</v>
      </c>
      <c r="AP1147" t="str">
        <f>_xlfn.CONCAT('Sample Select backend'!$F$4,ROW(AP1147))</f>
        <v>AF1147</v>
      </c>
      <c r="AQ1147" t="str">
        <f>_xlfn.CONCAT('Sample Select backend'!$I$10,ROW(AQ1147))</f>
        <v>R1147</v>
      </c>
      <c r="AR1147" t="str">
        <f>_xlfn.CONCAT('Sample Select backend'!$M$4,ROW(AR1147))</f>
        <v>AK1147</v>
      </c>
      <c r="AS1147" t="str">
        <f t="shared" si="372"/>
        <v>Equatorial Guinea</v>
      </c>
      <c r="AT1147" s="9">
        <f t="shared" si="373"/>
        <v>25</v>
      </c>
      <c r="AU1147">
        <f t="shared" si="374"/>
        <v>1</v>
      </c>
      <c r="AV1147" s="9">
        <v>0</v>
      </c>
    </row>
    <row r="1148" spans="1:48" x14ac:dyDescent="0.35">
      <c r="A1148" t="s">
        <v>69</v>
      </c>
      <c r="B1148">
        <v>8</v>
      </c>
      <c r="C1148" t="s">
        <v>202</v>
      </c>
      <c r="D1148" t="s">
        <v>1036</v>
      </c>
      <c r="N1148" t="s">
        <v>2668</v>
      </c>
      <c r="O1148" t="s">
        <v>2803</v>
      </c>
      <c r="P1148" t="s">
        <v>2810</v>
      </c>
      <c r="Q1148" t="s">
        <v>2816</v>
      </c>
      <c r="R1148">
        <v>0</v>
      </c>
      <c r="S1148">
        <v>-4.93</v>
      </c>
      <c r="T1148">
        <v>-1.96</v>
      </c>
      <c r="U1148">
        <v>52.35</v>
      </c>
      <c r="V1148">
        <f t="shared" si="393"/>
        <v>-1</v>
      </c>
      <c r="W1148">
        <f t="shared" si="393"/>
        <v>-1</v>
      </c>
      <c r="X1148">
        <f t="shared" si="393"/>
        <v>-1</v>
      </c>
      <c r="Y1148">
        <f t="shared" si="393"/>
        <v>-1</v>
      </c>
      <c r="Z1148">
        <f t="shared" si="393"/>
        <v>-1</v>
      </c>
      <c r="AA1148">
        <f t="shared" si="393"/>
        <v>-1</v>
      </c>
      <c r="AB1148">
        <f t="shared" si="393"/>
        <v>-1</v>
      </c>
      <c r="AC1148">
        <f t="shared" si="393"/>
        <v>-1</v>
      </c>
      <c r="AD1148">
        <f t="shared" si="393"/>
        <v>-1</v>
      </c>
      <c r="AE1148" s="4" t="s">
        <v>2828</v>
      </c>
      <c r="AF1148" s="9" t="s">
        <v>2829</v>
      </c>
      <c r="AG1148">
        <v>0</v>
      </c>
      <c r="AH1148">
        <v>1</v>
      </c>
      <c r="AI1148">
        <v>0</v>
      </c>
      <c r="AJ1148">
        <v>1</v>
      </c>
      <c r="AK1148" s="9" t="s">
        <v>2840</v>
      </c>
      <c r="AL1148">
        <f t="shared" si="371"/>
        <v>0</v>
      </c>
      <c r="AM1148">
        <f>IF(AND(INDIRECT(AN1148)='Sample Select backend'!$C$2,INDIRECT(AO1148)=1,INDIRECT(AP1148)='Sample Select backend'!$F$2,INDIRECT(AQ1148)=1,INDIRECT(AR1148)='Sample Select backend'!$M$2),1,0)</f>
        <v>0</v>
      </c>
      <c r="AN1148" t="str">
        <f>_xlfn.CONCAT('Sample Select backend'!$C$4,ROW(AN1148))</f>
        <v>AE1148</v>
      </c>
      <c r="AO1148" s="9" t="str">
        <f>_xlfn.CONCAT('Sample Select backend'!$J$2,ROW(AO1148))</f>
        <v>AJ1148</v>
      </c>
      <c r="AP1148" t="str">
        <f>_xlfn.CONCAT('Sample Select backend'!$F$4,ROW(AP1148))</f>
        <v>AF1148</v>
      </c>
      <c r="AQ1148" t="str">
        <f>_xlfn.CONCAT('Sample Select backend'!$I$10,ROW(AQ1148))</f>
        <v>R1148</v>
      </c>
      <c r="AR1148" t="str">
        <f>_xlfn.CONCAT('Sample Select backend'!$M$4,ROW(AR1148))</f>
        <v>AK1148</v>
      </c>
      <c r="AS1148" t="str">
        <f t="shared" si="372"/>
        <v>Equatorial Guinea</v>
      </c>
      <c r="AT1148" s="9" t="str">
        <f t="shared" si="373"/>
        <v>Other</v>
      </c>
      <c r="AU1148">
        <f t="shared" si="374"/>
        <v>0</v>
      </c>
      <c r="AV1148" s="9">
        <v>1</v>
      </c>
    </row>
    <row r="1149" spans="1:48" x14ac:dyDescent="0.35">
      <c r="A1149" t="s">
        <v>69</v>
      </c>
      <c r="B1149">
        <v>1</v>
      </c>
      <c r="C1149">
        <v>6</v>
      </c>
      <c r="D1149" t="s">
        <v>1032</v>
      </c>
      <c r="E1149">
        <v>2</v>
      </c>
      <c r="F1149">
        <v>2</v>
      </c>
      <c r="G1149">
        <v>2</v>
      </c>
      <c r="H1149">
        <v>2</v>
      </c>
      <c r="I1149">
        <v>2</v>
      </c>
      <c r="J1149">
        <v>2</v>
      </c>
      <c r="K1149">
        <v>1</v>
      </c>
      <c r="L1149">
        <v>2</v>
      </c>
      <c r="M1149">
        <v>1</v>
      </c>
      <c r="N1149" t="s">
        <v>2668</v>
      </c>
      <c r="O1149" t="s">
        <v>2803</v>
      </c>
      <c r="P1149" t="s">
        <v>2810</v>
      </c>
      <c r="Q1149" t="s">
        <v>2816</v>
      </c>
      <c r="R1149">
        <v>0</v>
      </c>
      <c r="S1149">
        <v>-4.93</v>
      </c>
      <c r="T1149">
        <v>-1.96</v>
      </c>
      <c r="U1149">
        <v>52.35</v>
      </c>
      <c r="V1149">
        <f t="shared" si="393"/>
        <v>1</v>
      </c>
      <c r="W1149">
        <f t="shared" si="393"/>
        <v>1</v>
      </c>
      <c r="X1149">
        <f t="shared" si="393"/>
        <v>1</v>
      </c>
      <c r="Y1149">
        <f t="shared" si="393"/>
        <v>1</v>
      </c>
      <c r="Z1149">
        <f t="shared" si="393"/>
        <v>1</v>
      </c>
      <c r="AA1149">
        <f t="shared" si="393"/>
        <v>1</v>
      </c>
      <c r="AB1149">
        <f t="shared" si="393"/>
        <v>1</v>
      </c>
      <c r="AC1149">
        <f t="shared" si="393"/>
        <v>1</v>
      </c>
      <c r="AD1149">
        <f t="shared" si="393"/>
        <v>1</v>
      </c>
      <c r="AE1149" s="4" t="s">
        <v>2828</v>
      </c>
      <c r="AF1149" s="9" t="s">
        <v>2829</v>
      </c>
      <c r="AG1149">
        <v>0</v>
      </c>
      <c r="AH1149">
        <v>1</v>
      </c>
      <c r="AI1149">
        <v>0</v>
      </c>
      <c r="AJ1149">
        <v>1</v>
      </c>
      <c r="AK1149" s="9" t="s">
        <v>2840</v>
      </c>
      <c r="AL1149">
        <f t="shared" si="371"/>
        <v>0</v>
      </c>
      <c r="AM1149">
        <f>IF(AND(INDIRECT(AN1149)='Sample Select backend'!$C$2,INDIRECT(AO1149)=1,INDIRECT(AP1149)='Sample Select backend'!$F$2,INDIRECT(AQ1149)=1,INDIRECT(AR1149)='Sample Select backend'!$M$2),1,0)</f>
        <v>0</v>
      </c>
      <c r="AN1149" t="str">
        <f>_xlfn.CONCAT('Sample Select backend'!$C$4,ROW(AN1149))</f>
        <v>AE1149</v>
      </c>
      <c r="AO1149" s="9" t="str">
        <f>_xlfn.CONCAT('Sample Select backend'!$J$2,ROW(AO1149))</f>
        <v>AJ1149</v>
      </c>
      <c r="AP1149" t="str">
        <f>_xlfn.CONCAT('Sample Select backend'!$F$4,ROW(AP1149))</f>
        <v>AF1149</v>
      </c>
      <c r="AQ1149" t="str">
        <f>_xlfn.CONCAT('Sample Select backend'!$I$10,ROW(AQ1149))</f>
        <v>R1149</v>
      </c>
      <c r="AR1149" t="str">
        <f>_xlfn.CONCAT('Sample Select backend'!$M$4,ROW(AR1149))</f>
        <v>AK1149</v>
      </c>
      <c r="AS1149" t="str">
        <f t="shared" si="372"/>
        <v>Equatorial Guinea</v>
      </c>
      <c r="AT1149" s="9">
        <f t="shared" si="373"/>
        <v>6</v>
      </c>
      <c r="AU1149">
        <f t="shared" si="374"/>
        <v>0</v>
      </c>
      <c r="AV1149" s="9">
        <v>1</v>
      </c>
    </row>
    <row r="1150" spans="1:48" x14ac:dyDescent="0.35">
      <c r="A1150" t="s">
        <v>69</v>
      </c>
      <c r="B1150">
        <v>5</v>
      </c>
      <c r="C1150" t="s">
        <v>204</v>
      </c>
      <c r="D1150" t="s">
        <v>1034</v>
      </c>
      <c r="E1150">
        <v>1</v>
      </c>
      <c r="F1150">
        <v>-2</v>
      </c>
      <c r="G1150">
        <v>-2</v>
      </c>
      <c r="H1150">
        <v>-1</v>
      </c>
      <c r="I1150">
        <v>-2</v>
      </c>
      <c r="J1150">
        <v>1</v>
      </c>
      <c r="K1150">
        <v>1</v>
      </c>
      <c r="L1150">
        <v>2</v>
      </c>
      <c r="M1150">
        <v>1</v>
      </c>
      <c r="N1150" t="s">
        <v>2668</v>
      </c>
      <c r="O1150" t="s">
        <v>2803</v>
      </c>
      <c r="P1150" t="s">
        <v>2810</v>
      </c>
      <c r="Q1150" t="s">
        <v>2816</v>
      </c>
      <c r="R1150">
        <v>0</v>
      </c>
      <c r="S1150">
        <v>-4.93</v>
      </c>
      <c r="T1150">
        <v>-1.96</v>
      </c>
      <c r="U1150">
        <v>52.35</v>
      </c>
      <c r="V1150">
        <f t="shared" si="393"/>
        <v>1</v>
      </c>
      <c r="W1150">
        <f t="shared" si="393"/>
        <v>0</v>
      </c>
      <c r="X1150">
        <f t="shared" si="393"/>
        <v>0</v>
      </c>
      <c r="Y1150">
        <f t="shared" si="393"/>
        <v>0</v>
      </c>
      <c r="Z1150">
        <f t="shared" si="393"/>
        <v>0</v>
      </c>
      <c r="AA1150">
        <f t="shared" si="393"/>
        <v>1</v>
      </c>
      <c r="AB1150">
        <f t="shared" si="393"/>
        <v>1</v>
      </c>
      <c r="AC1150">
        <f t="shared" si="393"/>
        <v>1</v>
      </c>
      <c r="AD1150">
        <f t="shared" si="393"/>
        <v>1</v>
      </c>
      <c r="AE1150" s="4" t="s">
        <v>2828</v>
      </c>
      <c r="AF1150" s="9" t="s">
        <v>2829</v>
      </c>
      <c r="AG1150">
        <v>0</v>
      </c>
      <c r="AH1150">
        <v>1</v>
      </c>
      <c r="AI1150">
        <v>0</v>
      </c>
      <c r="AJ1150">
        <v>1</v>
      </c>
      <c r="AK1150" s="9" t="s">
        <v>2840</v>
      </c>
      <c r="AL1150">
        <f t="shared" si="371"/>
        <v>0</v>
      </c>
      <c r="AM1150">
        <f>IF(AND(INDIRECT(AN1150)='Sample Select backend'!$C$2,INDIRECT(AO1150)=1,INDIRECT(AP1150)='Sample Select backend'!$F$2,INDIRECT(AQ1150)=1,INDIRECT(AR1150)='Sample Select backend'!$M$2),1,0)</f>
        <v>0</v>
      </c>
      <c r="AN1150" t="str">
        <f>_xlfn.CONCAT('Sample Select backend'!$C$4,ROW(AN1150))</f>
        <v>AE1150</v>
      </c>
      <c r="AO1150" s="9" t="str">
        <f>_xlfn.CONCAT('Sample Select backend'!$J$2,ROW(AO1150))</f>
        <v>AJ1150</v>
      </c>
      <c r="AP1150" t="str">
        <f>_xlfn.CONCAT('Sample Select backend'!$F$4,ROW(AP1150))</f>
        <v>AF1150</v>
      </c>
      <c r="AQ1150" t="str">
        <f>_xlfn.CONCAT('Sample Select backend'!$I$10,ROW(AQ1150))</f>
        <v>R1150</v>
      </c>
      <c r="AR1150" t="str">
        <f>_xlfn.CONCAT('Sample Select backend'!$M$4,ROW(AR1150))</f>
        <v>AK1150</v>
      </c>
      <c r="AS1150" t="str">
        <f t="shared" si="372"/>
        <v>Equatorial Guinea</v>
      </c>
      <c r="AT1150" s="9" t="str">
        <f t="shared" si="373"/>
        <v>General</v>
      </c>
      <c r="AU1150">
        <f t="shared" si="374"/>
        <v>0</v>
      </c>
      <c r="AV1150" s="9">
        <v>1</v>
      </c>
    </row>
    <row r="1151" spans="1:48" x14ac:dyDescent="0.35">
      <c r="A1151" t="s">
        <v>69</v>
      </c>
      <c r="B1151">
        <v>1</v>
      </c>
      <c r="C1151">
        <v>7</v>
      </c>
      <c r="D1151" t="s">
        <v>1035</v>
      </c>
      <c r="E1151">
        <v>-2</v>
      </c>
      <c r="F1151">
        <v>2</v>
      </c>
      <c r="G1151">
        <v>-2</v>
      </c>
      <c r="H1151">
        <v>-1</v>
      </c>
      <c r="I1151">
        <v>-2</v>
      </c>
      <c r="J1151">
        <v>-2</v>
      </c>
      <c r="K1151">
        <v>2</v>
      </c>
      <c r="L1151">
        <v>2</v>
      </c>
      <c r="M1151">
        <v>1</v>
      </c>
      <c r="N1151" t="s">
        <v>2668</v>
      </c>
      <c r="O1151" t="s">
        <v>2803</v>
      </c>
      <c r="P1151" t="s">
        <v>2810</v>
      </c>
      <c r="Q1151" t="s">
        <v>2816</v>
      </c>
      <c r="R1151">
        <v>0</v>
      </c>
      <c r="S1151">
        <v>-4.93</v>
      </c>
      <c r="T1151">
        <v>-1.96</v>
      </c>
      <c r="U1151">
        <v>52.35</v>
      </c>
      <c r="V1151">
        <f t="shared" si="393"/>
        <v>0</v>
      </c>
      <c r="W1151">
        <f t="shared" si="393"/>
        <v>1</v>
      </c>
      <c r="X1151">
        <f t="shared" si="393"/>
        <v>0</v>
      </c>
      <c r="Y1151">
        <f t="shared" si="393"/>
        <v>0</v>
      </c>
      <c r="Z1151">
        <f t="shared" si="393"/>
        <v>0</v>
      </c>
      <c r="AA1151">
        <f t="shared" si="393"/>
        <v>0</v>
      </c>
      <c r="AB1151">
        <f t="shared" si="393"/>
        <v>1</v>
      </c>
      <c r="AC1151">
        <f t="shared" si="393"/>
        <v>1</v>
      </c>
      <c r="AD1151">
        <f t="shared" si="393"/>
        <v>1</v>
      </c>
      <c r="AE1151" s="4" t="s">
        <v>2828</v>
      </c>
      <c r="AF1151" s="9" t="s">
        <v>2829</v>
      </c>
      <c r="AG1151">
        <v>0</v>
      </c>
      <c r="AH1151">
        <v>1</v>
      </c>
      <c r="AI1151">
        <v>0</v>
      </c>
      <c r="AJ1151">
        <v>1</v>
      </c>
      <c r="AK1151" s="9" t="s">
        <v>2840</v>
      </c>
      <c r="AL1151">
        <f t="shared" si="371"/>
        <v>0</v>
      </c>
      <c r="AM1151">
        <f>IF(AND(INDIRECT(AN1151)='Sample Select backend'!$C$2,INDIRECT(AO1151)=1,INDIRECT(AP1151)='Sample Select backend'!$F$2,INDIRECT(AQ1151)=1,INDIRECT(AR1151)='Sample Select backend'!$M$2),1,0)</f>
        <v>0</v>
      </c>
      <c r="AN1151" t="str">
        <f>_xlfn.CONCAT('Sample Select backend'!$C$4,ROW(AN1151))</f>
        <v>AE1151</v>
      </c>
      <c r="AO1151" s="9" t="str">
        <f>_xlfn.CONCAT('Sample Select backend'!$J$2,ROW(AO1151))</f>
        <v>AJ1151</v>
      </c>
      <c r="AP1151" t="str">
        <f>_xlfn.CONCAT('Sample Select backend'!$F$4,ROW(AP1151))</f>
        <v>AF1151</v>
      </c>
      <c r="AQ1151" t="str">
        <f>_xlfn.CONCAT('Sample Select backend'!$I$10,ROW(AQ1151))</f>
        <v>R1151</v>
      </c>
      <c r="AR1151" t="str">
        <f>_xlfn.CONCAT('Sample Select backend'!$M$4,ROW(AR1151))</f>
        <v>AK1151</v>
      </c>
      <c r="AS1151" t="str">
        <f t="shared" si="372"/>
        <v>Equatorial Guinea</v>
      </c>
      <c r="AT1151" s="9">
        <f t="shared" si="373"/>
        <v>7</v>
      </c>
      <c r="AU1151">
        <f t="shared" si="374"/>
        <v>0</v>
      </c>
      <c r="AV1151" s="9">
        <v>1</v>
      </c>
    </row>
    <row r="1152" spans="1:48" x14ac:dyDescent="0.35">
      <c r="A1152" t="s">
        <v>69</v>
      </c>
      <c r="B1152">
        <v>6</v>
      </c>
      <c r="C1152">
        <v>28</v>
      </c>
      <c r="D1152" t="s">
        <v>1037</v>
      </c>
      <c r="E1152">
        <v>2</v>
      </c>
      <c r="F1152">
        <v>1</v>
      </c>
      <c r="G1152">
        <v>-2</v>
      </c>
      <c r="H1152">
        <v>-1</v>
      </c>
      <c r="I1152">
        <v>-2</v>
      </c>
      <c r="J1152">
        <v>1</v>
      </c>
      <c r="K1152">
        <v>1</v>
      </c>
      <c r="L1152">
        <v>-2</v>
      </c>
      <c r="M1152">
        <v>1</v>
      </c>
      <c r="N1152" t="s">
        <v>2668</v>
      </c>
      <c r="O1152" t="s">
        <v>2803</v>
      </c>
      <c r="P1152" t="s">
        <v>2810</v>
      </c>
      <c r="Q1152" t="s">
        <v>2816</v>
      </c>
      <c r="R1152">
        <v>0</v>
      </c>
      <c r="S1152">
        <v>-4.93</v>
      </c>
      <c r="T1152">
        <v>-1.96</v>
      </c>
      <c r="U1152">
        <v>52.35</v>
      </c>
      <c r="V1152">
        <f t="shared" si="393"/>
        <v>1</v>
      </c>
      <c r="W1152">
        <f t="shared" si="393"/>
        <v>1</v>
      </c>
      <c r="X1152">
        <f t="shared" si="393"/>
        <v>0</v>
      </c>
      <c r="Y1152">
        <f t="shared" si="393"/>
        <v>0</v>
      </c>
      <c r="Z1152">
        <f t="shared" si="393"/>
        <v>0</v>
      </c>
      <c r="AA1152">
        <f t="shared" si="393"/>
        <v>1</v>
      </c>
      <c r="AB1152">
        <f t="shared" si="393"/>
        <v>1</v>
      </c>
      <c r="AC1152">
        <f t="shared" si="393"/>
        <v>0</v>
      </c>
      <c r="AD1152">
        <f t="shared" si="393"/>
        <v>1</v>
      </c>
      <c r="AE1152" s="4" t="s">
        <v>2828</v>
      </c>
      <c r="AF1152" s="9" t="s">
        <v>2829</v>
      </c>
      <c r="AG1152">
        <v>0</v>
      </c>
      <c r="AH1152">
        <v>1</v>
      </c>
      <c r="AI1152">
        <v>0</v>
      </c>
      <c r="AJ1152">
        <v>1</v>
      </c>
      <c r="AK1152" s="9" t="s">
        <v>2840</v>
      </c>
      <c r="AL1152">
        <f t="shared" si="371"/>
        <v>0</v>
      </c>
      <c r="AM1152">
        <f>IF(AND(INDIRECT(AN1152)='Sample Select backend'!$C$2,INDIRECT(AO1152)=1,INDIRECT(AP1152)='Sample Select backend'!$F$2,INDIRECT(AQ1152)=1,INDIRECT(AR1152)='Sample Select backend'!$M$2),1,0)</f>
        <v>0</v>
      </c>
      <c r="AN1152" t="str">
        <f>_xlfn.CONCAT('Sample Select backend'!$C$4,ROW(AN1152))</f>
        <v>AE1152</v>
      </c>
      <c r="AO1152" s="9" t="str">
        <f>_xlfn.CONCAT('Sample Select backend'!$J$2,ROW(AO1152))</f>
        <v>AJ1152</v>
      </c>
      <c r="AP1152" t="str">
        <f>_xlfn.CONCAT('Sample Select backend'!$F$4,ROW(AP1152))</f>
        <v>AF1152</v>
      </c>
      <c r="AQ1152" t="str">
        <f>_xlfn.CONCAT('Sample Select backend'!$I$10,ROW(AQ1152))</f>
        <v>R1152</v>
      </c>
      <c r="AR1152" t="str">
        <f>_xlfn.CONCAT('Sample Select backend'!$M$4,ROW(AR1152))</f>
        <v>AK1152</v>
      </c>
      <c r="AS1152" t="str">
        <f t="shared" si="372"/>
        <v>Equatorial Guinea</v>
      </c>
      <c r="AT1152" s="9">
        <f t="shared" si="373"/>
        <v>28</v>
      </c>
      <c r="AU1152">
        <f t="shared" si="374"/>
        <v>0</v>
      </c>
      <c r="AV1152" s="9">
        <v>0</v>
      </c>
    </row>
    <row r="1153" spans="1:48" x14ac:dyDescent="0.35">
      <c r="A1153" s="24" t="s">
        <v>69</v>
      </c>
      <c r="B1153" s="24" t="s">
        <v>201</v>
      </c>
      <c r="C1153" s="24" t="s">
        <v>201</v>
      </c>
      <c r="D1153" s="24" t="s">
        <v>3561</v>
      </c>
      <c r="E1153" s="24"/>
      <c r="O1153" t="s">
        <v>2803</v>
      </c>
      <c r="P1153" t="s">
        <v>2810</v>
      </c>
      <c r="Q1153" t="s">
        <v>2816</v>
      </c>
      <c r="R1153">
        <v>0</v>
      </c>
      <c r="S1153">
        <v>-4.93</v>
      </c>
      <c r="T1153">
        <v>-1.96</v>
      </c>
      <c r="U1153">
        <v>52.35</v>
      </c>
      <c r="V1153">
        <v>-1</v>
      </c>
      <c r="W1153">
        <v>-1</v>
      </c>
      <c r="X1153">
        <v>-1</v>
      </c>
      <c r="Y1153">
        <v>-1</v>
      </c>
      <c r="Z1153">
        <v>-1</v>
      </c>
      <c r="AA1153">
        <v>-1</v>
      </c>
      <c r="AB1153">
        <v>-1</v>
      </c>
      <c r="AC1153">
        <v>-1</v>
      </c>
      <c r="AD1153">
        <v>-1</v>
      </c>
      <c r="AE1153" s="4" t="s">
        <v>2828</v>
      </c>
      <c r="AF1153" s="9" t="s">
        <v>2829</v>
      </c>
      <c r="AG1153">
        <v>0</v>
      </c>
      <c r="AH1153">
        <v>1</v>
      </c>
      <c r="AI1153">
        <v>0</v>
      </c>
      <c r="AJ1153">
        <v>1</v>
      </c>
      <c r="AK1153" s="9" t="s">
        <v>2840</v>
      </c>
      <c r="AL1153">
        <f t="shared" si="371"/>
        <v>1</v>
      </c>
      <c r="AM1153">
        <f>IF(AND(INDIRECT(AN1153)='Sample Select backend'!$C$2,INDIRECT(AO1153)=1,INDIRECT(AP1153)='Sample Select backend'!$F$2,INDIRECT(AQ1153)=1,INDIRECT(AR1153)='Sample Select backend'!$M$2),1,0)</f>
        <v>0</v>
      </c>
      <c r="AN1153" t="str">
        <f>_xlfn.CONCAT('Sample Select backend'!$C$4,ROW(AN1153))</f>
        <v>AE1153</v>
      </c>
      <c r="AO1153" s="9" t="str">
        <f>_xlfn.CONCAT('Sample Select backend'!$J$2,ROW(AO1153))</f>
        <v>AJ1153</v>
      </c>
      <c r="AP1153" t="str">
        <f>_xlfn.CONCAT('Sample Select backend'!$F$4,ROW(AP1153))</f>
        <v>AF1153</v>
      </c>
      <c r="AQ1153" t="str">
        <f>_xlfn.CONCAT('Sample Select backend'!$I$10,ROW(AQ1153))</f>
        <v>R1153</v>
      </c>
      <c r="AR1153" t="str">
        <f>_xlfn.CONCAT('Sample Select backend'!$M$4,ROW(AR1153))</f>
        <v>AK1153</v>
      </c>
      <c r="AS1153" t="str">
        <f t="shared" si="372"/>
        <v>Equatorial Guinea</v>
      </c>
      <c r="AT1153" s="9" t="str">
        <f t="shared" si="373"/>
        <v>Other</v>
      </c>
      <c r="AU1153">
        <f t="shared" si="374"/>
        <v>0</v>
      </c>
      <c r="AV1153" s="9">
        <v>0</v>
      </c>
    </row>
    <row r="1154" spans="1:48" x14ac:dyDescent="0.35">
      <c r="A1154" s="24" t="s">
        <v>69</v>
      </c>
      <c r="B1154" s="24" t="s">
        <v>201</v>
      </c>
      <c r="C1154" s="24" t="s">
        <v>201</v>
      </c>
      <c r="D1154" s="24" t="s">
        <v>3562</v>
      </c>
      <c r="E1154" s="24"/>
      <c r="O1154" t="s">
        <v>2803</v>
      </c>
      <c r="P1154" t="s">
        <v>2810</v>
      </c>
      <c r="Q1154" t="s">
        <v>2816</v>
      </c>
      <c r="R1154">
        <v>0</v>
      </c>
      <c r="S1154">
        <v>-4.93</v>
      </c>
      <c r="T1154">
        <v>-1.96</v>
      </c>
      <c r="U1154">
        <v>52.35</v>
      </c>
      <c r="V1154">
        <v>-1</v>
      </c>
      <c r="W1154">
        <v>-1</v>
      </c>
      <c r="X1154">
        <v>-1</v>
      </c>
      <c r="Y1154">
        <v>-1</v>
      </c>
      <c r="Z1154">
        <v>-1</v>
      </c>
      <c r="AA1154">
        <v>-1</v>
      </c>
      <c r="AB1154">
        <v>-1</v>
      </c>
      <c r="AC1154">
        <v>-1</v>
      </c>
      <c r="AD1154">
        <v>-1</v>
      </c>
      <c r="AE1154" s="4" t="s">
        <v>2828</v>
      </c>
      <c r="AF1154" s="9" t="s">
        <v>2829</v>
      </c>
      <c r="AG1154">
        <v>0</v>
      </c>
      <c r="AH1154">
        <v>1</v>
      </c>
      <c r="AI1154">
        <v>0</v>
      </c>
      <c r="AJ1154">
        <v>1</v>
      </c>
      <c r="AK1154" s="9" t="s">
        <v>2840</v>
      </c>
      <c r="AL1154">
        <f t="shared" ref="AL1154:AL1217" si="394">IF(OR(B1154="other",B1154="international",B1154="Transfers",B1154="expenditure"),1,0)</f>
        <v>1</v>
      </c>
      <c r="AM1154">
        <f>IF(AND(INDIRECT(AN1154)='Sample Select backend'!$C$2,INDIRECT(AO1154)=1,INDIRECT(AP1154)='Sample Select backend'!$F$2,INDIRECT(AQ1154)=1,INDIRECT(AR1154)='Sample Select backend'!$M$2),1,0)</f>
        <v>0</v>
      </c>
      <c r="AN1154" t="str">
        <f>_xlfn.CONCAT('Sample Select backend'!$C$4,ROW(AN1154))</f>
        <v>AE1154</v>
      </c>
      <c r="AO1154" s="9" t="str">
        <f>_xlfn.CONCAT('Sample Select backend'!$J$2,ROW(AO1154))</f>
        <v>AJ1154</v>
      </c>
      <c r="AP1154" t="str">
        <f>_xlfn.CONCAT('Sample Select backend'!$F$4,ROW(AP1154))</f>
        <v>AF1154</v>
      </c>
      <c r="AQ1154" t="str">
        <f>_xlfn.CONCAT('Sample Select backend'!$I$10,ROW(AQ1154))</f>
        <v>R1154</v>
      </c>
      <c r="AR1154" t="str">
        <f>_xlfn.CONCAT('Sample Select backend'!$M$4,ROW(AR1154))</f>
        <v>AK1154</v>
      </c>
      <c r="AS1154" t="str">
        <f t="shared" ref="AS1154:AS1217" si="395">A1154</f>
        <v>Equatorial Guinea</v>
      </c>
      <c r="AT1154" s="9" t="str">
        <f t="shared" ref="AT1154:AT1217" si="396">IF(ISNUMBER(C1154),C1154,IF(OR(C1154="general",C1154="23;general"),"General",IF(OR(C1154="exemption",C1154="other (exemption)"),"Tax exemption/waiver/suspension","Other")))</f>
        <v>Other</v>
      </c>
      <c r="AU1154">
        <f t="shared" ref="AU1154:AU1217" si="397">IF(A1154&lt;&gt;A1153,1,0)</f>
        <v>0</v>
      </c>
      <c r="AV1154" s="9">
        <v>1</v>
      </c>
    </row>
    <row r="1155" spans="1:48" x14ac:dyDescent="0.35">
      <c r="A1155" t="s">
        <v>56</v>
      </c>
      <c r="B1155">
        <v>3</v>
      </c>
      <c r="C1155" t="s">
        <v>206</v>
      </c>
      <c r="D1155" t="s">
        <v>872</v>
      </c>
      <c r="E1155">
        <v>2</v>
      </c>
      <c r="F1155">
        <v>2</v>
      </c>
      <c r="G1155">
        <v>-2</v>
      </c>
      <c r="H1155">
        <v>-1</v>
      </c>
      <c r="I1155">
        <v>-2</v>
      </c>
      <c r="J1155">
        <v>2</v>
      </c>
      <c r="K1155">
        <v>-2</v>
      </c>
      <c r="L1155">
        <v>-2</v>
      </c>
      <c r="M1155">
        <v>1</v>
      </c>
      <c r="N1155" t="s">
        <v>2655</v>
      </c>
      <c r="O1155" t="s">
        <v>2800</v>
      </c>
      <c r="P1155" t="s">
        <v>2808</v>
      </c>
      <c r="Q1155" t="s">
        <v>2813</v>
      </c>
      <c r="R1155">
        <v>0</v>
      </c>
      <c r="S1155" t="s">
        <v>202</v>
      </c>
      <c r="T1155" t="s">
        <v>202</v>
      </c>
      <c r="U1155" t="s">
        <v>202</v>
      </c>
      <c r="V1155">
        <f t="shared" ref="V1155:V1173" si="398">IF(E1155&gt;0,1,IF(E1155&lt;0,0,-1))</f>
        <v>1</v>
      </c>
      <c r="W1155">
        <f t="shared" ref="W1155:W1173" si="399">IF(F1155&gt;0,1,IF(F1155&lt;0,0,-1))</f>
        <v>1</v>
      </c>
      <c r="X1155">
        <f t="shared" ref="X1155:X1173" si="400">IF(G1155&gt;0,1,IF(G1155&lt;0,0,-1))</f>
        <v>0</v>
      </c>
      <c r="Y1155">
        <f t="shared" ref="Y1155:Y1173" si="401">IF(H1155&gt;0,1,IF(H1155&lt;0,0,-1))</f>
        <v>0</v>
      </c>
      <c r="Z1155">
        <f t="shared" ref="Z1155:Z1173" si="402">IF(I1155&gt;0,1,IF(I1155&lt;0,0,-1))</f>
        <v>0</v>
      </c>
      <c r="AA1155">
        <f t="shared" ref="AA1155:AA1173" si="403">IF(J1155&gt;0,1,IF(J1155&lt;0,0,-1))</f>
        <v>1</v>
      </c>
      <c r="AB1155">
        <f t="shared" ref="AB1155:AB1173" si="404">IF(K1155&gt;0,1,IF(K1155&lt;0,0,-1))</f>
        <v>0</v>
      </c>
      <c r="AC1155">
        <f t="shared" ref="AC1155:AC1173" si="405">IF(L1155&gt;0,1,IF(L1155&lt;0,0,-1))</f>
        <v>0</v>
      </c>
      <c r="AD1155">
        <f t="shared" ref="AD1155:AD1173" si="406">IF(M1155&gt;0,1,IF(M1155&lt;0,0,-1))</f>
        <v>1</v>
      </c>
      <c r="AE1155" s="4" t="s">
        <v>2828</v>
      </c>
      <c r="AF1155" s="9" t="s">
        <v>2829</v>
      </c>
      <c r="AG1155">
        <v>0</v>
      </c>
      <c r="AH1155">
        <v>0</v>
      </c>
      <c r="AI1155">
        <v>1</v>
      </c>
      <c r="AJ1155">
        <v>1</v>
      </c>
      <c r="AK1155" s="9" t="s">
        <v>2840</v>
      </c>
      <c r="AL1155">
        <f t="shared" si="394"/>
        <v>0</v>
      </c>
      <c r="AM1155">
        <f>IF(AND(INDIRECT(AN1155)='Sample Select backend'!$C$2,INDIRECT(AO1155)=1,INDIRECT(AP1155)='Sample Select backend'!$F$2,INDIRECT(AQ1155)=1,INDIRECT(AR1155)='Sample Select backend'!$M$2),1,0)</f>
        <v>0</v>
      </c>
      <c r="AN1155" t="str">
        <f>_xlfn.CONCAT('Sample Select backend'!$C$4,ROW(AN1155))</f>
        <v>AE1155</v>
      </c>
      <c r="AO1155" s="9" t="str">
        <f>_xlfn.CONCAT('Sample Select backend'!$J$2,ROW(AO1155))</f>
        <v>AJ1155</v>
      </c>
      <c r="AP1155" t="str">
        <f>_xlfn.CONCAT('Sample Select backend'!$F$4,ROW(AP1155))</f>
        <v>AF1155</v>
      </c>
      <c r="AQ1155" t="str">
        <f>_xlfn.CONCAT('Sample Select backend'!$I$10,ROW(AQ1155))</f>
        <v>R1155</v>
      </c>
      <c r="AR1155" t="str">
        <f>_xlfn.CONCAT('Sample Select backend'!$M$4,ROW(AR1155))</f>
        <v>AK1155</v>
      </c>
      <c r="AS1155" t="str">
        <f t="shared" si="395"/>
        <v>Estonia</v>
      </c>
      <c r="AT1155" s="9" t="str">
        <f t="shared" si="396"/>
        <v>Tax exemption/waiver/suspension</v>
      </c>
      <c r="AU1155">
        <f t="shared" si="397"/>
        <v>1</v>
      </c>
      <c r="AV1155" s="9">
        <v>1</v>
      </c>
    </row>
    <row r="1156" spans="1:48" x14ac:dyDescent="0.35">
      <c r="A1156" t="s">
        <v>56</v>
      </c>
      <c r="B1156">
        <v>4</v>
      </c>
      <c r="C1156">
        <v>20</v>
      </c>
      <c r="D1156" t="s">
        <v>887</v>
      </c>
      <c r="F1156">
        <v>2</v>
      </c>
      <c r="G1156">
        <v>-2</v>
      </c>
      <c r="H1156">
        <v>-1</v>
      </c>
      <c r="I1156">
        <v>-2</v>
      </c>
      <c r="J1156">
        <v>-2</v>
      </c>
      <c r="K1156">
        <v>2</v>
      </c>
      <c r="L1156">
        <v>2</v>
      </c>
      <c r="M1156">
        <v>1</v>
      </c>
      <c r="N1156" t="s">
        <v>2655</v>
      </c>
      <c r="O1156" t="s">
        <v>2800</v>
      </c>
      <c r="P1156" t="s">
        <v>2808</v>
      </c>
      <c r="Q1156" t="s">
        <v>2813</v>
      </c>
      <c r="R1156">
        <v>0</v>
      </c>
      <c r="S1156" t="s">
        <v>202</v>
      </c>
      <c r="T1156" t="s">
        <v>202</v>
      </c>
      <c r="U1156" t="s">
        <v>202</v>
      </c>
      <c r="V1156">
        <f t="shared" si="398"/>
        <v>-1</v>
      </c>
      <c r="W1156">
        <f t="shared" si="399"/>
        <v>1</v>
      </c>
      <c r="X1156">
        <f t="shared" si="400"/>
        <v>0</v>
      </c>
      <c r="Y1156">
        <f t="shared" si="401"/>
        <v>0</v>
      </c>
      <c r="Z1156">
        <f t="shared" si="402"/>
        <v>0</v>
      </c>
      <c r="AA1156">
        <f t="shared" si="403"/>
        <v>0</v>
      </c>
      <c r="AB1156">
        <f t="shared" si="404"/>
        <v>1</v>
      </c>
      <c r="AC1156">
        <f t="shared" si="405"/>
        <v>1</v>
      </c>
      <c r="AD1156">
        <f t="shared" si="406"/>
        <v>1</v>
      </c>
      <c r="AE1156" s="4" t="s">
        <v>2828</v>
      </c>
      <c r="AF1156" s="9" t="s">
        <v>2829</v>
      </c>
      <c r="AG1156">
        <v>0</v>
      </c>
      <c r="AH1156">
        <v>0</v>
      </c>
      <c r="AI1156">
        <v>1</v>
      </c>
      <c r="AJ1156">
        <v>1</v>
      </c>
      <c r="AK1156" s="9" t="s">
        <v>2840</v>
      </c>
      <c r="AL1156">
        <f t="shared" si="394"/>
        <v>0</v>
      </c>
      <c r="AM1156">
        <f>IF(AND(INDIRECT(AN1156)='Sample Select backend'!$C$2,INDIRECT(AO1156)=1,INDIRECT(AP1156)='Sample Select backend'!$F$2,INDIRECT(AQ1156)=1,INDIRECT(AR1156)='Sample Select backend'!$M$2),1,0)</f>
        <v>0</v>
      </c>
      <c r="AN1156" t="str">
        <f>_xlfn.CONCAT('Sample Select backend'!$C$4,ROW(AN1156))</f>
        <v>AE1156</v>
      </c>
      <c r="AO1156" s="9" t="str">
        <f>_xlfn.CONCAT('Sample Select backend'!$J$2,ROW(AO1156))</f>
        <v>AJ1156</v>
      </c>
      <c r="AP1156" t="str">
        <f>_xlfn.CONCAT('Sample Select backend'!$F$4,ROW(AP1156))</f>
        <v>AF1156</v>
      </c>
      <c r="AQ1156" t="str">
        <f>_xlfn.CONCAT('Sample Select backend'!$I$10,ROW(AQ1156))</f>
        <v>R1156</v>
      </c>
      <c r="AR1156" t="str">
        <f>_xlfn.CONCAT('Sample Select backend'!$M$4,ROW(AR1156))</f>
        <v>AK1156</v>
      </c>
      <c r="AS1156" t="str">
        <f t="shared" si="395"/>
        <v>Estonia</v>
      </c>
      <c r="AT1156" s="9">
        <f t="shared" si="396"/>
        <v>20</v>
      </c>
      <c r="AU1156">
        <f t="shared" si="397"/>
        <v>0</v>
      </c>
      <c r="AV1156" s="9">
        <v>1</v>
      </c>
    </row>
    <row r="1157" spans="1:48" x14ac:dyDescent="0.35">
      <c r="A1157" t="s">
        <v>56</v>
      </c>
      <c r="B1157">
        <v>9</v>
      </c>
      <c r="C1157">
        <v>34</v>
      </c>
      <c r="D1157" t="s">
        <v>888</v>
      </c>
      <c r="E1157">
        <v>1</v>
      </c>
      <c r="F1157">
        <v>1</v>
      </c>
      <c r="K1157">
        <v>1</v>
      </c>
      <c r="M1157">
        <v>1</v>
      </c>
      <c r="N1157" t="s">
        <v>2655</v>
      </c>
      <c r="O1157" t="s">
        <v>2800</v>
      </c>
      <c r="P1157" t="s">
        <v>2808</v>
      </c>
      <c r="Q1157" t="s">
        <v>2813</v>
      </c>
      <c r="R1157">
        <v>0</v>
      </c>
      <c r="S1157" t="s">
        <v>202</v>
      </c>
      <c r="T1157" t="s">
        <v>202</v>
      </c>
      <c r="U1157" t="s">
        <v>202</v>
      </c>
      <c r="V1157">
        <f t="shared" si="398"/>
        <v>1</v>
      </c>
      <c r="W1157">
        <f t="shared" si="399"/>
        <v>1</v>
      </c>
      <c r="X1157">
        <f t="shared" si="400"/>
        <v>-1</v>
      </c>
      <c r="Y1157">
        <f t="shared" si="401"/>
        <v>-1</v>
      </c>
      <c r="Z1157">
        <f t="shared" si="402"/>
        <v>-1</v>
      </c>
      <c r="AA1157">
        <f t="shared" si="403"/>
        <v>-1</v>
      </c>
      <c r="AB1157">
        <f t="shared" si="404"/>
        <v>1</v>
      </c>
      <c r="AC1157">
        <f t="shared" si="405"/>
        <v>-1</v>
      </c>
      <c r="AD1157">
        <f t="shared" si="406"/>
        <v>1</v>
      </c>
      <c r="AE1157" s="4" t="s">
        <v>2828</v>
      </c>
      <c r="AF1157" s="9" t="s">
        <v>2829</v>
      </c>
      <c r="AG1157">
        <v>0</v>
      </c>
      <c r="AH1157">
        <v>0</v>
      </c>
      <c r="AI1157">
        <v>1</v>
      </c>
      <c r="AJ1157">
        <v>1</v>
      </c>
      <c r="AK1157" s="9" t="s">
        <v>2840</v>
      </c>
      <c r="AL1157">
        <f t="shared" si="394"/>
        <v>0</v>
      </c>
      <c r="AM1157">
        <f>IF(AND(INDIRECT(AN1157)='Sample Select backend'!$C$2,INDIRECT(AO1157)=1,INDIRECT(AP1157)='Sample Select backend'!$F$2,INDIRECT(AQ1157)=1,INDIRECT(AR1157)='Sample Select backend'!$M$2),1,0)</f>
        <v>0</v>
      </c>
      <c r="AN1157" t="str">
        <f>_xlfn.CONCAT('Sample Select backend'!$C$4,ROW(AN1157))</f>
        <v>AE1157</v>
      </c>
      <c r="AO1157" s="9" t="str">
        <f>_xlfn.CONCAT('Sample Select backend'!$J$2,ROW(AO1157))</f>
        <v>AJ1157</v>
      </c>
      <c r="AP1157" t="str">
        <f>_xlfn.CONCAT('Sample Select backend'!$F$4,ROW(AP1157))</f>
        <v>AF1157</v>
      </c>
      <c r="AQ1157" t="str">
        <f>_xlfn.CONCAT('Sample Select backend'!$I$10,ROW(AQ1157))</f>
        <v>R1157</v>
      </c>
      <c r="AR1157" t="str">
        <f>_xlfn.CONCAT('Sample Select backend'!$M$4,ROW(AR1157))</f>
        <v>AK1157</v>
      </c>
      <c r="AS1157" t="str">
        <f t="shared" si="395"/>
        <v>Estonia</v>
      </c>
      <c r="AT1157" s="9">
        <f t="shared" si="396"/>
        <v>34</v>
      </c>
      <c r="AU1157">
        <f t="shared" si="397"/>
        <v>0</v>
      </c>
      <c r="AV1157" s="9">
        <v>1</v>
      </c>
    </row>
    <row r="1158" spans="1:48" x14ac:dyDescent="0.35">
      <c r="A1158" t="s">
        <v>56</v>
      </c>
      <c r="B1158">
        <v>1</v>
      </c>
      <c r="C1158" t="s">
        <v>206</v>
      </c>
      <c r="D1158" t="s">
        <v>889</v>
      </c>
      <c r="E1158">
        <v>2</v>
      </c>
      <c r="F1158">
        <v>2</v>
      </c>
      <c r="G1158">
        <v>-2</v>
      </c>
      <c r="H1158">
        <v>-1</v>
      </c>
      <c r="I1158">
        <v>-2</v>
      </c>
      <c r="J1158">
        <v>2</v>
      </c>
      <c r="K1158">
        <v>1</v>
      </c>
      <c r="L1158">
        <v>-2</v>
      </c>
      <c r="M1158">
        <v>1</v>
      </c>
      <c r="N1158" t="s">
        <v>2655</v>
      </c>
      <c r="O1158" t="s">
        <v>2800</v>
      </c>
      <c r="P1158" t="s">
        <v>2808</v>
      </c>
      <c r="Q1158" t="s">
        <v>2813</v>
      </c>
      <c r="R1158">
        <v>0</v>
      </c>
      <c r="S1158" t="s">
        <v>202</v>
      </c>
      <c r="T1158" t="s">
        <v>202</v>
      </c>
      <c r="U1158" t="s">
        <v>202</v>
      </c>
      <c r="V1158">
        <f t="shared" si="398"/>
        <v>1</v>
      </c>
      <c r="W1158">
        <f t="shared" si="399"/>
        <v>1</v>
      </c>
      <c r="X1158">
        <f t="shared" si="400"/>
        <v>0</v>
      </c>
      <c r="Y1158">
        <f t="shared" si="401"/>
        <v>0</v>
      </c>
      <c r="Z1158">
        <f t="shared" si="402"/>
        <v>0</v>
      </c>
      <c r="AA1158">
        <f t="shared" si="403"/>
        <v>1</v>
      </c>
      <c r="AB1158">
        <f t="shared" si="404"/>
        <v>1</v>
      </c>
      <c r="AC1158">
        <f t="shared" si="405"/>
        <v>0</v>
      </c>
      <c r="AD1158">
        <f t="shared" si="406"/>
        <v>1</v>
      </c>
      <c r="AE1158" s="4" t="s">
        <v>2828</v>
      </c>
      <c r="AF1158" s="9" t="s">
        <v>2829</v>
      </c>
      <c r="AG1158">
        <v>0</v>
      </c>
      <c r="AH1158">
        <v>0</v>
      </c>
      <c r="AI1158">
        <v>1</v>
      </c>
      <c r="AJ1158">
        <v>1</v>
      </c>
      <c r="AK1158" s="9" t="s">
        <v>2840</v>
      </c>
      <c r="AL1158">
        <f t="shared" si="394"/>
        <v>0</v>
      </c>
      <c r="AM1158">
        <f>IF(AND(INDIRECT(AN1158)='Sample Select backend'!$C$2,INDIRECT(AO1158)=1,INDIRECT(AP1158)='Sample Select backend'!$F$2,INDIRECT(AQ1158)=1,INDIRECT(AR1158)='Sample Select backend'!$M$2),1,0)</f>
        <v>0</v>
      </c>
      <c r="AN1158" t="str">
        <f>_xlfn.CONCAT('Sample Select backend'!$C$4,ROW(AN1158))</f>
        <v>AE1158</v>
      </c>
      <c r="AO1158" s="9" t="str">
        <f>_xlfn.CONCAT('Sample Select backend'!$J$2,ROW(AO1158))</f>
        <v>AJ1158</v>
      </c>
      <c r="AP1158" t="str">
        <f>_xlfn.CONCAT('Sample Select backend'!$F$4,ROW(AP1158))</f>
        <v>AF1158</v>
      </c>
      <c r="AQ1158" t="str">
        <f>_xlfn.CONCAT('Sample Select backend'!$I$10,ROW(AQ1158))</f>
        <v>R1158</v>
      </c>
      <c r="AR1158" t="str">
        <f>_xlfn.CONCAT('Sample Select backend'!$M$4,ROW(AR1158))</f>
        <v>AK1158</v>
      </c>
      <c r="AS1158" t="str">
        <f t="shared" si="395"/>
        <v>Estonia</v>
      </c>
      <c r="AT1158" s="9" t="str">
        <f t="shared" si="396"/>
        <v>Tax exemption/waiver/suspension</v>
      </c>
      <c r="AU1158">
        <f t="shared" si="397"/>
        <v>0</v>
      </c>
      <c r="AV1158" s="9">
        <v>1</v>
      </c>
    </row>
    <row r="1159" spans="1:48" x14ac:dyDescent="0.35">
      <c r="A1159" t="s">
        <v>56</v>
      </c>
      <c r="B1159">
        <v>9</v>
      </c>
      <c r="C1159">
        <v>34</v>
      </c>
      <c r="D1159" t="s">
        <v>880</v>
      </c>
      <c r="E1159">
        <v>1</v>
      </c>
      <c r="F1159">
        <v>1</v>
      </c>
      <c r="G1159">
        <v>2</v>
      </c>
      <c r="H1159">
        <v>-1</v>
      </c>
      <c r="I1159">
        <v>-2</v>
      </c>
      <c r="J1159">
        <v>1</v>
      </c>
      <c r="K1159">
        <v>1</v>
      </c>
      <c r="L1159">
        <v>-2</v>
      </c>
      <c r="M1159">
        <v>1</v>
      </c>
      <c r="N1159" t="s">
        <v>2655</v>
      </c>
      <c r="O1159" t="s">
        <v>2800</v>
      </c>
      <c r="P1159" t="s">
        <v>2808</v>
      </c>
      <c r="Q1159" t="s">
        <v>2813</v>
      </c>
      <c r="R1159">
        <v>0</v>
      </c>
      <c r="S1159" t="s">
        <v>202</v>
      </c>
      <c r="T1159" t="s">
        <v>202</v>
      </c>
      <c r="U1159" t="s">
        <v>202</v>
      </c>
      <c r="V1159">
        <f t="shared" si="398"/>
        <v>1</v>
      </c>
      <c r="W1159">
        <f t="shared" si="399"/>
        <v>1</v>
      </c>
      <c r="X1159">
        <f t="shared" si="400"/>
        <v>1</v>
      </c>
      <c r="Y1159">
        <f t="shared" si="401"/>
        <v>0</v>
      </c>
      <c r="Z1159">
        <f t="shared" si="402"/>
        <v>0</v>
      </c>
      <c r="AA1159">
        <f t="shared" si="403"/>
        <v>1</v>
      </c>
      <c r="AB1159">
        <f t="shared" si="404"/>
        <v>1</v>
      </c>
      <c r="AC1159">
        <f t="shared" si="405"/>
        <v>0</v>
      </c>
      <c r="AD1159">
        <f t="shared" si="406"/>
        <v>1</v>
      </c>
      <c r="AE1159" s="4" t="s">
        <v>2828</v>
      </c>
      <c r="AF1159" s="9" t="s">
        <v>2829</v>
      </c>
      <c r="AG1159">
        <v>0</v>
      </c>
      <c r="AH1159">
        <v>0</v>
      </c>
      <c r="AI1159">
        <v>1</v>
      </c>
      <c r="AJ1159">
        <v>1</v>
      </c>
      <c r="AK1159" s="9" t="s">
        <v>2840</v>
      </c>
      <c r="AL1159">
        <f t="shared" si="394"/>
        <v>0</v>
      </c>
      <c r="AM1159">
        <f>IF(AND(INDIRECT(AN1159)='Sample Select backend'!$C$2,INDIRECT(AO1159)=1,INDIRECT(AP1159)='Sample Select backend'!$F$2,INDIRECT(AQ1159)=1,INDIRECT(AR1159)='Sample Select backend'!$M$2),1,0)</f>
        <v>0</v>
      </c>
      <c r="AN1159" t="str">
        <f>_xlfn.CONCAT('Sample Select backend'!$C$4,ROW(AN1159))</f>
        <v>AE1159</v>
      </c>
      <c r="AO1159" s="9" t="str">
        <f>_xlfn.CONCAT('Sample Select backend'!$J$2,ROW(AO1159))</f>
        <v>AJ1159</v>
      </c>
      <c r="AP1159" t="str">
        <f>_xlfn.CONCAT('Sample Select backend'!$F$4,ROW(AP1159))</f>
        <v>AF1159</v>
      </c>
      <c r="AQ1159" t="str">
        <f>_xlfn.CONCAT('Sample Select backend'!$I$10,ROW(AQ1159))</f>
        <v>R1159</v>
      </c>
      <c r="AR1159" t="str">
        <f>_xlfn.CONCAT('Sample Select backend'!$M$4,ROW(AR1159))</f>
        <v>AK1159</v>
      </c>
      <c r="AS1159" t="str">
        <f t="shared" si="395"/>
        <v>Estonia</v>
      </c>
      <c r="AT1159" s="9">
        <f t="shared" si="396"/>
        <v>34</v>
      </c>
      <c r="AU1159">
        <f t="shared" si="397"/>
        <v>0</v>
      </c>
      <c r="AV1159" s="9">
        <v>1</v>
      </c>
    </row>
    <row r="1160" spans="1:48" x14ac:dyDescent="0.35">
      <c r="A1160" t="s">
        <v>56</v>
      </c>
      <c r="B1160">
        <v>1</v>
      </c>
      <c r="C1160">
        <v>6</v>
      </c>
      <c r="D1160" t="s">
        <v>879</v>
      </c>
      <c r="E1160">
        <v>-1</v>
      </c>
      <c r="F1160">
        <v>2</v>
      </c>
      <c r="G1160">
        <v>2</v>
      </c>
      <c r="H1160">
        <v>2</v>
      </c>
      <c r="I1160">
        <v>2</v>
      </c>
      <c r="J1160">
        <v>2</v>
      </c>
      <c r="K1160">
        <v>1</v>
      </c>
      <c r="L1160">
        <v>2</v>
      </c>
      <c r="M1160">
        <v>1</v>
      </c>
      <c r="N1160" t="s">
        <v>2655</v>
      </c>
      <c r="O1160" t="s">
        <v>2800</v>
      </c>
      <c r="P1160" t="s">
        <v>2808</v>
      </c>
      <c r="Q1160" t="s">
        <v>2813</v>
      </c>
      <c r="R1160">
        <v>0</v>
      </c>
      <c r="S1160" t="s">
        <v>202</v>
      </c>
      <c r="T1160" t="s">
        <v>202</v>
      </c>
      <c r="U1160" t="s">
        <v>202</v>
      </c>
      <c r="V1160">
        <f t="shared" si="398"/>
        <v>0</v>
      </c>
      <c r="W1160">
        <f t="shared" si="399"/>
        <v>1</v>
      </c>
      <c r="X1160">
        <f t="shared" si="400"/>
        <v>1</v>
      </c>
      <c r="Y1160">
        <f t="shared" si="401"/>
        <v>1</v>
      </c>
      <c r="Z1160">
        <f t="shared" si="402"/>
        <v>1</v>
      </c>
      <c r="AA1160">
        <f t="shared" si="403"/>
        <v>1</v>
      </c>
      <c r="AB1160">
        <f t="shared" si="404"/>
        <v>1</v>
      </c>
      <c r="AC1160">
        <f t="shared" si="405"/>
        <v>1</v>
      </c>
      <c r="AD1160">
        <f t="shared" si="406"/>
        <v>1</v>
      </c>
      <c r="AE1160" s="4" t="s">
        <v>2828</v>
      </c>
      <c r="AF1160" s="9" t="s">
        <v>2829</v>
      </c>
      <c r="AG1160">
        <v>0</v>
      </c>
      <c r="AH1160">
        <v>0</v>
      </c>
      <c r="AI1160">
        <v>1</v>
      </c>
      <c r="AJ1160">
        <v>1</v>
      </c>
      <c r="AK1160" s="9" t="s">
        <v>2840</v>
      </c>
      <c r="AL1160">
        <f t="shared" si="394"/>
        <v>0</v>
      </c>
      <c r="AM1160">
        <f>IF(AND(INDIRECT(AN1160)='Sample Select backend'!$C$2,INDIRECT(AO1160)=1,INDIRECT(AP1160)='Sample Select backend'!$F$2,INDIRECT(AQ1160)=1,INDIRECT(AR1160)='Sample Select backend'!$M$2),1,0)</f>
        <v>0</v>
      </c>
      <c r="AN1160" t="str">
        <f>_xlfn.CONCAT('Sample Select backend'!$C$4,ROW(AN1160))</f>
        <v>AE1160</v>
      </c>
      <c r="AO1160" s="9" t="str">
        <f>_xlfn.CONCAT('Sample Select backend'!$J$2,ROW(AO1160))</f>
        <v>AJ1160</v>
      </c>
      <c r="AP1160" t="str">
        <f>_xlfn.CONCAT('Sample Select backend'!$F$4,ROW(AP1160))</f>
        <v>AF1160</v>
      </c>
      <c r="AQ1160" t="str">
        <f>_xlfn.CONCAT('Sample Select backend'!$I$10,ROW(AQ1160))</f>
        <v>R1160</v>
      </c>
      <c r="AR1160" t="str">
        <f>_xlfn.CONCAT('Sample Select backend'!$M$4,ROW(AR1160))</f>
        <v>AK1160</v>
      </c>
      <c r="AS1160" t="str">
        <f t="shared" si="395"/>
        <v>Estonia</v>
      </c>
      <c r="AT1160" s="9">
        <f t="shared" si="396"/>
        <v>6</v>
      </c>
      <c r="AU1160">
        <f t="shared" si="397"/>
        <v>0</v>
      </c>
      <c r="AV1160" s="9">
        <v>1</v>
      </c>
    </row>
    <row r="1161" spans="1:48" x14ac:dyDescent="0.35">
      <c r="A1161" t="s">
        <v>56</v>
      </c>
      <c r="B1161">
        <v>1</v>
      </c>
      <c r="C1161" t="s">
        <v>201</v>
      </c>
      <c r="D1161" t="s">
        <v>874</v>
      </c>
      <c r="E1161">
        <v>-2</v>
      </c>
      <c r="F1161">
        <v>2</v>
      </c>
      <c r="G1161">
        <v>2</v>
      </c>
      <c r="H1161">
        <v>-2</v>
      </c>
      <c r="I1161">
        <v>2</v>
      </c>
      <c r="J1161">
        <v>2</v>
      </c>
      <c r="K1161">
        <v>1</v>
      </c>
      <c r="L1161">
        <v>2</v>
      </c>
      <c r="M1161">
        <v>1</v>
      </c>
      <c r="N1161" t="s">
        <v>2655</v>
      </c>
      <c r="O1161" t="s">
        <v>2800</v>
      </c>
      <c r="P1161" t="s">
        <v>2808</v>
      </c>
      <c r="Q1161" t="s">
        <v>2813</v>
      </c>
      <c r="R1161">
        <v>0</v>
      </c>
      <c r="S1161" t="s">
        <v>202</v>
      </c>
      <c r="T1161" t="s">
        <v>202</v>
      </c>
      <c r="U1161" t="s">
        <v>202</v>
      </c>
      <c r="V1161">
        <f t="shared" si="398"/>
        <v>0</v>
      </c>
      <c r="W1161">
        <f t="shared" si="399"/>
        <v>1</v>
      </c>
      <c r="X1161">
        <f t="shared" si="400"/>
        <v>1</v>
      </c>
      <c r="Y1161">
        <f t="shared" si="401"/>
        <v>0</v>
      </c>
      <c r="Z1161">
        <f t="shared" si="402"/>
        <v>1</v>
      </c>
      <c r="AA1161">
        <f t="shared" si="403"/>
        <v>1</v>
      </c>
      <c r="AB1161">
        <f t="shared" si="404"/>
        <v>1</v>
      </c>
      <c r="AC1161">
        <f t="shared" si="405"/>
        <v>1</v>
      </c>
      <c r="AD1161">
        <f t="shared" si="406"/>
        <v>1</v>
      </c>
      <c r="AE1161" s="4" t="s">
        <v>2828</v>
      </c>
      <c r="AF1161" s="9" t="s">
        <v>2829</v>
      </c>
      <c r="AG1161">
        <v>0</v>
      </c>
      <c r="AH1161">
        <v>0</v>
      </c>
      <c r="AI1161">
        <v>1</v>
      </c>
      <c r="AJ1161">
        <v>1</v>
      </c>
      <c r="AK1161" s="9" t="s">
        <v>2840</v>
      </c>
      <c r="AL1161">
        <f t="shared" si="394"/>
        <v>0</v>
      </c>
      <c r="AM1161">
        <f>IF(AND(INDIRECT(AN1161)='Sample Select backend'!$C$2,INDIRECT(AO1161)=1,INDIRECT(AP1161)='Sample Select backend'!$F$2,INDIRECT(AQ1161)=1,INDIRECT(AR1161)='Sample Select backend'!$M$2),1,0)</f>
        <v>0</v>
      </c>
      <c r="AN1161" t="str">
        <f>_xlfn.CONCAT('Sample Select backend'!$C$4,ROW(AN1161))</f>
        <v>AE1161</v>
      </c>
      <c r="AO1161" s="9" t="str">
        <f>_xlfn.CONCAT('Sample Select backend'!$J$2,ROW(AO1161))</f>
        <v>AJ1161</v>
      </c>
      <c r="AP1161" t="str">
        <f>_xlfn.CONCAT('Sample Select backend'!$F$4,ROW(AP1161))</f>
        <v>AF1161</v>
      </c>
      <c r="AQ1161" t="str">
        <f>_xlfn.CONCAT('Sample Select backend'!$I$10,ROW(AQ1161))</f>
        <v>R1161</v>
      </c>
      <c r="AR1161" t="str">
        <f>_xlfn.CONCAT('Sample Select backend'!$M$4,ROW(AR1161))</f>
        <v>AK1161</v>
      </c>
      <c r="AS1161" t="str">
        <f t="shared" si="395"/>
        <v>Estonia</v>
      </c>
      <c r="AT1161" s="9" t="str">
        <f t="shared" si="396"/>
        <v>Other</v>
      </c>
      <c r="AU1161">
        <f t="shared" si="397"/>
        <v>0</v>
      </c>
      <c r="AV1161" s="9">
        <v>1</v>
      </c>
    </row>
    <row r="1162" spans="1:48" x14ac:dyDescent="0.35">
      <c r="A1162" t="s">
        <v>56</v>
      </c>
      <c r="B1162">
        <v>1</v>
      </c>
      <c r="C1162" t="s">
        <v>201</v>
      </c>
      <c r="D1162" t="s">
        <v>877</v>
      </c>
      <c r="E1162">
        <v>-2</v>
      </c>
      <c r="F1162">
        <v>2</v>
      </c>
      <c r="G1162">
        <v>-2</v>
      </c>
      <c r="H1162">
        <v>-1</v>
      </c>
      <c r="I1162">
        <v>-2</v>
      </c>
      <c r="J1162">
        <v>2</v>
      </c>
      <c r="K1162">
        <v>1</v>
      </c>
      <c r="L1162">
        <v>2</v>
      </c>
      <c r="M1162">
        <v>1</v>
      </c>
      <c r="N1162" t="s">
        <v>2655</v>
      </c>
      <c r="O1162" t="s">
        <v>2800</v>
      </c>
      <c r="P1162" t="s">
        <v>2808</v>
      </c>
      <c r="Q1162" t="s">
        <v>2813</v>
      </c>
      <c r="R1162">
        <v>0</v>
      </c>
      <c r="S1162" t="s">
        <v>202</v>
      </c>
      <c r="T1162" t="s">
        <v>202</v>
      </c>
      <c r="U1162" t="s">
        <v>202</v>
      </c>
      <c r="V1162">
        <f t="shared" si="398"/>
        <v>0</v>
      </c>
      <c r="W1162">
        <f t="shared" si="399"/>
        <v>1</v>
      </c>
      <c r="X1162">
        <f t="shared" si="400"/>
        <v>0</v>
      </c>
      <c r="Y1162">
        <f t="shared" si="401"/>
        <v>0</v>
      </c>
      <c r="Z1162">
        <f t="shared" si="402"/>
        <v>0</v>
      </c>
      <c r="AA1162">
        <f t="shared" si="403"/>
        <v>1</v>
      </c>
      <c r="AB1162">
        <f t="shared" si="404"/>
        <v>1</v>
      </c>
      <c r="AC1162">
        <f t="shared" si="405"/>
        <v>1</v>
      </c>
      <c r="AD1162">
        <f t="shared" si="406"/>
        <v>1</v>
      </c>
      <c r="AE1162" s="4" t="s">
        <v>2828</v>
      </c>
      <c r="AF1162" s="9" t="s">
        <v>2829</v>
      </c>
      <c r="AG1162">
        <v>0</v>
      </c>
      <c r="AH1162">
        <v>0</v>
      </c>
      <c r="AI1162">
        <v>1</v>
      </c>
      <c r="AJ1162">
        <v>1</v>
      </c>
      <c r="AK1162" s="9" t="s">
        <v>2840</v>
      </c>
      <c r="AL1162">
        <f t="shared" si="394"/>
        <v>0</v>
      </c>
      <c r="AM1162">
        <f>IF(AND(INDIRECT(AN1162)='Sample Select backend'!$C$2,INDIRECT(AO1162)=1,INDIRECT(AP1162)='Sample Select backend'!$F$2,INDIRECT(AQ1162)=1,INDIRECT(AR1162)='Sample Select backend'!$M$2),1,0)</f>
        <v>0</v>
      </c>
      <c r="AN1162" t="str">
        <f>_xlfn.CONCAT('Sample Select backend'!$C$4,ROW(AN1162))</f>
        <v>AE1162</v>
      </c>
      <c r="AO1162" s="9" t="str">
        <f>_xlfn.CONCAT('Sample Select backend'!$J$2,ROW(AO1162))</f>
        <v>AJ1162</v>
      </c>
      <c r="AP1162" t="str">
        <f>_xlfn.CONCAT('Sample Select backend'!$F$4,ROW(AP1162))</f>
        <v>AF1162</v>
      </c>
      <c r="AQ1162" t="str">
        <f>_xlfn.CONCAT('Sample Select backend'!$I$10,ROW(AQ1162))</f>
        <v>R1162</v>
      </c>
      <c r="AR1162" t="str">
        <f>_xlfn.CONCAT('Sample Select backend'!$M$4,ROW(AR1162))</f>
        <v>AK1162</v>
      </c>
      <c r="AS1162" t="str">
        <f t="shared" si="395"/>
        <v>Estonia</v>
      </c>
      <c r="AT1162" s="9" t="str">
        <f t="shared" si="396"/>
        <v>Other</v>
      </c>
      <c r="AU1162">
        <f t="shared" si="397"/>
        <v>0</v>
      </c>
      <c r="AV1162" s="9">
        <v>1</v>
      </c>
    </row>
    <row r="1163" spans="1:48" x14ac:dyDescent="0.35">
      <c r="A1163" t="s">
        <v>56</v>
      </c>
      <c r="B1163">
        <v>1</v>
      </c>
      <c r="C1163" t="s">
        <v>206</v>
      </c>
      <c r="D1163" t="s">
        <v>890</v>
      </c>
      <c r="E1163">
        <v>-2</v>
      </c>
      <c r="F1163">
        <v>2</v>
      </c>
      <c r="G1163">
        <v>-2</v>
      </c>
      <c r="H1163">
        <v>-1</v>
      </c>
      <c r="I1163">
        <v>-2</v>
      </c>
      <c r="J1163">
        <v>2</v>
      </c>
      <c r="K1163">
        <v>1</v>
      </c>
      <c r="L1163">
        <v>2</v>
      </c>
      <c r="M1163">
        <v>1</v>
      </c>
      <c r="N1163" t="s">
        <v>2655</v>
      </c>
      <c r="O1163" t="s">
        <v>2800</v>
      </c>
      <c r="P1163" t="s">
        <v>2808</v>
      </c>
      <c r="Q1163" t="s">
        <v>2813</v>
      </c>
      <c r="R1163">
        <v>0</v>
      </c>
      <c r="S1163" t="s">
        <v>202</v>
      </c>
      <c r="T1163" t="s">
        <v>202</v>
      </c>
      <c r="U1163" t="s">
        <v>202</v>
      </c>
      <c r="V1163">
        <f t="shared" si="398"/>
        <v>0</v>
      </c>
      <c r="W1163">
        <f t="shared" si="399"/>
        <v>1</v>
      </c>
      <c r="X1163">
        <f t="shared" si="400"/>
        <v>0</v>
      </c>
      <c r="Y1163">
        <f t="shared" si="401"/>
        <v>0</v>
      </c>
      <c r="Z1163">
        <f t="shared" si="402"/>
        <v>0</v>
      </c>
      <c r="AA1163">
        <f t="shared" si="403"/>
        <v>1</v>
      </c>
      <c r="AB1163">
        <f t="shared" si="404"/>
        <v>1</v>
      </c>
      <c r="AC1163">
        <f t="shared" si="405"/>
        <v>1</v>
      </c>
      <c r="AD1163">
        <f t="shared" si="406"/>
        <v>1</v>
      </c>
      <c r="AE1163" s="4" t="s">
        <v>2828</v>
      </c>
      <c r="AF1163" s="9" t="s">
        <v>2829</v>
      </c>
      <c r="AG1163">
        <v>0</v>
      </c>
      <c r="AH1163">
        <v>0</v>
      </c>
      <c r="AI1163">
        <v>1</v>
      </c>
      <c r="AJ1163">
        <v>1</v>
      </c>
      <c r="AK1163" s="9" t="s">
        <v>2840</v>
      </c>
      <c r="AL1163">
        <f t="shared" si="394"/>
        <v>0</v>
      </c>
      <c r="AM1163">
        <f>IF(AND(INDIRECT(AN1163)='Sample Select backend'!$C$2,INDIRECT(AO1163)=1,INDIRECT(AP1163)='Sample Select backend'!$F$2,INDIRECT(AQ1163)=1,INDIRECT(AR1163)='Sample Select backend'!$M$2),1,0)</f>
        <v>0</v>
      </c>
      <c r="AN1163" t="str">
        <f>_xlfn.CONCAT('Sample Select backend'!$C$4,ROW(AN1163))</f>
        <v>AE1163</v>
      </c>
      <c r="AO1163" s="9" t="str">
        <f>_xlfn.CONCAT('Sample Select backend'!$J$2,ROW(AO1163))</f>
        <v>AJ1163</v>
      </c>
      <c r="AP1163" t="str">
        <f>_xlfn.CONCAT('Sample Select backend'!$F$4,ROW(AP1163))</f>
        <v>AF1163</v>
      </c>
      <c r="AQ1163" t="str">
        <f>_xlfn.CONCAT('Sample Select backend'!$I$10,ROW(AQ1163))</f>
        <v>R1163</v>
      </c>
      <c r="AR1163" t="str">
        <f>_xlfn.CONCAT('Sample Select backend'!$M$4,ROW(AR1163))</f>
        <v>AK1163</v>
      </c>
      <c r="AS1163" t="str">
        <f t="shared" si="395"/>
        <v>Estonia</v>
      </c>
      <c r="AT1163" s="9" t="str">
        <f t="shared" si="396"/>
        <v>Tax exemption/waiver/suspension</v>
      </c>
      <c r="AU1163">
        <f t="shared" si="397"/>
        <v>0</v>
      </c>
      <c r="AV1163" s="9">
        <v>1</v>
      </c>
    </row>
    <row r="1164" spans="1:48" x14ac:dyDescent="0.35">
      <c r="A1164" t="s">
        <v>56</v>
      </c>
      <c r="B1164">
        <v>7</v>
      </c>
      <c r="C1164">
        <v>30</v>
      </c>
      <c r="D1164" t="s">
        <v>876</v>
      </c>
      <c r="E1164">
        <v>2</v>
      </c>
      <c r="F1164">
        <v>1</v>
      </c>
      <c r="G1164">
        <v>-2</v>
      </c>
      <c r="H1164">
        <v>1</v>
      </c>
      <c r="I1164">
        <v>-2</v>
      </c>
      <c r="J1164">
        <v>2</v>
      </c>
      <c r="K1164">
        <v>2</v>
      </c>
      <c r="L1164">
        <v>-2</v>
      </c>
      <c r="M1164">
        <v>1</v>
      </c>
      <c r="N1164" t="s">
        <v>2655</v>
      </c>
      <c r="O1164" t="s">
        <v>2800</v>
      </c>
      <c r="P1164" t="s">
        <v>2808</v>
      </c>
      <c r="Q1164" t="s">
        <v>2813</v>
      </c>
      <c r="R1164">
        <v>0</v>
      </c>
      <c r="S1164" t="s">
        <v>202</v>
      </c>
      <c r="T1164" t="s">
        <v>202</v>
      </c>
      <c r="U1164" t="s">
        <v>202</v>
      </c>
      <c r="V1164">
        <f t="shared" si="398"/>
        <v>1</v>
      </c>
      <c r="W1164">
        <f t="shared" si="399"/>
        <v>1</v>
      </c>
      <c r="X1164">
        <f t="shared" si="400"/>
        <v>0</v>
      </c>
      <c r="Y1164">
        <f t="shared" si="401"/>
        <v>1</v>
      </c>
      <c r="Z1164">
        <f t="shared" si="402"/>
        <v>0</v>
      </c>
      <c r="AA1164">
        <f t="shared" si="403"/>
        <v>1</v>
      </c>
      <c r="AB1164">
        <f t="shared" si="404"/>
        <v>1</v>
      </c>
      <c r="AC1164">
        <f t="shared" si="405"/>
        <v>0</v>
      </c>
      <c r="AD1164">
        <f t="shared" si="406"/>
        <v>1</v>
      </c>
      <c r="AE1164" s="4" t="s">
        <v>2828</v>
      </c>
      <c r="AF1164" s="9" t="s">
        <v>2829</v>
      </c>
      <c r="AG1164">
        <v>0</v>
      </c>
      <c r="AH1164">
        <v>0</v>
      </c>
      <c r="AI1164">
        <v>1</v>
      </c>
      <c r="AJ1164">
        <v>1</v>
      </c>
      <c r="AK1164" s="9" t="s">
        <v>2840</v>
      </c>
      <c r="AL1164">
        <f t="shared" si="394"/>
        <v>0</v>
      </c>
      <c r="AM1164">
        <f>IF(AND(INDIRECT(AN1164)='Sample Select backend'!$C$2,INDIRECT(AO1164)=1,INDIRECT(AP1164)='Sample Select backend'!$F$2,INDIRECT(AQ1164)=1,INDIRECT(AR1164)='Sample Select backend'!$M$2),1,0)</f>
        <v>0</v>
      </c>
      <c r="AN1164" t="str">
        <f>_xlfn.CONCAT('Sample Select backend'!$C$4,ROW(AN1164))</f>
        <v>AE1164</v>
      </c>
      <c r="AO1164" s="9" t="str">
        <f>_xlfn.CONCAT('Sample Select backend'!$J$2,ROW(AO1164))</f>
        <v>AJ1164</v>
      </c>
      <c r="AP1164" t="str">
        <f>_xlfn.CONCAT('Sample Select backend'!$F$4,ROW(AP1164))</f>
        <v>AF1164</v>
      </c>
      <c r="AQ1164" t="str">
        <f>_xlfn.CONCAT('Sample Select backend'!$I$10,ROW(AQ1164))</f>
        <v>R1164</v>
      </c>
      <c r="AR1164" t="str">
        <f>_xlfn.CONCAT('Sample Select backend'!$M$4,ROW(AR1164))</f>
        <v>AK1164</v>
      </c>
      <c r="AS1164" t="str">
        <f t="shared" si="395"/>
        <v>Estonia</v>
      </c>
      <c r="AT1164" s="9">
        <f t="shared" si="396"/>
        <v>30</v>
      </c>
      <c r="AU1164">
        <f t="shared" si="397"/>
        <v>0</v>
      </c>
      <c r="AV1164" s="9">
        <v>1</v>
      </c>
    </row>
    <row r="1165" spans="1:48" x14ac:dyDescent="0.35">
      <c r="A1165" t="s">
        <v>56</v>
      </c>
      <c r="B1165">
        <v>4</v>
      </c>
      <c r="C1165">
        <v>20</v>
      </c>
      <c r="D1165" t="s">
        <v>873</v>
      </c>
      <c r="E1165">
        <v>-2</v>
      </c>
      <c r="F1165">
        <v>2</v>
      </c>
      <c r="G1165">
        <v>-2</v>
      </c>
      <c r="H1165">
        <v>-1</v>
      </c>
      <c r="I1165">
        <v>-2</v>
      </c>
      <c r="J1165">
        <v>2</v>
      </c>
      <c r="K1165">
        <v>1</v>
      </c>
      <c r="L1165">
        <v>2</v>
      </c>
      <c r="M1165">
        <v>1</v>
      </c>
      <c r="N1165" t="s">
        <v>2655</v>
      </c>
      <c r="O1165" t="s">
        <v>2800</v>
      </c>
      <c r="P1165" t="s">
        <v>2808</v>
      </c>
      <c r="Q1165" t="s">
        <v>2813</v>
      </c>
      <c r="R1165">
        <v>0</v>
      </c>
      <c r="S1165" t="s">
        <v>202</v>
      </c>
      <c r="T1165" t="s">
        <v>202</v>
      </c>
      <c r="U1165" t="s">
        <v>202</v>
      </c>
      <c r="V1165">
        <f t="shared" si="398"/>
        <v>0</v>
      </c>
      <c r="W1165">
        <f t="shared" si="399"/>
        <v>1</v>
      </c>
      <c r="X1165">
        <f t="shared" si="400"/>
        <v>0</v>
      </c>
      <c r="Y1165">
        <f t="shared" si="401"/>
        <v>0</v>
      </c>
      <c r="Z1165">
        <f t="shared" si="402"/>
        <v>0</v>
      </c>
      <c r="AA1165">
        <f t="shared" si="403"/>
        <v>1</v>
      </c>
      <c r="AB1165">
        <f t="shared" si="404"/>
        <v>1</v>
      </c>
      <c r="AC1165">
        <f t="shared" si="405"/>
        <v>1</v>
      </c>
      <c r="AD1165">
        <f t="shared" si="406"/>
        <v>1</v>
      </c>
      <c r="AE1165" s="4" t="s">
        <v>2828</v>
      </c>
      <c r="AF1165" s="9" t="s">
        <v>2829</v>
      </c>
      <c r="AG1165">
        <v>0</v>
      </c>
      <c r="AH1165">
        <v>0</v>
      </c>
      <c r="AI1165">
        <v>1</v>
      </c>
      <c r="AJ1165">
        <v>1</v>
      </c>
      <c r="AK1165" s="9" t="s">
        <v>2840</v>
      </c>
      <c r="AL1165">
        <f t="shared" si="394"/>
        <v>0</v>
      </c>
      <c r="AM1165">
        <f>IF(AND(INDIRECT(AN1165)='Sample Select backend'!$C$2,INDIRECT(AO1165)=1,INDIRECT(AP1165)='Sample Select backend'!$F$2,INDIRECT(AQ1165)=1,INDIRECT(AR1165)='Sample Select backend'!$M$2),1,0)</f>
        <v>0</v>
      </c>
      <c r="AN1165" t="str">
        <f>_xlfn.CONCAT('Sample Select backend'!$C$4,ROW(AN1165))</f>
        <v>AE1165</v>
      </c>
      <c r="AO1165" s="9" t="str">
        <f>_xlfn.CONCAT('Sample Select backend'!$J$2,ROW(AO1165))</f>
        <v>AJ1165</v>
      </c>
      <c r="AP1165" t="str">
        <f>_xlfn.CONCAT('Sample Select backend'!$F$4,ROW(AP1165))</f>
        <v>AF1165</v>
      </c>
      <c r="AQ1165" t="str">
        <f>_xlfn.CONCAT('Sample Select backend'!$I$10,ROW(AQ1165))</f>
        <v>R1165</v>
      </c>
      <c r="AR1165" t="str">
        <f>_xlfn.CONCAT('Sample Select backend'!$M$4,ROW(AR1165))</f>
        <v>AK1165</v>
      </c>
      <c r="AS1165" t="str">
        <f t="shared" si="395"/>
        <v>Estonia</v>
      </c>
      <c r="AT1165" s="9">
        <f t="shared" si="396"/>
        <v>20</v>
      </c>
      <c r="AU1165">
        <f t="shared" si="397"/>
        <v>0</v>
      </c>
      <c r="AV1165" s="9">
        <v>1</v>
      </c>
    </row>
    <row r="1166" spans="1:48" x14ac:dyDescent="0.35">
      <c r="A1166" t="s">
        <v>56</v>
      </c>
      <c r="B1166">
        <v>6</v>
      </c>
      <c r="C1166">
        <v>29</v>
      </c>
      <c r="D1166" t="s">
        <v>885</v>
      </c>
      <c r="E1166">
        <v>1</v>
      </c>
      <c r="F1166">
        <v>1</v>
      </c>
      <c r="G1166">
        <v>-2</v>
      </c>
      <c r="H1166">
        <v>-1</v>
      </c>
      <c r="I1166">
        <v>-2</v>
      </c>
      <c r="J1166">
        <v>1</v>
      </c>
      <c r="K1166">
        <v>1</v>
      </c>
      <c r="L1166">
        <v>-2</v>
      </c>
      <c r="M1166">
        <v>1</v>
      </c>
      <c r="N1166" t="s">
        <v>2655</v>
      </c>
      <c r="O1166" t="s">
        <v>2800</v>
      </c>
      <c r="P1166" t="s">
        <v>2808</v>
      </c>
      <c r="Q1166" t="s">
        <v>2813</v>
      </c>
      <c r="R1166">
        <v>0</v>
      </c>
      <c r="S1166" t="s">
        <v>202</v>
      </c>
      <c r="T1166" t="s">
        <v>202</v>
      </c>
      <c r="U1166" t="s">
        <v>202</v>
      </c>
      <c r="V1166">
        <f t="shared" si="398"/>
        <v>1</v>
      </c>
      <c r="W1166">
        <f t="shared" si="399"/>
        <v>1</v>
      </c>
      <c r="X1166">
        <f t="shared" si="400"/>
        <v>0</v>
      </c>
      <c r="Y1166">
        <f t="shared" si="401"/>
        <v>0</v>
      </c>
      <c r="Z1166">
        <f t="shared" si="402"/>
        <v>0</v>
      </c>
      <c r="AA1166">
        <f t="shared" si="403"/>
        <v>1</v>
      </c>
      <c r="AB1166">
        <f t="shared" si="404"/>
        <v>1</v>
      </c>
      <c r="AC1166">
        <f t="shared" si="405"/>
        <v>0</v>
      </c>
      <c r="AD1166">
        <f t="shared" si="406"/>
        <v>1</v>
      </c>
      <c r="AE1166" s="4" t="s">
        <v>2828</v>
      </c>
      <c r="AF1166" s="9" t="s">
        <v>2829</v>
      </c>
      <c r="AG1166">
        <v>0</v>
      </c>
      <c r="AH1166">
        <v>0</v>
      </c>
      <c r="AI1166">
        <v>1</v>
      </c>
      <c r="AJ1166">
        <v>1</v>
      </c>
      <c r="AK1166" s="9" t="s">
        <v>2840</v>
      </c>
      <c r="AL1166">
        <f t="shared" si="394"/>
        <v>0</v>
      </c>
      <c r="AM1166">
        <f>IF(AND(INDIRECT(AN1166)='Sample Select backend'!$C$2,INDIRECT(AO1166)=1,INDIRECT(AP1166)='Sample Select backend'!$F$2,INDIRECT(AQ1166)=1,INDIRECT(AR1166)='Sample Select backend'!$M$2),1,0)</f>
        <v>0</v>
      </c>
      <c r="AN1166" t="str">
        <f>_xlfn.CONCAT('Sample Select backend'!$C$4,ROW(AN1166))</f>
        <v>AE1166</v>
      </c>
      <c r="AO1166" s="9" t="str">
        <f>_xlfn.CONCAT('Sample Select backend'!$J$2,ROW(AO1166))</f>
        <v>AJ1166</v>
      </c>
      <c r="AP1166" t="str">
        <f>_xlfn.CONCAT('Sample Select backend'!$F$4,ROW(AP1166))</f>
        <v>AF1166</v>
      </c>
      <c r="AQ1166" t="str">
        <f>_xlfn.CONCAT('Sample Select backend'!$I$10,ROW(AQ1166))</f>
        <v>R1166</v>
      </c>
      <c r="AR1166" t="str">
        <f>_xlfn.CONCAT('Sample Select backend'!$M$4,ROW(AR1166))</f>
        <v>AK1166</v>
      </c>
      <c r="AS1166" t="str">
        <f t="shared" si="395"/>
        <v>Estonia</v>
      </c>
      <c r="AT1166" s="9">
        <f t="shared" si="396"/>
        <v>29</v>
      </c>
      <c r="AU1166">
        <f t="shared" si="397"/>
        <v>0</v>
      </c>
      <c r="AV1166" s="9">
        <v>1</v>
      </c>
    </row>
    <row r="1167" spans="1:48" x14ac:dyDescent="0.35">
      <c r="A1167" t="s">
        <v>56</v>
      </c>
      <c r="B1167">
        <v>7</v>
      </c>
      <c r="C1167">
        <v>30</v>
      </c>
      <c r="D1167" t="s">
        <v>882</v>
      </c>
      <c r="E1167">
        <v>1</v>
      </c>
      <c r="F1167">
        <v>1</v>
      </c>
      <c r="G1167">
        <v>2</v>
      </c>
      <c r="H1167">
        <v>1</v>
      </c>
      <c r="I1167">
        <v>2</v>
      </c>
      <c r="J1167">
        <v>2</v>
      </c>
      <c r="K1167">
        <v>1</v>
      </c>
      <c r="L1167">
        <v>-2</v>
      </c>
      <c r="M1167">
        <v>1</v>
      </c>
      <c r="N1167" t="s">
        <v>2655</v>
      </c>
      <c r="O1167" t="s">
        <v>2800</v>
      </c>
      <c r="P1167" t="s">
        <v>2808</v>
      </c>
      <c r="Q1167" t="s">
        <v>2813</v>
      </c>
      <c r="R1167">
        <v>0</v>
      </c>
      <c r="S1167" t="s">
        <v>202</v>
      </c>
      <c r="T1167" t="s">
        <v>202</v>
      </c>
      <c r="U1167" t="s">
        <v>202</v>
      </c>
      <c r="V1167">
        <f t="shared" si="398"/>
        <v>1</v>
      </c>
      <c r="W1167">
        <f t="shared" si="399"/>
        <v>1</v>
      </c>
      <c r="X1167">
        <f t="shared" si="400"/>
        <v>1</v>
      </c>
      <c r="Y1167">
        <f t="shared" si="401"/>
        <v>1</v>
      </c>
      <c r="Z1167">
        <f t="shared" si="402"/>
        <v>1</v>
      </c>
      <c r="AA1167">
        <f t="shared" si="403"/>
        <v>1</v>
      </c>
      <c r="AB1167">
        <f t="shared" si="404"/>
        <v>1</v>
      </c>
      <c r="AC1167">
        <f t="shared" si="405"/>
        <v>0</v>
      </c>
      <c r="AD1167">
        <f t="shared" si="406"/>
        <v>1</v>
      </c>
      <c r="AE1167" s="4" t="s">
        <v>2828</v>
      </c>
      <c r="AF1167" s="9" t="s">
        <v>2829</v>
      </c>
      <c r="AG1167">
        <v>0</v>
      </c>
      <c r="AH1167">
        <v>0</v>
      </c>
      <c r="AI1167">
        <v>1</v>
      </c>
      <c r="AJ1167">
        <v>1</v>
      </c>
      <c r="AK1167" s="9" t="s">
        <v>2840</v>
      </c>
      <c r="AL1167">
        <f t="shared" si="394"/>
        <v>0</v>
      </c>
      <c r="AM1167">
        <f>IF(AND(INDIRECT(AN1167)='Sample Select backend'!$C$2,INDIRECT(AO1167)=1,INDIRECT(AP1167)='Sample Select backend'!$F$2,INDIRECT(AQ1167)=1,INDIRECT(AR1167)='Sample Select backend'!$M$2),1,0)</f>
        <v>0</v>
      </c>
      <c r="AN1167" t="str">
        <f>_xlfn.CONCAT('Sample Select backend'!$C$4,ROW(AN1167))</f>
        <v>AE1167</v>
      </c>
      <c r="AO1167" s="9" t="str">
        <f>_xlfn.CONCAT('Sample Select backend'!$J$2,ROW(AO1167))</f>
        <v>AJ1167</v>
      </c>
      <c r="AP1167" t="str">
        <f>_xlfn.CONCAT('Sample Select backend'!$F$4,ROW(AP1167))</f>
        <v>AF1167</v>
      </c>
      <c r="AQ1167" t="str">
        <f>_xlfn.CONCAT('Sample Select backend'!$I$10,ROW(AQ1167))</f>
        <v>R1167</v>
      </c>
      <c r="AR1167" t="str">
        <f>_xlfn.CONCAT('Sample Select backend'!$M$4,ROW(AR1167))</f>
        <v>AK1167</v>
      </c>
      <c r="AS1167" t="str">
        <f t="shared" si="395"/>
        <v>Estonia</v>
      </c>
      <c r="AT1167" s="9">
        <f t="shared" si="396"/>
        <v>30</v>
      </c>
      <c r="AU1167">
        <f t="shared" si="397"/>
        <v>0</v>
      </c>
      <c r="AV1167" s="9">
        <v>1</v>
      </c>
    </row>
    <row r="1168" spans="1:48" x14ac:dyDescent="0.35">
      <c r="A1168" t="s">
        <v>56</v>
      </c>
      <c r="B1168">
        <v>1</v>
      </c>
      <c r="C1168" t="s">
        <v>206</v>
      </c>
      <c r="D1168" t="s">
        <v>881</v>
      </c>
      <c r="E1168">
        <v>2</v>
      </c>
      <c r="F1168">
        <v>2</v>
      </c>
      <c r="G1168">
        <v>-2</v>
      </c>
      <c r="H1168">
        <v>-1</v>
      </c>
      <c r="I1168">
        <v>-2</v>
      </c>
      <c r="J1168">
        <v>2</v>
      </c>
      <c r="K1168">
        <v>1</v>
      </c>
      <c r="L1168">
        <v>-2</v>
      </c>
      <c r="M1168">
        <v>1</v>
      </c>
      <c r="N1168" t="s">
        <v>2655</v>
      </c>
      <c r="O1168" t="s">
        <v>2800</v>
      </c>
      <c r="P1168" t="s">
        <v>2808</v>
      </c>
      <c r="Q1168" t="s">
        <v>2813</v>
      </c>
      <c r="R1168">
        <v>0</v>
      </c>
      <c r="S1168" t="s">
        <v>202</v>
      </c>
      <c r="T1168" t="s">
        <v>202</v>
      </c>
      <c r="U1168" t="s">
        <v>202</v>
      </c>
      <c r="V1168">
        <f t="shared" si="398"/>
        <v>1</v>
      </c>
      <c r="W1168">
        <f t="shared" si="399"/>
        <v>1</v>
      </c>
      <c r="X1168">
        <f t="shared" si="400"/>
        <v>0</v>
      </c>
      <c r="Y1168">
        <f t="shared" si="401"/>
        <v>0</v>
      </c>
      <c r="Z1168">
        <f t="shared" si="402"/>
        <v>0</v>
      </c>
      <c r="AA1168">
        <f t="shared" si="403"/>
        <v>1</v>
      </c>
      <c r="AB1168">
        <f t="shared" si="404"/>
        <v>1</v>
      </c>
      <c r="AC1168">
        <f t="shared" si="405"/>
        <v>0</v>
      </c>
      <c r="AD1168">
        <f t="shared" si="406"/>
        <v>1</v>
      </c>
      <c r="AE1168" s="4" t="s">
        <v>2828</v>
      </c>
      <c r="AF1168" s="9" t="s">
        <v>2829</v>
      </c>
      <c r="AG1168">
        <v>0</v>
      </c>
      <c r="AH1168">
        <v>0</v>
      </c>
      <c r="AI1168">
        <v>1</v>
      </c>
      <c r="AJ1168">
        <v>1</v>
      </c>
      <c r="AK1168" s="9" t="s">
        <v>2840</v>
      </c>
      <c r="AL1168">
        <f t="shared" si="394"/>
        <v>0</v>
      </c>
      <c r="AM1168">
        <f>IF(AND(INDIRECT(AN1168)='Sample Select backend'!$C$2,INDIRECT(AO1168)=1,INDIRECT(AP1168)='Sample Select backend'!$F$2,INDIRECT(AQ1168)=1,INDIRECT(AR1168)='Sample Select backend'!$M$2),1,0)</f>
        <v>0</v>
      </c>
      <c r="AN1168" t="str">
        <f>_xlfn.CONCAT('Sample Select backend'!$C$4,ROW(AN1168))</f>
        <v>AE1168</v>
      </c>
      <c r="AO1168" s="9" t="str">
        <f>_xlfn.CONCAT('Sample Select backend'!$J$2,ROW(AO1168))</f>
        <v>AJ1168</v>
      </c>
      <c r="AP1168" t="str">
        <f>_xlfn.CONCAT('Sample Select backend'!$F$4,ROW(AP1168))</f>
        <v>AF1168</v>
      </c>
      <c r="AQ1168" t="str">
        <f>_xlfn.CONCAT('Sample Select backend'!$I$10,ROW(AQ1168))</f>
        <v>R1168</v>
      </c>
      <c r="AR1168" t="str">
        <f>_xlfn.CONCAT('Sample Select backend'!$M$4,ROW(AR1168))</f>
        <v>AK1168</v>
      </c>
      <c r="AS1168" t="str">
        <f t="shared" si="395"/>
        <v>Estonia</v>
      </c>
      <c r="AT1168" s="9" t="str">
        <f t="shared" si="396"/>
        <v>Tax exemption/waiver/suspension</v>
      </c>
      <c r="AU1168">
        <f t="shared" si="397"/>
        <v>0</v>
      </c>
      <c r="AV1168" s="9">
        <v>1</v>
      </c>
    </row>
    <row r="1169" spans="1:48" x14ac:dyDescent="0.35">
      <c r="A1169" t="s">
        <v>56</v>
      </c>
      <c r="B1169">
        <v>6</v>
      </c>
      <c r="C1169">
        <v>29</v>
      </c>
      <c r="D1169" t="s">
        <v>884</v>
      </c>
      <c r="E1169">
        <v>2</v>
      </c>
      <c r="F1169">
        <v>1</v>
      </c>
      <c r="G1169">
        <v>-2</v>
      </c>
      <c r="H1169">
        <v>-1</v>
      </c>
      <c r="I1169">
        <v>-1</v>
      </c>
      <c r="J1169">
        <v>2</v>
      </c>
      <c r="K1169">
        <v>1</v>
      </c>
      <c r="L1169">
        <v>-2</v>
      </c>
      <c r="M1169">
        <v>1</v>
      </c>
      <c r="N1169" t="s">
        <v>2655</v>
      </c>
      <c r="O1169" t="s">
        <v>2800</v>
      </c>
      <c r="P1169" t="s">
        <v>2808</v>
      </c>
      <c r="Q1169" t="s">
        <v>2813</v>
      </c>
      <c r="R1169">
        <v>0</v>
      </c>
      <c r="S1169" t="s">
        <v>202</v>
      </c>
      <c r="T1169" t="s">
        <v>202</v>
      </c>
      <c r="U1169" t="s">
        <v>202</v>
      </c>
      <c r="V1169">
        <f t="shared" si="398"/>
        <v>1</v>
      </c>
      <c r="W1169">
        <f t="shared" si="399"/>
        <v>1</v>
      </c>
      <c r="X1169">
        <f t="shared" si="400"/>
        <v>0</v>
      </c>
      <c r="Y1169">
        <f t="shared" si="401"/>
        <v>0</v>
      </c>
      <c r="Z1169">
        <f t="shared" si="402"/>
        <v>0</v>
      </c>
      <c r="AA1169">
        <f t="shared" si="403"/>
        <v>1</v>
      </c>
      <c r="AB1169">
        <f t="shared" si="404"/>
        <v>1</v>
      </c>
      <c r="AC1169">
        <f t="shared" si="405"/>
        <v>0</v>
      </c>
      <c r="AD1169">
        <f t="shared" si="406"/>
        <v>1</v>
      </c>
      <c r="AE1169" s="4" t="s">
        <v>2828</v>
      </c>
      <c r="AF1169" s="9" t="s">
        <v>2829</v>
      </c>
      <c r="AG1169">
        <v>0</v>
      </c>
      <c r="AH1169">
        <v>0</v>
      </c>
      <c r="AI1169">
        <v>1</v>
      </c>
      <c r="AJ1169">
        <v>1</v>
      </c>
      <c r="AK1169" s="9" t="s">
        <v>2840</v>
      </c>
      <c r="AL1169">
        <f t="shared" si="394"/>
        <v>0</v>
      </c>
      <c r="AM1169">
        <f>IF(AND(INDIRECT(AN1169)='Sample Select backend'!$C$2,INDIRECT(AO1169)=1,INDIRECT(AP1169)='Sample Select backend'!$F$2,INDIRECT(AQ1169)=1,INDIRECT(AR1169)='Sample Select backend'!$M$2),1,0)</f>
        <v>0</v>
      </c>
      <c r="AN1169" t="str">
        <f>_xlfn.CONCAT('Sample Select backend'!$C$4,ROW(AN1169))</f>
        <v>AE1169</v>
      </c>
      <c r="AO1169" s="9" t="str">
        <f>_xlfn.CONCAT('Sample Select backend'!$J$2,ROW(AO1169))</f>
        <v>AJ1169</v>
      </c>
      <c r="AP1169" t="str">
        <f>_xlfn.CONCAT('Sample Select backend'!$F$4,ROW(AP1169))</f>
        <v>AF1169</v>
      </c>
      <c r="AQ1169" t="str">
        <f>_xlfn.CONCAT('Sample Select backend'!$I$10,ROW(AQ1169))</f>
        <v>R1169</v>
      </c>
      <c r="AR1169" t="str">
        <f>_xlfn.CONCAT('Sample Select backend'!$M$4,ROW(AR1169))</f>
        <v>AK1169</v>
      </c>
      <c r="AS1169" t="str">
        <f t="shared" si="395"/>
        <v>Estonia</v>
      </c>
      <c r="AT1169" s="9">
        <f t="shared" si="396"/>
        <v>29</v>
      </c>
      <c r="AU1169">
        <f t="shared" si="397"/>
        <v>0</v>
      </c>
      <c r="AV1169" s="9">
        <v>1</v>
      </c>
    </row>
    <row r="1170" spans="1:48" x14ac:dyDescent="0.35">
      <c r="A1170" t="s">
        <v>56</v>
      </c>
      <c r="B1170">
        <v>7</v>
      </c>
      <c r="C1170">
        <v>30</v>
      </c>
      <c r="D1170" t="s">
        <v>886</v>
      </c>
      <c r="E1170">
        <v>1</v>
      </c>
      <c r="F1170">
        <v>1</v>
      </c>
      <c r="G1170">
        <v>2</v>
      </c>
      <c r="K1170">
        <v>1</v>
      </c>
      <c r="M1170">
        <v>1</v>
      </c>
      <c r="N1170" t="s">
        <v>2655</v>
      </c>
      <c r="O1170" t="s">
        <v>2800</v>
      </c>
      <c r="P1170" t="s">
        <v>2808</v>
      </c>
      <c r="Q1170" t="s">
        <v>2813</v>
      </c>
      <c r="R1170">
        <v>0</v>
      </c>
      <c r="S1170" t="s">
        <v>202</v>
      </c>
      <c r="T1170" t="s">
        <v>202</v>
      </c>
      <c r="U1170" t="s">
        <v>202</v>
      </c>
      <c r="V1170">
        <f t="shared" si="398"/>
        <v>1</v>
      </c>
      <c r="W1170">
        <f t="shared" si="399"/>
        <v>1</v>
      </c>
      <c r="X1170">
        <f t="shared" si="400"/>
        <v>1</v>
      </c>
      <c r="Y1170">
        <f t="shared" si="401"/>
        <v>-1</v>
      </c>
      <c r="Z1170">
        <f t="shared" si="402"/>
        <v>-1</v>
      </c>
      <c r="AA1170">
        <f t="shared" si="403"/>
        <v>-1</v>
      </c>
      <c r="AB1170">
        <f t="shared" si="404"/>
        <v>1</v>
      </c>
      <c r="AC1170">
        <f t="shared" si="405"/>
        <v>-1</v>
      </c>
      <c r="AD1170">
        <f t="shared" si="406"/>
        <v>1</v>
      </c>
      <c r="AE1170" s="4" t="s">
        <v>2828</v>
      </c>
      <c r="AF1170" s="9" t="s">
        <v>2829</v>
      </c>
      <c r="AG1170">
        <v>0</v>
      </c>
      <c r="AH1170">
        <v>0</v>
      </c>
      <c r="AI1170">
        <v>1</v>
      </c>
      <c r="AJ1170">
        <v>1</v>
      </c>
      <c r="AK1170" s="9" t="s">
        <v>2840</v>
      </c>
      <c r="AL1170">
        <f t="shared" si="394"/>
        <v>0</v>
      </c>
      <c r="AM1170">
        <f>IF(AND(INDIRECT(AN1170)='Sample Select backend'!$C$2,INDIRECT(AO1170)=1,INDIRECT(AP1170)='Sample Select backend'!$F$2,INDIRECT(AQ1170)=1,INDIRECT(AR1170)='Sample Select backend'!$M$2),1,0)</f>
        <v>0</v>
      </c>
      <c r="AN1170" t="str">
        <f>_xlfn.CONCAT('Sample Select backend'!$C$4,ROW(AN1170))</f>
        <v>AE1170</v>
      </c>
      <c r="AO1170" s="9" t="str">
        <f>_xlfn.CONCAT('Sample Select backend'!$J$2,ROW(AO1170))</f>
        <v>AJ1170</v>
      </c>
      <c r="AP1170" t="str">
        <f>_xlfn.CONCAT('Sample Select backend'!$F$4,ROW(AP1170))</f>
        <v>AF1170</v>
      </c>
      <c r="AQ1170" t="str">
        <f>_xlfn.CONCAT('Sample Select backend'!$I$10,ROW(AQ1170))</f>
        <v>R1170</v>
      </c>
      <c r="AR1170" t="str">
        <f>_xlfn.CONCAT('Sample Select backend'!$M$4,ROW(AR1170))</f>
        <v>AK1170</v>
      </c>
      <c r="AS1170" t="str">
        <f t="shared" si="395"/>
        <v>Estonia</v>
      </c>
      <c r="AT1170" s="9">
        <f t="shared" si="396"/>
        <v>30</v>
      </c>
      <c r="AU1170">
        <f t="shared" si="397"/>
        <v>0</v>
      </c>
      <c r="AV1170" s="9">
        <v>1</v>
      </c>
    </row>
    <row r="1171" spans="1:48" x14ac:dyDescent="0.35">
      <c r="A1171" t="s">
        <v>56</v>
      </c>
      <c r="B1171">
        <v>1</v>
      </c>
      <c r="C1171" t="s">
        <v>206</v>
      </c>
      <c r="D1171" t="s">
        <v>875</v>
      </c>
      <c r="F1171">
        <v>2</v>
      </c>
      <c r="G1171">
        <v>-2</v>
      </c>
      <c r="H1171">
        <v>-1</v>
      </c>
      <c r="I1171">
        <v>-2</v>
      </c>
      <c r="J1171">
        <v>2</v>
      </c>
      <c r="K1171">
        <v>1</v>
      </c>
      <c r="L1171">
        <v>2</v>
      </c>
      <c r="M1171">
        <v>1</v>
      </c>
      <c r="N1171" t="s">
        <v>2655</v>
      </c>
      <c r="O1171" t="s">
        <v>2800</v>
      </c>
      <c r="P1171" t="s">
        <v>2808</v>
      </c>
      <c r="Q1171" t="s">
        <v>2813</v>
      </c>
      <c r="R1171">
        <v>0</v>
      </c>
      <c r="S1171" t="s">
        <v>202</v>
      </c>
      <c r="T1171" t="s">
        <v>202</v>
      </c>
      <c r="U1171" t="s">
        <v>202</v>
      </c>
      <c r="V1171">
        <f t="shared" si="398"/>
        <v>-1</v>
      </c>
      <c r="W1171">
        <f t="shared" si="399"/>
        <v>1</v>
      </c>
      <c r="X1171">
        <f t="shared" si="400"/>
        <v>0</v>
      </c>
      <c r="Y1171">
        <f t="shared" si="401"/>
        <v>0</v>
      </c>
      <c r="Z1171">
        <f t="shared" si="402"/>
        <v>0</v>
      </c>
      <c r="AA1171">
        <f t="shared" si="403"/>
        <v>1</v>
      </c>
      <c r="AB1171">
        <f t="shared" si="404"/>
        <v>1</v>
      </c>
      <c r="AC1171">
        <f t="shared" si="405"/>
        <v>1</v>
      </c>
      <c r="AD1171">
        <f t="shared" si="406"/>
        <v>1</v>
      </c>
      <c r="AE1171" s="4" t="s">
        <v>2828</v>
      </c>
      <c r="AF1171" s="9" t="s">
        <v>2829</v>
      </c>
      <c r="AG1171">
        <v>0</v>
      </c>
      <c r="AH1171">
        <v>0</v>
      </c>
      <c r="AI1171">
        <v>1</v>
      </c>
      <c r="AJ1171">
        <v>1</v>
      </c>
      <c r="AK1171" s="9" t="s">
        <v>2840</v>
      </c>
      <c r="AL1171">
        <f t="shared" si="394"/>
        <v>0</v>
      </c>
      <c r="AM1171">
        <f>IF(AND(INDIRECT(AN1171)='Sample Select backend'!$C$2,INDIRECT(AO1171)=1,INDIRECT(AP1171)='Sample Select backend'!$F$2,INDIRECT(AQ1171)=1,INDIRECT(AR1171)='Sample Select backend'!$M$2),1,0)</f>
        <v>0</v>
      </c>
      <c r="AN1171" t="str">
        <f>_xlfn.CONCAT('Sample Select backend'!$C$4,ROW(AN1171))</f>
        <v>AE1171</v>
      </c>
      <c r="AO1171" s="9" t="str">
        <f>_xlfn.CONCAT('Sample Select backend'!$J$2,ROW(AO1171))</f>
        <v>AJ1171</v>
      </c>
      <c r="AP1171" t="str">
        <f>_xlfn.CONCAT('Sample Select backend'!$F$4,ROW(AP1171))</f>
        <v>AF1171</v>
      </c>
      <c r="AQ1171" t="str">
        <f>_xlfn.CONCAT('Sample Select backend'!$I$10,ROW(AQ1171))</f>
        <v>R1171</v>
      </c>
      <c r="AR1171" t="str">
        <f>_xlfn.CONCAT('Sample Select backend'!$M$4,ROW(AR1171))</f>
        <v>AK1171</v>
      </c>
      <c r="AS1171" t="str">
        <f t="shared" si="395"/>
        <v>Estonia</v>
      </c>
      <c r="AT1171" s="9" t="str">
        <f t="shared" si="396"/>
        <v>Tax exemption/waiver/suspension</v>
      </c>
      <c r="AU1171">
        <f t="shared" si="397"/>
        <v>0</v>
      </c>
      <c r="AV1171" s="9">
        <v>1</v>
      </c>
    </row>
    <row r="1172" spans="1:48" x14ac:dyDescent="0.35">
      <c r="A1172" t="s">
        <v>56</v>
      </c>
      <c r="B1172">
        <v>1</v>
      </c>
      <c r="C1172" t="s">
        <v>201</v>
      </c>
      <c r="D1172" t="s">
        <v>878</v>
      </c>
      <c r="E1172">
        <v>-2</v>
      </c>
      <c r="F1172">
        <v>2</v>
      </c>
      <c r="G1172">
        <v>-2</v>
      </c>
      <c r="H1172">
        <v>-1</v>
      </c>
      <c r="I1172">
        <v>-2</v>
      </c>
      <c r="J1172">
        <v>2</v>
      </c>
      <c r="K1172">
        <v>1</v>
      </c>
      <c r="L1172">
        <v>2</v>
      </c>
      <c r="M1172">
        <v>1</v>
      </c>
      <c r="N1172" t="s">
        <v>2655</v>
      </c>
      <c r="O1172" t="s">
        <v>2800</v>
      </c>
      <c r="P1172" t="s">
        <v>2808</v>
      </c>
      <c r="Q1172" t="s">
        <v>2813</v>
      </c>
      <c r="R1172">
        <v>0</v>
      </c>
      <c r="S1172" t="s">
        <v>202</v>
      </c>
      <c r="T1172" t="s">
        <v>202</v>
      </c>
      <c r="U1172" t="s">
        <v>202</v>
      </c>
      <c r="V1172">
        <f t="shared" si="398"/>
        <v>0</v>
      </c>
      <c r="W1172">
        <f t="shared" si="399"/>
        <v>1</v>
      </c>
      <c r="X1172">
        <f t="shared" si="400"/>
        <v>0</v>
      </c>
      <c r="Y1172">
        <f t="shared" si="401"/>
        <v>0</v>
      </c>
      <c r="Z1172">
        <f t="shared" si="402"/>
        <v>0</v>
      </c>
      <c r="AA1172">
        <f t="shared" si="403"/>
        <v>1</v>
      </c>
      <c r="AB1172">
        <f t="shared" si="404"/>
        <v>1</v>
      </c>
      <c r="AC1172">
        <f t="shared" si="405"/>
        <v>1</v>
      </c>
      <c r="AD1172">
        <f t="shared" si="406"/>
        <v>1</v>
      </c>
      <c r="AE1172" s="4" t="s">
        <v>2828</v>
      </c>
      <c r="AF1172" s="9" t="s">
        <v>2829</v>
      </c>
      <c r="AG1172">
        <v>0</v>
      </c>
      <c r="AH1172">
        <v>0</v>
      </c>
      <c r="AI1172">
        <v>1</v>
      </c>
      <c r="AJ1172">
        <v>1</v>
      </c>
      <c r="AK1172" s="9" t="s">
        <v>2840</v>
      </c>
      <c r="AL1172">
        <f t="shared" si="394"/>
        <v>0</v>
      </c>
      <c r="AM1172">
        <f>IF(AND(INDIRECT(AN1172)='Sample Select backend'!$C$2,INDIRECT(AO1172)=1,INDIRECT(AP1172)='Sample Select backend'!$F$2,INDIRECT(AQ1172)=1,INDIRECT(AR1172)='Sample Select backend'!$M$2),1,0)</f>
        <v>0</v>
      </c>
      <c r="AN1172" t="str">
        <f>_xlfn.CONCAT('Sample Select backend'!$C$4,ROW(AN1172))</f>
        <v>AE1172</v>
      </c>
      <c r="AO1172" s="9" t="str">
        <f>_xlfn.CONCAT('Sample Select backend'!$J$2,ROW(AO1172))</f>
        <v>AJ1172</v>
      </c>
      <c r="AP1172" t="str">
        <f>_xlfn.CONCAT('Sample Select backend'!$F$4,ROW(AP1172))</f>
        <v>AF1172</v>
      </c>
      <c r="AQ1172" t="str">
        <f>_xlfn.CONCAT('Sample Select backend'!$I$10,ROW(AQ1172))</f>
        <v>R1172</v>
      </c>
      <c r="AR1172" t="str">
        <f>_xlfn.CONCAT('Sample Select backend'!$M$4,ROW(AR1172))</f>
        <v>AK1172</v>
      </c>
      <c r="AS1172" t="str">
        <f t="shared" si="395"/>
        <v>Estonia</v>
      </c>
      <c r="AT1172" s="9" t="str">
        <f t="shared" si="396"/>
        <v>Other</v>
      </c>
      <c r="AU1172">
        <f t="shared" si="397"/>
        <v>0</v>
      </c>
      <c r="AV1172" s="9">
        <v>1</v>
      </c>
    </row>
    <row r="1173" spans="1:48" x14ac:dyDescent="0.35">
      <c r="A1173" t="s">
        <v>56</v>
      </c>
      <c r="B1173">
        <v>7</v>
      </c>
      <c r="C1173">
        <v>30</v>
      </c>
      <c r="D1173" t="s">
        <v>883</v>
      </c>
      <c r="E1173">
        <v>2</v>
      </c>
      <c r="F1173">
        <v>1</v>
      </c>
      <c r="G1173">
        <v>-2</v>
      </c>
      <c r="H1173">
        <v>1</v>
      </c>
      <c r="I1173">
        <v>-2</v>
      </c>
      <c r="J1173">
        <v>2</v>
      </c>
      <c r="K1173">
        <v>1</v>
      </c>
      <c r="L1173">
        <v>-2</v>
      </c>
      <c r="M1173">
        <v>1</v>
      </c>
      <c r="N1173" t="s">
        <v>2655</v>
      </c>
      <c r="O1173" t="s">
        <v>2800</v>
      </c>
      <c r="P1173" t="s">
        <v>2808</v>
      </c>
      <c r="Q1173" t="s">
        <v>2813</v>
      </c>
      <c r="R1173">
        <v>0</v>
      </c>
      <c r="S1173" t="s">
        <v>202</v>
      </c>
      <c r="T1173" t="s">
        <v>202</v>
      </c>
      <c r="U1173" t="s">
        <v>202</v>
      </c>
      <c r="V1173">
        <f t="shared" si="398"/>
        <v>1</v>
      </c>
      <c r="W1173">
        <f t="shared" si="399"/>
        <v>1</v>
      </c>
      <c r="X1173">
        <f t="shared" si="400"/>
        <v>0</v>
      </c>
      <c r="Y1173">
        <f t="shared" si="401"/>
        <v>1</v>
      </c>
      <c r="Z1173">
        <f t="shared" si="402"/>
        <v>0</v>
      </c>
      <c r="AA1173">
        <f t="shared" si="403"/>
        <v>1</v>
      </c>
      <c r="AB1173">
        <f t="shared" si="404"/>
        <v>1</v>
      </c>
      <c r="AC1173">
        <f t="shared" si="405"/>
        <v>0</v>
      </c>
      <c r="AD1173">
        <f t="shared" si="406"/>
        <v>1</v>
      </c>
      <c r="AE1173" s="4" t="s">
        <v>2828</v>
      </c>
      <c r="AF1173" s="9" t="s">
        <v>2829</v>
      </c>
      <c r="AG1173">
        <v>0</v>
      </c>
      <c r="AH1173">
        <v>0</v>
      </c>
      <c r="AI1173">
        <v>1</v>
      </c>
      <c r="AJ1173">
        <v>1</v>
      </c>
      <c r="AK1173" s="9" t="s">
        <v>2840</v>
      </c>
      <c r="AL1173">
        <f t="shared" si="394"/>
        <v>0</v>
      </c>
      <c r="AM1173">
        <f>IF(AND(INDIRECT(AN1173)='Sample Select backend'!$C$2,INDIRECT(AO1173)=1,INDIRECT(AP1173)='Sample Select backend'!$F$2,INDIRECT(AQ1173)=1,INDIRECT(AR1173)='Sample Select backend'!$M$2),1,0)</f>
        <v>0</v>
      </c>
      <c r="AN1173" t="str">
        <f>_xlfn.CONCAT('Sample Select backend'!$C$4,ROW(AN1173))</f>
        <v>AE1173</v>
      </c>
      <c r="AO1173" s="9" t="str">
        <f>_xlfn.CONCAT('Sample Select backend'!$J$2,ROW(AO1173))</f>
        <v>AJ1173</v>
      </c>
      <c r="AP1173" t="str">
        <f>_xlfn.CONCAT('Sample Select backend'!$F$4,ROW(AP1173))</f>
        <v>AF1173</v>
      </c>
      <c r="AQ1173" t="str">
        <f>_xlfn.CONCAT('Sample Select backend'!$I$10,ROW(AQ1173))</f>
        <v>R1173</v>
      </c>
      <c r="AR1173" t="str">
        <f>_xlfn.CONCAT('Sample Select backend'!$M$4,ROW(AR1173))</f>
        <v>AK1173</v>
      </c>
      <c r="AS1173" t="str">
        <f t="shared" si="395"/>
        <v>Estonia</v>
      </c>
      <c r="AT1173" s="9">
        <f t="shared" si="396"/>
        <v>30</v>
      </c>
      <c r="AU1173">
        <f t="shared" si="397"/>
        <v>0</v>
      </c>
      <c r="AV1173" s="9">
        <v>0</v>
      </c>
    </row>
    <row r="1174" spans="1:48" x14ac:dyDescent="0.35">
      <c r="A1174" s="24" t="s">
        <v>56</v>
      </c>
      <c r="B1174" s="24" t="s">
        <v>201</v>
      </c>
      <c r="C1174" s="24" t="s">
        <v>201</v>
      </c>
      <c r="D1174" s="24" t="s">
        <v>3563</v>
      </c>
      <c r="E1174" s="24"/>
      <c r="O1174" t="s">
        <v>2800</v>
      </c>
      <c r="P1174" t="s">
        <v>2808</v>
      </c>
      <c r="Q1174" t="s">
        <v>2813</v>
      </c>
      <c r="R1174">
        <v>0</v>
      </c>
      <c r="S1174" t="s">
        <v>202</v>
      </c>
      <c r="T1174" t="s">
        <v>202</v>
      </c>
      <c r="U1174" t="s">
        <v>202</v>
      </c>
      <c r="V1174">
        <v>-1</v>
      </c>
      <c r="W1174">
        <v>-1</v>
      </c>
      <c r="X1174">
        <v>-1</v>
      </c>
      <c r="Y1174">
        <v>-1</v>
      </c>
      <c r="Z1174">
        <v>-1</v>
      </c>
      <c r="AA1174">
        <v>-1</v>
      </c>
      <c r="AB1174">
        <v>-1</v>
      </c>
      <c r="AC1174">
        <v>-1</v>
      </c>
      <c r="AD1174">
        <v>-1</v>
      </c>
      <c r="AE1174" s="4" t="s">
        <v>2828</v>
      </c>
      <c r="AF1174" s="9" t="s">
        <v>2829</v>
      </c>
      <c r="AG1174">
        <v>0</v>
      </c>
      <c r="AH1174">
        <v>0</v>
      </c>
      <c r="AI1174">
        <v>1</v>
      </c>
      <c r="AJ1174">
        <v>1</v>
      </c>
      <c r="AK1174" s="9" t="s">
        <v>2840</v>
      </c>
      <c r="AL1174">
        <f t="shared" si="394"/>
        <v>1</v>
      </c>
      <c r="AM1174">
        <f>IF(AND(INDIRECT(AN1174)='Sample Select backend'!$C$2,INDIRECT(AO1174)=1,INDIRECT(AP1174)='Sample Select backend'!$F$2,INDIRECT(AQ1174)=1,INDIRECT(AR1174)='Sample Select backend'!$M$2),1,0)</f>
        <v>0</v>
      </c>
      <c r="AN1174" t="str">
        <f>_xlfn.CONCAT('Sample Select backend'!$C$4,ROW(AN1174))</f>
        <v>AE1174</v>
      </c>
      <c r="AO1174" s="9" t="str">
        <f>_xlfn.CONCAT('Sample Select backend'!$J$2,ROW(AO1174))</f>
        <v>AJ1174</v>
      </c>
      <c r="AP1174" t="str">
        <f>_xlfn.CONCAT('Sample Select backend'!$F$4,ROW(AP1174))</f>
        <v>AF1174</v>
      </c>
      <c r="AQ1174" t="str">
        <f>_xlfn.CONCAT('Sample Select backend'!$I$10,ROW(AQ1174))</f>
        <v>R1174</v>
      </c>
      <c r="AR1174" t="str">
        <f>_xlfn.CONCAT('Sample Select backend'!$M$4,ROW(AR1174))</f>
        <v>AK1174</v>
      </c>
      <c r="AS1174" t="str">
        <f t="shared" si="395"/>
        <v>Estonia</v>
      </c>
      <c r="AT1174" s="9" t="str">
        <f t="shared" si="396"/>
        <v>Other</v>
      </c>
      <c r="AU1174">
        <f t="shared" si="397"/>
        <v>0</v>
      </c>
      <c r="AV1174" s="9">
        <v>0</v>
      </c>
    </row>
    <row r="1175" spans="1:48" x14ac:dyDescent="0.35">
      <c r="A1175" s="24" t="s">
        <v>56</v>
      </c>
      <c r="B1175" s="24">
        <v>5</v>
      </c>
      <c r="C1175" s="24" t="s">
        <v>204</v>
      </c>
      <c r="D1175" s="24" t="s">
        <v>3564</v>
      </c>
      <c r="E1175" s="24"/>
      <c r="O1175" t="s">
        <v>2800</v>
      </c>
      <c r="P1175" t="s">
        <v>2808</v>
      </c>
      <c r="Q1175" t="s">
        <v>2813</v>
      </c>
      <c r="R1175">
        <v>0</v>
      </c>
      <c r="S1175" t="s">
        <v>202</v>
      </c>
      <c r="T1175" t="s">
        <v>202</v>
      </c>
      <c r="U1175" t="s">
        <v>202</v>
      </c>
      <c r="V1175">
        <v>-1</v>
      </c>
      <c r="W1175">
        <v>-1</v>
      </c>
      <c r="X1175">
        <v>-1</v>
      </c>
      <c r="Y1175">
        <v>-1</v>
      </c>
      <c r="Z1175">
        <v>-1</v>
      </c>
      <c r="AA1175">
        <v>-1</v>
      </c>
      <c r="AB1175">
        <v>-1</v>
      </c>
      <c r="AC1175">
        <v>-1</v>
      </c>
      <c r="AD1175">
        <v>-1</v>
      </c>
      <c r="AE1175" s="4" t="s">
        <v>2828</v>
      </c>
      <c r="AF1175" s="9" t="s">
        <v>2829</v>
      </c>
      <c r="AG1175">
        <v>0</v>
      </c>
      <c r="AH1175">
        <v>0</v>
      </c>
      <c r="AI1175">
        <v>1</v>
      </c>
      <c r="AJ1175">
        <v>1</v>
      </c>
      <c r="AK1175" s="9" t="s">
        <v>2840</v>
      </c>
      <c r="AL1175">
        <f t="shared" si="394"/>
        <v>0</v>
      </c>
      <c r="AM1175">
        <f>IF(AND(INDIRECT(AN1175)='Sample Select backend'!$C$2,INDIRECT(AO1175)=1,INDIRECT(AP1175)='Sample Select backend'!$F$2,INDIRECT(AQ1175)=1,INDIRECT(AR1175)='Sample Select backend'!$M$2),1,0)</f>
        <v>0</v>
      </c>
      <c r="AN1175" t="str">
        <f>_xlfn.CONCAT('Sample Select backend'!$C$4,ROW(AN1175))</f>
        <v>AE1175</v>
      </c>
      <c r="AO1175" s="9" t="str">
        <f>_xlfn.CONCAT('Sample Select backend'!$J$2,ROW(AO1175))</f>
        <v>AJ1175</v>
      </c>
      <c r="AP1175" t="str">
        <f>_xlfn.CONCAT('Sample Select backend'!$F$4,ROW(AP1175))</f>
        <v>AF1175</v>
      </c>
      <c r="AQ1175" t="str">
        <f>_xlfn.CONCAT('Sample Select backend'!$I$10,ROW(AQ1175))</f>
        <v>R1175</v>
      </c>
      <c r="AR1175" t="str">
        <f>_xlfn.CONCAT('Sample Select backend'!$M$4,ROW(AR1175))</f>
        <v>AK1175</v>
      </c>
      <c r="AS1175" t="str">
        <f t="shared" si="395"/>
        <v>Estonia</v>
      </c>
      <c r="AT1175" s="9" t="str">
        <f t="shared" si="396"/>
        <v>General</v>
      </c>
      <c r="AU1175">
        <f t="shared" si="397"/>
        <v>0</v>
      </c>
      <c r="AV1175" s="9">
        <v>0</v>
      </c>
    </row>
    <row r="1176" spans="1:48" x14ac:dyDescent="0.35">
      <c r="A1176" s="24" t="s">
        <v>56</v>
      </c>
      <c r="B1176" s="24">
        <v>1</v>
      </c>
      <c r="C1176" s="24">
        <v>8</v>
      </c>
      <c r="D1176" s="24" t="s">
        <v>3565</v>
      </c>
      <c r="E1176" s="24"/>
      <c r="O1176" t="s">
        <v>2800</v>
      </c>
      <c r="P1176" t="s">
        <v>2808</v>
      </c>
      <c r="Q1176" t="s">
        <v>2813</v>
      </c>
      <c r="R1176">
        <v>0</v>
      </c>
      <c r="S1176" t="s">
        <v>202</v>
      </c>
      <c r="T1176" t="s">
        <v>202</v>
      </c>
      <c r="U1176" t="s">
        <v>202</v>
      </c>
      <c r="V1176">
        <v>-1</v>
      </c>
      <c r="W1176">
        <v>-1</v>
      </c>
      <c r="X1176">
        <v>-1</v>
      </c>
      <c r="Y1176">
        <v>-1</v>
      </c>
      <c r="Z1176">
        <v>-1</v>
      </c>
      <c r="AA1176">
        <v>-1</v>
      </c>
      <c r="AB1176">
        <v>-1</v>
      </c>
      <c r="AC1176">
        <v>-1</v>
      </c>
      <c r="AD1176">
        <v>-1</v>
      </c>
      <c r="AE1176" s="4" t="s">
        <v>2828</v>
      </c>
      <c r="AF1176" s="9" t="s">
        <v>2829</v>
      </c>
      <c r="AG1176">
        <v>0</v>
      </c>
      <c r="AH1176">
        <v>0</v>
      </c>
      <c r="AI1176">
        <v>1</v>
      </c>
      <c r="AJ1176">
        <v>1</v>
      </c>
      <c r="AK1176" s="9" t="s">
        <v>2840</v>
      </c>
      <c r="AL1176">
        <f t="shared" si="394"/>
        <v>0</v>
      </c>
      <c r="AM1176">
        <f>IF(AND(INDIRECT(AN1176)='Sample Select backend'!$C$2,INDIRECT(AO1176)=1,INDIRECT(AP1176)='Sample Select backend'!$F$2,INDIRECT(AQ1176)=1,INDIRECT(AR1176)='Sample Select backend'!$M$2),1,0)</f>
        <v>0</v>
      </c>
      <c r="AN1176" t="str">
        <f>_xlfn.CONCAT('Sample Select backend'!$C$4,ROW(AN1176))</f>
        <v>AE1176</v>
      </c>
      <c r="AO1176" s="9" t="str">
        <f>_xlfn.CONCAT('Sample Select backend'!$J$2,ROW(AO1176))</f>
        <v>AJ1176</v>
      </c>
      <c r="AP1176" t="str">
        <f>_xlfn.CONCAT('Sample Select backend'!$F$4,ROW(AP1176))</f>
        <v>AF1176</v>
      </c>
      <c r="AQ1176" t="str">
        <f>_xlfn.CONCAT('Sample Select backend'!$I$10,ROW(AQ1176))</f>
        <v>R1176</v>
      </c>
      <c r="AR1176" t="str">
        <f>_xlfn.CONCAT('Sample Select backend'!$M$4,ROW(AR1176))</f>
        <v>AK1176</v>
      </c>
      <c r="AS1176" t="str">
        <f t="shared" si="395"/>
        <v>Estonia</v>
      </c>
      <c r="AT1176" s="9">
        <f t="shared" si="396"/>
        <v>8</v>
      </c>
      <c r="AU1176">
        <f t="shared" si="397"/>
        <v>0</v>
      </c>
      <c r="AV1176" s="9">
        <v>0</v>
      </c>
    </row>
    <row r="1177" spans="1:48" x14ac:dyDescent="0.35">
      <c r="A1177" s="24" t="s">
        <v>56</v>
      </c>
      <c r="B1177" s="24">
        <v>1</v>
      </c>
      <c r="C1177" s="24" t="s">
        <v>201</v>
      </c>
      <c r="D1177" s="24" t="s">
        <v>3566</v>
      </c>
      <c r="E1177" s="24"/>
      <c r="O1177" t="s">
        <v>2800</v>
      </c>
      <c r="P1177" t="s">
        <v>2808</v>
      </c>
      <c r="Q1177" t="s">
        <v>2813</v>
      </c>
      <c r="R1177">
        <v>0</v>
      </c>
      <c r="S1177" t="s">
        <v>202</v>
      </c>
      <c r="T1177" t="s">
        <v>202</v>
      </c>
      <c r="U1177" t="s">
        <v>202</v>
      </c>
      <c r="V1177">
        <v>-1</v>
      </c>
      <c r="W1177">
        <v>-1</v>
      </c>
      <c r="X1177">
        <v>-1</v>
      </c>
      <c r="Y1177">
        <v>-1</v>
      </c>
      <c r="Z1177">
        <v>-1</v>
      </c>
      <c r="AA1177">
        <v>-1</v>
      </c>
      <c r="AB1177">
        <v>-1</v>
      </c>
      <c r="AC1177">
        <v>-1</v>
      </c>
      <c r="AD1177">
        <v>-1</v>
      </c>
      <c r="AE1177" s="4" t="s">
        <v>2828</v>
      </c>
      <c r="AF1177" s="9" t="s">
        <v>2829</v>
      </c>
      <c r="AG1177">
        <v>0</v>
      </c>
      <c r="AH1177">
        <v>0</v>
      </c>
      <c r="AI1177">
        <v>1</v>
      </c>
      <c r="AJ1177">
        <v>1</v>
      </c>
      <c r="AK1177" s="9" t="s">
        <v>2840</v>
      </c>
      <c r="AL1177">
        <f t="shared" si="394"/>
        <v>0</v>
      </c>
      <c r="AM1177">
        <f>IF(AND(INDIRECT(AN1177)='Sample Select backend'!$C$2,INDIRECT(AO1177)=1,INDIRECT(AP1177)='Sample Select backend'!$F$2,INDIRECT(AQ1177)=1,INDIRECT(AR1177)='Sample Select backend'!$M$2),1,0)</f>
        <v>0</v>
      </c>
      <c r="AN1177" t="str">
        <f>_xlfn.CONCAT('Sample Select backend'!$C$4,ROW(AN1177))</f>
        <v>AE1177</v>
      </c>
      <c r="AO1177" s="9" t="str">
        <f>_xlfn.CONCAT('Sample Select backend'!$J$2,ROW(AO1177))</f>
        <v>AJ1177</v>
      </c>
      <c r="AP1177" t="str">
        <f>_xlfn.CONCAT('Sample Select backend'!$F$4,ROW(AP1177))</f>
        <v>AF1177</v>
      </c>
      <c r="AQ1177" t="str">
        <f>_xlfn.CONCAT('Sample Select backend'!$I$10,ROW(AQ1177))</f>
        <v>R1177</v>
      </c>
      <c r="AR1177" t="str">
        <f>_xlfn.CONCAT('Sample Select backend'!$M$4,ROW(AR1177))</f>
        <v>AK1177</v>
      </c>
      <c r="AS1177" t="str">
        <f t="shared" si="395"/>
        <v>Estonia</v>
      </c>
      <c r="AT1177" s="9" t="str">
        <f t="shared" si="396"/>
        <v>Other</v>
      </c>
      <c r="AU1177">
        <f t="shared" si="397"/>
        <v>0</v>
      </c>
      <c r="AV1177" s="9">
        <v>0</v>
      </c>
    </row>
    <row r="1178" spans="1:48" x14ac:dyDescent="0.35">
      <c r="A1178" s="24" t="s">
        <v>56</v>
      </c>
      <c r="B1178" s="24">
        <v>1</v>
      </c>
      <c r="C1178" s="24">
        <v>9</v>
      </c>
      <c r="D1178" s="24" t="s">
        <v>3567</v>
      </c>
      <c r="E1178" s="24"/>
      <c r="O1178" t="s">
        <v>2800</v>
      </c>
      <c r="P1178" t="s">
        <v>2808</v>
      </c>
      <c r="Q1178" t="s">
        <v>2813</v>
      </c>
      <c r="R1178">
        <v>0</v>
      </c>
      <c r="S1178" t="s">
        <v>202</v>
      </c>
      <c r="T1178" t="s">
        <v>202</v>
      </c>
      <c r="U1178" t="s">
        <v>202</v>
      </c>
      <c r="V1178">
        <v>-1</v>
      </c>
      <c r="W1178">
        <v>-1</v>
      </c>
      <c r="X1178">
        <v>-1</v>
      </c>
      <c r="Y1178">
        <v>-1</v>
      </c>
      <c r="Z1178">
        <v>-1</v>
      </c>
      <c r="AA1178">
        <v>-1</v>
      </c>
      <c r="AB1178">
        <v>-1</v>
      </c>
      <c r="AC1178">
        <v>-1</v>
      </c>
      <c r="AD1178">
        <v>-1</v>
      </c>
      <c r="AE1178" s="4" t="s">
        <v>2828</v>
      </c>
      <c r="AF1178" s="9" t="s">
        <v>2829</v>
      </c>
      <c r="AG1178">
        <v>0</v>
      </c>
      <c r="AH1178">
        <v>0</v>
      </c>
      <c r="AI1178">
        <v>1</v>
      </c>
      <c r="AJ1178">
        <v>1</v>
      </c>
      <c r="AK1178" s="9" t="s">
        <v>2840</v>
      </c>
      <c r="AL1178">
        <f t="shared" si="394"/>
        <v>0</v>
      </c>
      <c r="AM1178">
        <f>IF(AND(INDIRECT(AN1178)='Sample Select backend'!$C$2,INDIRECT(AO1178)=1,INDIRECT(AP1178)='Sample Select backend'!$F$2,INDIRECT(AQ1178)=1,INDIRECT(AR1178)='Sample Select backend'!$M$2),1,0)</f>
        <v>0</v>
      </c>
      <c r="AN1178" t="str">
        <f>_xlfn.CONCAT('Sample Select backend'!$C$4,ROW(AN1178))</f>
        <v>AE1178</v>
      </c>
      <c r="AO1178" s="9" t="str">
        <f>_xlfn.CONCAT('Sample Select backend'!$J$2,ROW(AO1178))</f>
        <v>AJ1178</v>
      </c>
      <c r="AP1178" t="str">
        <f>_xlfn.CONCAT('Sample Select backend'!$F$4,ROW(AP1178))</f>
        <v>AF1178</v>
      </c>
      <c r="AQ1178" t="str">
        <f>_xlfn.CONCAT('Sample Select backend'!$I$10,ROW(AQ1178))</f>
        <v>R1178</v>
      </c>
      <c r="AR1178" t="str">
        <f>_xlfn.CONCAT('Sample Select backend'!$M$4,ROW(AR1178))</f>
        <v>AK1178</v>
      </c>
      <c r="AS1178" t="str">
        <f t="shared" si="395"/>
        <v>Estonia</v>
      </c>
      <c r="AT1178" s="9">
        <f t="shared" si="396"/>
        <v>9</v>
      </c>
      <c r="AU1178">
        <f t="shared" si="397"/>
        <v>0</v>
      </c>
      <c r="AV1178" s="9">
        <v>0</v>
      </c>
    </row>
    <row r="1179" spans="1:48" x14ac:dyDescent="0.35">
      <c r="A1179" s="24" t="s">
        <v>56</v>
      </c>
      <c r="B1179" s="24">
        <v>7</v>
      </c>
      <c r="C1179" s="24">
        <v>31</v>
      </c>
      <c r="D1179" s="24" t="s">
        <v>3568</v>
      </c>
      <c r="E1179" s="24"/>
      <c r="O1179" t="s">
        <v>2800</v>
      </c>
      <c r="P1179" t="s">
        <v>2808</v>
      </c>
      <c r="Q1179" t="s">
        <v>2813</v>
      </c>
      <c r="R1179">
        <v>0</v>
      </c>
      <c r="S1179" t="s">
        <v>202</v>
      </c>
      <c r="T1179" t="s">
        <v>202</v>
      </c>
      <c r="U1179" t="s">
        <v>202</v>
      </c>
      <c r="V1179">
        <v>-1</v>
      </c>
      <c r="W1179">
        <v>-1</v>
      </c>
      <c r="X1179">
        <v>-1</v>
      </c>
      <c r="Y1179">
        <v>-1</v>
      </c>
      <c r="Z1179">
        <v>-1</v>
      </c>
      <c r="AA1179">
        <v>-1</v>
      </c>
      <c r="AB1179">
        <v>-1</v>
      </c>
      <c r="AC1179">
        <v>-1</v>
      </c>
      <c r="AD1179">
        <v>-1</v>
      </c>
      <c r="AE1179" s="4" t="s">
        <v>2828</v>
      </c>
      <c r="AF1179" s="9" t="s">
        <v>2829</v>
      </c>
      <c r="AG1179">
        <v>0</v>
      </c>
      <c r="AH1179">
        <v>0</v>
      </c>
      <c r="AI1179">
        <v>1</v>
      </c>
      <c r="AJ1179">
        <v>1</v>
      </c>
      <c r="AK1179" s="9" t="s">
        <v>2840</v>
      </c>
      <c r="AL1179">
        <f t="shared" si="394"/>
        <v>0</v>
      </c>
      <c r="AM1179">
        <f>IF(AND(INDIRECT(AN1179)='Sample Select backend'!$C$2,INDIRECT(AO1179)=1,INDIRECT(AP1179)='Sample Select backend'!$F$2,INDIRECT(AQ1179)=1,INDIRECT(AR1179)='Sample Select backend'!$M$2),1,0)</f>
        <v>0</v>
      </c>
      <c r="AN1179" t="str">
        <f>_xlfn.CONCAT('Sample Select backend'!$C$4,ROW(AN1179))</f>
        <v>AE1179</v>
      </c>
      <c r="AO1179" s="9" t="str">
        <f>_xlfn.CONCAT('Sample Select backend'!$J$2,ROW(AO1179))</f>
        <v>AJ1179</v>
      </c>
      <c r="AP1179" t="str">
        <f>_xlfn.CONCAT('Sample Select backend'!$F$4,ROW(AP1179))</f>
        <v>AF1179</v>
      </c>
      <c r="AQ1179" t="str">
        <f>_xlfn.CONCAT('Sample Select backend'!$I$10,ROW(AQ1179))</f>
        <v>R1179</v>
      </c>
      <c r="AR1179" t="str">
        <f>_xlfn.CONCAT('Sample Select backend'!$M$4,ROW(AR1179))</f>
        <v>AK1179</v>
      </c>
      <c r="AS1179" t="str">
        <f t="shared" si="395"/>
        <v>Estonia</v>
      </c>
      <c r="AT1179" s="9">
        <f t="shared" si="396"/>
        <v>31</v>
      </c>
      <c r="AU1179">
        <f t="shared" si="397"/>
        <v>0</v>
      </c>
      <c r="AV1179" s="9">
        <v>0</v>
      </c>
    </row>
    <row r="1180" spans="1:48" x14ac:dyDescent="0.35">
      <c r="A1180" s="24" t="s">
        <v>56</v>
      </c>
      <c r="B1180" s="24">
        <v>8</v>
      </c>
      <c r="C1180" s="24">
        <v>33</v>
      </c>
      <c r="D1180" s="24" t="s">
        <v>3569</v>
      </c>
      <c r="E1180" s="24"/>
      <c r="O1180" t="s">
        <v>2800</v>
      </c>
      <c r="P1180" t="s">
        <v>2808</v>
      </c>
      <c r="Q1180" t="s">
        <v>2813</v>
      </c>
      <c r="R1180">
        <v>0</v>
      </c>
      <c r="S1180" t="s">
        <v>202</v>
      </c>
      <c r="T1180" t="s">
        <v>202</v>
      </c>
      <c r="U1180" t="s">
        <v>202</v>
      </c>
      <c r="V1180">
        <v>-1</v>
      </c>
      <c r="W1180">
        <v>-1</v>
      </c>
      <c r="X1180">
        <v>-1</v>
      </c>
      <c r="Y1180">
        <v>-1</v>
      </c>
      <c r="Z1180">
        <v>-1</v>
      </c>
      <c r="AA1180">
        <v>-1</v>
      </c>
      <c r="AB1180">
        <v>-1</v>
      </c>
      <c r="AC1180">
        <v>-1</v>
      </c>
      <c r="AD1180">
        <v>-1</v>
      </c>
      <c r="AE1180" s="4" t="s">
        <v>2828</v>
      </c>
      <c r="AF1180" s="9" t="s">
        <v>2829</v>
      </c>
      <c r="AG1180">
        <v>0</v>
      </c>
      <c r="AH1180">
        <v>0</v>
      </c>
      <c r="AI1180">
        <v>1</v>
      </c>
      <c r="AJ1180">
        <v>1</v>
      </c>
      <c r="AK1180" s="9" t="s">
        <v>2840</v>
      </c>
      <c r="AL1180">
        <f t="shared" si="394"/>
        <v>0</v>
      </c>
      <c r="AM1180">
        <f>IF(AND(INDIRECT(AN1180)='Sample Select backend'!$C$2,INDIRECT(AO1180)=1,INDIRECT(AP1180)='Sample Select backend'!$F$2,INDIRECT(AQ1180)=1,INDIRECT(AR1180)='Sample Select backend'!$M$2),1,0)</f>
        <v>0</v>
      </c>
      <c r="AN1180" t="str">
        <f>_xlfn.CONCAT('Sample Select backend'!$C$4,ROW(AN1180))</f>
        <v>AE1180</v>
      </c>
      <c r="AO1180" s="9" t="str">
        <f>_xlfn.CONCAT('Sample Select backend'!$J$2,ROW(AO1180))</f>
        <v>AJ1180</v>
      </c>
      <c r="AP1180" t="str">
        <f>_xlfn.CONCAT('Sample Select backend'!$F$4,ROW(AP1180))</f>
        <v>AF1180</v>
      </c>
      <c r="AQ1180" t="str">
        <f>_xlfn.CONCAT('Sample Select backend'!$I$10,ROW(AQ1180))</f>
        <v>R1180</v>
      </c>
      <c r="AR1180" t="str">
        <f>_xlfn.CONCAT('Sample Select backend'!$M$4,ROW(AR1180))</f>
        <v>AK1180</v>
      </c>
      <c r="AS1180" t="str">
        <f t="shared" si="395"/>
        <v>Estonia</v>
      </c>
      <c r="AT1180" s="9">
        <f t="shared" si="396"/>
        <v>33</v>
      </c>
      <c r="AU1180">
        <f t="shared" si="397"/>
        <v>0</v>
      </c>
      <c r="AV1180" s="9">
        <v>0</v>
      </c>
    </row>
    <row r="1181" spans="1:48" x14ac:dyDescent="0.35">
      <c r="A1181" s="24" t="s">
        <v>56</v>
      </c>
      <c r="B1181" s="24">
        <v>1</v>
      </c>
      <c r="C1181" s="24">
        <v>10</v>
      </c>
      <c r="D1181" s="24" t="s">
        <v>3570</v>
      </c>
      <c r="E1181" s="24"/>
      <c r="O1181" t="s">
        <v>2800</v>
      </c>
      <c r="P1181" t="s">
        <v>2808</v>
      </c>
      <c r="Q1181" t="s">
        <v>2813</v>
      </c>
      <c r="R1181">
        <v>0</v>
      </c>
      <c r="S1181" t="s">
        <v>202</v>
      </c>
      <c r="T1181" t="s">
        <v>202</v>
      </c>
      <c r="U1181" t="s">
        <v>202</v>
      </c>
      <c r="V1181">
        <v>-1</v>
      </c>
      <c r="W1181">
        <v>-1</v>
      </c>
      <c r="X1181">
        <v>-1</v>
      </c>
      <c r="Y1181">
        <v>-1</v>
      </c>
      <c r="Z1181">
        <v>-1</v>
      </c>
      <c r="AA1181">
        <v>-1</v>
      </c>
      <c r="AB1181">
        <v>-1</v>
      </c>
      <c r="AC1181">
        <v>-1</v>
      </c>
      <c r="AD1181">
        <v>-1</v>
      </c>
      <c r="AE1181" s="4" t="s">
        <v>2828</v>
      </c>
      <c r="AF1181" s="9" t="s">
        <v>2829</v>
      </c>
      <c r="AG1181">
        <v>0</v>
      </c>
      <c r="AH1181">
        <v>0</v>
      </c>
      <c r="AI1181">
        <v>1</v>
      </c>
      <c r="AJ1181">
        <v>1</v>
      </c>
      <c r="AK1181" s="9" t="s">
        <v>2840</v>
      </c>
      <c r="AL1181">
        <f t="shared" si="394"/>
        <v>0</v>
      </c>
      <c r="AM1181">
        <f>IF(AND(INDIRECT(AN1181)='Sample Select backend'!$C$2,INDIRECT(AO1181)=1,INDIRECT(AP1181)='Sample Select backend'!$F$2,INDIRECT(AQ1181)=1,INDIRECT(AR1181)='Sample Select backend'!$M$2),1,0)</f>
        <v>0</v>
      </c>
      <c r="AN1181" t="str">
        <f>_xlfn.CONCAT('Sample Select backend'!$C$4,ROW(AN1181))</f>
        <v>AE1181</v>
      </c>
      <c r="AO1181" s="9" t="str">
        <f>_xlfn.CONCAT('Sample Select backend'!$J$2,ROW(AO1181))</f>
        <v>AJ1181</v>
      </c>
      <c r="AP1181" t="str">
        <f>_xlfn.CONCAT('Sample Select backend'!$F$4,ROW(AP1181))</f>
        <v>AF1181</v>
      </c>
      <c r="AQ1181" t="str">
        <f>_xlfn.CONCAT('Sample Select backend'!$I$10,ROW(AQ1181))</f>
        <v>R1181</v>
      </c>
      <c r="AR1181" t="str">
        <f>_xlfn.CONCAT('Sample Select backend'!$M$4,ROW(AR1181))</f>
        <v>AK1181</v>
      </c>
      <c r="AS1181" t="str">
        <f t="shared" si="395"/>
        <v>Estonia</v>
      </c>
      <c r="AT1181" s="9">
        <f t="shared" si="396"/>
        <v>10</v>
      </c>
      <c r="AU1181">
        <f t="shared" si="397"/>
        <v>0</v>
      </c>
      <c r="AV1181" s="9">
        <v>0</v>
      </c>
    </row>
    <row r="1182" spans="1:48" x14ac:dyDescent="0.35">
      <c r="A1182" s="24" t="s">
        <v>56</v>
      </c>
      <c r="B1182" s="24">
        <v>1</v>
      </c>
      <c r="C1182" s="24">
        <v>4</v>
      </c>
      <c r="D1182" s="24" t="s">
        <v>3571</v>
      </c>
      <c r="E1182" s="24"/>
      <c r="O1182" t="s">
        <v>2800</v>
      </c>
      <c r="P1182" t="s">
        <v>2808</v>
      </c>
      <c r="Q1182" t="s">
        <v>2813</v>
      </c>
      <c r="R1182">
        <v>0</v>
      </c>
      <c r="S1182" t="s">
        <v>202</v>
      </c>
      <c r="T1182" t="s">
        <v>202</v>
      </c>
      <c r="U1182" t="s">
        <v>202</v>
      </c>
      <c r="V1182">
        <v>-1</v>
      </c>
      <c r="W1182">
        <v>-1</v>
      </c>
      <c r="X1182">
        <v>-1</v>
      </c>
      <c r="Y1182">
        <v>-1</v>
      </c>
      <c r="Z1182">
        <v>-1</v>
      </c>
      <c r="AA1182">
        <v>-1</v>
      </c>
      <c r="AB1182">
        <v>-1</v>
      </c>
      <c r="AC1182">
        <v>-1</v>
      </c>
      <c r="AD1182">
        <v>-1</v>
      </c>
      <c r="AE1182" s="4" t="s">
        <v>2828</v>
      </c>
      <c r="AF1182" s="9" t="s">
        <v>2829</v>
      </c>
      <c r="AG1182">
        <v>0</v>
      </c>
      <c r="AH1182">
        <v>0</v>
      </c>
      <c r="AI1182">
        <v>1</v>
      </c>
      <c r="AJ1182">
        <v>1</v>
      </c>
      <c r="AK1182" s="9" t="s">
        <v>2840</v>
      </c>
      <c r="AL1182">
        <f t="shared" si="394"/>
        <v>0</v>
      </c>
      <c r="AM1182">
        <f>IF(AND(INDIRECT(AN1182)='Sample Select backend'!$C$2,INDIRECT(AO1182)=1,INDIRECT(AP1182)='Sample Select backend'!$F$2,INDIRECT(AQ1182)=1,INDIRECT(AR1182)='Sample Select backend'!$M$2),1,0)</f>
        <v>0</v>
      </c>
      <c r="AN1182" t="str">
        <f>_xlfn.CONCAT('Sample Select backend'!$C$4,ROW(AN1182))</f>
        <v>AE1182</v>
      </c>
      <c r="AO1182" s="9" t="str">
        <f>_xlfn.CONCAT('Sample Select backend'!$J$2,ROW(AO1182))</f>
        <v>AJ1182</v>
      </c>
      <c r="AP1182" t="str">
        <f>_xlfn.CONCAT('Sample Select backend'!$F$4,ROW(AP1182))</f>
        <v>AF1182</v>
      </c>
      <c r="AQ1182" t="str">
        <f>_xlfn.CONCAT('Sample Select backend'!$I$10,ROW(AQ1182))</f>
        <v>R1182</v>
      </c>
      <c r="AR1182" t="str">
        <f>_xlfn.CONCAT('Sample Select backend'!$M$4,ROW(AR1182))</f>
        <v>AK1182</v>
      </c>
      <c r="AS1182" t="str">
        <f t="shared" si="395"/>
        <v>Estonia</v>
      </c>
      <c r="AT1182" s="9">
        <f t="shared" si="396"/>
        <v>4</v>
      </c>
      <c r="AU1182">
        <f t="shared" si="397"/>
        <v>0</v>
      </c>
      <c r="AV1182" s="9">
        <v>0</v>
      </c>
    </row>
    <row r="1183" spans="1:48" x14ac:dyDescent="0.35">
      <c r="A1183" s="24" t="s">
        <v>56</v>
      </c>
      <c r="B1183" s="24">
        <v>4</v>
      </c>
      <c r="C1183" s="24">
        <v>20</v>
      </c>
      <c r="D1183" s="24" t="s">
        <v>3572</v>
      </c>
      <c r="E1183" s="24"/>
      <c r="O1183" t="s">
        <v>2800</v>
      </c>
      <c r="P1183" t="s">
        <v>2808</v>
      </c>
      <c r="Q1183" t="s">
        <v>2813</v>
      </c>
      <c r="R1183">
        <v>0</v>
      </c>
      <c r="S1183" t="s">
        <v>202</v>
      </c>
      <c r="T1183" t="s">
        <v>202</v>
      </c>
      <c r="U1183" t="s">
        <v>202</v>
      </c>
      <c r="V1183">
        <v>-1</v>
      </c>
      <c r="W1183">
        <v>-1</v>
      </c>
      <c r="X1183">
        <v>-1</v>
      </c>
      <c r="Y1183">
        <v>-1</v>
      </c>
      <c r="Z1183">
        <v>-1</v>
      </c>
      <c r="AA1183">
        <v>-1</v>
      </c>
      <c r="AB1183">
        <v>-1</v>
      </c>
      <c r="AC1183">
        <v>-1</v>
      </c>
      <c r="AD1183">
        <v>-1</v>
      </c>
      <c r="AE1183" s="4" t="s">
        <v>2828</v>
      </c>
      <c r="AF1183" s="9" t="s">
        <v>2829</v>
      </c>
      <c r="AG1183">
        <v>0</v>
      </c>
      <c r="AH1183">
        <v>0</v>
      </c>
      <c r="AI1183">
        <v>1</v>
      </c>
      <c r="AJ1183">
        <v>1</v>
      </c>
      <c r="AK1183" s="9" t="s">
        <v>2840</v>
      </c>
      <c r="AL1183">
        <f t="shared" si="394"/>
        <v>0</v>
      </c>
      <c r="AM1183">
        <f>IF(AND(INDIRECT(AN1183)='Sample Select backend'!$C$2,INDIRECT(AO1183)=1,INDIRECT(AP1183)='Sample Select backend'!$F$2,INDIRECT(AQ1183)=1,INDIRECT(AR1183)='Sample Select backend'!$M$2),1,0)</f>
        <v>0</v>
      </c>
      <c r="AN1183" t="str">
        <f>_xlfn.CONCAT('Sample Select backend'!$C$4,ROW(AN1183))</f>
        <v>AE1183</v>
      </c>
      <c r="AO1183" s="9" t="str">
        <f>_xlfn.CONCAT('Sample Select backend'!$J$2,ROW(AO1183))</f>
        <v>AJ1183</v>
      </c>
      <c r="AP1183" t="str">
        <f>_xlfn.CONCAT('Sample Select backend'!$F$4,ROW(AP1183))</f>
        <v>AF1183</v>
      </c>
      <c r="AQ1183" t="str">
        <f>_xlfn.CONCAT('Sample Select backend'!$I$10,ROW(AQ1183))</f>
        <v>R1183</v>
      </c>
      <c r="AR1183" t="str">
        <f>_xlfn.CONCAT('Sample Select backend'!$M$4,ROW(AR1183))</f>
        <v>AK1183</v>
      </c>
      <c r="AS1183" t="str">
        <f t="shared" si="395"/>
        <v>Estonia</v>
      </c>
      <c r="AT1183" s="9">
        <f t="shared" si="396"/>
        <v>20</v>
      </c>
      <c r="AU1183">
        <f t="shared" si="397"/>
        <v>0</v>
      </c>
      <c r="AV1183" s="9">
        <v>1</v>
      </c>
    </row>
    <row r="1184" spans="1:48" x14ac:dyDescent="0.35">
      <c r="A1184" t="s">
        <v>169</v>
      </c>
      <c r="B1184">
        <v>6</v>
      </c>
      <c r="C1184">
        <v>28</v>
      </c>
      <c r="D1184" t="s">
        <v>2225</v>
      </c>
      <c r="E1184">
        <v>-2</v>
      </c>
      <c r="F1184">
        <v>1</v>
      </c>
      <c r="G1184">
        <v>1</v>
      </c>
      <c r="H1184">
        <v>-1</v>
      </c>
      <c r="I1184">
        <v>-2</v>
      </c>
      <c r="J1184">
        <v>-2</v>
      </c>
      <c r="K1184">
        <v>1</v>
      </c>
      <c r="L1184">
        <v>2</v>
      </c>
      <c r="M1184">
        <v>1</v>
      </c>
      <c r="N1184" t="s">
        <v>2768</v>
      </c>
      <c r="O1184" t="s">
        <v>2803</v>
      </c>
      <c r="P1184" t="s">
        <v>2810</v>
      </c>
      <c r="Q1184" t="s">
        <v>2815</v>
      </c>
      <c r="R1184">
        <v>0</v>
      </c>
      <c r="S1184">
        <v>-3.15</v>
      </c>
      <c r="T1184">
        <v>-6.37</v>
      </c>
      <c r="U1184">
        <v>45.73</v>
      </c>
      <c r="V1184">
        <f t="shared" ref="V1184:V1192" si="407">IF(E1184&gt;0,1,IF(E1184&lt;0,0,-1))</f>
        <v>0</v>
      </c>
      <c r="W1184">
        <f t="shared" ref="W1184:W1192" si="408">IF(F1184&gt;0,1,IF(F1184&lt;0,0,-1))</f>
        <v>1</v>
      </c>
      <c r="X1184">
        <f t="shared" ref="X1184:X1192" si="409">IF(G1184&gt;0,1,IF(G1184&lt;0,0,-1))</f>
        <v>1</v>
      </c>
      <c r="Y1184">
        <f t="shared" ref="Y1184:Y1192" si="410">IF(H1184&gt;0,1,IF(H1184&lt;0,0,-1))</f>
        <v>0</v>
      </c>
      <c r="Z1184">
        <f t="shared" ref="Z1184:Z1192" si="411">IF(I1184&gt;0,1,IF(I1184&lt;0,0,-1))</f>
        <v>0</v>
      </c>
      <c r="AA1184">
        <f t="shared" ref="AA1184:AA1192" si="412">IF(J1184&gt;0,1,IF(J1184&lt;0,0,-1))</f>
        <v>0</v>
      </c>
      <c r="AB1184">
        <f t="shared" ref="AB1184:AB1192" si="413">IF(K1184&gt;0,1,IF(K1184&lt;0,0,-1))</f>
        <v>1</v>
      </c>
      <c r="AC1184">
        <f t="shared" ref="AC1184:AC1192" si="414">IF(L1184&gt;0,1,IF(L1184&lt;0,0,-1))</f>
        <v>1</v>
      </c>
      <c r="AD1184">
        <f t="shared" ref="AD1184:AD1192" si="415">IF(M1184&gt;0,1,IF(M1184&lt;0,0,-1))</f>
        <v>1</v>
      </c>
      <c r="AE1184" s="4" t="s">
        <v>2828</v>
      </c>
      <c r="AF1184" s="9" t="s">
        <v>2829</v>
      </c>
      <c r="AG1184">
        <v>0</v>
      </c>
      <c r="AH1184">
        <v>1</v>
      </c>
      <c r="AI1184">
        <v>0</v>
      </c>
      <c r="AJ1184">
        <v>1</v>
      </c>
      <c r="AK1184" s="9" t="s">
        <v>2840</v>
      </c>
      <c r="AL1184">
        <f t="shared" si="394"/>
        <v>0</v>
      </c>
      <c r="AM1184">
        <f>IF(AND(INDIRECT(AN1184)='Sample Select backend'!$C$2,INDIRECT(AO1184)=1,INDIRECT(AP1184)='Sample Select backend'!$F$2,INDIRECT(AQ1184)=1,INDIRECT(AR1184)='Sample Select backend'!$M$2),1,0)</f>
        <v>0</v>
      </c>
      <c r="AN1184" t="str">
        <f>_xlfn.CONCAT('Sample Select backend'!$C$4,ROW(AN1184))</f>
        <v>AE1184</v>
      </c>
      <c r="AO1184" s="9" t="str">
        <f>_xlfn.CONCAT('Sample Select backend'!$J$2,ROW(AO1184))</f>
        <v>AJ1184</v>
      </c>
      <c r="AP1184" t="str">
        <f>_xlfn.CONCAT('Sample Select backend'!$F$4,ROW(AP1184))</f>
        <v>AF1184</v>
      </c>
      <c r="AQ1184" t="str">
        <f>_xlfn.CONCAT('Sample Select backend'!$I$10,ROW(AQ1184))</f>
        <v>R1184</v>
      </c>
      <c r="AR1184" t="str">
        <f>_xlfn.CONCAT('Sample Select backend'!$M$4,ROW(AR1184))</f>
        <v>AK1184</v>
      </c>
      <c r="AS1184" t="str">
        <f t="shared" si="395"/>
        <v>Eswatini</v>
      </c>
      <c r="AT1184" s="9">
        <f t="shared" si="396"/>
        <v>28</v>
      </c>
      <c r="AU1184">
        <f t="shared" si="397"/>
        <v>1</v>
      </c>
      <c r="AV1184" s="9">
        <v>1</v>
      </c>
    </row>
    <row r="1185" spans="1:48" x14ac:dyDescent="0.35">
      <c r="A1185" t="s">
        <v>169</v>
      </c>
      <c r="B1185">
        <v>1</v>
      </c>
      <c r="C1185" t="s">
        <v>201</v>
      </c>
      <c r="D1185" t="s">
        <v>2224</v>
      </c>
      <c r="E1185">
        <v>2</v>
      </c>
      <c r="F1185">
        <v>2</v>
      </c>
      <c r="G1185">
        <v>-2</v>
      </c>
      <c r="H1185">
        <v>-1</v>
      </c>
      <c r="I1185">
        <v>2</v>
      </c>
      <c r="J1185">
        <v>2</v>
      </c>
      <c r="K1185">
        <v>2</v>
      </c>
      <c r="L1185">
        <v>-2</v>
      </c>
      <c r="M1185">
        <v>1</v>
      </c>
      <c r="N1185" t="s">
        <v>2768</v>
      </c>
      <c r="O1185" t="s">
        <v>2803</v>
      </c>
      <c r="P1185" t="s">
        <v>2810</v>
      </c>
      <c r="Q1185" t="s">
        <v>2815</v>
      </c>
      <c r="R1185">
        <v>0</v>
      </c>
      <c r="S1185">
        <v>-3.15</v>
      </c>
      <c r="T1185">
        <v>-6.37</v>
      </c>
      <c r="U1185">
        <v>45.73</v>
      </c>
      <c r="V1185">
        <f t="shared" si="407"/>
        <v>1</v>
      </c>
      <c r="W1185">
        <f t="shared" si="408"/>
        <v>1</v>
      </c>
      <c r="X1185">
        <f t="shared" si="409"/>
        <v>0</v>
      </c>
      <c r="Y1185">
        <f t="shared" si="410"/>
        <v>0</v>
      </c>
      <c r="Z1185">
        <f t="shared" si="411"/>
        <v>1</v>
      </c>
      <c r="AA1185">
        <f t="shared" si="412"/>
        <v>1</v>
      </c>
      <c r="AB1185">
        <f t="shared" si="413"/>
        <v>1</v>
      </c>
      <c r="AC1185">
        <f t="shared" si="414"/>
        <v>0</v>
      </c>
      <c r="AD1185">
        <f t="shared" si="415"/>
        <v>1</v>
      </c>
      <c r="AE1185" s="4" t="s">
        <v>2828</v>
      </c>
      <c r="AF1185" s="9" t="s">
        <v>2829</v>
      </c>
      <c r="AG1185">
        <v>0</v>
      </c>
      <c r="AH1185">
        <v>1</v>
      </c>
      <c r="AI1185">
        <v>0</v>
      </c>
      <c r="AJ1185">
        <v>1</v>
      </c>
      <c r="AK1185" s="9" t="s">
        <v>2840</v>
      </c>
      <c r="AL1185">
        <f t="shared" si="394"/>
        <v>0</v>
      </c>
      <c r="AM1185">
        <f>IF(AND(INDIRECT(AN1185)='Sample Select backend'!$C$2,INDIRECT(AO1185)=1,INDIRECT(AP1185)='Sample Select backend'!$F$2,INDIRECT(AQ1185)=1,INDIRECT(AR1185)='Sample Select backend'!$M$2),1,0)</f>
        <v>0</v>
      </c>
      <c r="AN1185" t="str">
        <f>_xlfn.CONCAT('Sample Select backend'!$C$4,ROW(AN1185))</f>
        <v>AE1185</v>
      </c>
      <c r="AO1185" s="9" t="str">
        <f>_xlfn.CONCAT('Sample Select backend'!$J$2,ROW(AO1185))</f>
        <v>AJ1185</v>
      </c>
      <c r="AP1185" t="str">
        <f>_xlfn.CONCAT('Sample Select backend'!$F$4,ROW(AP1185))</f>
        <v>AF1185</v>
      </c>
      <c r="AQ1185" t="str">
        <f>_xlfn.CONCAT('Sample Select backend'!$I$10,ROW(AQ1185))</f>
        <v>R1185</v>
      </c>
      <c r="AR1185" t="str">
        <f>_xlfn.CONCAT('Sample Select backend'!$M$4,ROW(AR1185))</f>
        <v>AK1185</v>
      </c>
      <c r="AS1185" t="str">
        <f t="shared" si="395"/>
        <v>Eswatini</v>
      </c>
      <c r="AT1185" s="9" t="str">
        <f t="shared" si="396"/>
        <v>Other</v>
      </c>
      <c r="AU1185">
        <f t="shared" si="397"/>
        <v>0</v>
      </c>
      <c r="AV1185" s="9">
        <v>1</v>
      </c>
    </row>
    <row r="1186" spans="1:48" x14ac:dyDescent="0.35">
      <c r="A1186" t="s">
        <v>169</v>
      </c>
      <c r="B1186">
        <v>5</v>
      </c>
      <c r="C1186" t="s">
        <v>204</v>
      </c>
      <c r="D1186" t="s">
        <v>2226</v>
      </c>
      <c r="E1186">
        <v>1</v>
      </c>
      <c r="F1186">
        <v>-2</v>
      </c>
      <c r="G1186">
        <v>-2</v>
      </c>
      <c r="H1186">
        <v>-1</v>
      </c>
      <c r="I1186">
        <v>-2</v>
      </c>
      <c r="J1186">
        <v>1</v>
      </c>
      <c r="K1186">
        <v>1</v>
      </c>
      <c r="L1186">
        <v>2</v>
      </c>
      <c r="M1186">
        <v>1</v>
      </c>
      <c r="N1186" t="s">
        <v>2768</v>
      </c>
      <c r="O1186" t="s">
        <v>2803</v>
      </c>
      <c r="P1186" t="s">
        <v>2810</v>
      </c>
      <c r="Q1186" t="s">
        <v>2815</v>
      </c>
      <c r="R1186">
        <v>0</v>
      </c>
      <c r="S1186">
        <v>-3.15</v>
      </c>
      <c r="T1186">
        <v>-6.37</v>
      </c>
      <c r="U1186">
        <v>45.73</v>
      </c>
      <c r="V1186">
        <f t="shared" si="407"/>
        <v>1</v>
      </c>
      <c r="W1186">
        <f t="shared" si="408"/>
        <v>0</v>
      </c>
      <c r="X1186">
        <f t="shared" si="409"/>
        <v>0</v>
      </c>
      <c r="Y1186">
        <f t="shared" si="410"/>
        <v>0</v>
      </c>
      <c r="Z1186">
        <f t="shared" si="411"/>
        <v>0</v>
      </c>
      <c r="AA1186">
        <f t="shared" si="412"/>
        <v>1</v>
      </c>
      <c r="AB1186">
        <f t="shared" si="413"/>
        <v>1</v>
      </c>
      <c r="AC1186">
        <f t="shared" si="414"/>
        <v>1</v>
      </c>
      <c r="AD1186">
        <f t="shared" si="415"/>
        <v>1</v>
      </c>
      <c r="AE1186" s="4" t="s">
        <v>2828</v>
      </c>
      <c r="AF1186" s="9" t="s">
        <v>2829</v>
      </c>
      <c r="AG1186">
        <v>0</v>
      </c>
      <c r="AH1186">
        <v>1</v>
      </c>
      <c r="AI1186">
        <v>0</v>
      </c>
      <c r="AJ1186">
        <v>1</v>
      </c>
      <c r="AK1186" s="9" t="s">
        <v>2840</v>
      </c>
      <c r="AL1186">
        <f t="shared" si="394"/>
        <v>0</v>
      </c>
      <c r="AM1186">
        <f>IF(AND(INDIRECT(AN1186)='Sample Select backend'!$C$2,INDIRECT(AO1186)=1,INDIRECT(AP1186)='Sample Select backend'!$F$2,INDIRECT(AQ1186)=1,INDIRECT(AR1186)='Sample Select backend'!$M$2),1,0)</f>
        <v>0</v>
      </c>
      <c r="AN1186" t="str">
        <f>_xlfn.CONCAT('Sample Select backend'!$C$4,ROW(AN1186))</f>
        <v>AE1186</v>
      </c>
      <c r="AO1186" s="9" t="str">
        <f>_xlfn.CONCAT('Sample Select backend'!$J$2,ROW(AO1186))</f>
        <v>AJ1186</v>
      </c>
      <c r="AP1186" t="str">
        <f>_xlfn.CONCAT('Sample Select backend'!$F$4,ROW(AP1186))</f>
        <v>AF1186</v>
      </c>
      <c r="AQ1186" t="str">
        <f>_xlfn.CONCAT('Sample Select backend'!$I$10,ROW(AQ1186))</f>
        <v>R1186</v>
      </c>
      <c r="AR1186" t="str">
        <f>_xlfn.CONCAT('Sample Select backend'!$M$4,ROW(AR1186))</f>
        <v>AK1186</v>
      </c>
      <c r="AS1186" t="str">
        <f t="shared" si="395"/>
        <v>Eswatini</v>
      </c>
      <c r="AT1186" s="9" t="str">
        <f t="shared" si="396"/>
        <v>General</v>
      </c>
      <c r="AU1186">
        <f t="shared" si="397"/>
        <v>0</v>
      </c>
      <c r="AV1186" s="9">
        <v>1</v>
      </c>
    </row>
    <row r="1187" spans="1:48" x14ac:dyDescent="0.35">
      <c r="A1187" t="s">
        <v>169</v>
      </c>
      <c r="B1187">
        <v>6</v>
      </c>
      <c r="C1187" t="s">
        <v>201</v>
      </c>
      <c r="D1187" t="s">
        <v>2229</v>
      </c>
      <c r="E1187">
        <v>1</v>
      </c>
      <c r="F1187">
        <v>1</v>
      </c>
      <c r="G1187">
        <v>1</v>
      </c>
      <c r="H1187">
        <v>-2</v>
      </c>
      <c r="I1187">
        <v>1</v>
      </c>
      <c r="J1187">
        <v>1</v>
      </c>
      <c r="K1187">
        <v>1</v>
      </c>
      <c r="L1187">
        <v>2</v>
      </c>
      <c r="M1187">
        <v>1</v>
      </c>
      <c r="N1187" t="s">
        <v>2768</v>
      </c>
      <c r="O1187" t="s">
        <v>2803</v>
      </c>
      <c r="P1187" t="s">
        <v>2810</v>
      </c>
      <c r="Q1187" t="s">
        <v>2815</v>
      </c>
      <c r="R1187">
        <v>0</v>
      </c>
      <c r="S1187">
        <v>-3.15</v>
      </c>
      <c r="T1187">
        <v>-6.37</v>
      </c>
      <c r="U1187">
        <v>45.73</v>
      </c>
      <c r="V1187">
        <f t="shared" si="407"/>
        <v>1</v>
      </c>
      <c r="W1187">
        <f t="shared" si="408"/>
        <v>1</v>
      </c>
      <c r="X1187">
        <f t="shared" si="409"/>
        <v>1</v>
      </c>
      <c r="Y1187">
        <f t="shared" si="410"/>
        <v>0</v>
      </c>
      <c r="Z1187">
        <f t="shared" si="411"/>
        <v>1</v>
      </c>
      <c r="AA1187">
        <f t="shared" si="412"/>
        <v>1</v>
      </c>
      <c r="AB1187">
        <f t="shared" si="413"/>
        <v>1</v>
      </c>
      <c r="AC1187">
        <f t="shared" si="414"/>
        <v>1</v>
      </c>
      <c r="AD1187">
        <f t="shared" si="415"/>
        <v>1</v>
      </c>
      <c r="AE1187" s="4" t="s">
        <v>2828</v>
      </c>
      <c r="AF1187" s="9" t="s">
        <v>2829</v>
      </c>
      <c r="AG1187">
        <v>0</v>
      </c>
      <c r="AH1187">
        <v>1</v>
      </c>
      <c r="AI1187">
        <v>0</v>
      </c>
      <c r="AJ1187">
        <v>1</v>
      </c>
      <c r="AK1187" s="9" t="s">
        <v>2840</v>
      </c>
      <c r="AL1187">
        <f t="shared" si="394"/>
        <v>0</v>
      </c>
      <c r="AM1187">
        <f>IF(AND(INDIRECT(AN1187)='Sample Select backend'!$C$2,INDIRECT(AO1187)=1,INDIRECT(AP1187)='Sample Select backend'!$F$2,INDIRECT(AQ1187)=1,INDIRECT(AR1187)='Sample Select backend'!$M$2),1,0)</f>
        <v>0</v>
      </c>
      <c r="AN1187" t="str">
        <f>_xlfn.CONCAT('Sample Select backend'!$C$4,ROW(AN1187))</f>
        <v>AE1187</v>
      </c>
      <c r="AO1187" s="9" t="str">
        <f>_xlfn.CONCAT('Sample Select backend'!$J$2,ROW(AO1187))</f>
        <v>AJ1187</v>
      </c>
      <c r="AP1187" t="str">
        <f>_xlfn.CONCAT('Sample Select backend'!$F$4,ROW(AP1187))</f>
        <v>AF1187</v>
      </c>
      <c r="AQ1187" t="str">
        <f>_xlfn.CONCAT('Sample Select backend'!$I$10,ROW(AQ1187))</f>
        <v>R1187</v>
      </c>
      <c r="AR1187" t="str">
        <f>_xlfn.CONCAT('Sample Select backend'!$M$4,ROW(AR1187))</f>
        <v>AK1187</v>
      </c>
      <c r="AS1187" t="str">
        <f t="shared" si="395"/>
        <v>Eswatini</v>
      </c>
      <c r="AT1187" s="9" t="str">
        <f t="shared" si="396"/>
        <v>Other</v>
      </c>
      <c r="AU1187">
        <f t="shared" si="397"/>
        <v>0</v>
      </c>
      <c r="AV1187" s="9">
        <v>1</v>
      </c>
    </row>
    <row r="1188" spans="1:48" x14ac:dyDescent="0.35">
      <c r="A1188" t="s">
        <v>169</v>
      </c>
      <c r="B1188">
        <v>1</v>
      </c>
      <c r="C1188">
        <v>6</v>
      </c>
      <c r="D1188" t="s">
        <v>2228</v>
      </c>
      <c r="E1188">
        <v>2</v>
      </c>
      <c r="F1188">
        <v>2</v>
      </c>
      <c r="G1188">
        <v>2</v>
      </c>
      <c r="H1188">
        <v>2</v>
      </c>
      <c r="I1188">
        <v>2</v>
      </c>
      <c r="J1188">
        <v>-2</v>
      </c>
      <c r="K1188">
        <v>-2</v>
      </c>
      <c r="L1188">
        <v>-2</v>
      </c>
      <c r="M1188">
        <v>1</v>
      </c>
      <c r="N1188" t="s">
        <v>2768</v>
      </c>
      <c r="O1188" t="s">
        <v>2803</v>
      </c>
      <c r="P1188" t="s">
        <v>2810</v>
      </c>
      <c r="Q1188" t="s">
        <v>2815</v>
      </c>
      <c r="R1188">
        <v>0</v>
      </c>
      <c r="S1188">
        <v>-3.15</v>
      </c>
      <c r="T1188">
        <v>-6.37</v>
      </c>
      <c r="U1188">
        <v>45.73</v>
      </c>
      <c r="V1188">
        <f t="shared" si="407"/>
        <v>1</v>
      </c>
      <c r="W1188">
        <f t="shared" si="408"/>
        <v>1</v>
      </c>
      <c r="X1188">
        <f t="shared" si="409"/>
        <v>1</v>
      </c>
      <c r="Y1188">
        <f t="shared" si="410"/>
        <v>1</v>
      </c>
      <c r="Z1188">
        <f t="shared" si="411"/>
        <v>1</v>
      </c>
      <c r="AA1188">
        <f t="shared" si="412"/>
        <v>0</v>
      </c>
      <c r="AB1188">
        <f t="shared" si="413"/>
        <v>0</v>
      </c>
      <c r="AC1188">
        <f t="shared" si="414"/>
        <v>0</v>
      </c>
      <c r="AD1188">
        <f t="shared" si="415"/>
        <v>1</v>
      </c>
      <c r="AE1188" s="4" t="s">
        <v>2828</v>
      </c>
      <c r="AF1188" s="9" t="s">
        <v>2829</v>
      </c>
      <c r="AG1188">
        <v>0</v>
      </c>
      <c r="AH1188">
        <v>1</v>
      </c>
      <c r="AI1188">
        <v>0</v>
      </c>
      <c r="AJ1188">
        <v>1</v>
      </c>
      <c r="AK1188" s="9" t="s">
        <v>2840</v>
      </c>
      <c r="AL1188">
        <f t="shared" si="394"/>
        <v>0</v>
      </c>
      <c r="AM1188">
        <f>IF(AND(INDIRECT(AN1188)='Sample Select backend'!$C$2,INDIRECT(AO1188)=1,INDIRECT(AP1188)='Sample Select backend'!$F$2,INDIRECT(AQ1188)=1,INDIRECT(AR1188)='Sample Select backend'!$M$2),1,0)</f>
        <v>0</v>
      </c>
      <c r="AN1188" t="str">
        <f>_xlfn.CONCAT('Sample Select backend'!$C$4,ROW(AN1188))</f>
        <v>AE1188</v>
      </c>
      <c r="AO1188" s="9" t="str">
        <f>_xlfn.CONCAT('Sample Select backend'!$J$2,ROW(AO1188))</f>
        <v>AJ1188</v>
      </c>
      <c r="AP1188" t="str">
        <f>_xlfn.CONCAT('Sample Select backend'!$F$4,ROW(AP1188))</f>
        <v>AF1188</v>
      </c>
      <c r="AQ1188" t="str">
        <f>_xlfn.CONCAT('Sample Select backend'!$I$10,ROW(AQ1188))</f>
        <v>R1188</v>
      </c>
      <c r="AR1188" t="str">
        <f>_xlfn.CONCAT('Sample Select backend'!$M$4,ROW(AR1188))</f>
        <v>AK1188</v>
      </c>
      <c r="AS1188" t="str">
        <f t="shared" si="395"/>
        <v>Eswatini</v>
      </c>
      <c r="AT1188" s="9">
        <f t="shared" si="396"/>
        <v>6</v>
      </c>
      <c r="AU1188">
        <f t="shared" si="397"/>
        <v>0</v>
      </c>
      <c r="AV1188" s="9">
        <v>1</v>
      </c>
    </row>
    <row r="1189" spans="1:48" x14ac:dyDescent="0.35">
      <c r="A1189" t="s">
        <v>169</v>
      </c>
      <c r="B1189">
        <v>1</v>
      </c>
      <c r="C1189">
        <v>11</v>
      </c>
      <c r="D1189" t="s">
        <v>2231</v>
      </c>
      <c r="E1189">
        <v>-2</v>
      </c>
      <c r="F1189">
        <v>2</v>
      </c>
      <c r="G1189">
        <v>-2</v>
      </c>
      <c r="H1189">
        <v>-1</v>
      </c>
      <c r="I1189">
        <v>-2</v>
      </c>
      <c r="J1189">
        <v>2</v>
      </c>
      <c r="K1189">
        <v>1</v>
      </c>
      <c r="L1189">
        <v>2</v>
      </c>
      <c r="M1189">
        <v>1</v>
      </c>
      <c r="N1189" t="s">
        <v>2768</v>
      </c>
      <c r="O1189" t="s">
        <v>2803</v>
      </c>
      <c r="P1189" t="s">
        <v>2810</v>
      </c>
      <c r="Q1189" t="s">
        <v>2815</v>
      </c>
      <c r="R1189">
        <v>0</v>
      </c>
      <c r="S1189">
        <v>-3.15</v>
      </c>
      <c r="T1189">
        <v>-6.37</v>
      </c>
      <c r="U1189">
        <v>45.73</v>
      </c>
      <c r="V1189">
        <f t="shared" si="407"/>
        <v>0</v>
      </c>
      <c r="W1189">
        <f t="shared" si="408"/>
        <v>1</v>
      </c>
      <c r="X1189">
        <f t="shared" si="409"/>
        <v>0</v>
      </c>
      <c r="Y1189">
        <f t="shared" si="410"/>
        <v>0</v>
      </c>
      <c r="Z1189">
        <f t="shared" si="411"/>
        <v>0</v>
      </c>
      <c r="AA1189">
        <f t="shared" si="412"/>
        <v>1</v>
      </c>
      <c r="AB1189">
        <f t="shared" si="413"/>
        <v>1</v>
      </c>
      <c r="AC1189">
        <f t="shared" si="414"/>
        <v>1</v>
      </c>
      <c r="AD1189">
        <f t="shared" si="415"/>
        <v>1</v>
      </c>
      <c r="AE1189" s="4" t="s">
        <v>2828</v>
      </c>
      <c r="AF1189" s="9" t="s">
        <v>2829</v>
      </c>
      <c r="AG1189">
        <v>0</v>
      </c>
      <c r="AH1189">
        <v>1</v>
      </c>
      <c r="AI1189">
        <v>0</v>
      </c>
      <c r="AJ1189">
        <v>1</v>
      </c>
      <c r="AK1189" s="9" t="s">
        <v>2840</v>
      </c>
      <c r="AL1189">
        <f t="shared" si="394"/>
        <v>0</v>
      </c>
      <c r="AM1189">
        <f>IF(AND(INDIRECT(AN1189)='Sample Select backend'!$C$2,INDIRECT(AO1189)=1,INDIRECT(AP1189)='Sample Select backend'!$F$2,INDIRECT(AQ1189)=1,INDIRECT(AR1189)='Sample Select backend'!$M$2),1,0)</f>
        <v>0</v>
      </c>
      <c r="AN1189" t="str">
        <f>_xlfn.CONCAT('Sample Select backend'!$C$4,ROW(AN1189))</f>
        <v>AE1189</v>
      </c>
      <c r="AO1189" s="9" t="str">
        <f>_xlfn.CONCAT('Sample Select backend'!$J$2,ROW(AO1189))</f>
        <v>AJ1189</v>
      </c>
      <c r="AP1189" t="str">
        <f>_xlfn.CONCAT('Sample Select backend'!$F$4,ROW(AP1189))</f>
        <v>AF1189</v>
      </c>
      <c r="AQ1189" t="str">
        <f>_xlfn.CONCAT('Sample Select backend'!$I$10,ROW(AQ1189))</f>
        <v>R1189</v>
      </c>
      <c r="AR1189" t="str">
        <f>_xlfn.CONCAT('Sample Select backend'!$M$4,ROW(AR1189))</f>
        <v>AK1189</v>
      </c>
      <c r="AS1189" t="str">
        <f t="shared" si="395"/>
        <v>Eswatini</v>
      </c>
      <c r="AT1189" s="9">
        <f t="shared" si="396"/>
        <v>11</v>
      </c>
      <c r="AU1189">
        <f t="shared" si="397"/>
        <v>0</v>
      </c>
      <c r="AV1189" s="9">
        <v>1</v>
      </c>
    </row>
    <row r="1190" spans="1:48" x14ac:dyDescent="0.35">
      <c r="A1190" t="s">
        <v>169</v>
      </c>
      <c r="B1190">
        <v>1</v>
      </c>
      <c r="C1190">
        <v>10</v>
      </c>
      <c r="D1190" t="s">
        <v>2232</v>
      </c>
      <c r="E1190">
        <v>2</v>
      </c>
      <c r="F1190">
        <v>2</v>
      </c>
      <c r="G1190">
        <v>-2</v>
      </c>
      <c r="I1190">
        <v>-2</v>
      </c>
      <c r="J1190">
        <v>-2</v>
      </c>
      <c r="K1190">
        <v>-2</v>
      </c>
      <c r="L1190">
        <v>-2</v>
      </c>
      <c r="M1190">
        <v>1</v>
      </c>
      <c r="N1190" t="s">
        <v>2768</v>
      </c>
      <c r="O1190" t="s">
        <v>2803</v>
      </c>
      <c r="P1190" t="s">
        <v>2810</v>
      </c>
      <c r="Q1190" t="s">
        <v>2815</v>
      </c>
      <c r="R1190">
        <v>0</v>
      </c>
      <c r="S1190">
        <v>-3.15</v>
      </c>
      <c r="T1190">
        <v>-6.37</v>
      </c>
      <c r="U1190">
        <v>45.73</v>
      </c>
      <c r="V1190">
        <f t="shared" si="407"/>
        <v>1</v>
      </c>
      <c r="W1190">
        <f t="shared" si="408"/>
        <v>1</v>
      </c>
      <c r="X1190">
        <f t="shared" si="409"/>
        <v>0</v>
      </c>
      <c r="Y1190">
        <f t="shared" si="410"/>
        <v>-1</v>
      </c>
      <c r="Z1190">
        <f t="shared" si="411"/>
        <v>0</v>
      </c>
      <c r="AA1190">
        <f t="shared" si="412"/>
        <v>0</v>
      </c>
      <c r="AB1190">
        <f t="shared" si="413"/>
        <v>0</v>
      </c>
      <c r="AC1190">
        <f t="shared" si="414"/>
        <v>0</v>
      </c>
      <c r="AD1190">
        <f t="shared" si="415"/>
        <v>1</v>
      </c>
      <c r="AE1190" s="4" t="s">
        <v>2828</v>
      </c>
      <c r="AF1190" s="9" t="s">
        <v>2829</v>
      </c>
      <c r="AG1190">
        <v>0</v>
      </c>
      <c r="AH1190">
        <v>1</v>
      </c>
      <c r="AI1190">
        <v>0</v>
      </c>
      <c r="AJ1190">
        <v>1</v>
      </c>
      <c r="AK1190" s="9" t="s">
        <v>2840</v>
      </c>
      <c r="AL1190">
        <f t="shared" si="394"/>
        <v>0</v>
      </c>
      <c r="AM1190">
        <f>IF(AND(INDIRECT(AN1190)='Sample Select backend'!$C$2,INDIRECT(AO1190)=1,INDIRECT(AP1190)='Sample Select backend'!$F$2,INDIRECT(AQ1190)=1,INDIRECT(AR1190)='Sample Select backend'!$M$2),1,0)</f>
        <v>0</v>
      </c>
      <c r="AN1190" t="str">
        <f>_xlfn.CONCAT('Sample Select backend'!$C$4,ROW(AN1190))</f>
        <v>AE1190</v>
      </c>
      <c r="AO1190" s="9" t="str">
        <f>_xlfn.CONCAT('Sample Select backend'!$J$2,ROW(AO1190))</f>
        <v>AJ1190</v>
      </c>
      <c r="AP1190" t="str">
        <f>_xlfn.CONCAT('Sample Select backend'!$F$4,ROW(AP1190))</f>
        <v>AF1190</v>
      </c>
      <c r="AQ1190" t="str">
        <f>_xlfn.CONCAT('Sample Select backend'!$I$10,ROW(AQ1190))</f>
        <v>R1190</v>
      </c>
      <c r="AR1190" t="str">
        <f>_xlfn.CONCAT('Sample Select backend'!$M$4,ROW(AR1190))</f>
        <v>AK1190</v>
      </c>
      <c r="AS1190" t="str">
        <f t="shared" si="395"/>
        <v>Eswatini</v>
      </c>
      <c r="AT1190" s="9">
        <f t="shared" si="396"/>
        <v>10</v>
      </c>
      <c r="AU1190">
        <f t="shared" si="397"/>
        <v>0</v>
      </c>
      <c r="AV1190" s="9">
        <v>1</v>
      </c>
    </row>
    <row r="1191" spans="1:48" x14ac:dyDescent="0.35">
      <c r="A1191" t="s">
        <v>169</v>
      </c>
      <c r="B1191">
        <v>1</v>
      </c>
      <c r="C1191">
        <v>5</v>
      </c>
      <c r="D1191" t="s">
        <v>2230</v>
      </c>
      <c r="E1191">
        <v>-2</v>
      </c>
      <c r="F1191">
        <v>2</v>
      </c>
      <c r="G1191">
        <v>2</v>
      </c>
      <c r="H1191">
        <v>2</v>
      </c>
      <c r="I1191">
        <v>2</v>
      </c>
      <c r="J1191">
        <v>2</v>
      </c>
      <c r="K1191">
        <v>1</v>
      </c>
      <c r="L1191">
        <v>2</v>
      </c>
      <c r="M1191">
        <v>1</v>
      </c>
      <c r="N1191" t="s">
        <v>2768</v>
      </c>
      <c r="O1191" t="s">
        <v>2803</v>
      </c>
      <c r="P1191" t="s">
        <v>2810</v>
      </c>
      <c r="Q1191" t="s">
        <v>2815</v>
      </c>
      <c r="R1191">
        <v>0</v>
      </c>
      <c r="S1191">
        <v>-3.15</v>
      </c>
      <c r="T1191">
        <v>-6.37</v>
      </c>
      <c r="U1191">
        <v>45.73</v>
      </c>
      <c r="V1191">
        <f t="shared" si="407"/>
        <v>0</v>
      </c>
      <c r="W1191">
        <f t="shared" si="408"/>
        <v>1</v>
      </c>
      <c r="X1191">
        <f t="shared" si="409"/>
        <v>1</v>
      </c>
      <c r="Y1191">
        <f t="shared" si="410"/>
        <v>1</v>
      </c>
      <c r="Z1191">
        <f t="shared" si="411"/>
        <v>1</v>
      </c>
      <c r="AA1191">
        <f t="shared" si="412"/>
        <v>1</v>
      </c>
      <c r="AB1191">
        <f t="shared" si="413"/>
        <v>1</v>
      </c>
      <c r="AC1191">
        <f t="shared" si="414"/>
        <v>1</v>
      </c>
      <c r="AD1191">
        <f t="shared" si="415"/>
        <v>1</v>
      </c>
      <c r="AE1191" s="4" t="s">
        <v>2828</v>
      </c>
      <c r="AF1191" s="9" t="s">
        <v>2829</v>
      </c>
      <c r="AG1191">
        <v>0</v>
      </c>
      <c r="AH1191">
        <v>1</v>
      </c>
      <c r="AI1191">
        <v>0</v>
      </c>
      <c r="AJ1191">
        <v>1</v>
      </c>
      <c r="AK1191" s="9" t="s">
        <v>2840</v>
      </c>
      <c r="AL1191">
        <f t="shared" si="394"/>
        <v>0</v>
      </c>
      <c r="AM1191">
        <f>IF(AND(INDIRECT(AN1191)='Sample Select backend'!$C$2,INDIRECT(AO1191)=1,INDIRECT(AP1191)='Sample Select backend'!$F$2,INDIRECT(AQ1191)=1,INDIRECT(AR1191)='Sample Select backend'!$M$2),1,0)</f>
        <v>0</v>
      </c>
      <c r="AN1191" t="str">
        <f>_xlfn.CONCAT('Sample Select backend'!$C$4,ROW(AN1191))</f>
        <v>AE1191</v>
      </c>
      <c r="AO1191" s="9" t="str">
        <f>_xlfn.CONCAT('Sample Select backend'!$J$2,ROW(AO1191))</f>
        <v>AJ1191</v>
      </c>
      <c r="AP1191" t="str">
        <f>_xlfn.CONCAT('Sample Select backend'!$F$4,ROW(AP1191))</f>
        <v>AF1191</v>
      </c>
      <c r="AQ1191" t="str">
        <f>_xlfn.CONCAT('Sample Select backend'!$I$10,ROW(AQ1191))</f>
        <v>R1191</v>
      </c>
      <c r="AR1191" t="str">
        <f>_xlfn.CONCAT('Sample Select backend'!$M$4,ROW(AR1191))</f>
        <v>AK1191</v>
      </c>
      <c r="AS1191" t="str">
        <f t="shared" si="395"/>
        <v>Eswatini</v>
      </c>
      <c r="AT1191" s="9">
        <f t="shared" si="396"/>
        <v>5</v>
      </c>
      <c r="AU1191">
        <f t="shared" si="397"/>
        <v>0</v>
      </c>
      <c r="AV1191" s="9">
        <v>1</v>
      </c>
    </row>
    <row r="1192" spans="1:48" x14ac:dyDescent="0.35">
      <c r="A1192" t="s">
        <v>169</v>
      </c>
      <c r="B1192">
        <v>6</v>
      </c>
      <c r="C1192">
        <v>28</v>
      </c>
      <c r="D1192" t="s">
        <v>2227</v>
      </c>
      <c r="E1192">
        <v>1</v>
      </c>
      <c r="F1192">
        <v>1</v>
      </c>
      <c r="G1192">
        <v>2</v>
      </c>
      <c r="H1192">
        <v>-1</v>
      </c>
      <c r="I1192">
        <v>2</v>
      </c>
      <c r="J1192">
        <v>1</v>
      </c>
      <c r="K1192">
        <v>1</v>
      </c>
      <c r="L1192">
        <v>-2</v>
      </c>
      <c r="M1192">
        <v>-2</v>
      </c>
      <c r="N1192" t="s">
        <v>2768</v>
      </c>
      <c r="O1192" t="s">
        <v>2803</v>
      </c>
      <c r="P1192" t="s">
        <v>2810</v>
      </c>
      <c r="Q1192" t="s">
        <v>2815</v>
      </c>
      <c r="R1192">
        <v>0</v>
      </c>
      <c r="S1192">
        <v>-3.15</v>
      </c>
      <c r="T1192">
        <v>-6.37</v>
      </c>
      <c r="U1192">
        <v>45.73</v>
      </c>
      <c r="V1192">
        <f t="shared" si="407"/>
        <v>1</v>
      </c>
      <c r="W1192">
        <f t="shared" si="408"/>
        <v>1</v>
      </c>
      <c r="X1192">
        <f t="shared" si="409"/>
        <v>1</v>
      </c>
      <c r="Y1192">
        <f t="shared" si="410"/>
        <v>0</v>
      </c>
      <c r="Z1192">
        <f t="shared" si="411"/>
        <v>1</v>
      </c>
      <c r="AA1192">
        <f t="shared" si="412"/>
        <v>1</v>
      </c>
      <c r="AB1192">
        <f t="shared" si="413"/>
        <v>1</v>
      </c>
      <c r="AC1192">
        <f t="shared" si="414"/>
        <v>0</v>
      </c>
      <c r="AD1192">
        <f t="shared" si="415"/>
        <v>0</v>
      </c>
      <c r="AE1192" s="4" t="s">
        <v>2828</v>
      </c>
      <c r="AF1192" s="9" t="s">
        <v>2829</v>
      </c>
      <c r="AG1192">
        <v>0</v>
      </c>
      <c r="AH1192">
        <v>1</v>
      </c>
      <c r="AI1192">
        <v>0</v>
      </c>
      <c r="AJ1192">
        <v>1</v>
      </c>
      <c r="AK1192" s="9" t="s">
        <v>2840</v>
      </c>
      <c r="AL1192">
        <f t="shared" si="394"/>
        <v>0</v>
      </c>
      <c r="AM1192">
        <f>IF(AND(INDIRECT(AN1192)='Sample Select backend'!$C$2,INDIRECT(AO1192)=1,INDIRECT(AP1192)='Sample Select backend'!$F$2,INDIRECT(AQ1192)=1,INDIRECT(AR1192)='Sample Select backend'!$M$2),1,0)</f>
        <v>0</v>
      </c>
      <c r="AN1192" t="str">
        <f>_xlfn.CONCAT('Sample Select backend'!$C$4,ROW(AN1192))</f>
        <v>AE1192</v>
      </c>
      <c r="AO1192" s="9" t="str">
        <f>_xlfn.CONCAT('Sample Select backend'!$J$2,ROW(AO1192))</f>
        <v>AJ1192</v>
      </c>
      <c r="AP1192" t="str">
        <f>_xlfn.CONCAT('Sample Select backend'!$F$4,ROW(AP1192))</f>
        <v>AF1192</v>
      </c>
      <c r="AQ1192" t="str">
        <f>_xlfn.CONCAT('Sample Select backend'!$I$10,ROW(AQ1192))</f>
        <v>R1192</v>
      </c>
      <c r="AR1192" t="str">
        <f>_xlfn.CONCAT('Sample Select backend'!$M$4,ROW(AR1192))</f>
        <v>AK1192</v>
      </c>
      <c r="AS1192" t="str">
        <f t="shared" si="395"/>
        <v>Eswatini</v>
      </c>
      <c r="AT1192" s="9">
        <f t="shared" si="396"/>
        <v>28</v>
      </c>
      <c r="AU1192">
        <f t="shared" si="397"/>
        <v>0</v>
      </c>
      <c r="AV1192" s="9">
        <v>0</v>
      </c>
    </row>
    <row r="1193" spans="1:48" x14ac:dyDescent="0.35">
      <c r="A1193" s="24" t="s">
        <v>169</v>
      </c>
      <c r="B1193" s="24">
        <v>5</v>
      </c>
      <c r="C1193" s="24" t="s">
        <v>204</v>
      </c>
      <c r="D1193" s="24" t="s">
        <v>3573</v>
      </c>
      <c r="E1193" s="24"/>
      <c r="O1193" t="s">
        <v>2803</v>
      </c>
      <c r="P1193" t="s">
        <v>2810</v>
      </c>
      <c r="Q1193" t="s">
        <v>2815</v>
      </c>
      <c r="R1193">
        <v>0</v>
      </c>
      <c r="S1193">
        <v>-3.15</v>
      </c>
      <c r="T1193">
        <v>-6.37</v>
      </c>
      <c r="U1193">
        <v>45.73</v>
      </c>
      <c r="V1193">
        <v>-1</v>
      </c>
      <c r="W1193">
        <v>-1</v>
      </c>
      <c r="X1193">
        <v>-1</v>
      </c>
      <c r="Y1193">
        <v>-1</v>
      </c>
      <c r="Z1193">
        <v>-1</v>
      </c>
      <c r="AA1193">
        <v>-1</v>
      </c>
      <c r="AB1193">
        <v>-1</v>
      </c>
      <c r="AC1193">
        <v>-1</v>
      </c>
      <c r="AD1193">
        <v>-1</v>
      </c>
      <c r="AE1193" s="4" t="s">
        <v>2828</v>
      </c>
      <c r="AF1193" s="9" t="s">
        <v>2829</v>
      </c>
      <c r="AG1193">
        <v>0</v>
      </c>
      <c r="AH1193">
        <v>1</v>
      </c>
      <c r="AI1193">
        <v>0</v>
      </c>
      <c r="AJ1193">
        <v>1</v>
      </c>
      <c r="AK1193" s="9" t="s">
        <v>2840</v>
      </c>
      <c r="AL1193">
        <f t="shared" si="394"/>
        <v>0</v>
      </c>
      <c r="AM1193">
        <f>IF(AND(INDIRECT(AN1193)='Sample Select backend'!$C$2,INDIRECT(AO1193)=1,INDIRECT(AP1193)='Sample Select backend'!$F$2,INDIRECT(AQ1193)=1,INDIRECT(AR1193)='Sample Select backend'!$M$2),1,0)</f>
        <v>0</v>
      </c>
      <c r="AN1193" t="str">
        <f>_xlfn.CONCAT('Sample Select backend'!$C$4,ROW(AN1193))</f>
        <v>AE1193</v>
      </c>
      <c r="AO1193" s="9" t="str">
        <f>_xlfn.CONCAT('Sample Select backend'!$J$2,ROW(AO1193))</f>
        <v>AJ1193</v>
      </c>
      <c r="AP1193" t="str">
        <f>_xlfn.CONCAT('Sample Select backend'!$F$4,ROW(AP1193))</f>
        <v>AF1193</v>
      </c>
      <c r="AQ1193" t="str">
        <f>_xlfn.CONCAT('Sample Select backend'!$I$10,ROW(AQ1193))</f>
        <v>R1193</v>
      </c>
      <c r="AR1193" t="str">
        <f>_xlfn.CONCAT('Sample Select backend'!$M$4,ROW(AR1193))</f>
        <v>AK1193</v>
      </c>
      <c r="AS1193" t="str">
        <f t="shared" si="395"/>
        <v>Eswatini</v>
      </c>
      <c r="AT1193" s="9" t="str">
        <f t="shared" si="396"/>
        <v>General</v>
      </c>
      <c r="AU1193">
        <f t="shared" si="397"/>
        <v>0</v>
      </c>
      <c r="AV1193" s="9">
        <v>0</v>
      </c>
    </row>
    <row r="1194" spans="1:48" x14ac:dyDescent="0.35">
      <c r="A1194" s="24" t="s">
        <v>169</v>
      </c>
      <c r="B1194" s="24">
        <v>5</v>
      </c>
      <c r="C1194" s="24" t="s">
        <v>204</v>
      </c>
      <c r="D1194" s="24" t="s">
        <v>3574</v>
      </c>
      <c r="E1194" s="24"/>
      <c r="O1194" t="s">
        <v>2803</v>
      </c>
      <c r="P1194" t="s">
        <v>2810</v>
      </c>
      <c r="Q1194" t="s">
        <v>2815</v>
      </c>
      <c r="R1194">
        <v>0</v>
      </c>
      <c r="S1194">
        <v>-3.15</v>
      </c>
      <c r="T1194">
        <v>-6.37</v>
      </c>
      <c r="U1194">
        <v>45.73</v>
      </c>
      <c r="V1194">
        <v>-1</v>
      </c>
      <c r="W1194">
        <v>-1</v>
      </c>
      <c r="X1194">
        <v>-1</v>
      </c>
      <c r="Y1194">
        <v>-1</v>
      </c>
      <c r="Z1194">
        <v>-1</v>
      </c>
      <c r="AA1194">
        <v>-1</v>
      </c>
      <c r="AB1194">
        <v>-1</v>
      </c>
      <c r="AC1194">
        <v>-1</v>
      </c>
      <c r="AD1194">
        <v>-1</v>
      </c>
      <c r="AE1194" s="4" t="s">
        <v>2828</v>
      </c>
      <c r="AF1194" s="9" t="s">
        <v>2829</v>
      </c>
      <c r="AG1194">
        <v>0</v>
      </c>
      <c r="AH1194">
        <v>1</v>
      </c>
      <c r="AI1194">
        <v>0</v>
      </c>
      <c r="AJ1194">
        <v>1</v>
      </c>
      <c r="AK1194" s="9" t="s">
        <v>2840</v>
      </c>
      <c r="AL1194">
        <f t="shared" si="394"/>
        <v>0</v>
      </c>
      <c r="AM1194">
        <f>IF(AND(INDIRECT(AN1194)='Sample Select backend'!$C$2,INDIRECT(AO1194)=1,INDIRECT(AP1194)='Sample Select backend'!$F$2,INDIRECT(AQ1194)=1,INDIRECT(AR1194)='Sample Select backend'!$M$2),1,0)</f>
        <v>0</v>
      </c>
      <c r="AN1194" t="str">
        <f>_xlfn.CONCAT('Sample Select backend'!$C$4,ROW(AN1194))</f>
        <v>AE1194</v>
      </c>
      <c r="AO1194" s="9" t="str">
        <f>_xlfn.CONCAT('Sample Select backend'!$J$2,ROW(AO1194))</f>
        <v>AJ1194</v>
      </c>
      <c r="AP1194" t="str">
        <f>_xlfn.CONCAT('Sample Select backend'!$F$4,ROW(AP1194))</f>
        <v>AF1194</v>
      </c>
      <c r="AQ1194" t="str">
        <f>_xlfn.CONCAT('Sample Select backend'!$I$10,ROW(AQ1194))</f>
        <v>R1194</v>
      </c>
      <c r="AR1194" t="str">
        <f>_xlfn.CONCAT('Sample Select backend'!$M$4,ROW(AR1194))</f>
        <v>AK1194</v>
      </c>
      <c r="AS1194" t="str">
        <f t="shared" si="395"/>
        <v>Eswatini</v>
      </c>
      <c r="AT1194" s="9" t="str">
        <f t="shared" si="396"/>
        <v>General</v>
      </c>
      <c r="AU1194">
        <f t="shared" si="397"/>
        <v>0</v>
      </c>
      <c r="AV1194" s="9">
        <v>0</v>
      </c>
    </row>
    <row r="1195" spans="1:48" x14ac:dyDescent="0.35">
      <c r="A1195" s="24" t="s">
        <v>169</v>
      </c>
      <c r="B1195" s="24">
        <v>7</v>
      </c>
      <c r="C1195" s="24">
        <v>30</v>
      </c>
      <c r="D1195" s="24" t="s">
        <v>3575</v>
      </c>
      <c r="E1195" s="24"/>
      <c r="O1195" t="s">
        <v>2803</v>
      </c>
      <c r="P1195" t="s">
        <v>2810</v>
      </c>
      <c r="Q1195" t="s">
        <v>2815</v>
      </c>
      <c r="R1195">
        <v>0</v>
      </c>
      <c r="S1195">
        <v>-3.15</v>
      </c>
      <c r="T1195">
        <v>-6.37</v>
      </c>
      <c r="U1195">
        <v>45.73</v>
      </c>
      <c r="V1195">
        <v>-1</v>
      </c>
      <c r="W1195">
        <v>-1</v>
      </c>
      <c r="X1195">
        <v>-1</v>
      </c>
      <c r="Y1195">
        <v>-1</v>
      </c>
      <c r="Z1195">
        <v>-1</v>
      </c>
      <c r="AA1195">
        <v>-1</v>
      </c>
      <c r="AB1195">
        <v>-1</v>
      </c>
      <c r="AC1195">
        <v>-1</v>
      </c>
      <c r="AD1195">
        <v>-1</v>
      </c>
      <c r="AE1195" s="4" t="s">
        <v>2828</v>
      </c>
      <c r="AF1195" s="9" t="s">
        <v>2829</v>
      </c>
      <c r="AG1195">
        <v>0</v>
      </c>
      <c r="AH1195">
        <v>1</v>
      </c>
      <c r="AI1195">
        <v>0</v>
      </c>
      <c r="AJ1195">
        <v>1</v>
      </c>
      <c r="AK1195" s="9" t="s">
        <v>2840</v>
      </c>
      <c r="AL1195">
        <f t="shared" si="394"/>
        <v>0</v>
      </c>
      <c r="AM1195">
        <f>IF(AND(INDIRECT(AN1195)='Sample Select backend'!$C$2,INDIRECT(AO1195)=1,INDIRECT(AP1195)='Sample Select backend'!$F$2,INDIRECT(AQ1195)=1,INDIRECT(AR1195)='Sample Select backend'!$M$2),1,0)</f>
        <v>0</v>
      </c>
      <c r="AN1195" t="str">
        <f>_xlfn.CONCAT('Sample Select backend'!$C$4,ROW(AN1195))</f>
        <v>AE1195</v>
      </c>
      <c r="AO1195" s="9" t="str">
        <f>_xlfn.CONCAT('Sample Select backend'!$J$2,ROW(AO1195))</f>
        <v>AJ1195</v>
      </c>
      <c r="AP1195" t="str">
        <f>_xlfn.CONCAT('Sample Select backend'!$F$4,ROW(AP1195))</f>
        <v>AF1195</v>
      </c>
      <c r="AQ1195" t="str">
        <f>_xlfn.CONCAT('Sample Select backend'!$I$10,ROW(AQ1195))</f>
        <v>R1195</v>
      </c>
      <c r="AR1195" t="str">
        <f>_xlfn.CONCAT('Sample Select backend'!$M$4,ROW(AR1195))</f>
        <v>AK1195</v>
      </c>
      <c r="AS1195" t="str">
        <f t="shared" si="395"/>
        <v>Eswatini</v>
      </c>
      <c r="AT1195" s="9">
        <f t="shared" si="396"/>
        <v>30</v>
      </c>
      <c r="AU1195">
        <f t="shared" si="397"/>
        <v>0</v>
      </c>
      <c r="AV1195" s="9">
        <v>0</v>
      </c>
    </row>
    <row r="1196" spans="1:48" x14ac:dyDescent="0.35">
      <c r="A1196" s="24" t="s">
        <v>169</v>
      </c>
      <c r="B1196" s="24">
        <v>6</v>
      </c>
      <c r="C1196" s="24">
        <v>26</v>
      </c>
      <c r="D1196" s="24" t="s">
        <v>3576</v>
      </c>
      <c r="E1196" s="24"/>
      <c r="O1196" t="s">
        <v>2803</v>
      </c>
      <c r="P1196" t="s">
        <v>2810</v>
      </c>
      <c r="Q1196" t="s">
        <v>2815</v>
      </c>
      <c r="R1196">
        <v>0</v>
      </c>
      <c r="S1196">
        <v>-3.15</v>
      </c>
      <c r="T1196">
        <v>-6.37</v>
      </c>
      <c r="U1196">
        <v>45.73</v>
      </c>
      <c r="V1196">
        <v>-1</v>
      </c>
      <c r="W1196">
        <v>-1</v>
      </c>
      <c r="X1196">
        <v>-1</v>
      </c>
      <c r="Y1196">
        <v>-1</v>
      </c>
      <c r="Z1196">
        <v>-1</v>
      </c>
      <c r="AA1196">
        <v>-1</v>
      </c>
      <c r="AB1196">
        <v>-1</v>
      </c>
      <c r="AC1196">
        <v>-1</v>
      </c>
      <c r="AD1196">
        <v>-1</v>
      </c>
      <c r="AE1196" s="4" t="s">
        <v>2828</v>
      </c>
      <c r="AF1196" s="9" t="s">
        <v>2829</v>
      </c>
      <c r="AG1196">
        <v>0</v>
      </c>
      <c r="AH1196">
        <v>1</v>
      </c>
      <c r="AI1196">
        <v>0</v>
      </c>
      <c r="AJ1196">
        <v>1</v>
      </c>
      <c r="AK1196" s="9" t="s">
        <v>2840</v>
      </c>
      <c r="AL1196">
        <f t="shared" si="394"/>
        <v>0</v>
      </c>
      <c r="AM1196">
        <f>IF(AND(INDIRECT(AN1196)='Sample Select backend'!$C$2,INDIRECT(AO1196)=1,INDIRECT(AP1196)='Sample Select backend'!$F$2,INDIRECT(AQ1196)=1,INDIRECT(AR1196)='Sample Select backend'!$M$2),1,0)</f>
        <v>0</v>
      </c>
      <c r="AN1196" t="str">
        <f>_xlfn.CONCAT('Sample Select backend'!$C$4,ROW(AN1196))</f>
        <v>AE1196</v>
      </c>
      <c r="AO1196" s="9" t="str">
        <f>_xlfn.CONCAT('Sample Select backend'!$J$2,ROW(AO1196))</f>
        <v>AJ1196</v>
      </c>
      <c r="AP1196" t="str">
        <f>_xlfn.CONCAT('Sample Select backend'!$F$4,ROW(AP1196))</f>
        <v>AF1196</v>
      </c>
      <c r="AQ1196" t="str">
        <f>_xlfn.CONCAT('Sample Select backend'!$I$10,ROW(AQ1196))</f>
        <v>R1196</v>
      </c>
      <c r="AR1196" t="str">
        <f>_xlfn.CONCAT('Sample Select backend'!$M$4,ROW(AR1196))</f>
        <v>AK1196</v>
      </c>
      <c r="AS1196" t="str">
        <f t="shared" si="395"/>
        <v>Eswatini</v>
      </c>
      <c r="AT1196" s="9">
        <f t="shared" si="396"/>
        <v>26</v>
      </c>
      <c r="AU1196">
        <f t="shared" si="397"/>
        <v>0</v>
      </c>
      <c r="AV1196" s="9">
        <v>1</v>
      </c>
    </row>
    <row r="1197" spans="1:48" x14ac:dyDescent="0.35">
      <c r="A1197" t="s">
        <v>57</v>
      </c>
      <c r="B1197">
        <v>6</v>
      </c>
      <c r="C1197">
        <v>25</v>
      </c>
      <c r="D1197" t="s">
        <v>906</v>
      </c>
      <c r="E1197">
        <v>1</v>
      </c>
      <c r="F1197">
        <v>1</v>
      </c>
      <c r="G1197">
        <v>2</v>
      </c>
      <c r="H1197">
        <v>-1</v>
      </c>
      <c r="I1197">
        <v>2</v>
      </c>
      <c r="J1197">
        <v>1</v>
      </c>
      <c r="K1197">
        <v>1</v>
      </c>
      <c r="L1197">
        <v>-2</v>
      </c>
      <c r="M1197">
        <v>1</v>
      </c>
      <c r="N1197" t="s">
        <v>2656</v>
      </c>
      <c r="O1197" t="s">
        <v>2803</v>
      </c>
      <c r="P1197" t="s">
        <v>2809</v>
      </c>
      <c r="Q1197" t="s">
        <v>2814</v>
      </c>
      <c r="R1197">
        <v>0</v>
      </c>
      <c r="S1197">
        <v>6.1</v>
      </c>
      <c r="T1197">
        <v>-2.2999999999999998</v>
      </c>
      <c r="U1197">
        <v>56.5</v>
      </c>
      <c r="V1197">
        <f t="shared" ref="V1197:V1212" si="416">IF(E1197&gt;0,1,IF(E1197&lt;0,0,-1))</f>
        <v>1</v>
      </c>
      <c r="W1197">
        <f t="shared" ref="W1197:W1212" si="417">IF(F1197&gt;0,1,IF(F1197&lt;0,0,-1))</f>
        <v>1</v>
      </c>
      <c r="X1197">
        <f t="shared" ref="X1197:X1212" si="418">IF(G1197&gt;0,1,IF(G1197&lt;0,0,-1))</f>
        <v>1</v>
      </c>
      <c r="Y1197">
        <f t="shared" ref="Y1197:Y1212" si="419">IF(H1197&gt;0,1,IF(H1197&lt;0,0,-1))</f>
        <v>0</v>
      </c>
      <c r="Z1197">
        <f t="shared" ref="Z1197:Z1212" si="420">IF(I1197&gt;0,1,IF(I1197&lt;0,0,-1))</f>
        <v>1</v>
      </c>
      <c r="AA1197">
        <f t="shared" ref="AA1197:AA1212" si="421">IF(J1197&gt;0,1,IF(J1197&lt;0,0,-1))</f>
        <v>1</v>
      </c>
      <c r="AB1197">
        <f t="shared" ref="AB1197:AB1212" si="422">IF(K1197&gt;0,1,IF(K1197&lt;0,0,-1))</f>
        <v>1</v>
      </c>
      <c r="AC1197">
        <f t="shared" ref="AC1197:AC1212" si="423">IF(L1197&gt;0,1,IF(L1197&lt;0,0,-1))</f>
        <v>0</v>
      </c>
      <c r="AD1197">
        <f t="shared" ref="AD1197:AD1212" si="424">IF(M1197&gt;0,1,IF(M1197&lt;0,0,-1))</f>
        <v>1</v>
      </c>
      <c r="AE1197" s="4" t="s">
        <v>2828</v>
      </c>
      <c r="AF1197" s="9" t="s">
        <v>2829</v>
      </c>
      <c r="AG1197">
        <v>1</v>
      </c>
      <c r="AH1197">
        <v>0</v>
      </c>
      <c r="AI1197">
        <v>0</v>
      </c>
      <c r="AJ1197">
        <v>1</v>
      </c>
      <c r="AK1197" s="9" t="s">
        <v>2840</v>
      </c>
      <c r="AL1197">
        <f t="shared" si="394"/>
        <v>0</v>
      </c>
      <c r="AM1197">
        <f>IF(AND(INDIRECT(AN1197)='Sample Select backend'!$C$2,INDIRECT(AO1197)=1,INDIRECT(AP1197)='Sample Select backend'!$F$2,INDIRECT(AQ1197)=1,INDIRECT(AR1197)='Sample Select backend'!$M$2),1,0)</f>
        <v>0</v>
      </c>
      <c r="AN1197" t="str">
        <f>_xlfn.CONCAT('Sample Select backend'!$C$4,ROW(AN1197))</f>
        <v>AE1197</v>
      </c>
      <c r="AO1197" s="9" t="str">
        <f>_xlfn.CONCAT('Sample Select backend'!$J$2,ROW(AO1197))</f>
        <v>AJ1197</v>
      </c>
      <c r="AP1197" t="str">
        <f>_xlfn.CONCAT('Sample Select backend'!$F$4,ROW(AP1197))</f>
        <v>AF1197</v>
      </c>
      <c r="AQ1197" t="str">
        <f>_xlfn.CONCAT('Sample Select backend'!$I$10,ROW(AQ1197))</f>
        <v>R1197</v>
      </c>
      <c r="AR1197" t="str">
        <f>_xlfn.CONCAT('Sample Select backend'!$M$4,ROW(AR1197))</f>
        <v>AK1197</v>
      </c>
      <c r="AS1197" t="str">
        <f t="shared" si="395"/>
        <v>Ethiopia</v>
      </c>
      <c r="AT1197" s="9">
        <f t="shared" si="396"/>
        <v>25</v>
      </c>
      <c r="AU1197">
        <f t="shared" si="397"/>
        <v>1</v>
      </c>
      <c r="AV1197" s="9">
        <v>1</v>
      </c>
    </row>
    <row r="1198" spans="1:48" x14ac:dyDescent="0.35">
      <c r="A1198" t="s">
        <v>57</v>
      </c>
      <c r="B1198">
        <v>5</v>
      </c>
      <c r="C1198" t="s">
        <v>204</v>
      </c>
      <c r="D1198" t="s">
        <v>899</v>
      </c>
      <c r="E1198">
        <v>1</v>
      </c>
      <c r="F1198">
        <v>-2</v>
      </c>
      <c r="G1198">
        <v>-2</v>
      </c>
      <c r="H1198">
        <v>-1</v>
      </c>
      <c r="I1198">
        <v>-2</v>
      </c>
      <c r="J1198">
        <v>1</v>
      </c>
      <c r="K1198">
        <v>1</v>
      </c>
      <c r="L1198">
        <v>2</v>
      </c>
      <c r="M1198">
        <v>1</v>
      </c>
      <c r="N1198" t="s">
        <v>2656</v>
      </c>
      <c r="O1198" t="s">
        <v>2803</v>
      </c>
      <c r="P1198" t="s">
        <v>2809</v>
      </c>
      <c r="Q1198" t="s">
        <v>2814</v>
      </c>
      <c r="R1198">
        <v>0</v>
      </c>
      <c r="S1198">
        <v>6.1</v>
      </c>
      <c r="T1198">
        <v>-2.2999999999999998</v>
      </c>
      <c r="U1198">
        <v>56.5</v>
      </c>
      <c r="V1198">
        <f t="shared" si="416"/>
        <v>1</v>
      </c>
      <c r="W1198">
        <f t="shared" si="417"/>
        <v>0</v>
      </c>
      <c r="X1198">
        <f t="shared" si="418"/>
        <v>0</v>
      </c>
      <c r="Y1198">
        <f t="shared" si="419"/>
        <v>0</v>
      </c>
      <c r="Z1198">
        <f t="shared" si="420"/>
        <v>0</v>
      </c>
      <c r="AA1198">
        <f t="shared" si="421"/>
        <v>1</v>
      </c>
      <c r="AB1198">
        <f t="shared" si="422"/>
        <v>1</v>
      </c>
      <c r="AC1198">
        <f t="shared" si="423"/>
        <v>1</v>
      </c>
      <c r="AD1198">
        <f t="shared" si="424"/>
        <v>1</v>
      </c>
      <c r="AE1198" s="4" t="s">
        <v>2828</v>
      </c>
      <c r="AF1198" s="9" t="s">
        <v>2829</v>
      </c>
      <c r="AG1198">
        <v>1</v>
      </c>
      <c r="AH1198">
        <v>0</v>
      </c>
      <c r="AI1198">
        <v>0</v>
      </c>
      <c r="AJ1198">
        <v>1</v>
      </c>
      <c r="AK1198" s="9" t="s">
        <v>2840</v>
      </c>
      <c r="AL1198">
        <f t="shared" si="394"/>
        <v>0</v>
      </c>
      <c r="AM1198">
        <f>IF(AND(INDIRECT(AN1198)='Sample Select backend'!$C$2,INDIRECT(AO1198)=1,INDIRECT(AP1198)='Sample Select backend'!$F$2,INDIRECT(AQ1198)=1,INDIRECT(AR1198)='Sample Select backend'!$M$2),1,0)</f>
        <v>0</v>
      </c>
      <c r="AN1198" t="str">
        <f>_xlfn.CONCAT('Sample Select backend'!$C$4,ROW(AN1198))</f>
        <v>AE1198</v>
      </c>
      <c r="AO1198" s="9" t="str">
        <f>_xlfn.CONCAT('Sample Select backend'!$J$2,ROW(AO1198))</f>
        <v>AJ1198</v>
      </c>
      <c r="AP1198" t="str">
        <f>_xlfn.CONCAT('Sample Select backend'!$F$4,ROW(AP1198))</f>
        <v>AF1198</v>
      </c>
      <c r="AQ1198" t="str">
        <f>_xlfn.CONCAT('Sample Select backend'!$I$10,ROW(AQ1198))</f>
        <v>R1198</v>
      </c>
      <c r="AR1198" t="str">
        <f>_xlfn.CONCAT('Sample Select backend'!$M$4,ROW(AR1198))</f>
        <v>AK1198</v>
      </c>
      <c r="AS1198" t="str">
        <f t="shared" si="395"/>
        <v>Ethiopia</v>
      </c>
      <c r="AT1198" s="9" t="str">
        <f t="shared" si="396"/>
        <v>General</v>
      </c>
      <c r="AU1198">
        <f t="shared" si="397"/>
        <v>0</v>
      </c>
      <c r="AV1198" s="9">
        <v>1</v>
      </c>
    </row>
    <row r="1199" spans="1:48" x14ac:dyDescent="0.35">
      <c r="A1199" t="s">
        <v>57</v>
      </c>
      <c r="B1199">
        <v>1</v>
      </c>
      <c r="C1199">
        <v>8</v>
      </c>
      <c r="D1199" t="s">
        <v>900</v>
      </c>
      <c r="E1199">
        <v>-1</v>
      </c>
      <c r="F1199">
        <v>2</v>
      </c>
      <c r="G1199">
        <v>-1</v>
      </c>
      <c r="H1199">
        <v>-1</v>
      </c>
      <c r="I1199">
        <v>-2</v>
      </c>
      <c r="J1199">
        <v>-1</v>
      </c>
      <c r="K1199">
        <v>2</v>
      </c>
      <c r="L1199">
        <v>-2</v>
      </c>
      <c r="M1199">
        <v>1</v>
      </c>
      <c r="N1199" t="s">
        <v>2656</v>
      </c>
      <c r="O1199" t="s">
        <v>2803</v>
      </c>
      <c r="P1199" t="s">
        <v>2809</v>
      </c>
      <c r="Q1199" t="s">
        <v>2814</v>
      </c>
      <c r="R1199">
        <v>0</v>
      </c>
      <c r="S1199">
        <v>6.1</v>
      </c>
      <c r="T1199">
        <v>-2.2999999999999998</v>
      </c>
      <c r="U1199">
        <v>56.5</v>
      </c>
      <c r="V1199">
        <f t="shared" si="416"/>
        <v>0</v>
      </c>
      <c r="W1199">
        <f t="shared" si="417"/>
        <v>1</v>
      </c>
      <c r="X1199">
        <f t="shared" si="418"/>
        <v>0</v>
      </c>
      <c r="Y1199">
        <f t="shared" si="419"/>
        <v>0</v>
      </c>
      <c r="Z1199">
        <f t="shared" si="420"/>
        <v>0</v>
      </c>
      <c r="AA1199">
        <f t="shared" si="421"/>
        <v>0</v>
      </c>
      <c r="AB1199">
        <f t="shared" si="422"/>
        <v>1</v>
      </c>
      <c r="AC1199">
        <f t="shared" si="423"/>
        <v>0</v>
      </c>
      <c r="AD1199">
        <f t="shared" si="424"/>
        <v>1</v>
      </c>
      <c r="AE1199" s="4" t="s">
        <v>2828</v>
      </c>
      <c r="AF1199" s="9" t="s">
        <v>2829</v>
      </c>
      <c r="AG1199">
        <v>1</v>
      </c>
      <c r="AH1199">
        <v>0</v>
      </c>
      <c r="AI1199">
        <v>0</v>
      </c>
      <c r="AJ1199">
        <v>1</v>
      </c>
      <c r="AK1199" s="9" t="s">
        <v>2840</v>
      </c>
      <c r="AL1199">
        <f t="shared" si="394"/>
        <v>0</v>
      </c>
      <c r="AM1199">
        <f>IF(AND(INDIRECT(AN1199)='Sample Select backend'!$C$2,INDIRECT(AO1199)=1,INDIRECT(AP1199)='Sample Select backend'!$F$2,INDIRECT(AQ1199)=1,INDIRECT(AR1199)='Sample Select backend'!$M$2),1,0)</f>
        <v>0</v>
      </c>
      <c r="AN1199" t="str">
        <f>_xlfn.CONCAT('Sample Select backend'!$C$4,ROW(AN1199))</f>
        <v>AE1199</v>
      </c>
      <c r="AO1199" s="9" t="str">
        <f>_xlfn.CONCAT('Sample Select backend'!$J$2,ROW(AO1199))</f>
        <v>AJ1199</v>
      </c>
      <c r="AP1199" t="str">
        <f>_xlfn.CONCAT('Sample Select backend'!$F$4,ROW(AP1199))</f>
        <v>AF1199</v>
      </c>
      <c r="AQ1199" t="str">
        <f>_xlfn.CONCAT('Sample Select backend'!$I$10,ROW(AQ1199))</f>
        <v>R1199</v>
      </c>
      <c r="AR1199" t="str">
        <f>_xlfn.CONCAT('Sample Select backend'!$M$4,ROW(AR1199))</f>
        <v>AK1199</v>
      </c>
      <c r="AS1199" t="str">
        <f t="shared" si="395"/>
        <v>Ethiopia</v>
      </c>
      <c r="AT1199" s="9">
        <f t="shared" si="396"/>
        <v>8</v>
      </c>
      <c r="AU1199">
        <f t="shared" si="397"/>
        <v>0</v>
      </c>
      <c r="AV1199" s="9">
        <v>1</v>
      </c>
    </row>
    <row r="1200" spans="1:48" x14ac:dyDescent="0.35">
      <c r="A1200" t="s">
        <v>57</v>
      </c>
      <c r="B1200">
        <v>1</v>
      </c>
      <c r="C1200">
        <v>11</v>
      </c>
      <c r="D1200" t="s">
        <v>894</v>
      </c>
      <c r="E1200">
        <v>-1</v>
      </c>
      <c r="F1200">
        <v>2</v>
      </c>
      <c r="G1200">
        <v>-1</v>
      </c>
      <c r="H1200">
        <v>-1</v>
      </c>
      <c r="I1200">
        <v>-2</v>
      </c>
      <c r="J1200">
        <v>-1</v>
      </c>
      <c r="K1200">
        <v>2</v>
      </c>
      <c r="L1200">
        <v>-2</v>
      </c>
      <c r="M1200">
        <v>1</v>
      </c>
      <c r="N1200" t="s">
        <v>2656</v>
      </c>
      <c r="O1200" t="s">
        <v>2803</v>
      </c>
      <c r="P1200" t="s">
        <v>2809</v>
      </c>
      <c r="Q1200" t="s">
        <v>2814</v>
      </c>
      <c r="R1200">
        <v>0</v>
      </c>
      <c r="S1200">
        <v>6.1</v>
      </c>
      <c r="T1200">
        <v>-2.2999999999999998</v>
      </c>
      <c r="U1200">
        <v>56.5</v>
      </c>
      <c r="V1200">
        <f t="shared" si="416"/>
        <v>0</v>
      </c>
      <c r="W1200">
        <f t="shared" si="417"/>
        <v>1</v>
      </c>
      <c r="X1200">
        <f t="shared" si="418"/>
        <v>0</v>
      </c>
      <c r="Y1200">
        <f t="shared" si="419"/>
        <v>0</v>
      </c>
      <c r="Z1200">
        <f t="shared" si="420"/>
        <v>0</v>
      </c>
      <c r="AA1200">
        <f t="shared" si="421"/>
        <v>0</v>
      </c>
      <c r="AB1200">
        <f t="shared" si="422"/>
        <v>1</v>
      </c>
      <c r="AC1200">
        <f t="shared" si="423"/>
        <v>0</v>
      </c>
      <c r="AD1200">
        <f t="shared" si="424"/>
        <v>1</v>
      </c>
      <c r="AE1200" s="4" t="s">
        <v>2828</v>
      </c>
      <c r="AF1200" s="9" t="s">
        <v>2829</v>
      </c>
      <c r="AG1200">
        <v>1</v>
      </c>
      <c r="AH1200">
        <v>0</v>
      </c>
      <c r="AI1200">
        <v>0</v>
      </c>
      <c r="AJ1200">
        <v>1</v>
      </c>
      <c r="AK1200" s="9" t="s">
        <v>2840</v>
      </c>
      <c r="AL1200">
        <f t="shared" si="394"/>
        <v>0</v>
      </c>
      <c r="AM1200">
        <f>IF(AND(INDIRECT(AN1200)='Sample Select backend'!$C$2,INDIRECT(AO1200)=1,INDIRECT(AP1200)='Sample Select backend'!$F$2,INDIRECT(AQ1200)=1,INDIRECT(AR1200)='Sample Select backend'!$M$2),1,0)</f>
        <v>0</v>
      </c>
      <c r="AN1200" t="str">
        <f>_xlfn.CONCAT('Sample Select backend'!$C$4,ROW(AN1200))</f>
        <v>AE1200</v>
      </c>
      <c r="AO1200" s="9" t="str">
        <f>_xlfn.CONCAT('Sample Select backend'!$J$2,ROW(AO1200))</f>
        <v>AJ1200</v>
      </c>
      <c r="AP1200" t="str">
        <f>_xlfn.CONCAT('Sample Select backend'!$F$4,ROW(AP1200))</f>
        <v>AF1200</v>
      </c>
      <c r="AQ1200" t="str">
        <f>_xlfn.CONCAT('Sample Select backend'!$I$10,ROW(AQ1200))</f>
        <v>R1200</v>
      </c>
      <c r="AR1200" t="str">
        <f>_xlfn.CONCAT('Sample Select backend'!$M$4,ROW(AR1200))</f>
        <v>AK1200</v>
      </c>
      <c r="AS1200" t="str">
        <f t="shared" si="395"/>
        <v>Ethiopia</v>
      </c>
      <c r="AT1200" s="9">
        <f t="shared" si="396"/>
        <v>11</v>
      </c>
      <c r="AU1200">
        <f t="shared" si="397"/>
        <v>0</v>
      </c>
      <c r="AV1200" s="9">
        <v>1</v>
      </c>
    </row>
    <row r="1201" spans="1:48" x14ac:dyDescent="0.35">
      <c r="A1201" t="s">
        <v>57</v>
      </c>
      <c r="B1201">
        <v>6</v>
      </c>
      <c r="C1201">
        <v>28</v>
      </c>
      <c r="D1201" t="s">
        <v>892</v>
      </c>
      <c r="M1201">
        <v>-2</v>
      </c>
      <c r="N1201" t="s">
        <v>2656</v>
      </c>
      <c r="O1201" t="s">
        <v>2803</v>
      </c>
      <c r="P1201" t="s">
        <v>2809</v>
      </c>
      <c r="Q1201" t="s">
        <v>2814</v>
      </c>
      <c r="R1201">
        <v>0</v>
      </c>
      <c r="S1201">
        <v>6.1</v>
      </c>
      <c r="T1201">
        <v>-2.2999999999999998</v>
      </c>
      <c r="U1201">
        <v>56.5</v>
      </c>
      <c r="V1201">
        <f t="shared" si="416"/>
        <v>-1</v>
      </c>
      <c r="W1201">
        <f t="shared" si="417"/>
        <v>-1</v>
      </c>
      <c r="X1201">
        <f t="shared" si="418"/>
        <v>-1</v>
      </c>
      <c r="Y1201">
        <f t="shared" si="419"/>
        <v>-1</v>
      </c>
      <c r="Z1201">
        <f t="shared" si="420"/>
        <v>-1</v>
      </c>
      <c r="AA1201">
        <f t="shared" si="421"/>
        <v>-1</v>
      </c>
      <c r="AB1201">
        <f t="shared" si="422"/>
        <v>-1</v>
      </c>
      <c r="AC1201">
        <f t="shared" si="423"/>
        <v>-1</v>
      </c>
      <c r="AD1201">
        <f t="shared" si="424"/>
        <v>0</v>
      </c>
      <c r="AE1201" s="4" t="s">
        <v>2828</v>
      </c>
      <c r="AF1201" s="9" t="s">
        <v>2829</v>
      </c>
      <c r="AG1201">
        <v>1</v>
      </c>
      <c r="AH1201">
        <v>0</v>
      </c>
      <c r="AI1201">
        <v>0</v>
      </c>
      <c r="AJ1201">
        <v>1</v>
      </c>
      <c r="AK1201" s="9" t="s">
        <v>2840</v>
      </c>
      <c r="AL1201">
        <f t="shared" si="394"/>
        <v>0</v>
      </c>
      <c r="AM1201">
        <f>IF(AND(INDIRECT(AN1201)='Sample Select backend'!$C$2,INDIRECT(AO1201)=1,INDIRECT(AP1201)='Sample Select backend'!$F$2,INDIRECT(AQ1201)=1,INDIRECT(AR1201)='Sample Select backend'!$M$2),1,0)</f>
        <v>0</v>
      </c>
      <c r="AN1201" t="str">
        <f>_xlfn.CONCAT('Sample Select backend'!$C$4,ROW(AN1201))</f>
        <v>AE1201</v>
      </c>
      <c r="AO1201" s="9" t="str">
        <f>_xlfn.CONCAT('Sample Select backend'!$J$2,ROW(AO1201))</f>
        <v>AJ1201</v>
      </c>
      <c r="AP1201" t="str">
        <f>_xlfn.CONCAT('Sample Select backend'!$F$4,ROW(AP1201))</f>
        <v>AF1201</v>
      </c>
      <c r="AQ1201" t="str">
        <f>_xlfn.CONCAT('Sample Select backend'!$I$10,ROW(AQ1201))</f>
        <v>R1201</v>
      </c>
      <c r="AR1201" t="str">
        <f>_xlfn.CONCAT('Sample Select backend'!$M$4,ROW(AR1201))</f>
        <v>AK1201</v>
      </c>
      <c r="AS1201" t="str">
        <f t="shared" si="395"/>
        <v>Ethiopia</v>
      </c>
      <c r="AT1201" s="9">
        <f t="shared" si="396"/>
        <v>28</v>
      </c>
      <c r="AU1201">
        <f t="shared" si="397"/>
        <v>0</v>
      </c>
      <c r="AV1201" s="9">
        <v>1</v>
      </c>
    </row>
    <row r="1202" spans="1:48" x14ac:dyDescent="0.35">
      <c r="A1202" t="s">
        <v>57</v>
      </c>
      <c r="B1202">
        <v>6</v>
      </c>
      <c r="C1202">
        <v>27</v>
      </c>
      <c r="D1202" t="s">
        <v>901</v>
      </c>
      <c r="E1202">
        <v>1</v>
      </c>
      <c r="F1202">
        <v>1</v>
      </c>
      <c r="G1202">
        <v>2</v>
      </c>
      <c r="H1202">
        <v>-1</v>
      </c>
      <c r="I1202">
        <v>2</v>
      </c>
      <c r="J1202">
        <v>1</v>
      </c>
      <c r="K1202">
        <v>1</v>
      </c>
      <c r="L1202">
        <v>1</v>
      </c>
      <c r="M1202">
        <v>1</v>
      </c>
      <c r="N1202" t="s">
        <v>2656</v>
      </c>
      <c r="O1202" t="s">
        <v>2803</v>
      </c>
      <c r="P1202" t="s">
        <v>2809</v>
      </c>
      <c r="Q1202" t="s">
        <v>2814</v>
      </c>
      <c r="R1202">
        <v>0</v>
      </c>
      <c r="S1202">
        <v>6.1</v>
      </c>
      <c r="T1202">
        <v>-2.2999999999999998</v>
      </c>
      <c r="U1202">
        <v>56.5</v>
      </c>
      <c r="V1202">
        <f t="shared" si="416"/>
        <v>1</v>
      </c>
      <c r="W1202">
        <f t="shared" si="417"/>
        <v>1</v>
      </c>
      <c r="X1202">
        <f t="shared" si="418"/>
        <v>1</v>
      </c>
      <c r="Y1202">
        <f t="shared" si="419"/>
        <v>0</v>
      </c>
      <c r="Z1202">
        <f t="shared" si="420"/>
        <v>1</v>
      </c>
      <c r="AA1202">
        <f t="shared" si="421"/>
        <v>1</v>
      </c>
      <c r="AB1202">
        <f t="shared" si="422"/>
        <v>1</v>
      </c>
      <c r="AC1202">
        <f t="shared" si="423"/>
        <v>1</v>
      </c>
      <c r="AD1202">
        <f t="shared" si="424"/>
        <v>1</v>
      </c>
      <c r="AE1202" s="4" t="s">
        <v>2828</v>
      </c>
      <c r="AF1202" s="9" t="s">
        <v>2829</v>
      </c>
      <c r="AG1202">
        <v>1</v>
      </c>
      <c r="AH1202">
        <v>0</v>
      </c>
      <c r="AI1202">
        <v>0</v>
      </c>
      <c r="AJ1202">
        <v>1</v>
      </c>
      <c r="AK1202" s="9" t="s">
        <v>2840</v>
      </c>
      <c r="AL1202">
        <f t="shared" si="394"/>
        <v>0</v>
      </c>
      <c r="AM1202">
        <f>IF(AND(INDIRECT(AN1202)='Sample Select backend'!$C$2,INDIRECT(AO1202)=1,INDIRECT(AP1202)='Sample Select backend'!$F$2,INDIRECT(AQ1202)=1,INDIRECT(AR1202)='Sample Select backend'!$M$2),1,0)</f>
        <v>0</v>
      </c>
      <c r="AN1202" t="str">
        <f>_xlfn.CONCAT('Sample Select backend'!$C$4,ROW(AN1202))</f>
        <v>AE1202</v>
      </c>
      <c r="AO1202" s="9" t="str">
        <f>_xlfn.CONCAT('Sample Select backend'!$J$2,ROW(AO1202))</f>
        <v>AJ1202</v>
      </c>
      <c r="AP1202" t="str">
        <f>_xlfn.CONCAT('Sample Select backend'!$F$4,ROW(AP1202))</f>
        <v>AF1202</v>
      </c>
      <c r="AQ1202" t="str">
        <f>_xlfn.CONCAT('Sample Select backend'!$I$10,ROW(AQ1202))</f>
        <v>R1202</v>
      </c>
      <c r="AR1202" t="str">
        <f>_xlfn.CONCAT('Sample Select backend'!$M$4,ROW(AR1202))</f>
        <v>AK1202</v>
      </c>
      <c r="AS1202" t="str">
        <f t="shared" si="395"/>
        <v>Ethiopia</v>
      </c>
      <c r="AT1202" s="9">
        <f t="shared" si="396"/>
        <v>27</v>
      </c>
      <c r="AU1202">
        <f t="shared" si="397"/>
        <v>0</v>
      </c>
      <c r="AV1202" s="9">
        <v>1</v>
      </c>
    </row>
    <row r="1203" spans="1:48" x14ac:dyDescent="0.35">
      <c r="A1203" t="s">
        <v>57</v>
      </c>
      <c r="B1203">
        <v>6</v>
      </c>
      <c r="C1203">
        <v>28</v>
      </c>
      <c r="D1203" t="s">
        <v>902</v>
      </c>
      <c r="E1203">
        <v>1</v>
      </c>
      <c r="F1203">
        <v>1</v>
      </c>
      <c r="G1203">
        <v>2</v>
      </c>
      <c r="H1203">
        <v>-1</v>
      </c>
      <c r="I1203">
        <v>1</v>
      </c>
      <c r="J1203">
        <v>1</v>
      </c>
      <c r="K1203">
        <v>1</v>
      </c>
      <c r="L1203">
        <v>2</v>
      </c>
      <c r="M1203">
        <v>1</v>
      </c>
      <c r="N1203" t="s">
        <v>2656</v>
      </c>
      <c r="O1203" t="s">
        <v>2803</v>
      </c>
      <c r="P1203" t="s">
        <v>2809</v>
      </c>
      <c r="Q1203" t="s">
        <v>2814</v>
      </c>
      <c r="R1203">
        <v>0</v>
      </c>
      <c r="S1203">
        <v>6.1</v>
      </c>
      <c r="T1203">
        <v>-2.2999999999999998</v>
      </c>
      <c r="U1203">
        <v>56.5</v>
      </c>
      <c r="V1203">
        <f t="shared" si="416"/>
        <v>1</v>
      </c>
      <c r="W1203">
        <f t="shared" si="417"/>
        <v>1</v>
      </c>
      <c r="X1203">
        <f t="shared" si="418"/>
        <v>1</v>
      </c>
      <c r="Y1203">
        <f t="shared" si="419"/>
        <v>0</v>
      </c>
      <c r="Z1203">
        <f t="shared" si="420"/>
        <v>1</v>
      </c>
      <c r="AA1203">
        <f t="shared" si="421"/>
        <v>1</v>
      </c>
      <c r="AB1203">
        <f t="shared" si="422"/>
        <v>1</v>
      </c>
      <c r="AC1203">
        <f t="shared" si="423"/>
        <v>1</v>
      </c>
      <c r="AD1203">
        <f t="shared" si="424"/>
        <v>1</v>
      </c>
      <c r="AE1203" s="4" t="s">
        <v>2828</v>
      </c>
      <c r="AF1203" s="9" t="s">
        <v>2829</v>
      </c>
      <c r="AG1203">
        <v>1</v>
      </c>
      <c r="AH1203">
        <v>0</v>
      </c>
      <c r="AI1203">
        <v>0</v>
      </c>
      <c r="AJ1203">
        <v>1</v>
      </c>
      <c r="AK1203" s="9" t="s">
        <v>2840</v>
      </c>
      <c r="AL1203">
        <f t="shared" si="394"/>
        <v>0</v>
      </c>
      <c r="AM1203">
        <f>IF(AND(INDIRECT(AN1203)='Sample Select backend'!$C$2,INDIRECT(AO1203)=1,INDIRECT(AP1203)='Sample Select backend'!$F$2,INDIRECT(AQ1203)=1,INDIRECT(AR1203)='Sample Select backend'!$M$2),1,0)</f>
        <v>0</v>
      </c>
      <c r="AN1203" t="str">
        <f>_xlfn.CONCAT('Sample Select backend'!$C$4,ROW(AN1203))</f>
        <v>AE1203</v>
      </c>
      <c r="AO1203" s="9" t="str">
        <f>_xlfn.CONCAT('Sample Select backend'!$J$2,ROW(AO1203))</f>
        <v>AJ1203</v>
      </c>
      <c r="AP1203" t="str">
        <f>_xlfn.CONCAT('Sample Select backend'!$F$4,ROW(AP1203))</f>
        <v>AF1203</v>
      </c>
      <c r="AQ1203" t="str">
        <f>_xlfn.CONCAT('Sample Select backend'!$I$10,ROW(AQ1203))</f>
        <v>R1203</v>
      </c>
      <c r="AR1203" t="str">
        <f>_xlfn.CONCAT('Sample Select backend'!$M$4,ROW(AR1203))</f>
        <v>AK1203</v>
      </c>
      <c r="AS1203" t="str">
        <f t="shared" si="395"/>
        <v>Ethiopia</v>
      </c>
      <c r="AT1203" s="9">
        <f t="shared" si="396"/>
        <v>28</v>
      </c>
      <c r="AU1203">
        <f t="shared" si="397"/>
        <v>0</v>
      </c>
      <c r="AV1203" s="9">
        <v>1</v>
      </c>
    </row>
    <row r="1204" spans="1:48" x14ac:dyDescent="0.35">
      <c r="A1204" t="s">
        <v>57</v>
      </c>
      <c r="B1204">
        <v>6</v>
      </c>
      <c r="C1204">
        <v>27</v>
      </c>
      <c r="D1204" t="s">
        <v>895</v>
      </c>
      <c r="E1204">
        <v>1</v>
      </c>
      <c r="F1204">
        <v>1</v>
      </c>
      <c r="G1204">
        <v>1</v>
      </c>
      <c r="H1204">
        <v>-1</v>
      </c>
      <c r="I1204">
        <v>1</v>
      </c>
      <c r="J1204">
        <v>1</v>
      </c>
      <c r="K1204">
        <v>1</v>
      </c>
      <c r="L1204">
        <v>2</v>
      </c>
      <c r="M1204">
        <v>1</v>
      </c>
      <c r="N1204" t="s">
        <v>2656</v>
      </c>
      <c r="O1204" t="s">
        <v>2803</v>
      </c>
      <c r="P1204" t="s">
        <v>2809</v>
      </c>
      <c r="Q1204" t="s">
        <v>2814</v>
      </c>
      <c r="R1204">
        <v>0</v>
      </c>
      <c r="S1204">
        <v>6.1</v>
      </c>
      <c r="T1204">
        <v>-2.2999999999999998</v>
      </c>
      <c r="U1204">
        <v>56.5</v>
      </c>
      <c r="V1204">
        <f t="shared" si="416"/>
        <v>1</v>
      </c>
      <c r="W1204">
        <f t="shared" si="417"/>
        <v>1</v>
      </c>
      <c r="X1204">
        <f t="shared" si="418"/>
        <v>1</v>
      </c>
      <c r="Y1204">
        <f t="shared" si="419"/>
        <v>0</v>
      </c>
      <c r="Z1204">
        <f t="shared" si="420"/>
        <v>1</v>
      </c>
      <c r="AA1204">
        <f t="shared" si="421"/>
        <v>1</v>
      </c>
      <c r="AB1204">
        <f t="shared" si="422"/>
        <v>1</v>
      </c>
      <c r="AC1204">
        <f t="shared" si="423"/>
        <v>1</v>
      </c>
      <c r="AD1204">
        <f t="shared" si="424"/>
        <v>1</v>
      </c>
      <c r="AE1204" s="4" t="s">
        <v>2828</v>
      </c>
      <c r="AF1204" s="9" t="s">
        <v>2829</v>
      </c>
      <c r="AG1204">
        <v>1</v>
      </c>
      <c r="AH1204">
        <v>0</v>
      </c>
      <c r="AI1204">
        <v>0</v>
      </c>
      <c r="AJ1204">
        <v>1</v>
      </c>
      <c r="AK1204" s="9" t="s">
        <v>2840</v>
      </c>
      <c r="AL1204">
        <f t="shared" si="394"/>
        <v>0</v>
      </c>
      <c r="AM1204">
        <f>IF(AND(INDIRECT(AN1204)='Sample Select backend'!$C$2,INDIRECT(AO1204)=1,INDIRECT(AP1204)='Sample Select backend'!$F$2,INDIRECT(AQ1204)=1,INDIRECT(AR1204)='Sample Select backend'!$M$2),1,0)</f>
        <v>0</v>
      </c>
      <c r="AN1204" t="str">
        <f>_xlfn.CONCAT('Sample Select backend'!$C$4,ROW(AN1204))</f>
        <v>AE1204</v>
      </c>
      <c r="AO1204" s="9" t="str">
        <f>_xlfn.CONCAT('Sample Select backend'!$J$2,ROW(AO1204))</f>
        <v>AJ1204</v>
      </c>
      <c r="AP1204" t="str">
        <f>_xlfn.CONCAT('Sample Select backend'!$F$4,ROW(AP1204))</f>
        <v>AF1204</v>
      </c>
      <c r="AQ1204" t="str">
        <f>_xlfn.CONCAT('Sample Select backend'!$I$10,ROW(AQ1204))</f>
        <v>R1204</v>
      </c>
      <c r="AR1204" t="str">
        <f>_xlfn.CONCAT('Sample Select backend'!$M$4,ROW(AR1204))</f>
        <v>AK1204</v>
      </c>
      <c r="AS1204" t="str">
        <f t="shared" si="395"/>
        <v>Ethiopia</v>
      </c>
      <c r="AT1204" s="9">
        <f t="shared" si="396"/>
        <v>27</v>
      </c>
      <c r="AU1204">
        <f t="shared" si="397"/>
        <v>0</v>
      </c>
      <c r="AV1204" s="9">
        <v>1</v>
      </c>
    </row>
    <row r="1205" spans="1:48" x14ac:dyDescent="0.35">
      <c r="A1205" t="s">
        <v>57</v>
      </c>
      <c r="B1205">
        <v>6</v>
      </c>
      <c r="C1205">
        <v>25</v>
      </c>
      <c r="D1205" t="s">
        <v>897</v>
      </c>
      <c r="E1205">
        <v>1</v>
      </c>
      <c r="F1205">
        <v>1</v>
      </c>
      <c r="G1205">
        <v>-2</v>
      </c>
      <c r="H1205">
        <v>-1</v>
      </c>
      <c r="I1205">
        <v>2</v>
      </c>
      <c r="J1205">
        <v>1</v>
      </c>
      <c r="K1205">
        <v>1</v>
      </c>
      <c r="L1205">
        <v>-2</v>
      </c>
      <c r="M1205">
        <v>1</v>
      </c>
      <c r="N1205" t="s">
        <v>2656</v>
      </c>
      <c r="O1205" t="s">
        <v>2803</v>
      </c>
      <c r="P1205" t="s">
        <v>2809</v>
      </c>
      <c r="Q1205" t="s">
        <v>2814</v>
      </c>
      <c r="R1205">
        <v>0</v>
      </c>
      <c r="S1205">
        <v>6.1</v>
      </c>
      <c r="T1205">
        <v>-2.2999999999999998</v>
      </c>
      <c r="U1205">
        <v>56.5</v>
      </c>
      <c r="V1205">
        <f t="shared" si="416"/>
        <v>1</v>
      </c>
      <c r="W1205">
        <f t="shared" si="417"/>
        <v>1</v>
      </c>
      <c r="X1205">
        <f t="shared" si="418"/>
        <v>0</v>
      </c>
      <c r="Y1205">
        <f t="shared" si="419"/>
        <v>0</v>
      </c>
      <c r="Z1205">
        <f t="shared" si="420"/>
        <v>1</v>
      </c>
      <c r="AA1205">
        <f t="shared" si="421"/>
        <v>1</v>
      </c>
      <c r="AB1205">
        <f t="shared" si="422"/>
        <v>1</v>
      </c>
      <c r="AC1205">
        <f t="shared" si="423"/>
        <v>0</v>
      </c>
      <c r="AD1205">
        <f t="shared" si="424"/>
        <v>1</v>
      </c>
      <c r="AE1205" s="4" t="s">
        <v>2828</v>
      </c>
      <c r="AF1205" s="9" t="s">
        <v>2829</v>
      </c>
      <c r="AG1205">
        <v>1</v>
      </c>
      <c r="AH1205">
        <v>0</v>
      </c>
      <c r="AI1205">
        <v>0</v>
      </c>
      <c r="AJ1205">
        <v>1</v>
      </c>
      <c r="AK1205" s="9" t="s">
        <v>2840</v>
      </c>
      <c r="AL1205">
        <f t="shared" si="394"/>
        <v>0</v>
      </c>
      <c r="AM1205">
        <f>IF(AND(INDIRECT(AN1205)='Sample Select backend'!$C$2,INDIRECT(AO1205)=1,INDIRECT(AP1205)='Sample Select backend'!$F$2,INDIRECT(AQ1205)=1,INDIRECT(AR1205)='Sample Select backend'!$M$2),1,0)</f>
        <v>0</v>
      </c>
      <c r="AN1205" t="str">
        <f>_xlfn.CONCAT('Sample Select backend'!$C$4,ROW(AN1205))</f>
        <v>AE1205</v>
      </c>
      <c r="AO1205" s="9" t="str">
        <f>_xlfn.CONCAT('Sample Select backend'!$J$2,ROW(AO1205))</f>
        <v>AJ1205</v>
      </c>
      <c r="AP1205" t="str">
        <f>_xlfn.CONCAT('Sample Select backend'!$F$4,ROW(AP1205))</f>
        <v>AF1205</v>
      </c>
      <c r="AQ1205" t="str">
        <f>_xlfn.CONCAT('Sample Select backend'!$I$10,ROW(AQ1205))</f>
        <v>R1205</v>
      </c>
      <c r="AR1205" t="str">
        <f>_xlfn.CONCAT('Sample Select backend'!$M$4,ROW(AR1205))</f>
        <v>AK1205</v>
      </c>
      <c r="AS1205" t="str">
        <f t="shared" si="395"/>
        <v>Ethiopia</v>
      </c>
      <c r="AT1205" s="9">
        <f t="shared" si="396"/>
        <v>25</v>
      </c>
      <c r="AU1205">
        <f t="shared" si="397"/>
        <v>0</v>
      </c>
      <c r="AV1205" s="9">
        <v>1</v>
      </c>
    </row>
    <row r="1206" spans="1:48" x14ac:dyDescent="0.35">
      <c r="A1206" t="s">
        <v>57</v>
      </c>
      <c r="B1206">
        <v>3</v>
      </c>
      <c r="C1206" t="s">
        <v>206</v>
      </c>
      <c r="D1206" t="s">
        <v>893</v>
      </c>
      <c r="E1206">
        <v>2</v>
      </c>
      <c r="F1206">
        <v>2</v>
      </c>
      <c r="G1206">
        <v>-2</v>
      </c>
      <c r="H1206">
        <v>-1</v>
      </c>
      <c r="I1206">
        <v>-2</v>
      </c>
      <c r="J1206">
        <v>2</v>
      </c>
      <c r="K1206">
        <v>-2</v>
      </c>
      <c r="M1206">
        <v>1</v>
      </c>
      <c r="N1206" t="s">
        <v>2656</v>
      </c>
      <c r="O1206" t="s">
        <v>2803</v>
      </c>
      <c r="P1206" t="s">
        <v>2809</v>
      </c>
      <c r="Q1206" t="s">
        <v>2814</v>
      </c>
      <c r="R1206">
        <v>0</v>
      </c>
      <c r="S1206">
        <v>6.1</v>
      </c>
      <c r="T1206">
        <v>-2.2999999999999998</v>
      </c>
      <c r="U1206">
        <v>56.5</v>
      </c>
      <c r="V1206">
        <f t="shared" si="416"/>
        <v>1</v>
      </c>
      <c r="W1206">
        <f t="shared" si="417"/>
        <v>1</v>
      </c>
      <c r="X1206">
        <f t="shared" si="418"/>
        <v>0</v>
      </c>
      <c r="Y1206">
        <f t="shared" si="419"/>
        <v>0</v>
      </c>
      <c r="Z1206">
        <f t="shared" si="420"/>
        <v>0</v>
      </c>
      <c r="AA1206">
        <f t="shared" si="421"/>
        <v>1</v>
      </c>
      <c r="AB1206">
        <f t="shared" si="422"/>
        <v>0</v>
      </c>
      <c r="AC1206">
        <f t="shared" si="423"/>
        <v>-1</v>
      </c>
      <c r="AD1206">
        <f t="shared" si="424"/>
        <v>1</v>
      </c>
      <c r="AE1206" s="4" t="s">
        <v>2828</v>
      </c>
      <c r="AF1206" s="9" t="s">
        <v>2829</v>
      </c>
      <c r="AG1206">
        <v>1</v>
      </c>
      <c r="AH1206">
        <v>0</v>
      </c>
      <c r="AI1206">
        <v>0</v>
      </c>
      <c r="AJ1206">
        <v>1</v>
      </c>
      <c r="AK1206" s="9" t="s">
        <v>2840</v>
      </c>
      <c r="AL1206">
        <f t="shared" si="394"/>
        <v>0</v>
      </c>
      <c r="AM1206">
        <f>IF(AND(INDIRECT(AN1206)='Sample Select backend'!$C$2,INDIRECT(AO1206)=1,INDIRECT(AP1206)='Sample Select backend'!$F$2,INDIRECT(AQ1206)=1,INDIRECT(AR1206)='Sample Select backend'!$M$2),1,0)</f>
        <v>0</v>
      </c>
      <c r="AN1206" t="str">
        <f>_xlfn.CONCAT('Sample Select backend'!$C$4,ROW(AN1206))</f>
        <v>AE1206</v>
      </c>
      <c r="AO1206" s="9" t="str">
        <f>_xlfn.CONCAT('Sample Select backend'!$J$2,ROW(AO1206))</f>
        <v>AJ1206</v>
      </c>
      <c r="AP1206" t="str">
        <f>_xlfn.CONCAT('Sample Select backend'!$F$4,ROW(AP1206))</f>
        <v>AF1206</v>
      </c>
      <c r="AQ1206" t="str">
        <f>_xlfn.CONCAT('Sample Select backend'!$I$10,ROW(AQ1206))</f>
        <v>R1206</v>
      </c>
      <c r="AR1206" t="str">
        <f>_xlfn.CONCAT('Sample Select backend'!$M$4,ROW(AR1206))</f>
        <v>AK1206</v>
      </c>
      <c r="AS1206" t="str">
        <f t="shared" si="395"/>
        <v>Ethiopia</v>
      </c>
      <c r="AT1206" s="9" t="str">
        <f t="shared" si="396"/>
        <v>Tax exemption/waiver/suspension</v>
      </c>
      <c r="AU1206">
        <f t="shared" si="397"/>
        <v>0</v>
      </c>
      <c r="AV1206" s="9">
        <v>1</v>
      </c>
    </row>
    <row r="1207" spans="1:48" x14ac:dyDescent="0.35">
      <c r="A1207" t="s">
        <v>57</v>
      </c>
      <c r="B1207">
        <v>1</v>
      </c>
      <c r="C1207">
        <v>9</v>
      </c>
      <c r="D1207" t="s">
        <v>903</v>
      </c>
      <c r="E1207">
        <v>2</v>
      </c>
      <c r="F1207">
        <v>1</v>
      </c>
      <c r="G1207">
        <v>2</v>
      </c>
      <c r="H1207">
        <v>2</v>
      </c>
      <c r="I1207">
        <v>2</v>
      </c>
      <c r="J1207">
        <v>-2</v>
      </c>
      <c r="K1207">
        <v>-2</v>
      </c>
      <c r="L1207">
        <v>2</v>
      </c>
      <c r="M1207">
        <v>1</v>
      </c>
      <c r="N1207" t="s">
        <v>2656</v>
      </c>
      <c r="O1207" t="s">
        <v>2803</v>
      </c>
      <c r="P1207" t="s">
        <v>2809</v>
      </c>
      <c r="Q1207" t="s">
        <v>2814</v>
      </c>
      <c r="R1207">
        <v>0</v>
      </c>
      <c r="S1207">
        <v>6.1</v>
      </c>
      <c r="T1207">
        <v>-2.2999999999999998</v>
      </c>
      <c r="U1207">
        <v>56.5</v>
      </c>
      <c r="V1207">
        <f t="shared" si="416"/>
        <v>1</v>
      </c>
      <c r="W1207">
        <f t="shared" si="417"/>
        <v>1</v>
      </c>
      <c r="X1207">
        <f t="shared" si="418"/>
        <v>1</v>
      </c>
      <c r="Y1207">
        <f t="shared" si="419"/>
        <v>1</v>
      </c>
      <c r="Z1207">
        <f t="shared" si="420"/>
        <v>1</v>
      </c>
      <c r="AA1207">
        <f t="shared" si="421"/>
        <v>0</v>
      </c>
      <c r="AB1207">
        <f t="shared" si="422"/>
        <v>0</v>
      </c>
      <c r="AC1207">
        <f t="shared" si="423"/>
        <v>1</v>
      </c>
      <c r="AD1207">
        <f t="shared" si="424"/>
        <v>1</v>
      </c>
      <c r="AE1207" s="4" t="s">
        <v>2828</v>
      </c>
      <c r="AF1207" s="9" t="s">
        <v>2829</v>
      </c>
      <c r="AG1207">
        <v>1</v>
      </c>
      <c r="AH1207">
        <v>0</v>
      </c>
      <c r="AI1207">
        <v>0</v>
      </c>
      <c r="AJ1207">
        <v>1</v>
      </c>
      <c r="AK1207" s="9" t="s">
        <v>2840</v>
      </c>
      <c r="AL1207">
        <f t="shared" si="394"/>
        <v>0</v>
      </c>
      <c r="AM1207">
        <f>IF(AND(INDIRECT(AN1207)='Sample Select backend'!$C$2,INDIRECT(AO1207)=1,INDIRECT(AP1207)='Sample Select backend'!$F$2,INDIRECT(AQ1207)=1,INDIRECT(AR1207)='Sample Select backend'!$M$2),1,0)</f>
        <v>0</v>
      </c>
      <c r="AN1207" t="str">
        <f>_xlfn.CONCAT('Sample Select backend'!$C$4,ROW(AN1207))</f>
        <v>AE1207</v>
      </c>
      <c r="AO1207" s="9" t="str">
        <f>_xlfn.CONCAT('Sample Select backend'!$J$2,ROW(AO1207))</f>
        <v>AJ1207</v>
      </c>
      <c r="AP1207" t="str">
        <f>_xlfn.CONCAT('Sample Select backend'!$F$4,ROW(AP1207))</f>
        <v>AF1207</v>
      </c>
      <c r="AQ1207" t="str">
        <f>_xlfn.CONCAT('Sample Select backend'!$I$10,ROW(AQ1207))</f>
        <v>R1207</v>
      </c>
      <c r="AR1207" t="str">
        <f>_xlfn.CONCAT('Sample Select backend'!$M$4,ROW(AR1207))</f>
        <v>AK1207</v>
      </c>
      <c r="AS1207" t="str">
        <f t="shared" si="395"/>
        <v>Ethiopia</v>
      </c>
      <c r="AT1207" s="9">
        <f t="shared" si="396"/>
        <v>9</v>
      </c>
      <c r="AU1207">
        <f t="shared" si="397"/>
        <v>0</v>
      </c>
      <c r="AV1207" s="9">
        <v>1</v>
      </c>
    </row>
    <row r="1208" spans="1:48" x14ac:dyDescent="0.35">
      <c r="A1208" t="s">
        <v>57</v>
      </c>
      <c r="B1208">
        <v>6</v>
      </c>
      <c r="C1208">
        <v>28</v>
      </c>
      <c r="D1208" t="s">
        <v>904</v>
      </c>
      <c r="E1208">
        <v>1</v>
      </c>
      <c r="F1208">
        <v>1</v>
      </c>
      <c r="G1208">
        <v>2</v>
      </c>
      <c r="H1208">
        <v>-1</v>
      </c>
      <c r="I1208">
        <v>2</v>
      </c>
      <c r="J1208">
        <v>1</v>
      </c>
      <c r="K1208">
        <v>1</v>
      </c>
      <c r="L1208">
        <v>2</v>
      </c>
      <c r="M1208">
        <v>-2</v>
      </c>
      <c r="N1208" t="s">
        <v>2656</v>
      </c>
      <c r="O1208" t="s">
        <v>2803</v>
      </c>
      <c r="P1208" t="s">
        <v>2809</v>
      </c>
      <c r="Q1208" t="s">
        <v>2814</v>
      </c>
      <c r="R1208">
        <v>0</v>
      </c>
      <c r="S1208">
        <v>6.1</v>
      </c>
      <c r="T1208">
        <v>-2.2999999999999998</v>
      </c>
      <c r="U1208">
        <v>56.5</v>
      </c>
      <c r="V1208">
        <f t="shared" si="416"/>
        <v>1</v>
      </c>
      <c r="W1208">
        <f t="shared" si="417"/>
        <v>1</v>
      </c>
      <c r="X1208">
        <f t="shared" si="418"/>
        <v>1</v>
      </c>
      <c r="Y1208">
        <f t="shared" si="419"/>
        <v>0</v>
      </c>
      <c r="Z1208">
        <f t="shared" si="420"/>
        <v>1</v>
      </c>
      <c r="AA1208">
        <f t="shared" si="421"/>
        <v>1</v>
      </c>
      <c r="AB1208">
        <f t="shared" si="422"/>
        <v>1</v>
      </c>
      <c r="AC1208">
        <f t="shared" si="423"/>
        <v>1</v>
      </c>
      <c r="AD1208">
        <f t="shared" si="424"/>
        <v>0</v>
      </c>
      <c r="AE1208" s="4" t="s">
        <v>2828</v>
      </c>
      <c r="AF1208" s="9" t="s">
        <v>2829</v>
      </c>
      <c r="AG1208">
        <v>1</v>
      </c>
      <c r="AH1208">
        <v>0</v>
      </c>
      <c r="AI1208">
        <v>0</v>
      </c>
      <c r="AJ1208">
        <v>1</v>
      </c>
      <c r="AK1208" s="9" t="s">
        <v>2840</v>
      </c>
      <c r="AL1208">
        <f t="shared" si="394"/>
        <v>0</v>
      </c>
      <c r="AM1208">
        <f>IF(AND(INDIRECT(AN1208)='Sample Select backend'!$C$2,INDIRECT(AO1208)=1,INDIRECT(AP1208)='Sample Select backend'!$F$2,INDIRECT(AQ1208)=1,INDIRECT(AR1208)='Sample Select backend'!$M$2),1,0)</f>
        <v>0</v>
      </c>
      <c r="AN1208" t="str">
        <f>_xlfn.CONCAT('Sample Select backend'!$C$4,ROW(AN1208))</f>
        <v>AE1208</v>
      </c>
      <c r="AO1208" s="9" t="str">
        <f>_xlfn.CONCAT('Sample Select backend'!$J$2,ROW(AO1208))</f>
        <v>AJ1208</v>
      </c>
      <c r="AP1208" t="str">
        <f>_xlfn.CONCAT('Sample Select backend'!$F$4,ROW(AP1208))</f>
        <v>AF1208</v>
      </c>
      <c r="AQ1208" t="str">
        <f>_xlfn.CONCAT('Sample Select backend'!$I$10,ROW(AQ1208))</f>
        <v>R1208</v>
      </c>
      <c r="AR1208" t="str">
        <f>_xlfn.CONCAT('Sample Select backend'!$M$4,ROW(AR1208))</f>
        <v>AK1208</v>
      </c>
      <c r="AS1208" t="str">
        <f t="shared" si="395"/>
        <v>Ethiopia</v>
      </c>
      <c r="AT1208" s="9">
        <f t="shared" si="396"/>
        <v>28</v>
      </c>
      <c r="AU1208">
        <f t="shared" si="397"/>
        <v>0</v>
      </c>
      <c r="AV1208" s="9">
        <v>1</v>
      </c>
    </row>
    <row r="1209" spans="1:48" x14ac:dyDescent="0.35">
      <c r="A1209" t="s">
        <v>57</v>
      </c>
      <c r="B1209">
        <v>1</v>
      </c>
      <c r="C1209">
        <v>10</v>
      </c>
      <c r="D1209" t="s">
        <v>896</v>
      </c>
      <c r="E1209">
        <v>2</v>
      </c>
      <c r="F1209">
        <v>2</v>
      </c>
      <c r="G1209">
        <v>2</v>
      </c>
      <c r="H1209">
        <v>2</v>
      </c>
      <c r="I1209">
        <v>2</v>
      </c>
      <c r="J1209">
        <v>2</v>
      </c>
      <c r="K1209">
        <v>1</v>
      </c>
      <c r="L1209">
        <v>2</v>
      </c>
      <c r="M1209">
        <v>1</v>
      </c>
      <c r="N1209" t="s">
        <v>2656</v>
      </c>
      <c r="O1209" t="s">
        <v>2803</v>
      </c>
      <c r="P1209" t="s">
        <v>2809</v>
      </c>
      <c r="Q1209" t="s">
        <v>2814</v>
      </c>
      <c r="R1209">
        <v>0</v>
      </c>
      <c r="S1209">
        <v>6.1</v>
      </c>
      <c r="T1209">
        <v>-2.2999999999999998</v>
      </c>
      <c r="U1209">
        <v>56.5</v>
      </c>
      <c r="V1209">
        <f t="shared" si="416"/>
        <v>1</v>
      </c>
      <c r="W1209">
        <f t="shared" si="417"/>
        <v>1</v>
      </c>
      <c r="X1209">
        <f t="shared" si="418"/>
        <v>1</v>
      </c>
      <c r="Y1209">
        <f t="shared" si="419"/>
        <v>1</v>
      </c>
      <c r="Z1209">
        <f t="shared" si="420"/>
        <v>1</v>
      </c>
      <c r="AA1209">
        <f t="shared" si="421"/>
        <v>1</v>
      </c>
      <c r="AB1209">
        <f t="shared" si="422"/>
        <v>1</v>
      </c>
      <c r="AC1209">
        <f t="shared" si="423"/>
        <v>1</v>
      </c>
      <c r="AD1209">
        <f t="shared" si="424"/>
        <v>1</v>
      </c>
      <c r="AE1209" s="4" t="s">
        <v>2828</v>
      </c>
      <c r="AF1209" s="9" t="s">
        <v>2829</v>
      </c>
      <c r="AG1209">
        <v>1</v>
      </c>
      <c r="AH1209">
        <v>0</v>
      </c>
      <c r="AI1209">
        <v>0</v>
      </c>
      <c r="AJ1209">
        <v>1</v>
      </c>
      <c r="AK1209" s="9" t="s">
        <v>2840</v>
      </c>
      <c r="AL1209">
        <f t="shared" si="394"/>
        <v>0</v>
      </c>
      <c r="AM1209">
        <f>IF(AND(INDIRECT(AN1209)='Sample Select backend'!$C$2,INDIRECT(AO1209)=1,INDIRECT(AP1209)='Sample Select backend'!$F$2,INDIRECT(AQ1209)=1,INDIRECT(AR1209)='Sample Select backend'!$M$2),1,0)</f>
        <v>0</v>
      </c>
      <c r="AN1209" t="str">
        <f>_xlfn.CONCAT('Sample Select backend'!$C$4,ROW(AN1209))</f>
        <v>AE1209</v>
      </c>
      <c r="AO1209" s="9" t="str">
        <f>_xlfn.CONCAT('Sample Select backend'!$J$2,ROW(AO1209))</f>
        <v>AJ1209</v>
      </c>
      <c r="AP1209" t="str">
        <f>_xlfn.CONCAT('Sample Select backend'!$F$4,ROW(AP1209))</f>
        <v>AF1209</v>
      </c>
      <c r="AQ1209" t="str">
        <f>_xlfn.CONCAT('Sample Select backend'!$I$10,ROW(AQ1209))</f>
        <v>R1209</v>
      </c>
      <c r="AR1209" t="str">
        <f>_xlfn.CONCAT('Sample Select backend'!$M$4,ROW(AR1209))</f>
        <v>AK1209</v>
      </c>
      <c r="AS1209" t="str">
        <f t="shared" si="395"/>
        <v>Ethiopia</v>
      </c>
      <c r="AT1209" s="9">
        <f t="shared" si="396"/>
        <v>10</v>
      </c>
      <c r="AU1209">
        <f t="shared" si="397"/>
        <v>0</v>
      </c>
      <c r="AV1209" s="9">
        <v>1</v>
      </c>
    </row>
    <row r="1210" spans="1:48" x14ac:dyDescent="0.35">
      <c r="A1210" t="s">
        <v>57</v>
      </c>
      <c r="B1210">
        <v>7</v>
      </c>
      <c r="C1210">
        <v>30</v>
      </c>
      <c r="D1210" t="s">
        <v>898</v>
      </c>
      <c r="E1210">
        <v>1</v>
      </c>
      <c r="F1210">
        <v>1</v>
      </c>
      <c r="G1210">
        <v>2</v>
      </c>
      <c r="H1210">
        <v>1</v>
      </c>
      <c r="I1210">
        <v>2</v>
      </c>
      <c r="J1210">
        <v>1</v>
      </c>
      <c r="K1210">
        <v>1</v>
      </c>
      <c r="L1210">
        <v>-2</v>
      </c>
      <c r="M1210">
        <v>1</v>
      </c>
      <c r="N1210" t="s">
        <v>2656</v>
      </c>
      <c r="O1210" t="s">
        <v>2803</v>
      </c>
      <c r="P1210" t="s">
        <v>2809</v>
      </c>
      <c r="Q1210" t="s">
        <v>2814</v>
      </c>
      <c r="R1210">
        <v>0</v>
      </c>
      <c r="S1210">
        <v>6.1</v>
      </c>
      <c r="T1210">
        <v>-2.2999999999999998</v>
      </c>
      <c r="U1210">
        <v>56.5</v>
      </c>
      <c r="V1210">
        <f t="shared" si="416"/>
        <v>1</v>
      </c>
      <c r="W1210">
        <f t="shared" si="417"/>
        <v>1</v>
      </c>
      <c r="X1210">
        <f t="shared" si="418"/>
        <v>1</v>
      </c>
      <c r="Y1210">
        <f t="shared" si="419"/>
        <v>1</v>
      </c>
      <c r="Z1210">
        <f t="shared" si="420"/>
        <v>1</v>
      </c>
      <c r="AA1210">
        <f t="shared" si="421"/>
        <v>1</v>
      </c>
      <c r="AB1210">
        <f t="shared" si="422"/>
        <v>1</v>
      </c>
      <c r="AC1210">
        <f t="shared" si="423"/>
        <v>0</v>
      </c>
      <c r="AD1210">
        <f t="shared" si="424"/>
        <v>1</v>
      </c>
      <c r="AE1210" s="4" t="s">
        <v>2828</v>
      </c>
      <c r="AF1210" s="9" t="s">
        <v>2829</v>
      </c>
      <c r="AG1210">
        <v>1</v>
      </c>
      <c r="AH1210">
        <v>0</v>
      </c>
      <c r="AI1210">
        <v>0</v>
      </c>
      <c r="AJ1210">
        <v>1</v>
      </c>
      <c r="AK1210" s="9" t="s">
        <v>2840</v>
      </c>
      <c r="AL1210">
        <f t="shared" si="394"/>
        <v>0</v>
      </c>
      <c r="AM1210">
        <f>IF(AND(INDIRECT(AN1210)='Sample Select backend'!$C$2,INDIRECT(AO1210)=1,INDIRECT(AP1210)='Sample Select backend'!$F$2,INDIRECT(AQ1210)=1,INDIRECT(AR1210)='Sample Select backend'!$M$2),1,0)</f>
        <v>0</v>
      </c>
      <c r="AN1210" t="str">
        <f>_xlfn.CONCAT('Sample Select backend'!$C$4,ROW(AN1210))</f>
        <v>AE1210</v>
      </c>
      <c r="AO1210" s="9" t="str">
        <f>_xlfn.CONCAT('Sample Select backend'!$J$2,ROW(AO1210))</f>
        <v>AJ1210</v>
      </c>
      <c r="AP1210" t="str">
        <f>_xlfn.CONCAT('Sample Select backend'!$F$4,ROW(AP1210))</f>
        <v>AF1210</v>
      </c>
      <c r="AQ1210" t="str">
        <f>_xlfn.CONCAT('Sample Select backend'!$I$10,ROW(AQ1210))</f>
        <v>R1210</v>
      </c>
      <c r="AR1210" t="str">
        <f>_xlfn.CONCAT('Sample Select backend'!$M$4,ROW(AR1210))</f>
        <v>AK1210</v>
      </c>
      <c r="AS1210" t="str">
        <f t="shared" si="395"/>
        <v>Ethiopia</v>
      </c>
      <c r="AT1210" s="9">
        <f t="shared" si="396"/>
        <v>30</v>
      </c>
      <c r="AU1210">
        <f t="shared" si="397"/>
        <v>0</v>
      </c>
      <c r="AV1210" s="9">
        <v>1</v>
      </c>
    </row>
    <row r="1211" spans="1:48" x14ac:dyDescent="0.35">
      <c r="A1211" t="s">
        <v>57</v>
      </c>
      <c r="B1211">
        <v>6</v>
      </c>
      <c r="C1211">
        <v>28</v>
      </c>
      <c r="D1211" t="s">
        <v>905</v>
      </c>
      <c r="E1211">
        <v>1</v>
      </c>
      <c r="F1211">
        <v>1</v>
      </c>
      <c r="G1211">
        <v>2</v>
      </c>
      <c r="H1211">
        <v>-1</v>
      </c>
      <c r="I1211">
        <v>1</v>
      </c>
      <c r="J1211">
        <v>1</v>
      </c>
      <c r="K1211">
        <v>1</v>
      </c>
      <c r="L1211">
        <v>2</v>
      </c>
      <c r="M1211">
        <v>1</v>
      </c>
      <c r="N1211" t="s">
        <v>2656</v>
      </c>
      <c r="O1211" t="s">
        <v>2803</v>
      </c>
      <c r="P1211" t="s">
        <v>2809</v>
      </c>
      <c r="Q1211" t="s">
        <v>2814</v>
      </c>
      <c r="R1211">
        <v>0</v>
      </c>
      <c r="S1211">
        <v>6.1</v>
      </c>
      <c r="T1211">
        <v>-2.2999999999999998</v>
      </c>
      <c r="U1211">
        <v>56.5</v>
      </c>
      <c r="V1211">
        <f t="shared" si="416"/>
        <v>1</v>
      </c>
      <c r="W1211">
        <f t="shared" si="417"/>
        <v>1</v>
      </c>
      <c r="X1211">
        <f t="shared" si="418"/>
        <v>1</v>
      </c>
      <c r="Y1211">
        <f t="shared" si="419"/>
        <v>0</v>
      </c>
      <c r="Z1211">
        <f t="shared" si="420"/>
        <v>1</v>
      </c>
      <c r="AA1211">
        <f t="shared" si="421"/>
        <v>1</v>
      </c>
      <c r="AB1211">
        <f t="shared" si="422"/>
        <v>1</v>
      </c>
      <c r="AC1211">
        <f t="shared" si="423"/>
        <v>1</v>
      </c>
      <c r="AD1211">
        <f t="shared" si="424"/>
        <v>1</v>
      </c>
      <c r="AE1211" s="4" t="s">
        <v>2828</v>
      </c>
      <c r="AF1211" s="9" t="s">
        <v>2829</v>
      </c>
      <c r="AG1211">
        <v>1</v>
      </c>
      <c r="AH1211">
        <v>0</v>
      </c>
      <c r="AI1211">
        <v>0</v>
      </c>
      <c r="AJ1211">
        <v>1</v>
      </c>
      <c r="AK1211" s="9" t="s">
        <v>2840</v>
      </c>
      <c r="AL1211">
        <f t="shared" si="394"/>
        <v>0</v>
      </c>
      <c r="AM1211">
        <f>IF(AND(INDIRECT(AN1211)='Sample Select backend'!$C$2,INDIRECT(AO1211)=1,INDIRECT(AP1211)='Sample Select backend'!$F$2,INDIRECT(AQ1211)=1,INDIRECT(AR1211)='Sample Select backend'!$M$2),1,0)</f>
        <v>0</v>
      </c>
      <c r="AN1211" t="str">
        <f>_xlfn.CONCAT('Sample Select backend'!$C$4,ROW(AN1211))</f>
        <v>AE1211</v>
      </c>
      <c r="AO1211" s="9" t="str">
        <f>_xlfn.CONCAT('Sample Select backend'!$J$2,ROW(AO1211))</f>
        <v>AJ1211</v>
      </c>
      <c r="AP1211" t="str">
        <f>_xlfn.CONCAT('Sample Select backend'!$F$4,ROW(AP1211))</f>
        <v>AF1211</v>
      </c>
      <c r="AQ1211" t="str">
        <f>_xlfn.CONCAT('Sample Select backend'!$I$10,ROW(AQ1211))</f>
        <v>R1211</v>
      </c>
      <c r="AR1211" t="str">
        <f>_xlfn.CONCAT('Sample Select backend'!$M$4,ROW(AR1211))</f>
        <v>AK1211</v>
      </c>
      <c r="AS1211" t="str">
        <f t="shared" si="395"/>
        <v>Ethiopia</v>
      </c>
      <c r="AT1211" s="9">
        <f t="shared" si="396"/>
        <v>28</v>
      </c>
      <c r="AU1211">
        <f t="shared" si="397"/>
        <v>0</v>
      </c>
      <c r="AV1211" s="9">
        <v>1</v>
      </c>
    </row>
    <row r="1212" spans="1:48" x14ac:dyDescent="0.35">
      <c r="A1212" t="s">
        <v>57</v>
      </c>
      <c r="B1212">
        <v>6</v>
      </c>
      <c r="C1212">
        <v>28</v>
      </c>
      <c r="D1212" t="s">
        <v>891</v>
      </c>
      <c r="E1212">
        <v>-2</v>
      </c>
      <c r="F1212">
        <v>1</v>
      </c>
      <c r="G1212">
        <v>-1</v>
      </c>
      <c r="H1212">
        <v>-1</v>
      </c>
      <c r="I1212">
        <v>1</v>
      </c>
      <c r="J1212">
        <v>1</v>
      </c>
      <c r="K1212">
        <v>-1</v>
      </c>
      <c r="L1212">
        <v>2</v>
      </c>
      <c r="M1212">
        <v>-2</v>
      </c>
      <c r="N1212" t="s">
        <v>2656</v>
      </c>
      <c r="O1212" t="s">
        <v>2803</v>
      </c>
      <c r="P1212" t="s">
        <v>2809</v>
      </c>
      <c r="Q1212" t="s">
        <v>2814</v>
      </c>
      <c r="R1212">
        <v>0</v>
      </c>
      <c r="S1212">
        <v>6.1</v>
      </c>
      <c r="T1212">
        <v>-2.2999999999999998</v>
      </c>
      <c r="U1212">
        <v>56.5</v>
      </c>
      <c r="V1212">
        <f t="shared" si="416"/>
        <v>0</v>
      </c>
      <c r="W1212">
        <f t="shared" si="417"/>
        <v>1</v>
      </c>
      <c r="X1212">
        <f t="shared" si="418"/>
        <v>0</v>
      </c>
      <c r="Y1212">
        <f t="shared" si="419"/>
        <v>0</v>
      </c>
      <c r="Z1212">
        <f t="shared" si="420"/>
        <v>1</v>
      </c>
      <c r="AA1212">
        <f t="shared" si="421"/>
        <v>1</v>
      </c>
      <c r="AB1212">
        <f t="shared" si="422"/>
        <v>0</v>
      </c>
      <c r="AC1212">
        <f t="shared" si="423"/>
        <v>1</v>
      </c>
      <c r="AD1212">
        <f t="shared" si="424"/>
        <v>0</v>
      </c>
      <c r="AE1212" s="4" t="s">
        <v>2828</v>
      </c>
      <c r="AF1212" s="9" t="s">
        <v>2829</v>
      </c>
      <c r="AG1212">
        <v>1</v>
      </c>
      <c r="AH1212">
        <v>0</v>
      </c>
      <c r="AI1212">
        <v>0</v>
      </c>
      <c r="AJ1212">
        <v>1</v>
      </c>
      <c r="AK1212" s="9" t="s">
        <v>2840</v>
      </c>
      <c r="AL1212">
        <f t="shared" si="394"/>
        <v>0</v>
      </c>
      <c r="AM1212">
        <f>IF(AND(INDIRECT(AN1212)='Sample Select backend'!$C$2,INDIRECT(AO1212)=1,INDIRECT(AP1212)='Sample Select backend'!$F$2,INDIRECT(AQ1212)=1,INDIRECT(AR1212)='Sample Select backend'!$M$2),1,0)</f>
        <v>0</v>
      </c>
      <c r="AN1212" t="str">
        <f>_xlfn.CONCAT('Sample Select backend'!$C$4,ROW(AN1212))</f>
        <v>AE1212</v>
      </c>
      <c r="AO1212" s="9" t="str">
        <f>_xlfn.CONCAT('Sample Select backend'!$J$2,ROW(AO1212))</f>
        <v>AJ1212</v>
      </c>
      <c r="AP1212" t="str">
        <f>_xlfn.CONCAT('Sample Select backend'!$F$4,ROW(AP1212))</f>
        <v>AF1212</v>
      </c>
      <c r="AQ1212" t="str">
        <f>_xlfn.CONCAT('Sample Select backend'!$I$10,ROW(AQ1212))</f>
        <v>R1212</v>
      </c>
      <c r="AR1212" t="str">
        <f>_xlfn.CONCAT('Sample Select backend'!$M$4,ROW(AR1212))</f>
        <v>AK1212</v>
      </c>
      <c r="AS1212" t="str">
        <f t="shared" si="395"/>
        <v>Ethiopia</v>
      </c>
      <c r="AT1212" s="9">
        <f t="shared" si="396"/>
        <v>28</v>
      </c>
      <c r="AU1212">
        <f t="shared" si="397"/>
        <v>0</v>
      </c>
      <c r="AV1212" s="9">
        <v>0</v>
      </c>
    </row>
    <row r="1213" spans="1:48" x14ac:dyDescent="0.35">
      <c r="A1213" s="24" t="s">
        <v>57</v>
      </c>
      <c r="B1213" s="24">
        <v>6</v>
      </c>
      <c r="C1213" s="24">
        <v>27</v>
      </c>
      <c r="D1213" s="24" t="s">
        <v>3577</v>
      </c>
      <c r="E1213" s="24"/>
      <c r="O1213" t="s">
        <v>2803</v>
      </c>
      <c r="P1213" t="s">
        <v>2809</v>
      </c>
      <c r="Q1213" t="s">
        <v>2814</v>
      </c>
      <c r="R1213">
        <v>0</v>
      </c>
      <c r="S1213">
        <v>6.1</v>
      </c>
      <c r="T1213">
        <v>-2.2999999999999998</v>
      </c>
      <c r="U1213">
        <v>56.5</v>
      </c>
      <c r="V1213">
        <v>-1</v>
      </c>
      <c r="W1213">
        <v>-1</v>
      </c>
      <c r="X1213">
        <v>-1</v>
      </c>
      <c r="Y1213">
        <v>-1</v>
      </c>
      <c r="Z1213">
        <v>-1</v>
      </c>
      <c r="AA1213">
        <v>-1</v>
      </c>
      <c r="AB1213">
        <v>-1</v>
      </c>
      <c r="AC1213">
        <v>-1</v>
      </c>
      <c r="AD1213">
        <v>-1</v>
      </c>
      <c r="AE1213" s="4" t="s">
        <v>2828</v>
      </c>
      <c r="AF1213" s="9" t="s">
        <v>2829</v>
      </c>
      <c r="AG1213">
        <v>1</v>
      </c>
      <c r="AH1213">
        <v>0</v>
      </c>
      <c r="AI1213">
        <v>0</v>
      </c>
      <c r="AJ1213">
        <v>1</v>
      </c>
      <c r="AK1213" s="9" t="s">
        <v>2840</v>
      </c>
      <c r="AL1213">
        <f t="shared" si="394"/>
        <v>0</v>
      </c>
      <c r="AM1213">
        <f>IF(AND(INDIRECT(AN1213)='Sample Select backend'!$C$2,INDIRECT(AO1213)=1,INDIRECT(AP1213)='Sample Select backend'!$F$2,INDIRECT(AQ1213)=1,INDIRECT(AR1213)='Sample Select backend'!$M$2),1,0)</f>
        <v>0</v>
      </c>
      <c r="AN1213" t="str">
        <f>_xlfn.CONCAT('Sample Select backend'!$C$4,ROW(AN1213))</f>
        <v>AE1213</v>
      </c>
      <c r="AO1213" s="9" t="str">
        <f>_xlfn.CONCAT('Sample Select backend'!$J$2,ROW(AO1213))</f>
        <v>AJ1213</v>
      </c>
      <c r="AP1213" t="str">
        <f>_xlfn.CONCAT('Sample Select backend'!$F$4,ROW(AP1213))</f>
        <v>AF1213</v>
      </c>
      <c r="AQ1213" t="str">
        <f>_xlfn.CONCAT('Sample Select backend'!$I$10,ROW(AQ1213))</f>
        <v>R1213</v>
      </c>
      <c r="AR1213" t="str">
        <f>_xlfn.CONCAT('Sample Select backend'!$M$4,ROW(AR1213))</f>
        <v>AK1213</v>
      </c>
      <c r="AS1213" t="str">
        <f t="shared" si="395"/>
        <v>Ethiopia</v>
      </c>
      <c r="AT1213" s="9">
        <f t="shared" si="396"/>
        <v>27</v>
      </c>
      <c r="AU1213">
        <f t="shared" si="397"/>
        <v>0</v>
      </c>
      <c r="AV1213" s="9">
        <v>0</v>
      </c>
    </row>
    <row r="1214" spans="1:48" x14ac:dyDescent="0.35">
      <c r="A1214" s="24" t="s">
        <v>57</v>
      </c>
      <c r="B1214" s="24" t="s">
        <v>201</v>
      </c>
      <c r="C1214" s="24" t="s">
        <v>201</v>
      </c>
      <c r="D1214" s="24" t="s">
        <v>3578</v>
      </c>
      <c r="E1214" s="24"/>
      <c r="O1214" t="s">
        <v>2803</v>
      </c>
      <c r="P1214" t="s">
        <v>2809</v>
      </c>
      <c r="Q1214" t="s">
        <v>2814</v>
      </c>
      <c r="R1214">
        <v>0</v>
      </c>
      <c r="S1214">
        <v>6.1</v>
      </c>
      <c r="T1214">
        <v>-2.2999999999999998</v>
      </c>
      <c r="U1214">
        <v>56.5</v>
      </c>
      <c r="V1214">
        <v>-1</v>
      </c>
      <c r="W1214">
        <v>-1</v>
      </c>
      <c r="X1214">
        <v>-1</v>
      </c>
      <c r="Y1214">
        <v>-1</v>
      </c>
      <c r="Z1214">
        <v>-1</v>
      </c>
      <c r="AA1214">
        <v>-1</v>
      </c>
      <c r="AB1214">
        <v>-1</v>
      </c>
      <c r="AC1214">
        <v>-1</v>
      </c>
      <c r="AD1214">
        <v>-1</v>
      </c>
      <c r="AE1214" s="4" t="s">
        <v>2828</v>
      </c>
      <c r="AF1214" s="9" t="s">
        <v>2829</v>
      </c>
      <c r="AG1214">
        <v>1</v>
      </c>
      <c r="AH1214">
        <v>0</v>
      </c>
      <c r="AI1214">
        <v>0</v>
      </c>
      <c r="AJ1214">
        <v>1</v>
      </c>
      <c r="AK1214" s="9" t="s">
        <v>2840</v>
      </c>
      <c r="AL1214">
        <f t="shared" si="394"/>
        <v>1</v>
      </c>
      <c r="AM1214">
        <f>IF(AND(INDIRECT(AN1214)='Sample Select backend'!$C$2,INDIRECT(AO1214)=1,INDIRECT(AP1214)='Sample Select backend'!$F$2,INDIRECT(AQ1214)=1,INDIRECT(AR1214)='Sample Select backend'!$M$2),1,0)</f>
        <v>0</v>
      </c>
      <c r="AN1214" t="str">
        <f>_xlfn.CONCAT('Sample Select backend'!$C$4,ROW(AN1214))</f>
        <v>AE1214</v>
      </c>
      <c r="AO1214" s="9" t="str">
        <f>_xlfn.CONCAT('Sample Select backend'!$J$2,ROW(AO1214))</f>
        <v>AJ1214</v>
      </c>
      <c r="AP1214" t="str">
        <f>_xlfn.CONCAT('Sample Select backend'!$F$4,ROW(AP1214))</f>
        <v>AF1214</v>
      </c>
      <c r="AQ1214" t="str">
        <f>_xlfn.CONCAT('Sample Select backend'!$I$10,ROW(AQ1214))</f>
        <v>R1214</v>
      </c>
      <c r="AR1214" t="str">
        <f>_xlfn.CONCAT('Sample Select backend'!$M$4,ROW(AR1214))</f>
        <v>AK1214</v>
      </c>
      <c r="AS1214" t="str">
        <f t="shared" si="395"/>
        <v>Ethiopia</v>
      </c>
      <c r="AT1214" s="9" t="str">
        <f t="shared" si="396"/>
        <v>Other</v>
      </c>
      <c r="AU1214">
        <f t="shared" si="397"/>
        <v>0</v>
      </c>
      <c r="AV1214" s="9">
        <v>0</v>
      </c>
    </row>
    <row r="1215" spans="1:48" x14ac:dyDescent="0.35">
      <c r="A1215" s="24" t="s">
        <v>57</v>
      </c>
      <c r="B1215" s="24">
        <v>3</v>
      </c>
      <c r="C1215" s="24">
        <v>19</v>
      </c>
      <c r="D1215" s="24" t="s">
        <v>3579</v>
      </c>
      <c r="E1215" s="24"/>
      <c r="O1215" t="s">
        <v>2803</v>
      </c>
      <c r="P1215" t="s">
        <v>2809</v>
      </c>
      <c r="Q1215" t="s">
        <v>2814</v>
      </c>
      <c r="R1215">
        <v>0</v>
      </c>
      <c r="S1215">
        <v>6.1</v>
      </c>
      <c r="T1215">
        <v>-2.2999999999999998</v>
      </c>
      <c r="U1215">
        <v>56.5</v>
      </c>
      <c r="V1215">
        <v>-1</v>
      </c>
      <c r="W1215">
        <v>-1</v>
      </c>
      <c r="X1215">
        <v>-1</v>
      </c>
      <c r="Y1215">
        <v>-1</v>
      </c>
      <c r="Z1215">
        <v>-1</v>
      </c>
      <c r="AA1215">
        <v>-1</v>
      </c>
      <c r="AB1215">
        <v>-1</v>
      </c>
      <c r="AC1215">
        <v>-1</v>
      </c>
      <c r="AD1215">
        <v>-1</v>
      </c>
      <c r="AE1215" s="4" t="s">
        <v>2828</v>
      </c>
      <c r="AF1215" s="9" t="s">
        <v>2829</v>
      </c>
      <c r="AG1215">
        <v>1</v>
      </c>
      <c r="AH1215">
        <v>0</v>
      </c>
      <c r="AI1215">
        <v>0</v>
      </c>
      <c r="AJ1215">
        <v>1</v>
      </c>
      <c r="AK1215" s="9" t="s">
        <v>2840</v>
      </c>
      <c r="AL1215">
        <f t="shared" si="394"/>
        <v>0</v>
      </c>
      <c r="AM1215">
        <f>IF(AND(INDIRECT(AN1215)='Sample Select backend'!$C$2,INDIRECT(AO1215)=1,INDIRECT(AP1215)='Sample Select backend'!$F$2,INDIRECT(AQ1215)=1,INDIRECT(AR1215)='Sample Select backend'!$M$2),1,0)</f>
        <v>0</v>
      </c>
      <c r="AN1215" t="str">
        <f>_xlfn.CONCAT('Sample Select backend'!$C$4,ROW(AN1215))</f>
        <v>AE1215</v>
      </c>
      <c r="AO1215" s="9" t="str">
        <f>_xlfn.CONCAT('Sample Select backend'!$J$2,ROW(AO1215))</f>
        <v>AJ1215</v>
      </c>
      <c r="AP1215" t="str">
        <f>_xlfn.CONCAT('Sample Select backend'!$F$4,ROW(AP1215))</f>
        <v>AF1215</v>
      </c>
      <c r="AQ1215" t="str">
        <f>_xlfn.CONCAT('Sample Select backend'!$I$10,ROW(AQ1215))</f>
        <v>R1215</v>
      </c>
      <c r="AR1215" t="str">
        <f>_xlfn.CONCAT('Sample Select backend'!$M$4,ROW(AR1215))</f>
        <v>AK1215</v>
      </c>
      <c r="AS1215" t="str">
        <f t="shared" si="395"/>
        <v>Ethiopia</v>
      </c>
      <c r="AT1215" s="9">
        <f t="shared" si="396"/>
        <v>19</v>
      </c>
      <c r="AU1215">
        <f t="shared" si="397"/>
        <v>0</v>
      </c>
      <c r="AV1215" s="9">
        <v>0</v>
      </c>
    </row>
    <row r="1216" spans="1:48" x14ac:dyDescent="0.35">
      <c r="A1216" s="24" t="s">
        <v>57</v>
      </c>
      <c r="B1216" s="24">
        <v>8</v>
      </c>
      <c r="C1216" s="24">
        <v>33</v>
      </c>
      <c r="D1216" s="24" t="s">
        <v>3580</v>
      </c>
      <c r="E1216" s="24"/>
      <c r="O1216" t="s">
        <v>2803</v>
      </c>
      <c r="P1216" t="s">
        <v>2809</v>
      </c>
      <c r="Q1216" t="s">
        <v>2814</v>
      </c>
      <c r="R1216">
        <v>0</v>
      </c>
      <c r="S1216">
        <v>6.1</v>
      </c>
      <c r="T1216">
        <v>-2.2999999999999998</v>
      </c>
      <c r="U1216">
        <v>56.5</v>
      </c>
      <c r="V1216">
        <v>-1</v>
      </c>
      <c r="W1216">
        <v>-1</v>
      </c>
      <c r="X1216">
        <v>-1</v>
      </c>
      <c r="Y1216">
        <v>-1</v>
      </c>
      <c r="Z1216">
        <v>-1</v>
      </c>
      <c r="AA1216">
        <v>-1</v>
      </c>
      <c r="AB1216">
        <v>-1</v>
      </c>
      <c r="AC1216">
        <v>-1</v>
      </c>
      <c r="AD1216">
        <v>-1</v>
      </c>
      <c r="AE1216" s="4" t="s">
        <v>2828</v>
      </c>
      <c r="AF1216" s="9" t="s">
        <v>2829</v>
      </c>
      <c r="AG1216">
        <v>1</v>
      </c>
      <c r="AH1216">
        <v>0</v>
      </c>
      <c r="AI1216">
        <v>0</v>
      </c>
      <c r="AJ1216">
        <v>1</v>
      </c>
      <c r="AK1216" s="9" t="s">
        <v>2840</v>
      </c>
      <c r="AL1216">
        <f t="shared" si="394"/>
        <v>0</v>
      </c>
      <c r="AM1216">
        <f>IF(AND(INDIRECT(AN1216)='Sample Select backend'!$C$2,INDIRECT(AO1216)=1,INDIRECT(AP1216)='Sample Select backend'!$F$2,INDIRECT(AQ1216)=1,INDIRECT(AR1216)='Sample Select backend'!$M$2),1,0)</f>
        <v>0</v>
      </c>
      <c r="AN1216" t="str">
        <f>_xlfn.CONCAT('Sample Select backend'!$C$4,ROW(AN1216))</f>
        <v>AE1216</v>
      </c>
      <c r="AO1216" s="9" t="str">
        <f>_xlfn.CONCAT('Sample Select backend'!$J$2,ROW(AO1216))</f>
        <v>AJ1216</v>
      </c>
      <c r="AP1216" t="str">
        <f>_xlfn.CONCAT('Sample Select backend'!$F$4,ROW(AP1216))</f>
        <v>AF1216</v>
      </c>
      <c r="AQ1216" t="str">
        <f>_xlfn.CONCAT('Sample Select backend'!$I$10,ROW(AQ1216))</f>
        <v>R1216</v>
      </c>
      <c r="AR1216" t="str">
        <f>_xlfn.CONCAT('Sample Select backend'!$M$4,ROW(AR1216))</f>
        <v>AK1216</v>
      </c>
      <c r="AS1216" t="str">
        <f t="shared" si="395"/>
        <v>Ethiopia</v>
      </c>
      <c r="AT1216" s="9">
        <f t="shared" si="396"/>
        <v>33</v>
      </c>
      <c r="AU1216">
        <f t="shared" si="397"/>
        <v>0</v>
      </c>
      <c r="AV1216" s="9">
        <v>0</v>
      </c>
    </row>
    <row r="1217" spans="1:48" x14ac:dyDescent="0.35">
      <c r="A1217" s="24" t="s">
        <v>57</v>
      </c>
      <c r="B1217" s="24" t="s">
        <v>201</v>
      </c>
      <c r="C1217" s="24" t="s">
        <v>201</v>
      </c>
      <c r="D1217" s="24" t="s">
        <v>3581</v>
      </c>
      <c r="E1217" s="24"/>
      <c r="O1217" t="s">
        <v>2803</v>
      </c>
      <c r="P1217" t="s">
        <v>2809</v>
      </c>
      <c r="Q1217" t="s">
        <v>2814</v>
      </c>
      <c r="R1217">
        <v>0</v>
      </c>
      <c r="S1217">
        <v>6.1</v>
      </c>
      <c r="T1217">
        <v>-2.2999999999999998</v>
      </c>
      <c r="U1217">
        <v>56.5</v>
      </c>
      <c r="V1217">
        <v>-1</v>
      </c>
      <c r="W1217">
        <v>-1</v>
      </c>
      <c r="X1217">
        <v>-1</v>
      </c>
      <c r="Y1217">
        <v>-1</v>
      </c>
      <c r="Z1217">
        <v>-1</v>
      </c>
      <c r="AA1217">
        <v>-1</v>
      </c>
      <c r="AB1217">
        <v>-1</v>
      </c>
      <c r="AC1217">
        <v>-1</v>
      </c>
      <c r="AD1217">
        <v>-1</v>
      </c>
      <c r="AE1217" s="4" t="s">
        <v>2828</v>
      </c>
      <c r="AF1217" s="9" t="s">
        <v>2829</v>
      </c>
      <c r="AG1217">
        <v>1</v>
      </c>
      <c r="AH1217">
        <v>0</v>
      </c>
      <c r="AI1217">
        <v>0</v>
      </c>
      <c r="AJ1217">
        <v>1</v>
      </c>
      <c r="AK1217" s="9" t="s">
        <v>2840</v>
      </c>
      <c r="AL1217">
        <f t="shared" si="394"/>
        <v>1</v>
      </c>
      <c r="AM1217">
        <f>IF(AND(INDIRECT(AN1217)='Sample Select backend'!$C$2,INDIRECT(AO1217)=1,INDIRECT(AP1217)='Sample Select backend'!$F$2,INDIRECT(AQ1217)=1,INDIRECT(AR1217)='Sample Select backend'!$M$2),1,0)</f>
        <v>0</v>
      </c>
      <c r="AN1217" t="str">
        <f>_xlfn.CONCAT('Sample Select backend'!$C$4,ROW(AN1217))</f>
        <v>AE1217</v>
      </c>
      <c r="AO1217" s="9" t="str">
        <f>_xlfn.CONCAT('Sample Select backend'!$J$2,ROW(AO1217))</f>
        <v>AJ1217</v>
      </c>
      <c r="AP1217" t="str">
        <f>_xlfn.CONCAT('Sample Select backend'!$F$4,ROW(AP1217))</f>
        <v>AF1217</v>
      </c>
      <c r="AQ1217" t="str">
        <f>_xlfn.CONCAT('Sample Select backend'!$I$10,ROW(AQ1217))</f>
        <v>R1217</v>
      </c>
      <c r="AR1217" t="str">
        <f>_xlfn.CONCAT('Sample Select backend'!$M$4,ROW(AR1217))</f>
        <v>AK1217</v>
      </c>
      <c r="AS1217" t="str">
        <f t="shared" si="395"/>
        <v>Ethiopia</v>
      </c>
      <c r="AT1217" s="9" t="str">
        <f t="shared" si="396"/>
        <v>Other</v>
      </c>
      <c r="AU1217">
        <f t="shared" si="397"/>
        <v>0</v>
      </c>
      <c r="AV1217" s="9">
        <v>0</v>
      </c>
    </row>
    <row r="1218" spans="1:48" x14ac:dyDescent="0.35">
      <c r="A1218" s="24" t="s">
        <v>57</v>
      </c>
      <c r="B1218" s="24">
        <v>1</v>
      </c>
      <c r="C1218" s="24">
        <v>6</v>
      </c>
      <c r="D1218" s="24" t="s">
        <v>3582</v>
      </c>
      <c r="E1218" s="24"/>
      <c r="O1218" t="s">
        <v>2803</v>
      </c>
      <c r="P1218" t="s">
        <v>2809</v>
      </c>
      <c r="Q1218" t="s">
        <v>2814</v>
      </c>
      <c r="R1218">
        <v>0</v>
      </c>
      <c r="S1218">
        <v>6.1</v>
      </c>
      <c r="T1218">
        <v>-2.2999999999999998</v>
      </c>
      <c r="U1218">
        <v>56.5</v>
      </c>
      <c r="V1218">
        <v>-1</v>
      </c>
      <c r="W1218">
        <v>-1</v>
      </c>
      <c r="X1218">
        <v>-1</v>
      </c>
      <c r="Y1218">
        <v>-1</v>
      </c>
      <c r="Z1218">
        <v>-1</v>
      </c>
      <c r="AA1218">
        <v>-1</v>
      </c>
      <c r="AB1218">
        <v>-1</v>
      </c>
      <c r="AC1218">
        <v>-1</v>
      </c>
      <c r="AD1218">
        <v>-1</v>
      </c>
      <c r="AE1218" s="4" t="s">
        <v>2828</v>
      </c>
      <c r="AF1218" s="9" t="s">
        <v>2829</v>
      </c>
      <c r="AG1218">
        <v>1</v>
      </c>
      <c r="AH1218">
        <v>0</v>
      </c>
      <c r="AI1218">
        <v>0</v>
      </c>
      <c r="AJ1218">
        <v>1</v>
      </c>
      <c r="AK1218" s="9" t="s">
        <v>2840</v>
      </c>
      <c r="AL1218">
        <f t="shared" ref="AL1218:AL1281" si="425">IF(OR(B1218="other",B1218="international",B1218="Transfers",B1218="expenditure"),1,0)</f>
        <v>0</v>
      </c>
      <c r="AM1218">
        <f>IF(AND(INDIRECT(AN1218)='Sample Select backend'!$C$2,INDIRECT(AO1218)=1,INDIRECT(AP1218)='Sample Select backend'!$F$2,INDIRECT(AQ1218)=1,INDIRECT(AR1218)='Sample Select backend'!$M$2),1,0)</f>
        <v>0</v>
      </c>
      <c r="AN1218" t="str">
        <f>_xlfn.CONCAT('Sample Select backend'!$C$4,ROW(AN1218))</f>
        <v>AE1218</v>
      </c>
      <c r="AO1218" s="9" t="str">
        <f>_xlfn.CONCAT('Sample Select backend'!$J$2,ROW(AO1218))</f>
        <v>AJ1218</v>
      </c>
      <c r="AP1218" t="str">
        <f>_xlfn.CONCAT('Sample Select backend'!$F$4,ROW(AP1218))</f>
        <v>AF1218</v>
      </c>
      <c r="AQ1218" t="str">
        <f>_xlfn.CONCAT('Sample Select backend'!$I$10,ROW(AQ1218))</f>
        <v>R1218</v>
      </c>
      <c r="AR1218" t="str">
        <f>_xlfn.CONCAT('Sample Select backend'!$M$4,ROW(AR1218))</f>
        <v>AK1218</v>
      </c>
      <c r="AS1218" t="str">
        <f t="shared" ref="AS1218:AS1281" si="426">A1218</f>
        <v>Ethiopia</v>
      </c>
      <c r="AT1218" s="9">
        <f t="shared" ref="AT1218:AT1281" si="427">IF(ISNUMBER(C1218),C1218,IF(OR(C1218="general",C1218="23;general"),"General",IF(OR(C1218="exemption",C1218="other (exemption)"),"Tax exemption/waiver/suspension","Other")))</f>
        <v>6</v>
      </c>
      <c r="AU1218">
        <f t="shared" ref="AU1218:AU1281" si="428">IF(A1218&lt;&gt;A1217,1,0)</f>
        <v>0</v>
      </c>
      <c r="AV1218" s="9">
        <v>0</v>
      </c>
    </row>
    <row r="1219" spans="1:48" x14ac:dyDescent="0.35">
      <c r="A1219" s="24" t="s">
        <v>57</v>
      </c>
      <c r="B1219" s="24">
        <v>1</v>
      </c>
      <c r="C1219" s="24">
        <v>6</v>
      </c>
      <c r="D1219" s="24" t="s">
        <v>3583</v>
      </c>
      <c r="E1219" s="24"/>
      <c r="O1219" t="s">
        <v>2803</v>
      </c>
      <c r="P1219" t="s">
        <v>2809</v>
      </c>
      <c r="Q1219" t="s">
        <v>2814</v>
      </c>
      <c r="R1219">
        <v>0</v>
      </c>
      <c r="S1219">
        <v>6.1</v>
      </c>
      <c r="T1219">
        <v>-2.2999999999999998</v>
      </c>
      <c r="U1219">
        <v>56.5</v>
      </c>
      <c r="V1219">
        <v>-1</v>
      </c>
      <c r="W1219">
        <v>-1</v>
      </c>
      <c r="X1219">
        <v>-1</v>
      </c>
      <c r="Y1219">
        <v>-1</v>
      </c>
      <c r="Z1219">
        <v>-1</v>
      </c>
      <c r="AA1219">
        <v>-1</v>
      </c>
      <c r="AB1219">
        <v>-1</v>
      </c>
      <c r="AC1219">
        <v>-1</v>
      </c>
      <c r="AD1219">
        <v>-1</v>
      </c>
      <c r="AE1219" s="4" t="s">
        <v>2828</v>
      </c>
      <c r="AF1219" s="9" t="s">
        <v>2829</v>
      </c>
      <c r="AG1219">
        <v>1</v>
      </c>
      <c r="AH1219">
        <v>0</v>
      </c>
      <c r="AI1219">
        <v>0</v>
      </c>
      <c r="AJ1219">
        <v>1</v>
      </c>
      <c r="AK1219" s="9" t="s">
        <v>2840</v>
      </c>
      <c r="AL1219">
        <f t="shared" si="425"/>
        <v>0</v>
      </c>
      <c r="AM1219">
        <f>IF(AND(INDIRECT(AN1219)='Sample Select backend'!$C$2,INDIRECT(AO1219)=1,INDIRECT(AP1219)='Sample Select backend'!$F$2,INDIRECT(AQ1219)=1,INDIRECT(AR1219)='Sample Select backend'!$M$2),1,0)</f>
        <v>0</v>
      </c>
      <c r="AN1219" t="str">
        <f>_xlfn.CONCAT('Sample Select backend'!$C$4,ROW(AN1219))</f>
        <v>AE1219</v>
      </c>
      <c r="AO1219" s="9" t="str">
        <f>_xlfn.CONCAT('Sample Select backend'!$J$2,ROW(AO1219))</f>
        <v>AJ1219</v>
      </c>
      <c r="AP1219" t="str">
        <f>_xlfn.CONCAT('Sample Select backend'!$F$4,ROW(AP1219))</f>
        <v>AF1219</v>
      </c>
      <c r="AQ1219" t="str">
        <f>_xlfn.CONCAT('Sample Select backend'!$I$10,ROW(AQ1219))</f>
        <v>R1219</v>
      </c>
      <c r="AR1219" t="str">
        <f>_xlfn.CONCAT('Sample Select backend'!$M$4,ROW(AR1219))</f>
        <v>AK1219</v>
      </c>
      <c r="AS1219" t="str">
        <f t="shared" si="426"/>
        <v>Ethiopia</v>
      </c>
      <c r="AT1219" s="9">
        <f t="shared" si="427"/>
        <v>6</v>
      </c>
      <c r="AU1219">
        <f t="shared" si="428"/>
        <v>0</v>
      </c>
      <c r="AV1219" s="9">
        <v>0</v>
      </c>
    </row>
    <row r="1220" spans="1:48" x14ac:dyDescent="0.35">
      <c r="A1220" s="24" t="s">
        <v>57</v>
      </c>
      <c r="B1220" s="24">
        <v>1</v>
      </c>
      <c r="C1220" s="24" t="s">
        <v>206</v>
      </c>
      <c r="D1220" s="24" t="s">
        <v>3584</v>
      </c>
      <c r="E1220" s="24"/>
      <c r="O1220" t="s">
        <v>2803</v>
      </c>
      <c r="P1220" t="s">
        <v>2809</v>
      </c>
      <c r="Q1220" t="s">
        <v>2814</v>
      </c>
      <c r="R1220">
        <v>0</v>
      </c>
      <c r="S1220">
        <v>6.1</v>
      </c>
      <c r="T1220">
        <v>-2.2999999999999998</v>
      </c>
      <c r="U1220">
        <v>56.5</v>
      </c>
      <c r="V1220">
        <v>-1</v>
      </c>
      <c r="W1220">
        <v>-1</v>
      </c>
      <c r="X1220">
        <v>-1</v>
      </c>
      <c r="Y1220">
        <v>-1</v>
      </c>
      <c r="Z1220">
        <v>-1</v>
      </c>
      <c r="AA1220">
        <v>-1</v>
      </c>
      <c r="AB1220">
        <v>-1</v>
      </c>
      <c r="AC1220">
        <v>-1</v>
      </c>
      <c r="AD1220">
        <v>-1</v>
      </c>
      <c r="AE1220" s="4" t="s">
        <v>2828</v>
      </c>
      <c r="AF1220" s="9" t="s">
        <v>2829</v>
      </c>
      <c r="AG1220">
        <v>1</v>
      </c>
      <c r="AH1220">
        <v>0</v>
      </c>
      <c r="AI1220">
        <v>0</v>
      </c>
      <c r="AJ1220">
        <v>1</v>
      </c>
      <c r="AK1220" s="9" t="s">
        <v>2840</v>
      </c>
      <c r="AL1220">
        <f t="shared" si="425"/>
        <v>0</v>
      </c>
      <c r="AM1220">
        <f>IF(AND(INDIRECT(AN1220)='Sample Select backend'!$C$2,INDIRECT(AO1220)=1,INDIRECT(AP1220)='Sample Select backend'!$F$2,INDIRECT(AQ1220)=1,INDIRECT(AR1220)='Sample Select backend'!$M$2),1,0)</f>
        <v>0</v>
      </c>
      <c r="AN1220" t="str">
        <f>_xlfn.CONCAT('Sample Select backend'!$C$4,ROW(AN1220))</f>
        <v>AE1220</v>
      </c>
      <c r="AO1220" s="9" t="str">
        <f>_xlfn.CONCAT('Sample Select backend'!$J$2,ROW(AO1220))</f>
        <v>AJ1220</v>
      </c>
      <c r="AP1220" t="str">
        <f>_xlfn.CONCAT('Sample Select backend'!$F$4,ROW(AP1220))</f>
        <v>AF1220</v>
      </c>
      <c r="AQ1220" t="str">
        <f>_xlfn.CONCAT('Sample Select backend'!$I$10,ROW(AQ1220))</f>
        <v>R1220</v>
      </c>
      <c r="AR1220" t="str">
        <f>_xlfn.CONCAT('Sample Select backend'!$M$4,ROW(AR1220))</f>
        <v>AK1220</v>
      </c>
      <c r="AS1220" t="str">
        <f t="shared" si="426"/>
        <v>Ethiopia</v>
      </c>
      <c r="AT1220" s="9" t="str">
        <f t="shared" si="427"/>
        <v>Tax exemption/waiver/suspension</v>
      </c>
      <c r="AU1220">
        <f t="shared" si="428"/>
        <v>0</v>
      </c>
      <c r="AV1220" s="9">
        <v>0</v>
      </c>
    </row>
    <row r="1221" spans="1:48" x14ac:dyDescent="0.35">
      <c r="A1221" s="24" t="s">
        <v>57</v>
      </c>
      <c r="B1221" s="24">
        <v>1</v>
      </c>
      <c r="C1221" s="24">
        <v>8</v>
      </c>
      <c r="D1221" s="24" t="s">
        <v>3585</v>
      </c>
      <c r="E1221" s="24"/>
      <c r="O1221" t="s">
        <v>2803</v>
      </c>
      <c r="P1221" t="s">
        <v>2809</v>
      </c>
      <c r="Q1221" t="s">
        <v>2814</v>
      </c>
      <c r="R1221">
        <v>0</v>
      </c>
      <c r="S1221">
        <v>6.1</v>
      </c>
      <c r="T1221">
        <v>-2.2999999999999998</v>
      </c>
      <c r="U1221">
        <v>56.5</v>
      </c>
      <c r="V1221">
        <v>-1</v>
      </c>
      <c r="W1221">
        <v>-1</v>
      </c>
      <c r="X1221">
        <v>-1</v>
      </c>
      <c r="Y1221">
        <v>-1</v>
      </c>
      <c r="Z1221">
        <v>-1</v>
      </c>
      <c r="AA1221">
        <v>-1</v>
      </c>
      <c r="AB1221">
        <v>-1</v>
      </c>
      <c r="AC1221">
        <v>-1</v>
      </c>
      <c r="AD1221">
        <v>-1</v>
      </c>
      <c r="AE1221" s="4" t="s">
        <v>2828</v>
      </c>
      <c r="AF1221" s="9" t="s">
        <v>2829</v>
      </c>
      <c r="AG1221">
        <v>1</v>
      </c>
      <c r="AH1221">
        <v>0</v>
      </c>
      <c r="AI1221">
        <v>0</v>
      </c>
      <c r="AJ1221">
        <v>1</v>
      </c>
      <c r="AK1221" s="9" t="s">
        <v>2840</v>
      </c>
      <c r="AL1221">
        <f t="shared" si="425"/>
        <v>0</v>
      </c>
      <c r="AM1221">
        <f>IF(AND(INDIRECT(AN1221)='Sample Select backend'!$C$2,INDIRECT(AO1221)=1,INDIRECT(AP1221)='Sample Select backend'!$F$2,INDIRECT(AQ1221)=1,INDIRECT(AR1221)='Sample Select backend'!$M$2),1,0)</f>
        <v>0</v>
      </c>
      <c r="AN1221" t="str">
        <f>_xlfn.CONCAT('Sample Select backend'!$C$4,ROW(AN1221))</f>
        <v>AE1221</v>
      </c>
      <c r="AO1221" s="9" t="str">
        <f>_xlfn.CONCAT('Sample Select backend'!$J$2,ROW(AO1221))</f>
        <v>AJ1221</v>
      </c>
      <c r="AP1221" t="str">
        <f>_xlfn.CONCAT('Sample Select backend'!$F$4,ROW(AP1221))</f>
        <v>AF1221</v>
      </c>
      <c r="AQ1221" t="str">
        <f>_xlfn.CONCAT('Sample Select backend'!$I$10,ROW(AQ1221))</f>
        <v>R1221</v>
      </c>
      <c r="AR1221" t="str">
        <f>_xlfn.CONCAT('Sample Select backend'!$M$4,ROW(AR1221))</f>
        <v>AK1221</v>
      </c>
      <c r="AS1221" t="str">
        <f t="shared" si="426"/>
        <v>Ethiopia</v>
      </c>
      <c r="AT1221" s="9">
        <f t="shared" si="427"/>
        <v>8</v>
      </c>
      <c r="AU1221">
        <f t="shared" si="428"/>
        <v>0</v>
      </c>
      <c r="AV1221" s="9">
        <v>0</v>
      </c>
    </row>
    <row r="1222" spans="1:48" x14ac:dyDescent="0.35">
      <c r="A1222" s="24" t="s">
        <v>57</v>
      </c>
      <c r="B1222" s="24">
        <v>1</v>
      </c>
      <c r="C1222" s="24">
        <v>2</v>
      </c>
      <c r="D1222" s="24" t="s">
        <v>3586</v>
      </c>
      <c r="E1222" s="24"/>
      <c r="O1222" t="s">
        <v>2803</v>
      </c>
      <c r="P1222" t="s">
        <v>2809</v>
      </c>
      <c r="Q1222" t="s">
        <v>2814</v>
      </c>
      <c r="R1222">
        <v>0</v>
      </c>
      <c r="S1222">
        <v>6.1</v>
      </c>
      <c r="T1222">
        <v>-2.2999999999999998</v>
      </c>
      <c r="U1222">
        <v>56.5</v>
      </c>
      <c r="V1222">
        <v>-1</v>
      </c>
      <c r="W1222">
        <v>-1</v>
      </c>
      <c r="X1222">
        <v>-1</v>
      </c>
      <c r="Y1222">
        <v>-1</v>
      </c>
      <c r="Z1222">
        <v>-1</v>
      </c>
      <c r="AA1222">
        <v>-1</v>
      </c>
      <c r="AB1222">
        <v>-1</v>
      </c>
      <c r="AC1222">
        <v>-1</v>
      </c>
      <c r="AD1222">
        <v>-1</v>
      </c>
      <c r="AE1222" s="4" t="s">
        <v>2828</v>
      </c>
      <c r="AF1222" s="9" t="s">
        <v>2829</v>
      </c>
      <c r="AG1222">
        <v>1</v>
      </c>
      <c r="AH1222">
        <v>0</v>
      </c>
      <c r="AI1222">
        <v>0</v>
      </c>
      <c r="AJ1222">
        <v>1</v>
      </c>
      <c r="AK1222" s="9" t="s">
        <v>2840</v>
      </c>
      <c r="AL1222">
        <f t="shared" si="425"/>
        <v>0</v>
      </c>
      <c r="AM1222">
        <f>IF(AND(INDIRECT(AN1222)='Sample Select backend'!$C$2,INDIRECT(AO1222)=1,INDIRECT(AP1222)='Sample Select backend'!$F$2,INDIRECT(AQ1222)=1,INDIRECT(AR1222)='Sample Select backend'!$M$2),1,0)</f>
        <v>0</v>
      </c>
      <c r="AN1222" t="str">
        <f>_xlfn.CONCAT('Sample Select backend'!$C$4,ROW(AN1222))</f>
        <v>AE1222</v>
      </c>
      <c r="AO1222" s="9" t="str">
        <f>_xlfn.CONCAT('Sample Select backend'!$J$2,ROW(AO1222))</f>
        <v>AJ1222</v>
      </c>
      <c r="AP1222" t="str">
        <f>_xlfn.CONCAT('Sample Select backend'!$F$4,ROW(AP1222))</f>
        <v>AF1222</v>
      </c>
      <c r="AQ1222" t="str">
        <f>_xlfn.CONCAT('Sample Select backend'!$I$10,ROW(AQ1222))</f>
        <v>R1222</v>
      </c>
      <c r="AR1222" t="str">
        <f>_xlfn.CONCAT('Sample Select backend'!$M$4,ROW(AR1222))</f>
        <v>AK1222</v>
      </c>
      <c r="AS1222" t="str">
        <f t="shared" si="426"/>
        <v>Ethiopia</v>
      </c>
      <c r="AT1222" s="9">
        <f t="shared" si="427"/>
        <v>2</v>
      </c>
      <c r="AU1222">
        <f t="shared" si="428"/>
        <v>0</v>
      </c>
      <c r="AV1222" s="9">
        <v>0</v>
      </c>
    </row>
    <row r="1223" spans="1:48" x14ac:dyDescent="0.35">
      <c r="A1223" s="24" t="s">
        <v>57</v>
      </c>
      <c r="B1223" s="24">
        <v>3</v>
      </c>
      <c r="C1223" s="24" t="s">
        <v>201</v>
      </c>
      <c r="D1223" s="24" t="s">
        <v>3587</v>
      </c>
      <c r="E1223" s="24"/>
      <c r="O1223" t="s">
        <v>2803</v>
      </c>
      <c r="P1223" t="s">
        <v>2809</v>
      </c>
      <c r="Q1223" t="s">
        <v>2814</v>
      </c>
      <c r="R1223">
        <v>0</v>
      </c>
      <c r="S1223">
        <v>6.1</v>
      </c>
      <c r="T1223">
        <v>-2.2999999999999998</v>
      </c>
      <c r="U1223">
        <v>56.5</v>
      </c>
      <c r="V1223">
        <v>-1</v>
      </c>
      <c r="W1223">
        <v>-1</v>
      </c>
      <c r="X1223">
        <v>-1</v>
      </c>
      <c r="Y1223">
        <v>-1</v>
      </c>
      <c r="Z1223">
        <v>-1</v>
      </c>
      <c r="AA1223">
        <v>-1</v>
      </c>
      <c r="AB1223">
        <v>-1</v>
      </c>
      <c r="AC1223">
        <v>-1</v>
      </c>
      <c r="AD1223">
        <v>-1</v>
      </c>
      <c r="AE1223" s="4" t="s">
        <v>2828</v>
      </c>
      <c r="AF1223" s="9" t="s">
        <v>2829</v>
      </c>
      <c r="AG1223">
        <v>1</v>
      </c>
      <c r="AH1223">
        <v>0</v>
      </c>
      <c r="AI1223">
        <v>0</v>
      </c>
      <c r="AJ1223">
        <v>1</v>
      </c>
      <c r="AK1223" s="9" t="s">
        <v>2840</v>
      </c>
      <c r="AL1223">
        <f t="shared" si="425"/>
        <v>0</v>
      </c>
      <c r="AM1223">
        <f>IF(AND(INDIRECT(AN1223)='Sample Select backend'!$C$2,INDIRECT(AO1223)=1,INDIRECT(AP1223)='Sample Select backend'!$F$2,INDIRECT(AQ1223)=1,INDIRECT(AR1223)='Sample Select backend'!$M$2),1,0)</f>
        <v>0</v>
      </c>
      <c r="AN1223" t="str">
        <f>_xlfn.CONCAT('Sample Select backend'!$C$4,ROW(AN1223))</f>
        <v>AE1223</v>
      </c>
      <c r="AO1223" s="9" t="str">
        <f>_xlfn.CONCAT('Sample Select backend'!$J$2,ROW(AO1223))</f>
        <v>AJ1223</v>
      </c>
      <c r="AP1223" t="str">
        <f>_xlfn.CONCAT('Sample Select backend'!$F$4,ROW(AP1223))</f>
        <v>AF1223</v>
      </c>
      <c r="AQ1223" t="str">
        <f>_xlfn.CONCAT('Sample Select backend'!$I$10,ROW(AQ1223))</f>
        <v>R1223</v>
      </c>
      <c r="AR1223" t="str">
        <f>_xlfn.CONCAT('Sample Select backend'!$M$4,ROW(AR1223))</f>
        <v>AK1223</v>
      </c>
      <c r="AS1223" t="str">
        <f t="shared" si="426"/>
        <v>Ethiopia</v>
      </c>
      <c r="AT1223" s="9" t="str">
        <f t="shared" si="427"/>
        <v>Other</v>
      </c>
      <c r="AU1223">
        <f t="shared" si="428"/>
        <v>0</v>
      </c>
      <c r="AV1223" s="9">
        <v>0</v>
      </c>
    </row>
    <row r="1224" spans="1:48" x14ac:dyDescent="0.35">
      <c r="A1224" s="24" t="s">
        <v>57</v>
      </c>
      <c r="B1224" s="24">
        <v>5</v>
      </c>
      <c r="C1224" s="24" t="s">
        <v>204</v>
      </c>
      <c r="D1224" s="24" t="s">
        <v>3588</v>
      </c>
      <c r="E1224" s="24"/>
      <c r="O1224" t="s">
        <v>2803</v>
      </c>
      <c r="P1224" t="s">
        <v>2809</v>
      </c>
      <c r="Q1224" t="s">
        <v>2814</v>
      </c>
      <c r="R1224">
        <v>0</v>
      </c>
      <c r="S1224">
        <v>6.1</v>
      </c>
      <c r="T1224">
        <v>-2.2999999999999998</v>
      </c>
      <c r="U1224">
        <v>56.5</v>
      </c>
      <c r="V1224">
        <v>-1</v>
      </c>
      <c r="W1224">
        <v>-1</v>
      </c>
      <c r="X1224">
        <v>-1</v>
      </c>
      <c r="Y1224">
        <v>-1</v>
      </c>
      <c r="Z1224">
        <v>-1</v>
      </c>
      <c r="AA1224">
        <v>-1</v>
      </c>
      <c r="AB1224">
        <v>-1</v>
      </c>
      <c r="AC1224">
        <v>-1</v>
      </c>
      <c r="AD1224">
        <v>-1</v>
      </c>
      <c r="AE1224" s="4" t="s">
        <v>2828</v>
      </c>
      <c r="AF1224" s="9" t="s">
        <v>2829</v>
      </c>
      <c r="AG1224">
        <v>1</v>
      </c>
      <c r="AH1224">
        <v>0</v>
      </c>
      <c r="AI1224">
        <v>0</v>
      </c>
      <c r="AJ1224">
        <v>1</v>
      </c>
      <c r="AK1224" s="9" t="s">
        <v>2840</v>
      </c>
      <c r="AL1224">
        <f t="shared" si="425"/>
        <v>0</v>
      </c>
      <c r="AM1224">
        <f>IF(AND(INDIRECT(AN1224)='Sample Select backend'!$C$2,INDIRECT(AO1224)=1,INDIRECT(AP1224)='Sample Select backend'!$F$2,INDIRECT(AQ1224)=1,INDIRECT(AR1224)='Sample Select backend'!$M$2),1,0)</f>
        <v>0</v>
      </c>
      <c r="AN1224" t="str">
        <f>_xlfn.CONCAT('Sample Select backend'!$C$4,ROW(AN1224))</f>
        <v>AE1224</v>
      </c>
      <c r="AO1224" s="9" t="str">
        <f>_xlfn.CONCAT('Sample Select backend'!$J$2,ROW(AO1224))</f>
        <v>AJ1224</v>
      </c>
      <c r="AP1224" t="str">
        <f>_xlfn.CONCAT('Sample Select backend'!$F$4,ROW(AP1224))</f>
        <v>AF1224</v>
      </c>
      <c r="AQ1224" t="str">
        <f>_xlfn.CONCAT('Sample Select backend'!$I$10,ROW(AQ1224))</f>
        <v>R1224</v>
      </c>
      <c r="AR1224" t="str">
        <f>_xlfn.CONCAT('Sample Select backend'!$M$4,ROW(AR1224))</f>
        <v>AK1224</v>
      </c>
      <c r="AS1224" t="str">
        <f t="shared" si="426"/>
        <v>Ethiopia</v>
      </c>
      <c r="AT1224" s="9" t="str">
        <f t="shared" si="427"/>
        <v>General</v>
      </c>
      <c r="AU1224">
        <f t="shared" si="428"/>
        <v>0</v>
      </c>
      <c r="AV1224" s="9">
        <v>0</v>
      </c>
    </row>
    <row r="1225" spans="1:48" x14ac:dyDescent="0.35">
      <c r="A1225" s="24" t="s">
        <v>57</v>
      </c>
      <c r="B1225" s="24">
        <v>5</v>
      </c>
      <c r="C1225" s="24">
        <v>23</v>
      </c>
      <c r="D1225" s="24" t="s">
        <v>3589</v>
      </c>
      <c r="E1225" s="24"/>
      <c r="O1225" t="s">
        <v>2803</v>
      </c>
      <c r="P1225" t="s">
        <v>2809</v>
      </c>
      <c r="Q1225" t="s">
        <v>2814</v>
      </c>
      <c r="R1225">
        <v>0</v>
      </c>
      <c r="S1225">
        <v>6.1</v>
      </c>
      <c r="T1225">
        <v>-2.2999999999999998</v>
      </c>
      <c r="U1225">
        <v>56.5</v>
      </c>
      <c r="V1225">
        <v>-1</v>
      </c>
      <c r="W1225">
        <v>-1</v>
      </c>
      <c r="X1225">
        <v>-1</v>
      </c>
      <c r="Y1225">
        <v>-1</v>
      </c>
      <c r="Z1225">
        <v>-1</v>
      </c>
      <c r="AA1225">
        <v>-1</v>
      </c>
      <c r="AB1225">
        <v>-1</v>
      </c>
      <c r="AC1225">
        <v>-1</v>
      </c>
      <c r="AD1225">
        <v>-1</v>
      </c>
      <c r="AE1225" s="4" t="s">
        <v>2828</v>
      </c>
      <c r="AF1225" s="9" t="s">
        <v>2829</v>
      </c>
      <c r="AG1225">
        <v>1</v>
      </c>
      <c r="AH1225">
        <v>0</v>
      </c>
      <c r="AI1225">
        <v>0</v>
      </c>
      <c r="AJ1225">
        <v>1</v>
      </c>
      <c r="AK1225" s="9" t="s">
        <v>2840</v>
      </c>
      <c r="AL1225">
        <f t="shared" si="425"/>
        <v>0</v>
      </c>
      <c r="AM1225">
        <f>IF(AND(INDIRECT(AN1225)='Sample Select backend'!$C$2,INDIRECT(AO1225)=1,INDIRECT(AP1225)='Sample Select backend'!$F$2,INDIRECT(AQ1225)=1,INDIRECT(AR1225)='Sample Select backend'!$M$2),1,0)</f>
        <v>0</v>
      </c>
      <c r="AN1225" t="str">
        <f>_xlfn.CONCAT('Sample Select backend'!$C$4,ROW(AN1225))</f>
        <v>AE1225</v>
      </c>
      <c r="AO1225" s="9" t="str">
        <f>_xlfn.CONCAT('Sample Select backend'!$J$2,ROW(AO1225))</f>
        <v>AJ1225</v>
      </c>
      <c r="AP1225" t="str">
        <f>_xlfn.CONCAT('Sample Select backend'!$F$4,ROW(AP1225))</f>
        <v>AF1225</v>
      </c>
      <c r="AQ1225" t="str">
        <f>_xlfn.CONCAT('Sample Select backend'!$I$10,ROW(AQ1225))</f>
        <v>R1225</v>
      </c>
      <c r="AR1225" t="str">
        <f>_xlfn.CONCAT('Sample Select backend'!$M$4,ROW(AR1225))</f>
        <v>AK1225</v>
      </c>
      <c r="AS1225" t="str">
        <f t="shared" si="426"/>
        <v>Ethiopia</v>
      </c>
      <c r="AT1225" s="9">
        <f t="shared" si="427"/>
        <v>23</v>
      </c>
      <c r="AU1225">
        <f t="shared" si="428"/>
        <v>0</v>
      </c>
      <c r="AV1225" s="9">
        <v>1</v>
      </c>
    </row>
    <row r="1226" spans="1:48" x14ac:dyDescent="0.35">
      <c r="A1226" t="s">
        <v>1</v>
      </c>
      <c r="B1226">
        <v>5</v>
      </c>
      <c r="C1226" t="s">
        <v>204</v>
      </c>
      <c r="D1226" t="s">
        <v>220</v>
      </c>
      <c r="E1226">
        <v>1</v>
      </c>
      <c r="F1226">
        <v>-2</v>
      </c>
      <c r="G1226">
        <v>-2</v>
      </c>
      <c r="H1226">
        <v>-1</v>
      </c>
      <c r="I1226">
        <v>-2</v>
      </c>
      <c r="J1226">
        <v>1</v>
      </c>
      <c r="K1226">
        <v>1</v>
      </c>
      <c r="L1226">
        <v>2</v>
      </c>
      <c r="M1226">
        <v>1</v>
      </c>
      <c r="N1226" t="s">
        <v>202</v>
      </c>
      <c r="O1226" t="s">
        <v>2800</v>
      </c>
      <c r="P1226" t="s">
        <v>2808</v>
      </c>
      <c r="Q1226" t="s">
        <v>2813</v>
      </c>
      <c r="R1226">
        <v>0</v>
      </c>
      <c r="S1226" t="s">
        <v>202</v>
      </c>
      <c r="T1226" t="s">
        <v>202</v>
      </c>
      <c r="U1226" t="s">
        <v>202</v>
      </c>
      <c r="V1226">
        <f t="shared" ref="V1226:AD1233" si="429">IF(E1226&gt;0,1,IF(E1226&lt;0,0,-1))</f>
        <v>1</v>
      </c>
      <c r="W1226">
        <f t="shared" si="429"/>
        <v>0</v>
      </c>
      <c r="X1226">
        <f t="shared" si="429"/>
        <v>0</v>
      </c>
      <c r="Y1226">
        <f t="shared" si="429"/>
        <v>0</v>
      </c>
      <c r="Z1226">
        <f t="shared" si="429"/>
        <v>0</v>
      </c>
      <c r="AA1226">
        <f t="shared" si="429"/>
        <v>1</v>
      </c>
      <c r="AB1226">
        <f t="shared" si="429"/>
        <v>1</v>
      </c>
      <c r="AC1226">
        <f t="shared" si="429"/>
        <v>1</v>
      </c>
      <c r="AD1226">
        <f t="shared" si="429"/>
        <v>1</v>
      </c>
      <c r="AE1226" s="4" t="s">
        <v>2828</v>
      </c>
      <c r="AF1226" s="9" t="s">
        <v>2829</v>
      </c>
      <c r="AG1226">
        <v>0</v>
      </c>
      <c r="AH1226">
        <v>0</v>
      </c>
      <c r="AI1226">
        <v>0</v>
      </c>
      <c r="AJ1226">
        <v>1</v>
      </c>
      <c r="AK1226" s="9" t="s">
        <v>2840</v>
      </c>
      <c r="AL1226">
        <f t="shared" si="425"/>
        <v>0</v>
      </c>
      <c r="AM1226">
        <f>IF(AND(INDIRECT(AN1226)='Sample Select backend'!$C$2,INDIRECT(AO1226)=1,INDIRECT(AP1226)='Sample Select backend'!$F$2,INDIRECT(AQ1226)=1,INDIRECT(AR1226)='Sample Select backend'!$M$2),1,0)</f>
        <v>0</v>
      </c>
      <c r="AN1226" t="str">
        <f>_xlfn.CONCAT('Sample Select backend'!$C$4,ROW(AN1226))</f>
        <v>AE1226</v>
      </c>
      <c r="AO1226" s="9" t="str">
        <f>_xlfn.CONCAT('Sample Select backend'!$J$2,ROW(AO1226))</f>
        <v>AJ1226</v>
      </c>
      <c r="AP1226" t="str">
        <f>_xlfn.CONCAT('Sample Select backend'!$F$4,ROW(AP1226))</f>
        <v>AF1226</v>
      </c>
      <c r="AQ1226" t="str">
        <f>_xlfn.CONCAT('Sample Select backend'!$I$10,ROW(AQ1226))</f>
        <v>R1226</v>
      </c>
      <c r="AR1226" t="str">
        <f>_xlfn.CONCAT('Sample Select backend'!$M$4,ROW(AR1226))</f>
        <v>AK1226</v>
      </c>
      <c r="AS1226" t="str">
        <f t="shared" si="426"/>
        <v>European Union</v>
      </c>
      <c r="AT1226" s="9" t="str">
        <f t="shared" si="427"/>
        <v>General</v>
      </c>
      <c r="AU1226">
        <f t="shared" si="428"/>
        <v>1</v>
      </c>
      <c r="AV1226" s="9">
        <v>1</v>
      </c>
    </row>
    <row r="1227" spans="1:48" x14ac:dyDescent="0.35">
      <c r="A1227" t="s">
        <v>1</v>
      </c>
      <c r="B1227">
        <v>7</v>
      </c>
      <c r="C1227">
        <v>30</v>
      </c>
      <c r="D1227" t="s">
        <v>214</v>
      </c>
      <c r="E1227">
        <v>1</v>
      </c>
      <c r="F1227">
        <v>1</v>
      </c>
      <c r="G1227">
        <v>1</v>
      </c>
      <c r="H1227">
        <v>1</v>
      </c>
      <c r="I1227">
        <v>2</v>
      </c>
      <c r="J1227">
        <v>-1</v>
      </c>
      <c r="K1227">
        <v>-1</v>
      </c>
      <c r="L1227">
        <v>2</v>
      </c>
      <c r="M1227">
        <v>1</v>
      </c>
      <c r="N1227" t="s">
        <v>202</v>
      </c>
      <c r="O1227" t="s">
        <v>2800</v>
      </c>
      <c r="P1227" t="s">
        <v>2808</v>
      </c>
      <c r="Q1227" t="s">
        <v>2813</v>
      </c>
      <c r="R1227">
        <v>0</v>
      </c>
      <c r="S1227" t="s">
        <v>202</v>
      </c>
      <c r="T1227" t="s">
        <v>202</v>
      </c>
      <c r="U1227" t="s">
        <v>202</v>
      </c>
      <c r="V1227">
        <f t="shared" si="429"/>
        <v>1</v>
      </c>
      <c r="W1227">
        <f t="shared" si="429"/>
        <v>1</v>
      </c>
      <c r="X1227">
        <f t="shared" si="429"/>
        <v>1</v>
      </c>
      <c r="Y1227">
        <f t="shared" si="429"/>
        <v>1</v>
      </c>
      <c r="Z1227">
        <f t="shared" si="429"/>
        <v>1</v>
      </c>
      <c r="AA1227">
        <f t="shared" si="429"/>
        <v>0</v>
      </c>
      <c r="AB1227">
        <f t="shared" si="429"/>
        <v>0</v>
      </c>
      <c r="AC1227">
        <f t="shared" si="429"/>
        <v>1</v>
      </c>
      <c r="AD1227">
        <f t="shared" si="429"/>
        <v>1</v>
      </c>
      <c r="AE1227" s="4" t="s">
        <v>2828</v>
      </c>
      <c r="AF1227" s="9" t="s">
        <v>2829</v>
      </c>
      <c r="AG1227">
        <v>0</v>
      </c>
      <c r="AH1227">
        <v>0</v>
      </c>
      <c r="AI1227">
        <v>0</v>
      </c>
      <c r="AJ1227">
        <v>1</v>
      </c>
      <c r="AK1227" s="9" t="s">
        <v>2840</v>
      </c>
      <c r="AL1227">
        <f t="shared" si="425"/>
        <v>0</v>
      </c>
      <c r="AM1227">
        <f>IF(AND(INDIRECT(AN1227)='Sample Select backend'!$C$2,INDIRECT(AO1227)=1,INDIRECT(AP1227)='Sample Select backend'!$F$2,INDIRECT(AQ1227)=1,INDIRECT(AR1227)='Sample Select backend'!$M$2),1,0)</f>
        <v>0</v>
      </c>
      <c r="AN1227" t="str">
        <f>_xlfn.CONCAT('Sample Select backend'!$C$4,ROW(AN1227))</f>
        <v>AE1227</v>
      </c>
      <c r="AO1227" s="9" t="str">
        <f>_xlfn.CONCAT('Sample Select backend'!$J$2,ROW(AO1227))</f>
        <v>AJ1227</v>
      </c>
      <c r="AP1227" t="str">
        <f>_xlfn.CONCAT('Sample Select backend'!$F$4,ROW(AP1227))</f>
        <v>AF1227</v>
      </c>
      <c r="AQ1227" t="str">
        <f>_xlfn.CONCAT('Sample Select backend'!$I$10,ROW(AQ1227))</f>
        <v>R1227</v>
      </c>
      <c r="AR1227" t="str">
        <f>_xlfn.CONCAT('Sample Select backend'!$M$4,ROW(AR1227))</f>
        <v>AK1227</v>
      </c>
      <c r="AS1227" t="str">
        <f t="shared" si="426"/>
        <v>European Union</v>
      </c>
      <c r="AT1227" s="9">
        <f t="shared" si="427"/>
        <v>30</v>
      </c>
      <c r="AU1227">
        <f t="shared" si="428"/>
        <v>0</v>
      </c>
      <c r="AV1227" s="9">
        <v>1</v>
      </c>
    </row>
    <row r="1228" spans="1:48" x14ac:dyDescent="0.35">
      <c r="A1228" t="s">
        <v>1</v>
      </c>
      <c r="B1228">
        <v>9</v>
      </c>
      <c r="C1228">
        <v>34</v>
      </c>
      <c r="D1228" t="s">
        <v>215</v>
      </c>
      <c r="E1228">
        <v>1</v>
      </c>
      <c r="F1228">
        <v>1</v>
      </c>
      <c r="G1228">
        <v>2</v>
      </c>
      <c r="H1228">
        <v>-1</v>
      </c>
      <c r="I1228">
        <v>-2</v>
      </c>
      <c r="J1228">
        <v>2</v>
      </c>
      <c r="K1228">
        <v>1</v>
      </c>
      <c r="L1228">
        <v>-2</v>
      </c>
      <c r="M1228">
        <v>1</v>
      </c>
      <c r="N1228" t="s">
        <v>202</v>
      </c>
      <c r="O1228" t="s">
        <v>2800</v>
      </c>
      <c r="P1228" t="s">
        <v>2808</v>
      </c>
      <c r="Q1228" t="s">
        <v>2813</v>
      </c>
      <c r="R1228">
        <v>0</v>
      </c>
      <c r="S1228" t="s">
        <v>202</v>
      </c>
      <c r="T1228" t="s">
        <v>202</v>
      </c>
      <c r="U1228" t="s">
        <v>202</v>
      </c>
      <c r="V1228">
        <f t="shared" si="429"/>
        <v>1</v>
      </c>
      <c r="W1228">
        <f t="shared" si="429"/>
        <v>1</v>
      </c>
      <c r="X1228">
        <f t="shared" si="429"/>
        <v>1</v>
      </c>
      <c r="Y1228">
        <f t="shared" si="429"/>
        <v>0</v>
      </c>
      <c r="Z1228">
        <f t="shared" si="429"/>
        <v>0</v>
      </c>
      <c r="AA1228">
        <f t="shared" si="429"/>
        <v>1</v>
      </c>
      <c r="AB1228">
        <f t="shared" si="429"/>
        <v>1</v>
      </c>
      <c r="AC1228">
        <f t="shared" si="429"/>
        <v>0</v>
      </c>
      <c r="AD1228">
        <f t="shared" si="429"/>
        <v>1</v>
      </c>
      <c r="AE1228" s="4" t="s">
        <v>2828</v>
      </c>
      <c r="AF1228" s="9" t="s">
        <v>2829</v>
      </c>
      <c r="AG1228">
        <v>0</v>
      </c>
      <c r="AH1228">
        <v>0</v>
      </c>
      <c r="AI1228">
        <v>0</v>
      </c>
      <c r="AJ1228">
        <v>1</v>
      </c>
      <c r="AK1228" s="9" t="s">
        <v>2840</v>
      </c>
      <c r="AL1228">
        <f t="shared" si="425"/>
        <v>0</v>
      </c>
      <c r="AM1228">
        <f>IF(AND(INDIRECT(AN1228)='Sample Select backend'!$C$2,INDIRECT(AO1228)=1,INDIRECT(AP1228)='Sample Select backend'!$F$2,INDIRECT(AQ1228)=1,INDIRECT(AR1228)='Sample Select backend'!$M$2),1,0)</f>
        <v>0</v>
      </c>
      <c r="AN1228" t="str">
        <f>_xlfn.CONCAT('Sample Select backend'!$C$4,ROW(AN1228))</f>
        <v>AE1228</v>
      </c>
      <c r="AO1228" s="9" t="str">
        <f>_xlfn.CONCAT('Sample Select backend'!$J$2,ROW(AO1228))</f>
        <v>AJ1228</v>
      </c>
      <c r="AP1228" t="str">
        <f>_xlfn.CONCAT('Sample Select backend'!$F$4,ROW(AP1228))</f>
        <v>AF1228</v>
      </c>
      <c r="AQ1228" t="str">
        <f>_xlfn.CONCAT('Sample Select backend'!$I$10,ROW(AQ1228))</f>
        <v>R1228</v>
      </c>
      <c r="AR1228" t="str">
        <f>_xlfn.CONCAT('Sample Select backend'!$M$4,ROW(AR1228))</f>
        <v>AK1228</v>
      </c>
      <c r="AS1228" t="str">
        <f t="shared" si="426"/>
        <v>European Union</v>
      </c>
      <c r="AT1228" s="9">
        <f t="shared" si="427"/>
        <v>34</v>
      </c>
      <c r="AU1228">
        <f t="shared" si="428"/>
        <v>0</v>
      </c>
      <c r="AV1228" s="9">
        <v>1</v>
      </c>
    </row>
    <row r="1229" spans="1:48" x14ac:dyDescent="0.35">
      <c r="A1229" t="s">
        <v>1</v>
      </c>
      <c r="B1229">
        <v>5</v>
      </c>
      <c r="C1229" t="s">
        <v>201</v>
      </c>
      <c r="D1229" t="s">
        <v>216</v>
      </c>
      <c r="E1229">
        <v>1</v>
      </c>
      <c r="G1229">
        <v>-2</v>
      </c>
      <c r="H1229">
        <v>-1</v>
      </c>
      <c r="I1229">
        <v>-2</v>
      </c>
      <c r="J1229">
        <v>-2</v>
      </c>
      <c r="K1229">
        <v>1</v>
      </c>
      <c r="L1229">
        <v>-2</v>
      </c>
      <c r="M1229">
        <v>1</v>
      </c>
      <c r="N1229" t="s">
        <v>202</v>
      </c>
      <c r="O1229" t="s">
        <v>2800</v>
      </c>
      <c r="P1229" t="s">
        <v>2808</v>
      </c>
      <c r="Q1229" t="s">
        <v>2813</v>
      </c>
      <c r="R1229">
        <v>0</v>
      </c>
      <c r="S1229" t="s">
        <v>202</v>
      </c>
      <c r="T1229" t="s">
        <v>202</v>
      </c>
      <c r="U1229" t="s">
        <v>202</v>
      </c>
      <c r="V1229">
        <f t="shared" si="429"/>
        <v>1</v>
      </c>
      <c r="W1229">
        <f t="shared" si="429"/>
        <v>-1</v>
      </c>
      <c r="X1229">
        <f t="shared" si="429"/>
        <v>0</v>
      </c>
      <c r="Y1229">
        <f t="shared" si="429"/>
        <v>0</v>
      </c>
      <c r="Z1229">
        <f t="shared" si="429"/>
        <v>0</v>
      </c>
      <c r="AA1229">
        <f t="shared" si="429"/>
        <v>0</v>
      </c>
      <c r="AB1229">
        <f t="shared" si="429"/>
        <v>1</v>
      </c>
      <c r="AC1229">
        <f t="shared" si="429"/>
        <v>0</v>
      </c>
      <c r="AD1229">
        <f t="shared" si="429"/>
        <v>1</v>
      </c>
      <c r="AE1229" s="4" t="s">
        <v>2828</v>
      </c>
      <c r="AF1229" s="9" t="s">
        <v>2829</v>
      </c>
      <c r="AG1229">
        <v>0</v>
      </c>
      <c r="AH1229">
        <v>0</v>
      </c>
      <c r="AI1229">
        <v>0</v>
      </c>
      <c r="AJ1229">
        <v>1</v>
      </c>
      <c r="AK1229" s="9" t="s">
        <v>2840</v>
      </c>
      <c r="AL1229">
        <f t="shared" si="425"/>
        <v>0</v>
      </c>
      <c r="AM1229">
        <f>IF(AND(INDIRECT(AN1229)='Sample Select backend'!$C$2,INDIRECT(AO1229)=1,INDIRECT(AP1229)='Sample Select backend'!$F$2,INDIRECT(AQ1229)=1,INDIRECT(AR1229)='Sample Select backend'!$M$2),1,0)</f>
        <v>0</v>
      </c>
      <c r="AN1229" t="str">
        <f>_xlfn.CONCAT('Sample Select backend'!$C$4,ROW(AN1229))</f>
        <v>AE1229</v>
      </c>
      <c r="AO1229" s="9" t="str">
        <f>_xlfn.CONCAT('Sample Select backend'!$J$2,ROW(AO1229))</f>
        <v>AJ1229</v>
      </c>
      <c r="AP1229" t="str">
        <f>_xlfn.CONCAT('Sample Select backend'!$F$4,ROW(AP1229))</f>
        <v>AF1229</v>
      </c>
      <c r="AQ1229" t="str">
        <f>_xlfn.CONCAT('Sample Select backend'!$I$10,ROW(AQ1229))</f>
        <v>R1229</v>
      </c>
      <c r="AR1229" t="str">
        <f>_xlfn.CONCAT('Sample Select backend'!$M$4,ROW(AR1229))</f>
        <v>AK1229</v>
      </c>
      <c r="AS1229" t="str">
        <f t="shared" si="426"/>
        <v>European Union</v>
      </c>
      <c r="AT1229" s="9" t="str">
        <f t="shared" si="427"/>
        <v>Other</v>
      </c>
      <c r="AU1229">
        <f t="shared" si="428"/>
        <v>0</v>
      </c>
      <c r="AV1229" s="9">
        <v>1</v>
      </c>
    </row>
    <row r="1230" spans="1:48" x14ac:dyDescent="0.35">
      <c r="A1230" t="s">
        <v>1</v>
      </c>
      <c r="B1230">
        <v>7</v>
      </c>
      <c r="C1230" t="s">
        <v>201</v>
      </c>
      <c r="D1230" t="s">
        <v>221</v>
      </c>
      <c r="E1230">
        <v>-2</v>
      </c>
      <c r="F1230">
        <v>1</v>
      </c>
      <c r="G1230">
        <v>2</v>
      </c>
      <c r="H1230">
        <v>1</v>
      </c>
      <c r="I1230">
        <v>2</v>
      </c>
      <c r="J1230">
        <v>2</v>
      </c>
      <c r="K1230">
        <v>1</v>
      </c>
      <c r="L1230">
        <v>1</v>
      </c>
      <c r="M1230">
        <v>1</v>
      </c>
      <c r="N1230" t="s">
        <v>202</v>
      </c>
      <c r="O1230" t="s">
        <v>2800</v>
      </c>
      <c r="P1230" t="s">
        <v>2808</v>
      </c>
      <c r="Q1230" t="s">
        <v>2813</v>
      </c>
      <c r="R1230">
        <v>0</v>
      </c>
      <c r="S1230" t="s">
        <v>202</v>
      </c>
      <c r="T1230" t="s">
        <v>202</v>
      </c>
      <c r="U1230" t="s">
        <v>202</v>
      </c>
      <c r="V1230">
        <f t="shared" si="429"/>
        <v>0</v>
      </c>
      <c r="W1230">
        <f t="shared" si="429"/>
        <v>1</v>
      </c>
      <c r="X1230">
        <f t="shared" si="429"/>
        <v>1</v>
      </c>
      <c r="Y1230">
        <f t="shared" si="429"/>
        <v>1</v>
      </c>
      <c r="Z1230">
        <f t="shared" si="429"/>
        <v>1</v>
      </c>
      <c r="AA1230">
        <f t="shared" si="429"/>
        <v>1</v>
      </c>
      <c r="AB1230">
        <f t="shared" si="429"/>
        <v>1</v>
      </c>
      <c r="AC1230">
        <f t="shared" si="429"/>
        <v>1</v>
      </c>
      <c r="AD1230">
        <f t="shared" si="429"/>
        <v>1</v>
      </c>
      <c r="AE1230" s="4" t="s">
        <v>2828</v>
      </c>
      <c r="AF1230" s="9" t="s">
        <v>2829</v>
      </c>
      <c r="AG1230">
        <v>0</v>
      </c>
      <c r="AH1230">
        <v>0</v>
      </c>
      <c r="AI1230">
        <v>0</v>
      </c>
      <c r="AJ1230">
        <v>1</v>
      </c>
      <c r="AK1230" s="9" t="s">
        <v>2840</v>
      </c>
      <c r="AL1230">
        <f t="shared" si="425"/>
        <v>0</v>
      </c>
      <c r="AM1230">
        <f>IF(AND(INDIRECT(AN1230)='Sample Select backend'!$C$2,INDIRECT(AO1230)=1,INDIRECT(AP1230)='Sample Select backend'!$F$2,INDIRECT(AQ1230)=1,INDIRECT(AR1230)='Sample Select backend'!$M$2),1,0)</f>
        <v>0</v>
      </c>
      <c r="AN1230" t="str">
        <f>_xlfn.CONCAT('Sample Select backend'!$C$4,ROW(AN1230))</f>
        <v>AE1230</v>
      </c>
      <c r="AO1230" s="9" t="str">
        <f>_xlfn.CONCAT('Sample Select backend'!$J$2,ROW(AO1230))</f>
        <v>AJ1230</v>
      </c>
      <c r="AP1230" t="str">
        <f>_xlfn.CONCAT('Sample Select backend'!$F$4,ROW(AP1230))</f>
        <v>AF1230</v>
      </c>
      <c r="AQ1230" t="str">
        <f>_xlfn.CONCAT('Sample Select backend'!$I$10,ROW(AQ1230))</f>
        <v>R1230</v>
      </c>
      <c r="AR1230" t="str">
        <f>_xlfn.CONCAT('Sample Select backend'!$M$4,ROW(AR1230))</f>
        <v>AK1230</v>
      </c>
      <c r="AS1230" t="str">
        <f t="shared" si="426"/>
        <v>European Union</v>
      </c>
      <c r="AT1230" s="9" t="str">
        <f t="shared" si="427"/>
        <v>Other</v>
      </c>
      <c r="AU1230">
        <f t="shared" si="428"/>
        <v>0</v>
      </c>
      <c r="AV1230" s="9">
        <v>1</v>
      </c>
    </row>
    <row r="1231" spans="1:48" x14ac:dyDescent="0.35">
      <c r="A1231" t="s">
        <v>1</v>
      </c>
      <c r="B1231">
        <v>7</v>
      </c>
      <c r="C1231">
        <v>30</v>
      </c>
      <c r="D1231" t="s">
        <v>217</v>
      </c>
      <c r="E1231">
        <v>1</v>
      </c>
      <c r="F1231">
        <v>1</v>
      </c>
      <c r="G1231">
        <v>2</v>
      </c>
      <c r="H1231">
        <v>-1</v>
      </c>
      <c r="I1231">
        <v>2</v>
      </c>
      <c r="J1231">
        <v>2</v>
      </c>
      <c r="K1231">
        <v>1</v>
      </c>
      <c r="L1231">
        <v>-2</v>
      </c>
      <c r="M1231">
        <v>1</v>
      </c>
      <c r="N1231" t="s">
        <v>202</v>
      </c>
      <c r="O1231" t="s">
        <v>2800</v>
      </c>
      <c r="P1231" t="s">
        <v>2808</v>
      </c>
      <c r="Q1231" t="s">
        <v>2813</v>
      </c>
      <c r="R1231">
        <v>0</v>
      </c>
      <c r="S1231" t="s">
        <v>202</v>
      </c>
      <c r="T1231" t="s">
        <v>202</v>
      </c>
      <c r="U1231" t="s">
        <v>202</v>
      </c>
      <c r="V1231">
        <f t="shared" si="429"/>
        <v>1</v>
      </c>
      <c r="W1231">
        <f t="shared" si="429"/>
        <v>1</v>
      </c>
      <c r="X1231">
        <f t="shared" si="429"/>
        <v>1</v>
      </c>
      <c r="Y1231">
        <f t="shared" si="429"/>
        <v>0</v>
      </c>
      <c r="Z1231">
        <f t="shared" si="429"/>
        <v>1</v>
      </c>
      <c r="AA1231">
        <f t="shared" si="429"/>
        <v>1</v>
      </c>
      <c r="AB1231">
        <f t="shared" si="429"/>
        <v>1</v>
      </c>
      <c r="AC1231">
        <f t="shared" si="429"/>
        <v>0</v>
      </c>
      <c r="AD1231">
        <f t="shared" si="429"/>
        <v>1</v>
      </c>
      <c r="AE1231" s="4" t="s">
        <v>2828</v>
      </c>
      <c r="AF1231" s="9" t="s">
        <v>2829</v>
      </c>
      <c r="AG1231">
        <v>0</v>
      </c>
      <c r="AH1231">
        <v>0</v>
      </c>
      <c r="AI1231">
        <v>0</v>
      </c>
      <c r="AJ1231">
        <v>1</v>
      </c>
      <c r="AK1231" s="9" t="s">
        <v>2840</v>
      </c>
      <c r="AL1231">
        <f t="shared" si="425"/>
        <v>0</v>
      </c>
      <c r="AM1231">
        <f>IF(AND(INDIRECT(AN1231)='Sample Select backend'!$C$2,INDIRECT(AO1231)=1,INDIRECT(AP1231)='Sample Select backend'!$F$2,INDIRECT(AQ1231)=1,INDIRECT(AR1231)='Sample Select backend'!$M$2),1,0)</f>
        <v>0</v>
      </c>
      <c r="AN1231" t="str">
        <f>_xlfn.CONCAT('Sample Select backend'!$C$4,ROW(AN1231))</f>
        <v>AE1231</v>
      </c>
      <c r="AO1231" s="9" t="str">
        <f>_xlfn.CONCAT('Sample Select backend'!$J$2,ROW(AO1231))</f>
        <v>AJ1231</v>
      </c>
      <c r="AP1231" t="str">
        <f>_xlfn.CONCAT('Sample Select backend'!$F$4,ROW(AP1231))</f>
        <v>AF1231</v>
      </c>
      <c r="AQ1231" t="str">
        <f>_xlfn.CONCAT('Sample Select backend'!$I$10,ROW(AQ1231))</f>
        <v>R1231</v>
      </c>
      <c r="AR1231" t="str">
        <f>_xlfn.CONCAT('Sample Select backend'!$M$4,ROW(AR1231))</f>
        <v>AK1231</v>
      </c>
      <c r="AS1231" t="str">
        <f t="shared" si="426"/>
        <v>European Union</v>
      </c>
      <c r="AT1231" s="9">
        <f t="shared" si="427"/>
        <v>30</v>
      </c>
      <c r="AU1231">
        <f t="shared" si="428"/>
        <v>0</v>
      </c>
      <c r="AV1231" s="9">
        <v>1</v>
      </c>
    </row>
    <row r="1232" spans="1:48" x14ac:dyDescent="0.35">
      <c r="A1232" t="s">
        <v>1</v>
      </c>
      <c r="B1232">
        <v>7</v>
      </c>
      <c r="C1232">
        <v>30</v>
      </c>
      <c r="D1232" t="s">
        <v>218</v>
      </c>
      <c r="E1232">
        <v>1</v>
      </c>
      <c r="F1232">
        <v>1</v>
      </c>
      <c r="G1232">
        <v>2</v>
      </c>
      <c r="H1232">
        <v>1</v>
      </c>
      <c r="I1232">
        <v>1</v>
      </c>
      <c r="J1232">
        <v>2</v>
      </c>
      <c r="K1232">
        <v>1</v>
      </c>
      <c r="L1232">
        <v>-2</v>
      </c>
      <c r="M1232">
        <v>1</v>
      </c>
      <c r="N1232" t="s">
        <v>202</v>
      </c>
      <c r="O1232" t="s">
        <v>2800</v>
      </c>
      <c r="P1232" t="s">
        <v>2808</v>
      </c>
      <c r="Q1232" t="s">
        <v>2813</v>
      </c>
      <c r="R1232">
        <v>0</v>
      </c>
      <c r="S1232" t="s">
        <v>202</v>
      </c>
      <c r="T1232" t="s">
        <v>202</v>
      </c>
      <c r="U1232" t="s">
        <v>202</v>
      </c>
      <c r="V1232">
        <f t="shared" si="429"/>
        <v>1</v>
      </c>
      <c r="W1232">
        <f t="shared" si="429"/>
        <v>1</v>
      </c>
      <c r="X1232">
        <f t="shared" si="429"/>
        <v>1</v>
      </c>
      <c r="Y1232">
        <f t="shared" si="429"/>
        <v>1</v>
      </c>
      <c r="Z1232">
        <f t="shared" si="429"/>
        <v>1</v>
      </c>
      <c r="AA1232">
        <f t="shared" si="429"/>
        <v>1</v>
      </c>
      <c r="AB1232">
        <f t="shared" si="429"/>
        <v>1</v>
      </c>
      <c r="AC1232">
        <f t="shared" si="429"/>
        <v>0</v>
      </c>
      <c r="AD1232">
        <f t="shared" si="429"/>
        <v>1</v>
      </c>
      <c r="AE1232" s="4" t="s">
        <v>2828</v>
      </c>
      <c r="AF1232" s="9" t="s">
        <v>2829</v>
      </c>
      <c r="AG1232">
        <v>0</v>
      </c>
      <c r="AH1232">
        <v>0</v>
      </c>
      <c r="AI1232">
        <v>0</v>
      </c>
      <c r="AJ1232">
        <v>1</v>
      </c>
      <c r="AK1232" s="9" t="s">
        <v>2840</v>
      </c>
      <c r="AL1232">
        <f t="shared" si="425"/>
        <v>0</v>
      </c>
      <c r="AM1232">
        <f>IF(AND(INDIRECT(AN1232)='Sample Select backend'!$C$2,INDIRECT(AO1232)=1,INDIRECT(AP1232)='Sample Select backend'!$F$2,INDIRECT(AQ1232)=1,INDIRECT(AR1232)='Sample Select backend'!$M$2),1,0)</f>
        <v>0</v>
      </c>
      <c r="AN1232" t="str">
        <f>_xlfn.CONCAT('Sample Select backend'!$C$4,ROW(AN1232))</f>
        <v>AE1232</v>
      </c>
      <c r="AO1232" s="9" t="str">
        <f>_xlfn.CONCAT('Sample Select backend'!$J$2,ROW(AO1232))</f>
        <v>AJ1232</v>
      </c>
      <c r="AP1232" t="str">
        <f>_xlfn.CONCAT('Sample Select backend'!$F$4,ROW(AP1232))</f>
        <v>AF1232</v>
      </c>
      <c r="AQ1232" t="str">
        <f>_xlfn.CONCAT('Sample Select backend'!$I$10,ROW(AQ1232))</f>
        <v>R1232</v>
      </c>
      <c r="AR1232" t="str">
        <f>_xlfn.CONCAT('Sample Select backend'!$M$4,ROW(AR1232))</f>
        <v>AK1232</v>
      </c>
      <c r="AS1232" t="str">
        <f t="shared" si="426"/>
        <v>European Union</v>
      </c>
      <c r="AT1232" s="9">
        <f t="shared" si="427"/>
        <v>30</v>
      </c>
      <c r="AU1232">
        <f t="shared" si="428"/>
        <v>0</v>
      </c>
      <c r="AV1232" s="9">
        <v>1</v>
      </c>
    </row>
    <row r="1233" spans="1:48" x14ac:dyDescent="0.35">
      <c r="A1233" t="s">
        <v>1</v>
      </c>
      <c r="B1233">
        <v>7</v>
      </c>
      <c r="C1233">
        <v>30</v>
      </c>
      <c r="D1233" t="s">
        <v>219</v>
      </c>
      <c r="E1233">
        <v>1</v>
      </c>
      <c r="F1233">
        <v>1</v>
      </c>
      <c r="G1233">
        <v>2</v>
      </c>
      <c r="H1233">
        <v>1</v>
      </c>
      <c r="I1233">
        <v>2</v>
      </c>
      <c r="J1233">
        <v>1</v>
      </c>
      <c r="K1233">
        <v>1</v>
      </c>
      <c r="L1233">
        <v>-2</v>
      </c>
      <c r="M1233">
        <v>1</v>
      </c>
      <c r="N1233" t="s">
        <v>202</v>
      </c>
      <c r="O1233" t="s">
        <v>2800</v>
      </c>
      <c r="P1233" t="s">
        <v>2808</v>
      </c>
      <c r="Q1233" t="s">
        <v>2813</v>
      </c>
      <c r="R1233">
        <v>0</v>
      </c>
      <c r="S1233" t="s">
        <v>202</v>
      </c>
      <c r="T1233" t="s">
        <v>202</v>
      </c>
      <c r="U1233" t="s">
        <v>202</v>
      </c>
      <c r="V1233">
        <f t="shared" si="429"/>
        <v>1</v>
      </c>
      <c r="W1233">
        <f t="shared" si="429"/>
        <v>1</v>
      </c>
      <c r="X1233">
        <f t="shared" si="429"/>
        <v>1</v>
      </c>
      <c r="Y1233">
        <f t="shared" si="429"/>
        <v>1</v>
      </c>
      <c r="Z1233">
        <f t="shared" si="429"/>
        <v>1</v>
      </c>
      <c r="AA1233">
        <f t="shared" si="429"/>
        <v>1</v>
      </c>
      <c r="AB1233">
        <f t="shared" si="429"/>
        <v>1</v>
      </c>
      <c r="AC1233">
        <f t="shared" si="429"/>
        <v>0</v>
      </c>
      <c r="AD1233">
        <f t="shared" si="429"/>
        <v>1</v>
      </c>
      <c r="AE1233" s="4" t="s">
        <v>2828</v>
      </c>
      <c r="AF1233" s="9" t="s">
        <v>2829</v>
      </c>
      <c r="AG1233">
        <v>0</v>
      </c>
      <c r="AH1233">
        <v>0</v>
      </c>
      <c r="AI1233">
        <v>0</v>
      </c>
      <c r="AJ1233">
        <v>1</v>
      </c>
      <c r="AK1233" s="9" t="s">
        <v>2840</v>
      </c>
      <c r="AL1233">
        <f t="shared" si="425"/>
        <v>0</v>
      </c>
      <c r="AM1233">
        <f>IF(AND(INDIRECT(AN1233)='Sample Select backend'!$C$2,INDIRECT(AO1233)=1,INDIRECT(AP1233)='Sample Select backend'!$F$2,INDIRECT(AQ1233)=1,INDIRECT(AR1233)='Sample Select backend'!$M$2),1,0)</f>
        <v>0</v>
      </c>
      <c r="AN1233" t="str">
        <f>_xlfn.CONCAT('Sample Select backend'!$C$4,ROW(AN1233))</f>
        <v>AE1233</v>
      </c>
      <c r="AO1233" s="9" t="str">
        <f>_xlfn.CONCAT('Sample Select backend'!$J$2,ROW(AO1233))</f>
        <v>AJ1233</v>
      </c>
      <c r="AP1233" t="str">
        <f>_xlfn.CONCAT('Sample Select backend'!$F$4,ROW(AP1233))</f>
        <v>AF1233</v>
      </c>
      <c r="AQ1233" t="str">
        <f>_xlfn.CONCAT('Sample Select backend'!$I$10,ROW(AQ1233))</f>
        <v>R1233</v>
      </c>
      <c r="AR1233" t="str">
        <f>_xlfn.CONCAT('Sample Select backend'!$M$4,ROW(AR1233))</f>
        <v>AK1233</v>
      </c>
      <c r="AS1233" t="str">
        <f t="shared" si="426"/>
        <v>European Union</v>
      </c>
      <c r="AT1233" s="9">
        <f t="shared" si="427"/>
        <v>30</v>
      </c>
      <c r="AU1233">
        <f t="shared" si="428"/>
        <v>0</v>
      </c>
      <c r="AV1233" s="9">
        <v>0</v>
      </c>
    </row>
    <row r="1234" spans="1:48" x14ac:dyDescent="0.35">
      <c r="A1234" s="24" t="s">
        <v>1</v>
      </c>
      <c r="B1234" s="24">
        <v>7</v>
      </c>
      <c r="C1234" s="24">
        <v>31</v>
      </c>
      <c r="D1234" s="24" t="s">
        <v>3590</v>
      </c>
      <c r="E1234" s="24"/>
      <c r="O1234" t="s">
        <v>2800</v>
      </c>
      <c r="P1234" t="s">
        <v>2808</v>
      </c>
      <c r="Q1234" t="s">
        <v>2813</v>
      </c>
      <c r="R1234">
        <v>0</v>
      </c>
      <c r="S1234" t="s">
        <v>202</v>
      </c>
      <c r="T1234" t="s">
        <v>202</v>
      </c>
      <c r="U1234" t="s">
        <v>202</v>
      </c>
      <c r="V1234">
        <v>-1</v>
      </c>
      <c r="W1234">
        <v>-1</v>
      </c>
      <c r="X1234">
        <v>-1</v>
      </c>
      <c r="Y1234">
        <v>-1</v>
      </c>
      <c r="Z1234">
        <v>-1</v>
      </c>
      <c r="AA1234">
        <v>-1</v>
      </c>
      <c r="AB1234">
        <v>-1</v>
      </c>
      <c r="AC1234">
        <v>-1</v>
      </c>
      <c r="AD1234">
        <v>-1</v>
      </c>
      <c r="AE1234" s="4" t="s">
        <v>2828</v>
      </c>
      <c r="AF1234" s="9" t="s">
        <v>2829</v>
      </c>
      <c r="AG1234">
        <v>0</v>
      </c>
      <c r="AH1234">
        <v>0</v>
      </c>
      <c r="AI1234">
        <v>0</v>
      </c>
      <c r="AJ1234">
        <v>1</v>
      </c>
      <c r="AK1234" s="9" t="s">
        <v>2840</v>
      </c>
      <c r="AL1234">
        <f t="shared" si="425"/>
        <v>0</v>
      </c>
      <c r="AM1234">
        <f>IF(AND(INDIRECT(AN1234)='Sample Select backend'!$C$2,INDIRECT(AO1234)=1,INDIRECT(AP1234)='Sample Select backend'!$F$2,INDIRECT(AQ1234)=1,INDIRECT(AR1234)='Sample Select backend'!$M$2),1,0)</f>
        <v>0</v>
      </c>
      <c r="AN1234" t="str">
        <f>_xlfn.CONCAT('Sample Select backend'!$C$4,ROW(AN1234))</f>
        <v>AE1234</v>
      </c>
      <c r="AO1234" s="9" t="str">
        <f>_xlfn.CONCAT('Sample Select backend'!$J$2,ROW(AO1234))</f>
        <v>AJ1234</v>
      </c>
      <c r="AP1234" t="str">
        <f>_xlfn.CONCAT('Sample Select backend'!$F$4,ROW(AP1234))</f>
        <v>AF1234</v>
      </c>
      <c r="AQ1234" t="str">
        <f>_xlfn.CONCAT('Sample Select backend'!$I$10,ROW(AQ1234))</f>
        <v>R1234</v>
      </c>
      <c r="AR1234" t="str">
        <f>_xlfn.CONCAT('Sample Select backend'!$M$4,ROW(AR1234))</f>
        <v>AK1234</v>
      </c>
      <c r="AS1234" t="str">
        <f t="shared" si="426"/>
        <v>European Union</v>
      </c>
      <c r="AT1234" s="9">
        <f t="shared" si="427"/>
        <v>31</v>
      </c>
      <c r="AU1234">
        <f t="shared" si="428"/>
        <v>0</v>
      </c>
      <c r="AV1234" s="9">
        <v>0</v>
      </c>
    </row>
    <row r="1235" spans="1:48" x14ac:dyDescent="0.35">
      <c r="A1235" s="24" t="s">
        <v>1</v>
      </c>
      <c r="B1235" s="24">
        <v>7</v>
      </c>
      <c r="C1235" s="24">
        <v>30</v>
      </c>
      <c r="D1235" s="24" t="s">
        <v>3591</v>
      </c>
      <c r="E1235" s="24"/>
      <c r="O1235" t="s">
        <v>2800</v>
      </c>
      <c r="P1235" t="s">
        <v>2808</v>
      </c>
      <c r="Q1235" t="s">
        <v>2813</v>
      </c>
      <c r="R1235">
        <v>0</v>
      </c>
      <c r="S1235" t="s">
        <v>202</v>
      </c>
      <c r="T1235" t="s">
        <v>202</v>
      </c>
      <c r="U1235" t="s">
        <v>202</v>
      </c>
      <c r="V1235">
        <v>-1</v>
      </c>
      <c r="W1235">
        <v>-1</v>
      </c>
      <c r="X1235">
        <v>-1</v>
      </c>
      <c r="Y1235">
        <v>-1</v>
      </c>
      <c r="Z1235">
        <v>-1</v>
      </c>
      <c r="AA1235">
        <v>-1</v>
      </c>
      <c r="AB1235">
        <v>-1</v>
      </c>
      <c r="AC1235">
        <v>-1</v>
      </c>
      <c r="AD1235">
        <v>-1</v>
      </c>
      <c r="AE1235" s="4" t="s">
        <v>2828</v>
      </c>
      <c r="AF1235" s="9" t="s">
        <v>2829</v>
      </c>
      <c r="AG1235">
        <v>0</v>
      </c>
      <c r="AH1235">
        <v>0</v>
      </c>
      <c r="AI1235">
        <v>0</v>
      </c>
      <c r="AJ1235">
        <v>1</v>
      </c>
      <c r="AK1235" s="9" t="s">
        <v>2840</v>
      </c>
      <c r="AL1235">
        <f t="shared" si="425"/>
        <v>0</v>
      </c>
      <c r="AM1235">
        <f>IF(AND(INDIRECT(AN1235)='Sample Select backend'!$C$2,INDIRECT(AO1235)=1,INDIRECT(AP1235)='Sample Select backend'!$F$2,INDIRECT(AQ1235)=1,INDIRECT(AR1235)='Sample Select backend'!$M$2),1,0)</f>
        <v>0</v>
      </c>
      <c r="AN1235" t="str">
        <f>_xlfn.CONCAT('Sample Select backend'!$C$4,ROW(AN1235))</f>
        <v>AE1235</v>
      </c>
      <c r="AO1235" s="9" t="str">
        <f>_xlfn.CONCAT('Sample Select backend'!$J$2,ROW(AO1235))</f>
        <v>AJ1235</v>
      </c>
      <c r="AP1235" t="str">
        <f>_xlfn.CONCAT('Sample Select backend'!$F$4,ROW(AP1235))</f>
        <v>AF1235</v>
      </c>
      <c r="AQ1235" t="str">
        <f>_xlfn.CONCAT('Sample Select backend'!$I$10,ROW(AQ1235))</f>
        <v>R1235</v>
      </c>
      <c r="AR1235" t="str">
        <f>_xlfn.CONCAT('Sample Select backend'!$M$4,ROW(AR1235))</f>
        <v>AK1235</v>
      </c>
      <c r="AS1235" t="str">
        <f t="shared" si="426"/>
        <v>European Union</v>
      </c>
      <c r="AT1235" s="9">
        <f t="shared" si="427"/>
        <v>30</v>
      </c>
      <c r="AU1235">
        <f t="shared" si="428"/>
        <v>0</v>
      </c>
      <c r="AV1235" s="9">
        <v>0</v>
      </c>
    </row>
    <row r="1236" spans="1:48" x14ac:dyDescent="0.35">
      <c r="A1236" s="24" t="s">
        <v>1</v>
      </c>
      <c r="B1236" s="24" t="s">
        <v>201</v>
      </c>
      <c r="C1236" s="24" t="s">
        <v>201</v>
      </c>
      <c r="D1236" s="24" t="s">
        <v>3592</v>
      </c>
      <c r="E1236" s="24"/>
      <c r="O1236" t="s">
        <v>2800</v>
      </c>
      <c r="P1236" t="s">
        <v>2808</v>
      </c>
      <c r="Q1236" t="s">
        <v>2813</v>
      </c>
      <c r="R1236">
        <v>0</v>
      </c>
      <c r="S1236" t="s">
        <v>202</v>
      </c>
      <c r="T1236" t="s">
        <v>202</v>
      </c>
      <c r="U1236" t="s">
        <v>202</v>
      </c>
      <c r="V1236">
        <v>-1</v>
      </c>
      <c r="W1236">
        <v>-1</v>
      </c>
      <c r="X1236">
        <v>-1</v>
      </c>
      <c r="Y1236">
        <v>-1</v>
      </c>
      <c r="Z1236">
        <v>-1</v>
      </c>
      <c r="AA1236">
        <v>-1</v>
      </c>
      <c r="AB1236">
        <v>-1</v>
      </c>
      <c r="AC1236">
        <v>-1</v>
      </c>
      <c r="AD1236">
        <v>-1</v>
      </c>
      <c r="AE1236" s="4" t="s">
        <v>2828</v>
      </c>
      <c r="AF1236" s="9" t="s">
        <v>2829</v>
      </c>
      <c r="AG1236">
        <v>0</v>
      </c>
      <c r="AH1236">
        <v>0</v>
      </c>
      <c r="AI1236">
        <v>0</v>
      </c>
      <c r="AJ1236">
        <v>1</v>
      </c>
      <c r="AK1236" s="9" t="s">
        <v>2840</v>
      </c>
      <c r="AL1236">
        <f t="shared" si="425"/>
        <v>1</v>
      </c>
      <c r="AM1236">
        <f>IF(AND(INDIRECT(AN1236)='Sample Select backend'!$C$2,INDIRECT(AO1236)=1,INDIRECT(AP1236)='Sample Select backend'!$F$2,INDIRECT(AQ1236)=1,INDIRECT(AR1236)='Sample Select backend'!$M$2),1,0)</f>
        <v>0</v>
      </c>
      <c r="AN1236" t="str">
        <f>_xlfn.CONCAT('Sample Select backend'!$C$4,ROW(AN1236))</f>
        <v>AE1236</v>
      </c>
      <c r="AO1236" s="9" t="str">
        <f>_xlfn.CONCAT('Sample Select backend'!$J$2,ROW(AO1236))</f>
        <v>AJ1236</v>
      </c>
      <c r="AP1236" t="str">
        <f>_xlfn.CONCAT('Sample Select backend'!$F$4,ROW(AP1236))</f>
        <v>AF1236</v>
      </c>
      <c r="AQ1236" t="str">
        <f>_xlfn.CONCAT('Sample Select backend'!$I$10,ROW(AQ1236))</f>
        <v>R1236</v>
      </c>
      <c r="AR1236" t="str">
        <f>_xlfn.CONCAT('Sample Select backend'!$M$4,ROW(AR1236))</f>
        <v>AK1236</v>
      </c>
      <c r="AS1236" t="str">
        <f t="shared" si="426"/>
        <v>European Union</v>
      </c>
      <c r="AT1236" s="9" t="str">
        <f t="shared" si="427"/>
        <v>Other</v>
      </c>
      <c r="AU1236">
        <f t="shared" si="428"/>
        <v>0</v>
      </c>
      <c r="AV1236" s="9">
        <v>0</v>
      </c>
    </row>
    <row r="1237" spans="1:48" x14ac:dyDescent="0.35">
      <c r="A1237" s="24" t="s">
        <v>1</v>
      </c>
      <c r="B1237" s="24">
        <v>7</v>
      </c>
      <c r="C1237" s="24">
        <v>30</v>
      </c>
      <c r="D1237" s="24" t="s">
        <v>3593</v>
      </c>
      <c r="E1237" s="24"/>
      <c r="O1237" t="s">
        <v>2800</v>
      </c>
      <c r="P1237" t="s">
        <v>2808</v>
      </c>
      <c r="Q1237" t="s">
        <v>2813</v>
      </c>
      <c r="R1237">
        <v>0</v>
      </c>
      <c r="S1237" t="s">
        <v>202</v>
      </c>
      <c r="T1237" t="s">
        <v>202</v>
      </c>
      <c r="U1237" t="s">
        <v>202</v>
      </c>
      <c r="V1237">
        <v>-1</v>
      </c>
      <c r="W1237">
        <v>-1</v>
      </c>
      <c r="X1237">
        <v>-1</v>
      </c>
      <c r="Y1237">
        <v>-1</v>
      </c>
      <c r="Z1237">
        <v>-1</v>
      </c>
      <c r="AA1237">
        <v>-1</v>
      </c>
      <c r="AB1237">
        <v>-1</v>
      </c>
      <c r="AC1237">
        <v>-1</v>
      </c>
      <c r="AD1237">
        <v>-1</v>
      </c>
      <c r="AE1237" s="4" t="s">
        <v>2828</v>
      </c>
      <c r="AF1237" s="9" t="s">
        <v>2829</v>
      </c>
      <c r="AG1237">
        <v>0</v>
      </c>
      <c r="AH1237">
        <v>0</v>
      </c>
      <c r="AI1237">
        <v>0</v>
      </c>
      <c r="AJ1237">
        <v>1</v>
      </c>
      <c r="AK1237" s="9" t="s">
        <v>2840</v>
      </c>
      <c r="AL1237">
        <f t="shared" si="425"/>
        <v>0</v>
      </c>
      <c r="AM1237">
        <f>IF(AND(INDIRECT(AN1237)='Sample Select backend'!$C$2,INDIRECT(AO1237)=1,INDIRECT(AP1237)='Sample Select backend'!$F$2,INDIRECT(AQ1237)=1,INDIRECT(AR1237)='Sample Select backend'!$M$2),1,0)</f>
        <v>0</v>
      </c>
      <c r="AN1237" t="str">
        <f>_xlfn.CONCAT('Sample Select backend'!$C$4,ROW(AN1237))</f>
        <v>AE1237</v>
      </c>
      <c r="AO1237" s="9" t="str">
        <f>_xlfn.CONCAT('Sample Select backend'!$J$2,ROW(AO1237))</f>
        <v>AJ1237</v>
      </c>
      <c r="AP1237" t="str">
        <f>_xlfn.CONCAT('Sample Select backend'!$F$4,ROW(AP1237))</f>
        <v>AF1237</v>
      </c>
      <c r="AQ1237" t="str">
        <f>_xlfn.CONCAT('Sample Select backend'!$I$10,ROW(AQ1237))</f>
        <v>R1237</v>
      </c>
      <c r="AR1237" t="str">
        <f>_xlfn.CONCAT('Sample Select backend'!$M$4,ROW(AR1237))</f>
        <v>AK1237</v>
      </c>
      <c r="AS1237" t="str">
        <f t="shared" si="426"/>
        <v>European Union</v>
      </c>
      <c r="AT1237" s="9">
        <f t="shared" si="427"/>
        <v>30</v>
      </c>
      <c r="AU1237">
        <f t="shared" si="428"/>
        <v>0</v>
      </c>
      <c r="AV1237" s="9">
        <v>0</v>
      </c>
    </row>
    <row r="1238" spans="1:48" x14ac:dyDescent="0.35">
      <c r="A1238" s="24" t="s">
        <v>1</v>
      </c>
      <c r="B1238" s="24">
        <v>5</v>
      </c>
      <c r="C1238" s="24" t="s">
        <v>204</v>
      </c>
      <c r="D1238" s="24" t="s">
        <v>3594</v>
      </c>
      <c r="E1238" s="24"/>
      <c r="O1238" t="s">
        <v>2800</v>
      </c>
      <c r="P1238" t="s">
        <v>2808</v>
      </c>
      <c r="Q1238" t="s">
        <v>2813</v>
      </c>
      <c r="R1238">
        <v>0</v>
      </c>
      <c r="S1238" t="s">
        <v>202</v>
      </c>
      <c r="T1238" t="s">
        <v>202</v>
      </c>
      <c r="U1238" t="s">
        <v>202</v>
      </c>
      <c r="V1238">
        <v>-1</v>
      </c>
      <c r="W1238">
        <v>-1</v>
      </c>
      <c r="X1238">
        <v>-1</v>
      </c>
      <c r="Y1238">
        <v>-1</v>
      </c>
      <c r="Z1238">
        <v>-1</v>
      </c>
      <c r="AA1238">
        <v>-1</v>
      </c>
      <c r="AB1238">
        <v>-1</v>
      </c>
      <c r="AC1238">
        <v>-1</v>
      </c>
      <c r="AD1238">
        <v>-1</v>
      </c>
      <c r="AE1238" s="4" t="s">
        <v>2828</v>
      </c>
      <c r="AF1238" s="9" t="s">
        <v>2829</v>
      </c>
      <c r="AG1238">
        <v>0</v>
      </c>
      <c r="AH1238">
        <v>0</v>
      </c>
      <c r="AI1238">
        <v>0</v>
      </c>
      <c r="AJ1238">
        <v>1</v>
      </c>
      <c r="AK1238" s="9" t="s">
        <v>2840</v>
      </c>
      <c r="AL1238">
        <f t="shared" si="425"/>
        <v>0</v>
      </c>
      <c r="AM1238">
        <f>IF(AND(INDIRECT(AN1238)='Sample Select backend'!$C$2,INDIRECT(AO1238)=1,INDIRECT(AP1238)='Sample Select backend'!$F$2,INDIRECT(AQ1238)=1,INDIRECT(AR1238)='Sample Select backend'!$M$2),1,0)</f>
        <v>0</v>
      </c>
      <c r="AN1238" t="str">
        <f>_xlfn.CONCAT('Sample Select backend'!$C$4,ROW(AN1238))</f>
        <v>AE1238</v>
      </c>
      <c r="AO1238" s="9" t="str">
        <f>_xlfn.CONCAT('Sample Select backend'!$J$2,ROW(AO1238))</f>
        <v>AJ1238</v>
      </c>
      <c r="AP1238" t="str">
        <f>_xlfn.CONCAT('Sample Select backend'!$F$4,ROW(AP1238))</f>
        <v>AF1238</v>
      </c>
      <c r="AQ1238" t="str">
        <f>_xlfn.CONCAT('Sample Select backend'!$I$10,ROW(AQ1238))</f>
        <v>R1238</v>
      </c>
      <c r="AR1238" t="str">
        <f>_xlfn.CONCAT('Sample Select backend'!$M$4,ROW(AR1238))</f>
        <v>AK1238</v>
      </c>
      <c r="AS1238" t="str">
        <f t="shared" si="426"/>
        <v>European Union</v>
      </c>
      <c r="AT1238" s="9" t="str">
        <f t="shared" si="427"/>
        <v>General</v>
      </c>
      <c r="AU1238">
        <f t="shared" si="428"/>
        <v>0</v>
      </c>
      <c r="AV1238" s="9">
        <v>1</v>
      </c>
    </row>
    <row r="1239" spans="1:48" x14ac:dyDescent="0.35">
      <c r="A1239" t="s">
        <v>59</v>
      </c>
      <c r="B1239">
        <v>5</v>
      </c>
      <c r="C1239" t="s">
        <v>204</v>
      </c>
      <c r="D1239" t="s">
        <v>931</v>
      </c>
      <c r="E1239">
        <v>1</v>
      </c>
      <c r="F1239">
        <v>-2</v>
      </c>
      <c r="G1239">
        <v>-2</v>
      </c>
      <c r="H1239">
        <v>-1</v>
      </c>
      <c r="I1239">
        <v>-2</v>
      </c>
      <c r="J1239">
        <v>1</v>
      </c>
      <c r="K1239">
        <v>1</v>
      </c>
      <c r="L1239">
        <v>2</v>
      </c>
      <c r="M1239">
        <v>1</v>
      </c>
      <c r="N1239" t="s">
        <v>2658</v>
      </c>
      <c r="O1239" t="s">
        <v>2805</v>
      </c>
      <c r="P1239" t="s">
        <v>2810</v>
      </c>
      <c r="Q1239" t="s">
        <v>2816</v>
      </c>
      <c r="R1239">
        <v>0</v>
      </c>
      <c r="S1239">
        <v>-19.05</v>
      </c>
      <c r="T1239" t="s">
        <v>202</v>
      </c>
      <c r="U1239" t="s">
        <v>202</v>
      </c>
      <c r="V1239">
        <f t="shared" ref="V1239:V1253" si="430">IF(E1239&gt;0,1,IF(E1239&lt;0,0,-1))</f>
        <v>1</v>
      </c>
      <c r="W1239">
        <f t="shared" ref="W1239:W1253" si="431">IF(F1239&gt;0,1,IF(F1239&lt;0,0,-1))</f>
        <v>0</v>
      </c>
      <c r="X1239">
        <f t="shared" ref="X1239:X1253" si="432">IF(G1239&gt;0,1,IF(G1239&lt;0,0,-1))</f>
        <v>0</v>
      </c>
      <c r="Y1239">
        <f t="shared" ref="Y1239:Y1253" si="433">IF(H1239&gt;0,1,IF(H1239&lt;0,0,-1))</f>
        <v>0</v>
      </c>
      <c r="Z1239">
        <f t="shared" ref="Z1239:Z1253" si="434">IF(I1239&gt;0,1,IF(I1239&lt;0,0,-1))</f>
        <v>0</v>
      </c>
      <c r="AA1239">
        <f t="shared" ref="AA1239:AA1253" si="435">IF(J1239&gt;0,1,IF(J1239&lt;0,0,-1))</f>
        <v>1</v>
      </c>
      <c r="AB1239">
        <f t="shared" ref="AB1239:AB1253" si="436">IF(K1239&gt;0,1,IF(K1239&lt;0,0,-1))</f>
        <v>1</v>
      </c>
      <c r="AC1239">
        <f t="shared" ref="AC1239:AC1253" si="437">IF(L1239&gt;0,1,IF(L1239&lt;0,0,-1))</f>
        <v>1</v>
      </c>
      <c r="AD1239">
        <f t="shared" ref="AD1239:AD1253" si="438">IF(M1239&gt;0,1,IF(M1239&lt;0,0,-1))</f>
        <v>1</v>
      </c>
      <c r="AE1239" s="4" t="s">
        <v>2828</v>
      </c>
      <c r="AF1239" s="9" t="s">
        <v>2829</v>
      </c>
      <c r="AG1239">
        <v>0</v>
      </c>
      <c r="AH1239">
        <v>1</v>
      </c>
      <c r="AI1239">
        <v>0</v>
      </c>
      <c r="AJ1239">
        <v>1</v>
      </c>
      <c r="AK1239" s="9" t="s">
        <v>2840</v>
      </c>
      <c r="AL1239">
        <f t="shared" si="425"/>
        <v>0</v>
      </c>
      <c r="AM1239">
        <f>IF(AND(INDIRECT(AN1239)='Sample Select backend'!$C$2,INDIRECT(AO1239)=1,INDIRECT(AP1239)='Sample Select backend'!$F$2,INDIRECT(AQ1239)=1,INDIRECT(AR1239)='Sample Select backend'!$M$2),1,0)</f>
        <v>0</v>
      </c>
      <c r="AN1239" t="str">
        <f>_xlfn.CONCAT('Sample Select backend'!$C$4,ROW(AN1239))</f>
        <v>AE1239</v>
      </c>
      <c r="AO1239" s="9" t="str">
        <f>_xlfn.CONCAT('Sample Select backend'!$J$2,ROW(AO1239))</f>
        <v>AJ1239</v>
      </c>
      <c r="AP1239" t="str">
        <f>_xlfn.CONCAT('Sample Select backend'!$F$4,ROW(AP1239))</f>
        <v>AF1239</v>
      </c>
      <c r="AQ1239" t="str">
        <f>_xlfn.CONCAT('Sample Select backend'!$I$10,ROW(AQ1239))</f>
        <v>R1239</v>
      </c>
      <c r="AR1239" t="str">
        <f>_xlfn.CONCAT('Sample Select backend'!$M$4,ROW(AR1239))</f>
        <v>AK1239</v>
      </c>
      <c r="AS1239" t="str">
        <f t="shared" si="426"/>
        <v>Fiji</v>
      </c>
      <c r="AT1239" s="9" t="str">
        <f t="shared" si="427"/>
        <v>General</v>
      </c>
      <c r="AU1239">
        <f t="shared" si="428"/>
        <v>1</v>
      </c>
      <c r="AV1239" s="9">
        <v>1</v>
      </c>
    </row>
    <row r="1240" spans="1:48" x14ac:dyDescent="0.35">
      <c r="A1240" t="s">
        <v>59</v>
      </c>
      <c r="B1240">
        <v>1</v>
      </c>
      <c r="C1240">
        <v>3</v>
      </c>
      <c r="D1240" t="s">
        <v>923</v>
      </c>
      <c r="E1240">
        <v>-2</v>
      </c>
      <c r="F1240">
        <v>2</v>
      </c>
      <c r="G1240">
        <v>-2</v>
      </c>
      <c r="H1240">
        <v>-1</v>
      </c>
      <c r="I1240">
        <v>2</v>
      </c>
      <c r="J1240">
        <v>2</v>
      </c>
      <c r="K1240">
        <v>1</v>
      </c>
      <c r="L1240">
        <v>-2</v>
      </c>
      <c r="M1240">
        <v>1</v>
      </c>
      <c r="N1240" t="s">
        <v>2658</v>
      </c>
      <c r="O1240" t="s">
        <v>2805</v>
      </c>
      <c r="P1240" t="s">
        <v>2810</v>
      </c>
      <c r="Q1240" t="s">
        <v>2816</v>
      </c>
      <c r="R1240">
        <v>0</v>
      </c>
      <c r="S1240">
        <v>-19.05</v>
      </c>
      <c r="T1240" t="s">
        <v>202</v>
      </c>
      <c r="U1240" t="s">
        <v>202</v>
      </c>
      <c r="V1240">
        <f t="shared" si="430"/>
        <v>0</v>
      </c>
      <c r="W1240">
        <f t="shared" si="431"/>
        <v>1</v>
      </c>
      <c r="X1240">
        <f t="shared" si="432"/>
        <v>0</v>
      </c>
      <c r="Y1240">
        <f t="shared" si="433"/>
        <v>0</v>
      </c>
      <c r="Z1240">
        <f t="shared" si="434"/>
        <v>1</v>
      </c>
      <c r="AA1240">
        <f t="shared" si="435"/>
        <v>1</v>
      </c>
      <c r="AB1240">
        <f t="shared" si="436"/>
        <v>1</v>
      </c>
      <c r="AC1240">
        <f t="shared" si="437"/>
        <v>0</v>
      </c>
      <c r="AD1240">
        <f t="shared" si="438"/>
        <v>1</v>
      </c>
      <c r="AE1240" s="4" t="s">
        <v>2828</v>
      </c>
      <c r="AF1240" s="9" t="s">
        <v>2829</v>
      </c>
      <c r="AG1240">
        <v>0</v>
      </c>
      <c r="AH1240">
        <v>1</v>
      </c>
      <c r="AI1240">
        <v>0</v>
      </c>
      <c r="AJ1240">
        <v>1</v>
      </c>
      <c r="AK1240" s="9" t="s">
        <v>2840</v>
      </c>
      <c r="AL1240">
        <f t="shared" si="425"/>
        <v>0</v>
      </c>
      <c r="AM1240">
        <f>IF(AND(INDIRECT(AN1240)='Sample Select backend'!$C$2,INDIRECT(AO1240)=1,INDIRECT(AP1240)='Sample Select backend'!$F$2,INDIRECT(AQ1240)=1,INDIRECT(AR1240)='Sample Select backend'!$M$2),1,0)</f>
        <v>0</v>
      </c>
      <c r="AN1240" t="str">
        <f>_xlfn.CONCAT('Sample Select backend'!$C$4,ROW(AN1240))</f>
        <v>AE1240</v>
      </c>
      <c r="AO1240" s="9" t="str">
        <f>_xlfn.CONCAT('Sample Select backend'!$J$2,ROW(AO1240))</f>
        <v>AJ1240</v>
      </c>
      <c r="AP1240" t="str">
        <f>_xlfn.CONCAT('Sample Select backend'!$F$4,ROW(AP1240))</f>
        <v>AF1240</v>
      </c>
      <c r="AQ1240" t="str">
        <f>_xlfn.CONCAT('Sample Select backend'!$I$10,ROW(AQ1240))</f>
        <v>R1240</v>
      </c>
      <c r="AR1240" t="str">
        <f>_xlfn.CONCAT('Sample Select backend'!$M$4,ROW(AR1240))</f>
        <v>AK1240</v>
      </c>
      <c r="AS1240" t="str">
        <f t="shared" si="426"/>
        <v>Fiji</v>
      </c>
      <c r="AT1240" s="9">
        <f t="shared" si="427"/>
        <v>3</v>
      </c>
      <c r="AU1240">
        <f t="shared" si="428"/>
        <v>0</v>
      </c>
      <c r="AV1240" s="9">
        <v>1</v>
      </c>
    </row>
    <row r="1241" spans="1:48" x14ac:dyDescent="0.35">
      <c r="A1241" t="s">
        <v>59</v>
      </c>
      <c r="B1241">
        <v>1</v>
      </c>
      <c r="C1241" t="s">
        <v>206</v>
      </c>
      <c r="D1241" t="s">
        <v>925</v>
      </c>
      <c r="F1241">
        <v>2</v>
      </c>
      <c r="G1241">
        <v>-2</v>
      </c>
      <c r="H1241">
        <v>-1</v>
      </c>
      <c r="I1241">
        <v>-2</v>
      </c>
      <c r="J1241">
        <v>-2</v>
      </c>
      <c r="K1241">
        <v>-2</v>
      </c>
      <c r="L1241">
        <v>-2</v>
      </c>
      <c r="M1241">
        <v>1</v>
      </c>
      <c r="N1241" t="s">
        <v>2658</v>
      </c>
      <c r="O1241" t="s">
        <v>2805</v>
      </c>
      <c r="P1241" t="s">
        <v>2810</v>
      </c>
      <c r="Q1241" t="s">
        <v>2816</v>
      </c>
      <c r="R1241">
        <v>0</v>
      </c>
      <c r="S1241">
        <v>-19.05</v>
      </c>
      <c r="T1241" t="s">
        <v>202</v>
      </c>
      <c r="U1241" t="s">
        <v>202</v>
      </c>
      <c r="V1241">
        <f t="shared" si="430"/>
        <v>-1</v>
      </c>
      <c r="W1241">
        <f t="shared" si="431"/>
        <v>1</v>
      </c>
      <c r="X1241">
        <f t="shared" si="432"/>
        <v>0</v>
      </c>
      <c r="Y1241">
        <f t="shared" si="433"/>
        <v>0</v>
      </c>
      <c r="Z1241">
        <f t="shared" si="434"/>
        <v>0</v>
      </c>
      <c r="AA1241">
        <f t="shared" si="435"/>
        <v>0</v>
      </c>
      <c r="AB1241">
        <f t="shared" si="436"/>
        <v>0</v>
      </c>
      <c r="AC1241">
        <f t="shared" si="437"/>
        <v>0</v>
      </c>
      <c r="AD1241">
        <f t="shared" si="438"/>
        <v>1</v>
      </c>
      <c r="AE1241" s="4" t="s">
        <v>2828</v>
      </c>
      <c r="AF1241" s="9" t="s">
        <v>2829</v>
      </c>
      <c r="AG1241">
        <v>0</v>
      </c>
      <c r="AH1241">
        <v>1</v>
      </c>
      <c r="AI1241">
        <v>0</v>
      </c>
      <c r="AJ1241">
        <v>1</v>
      </c>
      <c r="AK1241" s="9" t="s">
        <v>2840</v>
      </c>
      <c r="AL1241">
        <f t="shared" si="425"/>
        <v>0</v>
      </c>
      <c r="AM1241">
        <f>IF(AND(INDIRECT(AN1241)='Sample Select backend'!$C$2,INDIRECT(AO1241)=1,INDIRECT(AP1241)='Sample Select backend'!$F$2,INDIRECT(AQ1241)=1,INDIRECT(AR1241)='Sample Select backend'!$M$2),1,0)</f>
        <v>0</v>
      </c>
      <c r="AN1241" t="str">
        <f>_xlfn.CONCAT('Sample Select backend'!$C$4,ROW(AN1241))</f>
        <v>AE1241</v>
      </c>
      <c r="AO1241" s="9" t="str">
        <f>_xlfn.CONCAT('Sample Select backend'!$J$2,ROW(AO1241))</f>
        <v>AJ1241</v>
      </c>
      <c r="AP1241" t="str">
        <f>_xlfn.CONCAT('Sample Select backend'!$F$4,ROW(AP1241))</f>
        <v>AF1241</v>
      </c>
      <c r="AQ1241" t="str">
        <f>_xlfn.CONCAT('Sample Select backend'!$I$10,ROW(AQ1241))</f>
        <v>R1241</v>
      </c>
      <c r="AR1241" t="str">
        <f>_xlfn.CONCAT('Sample Select backend'!$M$4,ROW(AR1241))</f>
        <v>AK1241</v>
      </c>
      <c r="AS1241" t="str">
        <f t="shared" si="426"/>
        <v>Fiji</v>
      </c>
      <c r="AT1241" s="9" t="str">
        <f t="shared" si="427"/>
        <v>Tax exemption/waiver/suspension</v>
      </c>
      <c r="AU1241">
        <f t="shared" si="428"/>
        <v>0</v>
      </c>
      <c r="AV1241" s="9">
        <v>1</v>
      </c>
    </row>
    <row r="1242" spans="1:48" x14ac:dyDescent="0.35">
      <c r="A1242" t="s">
        <v>59</v>
      </c>
      <c r="B1242">
        <v>7</v>
      </c>
      <c r="C1242">
        <v>30</v>
      </c>
      <c r="D1242" t="s">
        <v>930</v>
      </c>
      <c r="E1242">
        <v>1</v>
      </c>
      <c r="F1242">
        <v>1</v>
      </c>
      <c r="G1242">
        <v>-2</v>
      </c>
      <c r="H1242">
        <v>1</v>
      </c>
      <c r="I1242">
        <v>2</v>
      </c>
      <c r="J1242">
        <v>1</v>
      </c>
      <c r="K1242">
        <v>1</v>
      </c>
      <c r="L1242">
        <v>2</v>
      </c>
      <c r="M1242">
        <v>1</v>
      </c>
      <c r="N1242" t="s">
        <v>2658</v>
      </c>
      <c r="O1242" t="s">
        <v>2805</v>
      </c>
      <c r="P1242" t="s">
        <v>2810</v>
      </c>
      <c r="Q1242" t="s">
        <v>2816</v>
      </c>
      <c r="R1242">
        <v>0</v>
      </c>
      <c r="S1242">
        <v>-19.05</v>
      </c>
      <c r="T1242" t="s">
        <v>202</v>
      </c>
      <c r="U1242" t="s">
        <v>202</v>
      </c>
      <c r="V1242">
        <f t="shared" si="430"/>
        <v>1</v>
      </c>
      <c r="W1242">
        <f t="shared" si="431"/>
        <v>1</v>
      </c>
      <c r="X1242">
        <f t="shared" si="432"/>
        <v>0</v>
      </c>
      <c r="Y1242">
        <f t="shared" si="433"/>
        <v>1</v>
      </c>
      <c r="Z1242">
        <f t="shared" si="434"/>
        <v>1</v>
      </c>
      <c r="AA1242">
        <f t="shared" si="435"/>
        <v>1</v>
      </c>
      <c r="AB1242">
        <f t="shared" si="436"/>
        <v>1</v>
      </c>
      <c r="AC1242">
        <f t="shared" si="437"/>
        <v>1</v>
      </c>
      <c r="AD1242">
        <f t="shared" si="438"/>
        <v>1</v>
      </c>
      <c r="AE1242" s="4" t="s">
        <v>2828</v>
      </c>
      <c r="AF1242" s="9" t="s">
        <v>2829</v>
      </c>
      <c r="AG1242">
        <v>0</v>
      </c>
      <c r="AH1242">
        <v>1</v>
      </c>
      <c r="AI1242">
        <v>0</v>
      </c>
      <c r="AJ1242">
        <v>1</v>
      </c>
      <c r="AK1242" s="9" t="s">
        <v>2840</v>
      </c>
      <c r="AL1242">
        <f t="shared" si="425"/>
        <v>0</v>
      </c>
      <c r="AM1242">
        <f>IF(AND(INDIRECT(AN1242)='Sample Select backend'!$C$2,INDIRECT(AO1242)=1,INDIRECT(AP1242)='Sample Select backend'!$F$2,INDIRECT(AQ1242)=1,INDIRECT(AR1242)='Sample Select backend'!$M$2),1,0)</f>
        <v>0</v>
      </c>
      <c r="AN1242" t="str">
        <f>_xlfn.CONCAT('Sample Select backend'!$C$4,ROW(AN1242))</f>
        <v>AE1242</v>
      </c>
      <c r="AO1242" s="9" t="str">
        <f>_xlfn.CONCAT('Sample Select backend'!$J$2,ROW(AO1242))</f>
        <v>AJ1242</v>
      </c>
      <c r="AP1242" t="str">
        <f>_xlfn.CONCAT('Sample Select backend'!$F$4,ROW(AP1242))</f>
        <v>AF1242</v>
      </c>
      <c r="AQ1242" t="str">
        <f>_xlfn.CONCAT('Sample Select backend'!$I$10,ROW(AQ1242))</f>
        <v>R1242</v>
      </c>
      <c r="AR1242" t="str">
        <f>_xlfn.CONCAT('Sample Select backend'!$M$4,ROW(AR1242))</f>
        <v>AK1242</v>
      </c>
      <c r="AS1242" t="str">
        <f t="shared" si="426"/>
        <v>Fiji</v>
      </c>
      <c r="AT1242" s="9">
        <f t="shared" si="427"/>
        <v>30</v>
      </c>
      <c r="AU1242">
        <f t="shared" si="428"/>
        <v>0</v>
      </c>
      <c r="AV1242" s="9">
        <v>1</v>
      </c>
    </row>
    <row r="1243" spans="1:48" x14ac:dyDescent="0.35">
      <c r="A1243" t="s">
        <v>59</v>
      </c>
      <c r="B1243">
        <v>1</v>
      </c>
      <c r="C1243">
        <v>3</v>
      </c>
      <c r="D1243" t="s">
        <v>932</v>
      </c>
      <c r="E1243">
        <v>2</v>
      </c>
      <c r="F1243">
        <v>2</v>
      </c>
      <c r="G1243">
        <v>-2</v>
      </c>
      <c r="H1243">
        <v>-1</v>
      </c>
      <c r="I1243">
        <v>-2</v>
      </c>
      <c r="J1243">
        <v>-2</v>
      </c>
      <c r="K1243">
        <v>-2</v>
      </c>
      <c r="L1243">
        <v>-2</v>
      </c>
      <c r="M1243">
        <v>1</v>
      </c>
      <c r="N1243" t="s">
        <v>2658</v>
      </c>
      <c r="O1243" t="s">
        <v>2805</v>
      </c>
      <c r="P1243" t="s">
        <v>2810</v>
      </c>
      <c r="Q1243" t="s">
        <v>2816</v>
      </c>
      <c r="R1243">
        <v>0</v>
      </c>
      <c r="S1243">
        <v>-19.05</v>
      </c>
      <c r="T1243" t="s">
        <v>202</v>
      </c>
      <c r="U1243" t="s">
        <v>202</v>
      </c>
      <c r="V1243">
        <f t="shared" si="430"/>
        <v>1</v>
      </c>
      <c r="W1243">
        <f t="shared" si="431"/>
        <v>1</v>
      </c>
      <c r="X1243">
        <f t="shared" si="432"/>
        <v>0</v>
      </c>
      <c r="Y1243">
        <f t="shared" si="433"/>
        <v>0</v>
      </c>
      <c r="Z1243">
        <f t="shared" si="434"/>
        <v>0</v>
      </c>
      <c r="AA1243">
        <f t="shared" si="435"/>
        <v>0</v>
      </c>
      <c r="AB1243">
        <f t="shared" si="436"/>
        <v>0</v>
      </c>
      <c r="AC1243">
        <f t="shared" si="437"/>
        <v>0</v>
      </c>
      <c r="AD1243">
        <f t="shared" si="438"/>
        <v>1</v>
      </c>
      <c r="AE1243" s="4" t="s">
        <v>2828</v>
      </c>
      <c r="AF1243" s="9" t="s">
        <v>2829</v>
      </c>
      <c r="AG1243">
        <v>0</v>
      </c>
      <c r="AH1243">
        <v>1</v>
      </c>
      <c r="AI1243">
        <v>0</v>
      </c>
      <c r="AJ1243">
        <v>1</v>
      </c>
      <c r="AK1243" s="9" t="s">
        <v>2840</v>
      </c>
      <c r="AL1243">
        <f t="shared" si="425"/>
        <v>0</v>
      </c>
      <c r="AM1243">
        <f>IF(AND(INDIRECT(AN1243)='Sample Select backend'!$C$2,INDIRECT(AO1243)=1,INDIRECT(AP1243)='Sample Select backend'!$F$2,INDIRECT(AQ1243)=1,INDIRECT(AR1243)='Sample Select backend'!$M$2),1,0)</f>
        <v>0</v>
      </c>
      <c r="AN1243" t="str">
        <f>_xlfn.CONCAT('Sample Select backend'!$C$4,ROW(AN1243))</f>
        <v>AE1243</v>
      </c>
      <c r="AO1243" s="9" t="str">
        <f>_xlfn.CONCAT('Sample Select backend'!$J$2,ROW(AO1243))</f>
        <v>AJ1243</v>
      </c>
      <c r="AP1243" t="str">
        <f>_xlfn.CONCAT('Sample Select backend'!$F$4,ROW(AP1243))</f>
        <v>AF1243</v>
      </c>
      <c r="AQ1243" t="str">
        <f>_xlfn.CONCAT('Sample Select backend'!$I$10,ROW(AQ1243))</f>
        <v>R1243</v>
      </c>
      <c r="AR1243" t="str">
        <f>_xlfn.CONCAT('Sample Select backend'!$M$4,ROW(AR1243))</f>
        <v>AK1243</v>
      </c>
      <c r="AS1243" t="str">
        <f t="shared" si="426"/>
        <v>Fiji</v>
      </c>
      <c r="AT1243" s="9">
        <f t="shared" si="427"/>
        <v>3</v>
      </c>
      <c r="AU1243">
        <f t="shared" si="428"/>
        <v>0</v>
      </c>
      <c r="AV1243" s="9">
        <v>1</v>
      </c>
    </row>
    <row r="1244" spans="1:48" x14ac:dyDescent="0.35">
      <c r="A1244" t="s">
        <v>59</v>
      </c>
      <c r="B1244">
        <v>3</v>
      </c>
      <c r="C1244" t="s">
        <v>206</v>
      </c>
      <c r="D1244" t="s">
        <v>928</v>
      </c>
      <c r="E1244">
        <v>2</v>
      </c>
      <c r="F1244">
        <v>2</v>
      </c>
      <c r="G1244">
        <v>-2</v>
      </c>
      <c r="H1244">
        <v>-1</v>
      </c>
      <c r="I1244">
        <v>-2</v>
      </c>
      <c r="J1244">
        <v>-2</v>
      </c>
      <c r="K1244">
        <v>-2</v>
      </c>
      <c r="M1244">
        <v>1</v>
      </c>
      <c r="N1244" t="s">
        <v>2658</v>
      </c>
      <c r="O1244" t="s">
        <v>2805</v>
      </c>
      <c r="P1244" t="s">
        <v>2810</v>
      </c>
      <c r="Q1244" t="s">
        <v>2816</v>
      </c>
      <c r="R1244">
        <v>0</v>
      </c>
      <c r="S1244">
        <v>-19.05</v>
      </c>
      <c r="T1244" t="s">
        <v>202</v>
      </c>
      <c r="U1244" t="s">
        <v>202</v>
      </c>
      <c r="V1244">
        <f t="shared" si="430"/>
        <v>1</v>
      </c>
      <c r="W1244">
        <f t="shared" si="431"/>
        <v>1</v>
      </c>
      <c r="X1244">
        <f t="shared" si="432"/>
        <v>0</v>
      </c>
      <c r="Y1244">
        <f t="shared" si="433"/>
        <v>0</v>
      </c>
      <c r="Z1244">
        <f t="shared" si="434"/>
        <v>0</v>
      </c>
      <c r="AA1244">
        <f t="shared" si="435"/>
        <v>0</v>
      </c>
      <c r="AB1244">
        <f t="shared" si="436"/>
        <v>0</v>
      </c>
      <c r="AC1244">
        <f t="shared" si="437"/>
        <v>-1</v>
      </c>
      <c r="AD1244">
        <f t="shared" si="438"/>
        <v>1</v>
      </c>
      <c r="AE1244" s="4" t="s">
        <v>2828</v>
      </c>
      <c r="AF1244" s="9" t="s">
        <v>2829</v>
      </c>
      <c r="AG1244">
        <v>0</v>
      </c>
      <c r="AH1244">
        <v>1</v>
      </c>
      <c r="AI1244">
        <v>0</v>
      </c>
      <c r="AJ1244">
        <v>1</v>
      </c>
      <c r="AK1244" s="9" t="s">
        <v>2840</v>
      </c>
      <c r="AL1244">
        <f t="shared" si="425"/>
        <v>0</v>
      </c>
      <c r="AM1244">
        <f>IF(AND(INDIRECT(AN1244)='Sample Select backend'!$C$2,INDIRECT(AO1244)=1,INDIRECT(AP1244)='Sample Select backend'!$F$2,INDIRECT(AQ1244)=1,INDIRECT(AR1244)='Sample Select backend'!$M$2),1,0)</f>
        <v>0</v>
      </c>
      <c r="AN1244" t="str">
        <f>_xlfn.CONCAT('Sample Select backend'!$C$4,ROW(AN1244))</f>
        <v>AE1244</v>
      </c>
      <c r="AO1244" s="9" t="str">
        <f>_xlfn.CONCAT('Sample Select backend'!$J$2,ROW(AO1244))</f>
        <v>AJ1244</v>
      </c>
      <c r="AP1244" t="str">
        <f>_xlfn.CONCAT('Sample Select backend'!$F$4,ROW(AP1244))</f>
        <v>AF1244</v>
      </c>
      <c r="AQ1244" t="str">
        <f>_xlfn.CONCAT('Sample Select backend'!$I$10,ROW(AQ1244))</f>
        <v>R1244</v>
      </c>
      <c r="AR1244" t="str">
        <f>_xlfn.CONCAT('Sample Select backend'!$M$4,ROW(AR1244))</f>
        <v>AK1244</v>
      </c>
      <c r="AS1244" t="str">
        <f t="shared" si="426"/>
        <v>Fiji</v>
      </c>
      <c r="AT1244" s="9" t="str">
        <f t="shared" si="427"/>
        <v>Tax exemption/waiver/suspension</v>
      </c>
      <c r="AU1244">
        <f t="shared" si="428"/>
        <v>0</v>
      </c>
      <c r="AV1244" s="9">
        <v>1</v>
      </c>
    </row>
    <row r="1245" spans="1:48" x14ac:dyDescent="0.35">
      <c r="A1245" t="s">
        <v>59</v>
      </c>
      <c r="B1245">
        <v>1</v>
      </c>
      <c r="C1245" t="s">
        <v>206</v>
      </c>
      <c r="D1245" t="s">
        <v>934</v>
      </c>
      <c r="E1245">
        <v>-2</v>
      </c>
      <c r="F1245">
        <v>2</v>
      </c>
      <c r="H1245">
        <v>-1</v>
      </c>
      <c r="J1245">
        <v>2</v>
      </c>
      <c r="K1245">
        <v>1</v>
      </c>
      <c r="M1245">
        <v>1</v>
      </c>
      <c r="N1245" t="s">
        <v>2658</v>
      </c>
      <c r="O1245" t="s">
        <v>2805</v>
      </c>
      <c r="P1245" t="s">
        <v>2810</v>
      </c>
      <c r="Q1245" t="s">
        <v>2816</v>
      </c>
      <c r="R1245">
        <v>0</v>
      </c>
      <c r="S1245">
        <v>-19.05</v>
      </c>
      <c r="T1245" t="s">
        <v>202</v>
      </c>
      <c r="U1245" t="s">
        <v>202</v>
      </c>
      <c r="V1245">
        <f t="shared" si="430"/>
        <v>0</v>
      </c>
      <c r="W1245">
        <f t="shared" si="431"/>
        <v>1</v>
      </c>
      <c r="X1245">
        <f t="shared" si="432"/>
        <v>-1</v>
      </c>
      <c r="Y1245">
        <f t="shared" si="433"/>
        <v>0</v>
      </c>
      <c r="Z1245">
        <f t="shared" si="434"/>
        <v>-1</v>
      </c>
      <c r="AA1245">
        <f t="shared" si="435"/>
        <v>1</v>
      </c>
      <c r="AB1245">
        <f t="shared" si="436"/>
        <v>1</v>
      </c>
      <c r="AC1245">
        <f t="shared" si="437"/>
        <v>-1</v>
      </c>
      <c r="AD1245">
        <f t="shared" si="438"/>
        <v>1</v>
      </c>
      <c r="AE1245" s="4" t="s">
        <v>2828</v>
      </c>
      <c r="AF1245" s="9" t="s">
        <v>2829</v>
      </c>
      <c r="AG1245">
        <v>0</v>
      </c>
      <c r="AH1245">
        <v>1</v>
      </c>
      <c r="AI1245">
        <v>0</v>
      </c>
      <c r="AJ1245">
        <v>1</v>
      </c>
      <c r="AK1245" s="9" t="s">
        <v>2840</v>
      </c>
      <c r="AL1245">
        <f t="shared" si="425"/>
        <v>0</v>
      </c>
      <c r="AM1245">
        <f>IF(AND(INDIRECT(AN1245)='Sample Select backend'!$C$2,INDIRECT(AO1245)=1,INDIRECT(AP1245)='Sample Select backend'!$F$2,INDIRECT(AQ1245)=1,INDIRECT(AR1245)='Sample Select backend'!$M$2),1,0)</f>
        <v>0</v>
      </c>
      <c r="AN1245" t="str">
        <f>_xlfn.CONCAT('Sample Select backend'!$C$4,ROW(AN1245))</f>
        <v>AE1245</v>
      </c>
      <c r="AO1245" s="9" t="str">
        <f>_xlfn.CONCAT('Sample Select backend'!$J$2,ROW(AO1245))</f>
        <v>AJ1245</v>
      </c>
      <c r="AP1245" t="str">
        <f>_xlfn.CONCAT('Sample Select backend'!$F$4,ROW(AP1245))</f>
        <v>AF1245</v>
      </c>
      <c r="AQ1245" t="str">
        <f>_xlfn.CONCAT('Sample Select backend'!$I$10,ROW(AQ1245))</f>
        <v>R1245</v>
      </c>
      <c r="AR1245" t="str">
        <f>_xlfn.CONCAT('Sample Select backend'!$M$4,ROW(AR1245))</f>
        <v>AK1245</v>
      </c>
      <c r="AS1245" t="str">
        <f t="shared" si="426"/>
        <v>Fiji</v>
      </c>
      <c r="AT1245" s="9" t="str">
        <f t="shared" si="427"/>
        <v>Tax exemption/waiver/suspension</v>
      </c>
      <c r="AU1245">
        <f t="shared" si="428"/>
        <v>0</v>
      </c>
      <c r="AV1245" s="9">
        <v>1</v>
      </c>
    </row>
    <row r="1246" spans="1:48" x14ac:dyDescent="0.35">
      <c r="A1246" t="s">
        <v>59</v>
      </c>
      <c r="B1246">
        <v>1</v>
      </c>
      <c r="C1246">
        <v>3</v>
      </c>
      <c r="D1246" t="s">
        <v>924</v>
      </c>
      <c r="E1246">
        <v>2</v>
      </c>
      <c r="F1246">
        <v>-1</v>
      </c>
      <c r="G1246">
        <v>-2</v>
      </c>
      <c r="H1246">
        <v>-1</v>
      </c>
      <c r="I1246">
        <v>-2</v>
      </c>
      <c r="J1246">
        <v>2</v>
      </c>
      <c r="K1246">
        <v>1</v>
      </c>
      <c r="L1246">
        <v>-2</v>
      </c>
      <c r="M1246">
        <v>1</v>
      </c>
      <c r="N1246" t="s">
        <v>2658</v>
      </c>
      <c r="O1246" t="s">
        <v>2805</v>
      </c>
      <c r="P1246" t="s">
        <v>2810</v>
      </c>
      <c r="Q1246" t="s">
        <v>2816</v>
      </c>
      <c r="R1246">
        <v>0</v>
      </c>
      <c r="S1246">
        <v>-19.05</v>
      </c>
      <c r="T1246" t="s">
        <v>202</v>
      </c>
      <c r="U1246" t="s">
        <v>202</v>
      </c>
      <c r="V1246">
        <f t="shared" si="430"/>
        <v>1</v>
      </c>
      <c r="W1246">
        <f t="shared" si="431"/>
        <v>0</v>
      </c>
      <c r="X1246">
        <f t="shared" si="432"/>
        <v>0</v>
      </c>
      <c r="Y1246">
        <f t="shared" si="433"/>
        <v>0</v>
      </c>
      <c r="Z1246">
        <f t="shared" si="434"/>
        <v>0</v>
      </c>
      <c r="AA1246">
        <f t="shared" si="435"/>
        <v>1</v>
      </c>
      <c r="AB1246">
        <f t="shared" si="436"/>
        <v>1</v>
      </c>
      <c r="AC1246">
        <f t="shared" si="437"/>
        <v>0</v>
      </c>
      <c r="AD1246">
        <f t="shared" si="438"/>
        <v>1</v>
      </c>
      <c r="AE1246" s="4" t="s">
        <v>2828</v>
      </c>
      <c r="AF1246" s="9" t="s">
        <v>2829</v>
      </c>
      <c r="AG1246">
        <v>0</v>
      </c>
      <c r="AH1246">
        <v>1</v>
      </c>
      <c r="AI1246">
        <v>0</v>
      </c>
      <c r="AJ1246">
        <v>1</v>
      </c>
      <c r="AK1246" s="9" t="s">
        <v>2840</v>
      </c>
      <c r="AL1246">
        <f t="shared" si="425"/>
        <v>0</v>
      </c>
      <c r="AM1246">
        <f>IF(AND(INDIRECT(AN1246)='Sample Select backend'!$C$2,INDIRECT(AO1246)=1,INDIRECT(AP1246)='Sample Select backend'!$F$2,INDIRECT(AQ1246)=1,INDIRECT(AR1246)='Sample Select backend'!$M$2),1,0)</f>
        <v>0</v>
      </c>
      <c r="AN1246" t="str">
        <f>_xlfn.CONCAT('Sample Select backend'!$C$4,ROW(AN1246))</f>
        <v>AE1246</v>
      </c>
      <c r="AO1246" s="9" t="str">
        <f>_xlfn.CONCAT('Sample Select backend'!$J$2,ROW(AO1246))</f>
        <v>AJ1246</v>
      </c>
      <c r="AP1246" t="str">
        <f>_xlfn.CONCAT('Sample Select backend'!$F$4,ROW(AP1246))</f>
        <v>AF1246</v>
      </c>
      <c r="AQ1246" t="str">
        <f>_xlfn.CONCAT('Sample Select backend'!$I$10,ROW(AQ1246))</f>
        <v>R1246</v>
      </c>
      <c r="AR1246" t="str">
        <f>_xlfn.CONCAT('Sample Select backend'!$M$4,ROW(AR1246))</f>
        <v>AK1246</v>
      </c>
      <c r="AS1246" t="str">
        <f t="shared" si="426"/>
        <v>Fiji</v>
      </c>
      <c r="AT1246" s="9">
        <f t="shared" si="427"/>
        <v>3</v>
      </c>
      <c r="AU1246">
        <f t="shared" si="428"/>
        <v>0</v>
      </c>
      <c r="AV1246" s="9">
        <v>1</v>
      </c>
    </row>
    <row r="1247" spans="1:48" x14ac:dyDescent="0.35">
      <c r="A1247" t="s">
        <v>59</v>
      </c>
      <c r="B1247">
        <v>1</v>
      </c>
      <c r="C1247">
        <v>10</v>
      </c>
      <c r="D1247" t="s">
        <v>933</v>
      </c>
      <c r="E1247">
        <v>-2</v>
      </c>
      <c r="F1247">
        <v>2</v>
      </c>
      <c r="G1247">
        <v>2</v>
      </c>
      <c r="H1247">
        <v>2</v>
      </c>
      <c r="I1247">
        <v>2</v>
      </c>
      <c r="J1247">
        <v>2</v>
      </c>
      <c r="K1247">
        <v>1</v>
      </c>
      <c r="L1247">
        <v>2</v>
      </c>
      <c r="M1247">
        <v>1</v>
      </c>
      <c r="N1247" t="s">
        <v>2658</v>
      </c>
      <c r="O1247" t="s">
        <v>2805</v>
      </c>
      <c r="P1247" t="s">
        <v>2810</v>
      </c>
      <c r="Q1247" t="s">
        <v>2816</v>
      </c>
      <c r="R1247">
        <v>0</v>
      </c>
      <c r="S1247">
        <v>-19.05</v>
      </c>
      <c r="T1247" t="s">
        <v>202</v>
      </c>
      <c r="U1247" t="s">
        <v>202</v>
      </c>
      <c r="V1247">
        <f t="shared" si="430"/>
        <v>0</v>
      </c>
      <c r="W1247">
        <f t="shared" si="431"/>
        <v>1</v>
      </c>
      <c r="X1247">
        <f t="shared" si="432"/>
        <v>1</v>
      </c>
      <c r="Y1247">
        <f t="shared" si="433"/>
        <v>1</v>
      </c>
      <c r="Z1247">
        <f t="shared" si="434"/>
        <v>1</v>
      </c>
      <c r="AA1247">
        <f t="shared" si="435"/>
        <v>1</v>
      </c>
      <c r="AB1247">
        <f t="shared" si="436"/>
        <v>1</v>
      </c>
      <c r="AC1247">
        <f t="shared" si="437"/>
        <v>1</v>
      </c>
      <c r="AD1247">
        <f t="shared" si="438"/>
        <v>1</v>
      </c>
      <c r="AE1247" s="4" t="s">
        <v>2828</v>
      </c>
      <c r="AF1247" s="9" t="s">
        <v>2829</v>
      </c>
      <c r="AG1247">
        <v>0</v>
      </c>
      <c r="AH1247">
        <v>1</v>
      </c>
      <c r="AI1247">
        <v>0</v>
      </c>
      <c r="AJ1247">
        <v>1</v>
      </c>
      <c r="AK1247" s="9" t="s">
        <v>2840</v>
      </c>
      <c r="AL1247">
        <f t="shared" si="425"/>
        <v>0</v>
      </c>
      <c r="AM1247">
        <f>IF(AND(INDIRECT(AN1247)='Sample Select backend'!$C$2,INDIRECT(AO1247)=1,INDIRECT(AP1247)='Sample Select backend'!$F$2,INDIRECT(AQ1247)=1,INDIRECT(AR1247)='Sample Select backend'!$M$2),1,0)</f>
        <v>0</v>
      </c>
      <c r="AN1247" t="str">
        <f>_xlfn.CONCAT('Sample Select backend'!$C$4,ROW(AN1247))</f>
        <v>AE1247</v>
      </c>
      <c r="AO1247" s="9" t="str">
        <f>_xlfn.CONCAT('Sample Select backend'!$J$2,ROW(AO1247))</f>
        <v>AJ1247</v>
      </c>
      <c r="AP1247" t="str">
        <f>_xlfn.CONCAT('Sample Select backend'!$F$4,ROW(AP1247))</f>
        <v>AF1247</v>
      </c>
      <c r="AQ1247" t="str">
        <f>_xlfn.CONCAT('Sample Select backend'!$I$10,ROW(AQ1247))</f>
        <v>R1247</v>
      </c>
      <c r="AR1247" t="str">
        <f>_xlfn.CONCAT('Sample Select backend'!$M$4,ROW(AR1247))</f>
        <v>AK1247</v>
      </c>
      <c r="AS1247" t="str">
        <f t="shared" si="426"/>
        <v>Fiji</v>
      </c>
      <c r="AT1247" s="9">
        <f t="shared" si="427"/>
        <v>10</v>
      </c>
      <c r="AU1247">
        <f t="shared" si="428"/>
        <v>0</v>
      </c>
      <c r="AV1247" s="9">
        <v>1</v>
      </c>
    </row>
    <row r="1248" spans="1:48" x14ac:dyDescent="0.35">
      <c r="A1248" t="s">
        <v>59</v>
      </c>
      <c r="B1248">
        <v>6</v>
      </c>
      <c r="C1248" t="s">
        <v>201</v>
      </c>
      <c r="D1248" t="s">
        <v>929</v>
      </c>
      <c r="E1248">
        <v>1</v>
      </c>
      <c r="F1248">
        <v>1</v>
      </c>
      <c r="G1248">
        <v>2</v>
      </c>
      <c r="H1248">
        <v>-1</v>
      </c>
      <c r="I1248">
        <v>2</v>
      </c>
      <c r="J1248">
        <v>1</v>
      </c>
      <c r="K1248">
        <v>1</v>
      </c>
      <c r="L1248">
        <v>2</v>
      </c>
      <c r="M1248">
        <v>1</v>
      </c>
      <c r="N1248" t="s">
        <v>2658</v>
      </c>
      <c r="O1248" t="s">
        <v>2805</v>
      </c>
      <c r="P1248" t="s">
        <v>2810</v>
      </c>
      <c r="Q1248" t="s">
        <v>2816</v>
      </c>
      <c r="R1248">
        <v>0</v>
      </c>
      <c r="S1248">
        <v>-19.05</v>
      </c>
      <c r="T1248" t="s">
        <v>202</v>
      </c>
      <c r="U1248" t="s">
        <v>202</v>
      </c>
      <c r="V1248">
        <f t="shared" si="430"/>
        <v>1</v>
      </c>
      <c r="W1248">
        <f t="shared" si="431"/>
        <v>1</v>
      </c>
      <c r="X1248">
        <f t="shared" si="432"/>
        <v>1</v>
      </c>
      <c r="Y1248">
        <f t="shared" si="433"/>
        <v>0</v>
      </c>
      <c r="Z1248">
        <f t="shared" si="434"/>
        <v>1</v>
      </c>
      <c r="AA1248">
        <f t="shared" si="435"/>
        <v>1</v>
      </c>
      <c r="AB1248">
        <f t="shared" si="436"/>
        <v>1</v>
      </c>
      <c r="AC1248">
        <f t="shared" si="437"/>
        <v>1</v>
      </c>
      <c r="AD1248">
        <f t="shared" si="438"/>
        <v>1</v>
      </c>
      <c r="AE1248" s="4" t="s">
        <v>2828</v>
      </c>
      <c r="AF1248" s="9" t="s">
        <v>2829</v>
      </c>
      <c r="AG1248">
        <v>0</v>
      </c>
      <c r="AH1248">
        <v>1</v>
      </c>
      <c r="AI1248">
        <v>0</v>
      </c>
      <c r="AJ1248">
        <v>1</v>
      </c>
      <c r="AK1248" s="9" t="s">
        <v>2840</v>
      </c>
      <c r="AL1248">
        <f t="shared" si="425"/>
        <v>0</v>
      </c>
      <c r="AM1248">
        <f>IF(AND(INDIRECT(AN1248)='Sample Select backend'!$C$2,INDIRECT(AO1248)=1,INDIRECT(AP1248)='Sample Select backend'!$F$2,INDIRECT(AQ1248)=1,INDIRECT(AR1248)='Sample Select backend'!$M$2),1,0)</f>
        <v>0</v>
      </c>
      <c r="AN1248" t="str">
        <f>_xlfn.CONCAT('Sample Select backend'!$C$4,ROW(AN1248))</f>
        <v>AE1248</v>
      </c>
      <c r="AO1248" s="9" t="str">
        <f>_xlfn.CONCAT('Sample Select backend'!$J$2,ROW(AO1248))</f>
        <v>AJ1248</v>
      </c>
      <c r="AP1248" t="str">
        <f>_xlfn.CONCAT('Sample Select backend'!$F$4,ROW(AP1248))</f>
        <v>AF1248</v>
      </c>
      <c r="AQ1248" t="str">
        <f>_xlfn.CONCAT('Sample Select backend'!$I$10,ROW(AQ1248))</f>
        <v>R1248</v>
      </c>
      <c r="AR1248" t="str">
        <f>_xlfn.CONCAT('Sample Select backend'!$M$4,ROW(AR1248))</f>
        <v>AK1248</v>
      </c>
      <c r="AS1248" t="str">
        <f t="shared" si="426"/>
        <v>Fiji</v>
      </c>
      <c r="AT1248" s="9" t="str">
        <f t="shared" si="427"/>
        <v>Other</v>
      </c>
      <c r="AU1248">
        <f t="shared" si="428"/>
        <v>0</v>
      </c>
      <c r="AV1248" s="9">
        <v>1</v>
      </c>
    </row>
    <row r="1249" spans="1:48" x14ac:dyDescent="0.35">
      <c r="A1249" t="s">
        <v>59</v>
      </c>
      <c r="B1249">
        <v>1</v>
      </c>
      <c r="C1249" t="s">
        <v>201</v>
      </c>
      <c r="D1249" t="s">
        <v>935</v>
      </c>
      <c r="E1249">
        <v>-2</v>
      </c>
      <c r="F1249">
        <v>2</v>
      </c>
      <c r="G1249">
        <v>-2</v>
      </c>
      <c r="H1249">
        <v>2</v>
      </c>
      <c r="I1249">
        <v>2</v>
      </c>
      <c r="J1249">
        <v>2</v>
      </c>
      <c r="K1249">
        <v>1</v>
      </c>
      <c r="M1249">
        <v>1</v>
      </c>
      <c r="N1249" t="s">
        <v>2658</v>
      </c>
      <c r="O1249" t="s">
        <v>2805</v>
      </c>
      <c r="P1249" t="s">
        <v>2810</v>
      </c>
      <c r="Q1249" t="s">
        <v>2816</v>
      </c>
      <c r="R1249">
        <v>0</v>
      </c>
      <c r="S1249">
        <v>-19.05</v>
      </c>
      <c r="T1249" t="s">
        <v>202</v>
      </c>
      <c r="U1249" t="s">
        <v>202</v>
      </c>
      <c r="V1249">
        <f t="shared" si="430"/>
        <v>0</v>
      </c>
      <c r="W1249">
        <f t="shared" si="431"/>
        <v>1</v>
      </c>
      <c r="X1249">
        <f t="shared" si="432"/>
        <v>0</v>
      </c>
      <c r="Y1249">
        <f t="shared" si="433"/>
        <v>1</v>
      </c>
      <c r="Z1249">
        <f t="shared" si="434"/>
        <v>1</v>
      </c>
      <c r="AA1249">
        <f t="shared" si="435"/>
        <v>1</v>
      </c>
      <c r="AB1249">
        <f t="shared" si="436"/>
        <v>1</v>
      </c>
      <c r="AC1249">
        <f t="shared" si="437"/>
        <v>-1</v>
      </c>
      <c r="AD1249">
        <f t="shared" si="438"/>
        <v>1</v>
      </c>
      <c r="AE1249" s="4" t="s">
        <v>2828</v>
      </c>
      <c r="AF1249" s="9" t="s">
        <v>2829</v>
      </c>
      <c r="AG1249">
        <v>0</v>
      </c>
      <c r="AH1249">
        <v>1</v>
      </c>
      <c r="AI1249">
        <v>0</v>
      </c>
      <c r="AJ1249">
        <v>1</v>
      </c>
      <c r="AK1249" s="9" t="s">
        <v>2840</v>
      </c>
      <c r="AL1249">
        <f t="shared" si="425"/>
        <v>0</v>
      </c>
      <c r="AM1249">
        <f>IF(AND(INDIRECT(AN1249)='Sample Select backend'!$C$2,INDIRECT(AO1249)=1,INDIRECT(AP1249)='Sample Select backend'!$F$2,INDIRECT(AQ1249)=1,INDIRECT(AR1249)='Sample Select backend'!$M$2),1,0)</f>
        <v>0</v>
      </c>
      <c r="AN1249" t="str">
        <f>_xlfn.CONCAT('Sample Select backend'!$C$4,ROW(AN1249))</f>
        <v>AE1249</v>
      </c>
      <c r="AO1249" s="9" t="str">
        <f>_xlfn.CONCAT('Sample Select backend'!$J$2,ROW(AO1249))</f>
        <v>AJ1249</v>
      </c>
      <c r="AP1249" t="str">
        <f>_xlfn.CONCAT('Sample Select backend'!$F$4,ROW(AP1249))</f>
        <v>AF1249</v>
      </c>
      <c r="AQ1249" t="str">
        <f>_xlfn.CONCAT('Sample Select backend'!$I$10,ROW(AQ1249))</f>
        <v>R1249</v>
      </c>
      <c r="AR1249" t="str">
        <f>_xlfn.CONCAT('Sample Select backend'!$M$4,ROW(AR1249))</f>
        <v>AK1249</v>
      </c>
      <c r="AS1249" t="str">
        <f t="shared" si="426"/>
        <v>Fiji</v>
      </c>
      <c r="AT1249" s="9" t="str">
        <f t="shared" si="427"/>
        <v>Other</v>
      </c>
      <c r="AU1249">
        <f t="shared" si="428"/>
        <v>0</v>
      </c>
      <c r="AV1249" s="9">
        <v>1</v>
      </c>
    </row>
    <row r="1250" spans="1:48" x14ac:dyDescent="0.35">
      <c r="A1250" t="s">
        <v>59</v>
      </c>
      <c r="B1250">
        <v>1</v>
      </c>
      <c r="C1250">
        <v>3</v>
      </c>
      <c r="D1250" t="s">
        <v>936</v>
      </c>
      <c r="E1250">
        <v>1</v>
      </c>
      <c r="F1250">
        <v>2</v>
      </c>
      <c r="G1250">
        <v>-2</v>
      </c>
      <c r="H1250">
        <v>-1</v>
      </c>
      <c r="I1250">
        <v>-2</v>
      </c>
      <c r="J1250">
        <v>-2</v>
      </c>
      <c r="K1250">
        <v>2</v>
      </c>
      <c r="L1250">
        <v>-2</v>
      </c>
      <c r="M1250">
        <v>1</v>
      </c>
      <c r="N1250" t="s">
        <v>2658</v>
      </c>
      <c r="O1250" t="s">
        <v>2805</v>
      </c>
      <c r="P1250" t="s">
        <v>2810</v>
      </c>
      <c r="Q1250" t="s">
        <v>2816</v>
      </c>
      <c r="R1250">
        <v>0</v>
      </c>
      <c r="S1250">
        <v>-19.05</v>
      </c>
      <c r="T1250" t="s">
        <v>202</v>
      </c>
      <c r="U1250" t="s">
        <v>202</v>
      </c>
      <c r="V1250">
        <f t="shared" si="430"/>
        <v>1</v>
      </c>
      <c r="W1250">
        <f t="shared" si="431"/>
        <v>1</v>
      </c>
      <c r="X1250">
        <f t="shared" si="432"/>
        <v>0</v>
      </c>
      <c r="Y1250">
        <f t="shared" si="433"/>
        <v>0</v>
      </c>
      <c r="Z1250">
        <f t="shared" si="434"/>
        <v>0</v>
      </c>
      <c r="AA1250">
        <f t="shared" si="435"/>
        <v>0</v>
      </c>
      <c r="AB1250">
        <f t="shared" si="436"/>
        <v>1</v>
      </c>
      <c r="AC1250">
        <f t="shared" si="437"/>
        <v>0</v>
      </c>
      <c r="AD1250">
        <f t="shared" si="438"/>
        <v>1</v>
      </c>
      <c r="AE1250" s="4" t="s">
        <v>2828</v>
      </c>
      <c r="AF1250" s="9" t="s">
        <v>2829</v>
      </c>
      <c r="AG1250">
        <v>0</v>
      </c>
      <c r="AH1250">
        <v>1</v>
      </c>
      <c r="AI1250">
        <v>0</v>
      </c>
      <c r="AJ1250">
        <v>1</v>
      </c>
      <c r="AK1250" s="9" t="s">
        <v>2840</v>
      </c>
      <c r="AL1250">
        <f t="shared" si="425"/>
        <v>0</v>
      </c>
      <c r="AM1250">
        <f>IF(AND(INDIRECT(AN1250)='Sample Select backend'!$C$2,INDIRECT(AO1250)=1,INDIRECT(AP1250)='Sample Select backend'!$F$2,INDIRECT(AQ1250)=1,INDIRECT(AR1250)='Sample Select backend'!$M$2),1,0)</f>
        <v>0</v>
      </c>
      <c r="AN1250" t="str">
        <f>_xlfn.CONCAT('Sample Select backend'!$C$4,ROW(AN1250))</f>
        <v>AE1250</v>
      </c>
      <c r="AO1250" s="9" t="str">
        <f>_xlfn.CONCAT('Sample Select backend'!$J$2,ROW(AO1250))</f>
        <v>AJ1250</v>
      </c>
      <c r="AP1250" t="str">
        <f>_xlfn.CONCAT('Sample Select backend'!$F$4,ROW(AP1250))</f>
        <v>AF1250</v>
      </c>
      <c r="AQ1250" t="str">
        <f>_xlfn.CONCAT('Sample Select backend'!$I$10,ROW(AQ1250))</f>
        <v>R1250</v>
      </c>
      <c r="AR1250" t="str">
        <f>_xlfn.CONCAT('Sample Select backend'!$M$4,ROW(AR1250))</f>
        <v>AK1250</v>
      </c>
      <c r="AS1250" t="str">
        <f t="shared" si="426"/>
        <v>Fiji</v>
      </c>
      <c r="AT1250" s="9">
        <f t="shared" si="427"/>
        <v>3</v>
      </c>
      <c r="AU1250">
        <f t="shared" si="428"/>
        <v>0</v>
      </c>
      <c r="AV1250" s="9">
        <v>1</v>
      </c>
    </row>
    <row r="1251" spans="1:48" x14ac:dyDescent="0.35">
      <c r="A1251" t="s">
        <v>59</v>
      </c>
      <c r="B1251">
        <v>1</v>
      </c>
      <c r="C1251">
        <v>3</v>
      </c>
      <c r="D1251" t="s">
        <v>927</v>
      </c>
      <c r="E1251">
        <v>2</v>
      </c>
      <c r="F1251">
        <v>2</v>
      </c>
      <c r="G1251">
        <v>-2</v>
      </c>
      <c r="H1251">
        <v>-1</v>
      </c>
      <c r="I1251">
        <v>-2</v>
      </c>
      <c r="J1251">
        <v>-2</v>
      </c>
      <c r="K1251">
        <v>2</v>
      </c>
      <c r="L1251">
        <v>-2</v>
      </c>
      <c r="M1251">
        <v>1</v>
      </c>
      <c r="N1251" t="s">
        <v>2658</v>
      </c>
      <c r="O1251" t="s">
        <v>2805</v>
      </c>
      <c r="P1251" t="s">
        <v>2810</v>
      </c>
      <c r="Q1251" t="s">
        <v>2816</v>
      </c>
      <c r="R1251">
        <v>0</v>
      </c>
      <c r="S1251">
        <v>-19.05</v>
      </c>
      <c r="T1251" t="s">
        <v>202</v>
      </c>
      <c r="U1251" t="s">
        <v>202</v>
      </c>
      <c r="V1251">
        <f t="shared" si="430"/>
        <v>1</v>
      </c>
      <c r="W1251">
        <f t="shared" si="431"/>
        <v>1</v>
      </c>
      <c r="X1251">
        <f t="shared" si="432"/>
        <v>0</v>
      </c>
      <c r="Y1251">
        <f t="shared" si="433"/>
        <v>0</v>
      </c>
      <c r="Z1251">
        <f t="shared" si="434"/>
        <v>0</v>
      </c>
      <c r="AA1251">
        <f t="shared" si="435"/>
        <v>0</v>
      </c>
      <c r="AB1251">
        <f t="shared" si="436"/>
        <v>1</v>
      </c>
      <c r="AC1251">
        <f t="shared" si="437"/>
        <v>0</v>
      </c>
      <c r="AD1251">
        <f t="shared" si="438"/>
        <v>1</v>
      </c>
      <c r="AE1251" s="4" t="s">
        <v>2828</v>
      </c>
      <c r="AF1251" s="9" t="s">
        <v>2829</v>
      </c>
      <c r="AG1251">
        <v>0</v>
      </c>
      <c r="AH1251">
        <v>1</v>
      </c>
      <c r="AI1251">
        <v>0</v>
      </c>
      <c r="AJ1251">
        <v>1</v>
      </c>
      <c r="AK1251" s="9" t="s">
        <v>2840</v>
      </c>
      <c r="AL1251">
        <f t="shared" si="425"/>
        <v>0</v>
      </c>
      <c r="AM1251">
        <f>IF(AND(INDIRECT(AN1251)='Sample Select backend'!$C$2,INDIRECT(AO1251)=1,INDIRECT(AP1251)='Sample Select backend'!$F$2,INDIRECT(AQ1251)=1,INDIRECT(AR1251)='Sample Select backend'!$M$2),1,0)</f>
        <v>0</v>
      </c>
      <c r="AN1251" t="str">
        <f>_xlfn.CONCAT('Sample Select backend'!$C$4,ROW(AN1251))</f>
        <v>AE1251</v>
      </c>
      <c r="AO1251" s="9" t="str">
        <f>_xlfn.CONCAT('Sample Select backend'!$J$2,ROW(AO1251))</f>
        <v>AJ1251</v>
      </c>
      <c r="AP1251" t="str">
        <f>_xlfn.CONCAT('Sample Select backend'!$F$4,ROW(AP1251))</f>
        <v>AF1251</v>
      </c>
      <c r="AQ1251" t="str">
        <f>_xlfn.CONCAT('Sample Select backend'!$I$10,ROW(AQ1251))</f>
        <v>R1251</v>
      </c>
      <c r="AR1251" t="str">
        <f>_xlfn.CONCAT('Sample Select backend'!$M$4,ROW(AR1251))</f>
        <v>AK1251</v>
      </c>
      <c r="AS1251" t="str">
        <f t="shared" si="426"/>
        <v>Fiji</v>
      </c>
      <c r="AT1251" s="9">
        <f t="shared" si="427"/>
        <v>3</v>
      </c>
      <c r="AU1251">
        <f t="shared" si="428"/>
        <v>0</v>
      </c>
      <c r="AV1251" s="9">
        <v>1</v>
      </c>
    </row>
    <row r="1252" spans="1:48" x14ac:dyDescent="0.35">
      <c r="A1252" t="s">
        <v>59</v>
      </c>
      <c r="B1252">
        <v>1</v>
      </c>
      <c r="C1252">
        <v>3</v>
      </c>
      <c r="D1252" t="s">
        <v>926</v>
      </c>
      <c r="E1252">
        <v>1</v>
      </c>
      <c r="F1252">
        <v>2</v>
      </c>
      <c r="G1252">
        <v>-2</v>
      </c>
      <c r="H1252">
        <v>-1</v>
      </c>
      <c r="I1252">
        <v>-2</v>
      </c>
      <c r="J1252">
        <v>-2</v>
      </c>
      <c r="K1252">
        <v>2</v>
      </c>
      <c r="L1252">
        <v>-2</v>
      </c>
      <c r="M1252">
        <v>1</v>
      </c>
      <c r="N1252" t="s">
        <v>2658</v>
      </c>
      <c r="O1252" t="s">
        <v>2805</v>
      </c>
      <c r="P1252" t="s">
        <v>2810</v>
      </c>
      <c r="Q1252" t="s">
        <v>2816</v>
      </c>
      <c r="R1252">
        <v>0</v>
      </c>
      <c r="S1252">
        <v>-19.05</v>
      </c>
      <c r="T1252" t="s">
        <v>202</v>
      </c>
      <c r="U1252" t="s">
        <v>202</v>
      </c>
      <c r="V1252">
        <f t="shared" si="430"/>
        <v>1</v>
      </c>
      <c r="W1252">
        <f t="shared" si="431"/>
        <v>1</v>
      </c>
      <c r="X1252">
        <f t="shared" si="432"/>
        <v>0</v>
      </c>
      <c r="Y1252">
        <f t="shared" si="433"/>
        <v>0</v>
      </c>
      <c r="Z1252">
        <f t="shared" si="434"/>
        <v>0</v>
      </c>
      <c r="AA1252">
        <f t="shared" si="435"/>
        <v>0</v>
      </c>
      <c r="AB1252">
        <f t="shared" si="436"/>
        <v>1</v>
      </c>
      <c r="AC1252">
        <f t="shared" si="437"/>
        <v>0</v>
      </c>
      <c r="AD1252">
        <f t="shared" si="438"/>
        <v>1</v>
      </c>
      <c r="AE1252" s="4" t="s">
        <v>2828</v>
      </c>
      <c r="AF1252" s="9" t="s">
        <v>2829</v>
      </c>
      <c r="AG1252">
        <v>0</v>
      </c>
      <c r="AH1252">
        <v>1</v>
      </c>
      <c r="AI1252">
        <v>0</v>
      </c>
      <c r="AJ1252">
        <v>1</v>
      </c>
      <c r="AK1252" s="9" t="s">
        <v>2840</v>
      </c>
      <c r="AL1252">
        <f t="shared" si="425"/>
        <v>0</v>
      </c>
      <c r="AM1252">
        <f>IF(AND(INDIRECT(AN1252)='Sample Select backend'!$C$2,INDIRECT(AO1252)=1,INDIRECT(AP1252)='Sample Select backend'!$F$2,INDIRECT(AQ1252)=1,INDIRECT(AR1252)='Sample Select backend'!$M$2),1,0)</f>
        <v>0</v>
      </c>
      <c r="AN1252" t="str">
        <f>_xlfn.CONCAT('Sample Select backend'!$C$4,ROW(AN1252))</f>
        <v>AE1252</v>
      </c>
      <c r="AO1252" s="9" t="str">
        <f>_xlfn.CONCAT('Sample Select backend'!$J$2,ROW(AO1252))</f>
        <v>AJ1252</v>
      </c>
      <c r="AP1252" t="str">
        <f>_xlfn.CONCAT('Sample Select backend'!$F$4,ROW(AP1252))</f>
        <v>AF1252</v>
      </c>
      <c r="AQ1252" t="str">
        <f>_xlfn.CONCAT('Sample Select backend'!$I$10,ROW(AQ1252))</f>
        <v>R1252</v>
      </c>
      <c r="AR1252" t="str">
        <f>_xlfn.CONCAT('Sample Select backend'!$M$4,ROW(AR1252))</f>
        <v>AK1252</v>
      </c>
      <c r="AS1252" t="str">
        <f t="shared" si="426"/>
        <v>Fiji</v>
      </c>
      <c r="AT1252" s="9">
        <f t="shared" si="427"/>
        <v>3</v>
      </c>
      <c r="AU1252">
        <f t="shared" si="428"/>
        <v>0</v>
      </c>
      <c r="AV1252" s="9">
        <v>1</v>
      </c>
    </row>
    <row r="1253" spans="1:48" x14ac:dyDescent="0.35">
      <c r="A1253" t="s">
        <v>59</v>
      </c>
      <c r="B1253">
        <v>3</v>
      </c>
      <c r="C1253" t="s">
        <v>201</v>
      </c>
      <c r="D1253" t="s">
        <v>937</v>
      </c>
      <c r="E1253">
        <v>2</v>
      </c>
      <c r="F1253">
        <v>2</v>
      </c>
      <c r="G1253">
        <v>-2</v>
      </c>
      <c r="H1253">
        <v>-1</v>
      </c>
      <c r="I1253">
        <v>-2</v>
      </c>
      <c r="J1253">
        <v>2</v>
      </c>
      <c r="K1253">
        <v>-2</v>
      </c>
      <c r="L1253">
        <v>-2</v>
      </c>
      <c r="M1253">
        <v>1</v>
      </c>
      <c r="N1253" t="s">
        <v>2658</v>
      </c>
      <c r="O1253" t="s">
        <v>2805</v>
      </c>
      <c r="P1253" t="s">
        <v>2810</v>
      </c>
      <c r="Q1253" t="s">
        <v>2816</v>
      </c>
      <c r="R1253">
        <v>0</v>
      </c>
      <c r="S1253">
        <v>-19.05</v>
      </c>
      <c r="T1253" t="s">
        <v>202</v>
      </c>
      <c r="U1253" t="s">
        <v>202</v>
      </c>
      <c r="V1253">
        <f t="shared" si="430"/>
        <v>1</v>
      </c>
      <c r="W1253">
        <f t="shared" si="431"/>
        <v>1</v>
      </c>
      <c r="X1253">
        <f t="shared" si="432"/>
        <v>0</v>
      </c>
      <c r="Y1253">
        <f t="shared" si="433"/>
        <v>0</v>
      </c>
      <c r="Z1253">
        <f t="shared" si="434"/>
        <v>0</v>
      </c>
      <c r="AA1253">
        <f t="shared" si="435"/>
        <v>1</v>
      </c>
      <c r="AB1253">
        <f t="shared" si="436"/>
        <v>0</v>
      </c>
      <c r="AC1253">
        <f t="shared" si="437"/>
        <v>0</v>
      </c>
      <c r="AD1253">
        <f t="shared" si="438"/>
        <v>1</v>
      </c>
      <c r="AE1253" s="4" t="s">
        <v>2828</v>
      </c>
      <c r="AF1253" s="9" t="s">
        <v>2829</v>
      </c>
      <c r="AG1253">
        <v>0</v>
      </c>
      <c r="AH1253">
        <v>1</v>
      </c>
      <c r="AI1253">
        <v>0</v>
      </c>
      <c r="AJ1253">
        <v>1</v>
      </c>
      <c r="AK1253" s="9" t="s">
        <v>2840</v>
      </c>
      <c r="AL1253">
        <f t="shared" si="425"/>
        <v>0</v>
      </c>
      <c r="AM1253">
        <f>IF(AND(INDIRECT(AN1253)='Sample Select backend'!$C$2,INDIRECT(AO1253)=1,INDIRECT(AP1253)='Sample Select backend'!$F$2,INDIRECT(AQ1253)=1,INDIRECT(AR1253)='Sample Select backend'!$M$2),1,0)</f>
        <v>0</v>
      </c>
      <c r="AN1253" t="str">
        <f>_xlfn.CONCAT('Sample Select backend'!$C$4,ROW(AN1253))</f>
        <v>AE1253</v>
      </c>
      <c r="AO1253" s="9" t="str">
        <f>_xlfn.CONCAT('Sample Select backend'!$J$2,ROW(AO1253))</f>
        <v>AJ1253</v>
      </c>
      <c r="AP1253" t="str">
        <f>_xlfn.CONCAT('Sample Select backend'!$F$4,ROW(AP1253))</f>
        <v>AF1253</v>
      </c>
      <c r="AQ1253" t="str">
        <f>_xlfn.CONCAT('Sample Select backend'!$I$10,ROW(AQ1253))</f>
        <v>R1253</v>
      </c>
      <c r="AR1253" t="str">
        <f>_xlfn.CONCAT('Sample Select backend'!$M$4,ROW(AR1253))</f>
        <v>AK1253</v>
      </c>
      <c r="AS1253" t="str">
        <f t="shared" si="426"/>
        <v>Fiji</v>
      </c>
      <c r="AT1253" s="9" t="str">
        <f t="shared" si="427"/>
        <v>Other</v>
      </c>
      <c r="AU1253">
        <f t="shared" si="428"/>
        <v>0</v>
      </c>
      <c r="AV1253" s="9">
        <v>0</v>
      </c>
    </row>
    <row r="1254" spans="1:48" x14ac:dyDescent="0.35">
      <c r="A1254" s="24" t="s">
        <v>59</v>
      </c>
      <c r="B1254" s="24">
        <v>1</v>
      </c>
      <c r="C1254" s="24">
        <v>7</v>
      </c>
      <c r="D1254" s="24" t="s">
        <v>3595</v>
      </c>
      <c r="E1254" s="24"/>
      <c r="O1254" t="s">
        <v>2805</v>
      </c>
      <c r="P1254" t="s">
        <v>2810</v>
      </c>
      <c r="Q1254" t="s">
        <v>2816</v>
      </c>
      <c r="R1254">
        <v>0</v>
      </c>
      <c r="S1254">
        <v>-19.05</v>
      </c>
      <c r="T1254" t="s">
        <v>202</v>
      </c>
      <c r="U1254" t="s">
        <v>202</v>
      </c>
      <c r="V1254">
        <v>-1</v>
      </c>
      <c r="W1254">
        <v>-1</v>
      </c>
      <c r="X1254">
        <v>-1</v>
      </c>
      <c r="Y1254">
        <v>-1</v>
      </c>
      <c r="Z1254">
        <v>-1</v>
      </c>
      <c r="AA1254">
        <v>-1</v>
      </c>
      <c r="AB1254">
        <v>-1</v>
      </c>
      <c r="AC1254">
        <v>-1</v>
      </c>
      <c r="AD1254">
        <v>-1</v>
      </c>
      <c r="AE1254" s="4" t="s">
        <v>2828</v>
      </c>
      <c r="AF1254" s="9" t="s">
        <v>2829</v>
      </c>
      <c r="AG1254">
        <v>0</v>
      </c>
      <c r="AH1254">
        <v>1</v>
      </c>
      <c r="AI1254">
        <v>0</v>
      </c>
      <c r="AJ1254">
        <v>1</v>
      </c>
      <c r="AK1254" s="9" t="s">
        <v>2840</v>
      </c>
      <c r="AL1254">
        <f t="shared" si="425"/>
        <v>0</v>
      </c>
      <c r="AM1254">
        <f>IF(AND(INDIRECT(AN1254)='Sample Select backend'!$C$2,INDIRECT(AO1254)=1,INDIRECT(AP1254)='Sample Select backend'!$F$2,INDIRECT(AQ1254)=1,INDIRECT(AR1254)='Sample Select backend'!$M$2),1,0)</f>
        <v>0</v>
      </c>
      <c r="AN1254" t="str">
        <f>_xlfn.CONCAT('Sample Select backend'!$C$4,ROW(AN1254))</f>
        <v>AE1254</v>
      </c>
      <c r="AO1254" s="9" t="str">
        <f>_xlfn.CONCAT('Sample Select backend'!$J$2,ROW(AO1254))</f>
        <v>AJ1254</v>
      </c>
      <c r="AP1254" t="str">
        <f>_xlfn.CONCAT('Sample Select backend'!$F$4,ROW(AP1254))</f>
        <v>AF1254</v>
      </c>
      <c r="AQ1254" t="str">
        <f>_xlfn.CONCAT('Sample Select backend'!$I$10,ROW(AQ1254))</f>
        <v>R1254</v>
      </c>
      <c r="AR1254" t="str">
        <f>_xlfn.CONCAT('Sample Select backend'!$M$4,ROW(AR1254))</f>
        <v>AK1254</v>
      </c>
      <c r="AS1254" t="str">
        <f t="shared" si="426"/>
        <v>Fiji</v>
      </c>
      <c r="AT1254" s="9">
        <f t="shared" si="427"/>
        <v>7</v>
      </c>
      <c r="AU1254">
        <f t="shared" si="428"/>
        <v>0</v>
      </c>
      <c r="AV1254" s="9">
        <v>0</v>
      </c>
    </row>
    <row r="1255" spans="1:48" x14ac:dyDescent="0.35">
      <c r="A1255" s="24" t="s">
        <v>59</v>
      </c>
      <c r="B1255" s="24">
        <v>1</v>
      </c>
      <c r="C1255" s="24">
        <v>7</v>
      </c>
      <c r="D1255" s="24" t="s">
        <v>3596</v>
      </c>
      <c r="E1255" s="24"/>
      <c r="O1255" t="s">
        <v>2805</v>
      </c>
      <c r="P1255" t="s">
        <v>2810</v>
      </c>
      <c r="Q1255" t="s">
        <v>2816</v>
      </c>
      <c r="R1255">
        <v>0</v>
      </c>
      <c r="S1255">
        <v>-19.05</v>
      </c>
      <c r="T1255" t="s">
        <v>202</v>
      </c>
      <c r="U1255" t="s">
        <v>202</v>
      </c>
      <c r="V1255">
        <v>-1</v>
      </c>
      <c r="W1255">
        <v>-1</v>
      </c>
      <c r="X1255">
        <v>-1</v>
      </c>
      <c r="Y1255">
        <v>-1</v>
      </c>
      <c r="Z1255">
        <v>-1</v>
      </c>
      <c r="AA1255">
        <v>-1</v>
      </c>
      <c r="AB1255">
        <v>-1</v>
      </c>
      <c r="AC1255">
        <v>-1</v>
      </c>
      <c r="AD1255">
        <v>-1</v>
      </c>
      <c r="AE1255" s="4" t="s">
        <v>2828</v>
      </c>
      <c r="AF1255" s="9" t="s">
        <v>2829</v>
      </c>
      <c r="AG1255">
        <v>0</v>
      </c>
      <c r="AH1255">
        <v>1</v>
      </c>
      <c r="AI1255">
        <v>0</v>
      </c>
      <c r="AJ1255">
        <v>1</v>
      </c>
      <c r="AK1255" s="9" t="s">
        <v>2840</v>
      </c>
      <c r="AL1255">
        <f t="shared" si="425"/>
        <v>0</v>
      </c>
      <c r="AM1255">
        <f>IF(AND(INDIRECT(AN1255)='Sample Select backend'!$C$2,INDIRECT(AO1255)=1,INDIRECT(AP1255)='Sample Select backend'!$F$2,INDIRECT(AQ1255)=1,INDIRECT(AR1255)='Sample Select backend'!$M$2),1,0)</f>
        <v>0</v>
      </c>
      <c r="AN1255" t="str">
        <f>_xlfn.CONCAT('Sample Select backend'!$C$4,ROW(AN1255))</f>
        <v>AE1255</v>
      </c>
      <c r="AO1255" s="9" t="str">
        <f>_xlfn.CONCAT('Sample Select backend'!$J$2,ROW(AO1255))</f>
        <v>AJ1255</v>
      </c>
      <c r="AP1255" t="str">
        <f>_xlfn.CONCAT('Sample Select backend'!$F$4,ROW(AP1255))</f>
        <v>AF1255</v>
      </c>
      <c r="AQ1255" t="str">
        <f>_xlfn.CONCAT('Sample Select backend'!$I$10,ROW(AQ1255))</f>
        <v>R1255</v>
      </c>
      <c r="AR1255" t="str">
        <f>_xlfn.CONCAT('Sample Select backend'!$M$4,ROW(AR1255))</f>
        <v>AK1255</v>
      </c>
      <c r="AS1255" t="str">
        <f t="shared" si="426"/>
        <v>Fiji</v>
      </c>
      <c r="AT1255" s="9">
        <f t="shared" si="427"/>
        <v>7</v>
      </c>
      <c r="AU1255">
        <f t="shared" si="428"/>
        <v>0</v>
      </c>
      <c r="AV1255" s="9">
        <v>0</v>
      </c>
    </row>
    <row r="1256" spans="1:48" x14ac:dyDescent="0.35">
      <c r="A1256" s="24" t="s">
        <v>59</v>
      </c>
      <c r="B1256" s="24">
        <v>6</v>
      </c>
      <c r="C1256" s="24">
        <v>26</v>
      </c>
      <c r="D1256" s="24" t="s">
        <v>3597</v>
      </c>
      <c r="E1256" s="24"/>
      <c r="O1256" t="s">
        <v>2805</v>
      </c>
      <c r="P1256" t="s">
        <v>2810</v>
      </c>
      <c r="Q1256" t="s">
        <v>2816</v>
      </c>
      <c r="R1256">
        <v>0</v>
      </c>
      <c r="S1256">
        <v>-19.05</v>
      </c>
      <c r="T1256" t="s">
        <v>202</v>
      </c>
      <c r="U1256" t="s">
        <v>202</v>
      </c>
      <c r="V1256">
        <v>-1</v>
      </c>
      <c r="W1256">
        <v>-1</v>
      </c>
      <c r="X1256">
        <v>-1</v>
      </c>
      <c r="Y1256">
        <v>-1</v>
      </c>
      <c r="Z1256">
        <v>-1</v>
      </c>
      <c r="AA1256">
        <v>-1</v>
      </c>
      <c r="AB1256">
        <v>-1</v>
      </c>
      <c r="AC1256">
        <v>-1</v>
      </c>
      <c r="AD1256">
        <v>-1</v>
      </c>
      <c r="AE1256" s="4" t="s">
        <v>2828</v>
      </c>
      <c r="AF1256" s="9" t="s">
        <v>2829</v>
      </c>
      <c r="AG1256">
        <v>0</v>
      </c>
      <c r="AH1256">
        <v>1</v>
      </c>
      <c r="AI1256">
        <v>0</v>
      </c>
      <c r="AJ1256">
        <v>1</v>
      </c>
      <c r="AK1256" s="9" t="s">
        <v>2840</v>
      </c>
      <c r="AL1256">
        <f t="shared" si="425"/>
        <v>0</v>
      </c>
      <c r="AM1256">
        <f>IF(AND(INDIRECT(AN1256)='Sample Select backend'!$C$2,INDIRECT(AO1256)=1,INDIRECT(AP1256)='Sample Select backend'!$F$2,INDIRECT(AQ1256)=1,INDIRECT(AR1256)='Sample Select backend'!$M$2),1,0)</f>
        <v>0</v>
      </c>
      <c r="AN1256" t="str">
        <f>_xlfn.CONCAT('Sample Select backend'!$C$4,ROW(AN1256))</f>
        <v>AE1256</v>
      </c>
      <c r="AO1256" s="9" t="str">
        <f>_xlfn.CONCAT('Sample Select backend'!$J$2,ROW(AO1256))</f>
        <v>AJ1256</v>
      </c>
      <c r="AP1256" t="str">
        <f>_xlfn.CONCAT('Sample Select backend'!$F$4,ROW(AP1256))</f>
        <v>AF1256</v>
      </c>
      <c r="AQ1256" t="str">
        <f>_xlfn.CONCAT('Sample Select backend'!$I$10,ROW(AQ1256))</f>
        <v>R1256</v>
      </c>
      <c r="AR1256" t="str">
        <f>_xlfn.CONCAT('Sample Select backend'!$M$4,ROW(AR1256))</f>
        <v>AK1256</v>
      </c>
      <c r="AS1256" t="str">
        <f t="shared" si="426"/>
        <v>Fiji</v>
      </c>
      <c r="AT1256" s="9">
        <f t="shared" si="427"/>
        <v>26</v>
      </c>
      <c r="AU1256">
        <f t="shared" si="428"/>
        <v>0</v>
      </c>
      <c r="AV1256" s="9">
        <v>0</v>
      </c>
    </row>
    <row r="1257" spans="1:48" x14ac:dyDescent="0.35">
      <c r="A1257" s="24" t="s">
        <v>59</v>
      </c>
      <c r="B1257" s="31">
        <v>9</v>
      </c>
      <c r="C1257" s="31">
        <v>34</v>
      </c>
      <c r="D1257" s="24" t="s">
        <v>3598</v>
      </c>
      <c r="E1257" s="24"/>
      <c r="O1257" t="s">
        <v>2805</v>
      </c>
      <c r="P1257" t="s">
        <v>2810</v>
      </c>
      <c r="Q1257" t="s">
        <v>2816</v>
      </c>
      <c r="R1257">
        <v>0</v>
      </c>
      <c r="S1257">
        <v>-19.05</v>
      </c>
      <c r="T1257" t="s">
        <v>202</v>
      </c>
      <c r="U1257" t="s">
        <v>202</v>
      </c>
      <c r="V1257">
        <v>-1</v>
      </c>
      <c r="W1257">
        <v>-1</v>
      </c>
      <c r="X1257">
        <v>-1</v>
      </c>
      <c r="Y1257">
        <v>-1</v>
      </c>
      <c r="Z1257">
        <v>-1</v>
      </c>
      <c r="AA1257">
        <v>-1</v>
      </c>
      <c r="AB1257">
        <v>-1</v>
      </c>
      <c r="AC1257">
        <v>-1</v>
      </c>
      <c r="AD1257">
        <v>-1</v>
      </c>
      <c r="AE1257" s="4" t="s">
        <v>2828</v>
      </c>
      <c r="AF1257" s="9" t="s">
        <v>2829</v>
      </c>
      <c r="AG1257">
        <v>0</v>
      </c>
      <c r="AH1257">
        <v>1</v>
      </c>
      <c r="AI1257">
        <v>0</v>
      </c>
      <c r="AJ1257">
        <v>1</v>
      </c>
      <c r="AK1257" s="9" t="s">
        <v>2840</v>
      </c>
      <c r="AL1257">
        <f t="shared" si="425"/>
        <v>0</v>
      </c>
      <c r="AM1257">
        <f>IF(AND(INDIRECT(AN1257)='Sample Select backend'!$C$2,INDIRECT(AO1257)=1,INDIRECT(AP1257)='Sample Select backend'!$F$2,INDIRECT(AQ1257)=1,INDIRECT(AR1257)='Sample Select backend'!$M$2),1,0)</f>
        <v>0</v>
      </c>
      <c r="AN1257" t="str">
        <f>_xlfn.CONCAT('Sample Select backend'!$C$4,ROW(AN1257))</f>
        <v>AE1257</v>
      </c>
      <c r="AO1257" s="9" t="str">
        <f>_xlfn.CONCAT('Sample Select backend'!$J$2,ROW(AO1257))</f>
        <v>AJ1257</v>
      </c>
      <c r="AP1257" t="str">
        <f>_xlfn.CONCAT('Sample Select backend'!$F$4,ROW(AP1257))</f>
        <v>AF1257</v>
      </c>
      <c r="AQ1257" t="str">
        <f>_xlfn.CONCAT('Sample Select backend'!$I$10,ROW(AQ1257))</f>
        <v>R1257</v>
      </c>
      <c r="AR1257" t="str">
        <f>_xlfn.CONCAT('Sample Select backend'!$M$4,ROW(AR1257))</f>
        <v>AK1257</v>
      </c>
      <c r="AS1257" t="str">
        <f t="shared" si="426"/>
        <v>Fiji</v>
      </c>
      <c r="AT1257" s="9">
        <f t="shared" si="427"/>
        <v>34</v>
      </c>
      <c r="AU1257">
        <f t="shared" si="428"/>
        <v>0</v>
      </c>
      <c r="AV1257" s="9">
        <v>0</v>
      </c>
    </row>
    <row r="1258" spans="1:48" x14ac:dyDescent="0.35">
      <c r="A1258" s="24" t="s">
        <v>59</v>
      </c>
      <c r="B1258" s="24">
        <v>6</v>
      </c>
      <c r="C1258" s="24">
        <v>28</v>
      </c>
      <c r="D1258" s="24" t="s">
        <v>3599</v>
      </c>
      <c r="E1258" s="24"/>
      <c r="O1258" t="s">
        <v>2805</v>
      </c>
      <c r="P1258" t="s">
        <v>2810</v>
      </c>
      <c r="Q1258" t="s">
        <v>2816</v>
      </c>
      <c r="R1258">
        <v>0</v>
      </c>
      <c r="S1258">
        <v>-19.05</v>
      </c>
      <c r="T1258" t="s">
        <v>202</v>
      </c>
      <c r="U1258" t="s">
        <v>202</v>
      </c>
      <c r="V1258">
        <v>-1</v>
      </c>
      <c r="W1258">
        <v>-1</v>
      </c>
      <c r="X1258">
        <v>-1</v>
      </c>
      <c r="Y1258">
        <v>-1</v>
      </c>
      <c r="Z1258">
        <v>-1</v>
      </c>
      <c r="AA1258">
        <v>-1</v>
      </c>
      <c r="AB1258">
        <v>-1</v>
      </c>
      <c r="AC1258">
        <v>-1</v>
      </c>
      <c r="AD1258">
        <v>-1</v>
      </c>
      <c r="AE1258" s="4" t="s">
        <v>2828</v>
      </c>
      <c r="AF1258" s="9" t="s">
        <v>2829</v>
      </c>
      <c r="AG1258">
        <v>0</v>
      </c>
      <c r="AH1258">
        <v>1</v>
      </c>
      <c r="AI1258">
        <v>0</v>
      </c>
      <c r="AJ1258">
        <v>1</v>
      </c>
      <c r="AK1258" s="9" t="s">
        <v>2840</v>
      </c>
      <c r="AL1258">
        <f t="shared" si="425"/>
        <v>0</v>
      </c>
      <c r="AM1258">
        <f>IF(AND(INDIRECT(AN1258)='Sample Select backend'!$C$2,INDIRECT(AO1258)=1,INDIRECT(AP1258)='Sample Select backend'!$F$2,INDIRECT(AQ1258)=1,INDIRECT(AR1258)='Sample Select backend'!$M$2),1,0)</f>
        <v>0</v>
      </c>
      <c r="AN1258" t="str">
        <f>_xlfn.CONCAT('Sample Select backend'!$C$4,ROW(AN1258))</f>
        <v>AE1258</v>
      </c>
      <c r="AO1258" s="9" t="str">
        <f>_xlfn.CONCAT('Sample Select backend'!$J$2,ROW(AO1258))</f>
        <v>AJ1258</v>
      </c>
      <c r="AP1258" t="str">
        <f>_xlfn.CONCAT('Sample Select backend'!$F$4,ROW(AP1258))</f>
        <v>AF1258</v>
      </c>
      <c r="AQ1258" t="str">
        <f>_xlfn.CONCAT('Sample Select backend'!$I$10,ROW(AQ1258))</f>
        <v>R1258</v>
      </c>
      <c r="AR1258" t="str">
        <f>_xlfn.CONCAT('Sample Select backend'!$M$4,ROW(AR1258))</f>
        <v>AK1258</v>
      </c>
      <c r="AS1258" t="str">
        <f t="shared" si="426"/>
        <v>Fiji</v>
      </c>
      <c r="AT1258" s="9">
        <f t="shared" si="427"/>
        <v>28</v>
      </c>
      <c r="AU1258">
        <f t="shared" si="428"/>
        <v>0</v>
      </c>
      <c r="AV1258" s="9">
        <v>0</v>
      </c>
    </row>
    <row r="1259" spans="1:48" x14ac:dyDescent="0.35">
      <c r="A1259" s="24" t="s">
        <v>59</v>
      </c>
      <c r="B1259" s="24">
        <v>6</v>
      </c>
      <c r="C1259" s="24">
        <v>26</v>
      </c>
      <c r="D1259" s="24" t="s">
        <v>3600</v>
      </c>
      <c r="E1259" s="24"/>
      <c r="O1259" t="s">
        <v>2805</v>
      </c>
      <c r="P1259" t="s">
        <v>2810</v>
      </c>
      <c r="Q1259" t="s">
        <v>2816</v>
      </c>
      <c r="R1259">
        <v>0</v>
      </c>
      <c r="S1259">
        <v>-19.05</v>
      </c>
      <c r="T1259" t="s">
        <v>202</v>
      </c>
      <c r="U1259" t="s">
        <v>202</v>
      </c>
      <c r="V1259">
        <v>-1</v>
      </c>
      <c r="W1259">
        <v>-1</v>
      </c>
      <c r="X1259">
        <v>-1</v>
      </c>
      <c r="Y1259">
        <v>-1</v>
      </c>
      <c r="Z1259">
        <v>-1</v>
      </c>
      <c r="AA1259">
        <v>-1</v>
      </c>
      <c r="AB1259">
        <v>-1</v>
      </c>
      <c r="AC1259">
        <v>-1</v>
      </c>
      <c r="AD1259">
        <v>-1</v>
      </c>
      <c r="AE1259" s="4" t="s">
        <v>2828</v>
      </c>
      <c r="AF1259" s="9" t="s">
        <v>2829</v>
      </c>
      <c r="AG1259">
        <v>0</v>
      </c>
      <c r="AH1259">
        <v>1</v>
      </c>
      <c r="AI1259">
        <v>0</v>
      </c>
      <c r="AJ1259">
        <v>1</v>
      </c>
      <c r="AK1259" s="9" t="s">
        <v>2840</v>
      </c>
      <c r="AL1259">
        <f t="shared" si="425"/>
        <v>0</v>
      </c>
      <c r="AM1259">
        <f>IF(AND(INDIRECT(AN1259)='Sample Select backend'!$C$2,INDIRECT(AO1259)=1,INDIRECT(AP1259)='Sample Select backend'!$F$2,INDIRECT(AQ1259)=1,INDIRECT(AR1259)='Sample Select backend'!$M$2),1,0)</f>
        <v>0</v>
      </c>
      <c r="AN1259" t="str">
        <f>_xlfn.CONCAT('Sample Select backend'!$C$4,ROW(AN1259))</f>
        <v>AE1259</v>
      </c>
      <c r="AO1259" s="9" t="str">
        <f>_xlfn.CONCAT('Sample Select backend'!$J$2,ROW(AO1259))</f>
        <v>AJ1259</v>
      </c>
      <c r="AP1259" t="str">
        <f>_xlfn.CONCAT('Sample Select backend'!$F$4,ROW(AP1259))</f>
        <v>AF1259</v>
      </c>
      <c r="AQ1259" t="str">
        <f>_xlfn.CONCAT('Sample Select backend'!$I$10,ROW(AQ1259))</f>
        <v>R1259</v>
      </c>
      <c r="AR1259" t="str">
        <f>_xlfn.CONCAT('Sample Select backend'!$M$4,ROW(AR1259))</f>
        <v>AK1259</v>
      </c>
      <c r="AS1259" t="str">
        <f t="shared" si="426"/>
        <v>Fiji</v>
      </c>
      <c r="AT1259" s="9">
        <f t="shared" si="427"/>
        <v>26</v>
      </c>
      <c r="AU1259">
        <f t="shared" si="428"/>
        <v>0</v>
      </c>
      <c r="AV1259" s="9">
        <v>0</v>
      </c>
    </row>
    <row r="1260" spans="1:48" x14ac:dyDescent="0.35">
      <c r="A1260" s="24" t="s">
        <v>59</v>
      </c>
      <c r="B1260" s="24">
        <v>7</v>
      </c>
      <c r="C1260" s="24">
        <v>30</v>
      </c>
      <c r="D1260" s="24" t="s">
        <v>3601</v>
      </c>
      <c r="E1260" s="24"/>
      <c r="O1260" t="s">
        <v>2805</v>
      </c>
      <c r="P1260" t="s">
        <v>2810</v>
      </c>
      <c r="Q1260" t="s">
        <v>2816</v>
      </c>
      <c r="R1260">
        <v>0</v>
      </c>
      <c r="S1260">
        <v>-19.05</v>
      </c>
      <c r="T1260" t="s">
        <v>202</v>
      </c>
      <c r="U1260" t="s">
        <v>202</v>
      </c>
      <c r="V1260">
        <v>-1</v>
      </c>
      <c r="W1260">
        <v>-1</v>
      </c>
      <c r="X1260">
        <v>-1</v>
      </c>
      <c r="Y1260">
        <v>-1</v>
      </c>
      <c r="Z1260">
        <v>-1</v>
      </c>
      <c r="AA1260">
        <v>-1</v>
      </c>
      <c r="AB1260">
        <v>-1</v>
      </c>
      <c r="AC1260">
        <v>-1</v>
      </c>
      <c r="AD1260">
        <v>-1</v>
      </c>
      <c r="AE1260" s="4" t="s">
        <v>2828</v>
      </c>
      <c r="AF1260" s="9" t="s">
        <v>2829</v>
      </c>
      <c r="AG1260">
        <v>0</v>
      </c>
      <c r="AH1260">
        <v>1</v>
      </c>
      <c r="AI1260">
        <v>0</v>
      </c>
      <c r="AJ1260">
        <v>1</v>
      </c>
      <c r="AK1260" s="9" t="s">
        <v>2840</v>
      </c>
      <c r="AL1260">
        <f t="shared" si="425"/>
        <v>0</v>
      </c>
      <c r="AM1260">
        <f>IF(AND(INDIRECT(AN1260)='Sample Select backend'!$C$2,INDIRECT(AO1260)=1,INDIRECT(AP1260)='Sample Select backend'!$F$2,INDIRECT(AQ1260)=1,INDIRECT(AR1260)='Sample Select backend'!$M$2),1,0)</f>
        <v>0</v>
      </c>
      <c r="AN1260" t="str">
        <f>_xlfn.CONCAT('Sample Select backend'!$C$4,ROW(AN1260))</f>
        <v>AE1260</v>
      </c>
      <c r="AO1260" s="9" t="str">
        <f>_xlfn.CONCAT('Sample Select backend'!$J$2,ROW(AO1260))</f>
        <v>AJ1260</v>
      </c>
      <c r="AP1260" t="str">
        <f>_xlfn.CONCAT('Sample Select backend'!$F$4,ROW(AP1260))</f>
        <v>AF1260</v>
      </c>
      <c r="AQ1260" t="str">
        <f>_xlfn.CONCAT('Sample Select backend'!$I$10,ROW(AQ1260))</f>
        <v>R1260</v>
      </c>
      <c r="AR1260" t="str">
        <f>_xlfn.CONCAT('Sample Select backend'!$M$4,ROW(AR1260))</f>
        <v>AK1260</v>
      </c>
      <c r="AS1260" t="str">
        <f t="shared" si="426"/>
        <v>Fiji</v>
      </c>
      <c r="AT1260" s="9">
        <f t="shared" si="427"/>
        <v>30</v>
      </c>
      <c r="AU1260">
        <f t="shared" si="428"/>
        <v>0</v>
      </c>
      <c r="AV1260" s="9">
        <v>0</v>
      </c>
    </row>
    <row r="1261" spans="1:48" x14ac:dyDescent="0.35">
      <c r="A1261" s="24" t="s">
        <v>59</v>
      </c>
      <c r="B1261" s="24">
        <v>7</v>
      </c>
      <c r="C1261" s="24">
        <v>30</v>
      </c>
      <c r="D1261" s="24" t="s">
        <v>3602</v>
      </c>
      <c r="E1261" s="24"/>
      <c r="O1261" t="s">
        <v>2805</v>
      </c>
      <c r="P1261" t="s">
        <v>2810</v>
      </c>
      <c r="Q1261" t="s">
        <v>2816</v>
      </c>
      <c r="R1261">
        <v>0</v>
      </c>
      <c r="S1261">
        <v>-19.05</v>
      </c>
      <c r="T1261" t="s">
        <v>202</v>
      </c>
      <c r="U1261" t="s">
        <v>202</v>
      </c>
      <c r="V1261">
        <v>-1</v>
      </c>
      <c r="W1261">
        <v>-1</v>
      </c>
      <c r="X1261">
        <v>-1</v>
      </c>
      <c r="Y1261">
        <v>-1</v>
      </c>
      <c r="Z1261">
        <v>-1</v>
      </c>
      <c r="AA1261">
        <v>-1</v>
      </c>
      <c r="AB1261">
        <v>-1</v>
      </c>
      <c r="AC1261">
        <v>-1</v>
      </c>
      <c r="AD1261">
        <v>-1</v>
      </c>
      <c r="AE1261" s="4" t="s">
        <v>2828</v>
      </c>
      <c r="AF1261" s="9" t="s">
        <v>2829</v>
      </c>
      <c r="AG1261">
        <v>0</v>
      </c>
      <c r="AH1261">
        <v>1</v>
      </c>
      <c r="AI1261">
        <v>0</v>
      </c>
      <c r="AJ1261">
        <v>1</v>
      </c>
      <c r="AK1261" s="9" t="s">
        <v>2840</v>
      </c>
      <c r="AL1261">
        <f t="shared" si="425"/>
        <v>0</v>
      </c>
      <c r="AM1261">
        <f>IF(AND(INDIRECT(AN1261)='Sample Select backend'!$C$2,INDIRECT(AO1261)=1,INDIRECT(AP1261)='Sample Select backend'!$F$2,INDIRECT(AQ1261)=1,INDIRECT(AR1261)='Sample Select backend'!$M$2),1,0)</f>
        <v>0</v>
      </c>
      <c r="AN1261" t="str">
        <f>_xlfn.CONCAT('Sample Select backend'!$C$4,ROW(AN1261))</f>
        <v>AE1261</v>
      </c>
      <c r="AO1261" s="9" t="str">
        <f>_xlfn.CONCAT('Sample Select backend'!$J$2,ROW(AO1261))</f>
        <v>AJ1261</v>
      </c>
      <c r="AP1261" t="str">
        <f>_xlfn.CONCAT('Sample Select backend'!$F$4,ROW(AP1261))</f>
        <v>AF1261</v>
      </c>
      <c r="AQ1261" t="str">
        <f>_xlfn.CONCAT('Sample Select backend'!$I$10,ROW(AQ1261))</f>
        <v>R1261</v>
      </c>
      <c r="AR1261" t="str">
        <f>_xlfn.CONCAT('Sample Select backend'!$M$4,ROW(AR1261))</f>
        <v>AK1261</v>
      </c>
      <c r="AS1261" t="str">
        <f t="shared" si="426"/>
        <v>Fiji</v>
      </c>
      <c r="AT1261" s="9">
        <f t="shared" si="427"/>
        <v>30</v>
      </c>
      <c r="AU1261">
        <f t="shared" si="428"/>
        <v>0</v>
      </c>
      <c r="AV1261" s="9">
        <v>1</v>
      </c>
    </row>
    <row r="1262" spans="1:48" x14ac:dyDescent="0.35">
      <c r="A1262" t="s">
        <v>58</v>
      </c>
      <c r="B1262">
        <v>6</v>
      </c>
      <c r="C1262">
        <v>26</v>
      </c>
      <c r="D1262" t="s">
        <v>922</v>
      </c>
      <c r="E1262">
        <v>1</v>
      </c>
      <c r="F1262">
        <v>1</v>
      </c>
      <c r="G1262">
        <v>2</v>
      </c>
      <c r="H1262">
        <v>-1</v>
      </c>
      <c r="I1262">
        <v>-2</v>
      </c>
      <c r="J1262">
        <v>2</v>
      </c>
      <c r="K1262">
        <v>-1</v>
      </c>
      <c r="L1262">
        <v>-2</v>
      </c>
      <c r="M1262">
        <v>1</v>
      </c>
      <c r="N1262" t="s">
        <v>2657</v>
      </c>
      <c r="O1262" t="s">
        <v>2800</v>
      </c>
      <c r="P1262" t="s">
        <v>2808</v>
      </c>
      <c r="Q1262" t="s">
        <v>2813</v>
      </c>
      <c r="R1262">
        <v>0</v>
      </c>
      <c r="S1262" t="s">
        <v>202</v>
      </c>
      <c r="T1262" t="s">
        <v>202</v>
      </c>
      <c r="U1262" t="s">
        <v>202</v>
      </c>
      <c r="V1262">
        <f t="shared" ref="V1262:V1277" si="439">IF(E1262&gt;0,1,IF(E1262&lt;0,0,-1))</f>
        <v>1</v>
      </c>
      <c r="W1262">
        <f t="shared" ref="W1262:W1277" si="440">IF(F1262&gt;0,1,IF(F1262&lt;0,0,-1))</f>
        <v>1</v>
      </c>
      <c r="X1262">
        <f t="shared" ref="X1262:X1277" si="441">IF(G1262&gt;0,1,IF(G1262&lt;0,0,-1))</f>
        <v>1</v>
      </c>
      <c r="Y1262">
        <f t="shared" ref="Y1262:Y1277" si="442">IF(H1262&gt;0,1,IF(H1262&lt;0,0,-1))</f>
        <v>0</v>
      </c>
      <c r="Z1262">
        <f t="shared" ref="Z1262:Z1277" si="443">IF(I1262&gt;0,1,IF(I1262&lt;0,0,-1))</f>
        <v>0</v>
      </c>
      <c r="AA1262">
        <f t="shared" ref="AA1262:AA1277" si="444">IF(J1262&gt;0,1,IF(J1262&lt;0,0,-1))</f>
        <v>1</v>
      </c>
      <c r="AB1262">
        <f t="shared" ref="AB1262:AB1277" si="445">IF(K1262&gt;0,1,IF(K1262&lt;0,0,-1))</f>
        <v>0</v>
      </c>
      <c r="AC1262">
        <f t="shared" ref="AC1262:AC1277" si="446">IF(L1262&gt;0,1,IF(L1262&lt;0,0,-1))</f>
        <v>0</v>
      </c>
      <c r="AD1262">
        <f t="shared" ref="AD1262:AD1277" si="447">IF(M1262&gt;0,1,IF(M1262&lt;0,0,-1))</f>
        <v>1</v>
      </c>
      <c r="AE1262" s="4" t="s">
        <v>2828</v>
      </c>
      <c r="AF1262" s="9" t="s">
        <v>2829</v>
      </c>
      <c r="AG1262">
        <v>0</v>
      </c>
      <c r="AH1262">
        <v>0</v>
      </c>
      <c r="AI1262">
        <v>1</v>
      </c>
      <c r="AJ1262">
        <v>1</v>
      </c>
      <c r="AK1262" s="9" t="s">
        <v>2840</v>
      </c>
      <c r="AL1262">
        <f t="shared" si="425"/>
        <v>0</v>
      </c>
      <c r="AM1262">
        <f>IF(AND(INDIRECT(AN1262)='Sample Select backend'!$C$2,INDIRECT(AO1262)=1,INDIRECT(AP1262)='Sample Select backend'!$F$2,INDIRECT(AQ1262)=1,INDIRECT(AR1262)='Sample Select backend'!$M$2),1,0)</f>
        <v>0</v>
      </c>
      <c r="AN1262" t="str">
        <f>_xlfn.CONCAT('Sample Select backend'!$C$4,ROW(AN1262))</f>
        <v>AE1262</v>
      </c>
      <c r="AO1262" s="9" t="str">
        <f>_xlfn.CONCAT('Sample Select backend'!$J$2,ROW(AO1262))</f>
        <v>AJ1262</v>
      </c>
      <c r="AP1262" t="str">
        <f>_xlfn.CONCAT('Sample Select backend'!$F$4,ROW(AP1262))</f>
        <v>AF1262</v>
      </c>
      <c r="AQ1262" t="str">
        <f>_xlfn.CONCAT('Sample Select backend'!$I$10,ROW(AQ1262))</f>
        <v>R1262</v>
      </c>
      <c r="AR1262" t="str">
        <f>_xlfn.CONCAT('Sample Select backend'!$M$4,ROW(AR1262))</f>
        <v>AK1262</v>
      </c>
      <c r="AS1262" t="str">
        <f t="shared" si="426"/>
        <v>Finland</v>
      </c>
      <c r="AT1262" s="9">
        <f t="shared" si="427"/>
        <v>26</v>
      </c>
      <c r="AU1262">
        <f t="shared" si="428"/>
        <v>1</v>
      </c>
      <c r="AV1262" s="9">
        <v>1</v>
      </c>
    </row>
    <row r="1263" spans="1:48" x14ac:dyDescent="0.35">
      <c r="A1263" t="s">
        <v>58</v>
      </c>
      <c r="B1263">
        <v>5</v>
      </c>
      <c r="C1263" t="s">
        <v>204</v>
      </c>
      <c r="D1263" t="s">
        <v>908</v>
      </c>
      <c r="E1263">
        <v>1</v>
      </c>
      <c r="F1263">
        <v>-2</v>
      </c>
      <c r="G1263">
        <v>-2</v>
      </c>
      <c r="H1263">
        <v>-1</v>
      </c>
      <c r="I1263">
        <v>-2</v>
      </c>
      <c r="J1263">
        <v>1</v>
      </c>
      <c r="K1263">
        <v>1</v>
      </c>
      <c r="L1263">
        <v>2</v>
      </c>
      <c r="M1263">
        <v>1</v>
      </c>
      <c r="N1263" t="s">
        <v>2657</v>
      </c>
      <c r="O1263" t="s">
        <v>2800</v>
      </c>
      <c r="P1263" t="s">
        <v>2808</v>
      </c>
      <c r="Q1263" t="s">
        <v>2813</v>
      </c>
      <c r="R1263">
        <v>0</v>
      </c>
      <c r="S1263" t="s">
        <v>202</v>
      </c>
      <c r="T1263" t="s">
        <v>202</v>
      </c>
      <c r="U1263" t="s">
        <v>202</v>
      </c>
      <c r="V1263">
        <f t="shared" si="439"/>
        <v>1</v>
      </c>
      <c r="W1263">
        <f t="shared" si="440"/>
        <v>0</v>
      </c>
      <c r="X1263">
        <f t="shared" si="441"/>
        <v>0</v>
      </c>
      <c r="Y1263">
        <f t="shared" si="442"/>
        <v>0</v>
      </c>
      <c r="Z1263">
        <f t="shared" si="443"/>
        <v>0</v>
      </c>
      <c r="AA1263">
        <f t="shared" si="444"/>
        <v>1</v>
      </c>
      <c r="AB1263">
        <f t="shared" si="445"/>
        <v>1</v>
      </c>
      <c r="AC1263">
        <f t="shared" si="446"/>
        <v>1</v>
      </c>
      <c r="AD1263">
        <f t="shared" si="447"/>
        <v>1</v>
      </c>
      <c r="AE1263" s="4" t="s">
        <v>2828</v>
      </c>
      <c r="AF1263" s="9" t="s">
        <v>2829</v>
      </c>
      <c r="AG1263">
        <v>0</v>
      </c>
      <c r="AH1263">
        <v>0</v>
      </c>
      <c r="AI1263">
        <v>1</v>
      </c>
      <c r="AJ1263">
        <v>1</v>
      </c>
      <c r="AK1263" s="9" t="s">
        <v>2840</v>
      </c>
      <c r="AL1263">
        <f t="shared" si="425"/>
        <v>0</v>
      </c>
      <c r="AM1263">
        <f>IF(AND(INDIRECT(AN1263)='Sample Select backend'!$C$2,INDIRECT(AO1263)=1,INDIRECT(AP1263)='Sample Select backend'!$F$2,INDIRECT(AQ1263)=1,INDIRECT(AR1263)='Sample Select backend'!$M$2),1,0)</f>
        <v>0</v>
      </c>
      <c r="AN1263" t="str">
        <f>_xlfn.CONCAT('Sample Select backend'!$C$4,ROW(AN1263))</f>
        <v>AE1263</v>
      </c>
      <c r="AO1263" s="9" t="str">
        <f>_xlfn.CONCAT('Sample Select backend'!$J$2,ROW(AO1263))</f>
        <v>AJ1263</v>
      </c>
      <c r="AP1263" t="str">
        <f>_xlfn.CONCAT('Sample Select backend'!$F$4,ROW(AP1263))</f>
        <v>AF1263</v>
      </c>
      <c r="AQ1263" t="str">
        <f>_xlfn.CONCAT('Sample Select backend'!$I$10,ROW(AQ1263))</f>
        <v>R1263</v>
      </c>
      <c r="AR1263" t="str">
        <f>_xlfn.CONCAT('Sample Select backend'!$M$4,ROW(AR1263))</f>
        <v>AK1263</v>
      </c>
      <c r="AS1263" t="str">
        <f t="shared" si="426"/>
        <v>Finland</v>
      </c>
      <c r="AT1263" s="9" t="str">
        <f t="shared" si="427"/>
        <v>General</v>
      </c>
      <c r="AU1263">
        <f t="shared" si="428"/>
        <v>0</v>
      </c>
      <c r="AV1263" s="9">
        <v>1</v>
      </c>
    </row>
    <row r="1264" spans="1:48" x14ac:dyDescent="0.35">
      <c r="A1264" t="s">
        <v>58</v>
      </c>
      <c r="B1264">
        <v>1</v>
      </c>
      <c r="C1264">
        <v>6</v>
      </c>
      <c r="D1264" t="s">
        <v>918</v>
      </c>
      <c r="E1264">
        <v>-2</v>
      </c>
      <c r="F1264">
        <v>2</v>
      </c>
      <c r="G1264">
        <v>2</v>
      </c>
      <c r="H1264">
        <v>2</v>
      </c>
      <c r="I1264">
        <v>2</v>
      </c>
      <c r="J1264">
        <v>2</v>
      </c>
      <c r="K1264">
        <v>1</v>
      </c>
      <c r="L1264">
        <v>2</v>
      </c>
      <c r="M1264">
        <v>1</v>
      </c>
      <c r="N1264" t="s">
        <v>2657</v>
      </c>
      <c r="O1264" t="s">
        <v>2800</v>
      </c>
      <c r="P1264" t="s">
        <v>2808</v>
      </c>
      <c r="Q1264" t="s">
        <v>2813</v>
      </c>
      <c r="R1264">
        <v>0</v>
      </c>
      <c r="S1264" t="s">
        <v>202</v>
      </c>
      <c r="T1264" t="s">
        <v>202</v>
      </c>
      <c r="U1264" t="s">
        <v>202</v>
      </c>
      <c r="V1264">
        <f t="shared" si="439"/>
        <v>0</v>
      </c>
      <c r="W1264">
        <f t="shared" si="440"/>
        <v>1</v>
      </c>
      <c r="X1264">
        <f t="shared" si="441"/>
        <v>1</v>
      </c>
      <c r="Y1264">
        <f t="shared" si="442"/>
        <v>1</v>
      </c>
      <c r="Z1264">
        <f t="shared" si="443"/>
        <v>1</v>
      </c>
      <c r="AA1264">
        <f t="shared" si="444"/>
        <v>1</v>
      </c>
      <c r="AB1264">
        <f t="shared" si="445"/>
        <v>1</v>
      </c>
      <c r="AC1264">
        <f t="shared" si="446"/>
        <v>1</v>
      </c>
      <c r="AD1264">
        <f t="shared" si="447"/>
        <v>1</v>
      </c>
      <c r="AE1264" s="4" t="s">
        <v>2828</v>
      </c>
      <c r="AF1264" s="9" t="s">
        <v>2829</v>
      </c>
      <c r="AG1264">
        <v>0</v>
      </c>
      <c r="AH1264">
        <v>0</v>
      </c>
      <c r="AI1264">
        <v>1</v>
      </c>
      <c r="AJ1264">
        <v>1</v>
      </c>
      <c r="AK1264" s="9" t="s">
        <v>2840</v>
      </c>
      <c r="AL1264">
        <f t="shared" si="425"/>
        <v>0</v>
      </c>
      <c r="AM1264">
        <f>IF(AND(INDIRECT(AN1264)='Sample Select backend'!$C$2,INDIRECT(AO1264)=1,INDIRECT(AP1264)='Sample Select backend'!$F$2,INDIRECT(AQ1264)=1,INDIRECT(AR1264)='Sample Select backend'!$M$2),1,0)</f>
        <v>0</v>
      </c>
      <c r="AN1264" t="str">
        <f>_xlfn.CONCAT('Sample Select backend'!$C$4,ROW(AN1264))</f>
        <v>AE1264</v>
      </c>
      <c r="AO1264" s="9" t="str">
        <f>_xlfn.CONCAT('Sample Select backend'!$J$2,ROW(AO1264))</f>
        <v>AJ1264</v>
      </c>
      <c r="AP1264" t="str">
        <f>_xlfn.CONCAT('Sample Select backend'!$F$4,ROW(AP1264))</f>
        <v>AF1264</v>
      </c>
      <c r="AQ1264" t="str">
        <f>_xlfn.CONCAT('Sample Select backend'!$I$10,ROW(AQ1264))</f>
        <v>R1264</v>
      </c>
      <c r="AR1264" t="str">
        <f>_xlfn.CONCAT('Sample Select backend'!$M$4,ROW(AR1264))</f>
        <v>AK1264</v>
      </c>
      <c r="AS1264" t="str">
        <f t="shared" si="426"/>
        <v>Finland</v>
      </c>
      <c r="AT1264" s="9">
        <f t="shared" si="427"/>
        <v>6</v>
      </c>
      <c r="AU1264">
        <f t="shared" si="428"/>
        <v>0</v>
      </c>
      <c r="AV1264" s="9">
        <v>1</v>
      </c>
    </row>
    <row r="1265" spans="1:48" x14ac:dyDescent="0.35">
      <c r="A1265" t="s">
        <v>58</v>
      </c>
      <c r="B1265">
        <v>1</v>
      </c>
      <c r="C1265">
        <v>10</v>
      </c>
      <c r="D1265" t="s">
        <v>909</v>
      </c>
      <c r="E1265">
        <v>2</v>
      </c>
      <c r="F1265">
        <v>2</v>
      </c>
      <c r="G1265">
        <v>2</v>
      </c>
      <c r="H1265">
        <v>2</v>
      </c>
      <c r="I1265">
        <v>2</v>
      </c>
      <c r="J1265">
        <v>2</v>
      </c>
      <c r="K1265">
        <v>-2</v>
      </c>
      <c r="L1265">
        <v>2</v>
      </c>
      <c r="M1265">
        <v>1</v>
      </c>
      <c r="N1265" t="s">
        <v>2657</v>
      </c>
      <c r="O1265" t="s">
        <v>2800</v>
      </c>
      <c r="P1265" t="s">
        <v>2808</v>
      </c>
      <c r="Q1265" t="s">
        <v>2813</v>
      </c>
      <c r="R1265">
        <v>0</v>
      </c>
      <c r="S1265" t="s">
        <v>202</v>
      </c>
      <c r="T1265" t="s">
        <v>202</v>
      </c>
      <c r="U1265" t="s">
        <v>202</v>
      </c>
      <c r="V1265">
        <f t="shared" si="439"/>
        <v>1</v>
      </c>
      <c r="W1265">
        <f t="shared" si="440"/>
        <v>1</v>
      </c>
      <c r="X1265">
        <f t="shared" si="441"/>
        <v>1</v>
      </c>
      <c r="Y1265">
        <f t="shared" si="442"/>
        <v>1</v>
      </c>
      <c r="Z1265">
        <f t="shared" si="443"/>
        <v>1</v>
      </c>
      <c r="AA1265">
        <f t="shared" si="444"/>
        <v>1</v>
      </c>
      <c r="AB1265">
        <f t="shared" si="445"/>
        <v>0</v>
      </c>
      <c r="AC1265">
        <f t="shared" si="446"/>
        <v>1</v>
      </c>
      <c r="AD1265">
        <f t="shared" si="447"/>
        <v>1</v>
      </c>
      <c r="AE1265" s="4" t="s">
        <v>2828</v>
      </c>
      <c r="AF1265" s="9" t="s">
        <v>2829</v>
      </c>
      <c r="AG1265">
        <v>0</v>
      </c>
      <c r="AH1265">
        <v>0</v>
      </c>
      <c r="AI1265">
        <v>1</v>
      </c>
      <c r="AJ1265">
        <v>1</v>
      </c>
      <c r="AK1265" s="9" t="s">
        <v>2840</v>
      </c>
      <c r="AL1265">
        <f t="shared" si="425"/>
        <v>0</v>
      </c>
      <c r="AM1265">
        <f>IF(AND(INDIRECT(AN1265)='Sample Select backend'!$C$2,INDIRECT(AO1265)=1,INDIRECT(AP1265)='Sample Select backend'!$F$2,INDIRECT(AQ1265)=1,INDIRECT(AR1265)='Sample Select backend'!$M$2),1,0)</f>
        <v>0</v>
      </c>
      <c r="AN1265" t="str">
        <f>_xlfn.CONCAT('Sample Select backend'!$C$4,ROW(AN1265))</f>
        <v>AE1265</v>
      </c>
      <c r="AO1265" s="9" t="str">
        <f>_xlfn.CONCAT('Sample Select backend'!$J$2,ROW(AO1265))</f>
        <v>AJ1265</v>
      </c>
      <c r="AP1265" t="str">
        <f>_xlfn.CONCAT('Sample Select backend'!$F$4,ROW(AP1265))</f>
        <v>AF1265</v>
      </c>
      <c r="AQ1265" t="str">
        <f>_xlfn.CONCAT('Sample Select backend'!$I$10,ROW(AQ1265))</f>
        <v>R1265</v>
      </c>
      <c r="AR1265" t="str">
        <f>_xlfn.CONCAT('Sample Select backend'!$M$4,ROW(AR1265))</f>
        <v>AK1265</v>
      </c>
      <c r="AS1265" t="str">
        <f t="shared" si="426"/>
        <v>Finland</v>
      </c>
      <c r="AT1265" s="9">
        <f t="shared" si="427"/>
        <v>10</v>
      </c>
      <c r="AU1265">
        <f t="shared" si="428"/>
        <v>0</v>
      </c>
      <c r="AV1265" s="9">
        <v>1</v>
      </c>
    </row>
    <row r="1266" spans="1:48" x14ac:dyDescent="0.35">
      <c r="A1266" t="s">
        <v>58</v>
      </c>
      <c r="B1266">
        <v>5</v>
      </c>
      <c r="C1266" t="s">
        <v>201</v>
      </c>
      <c r="D1266" t="s">
        <v>915</v>
      </c>
      <c r="E1266">
        <v>1</v>
      </c>
      <c r="F1266">
        <v>2</v>
      </c>
      <c r="G1266">
        <v>2</v>
      </c>
      <c r="H1266">
        <v>-1</v>
      </c>
      <c r="I1266">
        <v>2</v>
      </c>
      <c r="J1266">
        <v>1</v>
      </c>
      <c r="K1266">
        <v>1</v>
      </c>
      <c r="L1266">
        <v>2</v>
      </c>
      <c r="M1266">
        <v>1</v>
      </c>
      <c r="N1266" t="s">
        <v>2657</v>
      </c>
      <c r="O1266" t="s">
        <v>2800</v>
      </c>
      <c r="P1266" t="s">
        <v>2808</v>
      </c>
      <c r="Q1266" t="s">
        <v>2813</v>
      </c>
      <c r="R1266">
        <v>0</v>
      </c>
      <c r="S1266" t="s">
        <v>202</v>
      </c>
      <c r="T1266" t="s">
        <v>202</v>
      </c>
      <c r="U1266" t="s">
        <v>202</v>
      </c>
      <c r="V1266">
        <f t="shared" si="439"/>
        <v>1</v>
      </c>
      <c r="W1266">
        <f t="shared" si="440"/>
        <v>1</v>
      </c>
      <c r="X1266">
        <f t="shared" si="441"/>
        <v>1</v>
      </c>
      <c r="Y1266">
        <f t="shared" si="442"/>
        <v>0</v>
      </c>
      <c r="Z1266">
        <f t="shared" si="443"/>
        <v>1</v>
      </c>
      <c r="AA1266">
        <f t="shared" si="444"/>
        <v>1</v>
      </c>
      <c r="AB1266">
        <f t="shared" si="445"/>
        <v>1</v>
      </c>
      <c r="AC1266">
        <f t="shared" si="446"/>
        <v>1</v>
      </c>
      <c r="AD1266">
        <f t="shared" si="447"/>
        <v>1</v>
      </c>
      <c r="AE1266" s="4" t="s">
        <v>2828</v>
      </c>
      <c r="AF1266" s="9" t="s">
        <v>2829</v>
      </c>
      <c r="AG1266">
        <v>0</v>
      </c>
      <c r="AH1266">
        <v>0</v>
      </c>
      <c r="AI1266">
        <v>1</v>
      </c>
      <c r="AJ1266">
        <v>1</v>
      </c>
      <c r="AK1266" s="9" t="s">
        <v>2840</v>
      </c>
      <c r="AL1266">
        <f t="shared" si="425"/>
        <v>0</v>
      </c>
      <c r="AM1266">
        <f>IF(AND(INDIRECT(AN1266)='Sample Select backend'!$C$2,INDIRECT(AO1266)=1,INDIRECT(AP1266)='Sample Select backend'!$F$2,INDIRECT(AQ1266)=1,INDIRECT(AR1266)='Sample Select backend'!$M$2),1,0)</f>
        <v>0</v>
      </c>
      <c r="AN1266" t="str">
        <f>_xlfn.CONCAT('Sample Select backend'!$C$4,ROW(AN1266))</f>
        <v>AE1266</v>
      </c>
      <c r="AO1266" s="9" t="str">
        <f>_xlfn.CONCAT('Sample Select backend'!$J$2,ROW(AO1266))</f>
        <v>AJ1266</v>
      </c>
      <c r="AP1266" t="str">
        <f>_xlfn.CONCAT('Sample Select backend'!$F$4,ROW(AP1266))</f>
        <v>AF1266</v>
      </c>
      <c r="AQ1266" t="str">
        <f>_xlfn.CONCAT('Sample Select backend'!$I$10,ROW(AQ1266))</f>
        <v>R1266</v>
      </c>
      <c r="AR1266" t="str">
        <f>_xlfn.CONCAT('Sample Select backend'!$M$4,ROW(AR1266))</f>
        <v>AK1266</v>
      </c>
      <c r="AS1266" t="str">
        <f t="shared" si="426"/>
        <v>Finland</v>
      </c>
      <c r="AT1266" s="9" t="str">
        <f t="shared" si="427"/>
        <v>Other</v>
      </c>
      <c r="AU1266">
        <f t="shared" si="428"/>
        <v>0</v>
      </c>
      <c r="AV1266" s="9">
        <v>1</v>
      </c>
    </row>
    <row r="1267" spans="1:48" x14ac:dyDescent="0.35">
      <c r="A1267" t="s">
        <v>58</v>
      </c>
      <c r="B1267">
        <v>7</v>
      </c>
      <c r="C1267">
        <v>30</v>
      </c>
      <c r="D1267" t="s">
        <v>921</v>
      </c>
      <c r="E1267">
        <v>1</v>
      </c>
      <c r="F1267">
        <v>1</v>
      </c>
      <c r="G1267">
        <v>1</v>
      </c>
      <c r="H1267">
        <v>2</v>
      </c>
      <c r="I1267">
        <v>1</v>
      </c>
      <c r="J1267">
        <v>-1</v>
      </c>
      <c r="K1267">
        <v>1</v>
      </c>
      <c r="L1267">
        <v>-2</v>
      </c>
      <c r="M1267">
        <v>1</v>
      </c>
      <c r="N1267" t="s">
        <v>2657</v>
      </c>
      <c r="O1267" t="s">
        <v>2800</v>
      </c>
      <c r="P1267" t="s">
        <v>2808</v>
      </c>
      <c r="Q1267" t="s">
        <v>2813</v>
      </c>
      <c r="R1267">
        <v>0</v>
      </c>
      <c r="S1267" t="s">
        <v>202</v>
      </c>
      <c r="T1267" t="s">
        <v>202</v>
      </c>
      <c r="U1267" t="s">
        <v>202</v>
      </c>
      <c r="V1267">
        <f t="shared" si="439"/>
        <v>1</v>
      </c>
      <c r="W1267">
        <f t="shared" si="440"/>
        <v>1</v>
      </c>
      <c r="X1267">
        <f t="shared" si="441"/>
        <v>1</v>
      </c>
      <c r="Y1267">
        <f t="shared" si="442"/>
        <v>1</v>
      </c>
      <c r="Z1267">
        <f t="shared" si="443"/>
        <v>1</v>
      </c>
      <c r="AA1267">
        <f t="shared" si="444"/>
        <v>0</v>
      </c>
      <c r="AB1267">
        <f t="shared" si="445"/>
        <v>1</v>
      </c>
      <c r="AC1267">
        <f t="shared" si="446"/>
        <v>0</v>
      </c>
      <c r="AD1267">
        <f t="shared" si="447"/>
        <v>1</v>
      </c>
      <c r="AE1267" s="4" t="s">
        <v>2828</v>
      </c>
      <c r="AF1267" s="9" t="s">
        <v>2829</v>
      </c>
      <c r="AG1267">
        <v>0</v>
      </c>
      <c r="AH1267">
        <v>0</v>
      </c>
      <c r="AI1267">
        <v>1</v>
      </c>
      <c r="AJ1267">
        <v>1</v>
      </c>
      <c r="AK1267" s="9" t="s">
        <v>2840</v>
      </c>
      <c r="AL1267">
        <f t="shared" si="425"/>
        <v>0</v>
      </c>
      <c r="AM1267">
        <f>IF(AND(INDIRECT(AN1267)='Sample Select backend'!$C$2,INDIRECT(AO1267)=1,INDIRECT(AP1267)='Sample Select backend'!$F$2,INDIRECT(AQ1267)=1,INDIRECT(AR1267)='Sample Select backend'!$M$2),1,0)</f>
        <v>0</v>
      </c>
      <c r="AN1267" t="str">
        <f>_xlfn.CONCAT('Sample Select backend'!$C$4,ROW(AN1267))</f>
        <v>AE1267</v>
      </c>
      <c r="AO1267" s="9" t="str">
        <f>_xlfn.CONCAT('Sample Select backend'!$J$2,ROW(AO1267))</f>
        <v>AJ1267</v>
      </c>
      <c r="AP1267" t="str">
        <f>_xlfn.CONCAT('Sample Select backend'!$F$4,ROW(AP1267))</f>
        <v>AF1267</v>
      </c>
      <c r="AQ1267" t="str">
        <f>_xlfn.CONCAT('Sample Select backend'!$I$10,ROW(AQ1267))</f>
        <v>R1267</v>
      </c>
      <c r="AR1267" t="str">
        <f>_xlfn.CONCAT('Sample Select backend'!$M$4,ROW(AR1267))</f>
        <v>AK1267</v>
      </c>
      <c r="AS1267" t="str">
        <f t="shared" si="426"/>
        <v>Finland</v>
      </c>
      <c r="AT1267" s="9">
        <f t="shared" si="427"/>
        <v>30</v>
      </c>
      <c r="AU1267">
        <f t="shared" si="428"/>
        <v>0</v>
      </c>
      <c r="AV1267" s="9">
        <v>1</v>
      </c>
    </row>
    <row r="1268" spans="1:48" x14ac:dyDescent="0.35">
      <c r="A1268" t="s">
        <v>58</v>
      </c>
      <c r="B1268">
        <v>1</v>
      </c>
      <c r="C1268" t="s">
        <v>201</v>
      </c>
      <c r="D1268" t="s">
        <v>913</v>
      </c>
      <c r="E1268">
        <v>2</v>
      </c>
      <c r="F1268">
        <v>2</v>
      </c>
      <c r="G1268">
        <v>-2</v>
      </c>
      <c r="H1268">
        <v>-2</v>
      </c>
      <c r="I1268">
        <v>2</v>
      </c>
      <c r="J1268">
        <v>2</v>
      </c>
      <c r="K1268">
        <v>-2</v>
      </c>
      <c r="L1268">
        <v>-2</v>
      </c>
      <c r="M1268">
        <v>1</v>
      </c>
      <c r="N1268" t="s">
        <v>2657</v>
      </c>
      <c r="O1268" t="s">
        <v>2800</v>
      </c>
      <c r="P1268" t="s">
        <v>2808</v>
      </c>
      <c r="Q1268" t="s">
        <v>2813</v>
      </c>
      <c r="R1268">
        <v>0</v>
      </c>
      <c r="S1268" t="s">
        <v>202</v>
      </c>
      <c r="T1268" t="s">
        <v>202</v>
      </c>
      <c r="U1268" t="s">
        <v>202</v>
      </c>
      <c r="V1268">
        <f t="shared" si="439"/>
        <v>1</v>
      </c>
      <c r="W1268">
        <f t="shared" si="440"/>
        <v>1</v>
      </c>
      <c r="X1268">
        <f t="shared" si="441"/>
        <v>0</v>
      </c>
      <c r="Y1268">
        <f t="shared" si="442"/>
        <v>0</v>
      </c>
      <c r="Z1268">
        <f t="shared" si="443"/>
        <v>1</v>
      </c>
      <c r="AA1268">
        <f t="shared" si="444"/>
        <v>1</v>
      </c>
      <c r="AB1268">
        <f t="shared" si="445"/>
        <v>0</v>
      </c>
      <c r="AC1268">
        <f t="shared" si="446"/>
        <v>0</v>
      </c>
      <c r="AD1268">
        <f t="shared" si="447"/>
        <v>1</v>
      </c>
      <c r="AE1268" s="4" t="s">
        <v>2828</v>
      </c>
      <c r="AF1268" s="9" t="s">
        <v>2829</v>
      </c>
      <c r="AG1268">
        <v>0</v>
      </c>
      <c r="AH1268">
        <v>0</v>
      </c>
      <c r="AI1268">
        <v>1</v>
      </c>
      <c r="AJ1268">
        <v>1</v>
      </c>
      <c r="AK1268" s="9" t="s">
        <v>2840</v>
      </c>
      <c r="AL1268">
        <f t="shared" si="425"/>
        <v>0</v>
      </c>
      <c r="AM1268">
        <f>IF(AND(INDIRECT(AN1268)='Sample Select backend'!$C$2,INDIRECT(AO1268)=1,INDIRECT(AP1268)='Sample Select backend'!$F$2,INDIRECT(AQ1268)=1,INDIRECT(AR1268)='Sample Select backend'!$M$2),1,0)</f>
        <v>0</v>
      </c>
      <c r="AN1268" t="str">
        <f>_xlfn.CONCAT('Sample Select backend'!$C$4,ROW(AN1268))</f>
        <v>AE1268</v>
      </c>
      <c r="AO1268" s="9" t="str">
        <f>_xlfn.CONCAT('Sample Select backend'!$J$2,ROW(AO1268))</f>
        <v>AJ1268</v>
      </c>
      <c r="AP1268" t="str">
        <f>_xlfn.CONCAT('Sample Select backend'!$F$4,ROW(AP1268))</f>
        <v>AF1268</v>
      </c>
      <c r="AQ1268" t="str">
        <f>_xlfn.CONCAT('Sample Select backend'!$I$10,ROW(AQ1268))</f>
        <v>R1268</v>
      </c>
      <c r="AR1268" t="str">
        <f>_xlfn.CONCAT('Sample Select backend'!$M$4,ROW(AR1268))</f>
        <v>AK1268</v>
      </c>
      <c r="AS1268" t="str">
        <f t="shared" si="426"/>
        <v>Finland</v>
      </c>
      <c r="AT1268" s="9" t="str">
        <f t="shared" si="427"/>
        <v>Other</v>
      </c>
      <c r="AU1268">
        <f t="shared" si="428"/>
        <v>0</v>
      </c>
      <c r="AV1268" s="9">
        <v>1</v>
      </c>
    </row>
    <row r="1269" spans="1:48" x14ac:dyDescent="0.35">
      <c r="A1269" t="s">
        <v>58</v>
      </c>
      <c r="B1269">
        <v>1</v>
      </c>
      <c r="C1269" t="s">
        <v>201</v>
      </c>
      <c r="D1269" t="s">
        <v>917</v>
      </c>
      <c r="E1269">
        <v>-2</v>
      </c>
      <c r="F1269">
        <v>2</v>
      </c>
      <c r="G1269">
        <v>-2</v>
      </c>
      <c r="H1269">
        <v>-2</v>
      </c>
      <c r="I1269">
        <v>2</v>
      </c>
      <c r="J1269">
        <v>-2</v>
      </c>
      <c r="K1269">
        <v>-2</v>
      </c>
      <c r="L1269">
        <v>2</v>
      </c>
      <c r="M1269">
        <v>1</v>
      </c>
      <c r="N1269" t="s">
        <v>2657</v>
      </c>
      <c r="O1269" t="s">
        <v>2800</v>
      </c>
      <c r="P1269" t="s">
        <v>2808</v>
      </c>
      <c r="Q1269" t="s">
        <v>2813</v>
      </c>
      <c r="R1269">
        <v>0</v>
      </c>
      <c r="S1269" t="s">
        <v>202</v>
      </c>
      <c r="T1269" t="s">
        <v>202</v>
      </c>
      <c r="U1269" t="s">
        <v>202</v>
      </c>
      <c r="V1269">
        <f t="shared" si="439"/>
        <v>0</v>
      </c>
      <c r="W1269">
        <f t="shared" si="440"/>
        <v>1</v>
      </c>
      <c r="X1269">
        <f t="shared" si="441"/>
        <v>0</v>
      </c>
      <c r="Y1269">
        <f t="shared" si="442"/>
        <v>0</v>
      </c>
      <c r="Z1269">
        <f t="shared" si="443"/>
        <v>1</v>
      </c>
      <c r="AA1269">
        <f t="shared" si="444"/>
        <v>0</v>
      </c>
      <c r="AB1269">
        <f t="shared" si="445"/>
        <v>0</v>
      </c>
      <c r="AC1269">
        <f t="shared" si="446"/>
        <v>1</v>
      </c>
      <c r="AD1269">
        <f t="shared" si="447"/>
        <v>1</v>
      </c>
      <c r="AE1269" s="4" t="s">
        <v>2828</v>
      </c>
      <c r="AF1269" s="9" t="s">
        <v>2829</v>
      </c>
      <c r="AG1269">
        <v>0</v>
      </c>
      <c r="AH1269">
        <v>0</v>
      </c>
      <c r="AI1269">
        <v>1</v>
      </c>
      <c r="AJ1269">
        <v>1</v>
      </c>
      <c r="AK1269" s="9" t="s">
        <v>2840</v>
      </c>
      <c r="AL1269">
        <f t="shared" si="425"/>
        <v>0</v>
      </c>
      <c r="AM1269">
        <f>IF(AND(INDIRECT(AN1269)='Sample Select backend'!$C$2,INDIRECT(AO1269)=1,INDIRECT(AP1269)='Sample Select backend'!$F$2,INDIRECT(AQ1269)=1,INDIRECT(AR1269)='Sample Select backend'!$M$2),1,0)</f>
        <v>0</v>
      </c>
      <c r="AN1269" t="str">
        <f>_xlfn.CONCAT('Sample Select backend'!$C$4,ROW(AN1269))</f>
        <v>AE1269</v>
      </c>
      <c r="AO1269" s="9" t="str">
        <f>_xlfn.CONCAT('Sample Select backend'!$J$2,ROW(AO1269))</f>
        <v>AJ1269</v>
      </c>
      <c r="AP1269" t="str">
        <f>_xlfn.CONCAT('Sample Select backend'!$F$4,ROW(AP1269))</f>
        <v>AF1269</v>
      </c>
      <c r="AQ1269" t="str">
        <f>_xlfn.CONCAT('Sample Select backend'!$I$10,ROW(AQ1269))</f>
        <v>R1269</v>
      </c>
      <c r="AR1269" t="str">
        <f>_xlfn.CONCAT('Sample Select backend'!$M$4,ROW(AR1269))</f>
        <v>AK1269</v>
      </c>
      <c r="AS1269" t="str">
        <f t="shared" si="426"/>
        <v>Finland</v>
      </c>
      <c r="AT1269" s="9" t="str">
        <f t="shared" si="427"/>
        <v>Other</v>
      </c>
      <c r="AU1269">
        <f t="shared" si="428"/>
        <v>0</v>
      </c>
      <c r="AV1269" s="9">
        <v>1</v>
      </c>
    </row>
    <row r="1270" spans="1:48" x14ac:dyDescent="0.35">
      <c r="A1270" t="s">
        <v>58</v>
      </c>
      <c r="B1270">
        <v>7</v>
      </c>
      <c r="C1270">
        <v>30</v>
      </c>
      <c r="D1270" t="s">
        <v>910</v>
      </c>
      <c r="E1270">
        <v>1</v>
      </c>
      <c r="F1270">
        <v>1</v>
      </c>
      <c r="G1270">
        <v>2</v>
      </c>
      <c r="H1270">
        <v>1</v>
      </c>
      <c r="I1270">
        <v>1</v>
      </c>
      <c r="J1270">
        <v>1</v>
      </c>
      <c r="K1270">
        <v>1</v>
      </c>
      <c r="L1270">
        <v>-2</v>
      </c>
      <c r="M1270">
        <v>1</v>
      </c>
      <c r="N1270" t="s">
        <v>2657</v>
      </c>
      <c r="O1270" t="s">
        <v>2800</v>
      </c>
      <c r="P1270" t="s">
        <v>2808</v>
      </c>
      <c r="Q1270" t="s">
        <v>2813</v>
      </c>
      <c r="R1270">
        <v>0</v>
      </c>
      <c r="S1270" t="s">
        <v>202</v>
      </c>
      <c r="T1270" t="s">
        <v>202</v>
      </c>
      <c r="U1270" t="s">
        <v>202</v>
      </c>
      <c r="V1270">
        <f t="shared" si="439"/>
        <v>1</v>
      </c>
      <c r="W1270">
        <f t="shared" si="440"/>
        <v>1</v>
      </c>
      <c r="X1270">
        <f t="shared" si="441"/>
        <v>1</v>
      </c>
      <c r="Y1270">
        <f t="shared" si="442"/>
        <v>1</v>
      </c>
      <c r="Z1270">
        <f t="shared" si="443"/>
        <v>1</v>
      </c>
      <c r="AA1270">
        <f t="shared" si="444"/>
        <v>1</v>
      </c>
      <c r="AB1270">
        <f t="shared" si="445"/>
        <v>1</v>
      </c>
      <c r="AC1270">
        <f t="shared" si="446"/>
        <v>0</v>
      </c>
      <c r="AD1270">
        <f t="shared" si="447"/>
        <v>1</v>
      </c>
      <c r="AE1270" s="4" t="s">
        <v>2828</v>
      </c>
      <c r="AF1270" s="9" t="s">
        <v>2829</v>
      </c>
      <c r="AG1270">
        <v>0</v>
      </c>
      <c r="AH1270">
        <v>0</v>
      </c>
      <c r="AI1270">
        <v>1</v>
      </c>
      <c r="AJ1270">
        <v>1</v>
      </c>
      <c r="AK1270" s="9" t="s">
        <v>2840</v>
      </c>
      <c r="AL1270">
        <f t="shared" si="425"/>
        <v>0</v>
      </c>
      <c r="AM1270">
        <f>IF(AND(INDIRECT(AN1270)='Sample Select backend'!$C$2,INDIRECT(AO1270)=1,INDIRECT(AP1270)='Sample Select backend'!$F$2,INDIRECT(AQ1270)=1,INDIRECT(AR1270)='Sample Select backend'!$M$2),1,0)</f>
        <v>0</v>
      </c>
      <c r="AN1270" t="str">
        <f>_xlfn.CONCAT('Sample Select backend'!$C$4,ROW(AN1270))</f>
        <v>AE1270</v>
      </c>
      <c r="AO1270" s="9" t="str">
        <f>_xlfn.CONCAT('Sample Select backend'!$J$2,ROW(AO1270))</f>
        <v>AJ1270</v>
      </c>
      <c r="AP1270" t="str">
        <f>_xlfn.CONCAT('Sample Select backend'!$F$4,ROW(AP1270))</f>
        <v>AF1270</v>
      </c>
      <c r="AQ1270" t="str">
        <f>_xlfn.CONCAT('Sample Select backend'!$I$10,ROW(AQ1270))</f>
        <v>R1270</v>
      </c>
      <c r="AR1270" t="str">
        <f>_xlfn.CONCAT('Sample Select backend'!$M$4,ROW(AR1270))</f>
        <v>AK1270</v>
      </c>
      <c r="AS1270" t="str">
        <f t="shared" si="426"/>
        <v>Finland</v>
      </c>
      <c r="AT1270" s="9">
        <f t="shared" si="427"/>
        <v>30</v>
      </c>
      <c r="AU1270">
        <f t="shared" si="428"/>
        <v>0</v>
      </c>
      <c r="AV1270" s="9">
        <v>1</v>
      </c>
    </row>
    <row r="1271" spans="1:48" x14ac:dyDescent="0.35">
      <c r="A1271" t="s">
        <v>58</v>
      </c>
      <c r="B1271">
        <v>6</v>
      </c>
      <c r="C1271">
        <v>29</v>
      </c>
      <c r="D1271" t="s">
        <v>916</v>
      </c>
      <c r="E1271">
        <v>1</v>
      </c>
      <c r="F1271">
        <v>1</v>
      </c>
      <c r="G1271">
        <v>-2</v>
      </c>
      <c r="H1271">
        <v>-1</v>
      </c>
      <c r="I1271">
        <v>-2</v>
      </c>
      <c r="J1271">
        <v>2</v>
      </c>
      <c r="K1271">
        <v>1</v>
      </c>
      <c r="L1271">
        <v>2</v>
      </c>
      <c r="M1271">
        <v>1</v>
      </c>
      <c r="N1271" t="s">
        <v>2657</v>
      </c>
      <c r="O1271" t="s">
        <v>2800</v>
      </c>
      <c r="P1271" t="s">
        <v>2808</v>
      </c>
      <c r="Q1271" t="s">
        <v>2813</v>
      </c>
      <c r="R1271">
        <v>0</v>
      </c>
      <c r="S1271" t="s">
        <v>202</v>
      </c>
      <c r="T1271" t="s">
        <v>202</v>
      </c>
      <c r="U1271" t="s">
        <v>202</v>
      </c>
      <c r="V1271">
        <f t="shared" si="439"/>
        <v>1</v>
      </c>
      <c r="W1271">
        <f t="shared" si="440"/>
        <v>1</v>
      </c>
      <c r="X1271">
        <f t="shared" si="441"/>
        <v>0</v>
      </c>
      <c r="Y1271">
        <f t="shared" si="442"/>
        <v>0</v>
      </c>
      <c r="Z1271">
        <f t="shared" si="443"/>
        <v>0</v>
      </c>
      <c r="AA1271">
        <f t="shared" si="444"/>
        <v>1</v>
      </c>
      <c r="AB1271">
        <f t="shared" si="445"/>
        <v>1</v>
      </c>
      <c r="AC1271">
        <f t="shared" si="446"/>
        <v>1</v>
      </c>
      <c r="AD1271">
        <f t="shared" si="447"/>
        <v>1</v>
      </c>
      <c r="AE1271" s="4" t="s">
        <v>2828</v>
      </c>
      <c r="AF1271" s="9" t="s">
        <v>2829</v>
      </c>
      <c r="AG1271">
        <v>0</v>
      </c>
      <c r="AH1271">
        <v>0</v>
      </c>
      <c r="AI1271">
        <v>1</v>
      </c>
      <c r="AJ1271">
        <v>1</v>
      </c>
      <c r="AK1271" s="9" t="s">
        <v>2840</v>
      </c>
      <c r="AL1271">
        <f t="shared" si="425"/>
        <v>0</v>
      </c>
      <c r="AM1271">
        <f>IF(AND(INDIRECT(AN1271)='Sample Select backend'!$C$2,INDIRECT(AO1271)=1,INDIRECT(AP1271)='Sample Select backend'!$F$2,INDIRECT(AQ1271)=1,INDIRECT(AR1271)='Sample Select backend'!$M$2),1,0)</f>
        <v>0</v>
      </c>
      <c r="AN1271" t="str">
        <f>_xlfn.CONCAT('Sample Select backend'!$C$4,ROW(AN1271))</f>
        <v>AE1271</v>
      </c>
      <c r="AO1271" s="9" t="str">
        <f>_xlfn.CONCAT('Sample Select backend'!$J$2,ROW(AO1271))</f>
        <v>AJ1271</v>
      </c>
      <c r="AP1271" t="str">
        <f>_xlfn.CONCAT('Sample Select backend'!$F$4,ROW(AP1271))</f>
        <v>AF1271</v>
      </c>
      <c r="AQ1271" t="str">
        <f>_xlfn.CONCAT('Sample Select backend'!$I$10,ROW(AQ1271))</f>
        <v>R1271</v>
      </c>
      <c r="AR1271" t="str">
        <f>_xlfn.CONCAT('Sample Select backend'!$M$4,ROW(AR1271))</f>
        <v>AK1271</v>
      </c>
      <c r="AS1271" t="str">
        <f t="shared" si="426"/>
        <v>Finland</v>
      </c>
      <c r="AT1271" s="9">
        <f t="shared" si="427"/>
        <v>29</v>
      </c>
      <c r="AU1271">
        <f t="shared" si="428"/>
        <v>0</v>
      </c>
      <c r="AV1271" s="9">
        <v>1</v>
      </c>
    </row>
    <row r="1272" spans="1:48" x14ac:dyDescent="0.35">
      <c r="A1272" t="s">
        <v>58</v>
      </c>
      <c r="B1272">
        <v>5</v>
      </c>
      <c r="C1272" t="s">
        <v>204</v>
      </c>
      <c r="D1272" t="s">
        <v>914</v>
      </c>
      <c r="E1272">
        <v>1</v>
      </c>
      <c r="F1272">
        <v>-2</v>
      </c>
      <c r="G1272">
        <v>-2</v>
      </c>
      <c r="H1272">
        <v>-1</v>
      </c>
      <c r="I1272">
        <v>2</v>
      </c>
      <c r="J1272">
        <v>1</v>
      </c>
      <c r="K1272">
        <v>1</v>
      </c>
      <c r="L1272">
        <v>2</v>
      </c>
      <c r="M1272">
        <v>1</v>
      </c>
      <c r="N1272" t="s">
        <v>2657</v>
      </c>
      <c r="O1272" t="s">
        <v>2800</v>
      </c>
      <c r="P1272" t="s">
        <v>2808</v>
      </c>
      <c r="Q1272" t="s">
        <v>2813</v>
      </c>
      <c r="R1272">
        <v>0</v>
      </c>
      <c r="S1272" t="s">
        <v>202</v>
      </c>
      <c r="T1272" t="s">
        <v>202</v>
      </c>
      <c r="U1272" t="s">
        <v>202</v>
      </c>
      <c r="V1272">
        <f t="shared" si="439"/>
        <v>1</v>
      </c>
      <c r="W1272">
        <f t="shared" si="440"/>
        <v>0</v>
      </c>
      <c r="X1272">
        <f t="shared" si="441"/>
        <v>0</v>
      </c>
      <c r="Y1272">
        <f t="shared" si="442"/>
        <v>0</v>
      </c>
      <c r="Z1272">
        <f t="shared" si="443"/>
        <v>1</v>
      </c>
      <c r="AA1272">
        <f t="shared" si="444"/>
        <v>1</v>
      </c>
      <c r="AB1272">
        <f t="shared" si="445"/>
        <v>1</v>
      </c>
      <c r="AC1272">
        <f t="shared" si="446"/>
        <v>1</v>
      </c>
      <c r="AD1272">
        <f t="shared" si="447"/>
        <v>1</v>
      </c>
      <c r="AE1272" s="4" t="s">
        <v>2828</v>
      </c>
      <c r="AF1272" s="9" t="s">
        <v>2829</v>
      </c>
      <c r="AG1272">
        <v>0</v>
      </c>
      <c r="AH1272">
        <v>0</v>
      </c>
      <c r="AI1272">
        <v>1</v>
      </c>
      <c r="AJ1272">
        <v>1</v>
      </c>
      <c r="AK1272" s="9" t="s">
        <v>2840</v>
      </c>
      <c r="AL1272">
        <f t="shared" si="425"/>
        <v>0</v>
      </c>
      <c r="AM1272">
        <f>IF(AND(INDIRECT(AN1272)='Sample Select backend'!$C$2,INDIRECT(AO1272)=1,INDIRECT(AP1272)='Sample Select backend'!$F$2,INDIRECT(AQ1272)=1,INDIRECT(AR1272)='Sample Select backend'!$M$2),1,0)</f>
        <v>0</v>
      </c>
      <c r="AN1272" t="str">
        <f>_xlfn.CONCAT('Sample Select backend'!$C$4,ROW(AN1272))</f>
        <v>AE1272</v>
      </c>
      <c r="AO1272" s="9" t="str">
        <f>_xlfn.CONCAT('Sample Select backend'!$J$2,ROW(AO1272))</f>
        <v>AJ1272</v>
      </c>
      <c r="AP1272" t="str">
        <f>_xlfn.CONCAT('Sample Select backend'!$F$4,ROW(AP1272))</f>
        <v>AF1272</v>
      </c>
      <c r="AQ1272" t="str">
        <f>_xlfn.CONCAT('Sample Select backend'!$I$10,ROW(AQ1272))</f>
        <v>R1272</v>
      </c>
      <c r="AR1272" t="str">
        <f>_xlfn.CONCAT('Sample Select backend'!$M$4,ROW(AR1272))</f>
        <v>AK1272</v>
      </c>
      <c r="AS1272" t="str">
        <f t="shared" si="426"/>
        <v>Finland</v>
      </c>
      <c r="AT1272" s="9" t="str">
        <f t="shared" si="427"/>
        <v>General</v>
      </c>
      <c r="AU1272">
        <f t="shared" si="428"/>
        <v>0</v>
      </c>
      <c r="AV1272" s="9">
        <v>1</v>
      </c>
    </row>
    <row r="1273" spans="1:48" x14ac:dyDescent="0.35">
      <c r="A1273" t="s">
        <v>58</v>
      </c>
      <c r="B1273">
        <v>6</v>
      </c>
      <c r="C1273">
        <v>29</v>
      </c>
      <c r="D1273" t="s">
        <v>919</v>
      </c>
      <c r="E1273">
        <v>1</v>
      </c>
      <c r="F1273">
        <v>1</v>
      </c>
      <c r="G1273">
        <v>1</v>
      </c>
      <c r="H1273">
        <v>-1</v>
      </c>
      <c r="I1273">
        <v>2</v>
      </c>
      <c r="J1273">
        <v>1</v>
      </c>
      <c r="K1273">
        <v>1</v>
      </c>
      <c r="L1273">
        <v>2</v>
      </c>
      <c r="M1273">
        <v>1</v>
      </c>
      <c r="N1273" t="s">
        <v>2657</v>
      </c>
      <c r="O1273" t="s">
        <v>2800</v>
      </c>
      <c r="P1273" t="s">
        <v>2808</v>
      </c>
      <c r="Q1273" t="s">
        <v>2813</v>
      </c>
      <c r="R1273">
        <v>0</v>
      </c>
      <c r="S1273" t="s">
        <v>202</v>
      </c>
      <c r="T1273" t="s">
        <v>202</v>
      </c>
      <c r="U1273" t="s">
        <v>202</v>
      </c>
      <c r="V1273">
        <f t="shared" si="439"/>
        <v>1</v>
      </c>
      <c r="W1273">
        <f t="shared" si="440"/>
        <v>1</v>
      </c>
      <c r="X1273">
        <f t="shared" si="441"/>
        <v>1</v>
      </c>
      <c r="Y1273">
        <f t="shared" si="442"/>
        <v>0</v>
      </c>
      <c r="Z1273">
        <f t="shared" si="443"/>
        <v>1</v>
      </c>
      <c r="AA1273">
        <f t="shared" si="444"/>
        <v>1</v>
      </c>
      <c r="AB1273">
        <f t="shared" si="445"/>
        <v>1</v>
      </c>
      <c r="AC1273">
        <f t="shared" si="446"/>
        <v>1</v>
      </c>
      <c r="AD1273">
        <f t="shared" si="447"/>
        <v>1</v>
      </c>
      <c r="AE1273" s="4" t="s">
        <v>2828</v>
      </c>
      <c r="AF1273" s="9" t="s">
        <v>2829</v>
      </c>
      <c r="AG1273">
        <v>0</v>
      </c>
      <c r="AH1273">
        <v>0</v>
      </c>
      <c r="AI1273">
        <v>1</v>
      </c>
      <c r="AJ1273">
        <v>1</v>
      </c>
      <c r="AK1273" s="9" t="s">
        <v>2840</v>
      </c>
      <c r="AL1273">
        <f t="shared" si="425"/>
        <v>0</v>
      </c>
      <c r="AM1273">
        <f>IF(AND(INDIRECT(AN1273)='Sample Select backend'!$C$2,INDIRECT(AO1273)=1,INDIRECT(AP1273)='Sample Select backend'!$F$2,INDIRECT(AQ1273)=1,INDIRECT(AR1273)='Sample Select backend'!$M$2),1,0)</f>
        <v>0</v>
      </c>
      <c r="AN1273" t="str">
        <f>_xlfn.CONCAT('Sample Select backend'!$C$4,ROW(AN1273))</f>
        <v>AE1273</v>
      </c>
      <c r="AO1273" s="9" t="str">
        <f>_xlfn.CONCAT('Sample Select backend'!$J$2,ROW(AO1273))</f>
        <v>AJ1273</v>
      </c>
      <c r="AP1273" t="str">
        <f>_xlfn.CONCAT('Sample Select backend'!$F$4,ROW(AP1273))</f>
        <v>AF1273</v>
      </c>
      <c r="AQ1273" t="str">
        <f>_xlfn.CONCAT('Sample Select backend'!$I$10,ROW(AQ1273))</f>
        <v>R1273</v>
      </c>
      <c r="AR1273" t="str">
        <f>_xlfn.CONCAT('Sample Select backend'!$M$4,ROW(AR1273))</f>
        <v>AK1273</v>
      </c>
      <c r="AS1273" t="str">
        <f t="shared" si="426"/>
        <v>Finland</v>
      </c>
      <c r="AT1273" s="9">
        <f t="shared" si="427"/>
        <v>29</v>
      </c>
      <c r="AU1273">
        <f t="shared" si="428"/>
        <v>0</v>
      </c>
      <c r="AV1273" s="9">
        <v>1</v>
      </c>
    </row>
    <row r="1274" spans="1:48" x14ac:dyDescent="0.35">
      <c r="A1274" t="s">
        <v>58</v>
      </c>
      <c r="B1274">
        <v>7</v>
      </c>
      <c r="C1274">
        <v>30</v>
      </c>
      <c r="D1274" t="s">
        <v>920</v>
      </c>
      <c r="E1274">
        <v>-2</v>
      </c>
      <c r="F1274">
        <v>1</v>
      </c>
      <c r="G1274">
        <v>2</v>
      </c>
      <c r="H1274">
        <v>1</v>
      </c>
      <c r="I1274">
        <v>1</v>
      </c>
      <c r="J1274">
        <v>1</v>
      </c>
      <c r="K1274">
        <v>1</v>
      </c>
      <c r="L1274">
        <v>-2</v>
      </c>
      <c r="M1274">
        <v>1</v>
      </c>
      <c r="N1274" t="s">
        <v>2657</v>
      </c>
      <c r="O1274" t="s">
        <v>2800</v>
      </c>
      <c r="P1274" t="s">
        <v>2808</v>
      </c>
      <c r="Q1274" t="s">
        <v>2813</v>
      </c>
      <c r="R1274">
        <v>0</v>
      </c>
      <c r="S1274" t="s">
        <v>202</v>
      </c>
      <c r="T1274" t="s">
        <v>202</v>
      </c>
      <c r="U1274" t="s">
        <v>202</v>
      </c>
      <c r="V1274">
        <f t="shared" si="439"/>
        <v>0</v>
      </c>
      <c r="W1274">
        <f t="shared" si="440"/>
        <v>1</v>
      </c>
      <c r="X1274">
        <f t="shared" si="441"/>
        <v>1</v>
      </c>
      <c r="Y1274">
        <f t="shared" si="442"/>
        <v>1</v>
      </c>
      <c r="Z1274">
        <f t="shared" si="443"/>
        <v>1</v>
      </c>
      <c r="AA1274">
        <f t="shared" si="444"/>
        <v>1</v>
      </c>
      <c r="AB1274">
        <f t="shared" si="445"/>
        <v>1</v>
      </c>
      <c r="AC1274">
        <f t="shared" si="446"/>
        <v>0</v>
      </c>
      <c r="AD1274">
        <f t="shared" si="447"/>
        <v>1</v>
      </c>
      <c r="AE1274" s="4" t="s">
        <v>2828</v>
      </c>
      <c r="AF1274" s="9" t="s">
        <v>2829</v>
      </c>
      <c r="AG1274">
        <v>0</v>
      </c>
      <c r="AH1274">
        <v>0</v>
      </c>
      <c r="AI1274">
        <v>1</v>
      </c>
      <c r="AJ1274">
        <v>1</v>
      </c>
      <c r="AK1274" s="9" t="s">
        <v>2840</v>
      </c>
      <c r="AL1274">
        <f t="shared" si="425"/>
        <v>0</v>
      </c>
      <c r="AM1274">
        <f>IF(AND(INDIRECT(AN1274)='Sample Select backend'!$C$2,INDIRECT(AO1274)=1,INDIRECT(AP1274)='Sample Select backend'!$F$2,INDIRECT(AQ1274)=1,INDIRECT(AR1274)='Sample Select backend'!$M$2),1,0)</f>
        <v>0</v>
      </c>
      <c r="AN1274" t="str">
        <f>_xlfn.CONCAT('Sample Select backend'!$C$4,ROW(AN1274))</f>
        <v>AE1274</v>
      </c>
      <c r="AO1274" s="9" t="str">
        <f>_xlfn.CONCAT('Sample Select backend'!$J$2,ROW(AO1274))</f>
        <v>AJ1274</v>
      </c>
      <c r="AP1274" t="str">
        <f>_xlfn.CONCAT('Sample Select backend'!$F$4,ROW(AP1274))</f>
        <v>AF1274</v>
      </c>
      <c r="AQ1274" t="str">
        <f>_xlfn.CONCAT('Sample Select backend'!$I$10,ROW(AQ1274))</f>
        <v>R1274</v>
      </c>
      <c r="AR1274" t="str">
        <f>_xlfn.CONCAT('Sample Select backend'!$M$4,ROW(AR1274))</f>
        <v>AK1274</v>
      </c>
      <c r="AS1274" t="str">
        <f t="shared" si="426"/>
        <v>Finland</v>
      </c>
      <c r="AT1274" s="9">
        <f t="shared" si="427"/>
        <v>30</v>
      </c>
      <c r="AU1274">
        <f t="shared" si="428"/>
        <v>0</v>
      </c>
      <c r="AV1274" s="9">
        <v>1</v>
      </c>
    </row>
    <row r="1275" spans="1:48" x14ac:dyDescent="0.35">
      <c r="A1275" t="s">
        <v>58</v>
      </c>
      <c r="B1275">
        <v>6</v>
      </c>
      <c r="C1275">
        <v>26</v>
      </c>
      <c r="D1275" t="s">
        <v>912</v>
      </c>
      <c r="E1275">
        <v>1</v>
      </c>
      <c r="F1275">
        <v>1</v>
      </c>
      <c r="G1275">
        <v>2</v>
      </c>
      <c r="H1275">
        <v>-1</v>
      </c>
      <c r="I1275">
        <v>-2</v>
      </c>
      <c r="K1275">
        <v>-1</v>
      </c>
      <c r="L1275">
        <v>2</v>
      </c>
      <c r="M1275">
        <v>1</v>
      </c>
      <c r="N1275" t="s">
        <v>2657</v>
      </c>
      <c r="O1275" t="s">
        <v>2800</v>
      </c>
      <c r="P1275" t="s">
        <v>2808</v>
      </c>
      <c r="Q1275" t="s">
        <v>2813</v>
      </c>
      <c r="R1275">
        <v>0</v>
      </c>
      <c r="S1275" t="s">
        <v>202</v>
      </c>
      <c r="T1275" t="s">
        <v>202</v>
      </c>
      <c r="U1275" t="s">
        <v>202</v>
      </c>
      <c r="V1275">
        <f t="shared" si="439"/>
        <v>1</v>
      </c>
      <c r="W1275">
        <f t="shared" si="440"/>
        <v>1</v>
      </c>
      <c r="X1275">
        <f t="shared" si="441"/>
        <v>1</v>
      </c>
      <c r="Y1275">
        <f t="shared" si="442"/>
        <v>0</v>
      </c>
      <c r="Z1275">
        <f t="shared" si="443"/>
        <v>0</v>
      </c>
      <c r="AA1275">
        <f t="shared" si="444"/>
        <v>-1</v>
      </c>
      <c r="AB1275">
        <f t="shared" si="445"/>
        <v>0</v>
      </c>
      <c r="AC1275">
        <f t="shared" si="446"/>
        <v>1</v>
      </c>
      <c r="AD1275">
        <f t="shared" si="447"/>
        <v>1</v>
      </c>
      <c r="AE1275" s="4" t="s">
        <v>2828</v>
      </c>
      <c r="AF1275" s="9" t="s">
        <v>2829</v>
      </c>
      <c r="AG1275">
        <v>0</v>
      </c>
      <c r="AH1275">
        <v>0</v>
      </c>
      <c r="AI1275">
        <v>1</v>
      </c>
      <c r="AJ1275">
        <v>1</v>
      </c>
      <c r="AK1275" s="9" t="s">
        <v>2840</v>
      </c>
      <c r="AL1275">
        <f t="shared" si="425"/>
        <v>0</v>
      </c>
      <c r="AM1275">
        <f>IF(AND(INDIRECT(AN1275)='Sample Select backend'!$C$2,INDIRECT(AO1275)=1,INDIRECT(AP1275)='Sample Select backend'!$F$2,INDIRECT(AQ1275)=1,INDIRECT(AR1275)='Sample Select backend'!$M$2),1,0)</f>
        <v>0</v>
      </c>
      <c r="AN1275" t="str">
        <f>_xlfn.CONCAT('Sample Select backend'!$C$4,ROW(AN1275))</f>
        <v>AE1275</v>
      </c>
      <c r="AO1275" s="9" t="str">
        <f>_xlfn.CONCAT('Sample Select backend'!$J$2,ROW(AO1275))</f>
        <v>AJ1275</v>
      </c>
      <c r="AP1275" t="str">
        <f>_xlfn.CONCAT('Sample Select backend'!$F$4,ROW(AP1275))</f>
        <v>AF1275</v>
      </c>
      <c r="AQ1275" t="str">
        <f>_xlfn.CONCAT('Sample Select backend'!$I$10,ROW(AQ1275))</f>
        <v>R1275</v>
      </c>
      <c r="AR1275" t="str">
        <f>_xlfn.CONCAT('Sample Select backend'!$M$4,ROW(AR1275))</f>
        <v>AK1275</v>
      </c>
      <c r="AS1275" t="str">
        <f t="shared" si="426"/>
        <v>Finland</v>
      </c>
      <c r="AT1275" s="9">
        <f t="shared" si="427"/>
        <v>26</v>
      </c>
      <c r="AU1275">
        <f t="shared" si="428"/>
        <v>0</v>
      </c>
      <c r="AV1275" s="9">
        <v>1</v>
      </c>
    </row>
    <row r="1276" spans="1:48" x14ac:dyDescent="0.35">
      <c r="A1276" t="s">
        <v>58</v>
      </c>
      <c r="B1276">
        <v>1</v>
      </c>
      <c r="C1276">
        <v>5</v>
      </c>
      <c r="D1276" t="s">
        <v>911</v>
      </c>
      <c r="E1276">
        <v>2</v>
      </c>
      <c r="F1276">
        <v>2</v>
      </c>
      <c r="G1276">
        <v>2</v>
      </c>
      <c r="H1276">
        <v>2</v>
      </c>
      <c r="I1276">
        <v>2</v>
      </c>
      <c r="J1276">
        <v>2</v>
      </c>
      <c r="K1276">
        <v>1</v>
      </c>
      <c r="L1276">
        <v>-2</v>
      </c>
      <c r="M1276">
        <v>1</v>
      </c>
      <c r="N1276" t="s">
        <v>2657</v>
      </c>
      <c r="O1276" t="s">
        <v>2800</v>
      </c>
      <c r="P1276" t="s">
        <v>2808</v>
      </c>
      <c r="Q1276" t="s">
        <v>2813</v>
      </c>
      <c r="R1276">
        <v>0</v>
      </c>
      <c r="S1276" t="s">
        <v>202</v>
      </c>
      <c r="T1276" t="s">
        <v>202</v>
      </c>
      <c r="U1276" t="s">
        <v>202</v>
      </c>
      <c r="V1276">
        <f t="shared" si="439"/>
        <v>1</v>
      </c>
      <c r="W1276">
        <f t="shared" si="440"/>
        <v>1</v>
      </c>
      <c r="X1276">
        <f t="shared" si="441"/>
        <v>1</v>
      </c>
      <c r="Y1276">
        <f t="shared" si="442"/>
        <v>1</v>
      </c>
      <c r="Z1276">
        <f t="shared" si="443"/>
        <v>1</v>
      </c>
      <c r="AA1276">
        <f t="shared" si="444"/>
        <v>1</v>
      </c>
      <c r="AB1276">
        <f t="shared" si="445"/>
        <v>1</v>
      </c>
      <c r="AC1276">
        <f t="shared" si="446"/>
        <v>0</v>
      </c>
      <c r="AD1276">
        <f t="shared" si="447"/>
        <v>1</v>
      </c>
      <c r="AE1276" s="4" t="s">
        <v>2828</v>
      </c>
      <c r="AF1276" s="9" t="s">
        <v>2829</v>
      </c>
      <c r="AG1276">
        <v>0</v>
      </c>
      <c r="AH1276">
        <v>0</v>
      </c>
      <c r="AI1276">
        <v>1</v>
      </c>
      <c r="AJ1276">
        <v>1</v>
      </c>
      <c r="AK1276" s="9" t="s">
        <v>2840</v>
      </c>
      <c r="AL1276">
        <f t="shared" si="425"/>
        <v>0</v>
      </c>
      <c r="AM1276">
        <f>IF(AND(INDIRECT(AN1276)='Sample Select backend'!$C$2,INDIRECT(AO1276)=1,INDIRECT(AP1276)='Sample Select backend'!$F$2,INDIRECT(AQ1276)=1,INDIRECT(AR1276)='Sample Select backend'!$M$2),1,0)</f>
        <v>0</v>
      </c>
      <c r="AN1276" t="str">
        <f>_xlfn.CONCAT('Sample Select backend'!$C$4,ROW(AN1276))</f>
        <v>AE1276</v>
      </c>
      <c r="AO1276" s="9" t="str">
        <f>_xlfn.CONCAT('Sample Select backend'!$J$2,ROW(AO1276))</f>
        <v>AJ1276</v>
      </c>
      <c r="AP1276" t="str">
        <f>_xlfn.CONCAT('Sample Select backend'!$F$4,ROW(AP1276))</f>
        <v>AF1276</v>
      </c>
      <c r="AQ1276" t="str">
        <f>_xlfn.CONCAT('Sample Select backend'!$I$10,ROW(AQ1276))</f>
        <v>R1276</v>
      </c>
      <c r="AR1276" t="str">
        <f>_xlfn.CONCAT('Sample Select backend'!$M$4,ROW(AR1276))</f>
        <v>AK1276</v>
      </c>
      <c r="AS1276" t="str">
        <f t="shared" si="426"/>
        <v>Finland</v>
      </c>
      <c r="AT1276" s="9">
        <f t="shared" si="427"/>
        <v>5</v>
      </c>
      <c r="AU1276">
        <f t="shared" si="428"/>
        <v>0</v>
      </c>
      <c r="AV1276" s="9">
        <v>1</v>
      </c>
    </row>
    <row r="1277" spans="1:48" x14ac:dyDescent="0.35">
      <c r="A1277" t="s">
        <v>58</v>
      </c>
      <c r="B1277">
        <v>5</v>
      </c>
      <c r="C1277" t="s">
        <v>201</v>
      </c>
      <c r="D1277" t="s">
        <v>907</v>
      </c>
      <c r="E1277">
        <v>1</v>
      </c>
      <c r="F1277">
        <v>-2</v>
      </c>
      <c r="G1277">
        <v>2</v>
      </c>
      <c r="H1277">
        <v>-1</v>
      </c>
      <c r="I1277">
        <v>2</v>
      </c>
      <c r="J1277">
        <v>1</v>
      </c>
      <c r="K1277">
        <v>1</v>
      </c>
      <c r="L1277">
        <v>1</v>
      </c>
      <c r="M1277">
        <v>1</v>
      </c>
      <c r="N1277" t="s">
        <v>2657</v>
      </c>
      <c r="O1277" t="s">
        <v>2800</v>
      </c>
      <c r="P1277" t="s">
        <v>2808</v>
      </c>
      <c r="Q1277" t="s">
        <v>2813</v>
      </c>
      <c r="R1277">
        <v>0</v>
      </c>
      <c r="S1277" t="s">
        <v>202</v>
      </c>
      <c r="T1277" t="s">
        <v>202</v>
      </c>
      <c r="U1277" t="s">
        <v>202</v>
      </c>
      <c r="V1277">
        <f t="shared" si="439"/>
        <v>1</v>
      </c>
      <c r="W1277">
        <f t="shared" si="440"/>
        <v>0</v>
      </c>
      <c r="X1277">
        <f t="shared" si="441"/>
        <v>1</v>
      </c>
      <c r="Y1277">
        <f t="shared" si="442"/>
        <v>0</v>
      </c>
      <c r="Z1277">
        <f t="shared" si="443"/>
        <v>1</v>
      </c>
      <c r="AA1277">
        <f t="shared" si="444"/>
        <v>1</v>
      </c>
      <c r="AB1277">
        <f t="shared" si="445"/>
        <v>1</v>
      </c>
      <c r="AC1277">
        <f t="shared" si="446"/>
        <v>1</v>
      </c>
      <c r="AD1277">
        <f t="shared" si="447"/>
        <v>1</v>
      </c>
      <c r="AE1277" s="4" t="s">
        <v>2828</v>
      </c>
      <c r="AF1277" s="9" t="s">
        <v>2829</v>
      </c>
      <c r="AG1277">
        <v>0</v>
      </c>
      <c r="AH1277">
        <v>0</v>
      </c>
      <c r="AI1277">
        <v>1</v>
      </c>
      <c r="AJ1277">
        <v>1</v>
      </c>
      <c r="AK1277" s="9" t="s">
        <v>2840</v>
      </c>
      <c r="AL1277">
        <f t="shared" si="425"/>
        <v>0</v>
      </c>
      <c r="AM1277">
        <f>IF(AND(INDIRECT(AN1277)='Sample Select backend'!$C$2,INDIRECT(AO1277)=1,INDIRECT(AP1277)='Sample Select backend'!$F$2,INDIRECT(AQ1277)=1,INDIRECT(AR1277)='Sample Select backend'!$M$2),1,0)</f>
        <v>0</v>
      </c>
      <c r="AN1277" t="str">
        <f>_xlfn.CONCAT('Sample Select backend'!$C$4,ROW(AN1277))</f>
        <v>AE1277</v>
      </c>
      <c r="AO1277" s="9" t="str">
        <f>_xlfn.CONCAT('Sample Select backend'!$J$2,ROW(AO1277))</f>
        <v>AJ1277</v>
      </c>
      <c r="AP1277" t="str">
        <f>_xlfn.CONCAT('Sample Select backend'!$F$4,ROW(AP1277))</f>
        <v>AF1277</v>
      </c>
      <c r="AQ1277" t="str">
        <f>_xlfn.CONCAT('Sample Select backend'!$I$10,ROW(AQ1277))</f>
        <v>R1277</v>
      </c>
      <c r="AR1277" t="str">
        <f>_xlfn.CONCAT('Sample Select backend'!$M$4,ROW(AR1277))</f>
        <v>AK1277</v>
      </c>
      <c r="AS1277" t="str">
        <f t="shared" si="426"/>
        <v>Finland</v>
      </c>
      <c r="AT1277" s="9" t="str">
        <f t="shared" si="427"/>
        <v>Other</v>
      </c>
      <c r="AU1277">
        <f t="shared" si="428"/>
        <v>0</v>
      </c>
      <c r="AV1277" s="9">
        <v>0</v>
      </c>
    </row>
    <row r="1278" spans="1:48" x14ac:dyDescent="0.35">
      <c r="A1278" s="24" t="s">
        <v>58</v>
      </c>
      <c r="B1278" s="24">
        <v>7</v>
      </c>
      <c r="C1278" s="24" t="s">
        <v>201</v>
      </c>
      <c r="D1278" s="24" t="s">
        <v>3603</v>
      </c>
      <c r="E1278" s="24"/>
      <c r="O1278" t="s">
        <v>2800</v>
      </c>
      <c r="P1278" t="s">
        <v>2808</v>
      </c>
      <c r="Q1278" t="s">
        <v>2813</v>
      </c>
      <c r="R1278">
        <v>0</v>
      </c>
      <c r="S1278" t="s">
        <v>202</v>
      </c>
      <c r="T1278" t="s">
        <v>202</v>
      </c>
      <c r="U1278" t="s">
        <v>202</v>
      </c>
      <c r="V1278">
        <v>-1</v>
      </c>
      <c r="W1278">
        <v>-1</v>
      </c>
      <c r="X1278">
        <v>-1</v>
      </c>
      <c r="Y1278">
        <v>-1</v>
      </c>
      <c r="Z1278">
        <v>-1</v>
      </c>
      <c r="AA1278">
        <v>-1</v>
      </c>
      <c r="AB1278">
        <v>-1</v>
      </c>
      <c r="AC1278">
        <v>-1</v>
      </c>
      <c r="AD1278">
        <v>-1</v>
      </c>
      <c r="AE1278" s="4" t="s">
        <v>2828</v>
      </c>
      <c r="AF1278" s="9" t="s">
        <v>2829</v>
      </c>
      <c r="AG1278">
        <v>0</v>
      </c>
      <c r="AH1278">
        <v>0</v>
      </c>
      <c r="AI1278">
        <v>1</v>
      </c>
      <c r="AJ1278">
        <v>1</v>
      </c>
      <c r="AK1278" s="9" t="s">
        <v>2840</v>
      </c>
      <c r="AL1278">
        <f t="shared" si="425"/>
        <v>0</v>
      </c>
      <c r="AM1278">
        <f>IF(AND(INDIRECT(AN1278)='Sample Select backend'!$C$2,INDIRECT(AO1278)=1,INDIRECT(AP1278)='Sample Select backend'!$F$2,INDIRECT(AQ1278)=1,INDIRECT(AR1278)='Sample Select backend'!$M$2),1,0)</f>
        <v>0</v>
      </c>
      <c r="AN1278" t="str">
        <f>_xlfn.CONCAT('Sample Select backend'!$C$4,ROW(AN1278))</f>
        <v>AE1278</v>
      </c>
      <c r="AO1278" s="9" t="str">
        <f>_xlfn.CONCAT('Sample Select backend'!$J$2,ROW(AO1278))</f>
        <v>AJ1278</v>
      </c>
      <c r="AP1278" t="str">
        <f>_xlfn.CONCAT('Sample Select backend'!$F$4,ROW(AP1278))</f>
        <v>AF1278</v>
      </c>
      <c r="AQ1278" t="str">
        <f>_xlfn.CONCAT('Sample Select backend'!$I$10,ROW(AQ1278))</f>
        <v>R1278</v>
      </c>
      <c r="AR1278" t="str">
        <f>_xlfn.CONCAT('Sample Select backend'!$M$4,ROW(AR1278))</f>
        <v>AK1278</v>
      </c>
      <c r="AS1278" t="str">
        <f t="shared" si="426"/>
        <v>Finland</v>
      </c>
      <c r="AT1278" s="9" t="str">
        <f t="shared" si="427"/>
        <v>Other</v>
      </c>
      <c r="AU1278">
        <f t="shared" si="428"/>
        <v>0</v>
      </c>
      <c r="AV1278" s="9">
        <v>0</v>
      </c>
    </row>
    <row r="1279" spans="1:48" x14ac:dyDescent="0.35">
      <c r="A1279" s="24" t="s">
        <v>58</v>
      </c>
      <c r="B1279" s="24">
        <v>9</v>
      </c>
      <c r="C1279" s="24">
        <v>34</v>
      </c>
      <c r="D1279" s="24" t="s">
        <v>3604</v>
      </c>
      <c r="E1279" s="24"/>
      <c r="O1279" t="s">
        <v>2800</v>
      </c>
      <c r="P1279" t="s">
        <v>2808</v>
      </c>
      <c r="Q1279" t="s">
        <v>2813</v>
      </c>
      <c r="R1279">
        <v>0</v>
      </c>
      <c r="S1279" t="s">
        <v>202</v>
      </c>
      <c r="T1279" t="s">
        <v>202</v>
      </c>
      <c r="U1279" t="s">
        <v>202</v>
      </c>
      <c r="V1279">
        <v>-1</v>
      </c>
      <c r="W1279">
        <v>-1</v>
      </c>
      <c r="X1279">
        <v>-1</v>
      </c>
      <c r="Y1279">
        <v>-1</v>
      </c>
      <c r="Z1279">
        <v>-1</v>
      </c>
      <c r="AA1279">
        <v>-1</v>
      </c>
      <c r="AB1279">
        <v>-1</v>
      </c>
      <c r="AC1279">
        <v>-1</v>
      </c>
      <c r="AD1279">
        <v>-1</v>
      </c>
      <c r="AE1279" s="4" t="s">
        <v>2828</v>
      </c>
      <c r="AF1279" s="9" t="s">
        <v>2829</v>
      </c>
      <c r="AG1279">
        <v>0</v>
      </c>
      <c r="AH1279">
        <v>0</v>
      </c>
      <c r="AI1279">
        <v>1</v>
      </c>
      <c r="AJ1279">
        <v>1</v>
      </c>
      <c r="AK1279" s="9" t="s">
        <v>2840</v>
      </c>
      <c r="AL1279">
        <f t="shared" si="425"/>
        <v>0</v>
      </c>
      <c r="AM1279">
        <f>IF(AND(INDIRECT(AN1279)='Sample Select backend'!$C$2,INDIRECT(AO1279)=1,INDIRECT(AP1279)='Sample Select backend'!$F$2,INDIRECT(AQ1279)=1,INDIRECT(AR1279)='Sample Select backend'!$M$2),1,0)</f>
        <v>0</v>
      </c>
      <c r="AN1279" t="str">
        <f>_xlfn.CONCAT('Sample Select backend'!$C$4,ROW(AN1279))</f>
        <v>AE1279</v>
      </c>
      <c r="AO1279" s="9" t="str">
        <f>_xlfn.CONCAT('Sample Select backend'!$J$2,ROW(AO1279))</f>
        <v>AJ1279</v>
      </c>
      <c r="AP1279" t="str">
        <f>_xlfn.CONCAT('Sample Select backend'!$F$4,ROW(AP1279))</f>
        <v>AF1279</v>
      </c>
      <c r="AQ1279" t="str">
        <f>_xlfn.CONCAT('Sample Select backend'!$I$10,ROW(AQ1279))</f>
        <v>R1279</v>
      </c>
      <c r="AR1279" t="str">
        <f>_xlfn.CONCAT('Sample Select backend'!$M$4,ROW(AR1279))</f>
        <v>AK1279</v>
      </c>
      <c r="AS1279" t="str">
        <f t="shared" si="426"/>
        <v>Finland</v>
      </c>
      <c r="AT1279" s="9">
        <f t="shared" si="427"/>
        <v>34</v>
      </c>
      <c r="AU1279">
        <f t="shared" si="428"/>
        <v>0</v>
      </c>
      <c r="AV1279" s="9">
        <v>0</v>
      </c>
    </row>
    <row r="1280" spans="1:48" x14ac:dyDescent="0.35">
      <c r="A1280" s="24" t="s">
        <v>58</v>
      </c>
      <c r="B1280" s="24">
        <v>5</v>
      </c>
      <c r="C1280" s="24" t="s">
        <v>204</v>
      </c>
      <c r="D1280" s="24" t="s">
        <v>3605</v>
      </c>
      <c r="E1280" s="24"/>
      <c r="O1280" t="s">
        <v>2800</v>
      </c>
      <c r="P1280" t="s">
        <v>2808</v>
      </c>
      <c r="Q1280" t="s">
        <v>2813</v>
      </c>
      <c r="R1280">
        <v>0</v>
      </c>
      <c r="S1280" t="s">
        <v>202</v>
      </c>
      <c r="T1280" t="s">
        <v>202</v>
      </c>
      <c r="U1280" t="s">
        <v>202</v>
      </c>
      <c r="V1280">
        <v>-1</v>
      </c>
      <c r="W1280">
        <v>-1</v>
      </c>
      <c r="X1280">
        <v>-1</v>
      </c>
      <c r="Y1280">
        <v>-1</v>
      </c>
      <c r="Z1280">
        <v>-1</v>
      </c>
      <c r="AA1280">
        <v>-1</v>
      </c>
      <c r="AB1280">
        <v>-1</v>
      </c>
      <c r="AC1280">
        <v>-1</v>
      </c>
      <c r="AD1280">
        <v>-1</v>
      </c>
      <c r="AE1280" s="4" t="s">
        <v>2828</v>
      </c>
      <c r="AF1280" s="9" t="s">
        <v>2829</v>
      </c>
      <c r="AG1280">
        <v>0</v>
      </c>
      <c r="AH1280">
        <v>0</v>
      </c>
      <c r="AI1280">
        <v>1</v>
      </c>
      <c r="AJ1280">
        <v>1</v>
      </c>
      <c r="AK1280" s="9" t="s">
        <v>2840</v>
      </c>
      <c r="AL1280">
        <f t="shared" si="425"/>
        <v>0</v>
      </c>
      <c r="AM1280">
        <f>IF(AND(INDIRECT(AN1280)='Sample Select backend'!$C$2,INDIRECT(AO1280)=1,INDIRECT(AP1280)='Sample Select backend'!$F$2,INDIRECT(AQ1280)=1,INDIRECT(AR1280)='Sample Select backend'!$M$2),1,0)</f>
        <v>0</v>
      </c>
      <c r="AN1280" t="str">
        <f>_xlfn.CONCAT('Sample Select backend'!$C$4,ROW(AN1280))</f>
        <v>AE1280</v>
      </c>
      <c r="AO1280" s="9" t="str">
        <f>_xlfn.CONCAT('Sample Select backend'!$J$2,ROW(AO1280))</f>
        <v>AJ1280</v>
      </c>
      <c r="AP1280" t="str">
        <f>_xlfn.CONCAT('Sample Select backend'!$F$4,ROW(AP1280))</f>
        <v>AF1280</v>
      </c>
      <c r="AQ1280" t="str">
        <f>_xlfn.CONCAT('Sample Select backend'!$I$10,ROW(AQ1280))</f>
        <v>R1280</v>
      </c>
      <c r="AR1280" t="str">
        <f>_xlfn.CONCAT('Sample Select backend'!$M$4,ROW(AR1280))</f>
        <v>AK1280</v>
      </c>
      <c r="AS1280" t="str">
        <f t="shared" si="426"/>
        <v>Finland</v>
      </c>
      <c r="AT1280" s="9" t="str">
        <f t="shared" si="427"/>
        <v>General</v>
      </c>
      <c r="AU1280">
        <f t="shared" si="428"/>
        <v>0</v>
      </c>
      <c r="AV1280" s="9">
        <v>0</v>
      </c>
    </row>
    <row r="1281" spans="1:48" x14ac:dyDescent="0.35">
      <c r="A1281" s="24" t="s">
        <v>58</v>
      </c>
      <c r="B1281" s="24">
        <v>7</v>
      </c>
      <c r="C1281" s="24">
        <v>30</v>
      </c>
      <c r="D1281" s="24" t="s">
        <v>3606</v>
      </c>
      <c r="E1281" s="24"/>
      <c r="O1281" t="s">
        <v>2800</v>
      </c>
      <c r="P1281" t="s">
        <v>2808</v>
      </c>
      <c r="Q1281" t="s">
        <v>2813</v>
      </c>
      <c r="R1281">
        <v>0</v>
      </c>
      <c r="S1281" t="s">
        <v>202</v>
      </c>
      <c r="T1281" t="s">
        <v>202</v>
      </c>
      <c r="U1281" t="s">
        <v>202</v>
      </c>
      <c r="V1281">
        <v>-1</v>
      </c>
      <c r="W1281">
        <v>-1</v>
      </c>
      <c r="X1281">
        <v>-1</v>
      </c>
      <c r="Y1281">
        <v>-1</v>
      </c>
      <c r="Z1281">
        <v>-1</v>
      </c>
      <c r="AA1281">
        <v>-1</v>
      </c>
      <c r="AB1281">
        <v>-1</v>
      </c>
      <c r="AC1281">
        <v>-1</v>
      </c>
      <c r="AD1281">
        <v>-1</v>
      </c>
      <c r="AE1281" s="4" t="s">
        <v>2828</v>
      </c>
      <c r="AF1281" s="9" t="s">
        <v>2829</v>
      </c>
      <c r="AG1281">
        <v>0</v>
      </c>
      <c r="AH1281">
        <v>0</v>
      </c>
      <c r="AI1281">
        <v>1</v>
      </c>
      <c r="AJ1281">
        <v>1</v>
      </c>
      <c r="AK1281" s="9" t="s">
        <v>2840</v>
      </c>
      <c r="AL1281">
        <f t="shared" si="425"/>
        <v>0</v>
      </c>
      <c r="AM1281">
        <f>IF(AND(INDIRECT(AN1281)='Sample Select backend'!$C$2,INDIRECT(AO1281)=1,INDIRECT(AP1281)='Sample Select backend'!$F$2,INDIRECT(AQ1281)=1,INDIRECT(AR1281)='Sample Select backend'!$M$2),1,0)</f>
        <v>0</v>
      </c>
      <c r="AN1281" t="str">
        <f>_xlfn.CONCAT('Sample Select backend'!$C$4,ROW(AN1281))</f>
        <v>AE1281</v>
      </c>
      <c r="AO1281" s="9" t="str">
        <f>_xlfn.CONCAT('Sample Select backend'!$J$2,ROW(AO1281))</f>
        <v>AJ1281</v>
      </c>
      <c r="AP1281" t="str">
        <f>_xlfn.CONCAT('Sample Select backend'!$F$4,ROW(AP1281))</f>
        <v>AF1281</v>
      </c>
      <c r="AQ1281" t="str">
        <f>_xlfn.CONCAT('Sample Select backend'!$I$10,ROW(AQ1281))</f>
        <v>R1281</v>
      </c>
      <c r="AR1281" t="str">
        <f>_xlfn.CONCAT('Sample Select backend'!$M$4,ROW(AR1281))</f>
        <v>AK1281</v>
      </c>
      <c r="AS1281" t="str">
        <f t="shared" si="426"/>
        <v>Finland</v>
      </c>
      <c r="AT1281" s="9">
        <f t="shared" si="427"/>
        <v>30</v>
      </c>
      <c r="AU1281">
        <f t="shared" si="428"/>
        <v>0</v>
      </c>
      <c r="AV1281" s="9">
        <v>0</v>
      </c>
    </row>
    <row r="1282" spans="1:48" x14ac:dyDescent="0.35">
      <c r="A1282" s="24" t="s">
        <v>58</v>
      </c>
      <c r="B1282" s="24">
        <v>6</v>
      </c>
      <c r="C1282" s="24">
        <v>25</v>
      </c>
      <c r="D1282" s="24" t="s">
        <v>3607</v>
      </c>
      <c r="E1282" s="24"/>
      <c r="O1282" t="s">
        <v>2800</v>
      </c>
      <c r="P1282" t="s">
        <v>2808</v>
      </c>
      <c r="Q1282" t="s">
        <v>2813</v>
      </c>
      <c r="R1282">
        <v>0</v>
      </c>
      <c r="S1282" t="s">
        <v>202</v>
      </c>
      <c r="T1282" t="s">
        <v>202</v>
      </c>
      <c r="U1282" t="s">
        <v>202</v>
      </c>
      <c r="V1282">
        <v>-1</v>
      </c>
      <c r="W1282">
        <v>-1</v>
      </c>
      <c r="X1282">
        <v>-1</v>
      </c>
      <c r="Y1282">
        <v>-1</v>
      </c>
      <c r="Z1282">
        <v>-1</v>
      </c>
      <c r="AA1282">
        <v>-1</v>
      </c>
      <c r="AB1282">
        <v>-1</v>
      </c>
      <c r="AC1282">
        <v>-1</v>
      </c>
      <c r="AD1282">
        <v>-1</v>
      </c>
      <c r="AE1282" s="4" t="s">
        <v>2828</v>
      </c>
      <c r="AF1282" s="9" t="s">
        <v>2829</v>
      </c>
      <c r="AG1282">
        <v>0</v>
      </c>
      <c r="AH1282">
        <v>0</v>
      </c>
      <c r="AI1282">
        <v>1</v>
      </c>
      <c r="AJ1282">
        <v>1</v>
      </c>
      <c r="AK1282" s="9" t="s">
        <v>2840</v>
      </c>
      <c r="AL1282">
        <f t="shared" ref="AL1282:AL1345" si="448">IF(OR(B1282="other",B1282="international",B1282="Transfers",B1282="expenditure"),1,0)</f>
        <v>0</v>
      </c>
      <c r="AM1282">
        <f>IF(AND(INDIRECT(AN1282)='Sample Select backend'!$C$2,INDIRECT(AO1282)=1,INDIRECT(AP1282)='Sample Select backend'!$F$2,INDIRECT(AQ1282)=1,INDIRECT(AR1282)='Sample Select backend'!$M$2),1,0)</f>
        <v>0</v>
      </c>
      <c r="AN1282" t="str">
        <f>_xlfn.CONCAT('Sample Select backend'!$C$4,ROW(AN1282))</f>
        <v>AE1282</v>
      </c>
      <c r="AO1282" s="9" t="str">
        <f>_xlfn.CONCAT('Sample Select backend'!$J$2,ROW(AO1282))</f>
        <v>AJ1282</v>
      </c>
      <c r="AP1282" t="str">
        <f>_xlfn.CONCAT('Sample Select backend'!$F$4,ROW(AP1282))</f>
        <v>AF1282</v>
      </c>
      <c r="AQ1282" t="str">
        <f>_xlfn.CONCAT('Sample Select backend'!$I$10,ROW(AQ1282))</f>
        <v>R1282</v>
      </c>
      <c r="AR1282" t="str">
        <f>_xlfn.CONCAT('Sample Select backend'!$M$4,ROW(AR1282))</f>
        <v>AK1282</v>
      </c>
      <c r="AS1282" t="str">
        <f t="shared" ref="AS1282:AS1345" si="449">A1282</f>
        <v>Finland</v>
      </c>
      <c r="AT1282" s="9">
        <f t="shared" ref="AT1282:AT1345" si="450">IF(ISNUMBER(C1282),C1282,IF(OR(C1282="general",C1282="23;general"),"General",IF(OR(C1282="exemption",C1282="other (exemption)"),"Tax exemption/waiver/suspension","Other")))</f>
        <v>25</v>
      </c>
      <c r="AU1282">
        <f t="shared" ref="AU1282:AU1345" si="451">IF(A1282&lt;&gt;A1281,1,0)</f>
        <v>0</v>
      </c>
      <c r="AV1282" s="9">
        <v>0</v>
      </c>
    </row>
    <row r="1283" spans="1:48" x14ac:dyDescent="0.35">
      <c r="A1283" s="24" t="s">
        <v>58</v>
      </c>
      <c r="B1283" s="24" t="s">
        <v>201</v>
      </c>
      <c r="C1283" s="24" t="s">
        <v>201</v>
      </c>
      <c r="D1283" s="24" t="s">
        <v>3608</v>
      </c>
      <c r="E1283" s="24"/>
      <c r="O1283" t="s">
        <v>2800</v>
      </c>
      <c r="P1283" t="s">
        <v>2808</v>
      </c>
      <c r="Q1283" t="s">
        <v>2813</v>
      </c>
      <c r="R1283">
        <v>0</v>
      </c>
      <c r="S1283" t="s">
        <v>202</v>
      </c>
      <c r="T1283" t="s">
        <v>202</v>
      </c>
      <c r="U1283" t="s">
        <v>202</v>
      </c>
      <c r="V1283">
        <v>-1</v>
      </c>
      <c r="W1283">
        <v>-1</v>
      </c>
      <c r="X1283">
        <v>-1</v>
      </c>
      <c r="Y1283">
        <v>-1</v>
      </c>
      <c r="Z1283">
        <v>-1</v>
      </c>
      <c r="AA1283">
        <v>-1</v>
      </c>
      <c r="AB1283">
        <v>-1</v>
      </c>
      <c r="AC1283">
        <v>-1</v>
      </c>
      <c r="AD1283">
        <v>-1</v>
      </c>
      <c r="AE1283" s="4" t="s">
        <v>2828</v>
      </c>
      <c r="AF1283" s="9" t="s">
        <v>2829</v>
      </c>
      <c r="AG1283">
        <v>0</v>
      </c>
      <c r="AH1283">
        <v>0</v>
      </c>
      <c r="AI1283">
        <v>1</v>
      </c>
      <c r="AJ1283">
        <v>1</v>
      </c>
      <c r="AK1283" s="9" t="s">
        <v>2840</v>
      </c>
      <c r="AL1283">
        <f t="shared" si="448"/>
        <v>1</v>
      </c>
      <c r="AM1283">
        <f>IF(AND(INDIRECT(AN1283)='Sample Select backend'!$C$2,INDIRECT(AO1283)=1,INDIRECT(AP1283)='Sample Select backend'!$F$2,INDIRECT(AQ1283)=1,INDIRECT(AR1283)='Sample Select backend'!$M$2),1,0)</f>
        <v>0</v>
      </c>
      <c r="AN1283" t="str">
        <f>_xlfn.CONCAT('Sample Select backend'!$C$4,ROW(AN1283))</f>
        <v>AE1283</v>
      </c>
      <c r="AO1283" s="9" t="str">
        <f>_xlfn.CONCAT('Sample Select backend'!$J$2,ROW(AO1283))</f>
        <v>AJ1283</v>
      </c>
      <c r="AP1283" t="str">
        <f>_xlfn.CONCAT('Sample Select backend'!$F$4,ROW(AP1283))</f>
        <v>AF1283</v>
      </c>
      <c r="AQ1283" t="str">
        <f>_xlfn.CONCAT('Sample Select backend'!$I$10,ROW(AQ1283))</f>
        <v>R1283</v>
      </c>
      <c r="AR1283" t="str">
        <f>_xlfn.CONCAT('Sample Select backend'!$M$4,ROW(AR1283))</f>
        <v>AK1283</v>
      </c>
      <c r="AS1283" t="str">
        <f t="shared" si="449"/>
        <v>Finland</v>
      </c>
      <c r="AT1283" s="9" t="str">
        <f t="shared" si="450"/>
        <v>Other</v>
      </c>
      <c r="AU1283">
        <f t="shared" si="451"/>
        <v>0</v>
      </c>
      <c r="AV1283" s="9">
        <v>0</v>
      </c>
    </row>
    <row r="1284" spans="1:48" x14ac:dyDescent="0.35">
      <c r="A1284" s="24" t="s">
        <v>58</v>
      </c>
      <c r="B1284" s="24">
        <v>1</v>
      </c>
      <c r="C1284" s="24" t="s">
        <v>201</v>
      </c>
      <c r="D1284" s="24" t="s">
        <v>3609</v>
      </c>
      <c r="E1284" s="24"/>
      <c r="O1284" t="s">
        <v>2800</v>
      </c>
      <c r="P1284" t="s">
        <v>2808</v>
      </c>
      <c r="Q1284" t="s">
        <v>2813</v>
      </c>
      <c r="R1284">
        <v>0</v>
      </c>
      <c r="S1284" t="s">
        <v>202</v>
      </c>
      <c r="T1284" t="s">
        <v>202</v>
      </c>
      <c r="U1284" t="s">
        <v>202</v>
      </c>
      <c r="V1284">
        <v>-1</v>
      </c>
      <c r="W1284">
        <v>-1</v>
      </c>
      <c r="X1284">
        <v>-1</v>
      </c>
      <c r="Y1284">
        <v>-1</v>
      </c>
      <c r="Z1284">
        <v>-1</v>
      </c>
      <c r="AA1284">
        <v>-1</v>
      </c>
      <c r="AB1284">
        <v>-1</v>
      </c>
      <c r="AC1284">
        <v>-1</v>
      </c>
      <c r="AD1284">
        <v>-1</v>
      </c>
      <c r="AE1284" s="4" t="s">
        <v>2828</v>
      </c>
      <c r="AF1284" s="9" t="s">
        <v>2829</v>
      </c>
      <c r="AG1284">
        <v>0</v>
      </c>
      <c r="AH1284">
        <v>0</v>
      </c>
      <c r="AI1284">
        <v>1</v>
      </c>
      <c r="AJ1284">
        <v>1</v>
      </c>
      <c r="AK1284" s="9" t="s">
        <v>2840</v>
      </c>
      <c r="AL1284">
        <f t="shared" si="448"/>
        <v>0</v>
      </c>
      <c r="AM1284">
        <f>IF(AND(INDIRECT(AN1284)='Sample Select backend'!$C$2,INDIRECT(AO1284)=1,INDIRECT(AP1284)='Sample Select backend'!$F$2,INDIRECT(AQ1284)=1,INDIRECT(AR1284)='Sample Select backend'!$M$2),1,0)</f>
        <v>0</v>
      </c>
      <c r="AN1284" t="str">
        <f>_xlfn.CONCAT('Sample Select backend'!$C$4,ROW(AN1284))</f>
        <v>AE1284</v>
      </c>
      <c r="AO1284" s="9" t="str">
        <f>_xlfn.CONCAT('Sample Select backend'!$J$2,ROW(AO1284))</f>
        <v>AJ1284</v>
      </c>
      <c r="AP1284" t="str">
        <f>_xlfn.CONCAT('Sample Select backend'!$F$4,ROW(AP1284))</f>
        <v>AF1284</v>
      </c>
      <c r="AQ1284" t="str">
        <f>_xlfn.CONCAT('Sample Select backend'!$I$10,ROW(AQ1284))</f>
        <v>R1284</v>
      </c>
      <c r="AR1284" t="str">
        <f>_xlfn.CONCAT('Sample Select backend'!$M$4,ROW(AR1284))</f>
        <v>AK1284</v>
      </c>
      <c r="AS1284" t="str">
        <f t="shared" si="449"/>
        <v>Finland</v>
      </c>
      <c r="AT1284" s="9" t="str">
        <f t="shared" si="450"/>
        <v>Other</v>
      </c>
      <c r="AU1284">
        <f t="shared" si="451"/>
        <v>0</v>
      </c>
      <c r="AV1284" s="9">
        <v>0</v>
      </c>
    </row>
    <row r="1285" spans="1:48" x14ac:dyDescent="0.35">
      <c r="A1285" s="24" t="s">
        <v>58</v>
      </c>
      <c r="B1285" s="24">
        <v>6</v>
      </c>
      <c r="C1285" s="24">
        <v>26</v>
      </c>
      <c r="D1285" s="24" t="s">
        <v>3610</v>
      </c>
      <c r="E1285" s="24"/>
      <c r="O1285" t="s">
        <v>2800</v>
      </c>
      <c r="P1285" t="s">
        <v>2808</v>
      </c>
      <c r="Q1285" t="s">
        <v>2813</v>
      </c>
      <c r="R1285">
        <v>0</v>
      </c>
      <c r="S1285" t="s">
        <v>202</v>
      </c>
      <c r="T1285" t="s">
        <v>202</v>
      </c>
      <c r="U1285" t="s">
        <v>202</v>
      </c>
      <c r="V1285">
        <v>-1</v>
      </c>
      <c r="W1285">
        <v>-1</v>
      </c>
      <c r="X1285">
        <v>-1</v>
      </c>
      <c r="Y1285">
        <v>-1</v>
      </c>
      <c r="Z1285">
        <v>-1</v>
      </c>
      <c r="AA1285">
        <v>-1</v>
      </c>
      <c r="AB1285">
        <v>-1</v>
      </c>
      <c r="AC1285">
        <v>-1</v>
      </c>
      <c r="AD1285">
        <v>-1</v>
      </c>
      <c r="AE1285" s="4" t="s">
        <v>2828</v>
      </c>
      <c r="AF1285" s="9" t="s">
        <v>2829</v>
      </c>
      <c r="AG1285">
        <v>0</v>
      </c>
      <c r="AH1285">
        <v>0</v>
      </c>
      <c r="AI1285">
        <v>1</v>
      </c>
      <c r="AJ1285">
        <v>1</v>
      </c>
      <c r="AK1285" s="9" t="s">
        <v>2840</v>
      </c>
      <c r="AL1285">
        <f t="shared" si="448"/>
        <v>0</v>
      </c>
      <c r="AM1285">
        <f>IF(AND(INDIRECT(AN1285)='Sample Select backend'!$C$2,INDIRECT(AO1285)=1,INDIRECT(AP1285)='Sample Select backend'!$F$2,INDIRECT(AQ1285)=1,INDIRECT(AR1285)='Sample Select backend'!$M$2),1,0)</f>
        <v>0</v>
      </c>
      <c r="AN1285" t="str">
        <f>_xlfn.CONCAT('Sample Select backend'!$C$4,ROW(AN1285))</f>
        <v>AE1285</v>
      </c>
      <c r="AO1285" s="9" t="str">
        <f>_xlfn.CONCAT('Sample Select backend'!$J$2,ROW(AO1285))</f>
        <v>AJ1285</v>
      </c>
      <c r="AP1285" t="str">
        <f>_xlfn.CONCAT('Sample Select backend'!$F$4,ROW(AP1285))</f>
        <v>AF1285</v>
      </c>
      <c r="AQ1285" t="str">
        <f>_xlfn.CONCAT('Sample Select backend'!$I$10,ROW(AQ1285))</f>
        <v>R1285</v>
      </c>
      <c r="AR1285" t="str">
        <f>_xlfn.CONCAT('Sample Select backend'!$M$4,ROW(AR1285))</f>
        <v>AK1285</v>
      </c>
      <c r="AS1285" t="str">
        <f t="shared" si="449"/>
        <v>Finland</v>
      </c>
      <c r="AT1285" s="9">
        <f t="shared" si="450"/>
        <v>26</v>
      </c>
      <c r="AU1285">
        <f t="shared" si="451"/>
        <v>0</v>
      </c>
      <c r="AV1285" s="9">
        <v>0</v>
      </c>
    </row>
    <row r="1286" spans="1:48" x14ac:dyDescent="0.35">
      <c r="A1286" s="24" t="s">
        <v>58</v>
      </c>
      <c r="B1286" s="24">
        <v>7</v>
      </c>
      <c r="C1286" s="24">
        <v>30</v>
      </c>
      <c r="D1286" s="24" t="s">
        <v>3611</v>
      </c>
      <c r="E1286" s="24"/>
      <c r="O1286" t="s">
        <v>2800</v>
      </c>
      <c r="P1286" t="s">
        <v>2808</v>
      </c>
      <c r="Q1286" t="s">
        <v>2813</v>
      </c>
      <c r="R1286">
        <v>0</v>
      </c>
      <c r="S1286" t="s">
        <v>202</v>
      </c>
      <c r="T1286" t="s">
        <v>202</v>
      </c>
      <c r="U1286" t="s">
        <v>202</v>
      </c>
      <c r="V1286">
        <v>-1</v>
      </c>
      <c r="W1286">
        <v>-1</v>
      </c>
      <c r="X1286">
        <v>-1</v>
      </c>
      <c r="Y1286">
        <v>-1</v>
      </c>
      <c r="Z1286">
        <v>-1</v>
      </c>
      <c r="AA1286">
        <v>-1</v>
      </c>
      <c r="AB1286">
        <v>-1</v>
      </c>
      <c r="AC1286">
        <v>-1</v>
      </c>
      <c r="AD1286">
        <v>-1</v>
      </c>
      <c r="AE1286" s="4" t="s">
        <v>2828</v>
      </c>
      <c r="AF1286" s="9" t="s">
        <v>2829</v>
      </c>
      <c r="AG1286">
        <v>0</v>
      </c>
      <c r="AH1286">
        <v>0</v>
      </c>
      <c r="AI1286">
        <v>1</v>
      </c>
      <c r="AJ1286">
        <v>1</v>
      </c>
      <c r="AK1286" s="9" t="s">
        <v>2840</v>
      </c>
      <c r="AL1286">
        <f t="shared" si="448"/>
        <v>0</v>
      </c>
      <c r="AM1286">
        <f>IF(AND(INDIRECT(AN1286)='Sample Select backend'!$C$2,INDIRECT(AO1286)=1,INDIRECT(AP1286)='Sample Select backend'!$F$2,INDIRECT(AQ1286)=1,INDIRECT(AR1286)='Sample Select backend'!$M$2),1,0)</f>
        <v>0</v>
      </c>
      <c r="AN1286" t="str">
        <f>_xlfn.CONCAT('Sample Select backend'!$C$4,ROW(AN1286))</f>
        <v>AE1286</v>
      </c>
      <c r="AO1286" s="9" t="str">
        <f>_xlfn.CONCAT('Sample Select backend'!$J$2,ROW(AO1286))</f>
        <v>AJ1286</v>
      </c>
      <c r="AP1286" t="str">
        <f>_xlfn.CONCAT('Sample Select backend'!$F$4,ROW(AP1286))</f>
        <v>AF1286</v>
      </c>
      <c r="AQ1286" t="str">
        <f>_xlfn.CONCAT('Sample Select backend'!$I$10,ROW(AQ1286))</f>
        <v>R1286</v>
      </c>
      <c r="AR1286" t="str">
        <f>_xlfn.CONCAT('Sample Select backend'!$M$4,ROW(AR1286))</f>
        <v>AK1286</v>
      </c>
      <c r="AS1286" t="str">
        <f t="shared" si="449"/>
        <v>Finland</v>
      </c>
      <c r="AT1286" s="9">
        <f t="shared" si="450"/>
        <v>30</v>
      </c>
      <c r="AU1286">
        <f t="shared" si="451"/>
        <v>0</v>
      </c>
      <c r="AV1286" s="9">
        <v>0</v>
      </c>
    </row>
    <row r="1287" spans="1:48" x14ac:dyDescent="0.35">
      <c r="A1287" s="24" t="s">
        <v>58</v>
      </c>
      <c r="B1287" s="24">
        <v>1</v>
      </c>
      <c r="C1287" s="24">
        <v>6</v>
      </c>
      <c r="D1287" s="24" t="s">
        <v>3612</v>
      </c>
      <c r="E1287" s="24"/>
      <c r="O1287" t="s">
        <v>2800</v>
      </c>
      <c r="P1287" t="s">
        <v>2808</v>
      </c>
      <c r="Q1287" t="s">
        <v>2813</v>
      </c>
      <c r="R1287">
        <v>0</v>
      </c>
      <c r="S1287" t="s">
        <v>202</v>
      </c>
      <c r="T1287" t="s">
        <v>202</v>
      </c>
      <c r="U1287" t="s">
        <v>202</v>
      </c>
      <c r="V1287">
        <v>-1</v>
      </c>
      <c r="W1287">
        <v>-1</v>
      </c>
      <c r="X1287">
        <v>-1</v>
      </c>
      <c r="Y1287">
        <v>-1</v>
      </c>
      <c r="Z1287">
        <v>-1</v>
      </c>
      <c r="AA1287">
        <v>-1</v>
      </c>
      <c r="AB1287">
        <v>-1</v>
      </c>
      <c r="AC1287">
        <v>-1</v>
      </c>
      <c r="AD1287">
        <v>-1</v>
      </c>
      <c r="AE1287" s="4" t="s">
        <v>2828</v>
      </c>
      <c r="AF1287" s="9" t="s">
        <v>2829</v>
      </c>
      <c r="AG1287">
        <v>0</v>
      </c>
      <c r="AH1287">
        <v>0</v>
      </c>
      <c r="AI1287">
        <v>1</v>
      </c>
      <c r="AJ1287">
        <v>1</v>
      </c>
      <c r="AK1287" s="9" t="s">
        <v>2840</v>
      </c>
      <c r="AL1287">
        <f t="shared" si="448"/>
        <v>0</v>
      </c>
      <c r="AM1287">
        <f>IF(AND(INDIRECT(AN1287)='Sample Select backend'!$C$2,INDIRECT(AO1287)=1,INDIRECT(AP1287)='Sample Select backend'!$F$2,INDIRECT(AQ1287)=1,INDIRECT(AR1287)='Sample Select backend'!$M$2),1,0)</f>
        <v>0</v>
      </c>
      <c r="AN1287" t="str">
        <f>_xlfn.CONCAT('Sample Select backend'!$C$4,ROW(AN1287))</f>
        <v>AE1287</v>
      </c>
      <c r="AO1287" s="9" t="str">
        <f>_xlfn.CONCAT('Sample Select backend'!$J$2,ROW(AO1287))</f>
        <v>AJ1287</v>
      </c>
      <c r="AP1287" t="str">
        <f>_xlfn.CONCAT('Sample Select backend'!$F$4,ROW(AP1287))</f>
        <v>AF1287</v>
      </c>
      <c r="AQ1287" t="str">
        <f>_xlfn.CONCAT('Sample Select backend'!$I$10,ROW(AQ1287))</f>
        <v>R1287</v>
      </c>
      <c r="AR1287" t="str">
        <f>_xlfn.CONCAT('Sample Select backend'!$M$4,ROW(AR1287))</f>
        <v>AK1287</v>
      </c>
      <c r="AS1287" t="str">
        <f t="shared" si="449"/>
        <v>Finland</v>
      </c>
      <c r="AT1287" s="9">
        <f t="shared" si="450"/>
        <v>6</v>
      </c>
      <c r="AU1287">
        <f t="shared" si="451"/>
        <v>0</v>
      </c>
      <c r="AV1287" s="9">
        <v>0</v>
      </c>
    </row>
    <row r="1288" spans="1:48" x14ac:dyDescent="0.35">
      <c r="A1288" s="24" t="s">
        <v>58</v>
      </c>
      <c r="B1288" s="24">
        <v>9</v>
      </c>
      <c r="C1288" s="24">
        <v>34</v>
      </c>
      <c r="D1288" s="24" t="s">
        <v>3613</v>
      </c>
      <c r="E1288" s="24"/>
      <c r="O1288" t="s">
        <v>2800</v>
      </c>
      <c r="P1288" t="s">
        <v>2808</v>
      </c>
      <c r="Q1288" t="s">
        <v>2813</v>
      </c>
      <c r="R1288">
        <v>0</v>
      </c>
      <c r="S1288" t="s">
        <v>202</v>
      </c>
      <c r="T1288" t="s">
        <v>202</v>
      </c>
      <c r="U1288" t="s">
        <v>202</v>
      </c>
      <c r="V1288">
        <v>-1</v>
      </c>
      <c r="W1288">
        <v>-1</v>
      </c>
      <c r="X1288">
        <v>-1</v>
      </c>
      <c r="Y1288">
        <v>-1</v>
      </c>
      <c r="Z1288">
        <v>-1</v>
      </c>
      <c r="AA1288">
        <v>-1</v>
      </c>
      <c r="AB1288">
        <v>-1</v>
      </c>
      <c r="AC1288">
        <v>-1</v>
      </c>
      <c r="AD1288">
        <v>-1</v>
      </c>
      <c r="AE1288" s="4" t="s">
        <v>2828</v>
      </c>
      <c r="AF1288" s="9" t="s">
        <v>2829</v>
      </c>
      <c r="AG1288">
        <v>0</v>
      </c>
      <c r="AH1288">
        <v>0</v>
      </c>
      <c r="AI1288">
        <v>1</v>
      </c>
      <c r="AJ1288">
        <v>1</v>
      </c>
      <c r="AK1288" s="9" t="s">
        <v>2840</v>
      </c>
      <c r="AL1288">
        <f t="shared" si="448"/>
        <v>0</v>
      </c>
      <c r="AM1288">
        <f>IF(AND(INDIRECT(AN1288)='Sample Select backend'!$C$2,INDIRECT(AO1288)=1,INDIRECT(AP1288)='Sample Select backend'!$F$2,INDIRECT(AQ1288)=1,INDIRECT(AR1288)='Sample Select backend'!$M$2),1,0)</f>
        <v>0</v>
      </c>
      <c r="AN1288" t="str">
        <f>_xlfn.CONCAT('Sample Select backend'!$C$4,ROW(AN1288))</f>
        <v>AE1288</v>
      </c>
      <c r="AO1288" s="9" t="str">
        <f>_xlfn.CONCAT('Sample Select backend'!$J$2,ROW(AO1288))</f>
        <v>AJ1288</v>
      </c>
      <c r="AP1288" t="str">
        <f>_xlfn.CONCAT('Sample Select backend'!$F$4,ROW(AP1288))</f>
        <v>AF1288</v>
      </c>
      <c r="AQ1288" t="str">
        <f>_xlfn.CONCAT('Sample Select backend'!$I$10,ROW(AQ1288))</f>
        <v>R1288</v>
      </c>
      <c r="AR1288" t="str">
        <f>_xlfn.CONCAT('Sample Select backend'!$M$4,ROW(AR1288))</f>
        <v>AK1288</v>
      </c>
      <c r="AS1288" t="str">
        <f t="shared" si="449"/>
        <v>Finland</v>
      </c>
      <c r="AT1288" s="9">
        <f t="shared" si="450"/>
        <v>34</v>
      </c>
      <c r="AU1288">
        <f t="shared" si="451"/>
        <v>0</v>
      </c>
      <c r="AV1288" s="9">
        <v>0</v>
      </c>
    </row>
    <row r="1289" spans="1:48" x14ac:dyDescent="0.35">
      <c r="A1289" s="24" t="s">
        <v>58</v>
      </c>
      <c r="B1289" s="24">
        <v>9</v>
      </c>
      <c r="C1289" s="24">
        <v>34</v>
      </c>
      <c r="D1289" s="24" t="s">
        <v>3614</v>
      </c>
      <c r="E1289" s="24"/>
      <c r="O1289" t="s">
        <v>2800</v>
      </c>
      <c r="P1289" t="s">
        <v>2808</v>
      </c>
      <c r="Q1289" t="s">
        <v>2813</v>
      </c>
      <c r="R1289">
        <v>0</v>
      </c>
      <c r="S1289" t="s">
        <v>202</v>
      </c>
      <c r="T1289" t="s">
        <v>202</v>
      </c>
      <c r="U1289" t="s">
        <v>202</v>
      </c>
      <c r="V1289">
        <v>-1</v>
      </c>
      <c r="W1289">
        <v>-1</v>
      </c>
      <c r="X1289">
        <v>-1</v>
      </c>
      <c r="Y1289">
        <v>-1</v>
      </c>
      <c r="Z1289">
        <v>-1</v>
      </c>
      <c r="AA1289">
        <v>-1</v>
      </c>
      <c r="AB1289">
        <v>-1</v>
      </c>
      <c r="AC1289">
        <v>-1</v>
      </c>
      <c r="AD1289">
        <v>-1</v>
      </c>
      <c r="AE1289" s="4" t="s">
        <v>2828</v>
      </c>
      <c r="AF1289" s="9" t="s">
        <v>2829</v>
      </c>
      <c r="AG1289">
        <v>0</v>
      </c>
      <c r="AH1289">
        <v>0</v>
      </c>
      <c r="AI1289">
        <v>1</v>
      </c>
      <c r="AJ1289">
        <v>1</v>
      </c>
      <c r="AK1289" s="9" t="s">
        <v>2840</v>
      </c>
      <c r="AL1289">
        <f t="shared" si="448"/>
        <v>0</v>
      </c>
      <c r="AM1289">
        <f>IF(AND(INDIRECT(AN1289)='Sample Select backend'!$C$2,INDIRECT(AO1289)=1,INDIRECT(AP1289)='Sample Select backend'!$F$2,INDIRECT(AQ1289)=1,INDIRECT(AR1289)='Sample Select backend'!$M$2),1,0)</f>
        <v>0</v>
      </c>
      <c r="AN1289" t="str">
        <f>_xlfn.CONCAT('Sample Select backend'!$C$4,ROW(AN1289))</f>
        <v>AE1289</v>
      </c>
      <c r="AO1289" s="9" t="str">
        <f>_xlfn.CONCAT('Sample Select backend'!$J$2,ROW(AO1289))</f>
        <v>AJ1289</v>
      </c>
      <c r="AP1289" t="str">
        <f>_xlfn.CONCAT('Sample Select backend'!$F$4,ROW(AP1289))</f>
        <v>AF1289</v>
      </c>
      <c r="AQ1289" t="str">
        <f>_xlfn.CONCAT('Sample Select backend'!$I$10,ROW(AQ1289))</f>
        <v>R1289</v>
      </c>
      <c r="AR1289" t="str">
        <f>_xlfn.CONCAT('Sample Select backend'!$M$4,ROW(AR1289))</f>
        <v>AK1289</v>
      </c>
      <c r="AS1289" t="str">
        <f t="shared" si="449"/>
        <v>Finland</v>
      </c>
      <c r="AT1289" s="9">
        <f t="shared" si="450"/>
        <v>34</v>
      </c>
      <c r="AU1289">
        <f t="shared" si="451"/>
        <v>0</v>
      </c>
      <c r="AV1289" s="9">
        <v>0</v>
      </c>
    </row>
    <row r="1290" spans="1:48" x14ac:dyDescent="0.35">
      <c r="A1290" s="24" t="s">
        <v>58</v>
      </c>
      <c r="B1290" s="24">
        <v>7</v>
      </c>
      <c r="C1290" s="24" t="s">
        <v>201</v>
      </c>
      <c r="D1290" s="24" t="s">
        <v>3615</v>
      </c>
      <c r="E1290" s="24"/>
      <c r="O1290" t="s">
        <v>2800</v>
      </c>
      <c r="P1290" t="s">
        <v>2808</v>
      </c>
      <c r="Q1290" t="s">
        <v>2813</v>
      </c>
      <c r="R1290">
        <v>0</v>
      </c>
      <c r="S1290" t="s">
        <v>202</v>
      </c>
      <c r="T1290" t="s">
        <v>202</v>
      </c>
      <c r="U1290" t="s">
        <v>202</v>
      </c>
      <c r="V1290">
        <v>-1</v>
      </c>
      <c r="W1290">
        <v>-1</v>
      </c>
      <c r="X1290">
        <v>-1</v>
      </c>
      <c r="Y1290">
        <v>-1</v>
      </c>
      <c r="Z1290">
        <v>-1</v>
      </c>
      <c r="AA1290">
        <v>-1</v>
      </c>
      <c r="AB1290">
        <v>-1</v>
      </c>
      <c r="AC1290">
        <v>-1</v>
      </c>
      <c r="AD1290">
        <v>-1</v>
      </c>
      <c r="AE1290" s="4" t="s">
        <v>2828</v>
      </c>
      <c r="AF1290" s="9" t="s">
        <v>2829</v>
      </c>
      <c r="AG1290">
        <v>0</v>
      </c>
      <c r="AH1290">
        <v>0</v>
      </c>
      <c r="AI1290">
        <v>1</v>
      </c>
      <c r="AJ1290">
        <v>1</v>
      </c>
      <c r="AK1290" s="9" t="s">
        <v>2840</v>
      </c>
      <c r="AL1290">
        <f t="shared" si="448"/>
        <v>0</v>
      </c>
      <c r="AM1290">
        <f>IF(AND(INDIRECT(AN1290)='Sample Select backend'!$C$2,INDIRECT(AO1290)=1,INDIRECT(AP1290)='Sample Select backend'!$F$2,INDIRECT(AQ1290)=1,INDIRECT(AR1290)='Sample Select backend'!$M$2),1,0)</f>
        <v>0</v>
      </c>
      <c r="AN1290" t="str">
        <f>_xlfn.CONCAT('Sample Select backend'!$C$4,ROW(AN1290))</f>
        <v>AE1290</v>
      </c>
      <c r="AO1290" s="9" t="str">
        <f>_xlfn.CONCAT('Sample Select backend'!$J$2,ROW(AO1290))</f>
        <v>AJ1290</v>
      </c>
      <c r="AP1290" t="str">
        <f>_xlfn.CONCAT('Sample Select backend'!$F$4,ROW(AP1290))</f>
        <v>AF1290</v>
      </c>
      <c r="AQ1290" t="str">
        <f>_xlfn.CONCAT('Sample Select backend'!$I$10,ROW(AQ1290))</f>
        <v>R1290</v>
      </c>
      <c r="AR1290" t="str">
        <f>_xlfn.CONCAT('Sample Select backend'!$M$4,ROW(AR1290))</f>
        <v>AK1290</v>
      </c>
      <c r="AS1290" t="str">
        <f t="shared" si="449"/>
        <v>Finland</v>
      </c>
      <c r="AT1290" s="9" t="str">
        <f t="shared" si="450"/>
        <v>Other</v>
      </c>
      <c r="AU1290">
        <f t="shared" si="451"/>
        <v>0</v>
      </c>
      <c r="AV1290" s="9">
        <v>1</v>
      </c>
    </row>
    <row r="1291" spans="1:48" x14ac:dyDescent="0.35">
      <c r="A1291" t="s">
        <v>60</v>
      </c>
      <c r="B1291">
        <v>3</v>
      </c>
      <c r="C1291" t="s">
        <v>206</v>
      </c>
      <c r="D1291" t="s">
        <v>945</v>
      </c>
      <c r="E1291">
        <v>2</v>
      </c>
      <c r="F1291">
        <v>2</v>
      </c>
      <c r="G1291">
        <v>-2</v>
      </c>
      <c r="H1291">
        <v>-1</v>
      </c>
      <c r="I1291">
        <v>-2</v>
      </c>
      <c r="M1291">
        <v>1</v>
      </c>
      <c r="N1291" t="s">
        <v>2659</v>
      </c>
      <c r="O1291" t="s">
        <v>2800</v>
      </c>
      <c r="P1291" t="s">
        <v>2808</v>
      </c>
      <c r="Q1291" t="s">
        <v>2813</v>
      </c>
      <c r="R1291">
        <v>0</v>
      </c>
      <c r="S1291" t="s">
        <v>202</v>
      </c>
      <c r="T1291" t="s">
        <v>202</v>
      </c>
      <c r="U1291" t="s">
        <v>202</v>
      </c>
      <c r="V1291">
        <f t="shared" ref="V1291:V1311" si="452">IF(E1291&gt;0,1,IF(E1291&lt;0,0,-1))</f>
        <v>1</v>
      </c>
      <c r="W1291">
        <f t="shared" ref="W1291:W1311" si="453">IF(F1291&gt;0,1,IF(F1291&lt;0,0,-1))</f>
        <v>1</v>
      </c>
      <c r="X1291">
        <f t="shared" ref="X1291:X1311" si="454">IF(G1291&gt;0,1,IF(G1291&lt;0,0,-1))</f>
        <v>0</v>
      </c>
      <c r="Y1291">
        <f t="shared" ref="Y1291:Y1311" si="455">IF(H1291&gt;0,1,IF(H1291&lt;0,0,-1))</f>
        <v>0</v>
      </c>
      <c r="Z1291">
        <f t="shared" ref="Z1291:Z1311" si="456">IF(I1291&gt;0,1,IF(I1291&lt;0,0,-1))</f>
        <v>0</v>
      </c>
      <c r="AA1291">
        <f t="shared" ref="AA1291:AA1311" si="457">IF(J1291&gt;0,1,IF(J1291&lt;0,0,-1))</f>
        <v>-1</v>
      </c>
      <c r="AB1291">
        <f t="shared" ref="AB1291:AB1311" si="458">IF(K1291&gt;0,1,IF(K1291&lt;0,0,-1))</f>
        <v>-1</v>
      </c>
      <c r="AC1291">
        <f t="shared" ref="AC1291:AC1311" si="459">IF(L1291&gt;0,1,IF(L1291&lt;0,0,-1))</f>
        <v>-1</v>
      </c>
      <c r="AD1291">
        <f t="shared" ref="AD1291:AD1311" si="460">IF(M1291&gt;0,1,IF(M1291&lt;0,0,-1))</f>
        <v>1</v>
      </c>
      <c r="AE1291" s="4" t="s">
        <v>2828</v>
      </c>
      <c r="AF1291" s="9" t="s">
        <v>2829</v>
      </c>
      <c r="AG1291">
        <v>0</v>
      </c>
      <c r="AH1291">
        <v>0</v>
      </c>
      <c r="AI1291">
        <v>1</v>
      </c>
      <c r="AJ1291">
        <v>1</v>
      </c>
      <c r="AK1291" s="9" t="s">
        <v>2840</v>
      </c>
      <c r="AL1291">
        <f t="shared" si="448"/>
        <v>0</v>
      </c>
      <c r="AM1291">
        <f>IF(AND(INDIRECT(AN1291)='Sample Select backend'!$C$2,INDIRECT(AO1291)=1,INDIRECT(AP1291)='Sample Select backend'!$F$2,INDIRECT(AQ1291)=1,INDIRECT(AR1291)='Sample Select backend'!$M$2),1,0)</f>
        <v>0</v>
      </c>
      <c r="AN1291" t="str">
        <f>_xlfn.CONCAT('Sample Select backend'!$C$4,ROW(AN1291))</f>
        <v>AE1291</v>
      </c>
      <c r="AO1291" s="9" t="str">
        <f>_xlfn.CONCAT('Sample Select backend'!$J$2,ROW(AO1291))</f>
        <v>AJ1291</v>
      </c>
      <c r="AP1291" t="str">
        <f>_xlfn.CONCAT('Sample Select backend'!$F$4,ROW(AP1291))</f>
        <v>AF1291</v>
      </c>
      <c r="AQ1291" t="str">
        <f>_xlfn.CONCAT('Sample Select backend'!$I$10,ROW(AQ1291))</f>
        <v>R1291</v>
      </c>
      <c r="AR1291" t="str">
        <f>_xlfn.CONCAT('Sample Select backend'!$M$4,ROW(AR1291))</f>
        <v>AK1291</v>
      </c>
      <c r="AS1291" t="str">
        <f t="shared" si="449"/>
        <v>France</v>
      </c>
      <c r="AT1291" s="9" t="str">
        <f t="shared" si="450"/>
        <v>Tax exemption/waiver/suspension</v>
      </c>
      <c r="AU1291">
        <f t="shared" si="451"/>
        <v>1</v>
      </c>
      <c r="AV1291" s="9">
        <v>1</v>
      </c>
    </row>
    <row r="1292" spans="1:48" x14ac:dyDescent="0.35">
      <c r="A1292" t="s">
        <v>60</v>
      </c>
      <c r="B1292">
        <v>7</v>
      </c>
      <c r="C1292">
        <v>30</v>
      </c>
      <c r="D1292" t="s">
        <v>956</v>
      </c>
      <c r="E1292">
        <v>1</v>
      </c>
      <c r="F1292">
        <v>1</v>
      </c>
      <c r="G1292">
        <v>-2</v>
      </c>
      <c r="H1292">
        <v>-1</v>
      </c>
      <c r="I1292">
        <v>-2</v>
      </c>
      <c r="J1292">
        <v>-1</v>
      </c>
      <c r="K1292">
        <v>-1</v>
      </c>
      <c r="M1292">
        <v>1</v>
      </c>
      <c r="N1292" t="s">
        <v>2659</v>
      </c>
      <c r="O1292" t="s">
        <v>2800</v>
      </c>
      <c r="P1292" t="s">
        <v>2808</v>
      </c>
      <c r="Q1292" t="s">
        <v>2813</v>
      </c>
      <c r="R1292">
        <v>0</v>
      </c>
      <c r="S1292" t="s">
        <v>202</v>
      </c>
      <c r="T1292" t="s">
        <v>202</v>
      </c>
      <c r="U1292" t="s">
        <v>202</v>
      </c>
      <c r="V1292">
        <f t="shared" si="452"/>
        <v>1</v>
      </c>
      <c r="W1292">
        <f t="shared" si="453"/>
        <v>1</v>
      </c>
      <c r="X1292">
        <f t="shared" si="454"/>
        <v>0</v>
      </c>
      <c r="Y1292">
        <f t="shared" si="455"/>
        <v>0</v>
      </c>
      <c r="Z1292">
        <f t="shared" si="456"/>
        <v>0</v>
      </c>
      <c r="AA1292">
        <f t="shared" si="457"/>
        <v>0</v>
      </c>
      <c r="AB1292">
        <f t="shared" si="458"/>
        <v>0</v>
      </c>
      <c r="AC1292">
        <f t="shared" si="459"/>
        <v>-1</v>
      </c>
      <c r="AD1292">
        <f t="shared" si="460"/>
        <v>1</v>
      </c>
      <c r="AE1292" s="4" t="s">
        <v>2828</v>
      </c>
      <c r="AF1292" s="9" t="s">
        <v>2829</v>
      </c>
      <c r="AG1292">
        <v>0</v>
      </c>
      <c r="AH1292">
        <v>0</v>
      </c>
      <c r="AI1292">
        <v>1</v>
      </c>
      <c r="AJ1292">
        <v>1</v>
      </c>
      <c r="AK1292" s="9" t="s">
        <v>2840</v>
      </c>
      <c r="AL1292">
        <f t="shared" si="448"/>
        <v>0</v>
      </c>
      <c r="AM1292">
        <f>IF(AND(INDIRECT(AN1292)='Sample Select backend'!$C$2,INDIRECT(AO1292)=1,INDIRECT(AP1292)='Sample Select backend'!$F$2,INDIRECT(AQ1292)=1,INDIRECT(AR1292)='Sample Select backend'!$M$2),1,0)</f>
        <v>0</v>
      </c>
      <c r="AN1292" t="str">
        <f>_xlfn.CONCAT('Sample Select backend'!$C$4,ROW(AN1292))</f>
        <v>AE1292</v>
      </c>
      <c r="AO1292" s="9" t="str">
        <f>_xlfn.CONCAT('Sample Select backend'!$J$2,ROW(AO1292))</f>
        <v>AJ1292</v>
      </c>
      <c r="AP1292" t="str">
        <f>_xlfn.CONCAT('Sample Select backend'!$F$4,ROW(AP1292))</f>
        <v>AF1292</v>
      </c>
      <c r="AQ1292" t="str">
        <f>_xlfn.CONCAT('Sample Select backend'!$I$10,ROW(AQ1292))</f>
        <v>R1292</v>
      </c>
      <c r="AR1292" t="str">
        <f>_xlfn.CONCAT('Sample Select backend'!$M$4,ROW(AR1292))</f>
        <v>AK1292</v>
      </c>
      <c r="AS1292" t="str">
        <f t="shared" si="449"/>
        <v>France</v>
      </c>
      <c r="AT1292" s="9">
        <f t="shared" si="450"/>
        <v>30</v>
      </c>
      <c r="AU1292">
        <f t="shared" si="451"/>
        <v>0</v>
      </c>
      <c r="AV1292" s="9">
        <v>1</v>
      </c>
    </row>
    <row r="1293" spans="1:48" x14ac:dyDescent="0.35">
      <c r="A1293" t="s">
        <v>60</v>
      </c>
      <c r="B1293">
        <v>1</v>
      </c>
      <c r="C1293">
        <v>12</v>
      </c>
      <c r="D1293" t="s">
        <v>951</v>
      </c>
      <c r="E1293">
        <v>-2</v>
      </c>
      <c r="F1293">
        <v>2</v>
      </c>
      <c r="G1293">
        <v>-1</v>
      </c>
      <c r="I1293">
        <v>-2</v>
      </c>
      <c r="J1293">
        <v>2</v>
      </c>
      <c r="K1293">
        <v>2</v>
      </c>
      <c r="L1293">
        <v>2</v>
      </c>
      <c r="M1293">
        <v>1</v>
      </c>
      <c r="N1293" t="s">
        <v>2659</v>
      </c>
      <c r="O1293" t="s">
        <v>2800</v>
      </c>
      <c r="P1293" t="s">
        <v>2808</v>
      </c>
      <c r="Q1293" t="s">
        <v>2813</v>
      </c>
      <c r="R1293">
        <v>0</v>
      </c>
      <c r="S1293" t="s">
        <v>202</v>
      </c>
      <c r="T1293" t="s">
        <v>202</v>
      </c>
      <c r="U1293" t="s">
        <v>202</v>
      </c>
      <c r="V1293">
        <f t="shared" si="452"/>
        <v>0</v>
      </c>
      <c r="W1293">
        <f t="shared" si="453"/>
        <v>1</v>
      </c>
      <c r="X1293">
        <f t="shared" si="454"/>
        <v>0</v>
      </c>
      <c r="Y1293">
        <f t="shared" si="455"/>
        <v>-1</v>
      </c>
      <c r="Z1293">
        <f t="shared" si="456"/>
        <v>0</v>
      </c>
      <c r="AA1293">
        <f t="shared" si="457"/>
        <v>1</v>
      </c>
      <c r="AB1293">
        <f t="shared" si="458"/>
        <v>1</v>
      </c>
      <c r="AC1293">
        <f t="shared" si="459"/>
        <v>1</v>
      </c>
      <c r="AD1293">
        <f t="shared" si="460"/>
        <v>1</v>
      </c>
      <c r="AE1293" s="4" t="s">
        <v>2828</v>
      </c>
      <c r="AF1293" s="9" t="s">
        <v>2829</v>
      </c>
      <c r="AG1293">
        <v>0</v>
      </c>
      <c r="AH1293">
        <v>0</v>
      </c>
      <c r="AI1293">
        <v>1</v>
      </c>
      <c r="AJ1293">
        <v>1</v>
      </c>
      <c r="AK1293" s="9" t="s">
        <v>2840</v>
      </c>
      <c r="AL1293">
        <f t="shared" si="448"/>
        <v>0</v>
      </c>
      <c r="AM1293">
        <f>IF(AND(INDIRECT(AN1293)='Sample Select backend'!$C$2,INDIRECT(AO1293)=1,INDIRECT(AP1293)='Sample Select backend'!$F$2,INDIRECT(AQ1293)=1,INDIRECT(AR1293)='Sample Select backend'!$M$2),1,0)</f>
        <v>0</v>
      </c>
      <c r="AN1293" t="str">
        <f>_xlfn.CONCAT('Sample Select backend'!$C$4,ROW(AN1293))</f>
        <v>AE1293</v>
      </c>
      <c r="AO1293" s="9" t="str">
        <f>_xlfn.CONCAT('Sample Select backend'!$J$2,ROW(AO1293))</f>
        <v>AJ1293</v>
      </c>
      <c r="AP1293" t="str">
        <f>_xlfn.CONCAT('Sample Select backend'!$F$4,ROW(AP1293))</f>
        <v>AF1293</v>
      </c>
      <c r="AQ1293" t="str">
        <f>_xlfn.CONCAT('Sample Select backend'!$I$10,ROW(AQ1293))</f>
        <v>R1293</v>
      </c>
      <c r="AR1293" t="str">
        <f>_xlfn.CONCAT('Sample Select backend'!$M$4,ROW(AR1293))</f>
        <v>AK1293</v>
      </c>
      <c r="AS1293" t="str">
        <f t="shared" si="449"/>
        <v>France</v>
      </c>
      <c r="AT1293" s="9">
        <f t="shared" si="450"/>
        <v>12</v>
      </c>
      <c r="AU1293">
        <f t="shared" si="451"/>
        <v>0</v>
      </c>
      <c r="AV1293" s="9">
        <v>1</v>
      </c>
    </row>
    <row r="1294" spans="1:48" x14ac:dyDescent="0.35">
      <c r="A1294" t="s">
        <v>60</v>
      </c>
      <c r="B1294">
        <v>1</v>
      </c>
      <c r="C1294">
        <v>6</v>
      </c>
      <c r="D1294" t="s">
        <v>955</v>
      </c>
      <c r="E1294">
        <v>-2</v>
      </c>
      <c r="F1294">
        <v>2</v>
      </c>
      <c r="G1294">
        <v>2</v>
      </c>
      <c r="H1294">
        <v>2</v>
      </c>
      <c r="I1294">
        <v>2</v>
      </c>
      <c r="J1294">
        <v>2</v>
      </c>
      <c r="K1294">
        <v>1</v>
      </c>
      <c r="L1294">
        <v>2</v>
      </c>
      <c r="M1294">
        <v>1</v>
      </c>
      <c r="N1294" t="s">
        <v>2659</v>
      </c>
      <c r="O1294" t="s">
        <v>2800</v>
      </c>
      <c r="P1294" t="s">
        <v>2808</v>
      </c>
      <c r="Q1294" t="s">
        <v>2813</v>
      </c>
      <c r="R1294">
        <v>0</v>
      </c>
      <c r="S1294" t="s">
        <v>202</v>
      </c>
      <c r="T1294" t="s">
        <v>202</v>
      </c>
      <c r="U1294" t="s">
        <v>202</v>
      </c>
      <c r="V1294">
        <f t="shared" si="452"/>
        <v>0</v>
      </c>
      <c r="W1294">
        <f t="shared" si="453"/>
        <v>1</v>
      </c>
      <c r="X1294">
        <f t="shared" si="454"/>
        <v>1</v>
      </c>
      <c r="Y1294">
        <f t="shared" si="455"/>
        <v>1</v>
      </c>
      <c r="Z1294">
        <f t="shared" si="456"/>
        <v>1</v>
      </c>
      <c r="AA1294">
        <f t="shared" si="457"/>
        <v>1</v>
      </c>
      <c r="AB1294">
        <f t="shared" si="458"/>
        <v>1</v>
      </c>
      <c r="AC1294">
        <f t="shared" si="459"/>
        <v>1</v>
      </c>
      <c r="AD1294">
        <f t="shared" si="460"/>
        <v>1</v>
      </c>
      <c r="AE1294" s="4" t="s">
        <v>2828</v>
      </c>
      <c r="AF1294" s="9" t="s">
        <v>2829</v>
      </c>
      <c r="AG1294">
        <v>0</v>
      </c>
      <c r="AH1294">
        <v>0</v>
      </c>
      <c r="AI1294">
        <v>1</v>
      </c>
      <c r="AJ1294">
        <v>1</v>
      </c>
      <c r="AK1294" s="9" t="s">
        <v>2840</v>
      </c>
      <c r="AL1294">
        <f t="shared" si="448"/>
        <v>0</v>
      </c>
      <c r="AM1294">
        <f>IF(AND(INDIRECT(AN1294)='Sample Select backend'!$C$2,INDIRECT(AO1294)=1,INDIRECT(AP1294)='Sample Select backend'!$F$2,INDIRECT(AQ1294)=1,INDIRECT(AR1294)='Sample Select backend'!$M$2),1,0)</f>
        <v>0</v>
      </c>
      <c r="AN1294" t="str">
        <f>_xlfn.CONCAT('Sample Select backend'!$C$4,ROW(AN1294))</f>
        <v>AE1294</v>
      </c>
      <c r="AO1294" s="9" t="str">
        <f>_xlfn.CONCAT('Sample Select backend'!$J$2,ROW(AO1294))</f>
        <v>AJ1294</v>
      </c>
      <c r="AP1294" t="str">
        <f>_xlfn.CONCAT('Sample Select backend'!$F$4,ROW(AP1294))</f>
        <v>AF1294</v>
      </c>
      <c r="AQ1294" t="str">
        <f>_xlfn.CONCAT('Sample Select backend'!$I$10,ROW(AQ1294))</f>
        <v>R1294</v>
      </c>
      <c r="AR1294" t="str">
        <f>_xlfn.CONCAT('Sample Select backend'!$M$4,ROW(AR1294))</f>
        <v>AK1294</v>
      </c>
      <c r="AS1294" t="str">
        <f t="shared" si="449"/>
        <v>France</v>
      </c>
      <c r="AT1294" s="9">
        <f t="shared" si="450"/>
        <v>6</v>
      </c>
      <c r="AU1294">
        <f t="shared" si="451"/>
        <v>0</v>
      </c>
      <c r="AV1294" s="9">
        <v>1</v>
      </c>
    </row>
    <row r="1295" spans="1:48" x14ac:dyDescent="0.35">
      <c r="A1295" t="s">
        <v>60</v>
      </c>
      <c r="B1295">
        <v>6</v>
      </c>
      <c r="C1295">
        <v>28</v>
      </c>
      <c r="D1295" t="s">
        <v>942</v>
      </c>
      <c r="E1295">
        <v>1</v>
      </c>
      <c r="F1295">
        <v>1</v>
      </c>
      <c r="G1295">
        <v>1</v>
      </c>
      <c r="H1295">
        <v>1</v>
      </c>
      <c r="I1295">
        <v>-2</v>
      </c>
      <c r="J1295">
        <v>1</v>
      </c>
      <c r="K1295">
        <v>1</v>
      </c>
      <c r="L1295">
        <v>2</v>
      </c>
      <c r="M1295">
        <v>1</v>
      </c>
      <c r="N1295" t="s">
        <v>2659</v>
      </c>
      <c r="O1295" t="s">
        <v>2800</v>
      </c>
      <c r="P1295" t="s">
        <v>2808</v>
      </c>
      <c r="Q1295" t="s">
        <v>2813</v>
      </c>
      <c r="R1295">
        <v>0</v>
      </c>
      <c r="S1295" t="s">
        <v>202</v>
      </c>
      <c r="T1295" t="s">
        <v>202</v>
      </c>
      <c r="U1295" t="s">
        <v>202</v>
      </c>
      <c r="V1295">
        <f t="shared" si="452"/>
        <v>1</v>
      </c>
      <c r="W1295">
        <f t="shared" si="453"/>
        <v>1</v>
      </c>
      <c r="X1295">
        <f t="shared" si="454"/>
        <v>1</v>
      </c>
      <c r="Y1295">
        <f t="shared" si="455"/>
        <v>1</v>
      </c>
      <c r="Z1295">
        <f t="shared" si="456"/>
        <v>0</v>
      </c>
      <c r="AA1295">
        <f t="shared" si="457"/>
        <v>1</v>
      </c>
      <c r="AB1295">
        <f t="shared" si="458"/>
        <v>1</v>
      </c>
      <c r="AC1295">
        <f t="shared" si="459"/>
        <v>1</v>
      </c>
      <c r="AD1295">
        <f t="shared" si="460"/>
        <v>1</v>
      </c>
      <c r="AE1295" s="4" t="s">
        <v>2828</v>
      </c>
      <c r="AF1295" s="9" t="s">
        <v>2829</v>
      </c>
      <c r="AG1295">
        <v>0</v>
      </c>
      <c r="AH1295">
        <v>0</v>
      </c>
      <c r="AI1295">
        <v>1</v>
      </c>
      <c r="AJ1295">
        <v>1</v>
      </c>
      <c r="AK1295" s="9" t="s">
        <v>2840</v>
      </c>
      <c r="AL1295">
        <f t="shared" si="448"/>
        <v>0</v>
      </c>
      <c r="AM1295">
        <f>IF(AND(INDIRECT(AN1295)='Sample Select backend'!$C$2,INDIRECT(AO1295)=1,INDIRECT(AP1295)='Sample Select backend'!$F$2,INDIRECT(AQ1295)=1,INDIRECT(AR1295)='Sample Select backend'!$M$2),1,0)</f>
        <v>0</v>
      </c>
      <c r="AN1295" t="str">
        <f>_xlfn.CONCAT('Sample Select backend'!$C$4,ROW(AN1295))</f>
        <v>AE1295</v>
      </c>
      <c r="AO1295" s="9" t="str">
        <f>_xlfn.CONCAT('Sample Select backend'!$J$2,ROW(AO1295))</f>
        <v>AJ1295</v>
      </c>
      <c r="AP1295" t="str">
        <f>_xlfn.CONCAT('Sample Select backend'!$F$4,ROW(AP1295))</f>
        <v>AF1295</v>
      </c>
      <c r="AQ1295" t="str">
        <f>_xlfn.CONCAT('Sample Select backend'!$I$10,ROW(AQ1295))</f>
        <v>R1295</v>
      </c>
      <c r="AR1295" t="str">
        <f>_xlfn.CONCAT('Sample Select backend'!$M$4,ROW(AR1295))</f>
        <v>AK1295</v>
      </c>
      <c r="AS1295" t="str">
        <f t="shared" si="449"/>
        <v>France</v>
      </c>
      <c r="AT1295" s="9">
        <f t="shared" si="450"/>
        <v>28</v>
      </c>
      <c r="AU1295">
        <f t="shared" si="451"/>
        <v>0</v>
      </c>
      <c r="AV1295" s="9">
        <v>1</v>
      </c>
    </row>
    <row r="1296" spans="1:48" x14ac:dyDescent="0.35">
      <c r="A1296" t="s">
        <v>60</v>
      </c>
      <c r="B1296">
        <v>7</v>
      </c>
      <c r="C1296">
        <v>30</v>
      </c>
      <c r="D1296" t="s">
        <v>946</v>
      </c>
      <c r="E1296">
        <v>1</v>
      </c>
      <c r="F1296">
        <v>1</v>
      </c>
      <c r="G1296">
        <v>2</v>
      </c>
      <c r="H1296">
        <v>1</v>
      </c>
      <c r="I1296">
        <v>2</v>
      </c>
      <c r="J1296">
        <v>1</v>
      </c>
      <c r="K1296">
        <v>1</v>
      </c>
      <c r="L1296">
        <v>-2</v>
      </c>
      <c r="M1296">
        <v>1</v>
      </c>
      <c r="N1296" t="s">
        <v>2659</v>
      </c>
      <c r="O1296" t="s">
        <v>2800</v>
      </c>
      <c r="P1296" t="s">
        <v>2808</v>
      </c>
      <c r="Q1296" t="s">
        <v>2813</v>
      </c>
      <c r="R1296">
        <v>0</v>
      </c>
      <c r="S1296" t="s">
        <v>202</v>
      </c>
      <c r="T1296" t="s">
        <v>202</v>
      </c>
      <c r="U1296" t="s">
        <v>202</v>
      </c>
      <c r="V1296">
        <f t="shared" si="452"/>
        <v>1</v>
      </c>
      <c r="W1296">
        <f t="shared" si="453"/>
        <v>1</v>
      </c>
      <c r="X1296">
        <f t="shared" si="454"/>
        <v>1</v>
      </c>
      <c r="Y1296">
        <f t="shared" si="455"/>
        <v>1</v>
      </c>
      <c r="Z1296">
        <f t="shared" si="456"/>
        <v>1</v>
      </c>
      <c r="AA1296">
        <f t="shared" si="457"/>
        <v>1</v>
      </c>
      <c r="AB1296">
        <f t="shared" si="458"/>
        <v>1</v>
      </c>
      <c r="AC1296">
        <f t="shared" si="459"/>
        <v>0</v>
      </c>
      <c r="AD1296">
        <f t="shared" si="460"/>
        <v>1</v>
      </c>
      <c r="AE1296" s="4" t="s">
        <v>2828</v>
      </c>
      <c r="AF1296" s="9" t="s">
        <v>2829</v>
      </c>
      <c r="AG1296">
        <v>0</v>
      </c>
      <c r="AH1296">
        <v>0</v>
      </c>
      <c r="AI1296">
        <v>1</v>
      </c>
      <c r="AJ1296">
        <v>1</v>
      </c>
      <c r="AK1296" s="9" t="s">
        <v>2840</v>
      </c>
      <c r="AL1296">
        <f t="shared" si="448"/>
        <v>0</v>
      </c>
      <c r="AM1296">
        <f>IF(AND(INDIRECT(AN1296)='Sample Select backend'!$C$2,INDIRECT(AO1296)=1,INDIRECT(AP1296)='Sample Select backend'!$F$2,INDIRECT(AQ1296)=1,INDIRECT(AR1296)='Sample Select backend'!$M$2),1,0)</f>
        <v>0</v>
      </c>
      <c r="AN1296" t="str">
        <f>_xlfn.CONCAT('Sample Select backend'!$C$4,ROW(AN1296))</f>
        <v>AE1296</v>
      </c>
      <c r="AO1296" s="9" t="str">
        <f>_xlfn.CONCAT('Sample Select backend'!$J$2,ROW(AO1296))</f>
        <v>AJ1296</v>
      </c>
      <c r="AP1296" t="str">
        <f>_xlfn.CONCAT('Sample Select backend'!$F$4,ROW(AP1296))</f>
        <v>AF1296</v>
      </c>
      <c r="AQ1296" t="str">
        <f>_xlfn.CONCAT('Sample Select backend'!$I$10,ROW(AQ1296))</f>
        <v>R1296</v>
      </c>
      <c r="AR1296" t="str">
        <f>_xlfn.CONCAT('Sample Select backend'!$M$4,ROW(AR1296))</f>
        <v>AK1296</v>
      </c>
      <c r="AS1296" t="str">
        <f t="shared" si="449"/>
        <v>France</v>
      </c>
      <c r="AT1296" s="9">
        <f t="shared" si="450"/>
        <v>30</v>
      </c>
      <c r="AU1296">
        <f t="shared" si="451"/>
        <v>0</v>
      </c>
      <c r="AV1296" s="9">
        <v>1</v>
      </c>
    </row>
    <row r="1297" spans="1:48" x14ac:dyDescent="0.35">
      <c r="A1297" t="s">
        <v>60</v>
      </c>
      <c r="B1297" t="s">
        <v>201</v>
      </c>
      <c r="C1297" t="s">
        <v>201</v>
      </c>
      <c r="D1297" t="s">
        <v>941</v>
      </c>
      <c r="E1297">
        <v>1</v>
      </c>
      <c r="F1297">
        <v>1</v>
      </c>
      <c r="G1297">
        <v>-2</v>
      </c>
      <c r="H1297">
        <v>-1</v>
      </c>
      <c r="I1297">
        <v>-2</v>
      </c>
      <c r="J1297">
        <v>1</v>
      </c>
      <c r="K1297">
        <v>-1</v>
      </c>
      <c r="L1297">
        <v>2</v>
      </c>
      <c r="M1297">
        <v>1</v>
      </c>
      <c r="N1297" t="s">
        <v>2659</v>
      </c>
      <c r="O1297" t="s">
        <v>2800</v>
      </c>
      <c r="P1297" t="s">
        <v>2808</v>
      </c>
      <c r="Q1297" t="s">
        <v>2813</v>
      </c>
      <c r="R1297">
        <v>0</v>
      </c>
      <c r="S1297" t="s">
        <v>202</v>
      </c>
      <c r="T1297" t="s">
        <v>202</v>
      </c>
      <c r="U1297" t="s">
        <v>202</v>
      </c>
      <c r="V1297">
        <f t="shared" si="452"/>
        <v>1</v>
      </c>
      <c r="W1297">
        <f t="shared" si="453"/>
        <v>1</v>
      </c>
      <c r="X1297">
        <f t="shared" si="454"/>
        <v>0</v>
      </c>
      <c r="Y1297">
        <f t="shared" si="455"/>
        <v>0</v>
      </c>
      <c r="Z1297">
        <f t="shared" si="456"/>
        <v>0</v>
      </c>
      <c r="AA1297">
        <f t="shared" si="457"/>
        <v>1</v>
      </c>
      <c r="AB1297">
        <f t="shared" si="458"/>
        <v>0</v>
      </c>
      <c r="AC1297">
        <f t="shared" si="459"/>
        <v>1</v>
      </c>
      <c r="AD1297">
        <f t="shared" si="460"/>
        <v>1</v>
      </c>
      <c r="AE1297" s="4" t="s">
        <v>2828</v>
      </c>
      <c r="AF1297" s="9" t="s">
        <v>2829</v>
      </c>
      <c r="AG1297">
        <v>0</v>
      </c>
      <c r="AH1297">
        <v>0</v>
      </c>
      <c r="AI1297">
        <v>1</v>
      </c>
      <c r="AJ1297">
        <v>1</v>
      </c>
      <c r="AK1297" s="9" t="s">
        <v>2840</v>
      </c>
      <c r="AL1297">
        <f t="shared" si="448"/>
        <v>1</v>
      </c>
      <c r="AM1297">
        <f>IF(AND(INDIRECT(AN1297)='Sample Select backend'!$C$2,INDIRECT(AO1297)=1,INDIRECT(AP1297)='Sample Select backend'!$F$2,INDIRECT(AQ1297)=1,INDIRECT(AR1297)='Sample Select backend'!$M$2),1,0)</f>
        <v>0</v>
      </c>
      <c r="AN1297" t="str">
        <f>_xlfn.CONCAT('Sample Select backend'!$C$4,ROW(AN1297))</f>
        <v>AE1297</v>
      </c>
      <c r="AO1297" s="9" t="str">
        <f>_xlfn.CONCAT('Sample Select backend'!$J$2,ROW(AO1297))</f>
        <v>AJ1297</v>
      </c>
      <c r="AP1297" t="str">
        <f>_xlfn.CONCAT('Sample Select backend'!$F$4,ROW(AP1297))</f>
        <v>AF1297</v>
      </c>
      <c r="AQ1297" t="str">
        <f>_xlfn.CONCAT('Sample Select backend'!$I$10,ROW(AQ1297))</f>
        <v>R1297</v>
      </c>
      <c r="AR1297" t="str">
        <f>_xlfn.CONCAT('Sample Select backend'!$M$4,ROW(AR1297))</f>
        <v>AK1297</v>
      </c>
      <c r="AS1297" t="str">
        <f t="shared" si="449"/>
        <v>France</v>
      </c>
      <c r="AT1297" s="9" t="str">
        <f t="shared" si="450"/>
        <v>Other</v>
      </c>
      <c r="AU1297">
        <f t="shared" si="451"/>
        <v>0</v>
      </c>
      <c r="AV1297" s="9">
        <v>1</v>
      </c>
    </row>
    <row r="1298" spans="1:48" x14ac:dyDescent="0.35">
      <c r="A1298" t="s">
        <v>60</v>
      </c>
      <c r="B1298">
        <v>5</v>
      </c>
      <c r="C1298" t="s">
        <v>201</v>
      </c>
      <c r="D1298" t="s">
        <v>943</v>
      </c>
      <c r="E1298">
        <v>1</v>
      </c>
      <c r="F1298">
        <v>1</v>
      </c>
      <c r="G1298">
        <v>2</v>
      </c>
      <c r="H1298">
        <v>-1</v>
      </c>
      <c r="I1298">
        <v>-2</v>
      </c>
      <c r="J1298">
        <v>2</v>
      </c>
      <c r="K1298">
        <v>-1</v>
      </c>
      <c r="L1298">
        <v>-2</v>
      </c>
      <c r="M1298">
        <v>1</v>
      </c>
      <c r="N1298" t="s">
        <v>2659</v>
      </c>
      <c r="O1298" t="s">
        <v>2800</v>
      </c>
      <c r="P1298" t="s">
        <v>2808</v>
      </c>
      <c r="Q1298" t="s">
        <v>2813</v>
      </c>
      <c r="R1298">
        <v>0</v>
      </c>
      <c r="S1298" t="s">
        <v>202</v>
      </c>
      <c r="T1298" t="s">
        <v>202</v>
      </c>
      <c r="U1298" t="s">
        <v>202</v>
      </c>
      <c r="V1298">
        <f t="shared" si="452"/>
        <v>1</v>
      </c>
      <c r="W1298">
        <f t="shared" si="453"/>
        <v>1</v>
      </c>
      <c r="X1298">
        <f t="shared" si="454"/>
        <v>1</v>
      </c>
      <c r="Y1298">
        <f t="shared" si="455"/>
        <v>0</v>
      </c>
      <c r="Z1298">
        <f t="shared" si="456"/>
        <v>0</v>
      </c>
      <c r="AA1298">
        <f t="shared" si="457"/>
        <v>1</v>
      </c>
      <c r="AB1298">
        <f t="shared" si="458"/>
        <v>0</v>
      </c>
      <c r="AC1298">
        <f t="shared" si="459"/>
        <v>0</v>
      </c>
      <c r="AD1298">
        <f t="shared" si="460"/>
        <v>1</v>
      </c>
      <c r="AE1298" s="4" t="s">
        <v>2828</v>
      </c>
      <c r="AF1298" s="9" t="s">
        <v>2829</v>
      </c>
      <c r="AG1298">
        <v>0</v>
      </c>
      <c r="AH1298">
        <v>0</v>
      </c>
      <c r="AI1298">
        <v>1</v>
      </c>
      <c r="AJ1298">
        <v>1</v>
      </c>
      <c r="AK1298" s="9" t="s">
        <v>2840</v>
      </c>
      <c r="AL1298">
        <f t="shared" si="448"/>
        <v>0</v>
      </c>
      <c r="AM1298">
        <f>IF(AND(INDIRECT(AN1298)='Sample Select backend'!$C$2,INDIRECT(AO1298)=1,INDIRECT(AP1298)='Sample Select backend'!$F$2,INDIRECT(AQ1298)=1,INDIRECT(AR1298)='Sample Select backend'!$M$2),1,0)</f>
        <v>0</v>
      </c>
      <c r="AN1298" t="str">
        <f>_xlfn.CONCAT('Sample Select backend'!$C$4,ROW(AN1298))</f>
        <v>AE1298</v>
      </c>
      <c r="AO1298" s="9" t="str">
        <f>_xlfn.CONCAT('Sample Select backend'!$J$2,ROW(AO1298))</f>
        <v>AJ1298</v>
      </c>
      <c r="AP1298" t="str">
        <f>_xlfn.CONCAT('Sample Select backend'!$F$4,ROW(AP1298))</f>
        <v>AF1298</v>
      </c>
      <c r="AQ1298" t="str">
        <f>_xlfn.CONCAT('Sample Select backend'!$I$10,ROW(AQ1298))</f>
        <v>R1298</v>
      </c>
      <c r="AR1298" t="str">
        <f>_xlfn.CONCAT('Sample Select backend'!$M$4,ROW(AR1298))</f>
        <v>AK1298</v>
      </c>
      <c r="AS1298" t="str">
        <f t="shared" si="449"/>
        <v>France</v>
      </c>
      <c r="AT1298" s="9" t="str">
        <f t="shared" si="450"/>
        <v>Other</v>
      </c>
      <c r="AU1298">
        <f t="shared" si="451"/>
        <v>0</v>
      </c>
      <c r="AV1298" s="9">
        <v>1</v>
      </c>
    </row>
    <row r="1299" spans="1:48" x14ac:dyDescent="0.35">
      <c r="A1299" t="s">
        <v>60</v>
      </c>
      <c r="B1299">
        <v>1</v>
      </c>
      <c r="C1299">
        <v>6</v>
      </c>
      <c r="D1299" t="s">
        <v>953</v>
      </c>
      <c r="E1299">
        <v>-2</v>
      </c>
      <c r="F1299">
        <v>2</v>
      </c>
      <c r="G1299">
        <v>2</v>
      </c>
      <c r="H1299">
        <v>2</v>
      </c>
      <c r="I1299">
        <v>2</v>
      </c>
      <c r="J1299">
        <v>2</v>
      </c>
      <c r="K1299">
        <v>1</v>
      </c>
      <c r="L1299">
        <v>2</v>
      </c>
      <c r="M1299">
        <v>1</v>
      </c>
      <c r="N1299" t="s">
        <v>2659</v>
      </c>
      <c r="O1299" t="s">
        <v>2800</v>
      </c>
      <c r="P1299" t="s">
        <v>2808</v>
      </c>
      <c r="Q1299" t="s">
        <v>2813</v>
      </c>
      <c r="R1299">
        <v>0</v>
      </c>
      <c r="S1299" t="s">
        <v>202</v>
      </c>
      <c r="T1299" t="s">
        <v>202</v>
      </c>
      <c r="U1299" t="s">
        <v>202</v>
      </c>
      <c r="V1299">
        <f t="shared" si="452"/>
        <v>0</v>
      </c>
      <c r="W1299">
        <f t="shared" si="453"/>
        <v>1</v>
      </c>
      <c r="X1299">
        <f t="shared" si="454"/>
        <v>1</v>
      </c>
      <c r="Y1299">
        <f t="shared" si="455"/>
        <v>1</v>
      </c>
      <c r="Z1299">
        <f t="shared" si="456"/>
        <v>1</v>
      </c>
      <c r="AA1299">
        <f t="shared" si="457"/>
        <v>1</v>
      </c>
      <c r="AB1299">
        <f t="shared" si="458"/>
        <v>1</v>
      </c>
      <c r="AC1299">
        <f t="shared" si="459"/>
        <v>1</v>
      </c>
      <c r="AD1299">
        <f t="shared" si="460"/>
        <v>1</v>
      </c>
      <c r="AE1299" s="4" t="s">
        <v>2828</v>
      </c>
      <c r="AF1299" s="9" t="s">
        <v>2829</v>
      </c>
      <c r="AG1299">
        <v>0</v>
      </c>
      <c r="AH1299">
        <v>0</v>
      </c>
      <c r="AI1299">
        <v>1</v>
      </c>
      <c r="AJ1299">
        <v>1</v>
      </c>
      <c r="AK1299" s="9" t="s">
        <v>2840</v>
      </c>
      <c r="AL1299">
        <f t="shared" si="448"/>
        <v>0</v>
      </c>
      <c r="AM1299">
        <f>IF(AND(INDIRECT(AN1299)='Sample Select backend'!$C$2,INDIRECT(AO1299)=1,INDIRECT(AP1299)='Sample Select backend'!$F$2,INDIRECT(AQ1299)=1,INDIRECT(AR1299)='Sample Select backend'!$M$2),1,0)</f>
        <v>0</v>
      </c>
      <c r="AN1299" t="str">
        <f>_xlfn.CONCAT('Sample Select backend'!$C$4,ROW(AN1299))</f>
        <v>AE1299</v>
      </c>
      <c r="AO1299" s="9" t="str">
        <f>_xlfn.CONCAT('Sample Select backend'!$J$2,ROW(AO1299))</f>
        <v>AJ1299</v>
      </c>
      <c r="AP1299" t="str">
        <f>_xlfn.CONCAT('Sample Select backend'!$F$4,ROW(AP1299))</f>
        <v>AF1299</v>
      </c>
      <c r="AQ1299" t="str">
        <f>_xlfn.CONCAT('Sample Select backend'!$I$10,ROW(AQ1299))</f>
        <v>R1299</v>
      </c>
      <c r="AR1299" t="str">
        <f>_xlfn.CONCAT('Sample Select backend'!$M$4,ROW(AR1299))</f>
        <v>AK1299</v>
      </c>
      <c r="AS1299" t="str">
        <f t="shared" si="449"/>
        <v>France</v>
      </c>
      <c r="AT1299" s="9">
        <f t="shared" si="450"/>
        <v>6</v>
      </c>
      <c r="AU1299">
        <f t="shared" si="451"/>
        <v>0</v>
      </c>
      <c r="AV1299" s="9">
        <v>1</v>
      </c>
    </row>
    <row r="1300" spans="1:48" x14ac:dyDescent="0.35">
      <c r="A1300" t="s">
        <v>60</v>
      </c>
      <c r="B1300">
        <v>6</v>
      </c>
      <c r="C1300">
        <v>29</v>
      </c>
      <c r="D1300" t="s">
        <v>947</v>
      </c>
      <c r="E1300">
        <v>1</v>
      </c>
      <c r="F1300">
        <v>1</v>
      </c>
      <c r="G1300">
        <v>2</v>
      </c>
      <c r="H1300">
        <v>-1</v>
      </c>
      <c r="I1300">
        <v>-2</v>
      </c>
      <c r="J1300">
        <v>2</v>
      </c>
      <c r="K1300">
        <v>1</v>
      </c>
      <c r="L1300">
        <v>-2</v>
      </c>
      <c r="M1300">
        <v>1</v>
      </c>
      <c r="N1300" t="s">
        <v>2659</v>
      </c>
      <c r="O1300" t="s">
        <v>2800</v>
      </c>
      <c r="P1300" t="s">
        <v>2808</v>
      </c>
      <c r="Q1300" t="s">
        <v>2813</v>
      </c>
      <c r="R1300">
        <v>0</v>
      </c>
      <c r="S1300" t="s">
        <v>202</v>
      </c>
      <c r="T1300" t="s">
        <v>202</v>
      </c>
      <c r="U1300" t="s">
        <v>202</v>
      </c>
      <c r="V1300">
        <f t="shared" si="452"/>
        <v>1</v>
      </c>
      <c r="W1300">
        <f t="shared" si="453"/>
        <v>1</v>
      </c>
      <c r="X1300">
        <f t="shared" si="454"/>
        <v>1</v>
      </c>
      <c r="Y1300">
        <f t="shared" si="455"/>
        <v>0</v>
      </c>
      <c r="Z1300">
        <f t="shared" si="456"/>
        <v>0</v>
      </c>
      <c r="AA1300">
        <f t="shared" si="457"/>
        <v>1</v>
      </c>
      <c r="AB1300">
        <f t="shared" si="458"/>
        <v>1</v>
      </c>
      <c r="AC1300">
        <f t="shared" si="459"/>
        <v>0</v>
      </c>
      <c r="AD1300">
        <f t="shared" si="460"/>
        <v>1</v>
      </c>
      <c r="AE1300" s="4" t="s">
        <v>2828</v>
      </c>
      <c r="AF1300" s="9" t="s">
        <v>2829</v>
      </c>
      <c r="AG1300">
        <v>0</v>
      </c>
      <c r="AH1300">
        <v>0</v>
      </c>
      <c r="AI1300">
        <v>1</v>
      </c>
      <c r="AJ1300">
        <v>1</v>
      </c>
      <c r="AK1300" s="9" t="s">
        <v>2840</v>
      </c>
      <c r="AL1300">
        <f t="shared" si="448"/>
        <v>0</v>
      </c>
      <c r="AM1300">
        <f>IF(AND(INDIRECT(AN1300)='Sample Select backend'!$C$2,INDIRECT(AO1300)=1,INDIRECT(AP1300)='Sample Select backend'!$F$2,INDIRECT(AQ1300)=1,INDIRECT(AR1300)='Sample Select backend'!$M$2),1,0)</f>
        <v>0</v>
      </c>
      <c r="AN1300" t="str">
        <f>_xlfn.CONCAT('Sample Select backend'!$C$4,ROW(AN1300))</f>
        <v>AE1300</v>
      </c>
      <c r="AO1300" s="9" t="str">
        <f>_xlfn.CONCAT('Sample Select backend'!$J$2,ROW(AO1300))</f>
        <v>AJ1300</v>
      </c>
      <c r="AP1300" t="str">
        <f>_xlfn.CONCAT('Sample Select backend'!$F$4,ROW(AP1300))</f>
        <v>AF1300</v>
      </c>
      <c r="AQ1300" t="str">
        <f>_xlfn.CONCAT('Sample Select backend'!$I$10,ROW(AQ1300))</f>
        <v>R1300</v>
      </c>
      <c r="AR1300" t="str">
        <f>_xlfn.CONCAT('Sample Select backend'!$M$4,ROW(AR1300))</f>
        <v>AK1300</v>
      </c>
      <c r="AS1300" t="str">
        <f t="shared" si="449"/>
        <v>France</v>
      </c>
      <c r="AT1300" s="9">
        <f t="shared" si="450"/>
        <v>29</v>
      </c>
      <c r="AU1300">
        <f t="shared" si="451"/>
        <v>0</v>
      </c>
      <c r="AV1300" s="9">
        <v>1</v>
      </c>
    </row>
    <row r="1301" spans="1:48" x14ac:dyDescent="0.35">
      <c r="A1301" t="s">
        <v>60</v>
      </c>
      <c r="B1301">
        <v>1</v>
      </c>
      <c r="C1301">
        <v>6</v>
      </c>
      <c r="D1301" t="s">
        <v>952</v>
      </c>
      <c r="E1301">
        <v>2</v>
      </c>
      <c r="F1301">
        <v>2</v>
      </c>
      <c r="G1301">
        <v>2</v>
      </c>
      <c r="H1301">
        <v>2</v>
      </c>
      <c r="I1301">
        <v>2</v>
      </c>
      <c r="J1301">
        <v>2</v>
      </c>
      <c r="K1301">
        <v>1</v>
      </c>
      <c r="L1301">
        <v>2</v>
      </c>
      <c r="M1301">
        <v>1</v>
      </c>
      <c r="N1301" t="s">
        <v>2659</v>
      </c>
      <c r="O1301" t="s">
        <v>2800</v>
      </c>
      <c r="P1301" t="s">
        <v>2808</v>
      </c>
      <c r="Q1301" t="s">
        <v>2813</v>
      </c>
      <c r="R1301">
        <v>0</v>
      </c>
      <c r="S1301" t="s">
        <v>202</v>
      </c>
      <c r="T1301" t="s">
        <v>202</v>
      </c>
      <c r="U1301" t="s">
        <v>202</v>
      </c>
      <c r="V1301">
        <f t="shared" si="452"/>
        <v>1</v>
      </c>
      <c r="W1301">
        <f t="shared" si="453"/>
        <v>1</v>
      </c>
      <c r="X1301">
        <f t="shared" si="454"/>
        <v>1</v>
      </c>
      <c r="Y1301">
        <f t="shared" si="455"/>
        <v>1</v>
      </c>
      <c r="Z1301">
        <f t="shared" si="456"/>
        <v>1</v>
      </c>
      <c r="AA1301">
        <f t="shared" si="457"/>
        <v>1</v>
      </c>
      <c r="AB1301">
        <f t="shared" si="458"/>
        <v>1</v>
      </c>
      <c r="AC1301">
        <f t="shared" si="459"/>
        <v>1</v>
      </c>
      <c r="AD1301">
        <f t="shared" si="460"/>
        <v>1</v>
      </c>
      <c r="AE1301" s="4" t="s">
        <v>2828</v>
      </c>
      <c r="AF1301" s="9" t="s">
        <v>2829</v>
      </c>
      <c r="AG1301">
        <v>0</v>
      </c>
      <c r="AH1301">
        <v>0</v>
      </c>
      <c r="AI1301">
        <v>1</v>
      </c>
      <c r="AJ1301">
        <v>1</v>
      </c>
      <c r="AK1301" s="9" t="s">
        <v>2840</v>
      </c>
      <c r="AL1301">
        <f t="shared" si="448"/>
        <v>0</v>
      </c>
      <c r="AM1301">
        <f>IF(AND(INDIRECT(AN1301)='Sample Select backend'!$C$2,INDIRECT(AO1301)=1,INDIRECT(AP1301)='Sample Select backend'!$F$2,INDIRECT(AQ1301)=1,INDIRECT(AR1301)='Sample Select backend'!$M$2),1,0)</f>
        <v>0</v>
      </c>
      <c r="AN1301" t="str">
        <f>_xlfn.CONCAT('Sample Select backend'!$C$4,ROW(AN1301))</f>
        <v>AE1301</v>
      </c>
      <c r="AO1301" s="9" t="str">
        <f>_xlfn.CONCAT('Sample Select backend'!$J$2,ROW(AO1301))</f>
        <v>AJ1301</v>
      </c>
      <c r="AP1301" t="str">
        <f>_xlfn.CONCAT('Sample Select backend'!$F$4,ROW(AP1301))</f>
        <v>AF1301</v>
      </c>
      <c r="AQ1301" t="str">
        <f>_xlfn.CONCAT('Sample Select backend'!$I$10,ROW(AQ1301))</f>
        <v>R1301</v>
      </c>
      <c r="AR1301" t="str">
        <f>_xlfn.CONCAT('Sample Select backend'!$M$4,ROW(AR1301))</f>
        <v>AK1301</v>
      </c>
      <c r="AS1301" t="str">
        <f t="shared" si="449"/>
        <v>France</v>
      </c>
      <c r="AT1301" s="9">
        <f t="shared" si="450"/>
        <v>6</v>
      </c>
      <c r="AU1301">
        <f t="shared" si="451"/>
        <v>0</v>
      </c>
      <c r="AV1301" s="9">
        <v>1</v>
      </c>
    </row>
    <row r="1302" spans="1:48" x14ac:dyDescent="0.35">
      <c r="A1302" t="s">
        <v>60</v>
      </c>
      <c r="B1302">
        <v>7</v>
      </c>
      <c r="C1302">
        <v>30</v>
      </c>
      <c r="D1302" t="s">
        <v>949</v>
      </c>
      <c r="E1302">
        <v>1</v>
      </c>
      <c r="F1302">
        <v>1</v>
      </c>
      <c r="G1302">
        <v>2</v>
      </c>
      <c r="H1302">
        <v>1</v>
      </c>
      <c r="I1302">
        <v>2</v>
      </c>
      <c r="J1302">
        <v>1</v>
      </c>
      <c r="K1302">
        <v>1</v>
      </c>
      <c r="L1302">
        <v>-2</v>
      </c>
      <c r="M1302">
        <v>1</v>
      </c>
      <c r="N1302" t="s">
        <v>2659</v>
      </c>
      <c r="O1302" t="s">
        <v>2800</v>
      </c>
      <c r="P1302" t="s">
        <v>2808</v>
      </c>
      <c r="Q1302" t="s">
        <v>2813</v>
      </c>
      <c r="R1302">
        <v>0</v>
      </c>
      <c r="S1302" t="s">
        <v>202</v>
      </c>
      <c r="T1302" t="s">
        <v>202</v>
      </c>
      <c r="U1302" t="s">
        <v>202</v>
      </c>
      <c r="V1302">
        <f t="shared" si="452"/>
        <v>1</v>
      </c>
      <c r="W1302">
        <f t="shared" si="453"/>
        <v>1</v>
      </c>
      <c r="X1302">
        <f t="shared" si="454"/>
        <v>1</v>
      </c>
      <c r="Y1302">
        <f t="shared" si="455"/>
        <v>1</v>
      </c>
      <c r="Z1302">
        <f t="shared" si="456"/>
        <v>1</v>
      </c>
      <c r="AA1302">
        <f t="shared" si="457"/>
        <v>1</v>
      </c>
      <c r="AB1302">
        <f t="shared" si="458"/>
        <v>1</v>
      </c>
      <c r="AC1302">
        <f t="shared" si="459"/>
        <v>0</v>
      </c>
      <c r="AD1302">
        <f t="shared" si="460"/>
        <v>1</v>
      </c>
      <c r="AE1302" s="4" t="s">
        <v>2828</v>
      </c>
      <c r="AF1302" s="9" t="s">
        <v>2829</v>
      </c>
      <c r="AG1302">
        <v>0</v>
      </c>
      <c r="AH1302">
        <v>0</v>
      </c>
      <c r="AI1302">
        <v>1</v>
      </c>
      <c r="AJ1302">
        <v>1</v>
      </c>
      <c r="AK1302" s="9" t="s">
        <v>2840</v>
      </c>
      <c r="AL1302">
        <f t="shared" si="448"/>
        <v>0</v>
      </c>
      <c r="AM1302">
        <f>IF(AND(INDIRECT(AN1302)='Sample Select backend'!$C$2,INDIRECT(AO1302)=1,INDIRECT(AP1302)='Sample Select backend'!$F$2,INDIRECT(AQ1302)=1,INDIRECT(AR1302)='Sample Select backend'!$M$2),1,0)</f>
        <v>0</v>
      </c>
      <c r="AN1302" t="str">
        <f>_xlfn.CONCAT('Sample Select backend'!$C$4,ROW(AN1302))</f>
        <v>AE1302</v>
      </c>
      <c r="AO1302" s="9" t="str">
        <f>_xlfn.CONCAT('Sample Select backend'!$J$2,ROW(AO1302))</f>
        <v>AJ1302</v>
      </c>
      <c r="AP1302" t="str">
        <f>_xlfn.CONCAT('Sample Select backend'!$F$4,ROW(AP1302))</f>
        <v>AF1302</v>
      </c>
      <c r="AQ1302" t="str">
        <f>_xlfn.CONCAT('Sample Select backend'!$I$10,ROW(AQ1302))</f>
        <v>R1302</v>
      </c>
      <c r="AR1302" t="str">
        <f>_xlfn.CONCAT('Sample Select backend'!$M$4,ROW(AR1302))</f>
        <v>AK1302</v>
      </c>
      <c r="AS1302" t="str">
        <f t="shared" si="449"/>
        <v>France</v>
      </c>
      <c r="AT1302" s="9">
        <f t="shared" si="450"/>
        <v>30</v>
      </c>
      <c r="AU1302">
        <f t="shared" si="451"/>
        <v>0</v>
      </c>
      <c r="AV1302" s="9">
        <v>1</v>
      </c>
    </row>
    <row r="1303" spans="1:48" x14ac:dyDescent="0.35">
      <c r="A1303" t="s">
        <v>60</v>
      </c>
      <c r="B1303">
        <v>1</v>
      </c>
      <c r="C1303" t="s">
        <v>201</v>
      </c>
      <c r="D1303" t="s">
        <v>948</v>
      </c>
      <c r="E1303">
        <v>2</v>
      </c>
      <c r="F1303">
        <v>2</v>
      </c>
      <c r="G1303">
        <v>-2</v>
      </c>
      <c r="H1303">
        <v>-2</v>
      </c>
      <c r="J1303">
        <v>2</v>
      </c>
      <c r="L1303">
        <v>-2</v>
      </c>
      <c r="M1303">
        <v>1</v>
      </c>
      <c r="N1303" t="s">
        <v>2659</v>
      </c>
      <c r="O1303" t="s">
        <v>2800</v>
      </c>
      <c r="P1303" t="s">
        <v>2808</v>
      </c>
      <c r="Q1303" t="s">
        <v>2813</v>
      </c>
      <c r="R1303">
        <v>0</v>
      </c>
      <c r="S1303" t="s">
        <v>202</v>
      </c>
      <c r="T1303" t="s">
        <v>202</v>
      </c>
      <c r="U1303" t="s">
        <v>202</v>
      </c>
      <c r="V1303">
        <f t="shared" si="452"/>
        <v>1</v>
      </c>
      <c r="W1303">
        <f t="shared" si="453"/>
        <v>1</v>
      </c>
      <c r="X1303">
        <f t="shared" si="454"/>
        <v>0</v>
      </c>
      <c r="Y1303">
        <f t="shared" si="455"/>
        <v>0</v>
      </c>
      <c r="Z1303">
        <f t="shared" si="456"/>
        <v>-1</v>
      </c>
      <c r="AA1303">
        <f t="shared" si="457"/>
        <v>1</v>
      </c>
      <c r="AB1303">
        <f t="shared" si="458"/>
        <v>-1</v>
      </c>
      <c r="AC1303">
        <f t="shared" si="459"/>
        <v>0</v>
      </c>
      <c r="AD1303">
        <f t="shared" si="460"/>
        <v>1</v>
      </c>
      <c r="AE1303" s="4" t="s">
        <v>2828</v>
      </c>
      <c r="AF1303" s="9" t="s">
        <v>2829</v>
      </c>
      <c r="AG1303">
        <v>0</v>
      </c>
      <c r="AH1303">
        <v>0</v>
      </c>
      <c r="AI1303">
        <v>1</v>
      </c>
      <c r="AJ1303">
        <v>1</v>
      </c>
      <c r="AK1303" s="9" t="s">
        <v>2840</v>
      </c>
      <c r="AL1303">
        <f t="shared" si="448"/>
        <v>0</v>
      </c>
      <c r="AM1303">
        <f>IF(AND(INDIRECT(AN1303)='Sample Select backend'!$C$2,INDIRECT(AO1303)=1,INDIRECT(AP1303)='Sample Select backend'!$F$2,INDIRECT(AQ1303)=1,INDIRECT(AR1303)='Sample Select backend'!$M$2),1,0)</f>
        <v>0</v>
      </c>
      <c r="AN1303" t="str">
        <f>_xlfn.CONCAT('Sample Select backend'!$C$4,ROW(AN1303))</f>
        <v>AE1303</v>
      </c>
      <c r="AO1303" s="9" t="str">
        <f>_xlfn.CONCAT('Sample Select backend'!$J$2,ROW(AO1303))</f>
        <v>AJ1303</v>
      </c>
      <c r="AP1303" t="str">
        <f>_xlfn.CONCAT('Sample Select backend'!$F$4,ROW(AP1303))</f>
        <v>AF1303</v>
      </c>
      <c r="AQ1303" t="str">
        <f>_xlfn.CONCAT('Sample Select backend'!$I$10,ROW(AQ1303))</f>
        <v>R1303</v>
      </c>
      <c r="AR1303" t="str">
        <f>_xlfn.CONCAT('Sample Select backend'!$M$4,ROW(AR1303))</f>
        <v>AK1303</v>
      </c>
      <c r="AS1303" t="str">
        <f t="shared" si="449"/>
        <v>France</v>
      </c>
      <c r="AT1303" s="9" t="str">
        <f t="shared" si="450"/>
        <v>Other</v>
      </c>
      <c r="AU1303">
        <f t="shared" si="451"/>
        <v>0</v>
      </c>
      <c r="AV1303" s="9">
        <v>1</v>
      </c>
    </row>
    <row r="1304" spans="1:48" x14ac:dyDescent="0.35">
      <c r="A1304" t="s">
        <v>60</v>
      </c>
      <c r="B1304">
        <v>3</v>
      </c>
      <c r="C1304" t="s">
        <v>206</v>
      </c>
      <c r="D1304" t="s">
        <v>950</v>
      </c>
      <c r="E1304">
        <v>2</v>
      </c>
      <c r="F1304">
        <v>2</v>
      </c>
      <c r="G1304">
        <v>-2</v>
      </c>
      <c r="H1304">
        <v>-1</v>
      </c>
      <c r="I1304">
        <v>-2</v>
      </c>
      <c r="J1304">
        <v>2</v>
      </c>
      <c r="K1304">
        <v>-2</v>
      </c>
      <c r="L1304">
        <v>-2</v>
      </c>
      <c r="M1304">
        <v>1</v>
      </c>
      <c r="N1304" t="s">
        <v>2659</v>
      </c>
      <c r="O1304" t="s">
        <v>2800</v>
      </c>
      <c r="P1304" t="s">
        <v>2808</v>
      </c>
      <c r="Q1304" t="s">
        <v>2813</v>
      </c>
      <c r="R1304">
        <v>0</v>
      </c>
      <c r="S1304" t="s">
        <v>202</v>
      </c>
      <c r="T1304" t="s">
        <v>202</v>
      </c>
      <c r="U1304" t="s">
        <v>202</v>
      </c>
      <c r="V1304">
        <f t="shared" si="452"/>
        <v>1</v>
      </c>
      <c r="W1304">
        <f t="shared" si="453"/>
        <v>1</v>
      </c>
      <c r="X1304">
        <f t="shared" si="454"/>
        <v>0</v>
      </c>
      <c r="Y1304">
        <f t="shared" si="455"/>
        <v>0</v>
      </c>
      <c r="Z1304">
        <f t="shared" si="456"/>
        <v>0</v>
      </c>
      <c r="AA1304">
        <f t="shared" si="457"/>
        <v>1</v>
      </c>
      <c r="AB1304">
        <f t="shared" si="458"/>
        <v>0</v>
      </c>
      <c r="AC1304">
        <f t="shared" si="459"/>
        <v>0</v>
      </c>
      <c r="AD1304">
        <f t="shared" si="460"/>
        <v>1</v>
      </c>
      <c r="AE1304" s="4" t="s">
        <v>2828</v>
      </c>
      <c r="AF1304" s="9" t="s">
        <v>2829</v>
      </c>
      <c r="AG1304">
        <v>0</v>
      </c>
      <c r="AH1304">
        <v>0</v>
      </c>
      <c r="AI1304">
        <v>1</v>
      </c>
      <c r="AJ1304">
        <v>1</v>
      </c>
      <c r="AK1304" s="9" t="s">
        <v>2840</v>
      </c>
      <c r="AL1304">
        <f t="shared" si="448"/>
        <v>0</v>
      </c>
      <c r="AM1304">
        <f>IF(AND(INDIRECT(AN1304)='Sample Select backend'!$C$2,INDIRECT(AO1304)=1,INDIRECT(AP1304)='Sample Select backend'!$F$2,INDIRECT(AQ1304)=1,INDIRECT(AR1304)='Sample Select backend'!$M$2),1,0)</f>
        <v>0</v>
      </c>
      <c r="AN1304" t="str">
        <f>_xlfn.CONCAT('Sample Select backend'!$C$4,ROW(AN1304))</f>
        <v>AE1304</v>
      </c>
      <c r="AO1304" s="9" t="str">
        <f>_xlfn.CONCAT('Sample Select backend'!$J$2,ROW(AO1304))</f>
        <v>AJ1304</v>
      </c>
      <c r="AP1304" t="str">
        <f>_xlfn.CONCAT('Sample Select backend'!$F$4,ROW(AP1304))</f>
        <v>AF1304</v>
      </c>
      <c r="AQ1304" t="str">
        <f>_xlfn.CONCAT('Sample Select backend'!$I$10,ROW(AQ1304))</f>
        <v>R1304</v>
      </c>
      <c r="AR1304" t="str">
        <f>_xlfn.CONCAT('Sample Select backend'!$M$4,ROW(AR1304))</f>
        <v>AK1304</v>
      </c>
      <c r="AS1304" t="str">
        <f t="shared" si="449"/>
        <v>France</v>
      </c>
      <c r="AT1304" s="9" t="str">
        <f t="shared" si="450"/>
        <v>Tax exemption/waiver/suspension</v>
      </c>
      <c r="AU1304">
        <f t="shared" si="451"/>
        <v>0</v>
      </c>
      <c r="AV1304" s="9">
        <v>1</v>
      </c>
    </row>
    <row r="1305" spans="1:48" x14ac:dyDescent="0.35">
      <c r="A1305" t="s">
        <v>60</v>
      </c>
      <c r="B1305">
        <v>1</v>
      </c>
      <c r="C1305" t="s">
        <v>206</v>
      </c>
      <c r="D1305" t="s">
        <v>881</v>
      </c>
      <c r="E1305">
        <v>2</v>
      </c>
      <c r="F1305">
        <v>2</v>
      </c>
      <c r="G1305">
        <v>-2</v>
      </c>
      <c r="H1305">
        <v>-1</v>
      </c>
      <c r="I1305">
        <v>-2</v>
      </c>
      <c r="J1305">
        <v>2</v>
      </c>
      <c r="K1305">
        <v>1</v>
      </c>
      <c r="M1305">
        <v>1</v>
      </c>
      <c r="N1305" t="s">
        <v>2659</v>
      </c>
      <c r="O1305" t="s">
        <v>2800</v>
      </c>
      <c r="P1305" t="s">
        <v>2808</v>
      </c>
      <c r="Q1305" t="s">
        <v>2813</v>
      </c>
      <c r="R1305">
        <v>0</v>
      </c>
      <c r="S1305" t="s">
        <v>202</v>
      </c>
      <c r="T1305" t="s">
        <v>202</v>
      </c>
      <c r="U1305" t="s">
        <v>202</v>
      </c>
      <c r="V1305">
        <f t="shared" si="452"/>
        <v>1</v>
      </c>
      <c r="W1305">
        <f t="shared" si="453"/>
        <v>1</v>
      </c>
      <c r="X1305">
        <f t="shared" si="454"/>
        <v>0</v>
      </c>
      <c r="Y1305">
        <f t="shared" si="455"/>
        <v>0</v>
      </c>
      <c r="Z1305">
        <f t="shared" si="456"/>
        <v>0</v>
      </c>
      <c r="AA1305">
        <f t="shared" si="457"/>
        <v>1</v>
      </c>
      <c r="AB1305">
        <f t="shared" si="458"/>
        <v>1</v>
      </c>
      <c r="AC1305">
        <f t="shared" si="459"/>
        <v>-1</v>
      </c>
      <c r="AD1305">
        <f t="shared" si="460"/>
        <v>1</v>
      </c>
      <c r="AE1305" s="4" t="s">
        <v>2828</v>
      </c>
      <c r="AF1305" s="9" t="s">
        <v>2829</v>
      </c>
      <c r="AG1305">
        <v>0</v>
      </c>
      <c r="AH1305">
        <v>0</v>
      </c>
      <c r="AI1305">
        <v>1</v>
      </c>
      <c r="AJ1305">
        <v>1</v>
      </c>
      <c r="AK1305" s="9" t="s">
        <v>2840</v>
      </c>
      <c r="AL1305">
        <f t="shared" si="448"/>
        <v>0</v>
      </c>
      <c r="AM1305">
        <f>IF(AND(INDIRECT(AN1305)='Sample Select backend'!$C$2,INDIRECT(AO1305)=1,INDIRECT(AP1305)='Sample Select backend'!$F$2,INDIRECT(AQ1305)=1,INDIRECT(AR1305)='Sample Select backend'!$M$2),1,0)</f>
        <v>0</v>
      </c>
      <c r="AN1305" t="str">
        <f>_xlfn.CONCAT('Sample Select backend'!$C$4,ROW(AN1305))</f>
        <v>AE1305</v>
      </c>
      <c r="AO1305" s="9" t="str">
        <f>_xlfn.CONCAT('Sample Select backend'!$J$2,ROW(AO1305))</f>
        <v>AJ1305</v>
      </c>
      <c r="AP1305" t="str">
        <f>_xlfn.CONCAT('Sample Select backend'!$F$4,ROW(AP1305))</f>
        <v>AF1305</v>
      </c>
      <c r="AQ1305" t="str">
        <f>_xlfn.CONCAT('Sample Select backend'!$I$10,ROW(AQ1305))</f>
        <v>R1305</v>
      </c>
      <c r="AR1305" t="str">
        <f>_xlfn.CONCAT('Sample Select backend'!$M$4,ROW(AR1305))</f>
        <v>AK1305</v>
      </c>
      <c r="AS1305" t="str">
        <f t="shared" si="449"/>
        <v>France</v>
      </c>
      <c r="AT1305" s="9" t="str">
        <f t="shared" si="450"/>
        <v>Tax exemption/waiver/suspension</v>
      </c>
      <c r="AU1305">
        <f t="shared" si="451"/>
        <v>0</v>
      </c>
      <c r="AV1305" s="9">
        <v>1</v>
      </c>
    </row>
    <row r="1306" spans="1:48" x14ac:dyDescent="0.35">
      <c r="A1306" t="s">
        <v>60</v>
      </c>
      <c r="B1306">
        <v>9</v>
      </c>
      <c r="C1306">
        <v>34</v>
      </c>
      <c r="D1306" t="s">
        <v>944</v>
      </c>
      <c r="E1306">
        <v>1</v>
      </c>
      <c r="F1306">
        <v>1</v>
      </c>
      <c r="G1306">
        <v>2</v>
      </c>
      <c r="H1306">
        <v>-1</v>
      </c>
      <c r="I1306">
        <v>2</v>
      </c>
      <c r="J1306">
        <v>1</v>
      </c>
      <c r="K1306">
        <v>1</v>
      </c>
      <c r="L1306">
        <v>-2</v>
      </c>
      <c r="M1306">
        <v>1</v>
      </c>
      <c r="N1306" t="s">
        <v>2659</v>
      </c>
      <c r="O1306" t="s">
        <v>2800</v>
      </c>
      <c r="P1306" t="s">
        <v>2808</v>
      </c>
      <c r="Q1306" t="s">
        <v>2813</v>
      </c>
      <c r="R1306">
        <v>0</v>
      </c>
      <c r="S1306" t="s">
        <v>202</v>
      </c>
      <c r="T1306" t="s">
        <v>202</v>
      </c>
      <c r="U1306" t="s">
        <v>202</v>
      </c>
      <c r="V1306">
        <f t="shared" si="452"/>
        <v>1</v>
      </c>
      <c r="W1306">
        <f t="shared" si="453"/>
        <v>1</v>
      </c>
      <c r="X1306">
        <f t="shared" si="454"/>
        <v>1</v>
      </c>
      <c r="Y1306">
        <f t="shared" si="455"/>
        <v>0</v>
      </c>
      <c r="Z1306">
        <f t="shared" si="456"/>
        <v>1</v>
      </c>
      <c r="AA1306">
        <f t="shared" si="457"/>
        <v>1</v>
      </c>
      <c r="AB1306">
        <f t="shared" si="458"/>
        <v>1</v>
      </c>
      <c r="AC1306">
        <f t="shared" si="459"/>
        <v>0</v>
      </c>
      <c r="AD1306">
        <f t="shared" si="460"/>
        <v>1</v>
      </c>
      <c r="AE1306" s="4" t="s">
        <v>2828</v>
      </c>
      <c r="AF1306" s="9" t="s">
        <v>2829</v>
      </c>
      <c r="AG1306">
        <v>0</v>
      </c>
      <c r="AH1306">
        <v>0</v>
      </c>
      <c r="AI1306">
        <v>1</v>
      </c>
      <c r="AJ1306">
        <v>1</v>
      </c>
      <c r="AK1306" s="9" t="s">
        <v>2840</v>
      </c>
      <c r="AL1306">
        <f t="shared" si="448"/>
        <v>0</v>
      </c>
      <c r="AM1306">
        <f>IF(AND(INDIRECT(AN1306)='Sample Select backend'!$C$2,INDIRECT(AO1306)=1,INDIRECT(AP1306)='Sample Select backend'!$F$2,INDIRECT(AQ1306)=1,INDIRECT(AR1306)='Sample Select backend'!$M$2),1,0)</f>
        <v>0</v>
      </c>
      <c r="AN1306" t="str">
        <f>_xlfn.CONCAT('Sample Select backend'!$C$4,ROW(AN1306))</f>
        <v>AE1306</v>
      </c>
      <c r="AO1306" s="9" t="str">
        <f>_xlfn.CONCAT('Sample Select backend'!$J$2,ROW(AO1306))</f>
        <v>AJ1306</v>
      </c>
      <c r="AP1306" t="str">
        <f>_xlfn.CONCAT('Sample Select backend'!$F$4,ROW(AP1306))</f>
        <v>AF1306</v>
      </c>
      <c r="AQ1306" t="str">
        <f>_xlfn.CONCAT('Sample Select backend'!$I$10,ROW(AQ1306))</f>
        <v>R1306</v>
      </c>
      <c r="AR1306" t="str">
        <f>_xlfn.CONCAT('Sample Select backend'!$M$4,ROW(AR1306))</f>
        <v>AK1306</v>
      </c>
      <c r="AS1306" t="str">
        <f t="shared" si="449"/>
        <v>France</v>
      </c>
      <c r="AT1306" s="9">
        <f t="shared" si="450"/>
        <v>34</v>
      </c>
      <c r="AU1306">
        <f t="shared" si="451"/>
        <v>0</v>
      </c>
      <c r="AV1306" s="9">
        <v>1</v>
      </c>
    </row>
    <row r="1307" spans="1:48" x14ac:dyDescent="0.35">
      <c r="A1307" t="s">
        <v>60</v>
      </c>
      <c r="B1307">
        <v>1</v>
      </c>
      <c r="C1307" t="s">
        <v>206</v>
      </c>
      <c r="D1307" t="s">
        <v>889</v>
      </c>
      <c r="E1307">
        <v>2</v>
      </c>
      <c r="F1307">
        <v>2</v>
      </c>
      <c r="G1307">
        <v>-2</v>
      </c>
      <c r="H1307">
        <v>-1</v>
      </c>
      <c r="J1307">
        <v>2</v>
      </c>
      <c r="K1307">
        <v>1</v>
      </c>
      <c r="L1307">
        <v>2</v>
      </c>
      <c r="M1307">
        <v>1</v>
      </c>
      <c r="N1307" t="s">
        <v>2659</v>
      </c>
      <c r="O1307" t="s">
        <v>2800</v>
      </c>
      <c r="P1307" t="s">
        <v>2808</v>
      </c>
      <c r="Q1307" t="s">
        <v>2813</v>
      </c>
      <c r="R1307">
        <v>0</v>
      </c>
      <c r="S1307" t="s">
        <v>202</v>
      </c>
      <c r="T1307" t="s">
        <v>202</v>
      </c>
      <c r="U1307" t="s">
        <v>202</v>
      </c>
      <c r="V1307">
        <f t="shared" si="452"/>
        <v>1</v>
      </c>
      <c r="W1307">
        <f t="shared" si="453"/>
        <v>1</v>
      </c>
      <c r="X1307">
        <f t="shared" si="454"/>
        <v>0</v>
      </c>
      <c r="Y1307">
        <f t="shared" si="455"/>
        <v>0</v>
      </c>
      <c r="Z1307">
        <f t="shared" si="456"/>
        <v>-1</v>
      </c>
      <c r="AA1307">
        <f t="shared" si="457"/>
        <v>1</v>
      </c>
      <c r="AB1307">
        <f t="shared" si="458"/>
        <v>1</v>
      </c>
      <c r="AC1307">
        <f t="shared" si="459"/>
        <v>1</v>
      </c>
      <c r="AD1307">
        <f t="shared" si="460"/>
        <v>1</v>
      </c>
      <c r="AE1307" s="4" t="s">
        <v>2828</v>
      </c>
      <c r="AF1307" s="9" t="s">
        <v>2829</v>
      </c>
      <c r="AG1307">
        <v>0</v>
      </c>
      <c r="AH1307">
        <v>0</v>
      </c>
      <c r="AI1307">
        <v>1</v>
      </c>
      <c r="AJ1307">
        <v>1</v>
      </c>
      <c r="AK1307" s="9" t="s">
        <v>2840</v>
      </c>
      <c r="AL1307">
        <f t="shared" si="448"/>
        <v>0</v>
      </c>
      <c r="AM1307">
        <f>IF(AND(INDIRECT(AN1307)='Sample Select backend'!$C$2,INDIRECT(AO1307)=1,INDIRECT(AP1307)='Sample Select backend'!$F$2,INDIRECT(AQ1307)=1,INDIRECT(AR1307)='Sample Select backend'!$M$2),1,0)</f>
        <v>0</v>
      </c>
      <c r="AN1307" t="str">
        <f>_xlfn.CONCAT('Sample Select backend'!$C$4,ROW(AN1307))</f>
        <v>AE1307</v>
      </c>
      <c r="AO1307" s="9" t="str">
        <f>_xlfn.CONCAT('Sample Select backend'!$J$2,ROW(AO1307))</f>
        <v>AJ1307</v>
      </c>
      <c r="AP1307" t="str">
        <f>_xlfn.CONCAT('Sample Select backend'!$F$4,ROW(AP1307))</f>
        <v>AF1307</v>
      </c>
      <c r="AQ1307" t="str">
        <f>_xlfn.CONCAT('Sample Select backend'!$I$10,ROW(AQ1307))</f>
        <v>R1307</v>
      </c>
      <c r="AR1307" t="str">
        <f>_xlfn.CONCAT('Sample Select backend'!$M$4,ROW(AR1307))</f>
        <v>AK1307</v>
      </c>
      <c r="AS1307" t="str">
        <f t="shared" si="449"/>
        <v>France</v>
      </c>
      <c r="AT1307" s="9" t="str">
        <f t="shared" si="450"/>
        <v>Tax exemption/waiver/suspension</v>
      </c>
      <c r="AU1307">
        <f t="shared" si="451"/>
        <v>0</v>
      </c>
      <c r="AV1307" s="9">
        <v>1</v>
      </c>
    </row>
    <row r="1308" spans="1:48" x14ac:dyDescent="0.35">
      <c r="A1308" t="s">
        <v>60</v>
      </c>
      <c r="B1308">
        <v>1</v>
      </c>
      <c r="C1308" t="s">
        <v>201</v>
      </c>
      <c r="D1308" t="s">
        <v>940</v>
      </c>
      <c r="E1308">
        <v>-2</v>
      </c>
      <c r="F1308">
        <v>2</v>
      </c>
      <c r="J1308">
        <v>2</v>
      </c>
      <c r="L1308">
        <v>2</v>
      </c>
      <c r="M1308">
        <v>1</v>
      </c>
      <c r="N1308" t="s">
        <v>2659</v>
      </c>
      <c r="O1308" t="s">
        <v>2800</v>
      </c>
      <c r="P1308" t="s">
        <v>2808</v>
      </c>
      <c r="Q1308" t="s">
        <v>2813</v>
      </c>
      <c r="R1308">
        <v>0</v>
      </c>
      <c r="S1308" t="s">
        <v>202</v>
      </c>
      <c r="T1308" t="s">
        <v>202</v>
      </c>
      <c r="U1308" t="s">
        <v>202</v>
      </c>
      <c r="V1308">
        <f t="shared" si="452"/>
        <v>0</v>
      </c>
      <c r="W1308">
        <f t="shared" si="453"/>
        <v>1</v>
      </c>
      <c r="X1308">
        <f t="shared" si="454"/>
        <v>-1</v>
      </c>
      <c r="Y1308">
        <f t="shared" si="455"/>
        <v>-1</v>
      </c>
      <c r="Z1308">
        <f t="shared" si="456"/>
        <v>-1</v>
      </c>
      <c r="AA1308">
        <f t="shared" si="457"/>
        <v>1</v>
      </c>
      <c r="AB1308">
        <f t="shared" si="458"/>
        <v>-1</v>
      </c>
      <c r="AC1308">
        <f t="shared" si="459"/>
        <v>1</v>
      </c>
      <c r="AD1308">
        <f t="shared" si="460"/>
        <v>1</v>
      </c>
      <c r="AE1308" s="4" t="s">
        <v>2828</v>
      </c>
      <c r="AF1308" s="9" t="s">
        <v>2829</v>
      </c>
      <c r="AG1308">
        <v>0</v>
      </c>
      <c r="AH1308">
        <v>0</v>
      </c>
      <c r="AI1308">
        <v>1</v>
      </c>
      <c r="AJ1308">
        <v>1</v>
      </c>
      <c r="AK1308" s="9" t="s">
        <v>2840</v>
      </c>
      <c r="AL1308">
        <f t="shared" si="448"/>
        <v>0</v>
      </c>
      <c r="AM1308">
        <f>IF(AND(INDIRECT(AN1308)='Sample Select backend'!$C$2,INDIRECT(AO1308)=1,INDIRECT(AP1308)='Sample Select backend'!$F$2,INDIRECT(AQ1308)=1,INDIRECT(AR1308)='Sample Select backend'!$M$2),1,0)</f>
        <v>0</v>
      </c>
      <c r="AN1308" t="str">
        <f>_xlfn.CONCAT('Sample Select backend'!$C$4,ROW(AN1308))</f>
        <v>AE1308</v>
      </c>
      <c r="AO1308" s="9" t="str">
        <f>_xlfn.CONCAT('Sample Select backend'!$J$2,ROW(AO1308))</f>
        <v>AJ1308</v>
      </c>
      <c r="AP1308" t="str">
        <f>_xlfn.CONCAT('Sample Select backend'!$F$4,ROW(AP1308))</f>
        <v>AF1308</v>
      </c>
      <c r="AQ1308" t="str">
        <f>_xlfn.CONCAT('Sample Select backend'!$I$10,ROW(AQ1308))</f>
        <v>R1308</v>
      </c>
      <c r="AR1308" t="str">
        <f>_xlfn.CONCAT('Sample Select backend'!$M$4,ROW(AR1308))</f>
        <v>AK1308</v>
      </c>
      <c r="AS1308" t="str">
        <f t="shared" si="449"/>
        <v>France</v>
      </c>
      <c r="AT1308" s="9" t="str">
        <f t="shared" si="450"/>
        <v>Other</v>
      </c>
      <c r="AU1308">
        <f t="shared" si="451"/>
        <v>0</v>
      </c>
      <c r="AV1308" s="9">
        <v>1</v>
      </c>
    </row>
    <row r="1309" spans="1:48" x14ac:dyDescent="0.35">
      <c r="A1309" t="s">
        <v>60</v>
      </c>
      <c r="B1309">
        <v>6</v>
      </c>
      <c r="C1309">
        <v>25</v>
      </c>
      <c r="D1309" t="s">
        <v>954</v>
      </c>
      <c r="E1309">
        <v>1</v>
      </c>
      <c r="F1309">
        <v>1</v>
      </c>
      <c r="G1309">
        <v>1</v>
      </c>
      <c r="H1309">
        <v>-1</v>
      </c>
      <c r="I1309">
        <v>1</v>
      </c>
      <c r="J1309">
        <v>1</v>
      </c>
      <c r="K1309">
        <v>1</v>
      </c>
      <c r="L1309">
        <v>2</v>
      </c>
      <c r="M1309">
        <v>1</v>
      </c>
      <c r="N1309" t="s">
        <v>2659</v>
      </c>
      <c r="O1309" t="s">
        <v>2800</v>
      </c>
      <c r="P1309" t="s">
        <v>2808</v>
      </c>
      <c r="Q1309" t="s">
        <v>2813</v>
      </c>
      <c r="R1309">
        <v>0</v>
      </c>
      <c r="S1309" t="s">
        <v>202</v>
      </c>
      <c r="T1309" t="s">
        <v>202</v>
      </c>
      <c r="U1309" t="s">
        <v>202</v>
      </c>
      <c r="V1309">
        <f t="shared" si="452"/>
        <v>1</v>
      </c>
      <c r="W1309">
        <f t="shared" si="453"/>
        <v>1</v>
      </c>
      <c r="X1309">
        <f t="shared" si="454"/>
        <v>1</v>
      </c>
      <c r="Y1309">
        <f t="shared" si="455"/>
        <v>0</v>
      </c>
      <c r="Z1309">
        <f t="shared" si="456"/>
        <v>1</v>
      </c>
      <c r="AA1309">
        <f t="shared" si="457"/>
        <v>1</v>
      </c>
      <c r="AB1309">
        <f t="shared" si="458"/>
        <v>1</v>
      </c>
      <c r="AC1309">
        <f t="shared" si="459"/>
        <v>1</v>
      </c>
      <c r="AD1309">
        <f t="shared" si="460"/>
        <v>1</v>
      </c>
      <c r="AE1309" s="4" t="s">
        <v>2828</v>
      </c>
      <c r="AF1309" s="9" t="s">
        <v>2829</v>
      </c>
      <c r="AG1309">
        <v>0</v>
      </c>
      <c r="AH1309">
        <v>0</v>
      </c>
      <c r="AI1309">
        <v>1</v>
      </c>
      <c r="AJ1309">
        <v>1</v>
      </c>
      <c r="AK1309" s="9" t="s">
        <v>2840</v>
      </c>
      <c r="AL1309">
        <f t="shared" si="448"/>
        <v>0</v>
      </c>
      <c r="AM1309">
        <f>IF(AND(INDIRECT(AN1309)='Sample Select backend'!$C$2,INDIRECT(AO1309)=1,INDIRECT(AP1309)='Sample Select backend'!$F$2,INDIRECT(AQ1309)=1,INDIRECT(AR1309)='Sample Select backend'!$M$2),1,0)</f>
        <v>0</v>
      </c>
      <c r="AN1309" t="str">
        <f>_xlfn.CONCAT('Sample Select backend'!$C$4,ROW(AN1309))</f>
        <v>AE1309</v>
      </c>
      <c r="AO1309" s="9" t="str">
        <f>_xlfn.CONCAT('Sample Select backend'!$J$2,ROW(AO1309))</f>
        <v>AJ1309</v>
      </c>
      <c r="AP1309" t="str">
        <f>_xlfn.CONCAT('Sample Select backend'!$F$4,ROW(AP1309))</f>
        <v>AF1309</v>
      </c>
      <c r="AQ1309" t="str">
        <f>_xlfn.CONCAT('Sample Select backend'!$I$10,ROW(AQ1309))</f>
        <v>R1309</v>
      </c>
      <c r="AR1309" t="str">
        <f>_xlfn.CONCAT('Sample Select backend'!$M$4,ROW(AR1309))</f>
        <v>AK1309</v>
      </c>
      <c r="AS1309" t="str">
        <f t="shared" si="449"/>
        <v>France</v>
      </c>
      <c r="AT1309" s="9">
        <f t="shared" si="450"/>
        <v>25</v>
      </c>
      <c r="AU1309">
        <f t="shared" si="451"/>
        <v>0</v>
      </c>
      <c r="AV1309" s="9">
        <v>1</v>
      </c>
    </row>
    <row r="1310" spans="1:48" x14ac:dyDescent="0.35">
      <c r="A1310" t="s">
        <v>60</v>
      </c>
      <c r="B1310">
        <v>6</v>
      </c>
      <c r="C1310">
        <v>29</v>
      </c>
      <c r="D1310" t="s">
        <v>938</v>
      </c>
      <c r="E1310">
        <v>1</v>
      </c>
      <c r="F1310">
        <v>1</v>
      </c>
      <c r="G1310">
        <v>2</v>
      </c>
      <c r="H1310">
        <v>-1</v>
      </c>
      <c r="I1310">
        <v>-1</v>
      </c>
      <c r="J1310">
        <v>2</v>
      </c>
      <c r="K1310">
        <v>-1</v>
      </c>
      <c r="L1310">
        <v>-2</v>
      </c>
      <c r="M1310">
        <v>1</v>
      </c>
      <c r="N1310" t="s">
        <v>2659</v>
      </c>
      <c r="O1310" t="s">
        <v>2800</v>
      </c>
      <c r="P1310" t="s">
        <v>2808</v>
      </c>
      <c r="Q1310" t="s">
        <v>2813</v>
      </c>
      <c r="R1310">
        <v>0</v>
      </c>
      <c r="S1310" t="s">
        <v>202</v>
      </c>
      <c r="T1310" t="s">
        <v>202</v>
      </c>
      <c r="U1310" t="s">
        <v>202</v>
      </c>
      <c r="V1310">
        <f t="shared" si="452"/>
        <v>1</v>
      </c>
      <c r="W1310">
        <f t="shared" si="453"/>
        <v>1</v>
      </c>
      <c r="X1310">
        <f t="shared" si="454"/>
        <v>1</v>
      </c>
      <c r="Y1310">
        <f t="shared" si="455"/>
        <v>0</v>
      </c>
      <c r="Z1310">
        <f t="shared" si="456"/>
        <v>0</v>
      </c>
      <c r="AA1310">
        <f t="shared" si="457"/>
        <v>1</v>
      </c>
      <c r="AB1310">
        <f t="shared" si="458"/>
        <v>0</v>
      </c>
      <c r="AC1310">
        <f t="shared" si="459"/>
        <v>0</v>
      </c>
      <c r="AD1310">
        <f t="shared" si="460"/>
        <v>1</v>
      </c>
      <c r="AE1310" s="4" t="s">
        <v>2828</v>
      </c>
      <c r="AF1310" s="9" t="s">
        <v>2829</v>
      </c>
      <c r="AG1310">
        <v>0</v>
      </c>
      <c r="AH1310">
        <v>0</v>
      </c>
      <c r="AI1310">
        <v>1</v>
      </c>
      <c r="AJ1310">
        <v>1</v>
      </c>
      <c r="AK1310" s="9" t="s">
        <v>2840</v>
      </c>
      <c r="AL1310">
        <f t="shared" si="448"/>
        <v>0</v>
      </c>
      <c r="AM1310">
        <f>IF(AND(INDIRECT(AN1310)='Sample Select backend'!$C$2,INDIRECT(AO1310)=1,INDIRECT(AP1310)='Sample Select backend'!$F$2,INDIRECT(AQ1310)=1,INDIRECT(AR1310)='Sample Select backend'!$M$2),1,0)</f>
        <v>0</v>
      </c>
      <c r="AN1310" t="str">
        <f>_xlfn.CONCAT('Sample Select backend'!$C$4,ROW(AN1310))</f>
        <v>AE1310</v>
      </c>
      <c r="AO1310" s="9" t="str">
        <f>_xlfn.CONCAT('Sample Select backend'!$J$2,ROW(AO1310))</f>
        <v>AJ1310</v>
      </c>
      <c r="AP1310" t="str">
        <f>_xlfn.CONCAT('Sample Select backend'!$F$4,ROW(AP1310))</f>
        <v>AF1310</v>
      </c>
      <c r="AQ1310" t="str">
        <f>_xlfn.CONCAT('Sample Select backend'!$I$10,ROW(AQ1310))</f>
        <v>R1310</v>
      </c>
      <c r="AR1310" t="str">
        <f>_xlfn.CONCAT('Sample Select backend'!$M$4,ROW(AR1310))</f>
        <v>AK1310</v>
      </c>
      <c r="AS1310" t="str">
        <f t="shared" si="449"/>
        <v>France</v>
      </c>
      <c r="AT1310" s="9">
        <f t="shared" si="450"/>
        <v>29</v>
      </c>
      <c r="AU1310">
        <f t="shared" si="451"/>
        <v>0</v>
      </c>
      <c r="AV1310" s="9">
        <v>1</v>
      </c>
    </row>
    <row r="1311" spans="1:48" x14ac:dyDescent="0.35">
      <c r="A1311" t="s">
        <v>60</v>
      </c>
      <c r="B1311">
        <v>6</v>
      </c>
      <c r="C1311">
        <v>25</v>
      </c>
      <c r="D1311" t="s">
        <v>939</v>
      </c>
      <c r="E1311">
        <v>-2</v>
      </c>
      <c r="F1311">
        <v>1</v>
      </c>
      <c r="G1311">
        <v>1</v>
      </c>
      <c r="H1311">
        <v>-1</v>
      </c>
      <c r="I1311">
        <v>1</v>
      </c>
      <c r="J1311">
        <v>1</v>
      </c>
      <c r="K1311">
        <v>1</v>
      </c>
      <c r="L1311">
        <v>2</v>
      </c>
      <c r="M1311">
        <v>1</v>
      </c>
      <c r="N1311" t="s">
        <v>2659</v>
      </c>
      <c r="O1311" t="s">
        <v>2800</v>
      </c>
      <c r="P1311" t="s">
        <v>2808</v>
      </c>
      <c r="Q1311" t="s">
        <v>2813</v>
      </c>
      <c r="R1311">
        <v>0</v>
      </c>
      <c r="S1311" t="s">
        <v>202</v>
      </c>
      <c r="T1311" t="s">
        <v>202</v>
      </c>
      <c r="U1311" t="s">
        <v>202</v>
      </c>
      <c r="V1311">
        <f t="shared" si="452"/>
        <v>0</v>
      </c>
      <c r="W1311">
        <f t="shared" si="453"/>
        <v>1</v>
      </c>
      <c r="X1311">
        <f t="shared" si="454"/>
        <v>1</v>
      </c>
      <c r="Y1311">
        <f t="shared" si="455"/>
        <v>0</v>
      </c>
      <c r="Z1311">
        <f t="shared" si="456"/>
        <v>1</v>
      </c>
      <c r="AA1311">
        <f t="shared" si="457"/>
        <v>1</v>
      </c>
      <c r="AB1311">
        <f t="shared" si="458"/>
        <v>1</v>
      </c>
      <c r="AC1311">
        <f t="shared" si="459"/>
        <v>1</v>
      </c>
      <c r="AD1311">
        <f t="shared" si="460"/>
        <v>1</v>
      </c>
      <c r="AE1311" s="4" t="s">
        <v>2828</v>
      </c>
      <c r="AF1311" s="9" t="s">
        <v>2829</v>
      </c>
      <c r="AG1311">
        <v>0</v>
      </c>
      <c r="AH1311">
        <v>0</v>
      </c>
      <c r="AI1311">
        <v>1</v>
      </c>
      <c r="AJ1311">
        <v>1</v>
      </c>
      <c r="AK1311" s="9" t="s">
        <v>2840</v>
      </c>
      <c r="AL1311">
        <f t="shared" si="448"/>
        <v>0</v>
      </c>
      <c r="AM1311">
        <f>IF(AND(INDIRECT(AN1311)='Sample Select backend'!$C$2,INDIRECT(AO1311)=1,INDIRECT(AP1311)='Sample Select backend'!$F$2,INDIRECT(AQ1311)=1,INDIRECT(AR1311)='Sample Select backend'!$M$2),1,0)</f>
        <v>0</v>
      </c>
      <c r="AN1311" t="str">
        <f>_xlfn.CONCAT('Sample Select backend'!$C$4,ROW(AN1311))</f>
        <v>AE1311</v>
      </c>
      <c r="AO1311" s="9" t="str">
        <f>_xlfn.CONCAT('Sample Select backend'!$J$2,ROW(AO1311))</f>
        <v>AJ1311</v>
      </c>
      <c r="AP1311" t="str">
        <f>_xlfn.CONCAT('Sample Select backend'!$F$4,ROW(AP1311))</f>
        <v>AF1311</v>
      </c>
      <c r="AQ1311" t="str">
        <f>_xlfn.CONCAT('Sample Select backend'!$I$10,ROW(AQ1311))</f>
        <v>R1311</v>
      </c>
      <c r="AR1311" t="str">
        <f>_xlfn.CONCAT('Sample Select backend'!$M$4,ROW(AR1311))</f>
        <v>AK1311</v>
      </c>
      <c r="AS1311" t="str">
        <f t="shared" si="449"/>
        <v>France</v>
      </c>
      <c r="AT1311" s="9">
        <f t="shared" si="450"/>
        <v>25</v>
      </c>
      <c r="AU1311">
        <f t="shared" si="451"/>
        <v>0</v>
      </c>
      <c r="AV1311" s="9">
        <v>0</v>
      </c>
    </row>
    <row r="1312" spans="1:48" x14ac:dyDescent="0.35">
      <c r="A1312" s="24" t="s">
        <v>60</v>
      </c>
      <c r="B1312" s="24" t="s">
        <v>201</v>
      </c>
      <c r="C1312" s="24" t="s">
        <v>201</v>
      </c>
      <c r="D1312" s="24" t="s">
        <v>3616</v>
      </c>
      <c r="E1312" s="24"/>
      <c r="O1312" t="s">
        <v>2800</v>
      </c>
      <c r="P1312" t="s">
        <v>2808</v>
      </c>
      <c r="Q1312" t="s">
        <v>2813</v>
      </c>
      <c r="R1312">
        <v>0</v>
      </c>
      <c r="S1312" t="s">
        <v>202</v>
      </c>
      <c r="T1312" t="s">
        <v>202</v>
      </c>
      <c r="U1312" t="s">
        <v>202</v>
      </c>
      <c r="V1312">
        <v>-1</v>
      </c>
      <c r="W1312">
        <v>-1</v>
      </c>
      <c r="X1312">
        <v>-1</v>
      </c>
      <c r="Y1312">
        <v>-1</v>
      </c>
      <c r="Z1312">
        <v>-1</v>
      </c>
      <c r="AA1312">
        <v>-1</v>
      </c>
      <c r="AB1312">
        <v>-1</v>
      </c>
      <c r="AC1312">
        <v>-1</v>
      </c>
      <c r="AD1312">
        <v>-1</v>
      </c>
      <c r="AE1312" s="4" t="s">
        <v>2828</v>
      </c>
      <c r="AF1312" s="9" t="s">
        <v>2829</v>
      </c>
      <c r="AG1312">
        <v>0</v>
      </c>
      <c r="AH1312">
        <v>0</v>
      </c>
      <c r="AI1312">
        <v>1</v>
      </c>
      <c r="AJ1312">
        <v>1</v>
      </c>
      <c r="AK1312" s="9" t="s">
        <v>2840</v>
      </c>
      <c r="AL1312">
        <f t="shared" si="448"/>
        <v>1</v>
      </c>
      <c r="AM1312">
        <f>IF(AND(INDIRECT(AN1312)='Sample Select backend'!$C$2,INDIRECT(AO1312)=1,INDIRECT(AP1312)='Sample Select backend'!$F$2,INDIRECT(AQ1312)=1,INDIRECT(AR1312)='Sample Select backend'!$M$2),1,0)</f>
        <v>0</v>
      </c>
      <c r="AN1312" t="str">
        <f>_xlfn.CONCAT('Sample Select backend'!$C$4,ROW(AN1312))</f>
        <v>AE1312</v>
      </c>
      <c r="AO1312" s="9" t="str">
        <f>_xlfn.CONCAT('Sample Select backend'!$J$2,ROW(AO1312))</f>
        <v>AJ1312</v>
      </c>
      <c r="AP1312" t="str">
        <f>_xlfn.CONCAT('Sample Select backend'!$F$4,ROW(AP1312))</f>
        <v>AF1312</v>
      </c>
      <c r="AQ1312" t="str">
        <f>_xlfn.CONCAT('Sample Select backend'!$I$10,ROW(AQ1312))</f>
        <v>R1312</v>
      </c>
      <c r="AR1312" t="str">
        <f>_xlfn.CONCAT('Sample Select backend'!$M$4,ROW(AR1312))</f>
        <v>AK1312</v>
      </c>
      <c r="AS1312" t="str">
        <f t="shared" si="449"/>
        <v>France</v>
      </c>
      <c r="AT1312" s="9" t="str">
        <f t="shared" si="450"/>
        <v>Other</v>
      </c>
      <c r="AU1312">
        <f t="shared" si="451"/>
        <v>0</v>
      </c>
      <c r="AV1312" s="9">
        <v>0</v>
      </c>
    </row>
    <row r="1313" spans="1:48" x14ac:dyDescent="0.35">
      <c r="A1313" s="24" t="s">
        <v>60</v>
      </c>
      <c r="B1313" s="24">
        <v>3</v>
      </c>
      <c r="C1313" s="24">
        <v>19</v>
      </c>
      <c r="D1313" s="24" t="s">
        <v>3617</v>
      </c>
      <c r="E1313" s="24"/>
      <c r="O1313" t="s">
        <v>2800</v>
      </c>
      <c r="P1313" t="s">
        <v>2808</v>
      </c>
      <c r="Q1313" t="s">
        <v>2813</v>
      </c>
      <c r="R1313">
        <v>0</v>
      </c>
      <c r="S1313" t="s">
        <v>202</v>
      </c>
      <c r="T1313" t="s">
        <v>202</v>
      </c>
      <c r="U1313" t="s">
        <v>202</v>
      </c>
      <c r="V1313">
        <v>-1</v>
      </c>
      <c r="W1313">
        <v>-1</v>
      </c>
      <c r="X1313">
        <v>-1</v>
      </c>
      <c r="Y1313">
        <v>-1</v>
      </c>
      <c r="Z1313">
        <v>-1</v>
      </c>
      <c r="AA1313">
        <v>-1</v>
      </c>
      <c r="AB1313">
        <v>-1</v>
      </c>
      <c r="AC1313">
        <v>-1</v>
      </c>
      <c r="AD1313">
        <v>-1</v>
      </c>
      <c r="AE1313" s="4" t="s">
        <v>2828</v>
      </c>
      <c r="AF1313" s="9" t="s">
        <v>2829</v>
      </c>
      <c r="AG1313">
        <v>0</v>
      </c>
      <c r="AH1313">
        <v>0</v>
      </c>
      <c r="AI1313">
        <v>1</v>
      </c>
      <c r="AJ1313">
        <v>1</v>
      </c>
      <c r="AK1313" s="9" t="s">
        <v>2840</v>
      </c>
      <c r="AL1313">
        <f t="shared" si="448"/>
        <v>0</v>
      </c>
      <c r="AM1313">
        <f>IF(AND(INDIRECT(AN1313)='Sample Select backend'!$C$2,INDIRECT(AO1313)=1,INDIRECT(AP1313)='Sample Select backend'!$F$2,INDIRECT(AQ1313)=1,INDIRECT(AR1313)='Sample Select backend'!$M$2),1,0)</f>
        <v>0</v>
      </c>
      <c r="AN1313" t="str">
        <f>_xlfn.CONCAT('Sample Select backend'!$C$4,ROW(AN1313))</f>
        <v>AE1313</v>
      </c>
      <c r="AO1313" s="9" t="str">
        <f>_xlfn.CONCAT('Sample Select backend'!$J$2,ROW(AO1313))</f>
        <v>AJ1313</v>
      </c>
      <c r="AP1313" t="str">
        <f>_xlfn.CONCAT('Sample Select backend'!$F$4,ROW(AP1313))</f>
        <v>AF1313</v>
      </c>
      <c r="AQ1313" t="str">
        <f>_xlfn.CONCAT('Sample Select backend'!$I$10,ROW(AQ1313))</f>
        <v>R1313</v>
      </c>
      <c r="AR1313" t="str">
        <f>_xlfn.CONCAT('Sample Select backend'!$M$4,ROW(AR1313))</f>
        <v>AK1313</v>
      </c>
      <c r="AS1313" t="str">
        <f t="shared" si="449"/>
        <v>France</v>
      </c>
      <c r="AT1313" s="9">
        <f t="shared" si="450"/>
        <v>19</v>
      </c>
      <c r="AU1313">
        <f t="shared" si="451"/>
        <v>0</v>
      </c>
      <c r="AV1313" s="9">
        <v>0</v>
      </c>
    </row>
    <row r="1314" spans="1:48" x14ac:dyDescent="0.35">
      <c r="A1314" s="24" t="s">
        <v>60</v>
      </c>
      <c r="B1314" s="24">
        <v>1</v>
      </c>
      <c r="C1314" s="24">
        <v>6</v>
      </c>
      <c r="D1314" s="24" t="s">
        <v>3618</v>
      </c>
      <c r="E1314" s="24"/>
      <c r="O1314" t="s">
        <v>2800</v>
      </c>
      <c r="P1314" t="s">
        <v>2808</v>
      </c>
      <c r="Q1314" t="s">
        <v>2813</v>
      </c>
      <c r="R1314">
        <v>0</v>
      </c>
      <c r="S1314" t="s">
        <v>202</v>
      </c>
      <c r="T1314" t="s">
        <v>202</v>
      </c>
      <c r="U1314" t="s">
        <v>202</v>
      </c>
      <c r="V1314">
        <v>-1</v>
      </c>
      <c r="W1314">
        <v>-1</v>
      </c>
      <c r="X1314">
        <v>-1</v>
      </c>
      <c r="Y1314">
        <v>-1</v>
      </c>
      <c r="Z1314">
        <v>-1</v>
      </c>
      <c r="AA1314">
        <v>-1</v>
      </c>
      <c r="AB1314">
        <v>-1</v>
      </c>
      <c r="AC1314">
        <v>-1</v>
      </c>
      <c r="AD1314">
        <v>-1</v>
      </c>
      <c r="AE1314" s="4" t="s">
        <v>2828</v>
      </c>
      <c r="AF1314" s="9" t="s">
        <v>2829</v>
      </c>
      <c r="AG1314">
        <v>0</v>
      </c>
      <c r="AH1314">
        <v>0</v>
      </c>
      <c r="AI1314">
        <v>1</v>
      </c>
      <c r="AJ1314">
        <v>1</v>
      </c>
      <c r="AK1314" s="9" t="s">
        <v>2840</v>
      </c>
      <c r="AL1314">
        <f t="shared" si="448"/>
        <v>0</v>
      </c>
      <c r="AM1314">
        <f>IF(AND(INDIRECT(AN1314)='Sample Select backend'!$C$2,INDIRECT(AO1314)=1,INDIRECT(AP1314)='Sample Select backend'!$F$2,INDIRECT(AQ1314)=1,INDIRECT(AR1314)='Sample Select backend'!$M$2),1,0)</f>
        <v>0</v>
      </c>
      <c r="AN1314" t="str">
        <f>_xlfn.CONCAT('Sample Select backend'!$C$4,ROW(AN1314))</f>
        <v>AE1314</v>
      </c>
      <c r="AO1314" s="9" t="str">
        <f>_xlfn.CONCAT('Sample Select backend'!$J$2,ROW(AO1314))</f>
        <v>AJ1314</v>
      </c>
      <c r="AP1314" t="str">
        <f>_xlfn.CONCAT('Sample Select backend'!$F$4,ROW(AP1314))</f>
        <v>AF1314</v>
      </c>
      <c r="AQ1314" t="str">
        <f>_xlfn.CONCAT('Sample Select backend'!$I$10,ROW(AQ1314))</f>
        <v>R1314</v>
      </c>
      <c r="AR1314" t="str">
        <f>_xlfn.CONCAT('Sample Select backend'!$M$4,ROW(AR1314))</f>
        <v>AK1314</v>
      </c>
      <c r="AS1314" t="str">
        <f t="shared" si="449"/>
        <v>France</v>
      </c>
      <c r="AT1314" s="9">
        <f t="shared" si="450"/>
        <v>6</v>
      </c>
      <c r="AU1314">
        <f t="shared" si="451"/>
        <v>0</v>
      </c>
      <c r="AV1314" s="9">
        <v>0</v>
      </c>
    </row>
    <row r="1315" spans="1:48" x14ac:dyDescent="0.35">
      <c r="A1315" s="24" t="s">
        <v>60</v>
      </c>
      <c r="B1315" s="24">
        <v>6</v>
      </c>
      <c r="C1315" s="24">
        <v>29</v>
      </c>
      <c r="D1315" s="24" t="s">
        <v>3619</v>
      </c>
      <c r="E1315" s="24"/>
      <c r="O1315" t="s">
        <v>2800</v>
      </c>
      <c r="P1315" t="s">
        <v>2808</v>
      </c>
      <c r="Q1315" t="s">
        <v>2813</v>
      </c>
      <c r="R1315">
        <v>0</v>
      </c>
      <c r="S1315" t="s">
        <v>202</v>
      </c>
      <c r="T1315" t="s">
        <v>202</v>
      </c>
      <c r="U1315" t="s">
        <v>202</v>
      </c>
      <c r="V1315">
        <v>-1</v>
      </c>
      <c r="W1315">
        <v>-1</v>
      </c>
      <c r="X1315">
        <v>-1</v>
      </c>
      <c r="Y1315">
        <v>-1</v>
      </c>
      <c r="Z1315">
        <v>-1</v>
      </c>
      <c r="AA1315">
        <v>-1</v>
      </c>
      <c r="AB1315">
        <v>-1</v>
      </c>
      <c r="AC1315">
        <v>-1</v>
      </c>
      <c r="AD1315">
        <v>-1</v>
      </c>
      <c r="AE1315" s="4" t="s">
        <v>2828</v>
      </c>
      <c r="AF1315" s="9" t="s">
        <v>2829</v>
      </c>
      <c r="AG1315">
        <v>0</v>
      </c>
      <c r="AH1315">
        <v>0</v>
      </c>
      <c r="AI1315">
        <v>1</v>
      </c>
      <c r="AJ1315">
        <v>1</v>
      </c>
      <c r="AK1315" s="9" t="s">
        <v>2840</v>
      </c>
      <c r="AL1315">
        <f t="shared" si="448"/>
        <v>0</v>
      </c>
      <c r="AM1315">
        <f>IF(AND(INDIRECT(AN1315)='Sample Select backend'!$C$2,INDIRECT(AO1315)=1,INDIRECT(AP1315)='Sample Select backend'!$F$2,INDIRECT(AQ1315)=1,INDIRECT(AR1315)='Sample Select backend'!$M$2),1,0)</f>
        <v>0</v>
      </c>
      <c r="AN1315" t="str">
        <f>_xlfn.CONCAT('Sample Select backend'!$C$4,ROW(AN1315))</f>
        <v>AE1315</v>
      </c>
      <c r="AO1315" s="9" t="str">
        <f>_xlfn.CONCAT('Sample Select backend'!$J$2,ROW(AO1315))</f>
        <v>AJ1315</v>
      </c>
      <c r="AP1315" t="str">
        <f>_xlfn.CONCAT('Sample Select backend'!$F$4,ROW(AP1315))</f>
        <v>AF1315</v>
      </c>
      <c r="AQ1315" t="str">
        <f>_xlfn.CONCAT('Sample Select backend'!$I$10,ROW(AQ1315))</f>
        <v>R1315</v>
      </c>
      <c r="AR1315" t="str">
        <f>_xlfn.CONCAT('Sample Select backend'!$M$4,ROW(AR1315))</f>
        <v>AK1315</v>
      </c>
      <c r="AS1315" t="str">
        <f t="shared" si="449"/>
        <v>France</v>
      </c>
      <c r="AT1315" s="9">
        <f t="shared" si="450"/>
        <v>29</v>
      </c>
      <c r="AU1315">
        <f t="shared" si="451"/>
        <v>0</v>
      </c>
      <c r="AV1315" s="9">
        <v>0</v>
      </c>
    </row>
    <row r="1316" spans="1:48" x14ac:dyDescent="0.35">
      <c r="A1316" s="24" t="s">
        <v>60</v>
      </c>
      <c r="B1316" s="24">
        <v>7</v>
      </c>
      <c r="C1316" s="24">
        <v>31</v>
      </c>
      <c r="D1316" s="24" t="s">
        <v>3620</v>
      </c>
      <c r="E1316" s="24"/>
      <c r="O1316" t="s">
        <v>2800</v>
      </c>
      <c r="P1316" t="s">
        <v>2808</v>
      </c>
      <c r="Q1316" t="s">
        <v>2813</v>
      </c>
      <c r="R1316">
        <v>0</v>
      </c>
      <c r="S1316" t="s">
        <v>202</v>
      </c>
      <c r="T1316" t="s">
        <v>202</v>
      </c>
      <c r="U1316" t="s">
        <v>202</v>
      </c>
      <c r="V1316">
        <v>-1</v>
      </c>
      <c r="W1316">
        <v>-1</v>
      </c>
      <c r="X1316">
        <v>-1</v>
      </c>
      <c r="Y1316">
        <v>-1</v>
      </c>
      <c r="Z1316">
        <v>-1</v>
      </c>
      <c r="AA1316">
        <v>-1</v>
      </c>
      <c r="AB1316">
        <v>-1</v>
      </c>
      <c r="AC1316">
        <v>-1</v>
      </c>
      <c r="AD1316">
        <v>-1</v>
      </c>
      <c r="AE1316" s="4" t="s">
        <v>2828</v>
      </c>
      <c r="AF1316" s="9" t="s">
        <v>2829</v>
      </c>
      <c r="AG1316">
        <v>0</v>
      </c>
      <c r="AH1316">
        <v>0</v>
      </c>
      <c r="AI1316">
        <v>1</v>
      </c>
      <c r="AJ1316">
        <v>1</v>
      </c>
      <c r="AK1316" s="9" t="s">
        <v>2840</v>
      </c>
      <c r="AL1316">
        <f t="shared" si="448"/>
        <v>0</v>
      </c>
      <c r="AM1316">
        <f>IF(AND(INDIRECT(AN1316)='Sample Select backend'!$C$2,INDIRECT(AO1316)=1,INDIRECT(AP1316)='Sample Select backend'!$F$2,INDIRECT(AQ1316)=1,INDIRECT(AR1316)='Sample Select backend'!$M$2),1,0)</f>
        <v>0</v>
      </c>
      <c r="AN1316" t="str">
        <f>_xlfn.CONCAT('Sample Select backend'!$C$4,ROW(AN1316))</f>
        <v>AE1316</v>
      </c>
      <c r="AO1316" s="9" t="str">
        <f>_xlfn.CONCAT('Sample Select backend'!$J$2,ROW(AO1316))</f>
        <v>AJ1316</v>
      </c>
      <c r="AP1316" t="str">
        <f>_xlfn.CONCAT('Sample Select backend'!$F$4,ROW(AP1316))</f>
        <v>AF1316</v>
      </c>
      <c r="AQ1316" t="str">
        <f>_xlfn.CONCAT('Sample Select backend'!$I$10,ROW(AQ1316))</f>
        <v>R1316</v>
      </c>
      <c r="AR1316" t="str">
        <f>_xlfn.CONCAT('Sample Select backend'!$M$4,ROW(AR1316))</f>
        <v>AK1316</v>
      </c>
      <c r="AS1316" t="str">
        <f t="shared" si="449"/>
        <v>France</v>
      </c>
      <c r="AT1316" s="9">
        <f t="shared" si="450"/>
        <v>31</v>
      </c>
      <c r="AU1316">
        <f t="shared" si="451"/>
        <v>0</v>
      </c>
      <c r="AV1316" s="9">
        <v>0</v>
      </c>
    </row>
    <row r="1317" spans="1:48" x14ac:dyDescent="0.35">
      <c r="A1317" s="24" t="s">
        <v>60</v>
      </c>
      <c r="B1317" s="24">
        <v>1</v>
      </c>
      <c r="C1317" s="24">
        <v>6</v>
      </c>
      <c r="D1317" s="24" t="s">
        <v>3621</v>
      </c>
      <c r="E1317" s="24"/>
      <c r="O1317" t="s">
        <v>2800</v>
      </c>
      <c r="P1317" t="s">
        <v>2808</v>
      </c>
      <c r="Q1317" t="s">
        <v>2813</v>
      </c>
      <c r="R1317">
        <v>0</v>
      </c>
      <c r="S1317" t="s">
        <v>202</v>
      </c>
      <c r="T1317" t="s">
        <v>202</v>
      </c>
      <c r="U1317" t="s">
        <v>202</v>
      </c>
      <c r="V1317">
        <v>-1</v>
      </c>
      <c r="W1317">
        <v>-1</v>
      </c>
      <c r="X1317">
        <v>-1</v>
      </c>
      <c r="Y1317">
        <v>-1</v>
      </c>
      <c r="Z1317">
        <v>-1</v>
      </c>
      <c r="AA1317">
        <v>-1</v>
      </c>
      <c r="AB1317">
        <v>-1</v>
      </c>
      <c r="AC1317">
        <v>-1</v>
      </c>
      <c r="AD1317">
        <v>-1</v>
      </c>
      <c r="AE1317" s="4" t="s">
        <v>2828</v>
      </c>
      <c r="AF1317" s="9" t="s">
        <v>2829</v>
      </c>
      <c r="AG1317">
        <v>0</v>
      </c>
      <c r="AH1317">
        <v>0</v>
      </c>
      <c r="AI1317">
        <v>1</v>
      </c>
      <c r="AJ1317">
        <v>1</v>
      </c>
      <c r="AK1317" s="9" t="s">
        <v>2840</v>
      </c>
      <c r="AL1317">
        <f t="shared" si="448"/>
        <v>0</v>
      </c>
      <c r="AM1317">
        <f>IF(AND(INDIRECT(AN1317)='Sample Select backend'!$C$2,INDIRECT(AO1317)=1,INDIRECT(AP1317)='Sample Select backend'!$F$2,INDIRECT(AQ1317)=1,INDIRECT(AR1317)='Sample Select backend'!$M$2),1,0)</f>
        <v>0</v>
      </c>
      <c r="AN1317" t="str">
        <f>_xlfn.CONCAT('Sample Select backend'!$C$4,ROW(AN1317))</f>
        <v>AE1317</v>
      </c>
      <c r="AO1317" s="9" t="str">
        <f>_xlfn.CONCAT('Sample Select backend'!$J$2,ROW(AO1317))</f>
        <v>AJ1317</v>
      </c>
      <c r="AP1317" t="str">
        <f>_xlfn.CONCAT('Sample Select backend'!$F$4,ROW(AP1317))</f>
        <v>AF1317</v>
      </c>
      <c r="AQ1317" t="str">
        <f>_xlfn.CONCAT('Sample Select backend'!$I$10,ROW(AQ1317))</f>
        <v>R1317</v>
      </c>
      <c r="AR1317" t="str">
        <f>_xlfn.CONCAT('Sample Select backend'!$M$4,ROW(AR1317))</f>
        <v>AK1317</v>
      </c>
      <c r="AS1317" t="str">
        <f t="shared" si="449"/>
        <v>France</v>
      </c>
      <c r="AT1317" s="9">
        <f t="shared" si="450"/>
        <v>6</v>
      </c>
      <c r="AU1317">
        <f t="shared" si="451"/>
        <v>0</v>
      </c>
      <c r="AV1317" s="9">
        <v>0</v>
      </c>
    </row>
    <row r="1318" spans="1:48" x14ac:dyDescent="0.35">
      <c r="A1318" s="24" t="s">
        <v>60</v>
      </c>
      <c r="B1318" s="24">
        <v>1</v>
      </c>
      <c r="C1318" s="24">
        <v>6</v>
      </c>
      <c r="D1318" s="24" t="s">
        <v>3622</v>
      </c>
      <c r="E1318" s="24"/>
      <c r="O1318" t="s">
        <v>2800</v>
      </c>
      <c r="P1318" t="s">
        <v>2808</v>
      </c>
      <c r="Q1318" t="s">
        <v>2813</v>
      </c>
      <c r="R1318">
        <v>0</v>
      </c>
      <c r="S1318" t="s">
        <v>202</v>
      </c>
      <c r="T1318" t="s">
        <v>202</v>
      </c>
      <c r="U1318" t="s">
        <v>202</v>
      </c>
      <c r="V1318">
        <v>-1</v>
      </c>
      <c r="W1318">
        <v>-1</v>
      </c>
      <c r="X1318">
        <v>-1</v>
      </c>
      <c r="Y1318">
        <v>-1</v>
      </c>
      <c r="Z1318">
        <v>-1</v>
      </c>
      <c r="AA1318">
        <v>-1</v>
      </c>
      <c r="AB1318">
        <v>-1</v>
      </c>
      <c r="AC1318">
        <v>-1</v>
      </c>
      <c r="AD1318">
        <v>-1</v>
      </c>
      <c r="AE1318" s="4" t="s">
        <v>2828</v>
      </c>
      <c r="AF1318" s="9" t="s">
        <v>2829</v>
      </c>
      <c r="AG1318">
        <v>0</v>
      </c>
      <c r="AH1318">
        <v>0</v>
      </c>
      <c r="AI1318">
        <v>1</v>
      </c>
      <c r="AJ1318">
        <v>1</v>
      </c>
      <c r="AK1318" s="9" t="s">
        <v>2840</v>
      </c>
      <c r="AL1318">
        <f t="shared" si="448"/>
        <v>0</v>
      </c>
      <c r="AM1318">
        <f>IF(AND(INDIRECT(AN1318)='Sample Select backend'!$C$2,INDIRECT(AO1318)=1,INDIRECT(AP1318)='Sample Select backend'!$F$2,INDIRECT(AQ1318)=1,INDIRECT(AR1318)='Sample Select backend'!$M$2),1,0)</f>
        <v>0</v>
      </c>
      <c r="AN1318" t="str">
        <f>_xlfn.CONCAT('Sample Select backend'!$C$4,ROW(AN1318))</f>
        <v>AE1318</v>
      </c>
      <c r="AO1318" s="9" t="str">
        <f>_xlfn.CONCAT('Sample Select backend'!$J$2,ROW(AO1318))</f>
        <v>AJ1318</v>
      </c>
      <c r="AP1318" t="str">
        <f>_xlfn.CONCAT('Sample Select backend'!$F$4,ROW(AP1318))</f>
        <v>AF1318</v>
      </c>
      <c r="AQ1318" t="str">
        <f>_xlfn.CONCAT('Sample Select backend'!$I$10,ROW(AQ1318))</f>
        <v>R1318</v>
      </c>
      <c r="AR1318" t="str">
        <f>_xlfn.CONCAT('Sample Select backend'!$M$4,ROW(AR1318))</f>
        <v>AK1318</v>
      </c>
      <c r="AS1318" t="str">
        <f t="shared" si="449"/>
        <v>France</v>
      </c>
      <c r="AT1318" s="9">
        <f t="shared" si="450"/>
        <v>6</v>
      </c>
      <c r="AU1318">
        <f t="shared" si="451"/>
        <v>0</v>
      </c>
      <c r="AV1318" s="9">
        <v>0</v>
      </c>
    </row>
    <row r="1319" spans="1:48" x14ac:dyDescent="0.35">
      <c r="A1319" s="24" t="s">
        <v>60</v>
      </c>
      <c r="B1319" s="24" t="s">
        <v>201</v>
      </c>
      <c r="C1319" s="24" t="s">
        <v>201</v>
      </c>
      <c r="D1319" s="24" t="s">
        <v>3623</v>
      </c>
      <c r="E1319" s="24"/>
      <c r="O1319" t="s">
        <v>2800</v>
      </c>
      <c r="P1319" t="s">
        <v>2808</v>
      </c>
      <c r="Q1319" t="s">
        <v>2813</v>
      </c>
      <c r="R1319">
        <v>0</v>
      </c>
      <c r="S1319" t="s">
        <v>202</v>
      </c>
      <c r="T1319" t="s">
        <v>202</v>
      </c>
      <c r="U1319" t="s">
        <v>202</v>
      </c>
      <c r="V1319">
        <v>-1</v>
      </c>
      <c r="W1319">
        <v>-1</v>
      </c>
      <c r="X1319">
        <v>-1</v>
      </c>
      <c r="Y1319">
        <v>-1</v>
      </c>
      <c r="Z1319">
        <v>-1</v>
      </c>
      <c r="AA1319">
        <v>-1</v>
      </c>
      <c r="AB1319">
        <v>-1</v>
      </c>
      <c r="AC1319">
        <v>-1</v>
      </c>
      <c r="AD1319">
        <v>-1</v>
      </c>
      <c r="AE1319" s="4" t="s">
        <v>2828</v>
      </c>
      <c r="AF1319" s="9" t="s">
        <v>2829</v>
      </c>
      <c r="AG1319">
        <v>0</v>
      </c>
      <c r="AH1319">
        <v>0</v>
      </c>
      <c r="AI1319">
        <v>1</v>
      </c>
      <c r="AJ1319">
        <v>1</v>
      </c>
      <c r="AK1319" s="9" t="s">
        <v>2840</v>
      </c>
      <c r="AL1319">
        <f t="shared" si="448"/>
        <v>1</v>
      </c>
      <c r="AM1319">
        <f>IF(AND(INDIRECT(AN1319)='Sample Select backend'!$C$2,INDIRECT(AO1319)=1,INDIRECT(AP1319)='Sample Select backend'!$F$2,INDIRECT(AQ1319)=1,INDIRECT(AR1319)='Sample Select backend'!$M$2),1,0)</f>
        <v>0</v>
      </c>
      <c r="AN1319" t="str">
        <f>_xlfn.CONCAT('Sample Select backend'!$C$4,ROW(AN1319))</f>
        <v>AE1319</v>
      </c>
      <c r="AO1319" s="9" t="str">
        <f>_xlfn.CONCAT('Sample Select backend'!$J$2,ROW(AO1319))</f>
        <v>AJ1319</v>
      </c>
      <c r="AP1319" t="str">
        <f>_xlfn.CONCAT('Sample Select backend'!$F$4,ROW(AP1319))</f>
        <v>AF1319</v>
      </c>
      <c r="AQ1319" t="str">
        <f>_xlfn.CONCAT('Sample Select backend'!$I$10,ROW(AQ1319))</f>
        <v>R1319</v>
      </c>
      <c r="AR1319" t="str">
        <f>_xlfn.CONCAT('Sample Select backend'!$M$4,ROW(AR1319))</f>
        <v>AK1319</v>
      </c>
      <c r="AS1319" t="str">
        <f t="shared" si="449"/>
        <v>France</v>
      </c>
      <c r="AT1319" s="9" t="str">
        <f t="shared" si="450"/>
        <v>Other</v>
      </c>
      <c r="AU1319">
        <f t="shared" si="451"/>
        <v>0</v>
      </c>
      <c r="AV1319" s="9">
        <v>0</v>
      </c>
    </row>
    <row r="1320" spans="1:48" x14ac:dyDescent="0.35">
      <c r="A1320" s="24" t="s">
        <v>60</v>
      </c>
      <c r="B1320" s="24">
        <v>5</v>
      </c>
      <c r="C1320" s="24" t="s">
        <v>204</v>
      </c>
      <c r="D1320" s="24" t="s">
        <v>3624</v>
      </c>
      <c r="E1320" s="24"/>
      <c r="O1320" t="s">
        <v>2800</v>
      </c>
      <c r="P1320" t="s">
        <v>2808</v>
      </c>
      <c r="Q1320" t="s">
        <v>2813</v>
      </c>
      <c r="R1320">
        <v>0</v>
      </c>
      <c r="S1320" t="s">
        <v>202</v>
      </c>
      <c r="T1320" t="s">
        <v>202</v>
      </c>
      <c r="U1320" t="s">
        <v>202</v>
      </c>
      <c r="V1320">
        <v>-1</v>
      </c>
      <c r="W1320">
        <v>-1</v>
      </c>
      <c r="X1320">
        <v>-1</v>
      </c>
      <c r="Y1320">
        <v>-1</v>
      </c>
      <c r="Z1320">
        <v>-1</v>
      </c>
      <c r="AA1320">
        <v>-1</v>
      </c>
      <c r="AB1320">
        <v>-1</v>
      </c>
      <c r="AC1320">
        <v>-1</v>
      </c>
      <c r="AD1320">
        <v>-1</v>
      </c>
      <c r="AE1320" s="4" t="s">
        <v>2828</v>
      </c>
      <c r="AF1320" s="9" t="s">
        <v>2829</v>
      </c>
      <c r="AG1320">
        <v>0</v>
      </c>
      <c r="AH1320">
        <v>0</v>
      </c>
      <c r="AI1320">
        <v>1</v>
      </c>
      <c r="AJ1320">
        <v>1</v>
      </c>
      <c r="AK1320" s="9" t="s">
        <v>2840</v>
      </c>
      <c r="AL1320">
        <f t="shared" si="448"/>
        <v>0</v>
      </c>
      <c r="AM1320">
        <f>IF(AND(INDIRECT(AN1320)='Sample Select backend'!$C$2,INDIRECT(AO1320)=1,INDIRECT(AP1320)='Sample Select backend'!$F$2,INDIRECT(AQ1320)=1,INDIRECT(AR1320)='Sample Select backend'!$M$2),1,0)</f>
        <v>0</v>
      </c>
      <c r="AN1320" t="str">
        <f>_xlfn.CONCAT('Sample Select backend'!$C$4,ROW(AN1320))</f>
        <v>AE1320</v>
      </c>
      <c r="AO1320" s="9" t="str">
        <f>_xlfn.CONCAT('Sample Select backend'!$J$2,ROW(AO1320))</f>
        <v>AJ1320</v>
      </c>
      <c r="AP1320" t="str">
        <f>_xlfn.CONCAT('Sample Select backend'!$F$4,ROW(AP1320))</f>
        <v>AF1320</v>
      </c>
      <c r="AQ1320" t="str">
        <f>_xlfn.CONCAT('Sample Select backend'!$I$10,ROW(AQ1320))</f>
        <v>R1320</v>
      </c>
      <c r="AR1320" t="str">
        <f>_xlfn.CONCAT('Sample Select backend'!$M$4,ROW(AR1320))</f>
        <v>AK1320</v>
      </c>
      <c r="AS1320" t="str">
        <f t="shared" si="449"/>
        <v>France</v>
      </c>
      <c r="AT1320" s="9" t="str">
        <f t="shared" si="450"/>
        <v>General</v>
      </c>
      <c r="AU1320">
        <f t="shared" si="451"/>
        <v>0</v>
      </c>
      <c r="AV1320" s="9">
        <v>0</v>
      </c>
    </row>
    <row r="1321" spans="1:48" x14ac:dyDescent="0.35">
      <c r="A1321" s="24" t="s">
        <v>60</v>
      </c>
      <c r="B1321" s="24">
        <v>5</v>
      </c>
      <c r="C1321" s="24">
        <v>24</v>
      </c>
      <c r="D1321" s="24" t="s">
        <v>3625</v>
      </c>
      <c r="E1321" s="24"/>
      <c r="O1321" t="s">
        <v>2800</v>
      </c>
      <c r="P1321" t="s">
        <v>2808</v>
      </c>
      <c r="Q1321" t="s">
        <v>2813</v>
      </c>
      <c r="R1321">
        <v>0</v>
      </c>
      <c r="S1321" t="s">
        <v>202</v>
      </c>
      <c r="T1321" t="s">
        <v>202</v>
      </c>
      <c r="U1321" t="s">
        <v>202</v>
      </c>
      <c r="V1321">
        <v>-1</v>
      </c>
      <c r="W1321">
        <v>-1</v>
      </c>
      <c r="X1321">
        <v>-1</v>
      </c>
      <c r="Y1321">
        <v>-1</v>
      </c>
      <c r="Z1321">
        <v>-1</v>
      </c>
      <c r="AA1321">
        <v>-1</v>
      </c>
      <c r="AB1321">
        <v>-1</v>
      </c>
      <c r="AC1321">
        <v>-1</v>
      </c>
      <c r="AD1321">
        <v>-1</v>
      </c>
      <c r="AE1321" s="4" t="s">
        <v>2828</v>
      </c>
      <c r="AF1321" s="9" t="s">
        <v>2829</v>
      </c>
      <c r="AG1321">
        <v>0</v>
      </c>
      <c r="AH1321">
        <v>0</v>
      </c>
      <c r="AI1321">
        <v>1</v>
      </c>
      <c r="AJ1321">
        <v>1</v>
      </c>
      <c r="AK1321" s="9" t="s">
        <v>2840</v>
      </c>
      <c r="AL1321">
        <f t="shared" si="448"/>
        <v>0</v>
      </c>
      <c r="AM1321">
        <f>IF(AND(INDIRECT(AN1321)='Sample Select backend'!$C$2,INDIRECT(AO1321)=1,INDIRECT(AP1321)='Sample Select backend'!$F$2,INDIRECT(AQ1321)=1,INDIRECT(AR1321)='Sample Select backend'!$M$2),1,0)</f>
        <v>0</v>
      </c>
      <c r="AN1321" t="str">
        <f>_xlfn.CONCAT('Sample Select backend'!$C$4,ROW(AN1321))</f>
        <v>AE1321</v>
      </c>
      <c r="AO1321" s="9" t="str">
        <f>_xlfn.CONCAT('Sample Select backend'!$J$2,ROW(AO1321))</f>
        <v>AJ1321</v>
      </c>
      <c r="AP1321" t="str">
        <f>_xlfn.CONCAT('Sample Select backend'!$F$4,ROW(AP1321))</f>
        <v>AF1321</v>
      </c>
      <c r="AQ1321" t="str">
        <f>_xlfn.CONCAT('Sample Select backend'!$I$10,ROW(AQ1321))</f>
        <v>R1321</v>
      </c>
      <c r="AR1321" t="str">
        <f>_xlfn.CONCAT('Sample Select backend'!$M$4,ROW(AR1321))</f>
        <v>AK1321</v>
      </c>
      <c r="AS1321" t="str">
        <f t="shared" si="449"/>
        <v>France</v>
      </c>
      <c r="AT1321" s="9">
        <f t="shared" si="450"/>
        <v>24</v>
      </c>
      <c r="AU1321">
        <f t="shared" si="451"/>
        <v>0</v>
      </c>
      <c r="AV1321" s="9">
        <v>0</v>
      </c>
    </row>
    <row r="1322" spans="1:48" x14ac:dyDescent="0.35">
      <c r="A1322" s="24" t="s">
        <v>60</v>
      </c>
      <c r="B1322" s="24">
        <v>6</v>
      </c>
      <c r="C1322" s="24">
        <v>27</v>
      </c>
      <c r="D1322" s="24" t="s">
        <v>3626</v>
      </c>
      <c r="E1322" s="24"/>
      <c r="O1322" t="s">
        <v>2800</v>
      </c>
      <c r="P1322" t="s">
        <v>2808</v>
      </c>
      <c r="Q1322" t="s">
        <v>2813</v>
      </c>
      <c r="R1322">
        <v>0</v>
      </c>
      <c r="S1322" t="s">
        <v>202</v>
      </c>
      <c r="T1322" t="s">
        <v>202</v>
      </c>
      <c r="U1322" t="s">
        <v>202</v>
      </c>
      <c r="V1322">
        <v>-1</v>
      </c>
      <c r="W1322">
        <v>-1</v>
      </c>
      <c r="X1322">
        <v>-1</v>
      </c>
      <c r="Y1322">
        <v>-1</v>
      </c>
      <c r="Z1322">
        <v>-1</v>
      </c>
      <c r="AA1322">
        <v>-1</v>
      </c>
      <c r="AB1322">
        <v>-1</v>
      </c>
      <c r="AC1322">
        <v>-1</v>
      </c>
      <c r="AD1322">
        <v>-1</v>
      </c>
      <c r="AE1322" s="4" t="s">
        <v>2828</v>
      </c>
      <c r="AF1322" s="9" t="s">
        <v>2829</v>
      </c>
      <c r="AG1322">
        <v>0</v>
      </c>
      <c r="AH1322">
        <v>0</v>
      </c>
      <c r="AI1322">
        <v>1</v>
      </c>
      <c r="AJ1322">
        <v>1</v>
      </c>
      <c r="AK1322" s="9" t="s">
        <v>2840</v>
      </c>
      <c r="AL1322">
        <f t="shared" si="448"/>
        <v>0</v>
      </c>
      <c r="AM1322">
        <f>IF(AND(INDIRECT(AN1322)='Sample Select backend'!$C$2,INDIRECT(AO1322)=1,INDIRECT(AP1322)='Sample Select backend'!$F$2,INDIRECT(AQ1322)=1,INDIRECT(AR1322)='Sample Select backend'!$M$2),1,0)</f>
        <v>0</v>
      </c>
      <c r="AN1322" t="str">
        <f>_xlfn.CONCAT('Sample Select backend'!$C$4,ROW(AN1322))</f>
        <v>AE1322</v>
      </c>
      <c r="AO1322" s="9" t="str">
        <f>_xlfn.CONCAT('Sample Select backend'!$J$2,ROW(AO1322))</f>
        <v>AJ1322</v>
      </c>
      <c r="AP1322" t="str">
        <f>_xlfn.CONCAT('Sample Select backend'!$F$4,ROW(AP1322))</f>
        <v>AF1322</v>
      </c>
      <c r="AQ1322" t="str">
        <f>_xlfn.CONCAT('Sample Select backend'!$I$10,ROW(AQ1322))</f>
        <v>R1322</v>
      </c>
      <c r="AR1322" t="str">
        <f>_xlfn.CONCAT('Sample Select backend'!$M$4,ROW(AR1322))</f>
        <v>AK1322</v>
      </c>
      <c r="AS1322" t="str">
        <f t="shared" si="449"/>
        <v>France</v>
      </c>
      <c r="AT1322" s="9">
        <f t="shared" si="450"/>
        <v>27</v>
      </c>
      <c r="AU1322">
        <f t="shared" si="451"/>
        <v>0</v>
      </c>
      <c r="AV1322" s="9">
        <v>0</v>
      </c>
    </row>
    <row r="1323" spans="1:48" x14ac:dyDescent="0.35">
      <c r="A1323" s="24" t="s">
        <v>60</v>
      </c>
      <c r="B1323" s="24">
        <v>2</v>
      </c>
      <c r="C1323" s="24" t="s">
        <v>206</v>
      </c>
      <c r="D1323" s="24" t="s">
        <v>3627</v>
      </c>
      <c r="E1323" s="24"/>
      <c r="O1323" t="s">
        <v>2800</v>
      </c>
      <c r="P1323" t="s">
        <v>2808</v>
      </c>
      <c r="Q1323" t="s">
        <v>2813</v>
      </c>
      <c r="R1323">
        <v>0</v>
      </c>
      <c r="S1323" t="s">
        <v>202</v>
      </c>
      <c r="T1323" t="s">
        <v>202</v>
      </c>
      <c r="U1323" t="s">
        <v>202</v>
      </c>
      <c r="V1323">
        <v>-1</v>
      </c>
      <c r="W1323">
        <v>-1</v>
      </c>
      <c r="X1323">
        <v>-1</v>
      </c>
      <c r="Y1323">
        <v>-1</v>
      </c>
      <c r="Z1323">
        <v>-1</v>
      </c>
      <c r="AA1323">
        <v>-1</v>
      </c>
      <c r="AB1323">
        <v>-1</v>
      </c>
      <c r="AC1323">
        <v>-1</v>
      </c>
      <c r="AD1323">
        <v>-1</v>
      </c>
      <c r="AE1323" s="4" t="s">
        <v>2828</v>
      </c>
      <c r="AF1323" s="9" t="s">
        <v>2829</v>
      </c>
      <c r="AG1323">
        <v>0</v>
      </c>
      <c r="AH1323">
        <v>0</v>
      </c>
      <c r="AI1323">
        <v>1</v>
      </c>
      <c r="AJ1323">
        <v>1</v>
      </c>
      <c r="AK1323" s="9" t="s">
        <v>2840</v>
      </c>
      <c r="AL1323">
        <f t="shared" si="448"/>
        <v>0</v>
      </c>
      <c r="AM1323">
        <f>IF(AND(INDIRECT(AN1323)='Sample Select backend'!$C$2,INDIRECT(AO1323)=1,INDIRECT(AP1323)='Sample Select backend'!$F$2,INDIRECT(AQ1323)=1,INDIRECT(AR1323)='Sample Select backend'!$M$2),1,0)</f>
        <v>0</v>
      </c>
      <c r="AN1323" t="str">
        <f>_xlfn.CONCAT('Sample Select backend'!$C$4,ROW(AN1323))</f>
        <v>AE1323</v>
      </c>
      <c r="AO1323" s="9" t="str">
        <f>_xlfn.CONCAT('Sample Select backend'!$J$2,ROW(AO1323))</f>
        <v>AJ1323</v>
      </c>
      <c r="AP1323" t="str">
        <f>_xlfn.CONCAT('Sample Select backend'!$F$4,ROW(AP1323))</f>
        <v>AF1323</v>
      </c>
      <c r="AQ1323" t="str">
        <f>_xlfn.CONCAT('Sample Select backend'!$I$10,ROW(AQ1323))</f>
        <v>R1323</v>
      </c>
      <c r="AR1323" t="str">
        <f>_xlfn.CONCAT('Sample Select backend'!$M$4,ROW(AR1323))</f>
        <v>AK1323</v>
      </c>
      <c r="AS1323" t="str">
        <f t="shared" si="449"/>
        <v>France</v>
      </c>
      <c r="AT1323" s="9" t="str">
        <f t="shared" si="450"/>
        <v>Tax exemption/waiver/suspension</v>
      </c>
      <c r="AU1323">
        <f t="shared" si="451"/>
        <v>0</v>
      </c>
      <c r="AV1323" s="9">
        <v>0</v>
      </c>
    </row>
    <row r="1324" spans="1:48" x14ac:dyDescent="0.35">
      <c r="A1324" s="24" t="s">
        <v>60</v>
      </c>
      <c r="B1324" s="24">
        <v>1</v>
      </c>
      <c r="C1324" s="24">
        <v>9</v>
      </c>
      <c r="D1324" s="24" t="s">
        <v>3628</v>
      </c>
      <c r="E1324" s="24"/>
      <c r="O1324" t="s">
        <v>2800</v>
      </c>
      <c r="P1324" t="s">
        <v>2808</v>
      </c>
      <c r="Q1324" t="s">
        <v>2813</v>
      </c>
      <c r="R1324">
        <v>0</v>
      </c>
      <c r="S1324" t="s">
        <v>202</v>
      </c>
      <c r="T1324" t="s">
        <v>202</v>
      </c>
      <c r="U1324" t="s">
        <v>202</v>
      </c>
      <c r="V1324">
        <v>-1</v>
      </c>
      <c r="W1324">
        <v>-1</v>
      </c>
      <c r="X1324">
        <v>-1</v>
      </c>
      <c r="Y1324">
        <v>-1</v>
      </c>
      <c r="Z1324">
        <v>-1</v>
      </c>
      <c r="AA1324">
        <v>-1</v>
      </c>
      <c r="AB1324">
        <v>-1</v>
      </c>
      <c r="AC1324">
        <v>-1</v>
      </c>
      <c r="AD1324">
        <v>-1</v>
      </c>
      <c r="AE1324" s="4" t="s">
        <v>2828</v>
      </c>
      <c r="AF1324" s="9" t="s">
        <v>2829</v>
      </c>
      <c r="AG1324">
        <v>0</v>
      </c>
      <c r="AH1324">
        <v>0</v>
      </c>
      <c r="AI1324">
        <v>1</v>
      </c>
      <c r="AJ1324">
        <v>1</v>
      </c>
      <c r="AK1324" s="9" t="s">
        <v>2840</v>
      </c>
      <c r="AL1324">
        <f t="shared" si="448"/>
        <v>0</v>
      </c>
      <c r="AM1324">
        <f>IF(AND(INDIRECT(AN1324)='Sample Select backend'!$C$2,INDIRECT(AO1324)=1,INDIRECT(AP1324)='Sample Select backend'!$F$2,INDIRECT(AQ1324)=1,INDIRECT(AR1324)='Sample Select backend'!$M$2),1,0)</f>
        <v>0</v>
      </c>
      <c r="AN1324" t="str">
        <f>_xlfn.CONCAT('Sample Select backend'!$C$4,ROW(AN1324))</f>
        <v>AE1324</v>
      </c>
      <c r="AO1324" s="9" t="str">
        <f>_xlfn.CONCAT('Sample Select backend'!$J$2,ROW(AO1324))</f>
        <v>AJ1324</v>
      </c>
      <c r="AP1324" t="str">
        <f>_xlfn.CONCAT('Sample Select backend'!$F$4,ROW(AP1324))</f>
        <v>AF1324</v>
      </c>
      <c r="AQ1324" t="str">
        <f>_xlfn.CONCAT('Sample Select backend'!$I$10,ROW(AQ1324))</f>
        <v>R1324</v>
      </c>
      <c r="AR1324" t="str">
        <f>_xlfn.CONCAT('Sample Select backend'!$M$4,ROW(AR1324))</f>
        <v>AK1324</v>
      </c>
      <c r="AS1324" t="str">
        <f t="shared" si="449"/>
        <v>France</v>
      </c>
      <c r="AT1324" s="9">
        <f t="shared" si="450"/>
        <v>9</v>
      </c>
      <c r="AU1324">
        <f t="shared" si="451"/>
        <v>0</v>
      </c>
      <c r="AV1324" s="9">
        <v>0</v>
      </c>
    </row>
    <row r="1325" spans="1:48" x14ac:dyDescent="0.35">
      <c r="A1325" s="24" t="s">
        <v>60</v>
      </c>
      <c r="B1325" s="24">
        <v>7</v>
      </c>
      <c r="C1325" s="24" t="s">
        <v>201</v>
      </c>
      <c r="D1325" s="24" t="s">
        <v>3629</v>
      </c>
      <c r="E1325" s="24"/>
      <c r="O1325" t="s">
        <v>2800</v>
      </c>
      <c r="P1325" t="s">
        <v>2808</v>
      </c>
      <c r="Q1325" t="s">
        <v>2813</v>
      </c>
      <c r="R1325">
        <v>0</v>
      </c>
      <c r="S1325" t="s">
        <v>202</v>
      </c>
      <c r="T1325" t="s">
        <v>202</v>
      </c>
      <c r="U1325" t="s">
        <v>202</v>
      </c>
      <c r="V1325">
        <v>-1</v>
      </c>
      <c r="W1325">
        <v>-1</v>
      </c>
      <c r="X1325">
        <v>-1</v>
      </c>
      <c r="Y1325">
        <v>-1</v>
      </c>
      <c r="Z1325">
        <v>-1</v>
      </c>
      <c r="AA1325">
        <v>-1</v>
      </c>
      <c r="AB1325">
        <v>-1</v>
      </c>
      <c r="AC1325">
        <v>-1</v>
      </c>
      <c r="AD1325">
        <v>-1</v>
      </c>
      <c r="AE1325" s="4" t="s">
        <v>2828</v>
      </c>
      <c r="AF1325" s="9" t="s">
        <v>2829</v>
      </c>
      <c r="AG1325">
        <v>0</v>
      </c>
      <c r="AH1325">
        <v>0</v>
      </c>
      <c r="AI1325">
        <v>1</v>
      </c>
      <c r="AJ1325">
        <v>1</v>
      </c>
      <c r="AK1325" s="9" t="s">
        <v>2840</v>
      </c>
      <c r="AL1325">
        <f t="shared" si="448"/>
        <v>0</v>
      </c>
      <c r="AM1325">
        <f>IF(AND(INDIRECT(AN1325)='Sample Select backend'!$C$2,INDIRECT(AO1325)=1,INDIRECT(AP1325)='Sample Select backend'!$F$2,INDIRECT(AQ1325)=1,INDIRECT(AR1325)='Sample Select backend'!$M$2),1,0)</f>
        <v>0</v>
      </c>
      <c r="AN1325" t="str">
        <f>_xlfn.CONCAT('Sample Select backend'!$C$4,ROW(AN1325))</f>
        <v>AE1325</v>
      </c>
      <c r="AO1325" s="9" t="str">
        <f>_xlfn.CONCAT('Sample Select backend'!$J$2,ROW(AO1325))</f>
        <v>AJ1325</v>
      </c>
      <c r="AP1325" t="str">
        <f>_xlfn.CONCAT('Sample Select backend'!$F$4,ROW(AP1325))</f>
        <v>AF1325</v>
      </c>
      <c r="AQ1325" t="str">
        <f>_xlfn.CONCAT('Sample Select backend'!$I$10,ROW(AQ1325))</f>
        <v>R1325</v>
      </c>
      <c r="AR1325" t="str">
        <f>_xlfn.CONCAT('Sample Select backend'!$M$4,ROW(AR1325))</f>
        <v>AK1325</v>
      </c>
      <c r="AS1325" t="str">
        <f t="shared" si="449"/>
        <v>France</v>
      </c>
      <c r="AT1325" s="9" t="str">
        <f t="shared" si="450"/>
        <v>Other</v>
      </c>
      <c r="AU1325">
        <f t="shared" si="451"/>
        <v>0</v>
      </c>
      <c r="AV1325" s="9">
        <v>0</v>
      </c>
    </row>
    <row r="1326" spans="1:48" x14ac:dyDescent="0.35">
      <c r="A1326" s="24" t="s">
        <v>60</v>
      </c>
      <c r="B1326" s="24">
        <v>7</v>
      </c>
      <c r="C1326" s="24" t="s">
        <v>201</v>
      </c>
      <c r="D1326" s="24" t="s">
        <v>3630</v>
      </c>
      <c r="E1326" s="24"/>
      <c r="O1326" t="s">
        <v>2800</v>
      </c>
      <c r="P1326" t="s">
        <v>2808</v>
      </c>
      <c r="Q1326" t="s">
        <v>2813</v>
      </c>
      <c r="R1326">
        <v>0</v>
      </c>
      <c r="S1326" t="s">
        <v>202</v>
      </c>
      <c r="T1326" t="s">
        <v>202</v>
      </c>
      <c r="U1326" t="s">
        <v>202</v>
      </c>
      <c r="V1326">
        <v>-1</v>
      </c>
      <c r="W1326">
        <v>-1</v>
      </c>
      <c r="X1326">
        <v>-1</v>
      </c>
      <c r="Y1326">
        <v>-1</v>
      </c>
      <c r="Z1326">
        <v>-1</v>
      </c>
      <c r="AA1326">
        <v>-1</v>
      </c>
      <c r="AB1326">
        <v>-1</v>
      </c>
      <c r="AC1326">
        <v>-1</v>
      </c>
      <c r="AD1326">
        <v>-1</v>
      </c>
      <c r="AE1326" s="4" t="s">
        <v>2828</v>
      </c>
      <c r="AF1326" s="9" t="s">
        <v>2829</v>
      </c>
      <c r="AG1326">
        <v>0</v>
      </c>
      <c r="AH1326">
        <v>0</v>
      </c>
      <c r="AI1326">
        <v>1</v>
      </c>
      <c r="AJ1326">
        <v>1</v>
      </c>
      <c r="AK1326" s="9" t="s">
        <v>2840</v>
      </c>
      <c r="AL1326">
        <f t="shared" si="448"/>
        <v>0</v>
      </c>
      <c r="AM1326">
        <f>IF(AND(INDIRECT(AN1326)='Sample Select backend'!$C$2,INDIRECT(AO1326)=1,INDIRECT(AP1326)='Sample Select backend'!$F$2,INDIRECT(AQ1326)=1,INDIRECT(AR1326)='Sample Select backend'!$M$2),1,0)</f>
        <v>0</v>
      </c>
      <c r="AN1326" t="str">
        <f>_xlfn.CONCAT('Sample Select backend'!$C$4,ROW(AN1326))</f>
        <v>AE1326</v>
      </c>
      <c r="AO1326" s="9" t="str">
        <f>_xlfn.CONCAT('Sample Select backend'!$J$2,ROW(AO1326))</f>
        <v>AJ1326</v>
      </c>
      <c r="AP1326" t="str">
        <f>_xlfn.CONCAT('Sample Select backend'!$F$4,ROW(AP1326))</f>
        <v>AF1326</v>
      </c>
      <c r="AQ1326" t="str">
        <f>_xlfn.CONCAT('Sample Select backend'!$I$10,ROW(AQ1326))</f>
        <v>R1326</v>
      </c>
      <c r="AR1326" t="str">
        <f>_xlfn.CONCAT('Sample Select backend'!$M$4,ROW(AR1326))</f>
        <v>AK1326</v>
      </c>
      <c r="AS1326" t="str">
        <f t="shared" si="449"/>
        <v>France</v>
      </c>
      <c r="AT1326" s="9" t="str">
        <f t="shared" si="450"/>
        <v>Other</v>
      </c>
      <c r="AU1326">
        <f t="shared" si="451"/>
        <v>0</v>
      </c>
      <c r="AV1326" s="9">
        <v>1</v>
      </c>
    </row>
    <row r="1327" spans="1:48" x14ac:dyDescent="0.35">
      <c r="A1327" t="s">
        <v>61</v>
      </c>
      <c r="B1327">
        <v>6</v>
      </c>
      <c r="C1327">
        <v>28</v>
      </c>
      <c r="D1327" t="s">
        <v>958</v>
      </c>
      <c r="E1327">
        <v>-2</v>
      </c>
      <c r="F1327">
        <v>1</v>
      </c>
      <c r="G1327">
        <v>2</v>
      </c>
      <c r="H1327">
        <v>-1</v>
      </c>
      <c r="I1327">
        <v>2</v>
      </c>
      <c r="J1327">
        <v>1</v>
      </c>
      <c r="K1327">
        <v>1</v>
      </c>
      <c r="L1327">
        <v>-2</v>
      </c>
      <c r="M1327">
        <v>1</v>
      </c>
      <c r="N1327" t="s">
        <v>2660</v>
      </c>
      <c r="O1327" t="s">
        <v>2803</v>
      </c>
      <c r="P1327" t="s">
        <v>2810</v>
      </c>
      <c r="Q1327" t="s">
        <v>2816</v>
      </c>
      <c r="R1327">
        <v>0</v>
      </c>
      <c r="S1327">
        <v>-1.9</v>
      </c>
      <c r="T1327">
        <v>-0.14000000000000001</v>
      </c>
      <c r="U1327">
        <v>74.959999999999994</v>
      </c>
      <c r="V1327">
        <f t="shared" ref="V1327:AD1328" si="461">IF(E1327&gt;0,1,IF(E1327&lt;0,0,-1))</f>
        <v>0</v>
      </c>
      <c r="W1327">
        <f t="shared" si="461"/>
        <v>1</v>
      </c>
      <c r="X1327">
        <f t="shared" si="461"/>
        <v>1</v>
      </c>
      <c r="Y1327">
        <f t="shared" si="461"/>
        <v>0</v>
      </c>
      <c r="Z1327">
        <f t="shared" si="461"/>
        <v>1</v>
      </c>
      <c r="AA1327">
        <f t="shared" si="461"/>
        <v>1</v>
      </c>
      <c r="AB1327">
        <f t="shared" si="461"/>
        <v>1</v>
      </c>
      <c r="AC1327">
        <f t="shared" si="461"/>
        <v>0</v>
      </c>
      <c r="AD1327">
        <f t="shared" si="461"/>
        <v>1</v>
      </c>
      <c r="AE1327" s="4" t="s">
        <v>2828</v>
      </c>
      <c r="AF1327" s="9" t="s">
        <v>2829</v>
      </c>
      <c r="AG1327">
        <v>0</v>
      </c>
      <c r="AH1327">
        <v>1</v>
      </c>
      <c r="AI1327">
        <v>0</v>
      </c>
      <c r="AJ1327">
        <v>1</v>
      </c>
      <c r="AK1327" s="9" t="s">
        <v>2840</v>
      </c>
      <c r="AL1327">
        <f t="shared" si="448"/>
        <v>0</v>
      </c>
      <c r="AM1327">
        <f>IF(AND(INDIRECT(AN1327)='Sample Select backend'!$C$2,INDIRECT(AO1327)=1,INDIRECT(AP1327)='Sample Select backend'!$F$2,INDIRECT(AQ1327)=1,INDIRECT(AR1327)='Sample Select backend'!$M$2),1,0)</f>
        <v>0</v>
      </c>
      <c r="AN1327" t="str">
        <f>_xlfn.CONCAT('Sample Select backend'!$C$4,ROW(AN1327))</f>
        <v>AE1327</v>
      </c>
      <c r="AO1327" s="9" t="str">
        <f>_xlfn.CONCAT('Sample Select backend'!$J$2,ROW(AO1327))</f>
        <v>AJ1327</v>
      </c>
      <c r="AP1327" t="str">
        <f>_xlfn.CONCAT('Sample Select backend'!$F$4,ROW(AP1327))</f>
        <v>AF1327</v>
      </c>
      <c r="AQ1327" t="str">
        <f>_xlfn.CONCAT('Sample Select backend'!$I$10,ROW(AQ1327))</f>
        <v>R1327</v>
      </c>
      <c r="AR1327" t="str">
        <f>_xlfn.CONCAT('Sample Select backend'!$M$4,ROW(AR1327))</f>
        <v>AK1327</v>
      </c>
      <c r="AS1327" t="str">
        <f t="shared" si="449"/>
        <v>Gabon</v>
      </c>
      <c r="AT1327" s="9">
        <f t="shared" si="450"/>
        <v>28</v>
      </c>
      <c r="AU1327">
        <f t="shared" si="451"/>
        <v>1</v>
      </c>
      <c r="AV1327" s="9">
        <v>1</v>
      </c>
    </row>
    <row r="1328" spans="1:48" x14ac:dyDescent="0.35">
      <c r="A1328" t="s">
        <v>61</v>
      </c>
      <c r="B1328">
        <v>7</v>
      </c>
      <c r="C1328">
        <v>30</v>
      </c>
      <c r="D1328" t="s">
        <v>957</v>
      </c>
      <c r="E1328">
        <v>1</v>
      </c>
      <c r="F1328">
        <v>1</v>
      </c>
      <c r="G1328">
        <v>2</v>
      </c>
      <c r="H1328">
        <v>1</v>
      </c>
      <c r="I1328">
        <v>2</v>
      </c>
      <c r="J1328">
        <v>1</v>
      </c>
      <c r="K1328">
        <v>1</v>
      </c>
      <c r="L1328">
        <v>-2</v>
      </c>
      <c r="M1328">
        <v>1</v>
      </c>
      <c r="N1328" t="s">
        <v>2660</v>
      </c>
      <c r="O1328" t="s">
        <v>2803</v>
      </c>
      <c r="P1328" t="s">
        <v>2810</v>
      </c>
      <c r="Q1328" t="s">
        <v>2816</v>
      </c>
      <c r="R1328">
        <v>0</v>
      </c>
      <c r="S1328">
        <v>-1.9</v>
      </c>
      <c r="T1328">
        <v>-0.14000000000000001</v>
      </c>
      <c r="U1328">
        <v>74.959999999999994</v>
      </c>
      <c r="V1328">
        <f t="shared" si="461"/>
        <v>1</v>
      </c>
      <c r="W1328">
        <f t="shared" si="461"/>
        <v>1</v>
      </c>
      <c r="X1328">
        <f t="shared" si="461"/>
        <v>1</v>
      </c>
      <c r="Y1328">
        <f t="shared" si="461"/>
        <v>1</v>
      </c>
      <c r="Z1328">
        <f t="shared" si="461"/>
        <v>1</v>
      </c>
      <c r="AA1328">
        <f t="shared" si="461"/>
        <v>1</v>
      </c>
      <c r="AB1328">
        <f t="shared" si="461"/>
        <v>1</v>
      </c>
      <c r="AC1328">
        <f t="shared" si="461"/>
        <v>0</v>
      </c>
      <c r="AD1328">
        <f t="shared" si="461"/>
        <v>1</v>
      </c>
      <c r="AE1328" s="4" t="s">
        <v>2828</v>
      </c>
      <c r="AF1328" s="9" t="s">
        <v>2829</v>
      </c>
      <c r="AG1328">
        <v>0</v>
      </c>
      <c r="AH1328">
        <v>1</v>
      </c>
      <c r="AI1328">
        <v>0</v>
      </c>
      <c r="AJ1328">
        <v>1</v>
      </c>
      <c r="AK1328" s="9" t="s">
        <v>2840</v>
      </c>
      <c r="AL1328">
        <f t="shared" si="448"/>
        <v>0</v>
      </c>
      <c r="AM1328">
        <f>IF(AND(INDIRECT(AN1328)='Sample Select backend'!$C$2,INDIRECT(AO1328)=1,INDIRECT(AP1328)='Sample Select backend'!$F$2,INDIRECT(AQ1328)=1,INDIRECT(AR1328)='Sample Select backend'!$M$2),1,0)</f>
        <v>0</v>
      </c>
      <c r="AN1328" t="str">
        <f>_xlfn.CONCAT('Sample Select backend'!$C$4,ROW(AN1328))</f>
        <v>AE1328</v>
      </c>
      <c r="AO1328" s="9" t="str">
        <f>_xlfn.CONCAT('Sample Select backend'!$J$2,ROW(AO1328))</f>
        <v>AJ1328</v>
      </c>
      <c r="AP1328" t="str">
        <f>_xlfn.CONCAT('Sample Select backend'!$F$4,ROW(AP1328))</f>
        <v>AF1328</v>
      </c>
      <c r="AQ1328" t="str">
        <f>_xlfn.CONCAT('Sample Select backend'!$I$10,ROW(AQ1328))</f>
        <v>R1328</v>
      </c>
      <c r="AR1328" t="str">
        <f>_xlfn.CONCAT('Sample Select backend'!$M$4,ROW(AR1328))</f>
        <v>AK1328</v>
      </c>
      <c r="AS1328" t="str">
        <f t="shared" si="449"/>
        <v>Gabon</v>
      </c>
      <c r="AT1328" s="9">
        <f t="shared" si="450"/>
        <v>30</v>
      </c>
      <c r="AU1328">
        <f t="shared" si="451"/>
        <v>0</v>
      </c>
      <c r="AV1328" s="9">
        <v>0</v>
      </c>
    </row>
    <row r="1329" spans="1:48" x14ac:dyDescent="0.35">
      <c r="A1329" s="24" t="s">
        <v>61</v>
      </c>
      <c r="B1329" s="24">
        <v>1</v>
      </c>
      <c r="C1329" s="24">
        <v>5</v>
      </c>
      <c r="D1329" s="24" t="s">
        <v>3631</v>
      </c>
      <c r="E1329" s="24"/>
      <c r="O1329" t="s">
        <v>2803</v>
      </c>
      <c r="P1329" t="s">
        <v>2810</v>
      </c>
      <c r="Q1329" t="s">
        <v>2816</v>
      </c>
      <c r="R1329">
        <v>0</v>
      </c>
      <c r="S1329">
        <v>-1.9</v>
      </c>
      <c r="T1329">
        <v>-0.14000000000000001</v>
      </c>
      <c r="U1329">
        <v>74.959999999999994</v>
      </c>
      <c r="V1329">
        <v>-1</v>
      </c>
      <c r="W1329">
        <v>-1</v>
      </c>
      <c r="X1329">
        <v>-1</v>
      </c>
      <c r="Y1329">
        <v>-1</v>
      </c>
      <c r="Z1329">
        <v>-1</v>
      </c>
      <c r="AA1329">
        <v>-1</v>
      </c>
      <c r="AB1329">
        <v>-1</v>
      </c>
      <c r="AC1329">
        <v>-1</v>
      </c>
      <c r="AD1329">
        <v>-1</v>
      </c>
      <c r="AE1329" s="4" t="s">
        <v>2828</v>
      </c>
      <c r="AF1329" s="9" t="s">
        <v>2829</v>
      </c>
      <c r="AG1329">
        <v>0</v>
      </c>
      <c r="AH1329">
        <v>1</v>
      </c>
      <c r="AI1329">
        <v>0</v>
      </c>
      <c r="AJ1329">
        <v>1</v>
      </c>
      <c r="AK1329" s="9" t="s">
        <v>2840</v>
      </c>
      <c r="AL1329">
        <f t="shared" si="448"/>
        <v>0</v>
      </c>
      <c r="AM1329">
        <f>IF(AND(INDIRECT(AN1329)='Sample Select backend'!$C$2,INDIRECT(AO1329)=1,INDIRECT(AP1329)='Sample Select backend'!$F$2,INDIRECT(AQ1329)=1,INDIRECT(AR1329)='Sample Select backend'!$M$2),1,0)</f>
        <v>0</v>
      </c>
      <c r="AN1329" t="str">
        <f>_xlfn.CONCAT('Sample Select backend'!$C$4,ROW(AN1329))</f>
        <v>AE1329</v>
      </c>
      <c r="AO1329" s="9" t="str">
        <f>_xlfn.CONCAT('Sample Select backend'!$J$2,ROW(AO1329))</f>
        <v>AJ1329</v>
      </c>
      <c r="AP1329" t="str">
        <f>_xlfn.CONCAT('Sample Select backend'!$F$4,ROW(AP1329))</f>
        <v>AF1329</v>
      </c>
      <c r="AQ1329" t="str">
        <f>_xlfn.CONCAT('Sample Select backend'!$I$10,ROW(AQ1329))</f>
        <v>R1329</v>
      </c>
      <c r="AR1329" t="str">
        <f>_xlfn.CONCAT('Sample Select backend'!$M$4,ROW(AR1329))</f>
        <v>AK1329</v>
      </c>
      <c r="AS1329" t="str">
        <f t="shared" si="449"/>
        <v>Gabon</v>
      </c>
      <c r="AT1329" s="9">
        <f t="shared" si="450"/>
        <v>5</v>
      </c>
      <c r="AU1329">
        <f t="shared" si="451"/>
        <v>0</v>
      </c>
      <c r="AV1329" s="9">
        <v>0</v>
      </c>
    </row>
    <row r="1330" spans="1:48" x14ac:dyDescent="0.35">
      <c r="A1330" s="24" t="s">
        <v>61</v>
      </c>
      <c r="B1330" s="24">
        <v>1</v>
      </c>
      <c r="C1330" s="24" t="s">
        <v>201</v>
      </c>
      <c r="D1330" s="24" t="s">
        <v>3632</v>
      </c>
      <c r="E1330" s="24"/>
      <c r="O1330" t="s">
        <v>2803</v>
      </c>
      <c r="P1330" t="s">
        <v>2810</v>
      </c>
      <c r="Q1330" t="s">
        <v>2816</v>
      </c>
      <c r="R1330">
        <v>0</v>
      </c>
      <c r="S1330">
        <v>-1.9</v>
      </c>
      <c r="T1330">
        <v>-0.14000000000000001</v>
      </c>
      <c r="U1330">
        <v>74.959999999999994</v>
      </c>
      <c r="V1330">
        <v>-1</v>
      </c>
      <c r="W1330">
        <v>-1</v>
      </c>
      <c r="X1330">
        <v>-1</v>
      </c>
      <c r="Y1330">
        <v>-1</v>
      </c>
      <c r="Z1330">
        <v>-1</v>
      </c>
      <c r="AA1330">
        <v>-1</v>
      </c>
      <c r="AB1330">
        <v>-1</v>
      </c>
      <c r="AC1330">
        <v>-1</v>
      </c>
      <c r="AD1330">
        <v>-1</v>
      </c>
      <c r="AE1330" s="4" t="s">
        <v>2828</v>
      </c>
      <c r="AF1330" s="9" t="s">
        <v>2829</v>
      </c>
      <c r="AG1330">
        <v>0</v>
      </c>
      <c r="AH1330">
        <v>1</v>
      </c>
      <c r="AI1330">
        <v>0</v>
      </c>
      <c r="AJ1330">
        <v>1</v>
      </c>
      <c r="AK1330" s="9" t="s">
        <v>2840</v>
      </c>
      <c r="AL1330">
        <f t="shared" si="448"/>
        <v>0</v>
      </c>
      <c r="AM1330">
        <f>IF(AND(INDIRECT(AN1330)='Sample Select backend'!$C$2,INDIRECT(AO1330)=1,INDIRECT(AP1330)='Sample Select backend'!$F$2,INDIRECT(AQ1330)=1,INDIRECT(AR1330)='Sample Select backend'!$M$2),1,0)</f>
        <v>0</v>
      </c>
      <c r="AN1330" t="str">
        <f>_xlfn.CONCAT('Sample Select backend'!$C$4,ROW(AN1330))</f>
        <v>AE1330</v>
      </c>
      <c r="AO1330" s="9" t="str">
        <f>_xlfn.CONCAT('Sample Select backend'!$J$2,ROW(AO1330))</f>
        <v>AJ1330</v>
      </c>
      <c r="AP1330" t="str">
        <f>_xlfn.CONCAT('Sample Select backend'!$F$4,ROW(AP1330))</f>
        <v>AF1330</v>
      </c>
      <c r="AQ1330" t="str">
        <f>_xlfn.CONCAT('Sample Select backend'!$I$10,ROW(AQ1330))</f>
        <v>R1330</v>
      </c>
      <c r="AR1330" t="str">
        <f>_xlfn.CONCAT('Sample Select backend'!$M$4,ROW(AR1330))</f>
        <v>AK1330</v>
      </c>
      <c r="AS1330" t="str">
        <f t="shared" si="449"/>
        <v>Gabon</v>
      </c>
      <c r="AT1330" s="9" t="str">
        <f t="shared" si="450"/>
        <v>Other</v>
      </c>
      <c r="AU1330">
        <f t="shared" si="451"/>
        <v>0</v>
      </c>
      <c r="AV1330" s="9">
        <v>0</v>
      </c>
    </row>
    <row r="1331" spans="1:48" x14ac:dyDescent="0.35">
      <c r="A1331" s="24" t="s">
        <v>61</v>
      </c>
      <c r="B1331" s="24">
        <v>1</v>
      </c>
      <c r="C1331" s="24" t="s">
        <v>201</v>
      </c>
      <c r="D1331" s="24" t="s">
        <v>3633</v>
      </c>
      <c r="E1331" s="24"/>
      <c r="O1331" t="s">
        <v>2803</v>
      </c>
      <c r="P1331" t="s">
        <v>2810</v>
      </c>
      <c r="Q1331" t="s">
        <v>2816</v>
      </c>
      <c r="R1331">
        <v>0</v>
      </c>
      <c r="S1331">
        <v>-1.9</v>
      </c>
      <c r="T1331">
        <v>-0.14000000000000001</v>
      </c>
      <c r="U1331">
        <v>74.959999999999994</v>
      </c>
      <c r="V1331">
        <v>-1</v>
      </c>
      <c r="W1331">
        <v>-1</v>
      </c>
      <c r="X1331">
        <v>-1</v>
      </c>
      <c r="Y1331">
        <v>-1</v>
      </c>
      <c r="Z1331">
        <v>-1</v>
      </c>
      <c r="AA1331">
        <v>-1</v>
      </c>
      <c r="AB1331">
        <v>-1</v>
      </c>
      <c r="AC1331">
        <v>-1</v>
      </c>
      <c r="AD1331">
        <v>-1</v>
      </c>
      <c r="AE1331" s="4" t="s">
        <v>2828</v>
      </c>
      <c r="AF1331" s="9" t="s">
        <v>2829</v>
      </c>
      <c r="AG1331">
        <v>0</v>
      </c>
      <c r="AH1331">
        <v>1</v>
      </c>
      <c r="AI1331">
        <v>0</v>
      </c>
      <c r="AJ1331">
        <v>1</v>
      </c>
      <c r="AK1331" s="9" t="s">
        <v>2840</v>
      </c>
      <c r="AL1331">
        <f t="shared" si="448"/>
        <v>0</v>
      </c>
      <c r="AM1331">
        <f>IF(AND(INDIRECT(AN1331)='Sample Select backend'!$C$2,INDIRECT(AO1331)=1,INDIRECT(AP1331)='Sample Select backend'!$F$2,INDIRECT(AQ1331)=1,INDIRECT(AR1331)='Sample Select backend'!$M$2),1,0)</f>
        <v>0</v>
      </c>
      <c r="AN1331" t="str">
        <f>_xlfn.CONCAT('Sample Select backend'!$C$4,ROW(AN1331))</f>
        <v>AE1331</v>
      </c>
      <c r="AO1331" s="9" t="str">
        <f>_xlfn.CONCAT('Sample Select backend'!$J$2,ROW(AO1331))</f>
        <v>AJ1331</v>
      </c>
      <c r="AP1331" t="str">
        <f>_xlfn.CONCAT('Sample Select backend'!$F$4,ROW(AP1331))</f>
        <v>AF1331</v>
      </c>
      <c r="AQ1331" t="str">
        <f>_xlfn.CONCAT('Sample Select backend'!$I$10,ROW(AQ1331))</f>
        <v>R1331</v>
      </c>
      <c r="AR1331" t="str">
        <f>_xlfn.CONCAT('Sample Select backend'!$M$4,ROW(AR1331))</f>
        <v>AK1331</v>
      </c>
      <c r="AS1331" t="str">
        <f t="shared" si="449"/>
        <v>Gabon</v>
      </c>
      <c r="AT1331" s="9" t="str">
        <f t="shared" si="450"/>
        <v>Other</v>
      </c>
      <c r="AU1331">
        <f t="shared" si="451"/>
        <v>0</v>
      </c>
      <c r="AV1331" s="9">
        <v>1</v>
      </c>
    </row>
    <row r="1332" spans="1:48" x14ac:dyDescent="0.35">
      <c r="A1332" t="s">
        <v>67</v>
      </c>
      <c r="B1332">
        <v>5</v>
      </c>
      <c r="C1332" t="s">
        <v>204</v>
      </c>
      <c r="D1332" t="s">
        <v>1029</v>
      </c>
      <c r="E1332">
        <v>1</v>
      </c>
      <c r="F1332">
        <v>-2</v>
      </c>
      <c r="G1332">
        <v>-2</v>
      </c>
      <c r="H1332">
        <v>-2</v>
      </c>
      <c r="I1332">
        <v>-2</v>
      </c>
      <c r="J1332">
        <v>1</v>
      </c>
      <c r="K1332">
        <v>1</v>
      </c>
      <c r="L1332">
        <v>2</v>
      </c>
      <c r="M1332">
        <v>1</v>
      </c>
      <c r="N1332" t="s">
        <v>2666</v>
      </c>
      <c r="O1332" t="s">
        <v>2803</v>
      </c>
      <c r="P1332" t="s">
        <v>2809</v>
      </c>
      <c r="Q1332" t="s">
        <v>2814</v>
      </c>
      <c r="R1332">
        <v>0</v>
      </c>
      <c r="S1332">
        <v>0</v>
      </c>
      <c r="T1332">
        <v>1.07</v>
      </c>
      <c r="U1332">
        <v>75.849999999999994</v>
      </c>
      <c r="V1332">
        <f t="shared" ref="V1332:AD1334" si="462">IF(E1332&gt;0,1,IF(E1332&lt;0,0,-1))</f>
        <v>1</v>
      </c>
      <c r="W1332">
        <f t="shared" si="462"/>
        <v>0</v>
      </c>
      <c r="X1332">
        <f t="shared" si="462"/>
        <v>0</v>
      </c>
      <c r="Y1332">
        <f t="shared" si="462"/>
        <v>0</v>
      </c>
      <c r="Z1332">
        <f t="shared" si="462"/>
        <v>0</v>
      </c>
      <c r="AA1332">
        <f t="shared" si="462"/>
        <v>1</v>
      </c>
      <c r="AB1332">
        <f t="shared" si="462"/>
        <v>1</v>
      </c>
      <c r="AC1332">
        <f t="shared" si="462"/>
        <v>1</v>
      </c>
      <c r="AD1332">
        <f t="shared" si="462"/>
        <v>1</v>
      </c>
      <c r="AE1332" s="4" t="s">
        <v>2828</v>
      </c>
      <c r="AF1332" s="9" t="s">
        <v>2829</v>
      </c>
      <c r="AG1332">
        <v>1</v>
      </c>
      <c r="AH1332">
        <v>0</v>
      </c>
      <c r="AI1332">
        <v>0</v>
      </c>
      <c r="AJ1332">
        <v>1</v>
      </c>
      <c r="AK1332" s="9" t="s">
        <v>2840</v>
      </c>
      <c r="AL1332">
        <f t="shared" si="448"/>
        <v>0</v>
      </c>
      <c r="AM1332">
        <f>IF(AND(INDIRECT(AN1332)='Sample Select backend'!$C$2,INDIRECT(AO1332)=1,INDIRECT(AP1332)='Sample Select backend'!$F$2,INDIRECT(AQ1332)=1,INDIRECT(AR1332)='Sample Select backend'!$M$2),1,0)</f>
        <v>0</v>
      </c>
      <c r="AN1332" t="str">
        <f>_xlfn.CONCAT('Sample Select backend'!$C$4,ROW(AN1332))</f>
        <v>AE1332</v>
      </c>
      <c r="AO1332" s="9" t="str">
        <f>_xlfn.CONCAT('Sample Select backend'!$J$2,ROW(AO1332))</f>
        <v>AJ1332</v>
      </c>
      <c r="AP1332" t="str">
        <f>_xlfn.CONCAT('Sample Select backend'!$F$4,ROW(AP1332))</f>
        <v>AF1332</v>
      </c>
      <c r="AQ1332" t="str">
        <f>_xlfn.CONCAT('Sample Select backend'!$I$10,ROW(AQ1332))</f>
        <v>R1332</v>
      </c>
      <c r="AR1332" t="str">
        <f>_xlfn.CONCAT('Sample Select backend'!$M$4,ROW(AR1332))</f>
        <v>AK1332</v>
      </c>
      <c r="AS1332" t="str">
        <f t="shared" si="449"/>
        <v>Gambia, The</v>
      </c>
      <c r="AT1332" s="9" t="str">
        <f t="shared" si="450"/>
        <v>General</v>
      </c>
      <c r="AU1332">
        <f t="shared" si="451"/>
        <v>1</v>
      </c>
      <c r="AV1332" s="9">
        <v>1</v>
      </c>
    </row>
    <row r="1333" spans="1:48" x14ac:dyDescent="0.35">
      <c r="A1333" t="s">
        <v>67</v>
      </c>
      <c r="B1333">
        <v>1</v>
      </c>
      <c r="C1333">
        <v>6</v>
      </c>
      <c r="D1333" t="s">
        <v>1027</v>
      </c>
      <c r="E1333">
        <v>-2</v>
      </c>
      <c r="F1333">
        <v>2</v>
      </c>
      <c r="G1333">
        <v>2</v>
      </c>
      <c r="H1333">
        <v>2</v>
      </c>
      <c r="I1333">
        <v>2</v>
      </c>
      <c r="J1333">
        <v>2</v>
      </c>
      <c r="K1333">
        <v>1</v>
      </c>
      <c r="L1333">
        <v>2</v>
      </c>
      <c r="M1333">
        <v>1</v>
      </c>
      <c r="N1333" t="s">
        <v>2666</v>
      </c>
      <c r="O1333" t="s">
        <v>2803</v>
      </c>
      <c r="P1333" t="s">
        <v>2809</v>
      </c>
      <c r="Q1333" t="s">
        <v>2814</v>
      </c>
      <c r="R1333">
        <v>0</v>
      </c>
      <c r="S1333">
        <v>0</v>
      </c>
      <c r="T1333">
        <v>1.07</v>
      </c>
      <c r="U1333">
        <v>75.849999999999994</v>
      </c>
      <c r="V1333">
        <f t="shared" si="462"/>
        <v>0</v>
      </c>
      <c r="W1333">
        <f t="shared" si="462"/>
        <v>1</v>
      </c>
      <c r="X1333">
        <f t="shared" si="462"/>
        <v>1</v>
      </c>
      <c r="Y1333">
        <f t="shared" si="462"/>
        <v>1</v>
      </c>
      <c r="Z1333">
        <f t="shared" si="462"/>
        <v>1</v>
      </c>
      <c r="AA1333">
        <f t="shared" si="462"/>
        <v>1</v>
      </c>
      <c r="AB1333">
        <f t="shared" si="462"/>
        <v>1</v>
      </c>
      <c r="AC1333">
        <f t="shared" si="462"/>
        <v>1</v>
      </c>
      <c r="AD1333">
        <f t="shared" si="462"/>
        <v>1</v>
      </c>
      <c r="AE1333" s="4" t="s">
        <v>2828</v>
      </c>
      <c r="AF1333" s="9" t="s">
        <v>2829</v>
      </c>
      <c r="AG1333">
        <v>1</v>
      </c>
      <c r="AH1333">
        <v>0</v>
      </c>
      <c r="AI1333">
        <v>0</v>
      </c>
      <c r="AJ1333">
        <v>1</v>
      </c>
      <c r="AK1333" s="9" t="s">
        <v>2840</v>
      </c>
      <c r="AL1333">
        <f t="shared" si="448"/>
        <v>0</v>
      </c>
      <c r="AM1333">
        <f>IF(AND(INDIRECT(AN1333)='Sample Select backend'!$C$2,INDIRECT(AO1333)=1,INDIRECT(AP1333)='Sample Select backend'!$F$2,INDIRECT(AQ1333)=1,INDIRECT(AR1333)='Sample Select backend'!$M$2),1,0)</f>
        <v>0</v>
      </c>
      <c r="AN1333" t="str">
        <f>_xlfn.CONCAT('Sample Select backend'!$C$4,ROW(AN1333))</f>
        <v>AE1333</v>
      </c>
      <c r="AO1333" s="9" t="str">
        <f>_xlfn.CONCAT('Sample Select backend'!$J$2,ROW(AO1333))</f>
        <v>AJ1333</v>
      </c>
      <c r="AP1333" t="str">
        <f>_xlfn.CONCAT('Sample Select backend'!$F$4,ROW(AP1333))</f>
        <v>AF1333</v>
      </c>
      <c r="AQ1333" t="str">
        <f>_xlfn.CONCAT('Sample Select backend'!$I$10,ROW(AQ1333))</f>
        <v>R1333</v>
      </c>
      <c r="AR1333" t="str">
        <f>_xlfn.CONCAT('Sample Select backend'!$M$4,ROW(AR1333))</f>
        <v>AK1333</v>
      </c>
      <c r="AS1333" t="str">
        <f t="shared" si="449"/>
        <v>Gambia, The</v>
      </c>
      <c r="AT1333" s="9">
        <f t="shared" si="450"/>
        <v>6</v>
      </c>
      <c r="AU1333">
        <f t="shared" si="451"/>
        <v>0</v>
      </c>
      <c r="AV1333" s="9">
        <v>1</v>
      </c>
    </row>
    <row r="1334" spans="1:48" x14ac:dyDescent="0.35">
      <c r="A1334" t="s">
        <v>67</v>
      </c>
      <c r="B1334">
        <v>6</v>
      </c>
      <c r="C1334">
        <v>25</v>
      </c>
      <c r="D1334" t="s">
        <v>1028</v>
      </c>
      <c r="E1334">
        <v>1</v>
      </c>
      <c r="F1334">
        <v>1</v>
      </c>
      <c r="G1334">
        <v>-2</v>
      </c>
      <c r="H1334">
        <v>-1</v>
      </c>
      <c r="I1334">
        <v>2</v>
      </c>
      <c r="J1334">
        <v>1</v>
      </c>
      <c r="K1334">
        <v>1</v>
      </c>
      <c r="L1334">
        <v>2</v>
      </c>
      <c r="M1334">
        <v>1</v>
      </c>
      <c r="N1334" t="s">
        <v>2666</v>
      </c>
      <c r="O1334" t="s">
        <v>2803</v>
      </c>
      <c r="P1334" t="s">
        <v>2809</v>
      </c>
      <c r="Q1334" t="s">
        <v>2814</v>
      </c>
      <c r="R1334">
        <v>0</v>
      </c>
      <c r="S1334">
        <v>0</v>
      </c>
      <c r="T1334">
        <v>1.07</v>
      </c>
      <c r="U1334">
        <v>75.849999999999994</v>
      </c>
      <c r="V1334">
        <f t="shared" si="462"/>
        <v>1</v>
      </c>
      <c r="W1334">
        <f t="shared" si="462"/>
        <v>1</v>
      </c>
      <c r="X1334">
        <f t="shared" si="462"/>
        <v>0</v>
      </c>
      <c r="Y1334">
        <f t="shared" si="462"/>
        <v>0</v>
      </c>
      <c r="Z1334">
        <f t="shared" si="462"/>
        <v>1</v>
      </c>
      <c r="AA1334">
        <f t="shared" si="462"/>
        <v>1</v>
      </c>
      <c r="AB1334">
        <f t="shared" si="462"/>
        <v>1</v>
      </c>
      <c r="AC1334">
        <f t="shared" si="462"/>
        <v>1</v>
      </c>
      <c r="AD1334">
        <f t="shared" si="462"/>
        <v>1</v>
      </c>
      <c r="AE1334" s="4" t="s">
        <v>2828</v>
      </c>
      <c r="AF1334" s="9" t="s">
        <v>2829</v>
      </c>
      <c r="AG1334">
        <v>1</v>
      </c>
      <c r="AH1334">
        <v>0</v>
      </c>
      <c r="AI1334">
        <v>0</v>
      </c>
      <c r="AJ1334">
        <v>1</v>
      </c>
      <c r="AK1334" s="9" t="s">
        <v>2840</v>
      </c>
      <c r="AL1334">
        <f t="shared" si="448"/>
        <v>0</v>
      </c>
      <c r="AM1334">
        <f>IF(AND(INDIRECT(AN1334)='Sample Select backend'!$C$2,INDIRECT(AO1334)=1,INDIRECT(AP1334)='Sample Select backend'!$F$2,INDIRECT(AQ1334)=1,INDIRECT(AR1334)='Sample Select backend'!$M$2),1,0)</f>
        <v>0</v>
      </c>
      <c r="AN1334" t="str">
        <f>_xlfn.CONCAT('Sample Select backend'!$C$4,ROW(AN1334))</f>
        <v>AE1334</v>
      </c>
      <c r="AO1334" s="9" t="str">
        <f>_xlfn.CONCAT('Sample Select backend'!$J$2,ROW(AO1334))</f>
        <v>AJ1334</v>
      </c>
      <c r="AP1334" t="str">
        <f>_xlfn.CONCAT('Sample Select backend'!$F$4,ROW(AP1334))</f>
        <v>AF1334</v>
      </c>
      <c r="AQ1334" t="str">
        <f>_xlfn.CONCAT('Sample Select backend'!$I$10,ROW(AQ1334))</f>
        <v>R1334</v>
      </c>
      <c r="AR1334" t="str">
        <f>_xlfn.CONCAT('Sample Select backend'!$M$4,ROW(AR1334))</f>
        <v>AK1334</v>
      </c>
      <c r="AS1334" t="str">
        <f t="shared" si="449"/>
        <v>Gambia, The</v>
      </c>
      <c r="AT1334" s="9">
        <f t="shared" si="450"/>
        <v>25</v>
      </c>
      <c r="AU1334">
        <f t="shared" si="451"/>
        <v>0</v>
      </c>
      <c r="AV1334" s="9">
        <v>0</v>
      </c>
    </row>
    <row r="1335" spans="1:48" x14ac:dyDescent="0.35">
      <c r="A1335" s="24" t="s">
        <v>67</v>
      </c>
      <c r="B1335" s="24">
        <v>6</v>
      </c>
      <c r="C1335" s="24">
        <v>28</v>
      </c>
      <c r="D1335" s="24" t="s">
        <v>4430</v>
      </c>
      <c r="E1335" s="24"/>
      <c r="O1335" t="s">
        <v>2803</v>
      </c>
      <c r="P1335" t="s">
        <v>2809</v>
      </c>
      <c r="Q1335" t="s">
        <v>2814</v>
      </c>
      <c r="R1335">
        <v>0</v>
      </c>
      <c r="S1335">
        <v>0</v>
      </c>
      <c r="T1335">
        <v>1.07</v>
      </c>
      <c r="U1335">
        <v>75.849999999999994</v>
      </c>
      <c r="V1335">
        <v>-1</v>
      </c>
      <c r="W1335">
        <v>-1</v>
      </c>
      <c r="X1335">
        <v>-1</v>
      </c>
      <c r="Y1335">
        <v>-1</v>
      </c>
      <c r="Z1335">
        <v>-1</v>
      </c>
      <c r="AA1335">
        <v>-1</v>
      </c>
      <c r="AB1335">
        <v>-1</v>
      </c>
      <c r="AC1335">
        <v>-1</v>
      </c>
      <c r="AD1335">
        <v>-1</v>
      </c>
      <c r="AE1335" s="4" t="s">
        <v>2828</v>
      </c>
      <c r="AF1335" s="9" t="s">
        <v>2829</v>
      </c>
      <c r="AG1335">
        <v>1</v>
      </c>
      <c r="AH1335">
        <v>0</v>
      </c>
      <c r="AI1335">
        <v>0</v>
      </c>
      <c r="AJ1335">
        <v>1</v>
      </c>
      <c r="AK1335" s="9" t="s">
        <v>2840</v>
      </c>
      <c r="AL1335">
        <f t="shared" si="448"/>
        <v>0</v>
      </c>
      <c r="AM1335">
        <f>IF(AND(INDIRECT(AN1335)='Sample Select backend'!$C$2,INDIRECT(AO1335)=1,INDIRECT(AP1335)='Sample Select backend'!$F$2,INDIRECT(AQ1335)=1,INDIRECT(AR1335)='Sample Select backend'!$M$2),1,0)</f>
        <v>0</v>
      </c>
      <c r="AN1335" t="str">
        <f>_xlfn.CONCAT('Sample Select backend'!$C$4,ROW(AN1335))</f>
        <v>AE1335</v>
      </c>
      <c r="AO1335" s="9" t="str">
        <f>_xlfn.CONCAT('Sample Select backend'!$J$2,ROW(AO1335))</f>
        <v>AJ1335</v>
      </c>
      <c r="AP1335" t="str">
        <f>_xlfn.CONCAT('Sample Select backend'!$F$4,ROW(AP1335))</f>
        <v>AF1335</v>
      </c>
      <c r="AQ1335" t="str">
        <f>_xlfn.CONCAT('Sample Select backend'!$I$10,ROW(AQ1335))</f>
        <v>R1335</v>
      </c>
      <c r="AR1335" t="str">
        <f>_xlfn.CONCAT('Sample Select backend'!$M$4,ROW(AR1335))</f>
        <v>AK1335</v>
      </c>
      <c r="AS1335" t="str">
        <f t="shared" si="449"/>
        <v>Gambia, The</v>
      </c>
      <c r="AT1335" s="9">
        <f t="shared" si="450"/>
        <v>28</v>
      </c>
      <c r="AU1335">
        <f t="shared" si="451"/>
        <v>0</v>
      </c>
      <c r="AV1335" s="9">
        <v>0</v>
      </c>
    </row>
    <row r="1336" spans="1:48" x14ac:dyDescent="0.35">
      <c r="A1336" s="24" t="s">
        <v>67</v>
      </c>
      <c r="B1336" s="24">
        <v>6</v>
      </c>
      <c r="C1336" s="24">
        <v>28</v>
      </c>
      <c r="D1336" s="24" t="s">
        <v>4431</v>
      </c>
      <c r="E1336" s="24"/>
      <c r="O1336" t="s">
        <v>2803</v>
      </c>
      <c r="P1336" t="s">
        <v>2809</v>
      </c>
      <c r="Q1336" t="s">
        <v>2814</v>
      </c>
      <c r="R1336">
        <v>0</v>
      </c>
      <c r="S1336">
        <v>0</v>
      </c>
      <c r="T1336">
        <v>1.07</v>
      </c>
      <c r="U1336">
        <v>75.849999999999994</v>
      </c>
      <c r="V1336">
        <v>-1</v>
      </c>
      <c r="W1336">
        <v>-1</v>
      </c>
      <c r="X1336">
        <v>-1</v>
      </c>
      <c r="Y1336">
        <v>-1</v>
      </c>
      <c r="Z1336">
        <v>-1</v>
      </c>
      <c r="AA1336">
        <v>-1</v>
      </c>
      <c r="AB1336">
        <v>-1</v>
      </c>
      <c r="AC1336">
        <v>-1</v>
      </c>
      <c r="AD1336">
        <v>-1</v>
      </c>
      <c r="AE1336" s="4" t="s">
        <v>2828</v>
      </c>
      <c r="AF1336" s="9" t="s">
        <v>2829</v>
      </c>
      <c r="AG1336">
        <v>1</v>
      </c>
      <c r="AH1336">
        <v>0</v>
      </c>
      <c r="AI1336">
        <v>0</v>
      </c>
      <c r="AJ1336">
        <v>1</v>
      </c>
      <c r="AK1336" s="9" t="s">
        <v>2840</v>
      </c>
      <c r="AL1336">
        <f t="shared" si="448"/>
        <v>0</v>
      </c>
      <c r="AM1336">
        <f>IF(AND(INDIRECT(AN1336)='Sample Select backend'!$C$2,INDIRECT(AO1336)=1,INDIRECT(AP1336)='Sample Select backend'!$F$2,INDIRECT(AQ1336)=1,INDIRECT(AR1336)='Sample Select backend'!$M$2),1,0)</f>
        <v>0</v>
      </c>
      <c r="AN1336" t="str">
        <f>_xlfn.CONCAT('Sample Select backend'!$C$4,ROW(AN1336))</f>
        <v>AE1336</v>
      </c>
      <c r="AO1336" s="9" t="str">
        <f>_xlfn.CONCAT('Sample Select backend'!$J$2,ROW(AO1336))</f>
        <v>AJ1336</v>
      </c>
      <c r="AP1336" t="str">
        <f>_xlfn.CONCAT('Sample Select backend'!$F$4,ROW(AP1336))</f>
        <v>AF1336</v>
      </c>
      <c r="AQ1336" t="str">
        <f>_xlfn.CONCAT('Sample Select backend'!$I$10,ROW(AQ1336))</f>
        <v>R1336</v>
      </c>
      <c r="AR1336" t="str">
        <f>_xlfn.CONCAT('Sample Select backend'!$M$4,ROW(AR1336))</f>
        <v>AK1336</v>
      </c>
      <c r="AS1336" t="str">
        <f t="shared" si="449"/>
        <v>Gambia, The</v>
      </c>
      <c r="AT1336" s="9">
        <f t="shared" si="450"/>
        <v>28</v>
      </c>
      <c r="AU1336">
        <f t="shared" si="451"/>
        <v>0</v>
      </c>
      <c r="AV1336" s="9">
        <v>0</v>
      </c>
    </row>
    <row r="1337" spans="1:48" x14ac:dyDescent="0.35">
      <c r="A1337" s="24" t="s">
        <v>67</v>
      </c>
      <c r="B1337" s="24">
        <v>6</v>
      </c>
      <c r="C1337" s="24">
        <v>28</v>
      </c>
      <c r="D1337" s="24" t="s">
        <v>4432</v>
      </c>
      <c r="E1337" s="24"/>
      <c r="O1337" t="s">
        <v>2803</v>
      </c>
      <c r="P1337" t="s">
        <v>2809</v>
      </c>
      <c r="Q1337" t="s">
        <v>2814</v>
      </c>
      <c r="R1337">
        <v>0</v>
      </c>
      <c r="S1337">
        <v>0</v>
      </c>
      <c r="T1337">
        <v>1.07</v>
      </c>
      <c r="U1337">
        <v>75.849999999999994</v>
      </c>
      <c r="V1337">
        <v>-1</v>
      </c>
      <c r="W1337">
        <v>-1</v>
      </c>
      <c r="X1337">
        <v>-1</v>
      </c>
      <c r="Y1337">
        <v>-1</v>
      </c>
      <c r="Z1337">
        <v>-1</v>
      </c>
      <c r="AA1337">
        <v>-1</v>
      </c>
      <c r="AB1337">
        <v>-1</v>
      </c>
      <c r="AC1337">
        <v>-1</v>
      </c>
      <c r="AD1337">
        <v>-1</v>
      </c>
      <c r="AE1337" s="4" t="s">
        <v>2828</v>
      </c>
      <c r="AF1337" s="9" t="s">
        <v>2829</v>
      </c>
      <c r="AG1337">
        <v>1</v>
      </c>
      <c r="AH1337">
        <v>0</v>
      </c>
      <c r="AI1337">
        <v>0</v>
      </c>
      <c r="AJ1337">
        <v>1</v>
      </c>
      <c r="AK1337" s="9" t="s">
        <v>2840</v>
      </c>
      <c r="AL1337">
        <f t="shared" si="448"/>
        <v>0</v>
      </c>
      <c r="AM1337">
        <f>IF(AND(INDIRECT(AN1337)='Sample Select backend'!$C$2,INDIRECT(AO1337)=1,INDIRECT(AP1337)='Sample Select backend'!$F$2,INDIRECT(AQ1337)=1,INDIRECT(AR1337)='Sample Select backend'!$M$2),1,0)</f>
        <v>0</v>
      </c>
      <c r="AN1337" t="str">
        <f>_xlfn.CONCAT('Sample Select backend'!$C$4,ROW(AN1337))</f>
        <v>AE1337</v>
      </c>
      <c r="AO1337" s="9" t="str">
        <f>_xlfn.CONCAT('Sample Select backend'!$J$2,ROW(AO1337))</f>
        <v>AJ1337</v>
      </c>
      <c r="AP1337" t="str">
        <f>_xlfn.CONCAT('Sample Select backend'!$F$4,ROW(AP1337))</f>
        <v>AF1337</v>
      </c>
      <c r="AQ1337" t="str">
        <f>_xlfn.CONCAT('Sample Select backend'!$I$10,ROW(AQ1337))</f>
        <v>R1337</v>
      </c>
      <c r="AR1337" t="str">
        <f>_xlfn.CONCAT('Sample Select backend'!$M$4,ROW(AR1337))</f>
        <v>AK1337</v>
      </c>
      <c r="AS1337" t="str">
        <f t="shared" si="449"/>
        <v>Gambia, The</v>
      </c>
      <c r="AT1337" s="9">
        <f t="shared" si="450"/>
        <v>28</v>
      </c>
      <c r="AU1337">
        <f t="shared" si="451"/>
        <v>0</v>
      </c>
      <c r="AV1337" s="9">
        <v>0</v>
      </c>
    </row>
    <row r="1338" spans="1:48" x14ac:dyDescent="0.35">
      <c r="A1338" s="24" t="s">
        <v>67</v>
      </c>
      <c r="B1338" s="24">
        <v>9</v>
      </c>
      <c r="C1338" s="24">
        <v>34</v>
      </c>
      <c r="D1338" s="24" t="s">
        <v>4433</v>
      </c>
      <c r="E1338" s="24"/>
      <c r="O1338" t="s">
        <v>2803</v>
      </c>
      <c r="P1338" t="s">
        <v>2809</v>
      </c>
      <c r="Q1338" t="s">
        <v>2814</v>
      </c>
      <c r="R1338">
        <v>0</v>
      </c>
      <c r="S1338">
        <v>0</v>
      </c>
      <c r="T1338">
        <v>1.07</v>
      </c>
      <c r="U1338">
        <v>75.849999999999994</v>
      </c>
      <c r="V1338">
        <v>-1</v>
      </c>
      <c r="W1338">
        <v>-1</v>
      </c>
      <c r="X1338">
        <v>-1</v>
      </c>
      <c r="Y1338">
        <v>-1</v>
      </c>
      <c r="Z1338">
        <v>-1</v>
      </c>
      <c r="AA1338">
        <v>-1</v>
      </c>
      <c r="AB1338">
        <v>-1</v>
      </c>
      <c r="AC1338">
        <v>-1</v>
      </c>
      <c r="AD1338">
        <v>-1</v>
      </c>
      <c r="AE1338" s="4" t="s">
        <v>2828</v>
      </c>
      <c r="AF1338" s="9" t="s">
        <v>2829</v>
      </c>
      <c r="AG1338">
        <v>1</v>
      </c>
      <c r="AH1338">
        <v>0</v>
      </c>
      <c r="AI1338">
        <v>0</v>
      </c>
      <c r="AJ1338">
        <v>1</v>
      </c>
      <c r="AK1338" s="9" t="s">
        <v>2840</v>
      </c>
      <c r="AL1338">
        <f t="shared" si="448"/>
        <v>0</v>
      </c>
      <c r="AM1338">
        <f>IF(AND(INDIRECT(AN1338)='Sample Select backend'!$C$2,INDIRECT(AO1338)=1,INDIRECT(AP1338)='Sample Select backend'!$F$2,INDIRECT(AQ1338)=1,INDIRECT(AR1338)='Sample Select backend'!$M$2),1,0)</f>
        <v>0</v>
      </c>
      <c r="AN1338" t="str">
        <f>_xlfn.CONCAT('Sample Select backend'!$C$4,ROW(AN1338))</f>
        <v>AE1338</v>
      </c>
      <c r="AO1338" s="9" t="str">
        <f>_xlfn.CONCAT('Sample Select backend'!$J$2,ROW(AO1338))</f>
        <v>AJ1338</v>
      </c>
      <c r="AP1338" t="str">
        <f>_xlfn.CONCAT('Sample Select backend'!$F$4,ROW(AP1338))</f>
        <v>AF1338</v>
      </c>
      <c r="AQ1338" t="str">
        <f>_xlfn.CONCAT('Sample Select backend'!$I$10,ROW(AQ1338))</f>
        <v>R1338</v>
      </c>
      <c r="AR1338" t="str">
        <f>_xlfn.CONCAT('Sample Select backend'!$M$4,ROW(AR1338))</f>
        <v>AK1338</v>
      </c>
      <c r="AS1338" t="str">
        <f t="shared" si="449"/>
        <v>Gambia, The</v>
      </c>
      <c r="AT1338" s="9">
        <f t="shared" si="450"/>
        <v>34</v>
      </c>
      <c r="AU1338">
        <f t="shared" si="451"/>
        <v>0</v>
      </c>
      <c r="AV1338" s="9">
        <v>0</v>
      </c>
    </row>
    <row r="1339" spans="1:48" x14ac:dyDescent="0.35">
      <c r="A1339" s="24" t="s">
        <v>67</v>
      </c>
      <c r="B1339" s="24">
        <v>6</v>
      </c>
      <c r="C1339" s="24">
        <v>28</v>
      </c>
      <c r="D1339" s="24" t="s">
        <v>4434</v>
      </c>
      <c r="E1339" s="24"/>
      <c r="O1339" t="s">
        <v>2803</v>
      </c>
      <c r="P1339" t="s">
        <v>2809</v>
      </c>
      <c r="Q1339" t="s">
        <v>2814</v>
      </c>
      <c r="R1339">
        <v>0</v>
      </c>
      <c r="S1339">
        <v>0</v>
      </c>
      <c r="T1339">
        <v>1.07</v>
      </c>
      <c r="U1339">
        <v>75.849999999999994</v>
      </c>
      <c r="V1339">
        <v>-1</v>
      </c>
      <c r="W1339">
        <v>-1</v>
      </c>
      <c r="X1339">
        <v>-1</v>
      </c>
      <c r="Y1339">
        <v>-1</v>
      </c>
      <c r="Z1339">
        <v>-1</v>
      </c>
      <c r="AA1339">
        <v>-1</v>
      </c>
      <c r="AB1339">
        <v>-1</v>
      </c>
      <c r="AC1339">
        <v>-1</v>
      </c>
      <c r="AD1339">
        <v>-1</v>
      </c>
      <c r="AE1339" s="4" t="s">
        <v>2828</v>
      </c>
      <c r="AF1339" s="9" t="s">
        <v>2829</v>
      </c>
      <c r="AG1339">
        <v>1</v>
      </c>
      <c r="AH1339">
        <v>0</v>
      </c>
      <c r="AI1339">
        <v>0</v>
      </c>
      <c r="AJ1339">
        <v>1</v>
      </c>
      <c r="AK1339" s="9" t="s">
        <v>2840</v>
      </c>
      <c r="AL1339">
        <f t="shared" si="448"/>
        <v>0</v>
      </c>
      <c r="AM1339">
        <f>IF(AND(INDIRECT(AN1339)='Sample Select backend'!$C$2,INDIRECT(AO1339)=1,INDIRECT(AP1339)='Sample Select backend'!$F$2,INDIRECT(AQ1339)=1,INDIRECT(AR1339)='Sample Select backend'!$M$2),1,0)</f>
        <v>0</v>
      </c>
      <c r="AN1339" t="str">
        <f>_xlfn.CONCAT('Sample Select backend'!$C$4,ROW(AN1339))</f>
        <v>AE1339</v>
      </c>
      <c r="AO1339" s="9" t="str">
        <f>_xlfn.CONCAT('Sample Select backend'!$J$2,ROW(AO1339))</f>
        <v>AJ1339</v>
      </c>
      <c r="AP1339" t="str">
        <f>_xlfn.CONCAT('Sample Select backend'!$F$4,ROW(AP1339))</f>
        <v>AF1339</v>
      </c>
      <c r="AQ1339" t="str">
        <f>_xlfn.CONCAT('Sample Select backend'!$I$10,ROW(AQ1339))</f>
        <v>R1339</v>
      </c>
      <c r="AR1339" t="str">
        <f>_xlfn.CONCAT('Sample Select backend'!$M$4,ROW(AR1339))</f>
        <v>AK1339</v>
      </c>
      <c r="AS1339" t="str">
        <f t="shared" si="449"/>
        <v>Gambia, The</v>
      </c>
      <c r="AT1339" s="9">
        <f t="shared" si="450"/>
        <v>28</v>
      </c>
      <c r="AU1339">
        <f t="shared" si="451"/>
        <v>0</v>
      </c>
      <c r="AV1339" s="9">
        <v>0</v>
      </c>
    </row>
    <row r="1340" spans="1:48" x14ac:dyDescent="0.35">
      <c r="A1340" s="24" t="s">
        <v>67</v>
      </c>
      <c r="B1340" s="24" t="s">
        <v>201</v>
      </c>
      <c r="C1340" s="24" t="s">
        <v>201</v>
      </c>
      <c r="D1340" s="24" t="s">
        <v>4435</v>
      </c>
      <c r="E1340" s="24"/>
      <c r="O1340" t="s">
        <v>2803</v>
      </c>
      <c r="P1340" t="s">
        <v>2809</v>
      </c>
      <c r="Q1340" t="s">
        <v>2814</v>
      </c>
      <c r="R1340">
        <v>0</v>
      </c>
      <c r="S1340">
        <v>0</v>
      </c>
      <c r="T1340">
        <v>1.07</v>
      </c>
      <c r="U1340">
        <v>75.849999999999994</v>
      </c>
      <c r="V1340">
        <v>-1</v>
      </c>
      <c r="W1340">
        <v>-1</v>
      </c>
      <c r="X1340">
        <v>-1</v>
      </c>
      <c r="Y1340">
        <v>-1</v>
      </c>
      <c r="Z1340">
        <v>-1</v>
      </c>
      <c r="AA1340">
        <v>-1</v>
      </c>
      <c r="AB1340">
        <v>-1</v>
      </c>
      <c r="AC1340">
        <v>-1</v>
      </c>
      <c r="AD1340">
        <v>-1</v>
      </c>
      <c r="AE1340" s="4" t="s">
        <v>2828</v>
      </c>
      <c r="AF1340" s="9" t="s">
        <v>2829</v>
      </c>
      <c r="AG1340">
        <v>1</v>
      </c>
      <c r="AH1340">
        <v>0</v>
      </c>
      <c r="AI1340">
        <v>0</v>
      </c>
      <c r="AJ1340">
        <v>1</v>
      </c>
      <c r="AK1340" s="9" t="s">
        <v>2840</v>
      </c>
      <c r="AL1340">
        <f t="shared" si="448"/>
        <v>1</v>
      </c>
      <c r="AM1340">
        <f>IF(AND(INDIRECT(AN1340)='Sample Select backend'!$C$2,INDIRECT(AO1340)=1,INDIRECT(AP1340)='Sample Select backend'!$F$2,INDIRECT(AQ1340)=1,INDIRECT(AR1340)='Sample Select backend'!$M$2),1,0)</f>
        <v>0</v>
      </c>
      <c r="AN1340" t="str">
        <f>_xlfn.CONCAT('Sample Select backend'!$C$4,ROW(AN1340))</f>
        <v>AE1340</v>
      </c>
      <c r="AO1340" s="9" t="str">
        <f>_xlfn.CONCAT('Sample Select backend'!$J$2,ROW(AO1340))</f>
        <v>AJ1340</v>
      </c>
      <c r="AP1340" t="str">
        <f>_xlfn.CONCAT('Sample Select backend'!$F$4,ROW(AP1340))</f>
        <v>AF1340</v>
      </c>
      <c r="AQ1340" t="str">
        <f>_xlfn.CONCAT('Sample Select backend'!$I$10,ROW(AQ1340))</f>
        <v>R1340</v>
      </c>
      <c r="AR1340" t="str">
        <f>_xlfn.CONCAT('Sample Select backend'!$M$4,ROW(AR1340))</f>
        <v>AK1340</v>
      </c>
      <c r="AS1340" t="str">
        <f t="shared" si="449"/>
        <v>Gambia, The</v>
      </c>
      <c r="AT1340" s="9" t="str">
        <f t="shared" si="450"/>
        <v>Other</v>
      </c>
      <c r="AU1340">
        <f t="shared" si="451"/>
        <v>0</v>
      </c>
      <c r="AV1340" s="9">
        <v>0</v>
      </c>
    </row>
    <row r="1341" spans="1:48" x14ac:dyDescent="0.35">
      <c r="A1341" s="24" t="s">
        <v>67</v>
      </c>
      <c r="B1341" s="24" t="s">
        <v>201</v>
      </c>
      <c r="C1341" s="24" t="s">
        <v>201</v>
      </c>
      <c r="D1341" s="24" t="s">
        <v>4436</v>
      </c>
      <c r="E1341" s="24"/>
      <c r="O1341" t="s">
        <v>2803</v>
      </c>
      <c r="P1341" t="s">
        <v>2809</v>
      </c>
      <c r="Q1341" t="s">
        <v>2814</v>
      </c>
      <c r="R1341">
        <v>0</v>
      </c>
      <c r="S1341">
        <v>0</v>
      </c>
      <c r="T1341">
        <v>1.07</v>
      </c>
      <c r="U1341">
        <v>75.849999999999994</v>
      </c>
      <c r="V1341">
        <v>-1</v>
      </c>
      <c r="W1341">
        <v>-1</v>
      </c>
      <c r="X1341">
        <v>-1</v>
      </c>
      <c r="Y1341">
        <v>-1</v>
      </c>
      <c r="Z1341">
        <v>-1</v>
      </c>
      <c r="AA1341">
        <v>-1</v>
      </c>
      <c r="AB1341">
        <v>-1</v>
      </c>
      <c r="AC1341">
        <v>-1</v>
      </c>
      <c r="AD1341">
        <v>-1</v>
      </c>
      <c r="AE1341" s="4" t="s">
        <v>2828</v>
      </c>
      <c r="AF1341" s="9" t="s">
        <v>2829</v>
      </c>
      <c r="AG1341">
        <v>1</v>
      </c>
      <c r="AH1341">
        <v>0</v>
      </c>
      <c r="AI1341">
        <v>0</v>
      </c>
      <c r="AJ1341">
        <v>1</v>
      </c>
      <c r="AK1341" s="9" t="s">
        <v>2840</v>
      </c>
      <c r="AL1341">
        <f t="shared" si="448"/>
        <v>1</v>
      </c>
      <c r="AM1341">
        <f>IF(AND(INDIRECT(AN1341)='Sample Select backend'!$C$2,INDIRECT(AO1341)=1,INDIRECT(AP1341)='Sample Select backend'!$F$2,INDIRECT(AQ1341)=1,INDIRECT(AR1341)='Sample Select backend'!$M$2),1,0)</f>
        <v>0</v>
      </c>
      <c r="AN1341" t="str">
        <f>_xlfn.CONCAT('Sample Select backend'!$C$4,ROW(AN1341))</f>
        <v>AE1341</v>
      </c>
      <c r="AO1341" s="9" t="str">
        <f>_xlfn.CONCAT('Sample Select backend'!$J$2,ROW(AO1341))</f>
        <v>AJ1341</v>
      </c>
      <c r="AP1341" t="str">
        <f>_xlfn.CONCAT('Sample Select backend'!$F$4,ROW(AP1341))</f>
        <v>AF1341</v>
      </c>
      <c r="AQ1341" t="str">
        <f>_xlfn.CONCAT('Sample Select backend'!$I$10,ROW(AQ1341))</f>
        <v>R1341</v>
      </c>
      <c r="AR1341" t="str">
        <f>_xlfn.CONCAT('Sample Select backend'!$M$4,ROW(AR1341))</f>
        <v>AK1341</v>
      </c>
      <c r="AS1341" t="str">
        <f t="shared" si="449"/>
        <v>Gambia, The</v>
      </c>
      <c r="AT1341" s="9" t="str">
        <f t="shared" si="450"/>
        <v>Other</v>
      </c>
      <c r="AU1341">
        <f t="shared" si="451"/>
        <v>0</v>
      </c>
      <c r="AV1341" s="9">
        <v>1</v>
      </c>
    </row>
    <row r="1342" spans="1:48" x14ac:dyDescent="0.35">
      <c r="A1342" t="s">
        <v>63</v>
      </c>
      <c r="B1342">
        <v>1</v>
      </c>
      <c r="C1342">
        <v>6</v>
      </c>
      <c r="D1342" t="s">
        <v>999</v>
      </c>
      <c r="E1342">
        <v>2</v>
      </c>
      <c r="F1342">
        <v>2</v>
      </c>
      <c r="G1342">
        <v>2</v>
      </c>
      <c r="H1342">
        <v>2</v>
      </c>
      <c r="I1342">
        <v>2</v>
      </c>
      <c r="J1342">
        <v>2</v>
      </c>
      <c r="K1342">
        <v>1</v>
      </c>
      <c r="L1342">
        <v>2</v>
      </c>
      <c r="M1342">
        <v>1</v>
      </c>
      <c r="N1342" t="s">
        <v>2662</v>
      </c>
      <c r="O1342" t="s">
        <v>2800</v>
      </c>
      <c r="P1342" t="s">
        <v>2810</v>
      </c>
      <c r="Q1342" t="s">
        <v>2816</v>
      </c>
      <c r="R1342">
        <v>0</v>
      </c>
      <c r="S1342">
        <v>-6.16</v>
      </c>
      <c r="T1342">
        <v>-8.19</v>
      </c>
      <c r="U1342">
        <v>62.49</v>
      </c>
      <c r="V1342">
        <f t="shared" ref="V1342:V1361" si="463">IF(E1342&gt;0,1,IF(E1342&lt;0,0,-1))</f>
        <v>1</v>
      </c>
      <c r="W1342">
        <f t="shared" ref="W1342:W1361" si="464">IF(F1342&gt;0,1,IF(F1342&lt;0,0,-1))</f>
        <v>1</v>
      </c>
      <c r="X1342">
        <f t="shared" ref="X1342:X1361" si="465">IF(G1342&gt;0,1,IF(G1342&lt;0,0,-1))</f>
        <v>1</v>
      </c>
      <c r="Y1342">
        <f t="shared" ref="Y1342:Y1361" si="466">IF(H1342&gt;0,1,IF(H1342&lt;0,0,-1))</f>
        <v>1</v>
      </c>
      <c r="Z1342">
        <f t="shared" ref="Z1342:Z1361" si="467">IF(I1342&gt;0,1,IF(I1342&lt;0,0,-1))</f>
        <v>1</v>
      </c>
      <c r="AA1342">
        <f t="shared" ref="AA1342:AA1361" si="468">IF(J1342&gt;0,1,IF(J1342&lt;0,0,-1))</f>
        <v>1</v>
      </c>
      <c r="AB1342">
        <f t="shared" ref="AB1342:AB1361" si="469">IF(K1342&gt;0,1,IF(K1342&lt;0,0,-1))</f>
        <v>1</v>
      </c>
      <c r="AC1342">
        <f t="shared" ref="AC1342:AC1361" si="470">IF(L1342&gt;0,1,IF(L1342&lt;0,0,-1))</f>
        <v>1</v>
      </c>
      <c r="AD1342">
        <f t="shared" ref="AD1342:AD1361" si="471">IF(M1342&gt;0,1,IF(M1342&lt;0,0,-1))</f>
        <v>1</v>
      </c>
      <c r="AE1342" s="4" t="s">
        <v>2828</v>
      </c>
      <c r="AF1342" s="9" t="s">
        <v>2829</v>
      </c>
      <c r="AG1342">
        <v>0</v>
      </c>
      <c r="AH1342">
        <v>1</v>
      </c>
      <c r="AI1342">
        <v>0</v>
      </c>
      <c r="AJ1342">
        <v>1</v>
      </c>
      <c r="AK1342" s="9" t="s">
        <v>2840</v>
      </c>
      <c r="AL1342">
        <f t="shared" si="448"/>
        <v>0</v>
      </c>
      <c r="AM1342">
        <f>IF(AND(INDIRECT(AN1342)='Sample Select backend'!$C$2,INDIRECT(AO1342)=1,INDIRECT(AP1342)='Sample Select backend'!$F$2,INDIRECT(AQ1342)=1,INDIRECT(AR1342)='Sample Select backend'!$M$2),1,0)</f>
        <v>0</v>
      </c>
      <c r="AN1342" t="str">
        <f>_xlfn.CONCAT('Sample Select backend'!$C$4,ROW(AN1342))</f>
        <v>AE1342</v>
      </c>
      <c r="AO1342" s="9" t="str">
        <f>_xlfn.CONCAT('Sample Select backend'!$J$2,ROW(AO1342))</f>
        <v>AJ1342</v>
      </c>
      <c r="AP1342" t="str">
        <f>_xlfn.CONCAT('Sample Select backend'!$F$4,ROW(AP1342))</f>
        <v>AF1342</v>
      </c>
      <c r="AQ1342" t="str">
        <f>_xlfn.CONCAT('Sample Select backend'!$I$10,ROW(AQ1342))</f>
        <v>R1342</v>
      </c>
      <c r="AR1342" t="str">
        <f>_xlfn.CONCAT('Sample Select backend'!$M$4,ROW(AR1342))</f>
        <v>AK1342</v>
      </c>
      <c r="AS1342" t="str">
        <f t="shared" si="449"/>
        <v>Georgia</v>
      </c>
      <c r="AT1342" s="9">
        <f t="shared" si="450"/>
        <v>6</v>
      </c>
      <c r="AU1342">
        <f t="shared" si="451"/>
        <v>1</v>
      </c>
      <c r="AV1342" s="9">
        <v>1</v>
      </c>
    </row>
    <row r="1343" spans="1:48" x14ac:dyDescent="0.35">
      <c r="A1343" t="s">
        <v>63</v>
      </c>
      <c r="B1343">
        <v>7</v>
      </c>
      <c r="C1343">
        <v>30</v>
      </c>
      <c r="D1343" t="s">
        <v>994</v>
      </c>
      <c r="E1343">
        <v>1</v>
      </c>
      <c r="F1343">
        <v>1</v>
      </c>
      <c r="G1343">
        <v>2</v>
      </c>
      <c r="H1343">
        <v>1</v>
      </c>
      <c r="I1343">
        <v>2</v>
      </c>
      <c r="J1343">
        <v>1</v>
      </c>
      <c r="K1343">
        <v>1</v>
      </c>
      <c r="L1343">
        <v>2</v>
      </c>
      <c r="M1343">
        <v>1</v>
      </c>
      <c r="N1343" t="s">
        <v>2662</v>
      </c>
      <c r="O1343" t="s">
        <v>2800</v>
      </c>
      <c r="P1343" t="s">
        <v>2810</v>
      </c>
      <c r="Q1343" t="s">
        <v>2816</v>
      </c>
      <c r="R1343">
        <v>0</v>
      </c>
      <c r="S1343">
        <v>-6.16</v>
      </c>
      <c r="T1343">
        <v>-8.19</v>
      </c>
      <c r="U1343">
        <v>62.49</v>
      </c>
      <c r="V1343">
        <f t="shared" si="463"/>
        <v>1</v>
      </c>
      <c r="W1343">
        <f t="shared" si="464"/>
        <v>1</v>
      </c>
      <c r="X1343">
        <f t="shared" si="465"/>
        <v>1</v>
      </c>
      <c r="Y1343">
        <f t="shared" si="466"/>
        <v>1</v>
      </c>
      <c r="Z1343">
        <f t="shared" si="467"/>
        <v>1</v>
      </c>
      <c r="AA1343">
        <f t="shared" si="468"/>
        <v>1</v>
      </c>
      <c r="AB1343">
        <f t="shared" si="469"/>
        <v>1</v>
      </c>
      <c r="AC1343">
        <f t="shared" si="470"/>
        <v>1</v>
      </c>
      <c r="AD1343">
        <f t="shared" si="471"/>
        <v>1</v>
      </c>
      <c r="AE1343" s="4" t="s">
        <v>2828</v>
      </c>
      <c r="AF1343" s="9" t="s">
        <v>2829</v>
      </c>
      <c r="AG1343">
        <v>0</v>
      </c>
      <c r="AH1343">
        <v>1</v>
      </c>
      <c r="AI1343">
        <v>0</v>
      </c>
      <c r="AJ1343">
        <v>1</v>
      </c>
      <c r="AK1343" s="9" t="s">
        <v>2840</v>
      </c>
      <c r="AL1343">
        <f t="shared" si="448"/>
        <v>0</v>
      </c>
      <c r="AM1343">
        <f>IF(AND(INDIRECT(AN1343)='Sample Select backend'!$C$2,INDIRECT(AO1343)=1,INDIRECT(AP1343)='Sample Select backend'!$F$2,INDIRECT(AQ1343)=1,INDIRECT(AR1343)='Sample Select backend'!$M$2),1,0)</f>
        <v>0</v>
      </c>
      <c r="AN1343" t="str">
        <f>_xlfn.CONCAT('Sample Select backend'!$C$4,ROW(AN1343))</f>
        <v>AE1343</v>
      </c>
      <c r="AO1343" s="9" t="str">
        <f>_xlfn.CONCAT('Sample Select backend'!$J$2,ROW(AO1343))</f>
        <v>AJ1343</v>
      </c>
      <c r="AP1343" t="str">
        <f>_xlfn.CONCAT('Sample Select backend'!$F$4,ROW(AP1343))</f>
        <v>AF1343</v>
      </c>
      <c r="AQ1343" t="str">
        <f>_xlfn.CONCAT('Sample Select backend'!$I$10,ROW(AQ1343))</f>
        <v>R1343</v>
      </c>
      <c r="AR1343" t="str">
        <f>_xlfn.CONCAT('Sample Select backend'!$M$4,ROW(AR1343))</f>
        <v>AK1343</v>
      </c>
      <c r="AS1343" t="str">
        <f t="shared" si="449"/>
        <v>Georgia</v>
      </c>
      <c r="AT1343" s="9">
        <f t="shared" si="450"/>
        <v>30</v>
      </c>
      <c r="AU1343">
        <f t="shared" si="451"/>
        <v>0</v>
      </c>
      <c r="AV1343" s="9">
        <v>1</v>
      </c>
    </row>
    <row r="1344" spans="1:48" x14ac:dyDescent="0.35">
      <c r="A1344" t="s">
        <v>63</v>
      </c>
      <c r="B1344">
        <v>6</v>
      </c>
      <c r="C1344">
        <v>28</v>
      </c>
      <c r="D1344" t="s">
        <v>986</v>
      </c>
      <c r="E1344">
        <v>1</v>
      </c>
      <c r="F1344">
        <v>1</v>
      </c>
      <c r="G1344">
        <v>2</v>
      </c>
      <c r="H1344">
        <v>-1</v>
      </c>
      <c r="I1344">
        <v>2</v>
      </c>
      <c r="J1344">
        <v>2</v>
      </c>
      <c r="K1344">
        <v>1</v>
      </c>
      <c r="L1344">
        <v>2</v>
      </c>
      <c r="M1344">
        <v>1</v>
      </c>
      <c r="N1344" t="s">
        <v>2662</v>
      </c>
      <c r="O1344" t="s">
        <v>2800</v>
      </c>
      <c r="P1344" t="s">
        <v>2810</v>
      </c>
      <c r="Q1344" t="s">
        <v>2816</v>
      </c>
      <c r="R1344">
        <v>0</v>
      </c>
      <c r="S1344">
        <v>-6.16</v>
      </c>
      <c r="T1344">
        <v>-8.19</v>
      </c>
      <c r="U1344">
        <v>62.49</v>
      </c>
      <c r="V1344">
        <f t="shared" si="463"/>
        <v>1</v>
      </c>
      <c r="W1344">
        <f t="shared" si="464"/>
        <v>1</v>
      </c>
      <c r="X1344">
        <f t="shared" si="465"/>
        <v>1</v>
      </c>
      <c r="Y1344">
        <f t="shared" si="466"/>
        <v>0</v>
      </c>
      <c r="Z1344">
        <f t="shared" si="467"/>
        <v>1</v>
      </c>
      <c r="AA1344">
        <f t="shared" si="468"/>
        <v>1</v>
      </c>
      <c r="AB1344">
        <f t="shared" si="469"/>
        <v>1</v>
      </c>
      <c r="AC1344">
        <f t="shared" si="470"/>
        <v>1</v>
      </c>
      <c r="AD1344">
        <f t="shared" si="471"/>
        <v>1</v>
      </c>
      <c r="AE1344" s="4" t="s">
        <v>2828</v>
      </c>
      <c r="AF1344" s="9" t="s">
        <v>2829</v>
      </c>
      <c r="AG1344">
        <v>0</v>
      </c>
      <c r="AH1344">
        <v>1</v>
      </c>
      <c r="AI1344">
        <v>0</v>
      </c>
      <c r="AJ1344">
        <v>1</v>
      </c>
      <c r="AK1344" s="9" t="s">
        <v>2840</v>
      </c>
      <c r="AL1344">
        <f t="shared" si="448"/>
        <v>0</v>
      </c>
      <c r="AM1344">
        <f>IF(AND(INDIRECT(AN1344)='Sample Select backend'!$C$2,INDIRECT(AO1344)=1,INDIRECT(AP1344)='Sample Select backend'!$F$2,INDIRECT(AQ1344)=1,INDIRECT(AR1344)='Sample Select backend'!$M$2),1,0)</f>
        <v>0</v>
      </c>
      <c r="AN1344" t="str">
        <f>_xlfn.CONCAT('Sample Select backend'!$C$4,ROW(AN1344))</f>
        <v>AE1344</v>
      </c>
      <c r="AO1344" s="9" t="str">
        <f>_xlfn.CONCAT('Sample Select backend'!$J$2,ROW(AO1344))</f>
        <v>AJ1344</v>
      </c>
      <c r="AP1344" t="str">
        <f>_xlfn.CONCAT('Sample Select backend'!$F$4,ROW(AP1344))</f>
        <v>AF1344</v>
      </c>
      <c r="AQ1344" t="str">
        <f>_xlfn.CONCAT('Sample Select backend'!$I$10,ROW(AQ1344))</f>
        <v>R1344</v>
      </c>
      <c r="AR1344" t="str">
        <f>_xlfn.CONCAT('Sample Select backend'!$M$4,ROW(AR1344))</f>
        <v>AK1344</v>
      </c>
      <c r="AS1344" t="str">
        <f t="shared" si="449"/>
        <v>Georgia</v>
      </c>
      <c r="AT1344" s="9">
        <f t="shared" si="450"/>
        <v>28</v>
      </c>
      <c r="AU1344">
        <f t="shared" si="451"/>
        <v>0</v>
      </c>
      <c r="AV1344" s="9">
        <v>1</v>
      </c>
    </row>
    <row r="1345" spans="1:48" x14ac:dyDescent="0.35">
      <c r="A1345" t="s">
        <v>63</v>
      </c>
      <c r="B1345">
        <v>1</v>
      </c>
      <c r="C1345">
        <v>6</v>
      </c>
      <c r="D1345" t="s">
        <v>987</v>
      </c>
      <c r="E1345">
        <v>2</v>
      </c>
      <c r="F1345">
        <v>2</v>
      </c>
      <c r="G1345">
        <v>2</v>
      </c>
      <c r="H1345">
        <v>2</v>
      </c>
      <c r="I1345">
        <v>2</v>
      </c>
      <c r="J1345">
        <v>2</v>
      </c>
      <c r="K1345">
        <v>1</v>
      </c>
      <c r="L1345">
        <v>2</v>
      </c>
      <c r="M1345">
        <v>1</v>
      </c>
      <c r="N1345" t="s">
        <v>2662</v>
      </c>
      <c r="O1345" t="s">
        <v>2800</v>
      </c>
      <c r="P1345" t="s">
        <v>2810</v>
      </c>
      <c r="Q1345" t="s">
        <v>2816</v>
      </c>
      <c r="R1345">
        <v>0</v>
      </c>
      <c r="S1345">
        <v>-6.16</v>
      </c>
      <c r="T1345">
        <v>-8.19</v>
      </c>
      <c r="U1345">
        <v>62.49</v>
      </c>
      <c r="V1345">
        <f t="shared" si="463"/>
        <v>1</v>
      </c>
      <c r="W1345">
        <f t="shared" si="464"/>
        <v>1</v>
      </c>
      <c r="X1345">
        <f t="shared" si="465"/>
        <v>1</v>
      </c>
      <c r="Y1345">
        <f t="shared" si="466"/>
        <v>1</v>
      </c>
      <c r="Z1345">
        <f t="shared" si="467"/>
        <v>1</v>
      </c>
      <c r="AA1345">
        <f t="shared" si="468"/>
        <v>1</v>
      </c>
      <c r="AB1345">
        <f t="shared" si="469"/>
        <v>1</v>
      </c>
      <c r="AC1345">
        <f t="shared" si="470"/>
        <v>1</v>
      </c>
      <c r="AD1345">
        <f t="shared" si="471"/>
        <v>1</v>
      </c>
      <c r="AE1345" s="4" t="s">
        <v>2828</v>
      </c>
      <c r="AF1345" s="9" t="s">
        <v>2829</v>
      </c>
      <c r="AG1345">
        <v>0</v>
      </c>
      <c r="AH1345">
        <v>1</v>
      </c>
      <c r="AI1345">
        <v>0</v>
      </c>
      <c r="AJ1345">
        <v>1</v>
      </c>
      <c r="AK1345" s="9" t="s">
        <v>2840</v>
      </c>
      <c r="AL1345">
        <f t="shared" si="448"/>
        <v>0</v>
      </c>
      <c r="AM1345">
        <f>IF(AND(INDIRECT(AN1345)='Sample Select backend'!$C$2,INDIRECT(AO1345)=1,INDIRECT(AP1345)='Sample Select backend'!$F$2,INDIRECT(AQ1345)=1,INDIRECT(AR1345)='Sample Select backend'!$M$2),1,0)</f>
        <v>0</v>
      </c>
      <c r="AN1345" t="str">
        <f>_xlfn.CONCAT('Sample Select backend'!$C$4,ROW(AN1345))</f>
        <v>AE1345</v>
      </c>
      <c r="AO1345" s="9" t="str">
        <f>_xlfn.CONCAT('Sample Select backend'!$J$2,ROW(AO1345))</f>
        <v>AJ1345</v>
      </c>
      <c r="AP1345" t="str">
        <f>_xlfn.CONCAT('Sample Select backend'!$F$4,ROW(AP1345))</f>
        <v>AF1345</v>
      </c>
      <c r="AQ1345" t="str">
        <f>_xlfn.CONCAT('Sample Select backend'!$I$10,ROW(AQ1345))</f>
        <v>R1345</v>
      </c>
      <c r="AR1345" t="str">
        <f>_xlfn.CONCAT('Sample Select backend'!$M$4,ROW(AR1345))</f>
        <v>AK1345</v>
      </c>
      <c r="AS1345" t="str">
        <f t="shared" si="449"/>
        <v>Georgia</v>
      </c>
      <c r="AT1345" s="9">
        <f t="shared" si="450"/>
        <v>6</v>
      </c>
      <c r="AU1345">
        <f t="shared" si="451"/>
        <v>0</v>
      </c>
      <c r="AV1345" s="9">
        <v>1</v>
      </c>
    </row>
    <row r="1346" spans="1:48" x14ac:dyDescent="0.35">
      <c r="A1346" t="s">
        <v>63</v>
      </c>
      <c r="B1346">
        <v>1</v>
      </c>
      <c r="C1346">
        <v>6</v>
      </c>
      <c r="D1346" t="s">
        <v>984</v>
      </c>
      <c r="E1346">
        <v>2</v>
      </c>
      <c r="F1346">
        <v>2</v>
      </c>
      <c r="G1346">
        <v>2</v>
      </c>
      <c r="H1346">
        <v>2</v>
      </c>
      <c r="I1346">
        <v>2</v>
      </c>
      <c r="J1346">
        <v>2</v>
      </c>
      <c r="K1346">
        <v>1</v>
      </c>
      <c r="L1346">
        <v>2</v>
      </c>
      <c r="M1346">
        <v>1</v>
      </c>
      <c r="N1346" t="s">
        <v>2662</v>
      </c>
      <c r="O1346" t="s">
        <v>2800</v>
      </c>
      <c r="P1346" t="s">
        <v>2810</v>
      </c>
      <c r="Q1346" t="s">
        <v>2816</v>
      </c>
      <c r="R1346">
        <v>0</v>
      </c>
      <c r="S1346">
        <v>-6.16</v>
      </c>
      <c r="T1346">
        <v>-8.19</v>
      </c>
      <c r="U1346">
        <v>62.49</v>
      </c>
      <c r="V1346">
        <f t="shared" si="463"/>
        <v>1</v>
      </c>
      <c r="W1346">
        <f t="shared" si="464"/>
        <v>1</v>
      </c>
      <c r="X1346">
        <f t="shared" si="465"/>
        <v>1</v>
      </c>
      <c r="Y1346">
        <f t="shared" si="466"/>
        <v>1</v>
      </c>
      <c r="Z1346">
        <f t="shared" si="467"/>
        <v>1</v>
      </c>
      <c r="AA1346">
        <f t="shared" si="468"/>
        <v>1</v>
      </c>
      <c r="AB1346">
        <f t="shared" si="469"/>
        <v>1</v>
      </c>
      <c r="AC1346">
        <f t="shared" si="470"/>
        <v>1</v>
      </c>
      <c r="AD1346">
        <f t="shared" si="471"/>
        <v>1</v>
      </c>
      <c r="AE1346" s="4" t="s">
        <v>2828</v>
      </c>
      <c r="AF1346" s="9" t="s">
        <v>2829</v>
      </c>
      <c r="AG1346">
        <v>0</v>
      </c>
      <c r="AH1346">
        <v>1</v>
      </c>
      <c r="AI1346">
        <v>0</v>
      </c>
      <c r="AJ1346">
        <v>1</v>
      </c>
      <c r="AK1346" s="9" t="s">
        <v>2840</v>
      </c>
      <c r="AL1346">
        <f t="shared" ref="AL1346:AL1409" si="472">IF(OR(B1346="other",B1346="international",B1346="Transfers",B1346="expenditure"),1,0)</f>
        <v>0</v>
      </c>
      <c r="AM1346">
        <f>IF(AND(INDIRECT(AN1346)='Sample Select backend'!$C$2,INDIRECT(AO1346)=1,INDIRECT(AP1346)='Sample Select backend'!$F$2,INDIRECT(AQ1346)=1,INDIRECT(AR1346)='Sample Select backend'!$M$2),1,0)</f>
        <v>0</v>
      </c>
      <c r="AN1346" t="str">
        <f>_xlfn.CONCAT('Sample Select backend'!$C$4,ROW(AN1346))</f>
        <v>AE1346</v>
      </c>
      <c r="AO1346" s="9" t="str">
        <f>_xlfn.CONCAT('Sample Select backend'!$J$2,ROW(AO1346))</f>
        <v>AJ1346</v>
      </c>
      <c r="AP1346" t="str">
        <f>_xlfn.CONCAT('Sample Select backend'!$F$4,ROW(AP1346))</f>
        <v>AF1346</v>
      </c>
      <c r="AQ1346" t="str">
        <f>_xlfn.CONCAT('Sample Select backend'!$I$10,ROW(AQ1346))</f>
        <v>R1346</v>
      </c>
      <c r="AR1346" t="str">
        <f>_xlfn.CONCAT('Sample Select backend'!$M$4,ROW(AR1346))</f>
        <v>AK1346</v>
      </c>
      <c r="AS1346" t="str">
        <f t="shared" ref="AS1346:AS1409" si="473">A1346</f>
        <v>Georgia</v>
      </c>
      <c r="AT1346" s="9">
        <f t="shared" ref="AT1346:AT1409" si="474">IF(ISNUMBER(C1346),C1346,IF(OR(C1346="general",C1346="23;general"),"General",IF(OR(C1346="exemption",C1346="other (exemption)"),"Tax exemption/waiver/suspension","Other")))</f>
        <v>6</v>
      </c>
      <c r="AU1346">
        <f t="shared" ref="AU1346:AU1409" si="475">IF(A1346&lt;&gt;A1345,1,0)</f>
        <v>0</v>
      </c>
      <c r="AV1346" s="9">
        <v>1</v>
      </c>
    </row>
    <row r="1347" spans="1:48" x14ac:dyDescent="0.35">
      <c r="A1347" t="s">
        <v>63</v>
      </c>
      <c r="B1347">
        <v>1</v>
      </c>
      <c r="C1347">
        <v>9</v>
      </c>
      <c r="D1347" t="s">
        <v>355</v>
      </c>
      <c r="E1347">
        <v>-2</v>
      </c>
      <c r="F1347">
        <v>2</v>
      </c>
      <c r="G1347">
        <v>2</v>
      </c>
      <c r="H1347">
        <v>2</v>
      </c>
      <c r="I1347">
        <v>2</v>
      </c>
      <c r="J1347">
        <v>-2</v>
      </c>
      <c r="K1347">
        <v>-2</v>
      </c>
      <c r="L1347">
        <v>2</v>
      </c>
      <c r="M1347">
        <v>1</v>
      </c>
      <c r="N1347" t="s">
        <v>2662</v>
      </c>
      <c r="O1347" t="s">
        <v>2800</v>
      </c>
      <c r="P1347" t="s">
        <v>2810</v>
      </c>
      <c r="Q1347" t="s">
        <v>2816</v>
      </c>
      <c r="R1347">
        <v>0</v>
      </c>
      <c r="S1347">
        <v>-6.16</v>
      </c>
      <c r="T1347">
        <v>-8.19</v>
      </c>
      <c r="U1347">
        <v>62.49</v>
      </c>
      <c r="V1347">
        <f t="shared" si="463"/>
        <v>0</v>
      </c>
      <c r="W1347">
        <f t="shared" si="464"/>
        <v>1</v>
      </c>
      <c r="X1347">
        <f t="shared" si="465"/>
        <v>1</v>
      </c>
      <c r="Y1347">
        <f t="shared" si="466"/>
        <v>1</v>
      </c>
      <c r="Z1347">
        <f t="shared" si="467"/>
        <v>1</v>
      </c>
      <c r="AA1347">
        <f t="shared" si="468"/>
        <v>0</v>
      </c>
      <c r="AB1347">
        <f t="shared" si="469"/>
        <v>0</v>
      </c>
      <c r="AC1347">
        <f t="shared" si="470"/>
        <v>1</v>
      </c>
      <c r="AD1347">
        <f t="shared" si="471"/>
        <v>1</v>
      </c>
      <c r="AE1347" s="4" t="s">
        <v>2828</v>
      </c>
      <c r="AF1347" s="9" t="s">
        <v>2829</v>
      </c>
      <c r="AG1347">
        <v>0</v>
      </c>
      <c r="AH1347">
        <v>1</v>
      </c>
      <c r="AI1347">
        <v>0</v>
      </c>
      <c r="AJ1347">
        <v>1</v>
      </c>
      <c r="AK1347" s="9" t="s">
        <v>2840</v>
      </c>
      <c r="AL1347">
        <f t="shared" si="472"/>
        <v>0</v>
      </c>
      <c r="AM1347">
        <f>IF(AND(INDIRECT(AN1347)='Sample Select backend'!$C$2,INDIRECT(AO1347)=1,INDIRECT(AP1347)='Sample Select backend'!$F$2,INDIRECT(AQ1347)=1,INDIRECT(AR1347)='Sample Select backend'!$M$2),1,0)</f>
        <v>0</v>
      </c>
      <c r="AN1347" t="str">
        <f>_xlfn.CONCAT('Sample Select backend'!$C$4,ROW(AN1347))</f>
        <v>AE1347</v>
      </c>
      <c r="AO1347" s="9" t="str">
        <f>_xlfn.CONCAT('Sample Select backend'!$J$2,ROW(AO1347))</f>
        <v>AJ1347</v>
      </c>
      <c r="AP1347" t="str">
        <f>_xlfn.CONCAT('Sample Select backend'!$F$4,ROW(AP1347))</f>
        <v>AF1347</v>
      </c>
      <c r="AQ1347" t="str">
        <f>_xlfn.CONCAT('Sample Select backend'!$I$10,ROW(AQ1347))</f>
        <v>R1347</v>
      </c>
      <c r="AR1347" t="str">
        <f>_xlfn.CONCAT('Sample Select backend'!$M$4,ROW(AR1347))</f>
        <v>AK1347</v>
      </c>
      <c r="AS1347" t="str">
        <f t="shared" si="473"/>
        <v>Georgia</v>
      </c>
      <c r="AT1347" s="9">
        <f t="shared" si="474"/>
        <v>9</v>
      </c>
      <c r="AU1347">
        <f t="shared" si="475"/>
        <v>0</v>
      </c>
      <c r="AV1347" s="9">
        <v>1</v>
      </c>
    </row>
    <row r="1348" spans="1:48" x14ac:dyDescent="0.35">
      <c r="A1348" t="s">
        <v>63</v>
      </c>
      <c r="B1348">
        <v>6</v>
      </c>
      <c r="C1348">
        <v>25</v>
      </c>
      <c r="D1348" t="s">
        <v>988</v>
      </c>
      <c r="E1348">
        <v>1</v>
      </c>
      <c r="F1348">
        <v>1</v>
      </c>
      <c r="G1348">
        <v>-2</v>
      </c>
      <c r="H1348">
        <v>-1</v>
      </c>
      <c r="I1348">
        <v>-2</v>
      </c>
      <c r="J1348">
        <v>1</v>
      </c>
      <c r="K1348">
        <v>1</v>
      </c>
      <c r="L1348">
        <v>-2</v>
      </c>
      <c r="M1348">
        <v>1</v>
      </c>
      <c r="N1348" t="s">
        <v>2662</v>
      </c>
      <c r="O1348" t="s">
        <v>2800</v>
      </c>
      <c r="P1348" t="s">
        <v>2810</v>
      </c>
      <c r="Q1348" t="s">
        <v>2816</v>
      </c>
      <c r="R1348">
        <v>0</v>
      </c>
      <c r="S1348">
        <v>-6.16</v>
      </c>
      <c r="T1348">
        <v>-8.19</v>
      </c>
      <c r="U1348">
        <v>62.49</v>
      </c>
      <c r="V1348">
        <f t="shared" si="463"/>
        <v>1</v>
      </c>
      <c r="W1348">
        <f t="shared" si="464"/>
        <v>1</v>
      </c>
      <c r="X1348">
        <f t="shared" si="465"/>
        <v>0</v>
      </c>
      <c r="Y1348">
        <f t="shared" si="466"/>
        <v>0</v>
      </c>
      <c r="Z1348">
        <f t="shared" si="467"/>
        <v>0</v>
      </c>
      <c r="AA1348">
        <f t="shared" si="468"/>
        <v>1</v>
      </c>
      <c r="AB1348">
        <f t="shared" si="469"/>
        <v>1</v>
      </c>
      <c r="AC1348">
        <f t="shared" si="470"/>
        <v>0</v>
      </c>
      <c r="AD1348">
        <f t="shared" si="471"/>
        <v>1</v>
      </c>
      <c r="AE1348" s="4" t="s">
        <v>2828</v>
      </c>
      <c r="AF1348" s="9" t="s">
        <v>2829</v>
      </c>
      <c r="AG1348">
        <v>0</v>
      </c>
      <c r="AH1348">
        <v>1</v>
      </c>
      <c r="AI1348">
        <v>0</v>
      </c>
      <c r="AJ1348">
        <v>1</v>
      </c>
      <c r="AK1348" s="9" t="s">
        <v>2840</v>
      </c>
      <c r="AL1348">
        <f t="shared" si="472"/>
        <v>0</v>
      </c>
      <c r="AM1348">
        <f>IF(AND(INDIRECT(AN1348)='Sample Select backend'!$C$2,INDIRECT(AO1348)=1,INDIRECT(AP1348)='Sample Select backend'!$F$2,INDIRECT(AQ1348)=1,INDIRECT(AR1348)='Sample Select backend'!$M$2),1,0)</f>
        <v>0</v>
      </c>
      <c r="AN1348" t="str">
        <f>_xlfn.CONCAT('Sample Select backend'!$C$4,ROW(AN1348))</f>
        <v>AE1348</v>
      </c>
      <c r="AO1348" s="9" t="str">
        <f>_xlfn.CONCAT('Sample Select backend'!$J$2,ROW(AO1348))</f>
        <v>AJ1348</v>
      </c>
      <c r="AP1348" t="str">
        <f>_xlfn.CONCAT('Sample Select backend'!$F$4,ROW(AP1348))</f>
        <v>AF1348</v>
      </c>
      <c r="AQ1348" t="str">
        <f>_xlfn.CONCAT('Sample Select backend'!$I$10,ROW(AQ1348))</f>
        <v>R1348</v>
      </c>
      <c r="AR1348" t="str">
        <f>_xlfn.CONCAT('Sample Select backend'!$M$4,ROW(AR1348))</f>
        <v>AK1348</v>
      </c>
      <c r="AS1348" t="str">
        <f t="shared" si="473"/>
        <v>Georgia</v>
      </c>
      <c r="AT1348" s="9">
        <f t="shared" si="474"/>
        <v>25</v>
      </c>
      <c r="AU1348">
        <f t="shared" si="475"/>
        <v>0</v>
      </c>
      <c r="AV1348" s="9">
        <v>1</v>
      </c>
    </row>
    <row r="1349" spans="1:48" x14ac:dyDescent="0.35">
      <c r="A1349" t="s">
        <v>63</v>
      </c>
      <c r="B1349">
        <v>4</v>
      </c>
      <c r="C1349" t="s">
        <v>201</v>
      </c>
      <c r="D1349" t="s">
        <v>998</v>
      </c>
      <c r="H1349">
        <v>2</v>
      </c>
      <c r="I1349">
        <v>2</v>
      </c>
      <c r="J1349">
        <v>2</v>
      </c>
      <c r="K1349">
        <v>2</v>
      </c>
      <c r="L1349">
        <v>2</v>
      </c>
      <c r="M1349">
        <v>1</v>
      </c>
      <c r="N1349" t="s">
        <v>2662</v>
      </c>
      <c r="O1349" t="s">
        <v>2800</v>
      </c>
      <c r="P1349" t="s">
        <v>2810</v>
      </c>
      <c r="Q1349" t="s">
        <v>2816</v>
      </c>
      <c r="R1349">
        <v>0</v>
      </c>
      <c r="S1349">
        <v>-6.16</v>
      </c>
      <c r="T1349">
        <v>-8.19</v>
      </c>
      <c r="U1349">
        <v>62.49</v>
      </c>
      <c r="V1349">
        <f t="shared" si="463"/>
        <v>-1</v>
      </c>
      <c r="W1349">
        <f t="shared" si="464"/>
        <v>-1</v>
      </c>
      <c r="X1349">
        <f t="shared" si="465"/>
        <v>-1</v>
      </c>
      <c r="Y1349">
        <f t="shared" si="466"/>
        <v>1</v>
      </c>
      <c r="Z1349">
        <f t="shared" si="467"/>
        <v>1</v>
      </c>
      <c r="AA1349">
        <f t="shared" si="468"/>
        <v>1</v>
      </c>
      <c r="AB1349">
        <f t="shared" si="469"/>
        <v>1</v>
      </c>
      <c r="AC1349">
        <f t="shared" si="470"/>
        <v>1</v>
      </c>
      <c r="AD1349">
        <f t="shared" si="471"/>
        <v>1</v>
      </c>
      <c r="AE1349" s="4" t="s">
        <v>2828</v>
      </c>
      <c r="AF1349" s="9" t="s">
        <v>2829</v>
      </c>
      <c r="AG1349">
        <v>0</v>
      </c>
      <c r="AH1349">
        <v>1</v>
      </c>
      <c r="AI1349">
        <v>0</v>
      </c>
      <c r="AJ1349">
        <v>1</v>
      </c>
      <c r="AK1349" s="9" t="s">
        <v>2840</v>
      </c>
      <c r="AL1349">
        <f t="shared" si="472"/>
        <v>0</v>
      </c>
      <c r="AM1349">
        <f>IF(AND(INDIRECT(AN1349)='Sample Select backend'!$C$2,INDIRECT(AO1349)=1,INDIRECT(AP1349)='Sample Select backend'!$F$2,INDIRECT(AQ1349)=1,INDIRECT(AR1349)='Sample Select backend'!$M$2),1,0)</f>
        <v>0</v>
      </c>
      <c r="AN1349" t="str">
        <f>_xlfn.CONCAT('Sample Select backend'!$C$4,ROW(AN1349))</f>
        <v>AE1349</v>
      </c>
      <c r="AO1349" s="9" t="str">
        <f>_xlfn.CONCAT('Sample Select backend'!$J$2,ROW(AO1349))</f>
        <v>AJ1349</v>
      </c>
      <c r="AP1349" t="str">
        <f>_xlfn.CONCAT('Sample Select backend'!$F$4,ROW(AP1349))</f>
        <v>AF1349</v>
      </c>
      <c r="AQ1349" t="str">
        <f>_xlfn.CONCAT('Sample Select backend'!$I$10,ROW(AQ1349))</f>
        <v>R1349</v>
      </c>
      <c r="AR1349" t="str">
        <f>_xlfn.CONCAT('Sample Select backend'!$M$4,ROW(AR1349))</f>
        <v>AK1349</v>
      </c>
      <c r="AS1349" t="str">
        <f t="shared" si="473"/>
        <v>Georgia</v>
      </c>
      <c r="AT1349" s="9" t="str">
        <f t="shared" si="474"/>
        <v>Other</v>
      </c>
      <c r="AU1349">
        <f t="shared" si="475"/>
        <v>0</v>
      </c>
      <c r="AV1349" s="9">
        <v>1</v>
      </c>
    </row>
    <row r="1350" spans="1:48" x14ac:dyDescent="0.35">
      <c r="A1350" t="s">
        <v>63</v>
      </c>
      <c r="B1350">
        <v>6</v>
      </c>
      <c r="C1350">
        <v>25</v>
      </c>
      <c r="D1350" t="s">
        <v>991</v>
      </c>
      <c r="E1350">
        <v>1</v>
      </c>
      <c r="F1350">
        <v>1</v>
      </c>
      <c r="G1350">
        <v>2</v>
      </c>
      <c r="H1350">
        <v>-1</v>
      </c>
      <c r="I1350">
        <v>-2</v>
      </c>
      <c r="J1350">
        <v>1</v>
      </c>
      <c r="K1350">
        <v>1</v>
      </c>
      <c r="L1350">
        <v>-2</v>
      </c>
      <c r="M1350">
        <v>1</v>
      </c>
      <c r="N1350" t="s">
        <v>2662</v>
      </c>
      <c r="O1350" t="s">
        <v>2800</v>
      </c>
      <c r="P1350" t="s">
        <v>2810</v>
      </c>
      <c r="Q1350" t="s">
        <v>2816</v>
      </c>
      <c r="R1350">
        <v>0</v>
      </c>
      <c r="S1350">
        <v>-6.16</v>
      </c>
      <c r="T1350">
        <v>-8.19</v>
      </c>
      <c r="U1350">
        <v>62.49</v>
      </c>
      <c r="V1350">
        <f t="shared" si="463"/>
        <v>1</v>
      </c>
      <c r="W1350">
        <f t="shared" si="464"/>
        <v>1</v>
      </c>
      <c r="X1350">
        <f t="shared" si="465"/>
        <v>1</v>
      </c>
      <c r="Y1350">
        <f t="shared" si="466"/>
        <v>0</v>
      </c>
      <c r="Z1350">
        <f t="shared" si="467"/>
        <v>0</v>
      </c>
      <c r="AA1350">
        <f t="shared" si="468"/>
        <v>1</v>
      </c>
      <c r="AB1350">
        <f t="shared" si="469"/>
        <v>1</v>
      </c>
      <c r="AC1350">
        <f t="shared" si="470"/>
        <v>0</v>
      </c>
      <c r="AD1350">
        <f t="shared" si="471"/>
        <v>1</v>
      </c>
      <c r="AE1350" s="4" t="s">
        <v>2828</v>
      </c>
      <c r="AF1350" s="9" t="s">
        <v>2829</v>
      </c>
      <c r="AG1350">
        <v>0</v>
      </c>
      <c r="AH1350">
        <v>1</v>
      </c>
      <c r="AI1350">
        <v>0</v>
      </c>
      <c r="AJ1350">
        <v>1</v>
      </c>
      <c r="AK1350" s="9" t="s">
        <v>2840</v>
      </c>
      <c r="AL1350">
        <f t="shared" si="472"/>
        <v>0</v>
      </c>
      <c r="AM1350">
        <f>IF(AND(INDIRECT(AN1350)='Sample Select backend'!$C$2,INDIRECT(AO1350)=1,INDIRECT(AP1350)='Sample Select backend'!$F$2,INDIRECT(AQ1350)=1,INDIRECT(AR1350)='Sample Select backend'!$M$2),1,0)</f>
        <v>0</v>
      </c>
      <c r="AN1350" t="str">
        <f>_xlfn.CONCAT('Sample Select backend'!$C$4,ROW(AN1350))</f>
        <v>AE1350</v>
      </c>
      <c r="AO1350" s="9" t="str">
        <f>_xlfn.CONCAT('Sample Select backend'!$J$2,ROW(AO1350))</f>
        <v>AJ1350</v>
      </c>
      <c r="AP1350" t="str">
        <f>_xlfn.CONCAT('Sample Select backend'!$F$4,ROW(AP1350))</f>
        <v>AF1350</v>
      </c>
      <c r="AQ1350" t="str">
        <f>_xlfn.CONCAT('Sample Select backend'!$I$10,ROW(AQ1350))</f>
        <v>R1350</v>
      </c>
      <c r="AR1350" t="str">
        <f>_xlfn.CONCAT('Sample Select backend'!$M$4,ROW(AR1350))</f>
        <v>AK1350</v>
      </c>
      <c r="AS1350" t="str">
        <f t="shared" si="473"/>
        <v>Georgia</v>
      </c>
      <c r="AT1350" s="9">
        <f t="shared" si="474"/>
        <v>25</v>
      </c>
      <c r="AU1350">
        <f t="shared" si="475"/>
        <v>0</v>
      </c>
      <c r="AV1350" s="9">
        <v>1</v>
      </c>
    </row>
    <row r="1351" spans="1:48" x14ac:dyDescent="0.35">
      <c r="A1351" t="s">
        <v>63</v>
      </c>
      <c r="B1351">
        <v>6</v>
      </c>
      <c r="C1351">
        <v>25</v>
      </c>
      <c r="D1351" t="s">
        <v>989</v>
      </c>
      <c r="E1351">
        <v>1</v>
      </c>
      <c r="F1351">
        <v>1</v>
      </c>
      <c r="G1351">
        <v>2</v>
      </c>
      <c r="H1351">
        <v>-1</v>
      </c>
      <c r="I1351">
        <v>-2</v>
      </c>
      <c r="J1351">
        <v>2</v>
      </c>
      <c r="K1351">
        <v>1</v>
      </c>
      <c r="L1351">
        <v>-2</v>
      </c>
      <c r="M1351">
        <v>1</v>
      </c>
      <c r="N1351" t="s">
        <v>2662</v>
      </c>
      <c r="O1351" t="s">
        <v>2800</v>
      </c>
      <c r="P1351" t="s">
        <v>2810</v>
      </c>
      <c r="Q1351" t="s">
        <v>2816</v>
      </c>
      <c r="R1351">
        <v>0</v>
      </c>
      <c r="S1351">
        <v>-6.16</v>
      </c>
      <c r="T1351">
        <v>-8.19</v>
      </c>
      <c r="U1351">
        <v>62.49</v>
      </c>
      <c r="V1351">
        <f t="shared" si="463"/>
        <v>1</v>
      </c>
      <c r="W1351">
        <f t="shared" si="464"/>
        <v>1</v>
      </c>
      <c r="X1351">
        <f t="shared" si="465"/>
        <v>1</v>
      </c>
      <c r="Y1351">
        <f t="shared" si="466"/>
        <v>0</v>
      </c>
      <c r="Z1351">
        <f t="shared" si="467"/>
        <v>0</v>
      </c>
      <c r="AA1351">
        <f t="shared" si="468"/>
        <v>1</v>
      </c>
      <c r="AB1351">
        <f t="shared" si="469"/>
        <v>1</v>
      </c>
      <c r="AC1351">
        <f t="shared" si="470"/>
        <v>0</v>
      </c>
      <c r="AD1351">
        <f t="shared" si="471"/>
        <v>1</v>
      </c>
      <c r="AE1351" s="4" t="s">
        <v>2828</v>
      </c>
      <c r="AF1351" s="9" t="s">
        <v>2829</v>
      </c>
      <c r="AG1351">
        <v>0</v>
      </c>
      <c r="AH1351">
        <v>1</v>
      </c>
      <c r="AI1351">
        <v>0</v>
      </c>
      <c r="AJ1351">
        <v>1</v>
      </c>
      <c r="AK1351" s="9" t="s">
        <v>2840</v>
      </c>
      <c r="AL1351">
        <f t="shared" si="472"/>
        <v>0</v>
      </c>
      <c r="AM1351">
        <f>IF(AND(INDIRECT(AN1351)='Sample Select backend'!$C$2,INDIRECT(AO1351)=1,INDIRECT(AP1351)='Sample Select backend'!$F$2,INDIRECT(AQ1351)=1,INDIRECT(AR1351)='Sample Select backend'!$M$2),1,0)</f>
        <v>0</v>
      </c>
      <c r="AN1351" t="str">
        <f>_xlfn.CONCAT('Sample Select backend'!$C$4,ROW(AN1351))</f>
        <v>AE1351</v>
      </c>
      <c r="AO1351" s="9" t="str">
        <f>_xlfn.CONCAT('Sample Select backend'!$J$2,ROW(AO1351))</f>
        <v>AJ1351</v>
      </c>
      <c r="AP1351" t="str">
        <f>_xlfn.CONCAT('Sample Select backend'!$F$4,ROW(AP1351))</f>
        <v>AF1351</v>
      </c>
      <c r="AQ1351" t="str">
        <f>_xlfn.CONCAT('Sample Select backend'!$I$10,ROW(AQ1351))</f>
        <v>R1351</v>
      </c>
      <c r="AR1351" t="str">
        <f>_xlfn.CONCAT('Sample Select backend'!$M$4,ROW(AR1351))</f>
        <v>AK1351</v>
      </c>
      <c r="AS1351" t="str">
        <f t="shared" si="473"/>
        <v>Georgia</v>
      </c>
      <c r="AT1351" s="9">
        <f t="shared" si="474"/>
        <v>25</v>
      </c>
      <c r="AU1351">
        <f t="shared" si="475"/>
        <v>0</v>
      </c>
      <c r="AV1351" s="9">
        <v>1</v>
      </c>
    </row>
    <row r="1352" spans="1:48" x14ac:dyDescent="0.35">
      <c r="A1352" t="s">
        <v>63</v>
      </c>
      <c r="B1352">
        <v>6</v>
      </c>
      <c r="C1352">
        <v>27</v>
      </c>
      <c r="D1352" t="s">
        <v>996</v>
      </c>
      <c r="E1352">
        <v>1</v>
      </c>
      <c r="F1352">
        <v>2</v>
      </c>
      <c r="G1352">
        <v>1</v>
      </c>
      <c r="H1352">
        <v>-1</v>
      </c>
      <c r="I1352">
        <v>2</v>
      </c>
      <c r="J1352">
        <v>1</v>
      </c>
      <c r="K1352">
        <v>1</v>
      </c>
      <c r="L1352">
        <v>2</v>
      </c>
      <c r="M1352">
        <v>1</v>
      </c>
      <c r="N1352" t="s">
        <v>2662</v>
      </c>
      <c r="O1352" t="s">
        <v>2800</v>
      </c>
      <c r="P1352" t="s">
        <v>2810</v>
      </c>
      <c r="Q1352" t="s">
        <v>2816</v>
      </c>
      <c r="R1352">
        <v>0</v>
      </c>
      <c r="S1352">
        <v>-6.16</v>
      </c>
      <c r="T1352">
        <v>-8.19</v>
      </c>
      <c r="U1352">
        <v>62.49</v>
      </c>
      <c r="V1352">
        <f t="shared" si="463"/>
        <v>1</v>
      </c>
      <c r="W1352">
        <f t="shared" si="464"/>
        <v>1</v>
      </c>
      <c r="X1352">
        <f t="shared" si="465"/>
        <v>1</v>
      </c>
      <c r="Y1352">
        <f t="shared" si="466"/>
        <v>0</v>
      </c>
      <c r="Z1352">
        <f t="shared" si="467"/>
        <v>1</v>
      </c>
      <c r="AA1352">
        <f t="shared" si="468"/>
        <v>1</v>
      </c>
      <c r="AB1352">
        <f t="shared" si="469"/>
        <v>1</v>
      </c>
      <c r="AC1352">
        <f t="shared" si="470"/>
        <v>1</v>
      </c>
      <c r="AD1352">
        <f t="shared" si="471"/>
        <v>1</v>
      </c>
      <c r="AE1352" s="4" t="s">
        <v>2828</v>
      </c>
      <c r="AF1352" s="9" t="s">
        <v>2829</v>
      </c>
      <c r="AG1352">
        <v>0</v>
      </c>
      <c r="AH1352">
        <v>1</v>
      </c>
      <c r="AI1352">
        <v>0</v>
      </c>
      <c r="AJ1352">
        <v>1</v>
      </c>
      <c r="AK1352" s="9" t="s">
        <v>2840</v>
      </c>
      <c r="AL1352">
        <f t="shared" si="472"/>
        <v>0</v>
      </c>
      <c r="AM1352">
        <f>IF(AND(INDIRECT(AN1352)='Sample Select backend'!$C$2,INDIRECT(AO1352)=1,INDIRECT(AP1352)='Sample Select backend'!$F$2,INDIRECT(AQ1352)=1,INDIRECT(AR1352)='Sample Select backend'!$M$2),1,0)</f>
        <v>0</v>
      </c>
      <c r="AN1352" t="str">
        <f>_xlfn.CONCAT('Sample Select backend'!$C$4,ROW(AN1352))</f>
        <v>AE1352</v>
      </c>
      <c r="AO1352" s="9" t="str">
        <f>_xlfn.CONCAT('Sample Select backend'!$J$2,ROW(AO1352))</f>
        <v>AJ1352</v>
      </c>
      <c r="AP1352" t="str">
        <f>_xlfn.CONCAT('Sample Select backend'!$F$4,ROW(AP1352))</f>
        <v>AF1352</v>
      </c>
      <c r="AQ1352" t="str">
        <f>_xlfn.CONCAT('Sample Select backend'!$I$10,ROW(AQ1352))</f>
        <v>R1352</v>
      </c>
      <c r="AR1352" t="str">
        <f>_xlfn.CONCAT('Sample Select backend'!$M$4,ROW(AR1352))</f>
        <v>AK1352</v>
      </c>
      <c r="AS1352" t="str">
        <f t="shared" si="473"/>
        <v>Georgia</v>
      </c>
      <c r="AT1352" s="9">
        <f t="shared" si="474"/>
        <v>27</v>
      </c>
      <c r="AU1352">
        <f t="shared" si="475"/>
        <v>0</v>
      </c>
      <c r="AV1352" s="9">
        <v>1</v>
      </c>
    </row>
    <row r="1353" spans="1:48" x14ac:dyDescent="0.35">
      <c r="A1353" t="s">
        <v>63</v>
      </c>
      <c r="B1353">
        <v>5</v>
      </c>
      <c r="C1353" t="s">
        <v>204</v>
      </c>
      <c r="D1353" t="s">
        <v>983</v>
      </c>
      <c r="E1353">
        <v>1</v>
      </c>
      <c r="F1353">
        <v>-2</v>
      </c>
      <c r="G1353">
        <v>-2</v>
      </c>
      <c r="H1353">
        <v>-1</v>
      </c>
      <c r="I1353">
        <v>2</v>
      </c>
      <c r="J1353">
        <v>1</v>
      </c>
      <c r="K1353">
        <v>1</v>
      </c>
      <c r="L1353">
        <v>2</v>
      </c>
      <c r="M1353">
        <v>1</v>
      </c>
      <c r="N1353" t="s">
        <v>2662</v>
      </c>
      <c r="O1353" t="s">
        <v>2800</v>
      </c>
      <c r="P1353" t="s">
        <v>2810</v>
      </c>
      <c r="Q1353" t="s">
        <v>2816</v>
      </c>
      <c r="R1353">
        <v>0</v>
      </c>
      <c r="S1353">
        <v>-6.16</v>
      </c>
      <c r="T1353">
        <v>-8.19</v>
      </c>
      <c r="U1353">
        <v>62.49</v>
      </c>
      <c r="V1353">
        <f t="shared" si="463"/>
        <v>1</v>
      </c>
      <c r="W1353">
        <f t="shared" si="464"/>
        <v>0</v>
      </c>
      <c r="X1353">
        <f t="shared" si="465"/>
        <v>0</v>
      </c>
      <c r="Y1353">
        <f t="shared" si="466"/>
        <v>0</v>
      </c>
      <c r="Z1353">
        <f t="shared" si="467"/>
        <v>1</v>
      </c>
      <c r="AA1353">
        <f t="shared" si="468"/>
        <v>1</v>
      </c>
      <c r="AB1353">
        <f t="shared" si="469"/>
        <v>1</v>
      </c>
      <c r="AC1353">
        <f t="shared" si="470"/>
        <v>1</v>
      </c>
      <c r="AD1353">
        <f t="shared" si="471"/>
        <v>1</v>
      </c>
      <c r="AE1353" s="4" t="s">
        <v>2828</v>
      </c>
      <c r="AF1353" s="9" t="s">
        <v>2829</v>
      </c>
      <c r="AG1353">
        <v>0</v>
      </c>
      <c r="AH1353">
        <v>1</v>
      </c>
      <c r="AI1353">
        <v>0</v>
      </c>
      <c r="AJ1353">
        <v>1</v>
      </c>
      <c r="AK1353" s="9" t="s">
        <v>2840</v>
      </c>
      <c r="AL1353">
        <f t="shared" si="472"/>
        <v>0</v>
      </c>
      <c r="AM1353">
        <f>IF(AND(INDIRECT(AN1353)='Sample Select backend'!$C$2,INDIRECT(AO1353)=1,INDIRECT(AP1353)='Sample Select backend'!$F$2,INDIRECT(AQ1353)=1,INDIRECT(AR1353)='Sample Select backend'!$M$2),1,0)</f>
        <v>0</v>
      </c>
      <c r="AN1353" t="str">
        <f>_xlfn.CONCAT('Sample Select backend'!$C$4,ROW(AN1353))</f>
        <v>AE1353</v>
      </c>
      <c r="AO1353" s="9" t="str">
        <f>_xlfn.CONCAT('Sample Select backend'!$J$2,ROW(AO1353))</f>
        <v>AJ1353</v>
      </c>
      <c r="AP1353" t="str">
        <f>_xlfn.CONCAT('Sample Select backend'!$F$4,ROW(AP1353))</f>
        <v>AF1353</v>
      </c>
      <c r="AQ1353" t="str">
        <f>_xlfn.CONCAT('Sample Select backend'!$I$10,ROW(AQ1353))</f>
        <v>R1353</v>
      </c>
      <c r="AR1353" t="str">
        <f>_xlfn.CONCAT('Sample Select backend'!$M$4,ROW(AR1353))</f>
        <v>AK1353</v>
      </c>
      <c r="AS1353" t="str">
        <f t="shared" si="473"/>
        <v>Georgia</v>
      </c>
      <c r="AT1353" s="9" t="str">
        <f t="shared" si="474"/>
        <v>General</v>
      </c>
      <c r="AU1353">
        <f t="shared" si="475"/>
        <v>0</v>
      </c>
      <c r="AV1353" s="9">
        <v>1</v>
      </c>
    </row>
    <row r="1354" spans="1:48" x14ac:dyDescent="0.35">
      <c r="A1354" t="s">
        <v>63</v>
      </c>
      <c r="B1354">
        <v>6</v>
      </c>
      <c r="C1354">
        <v>29</v>
      </c>
      <c r="D1354" t="s">
        <v>993</v>
      </c>
      <c r="E1354">
        <v>1</v>
      </c>
      <c r="F1354">
        <v>1</v>
      </c>
      <c r="G1354">
        <v>-2</v>
      </c>
      <c r="H1354">
        <v>-1</v>
      </c>
      <c r="I1354">
        <v>-2</v>
      </c>
      <c r="K1354">
        <v>1</v>
      </c>
      <c r="L1354">
        <v>-2</v>
      </c>
      <c r="M1354">
        <v>1</v>
      </c>
      <c r="N1354" t="s">
        <v>2662</v>
      </c>
      <c r="O1354" t="s">
        <v>2800</v>
      </c>
      <c r="P1354" t="s">
        <v>2810</v>
      </c>
      <c r="Q1354" t="s">
        <v>2816</v>
      </c>
      <c r="R1354">
        <v>0</v>
      </c>
      <c r="S1354">
        <v>-6.16</v>
      </c>
      <c r="T1354">
        <v>-8.19</v>
      </c>
      <c r="U1354">
        <v>62.49</v>
      </c>
      <c r="V1354">
        <f t="shared" si="463"/>
        <v>1</v>
      </c>
      <c r="W1354">
        <f t="shared" si="464"/>
        <v>1</v>
      </c>
      <c r="X1354">
        <f t="shared" si="465"/>
        <v>0</v>
      </c>
      <c r="Y1354">
        <f t="shared" si="466"/>
        <v>0</v>
      </c>
      <c r="Z1354">
        <f t="shared" si="467"/>
        <v>0</v>
      </c>
      <c r="AA1354">
        <f t="shared" si="468"/>
        <v>-1</v>
      </c>
      <c r="AB1354">
        <f t="shared" si="469"/>
        <v>1</v>
      </c>
      <c r="AC1354">
        <f t="shared" si="470"/>
        <v>0</v>
      </c>
      <c r="AD1354">
        <f t="shared" si="471"/>
        <v>1</v>
      </c>
      <c r="AE1354" s="4" t="s">
        <v>2828</v>
      </c>
      <c r="AF1354" s="9" t="s">
        <v>2829</v>
      </c>
      <c r="AG1354">
        <v>0</v>
      </c>
      <c r="AH1354">
        <v>1</v>
      </c>
      <c r="AI1354">
        <v>0</v>
      </c>
      <c r="AJ1354">
        <v>1</v>
      </c>
      <c r="AK1354" s="9" t="s">
        <v>2840</v>
      </c>
      <c r="AL1354">
        <f t="shared" si="472"/>
        <v>0</v>
      </c>
      <c r="AM1354">
        <f>IF(AND(INDIRECT(AN1354)='Sample Select backend'!$C$2,INDIRECT(AO1354)=1,INDIRECT(AP1354)='Sample Select backend'!$F$2,INDIRECT(AQ1354)=1,INDIRECT(AR1354)='Sample Select backend'!$M$2),1,0)</f>
        <v>0</v>
      </c>
      <c r="AN1354" t="str">
        <f>_xlfn.CONCAT('Sample Select backend'!$C$4,ROW(AN1354))</f>
        <v>AE1354</v>
      </c>
      <c r="AO1354" s="9" t="str">
        <f>_xlfn.CONCAT('Sample Select backend'!$J$2,ROW(AO1354))</f>
        <v>AJ1354</v>
      </c>
      <c r="AP1354" t="str">
        <f>_xlfn.CONCAT('Sample Select backend'!$F$4,ROW(AP1354))</f>
        <v>AF1354</v>
      </c>
      <c r="AQ1354" t="str">
        <f>_xlfn.CONCAT('Sample Select backend'!$I$10,ROW(AQ1354))</f>
        <v>R1354</v>
      </c>
      <c r="AR1354" t="str">
        <f>_xlfn.CONCAT('Sample Select backend'!$M$4,ROW(AR1354))</f>
        <v>AK1354</v>
      </c>
      <c r="AS1354" t="str">
        <f t="shared" si="473"/>
        <v>Georgia</v>
      </c>
      <c r="AT1354" s="9">
        <f t="shared" si="474"/>
        <v>29</v>
      </c>
      <c r="AU1354">
        <f t="shared" si="475"/>
        <v>0</v>
      </c>
      <c r="AV1354" s="9">
        <v>1</v>
      </c>
    </row>
    <row r="1355" spans="1:48" x14ac:dyDescent="0.35">
      <c r="A1355" t="s">
        <v>63</v>
      </c>
      <c r="B1355">
        <v>6</v>
      </c>
      <c r="C1355" t="s">
        <v>201</v>
      </c>
      <c r="D1355" t="s">
        <v>1001</v>
      </c>
      <c r="E1355">
        <v>1</v>
      </c>
      <c r="F1355">
        <v>1</v>
      </c>
      <c r="G1355">
        <v>2</v>
      </c>
      <c r="H1355">
        <v>-1</v>
      </c>
      <c r="I1355">
        <v>2</v>
      </c>
      <c r="J1355">
        <v>1</v>
      </c>
      <c r="K1355">
        <v>1</v>
      </c>
      <c r="L1355">
        <v>2</v>
      </c>
      <c r="M1355">
        <v>1</v>
      </c>
      <c r="N1355" t="s">
        <v>2662</v>
      </c>
      <c r="O1355" t="s">
        <v>2800</v>
      </c>
      <c r="P1355" t="s">
        <v>2810</v>
      </c>
      <c r="Q1355" t="s">
        <v>2816</v>
      </c>
      <c r="R1355">
        <v>0</v>
      </c>
      <c r="S1355">
        <v>-6.16</v>
      </c>
      <c r="T1355">
        <v>-8.19</v>
      </c>
      <c r="U1355">
        <v>62.49</v>
      </c>
      <c r="V1355">
        <f t="shared" si="463"/>
        <v>1</v>
      </c>
      <c r="W1355">
        <f t="shared" si="464"/>
        <v>1</v>
      </c>
      <c r="X1355">
        <f t="shared" si="465"/>
        <v>1</v>
      </c>
      <c r="Y1355">
        <f t="shared" si="466"/>
        <v>0</v>
      </c>
      <c r="Z1355">
        <f t="shared" si="467"/>
        <v>1</v>
      </c>
      <c r="AA1355">
        <f t="shared" si="468"/>
        <v>1</v>
      </c>
      <c r="AB1355">
        <f t="shared" si="469"/>
        <v>1</v>
      </c>
      <c r="AC1355">
        <f t="shared" si="470"/>
        <v>1</v>
      </c>
      <c r="AD1355">
        <f t="shared" si="471"/>
        <v>1</v>
      </c>
      <c r="AE1355" s="4" t="s">
        <v>2828</v>
      </c>
      <c r="AF1355" s="9" t="s">
        <v>2829</v>
      </c>
      <c r="AG1355">
        <v>0</v>
      </c>
      <c r="AH1355">
        <v>1</v>
      </c>
      <c r="AI1355">
        <v>0</v>
      </c>
      <c r="AJ1355">
        <v>1</v>
      </c>
      <c r="AK1355" s="9" t="s">
        <v>2840</v>
      </c>
      <c r="AL1355">
        <f t="shared" si="472"/>
        <v>0</v>
      </c>
      <c r="AM1355">
        <f>IF(AND(INDIRECT(AN1355)='Sample Select backend'!$C$2,INDIRECT(AO1355)=1,INDIRECT(AP1355)='Sample Select backend'!$F$2,INDIRECT(AQ1355)=1,INDIRECT(AR1355)='Sample Select backend'!$M$2),1,0)</f>
        <v>0</v>
      </c>
      <c r="AN1355" t="str">
        <f>_xlfn.CONCAT('Sample Select backend'!$C$4,ROW(AN1355))</f>
        <v>AE1355</v>
      </c>
      <c r="AO1355" s="9" t="str">
        <f>_xlfn.CONCAT('Sample Select backend'!$J$2,ROW(AO1355))</f>
        <v>AJ1355</v>
      </c>
      <c r="AP1355" t="str">
        <f>_xlfn.CONCAT('Sample Select backend'!$F$4,ROW(AP1355))</f>
        <v>AF1355</v>
      </c>
      <c r="AQ1355" t="str">
        <f>_xlfn.CONCAT('Sample Select backend'!$I$10,ROW(AQ1355))</f>
        <v>R1355</v>
      </c>
      <c r="AR1355" t="str">
        <f>_xlfn.CONCAT('Sample Select backend'!$M$4,ROW(AR1355))</f>
        <v>AK1355</v>
      </c>
      <c r="AS1355" t="str">
        <f t="shared" si="473"/>
        <v>Georgia</v>
      </c>
      <c r="AT1355" s="9" t="str">
        <f t="shared" si="474"/>
        <v>Other</v>
      </c>
      <c r="AU1355">
        <f t="shared" si="475"/>
        <v>0</v>
      </c>
      <c r="AV1355" s="9">
        <v>1</v>
      </c>
    </row>
    <row r="1356" spans="1:48" x14ac:dyDescent="0.35">
      <c r="A1356" t="s">
        <v>63</v>
      </c>
      <c r="B1356">
        <v>2</v>
      </c>
      <c r="C1356" t="s">
        <v>206</v>
      </c>
      <c r="D1356" t="s">
        <v>1000</v>
      </c>
      <c r="E1356">
        <v>2</v>
      </c>
      <c r="F1356">
        <v>2</v>
      </c>
      <c r="G1356">
        <v>-2</v>
      </c>
      <c r="H1356">
        <v>-1</v>
      </c>
      <c r="I1356">
        <v>-2</v>
      </c>
      <c r="J1356">
        <v>2</v>
      </c>
      <c r="K1356">
        <v>1</v>
      </c>
      <c r="L1356">
        <v>-2</v>
      </c>
      <c r="M1356">
        <v>1</v>
      </c>
      <c r="N1356" t="s">
        <v>2662</v>
      </c>
      <c r="O1356" t="s">
        <v>2800</v>
      </c>
      <c r="P1356" t="s">
        <v>2810</v>
      </c>
      <c r="Q1356" t="s">
        <v>2816</v>
      </c>
      <c r="R1356">
        <v>0</v>
      </c>
      <c r="S1356">
        <v>-6.16</v>
      </c>
      <c r="T1356">
        <v>-8.19</v>
      </c>
      <c r="U1356">
        <v>62.49</v>
      </c>
      <c r="V1356">
        <f t="shared" si="463"/>
        <v>1</v>
      </c>
      <c r="W1356">
        <f t="shared" si="464"/>
        <v>1</v>
      </c>
      <c r="X1356">
        <f t="shared" si="465"/>
        <v>0</v>
      </c>
      <c r="Y1356">
        <f t="shared" si="466"/>
        <v>0</v>
      </c>
      <c r="Z1356">
        <f t="shared" si="467"/>
        <v>0</v>
      </c>
      <c r="AA1356">
        <f t="shared" si="468"/>
        <v>1</v>
      </c>
      <c r="AB1356">
        <f t="shared" si="469"/>
        <v>1</v>
      </c>
      <c r="AC1356">
        <f t="shared" si="470"/>
        <v>0</v>
      </c>
      <c r="AD1356">
        <f t="shared" si="471"/>
        <v>1</v>
      </c>
      <c r="AE1356" s="4" t="s">
        <v>2828</v>
      </c>
      <c r="AF1356" s="9" t="s">
        <v>2829</v>
      </c>
      <c r="AG1356">
        <v>0</v>
      </c>
      <c r="AH1356">
        <v>1</v>
      </c>
      <c r="AI1356">
        <v>0</v>
      </c>
      <c r="AJ1356">
        <v>1</v>
      </c>
      <c r="AK1356" s="9" t="s">
        <v>2840</v>
      </c>
      <c r="AL1356">
        <f t="shared" si="472"/>
        <v>0</v>
      </c>
      <c r="AM1356">
        <f>IF(AND(INDIRECT(AN1356)='Sample Select backend'!$C$2,INDIRECT(AO1356)=1,INDIRECT(AP1356)='Sample Select backend'!$F$2,INDIRECT(AQ1356)=1,INDIRECT(AR1356)='Sample Select backend'!$M$2),1,0)</f>
        <v>0</v>
      </c>
      <c r="AN1356" t="str">
        <f>_xlfn.CONCAT('Sample Select backend'!$C$4,ROW(AN1356))</f>
        <v>AE1356</v>
      </c>
      <c r="AO1356" s="9" t="str">
        <f>_xlfn.CONCAT('Sample Select backend'!$J$2,ROW(AO1356))</f>
        <v>AJ1356</v>
      </c>
      <c r="AP1356" t="str">
        <f>_xlfn.CONCAT('Sample Select backend'!$F$4,ROW(AP1356))</f>
        <v>AF1356</v>
      </c>
      <c r="AQ1356" t="str">
        <f>_xlfn.CONCAT('Sample Select backend'!$I$10,ROW(AQ1356))</f>
        <v>R1356</v>
      </c>
      <c r="AR1356" t="str">
        <f>_xlfn.CONCAT('Sample Select backend'!$M$4,ROW(AR1356))</f>
        <v>AK1356</v>
      </c>
      <c r="AS1356" t="str">
        <f t="shared" si="473"/>
        <v>Georgia</v>
      </c>
      <c r="AT1356" s="9" t="str">
        <f t="shared" si="474"/>
        <v>Tax exemption/waiver/suspension</v>
      </c>
      <c r="AU1356">
        <f t="shared" si="475"/>
        <v>0</v>
      </c>
      <c r="AV1356" s="9">
        <v>1</v>
      </c>
    </row>
    <row r="1357" spans="1:48" x14ac:dyDescent="0.35">
      <c r="A1357" t="s">
        <v>63</v>
      </c>
      <c r="B1357">
        <v>6</v>
      </c>
      <c r="C1357">
        <v>29</v>
      </c>
      <c r="D1357" t="s">
        <v>992</v>
      </c>
      <c r="E1357">
        <v>1</v>
      </c>
      <c r="F1357">
        <v>1</v>
      </c>
      <c r="G1357">
        <v>2</v>
      </c>
      <c r="H1357">
        <v>-1</v>
      </c>
      <c r="I1357">
        <v>-2</v>
      </c>
      <c r="J1357">
        <v>2</v>
      </c>
      <c r="K1357">
        <v>1</v>
      </c>
      <c r="L1357">
        <v>-2</v>
      </c>
      <c r="M1357">
        <v>1</v>
      </c>
      <c r="N1357" t="s">
        <v>2662</v>
      </c>
      <c r="O1357" t="s">
        <v>2800</v>
      </c>
      <c r="P1357" t="s">
        <v>2810</v>
      </c>
      <c r="Q1357" t="s">
        <v>2816</v>
      </c>
      <c r="R1357">
        <v>0</v>
      </c>
      <c r="S1357">
        <v>-6.16</v>
      </c>
      <c r="T1357">
        <v>-8.19</v>
      </c>
      <c r="U1357">
        <v>62.49</v>
      </c>
      <c r="V1357">
        <f t="shared" si="463"/>
        <v>1</v>
      </c>
      <c r="W1357">
        <f t="shared" si="464"/>
        <v>1</v>
      </c>
      <c r="X1357">
        <f t="shared" si="465"/>
        <v>1</v>
      </c>
      <c r="Y1357">
        <f t="shared" si="466"/>
        <v>0</v>
      </c>
      <c r="Z1357">
        <f t="shared" si="467"/>
        <v>0</v>
      </c>
      <c r="AA1357">
        <f t="shared" si="468"/>
        <v>1</v>
      </c>
      <c r="AB1357">
        <f t="shared" si="469"/>
        <v>1</v>
      </c>
      <c r="AC1357">
        <f t="shared" si="470"/>
        <v>0</v>
      </c>
      <c r="AD1357">
        <f t="shared" si="471"/>
        <v>1</v>
      </c>
      <c r="AE1357" s="4" t="s">
        <v>2828</v>
      </c>
      <c r="AF1357" s="9" t="s">
        <v>2829</v>
      </c>
      <c r="AG1357">
        <v>0</v>
      </c>
      <c r="AH1357">
        <v>1</v>
      </c>
      <c r="AI1357">
        <v>0</v>
      </c>
      <c r="AJ1357">
        <v>1</v>
      </c>
      <c r="AK1357" s="9" t="s">
        <v>2840</v>
      </c>
      <c r="AL1357">
        <f t="shared" si="472"/>
        <v>0</v>
      </c>
      <c r="AM1357">
        <f>IF(AND(INDIRECT(AN1357)='Sample Select backend'!$C$2,INDIRECT(AO1357)=1,INDIRECT(AP1357)='Sample Select backend'!$F$2,INDIRECT(AQ1357)=1,INDIRECT(AR1357)='Sample Select backend'!$M$2),1,0)</f>
        <v>0</v>
      </c>
      <c r="AN1357" t="str">
        <f>_xlfn.CONCAT('Sample Select backend'!$C$4,ROW(AN1357))</f>
        <v>AE1357</v>
      </c>
      <c r="AO1357" s="9" t="str">
        <f>_xlfn.CONCAT('Sample Select backend'!$J$2,ROW(AO1357))</f>
        <v>AJ1357</v>
      </c>
      <c r="AP1357" t="str">
        <f>_xlfn.CONCAT('Sample Select backend'!$F$4,ROW(AP1357))</f>
        <v>AF1357</v>
      </c>
      <c r="AQ1357" t="str">
        <f>_xlfn.CONCAT('Sample Select backend'!$I$10,ROW(AQ1357))</f>
        <v>R1357</v>
      </c>
      <c r="AR1357" t="str">
        <f>_xlfn.CONCAT('Sample Select backend'!$M$4,ROW(AR1357))</f>
        <v>AK1357</v>
      </c>
      <c r="AS1357" t="str">
        <f t="shared" si="473"/>
        <v>Georgia</v>
      </c>
      <c r="AT1357" s="9">
        <f t="shared" si="474"/>
        <v>29</v>
      </c>
      <c r="AU1357">
        <f t="shared" si="475"/>
        <v>0</v>
      </c>
      <c r="AV1357" s="9">
        <v>1</v>
      </c>
    </row>
    <row r="1358" spans="1:48" x14ac:dyDescent="0.35">
      <c r="A1358" t="s">
        <v>63</v>
      </c>
      <c r="B1358">
        <v>1</v>
      </c>
      <c r="C1358">
        <v>6</v>
      </c>
      <c r="D1358" t="s">
        <v>985</v>
      </c>
      <c r="E1358">
        <v>2</v>
      </c>
      <c r="F1358">
        <v>2</v>
      </c>
      <c r="G1358">
        <v>2</v>
      </c>
      <c r="H1358">
        <v>2</v>
      </c>
      <c r="I1358">
        <v>2</v>
      </c>
      <c r="J1358">
        <v>2</v>
      </c>
      <c r="K1358">
        <v>1</v>
      </c>
      <c r="L1358">
        <v>2</v>
      </c>
      <c r="M1358">
        <v>1</v>
      </c>
      <c r="N1358" t="s">
        <v>2662</v>
      </c>
      <c r="O1358" t="s">
        <v>2800</v>
      </c>
      <c r="P1358" t="s">
        <v>2810</v>
      </c>
      <c r="Q1358" t="s">
        <v>2816</v>
      </c>
      <c r="R1358">
        <v>0</v>
      </c>
      <c r="S1358">
        <v>-6.16</v>
      </c>
      <c r="T1358">
        <v>-8.19</v>
      </c>
      <c r="U1358">
        <v>62.49</v>
      </c>
      <c r="V1358">
        <f t="shared" si="463"/>
        <v>1</v>
      </c>
      <c r="W1358">
        <f t="shared" si="464"/>
        <v>1</v>
      </c>
      <c r="X1358">
        <f t="shared" si="465"/>
        <v>1</v>
      </c>
      <c r="Y1358">
        <f t="shared" si="466"/>
        <v>1</v>
      </c>
      <c r="Z1358">
        <f t="shared" si="467"/>
        <v>1</v>
      </c>
      <c r="AA1358">
        <f t="shared" si="468"/>
        <v>1</v>
      </c>
      <c r="AB1358">
        <f t="shared" si="469"/>
        <v>1</v>
      </c>
      <c r="AC1358">
        <f t="shared" si="470"/>
        <v>1</v>
      </c>
      <c r="AD1358">
        <f t="shared" si="471"/>
        <v>1</v>
      </c>
      <c r="AE1358" s="4" t="s">
        <v>2828</v>
      </c>
      <c r="AF1358" s="9" t="s">
        <v>2829</v>
      </c>
      <c r="AG1358">
        <v>0</v>
      </c>
      <c r="AH1358">
        <v>1</v>
      </c>
      <c r="AI1358">
        <v>0</v>
      </c>
      <c r="AJ1358">
        <v>1</v>
      </c>
      <c r="AK1358" s="9" t="s">
        <v>2840</v>
      </c>
      <c r="AL1358">
        <f t="shared" si="472"/>
        <v>0</v>
      </c>
      <c r="AM1358">
        <f>IF(AND(INDIRECT(AN1358)='Sample Select backend'!$C$2,INDIRECT(AO1358)=1,INDIRECT(AP1358)='Sample Select backend'!$F$2,INDIRECT(AQ1358)=1,INDIRECT(AR1358)='Sample Select backend'!$M$2),1,0)</f>
        <v>0</v>
      </c>
      <c r="AN1358" t="str">
        <f>_xlfn.CONCAT('Sample Select backend'!$C$4,ROW(AN1358))</f>
        <v>AE1358</v>
      </c>
      <c r="AO1358" s="9" t="str">
        <f>_xlfn.CONCAT('Sample Select backend'!$J$2,ROW(AO1358))</f>
        <v>AJ1358</v>
      </c>
      <c r="AP1358" t="str">
        <f>_xlfn.CONCAT('Sample Select backend'!$F$4,ROW(AP1358))</f>
        <v>AF1358</v>
      </c>
      <c r="AQ1358" t="str">
        <f>_xlfn.CONCAT('Sample Select backend'!$I$10,ROW(AQ1358))</f>
        <v>R1358</v>
      </c>
      <c r="AR1358" t="str">
        <f>_xlfn.CONCAT('Sample Select backend'!$M$4,ROW(AR1358))</f>
        <v>AK1358</v>
      </c>
      <c r="AS1358" t="str">
        <f t="shared" si="473"/>
        <v>Georgia</v>
      </c>
      <c r="AT1358" s="9">
        <f t="shared" si="474"/>
        <v>6</v>
      </c>
      <c r="AU1358">
        <f t="shared" si="475"/>
        <v>0</v>
      </c>
      <c r="AV1358" s="9">
        <v>1</v>
      </c>
    </row>
    <row r="1359" spans="1:48" x14ac:dyDescent="0.35">
      <c r="A1359" t="s">
        <v>63</v>
      </c>
      <c r="B1359">
        <v>7</v>
      </c>
      <c r="C1359">
        <v>30</v>
      </c>
      <c r="D1359" t="s">
        <v>990</v>
      </c>
      <c r="E1359">
        <v>1</v>
      </c>
      <c r="F1359">
        <v>1</v>
      </c>
      <c r="G1359">
        <v>2</v>
      </c>
      <c r="H1359">
        <v>1</v>
      </c>
      <c r="I1359">
        <v>2</v>
      </c>
      <c r="J1359">
        <v>1</v>
      </c>
      <c r="K1359">
        <v>1</v>
      </c>
      <c r="L1359">
        <v>2</v>
      </c>
      <c r="M1359">
        <v>1</v>
      </c>
      <c r="N1359" t="s">
        <v>2662</v>
      </c>
      <c r="O1359" t="s">
        <v>2800</v>
      </c>
      <c r="P1359" t="s">
        <v>2810</v>
      </c>
      <c r="Q1359" t="s">
        <v>2816</v>
      </c>
      <c r="R1359">
        <v>0</v>
      </c>
      <c r="S1359">
        <v>-6.16</v>
      </c>
      <c r="T1359">
        <v>-8.19</v>
      </c>
      <c r="U1359">
        <v>62.49</v>
      </c>
      <c r="V1359">
        <f t="shared" si="463"/>
        <v>1</v>
      </c>
      <c r="W1359">
        <f t="shared" si="464"/>
        <v>1</v>
      </c>
      <c r="X1359">
        <f t="shared" si="465"/>
        <v>1</v>
      </c>
      <c r="Y1359">
        <f t="shared" si="466"/>
        <v>1</v>
      </c>
      <c r="Z1359">
        <f t="shared" si="467"/>
        <v>1</v>
      </c>
      <c r="AA1359">
        <f t="shared" si="468"/>
        <v>1</v>
      </c>
      <c r="AB1359">
        <f t="shared" si="469"/>
        <v>1</v>
      </c>
      <c r="AC1359">
        <f t="shared" si="470"/>
        <v>1</v>
      </c>
      <c r="AD1359">
        <f t="shared" si="471"/>
        <v>1</v>
      </c>
      <c r="AE1359" s="4" t="s">
        <v>2828</v>
      </c>
      <c r="AF1359" s="9" t="s">
        <v>2829</v>
      </c>
      <c r="AG1359">
        <v>0</v>
      </c>
      <c r="AH1359">
        <v>1</v>
      </c>
      <c r="AI1359">
        <v>0</v>
      </c>
      <c r="AJ1359">
        <v>1</v>
      </c>
      <c r="AK1359" s="9" t="s">
        <v>2840</v>
      </c>
      <c r="AL1359">
        <f t="shared" si="472"/>
        <v>0</v>
      </c>
      <c r="AM1359">
        <f>IF(AND(INDIRECT(AN1359)='Sample Select backend'!$C$2,INDIRECT(AO1359)=1,INDIRECT(AP1359)='Sample Select backend'!$F$2,INDIRECT(AQ1359)=1,INDIRECT(AR1359)='Sample Select backend'!$M$2),1,0)</f>
        <v>0</v>
      </c>
      <c r="AN1359" t="str">
        <f>_xlfn.CONCAT('Sample Select backend'!$C$4,ROW(AN1359))</f>
        <v>AE1359</v>
      </c>
      <c r="AO1359" s="9" t="str">
        <f>_xlfn.CONCAT('Sample Select backend'!$J$2,ROW(AO1359))</f>
        <v>AJ1359</v>
      </c>
      <c r="AP1359" t="str">
        <f>_xlfn.CONCAT('Sample Select backend'!$F$4,ROW(AP1359))</f>
        <v>AF1359</v>
      </c>
      <c r="AQ1359" t="str">
        <f>_xlfn.CONCAT('Sample Select backend'!$I$10,ROW(AQ1359))</f>
        <v>R1359</v>
      </c>
      <c r="AR1359" t="str">
        <f>_xlfn.CONCAT('Sample Select backend'!$M$4,ROW(AR1359))</f>
        <v>AK1359</v>
      </c>
      <c r="AS1359" t="str">
        <f t="shared" si="473"/>
        <v>Georgia</v>
      </c>
      <c r="AT1359" s="9">
        <f t="shared" si="474"/>
        <v>30</v>
      </c>
      <c r="AU1359">
        <f t="shared" si="475"/>
        <v>0</v>
      </c>
      <c r="AV1359" s="9">
        <v>1</v>
      </c>
    </row>
    <row r="1360" spans="1:48" x14ac:dyDescent="0.35">
      <c r="A1360" t="s">
        <v>63</v>
      </c>
      <c r="B1360">
        <v>7</v>
      </c>
      <c r="C1360">
        <v>30</v>
      </c>
      <c r="D1360" t="s">
        <v>995</v>
      </c>
      <c r="E1360">
        <v>1</v>
      </c>
      <c r="F1360">
        <v>1</v>
      </c>
      <c r="G1360">
        <v>2</v>
      </c>
      <c r="H1360">
        <v>1</v>
      </c>
      <c r="I1360">
        <v>2</v>
      </c>
      <c r="J1360">
        <v>1</v>
      </c>
      <c r="K1360">
        <v>1</v>
      </c>
      <c r="L1360">
        <v>-2</v>
      </c>
      <c r="M1360">
        <v>1</v>
      </c>
      <c r="N1360" t="s">
        <v>2662</v>
      </c>
      <c r="O1360" t="s">
        <v>2800</v>
      </c>
      <c r="P1360" t="s">
        <v>2810</v>
      </c>
      <c r="Q1360" t="s">
        <v>2816</v>
      </c>
      <c r="R1360">
        <v>0</v>
      </c>
      <c r="S1360">
        <v>-6.16</v>
      </c>
      <c r="T1360">
        <v>-8.19</v>
      </c>
      <c r="U1360">
        <v>62.49</v>
      </c>
      <c r="V1360">
        <f t="shared" si="463"/>
        <v>1</v>
      </c>
      <c r="W1360">
        <f t="shared" si="464"/>
        <v>1</v>
      </c>
      <c r="X1360">
        <f t="shared" si="465"/>
        <v>1</v>
      </c>
      <c r="Y1360">
        <f t="shared" si="466"/>
        <v>1</v>
      </c>
      <c r="Z1360">
        <f t="shared" si="467"/>
        <v>1</v>
      </c>
      <c r="AA1360">
        <f t="shared" si="468"/>
        <v>1</v>
      </c>
      <c r="AB1360">
        <f t="shared" si="469"/>
        <v>1</v>
      </c>
      <c r="AC1360">
        <f t="shared" si="470"/>
        <v>0</v>
      </c>
      <c r="AD1360">
        <f t="shared" si="471"/>
        <v>1</v>
      </c>
      <c r="AE1360" s="4" t="s">
        <v>2828</v>
      </c>
      <c r="AF1360" s="9" t="s">
        <v>2829</v>
      </c>
      <c r="AG1360">
        <v>0</v>
      </c>
      <c r="AH1360">
        <v>1</v>
      </c>
      <c r="AI1360">
        <v>0</v>
      </c>
      <c r="AJ1360">
        <v>1</v>
      </c>
      <c r="AK1360" s="9" t="s">
        <v>2840</v>
      </c>
      <c r="AL1360">
        <f t="shared" si="472"/>
        <v>0</v>
      </c>
      <c r="AM1360">
        <f>IF(AND(INDIRECT(AN1360)='Sample Select backend'!$C$2,INDIRECT(AO1360)=1,INDIRECT(AP1360)='Sample Select backend'!$F$2,INDIRECT(AQ1360)=1,INDIRECT(AR1360)='Sample Select backend'!$M$2),1,0)</f>
        <v>0</v>
      </c>
      <c r="AN1360" t="str">
        <f>_xlfn.CONCAT('Sample Select backend'!$C$4,ROW(AN1360))</f>
        <v>AE1360</v>
      </c>
      <c r="AO1360" s="9" t="str">
        <f>_xlfn.CONCAT('Sample Select backend'!$J$2,ROW(AO1360))</f>
        <v>AJ1360</v>
      </c>
      <c r="AP1360" t="str">
        <f>_xlfn.CONCAT('Sample Select backend'!$F$4,ROW(AP1360))</f>
        <v>AF1360</v>
      </c>
      <c r="AQ1360" t="str">
        <f>_xlfn.CONCAT('Sample Select backend'!$I$10,ROW(AQ1360))</f>
        <v>R1360</v>
      </c>
      <c r="AR1360" t="str">
        <f>_xlfn.CONCAT('Sample Select backend'!$M$4,ROW(AR1360))</f>
        <v>AK1360</v>
      </c>
      <c r="AS1360" t="str">
        <f t="shared" si="473"/>
        <v>Georgia</v>
      </c>
      <c r="AT1360" s="9">
        <f t="shared" si="474"/>
        <v>30</v>
      </c>
      <c r="AU1360">
        <f t="shared" si="475"/>
        <v>0</v>
      </c>
      <c r="AV1360" s="9">
        <v>1</v>
      </c>
    </row>
    <row r="1361" spans="1:48" x14ac:dyDescent="0.35">
      <c r="A1361" t="s">
        <v>63</v>
      </c>
      <c r="B1361">
        <v>6</v>
      </c>
      <c r="C1361">
        <v>28</v>
      </c>
      <c r="D1361" t="s">
        <v>997</v>
      </c>
      <c r="E1361">
        <v>-2</v>
      </c>
      <c r="F1361">
        <v>1</v>
      </c>
      <c r="G1361">
        <v>2</v>
      </c>
      <c r="H1361">
        <v>-1</v>
      </c>
      <c r="I1361">
        <v>2</v>
      </c>
      <c r="J1361">
        <v>1</v>
      </c>
      <c r="K1361">
        <v>1</v>
      </c>
      <c r="L1361">
        <v>2</v>
      </c>
      <c r="M1361">
        <v>1</v>
      </c>
      <c r="N1361" t="s">
        <v>2662</v>
      </c>
      <c r="O1361" t="s">
        <v>2800</v>
      </c>
      <c r="P1361" t="s">
        <v>2810</v>
      </c>
      <c r="Q1361" t="s">
        <v>2816</v>
      </c>
      <c r="R1361">
        <v>0</v>
      </c>
      <c r="S1361">
        <v>-6.16</v>
      </c>
      <c r="T1361">
        <v>-8.19</v>
      </c>
      <c r="U1361">
        <v>62.49</v>
      </c>
      <c r="V1361">
        <f t="shared" si="463"/>
        <v>0</v>
      </c>
      <c r="W1361">
        <f t="shared" si="464"/>
        <v>1</v>
      </c>
      <c r="X1361">
        <f t="shared" si="465"/>
        <v>1</v>
      </c>
      <c r="Y1361">
        <f t="shared" si="466"/>
        <v>0</v>
      </c>
      <c r="Z1361">
        <f t="shared" si="467"/>
        <v>1</v>
      </c>
      <c r="AA1361">
        <f t="shared" si="468"/>
        <v>1</v>
      </c>
      <c r="AB1361">
        <f t="shared" si="469"/>
        <v>1</v>
      </c>
      <c r="AC1361">
        <f t="shared" si="470"/>
        <v>1</v>
      </c>
      <c r="AD1361">
        <f t="shared" si="471"/>
        <v>1</v>
      </c>
      <c r="AE1361" s="4" t="s">
        <v>2828</v>
      </c>
      <c r="AF1361" s="9" t="s">
        <v>2829</v>
      </c>
      <c r="AG1361">
        <v>0</v>
      </c>
      <c r="AH1361">
        <v>1</v>
      </c>
      <c r="AI1361">
        <v>0</v>
      </c>
      <c r="AJ1361">
        <v>1</v>
      </c>
      <c r="AK1361" s="9" t="s">
        <v>2840</v>
      </c>
      <c r="AL1361">
        <f t="shared" si="472"/>
        <v>0</v>
      </c>
      <c r="AM1361">
        <f>IF(AND(INDIRECT(AN1361)='Sample Select backend'!$C$2,INDIRECT(AO1361)=1,INDIRECT(AP1361)='Sample Select backend'!$F$2,INDIRECT(AQ1361)=1,INDIRECT(AR1361)='Sample Select backend'!$M$2),1,0)</f>
        <v>0</v>
      </c>
      <c r="AN1361" t="str">
        <f>_xlfn.CONCAT('Sample Select backend'!$C$4,ROW(AN1361))</f>
        <v>AE1361</v>
      </c>
      <c r="AO1361" s="9" t="str">
        <f>_xlfn.CONCAT('Sample Select backend'!$J$2,ROW(AO1361))</f>
        <v>AJ1361</v>
      </c>
      <c r="AP1361" t="str">
        <f>_xlfn.CONCAT('Sample Select backend'!$F$4,ROW(AP1361))</f>
        <v>AF1361</v>
      </c>
      <c r="AQ1361" t="str">
        <f>_xlfn.CONCAT('Sample Select backend'!$I$10,ROW(AQ1361))</f>
        <v>R1361</v>
      </c>
      <c r="AR1361" t="str">
        <f>_xlfn.CONCAT('Sample Select backend'!$M$4,ROW(AR1361))</f>
        <v>AK1361</v>
      </c>
      <c r="AS1361" t="str">
        <f t="shared" si="473"/>
        <v>Georgia</v>
      </c>
      <c r="AT1361" s="9">
        <f t="shared" si="474"/>
        <v>28</v>
      </c>
      <c r="AU1361">
        <f t="shared" si="475"/>
        <v>0</v>
      </c>
      <c r="AV1361" s="9">
        <v>0</v>
      </c>
    </row>
    <row r="1362" spans="1:48" x14ac:dyDescent="0.35">
      <c r="A1362" s="24" t="s">
        <v>63</v>
      </c>
      <c r="B1362" s="24">
        <v>6</v>
      </c>
      <c r="C1362" s="24">
        <v>25</v>
      </c>
      <c r="D1362" s="24" t="s">
        <v>3634</v>
      </c>
      <c r="E1362" s="24"/>
      <c r="O1362" t="s">
        <v>2800</v>
      </c>
      <c r="P1362" t="s">
        <v>2810</v>
      </c>
      <c r="Q1362" t="s">
        <v>2816</v>
      </c>
      <c r="R1362">
        <v>0</v>
      </c>
      <c r="S1362">
        <v>-6.16</v>
      </c>
      <c r="T1362">
        <v>-8.19</v>
      </c>
      <c r="U1362">
        <v>62.49</v>
      </c>
      <c r="V1362">
        <v>-1</v>
      </c>
      <c r="W1362">
        <v>-1</v>
      </c>
      <c r="X1362">
        <v>-1</v>
      </c>
      <c r="Y1362">
        <v>-1</v>
      </c>
      <c r="Z1362">
        <v>-1</v>
      </c>
      <c r="AA1362">
        <v>-1</v>
      </c>
      <c r="AB1362">
        <v>-1</v>
      </c>
      <c r="AC1362">
        <v>-1</v>
      </c>
      <c r="AD1362">
        <v>-1</v>
      </c>
      <c r="AE1362" s="4" t="s">
        <v>2828</v>
      </c>
      <c r="AF1362" s="9" t="s">
        <v>2829</v>
      </c>
      <c r="AG1362">
        <v>0</v>
      </c>
      <c r="AH1362">
        <v>1</v>
      </c>
      <c r="AI1362">
        <v>0</v>
      </c>
      <c r="AJ1362">
        <v>1</v>
      </c>
      <c r="AK1362" s="9" t="s">
        <v>2840</v>
      </c>
      <c r="AL1362">
        <f t="shared" si="472"/>
        <v>0</v>
      </c>
      <c r="AM1362">
        <f>IF(AND(INDIRECT(AN1362)='Sample Select backend'!$C$2,INDIRECT(AO1362)=1,INDIRECT(AP1362)='Sample Select backend'!$F$2,INDIRECT(AQ1362)=1,INDIRECT(AR1362)='Sample Select backend'!$M$2),1,0)</f>
        <v>0</v>
      </c>
      <c r="AN1362" t="str">
        <f>_xlfn.CONCAT('Sample Select backend'!$C$4,ROW(AN1362))</f>
        <v>AE1362</v>
      </c>
      <c r="AO1362" s="9" t="str">
        <f>_xlfn.CONCAT('Sample Select backend'!$J$2,ROW(AO1362))</f>
        <v>AJ1362</v>
      </c>
      <c r="AP1362" t="str">
        <f>_xlfn.CONCAT('Sample Select backend'!$F$4,ROW(AP1362))</f>
        <v>AF1362</v>
      </c>
      <c r="AQ1362" t="str">
        <f>_xlfn.CONCAT('Sample Select backend'!$I$10,ROW(AQ1362))</f>
        <v>R1362</v>
      </c>
      <c r="AR1362" t="str">
        <f>_xlfn.CONCAT('Sample Select backend'!$M$4,ROW(AR1362))</f>
        <v>AK1362</v>
      </c>
      <c r="AS1362" t="str">
        <f t="shared" si="473"/>
        <v>Georgia</v>
      </c>
      <c r="AT1362" s="9">
        <f t="shared" si="474"/>
        <v>25</v>
      </c>
      <c r="AU1362">
        <f t="shared" si="475"/>
        <v>0</v>
      </c>
      <c r="AV1362" s="9">
        <v>0</v>
      </c>
    </row>
    <row r="1363" spans="1:48" x14ac:dyDescent="0.35">
      <c r="A1363" s="24" t="s">
        <v>63</v>
      </c>
      <c r="B1363" s="24">
        <v>5</v>
      </c>
      <c r="C1363" s="24" t="s">
        <v>204</v>
      </c>
      <c r="D1363" s="24" t="s">
        <v>3635</v>
      </c>
      <c r="E1363" s="24"/>
      <c r="O1363" t="s">
        <v>2800</v>
      </c>
      <c r="P1363" t="s">
        <v>2810</v>
      </c>
      <c r="Q1363" t="s">
        <v>2816</v>
      </c>
      <c r="R1363">
        <v>0</v>
      </c>
      <c r="S1363">
        <v>-6.16</v>
      </c>
      <c r="T1363">
        <v>-8.19</v>
      </c>
      <c r="U1363">
        <v>62.49</v>
      </c>
      <c r="V1363">
        <v>-1</v>
      </c>
      <c r="W1363">
        <v>-1</v>
      </c>
      <c r="X1363">
        <v>-1</v>
      </c>
      <c r="Y1363">
        <v>-1</v>
      </c>
      <c r="Z1363">
        <v>-1</v>
      </c>
      <c r="AA1363">
        <v>-1</v>
      </c>
      <c r="AB1363">
        <v>-1</v>
      </c>
      <c r="AC1363">
        <v>-1</v>
      </c>
      <c r="AD1363">
        <v>-1</v>
      </c>
      <c r="AE1363" s="4" t="s">
        <v>2828</v>
      </c>
      <c r="AF1363" s="9" t="s">
        <v>2829</v>
      </c>
      <c r="AG1363">
        <v>0</v>
      </c>
      <c r="AH1363">
        <v>1</v>
      </c>
      <c r="AI1363">
        <v>0</v>
      </c>
      <c r="AJ1363">
        <v>1</v>
      </c>
      <c r="AK1363" s="9" t="s">
        <v>2840</v>
      </c>
      <c r="AL1363">
        <f t="shared" si="472"/>
        <v>0</v>
      </c>
      <c r="AM1363">
        <f>IF(AND(INDIRECT(AN1363)='Sample Select backend'!$C$2,INDIRECT(AO1363)=1,INDIRECT(AP1363)='Sample Select backend'!$F$2,INDIRECT(AQ1363)=1,INDIRECT(AR1363)='Sample Select backend'!$M$2),1,0)</f>
        <v>0</v>
      </c>
      <c r="AN1363" t="str">
        <f>_xlfn.CONCAT('Sample Select backend'!$C$4,ROW(AN1363))</f>
        <v>AE1363</v>
      </c>
      <c r="AO1363" s="9" t="str">
        <f>_xlfn.CONCAT('Sample Select backend'!$J$2,ROW(AO1363))</f>
        <v>AJ1363</v>
      </c>
      <c r="AP1363" t="str">
        <f>_xlfn.CONCAT('Sample Select backend'!$F$4,ROW(AP1363))</f>
        <v>AF1363</v>
      </c>
      <c r="AQ1363" t="str">
        <f>_xlfn.CONCAT('Sample Select backend'!$I$10,ROW(AQ1363))</f>
        <v>R1363</v>
      </c>
      <c r="AR1363" t="str">
        <f>_xlfn.CONCAT('Sample Select backend'!$M$4,ROW(AR1363))</f>
        <v>AK1363</v>
      </c>
      <c r="AS1363" t="str">
        <f t="shared" si="473"/>
        <v>Georgia</v>
      </c>
      <c r="AT1363" s="9" t="str">
        <f t="shared" si="474"/>
        <v>General</v>
      </c>
      <c r="AU1363">
        <f t="shared" si="475"/>
        <v>0</v>
      </c>
      <c r="AV1363" s="9">
        <v>0</v>
      </c>
    </row>
    <row r="1364" spans="1:48" x14ac:dyDescent="0.35">
      <c r="A1364" s="24" t="s">
        <v>63</v>
      </c>
      <c r="B1364" s="24">
        <v>5</v>
      </c>
      <c r="C1364" s="24">
        <v>23</v>
      </c>
      <c r="D1364" s="24" t="s">
        <v>3636</v>
      </c>
      <c r="E1364" s="24"/>
      <c r="O1364" t="s">
        <v>2800</v>
      </c>
      <c r="P1364" t="s">
        <v>2810</v>
      </c>
      <c r="Q1364" t="s">
        <v>2816</v>
      </c>
      <c r="R1364">
        <v>0</v>
      </c>
      <c r="S1364">
        <v>-6.16</v>
      </c>
      <c r="T1364">
        <v>-8.19</v>
      </c>
      <c r="U1364">
        <v>62.49</v>
      </c>
      <c r="V1364">
        <v>-1</v>
      </c>
      <c r="W1364">
        <v>-1</v>
      </c>
      <c r="X1364">
        <v>-1</v>
      </c>
      <c r="Y1364">
        <v>-1</v>
      </c>
      <c r="Z1364">
        <v>-1</v>
      </c>
      <c r="AA1364">
        <v>-1</v>
      </c>
      <c r="AB1364">
        <v>-1</v>
      </c>
      <c r="AC1364">
        <v>-1</v>
      </c>
      <c r="AD1364">
        <v>-1</v>
      </c>
      <c r="AE1364" s="4" t="s">
        <v>2828</v>
      </c>
      <c r="AF1364" s="9" t="s">
        <v>2829</v>
      </c>
      <c r="AG1364">
        <v>0</v>
      </c>
      <c r="AH1364">
        <v>1</v>
      </c>
      <c r="AI1364">
        <v>0</v>
      </c>
      <c r="AJ1364">
        <v>1</v>
      </c>
      <c r="AK1364" s="9" t="s">
        <v>2840</v>
      </c>
      <c r="AL1364">
        <f t="shared" si="472"/>
        <v>0</v>
      </c>
      <c r="AM1364">
        <f>IF(AND(INDIRECT(AN1364)='Sample Select backend'!$C$2,INDIRECT(AO1364)=1,INDIRECT(AP1364)='Sample Select backend'!$F$2,INDIRECT(AQ1364)=1,INDIRECT(AR1364)='Sample Select backend'!$M$2),1,0)</f>
        <v>0</v>
      </c>
      <c r="AN1364" t="str">
        <f>_xlfn.CONCAT('Sample Select backend'!$C$4,ROW(AN1364))</f>
        <v>AE1364</v>
      </c>
      <c r="AO1364" s="9" t="str">
        <f>_xlfn.CONCAT('Sample Select backend'!$J$2,ROW(AO1364))</f>
        <v>AJ1364</v>
      </c>
      <c r="AP1364" t="str">
        <f>_xlfn.CONCAT('Sample Select backend'!$F$4,ROW(AP1364))</f>
        <v>AF1364</v>
      </c>
      <c r="AQ1364" t="str">
        <f>_xlfn.CONCAT('Sample Select backend'!$I$10,ROW(AQ1364))</f>
        <v>R1364</v>
      </c>
      <c r="AR1364" t="str">
        <f>_xlfn.CONCAT('Sample Select backend'!$M$4,ROW(AR1364))</f>
        <v>AK1364</v>
      </c>
      <c r="AS1364" t="str">
        <f t="shared" si="473"/>
        <v>Georgia</v>
      </c>
      <c r="AT1364" s="9">
        <f t="shared" si="474"/>
        <v>23</v>
      </c>
      <c r="AU1364">
        <f t="shared" si="475"/>
        <v>0</v>
      </c>
      <c r="AV1364" s="9">
        <v>0</v>
      </c>
    </row>
    <row r="1365" spans="1:48" x14ac:dyDescent="0.35">
      <c r="A1365" s="24" t="s">
        <v>63</v>
      </c>
      <c r="B1365" s="24">
        <v>5</v>
      </c>
      <c r="C1365" s="24" t="s">
        <v>204</v>
      </c>
      <c r="D1365" s="24" t="s">
        <v>3637</v>
      </c>
      <c r="E1365" s="24"/>
      <c r="O1365" t="s">
        <v>2800</v>
      </c>
      <c r="P1365" t="s">
        <v>2810</v>
      </c>
      <c r="Q1365" t="s">
        <v>2816</v>
      </c>
      <c r="R1365">
        <v>0</v>
      </c>
      <c r="S1365">
        <v>-6.16</v>
      </c>
      <c r="T1365">
        <v>-8.19</v>
      </c>
      <c r="U1365">
        <v>62.49</v>
      </c>
      <c r="V1365">
        <v>-1</v>
      </c>
      <c r="W1365">
        <v>-1</v>
      </c>
      <c r="X1365">
        <v>-1</v>
      </c>
      <c r="Y1365">
        <v>-1</v>
      </c>
      <c r="Z1365">
        <v>-1</v>
      </c>
      <c r="AA1365">
        <v>-1</v>
      </c>
      <c r="AB1365">
        <v>-1</v>
      </c>
      <c r="AC1365">
        <v>-1</v>
      </c>
      <c r="AD1365">
        <v>-1</v>
      </c>
      <c r="AE1365" s="4" t="s">
        <v>2828</v>
      </c>
      <c r="AF1365" s="9" t="s">
        <v>2829</v>
      </c>
      <c r="AG1365">
        <v>0</v>
      </c>
      <c r="AH1365">
        <v>1</v>
      </c>
      <c r="AI1365">
        <v>0</v>
      </c>
      <c r="AJ1365">
        <v>1</v>
      </c>
      <c r="AK1365" s="9" t="s">
        <v>2840</v>
      </c>
      <c r="AL1365">
        <f t="shared" si="472"/>
        <v>0</v>
      </c>
      <c r="AM1365">
        <f>IF(AND(INDIRECT(AN1365)='Sample Select backend'!$C$2,INDIRECT(AO1365)=1,INDIRECT(AP1365)='Sample Select backend'!$F$2,INDIRECT(AQ1365)=1,INDIRECT(AR1365)='Sample Select backend'!$M$2),1,0)</f>
        <v>0</v>
      </c>
      <c r="AN1365" t="str">
        <f>_xlfn.CONCAT('Sample Select backend'!$C$4,ROW(AN1365))</f>
        <v>AE1365</v>
      </c>
      <c r="AO1365" s="9" t="str">
        <f>_xlfn.CONCAT('Sample Select backend'!$J$2,ROW(AO1365))</f>
        <v>AJ1365</v>
      </c>
      <c r="AP1365" t="str">
        <f>_xlfn.CONCAT('Sample Select backend'!$F$4,ROW(AP1365))</f>
        <v>AF1365</v>
      </c>
      <c r="AQ1365" t="str">
        <f>_xlfn.CONCAT('Sample Select backend'!$I$10,ROW(AQ1365))</f>
        <v>R1365</v>
      </c>
      <c r="AR1365" t="str">
        <f>_xlfn.CONCAT('Sample Select backend'!$M$4,ROW(AR1365))</f>
        <v>AK1365</v>
      </c>
      <c r="AS1365" t="str">
        <f t="shared" si="473"/>
        <v>Georgia</v>
      </c>
      <c r="AT1365" s="9" t="str">
        <f t="shared" si="474"/>
        <v>General</v>
      </c>
      <c r="AU1365">
        <f t="shared" si="475"/>
        <v>0</v>
      </c>
      <c r="AV1365" s="9">
        <v>0</v>
      </c>
    </row>
    <row r="1366" spans="1:48" x14ac:dyDescent="0.35">
      <c r="A1366" s="24" t="s">
        <v>63</v>
      </c>
      <c r="B1366" s="24">
        <v>5</v>
      </c>
      <c r="C1366" s="24">
        <v>23</v>
      </c>
      <c r="D1366" s="24" t="s">
        <v>3638</v>
      </c>
      <c r="E1366" s="24"/>
      <c r="O1366" t="s">
        <v>2800</v>
      </c>
      <c r="P1366" t="s">
        <v>2810</v>
      </c>
      <c r="Q1366" t="s">
        <v>2816</v>
      </c>
      <c r="R1366">
        <v>0</v>
      </c>
      <c r="S1366">
        <v>-6.16</v>
      </c>
      <c r="T1366">
        <v>-8.19</v>
      </c>
      <c r="U1366">
        <v>62.49</v>
      </c>
      <c r="V1366">
        <v>-1</v>
      </c>
      <c r="W1366">
        <v>-1</v>
      </c>
      <c r="X1366">
        <v>-1</v>
      </c>
      <c r="Y1366">
        <v>-1</v>
      </c>
      <c r="Z1366">
        <v>-1</v>
      </c>
      <c r="AA1366">
        <v>-1</v>
      </c>
      <c r="AB1366">
        <v>-1</v>
      </c>
      <c r="AC1366">
        <v>-1</v>
      </c>
      <c r="AD1366">
        <v>-1</v>
      </c>
      <c r="AE1366" s="4" t="s">
        <v>2828</v>
      </c>
      <c r="AF1366" s="9" t="s">
        <v>2829</v>
      </c>
      <c r="AG1366">
        <v>0</v>
      </c>
      <c r="AH1366">
        <v>1</v>
      </c>
      <c r="AI1366">
        <v>0</v>
      </c>
      <c r="AJ1366">
        <v>1</v>
      </c>
      <c r="AK1366" s="9" t="s">
        <v>2840</v>
      </c>
      <c r="AL1366">
        <f t="shared" si="472"/>
        <v>0</v>
      </c>
      <c r="AM1366">
        <f>IF(AND(INDIRECT(AN1366)='Sample Select backend'!$C$2,INDIRECT(AO1366)=1,INDIRECT(AP1366)='Sample Select backend'!$F$2,INDIRECT(AQ1366)=1,INDIRECT(AR1366)='Sample Select backend'!$M$2),1,0)</f>
        <v>0</v>
      </c>
      <c r="AN1366" t="str">
        <f>_xlfn.CONCAT('Sample Select backend'!$C$4,ROW(AN1366))</f>
        <v>AE1366</v>
      </c>
      <c r="AO1366" s="9" t="str">
        <f>_xlfn.CONCAT('Sample Select backend'!$J$2,ROW(AO1366))</f>
        <v>AJ1366</v>
      </c>
      <c r="AP1366" t="str">
        <f>_xlfn.CONCAT('Sample Select backend'!$F$4,ROW(AP1366))</f>
        <v>AF1366</v>
      </c>
      <c r="AQ1366" t="str">
        <f>_xlfn.CONCAT('Sample Select backend'!$I$10,ROW(AQ1366))</f>
        <v>R1366</v>
      </c>
      <c r="AR1366" t="str">
        <f>_xlfn.CONCAT('Sample Select backend'!$M$4,ROW(AR1366))</f>
        <v>AK1366</v>
      </c>
      <c r="AS1366" t="str">
        <f t="shared" si="473"/>
        <v>Georgia</v>
      </c>
      <c r="AT1366" s="9">
        <f t="shared" si="474"/>
        <v>23</v>
      </c>
      <c r="AU1366">
        <f t="shared" si="475"/>
        <v>0</v>
      </c>
      <c r="AV1366" s="9">
        <v>0</v>
      </c>
    </row>
    <row r="1367" spans="1:48" x14ac:dyDescent="0.35">
      <c r="A1367" s="24" t="s">
        <v>63</v>
      </c>
      <c r="B1367" s="24">
        <v>7</v>
      </c>
      <c r="C1367" s="24">
        <v>30</v>
      </c>
      <c r="D1367" s="24" t="s">
        <v>3639</v>
      </c>
      <c r="E1367" s="24"/>
      <c r="O1367" t="s">
        <v>2800</v>
      </c>
      <c r="P1367" t="s">
        <v>2810</v>
      </c>
      <c r="Q1367" t="s">
        <v>2816</v>
      </c>
      <c r="R1367">
        <v>0</v>
      </c>
      <c r="S1367">
        <v>-6.16</v>
      </c>
      <c r="T1367">
        <v>-8.19</v>
      </c>
      <c r="U1367">
        <v>62.49</v>
      </c>
      <c r="V1367">
        <v>-1</v>
      </c>
      <c r="W1367">
        <v>-1</v>
      </c>
      <c r="X1367">
        <v>-1</v>
      </c>
      <c r="Y1367">
        <v>-1</v>
      </c>
      <c r="Z1367">
        <v>-1</v>
      </c>
      <c r="AA1367">
        <v>-1</v>
      </c>
      <c r="AB1367">
        <v>-1</v>
      </c>
      <c r="AC1367">
        <v>-1</v>
      </c>
      <c r="AD1367">
        <v>-1</v>
      </c>
      <c r="AE1367" s="4" t="s">
        <v>2828</v>
      </c>
      <c r="AF1367" s="9" t="s">
        <v>2829</v>
      </c>
      <c r="AG1367">
        <v>0</v>
      </c>
      <c r="AH1367">
        <v>1</v>
      </c>
      <c r="AI1367">
        <v>0</v>
      </c>
      <c r="AJ1367">
        <v>1</v>
      </c>
      <c r="AK1367" s="9" t="s">
        <v>2840</v>
      </c>
      <c r="AL1367">
        <f t="shared" si="472"/>
        <v>0</v>
      </c>
      <c r="AM1367">
        <f>IF(AND(INDIRECT(AN1367)='Sample Select backend'!$C$2,INDIRECT(AO1367)=1,INDIRECT(AP1367)='Sample Select backend'!$F$2,INDIRECT(AQ1367)=1,INDIRECT(AR1367)='Sample Select backend'!$M$2),1,0)</f>
        <v>0</v>
      </c>
      <c r="AN1367" t="str">
        <f>_xlfn.CONCAT('Sample Select backend'!$C$4,ROW(AN1367))</f>
        <v>AE1367</v>
      </c>
      <c r="AO1367" s="9" t="str">
        <f>_xlfn.CONCAT('Sample Select backend'!$J$2,ROW(AO1367))</f>
        <v>AJ1367</v>
      </c>
      <c r="AP1367" t="str">
        <f>_xlfn.CONCAT('Sample Select backend'!$F$4,ROW(AP1367))</f>
        <v>AF1367</v>
      </c>
      <c r="AQ1367" t="str">
        <f>_xlfn.CONCAT('Sample Select backend'!$I$10,ROW(AQ1367))</f>
        <v>R1367</v>
      </c>
      <c r="AR1367" t="str">
        <f>_xlfn.CONCAT('Sample Select backend'!$M$4,ROW(AR1367))</f>
        <v>AK1367</v>
      </c>
      <c r="AS1367" t="str">
        <f t="shared" si="473"/>
        <v>Georgia</v>
      </c>
      <c r="AT1367" s="9">
        <f t="shared" si="474"/>
        <v>30</v>
      </c>
      <c r="AU1367">
        <f t="shared" si="475"/>
        <v>0</v>
      </c>
      <c r="AV1367" s="9">
        <v>0</v>
      </c>
    </row>
    <row r="1368" spans="1:48" x14ac:dyDescent="0.35">
      <c r="A1368" s="24" t="s">
        <v>63</v>
      </c>
      <c r="B1368" s="24">
        <v>1</v>
      </c>
      <c r="C1368" s="24" t="s">
        <v>206</v>
      </c>
      <c r="D1368" s="24" t="s">
        <v>3640</v>
      </c>
      <c r="E1368" s="24"/>
      <c r="O1368" t="s">
        <v>2800</v>
      </c>
      <c r="P1368" t="s">
        <v>2810</v>
      </c>
      <c r="Q1368" t="s">
        <v>2816</v>
      </c>
      <c r="R1368">
        <v>0</v>
      </c>
      <c r="S1368">
        <v>-6.16</v>
      </c>
      <c r="T1368">
        <v>-8.19</v>
      </c>
      <c r="U1368">
        <v>62.49</v>
      </c>
      <c r="V1368">
        <v>-1</v>
      </c>
      <c r="W1368">
        <v>-1</v>
      </c>
      <c r="X1368">
        <v>-1</v>
      </c>
      <c r="Y1368">
        <v>-1</v>
      </c>
      <c r="Z1368">
        <v>-1</v>
      </c>
      <c r="AA1368">
        <v>-1</v>
      </c>
      <c r="AB1368">
        <v>-1</v>
      </c>
      <c r="AC1368">
        <v>-1</v>
      </c>
      <c r="AD1368">
        <v>-1</v>
      </c>
      <c r="AE1368" s="4" t="s">
        <v>2828</v>
      </c>
      <c r="AF1368" s="9" t="s">
        <v>2829</v>
      </c>
      <c r="AG1368">
        <v>0</v>
      </c>
      <c r="AH1368">
        <v>1</v>
      </c>
      <c r="AI1368">
        <v>0</v>
      </c>
      <c r="AJ1368">
        <v>1</v>
      </c>
      <c r="AK1368" s="9" t="s">
        <v>2840</v>
      </c>
      <c r="AL1368">
        <f t="shared" si="472"/>
        <v>0</v>
      </c>
      <c r="AM1368">
        <f>IF(AND(INDIRECT(AN1368)='Sample Select backend'!$C$2,INDIRECT(AO1368)=1,INDIRECT(AP1368)='Sample Select backend'!$F$2,INDIRECT(AQ1368)=1,INDIRECT(AR1368)='Sample Select backend'!$M$2),1,0)</f>
        <v>0</v>
      </c>
      <c r="AN1368" t="str">
        <f>_xlfn.CONCAT('Sample Select backend'!$C$4,ROW(AN1368))</f>
        <v>AE1368</v>
      </c>
      <c r="AO1368" s="9" t="str">
        <f>_xlfn.CONCAT('Sample Select backend'!$J$2,ROW(AO1368))</f>
        <v>AJ1368</v>
      </c>
      <c r="AP1368" t="str">
        <f>_xlfn.CONCAT('Sample Select backend'!$F$4,ROW(AP1368))</f>
        <v>AF1368</v>
      </c>
      <c r="AQ1368" t="str">
        <f>_xlfn.CONCAT('Sample Select backend'!$I$10,ROW(AQ1368))</f>
        <v>R1368</v>
      </c>
      <c r="AR1368" t="str">
        <f>_xlfn.CONCAT('Sample Select backend'!$M$4,ROW(AR1368))</f>
        <v>AK1368</v>
      </c>
      <c r="AS1368" t="str">
        <f t="shared" si="473"/>
        <v>Georgia</v>
      </c>
      <c r="AT1368" s="9" t="str">
        <f t="shared" si="474"/>
        <v>Tax exemption/waiver/suspension</v>
      </c>
      <c r="AU1368">
        <f t="shared" si="475"/>
        <v>0</v>
      </c>
      <c r="AV1368" s="9">
        <v>0</v>
      </c>
    </row>
    <row r="1369" spans="1:48" x14ac:dyDescent="0.35">
      <c r="A1369" s="24" t="s">
        <v>63</v>
      </c>
      <c r="B1369" s="24">
        <v>7</v>
      </c>
      <c r="C1369" s="24">
        <v>31</v>
      </c>
      <c r="D1369" s="24" t="s">
        <v>3641</v>
      </c>
      <c r="E1369" s="24"/>
      <c r="O1369" t="s">
        <v>2800</v>
      </c>
      <c r="P1369" t="s">
        <v>2810</v>
      </c>
      <c r="Q1369" t="s">
        <v>2816</v>
      </c>
      <c r="R1369">
        <v>0</v>
      </c>
      <c r="S1369">
        <v>-6.16</v>
      </c>
      <c r="T1369">
        <v>-8.19</v>
      </c>
      <c r="U1369">
        <v>62.49</v>
      </c>
      <c r="V1369">
        <v>-1</v>
      </c>
      <c r="W1369">
        <v>-1</v>
      </c>
      <c r="X1369">
        <v>-1</v>
      </c>
      <c r="Y1369">
        <v>-1</v>
      </c>
      <c r="Z1369">
        <v>-1</v>
      </c>
      <c r="AA1369">
        <v>-1</v>
      </c>
      <c r="AB1369">
        <v>-1</v>
      </c>
      <c r="AC1369">
        <v>-1</v>
      </c>
      <c r="AD1369">
        <v>-1</v>
      </c>
      <c r="AE1369" s="4" t="s">
        <v>2828</v>
      </c>
      <c r="AF1369" s="9" t="s">
        <v>2829</v>
      </c>
      <c r="AG1369">
        <v>0</v>
      </c>
      <c r="AH1369">
        <v>1</v>
      </c>
      <c r="AI1369">
        <v>0</v>
      </c>
      <c r="AJ1369">
        <v>1</v>
      </c>
      <c r="AK1369" s="9" t="s">
        <v>2840</v>
      </c>
      <c r="AL1369">
        <f t="shared" si="472"/>
        <v>0</v>
      </c>
      <c r="AM1369">
        <f>IF(AND(INDIRECT(AN1369)='Sample Select backend'!$C$2,INDIRECT(AO1369)=1,INDIRECT(AP1369)='Sample Select backend'!$F$2,INDIRECT(AQ1369)=1,INDIRECT(AR1369)='Sample Select backend'!$M$2),1,0)</f>
        <v>0</v>
      </c>
      <c r="AN1369" t="str">
        <f>_xlfn.CONCAT('Sample Select backend'!$C$4,ROW(AN1369))</f>
        <v>AE1369</v>
      </c>
      <c r="AO1369" s="9" t="str">
        <f>_xlfn.CONCAT('Sample Select backend'!$J$2,ROW(AO1369))</f>
        <v>AJ1369</v>
      </c>
      <c r="AP1369" t="str">
        <f>_xlfn.CONCAT('Sample Select backend'!$F$4,ROW(AP1369))</f>
        <v>AF1369</v>
      </c>
      <c r="AQ1369" t="str">
        <f>_xlfn.CONCAT('Sample Select backend'!$I$10,ROW(AQ1369))</f>
        <v>R1369</v>
      </c>
      <c r="AR1369" t="str">
        <f>_xlfn.CONCAT('Sample Select backend'!$M$4,ROW(AR1369))</f>
        <v>AK1369</v>
      </c>
      <c r="AS1369" t="str">
        <f t="shared" si="473"/>
        <v>Georgia</v>
      </c>
      <c r="AT1369" s="9">
        <f t="shared" si="474"/>
        <v>31</v>
      </c>
      <c r="AU1369">
        <f t="shared" si="475"/>
        <v>0</v>
      </c>
      <c r="AV1369" s="9">
        <v>0</v>
      </c>
    </row>
    <row r="1370" spans="1:48" x14ac:dyDescent="0.35">
      <c r="A1370" s="24" t="s">
        <v>63</v>
      </c>
      <c r="B1370" s="24">
        <v>6</v>
      </c>
      <c r="C1370" s="24">
        <v>28</v>
      </c>
      <c r="D1370" s="24" t="s">
        <v>3642</v>
      </c>
      <c r="E1370" s="24"/>
      <c r="O1370" t="s">
        <v>2800</v>
      </c>
      <c r="P1370" t="s">
        <v>2810</v>
      </c>
      <c r="Q1370" t="s">
        <v>2816</v>
      </c>
      <c r="R1370">
        <v>0</v>
      </c>
      <c r="S1370">
        <v>-6.16</v>
      </c>
      <c r="T1370">
        <v>-8.19</v>
      </c>
      <c r="U1370">
        <v>62.49</v>
      </c>
      <c r="V1370">
        <v>-1</v>
      </c>
      <c r="W1370">
        <v>-1</v>
      </c>
      <c r="X1370">
        <v>-1</v>
      </c>
      <c r="Y1370">
        <v>-1</v>
      </c>
      <c r="Z1370">
        <v>-1</v>
      </c>
      <c r="AA1370">
        <v>-1</v>
      </c>
      <c r="AB1370">
        <v>-1</v>
      </c>
      <c r="AC1370">
        <v>-1</v>
      </c>
      <c r="AD1370">
        <v>-1</v>
      </c>
      <c r="AE1370" s="4" t="s">
        <v>2828</v>
      </c>
      <c r="AF1370" s="9" t="s">
        <v>2829</v>
      </c>
      <c r="AG1370">
        <v>0</v>
      </c>
      <c r="AH1370">
        <v>1</v>
      </c>
      <c r="AI1370">
        <v>0</v>
      </c>
      <c r="AJ1370">
        <v>1</v>
      </c>
      <c r="AK1370" s="9" t="s">
        <v>2840</v>
      </c>
      <c r="AL1370">
        <f t="shared" si="472"/>
        <v>0</v>
      </c>
      <c r="AM1370">
        <f>IF(AND(INDIRECT(AN1370)='Sample Select backend'!$C$2,INDIRECT(AO1370)=1,INDIRECT(AP1370)='Sample Select backend'!$F$2,INDIRECT(AQ1370)=1,INDIRECT(AR1370)='Sample Select backend'!$M$2),1,0)</f>
        <v>0</v>
      </c>
      <c r="AN1370" t="str">
        <f>_xlfn.CONCAT('Sample Select backend'!$C$4,ROW(AN1370))</f>
        <v>AE1370</v>
      </c>
      <c r="AO1370" s="9" t="str">
        <f>_xlfn.CONCAT('Sample Select backend'!$J$2,ROW(AO1370))</f>
        <v>AJ1370</v>
      </c>
      <c r="AP1370" t="str">
        <f>_xlfn.CONCAT('Sample Select backend'!$F$4,ROW(AP1370))</f>
        <v>AF1370</v>
      </c>
      <c r="AQ1370" t="str">
        <f>_xlfn.CONCAT('Sample Select backend'!$I$10,ROW(AQ1370))</f>
        <v>R1370</v>
      </c>
      <c r="AR1370" t="str">
        <f>_xlfn.CONCAT('Sample Select backend'!$M$4,ROW(AR1370))</f>
        <v>AK1370</v>
      </c>
      <c r="AS1370" t="str">
        <f t="shared" si="473"/>
        <v>Georgia</v>
      </c>
      <c r="AT1370" s="9">
        <f t="shared" si="474"/>
        <v>28</v>
      </c>
      <c r="AU1370">
        <f t="shared" si="475"/>
        <v>0</v>
      </c>
      <c r="AV1370" s="9">
        <v>0</v>
      </c>
    </row>
    <row r="1371" spans="1:48" x14ac:dyDescent="0.35">
      <c r="A1371" s="24" t="s">
        <v>63</v>
      </c>
      <c r="B1371" s="24">
        <v>6</v>
      </c>
      <c r="C1371" s="24">
        <v>28</v>
      </c>
      <c r="D1371" s="24" t="s">
        <v>3643</v>
      </c>
      <c r="E1371" s="24"/>
      <c r="O1371" t="s">
        <v>2800</v>
      </c>
      <c r="P1371" t="s">
        <v>2810</v>
      </c>
      <c r="Q1371" t="s">
        <v>2816</v>
      </c>
      <c r="R1371">
        <v>0</v>
      </c>
      <c r="S1371">
        <v>-6.16</v>
      </c>
      <c r="T1371">
        <v>-8.19</v>
      </c>
      <c r="U1371">
        <v>62.49</v>
      </c>
      <c r="V1371">
        <v>-1</v>
      </c>
      <c r="W1371">
        <v>-1</v>
      </c>
      <c r="X1371">
        <v>-1</v>
      </c>
      <c r="Y1371">
        <v>-1</v>
      </c>
      <c r="Z1371">
        <v>-1</v>
      </c>
      <c r="AA1371">
        <v>-1</v>
      </c>
      <c r="AB1371">
        <v>-1</v>
      </c>
      <c r="AC1371">
        <v>-1</v>
      </c>
      <c r="AD1371">
        <v>-1</v>
      </c>
      <c r="AE1371" s="4" t="s">
        <v>2828</v>
      </c>
      <c r="AF1371" s="9" t="s">
        <v>2829</v>
      </c>
      <c r="AG1371">
        <v>0</v>
      </c>
      <c r="AH1371">
        <v>1</v>
      </c>
      <c r="AI1371">
        <v>0</v>
      </c>
      <c r="AJ1371">
        <v>1</v>
      </c>
      <c r="AK1371" s="9" t="s">
        <v>2840</v>
      </c>
      <c r="AL1371">
        <f t="shared" si="472"/>
        <v>0</v>
      </c>
      <c r="AM1371">
        <f>IF(AND(INDIRECT(AN1371)='Sample Select backend'!$C$2,INDIRECT(AO1371)=1,INDIRECT(AP1371)='Sample Select backend'!$F$2,INDIRECT(AQ1371)=1,INDIRECT(AR1371)='Sample Select backend'!$M$2),1,0)</f>
        <v>0</v>
      </c>
      <c r="AN1371" t="str">
        <f>_xlfn.CONCAT('Sample Select backend'!$C$4,ROW(AN1371))</f>
        <v>AE1371</v>
      </c>
      <c r="AO1371" s="9" t="str">
        <f>_xlfn.CONCAT('Sample Select backend'!$J$2,ROW(AO1371))</f>
        <v>AJ1371</v>
      </c>
      <c r="AP1371" t="str">
        <f>_xlfn.CONCAT('Sample Select backend'!$F$4,ROW(AP1371))</f>
        <v>AF1371</v>
      </c>
      <c r="AQ1371" t="str">
        <f>_xlfn.CONCAT('Sample Select backend'!$I$10,ROW(AQ1371))</f>
        <v>R1371</v>
      </c>
      <c r="AR1371" t="str">
        <f>_xlfn.CONCAT('Sample Select backend'!$M$4,ROW(AR1371))</f>
        <v>AK1371</v>
      </c>
      <c r="AS1371" t="str">
        <f t="shared" si="473"/>
        <v>Georgia</v>
      </c>
      <c r="AT1371" s="9">
        <f t="shared" si="474"/>
        <v>28</v>
      </c>
      <c r="AU1371">
        <f t="shared" si="475"/>
        <v>0</v>
      </c>
      <c r="AV1371" s="9">
        <v>0</v>
      </c>
    </row>
    <row r="1372" spans="1:48" x14ac:dyDescent="0.35">
      <c r="A1372" s="24" t="s">
        <v>63</v>
      </c>
      <c r="B1372" s="24">
        <v>6</v>
      </c>
      <c r="C1372" s="24">
        <v>25</v>
      </c>
      <c r="D1372" s="24" t="s">
        <v>3644</v>
      </c>
      <c r="E1372" s="24"/>
      <c r="O1372" t="s">
        <v>2800</v>
      </c>
      <c r="P1372" t="s">
        <v>2810</v>
      </c>
      <c r="Q1372" t="s">
        <v>2816</v>
      </c>
      <c r="R1372">
        <v>0</v>
      </c>
      <c r="S1372">
        <v>-6.16</v>
      </c>
      <c r="T1372">
        <v>-8.19</v>
      </c>
      <c r="U1372">
        <v>62.49</v>
      </c>
      <c r="V1372">
        <v>-1</v>
      </c>
      <c r="W1372">
        <v>-1</v>
      </c>
      <c r="X1372">
        <v>-1</v>
      </c>
      <c r="Y1372">
        <v>-1</v>
      </c>
      <c r="Z1372">
        <v>-1</v>
      </c>
      <c r="AA1372">
        <v>-1</v>
      </c>
      <c r="AB1372">
        <v>-1</v>
      </c>
      <c r="AC1372">
        <v>-1</v>
      </c>
      <c r="AD1372">
        <v>-1</v>
      </c>
      <c r="AE1372" s="4" t="s">
        <v>2828</v>
      </c>
      <c r="AF1372" s="9" t="s">
        <v>2829</v>
      </c>
      <c r="AG1372">
        <v>0</v>
      </c>
      <c r="AH1372">
        <v>1</v>
      </c>
      <c r="AI1372">
        <v>0</v>
      </c>
      <c r="AJ1372">
        <v>1</v>
      </c>
      <c r="AK1372" s="9" t="s">
        <v>2840</v>
      </c>
      <c r="AL1372">
        <f t="shared" si="472"/>
        <v>0</v>
      </c>
      <c r="AM1372">
        <f>IF(AND(INDIRECT(AN1372)='Sample Select backend'!$C$2,INDIRECT(AO1372)=1,INDIRECT(AP1372)='Sample Select backend'!$F$2,INDIRECT(AQ1372)=1,INDIRECT(AR1372)='Sample Select backend'!$M$2),1,0)</f>
        <v>0</v>
      </c>
      <c r="AN1372" t="str">
        <f>_xlfn.CONCAT('Sample Select backend'!$C$4,ROW(AN1372))</f>
        <v>AE1372</v>
      </c>
      <c r="AO1372" s="9" t="str">
        <f>_xlfn.CONCAT('Sample Select backend'!$J$2,ROW(AO1372))</f>
        <v>AJ1372</v>
      </c>
      <c r="AP1372" t="str">
        <f>_xlfn.CONCAT('Sample Select backend'!$F$4,ROW(AP1372))</f>
        <v>AF1372</v>
      </c>
      <c r="AQ1372" t="str">
        <f>_xlfn.CONCAT('Sample Select backend'!$I$10,ROW(AQ1372))</f>
        <v>R1372</v>
      </c>
      <c r="AR1372" t="str">
        <f>_xlfn.CONCAT('Sample Select backend'!$M$4,ROW(AR1372))</f>
        <v>AK1372</v>
      </c>
      <c r="AS1372" t="str">
        <f t="shared" si="473"/>
        <v>Georgia</v>
      </c>
      <c r="AT1372" s="9">
        <f t="shared" si="474"/>
        <v>25</v>
      </c>
      <c r="AU1372">
        <f t="shared" si="475"/>
        <v>0</v>
      </c>
      <c r="AV1372" s="9">
        <v>0</v>
      </c>
    </row>
    <row r="1373" spans="1:48" x14ac:dyDescent="0.35">
      <c r="A1373" s="24" t="s">
        <v>63</v>
      </c>
      <c r="B1373" s="24">
        <v>6</v>
      </c>
      <c r="C1373" s="24">
        <v>25</v>
      </c>
      <c r="D1373" s="24" t="s">
        <v>3645</v>
      </c>
      <c r="E1373" s="24"/>
      <c r="O1373" t="s">
        <v>2800</v>
      </c>
      <c r="P1373" t="s">
        <v>2810</v>
      </c>
      <c r="Q1373" t="s">
        <v>2816</v>
      </c>
      <c r="R1373">
        <v>0</v>
      </c>
      <c r="S1373">
        <v>-6.16</v>
      </c>
      <c r="T1373">
        <v>-8.19</v>
      </c>
      <c r="U1373">
        <v>62.49</v>
      </c>
      <c r="V1373">
        <v>-1</v>
      </c>
      <c r="W1373">
        <v>-1</v>
      </c>
      <c r="X1373">
        <v>-1</v>
      </c>
      <c r="Y1373">
        <v>-1</v>
      </c>
      <c r="Z1373">
        <v>-1</v>
      </c>
      <c r="AA1373">
        <v>-1</v>
      </c>
      <c r="AB1373">
        <v>-1</v>
      </c>
      <c r="AC1373">
        <v>-1</v>
      </c>
      <c r="AD1373">
        <v>-1</v>
      </c>
      <c r="AE1373" s="4" t="s">
        <v>2828</v>
      </c>
      <c r="AF1373" s="9" t="s">
        <v>2829</v>
      </c>
      <c r="AG1373">
        <v>0</v>
      </c>
      <c r="AH1373">
        <v>1</v>
      </c>
      <c r="AI1373">
        <v>0</v>
      </c>
      <c r="AJ1373">
        <v>1</v>
      </c>
      <c r="AK1373" s="9" t="s">
        <v>2840</v>
      </c>
      <c r="AL1373">
        <f t="shared" si="472"/>
        <v>0</v>
      </c>
      <c r="AM1373">
        <f>IF(AND(INDIRECT(AN1373)='Sample Select backend'!$C$2,INDIRECT(AO1373)=1,INDIRECT(AP1373)='Sample Select backend'!$F$2,INDIRECT(AQ1373)=1,INDIRECT(AR1373)='Sample Select backend'!$M$2),1,0)</f>
        <v>0</v>
      </c>
      <c r="AN1373" t="str">
        <f>_xlfn.CONCAT('Sample Select backend'!$C$4,ROW(AN1373))</f>
        <v>AE1373</v>
      </c>
      <c r="AO1373" s="9" t="str">
        <f>_xlfn.CONCAT('Sample Select backend'!$J$2,ROW(AO1373))</f>
        <v>AJ1373</v>
      </c>
      <c r="AP1373" t="str">
        <f>_xlfn.CONCAT('Sample Select backend'!$F$4,ROW(AP1373))</f>
        <v>AF1373</v>
      </c>
      <c r="AQ1373" t="str">
        <f>_xlfn.CONCAT('Sample Select backend'!$I$10,ROW(AQ1373))</f>
        <v>R1373</v>
      </c>
      <c r="AR1373" t="str">
        <f>_xlfn.CONCAT('Sample Select backend'!$M$4,ROW(AR1373))</f>
        <v>AK1373</v>
      </c>
      <c r="AS1373" t="str">
        <f t="shared" si="473"/>
        <v>Georgia</v>
      </c>
      <c r="AT1373" s="9">
        <f t="shared" si="474"/>
        <v>25</v>
      </c>
      <c r="AU1373">
        <f t="shared" si="475"/>
        <v>0</v>
      </c>
      <c r="AV1373" s="9">
        <v>0</v>
      </c>
    </row>
    <row r="1374" spans="1:48" x14ac:dyDescent="0.35">
      <c r="A1374" s="24" t="s">
        <v>63</v>
      </c>
      <c r="B1374" s="24">
        <v>3</v>
      </c>
      <c r="C1374" s="24" t="s">
        <v>206</v>
      </c>
      <c r="D1374" s="24" t="s">
        <v>3646</v>
      </c>
      <c r="E1374" s="24"/>
      <c r="O1374" t="s">
        <v>2800</v>
      </c>
      <c r="P1374" t="s">
        <v>2810</v>
      </c>
      <c r="Q1374" t="s">
        <v>2816</v>
      </c>
      <c r="R1374">
        <v>0</v>
      </c>
      <c r="S1374">
        <v>-6.16</v>
      </c>
      <c r="T1374">
        <v>-8.19</v>
      </c>
      <c r="U1374">
        <v>62.49</v>
      </c>
      <c r="V1374">
        <v>-1</v>
      </c>
      <c r="W1374">
        <v>-1</v>
      </c>
      <c r="X1374">
        <v>-1</v>
      </c>
      <c r="Y1374">
        <v>-1</v>
      </c>
      <c r="Z1374">
        <v>-1</v>
      </c>
      <c r="AA1374">
        <v>-1</v>
      </c>
      <c r="AB1374">
        <v>-1</v>
      </c>
      <c r="AC1374">
        <v>-1</v>
      </c>
      <c r="AD1374">
        <v>-1</v>
      </c>
      <c r="AE1374" s="4" t="s">
        <v>2828</v>
      </c>
      <c r="AF1374" s="9" t="s">
        <v>2829</v>
      </c>
      <c r="AG1374">
        <v>0</v>
      </c>
      <c r="AH1374">
        <v>1</v>
      </c>
      <c r="AI1374">
        <v>0</v>
      </c>
      <c r="AJ1374">
        <v>1</v>
      </c>
      <c r="AK1374" s="9" t="s">
        <v>2840</v>
      </c>
      <c r="AL1374">
        <f t="shared" si="472"/>
        <v>0</v>
      </c>
      <c r="AM1374">
        <f>IF(AND(INDIRECT(AN1374)='Sample Select backend'!$C$2,INDIRECT(AO1374)=1,INDIRECT(AP1374)='Sample Select backend'!$F$2,INDIRECT(AQ1374)=1,INDIRECT(AR1374)='Sample Select backend'!$M$2),1,0)</f>
        <v>0</v>
      </c>
      <c r="AN1374" t="str">
        <f>_xlfn.CONCAT('Sample Select backend'!$C$4,ROW(AN1374))</f>
        <v>AE1374</v>
      </c>
      <c r="AO1374" s="9" t="str">
        <f>_xlfn.CONCAT('Sample Select backend'!$J$2,ROW(AO1374))</f>
        <v>AJ1374</v>
      </c>
      <c r="AP1374" t="str">
        <f>_xlfn.CONCAT('Sample Select backend'!$F$4,ROW(AP1374))</f>
        <v>AF1374</v>
      </c>
      <c r="AQ1374" t="str">
        <f>_xlfn.CONCAT('Sample Select backend'!$I$10,ROW(AQ1374))</f>
        <v>R1374</v>
      </c>
      <c r="AR1374" t="str">
        <f>_xlfn.CONCAT('Sample Select backend'!$M$4,ROW(AR1374))</f>
        <v>AK1374</v>
      </c>
      <c r="AS1374" t="str">
        <f t="shared" si="473"/>
        <v>Georgia</v>
      </c>
      <c r="AT1374" s="9" t="str">
        <f t="shared" si="474"/>
        <v>Tax exemption/waiver/suspension</v>
      </c>
      <c r="AU1374">
        <f t="shared" si="475"/>
        <v>0</v>
      </c>
      <c r="AV1374" s="9">
        <v>0</v>
      </c>
    </row>
    <row r="1375" spans="1:48" x14ac:dyDescent="0.35">
      <c r="A1375" s="24" t="s">
        <v>63</v>
      </c>
      <c r="B1375" s="24">
        <v>1</v>
      </c>
      <c r="C1375" s="24" t="s">
        <v>206</v>
      </c>
      <c r="D1375" s="24" t="s">
        <v>3647</v>
      </c>
      <c r="E1375" s="24"/>
      <c r="O1375" t="s">
        <v>2800</v>
      </c>
      <c r="P1375" t="s">
        <v>2810</v>
      </c>
      <c r="Q1375" t="s">
        <v>2816</v>
      </c>
      <c r="R1375">
        <v>0</v>
      </c>
      <c r="S1375">
        <v>-6.16</v>
      </c>
      <c r="T1375">
        <v>-8.19</v>
      </c>
      <c r="U1375">
        <v>62.49</v>
      </c>
      <c r="V1375">
        <v>-1</v>
      </c>
      <c r="W1375">
        <v>-1</v>
      </c>
      <c r="X1375">
        <v>-1</v>
      </c>
      <c r="Y1375">
        <v>-1</v>
      </c>
      <c r="Z1375">
        <v>-1</v>
      </c>
      <c r="AA1375">
        <v>-1</v>
      </c>
      <c r="AB1375">
        <v>-1</v>
      </c>
      <c r="AC1375">
        <v>-1</v>
      </c>
      <c r="AD1375">
        <v>-1</v>
      </c>
      <c r="AE1375" s="4" t="s">
        <v>2828</v>
      </c>
      <c r="AF1375" s="9" t="s">
        <v>2829</v>
      </c>
      <c r="AG1375">
        <v>0</v>
      </c>
      <c r="AH1375">
        <v>1</v>
      </c>
      <c r="AI1375">
        <v>0</v>
      </c>
      <c r="AJ1375">
        <v>1</v>
      </c>
      <c r="AK1375" s="9" t="s">
        <v>2840</v>
      </c>
      <c r="AL1375">
        <f t="shared" si="472"/>
        <v>0</v>
      </c>
      <c r="AM1375">
        <f>IF(AND(INDIRECT(AN1375)='Sample Select backend'!$C$2,INDIRECT(AO1375)=1,INDIRECT(AP1375)='Sample Select backend'!$F$2,INDIRECT(AQ1375)=1,INDIRECT(AR1375)='Sample Select backend'!$M$2),1,0)</f>
        <v>0</v>
      </c>
      <c r="AN1375" t="str">
        <f>_xlfn.CONCAT('Sample Select backend'!$C$4,ROW(AN1375))</f>
        <v>AE1375</v>
      </c>
      <c r="AO1375" s="9" t="str">
        <f>_xlfn.CONCAT('Sample Select backend'!$J$2,ROW(AO1375))</f>
        <v>AJ1375</v>
      </c>
      <c r="AP1375" t="str">
        <f>_xlfn.CONCAT('Sample Select backend'!$F$4,ROW(AP1375))</f>
        <v>AF1375</v>
      </c>
      <c r="AQ1375" t="str">
        <f>_xlfn.CONCAT('Sample Select backend'!$I$10,ROW(AQ1375))</f>
        <v>R1375</v>
      </c>
      <c r="AR1375" t="str">
        <f>_xlfn.CONCAT('Sample Select backend'!$M$4,ROW(AR1375))</f>
        <v>AK1375</v>
      </c>
      <c r="AS1375" t="str">
        <f t="shared" si="473"/>
        <v>Georgia</v>
      </c>
      <c r="AT1375" s="9" t="str">
        <f t="shared" si="474"/>
        <v>Tax exemption/waiver/suspension</v>
      </c>
      <c r="AU1375">
        <f t="shared" si="475"/>
        <v>0</v>
      </c>
      <c r="AV1375" s="9">
        <v>0</v>
      </c>
    </row>
    <row r="1376" spans="1:48" x14ac:dyDescent="0.35">
      <c r="A1376" s="24" t="s">
        <v>63</v>
      </c>
      <c r="B1376" s="24">
        <v>1</v>
      </c>
      <c r="C1376" s="24" t="s">
        <v>201</v>
      </c>
      <c r="D1376" s="24" t="s">
        <v>3648</v>
      </c>
      <c r="E1376" s="24"/>
      <c r="O1376" t="s">
        <v>2800</v>
      </c>
      <c r="P1376" t="s">
        <v>2810</v>
      </c>
      <c r="Q1376" t="s">
        <v>2816</v>
      </c>
      <c r="R1376">
        <v>0</v>
      </c>
      <c r="S1376">
        <v>-6.16</v>
      </c>
      <c r="T1376">
        <v>-8.19</v>
      </c>
      <c r="U1376">
        <v>62.49</v>
      </c>
      <c r="V1376">
        <v>-1</v>
      </c>
      <c r="W1376">
        <v>-1</v>
      </c>
      <c r="X1376">
        <v>-1</v>
      </c>
      <c r="Y1376">
        <v>-1</v>
      </c>
      <c r="Z1376">
        <v>-1</v>
      </c>
      <c r="AA1376">
        <v>-1</v>
      </c>
      <c r="AB1376">
        <v>-1</v>
      </c>
      <c r="AC1376">
        <v>-1</v>
      </c>
      <c r="AD1376">
        <v>-1</v>
      </c>
      <c r="AE1376" s="4" t="s">
        <v>2828</v>
      </c>
      <c r="AF1376" s="9" t="s">
        <v>2829</v>
      </c>
      <c r="AG1376">
        <v>0</v>
      </c>
      <c r="AH1376">
        <v>1</v>
      </c>
      <c r="AI1376">
        <v>0</v>
      </c>
      <c r="AJ1376">
        <v>1</v>
      </c>
      <c r="AK1376" s="9" t="s">
        <v>2840</v>
      </c>
      <c r="AL1376">
        <f t="shared" si="472"/>
        <v>0</v>
      </c>
      <c r="AM1376">
        <f>IF(AND(INDIRECT(AN1376)='Sample Select backend'!$C$2,INDIRECT(AO1376)=1,INDIRECT(AP1376)='Sample Select backend'!$F$2,INDIRECT(AQ1376)=1,INDIRECT(AR1376)='Sample Select backend'!$M$2),1,0)</f>
        <v>0</v>
      </c>
      <c r="AN1376" t="str">
        <f>_xlfn.CONCAT('Sample Select backend'!$C$4,ROW(AN1376))</f>
        <v>AE1376</v>
      </c>
      <c r="AO1376" s="9" t="str">
        <f>_xlfn.CONCAT('Sample Select backend'!$J$2,ROW(AO1376))</f>
        <v>AJ1376</v>
      </c>
      <c r="AP1376" t="str">
        <f>_xlfn.CONCAT('Sample Select backend'!$F$4,ROW(AP1376))</f>
        <v>AF1376</v>
      </c>
      <c r="AQ1376" t="str">
        <f>_xlfn.CONCAT('Sample Select backend'!$I$10,ROW(AQ1376))</f>
        <v>R1376</v>
      </c>
      <c r="AR1376" t="str">
        <f>_xlfn.CONCAT('Sample Select backend'!$M$4,ROW(AR1376))</f>
        <v>AK1376</v>
      </c>
      <c r="AS1376" t="str">
        <f t="shared" si="473"/>
        <v>Georgia</v>
      </c>
      <c r="AT1376" s="9" t="str">
        <f t="shared" si="474"/>
        <v>Other</v>
      </c>
      <c r="AU1376">
        <f t="shared" si="475"/>
        <v>0</v>
      </c>
      <c r="AV1376" s="9">
        <v>1</v>
      </c>
    </row>
    <row r="1377" spans="1:48" x14ac:dyDescent="0.35">
      <c r="A1377" t="s">
        <v>48</v>
      </c>
      <c r="B1377">
        <v>7</v>
      </c>
      <c r="C1377">
        <v>30</v>
      </c>
      <c r="D1377" t="s">
        <v>742</v>
      </c>
      <c r="E1377">
        <v>1</v>
      </c>
      <c r="F1377">
        <v>1</v>
      </c>
      <c r="G1377">
        <v>2</v>
      </c>
      <c r="H1377">
        <v>1</v>
      </c>
      <c r="I1377">
        <v>2</v>
      </c>
      <c r="J1377">
        <v>1</v>
      </c>
      <c r="K1377">
        <v>1</v>
      </c>
      <c r="L1377">
        <v>-2</v>
      </c>
      <c r="M1377">
        <v>1</v>
      </c>
      <c r="N1377" t="s">
        <v>2647</v>
      </c>
      <c r="O1377" t="s">
        <v>2800</v>
      </c>
      <c r="P1377" t="s">
        <v>2808</v>
      </c>
      <c r="Q1377" t="s">
        <v>2813</v>
      </c>
      <c r="R1377">
        <v>1</v>
      </c>
      <c r="S1377" t="s">
        <v>202</v>
      </c>
      <c r="T1377" t="s">
        <v>202</v>
      </c>
      <c r="U1377" t="s">
        <v>202</v>
      </c>
      <c r="V1377">
        <f t="shared" ref="V1377:V1402" si="476">IF(E1377&gt;0,1,IF(E1377&lt;0,0,-1))</f>
        <v>1</v>
      </c>
      <c r="W1377">
        <f t="shared" ref="W1377:W1402" si="477">IF(F1377&gt;0,1,IF(F1377&lt;0,0,-1))</f>
        <v>1</v>
      </c>
      <c r="X1377">
        <f t="shared" ref="X1377:X1402" si="478">IF(G1377&gt;0,1,IF(G1377&lt;0,0,-1))</f>
        <v>1</v>
      </c>
      <c r="Y1377">
        <f t="shared" ref="Y1377:Y1402" si="479">IF(H1377&gt;0,1,IF(H1377&lt;0,0,-1))</f>
        <v>1</v>
      </c>
      <c r="Z1377">
        <f t="shared" ref="Z1377:Z1402" si="480">IF(I1377&gt;0,1,IF(I1377&lt;0,0,-1))</f>
        <v>1</v>
      </c>
      <c r="AA1377">
        <f t="shared" ref="AA1377:AA1402" si="481">IF(J1377&gt;0,1,IF(J1377&lt;0,0,-1))</f>
        <v>1</v>
      </c>
      <c r="AB1377">
        <f t="shared" ref="AB1377:AB1402" si="482">IF(K1377&gt;0,1,IF(K1377&lt;0,0,-1))</f>
        <v>1</v>
      </c>
      <c r="AC1377">
        <f t="shared" ref="AC1377:AC1402" si="483">IF(L1377&gt;0,1,IF(L1377&lt;0,0,-1))</f>
        <v>0</v>
      </c>
      <c r="AD1377">
        <f t="shared" ref="AD1377:AD1402" si="484">IF(M1377&gt;0,1,IF(M1377&lt;0,0,-1))</f>
        <v>1</v>
      </c>
      <c r="AE1377" s="4" t="s">
        <v>2828</v>
      </c>
      <c r="AF1377" s="9" t="s">
        <v>2829</v>
      </c>
      <c r="AG1377">
        <v>0</v>
      </c>
      <c r="AH1377">
        <v>0</v>
      </c>
      <c r="AI1377">
        <v>0</v>
      </c>
      <c r="AJ1377">
        <v>1</v>
      </c>
      <c r="AK1377" s="9" t="s">
        <v>2840</v>
      </c>
      <c r="AL1377">
        <f t="shared" si="472"/>
        <v>0</v>
      </c>
      <c r="AM1377">
        <f>IF(AND(INDIRECT(AN1377)='Sample Select backend'!$C$2,INDIRECT(AO1377)=1,INDIRECT(AP1377)='Sample Select backend'!$F$2,INDIRECT(AQ1377)=1,INDIRECT(AR1377)='Sample Select backend'!$M$2),1,0)</f>
        <v>1</v>
      </c>
      <c r="AN1377" t="str">
        <f>_xlfn.CONCAT('Sample Select backend'!$C$4,ROW(AN1377))</f>
        <v>AE1377</v>
      </c>
      <c r="AO1377" s="9" t="str">
        <f>_xlfn.CONCAT('Sample Select backend'!$J$2,ROW(AO1377))</f>
        <v>AJ1377</v>
      </c>
      <c r="AP1377" t="str">
        <f>_xlfn.CONCAT('Sample Select backend'!$F$4,ROW(AP1377))</f>
        <v>AF1377</v>
      </c>
      <c r="AQ1377" t="str">
        <f>_xlfn.CONCAT('Sample Select backend'!$I$10,ROW(AQ1377))</f>
        <v>R1377</v>
      </c>
      <c r="AR1377" t="str">
        <f>_xlfn.CONCAT('Sample Select backend'!$M$4,ROW(AR1377))</f>
        <v>AK1377</v>
      </c>
      <c r="AS1377" t="str">
        <f t="shared" si="473"/>
        <v>Germany</v>
      </c>
      <c r="AT1377" s="9">
        <f t="shared" si="474"/>
        <v>30</v>
      </c>
      <c r="AU1377">
        <f t="shared" si="475"/>
        <v>1</v>
      </c>
      <c r="AV1377" s="9">
        <v>1</v>
      </c>
    </row>
    <row r="1378" spans="1:48" x14ac:dyDescent="0.35">
      <c r="A1378" t="s">
        <v>48</v>
      </c>
      <c r="B1378">
        <v>4</v>
      </c>
      <c r="C1378">
        <v>20</v>
      </c>
      <c r="D1378" t="s">
        <v>758</v>
      </c>
      <c r="E1378">
        <v>2</v>
      </c>
      <c r="F1378">
        <v>2</v>
      </c>
      <c r="G1378">
        <v>-2</v>
      </c>
      <c r="H1378">
        <v>-1</v>
      </c>
      <c r="I1378">
        <v>-2</v>
      </c>
      <c r="J1378">
        <v>2</v>
      </c>
      <c r="K1378">
        <v>1</v>
      </c>
      <c r="L1378">
        <v>2</v>
      </c>
      <c r="M1378">
        <v>1</v>
      </c>
      <c r="N1378" t="s">
        <v>2647</v>
      </c>
      <c r="O1378" t="s">
        <v>2800</v>
      </c>
      <c r="P1378" t="s">
        <v>2808</v>
      </c>
      <c r="Q1378" t="s">
        <v>2813</v>
      </c>
      <c r="R1378">
        <v>1</v>
      </c>
      <c r="S1378" t="s">
        <v>202</v>
      </c>
      <c r="T1378" t="s">
        <v>202</v>
      </c>
      <c r="U1378" t="s">
        <v>202</v>
      </c>
      <c r="V1378">
        <f t="shared" si="476"/>
        <v>1</v>
      </c>
      <c r="W1378">
        <f t="shared" si="477"/>
        <v>1</v>
      </c>
      <c r="X1378">
        <f t="shared" si="478"/>
        <v>0</v>
      </c>
      <c r="Y1378">
        <f t="shared" si="479"/>
        <v>0</v>
      </c>
      <c r="Z1378">
        <f t="shared" si="480"/>
        <v>0</v>
      </c>
      <c r="AA1378">
        <f t="shared" si="481"/>
        <v>1</v>
      </c>
      <c r="AB1378">
        <f t="shared" si="482"/>
        <v>1</v>
      </c>
      <c r="AC1378">
        <f t="shared" si="483"/>
        <v>1</v>
      </c>
      <c r="AD1378">
        <f t="shared" si="484"/>
        <v>1</v>
      </c>
      <c r="AE1378" s="4" t="s">
        <v>2828</v>
      </c>
      <c r="AF1378" s="9" t="s">
        <v>2829</v>
      </c>
      <c r="AG1378">
        <v>0</v>
      </c>
      <c r="AH1378">
        <v>0</v>
      </c>
      <c r="AI1378">
        <v>0</v>
      </c>
      <c r="AJ1378">
        <v>1</v>
      </c>
      <c r="AK1378" s="9" t="s">
        <v>2840</v>
      </c>
      <c r="AL1378">
        <f t="shared" si="472"/>
        <v>0</v>
      </c>
      <c r="AM1378">
        <f>IF(AND(INDIRECT(AN1378)='Sample Select backend'!$C$2,INDIRECT(AO1378)=1,INDIRECT(AP1378)='Sample Select backend'!$F$2,INDIRECT(AQ1378)=1,INDIRECT(AR1378)='Sample Select backend'!$M$2),1,0)</f>
        <v>1</v>
      </c>
      <c r="AN1378" t="str">
        <f>_xlfn.CONCAT('Sample Select backend'!$C$4,ROW(AN1378))</f>
        <v>AE1378</v>
      </c>
      <c r="AO1378" s="9" t="str">
        <f>_xlfn.CONCAT('Sample Select backend'!$J$2,ROW(AO1378))</f>
        <v>AJ1378</v>
      </c>
      <c r="AP1378" t="str">
        <f>_xlfn.CONCAT('Sample Select backend'!$F$4,ROW(AP1378))</f>
        <v>AF1378</v>
      </c>
      <c r="AQ1378" t="str">
        <f>_xlfn.CONCAT('Sample Select backend'!$I$10,ROW(AQ1378))</f>
        <v>R1378</v>
      </c>
      <c r="AR1378" t="str">
        <f>_xlfn.CONCAT('Sample Select backend'!$M$4,ROW(AR1378))</f>
        <v>AK1378</v>
      </c>
      <c r="AS1378" t="str">
        <f t="shared" si="473"/>
        <v>Germany</v>
      </c>
      <c r="AT1378" s="9">
        <f t="shared" si="474"/>
        <v>20</v>
      </c>
      <c r="AU1378">
        <f t="shared" si="475"/>
        <v>0</v>
      </c>
      <c r="AV1378" s="9">
        <v>1</v>
      </c>
    </row>
    <row r="1379" spans="1:48" x14ac:dyDescent="0.35">
      <c r="A1379" t="s">
        <v>48</v>
      </c>
      <c r="B1379">
        <v>6</v>
      </c>
      <c r="C1379">
        <v>26</v>
      </c>
      <c r="D1379" t="s">
        <v>736</v>
      </c>
      <c r="E1379">
        <v>1</v>
      </c>
      <c r="F1379">
        <v>1</v>
      </c>
      <c r="G1379">
        <v>2</v>
      </c>
      <c r="H1379">
        <v>-1</v>
      </c>
      <c r="I1379">
        <v>-2</v>
      </c>
      <c r="J1379">
        <v>-2</v>
      </c>
      <c r="K1379">
        <v>-1</v>
      </c>
      <c r="L1379">
        <v>2</v>
      </c>
      <c r="M1379">
        <v>1</v>
      </c>
      <c r="N1379" t="s">
        <v>2647</v>
      </c>
      <c r="O1379" t="s">
        <v>2800</v>
      </c>
      <c r="P1379" t="s">
        <v>2808</v>
      </c>
      <c r="Q1379" t="s">
        <v>2813</v>
      </c>
      <c r="R1379">
        <v>1</v>
      </c>
      <c r="S1379" t="s">
        <v>202</v>
      </c>
      <c r="T1379" t="s">
        <v>202</v>
      </c>
      <c r="U1379" t="s">
        <v>202</v>
      </c>
      <c r="V1379">
        <f t="shared" si="476"/>
        <v>1</v>
      </c>
      <c r="W1379">
        <f t="shared" si="477"/>
        <v>1</v>
      </c>
      <c r="X1379">
        <f t="shared" si="478"/>
        <v>1</v>
      </c>
      <c r="Y1379">
        <f t="shared" si="479"/>
        <v>0</v>
      </c>
      <c r="Z1379">
        <f t="shared" si="480"/>
        <v>0</v>
      </c>
      <c r="AA1379">
        <f t="shared" si="481"/>
        <v>0</v>
      </c>
      <c r="AB1379">
        <f t="shared" si="482"/>
        <v>0</v>
      </c>
      <c r="AC1379">
        <f t="shared" si="483"/>
        <v>1</v>
      </c>
      <c r="AD1379">
        <f t="shared" si="484"/>
        <v>1</v>
      </c>
      <c r="AE1379" s="4" t="s">
        <v>2828</v>
      </c>
      <c r="AF1379" s="9" t="s">
        <v>2829</v>
      </c>
      <c r="AG1379">
        <v>0</v>
      </c>
      <c r="AH1379">
        <v>0</v>
      </c>
      <c r="AI1379">
        <v>0</v>
      </c>
      <c r="AJ1379">
        <v>1</v>
      </c>
      <c r="AK1379" s="9" t="s">
        <v>2840</v>
      </c>
      <c r="AL1379">
        <f t="shared" si="472"/>
        <v>0</v>
      </c>
      <c r="AM1379">
        <f>IF(AND(INDIRECT(AN1379)='Sample Select backend'!$C$2,INDIRECT(AO1379)=1,INDIRECT(AP1379)='Sample Select backend'!$F$2,INDIRECT(AQ1379)=1,INDIRECT(AR1379)='Sample Select backend'!$M$2),1,0)</f>
        <v>1</v>
      </c>
      <c r="AN1379" t="str">
        <f>_xlfn.CONCAT('Sample Select backend'!$C$4,ROW(AN1379))</f>
        <v>AE1379</v>
      </c>
      <c r="AO1379" s="9" t="str">
        <f>_xlfn.CONCAT('Sample Select backend'!$J$2,ROW(AO1379))</f>
        <v>AJ1379</v>
      </c>
      <c r="AP1379" t="str">
        <f>_xlfn.CONCAT('Sample Select backend'!$F$4,ROW(AP1379))</f>
        <v>AF1379</v>
      </c>
      <c r="AQ1379" t="str">
        <f>_xlfn.CONCAT('Sample Select backend'!$I$10,ROW(AQ1379))</f>
        <v>R1379</v>
      </c>
      <c r="AR1379" t="str">
        <f>_xlfn.CONCAT('Sample Select backend'!$M$4,ROW(AR1379))</f>
        <v>AK1379</v>
      </c>
      <c r="AS1379" t="str">
        <f t="shared" si="473"/>
        <v>Germany</v>
      </c>
      <c r="AT1379" s="9">
        <f t="shared" si="474"/>
        <v>26</v>
      </c>
      <c r="AU1379">
        <f t="shared" si="475"/>
        <v>0</v>
      </c>
      <c r="AV1379" s="9">
        <v>1</v>
      </c>
    </row>
    <row r="1380" spans="1:48" x14ac:dyDescent="0.35">
      <c r="A1380" t="s">
        <v>48</v>
      </c>
      <c r="B1380">
        <v>5</v>
      </c>
      <c r="C1380" t="s">
        <v>201</v>
      </c>
      <c r="D1380" t="s">
        <v>741</v>
      </c>
      <c r="E1380">
        <v>1</v>
      </c>
      <c r="F1380">
        <v>1</v>
      </c>
      <c r="G1380">
        <v>2</v>
      </c>
      <c r="H1380">
        <v>-1</v>
      </c>
      <c r="L1380">
        <v>-2</v>
      </c>
      <c r="M1380">
        <v>1</v>
      </c>
      <c r="N1380" t="s">
        <v>2647</v>
      </c>
      <c r="O1380" t="s">
        <v>2800</v>
      </c>
      <c r="P1380" t="s">
        <v>2808</v>
      </c>
      <c r="Q1380" t="s">
        <v>2813</v>
      </c>
      <c r="R1380">
        <v>1</v>
      </c>
      <c r="S1380" t="s">
        <v>202</v>
      </c>
      <c r="T1380" t="s">
        <v>202</v>
      </c>
      <c r="U1380" t="s">
        <v>202</v>
      </c>
      <c r="V1380">
        <f t="shared" si="476"/>
        <v>1</v>
      </c>
      <c r="W1380">
        <f t="shared" si="477"/>
        <v>1</v>
      </c>
      <c r="X1380">
        <f t="shared" si="478"/>
        <v>1</v>
      </c>
      <c r="Y1380">
        <f t="shared" si="479"/>
        <v>0</v>
      </c>
      <c r="Z1380">
        <f t="shared" si="480"/>
        <v>-1</v>
      </c>
      <c r="AA1380">
        <f t="shared" si="481"/>
        <v>-1</v>
      </c>
      <c r="AB1380">
        <f t="shared" si="482"/>
        <v>-1</v>
      </c>
      <c r="AC1380">
        <f t="shared" si="483"/>
        <v>0</v>
      </c>
      <c r="AD1380">
        <f t="shared" si="484"/>
        <v>1</v>
      </c>
      <c r="AE1380" s="4" t="s">
        <v>2828</v>
      </c>
      <c r="AF1380" s="9" t="s">
        <v>2829</v>
      </c>
      <c r="AG1380">
        <v>0</v>
      </c>
      <c r="AH1380">
        <v>0</v>
      </c>
      <c r="AI1380">
        <v>0</v>
      </c>
      <c r="AJ1380">
        <v>1</v>
      </c>
      <c r="AK1380" s="9" t="s">
        <v>2840</v>
      </c>
      <c r="AL1380">
        <f t="shared" si="472"/>
        <v>0</v>
      </c>
      <c r="AM1380">
        <f>IF(AND(INDIRECT(AN1380)='Sample Select backend'!$C$2,INDIRECT(AO1380)=1,INDIRECT(AP1380)='Sample Select backend'!$F$2,INDIRECT(AQ1380)=1,INDIRECT(AR1380)='Sample Select backend'!$M$2),1,0)</f>
        <v>1</v>
      </c>
      <c r="AN1380" t="str">
        <f>_xlfn.CONCAT('Sample Select backend'!$C$4,ROW(AN1380))</f>
        <v>AE1380</v>
      </c>
      <c r="AO1380" s="9" t="str">
        <f>_xlfn.CONCAT('Sample Select backend'!$J$2,ROW(AO1380))</f>
        <v>AJ1380</v>
      </c>
      <c r="AP1380" t="str">
        <f>_xlfn.CONCAT('Sample Select backend'!$F$4,ROW(AP1380))</f>
        <v>AF1380</v>
      </c>
      <c r="AQ1380" t="str">
        <f>_xlfn.CONCAT('Sample Select backend'!$I$10,ROW(AQ1380))</f>
        <v>R1380</v>
      </c>
      <c r="AR1380" t="str">
        <f>_xlfn.CONCAT('Sample Select backend'!$M$4,ROW(AR1380))</f>
        <v>AK1380</v>
      </c>
      <c r="AS1380" t="str">
        <f t="shared" si="473"/>
        <v>Germany</v>
      </c>
      <c r="AT1380" s="9" t="str">
        <f t="shared" si="474"/>
        <v>Other</v>
      </c>
      <c r="AU1380">
        <f t="shared" si="475"/>
        <v>0</v>
      </c>
      <c r="AV1380" s="9">
        <v>1</v>
      </c>
    </row>
    <row r="1381" spans="1:48" x14ac:dyDescent="0.35">
      <c r="A1381" t="s">
        <v>48</v>
      </c>
      <c r="B1381">
        <v>2</v>
      </c>
      <c r="C1381" t="s">
        <v>206</v>
      </c>
      <c r="D1381" t="s">
        <v>751</v>
      </c>
      <c r="E1381">
        <v>-2</v>
      </c>
      <c r="F1381">
        <v>2</v>
      </c>
      <c r="G1381">
        <v>-2</v>
      </c>
      <c r="H1381">
        <v>-1</v>
      </c>
      <c r="I1381">
        <v>-2</v>
      </c>
      <c r="J1381">
        <v>2</v>
      </c>
      <c r="K1381">
        <v>1</v>
      </c>
      <c r="M1381">
        <v>1</v>
      </c>
      <c r="N1381" t="s">
        <v>2647</v>
      </c>
      <c r="O1381" t="s">
        <v>2800</v>
      </c>
      <c r="P1381" t="s">
        <v>2808</v>
      </c>
      <c r="Q1381" t="s">
        <v>2813</v>
      </c>
      <c r="R1381">
        <v>1</v>
      </c>
      <c r="S1381" t="s">
        <v>202</v>
      </c>
      <c r="T1381" t="s">
        <v>202</v>
      </c>
      <c r="U1381" t="s">
        <v>202</v>
      </c>
      <c r="V1381">
        <f t="shared" si="476"/>
        <v>0</v>
      </c>
      <c r="W1381">
        <f t="shared" si="477"/>
        <v>1</v>
      </c>
      <c r="X1381">
        <f t="shared" si="478"/>
        <v>0</v>
      </c>
      <c r="Y1381">
        <f t="shared" si="479"/>
        <v>0</v>
      </c>
      <c r="Z1381">
        <f t="shared" si="480"/>
        <v>0</v>
      </c>
      <c r="AA1381">
        <f t="shared" si="481"/>
        <v>1</v>
      </c>
      <c r="AB1381">
        <f t="shared" si="482"/>
        <v>1</v>
      </c>
      <c r="AC1381">
        <f t="shared" si="483"/>
        <v>-1</v>
      </c>
      <c r="AD1381">
        <f t="shared" si="484"/>
        <v>1</v>
      </c>
      <c r="AE1381" s="4" t="s">
        <v>2828</v>
      </c>
      <c r="AF1381" s="9" t="s">
        <v>2829</v>
      </c>
      <c r="AG1381">
        <v>0</v>
      </c>
      <c r="AH1381">
        <v>0</v>
      </c>
      <c r="AI1381">
        <v>0</v>
      </c>
      <c r="AJ1381">
        <v>1</v>
      </c>
      <c r="AK1381" s="9" t="s">
        <v>2840</v>
      </c>
      <c r="AL1381">
        <f t="shared" si="472"/>
        <v>0</v>
      </c>
      <c r="AM1381">
        <f>IF(AND(INDIRECT(AN1381)='Sample Select backend'!$C$2,INDIRECT(AO1381)=1,INDIRECT(AP1381)='Sample Select backend'!$F$2,INDIRECT(AQ1381)=1,INDIRECT(AR1381)='Sample Select backend'!$M$2),1,0)</f>
        <v>1</v>
      </c>
      <c r="AN1381" t="str">
        <f>_xlfn.CONCAT('Sample Select backend'!$C$4,ROW(AN1381))</f>
        <v>AE1381</v>
      </c>
      <c r="AO1381" s="9" t="str">
        <f>_xlfn.CONCAT('Sample Select backend'!$J$2,ROW(AO1381))</f>
        <v>AJ1381</v>
      </c>
      <c r="AP1381" t="str">
        <f>_xlfn.CONCAT('Sample Select backend'!$F$4,ROW(AP1381))</f>
        <v>AF1381</v>
      </c>
      <c r="AQ1381" t="str">
        <f>_xlfn.CONCAT('Sample Select backend'!$I$10,ROW(AQ1381))</f>
        <v>R1381</v>
      </c>
      <c r="AR1381" t="str">
        <f>_xlfn.CONCAT('Sample Select backend'!$M$4,ROW(AR1381))</f>
        <v>AK1381</v>
      </c>
      <c r="AS1381" t="str">
        <f t="shared" si="473"/>
        <v>Germany</v>
      </c>
      <c r="AT1381" s="9" t="str">
        <f t="shared" si="474"/>
        <v>Tax exemption/waiver/suspension</v>
      </c>
      <c r="AU1381">
        <f t="shared" si="475"/>
        <v>0</v>
      </c>
      <c r="AV1381" s="9">
        <v>1</v>
      </c>
    </row>
    <row r="1382" spans="1:48" x14ac:dyDescent="0.35">
      <c r="A1382" t="s">
        <v>48</v>
      </c>
      <c r="B1382">
        <v>1</v>
      </c>
      <c r="C1382">
        <v>12</v>
      </c>
      <c r="D1382" t="s">
        <v>735</v>
      </c>
      <c r="E1382">
        <v>-1</v>
      </c>
      <c r="F1382">
        <v>2</v>
      </c>
      <c r="G1382">
        <v>-1</v>
      </c>
      <c r="H1382">
        <v>-2</v>
      </c>
      <c r="I1382">
        <v>-2</v>
      </c>
      <c r="J1382">
        <v>2</v>
      </c>
      <c r="K1382">
        <v>1</v>
      </c>
      <c r="L1382">
        <v>2</v>
      </c>
      <c r="M1382">
        <v>1</v>
      </c>
      <c r="N1382" t="s">
        <v>2647</v>
      </c>
      <c r="O1382" t="s">
        <v>2800</v>
      </c>
      <c r="P1382" t="s">
        <v>2808</v>
      </c>
      <c r="Q1382" t="s">
        <v>2813</v>
      </c>
      <c r="R1382">
        <v>1</v>
      </c>
      <c r="S1382" t="s">
        <v>202</v>
      </c>
      <c r="T1382" t="s">
        <v>202</v>
      </c>
      <c r="U1382" t="s">
        <v>202</v>
      </c>
      <c r="V1382">
        <f t="shared" si="476"/>
        <v>0</v>
      </c>
      <c r="W1382">
        <f t="shared" si="477"/>
        <v>1</v>
      </c>
      <c r="X1382">
        <f t="shared" si="478"/>
        <v>0</v>
      </c>
      <c r="Y1382">
        <f t="shared" si="479"/>
        <v>0</v>
      </c>
      <c r="Z1382">
        <f t="shared" si="480"/>
        <v>0</v>
      </c>
      <c r="AA1382">
        <f t="shared" si="481"/>
        <v>1</v>
      </c>
      <c r="AB1382">
        <f t="shared" si="482"/>
        <v>1</v>
      </c>
      <c r="AC1382">
        <f t="shared" si="483"/>
        <v>1</v>
      </c>
      <c r="AD1382">
        <f t="shared" si="484"/>
        <v>1</v>
      </c>
      <c r="AE1382" s="4" t="s">
        <v>2828</v>
      </c>
      <c r="AF1382" s="9" t="s">
        <v>2829</v>
      </c>
      <c r="AG1382">
        <v>0</v>
      </c>
      <c r="AH1382">
        <v>0</v>
      </c>
      <c r="AI1382">
        <v>0</v>
      </c>
      <c r="AJ1382">
        <v>1</v>
      </c>
      <c r="AK1382" s="9" t="s">
        <v>2840</v>
      </c>
      <c r="AL1382">
        <f t="shared" si="472"/>
        <v>0</v>
      </c>
      <c r="AM1382">
        <f>IF(AND(INDIRECT(AN1382)='Sample Select backend'!$C$2,INDIRECT(AO1382)=1,INDIRECT(AP1382)='Sample Select backend'!$F$2,INDIRECT(AQ1382)=1,INDIRECT(AR1382)='Sample Select backend'!$M$2),1,0)</f>
        <v>1</v>
      </c>
      <c r="AN1382" t="str">
        <f>_xlfn.CONCAT('Sample Select backend'!$C$4,ROW(AN1382))</f>
        <v>AE1382</v>
      </c>
      <c r="AO1382" s="9" t="str">
        <f>_xlfn.CONCAT('Sample Select backend'!$J$2,ROW(AO1382))</f>
        <v>AJ1382</v>
      </c>
      <c r="AP1382" t="str">
        <f>_xlfn.CONCAT('Sample Select backend'!$F$4,ROW(AP1382))</f>
        <v>AF1382</v>
      </c>
      <c r="AQ1382" t="str">
        <f>_xlfn.CONCAT('Sample Select backend'!$I$10,ROW(AQ1382))</f>
        <v>R1382</v>
      </c>
      <c r="AR1382" t="str">
        <f>_xlfn.CONCAT('Sample Select backend'!$M$4,ROW(AR1382))</f>
        <v>AK1382</v>
      </c>
      <c r="AS1382" t="str">
        <f t="shared" si="473"/>
        <v>Germany</v>
      </c>
      <c r="AT1382" s="9">
        <f t="shared" si="474"/>
        <v>12</v>
      </c>
      <c r="AU1382">
        <f t="shared" si="475"/>
        <v>0</v>
      </c>
      <c r="AV1382" s="9">
        <v>1</v>
      </c>
    </row>
    <row r="1383" spans="1:48" x14ac:dyDescent="0.35">
      <c r="A1383" t="s">
        <v>48</v>
      </c>
      <c r="B1383">
        <v>6</v>
      </c>
      <c r="C1383">
        <v>27</v>
      </c>
      <c r="D1383" t="s">
        <v>740</v>
      </c>
      <c r="E1383">
        <v>1</v>
      </c>
      <c r="F1383">
        <v>1</v>
      </c>
      <c r="G1383">
        <v>2</v>
      </c>
      <c r="H1383">
        <v>-1</v>
      </c>
      <c r="I1383">
        <v>-2</v>
      </c>
      <c r="J1383">
        <v>2</v>
      </c>
      <c r="K1383">
        <v>1</v>
      </c>
      <c r="L1383">
        <v>2</v>
      </c>
      <c r="M1383">
        <v>1</v>
      </c>
      <c r="N1383" t="s">
        <v>2647</v>
      </c>
      <c r="O1383" t="s">
        <v>2800</v>
      </c>
      <c r="P1383" t="s">
        <v>2808</v>
      </c>
      <c r="Q1383" t="s">
        <v>2813</v>
      </c>
      <c r="R1383">
        <v>1</v>
      </c>
      <c r="S1383" t="s">
        <v>202</v>
      </c>
      <c r="T1383" t="s">
        <v>202</v>
      </c>
      <c r="U1383" t="s">
        <v>202</v>
      </c>
      <c r="V1383">
        <f t="shared" si="476"/>
        <v>1</v>
      </c>
      <c r="W1383">
        <f t="shared" si="477"/>
        <v>1</v>
      </c>
      <c r="X1383">
        <f t="shared" si="478"/>
        <v>1</v>
      </c>
      <c r="Y1383">
        <f t="shared" si="479"/>
        <v>0</v>
      </c>
      <c r="Z1383">
        <f t="shared" si="480"/>
        <v>0</v>
      </c>
      <c r="AA1383">
        <f t="shared" si="481"/>
        <v>1</v>
      </c>
      <c r="AB1383">
        <f t="shared" si="482"/>
        <v>1</v>
      </c>
      <c r="AC1383">
        <f t="shared" si="483"/>
        <v>1</v>
      </c>
      <c r="AD1383">
        <f t="shared" si="484"/>
        <v>1</v>
      </c>
      <c r="AE1383" s="4" t="s">
        <v>2828</v>
      </c>
      <c r="AF1383" s="9" t="s">
        <v>2829</v>
      </c>
      <c r="AG1383">
        <v>0</v>
      </c>
      <c r="AH1383">
        <v>0</v>
      </c>
      <c r="AI1383">
        <v>0</v>
      </c>
      <c r="AJ1383">
        <v>1</v>
      </c>
      <c r="AK1383" s="9" t="s">
        <v>2840</v>
      </c>
      <c r="AL1383">
        <f t="shared" si="472"/>
        <v>0</v>
      </c>
      <c r="AM1383">
        <f>IF(AND(INDIRECT(AN1383)='Sample Select backend'!$C$2,INDIRECT(AO1383)=1,INDIRECT(AP1383)='Sample Select backend'!$F$2,INDIRECT(AQ1383)=1,INDIRECT(AR1383)='Sample Select backend'!$M$2),1,0)</f>
        <v>1</v>
      </c>
      <c r="AN1383" t="str">
        <f>_xlfn.CONCAT('Sample Select backend'!$C$4,ROW(AN1383))</f>
        <v>AE1383</v>
      </c>
      <c r="AO1383" s="9" t="str">
        <f>_xlfn.CONCAT('Sample Select backend'!$J$2,ROW(AO1383))</f>
        <v>AJ1383</v>
      </c>
      <c r="AP1383" t="str">
        <f>_xlfn.CONCAT('Sample Select backend'!$F$4,ROW(AP1383))</f>
        <v>AF1383</v>
      </c>
      <c r="AQ1383" t="str">
        <f>_xlfn.CONCAT('Sample Select backend'!$I$10,ROW(AQ1383))</f>
        <v>R1383</v>
      </c>
      <c r="AR1383" t="str">
        <f>_xlfn.CONCAT('Sample Select backend'!$M$4,ROW(AR1383))</f>
        <v>AK1383</v>
      </c>
      <c r="AS1383" t="str">
        <f t="shared" si="473"/>
        <v>Germany</v>
      </c>
      <c r="AT1383" s="9">
        <f t="shared" si="474"/>
        <v>27</v>
      </c>
      <c r="AU1383">
        <f t="shared" si="475"/>
        <v>0</v>
      </c>
      <c r="AV1383" s="9">
        <v>1</v>
      </c>
    </row>
    <row r="1384" spans="1:48" x14ac:dyDescent="0.35">
      <c r="A1384" t="s">
        <v>48</v>
      </c>
      <c r="B1384">
        <v>6</v>
      </c>
      <c r="C1384">
        <v>29</v>
      </c>
      <c r="D1384" t="s">
        <v>734</v>
      </c>
      <c r="E1384">
        <v>1</v>
      </c>
      <c r="F1384">
        <v>1</v>
      </c>
      <c r="G1384">
        <v>2</v>
      </c>
      <c r="H1384">
        <v>-1</v>
      </c>
      <c r="I1384">
        <v>-2</v>
      </c>
      <c r="J1384">
        <v>2</v>
      </c>
      <c r="K1384">
        <v>1</v>
      </c>
      <c r="L1384">
        <v>2</v>
      </c>
      <c r="M1384">
        <v>1</v>
      </c>
      <c r="N1384" t="s">
        <v>2647</v>
      </c>
      <c r="O1384" t="s">
        <v>2800</v>
      </c>
      <c r="P1384" t="s">
        <v>2808</v>
      </c>
      <c r="Q1384" t="s">
        <v>2813</v>
      </c>
      <c r="R1384">
        <v>1</v>
      </c>
      <c r="S1384" t="s">
        <v>202</v>
      </c>
      <c r="T1384" t="s">
        <v>202</v>
      </c>
      <c r="U1384" t="s">
        <v>202</v>
      </c>
      <c r="V1384">
        <f t="shared" si="476"/>
        <v>1</v>
      </c>
      <c r="W1384">
        <f t="shared" si="477"/>
        <v>1</v>
      </c>
      <c r="X1384">
        <f t="shared" si="478"/>
        <v>1</v>
      </c>
      <c r="Y1384">
        <f t="shared" si="479"/>
        <v>0</v>
      </c>
      <c r="Z1384">
        <f t="shared" si="480"/>
        <v>0</v>
      </c>
      <c r="AA1384">
        <f t="shared" si="481"/>
        <v>1</v>
      </c>
      <c r="AB1384">
        <f t="shared" si="482"/>
        <v>1</v>
      </c>
      <c r="AC1384">
        <f t="shared" si="483"/>
        <v>1</v>
      </c>
      <c r="AD1384">
        <f t="shared" si="484"/>
        <v>1</v>
      </c>
      <c r="AE1384" s="4" t="s">
        <v>2828</v>
      </c>
      <c r="AF1384" s="9" t="s">
        <v>2829</v>
      </c>
      <c r="AG1384">
        <v>0</v>
      </c>
      <c r="AH1384">
        <v>0</v>
      </c>
      <c r="AI1384">
        <v>0</v>
      </c>
      <c r="AJ1384">
        <v>1</v>
      </c>
      <c r="AK1384" s="9" t="s">
        <v>2840</v>
      </c>
      <c r="AL1384">
        <f t="shared" si="472"/>
        <v>0</v>
      </c>
      <c r="AM1384">
        <f>IF(AND(INDIRECT(AN1384)='Sample Select backend'!$C$2,INDIRECT(AO1384)=1,INDIRECT(AP1384)='Sample Select backend'!$F$2,INDIRECT(AQ1384)=1,INDIRECT(AR1384)='Sample Select backend'!$M$2),1,0)</f>
        <v>1</v>
      </c>
      <c r="AN1384" t="str">
        <f>_xlfn.CONCAT('Sample Select backend'!$C$4,ROW(AN1384))</f>
        <v>AE1384</v>
      </c>
      <c r="AO1384" s="9" t="str">
        <f>_xlfn.CONCAT('Sample Select backend'!$J$2,ROW(AO1384))</f>
        <v>AJ1384</v>
      </c>
      <c r="AP1384" t="str">
        <f>_xlfn.CONCAT('Sample Select backend'!$F$4,ROW(AP1384))</f>
        <v>AF1384</v>
      </c>
      <c r="AQ1384" t="str">
        <f>_xlfn.CONCAT('Sample Select backend'!$I$10,ROW(AQ1384))</f>
        <v>R1384</v>
      </c>
      <c r="AR1384" t="str">
        <f>_xlfn.CONCAT('Sample Select backend'!$M$4,ROW(AR1384))</f>
        <v>AK1384</v>
      </c>
      <c r="AS1384" t="str">
        <f t="shared" si="473"/>
        <v>Germany</v>
      </c>
      <c r="AT1384" s="9">
        <f t="shared" si="474"/>
        <v>29</v>
      </c>
      <c r="AU1384">
        <f t="shared" si="475"/>
        <v>0</v>
      </c>
      <c r="AV1384" s="9">
        <v>1</v>
      </c>
    </row>
    <row r="1385" spans="1:48" x14ac:dyDescent="0.35">
      <c r="A1385" t="s">
        <v>48</v>
      </c>
      <c r="B1385">
        <v>7</v>
      </c>
      <c r="C1385">
        <v>30</v>
      </c>
      <c r="D1385" t="s">
        <v>744</v>
      </c>
      <c r="E1385">
        <v>1</v>
      </c>
      <c r="F1385">
        <v>1</v>
      </c>
      <c r="G1385">
        <v>-2</v>
      </c>
      <c r="H1385">
        <v>2</v>
      </c>
      <c r="I1385">
        <v>2</v>
      </c>
      <c r="J1385">
        <v>1</v>
      </c>
      <c r="K1385">
        <v>1</v>
      </c>
      <c r="L1385">
        <v>-2</v>
      </c>
      <c r="M1385">
        <v>1</v>
      </c>
      <c r="N1385" t="s">
        <v>2647</v>
      </c>
      <c r="O1385" t="s">
        <v>2800</v>
      </c>
      <c r="P1385" t="s">
        <v>2808</v>
      </c>
      <c r="Q1385" t="s">
        <v>2813</v>
      </c>
      <c r="R1385">
        <v>1</v>
      </c>
      <c r="S1385" t="s">
        <v>202</v>
      </c>
      <c r="T1385" t="s">
        <v>202</v>
      </c>
      <c r="U1385" t="s">
        <v>202</v>
      </c>
      <c r="V1385">
        <f t="shared" si="476"/>
        <v>1</v>
      </c>
      <c r="W1385">
        <f t="shared" si="477"/>
        <v>1</v>
      </c>
      <c r="X1385">
        <f t="shared" si="478"/>
        <v>0</v>
      </c>
      <c r="Y1385">
        <f t="shared" si="479"/>
        <v>1</v>
      </c>
      <c r="Z1385">
        <f t="shared" si="480"/>
        <v>1</v>
      </c>
      <c r="AA1385">
        <f t="shared" si="481"/>
        <v>1</v>
      </c>
      <c r="AB1385">
        <f t="shared" si="482"/>
        <v>1</v>
      </c>
      <c r="AC1385">
        <f t="shared" si="483"/>
        <v>0</v>
      </c>
      <c r="AD1385">
        <f t="shared" si="484"/>
        <v>1</v>
      </c>
      <c r="AE1385" s="4" t="s">
        <v>2828</v>
      </c>
      <c r="AF1385" s="9" t="s">
        <v>2829</v>
      </c>
      <c r="AG1385">
        <v>0</v>
      </c>
      <c r="AH1385">
        <v>0</v>
      </c>
      <c r="AI1385">
        <v>0</v>
      </c>
      <c r="AJ1385">
        <v>1</v>
      </c>
      <c r="AK1385" s="9" t="s">
        <v>2840</v>
      </c>
      <c r="AL1385">
        <f t="shared" si="472"/>
        <v>0</v>
      </c>
      <c r="AM1385">
        <f>IF(AND(INDIRECT(AN1385)='Sample Select backend'!$C$2,INDIRECT(AO1385)=1,INDIRECT(AP1385)='Sample Select backend'!$F$2,INDIRECT(AQ1385)=1,INDIRECT(AR1385)='Sample Select backend'!$M$2),1,0)</f>
        <v>1</v>
      </c>
      <c r="AN1385" t="str">
        <f>_xlfn.CONCAT('Sample Select backend'!$C$4,ROW(AN1385))</f>
        <v>AE1385</v>
      </c>
      <c r="AO1385" s="9" t="str">
        <f>_xlfn.CONCAT('Sample Select backend'!$J$2,ROW(AO1385))</f>
        <v>AJ1385</v>
      </c>
      <c r="AP1385" t="str">
        <f>_xlfn.CONCAT('Sample Select backend'!$F$4,ROW(AP1385))</f>
        <v>AF1385</v>
      </c>
      <c r="AQ1385" t="str">
        <f>_xlfn.CONCAT('Sample Select backend'!$I$10,ROW(AQ1385))</f>
        <v>R1385</v>
      </c>
      <c r="AR1385" t="str">
        <f>_xlfn.CONCAT('Sample Select backend'!$M$4,ROW(AR1385))</f>
        <v>AK1385</v>
      </c>
      <c r="AS1385" t="str">
        <f t="shared" si="473"/>
        <v>Germany</v>
      </c>
      <c r="AT1385" s="9">
        <f t="shared" si="474"/>
        <v>30</v>
      </c>
      <c r="AU1385">
        <f t="shared" si="475"/>
        <v>0</v>
      </c>
      <c r="AV1385" s="9">
        <v>1</v>
      </c>
    </row>
    <row r="1386" spans="1:48" x14ac:dyDescent="0.35">
      <c r="A1386" t="s">
        <v>48</v>
      </c>
      <c r="B1386">
        <v>6</v>
      </c>
      <c r="C1386">
        <v>29</v>
      </c>
      <c r="D1386" t="s">
        <v>755</v>
      </c>
      <c r="E1386">
        <v>1</v>
      </c>
      <c r="F1386">
        <v>1</v>
      </c>
      <c r="G1386">
        <v>2</v>
      </c>
      <c r="H1386">
        <v>-1</v>
      </c>
      <c r="I1386">
        <v>-2</v>
      </c>
      <c r="J1386">
        <v>1</v>
      </c>
      <c r="K1386">
        <v>1</v>
      </c>
      <c r="L1386">
        <v>-2</v>
      </c>
      <c r="M1386">
        <v>1</v>
      </c>
      <c r="N1386" t="s">
        <v>2647</v>
      </c>
      <c r="O1386" t="s">
        <v>2800</v>
      </c>
      <c r="P1386" t="s">
        <v>2808</v>
      </c>
      <c r="Q1386" t="s">
        <v>2813</v>
      </c>
      <c r="R1386">
        <v>1</v>
      </c>
      <c r="S1386" t="s">
        <v>202</v>
      </c>
      <c r="T1386" t="s">
        <v>202</v>
      </c>
      <c r="U1386" t="s">
        <v>202</v>
      </c>
      <c r="V1386">
        <f t="shared" si="476"/>
        <v>1</v>
      </c>
      <c r="W1386">
        <f t="shared" si="477"/>
        <v>1</v>
      </c>
      <c r="X1386">
        <f t="shared" si="478"/>
        <v>1</v>
      </c>
      <c r="Y1386">
        <f t="shared" si="479"/>
        <v>0</v>
      </c>
      <c r="Z1386">
        <f t="shared" si="480"/>
        <v>0</v>
      </c>
      <c r="AA1386">
        <f t="shared" si="481"/>
        <v>1</v>
      </c>
      <c r="AB1386">
        <f t="shared" si="482"/>
        <v>1</v>
      </c>
      <c r="AC1386">
        <f t="shared" si="483"/>
        <v>0</v>
      </c>
      <c r="AD1386">
        <f t="shared" si="484"/>
        <v>1</v>
      </c>
      <c r="AE1386" s="4" t="s">
        <v>2828</v>
      </c>
      <c r="AF1386" s="9" t="s">
        <v>2829</v>
      </c>
      <c r="AG1386">
        <v>0</v>
      </c>
      <c r="AH1386">
        <v>0</v>
      </c>
      <c r="AI1386">
        <v>0</v>
      </c>
      <c r="AJ1386">
        <v>1</v>
      </c>
      <c r="AK1386" s="9" t="s">
        <v>2840</v>
      </c>
      <c r="AL1386">
        <f t="shared" si="472"/>
        <v>0</v>
      </c>
      <c r="AM1386">
        <f>IF(AND(INDIRECT(AN1386)='Sample Select backend'!$C$2,INDIRECT(AO1386)=1,INDIRECT(AP1386)='Sample Select backend'!$F$2,INDIRECT(AQ1386)=1,INDIRECT(AR1386)='Sample Select backend'!$M$2),1,0)</f>
        <v>1</v>
      </c>
      <c r="AN1386" t="str">
        <f>_xlfn.CONCAT('Sample Select backend'!$C$4,ROW(AN1386))</f>
        <v>AE1386</v>
      </c>
      <c r="AO1386" s="9" t="str">
        <f>_xlfn.CONCAT('Sample Select backend'!$J$2,ROW(AO1386))</f>
        <v>AJ1386</v>
      </c>
      <c r="AP1386" t="str">
        <f>_xlfn.CONCAT('Sample Select backend'!$F$4,ROW(AP1386))</f>
        <v>AF1386</v>
      </c>
      <c r="AQ1386" t="str">
        <f>_xlfn.CONCAT('Sample Select backend'!$I$10,ROW(AQ1386))</f>
        <v>R1386</v>
      </c>
      <c r="AR1386" t="str">
        <f>_xlfn.CONCAT('Sample Select backend'!$M$4,ROW(AR1386))</f>
        <v>AK1386</v>
      </c>
      <c r="AS1386" t="str">
        <f t="shared" si="473"/>
        <v>Germany</v>
      </c>
      <c r="AT1386" s="9">
        <f t="shared" si="474"/>
        <v>29</v>
      </c>
      <c r="AU1386">
        <f t="shared" si="475"/>
        <v>0</v>
      </c>
      <c r="AV1386" s="9">
        <v>1</v>
      </c>
    </row>
    <row r="1387" spans="1:48" x14ac:dyDescent="0.35">
      <c r="A1387" t="s">
        <v>48</v>
      </c>
      <c r="B1387">
        <v>7</v>
      </c>
      <c r="C1387">
        <v>30</v>
      </c>
      <c r="D1387" t="s">
        <v>754</v>
      </c>
      <c r="E1387">
        <v>1</v>
      </c>
      <c r="F1387">
        <v>1</v>
      </c>
      <c r="G1387">
        <v>2</v>
      </c>
      <c r="H1387">
        <v>1</v>
      </c>
      <c r="I1387">
        <v>2</v>
      </c>
      <c r="J1387">
        <v>1</v>
      </c>
      <c r="K1387">
        <v>1</v>
      </c>
      <c r="L1387">
        <v>-2</v>
      </c>
      <c r="M1387">
        <v>1</v>
      </c>
      <c r="N1387" t="s">
        <v>2647</v>
      </c>
      <c r="O1387" t="s">
        <v>2800</v>
      </c>
      <c r="P1387" t="s">
        <v>2808</v>
      </c>
      <c r="Q1387" t="s">
        <v>2813</v>
      </c>
      <c r="R1387">
        <v>1</v>
      </c>
      <c r="S1387" t="s">
        <v>202</v>
      </c>
      <c r="T1387" t="s">
        <v>202</v>
      </c>
      <c r="U1387" t="s">
        <v>202</v>
      </c>
      <c r="V1387">
        <f t="shared" si="476"/>
        <v>1</v>
      </c>
      <c r="W1387">
        <f t="shared" si="477"/>
        <v>1</v>
      </c>
      <c r="X1387">
        <f t="shared" si="478"/>
        <v>1</v>
      </c>
      <c r="Y1387">
        <f t="shared" si="479"/>
        <v>1</v>
      </c>
      <c r="Z1387">
        <f t="shared" si="480"/>
        <v>1</v>
      </c>
      <c r="AA1387">
        <f t="shared" si="481"/>
        <v>1</v>
      </c>
      <c r="AB1387">
        <f t="shared" si="482"/>
        <v>1</v>
      </c>
      <c r="AC1387">
        <f t="shared" si="483"/>
        <v>0</v>
      </c>
      <c r="AD1387">
        <f t="shared" si="484"/>
        <v>1</v>
      </c>
      <c r="AE1387" s="4" t="s">
        <v>2828</v>
      </c>
      <c r="AF1387" s="9" t="s">
        <v>2829</v>
      </c>
      <c r="AG1387">
        <v>0</v>
      </c>
      <c r="AH1387">
        <v>0</v>
      </c>
      <c r="AI1387">
        <v>0</v>
      </c>
      <c r="AJ1387">
        <v>1</v>
      </c>
      <c r="AK1387" s="9" t="s">
        <v>2840</v>
      </c>
      <c r="AL1387">
        <f t="shared" si="472"/>
        <v>0</v>
      </c>
      <c r="AM1387">
        <f>IF(AND(INDIRECT(AN1387)='Sample Select backend'!$C$2,INDIRECT(AO1387)=1,INDIRECT(AP1387)='Sample Select backend'!$F$2,INDIRECT(AQ1387)=1,INDIRECT(AR1387)='Sample Select backend'!$M$2),1,0)</f>
        <v>1</v>
      </c>
      <c r="AN1387" t="str">
        <f>_xlfn.CONCAT('Sample Select backend'!$C$4,ROW(AN1387))</f>
        <v>AE1387</v>
      </c>
      <c r="AO1387" s="9" t="str">
        <f>_xlfn.CONCAT('Sample Select backend'!$J$2,ROW(AO1387))</f>
        <v>AJ1387</v>
      </c>
      <c r="AP1387" t="str">
        <f>_xlfn.CONCAT('Sample Select backend'!$F$4,ROW(AP1387))</f>
        <v>AF1387</v>
      </c>
      <c r="AQ1387" t="str">
        <f>_xlfn.CONCAT('Sample Select backend'!$I$10,ROW(AQ1387))</f>
        <v>R1387</v>
      </c>
      <c r="AR1387" t="str">
        <f>_xlfn.CONCAT('Sample Select backend'!$M$4,ROW(AR1387))</f>
        <v>AK1387</v>
      </c>
      <c r="AS1387" t="str">
        <f t="shared" si="473"/>
        <v>Germany</v>
      </c>
      <c r="AT1387" s="9">
        <f t="shared" si="474"/>
        <v>30</v>
      </c>
      <c r="AU1387">
        <f t="shared" si="475"/>
        <v>0</v>
      </c>
      <c r="AV1387" s="9">
        <v>1</v>
      </c>
    </row>
    <row r="1388" spans="1:48" x14ac:dyDescent="0.35">
      <c r="A1388" t="s">
        <v>48</v>
      </c>
      <c r="B1388">
        <v>1</v>
      </c>
      <c r="C1388">
        <v>10</v>
      </c>
      <c r="D1388" t="s">
        <v>752</v>
      </c>
      <c r="E1388">
        <v>2</v>
      </c>
      <c r="F1388">
        <v>2</v>
      </c>
      <c r="G1388">
        <v>2</v>
      </c>
      <c r="H1388">
        <v>2</v>
      </c>
      <c r="I1388">
        <v>2</v>
      </c>
      <c r="J1388">
        <v>2</v>
      </c>
      <c r="K1388">
        <v>1</v>
      </c>
      <c r="L1388">
        <v>-2</v>
      </c>
      <c r="M1388">
        <v>1</v>
      </c>
      <c r="N1388" t="s">
        <v>2647</v>
      </c>
      <c r="O1388" t="s">
        <v>2800</v>
      </c>
      <c r="P1388" t="s">
        <v>2808</v>
      </c>
      <c r="Q1388" t="s">
        <v>2813</v>
      </c>
      <c r="R1388">
        <v>1</v>
      </c>
      <c r="S1388" t="s">
        <v>202</v>
      </c>
      <c r="T1388" t="s">
        <v>202</v>
      </c>
      <c r="U1388" t="s">
        <v>202</v>
      </c>
      <c r="V1388">
        <f t="shared" si="476"/>
        <v>1</v>
      </c>
      <c r="W1388">
        <f t="shared" si="477"/>
        <v>1</v>
      </c>
      <c r="X1388">
        <f t="shared" si="478"/>
        <v>1</v>
      </c>
      <c r="Y1388">
        <f t="shared" si="479"/>
        <v>1</v>
      </c>
      <c r="Z1388">
        <f t="shared" si="480"/>
        <v>1</v>
      </c>
      <c r="AA1388">
        <f t="shared" si="481"/>
        <v>1</v>
      </c>
      <c r="AB1388">
        <f t="shared" si="482"/>
        <v>1</v>
      </c>
      <c r="AC1388">
        <f t="shared" si="483"/>
        <v>0</v>
      </c>
      <c r="AD1388">
        <f t="shared" si="484"/>
        <v>1</v>
      </c>
      <c r="AE1388" s="4" t="s">
        <v>2828</v>
      </c>
      <c r="AF1388" s="9" t="s">
        <v>2829</v>
      </c>
      <c r="AG1388">
        <v>0</v>
      </c>
      <c r="AH1388">
        <v>0</v>
      </c>
      <c r="AI1388">
        <v>0</v>
      </c>
      <c r="AJ1388">
        <v>1</v>
      </c>
      <c r="AK1388" s="9" t="s">
        <v>2840</v>
      </c>
      <c r="AL1388">
        <f t="shared" si="472"/>
        <v>0</v>
      </c>
      <c r="AM1388">
        <f>IF(AND(INDIRECT(AN1388)='Sample Select backend'!$C$2,INDIRECT(AO1388)=1,INDIRECT(AP1388)='Sample Select backend'!$F$2,INDIRECT(AQ1388)=1,INDIRECT(AR1388)='Sample Select backend'!$M$2),1,0)</f>
        <v>1</v>
      </c>
      <c r="AN1388" t="str">
        <f>_xlfn.CONCAT('Sample Select backend'!$C$4,ROW(AN1388))</f>
        <v>AE1388</v>
      </c>
      <c r="AO1388" s="9" t="str">
        <f>_xlfn.CONCAT('Sample Select backend'!$J$2,ROW(AO1388))</f>
        <v>AJ1388</v>
      </c>
      <c r="AP1388" t="str">
        <f>_xlfn.CONCAT('Sample Select backend'!$F$4,ROW(AP1388))</f>
        <v>AF1388</v>
      </c>
      <c r="AQ1388" t="str">
        <f>_xlfn.CONCAT('Sample Select backend'!$I$10,ROW(AQ1388))</f>
        <v>R1388</v>
      </c>
      <c r="AR1388" t="str">
        <f>_xlfn.CONCAT('Sample Select backend'!$M$4,ROW(AR1388))</f>
        <v>AK1388</v>
      </c>
      <c r="AS1388" t="str">
        <f t="shared" si="473"/>
        <v>Germany</v>
      </c>
      <c r="AT1388" s="9">
        <f t="shared" si="474"/>
        <v>10</v>
      </c>
      <c r="AU1388">
        <f t="shared" si="475"/>
        <v>0</v>
      </c>
      <c r="AV1388" s="9">
        <v>1</v>
      </c>
    </row>
    <row r="1389" spans="1:48" x14ac:dyDescent="0.35">
      <c r="A1389" t="s">
        <v>48</v>
      </c>
      <c r="B1389">
        <v>5</v>
      </c>
      <c r="C1389" t="s">
        <v>204</v>
      </c>
      <c r="D1389" t="s">
        <v>759</v>
      </c>
      <c r="E1389">
        <v>1</v>
      </c>
      <c r="F1389">
        <v>-2</v>
      </c>
      <c r="G1389">
        <v>-2</v>
      </c>
      <c r="H1389">
        <v>-1</v>
      </c>
      <c r="I1389">
        <v>-2</v>
      </c>
      <c r="J1389">
        <v>1</v>
      </c>
      <c r="K1389">
        <v>1</v>
      </c>
      <c r="L1389">
        <v>2</v>
      </c>
      <c r="M1389">
        <v>1</v>
      </c>
      <c r="N1389" t="s">
        <v>2647</v>
      </c>
      <c r="O1389" t="s">
        <v>2800</v>
      </c>
      <c r="P1389" t="s">
        <v>2808</v>
      </c>
      <c r="Q1389" t="s">
        <v>2813</v>
      </c>
      <c r="R1389">
        <v>1</v>
      </c>
      <c r="S1389" t="s">
        <v>202</v>
      </c>
      <c r="T1389" t="s">
        <v>202</v>
      </c>
      <c r="U1389" t="s">
        <v>202</v>
      </c>
      <c r="V1389">
        <f t="shared" si="476"/>
        <v>1</v>
      </c>
      <c r="W1389">
        <f t="shared" si="477"/>
        <v>0</v>
      </c>
      <c r="X1389">
        <f t="shared" si="478"/>
        <v>0</v>
      </c>
      <c r="Y1389">
        <f t="shared" si="479"/>
        <v>0</v>
      </c>
      <c r="Z1389">
        <f t="shared" si="480"/>
        <v>0</v>
      </c>
      <c r="AA1389">
        <f t="shared" si="481"/>
        <v>1</v>
      </c>
      <c r="AB1389">
        <f t="shared" si="482"/>
        <v>1</v>
      </c>
      <c r="AC1389">
        <f t="shared" si="483"/>
        <v>1</v>
      </c>
      <c r="AD1389">
        <f t="shared" si="484"/>
        <v>1</v>
      </c>
      <c r="AE1389" s="4" t="s">
        <v>2828</v>
      </c>
      <c r="AF1389" s="9" t="s">
        <v>2829</v>
      </c>
      <c r="AG1389">
        <v>0</v>
      </c>
      <c r="AH1389">
        <v>0</v>
      </c>
      <c r="AI1389">
        <v>0</v>
      </c>
      <c r="AJ1389">
        <v>1</v>
      </c>
      <c r="AK1389" s="9" t="s">
        <v>2840</v>
      </c>
      <c r="AL1389">
        <f t="shared" si="472"/>
        <v>0</v>
      </c>
      <c r="AM1389">
        <f>IF(AND(INDIRECT(AN1389)='Sample Select backend'!$C$2,INDIRECT(AO1389)=1,INDIRECT(AP1389)='Sample Select backend'!$F$2,INDIRECT(AQ1389)=1,INDIRECT(AR1389)='Sample Select backend'!$M$2),1,0)</f>
        <v>1</v>
      </c>
      <c r="AN1389" t="str">
        <f>_xlfn.CONCAT('Sample Select backend'!$C$4,ROW(AN1389))</f>
        <v>AE1389</v>
      </c>
      <c r="AO1389" s="9" t="str">
        <f>_xlfn.CONCAT('Sample Select backend'!$J$2,ROW(AO1389))</f>
        <v>AJ1389</v>
      </c>
      <c r="AP1389" t="str">
        <f>_xlfn.CONCAT('Sample Select backend'!$F$4,ROW(AP1389))</f>
        <v>AF1389</v>
      </c>
      <c r="AQ1389" t="str">
        <f>_xlfn.CONCAT('Sample Select backend'!$I$10,ROW(AQ1389))</f>
        <v>R1389</v>
      </c>
      <c r="AR1389" t="str">
        <f>_xlfn.CONCAT('Sample Select backend'!$M$4,ROW(AR1389))</f>
        <v>AK1389</v>
      </c>
      <c r="AS1389" t="str">
        <f t="shared" si="473"/>
        <v>Germany</v>
      </c>
      <c r="AT1389" s="9" t="str">
        <f t="shared" si="474"/>
        <v>General</v>
      </c>
      <c r="AU1389">
        <f t="shared" si="475"/>
        <v>0</v>
      </c>
      <c r="AV1389" s="9">
        <v>1</v>
      </c>
    </row>
    <row r="1390" spans="1:48" x14ac:dyDescent="0.35">
      <c r="A1390" t="s">
        <v>48</v>
      </c>
      <c r="B1390">
        <v>1</v>
      </c>
      <c r="C1390" t="s">
        <v>201</v>
      </c>
      <c r="D1390" t="s">
        <v>748</v>
      </c>
      <c r="E1390">
        <v>2</v>
      </c>
      <c r="F1390">
        <v>2</v>
      </c>
      <c r="G1390">
        <v>2</v>
      </c>
      <c r="H1390">
        <v>2</v>
      </c>
      <c r="I1390">
        <v>2</v>
      </c>
      <c r="J1390">
        <v>2</v>
      </c>
      <c r="K1390">
        <v>-2</v>
      </c>
      <c r="L1390">
        <v>-2</v>
      </c>
      <c r="M1390">
        <v>1</v>
      </c>
      <c r="N1390" t="s">
        <v>2647</v>
      </c>
      <c r="O1390" t="s">
        <v>2800</v>
      </c>
      <c r="P1390" t="s">
        <v>2808</v>
      </c>
      <c r="Q1390" t="s">
        <v>2813</v>
      </c>
      <c r="R1390">
        <v>1</v>
      </c>
      <c r="S1390" t="s">
        <v>202</v>
      </c>
      <c r="T1390" t="s">
        <v>202</v>
      </c>
      <c r="U1390" t="s">
        <v>202</v>
      </c>
      <c r="V1390">
        <f t="shared" si="476"/>
        <v>1</v>
      </c>
      <c r="W1390">
        <f t="shared" si="477"/>
        <v>1</v>
      </c>
      <c r="X1390">
        <f t="shared" si="478"/>
        <v>1</v>
      </c>
      <c r="Y1390">
        <f t="shared" si="479"/>
        <v>1</v>
      </c>
      <c r="Z1390">
        <f t="shared" si="480"/>
        <v>1</v>
      </c>
      <c r="AA1390">
        <f t="shared" si="481"/>
        <v>1</v>
      </c>
      <c r="AB1390">
        <f t="shared" si="482"/>
        <v>0</v>
      </c>
      <c r="AC1390">
        <f t="shared" si="483"/>
        <v>0</v>
      </c>
      <c r="AD1390">
        <f t="shared" si="484"/>
        <v>1</v>
      </c>
      <c r="AE1390" s="4" t="s">
        <v>2828</v>
      </c>
      <c r="AF1390" s="9" t="s">
        <v>2829</v>
      </c>
      <c r="AG1390">
        <v>0</v>
      </c>
      <c r="AH1390">
        <v>0</v>
      </c>
      <c r="AI1390">
        <v>0</v>
      </c>
      <c r="AJ1390">
        <v>1</v>
      </c>
      <c r="AK1390" s="9" t="s">
        <v>2840</v>
      </c>
      <c r="AL1390">
        <f t="shared" si="472"/>
        <v>0</v>
      </c>
      <c r="AM1390">
        <f>IF(AND(INDIRECT(AN1390)='Sample Select backend'!$C$2,INDIRECT(AO1390)=1,INDIRECT(AP1390)='Sample Select backend'!$F$2,INDIRECT(AQ1390)=1,INDIRECT(AR1390)='Sample Select backend'!$M$2),1,0)</f>
        <v>1</v>
      </c>
      <c r="AN1390" t="str">
        <f>_xlfn.CONCAT('Sample Select backend'!$C$4,ROW(AN1390))</f>
        <v>AE1390</v>
      </c>
      <c r="AO1390" s="9" t="str">
        <f>_xlfn.CONCAT('Sample Select backend'!$J$2,ROW(AO1390))</f>
        <v>AJ1390</v>
      </c>
      <c r="AP1390" t="str">
        <f>_xlfn.CONCAT('Sample Select backend'!$F$4,ROW(AP1390))</f>
        <v>AF1390</v>
      </c>
      <c r="AQ1390" t="str">
        <f>_xlfn.CONCAT('Sample Select backend'!$I$10,ROW(AQ1390))</f>
        <v>R1390</v>
      </c>
      <c r="AR1390" t="str">
        <f>_xlfn.CONCAT('Sample Select backend'!$M$4,ROW(AR1390))</f>
        <v>AK1390</v>
      </c>
      <c r="AS1390" t="str">
        <f t="shared" si="473"/>
        <v>Germany</v>
      </c>
      <c r="AT1390" s="9" t="str">
        <f t="shared" si="474"/>
        <v>Other</v>
      </c>
      <c r="AU1390">
        <f t="shared" si="475"/>
        <v>0</v>
      </c>
      <c r="AV1390" s="9">
        <v>1</v>
      </c>
    </row>
    <row r="1391" spans="1:48" x14ac:dyDescent="0.35">
      <c r="A1391" t="s">
        <v>48</v>
      </c>
      <c r="B1391">
        <v>1</v>
      </c>
      <c r="C1391">
        <v>7</v>
      </c>
      <c r="D1391" t="s">
        <v>747</v>
      </c>
      <c r="E1391">
        <v>-1</v>
      </c>
      <c r="F1391">
        <v>2</v>
      </c>
      <c r="G1391">
        <v>-2</v>
      </c>
      <c r="H1391">
        <v>-1</v>
      </c>
      <c r="I1391">
        <v>-2</v>
      </c>
      <c r="J1391">
        <v>-2</v>
      </c>
      <c r="K1391">
        <v>-2</v>
      </c>
      <c r="M1391">
        <v>1</v>
      </c>
      <c r="N1391" t="s">
        <v>2647</v>
      </c>
      <c r="O1391" t="s">
        <v>2800</v>
      </c>
      <c r="P1391" t="s">
        <v>2808</v>
      </c>
      <c r="Q1391" t="s">
        <v>2813</v>
      </c>
      <c r="R1391">
        <v>1</v>
      </c>
      <c r="S1391" t="s">
        <v>202</v>
      </c>
      <c r="T1391" t="s">
        <v>202</v>
      </c>
      <c r="U1391" t="s">
        <v>202</v>
      </c>
      <c r="V1391">
        <f t="shared" si="476"/>
        <v>0</v>
      </c>
      <c r="W1391">
        <f t="shared" si="477"/>
        <v>1</v>
      </c>
      <c r="X1391">
        <f t="shared" si="478"/>
        <v>0</v>
      </c>
      <c r="Y1391">
        <f t="shared" si="479"/>
        <v>0</v>
      </c>
      <c r="Z1391">
        <f t="shared" si="480"/>
        <v>0</v>
      </c>
      <c r="AA1391">
        <f t="shared" si="481"/>
        <v>0</v>
      </c>
      <c r="AB1391">
        <f t="shared" si="482"/>
        <v>0</v>
      </c>
      <c r="AC1391">
        <f t="shared" si="483"/>
        <v>-1</v>
      </c>
      <c r="AD1391">
        <f t="shared" si="484"/>
        <v>1</v>
      </c>
      <c r="AE1391" s="4" t="s">
        <v>2828</v>
      </c>
      <c r="AF1391" s="9" t="s">
        <v>2829</v>
      </c>
      <c r="AG1391">
        <v>0</v>
      </c>
      <c r="AH1391">
        <v>0</v>
      </c>
      <c r="AI1391">
        <v>0</v>
      </c>
      <c r="AJ1391">
        <v>1</v>
      </c>
      <c r="AK1391" s="9" t="s">
        <v>2840</v>
      </c>
      <c r="AL1391">
        <f t="shared" si="472"/>
        <v>0</v>
      </c>
      <c r="AM1391">
        <f>IF(AND(INDIRECT(AN1391)='Sample Select backend'!$C$2,INDIRECT(AO1391)=1,INDIRECT(AP1391)='Sample Select backend'!$F$2,INDIRECT(AQ1391)=1,INDIRECT(AR1391)='Sample Select backend'!$M$2),1,0)</f>
        <v>1</v>
      </c>
      <c r="AN1391" t="str">
        <f>_xlfn.CONCAT('Sample Select backend'!$C$4,ROW(AN1391))</f>
        <v>AE1391</v>
      </c>
      <c r="AO1391" s="9" t="str">
        <f>_xlfn.CONCAT('Sample Select backend'!$J$2,ROW(AO1391))</f>
        <v>AJ1391</v>
      </c>
      <c r="AP1391" t="str">
        <f>_xlfn.CONCAT('Sample Select backend'!$F$4,ROW(AP1391))</f>
        <v>AF1391</v>
      </c>
      <c r="AQ1391" t="str">
        <f>_xlfn.CONCAT('Sample Select backend'!$I$10,ROW(AQ1391))</f>
        <v>R1391</v>
      </c>
      <c r="AR1391" t="str">
        <f>_xlfn.CONCAT('Sample Select backend'!$M$4,ROW(AR1391))</f>
        <v>AK1391</v>
      </c>
      <c r="AS1391" t="str">
        <f t="shared" si="473"/>
        <v>Germany</v>
      </c>
      <c r="AT1391" s="9">
        <f t="shared" si="474"/>
        <v>7</v>
      </c>
      <c r="AU1391">
        <f t="shared" si="475"/>
        <v>0</v>
      </c>
      <c r="AV1391" s="9">
        <v>1</v>
      </c>
    </row>
    <row r="1392" spans="1:48" x14ac:dyDescent="0.35">
      <c r="A1392" t="s">
        <v>48</v>
      </c>
      <c r="B1392">
        <v>7</v>
      </c>
      <c r="C1392">
        <v>31</v>
      </c>
      <c r="D1392" t="s">
        <v>753</v>
      </c>
      <c r="E1392">
        <v>1</v>
      </c>
      <c r="F1392">
        <v>1</v>
      </c>
      <c r="G1392">
        <v>2</v>
      </c>
      <c r="H1392">
        <v>-1</v>
      </c>
      <c r="I1392">
        <v>2</v>
      </c>
      <c r="J1392">
        <v>1</v>
      </c>
      <c r="K1392">
        <v>1</v>
      </c>
      <c r="L1392">
        <v>-2</v>
      </c>
      <c r="M1392">
        <v>1</v>
      </c>
      <c r="N1392" t="s">
        <v>2647</v>
      </c>
      <c r="O1392" t="s">
        <v>2800</v>
      </c>
      <c r="P1392" t="s">
        <v>2808</v>
      </c>
      <c r="Q1392" t="s">
        <v>2813</v>
      </c>
      <c r="R1392">
        <v>1</v>
      </c>
      <c r="S1392" t="s">
        <v>202</v>
      </c>
      <c r="T1392" t="s">
        <v>202</v>
      </c>
      <c r="U1392" t="s">
        <v>202</v>
      </c>
      <c r="V1392">
        <f t="shared" si="476"/>
        <v>1</v>
      </c>
      <c r="W1392">
        <f t="shared" si="477"/>
        <v>1</v>
      </c>
      <c r="X1392">
        <f t="shared" si="478"/>
        <v>1</v>
      </c>
      <c r="Y1392">
        <f t="shared" si="479"/>
        <v>0</v>
      </c>
      <c r="Z1392">
        <f t="shared" si="480"/>
        <v>1</v>
      </c>
      <c r="AA1392">
        <f t="shared" si="481"/>
        <v>1</v>
      </c>
      <c r="AB1392">
        <f t="shared" si="482"/>
        <v>1</v>
      </c>
      <c r="AC1392">
        <f t="shared" si="483"/>
        <v>0</v>
      </c>
      <c r="AD1392">
        <f t="shared" si="484"/>
        <v>1</v>
      </c>
      <c r="AE1392" s="4" t="s">
        <v>2828</v>
      </c>
      <c r="AF1392" s="9" t="s">
        <v>2829</v>
      </c>
      <c r="AG1392">
        <v>0</v>
      </c>
      <c r="AH1392">
        <v>0</v>
      </c>
      <c r="AI1392">
        <v>0</v>
      </c>
      <c r="AJ1392">
        <v>1</v>
      </c>
      <c r="AK1392" s="9" t="s">
        <v>2840</v>
      </c>
      <c r="AL1392">
        <f t="shared" si="472"/>
        <v>0</v>
      </c>
      <c r="AM1392">
        <f>IF(AND(INDIRECT(AN1392)='Sample Select backend'!$C$2,INDIRECT(AO1392)=1,INDIRECT(AP1392)='Sample Select backend'!$F$2,INDIRECT(AQ1392)=1,INDIRECT(AR1392)='Sample Select backend'!$M$2),1,0)</f>
        <v>1</v>
      </c>
      <c r="AN1392" t="str">
        <f>_xlfn.CONCAT('Sample Select backend'!$C$4,ROW(AN1392))</f>
        <v>AE1392</v>
      </c>
      <c r="AO1392" s="9" t="str">
        <f>_xlfn.CONCAT('Sample Select backend'!$J$2,ROW(AO1392))</f>
        <v>AJ1392</v>
      </c>
      <c r="AP1392" t="str">
        <f>_xlfn.CONCAT('Sample Select backend'!$F$4,ROW(AP1392))</f>
        <v>AF1392</v>
      </c>
      <c r="AQ1392" t="str">
        <f>_xlfn.CONCAT('Sample Select backend'!$I$10,ROW(AQ1392))</f>
        <v>R1392</v>
      </c>
      <c r="AR1392" t="str">
        <f>_xlfn.CONCAT('Sample Select backend'!$M$4,ROW(AR1392))</f>
        <v>AK1392</v>
      </c>
      <c r="AS1392" t="str">
        <f t="shared" si="473"/>
        <v>Germany</v>
      </c>
      <c r="AT1392" s="9">
        <f t="shared" si="474"/>
        <v>31</v>
      </c>
      <c r="AU1392">
        <f t="shared" si="475"/>
        <v>0</v>
      </c>
      <c r="AV1392" s="9">
        <v>1</v>
      </c>
    </row>
    <row r="1393" spans="1:48" x14ac:dyDescent="0.35">
      <c r="A1393" t="s">
        <v>48</v>
      </c>
      <c r="B1393">
        <v>5</v>
      </c>
      <c r="C1393" t="s">
        <v>201</v>
      </c>
      <c r="D1393" t="s">
        <v>757</v>
      </c>
      <c r="E1393">
        <v>1</v>
      </c>
      <c r="F1393">
        <v>1</v>
      </c>
      <c r="G1393">
        <v>2</v>
      </c>
      <c r="H1393">
        <v>-1</v>
      </c>
      <c r="I1393">
        <v>-2</v>
      </c>
      <c r="J1393">
        <v>1</v>
      </c>
      <c r="K1393">
        <v>1</v>
      </c>
      <c r="L1393">
        <v>-2</v>
      </c>
      <c r="M1393">
        <v>1</v>
      </c>
      <c r="N1393" t="s">
        <v>2647</v>
      </c>
      <c r="O1393" t="s">
        <v>2800</v>
      </c>
      <c r="P1393" t="s">
        <v>2808</v>
      </c>
      <c r="Q1393" t="s">
        <v>2813</v>
      </c>
      <c r="R1393">
        <v>1</v>
      </c>
      <c r="S1393" t="s">
        <v>202</v>
      </c>
      <c r="T1393" t="s">
        <v>202</v>
      </c>
      <c r="U1393" t="s">
        <v>202</v>
      </c>
      <c r="V1393">
        <f t="shared" si="476"/>
        <v>1</v>
      </c>
      <c r="W1393">
        <f t="shared" si="477"/>
        <v>1</v>
      </c>
      <c r="X1393">
        <f t="shared" si="478"/>
        <v>1</v>
      </c>
      <c r="Y1393">
        <f t="shared" si="479"/>
        <v>0</v>
      </c>
      <c r="Z1393">
        <f t="shared" si="480"/>
        <v>0</v>
      </c>
      <c r="AA1393">
        <f t="shared" si="481"/>
        <v>1</v>
      </c>
      <c r="AB1393">
        <f t="shared" si="482"/>
        <v>1</v>
      </c>
      <c r="AC1393">
        <f t="shared" si="483"/>
        <v>0</v>
      </c>
      <c r="AD1393">
        <f t="shared" si="484"/>
        <v>1</v>
      </c>
      <c r="AE1393" s="4" t="s">
        <v>2828</v>
      </c>
      <c r="AF1393" s="9" t="s">
        <v>2829</v>
      </c>
      <c r="AG1393">
        <v>0</v>
      </c>
      <c r="AH1393">
        <v>0</v>
      </c>
      <c r="AI1393">
        <v>0</v>
      </c>
      <c r="AJ1393">
        <v>1</v>
      </c>
      <c r="AK1393" s="9" t="s">
        <v>2840</v>
      </c>
      <c r="AL1393">
        <f t="shared" si="472"/>
        <v>0</v>
      </c>
      <c r="AM1393">
        <f>IF(AND(INDIRECT(AN1393)='Sample Select backend'!$C$2,INDIRECT(AO1393)=1,INDIRECT(AP1393)='Sample Select backend'!$F$2,INDIRECT(AQ1393)=1,INDIRECT(AR1393)='Sample Select backend'!$M$2),1,0)</f>
        <v>1</v>
      </c>
      <c r="AN1393" t="str">
        <f>_xlfn.CONCAT('Sample Select backend'!$C$4,ROW(AN1393))</f>
        <v>AE1393</v>
      </c>
      <c r="AO1393" s="9" t="str">
        <f>_xlfn.CONCAT('Sample Select backend'!$J$2,ROW(AO1393))</f>
        <v>AJ1393</v>
      </c>
      <c r="AP1393" t="str">
        <f>_xlfn.CONCAT('Sample Select backend'!$F$4,ROW(AP1393))</f>
        <v>AF1393</v>
      </c>
      <c r="AQ1393" t="str">
        <f>_xlfn.CONCAT('Sample Select backend'!$I$10,ROW(AQ1393))</f>
        <v>R1393</v>
      </c>
      <c r="AR1393" t="str">
        <f>_xlfn.CONCAT('Sample Select backend'!$M$4,ROW(AR1393))</f>
        <v>AK1393</v>
      </c>
      <c r="AS1393" t="str">
        <f t="shared" si="473"/>
        <v>Germany</v>
      </c>
      <c r="AT1393" s="9" t="str">
        <f t="shared" si="474"/>
        <v>Other</v>
      </c>
      <c r="AU1393">
        <f t="shared" si="475"/>
        <v>0</v>
      </c>
      <c r="AV1393" s="9">
        <v>1</v>
      </c>
    </row>
    <row r="1394" spans="1:48" x14ac:dyDescent="0.35">
      <c r="A1394" t="s">
        <v>48</v>
      </c>
      <c r="B1394">
        <v>1</v>
      </c>
      <c r="C1394">
        <v>11</v>
      </c>
      <c r="D1394" t="s">
        <v>745</v>
      </c>
      <c r="E1394">
        <v>-2</v>
      </c>
      <c r="F1394">
        <v>2</v>
      </c>
      <c r="G1394">
        <v>-1</v>
      </c>
      <c r="H1394">
        <v>-2</v>
      </c>
      <c r="I1394">
        <v>-2</v>
      </c>
      <c r="J1394">
        <v>-2</v>
      </c>
      <c r="K1394">
        <v>-2</v>
      </c>
      <c r="L1394">
        <v>2</v>
      </c>
      <c r="M1394">
        <v>1</v>
      </c>
      <c r="N1394" t="s">
        <v>2647</v>
      </c>
      <c r="O1394" t="s">
        <v>2800</v>
      </c>
      <c r="P1394" t="s">
        <v>2808</v>
      </c>
      <c r="Q1394" t="s">
        <v>2813</v>
      </c>
      <c r="R1394">
        <v>1</v>
      </c>
      <c r="S1394" t="s">
        <v>202</v>
      </c>
      <c r="T1394" t="s">
        <v>202</v>
      </c>
      <c r="U1394" t="s">
        <v>202</v>
      </c>
      <c r="V1394">
        <f t="shared" si="476"/>
        <v>0</v>
      </c>
      <c r="W1394">
        <f t="shared" si="477"/>
        <v>1</v>
      </c>
      <c r="X1394">
        <f t="shared" si="478"/>
        <v>0</v>
      </c>
      <c r="Y1394">
        <f t="shared" si="479"/>
        <v>0</v>
      </c>
      <c r="Z1394">
        <f t="shared" si="480"/>
        <v>0</v>
      </c>
      <c r="AA1394">
        <f t="shared" si="481"/>
        <v>0</v>
      </c>
      <c r="AB1394">
        <f t="shared" si="482"/>
        <v>0</v>
      </c>
      <c r="AC1394">
        <f t="shared" si="483"/>
        <v>1</v>
      </c>
      <c r="AD1394">
        <f t="shared" si="484"/>
        <v>1</v>
      </c>
      <c r="AE1394" s="4" t="s">
        <v>2828</v>
      </c>
      <c r="AF1394" s="9" t="s">
        <v>2829</v>
      </c>
      <c r="AG1394">
        <v>0</v>
      </c>
      <c r="AH1394">
        <v>0</v>
      </c>
      <c r="AI1394">
        <v>0</v>
      </c>
      <c r="AJ1394">
        <v>1</v>
      </c>
      <c r="AK1394" s="9" t="s">
        <v>2840</v>
      </c>
      <c r="AL1394">
        <f t="shared" si="472"/>
        <v>0</v>
      </c>
      <c r="AM1394">
        <f>IF(AND(INDIRECT(AN1394)='Sample Select backend'!$C$2,INDIRECT(AO1394)=1,INDIRECT(AP1394)='Sample Select backend'!$F$2,INDIRECT(AQ1394)=1,INDIRECT(AR1394)='Sample Select backend'!$M$2),1,0)</f>
        <v>1</v>
      </c>
      <c r="AN1394" t="str">
        <f>_xlfn.CONCAT('Sample Select backend'!$C$4,ROW(AN1394))</f>
        <v>AE1394</v>
      </c>
      <c r="AO1394" s="9" t="str">
        <f>_xlfn.CONCAT('Sample Select backend'!$J$2,ROW(AO1394))</f>
        <v>AJ1394</v>
      </c>
      <c r="AP1394" t="str">
        <f>_xlfn.CONCAT('Sample Select backend'!$F$4,ROW(AP1394))</f>
        <v>AF1394</v>
      </c>
      <c r="AQ1394" t="str">
        <f>_xlfn.CONCAT('Sample Select backend'!$I$10,ROW(AQ1394))</f>
        <v>R1394</v>
      </c>
      <c r="AR1394" t="str">
        <f>_xlfn.CONCAT('Sample Select backend'!$M$4,ROW(AR1394))</f>
        <v>AK1394</v>
      </c>
      <c r="AS1394" t="str">
        <f t="shared" si="473"/>
        <v>Germany</v>
      </c>
      <c r="AT1394" s="9">
        <f t="shared" si="474"/>
        <v>11</v>
      </c>
      <c r="AU1394">
        <f t="shared" si="475"/>
        <v>0</v>
      </c>
      <c r="AV1394" s="9">
        <v>1</v>
      </c>
    </row>
    <row r="1395" spans="1:48" x14ac:dyDescent="0.35">
      <c r="A1395" t="s">
        <v>48</v>
      </c>
      <c r="B1395">
        <v>1</v>
      </c>
      <c r="C1395">
        <v>6</v>
      </c>
      <c r="D1395" t="s">
        <v>756</v>
      </c>
      <c r="E1395">
        <v>2</v>
      </c>
      <c r="F1395">
        <v>2</v>
      </c>
      <c r="G1395">
        <v>2</v>
      </c>
      <c r="H1395">
        <v>2</v>
      </c>
      <c r="I1395">
        <v>2</v>
      </c>
      <c r="J1395">
        <v>2</v>
      </c>
      <c r="K1395">
        <v>-2</v>
      </c>
      <c r="L1395">
        <v>-2</v>
      </c>
      <c r="M1395">
        <v>1</v>
      </c>
      <c r="N1395" t="s">
        <v>2647</v>
      </c>
      <c r="O1395" t="s">
        <v>2800</v>
      </c>
      <c r="P1395" t="s">
        <v>2808</v>
      </c>
      <c r="Q1395" t="s">
        <v>2813</v>
      </c>
      <c r="R1395">
        <v>1</v>
      </c>
      <c r="S1395" t="s">
        <v>202</v>
      </c>
      <c r="T1395" t="s">
        <v>202</v>
      </c>
      <c r="U1395" t="s">
        <v>202</v>
      </c>
      <c r="V1395">
        <f t="shared" si="476"/>
        <v>1</v>
      </c>
      <c r="W1395">
        <f t="shared" si="477"/>
        <v>1</v>
      </c>
      <c r="X1395">
        <f t="shared" si="478"/>
        <v>1</v>
      </c>
      <c r="Y1395">
        <f t="shared" si="479"/>
        <v>1</v>
      </c>
      <c r="Z1395">
        <f t="shared" si="480"/>
        <v>1</v>
      </c>
      <c r="AA1395">
        <f t="shared" si="481"/>
        <v>1</v>
      </c>
      <c r="AB1395">
        <f t="shared" si="482"/>
        <v>0</v>
      </c>
      <c r="AC1395">
        <f t="shared" si="483"/>
        <v>0</v>
      </c>
      <c r="AD1395">
        <f t="shared" si="484"/>
        <v>1</v>
      </c>
      <c r="AE1395" s="4" t="s">
        <v>2828</v>
      </c>
      <c r="AF1395" s="9" t="s">
        <v>2829</v>
      </c>
      <c r="AG1395">
        <v>0</v>
      </c>
      <c r="AH1395">
        <v>0</v>
      </c>
      <c r="AI1395">
        <v>0</v>
      </c>
      <c r="AJ1395">
        <v>1</v>
      </c>
      <c r="AK1395" s="9" t="s">
        <v>2840</v>
      </c>
      <c r="AL1395">
        <f t="shared" si="472"/>
        <v>0</v>
      </c>
      <c r="AM1395">
        <f>IF(AND(INDIRECT(AN1395)='Sample Select backend'!$C$2,INDIRECT(AO1395)=1,INDIRECT(AP1395)='Sample Select backend'!$F$2,INDIRECT(AQ1395)=1,INDIRECT(AR1395)='Sample Select backend'!$M$2),1,0)</f>
        <v>1</v>
      </c>
      <c r="AN1395" t="str">
        <f>_xlfn.CONCAT('Sample Select backend'!$C$4,ROW(AN1395))</f>
        <v>AE1395</v>
      </c>
      <c r="AO1395" s="9" t="str">
        <f>_xlfn.CONCAT('Sample Select backend'!$J$2,ROW(AO1395))</f>
        <v>AJ1395</v>
      </c>
      <c r="AP1395" t="str">
        <f>_xlfn.CONCAT('Sample Select backend'!$F$4,ROW(AP1395))</f>
        <v>AF1395</v>
      </c>
      <c r="AQ1395" t="str">
        <f>_xlfn.CONCAT('Sample Select backend'!$I$10,ROW(AQ1395))</f>
        <v>R1395</v>
      </c>
      <c r="AR1395" t="str">
        <f>_xlfn.CONCAT('Sample Select backend'!$M$4,ROW(AR1395))</f>
        <v>AK1395</v>
      </c>
      <c r="AS1395" t="str">
        <f t="shared" si="473"/>
        <v>Germany</v>
      </c>
      <c r="AT1395" s="9">
        <f t="shared" si="474"/>
        <v>6</v>
      </c>
      <c r="AU1395">
        <f t="shared" si="475"/>
        <v>0</v>
      </c>
      <c r="AV1395" s="9">
        <v>1</v>
      </c>
    </row>
    <row r="1396" spans="1:48" x14ac:dyDescent="0.35">
      <c r="A1396" t="s">
        <v>48</v>
      </c>
      <c r="B1396">
        <v>5</v>
      </c>
      <c r="C1396" t="s">
        <v>204</v>
      </c>
      <c r="D1396" t="s">
        <v>738</v>
      </c>
      <c r="E1396">
        <v>1</v>
      </c>
      <c r="F1396">
        <v>-2</v>
      </c>
      <c r="G1396">
        <v>-2</v>
      </c>
      <c r="H1396">
        <v>-1</v>
      </c>
      <c r="I1396">
        <v>-2</v>
      </c>
      <c r="J1396">
        <v>1</v>
      </c>
      <c r="K1396">
        <v>1</v>
      </c>
      <c r="L1396">
        <v>2</v>
      </c>
      <c r="M1396">
        <v>1</v>
      </c>
      <c r="N1396" t="s">
        <v>2647</v>
      </c>
      <c r="O1396" t="s">
        <v>2800</v>
      </c>
      <c r="P1396" t="s">
        <v>2808</v>
      </c>
      <c r="Q1396" t="s">
        <v>2813</v>
      </c>
      <c r="R1396">
        <v>1</v>
      </c>
      <c r="S1396" t="s">
        <v>202</v>
      </c>
      <c r="T1396" t="s">
        <v>202</v>
      </c>
      <c r="U1396" t="s">
        <v>202</v>
      </c>
      <c r="V1396">
        <f t="shared" si="476"/>
        <v>1</v>
      </c>
      <c r="W1396">
        <f t="shared" si="477"/>
        <v>0</v>
      </c>
      <c r="X1396">
        <f t="shared" si="478"/>
        <v>0</v>
      </c>
      <c r="Y1396">
        <f t="shared" si="479"/>
        <v>0</v>
      </c>
      <c r="Z1396">
        <f t="shared" si="480"/>
        <v>0</v>
      </c>
      <c r="AA1396">
        <f t="shared" si="481"/>
        <v>1</v>
      </c>
      <c r="AB1396">
        <f t="shared" si="482"/>
        <v>1</v>
      </c>
      <c r="AC1396">
        <f t="shared" si="483"/>
        <v>1</v>
      </c>
      <c r="AD1396">
        <f t="shared" si="484"/>
        <v>1</v>
      </c>
      <c r="AE1396" s="4" t="s">
        <v>2828</v>
      </c>
      <c r="AF1396" s="9" t="s">
        <v>2829</v>
      </c>
      <c r="AG1396">
        <v>0</v>
      </c>
      <c r="AH1396">
        <v>0</v>
      </c>
      <c r="AI1396">
        <v>0</v>
      </c>
      <c r="AJ1396">
        <v>1</v>
      </c>
      <c r="AK1396" s="9" t="s">
        <v>2840</v>
      </c>
      <c r="AL1396">
        <f t="shared" si="472"/>
        <v>0</v>
      </c>
      <c r="AM1396">
        <f>IF(AND(INDIRECT(AN1396)='Sample Select backend'!$C$2,INDIRECT(AO1396)=1,INDIRECT(AP1396)='Sample Select backend'!$F$2,INDIRECT(AQ1396)=1,INDIRECT(AR1396)='Sample Select backend'!$M$2),1,0)</f>
        <v>1</v>
      </c>
      <c r="AN1396" t="str">
        <f>_xlfn.CONCAT('Sample Select backend'!$C$4,ROW(AN1396))</f>
        <v>AE1396</v>
      </c>
      <c r="AO1396" s="9" t="str">
        <f>_xlfn.CONCAT('Sample Select backend'!$J$2,ROW(AO1396))</f>
        <v>AJ1396</v>
      </c>
      <c r="AP1396" t="str">
        <f>_xlfn.CONCAT('Sample Select backend'!$F$4,ROW(AP1396))</f>
        <v>AF1396</v>
      </c>
      <c r="AQ1396" t="str">
        <f>_xlfn.CONCAT('Sample Select backend'!$I$10,ROW(AQ1396))</f>
        <v>R1396</v>
      </c>
      <c r="AR1396" t="str">
        <f>_xlfn.CONCAT('Sample Select backend'!$M$4,ROW(AR1396))</f>
        <v>AK1396</v>
      </c>
      <c r="AS1396" t="str">
        <f t="shared" si="473"/>
        <v>Germany</v>
      </c>
      <c r="AT1396" s="9" t="str">
        <f t="shared" si="474"/>
        <v>General</v>
      </c>
      <c r="AU1396">
        <f t="shared" si="475"/>
        <v>0</v>
      </c>
      <c r="AV1396" s="9">
        <v>1</v>
      </c>
    </row>
    <row r="1397" spans="1:48" x14ac:dyDescent="0.35">
      <c r="A1397" t="s">
        <v>48</v>
      </c>
      <c r="B1397">
        <v>7</v>
      </c>
      <c r="C1397">
        <v>30</v>
      </c>
      <c r="D1397" t="s">
        <v>750</v>
      </c>
      <c r="E1397">
        <v>2</v>
      </c>
      <c r="F1397">
        <v>1</v>
      </c>
      <c r="G1397">
        <v>2</v>
      </c>
      <c r="H1397">
        <v>2</v>
      </c>
      <c r="I1397">
        <v>2</v>
      </c>
      <c r="J1397">
        <v>2</v>
      </c>
      <c r="K1397">
        <v>1</v>
      </c>
      <c r="L1397">
        <v>-2</v>
      </c>
      <c r="M1397">
        <v>1</v>
      </c>
      <c r="N1397" t="s">
        <v>2647</v>
      </c>
      <c r="O1397" t="s">
        <v>2800</v>
      </c>
      <c r="P1397" t="s">
        <v>2808</v>
      </c>
      <c r="Q1397" t="s">
        <v>2813</v>
      </c>
      <c r="R1397">
        <v>1</v>
      </c>
      <c r="S1397" t="s">
        <v>202</v>
      </c>
      <c r="T1397" t="s">
        <v>202</v>
      </c>
      <c r="U1397" t="s">
        <v>202</v>
      </c>
      <c r="V1397">
        <f t="shared" si="476"/>
        <v>1</v>
      </c>
      <c r="W1397">
        <f t="shared" si="477"/>
        <v>1</v>
      </c>
      <c r="X1397">
        <f t="shared" si="478"/>
        <v>1</v>
      </c>
      <c r="Y1397">
        <f t="shared" si="479"/>
        <v>1</v>
      </c>
      <c r="Z1397">
        <f t="shared" si="480"/>
        <v>1</v>
      </c>
      <c r="AA1397">
        <f t="shared" si="481"/>
        <v>1</v>
      </c>
      <c r="AB1397">
        <f t="shared" si="482"/>
        <v>1</v>
      </c>
      <c r="AC1397">
        <f t="shared" si="483"/>
        <v>0</v>
      </c>
      <c r="AD1397">
        <f t="shared" si="484"/>
        <v>1</v>
      </c>
      <c r="AE1397" s="4" t="s">
        <v>2828</v>
      </c>
      <c r="AF1397" s="9" t="s">
        <v>2829</v>
      </c>
      <c r="AG1397">
        <v>0</v>
      </c>
      <c r="AH1397">
        <v>0</v>
      </c>
      <c r="AI1397">
        <v>0</v>
      </c>
      <c r="AJ1397">
        <v>1</v>
      </c>
      <c r="AK1397" s="9" t="s">
        <v>2840</v>
      </c>
      <c r="AL1397">
        <f t="shared" si="472"/>
        <v>0</v>
      </c>
      <c r="AM1397">
        <f>IF(AND(INDIRECT(AN1397)='Sample Select backend'!$C$2,INDIRECT(AO1397)=1,INDIRECT(AP1397)='Sample Select backend'!$F$2,INDIRECT(AQ1397)=1,INDIRECT(AR1397)='Sample Select backend'!$M$2),1,0)</f>
        <v>1</v>
      </c>
      <c r="AN1397" t="str">
        <f>_xlfn.CONCAT('Sample Select backend'!$C$4,ROW(AN1397))</f>
        <v>AE1397</v>
      </c>
      <c r="AO1397" s="9" t="str">
        <f>_xlfn.CONCAT('Sample Select backend'!$J$2,ROW(AO1397))</f>
        <v>AJ1397</v>
      </c>
      <c r="AP1397" t="str">
        <f>_xlfn.CONCAT('Sample Select backend'!$F$4,ROW(AP1397))</f>
        <v>AF1397</v>
      </c>
      <c r="AQ1397" t="str">
        <f>_xlfn.CONCAT('Sample Select backend'!$I$10,ROW(AQ1397))</f>
        <v>R1397</v>
      </c>
      <c r="AR1397" t="str">
        <f>_xlfn.CONCAT('Sample Select backend'!$M$4,ROW(AR1397))</f>
        <v>AK1397</v>
      </c>
      <c r="AS1397" t="str">
        <f t="shared" si="473"/>
        <v>Germany</v>
      </c>
      <c r="AT1397" s="9">
        <f t="shared" si="474"/>
        <v>30</v>
      </c>
      <c r="AU1397">
        <f t="shared" si="475"/>
        <v>0</v>
      </c>
      <c r="AV1397" s="9">
        <v>1</v>
      </c>
    </row>
    <row r="1398" spans="1:48" x14ac:dyDescent="0.35">
      <c r="A1398" t="s">
        <v>48</v>
      </c>
      <c r="B1398">
        <v>5</v>
      </c>
      <c r="C1398" t="s">
        <v>204</v>
      </c>
      <c r="D1398" t="s">
        <v>737</v>
      </c>
      <c r="E1398">
        <v>1</v>
      </c>
      <c r="F1398">
        <v>-2</v>
      </c>
      <c r="G1398">
        <v>-2</v>
      </c>
      <c r="H1398">
        <v>-1</v>
      </c>
      <c r="I1398">
        <v>-2</v>
      </c>
      <c r="J1398">
        <v>1</v>
      </c>
      <c r="K1398">
        <v>1</v>
      </c>
      <c r="L1398">
        <v>2</v>
      </c>
      <c r="M1398">
        <v>1</v>
      </c>
      <c r="N1398" t="s">
        <v>2647</v>
      </c>
      <c r="O1398" t="s">
        <v>2800</v>
      </c>
      <c r="P1398" t="s">
        <v>2808</v>
      </c>
      <c r="Q1398" t="s">
        <v>2813</v>
      </c>
      <c r="R1398">
        <v>1</v>
      </c>
      <c r="S1398" t="s">
        <v>202</v>
      </c>
      <c r="T1398" t="s">
        <v>202</v>
      </c>
      <c r="U1398" t="s">
        <v>202</v>
      </c>
      <c r="V1398">
        <f t="shared" si="476"/>
        <v>1</v>
      </c>
      <c r="W1398">
        <f t="shared" si="477"/>
        <v>0</v>
      </c>
      <c r="X1398">
        <f t="shared" si="478"/>
        <v>0</v>
      </c>
      <c r="Y1398">
        <f t="shared" si="479"/>
        <v>0</v>
      </c>
      <c r="Z1398">
        <f t="shared" si="480"/>
        <v>0</v>
      </c>
      <c r="AA1398">
        <f t="shared" si="481"/>
        <v>1</v>
      </c>
      <c r="AB1398">
        <f t="shared" si="482"/>
        <v>1</v>
      </c>
      <c r="AC1398">
        <f t="shared" si="483"/>
        <v>1</v>
      </c>
      <c r="AD1398">
        <f t="shared" si="484"/>
        <v>1</v>
      </c>
      <c r="AE1398" s="4" t="s">
        <v>2828</v>
      </c>
      <c r="AF1398" s="9" t="s">
        <v>2829</v>
      </c>
      <c r="AG1398">
        <v>0</v>
      </c>
      <c r="AH1398">
        <v>0</v>
      </c>
      <c r="AI1398">
        <v>0</v>
      </c>
      <c r="AJ1398">
        <v>1</v>
      </c>
      <c r="AK1398" s="9" t="s">
        <v>2840</v>
      </c>
      <c r="AL1398">
        <f t="shared" si="472"/>
        <v>0</v>
      </c>
      <c r="AM1398">
        <f>IF(AND(INDIRECT(AN1398)='Sample Select backend'!$C$2,INDIRECT(AO1398)=1,INDIRECT(AP1398)='Sample Select backend'!$F$2,INDIRECT(AQ1398)=1,INDIRECT(AR1398)='Sample Select backend'!$M$2),1,0)</f>
        <v>1</v>
      </c>
      <c r="AN1398" t="str">
        <f>_xlfn.CONCAT('Sample Select backend'!$C$4,ROW(AN1398))</f>
        <v>AE1398</v>
      </c>
      <c r="AO1398" s="9" t="str">
        <f>_xlfn.CONCAT('Sample Select backend'!$J$2,ROW(AO1398))</f>
        <v>AJ1398</v>
      </c>
      <c r="AP1398" t="str">
        <f>_xlfn.CONCAT('Sample Select backend'!$F$4,ROW(AP1398))</f>
        <v>AF1398</v>
      </c>
      <c r="AQ1398" t="str">
        <f>_xlfn.CONCAT('Sample Select backend'!$I$10,ROW(AQ1398))</f>
        <v>R1398</v>
      </c>
      <c r="AR1398" t="str">
        <f>_xlfn.CONCAT('Sample Select backend'!$M$4,ROW(AR1398))</f>
        <v>AK1398</v>
      </c>
      <c r="AS1398" t="str">
        <f t="shared" si="473"/>
        <v>Germany</v>
      </c>
      <c r="AT1398" s="9" t="str">
        <f t="shared" si="474"/>
        <v>General</v>
      </c>
      <c r="AU1398">
        <f t="shared" si="475"/>
        <v>0</v>
      </c>
      <c r="AV1398" s="9">
        <v>1</v>
      </c>
    </row>
    <row r="1399" spans="1:48" x14ac:dyDescent="0.35">
      <c r="A1399" t="s">
        <v>48</v>
      </c>
      <c r="B1399">
        <v>7</v>
      </c>
      <c r="C1399">
        <v>30</v>
      </c>
      <c r="D1399" t="s">
        <v>739</v>
      </c>
      <c r="E1399">
        <v>-2</v>
      </c>
      <c r="F1399">
        <v>1</v>
      </c>
      <c r="G1399">
        <v>2</v>
      </c>
      <c r="H1399">
        <v>1</v>
      </c>
      <c r="I1399">
        <v>2</v>
      </c>
      <c r="J1399">
        <v>2</v>
      </c>
      <c r="K1399">
        <v>1</v>
      </c>
      <c r="L1399">
        <v>-2</v>
      </c>
      <c r="M1399">
        <v>1</v>
      </c>
      <c r="N1399" t="s">
        <v>2647</v>
      </c>
      <c r="O1399" t="s">
        <v>2800</v>
      </c>
      <c r="P1399" t="s">
        <v>2808</v>
      </c>
      <c r="Q1399" t="s">
        <v>2813</v>
      </c>
      <c r="R1399">
        <v>1</v>
      </c>
      <c r="S1399" t="s">
        <v>202</v>
      </c>
      <c r="T1399" t="s">
        <v>202</v>
      </c>
      <c r="U1399" t="s">
        <v>202</v>
      </c>
      <c r="V1399">
        <f t="shared" si="476"/>
        <v>0</v>
      </c>
      <c r="W1399">
        <f t="shared" si="477"/>
        <v>1</v>
      </c>
      <c r="X1399">
        <f t="shared" si="478"/>
        <v>1</v>
      </c>
      <c r="Y1399">
        <f t="shared" si="479"/>
        <v>1</v>
      </c>
      <c r="Z1399">
        <f t="shared" si="480"/>
        <v>1</v>
      </c>
      <c r="AA1399">
        <f t="shared" si="481"/>
        <v>1</v>
      </c>
      <c r="AB1399">
        <f t="shared" si="482"/>
        <v>1</v>
      </c>
      <c r="AC1399">
        <f t="shared" si="483"/>
        <v>0</v>
      </c>
      <c r="AD1399">
        <f t="shared" si="484"/>
        <v>1</v>
      </c>
      <c r="AE1399" s="4" t="s">
        <v>2828</v>
      </c>
      <c r="AF1399" s="9" t="s">
        <v>2829</v>
      </c>
      <c r="AG1399">
        <v>0</v>
      </c>
      <c r="AH1399">
        <v>0</v>
      </c>
      <c r="AI1399">
        <v>0</v>
      </c>
      <c r="AJ1399">
        <v>1</v>
      </c>
      <c r="AK1399" s="9" t="s">
        <v>2840</v>
      </c>
      <c r="AL1399">
        <f t="shared" si="472"/>
        <v>0</v>
      </c>
      <c r="AM1399">
        <f>IF(AND(INDIRECT(AN1399)='Sample Select backend'!$C$2,INDIRECT(AO1399)=1,INDIRECT(AP1399)='Sample Select backend'!$F$2,INDIRECT(AQ1399)=1,INDIRECT(AR1399)='Sample Select backend'!$M$2),1,0)</f>
        <v>1</v>
      </c>
      <c r="AN1399" t="str">
        <f>_xlfn.CONCAT('Sample Select backend'!$C$4,ROW(AN1399))</f>
        <v>AE1399</v>
      </c>
      <c r="AO1399" s="9" t="str">
        <f>_xlfn.CONCAT('Sample Select backend'!$J$2,ROW(AO1399))</f>
        <v>AJ1399</v>
      </c>
      <c r="AP1399" t="str">
        <f>_xlfn.CONCAT('Sample Select backend'!$F$4,ROW(AP1399))</f>
        <v>AF1399</v>
      </c>
      <c r="AQ1399" t="str">
        <f>_xlfn.CONCAT('Sample Select backend'!$I$10,ROW(AQ1399))</f>
        <v>R1399</v>
      </c>
      <c r="AR1399" t="str">
        <f>_xlfn.CONCAT('Sample Select backend'!$M$4,ROW(AR1399))</f>
        <v>AK1399</v>
      </c>
      <c r="AS1399" t="str">
        <f t="shared" si="473"/>
        <v>Germany</v>
      </c>
      <c r="AT1399" s="9">
        <f t="shared" si="474"/>
        <v>30</v>
      </c>
      <c r="AU1399">
        <f t="shared" si="475"/>
        <v>0</v>
      </c>
      <c r="AV1399" s="9">
        <v>1</v>
      </c>
    </row>
    <row r="1400" spans="1:48" x14ac:dyDescent="0.35">
      <c r="A1400" t="s">
        <v>48</v>
      </c>
      <c r="B1400">
        <v>1</v>
      </c>
      <c r="C1400">
        <v>6</v>
      </c>
      <c r="D1400" t="s">
        <v>749</v>
      </c>
      <c r="E1400">
        <v>-2</v>
      </c>
      <c r="F1400">
        <v>2</v>
      </c>
      <c r="G1400">
        <v>2</v>
      </c>
      <c r="H1400">
        <v>2</v>
      </c>
      <c r="I1400">
        <v>2</v>
      </c>
      <c r="J1400">
        <v>2</v>
      </c>
      <c r="K1400">
        <v>1</v>
      </c>
      <c r="L1400">
        <v>2</v>
      </c>
      <c r="M1400">
        <v>1</v>
      </c>
      <c r="N1400" t="s">
        <v>2647</v>
      </c>
      <c r="O1400" t="s">
        <v>2800</v>
      </c>
      <c r="P1400" t="s">
        <v>2808</v>
      </c>
      <c r="Q1400" t="s">
        <v>2813</v>
      </c>
      <c r="R1400">
        <v>1</v>
      </c>
      <c r="S1400" t="s">
        <v>202</v>
      </c>
      <c r="T1400" t="s">
        <v>202</v>
      </c>
      <c r="U1400" t="s">
        <v>202</v>
      </c>
      <c r="V1400">
        <f t="shared" si="476"/>
        <v>0</v>
      </c>
      <c r="W1400">
        <f t="shared" si="477"/>
        <v>1</v>
      </c>
      <c r="X1400">
        <f t="shared" si="478"/>
        <v>1</v>
      </c>
      <c r="Y1400">
        <f t="shared" si="479"/>
        <v>1</v>
      </c>
      <c r="Z1400">
        <f t="shared" si="480"/>
        <v>1</v>
      </c>
      <c r="AA1400">
        <f t="shared" si="481"/>
        <v>1</v>
      </c>
      <c r="AB1400">
        <f t="shared" si="482"/>
        <v>1</v>
      </c>
      <c r="AC1400">
        <f t="shared" si="483"/>
        <v>1</v>
      </c>
      <c r="AD1400">
        <f t="shared" si="484"/>
        <v>1</v>
      </c>
      <c r="AE1400" s="4" t="s">
        <v>2828</v>
      </c>
      <c r="AF1400" s="9" t="s">
        <v>2829</v>
      </c>
      <c r="AG1400">
        <v>0</v>
      </c>
      <c r="AH1400">
        <v>0</v>
      </c>
      <c r="AI1400">
        <v>0</v>
      </c>
      <c r="AJ1400">
        <v>1</v>
      </c>
      <c r="AK1400" s="9" t="s">
        <v>2840</v>
      </c>
      <c r="AL1400">
        <f t="shared" si="472"/>
        <v>0</v>
      </c>
      <c r="AM1400">
        <f>IF(AND(INDIRECT(AN1400)='Sample Select backend'!$C$2,INDIRECT(AO1400)=1,INDIRECT(AP1400)='Sample Select backend'!$F$2,INDIRECT(AQ1400)=1,INDIRECT(AR1400)='Sample Select backend'!$M$2),1,0)</f>
        <v>1</v>
      </c>
      <c r="AN1400" t="str">
        <f>_xlfn.CONCAT('Sample Select backend'!$C$4,ROW(AN1400))</f>
        <v>AE1400</v>
      </c>
      <c r="AO1400" s="9" t="str">
        <f>_xlfn.CONCAT('Sample Select backend'!$J$2,ROW(AO1400))</f>
        <v>AJ1400</v>
      </c>
      <c r="AP1400" t="str">
        <f>_xlfn.CONCAT('Sample Select backend'!$F$4,ROW(AP1400))</f>
        <v>AF1400</v>
      </c>
      <c r="AQ1400" t="str">
        <f>_xlfn.CONCAT('Sample Select backend'!$I$10,ROW(AQ1400))</f>
        <v>R1400</v>
      </c>
      <c r="AR1400" t="str">
        <f>_xlfn.CONCAT('Sample Select backend'!$M$4,ROW(AR1400))</f>
        <v>AK1400</v>
      </c>
      <c r="AS1400" t="str">
        <f t="shared" si="473"/>
        <v>Germany</v>
      </c>
      <c r="AT1400" s="9">
        <f t="shared" si="474"/>
        <v>6</v>
      </c>
      <c r="AU1400">
        <f t="shared" si="475"/>
        <v>0</v>
      </c>
      <c r="AV1400" s="9">
        <v>1</v>
      </c>
    </row>
    <row r="1401" spans="1:48" x14ac:dyDescent="0.35">
      <c r="A1401" t="s">
        <v>48</v>
      </c>
      <c r="B1401">
        <v>1</v>
      </c>
      <c r="C1401">
        <v>7</v>
      </c>
      <c r="D1401" t="s">
        <v>746</v>
      </c>
      <c r="F1401">
        <v>2</v>
      </c>
      <c r="G1401">
        <v>-2</v>
      </c>
      <c r="H1401">
        <v>-1</v>
      </c>
      <c r="I1401">
        <v>-2</v>
      </c>
      <c r="J1401">
        <v>-2</v>
      </c>
      <c r="K1401">
        <v>2</v>
      </c>
      <c r="M1401">
        <v>1</v>
      </c>
      <c r="N1401" t="s">
        <v>2647</v>
      </c>
      <c r="O1401" t="s">
        <v>2800</v>
      </c>
      <c r="P1401" t="s">
        <v>2808</v>
      </c>
      <c r="Q1401" t="s">
        <v>2813</v>
      </c>
      <c r="R1401">
        <v>1</v>
      </c>
      <c r="S1401" t="s">
        <v>202</v>
      </c>
      <c r="T1401" t="s">
        <v>202</v>
      </c>
      <c r="U1401" t="s">
        <v>202</v>
      </c>
      <c r="V1401">
        <f t="shared" si="476"/>
        <v>-1</v>
      </c>
      <c r="W1401">
        <f t="shared" si="477"/>
        <v>1</v>
      </c>
      <c r="X1401">
        <f t="shared" si="478"/>
        <v>0</v>
      </c>
      <c r="Y1401">
        <f t="shared" si="479"/>
        <v>0</v>
      </c>
      <c r="Z1401">
        <f t="shared" si="480"/>
        <v>0</v>
      </c>
      <c r="AA1401">
        <f t="shared" si="481"/>
        <v>0</v>
      </c>
      <c r="AB1401">
        <f t="shared" si="482"/>
        <v>1</v>
      </c>
      <c r="AC1401">
        <f t="shared" si="483"/>
        <v>-1</v>
      </c>
      <c r="AD1401">
        <f t="shared" si="484"/>
        <v>1</v>
      </c>
      <c r="AE1401" s="4" t="s">
        <v>2828</v>
      </c>
      <c r="AF1401" s="9" t="s">
        <v>2829</v>
      </c>
      <c r="AG1401">
        <v>0</v>
      </c>
      <c r="AH1401">
        <v>0</v>
      </c>
      <c r="AI1401">
        <v>0</v>
      </c>
      <c r="AJ1401">
        <v>1</v>
      </c>
      <c r="AK1401" s="9" t="s">
        <v>2840</v>
      </c>
      <c r="AL1401">
        <f t="shared" si="472"/>
        <v>0</v>
      </c>
      <c r="AM1401">
        <f>IF(AND(INDIRECT(AN1401)='Sample Select backend'!$C$2,INDIRECT(AO1401)=1,INDIRECT(AP1401)='Sample Select backend'!$F$2,INDIRECT(AQ1401)=1,INDIRECT(AR1401)='Sample Select backend'!$M$2),1,0)</f>
        <v>1</v>
      </c>
      <c r="AN1401" t="str">
        <f>_xlfn.CONCAT('Sample Select backend'!$C$4,ROW(AN1401))</f>
        <v>AE1401</v>
      </c>
      <c r="AO1401" s="9" t="str">
        <f>_xlfn.CONCAT('Sample Select backend'!$J$2,ROW(AO1401))</f>
        <v>AJ1401</v>
      </c>
      <c r="AP1401" t="str">
        <f>_xlfn.CONCAT('Sample Select backend'!$F$4,ROW(AP1401))</f>
        <v>AF1401</v>
      </c>
      <c r="AQ1401" t="str">
        <f>_xlfn.CONCAT('Sample Select backend'!$I$10,ROW(AQ1401))</f>
        <v>R1401</v>
      </c>
      <c r="AR1401" t="str">
        <f>_xlfn.CONCAT('Sample Select backend'!$M$4,ROW(AR1401))</f>
        <v>AK1401</v>
      </c>
      <c r="AS1401" t="str">
        <f t="shared" si="473"/>
        <v>Germany</v>
      </c>
      <c r="AT1401" s="9">
        <f t="shared" si="474"/>
        <v>7</v>
      </c>
      <c r="AU1401">
        <f t="shared" si="475"/>
        <v>0</v>
      </c>
      <c r="AV1401" s="9">
        <v>1</v>
      </c>
    </row>
    <row r="1402" spans="1:48" x14ac:dyDescent="0.35">
      <c r="A1402" t="s">
        <v>48</v>
      </c>
      <c r="B1402">
        <v>2</v>
      </c>
      <c r="C1402" t="s">
        <v>206</v>
      </c>
      <c r="D1402" t="s">
        <v>743</v>
      </c>
      <c r="E1402">
        <v>2</v>
      </c>
      <c r="F1402">
        <v>2</v>
      </c>
      <c r="G1402">
        <v>-2</v>
      </c>
      <c r="H1402">
        <v>-1</v>
      </c>
      <c r="I1402">
        <v>-2</v>
      </c>
      <c r="J1402">
        <v>-2</v>
      </c>
      <c r="K1402">
        <v>-2</v>
      </c>
      <c r="L1402">
        <v>-2</v>
      </c>
      <c r="M1402">
        <v>1</v>
      </c>
      <c r="N1402" t="s">
        <v>2647</v>
      </c>
      <c r="O1402" t="s">
        <v>2800</v>
      </c>
      <c r="P1402" t="s">
        <v>2808</v>
      </c>
      <c r="Q1402" t="s">
        <v>2813</v>
      </c>
      <c r="R1402">
        <v>1</v>
      </c>
      <c r="S1402" t="s">
        <v>202</v>
      </c>
      <c r="T1402" t="s">
        <v>202</v>
      </c>
      <c r="U1402" t="s">
        <v>202</v>
      </c>
      <c r="V1402">
        <f t="shared" si="476"/>
        <v>1</v>
      </c>
      <c r="W1402">
        <f t="shared" si="477"/>
        <v>1</v>
      </c>
      <c r="X1402">
        <f t="shared" si="478"/>
        <v>0</v>
      </c>
      <c r="Y1402">
        <f t="shared" si="479"/>
        <v>0</v>
      </c>
      <c r="Z1402">
        <f t="shared" si="480"/>
        <v>0</v>
      </c>
      <c r="AA1402">
        <f t="shared" si="481"/>
        <v>0</v>
      </c>
      <c r="AB1402">
        <f t="shared" si="482"/>
        <v>0</v>
      </c>
      <c r="AC1402">
        <f t="shared" si="483"/>
        <v>0</v>
      </c>
      <c r="AD1402">
        <f t="shared" si="484"/>
        <v>1</v>
      </c>
      <c r="AE1402" s="4" t="s">
        <v>2828</v>
      </c>
      <c r="AF1402" s="9" t="s">
        <v>2829</v>
      </c>
      <c r="AG1402">
        <v>0</v>
      </c>
      <c r="AH1402">
        <v>0</v>
      </c>
      <c r="AI1402">
        <v>0</v>
      </c>
      <c r="AJ1402">
        <v>1</v>
      </c>
      <c r="AK1402" s="9" t="s">
        <v>2840</v>
      </c>
      <c r="AL1402">
        <f t="shared" si="472"/>
        <v>0</v>
      </c>
      <c r="AM1402">
        <f>IF(AND(INDIRECT(AN1402)='Sample Select backend'!$C$2,INDIRECT(AO1402)=1,INDIRECT(AP1402)='Sample Select backend'!$F$2,INDIRECT(AQ1402)=1,INDIRECT(AR1402)='Sample Select backend'!$M$2),1,0)</f>
        <v>1</v>
      </c>
      <c r="AN1402" t="str">
        <f>_xlfn.CONCAT('Sample Select backend'!$C$4,ROW(AN1402))</f>
        <v>AE1402</v>
      </c>
      <c r="AO1402" s="9" t="str">
        <f>_xlfn.CONCAT('Sample Select backend'!$J$2,ROW(AO1402))</f>
        <v>AJ1402</v>
      </c>
      <c r="AP1402" t="str">
        <f>_xlfn.CONCAT('Sample Select backend'!$F$4,ROW(AP1402))</f>
        <v>AF1402</v>
      </c>
      <c r="AQ1402" t="str">
        <f>_xlfn.CONCAT('Sample Select backend'!$I$10,ROW(AQ1402))</f>
        <v>R1402</v>
      </c>
      <c r="AR1402" t="str">
        <f>_xlfn.CONCAT('Sample Select backend'!$M$4,ROW(AR1402))</f>
        <v>AK1402</v>
      </c>
      <c r="AS1402" t="str">
        <f t="shared" si="473"/>
        <v>Germany</v>
      </c>
      <c r="AT1402" s="9" t="str">
        <f t="shared" si="474"/>
        <v>Tax exemption/waiver/suspension</v>
      </c>
      <c r="AU1402">
        <f t="shared" si="475"/>
        <v>0</v>
      </c>
      <c r="AV1402" s="9">
        <v>0</v>
      </c>
    </row>
    <row r="1403" spans="1:48" x14ac:dyDescent="0.35">
      <c r="A1403" s="24" t="s">
        <v>48</v>
      </c>
      <c r="B1403" s="24">
        <v>6</v>
      </c>
      <c r="C1403" s="24">
        <v>27</v>
      </c>
      <c r="D1403" s="24" t="s">
        <v>3649</v>
      </c>
      <c r="E1403" s="24"/>
      <c r="O1403" t="s">
        <v>2800</v>
      </c>
      <c r="P1403" t="s">
        <v>2808</v>
      </c>
      <c r="Q1403" t="s">
        <v>2813</v>
      </c>
      <c r="R1403">
        <v>1</v>
      </c>
      <c r="S1403" t="s">
        <v>202</v>
      </c>
      <c r="T1403" t="s">
        <v>202</v>
      </c>
      <c r="U1403" t="s">
        <v>202</v>
      </c>
      <c r="V1403">
        <v>-1</v>
      </c>
      <c r="W1403">
        <v>-1</v>
      </c>
      <c r="X1403">
        <v>-1</v>
      </c>
      <c r="Y1403">
        <v>-1</v>
      </c>
      <c r="Z1403">
        <v>-1</v>
      </c>
      <c r="AA1403">
        <v>-1</v>
      </c>
      <c r="AB1403">
        <v>-1</v>
      </c>
      <c r="AC1403">
        <v>-1</v>
      </c>
      <c r="AD1403">
        <v>-1</v>
      </c>
      <c r="AE1403" s="4" t="s">
        <v>2828</v>
      </c>
      <c r="AF1403" s="9" t="s">
        <v>2829</v>
      </c>
      <c r="AG1403">
        <v>0</v>
      </c>
      <c r="AH1403">
        <v>0</v>
      </c>
      <c r="AI1403">
        <v>0</v>
      </c>
      <c r="AJ1403">
        <v>1</v>
      </c>
      <c r="AK1403" s="9" t="s">
        <v>2840</v>
      </c>
      <c r="AL1403">
        <f t="shared" si="472"/>
        <v>0</v>
      </c>
      <c r="AM1403">
        <f>IF(AND(INDIRECT(AN1403)='Sample Select backend'!$C$2,INDIRECT(AO1403)=1,INDIRECT(AP1403)='Sample Select backend'!$F$2,INDIRECT(AQ1403)=1,INDIRECT(AR1403)='Sample Select backend'!$M$2),1,0)</f>
        <v>1</v>
      </c>
      <c r="AN1403" t="str">
        <f>_xlfn.CONCAT('Sample Select backend'!$C$4,ROW(AN1403))</f>
        <v>AE1403</v>
      </c>
      <c r="AO1403" s="9" t="str">
        <f>_xlfn.CONCAT('Sample Select backend'!$J$2,ROW(AO1403))</f>
        <v>AJ1403</v>
      </c>
      <c r="AP1403" t="str">
        <f>_xlfn.CONCAT('Sample Select backend'!$F$4,ROW(AP1403))</f>
        <v>AF1403</v>
      </c>
      <c r="AQ1403" t="str">
        <f>_xlfn.CONCAT('Sample Select backend'!$I$10,ROW(AQ1403))</f>
        <v>R1403</v>
      </c>
      <c r="AR1403" t="str">
        <f>_xlfn.CONCAT('Sample Select backend'!$M$4,ROW(AR1403))</f>
        <v>AK1403</v>
      </c>
      <c r="AS1403" t="str">
        <f t="shared" si="473"/>
        <v>Germany</v>
      </c>
      <c r="AT1403" s="9">
        <f t="shared" si="474"/>
        <v>27</v>
      </c>
      <c r="AU1403">
        <f t="shared" si="475"/>
        <v>0</v>
      </c>
      <c r="AV1403" s="9">
        <v>0</v>
      </c>
    </row>
    <row r="1404" spans="1:48" x14ac:dyDescent="0.35">
      <c r="A1404" s="24" t="s">
        <v>48</v>
      </c>
      <c r="B1404" s="24">
        <v>4</v>
      </c>
      <c r="C1404" s="24">
        <v>20</v>
      </c>
      <c r="D1404" s="24" t="s">
        <v>3650</v>
      </c>
      <c r="E1404" s="24"/>
      <c r="O1404" t="s">
        <v>2800</v>
      </c>
      <c r="P1404" t="s">
        <v>2808</v>
      </c>
      <c r="Q1404" t="s">
        <v>2813</v>
      </c>
      <c r="R1404">
        <v>1</v>
      </c>
      <c r="S1404" t="s">
        <v>202</v>
      </c>
      <c r="T1404" t="s">
        <v>202</v>
      </c>
      <c r="U1404" t="s">
        <v>202</v>
      </c>
      <c r="V1404">
        <v>-1</v>
      </c>
      <c r="W1404">
        <v>-1</v>
      </c>
      <c r="X1404">
        <v>-1</v>
      </c>
      <c r="Y1404">
        <v>-1</v>
      </c>
      <c r="Z1404">
        <v>-1</v>
      </c>
      <c r="AA1404">
        <v>-1</v>
      </c>
      <c r="AB1404">
        <v>-1</v>
      </c>
      <c r="AC1404">
        <v>-1</v>
      </c>
      <c r="AD1404">
        <v>-1</v>
      </c>
      <c r="AE1404" s="4" t="s">
        <v>2828</v>
      </c>
      <c r="AF1404" s="9" t="s">
        <v>2829</v>
      </c>
      <c r="AG1404">
        <v>0</v>
      </c>
      <c r="AH1404">
        <v>0</v>
      </c>
      <c r="AI1404">
        <v>0</v>
      </c>
      <c r="AJ1404">
        <v>1</v>
      </c>
      <c r="AK1404" s="9" t="s">
        <v>2840</v>
      </c>
      <c r="AL1404">
        <f t="shared" si="472"/>
        <v>0</v>
      </c>
      <c r="AM1404">
        <f>IF(AND(INDIRECT(AN1404)='Sample Select backend'!$C$2,INDIRECT(AO1404)=1,INDIRECT(AP1404)='Sample Select backend'!$F$2,INDIRECT(AQ1404)=1,INDIRECT(AR1404)='Sample Select backend'!$M$2),1,0)</f>
        <v>1</v>
      </c>
      <c r="AN1404" t="str">
        <f>_xlfn.CONCAT('Sample Select backend'!$C$4,ROW(AN1404))</f>
        <v>AE1404</v>
      </c>
      <c r="AO1404" s="9" t="str">
        <f>_xlfn.CONCAT('Sample Select backend'!$J$2,ROW(AO1404))</f>
        <v>AJ1404</v>
      </c>
      <c r="AP1404" t="str">
        <f>_xlfn.CONCAT('Sample Select backend'!$F$4,ROW(AP1404))</f>
        <v>AF1404</v>
      </c>
      <c r="AQ1404" t="str">
        <f>_xlfn.CONCAT('Sample Select backend'!$I$10,ROW(AQ1404))</f>
        <v>R1404</v>
      </c>
      <c r="AR1404" t="str">
        <f>_xlfn.CONCAT('Sample Select backend'!$M$4,ROW(AR1404))</f>
        <v>AK1404</v>
      </c>
      <c r="AS1404" t="str">
        <f t="shared" si="473"/>
        <v>Germany</v>
      </c>
      <c r="AT1404" s="9">
        <f t="shared" si="474"/>
        <v>20</v>
      </c>
      <c r="AU1404">
        <f t="shared" si="475"/>
        <v>0</v>
      </c>
      <c r="AV1404" s="9">
        <v>0</v>
      </c>
    </row>
    <row r="1405" spans="1:48" x14ac:dyDescent="0.35">
      <c r="A1405" s="24" t="s">
        <v>48</v>
      </c>
      <c r="B1405" s="24">
        <v>6</v>
      </c>
      <c r="C1405" s="24">
        <v>25</v>
      </c>
      <c r="D1405" s="24" t="s">
        <v>3651</v>
      </c>
      <c r="E1405" s="24"/>
      <c r="O1405" t="s">
        <v>2800</v>
      </c>
      <c r="P1405" t="s">
        <v>2808</v>
      </c>
      <c r="Q1405" t="s">
        <v>2813</v>
      </c>
      <c r="R1405">
        <v>1</v>
      </c>
      <c r="S1405" t="s">
        <v>202</v>
      </c>
      <c r="T1405" t="s">
        <v>202</v>
      </c>
      <c r="U1405" t="s">
        <v>202</v>
      </c>
      <c r="V1405">
        <v>-1</v>
      </c>
      <c r="W1405">
        <v>-1</v>
      </c>
      <c r="X1405">
        <v>-1</v>
      </c>
      <c r="Y1405">
        <v>-1</v>
      </c>
      <c r="Z1405">
        <v>-1</v>
      </c>
      <c r="AA1405">
        <v>-1</v>
      </c>
      <c r="AB1405">
        <v>-1</v>
      </c>
      <c r="AC1405">
        <v>-1</v>
      </c>
      <c r="AD1405">
        <v>-1</v>
      </c>
      <c r="AE1405" s="4" t="s">
        <v>2828</v>
      </c>
      <c r="AF1405" s="9" t="s">
        <v>2829</v>
      </c>
      <c r="AG1405">
        <v>0</v>
      </c>
      <c r="AH1405">
        <v>0</v>
      </c>
      <c r="AI1405">
        <v>0</v>
      </c>
      <c r="AJ1405">
        <v>1</v>
      </c>
      <c r="AK1405" s="9" t="s">
        <v>2840</v>
      </c>
      <c r="AL1405">
        <f t="shared" si="472"/>
        <v>0</v>
      </c>
      <c r="AM1405">
        <f>IF(AND(INDIRECT(AN1405)='Sample Select backend'!$C$2,INDIRECT(AO1405)=1,INDIRECT(AP1405)='Sample Select backend'!$F$2,INDIRECT(AQ1405)=1,INDIRECT(AR1405)='Sample Select backend'!$M$2),1,0)</f>
        <v>1</v>
      </c>
      <c r="AN1405" t="str">
        <f>_xlfn.CONCAT('Sample Select backend'!$C$4,ROW(AN1405))</f>
        <v>AE1405</v>
      </c>
      <c r="AO1405" s="9" t="str">
        <f>_xlfn.CONCAT('Sample Select backend'!$J$2,ROW(AO1405))</f>
        <v>AJ1405</v>
      </c>
      <c r="AP1405" t="str">
        <f>_xlfn.CONCAT('Sample Select backend'!$F$4,ROW(AP1405))</f>
        <v>AF1405</v>
      </c>
      <c r="AQ1405" t="str">
        <f>_xlfn.CONCAT('Sample Select backend'!$I$10,ROW(AQ1405))</f>
        <v>R1405</v>
      </c>
      <c r="AR1405" t="str">
        <f>_xlfn.CONCAT('Sample Select backend'!$M$4,ROW(AR1405))</f>
        <v>AK1405</v>
      </c>
      <c r="AS1405" t="str">
        <f t="shared" si="473"/>
        <v>Germany</v>
      </c>
      <c r="AT1405" s="9">
        <f t="shared" si="474"/>
        <v>25</v>
      </c>
      <c r="AU1405">
        <f t="shared" si="475"/>
        <v>0</v>
      </c>
      <c r="AV1405" s="9">
        <v>0</v>
      </c>
    </row>
    <row r="1406" spans="1:48" x14ac:dyDescent="0.35">
      <c r="A1406" s="24" t="s">
        <v>48</v>
      </c>
      <c r="B1406" s="24">
        <v>7</v>
      </c>
      <c r="C1406" s="24">
        <v>31</v>
      </c>
      <c r="D1406" s="24" t="s">
        <v>3652</v>
      </c>
      <c r="E1406" s="24"/>
      <c r="O1406" t="s">
        <v>2800</v>
      </c>
      <c r="P1406" t="s">
        <v>2808</v>
      </c>
      <c r="Q1406" t="s">
        <v>2813</v>
      </c>
      <c r="R1406">
        <v>1</v>
      </c>
      <c r="S1406" t="s">
        <v>202</v>
      </c>
      <c r="T1406" t="s">
        <v>202</v>
      </c>
      <c r="U1406" t="s">
        <v>202</v>
      </c>
      <c r="V1406">
        <v>-1</v>
      </c>
      <c r="W1406">
        <v>-1</v>
      </c>
      <c r="X1406">
        <v>-1</v>
      </c>
      <c r="Y1406">
        <v>-1</v>
      </c>
      <c r="Z1406">
        <v>-1</v>
      </c>
      <c r="AA1406">
        <v>-1</v>
      </c>
      <c r="AB1406">
        <v>-1</v>
      </c>
      <c r="AC1406">
        <v>-1</v>
      </c>
      <c r="AD1406">
        <v>-1</v>
      </c>
      <c r="AE1406" s="4" t="s">
        <v>2828</v>
      </c>
      <c r="AF1406" s="9" t="s">
        <v>2829</v>
      </c>
      <c r="AG1406">
        <v>0</v>
      </c>
      <c r="AH1406">
        <v>0</v>
      </c>
      <c r="AI1406">
        <v>0</v>
      </c>
      <c r="AJ1406">
        <v>1</v>
      </c>
      <c r="AK1406" s="9" t="s">
        <v>2840</v>
      </c>
      <c r="AL1406">
        <f t="shared" si="472"/>
        <v>0</v>
      </c>
      <c r="AM1406">
        <f>IF(AND(INDIRECT(AN1406)='Sample Select backend'!$C$2,INDIRECT(AO1406)=1,INDIRECT(AP1406)='Sample Select backend'!$F$2,INDIRECT(AQ1406)=1,INDIRECT(AR1406)='Sample Select backend'!$M$2),1,0)</f>
        <v>1</v>
      </c>
      <c r="AN1406" t="str">
        <f>_xlfn.CONCAT('Sample Select backend'!$C$4,ROW(AN1406))</f>
        <v>AE1406</v>
      </c>
      <c r="AO1406" s="9" t="str">
        <f>_xlfn.CONCAT('Sample Select backend'!$J$2,ROW(AO1406))</f>
        <v>AJ1406</v>
      </c>
      <c r="AP1406" t="str">
        <f>_xlfn.CONCAT('Sample Select backend'!$F$4,ROW(AP1406))</f>
        <v>AF1406</v>
      </c>
      <c r="AQ1406" t="str">
        <f>_xlfn.CONCAT('Sample Select backend'!$I$10,ROW(AQ1406))</f>
        <v>R1406</v>
      </c>
      <c r="AR1406" t="str">
        <f>_xlfn.CONCAT('Sample Select backend'!$M$4,ROW(AR1406))</f>
        <v>AK1406</v>
      </c>
      <c r="AS1406" t="str">
        <f t="shared" si="473"/>
        <v>Germany</v>
      </c>
      <c r="AT1406" s="9">
        <f t="shared" si="474"/>
        <v>31</v>
      </c>
      <c r="AU1406">
        <f t="shared" si="475"/>
        <v>0</v>
      </c>
      <c r="AV1406" s="9">
        <v>0</v>
      </c>
    </row>
    <row r="1407" spans="1:48" x14ac:dyDescent="0.35">
      <c r="A1407" s="24" t="s">
        <v>48</v>
      </c>
      <c r="B1407" s="24" t="s">
        <v>201</v>
      </c>
      <c r="C1407" s="24" t="s">
        <v>201</v>
      </c>
      <c r="D1407" s="24" t="s">
        <v>3653</v>
      </c>
      <c r="E1407" s="24"/>
      <c r="O1407" t="s">
        <v>2800</v>
      </c>
      <c r="P1407" t="s">
        <v>2808</v>
      </c>
      <c r="Q1407" t="s">
        <v>2813</v>
      </c>
      <c r="R1407">
        <v>1</v>
      </c>
      <c r="S1407" t="s">
        <v>202</v>
      </c>
      <c r="T1407" t="s">
        <v>202</v>
      </c>
      <c r="U1407" t="s">
        <v>202</v>
      </c>
      <c r="V1407">
        <v>-1</v>
      </c>
      <c r="W1407">
        <v>-1</v>
      </c>
      <c r="X1407">
        <v>-1</v>
      </c>
      <c r="Y1407">
        <v>-1</v>
      </c>
      <c r="Z1407">
        <v>-1</v>
      </c>
      <c r="AA1407">
        <v>-1</v>
      </c>
      <c r="AB1407">
        <v>-1</v>
      </c>
      <c r="AC1407">
        <v>-1</v>
      </c>
      <c r="AD1407">
        <v>-1</v>
      </c>
      <c r="AE1407" s="4" t="s">
        <v>2828</v>
      </c>
      <c r="AF1407" s="9" t="s">
        <v>2829</v>
      </c>
      <c r="AG1407">
        <v>0</v>
      </c>
      <c r="AH1407">
        <v>0</v>
      </c>
      <c r="AI1407">
        <v>0</v>
      </c>
      <c r="AJ1407">
        <v>1</v>
      </c>
      <c r="AK1407" s="9" t="s">
        <v>2840</v>
      </c>
      <c r="AL1407">
        <f t="shared" si="472"/>
        <v>1</v>
      </c>
      <c r="AM1407">
        <f>IF(AND(INDIRECT(AN1407)='Sample Select backend'!$C$2,INDIRECT(AO1407)=1,INDIRECT(AP1407)='Sample Select backend'!$F$2,INDIRECT(AQ1407)=1,INDIRECT(AR1407)='Sample Select backend'!$M$2),1,0)</f>
        <v>1</v>
      </c>
      <c r="AN1407" t="str">
        <f>_xlfn.CONCAT('Sample Select backend'!$C$4,ROW(AN1407))</f>
        <v>AE1407</v>
      </c>
      <c r="AO1407" s="9" t="str">
        <f>_xlfn.CONCAT('Sample Select backend'!$J$2,ROW(AO1407))</f>
        <v>AJ1407</v>
      </c>
      <c r="AP1407" t="str">
        <f>_xlfn.CONCAT('Sample Select backend'!$F$4,ROW(AP1407))</f>
        <v>AF1407</v>
      </c>
      <c r="AQ1407" t="str">
        <f>_xlfn.CONCAT('Sample Select backend'!$I$10,ROW(AQ1407))</f>
        <v>R1407</v>
      </c>
      <c r="AR1407" t="str">
        <f>_xlfn.CONCAT('Sample Select backend'!$M$4,ROW(AR1407))</f>
        <v>AK1407</v>
      </c>
      <c r="AS1407" t="str">
        <f t="shared" si="473"/>
        <v>Germany</v>
      </c>
      <c r="AT1407" s="9" t="str">
        <f t="shared" si="474"/>
        <v>Other</v>
      </c>
      <c r="AU1407">
        <f t="shared" si="475"/>
        <v>0</v>
      </c>
      <c r="AV1407" s="9">
        <v>0</v>
      </c>
    </row>
    <row r="1408" spans="1:48" x14ac:dyDescent="0.35">
      <c r="A1408" s="24" t="s">
        <v>48</v>
      </c>
      <c r="B1408" s="24">
        <v>7</v>
      </c>
      <c r="C1408" s="24">
        <v>30</v>
      </c>
      <c r="D1408" s="24" t="s">
        <v>3654</v>
      </c>
      <c r="E1408" s="24"/>
      <c r="O1408" t="s">
        <v>2800</v>
      </c>
      <c r="P1408" t="s">
        <v>2808</v>
      </c>
      <c r="Q1408" t="s">
        <v>2813</v>
      </c>
      <c r="R1408">
        <v>1</v>
      </c>
      <c r="S1408" t="s">
        <v>202</v>
      </c>
      <c r="T1408" t="s">
        <v>202</v>
      </c>
      <c r="U1408" t="s">
        <v>202</v>
      </c>
      <c r="V1408">
        <v>-1</v>
      </c>
      <c r="W1408">
        <v>-1</v>
      </c>
      <c r="X1408">
        <v>-1</v>
      </c>
      <c r="Y1408">
        <v>-1</v>
      </c>
      <c r="Z1408">
        <v>-1</v>
      </c>
      <c r="AA1408">
        <v>-1</v>
      </c>
      <c r="AB1408">
        <v>-1</v>
      </c>
      <c r="AC1408">
        <v>-1</v>
      </c>
      <c r="AD1408">
        <v>-1</v>
      </c>
      <c r="AE1408" s="4" t="s">
        <v>2828</v>
      </c>
      <c r="AF1408" s="9" t="s">
        <v>2829</v>
      </c>
      <c r="AG1408">
        <v>0</v>
      </c>
      <c r="AH1408">
        <v>0</v>
      </c>
      <c r="AI1408">
        <v>0</v>
      </c>
      <c r="AJ1408">
        <v>1</v>
      </c>
      <c r="AK1408" s="9" t="s">
        <v>2840</v>
      </c>
      <c r="AL1408">
        <f t="shared" si="472"/>
        <v>0</v>
      </c>
      <c r="AM1408">
        <f>IF(AND(INDIRECT(AN1408)='Sample Select backend'!$C$2,INDIRECT(AO1408)=1,INDIRECT(AP1408)='Sample Select backend'!$F$2,INDIRECT(AQ1408)=1,INDIRECT(AR1408)='Sample Select backend'!$M$2),1,0)</f>
        <v>1</v>
      </c>
      <c r="AN1408" t="str">
        <f>_xlfn.CONCAT('Sample Select backend'!$C$4,ROW(AN1408))</f>
        <v>AE1408</v>
      </c>
      <c r="AO1408" s="9" t="str">
        <f>_xlfn.CONCAT('Sample Select backend'!$J$2,ROW(AO1408))</f>
        <v>AJ1408</v>
      </c>
      <c r="AP1408" t="str">
        <f>_xlfn.CONCAT('Sample Select backend'!$F$4,ROW(AP1408))</f>
        <v>AF1408</v>
      </c>
      <c r="AQ1408" t="str">
        <f>_xlfn.CONCAT('Sample Select backend'!$I$10,ROW(AQ1408))</f>
        <v>R1408</v>
      </c>
      <c r="AR1408" t="str">
        <f>_xlfn.CONCAT('Sample Select backend'!$M$4,ROW(AR1408))</f>
        <v>AK1408</v>
      </c>
      <c r="AS1408" t="str">
        <f t="shared" si="473"/>
        <v>Germany</v>
      </c>
      <c r="AT1408" s="9">
        <f t="shared" si="474"/>
        <v>30</v>
      </c>
      <c r="AU1408">
        <f t="shared" si="475"/>
        <v>0</v>
      </c>
      <c r="AV1408" s="9">
        <v>0</v>
      </c>
    </row>
    <row r="1409" spans="1:48" x14ac:dyDescent="0.35">
      <c r="A1409" s="24" t="s">
        <v>48</v>
      </c>
      <c r="B1409" s="24" t="s">
        <v>201</v>
      </c>
      <c r="C1409" s="24" t="s">
        <v>201</v>
      </c>
      <c r="D1409" s="24" t="s">
        <v>3655</v>
      </c>
      <c r="E1409" s="24"/>
      <c r="O1409" t="s">
        <v>2800</v>
      </c>
      <c r="P1409" t="s">
        <v>2808</v>
      </c>
      <c r="Q1409" t="s">
        <v>2813</v>
      </c>
      <c r="R1409">
        <v>1</v>
      </c>
      <c r="S1409" t="s">
        <v>202</v>
      </c>
      <c r="T1409" t="s">
        <v>202</v>
      </c>
      <c r="U1409" t="s">
        <v>202</v>
      </c>
      <c r="V1409">
        <v>-1</v>
      </c>
      <c r="W1409">
        <v>-1</v>
      </c>
      <c r="X1409">
        <v>-1</v>
      </c>
      <c r="Y1409">
        <v>-1</v>
      </c>
      <c r="Z1409">
        <v>-1</v>
      </c>
      <c r="AA1409">
        <v>-1</v>
      </c>
      <c r="AB1409">
        <v>-1</v>
      </c>
      <c r="AC1409">
        <v>-1</v>
      </c>
      <c r="AD1409">
        <v>-1</v>
      </c>
      <c r="AE1409" s="4" t="s">
        <v>2828</v>
      </c>
      <c r="AF1409" s="9" t="s">
        <v>2829</v>
      </c>
      <c r="AG1409">
        <v>0</v>
      </c>
      <c r="AH1409">
        <v>0</v>
      </c>
      <c r="AI1409">
        <v>0</v>
      </c>
      <c r="AJ1409">
        <v>1</v>
      </c>
      <c r="AK1409" s="9" t="s">
        <v>2840</v>
      </c>
      <c r="AL1409">
        <f t="shared" si="472"/>
        <v>1</v>
      </c>
      <c r="AM1409">
        <f>IF(AND(INDIRECT(AN1409)='Sample Select backend'!$C$2,INDIRECT(AO1409)=1,INDIRECT(AP1409)='Sample Select backend'!$F$2,INDIRECT(AQ1409)=1,INDIRECT(AR1409)='Sample Select backend'!$M$2),1,0)</f>
        <v>1</v>
      </c>
      <c r="AN1409" t="str">
        <f>_xlfn.CONCAT('Sample Select backend'!$C$4,ROW(AN1409))</f>
        <v>AE1409</v>
      </c>
      <c r="AO1409" s="9" t="str">
        <f>_xlfn.CONCAT('Sample Select backend'!$J$2,ROW(AO1409))</f>
        <v>AJ1409</v>
      </c>
      <c r="AP1409" t="str">
        <f>_xlfn.CONCAT('Sample Select backend'!$F$4,ROW(AP1409))</f>
        <v>AF1409</v>
      </c>
      <c r="AQ1409" t="str">
        <f>_xlfn.CONCAT('Sample Select backend'!$I$10,ROW(AQ1409))</f>
        <v>R1409</v>
      </c>
      <c r="AR1409" t="str">
        <f>_xlfn.CONCAT('Sample Select backend'!$M$4,ROW(AR1409))</f>
        <v>AK1409</v>
      </c>
      <c r="AS1409" t="str">
        <f t="shared" si="473"/>
        <v>Germany</v>
      </c>
      <c r="AT1409" s="9" t="str">
        <f t="shared" si="474"/>
        <v>Other</v>
      </c>
      <c r="AU1409">
        <f t="shared" si="475"/>
        <v>0</v>
      </c>
      <c r="AV1409" s="9">
        <v>0</v>
      </c>
    </row>
    <row r="1410" spans="1:48" x14ac:dyDescent="0.35">
      <c r="A1410" s="24" t="s">
        <v>48</v>
      </c>
      <c r="B1410" s="24">
        <v>1</v>
      </c>
      <c r="C1410" s="24">
        <v>2</v>
      </c>
      <c r="D1410" s="24" t="s">
        <v>3656</v>
      </c>
      <c r="E1410" s="24"/>
      <c r="O1410" t="s">
        <v>2800</v>
      </c>
      <c r="P1410" t="s">
        <v>2808</v>
      </c>
      <c r="Q1410" t="s">
        <v>2813</v>
      </c>
      <c r="R1410">
        <v>1</v>
      </c>
      <c r="S1410" t="s">
        <v>202</v>
      </c>
      <c r="T1410" t="s">
        <v>202</v>
      </c>
      <c r="U1410" t="s">
        <v>202</v>
      </c>
      <c r="V1410">
        <v>-1</v>
      </c>
      <c r="W1410">
        <v>-1</v>
      </c>
      <c r="X1410">
        <v>-1</v>
      </c>
      <c r="Y1410">
        <v>-1</v>
      </c>
      <c r="Z1410">
        <v>-1</v>
      </c>
      <c r="AA1410">
        <v>-1</v>
      </c>
      <c r="AB1410">
        <v>-1</v>
      </c>
      <c r="AC1410">
        <v>-1</v>
      </c>
      <c r="AD1410">
        <v>-1</v>
      </c>
      <c r="AE1410" s="4" t="s">
        <v>2828</v>
      </c>
      <c r="AF1410" s="9" t="s">
        <v>2829</v>
      </c>
      <c r="AG1410">
        <v>0</v>
      </c>
      <c r="AH1410">
        <v>0</v>
      </c>
      <c r="AI1410">
        <v>0</v>
      </c>
      <c r="AJ1410">
        <v>1</v>
      </c>
      <c r="AK1410" s="9" t="s">
        <v>2840</v>
      </c>
      <c r="AL1410">
        <f t="shared" ref="AL1410:AL1473" si="485">IF(OR(B1410="other",B1410="international",B1410="Transfers",B1410="expenditure"),1,0)</f>
        <v>0</v>
      </c>
      <c r="AM1410">
        <f>IF(AND(INDIRECT(AN1410)='Sample Select backend'!$C$2,INDIRECT(AO1410)=1,INDIRECT(AP1410)='Sample Select backend'!$F$2,INDIRECT(AQ1410)=1,INDIRECT(AR1410)='Sample Select backend'!$M$2),1,0)</f>
        <v>1</v>
      </c>
      <c r="AN1410" t="str">
        <f>_xlfn.CONCAT('Sample Select backend'!$C$4,ROW(AN1410))</f>
        <v>AE1410</v>
      </c>
      <c r="AO1410" s="9" t="str">
        <f>_xlfn.CONCAT('Sample Select backend'!$J$2,ROW(AO1410))</f>
        <v>AJ1410</v>
      </c>
      <c r="AP1410" t="str">
        <f>_xlfn.CONCAT('Sample Select backend'!$F$4,ROW(AP1410))</f>
        <v>AF1410</v>
      </c>
      <c r="AQ1410" t="str">
        <f>_xlfn.CONCAT('Sample Select backend'!$I$10,ROW(AQ1410))</f>
        <v>R1410</v>
      </c>
      <c r="AR1410" t="str">
        <f>_xlfn.CONCAT('Sample Select backend'!$M$4,ROW(AR1410))</f>
        <v>AK1410</v>
      </c>
      <c r="AS1410" t="str">
        <f t="shared" ref="AS1410:AS1473" si="486">A1410</f>
        <v>Germany</v>
      </c>
      <c r="AT1410" s="9">
        <f t="shared" ref="AT1410:AT1473" si="487">IF(ISNUMBER(C1410),C1410,IF(OR(C1410="general",C1410="23;general"),"General",IF(OR(C1410="exemption",C1410="other (exemption)"),"Tax exemption/waiver/suspension","Other")))</f>
        <v>2</v>
      </c>
      <c r="AU1410">
        <f t="shared" ref="AU1410:AU1473" si="488">IF(A1410&lt;&gt;A1409,1,0)</f>
        <v>0</v>
      </c>
      <c r="AV1410" s="9">
        <v>0</v>
      </c>
    </row>
    <row r="1411" spans="1:48" x14ac:dyDescent="0.35">
      <c r="A1411" s="24" t="s">
        <v>48</v>
      </c>
      <c r="B1411" s="24">
        <v>1</v>
      </c>
      <c r="C1411" s="24">
        <v>5</v>
      </c>
      <c r="D1411" s="24" t="s">
        <v>3657</v>
      </c>
      <c r="E1411" s="24"/>
      <c r="O1411" t="s">
        <v>2800</v>
      </c>
      <c r="P1411" t="s">
        <v>2808</v>
      </c>
      <c r="Q1411" t="s">
        <v>2813</v>
      </c>
      <c r="R1411">
        <v>1</v>
      </c>
      <c r="S1411" t="s">
        <v>202</v>
      </c>
      <c r="T1411" t="s">
        <v>202</v>
      </c>
      <c r="U1411" t="s">
        <v>202</v>
      </c>
      <c r="V1411">
        <v>-1</v>
      </c>
      <c r="W1411">
        <v>-1</v>
      </c>
      <c r="X1411">
        <v>-1</v>
      </c>
      <c r="Y1411">
        <v>-1</v>
      </c>
      <c r="Z1411">
        <v>-1</v>
      </c>
      <c r="AA1411">
        <v>-1</v>
      </c>
      <c r="AB1411">
        <v>-1</v>
      </c>
      <c r="AC1411">
        <v>-1</v>
      </c>
      <c r="AD1411">
        <v>-1</v>
      </c>
      <c r="AE1411" s="4" t="s">
        <v>2828</v>
      </c>
      <c r="AF1411" s="9" t="s">
        <v>2829</v>
      </c>
      <c r="AG1411">
        <v>0</v>
      </c>
      <c r="AH1411">
        <v>0</v>
      </c>
      <c r="AI1411">
        <v>0</v>
      </c>
      <c r="AJ1411">
        <v>1</v>
      </c>
      <c r="AK1411" s="9" t="s">
        <v>2840</v>
      </c>
      <c r="AL1411">
        <f t="shared" si="485"/>
        <v>0</v>
      </c>
      <c r="AM1411">
        <f>IF(AND(INDIRECT(AN1411)='Sample Select backend'!$C$2,INDIRECT(AO1411)=1,INDIRECT(AP1411)='Sample Select backend'!$F$2,INDIRECT(AQ1411)=1,INDIRECT(AR1411)='Sample Select backend'!$M$2),1,0)</f>
        <v>1</v>
      </c>
      <c r="AN1411" t="str">
        <f>_xlfn.CONCAT('Sample Select backend'!$C$4,ROW(AN1411))</f>
        <v>AE1411</v>
      </c>
      <c r="AO1411" s="9" t="str">
        <f>_xlfn.CONCAT('Sample Select backend'!$J$2,ROW(AO1411))</f>
        <v>AJ1411</v>
      </c>
      <c r="AP1411" t="str">
        <f>_xlfn.CONCAT('Sample Select backend'!$F$4,ROW(AP1411))</f>
        <v>AF1411</v>
      </c>
      <c r="AQ1411" t="str">
        <f>_xlfn.CONCAT('Sample Select backend'!$I$10,ROW(AQ1411))</f>
        <v>R1411</v>
      </c>
      <c r="AR1411" t="str">
        <f>_xlfn.CONCAT('Sample Select backend'!$M$4,ROW(AR1411))</f>
        <v>AK1411</v>
      </c>
      <c r="AS1411" t="str">
        <f t="shared" si="486"/>
        <v>Germany</v>
      </c>
      <c r="AT1411" s="9">
        <f t="shared" si="487"/>
        <v>5</v>
      </c>
      <c r="AU1411">
        <f t="shared" si="488"/>
        <v>0</v>
      </c>
      <c r="AV1411" s="9">
        <v>0</v>
      </c>
    </row>
    <row r="1412" spans="1:48" x14ac:dyDescent="0.35">
      <c r="A1412" s="24" t="s">
        <v>48</v>
      </c>
      <c r="B1412" s="24">
        <v>1</v>
      </c>
      <c r="C1412" s="24">
        <v>3</v>
      </c>
      <c r="D1412" s="24" t="s">
        <v>3658</v>
      </c>
      <c r="E1412" s="24"/>
      <c r="O1412" t="s">
        <v>2800</v>
      </c>
      <c r="P1412" t="s">
        <v>2808</v>
      </c>
      <c r="Q1412" t="s">
        <v>2813</v>
      </c>
      <c r="R1412">
        <v>1</v>
      </c>
      <c r="S1412" t="s">
        <v>202</v>
      </c>
      <c r="T1412" t="s">
        <v>202</v>
      </c>
      <c r="U1412" t="s">
        <v>202</v>
      </c>
      <c r="V1412">
        <v>-1</v>
      </c>
      <c r="W1412">
        <v>-1</v>
      </c>
      <c r="X1412">
        <v>-1</v>
      </c>
      <c r="Y1412">
        <v>-1</v>
      </c>
      <c r="Z1412">
        <v>-1</v>
      </c>
      <c r="AA1412">
        <v>-1</v>
      </c>
      <c r="AB1412">
        <v>-1</v>
      </c>
      <c r="AC1412">
        <v>-1</v>
      </c>
      <c r="AD1412">
        <v>-1</v>
      </c>
      <c r="AE1412" s="4" t="s">
        <v>2828</v>
      </c>
      <c r="AF1412" s="9" t="s">
        <v>2829</v>
      </c>
      <c r="AG1412">
        <v>0</v>
      </c>
      <c r="AH1412">
        <v>0</v>
      </c>
      <c r="AI1412">
        <v>0</v>
      </c>
      <c r="AJ1412">
        <v>1</v>
      </c>
      <c r="AK1412" s="9" t="s">
        <v>2840</v>
      </c>
      <c r="AL1412">
        <f t="shared" si="485"/>
        <v>0</v>
      </c>
      <c r="AM1412">
        <f>IF(AND(INDIRECT(AN1412)='Sample Select backend'!$C$2,INDIRECT(AO1412)=1,INDIRECT(AP1412)='Sample Select backend'!$F$2,INDIRECT(AQ1412)=1,INDIRECT(AR1412)='Sample Select backend'!$M$2),1,0)</f>
        <v>1</v>
      </c>
      <c r="AN1412" t="str">
        <f>_xlfn.CONCAT('Sample Select backend'!$C$4,ROW(AN1412))</f>
        <v>AE1412</v>
      </c>
      <c r="AO1412" s="9" t="str">
        <f>_xlfn.CONCAT('Sample Select backend'!$J$2,ROW(AO1412))</f>
        <v>AJ1412</v>
      </c>
      <c r="AP1412" t="str">
        <f>_xlfn.CONCAT('Sample Select backend'!$F$4,ROW(AP1412))</f>
        <v>AF1412</v>
      </c>
      <c r="AQ1412" t="str">
        <f>_xlfn.CONCAT('Sample Select backend'!$I$10,ROW(AQ1412))</f>
        <v>R1412</v>
      </c>
      <c r="AR1412" t="str">
        <f>_xlfn.CONCAT('Sample Select backend'!$M$4,ROW(AR1412))</f>
        <v>AK1412</v>
      </c>
      <c r="AS1412" t="str">
        <f t="shared" si="486"/>
        <v>Germany</v>
      </c>
      <c r="AT1412" s="9">
        <f t="shared" si="487"/>
        <v>3</v>
      </c>
      <c r="AU1412">
        <f t="shared" si="488"/>
        <v>0</v>
      </c>
      <c r="AV1412" s="9">
        <v>0</v>
      </c>
    </row>
    <row r="1413" spans="1:48" x14ac:dyDescent="0.35">
      <c r="A1413" s="24" t="s">
        <v>48</v>
      </c>
      <c r="B1413" s="24">
        <v>4</v>
      </c>
      <c r="C1413" s="24">
        <v>20</v>
      </c>
      <c r="D1413" s="24" t="s">
        <v>3659</v>
      </c>
      <c r="E1413" s="24"/>
      <c r="O1413" t="s">
        <v>2800</v>
      </c>
      <c r="P1413" t="s">
        <v>2808</v>
      </c>
      <c r="Q1413" t="s">
        <v>2813</v>
      </c>
      <c r="R1413">
        <v>1</v>
      </c>
      <c r="S1413" t="s">
        <v>202</v>
      </c>
      <c r="T1413" t="s">
        <v>202</v>
      </c>
      <c r="U1413" t="s">
        <v>202</v>
      </c>
      <c r="V1413">
        <v>-1</v>
      </c>
      <c r="W1413">
        <v>-1</v>
      </c>
      <c r="X1413">
        <v>-1</v>
      </c>
      <c r="Y1413">
        <v>-1</v>
      </c>
      <c r="Z1413">
        <v>-1</v>
      </c>
      <c r="AA1413">
        <v>-1</v>
      </c>
      <c r="AB1413">
        <v>-1</v>
      </c>
      <c r="AC1413">
        <v>-1</v>
      </c>
      <c r="AD1413">
        <v>-1</v>
      </c>
      <c r="AE1413" s="4" t="s">
        <v>2828</v>
      </c>
      <c r="AF1413" s="9" t="s">
        <v>2829</v>
      </c>
      <c r="AG1413">
        <v>0</v>
      </c>
      <c r="AH1413">
        <v>0</v>
      </c>
      <c r="AI1413">
        <v>0</v>
      </c>
      <c r="AJ1413">
        <v>1</v>
      </c>
      <c r="AK1413" s="9" t="s">
        <v>2840</v>
      </c>
      <c r="AL1413">
        <f t="shared" si="485"/>
        <v>0</v>
      </c>
      <c r="AM1413">
        <f>IF(AND(INDIRECT(AN1413)='Sample Select backend'!$C$2,INDIRECT(AO1413)=1,INDIRECT(AP1413)='Sample Select backend'!$F$2,INDIRECT(AQ1413)=1,INDIRECT(AR1413)='Sample Select backend'!$M$2),1,0)</f>
        <v>1</v>
      </c>
      <c r="AN1413" t="str">
        <f>_xlfn.CONCAT('Sample Select backend'!$C$4,ROW(AN1413))</f>
        <v>AE1413</v>
      </c>
      <c r="AO1413" s="9" t="str">
        <f>_xlfn.CONCAT('Sample Select backend'!$J$2,ROW(AO1413))</f>
        <v>AJ1413</v>
      </c>
      <c r="AP1413" t="str">
        <f>_xlfn.CONCAT('Sample Select backend'!$F$4,ROW(AP1413))</f>
        <v>AF1413</v>
      </c>
      <c r="AQ1413" t="str">
        <f>_xlfn.CONCAT('Sample Select backend'!$I$10,ROW(AQ1413))</f>
        <v>R1413</v>
      </c>
      <c r="AR1413" t="str">
        <f>_xlfn.CONCAT('Sample Select backend'!$M$4,ROW(AR1413))</f>
        <v>AK1413</v>
      </c>
      <c r="AS1413" t="str">
        <f t="shared" si="486"/>
        <v>Germany</v>
      </c>
      <c r="AT1413" s="9">
        <f t="shared" si="487"/>
        <v>20</v>
      </c>
      <c r="AU1413">
        <f t="shared" si="488"/>
        <v>0</v>
      </c>
      <c r="AV1413" s="9">
        <v>0</v>
      </c>
    </row>
    <row r="1414" spans="1:48" x14ac:dyDescent="0.35">
      <c r="A1414" s="24" t="s">
        <v>48</v>
      </c>
      <c r="B1414" s="24">
        <v>1</v>
      </c>
      <c r="C1414" s="24">
        <v>10</v>
      </c>
      <c r="D1414" s="24" t="s">
        <v>3660</v>
      </c>
      <c r="E1414" s="24"/>
      <c r="O1414" t="s">
        <v>2800</v>
      </c>
      <c r="P1414" t="s">
        <v>2808</v>
      </c>
      <c r="Q1414" t="s">
        <v>2813</v>
      </c>
      <c r="R1414">
        <v>1</v>
      </c>
      <c r="S1414" t="s">
        <v>202</v>
      </c>
      <c r="T1414" t="s">
        <v>202</v>
      </c>
      <c r="U1414" t="s">
        <v>202</v>
      </c>
      <c r="V1414">
        <v>-1</v>
      </c>
      <c r="W1414">
        <v>-1</v>
      </c>
      <c r="X1414">
        <v>-1</v>
      </c>
      <c r="Y1414">
        <v>-1</v>
      </c>
      <c r="Z1414">
        <v>-1</v>
      </c>
      <c r="AA1414">
        <v>-1</v>
      </c>
      <c r="AB1414">
        <v>-1</v>
      </c>
      <c r="AC1414">
        <v>-1</v>
      </c>
      <c r="AD1414">
        <v>-1</v>
      </c>
      <c r="AE1414" s="4" t="s">
        <v>2828</v>
      </c>
      <c r="AF1414" s="9" t="s">
        <v>2829</v>
      </c>
      <c r="AG1414">
        <v>0</v>
      </c>
      <c r="AH1414">
        <v>0</v>
      </c>
      <c r="AI1414">
        <v>0</v>
      </c>
      <c r="AJ1414">
        <v>1</v>
      </c>
      <c r="AK1414" s="9" t="s">
        <v>2840</v>
      </c>
      <c r="AL1414">
        <f t="shared" si="485"/>
        <v>0</v>
      </c>
      <c r="AM1414">
        <f>IF(AND(INDIRECT(AN1414)='Sample Select backend'!$C$2,INDIRECT(AO1414)=1,INDIRECT(AP1414)='Sample Select backend'!$F$2,INDIRECT(AQ1414)=1,INDIRECT(AR1414)='Sample Select backend'!$M$2),1,0)</f>
        <v>1</v>
      </c>
      <c r="AN1414" t="str">
        <f>_xlfn.CONCAT('Sample Select backend'!$C$4,ROW(AN1414))</f>
        <v>AE1414</v>
      </c>
      <c r="AO1414" s="9" t="str">
        <f>_xlfn.CONCAT('Sample Select backend'!$J$2,ROW(AO1414))</f>
        <v>AJ1414</v>
      </c>
      <c r="AP1414" t="str">
        <f>_xlfn.CONCAT('Sample Select backend'!$F$4,ROW(AP1414))</f>
        <v>AF1414</v>
      </c>
      <c r="AQ1414" t="str">
        <f>_xlfn.CONCAT('Sample Select backend'!$I$10,ROW(AQ1414))</f>
        <v>R1414</v>
      </c>
      <c r="AR1414" t="str">
        <f>_xlfn.CONCAT('Sample Select backend'!$M$4,ROW(AR1414))</f>
        <v>AK1414</v>
      </c>
      <c r="AS1414" t="str">
        <f t="shared" si="486"/>
        <v>Germany</v>
      </c>
      <c r="AT1414" s="9">
        <f t="shared" si="487"/>
        <v>10</v>
      </c>
      <c r="AU1414">
        <f t="shared" si="488"/>
        <v>0</v>
      </c>
      <c r="AV1414" s="9">
        <v>0</v>
      </c>
    </row>
    <row r="1415" spans="1:48" x14ac:dyDescent="0.35">
      <c r="A1415" s="24" t="s">
        <v>48</v>
      </c>
      <c r="B1415" s="24">
        <v>1</v>
      </c>
      <c r="C1415" s="24" t="s">
        <v>201</v>
      </c>
      <c r="D1415" s="24" t="s">
        <v>3661</v>
      </c>
      <c r="E1415" s="24"/>
      <c r="O1415" t="s">
        <v>2800</v>
      </c>
      <c r="P1415" t="s">
        <v>2808</v>
      </c>
      <c r="Q1415" t="s">
        <v>2813</v>
      </c>
      <c r="R1415">
        <v>1</v>
      </c>
      <c r="S1415" t="s">
        <v>202</v>
      </c>
      <c r="T1415" t="s">
        <v>202</v>
      </c>
      <c r="U1415" t="s">
        <v>202</v>
      </c>
      <c r="V1415">
        <v>-1</v>
      </c>
      <c r="W1415">
        <v>-1</v>
      </c>
      <c r="X1415">
        <v>-1</v>
      </c>
      <c r="Y1415">
        <v>-1</v>
      </c>
      <c r="Z1415">
        <v>-1</v>
      </c>
      <c r="AA1415">
        <v>-1</v>
      </c>
      <c r="AB1415">
        <v>-1</v>
      </c>
      <c r="AC1415">
        <v>-1</v>
      </c>
      <c r="AD1415">
        <v>-1</v>
      </c>
      <c r="AE1415" s="4" t="s">
        <v>2828</v>
      </c>
      <c r="AF1415" s="9" t="s">
        <v>2829</v>
      </c>
      <c r="AG1415">
        <v>0</v>
      </c>
      <c r="AH1415">
        <v>0</v>
      </c>
      <c r="AI1415">
        <v>0</v>
      </c>
      <c r="AJ1415">
        <v>1</v>
      </c>
      <c r="AK1415" s="9" t="s">
        <v>2840</v>
      </c>
      <c r="AL1415">
        <f t="shared" si="485"/>
        <v>0</v>
      </c>
      <c r="AM1415">
        <f>IF(AND(INDIRECT(AN1415)='Sample Select backend'!$C$2,INDIRECT(AO1415)=1,INDIRECT(AP1415)='Sample Select backend'!$F$2,INDIRECT(AQ1415)=1,INDIRECT(AR1415)='Sample Select backend'!$M$2),1,0)</f>
        <v>1</v>
      </c>
      <c r="AN1415" t="str">
        <f>_xlfn.CONCAT('Sample Select backend'!$C$4,ROW(AN1415))</f>
        <v>AE1415</v>
      </c>
      <c r="AO1415" s="9" t="str">
        <f>_xlfn.CONCAT('Sample Select backend'!$J$2,ROW(AO1415))</f>
        <v>AJ1415</v>
      </c>
      <c r="AP1415" t="str">
        <f>_xlfn.CONCAT('Sample Select backend'!$F$4,ROW(AP1415))</f>
        <v>AF1415</v>
      </c>
      <c r="AQ1415" t="str">
        <f>_xlfn.CONCAT('Sample Select backend'!$I$10,ROW(AQ1415))</f>
        <v>R1415</v>
      </c>
      <c r="AR1415" t="str">
        <f>_xlfn.CONCAT('Sample Select backend'!$M$4,ROW(AR1415))</f>
        <v>AK1415</v>
      </c>
      <c r="AS1415" t="str">
        <f t="shared" si="486"/>
        <v>Germany</v>
      </c>
      <c r="AT1415" s="9" t="str">
        <f t="shared" si="487"/>
        <v>Other</v>
      </c>
      <c r="AU1415">
        <f t="shared" si="488"/>
        <v>0</v>
      </c>
      <c r="AV1415" s="9">
        <v>0</v>
      </c>
    </row>
    <row r="1416" spans="1:48" x14ac:dyDescent="0.35">
      <c r="A1416" s="24" t="s">
        <v>48</v>
      </c>
      <c r="B1416" s="24">
        <v>1</v>
      </c>
      <c r="C1416" s="24">
        <v>6</v>
      </c>
      <c r="D1416" s="24" t="s">
        <v>3662</v>
      </c>
      <c r="E1416" s="24"/>
      <c r="O1416" t="s">
        <v>2800</v>
      </c>
      <c r="P1416" t="s">
        <v>2808</v>
      </c>
      <c r="Q1416" t="s">
        <v>2813</v>
      </c>
      <c r="R1416">
        <v>1</v>
      </c>
      <c r="S1416" t="s">
        <v>202</v>
      </c>
      <c r="T1416" t="s">
        <v>202</v>
      </c>
      <c r="U1416" t="s">
        <v>202</v>
      </c>
      <c r="V1416">
        <v>-1</v>
      </c>
      <c r="W1416">
        <v>-1</v>
      </c>
      <c r="X1416">
        <v>-1</v>
      </c>
      <c r="Y1416">
        <v>-1</v>
      </c>
      <c r="Z1416">
        <v>-1</v>
      </c>
      <c r="AA1416">
        <v>-1</v>
      </c>
      <c r="AB1416">
        <v>-1</v>
      </c>
      <c r="AC1416">
        <v>-1</v>
      </c>
      <c r="AD1416">
        <v>-1</v>
      </c>
      <c r="AE1416" s="4" t="s">
        <v>2828</v>
      </c>
      <c r="AF1416" s="9" t="s">
        <v>2829</v>
      </c>
      <c r="AG1416">
        <v>0</v>
      </c>
      <c r="AH1416">
        <v>0</v>
      </c>
      <c r="AI1416">
        <v>0</v>
      </c>
      <c r="AJ1416">
        <v>1</v>
      </c>
      <c r="AK1416" s="9" t="s">
        <v>2840</v>
      </c>
      <c r="AL1416">
        <f t="shared" si="485"/>
        <v>0</v>
      </c>
      <c r="AM1416">
        <f>IF(AND(INDIRECT(AN1416)='Sample Select backend'!$C$2,INDIRECT(AO1416)=1,INDIRECT(AP1416)='Sample Select backend'!$F$2,INDIRECT(AQ1416)=1,INDIRECT(AR1416)='Sample Select backend'!$M$2),1,0)</f>
        <v>1</v>
      </c>
      <c r="AN1416" t="str">
        <f>_xlfn.CONCAT('Sample Select backend'!$C$4,ROW(AN1416))</f>
        <v>AE1416</v>
      </c>
      <c r="AO1416" s="9" t="str">
        <f>_xlfn.CONCAT('Sample Select backend'!$J$2,ROW(AO1416))</f>
        <v>AJ1416</v>
      </c>
      <c r="AP1416" t="str">
        <f>_xlfn.CONCAT('Sample Select backend'!$F$4,ROW(AP1416))</f>
        <v>AF1416</v>
      </c>
      <c r="AQ1416" t="str">
        <f>_xlfn.CONCAT('Sample Select backend'!$I$10,ROW(AQ1416))</f>
        <v>R1416</v>
      </c>
      <c r="AR1416" t="str">
        <f>_xlfn.CONCAT('Sample Select backend'!$M$4,ROW(AR1416))</f>
        <v>AK1416</v>
      </c>
      <c r="AS1416" t="str">
        <f t="shared" si="486"/>
        <v>Germany</v>
      </c>
      <c r="AT1416" s="9">
        <f t="shared" si="487"/>
        <v>6</v>
      </c>
      <c r="AU1416">
        <f t="shared" si="488"/>
        <v>0</v>
      </c>
      <c r="AV1416" s="9">
        <v>0</v>
      </c>
    </row>
    <row r="1417" spans="1:48" x14ac:dyDescent="0.35">
      <c r="A1417" s="24" t="s">
        <v>48</v>
      </c>
      <c r="B1417" s="24">
        <v>1</v>
      </c>
      <c r="C1417" s="24">
        <v>10</v>
      </c>
      <c r="D1417" s="24" t="s">
        <v>3663</v>
      </c>
      <c r="E1417" s="24"/>
      <c r="O1417" t="s">
        <v>2800</v>
      </c>
      <c r="P1417" t="s">
        <v>2808</v>
      </c>
      <c r="Q1417" t="s">
        <v>2813</v>
      </c>
      <c r="R1417">
        <v>1</v>
      </c>
      <c r="S1417" t="s">
        <v>202</v>
      </c>
      <c r="T1417" t="s">
        <v>202</v>
      </c>
      <c r="U1417" t="s">
        <v>202</v>
      </c>
      <c r="V1417">
        <v>-1</v>
      </c>
      <c r="W1417">
        <v>-1</v>
      </c>
      <c r="X1417">
        <v>-1</v>
      </c>
      <c r="Y1417">
        <v>-1</v>
      </c>
      <c r="Z1417">
        <v>-1</v>
      </c>
      <c r="AA1417">
        <v>-1</v>
      </c>
      <c r="AB1417">
        <v>-1</v>
      </c>
      <c r="AC1417">
        <v>-1</v>
      </c>
      <c r="AD1417">
        <v>-1</v>
      </c>
      <c r="AE1417" s="4" t="s">
        <v>2828</v>
      </c>
      <c r="AF1417" s="9" t="s">
        <v>2829</v>
      </c>
      <c r="AG1417">
        <v>0</v>
      </c>
      <c r="AH1417">
        <v>0</v>
      </c>
      <c r="AI1417">
        <v>0</v>
      </c>
      <c r="AJ1417">
        <v>1</v>
      </c>
      <c r="AK1417" s="9" t="s">
        <v>2840</v>
      </c>
      <c r="AL1417">
        <f t="shared" si="485"/>
        <v>0</v>
      </c>
      <c r="AM1417">
        <f>IF(AND(INDIRECT(AN1417)='Sample Select backend'!$C$2,INDIRECT(AO1417)=1,INDIRECT(AP1417)='Sample Select backend'!$F$2,INDIRECT(AQ1417)=1,INDIRECT(AR1417)='Sample Select backend'!$M$2),1,0)</f>
        <v>1</v>
      </c>
      <c r="AN1417" t="str">
        <f>_xlfn.CONCAT('Sample Select backend'!$C$4,ROW(AN1417))</f>
        <v>AE1417</v>
      </c>
      <c r="AO1417" s="9" t="str">
        <f>_xlfn.CONCAT('Sample Select backend'!$J$2,ROW(AO1417))</f>
        <v>AJ1417</v>
      </c>
      <c r="AP1417" t="str">
        <f>_xlfn.CONCAT('Sample Select backend'!$F$4,ROW(AP1417))</f>
        <v>AF1417</v>
      </c>
      <c r="AQ1417" t="str">
        <f>_xlfn.CONCAT('Sample Select backend'!$I$10,ROW(AQ1417))</f>
        <v>R1417</v>
      </c>
      <c r="AR1417" t="str">
        <f>_xlfn.CONCAT('Sample Select backend'!$M$4,ROW(AR1417))</f>
        <v>AK1417</v>
      </c>
      <c r="AS1417" t="str">
        <f t="shared" si="486"/>
        <v>Germany</v>
      </c>
      <c r="AT1417" s="9">
        <f t="shared" si="487"/>
        <v>10</v>
      </c>
      <c r="AU1417">
        <f t="shared" si="488"/>
        <v>0</v>
      </c>
      <c r="AV1417" s="9">
        <v>0</v>
      </c>
    </row>
    <row r="1418" spans="1:48" x14ac:dyDescent="0.35">
      <c r="A1418" s="24" t="s">
        <v>48</v>
      </c>
      <c r="B1418" s="24">
        <v>3</v>
      </c>
      <c r="C1418" s="24" t="s">
        <v>201</v>
      </c>
      <c r="D1418" s="24" t="s">
        <v>3664</v>
      </c>
      <c r="E1418" s="24"/>
      <c r="O1418" t="s">
        <v>2800</v>
      </c>
      <c r="P1418" t="s">
        <v>2808</v>
      </c>
      <c r="Q1418" t="s">
        <v>2813</v>
      </c>
      <c r="R1418">
        <v>1</v>
      </c>
      <c r="S1418" t="s">
        <v>202</v>
      </c>
      <c r="T1418" t="s">
        <v>202</v>
      </c>
      <c r="U1418" t="s">
        <v>202</v>
      </c>
      <c r="V1418">
        <v>-1</v>
      </c>
      <c r="W1418">
        <v>-1</v>
      </c>
      <c r="X1418">
        <v>-1</v>
      </c>
      <c r="Y1418">
        <v>-1</v>
      </c>
      <c r="Z1418">
        <v>-1</v>
      </c>
      <c r="AA1418">
        <v>-1</v>
      </c>
      <c r="AB1418">
        <v>-1</v>
      </c>
      <c r="AC1418">
        <v>-1</v>
      </c>
      <c r="AD1418">
        <v>-1</v>
      </c>
      <c r="AE1418" s="4" t="s">
        <v>2828</v>
      </c>
      <c r="AF1418" s="9" t="s">
        <v>2829</v>
      </c>
      <c r="AG1418">
        <v>0</v>
      </c>
      <c r="AH1418">
        <v>0</v>
      </c>
      <c r="AI1418">
        <v>0</v>
      </c>
      <c r="AJ1418">
        <v>1</v>
      </c>
      <c r="AK1418" s="9" t="s">
        <v>2840</v>
      </c>
      <c r="AL1418">
        <f t="shared" si="485"/>
        <v>0</v>
      </c>
      <c r="AM1418">
        <f>IF(AND(INDIRECT(AN1418)='Sample Select backend'!$C$2,INDIRECT(AO1418)=1,INDIRECT(AP1418)='Sample Select backend'!$F$2,INDIRECT(AQ1418)=1,INDIRECT(AR1418)='Sample Select backend'!$M$2),1,0)</f>
        <v>1</v>
      </c>
      <c r="AN1418" t="str">
        <f>_xlfn.CONCAT('Sample Select backend'!$C$4,ROW(AN1418))</f>
        <v>AE1418</v>
      </c>
      <c r="AO1418" s="9" t="str">
        <f>_xlfn.CONCAT('Sample Select backend'!$J$2,ROW(AO1418))</f>
        <v>AJ1418</v>
      </c>
      <c r="AP1418" t="str">
        <f>_xlfn.CONCAT('Sample Select backend'!$F$4,ROW(AP1418))</f>
        <v>AF1418</v>
      </c>
      <c r="AQ1418" t="str">
        <f>_xlfn.CONCAT('Sample Select backend'!$I$10,ROW(AQ1418))</f>
        <v>R1418</v>
      </c>
      <c r="AR1418" t="str">
        <f>_xlfn.CONCAT('Sample Select backend'!$M$4,ROW(AR1418))</f>
        <v>AK1418</v>
      </c>
      <c r="AS1418" t="str">
        <f t="shared" si="486"/>
        <v>Germany</v>
      </c>
      <c r="AT1418" s="9" t="str">
        <f t="shared" si="487"/>
        <v>Other</v>
      </c>
      <c r="AU1418">
        <f t="shared" si="488"/>
        <v>0</v>
      </c>
      <c r="AV1418" s="9">
        <v>0</v>
      </c>
    </row>
    <row r="1419" spans="1:48" x14ac:dyDescent="0.35">
      <c r="A1419" s="24" t="s">
        <v>48</v>
      </c>
      <c r="B1419" s="24">
        <v>2</v>
      </c>
      <c r="C1419" s="24">
        <v>17</v>
      </c>
      <c r="D1419" s="24" t="s">
        <v>3665</v>
      </c>
      <c r="E1419" s="24"/>
      <c r="O1419" t="s">
        <v>2800</v>
      </c>
      <c r="P1419" t="s">
        <v>2808</v>
      </c>
      <c r="Q1419" t="s">
        <v>2813</v>
      </c>
      <c r="R1419">
        <v>1</v>
      </c>
      <c r="S1419" t="s">
        <v>202</v>
      </c>
      <c r="T1419" t="s">
        <v>202</v>
      </c>
      <c r="U1419" t="s">
        <v>202</v>
      </c>
      <c r="V1419">
        <v>-1</v>
      </c>
      <c r="W1419">
        <v>-1</v>
      </c>
      <c r="X1419">
        <v>-1</v>
      </c>
      <c r="Y1419">
        <v>-1</v>
      </c>
      <c r="Z1419">
        <v>-1</v>
      </c>
      <c r="AA1419">
        <v>-1</v>
      </c>
      <c r="AB1419">
        <v>-1</v>
      </c>
      <c r="AC1419">
        <v>-1</v>
      </c>
      <c r="AD1419">
        <v>-1</v>
      </c>
      <c r="AE1419" s="4" t="s">
        <v>2828</v>
      </c>
      <c r="AF1419" s="9" t="s">
        <v>2829</v>
      </c>
      <c r="AG1419">
        <v>0</v>
      </c>
      <c r="AH1419">
        <v>0</v>
      </c>
      <c r="AI1419">
        <v>0</v>
      </c>
      <c r="AJ1419">
        <v>1</v>
      </c>
      <c r="AK1419" s="9" t="s">
        <v>2840</v>
      </c>
      <c r="AL1419">
        <f t="shared" si="485"/>
        <v>0</v>
      </c>
      <c r="AM1419">
        <f>IF(AND(INDIRECT(AN1419)='Sample Select backend'!$C$2,INDIRECT(AO1419)=1,INDIRECT(AP1419)='Sample Select backend'!$F$2,INDIRECT(AQ1419)=1,INDIRECT(AR1419)='Sample Select backend'!$M$2),1,0)</f>
        <v>1</v>
      </c>
      <c r="AN1419" t="str">
        <f>_xlfn.CONCAT('Sample Select backend'!$C$4,ROW(AN1419))</f>
        <v>AE1419</v>
      </c>
      <c r="AO1419" s="9" t="str">
        <f>_xlfn.CONCAT('Sample Select backend'!$J$2,ROW(AO1419))</f>
        <v>AJ1419</v>
      </c>
      <c r="AP1419" t="str">
        <f>_xlfn.CONCAT('Sample Select backend'!$F$4,ROW(AP1419))</f>
        <v>AF1419</v>
      </c>
      <c r="AQ1419" t="str">
        <f>_xlfn.CONCAT('Sample Select backend'!$I$10,ROW(AQ1419))</f>
        <v>R1419</v>
      </c>
      <c r="AR1419" t="str">
        <f>_xlfn.CONCAT('Sample Select backend'!$M$4,ROW(AR1419))</f>
        <v>AK1419</v>
      </c>
      <c r="AS1419" t="str">
        <f t="shared" si="486"/>
        <v>Germany</v>
      </c>
      <c r="AT1419" s="9">
        <f t="shared" si="487"/>
        <v>17</v>
      </c>
      <c r="AU1419">
        <f t="shared" si="488"/>
        <v>0</v>
      </c>
      <c r="AV1419" s="9">
        <v>0</v>
      </c>
    </row>
    <row r="1420" spans="1:48" x14ac:dyDescent="0.35">
      <c r="A1420" s="24" t="s">
        <v>48</v>
      </c>
      <c r="B1420" s="24">
        <v>1</v>
      </c>
      <c r="C1420" s="24">
        <v>6</v>
      </c>
      <c r="D1420" s="24" t="s">
        <v>3666</v>
      </c>
      <c r="E1420" s="24"/>
      <c r="O1420" t="s">
        <v>2800</v>
      </c>
      <c r="P1420" t="s">
        <v>2808</v>
      </c>
      <c r="Q1420" t="s">
        <v>2813</v>
      </c>
      <c r="R1420">
        <v>1</v>
      </c>
      <c r="S1420" t="s">
        <v>202</v>
      </c>
      <c r="T1420" t="s">
        <v>202</v>
      </c>
      <c r="U1420" t="s">
        <v>202</v>
      </c>
      <c r="V1420">
        <v>-1</v>
      </c>
      <c r="W1420">
        <v>-1</v>
      </c>
      <c r="X1420">
        <v>-1</v>
      </c>
      <c r="Y1420">
        <v>-1</v>
      </c>
      <c r="Z1420">
        <v>-1</v>
      </c>
      <c r="AA1420">
        <v>-1</v>
      </c>
      <c r="AB1420">
        <v>-1</v>
      </c>
      <c r="AC1420">
        <v>-1</v>
      </c>
      <c r="AD1420">
        <v>-1</v>
      </c>
      <c r="AE1420" s="4" t="s">
        <v>2828</v>
      </c>
      <c r="AF1420" s="9" t="s">
        <v>2829</v>
      </c>
      <c r="AG1420">
        <v>0</v>
      </c>
      <c r="AH1420">
        <v>0</v>
      </c>
      <c r="AI1420">
        <v>0</v>
      </c>
      <c r="AJ1420">
        <v>1</v>
      </c>
      <c r="AK1420" s="9" t="s">
        <v>2840</v>
      </c>
      <c r="AL1420">
        <f t="shared" si="485"/>
        <v>0</v>
      </c>
      <c r="AM1420">
        <f>IF(AND(INDIRECT(AN1420)='Sample Select backend'!$C$2,INDIRECT(AO1420)=1,INDIRECT(AP1420)='Sample Select backend'!$F$2,INDIRECT(AQ1420)=1,INDIRECT(AR1420)='Sample Select backend'!$M$2),1,0)</f>
        <v>1</v>
      </c>
      <c r="AN1420" t="str">
        <f>_xlfn.CONCAT('Sample Select backend'!$C$4,ROW(AN1420))</f>
        <v>AE1420</v>
      </c>
      <c r="AO1420" s="9" t="str">
        <f>_xlfn.CONCAT('Sample Select backend'!$J$2,ROW(AO1420))</f>
        <v>AJ1420</v>
      </c>
      <c r="AP1420" t="str">
        <f>_xlfn.CONCAT('Sample Select backend'!$F$4,ROW(AP1420))</f>
        <v>AF1420</v>
      </c>
      <c r="AQ1420" t="str">
        <f>_xlfn.CONCAT('Sample Select backend'!$I$10,ROW(AQ1420))</f>
        <v>R1420</v>
      </c>
      <c r="AR1420" t="str">
        <f>_xlfn.CONCAT('Sample Select backend'!$M$4,ROW(AR1420))</f>
        <v>AK1420</v>
      </c>
      <c r="AS1420" t="str">
        <f t="shared" si="486"/>
        <v>Germany</v>
      </c>
      <c r="AT1420" s="9">
        <f t="shared" si="487"/>
        <v>6</v>
      </c>
      <c r="AU1420">
        <f t="shared" si="488"/>
        <v>0</v>
      </c>
      <c r="AV1420" s="9">
        <v>0</v>
      </c>
    </row>
    <row r="1421" spans="1:48" x14ac:dyDescent="0.35">
      <c r="A1421" s="24" t="s">
        <v>48</v>
      </c>
      <c r="B1421" s="24">
        <v>1</v>
      </c>
      <c r="C1421" s="24" t="s">
        <v>201</v>
      </c>
      <c r="D1421" s="24" t="s">
        <v>3667</v>
      </c>
      <c r="E1421" s="24"/>
      <c r="O1421" t="s">
        <v>2800</v>
      </c>
      <c r="P1421" t="s">
        <v>2808</v>
      </c>
      <c r="Q1421" t="s">
        <v>2813</v>
      </c>
      <c r="R1421">
        <v>1</v>
      </c>
      <c r="S1421" t="s">
        <v>202</v>
      </c>
      <c r="T1421" t="s">
        <v>202</v>
      </c>
      <c r="U1421" t="s">
        <v>202</v>
      </c>
      <c r="V1421">
        <v>-1</v>
      </c>
      <c r="W1421">
        <v>-1</v>
      </c>
      <c r="X1421">
        <v>-1</v>
      </c>
      <c r="Y1421">
        <v>-1</v>
      </c>
      <c r="Z1421">
        <v>-1</v>
      </c>
      <c r="AA1421">
        <v>-1</v>
      </c>
      <c r="AB1421">
        <v>-1</v>
      </c>
      <c r="AC1421">
        <v>-1</v>
      </c>
      <c r="AD1421">
        <v>-1</v>
      </c>
      <c r="AE1421" s="4" t="s">
        <v>2828</v>
      </c>
      <c r="AF1421" s="9" t="s">
        <v>2829</v>
      </c>
      <c r="AG1421">
        <v>0</v>
      </c>
      <c r="AH1421">
        <v>0</v>
      </c>
      <c r="AI1421">
        <v>0</v>
      </c>
      <c r="AJ1421">
        <v>1</v>
      </c>
      <c r="AK1421" s="9" t="s">
        <v>2840</v>
      </c>
      <c r="AL1421">
        <f t="shared" si="485"/>
        <v>0</v>
      </c>
      <c r="AM1421">
        <f>IF(AND(INDIRECT(AN1421)='Sample Select backend'!$C$2,INDIRECT(AO1421)=1,INDIRECT(AP1421)='Sample Select backend'!$F$2,INDIRECT(AQ1421)=1,INDIRECT(AR1421)='Sample Select backend'!$M$2),1,0)</f>
        <v>1</v>
      </c>
      <c r="AN1421" t="str">
        <f>_xlfn.CONCAT('Sample Select backend'!$C$4,ROW(AN1421))</f>
        <v>AE1421</v>
      </c>
      <c r="AO1421" s="9" t="str">
        <f>_xlfn.CONCAT('Sample Select backend'!$J$2,ROW(AO1421))</f>
        <v>AJ1421</v>
      </c>
      <c r="AP1421" t="str">
        <f>_xlfn.CONCAT('Sample Select backend'!$F$4,ROW(AP1421))</f>
        <v>AF1421</v>
      </c>
      <c r="AQ1421" t="str">
        <f>_xlfn.CONCAT('Sample Select backend'!$I$10,ROW(AQ1421))</f>
        <v>R1421</v>
      </c>
      <c r="AR1421" t="str">
        <f>_xlfn.CONCAT('Sample Select backend'!$M$4,ROW(AR1421))</f>
        <v>AK1421</v>
      </c>
      <c r="AS1421" t="str">
        <f t="shared" si="486"/>
        <v>Germany</v>
      </c>
      <c r="AT1421" s="9" t="str">
        <f t="shared" si="487"/>
        <v>Other</v>
      </c>
      <c r="AU1421">
        <f t="shared" si="488"/>
        <v>0</v>
      </c>
      <c r="AV1421" s="9">
        <v>0</v>
      </c>
    </row>
    <row r="1422" spans="1:48" x14ac:dyDescent="0.35">
      <c r="A1422" s="24" t="s">
        <v>48</v>
      </c>
      <c r="B1422" s="24">
        <v>1</v>
      </c>
      <c r="C1422" s="24">
        <v>1</v>
      </c>
      <c r="D1422" s="24" t="s">
        <v>3668</v>
      </c>
      <c r="E1422" s="24"/>
      <c r="O1422" t="s">
        <v>2800</v>
      </c>
      <c r="P1422" t="s">
        <v>2808</v>
      </c>
      <c r="Q1422" t="s">
        <v>2813</v>
      </c>
      <c r="R1422">
        <v>1</v>
      </c>
      <c r="S1422" t="s">
        <v>202</v>
      </c>
      <c r="T1422" t="s">
        <v>202</v>
      </c>
      <c r="U1422" t="s">
        <v>202</v>
      </c>
      <c r="V1422">
        <v>-1</v>
      </c>
      <c r="W1422">
        <v>-1</v>
      </c>
      <c r="X1422">
        <v>-1</v>
      </c>
      <c r="Y1422">
        <v>-1</v>
      </c>
      <c r="Z1422">
        <v>-1</v>
      </c>
      <c r="AA1422">
        <v>-1</v>
      </c>
      <c r="AB1422">
        <v>-1</v>
      </c>
      <c r="AC1422">
        <v>-1</v>
      </c>
      <c r="AD1422">
        <v>-1</v>
      </c>
      <c r="AE1422" s="4" t="s">
        <v>2828</v>
      </c>
      <c r="AF1422" s="9" t="s">
        <v>2829</v>
      </c>
      <c r="AG1422">
        <v>0</v>
      </c>
      <c r="AH1422">
        <v>0</v>
      </c>
      <c r="AI1422">
        <v>0</v>
      </c>
      <c r="AJ1422">
        <v>1</v>
      </c>
      <c r="AK1422" s="9" t="s">
        <v>2840</v>
      </c>
      <c r="AL1422">
        <f t="shared" si="485"/>
        <v>0</v>
      </c>
      <c r="AM1422">
        <f>IF(AND(INDIRECT(AN1422)='Sample Select backend'!$C$2,INDIRECT(AO1422)=1,INDIRECT(AP1422)='Sample Select backend'!$F$2,INDIRECT(AQ1422)=1,INDIRECT(AR1422)='Sample Select backend'!$M$2),1,0)</f>
        <v>1</v>
      </c>
      <c r="AN1422" t="str">
        <f>_xlfn.CONCAT('Sample Select backend'!$C$4,ROW(AN1422))</f>
        <v>AE1422</v>
      </c>
      <c r="AO1422" s="9" t="str">
        <f>_xlfn.CONCAT('Sample Select backend'!$J$2,ROW(AO1422))</f>
        <v>AJ1422</v>
      </c>
      <c r="AP1422" t="str">
        <f>_xlfn.CONCAT('Sample Select backend'!$F$4,ROW(AP1422))</f>
        <v>AF1422</v>
      </c>
      <c r="AQ1422" t="str">
        <f>_xlfn.CONCAT('Sample Select backend'!$I$10,ROW(AQ1422))</f>
        <v>R1422</v>
      </c>
      <c r="AR1422" t="str">
        <f>_xlfn.CONCAT('Sample Select backend'!$M$4,ROW(AR1422))</f>
        <v>AK1422</v>
      </c>
      <c r="AS1422" t="str">
        <f t="shared" si="486"/>
        <v>Germany</v>
      </c>
      <c r="AT1422" s="9">
        <f t="shared" si="487"/>
        <v>1</v>
      </c>
      <c r="AU1422">
        <f t="shared" si="488"/>
        <v>0</v>
      </c>
      <c r="AV1422" s="9">
        <v>0</v>
      </c>
    </row>
    <row r="1423" spans="1:48" x14ac:dyDescent="0.35">
      <c r="A1423" s="24" t="s">
        <v>48</v>
      </c>
      <c r="B1423" s="24">
        <v>4</v>
      </c>
      <c r="C1423" s="24" t="s">
        <v>201</v>
      </c>
      <c r="D1423" s="24" t="s">
        <v>3669</v>
      </c>
      <c r="E1423" s="24"/>
      <c r="O1423" t="s">
        <v>2800</v>
      </c>
      <c r="P1423" t="s">
        <v>2808</v>
      </c>
      <c r="Q1423" t="s">
        <v>2813</v>
      </c>
      <c r="R1423">
        <v>1</v>
      </c>
      <c r="S1423" t="s">
        <v>202</v>
      </c>
      <c r="T1423" t="s">
        <v>202</v>
      </c>
      <c r="U1423" t="s">
        <v>202</v>
      </c>
      <c r="V1423">
        <v>-1</v>
      </c>
      <c r="W1423">
        <v>-1</v>
      </c>
      <c r="X1423">
        <v>-1</v>
      </c>
      <c r="Y1423">
        <v>-1</v>
      </c>
      <c r="Z1423">
        <v>-1</v>
      </c>
      <c r="AA1423">
        <v>-1</v>
      </c>
      <c r="AB1423">
        <v>-1</v>
      </c>
      <c r="AC1423">
        <v>-1</v>
      </c>
      <c r="AD1423">
        <v>-1</v>
      </c>
      <c r="AE1423" s="4" t="s">
        <v>2828</v>
      </c>
      <c r="AF1423" s="9" t="s">
        <v>2829</v>
      </c>
      <c r="AG1423">
        <v>0</v>
      </c>
      <c r="AH1423">
        <v>0</v>
      </c>
      <c r="AI1423">
        <v>0</v>
      </c>
      <c r="AJ1423">
        <v>1</v>
      </c>
      <c r="AK1423" s="9" t="s">
        <v>2840</v>
      </c>
      <c r="AL1423">
        <f t="shared" si="485"/>
        <v>0</v>
      </c>
      <c r="AM1423">
        <f>IF(AND(INDIRECT(AN1423)='Sample Select backend'!$C$2,INDIRECT(AO1423)=1,INDIRECT(AP1423)='Sample Select backend'!$F$2,INDIRECT(AQ1423)=1,INDIRECT(AR1423)='Sample Select backend'!$M$2),1,0)</f>
        <v>1</v>
      </c>
      <c r="AN1423" t="str">
        <f>_xlfn.CONCAT('Sample Select backend'!$C$4,ROW(AN1423))</f>
        <v>AE1423</v>
      </c>
      <c r="AO1423" s="9" t="str">
        <f>_xlfn.CONCAT('Sample Select backend'!$J$2,ROW(AO1423))</f>
        <v>AJ1423</v>
      </c>
      <c r="AP1423" t="str">
        <f>_xlfn.CONCAT('Sample Select backend'!$F$4,ROW(AP1423))</f>
        <v>AF1423</v>
      </c>
      <c r="AQ1423" t="str">
        <f>_xlfn.CONCAT('Sample Select backend'!$I$10,ROW(AQ1423))</f>
        <v>R1423</v>
      </c>
      <c r="AR1423" t="str">
        <f>_xlfn.CONCAT('Sample Select backend'!$M$4,ROW(AR1423))</f>
        <v>AK1423</v>
      </c>
      <c r="AS1423" t="str">
        <f t="shared" si="486"/>
        <v>Germany</v>
      </c>
      <c r="AT1423" s="9" t="str">
        <f t="shared" si="487"/>
        <v>Other</v>
      </c>
      <c r="AU1423">
        <f t="shared" si="488"/>
        <v>0</v>
      </c>
      <c r="AV1423" s="9">
        <v>0</v>
      </c>
    </row>
    <row r="1424" spans="1:48" x14ac:dyDescent="0.35">
      <c r="A1424" s="24" t="s">
        <v>48</v>
      </c>
      <c r="B1424" s="24">
        <v>5</v>
      </c>
      <c r="C1424" s="24">
        <v>23</v>
      </c>
      <c r="D1424" s="24" t="s">
        <v>3670</v>
      </c>
      <c r="E1424" s="24"/>
      <c r="O1424" t="s">
        <v>2800</v>
      </c>
      <c r="P1424" t="s">
        <v>2808</v>
      </c>
      <c r="Q1424" t="s">
        <v>2813</v>
      </c>
      <c r="R1424">
        <v>1</v>
      </c>
      <c r="S1424" t="s">
        <v>202</v>
      </c>
      <c r="T1424" t="s">
        <v>202</v>
      </c>
      <c r="U1424" t="s">
        <v>202</v>
      </c>
      <c r="V1424">
        <v>-1</v>
      </c>
      <c r="W1424">
        <v>-1</v>
      </c>
      <c r="X1424">
        <v>-1</v>
      </c>
      <c r="Y1424">
        <v>-1</v>
      </c>
      <c r="Z1424">
        <v>-1</v>
      </c>
      <c r="AA1424">
        <v>-1</v>
      </c>
      <c r="AB1424">
        <v>-1</v>
      </c>
      <c r="AC1424">
        <v>-1</v>
      </c>
      <c r="AD1424">
        <v>-1</v>
      </c>
      <c r="AE1424" s="4" t="s">
        <v>2828</v>
      </c>
      <c r="AF1424" s="9" t="s">
        <v>2829</v>
      </c>
      <c r="AG1424">
        <v>0</v>
      </c>
      <c r="AH1424">
        <v>0</v>
      </c>
      <c r="AI1424">
        <v>0</v>
      </c>
      <c r="AJ1424">
        <v>1</v>
      </c>
      <c r="AK1424" s="9" t="s">
        <v>2840</v>
      </c>
      <c r="AL1424">
        <f t="shared" si="485"/>
        <v>0</v>
      </c>
      <c r="AM1424">
        <f>IF(AND(INDIRECT(AN1424)='Sample Select backend'!$C$2,INDIRECT(AO1424)=1,INDIRECT(AP1424)='Sample Select backend'!$F$2,INDIRECT(AQ1424)=1,INDIRECT(AR1424)='Sample Select backend'!$M$2),1,0)</f>
        <v>1</v>
      </c>
      <c r="AN1424" t="str">
        <f>_xlfn.CONCAT('Sample Select backend'!$C$4,ROW(AN1424))</f>
        <v>AE1424</v>
      </c>
      <c r="AO1424" s="9" t="str">
        <f>_xlfn.CONCAT('Sample Select backend'!$J$2,ROW(AO1424))</f>
        <v>AJ1424</v>
      </c>
      <c r="AP1424" t="str">
        <f>_xlfn.CONCAT('Sample Select backend'!$F$4,ROW(AP1424))</f>
        <v>AF1424</v>
      </c>
      <c r="AQ1424" t="str">
        <f>_xlfn.CONCAT('Sample Select backend'!$I$10,ROW(AQ1424))</f>
        <v>R1424</v>
      </c>
      <c r="AR1424" t="str">
        <f>_xlfn.CONCAT('Sample Select backend'!$M$4,ROW(AR1424))</f>
        <v>AK1424</v>
      </c>
      <c r="AS1424" t="str">
        <f t="shared" si="486"/>
        <v>Germany</v>
      </c>
      <c r="AT1424" s="9">
        <f t="shared" si="487"/>
        <v>23</v>
      </c>
      <c r="AU1424">
        <f t="shared" si="488"/>
        <v>0</v>
      </c>
      <c r="AV1424" s="9">
        <v>1</v>
      </c>
    </row>
    <row r="1425" spans="1:48" x14ac:dyDescent="0.35">
      <c r="A1425" t="s">
        <v>65</v>
      </c>
      <c r="B1425">
        <v>5</v>
      </c>
      <c r="C1425">
        <v>21</v>
      </c>
      <c r="D1425" t="s">
        <v>1011</v>
      </c>
      <c r="E1425">
        <v>1</v>
      </c>
      <c r="F1425">
        <v>-2</v>
      </c>
      <c r="G1425">
        <v>-2</v>
      </c>
      <c r="H1425">
        <v>-1</v>
      </c>
      <c r="I1425">
        <v>-2</v>
      </c>
      <c r="J1425">
        <v>1</v>
      </c>
      <c r="K1425">
        <v>1</v>
      </c>
      <c r="L1425">
        <v>2</v>
      </c>
      <c r="M1425">
        <v>1</v>
      </c>
      <c r="N1425" t="s">
        <v>2664</v>
      </c>
      <c r="O1425" t="s">
        <v>2803</v>
      </c>
      <c r="P1425" t="s">
        <v>2809</v>
      </c>
      <c r="Q1425" t="s">
        <v>2815</v>
      </c>
      <c r="R1425">
        <v>0</v>
      </c>
      <c r="S1425">
        <v>1.1399999999999999</v>
      </c>
      <c r="T1425">
        <v>-9.82</v>
      </c>
      <c r="U1425">
        <v>78.7</v>
      </c>
      <c r="V1425">
        <f t="shared" ref="V1425:V1437" si="489">IF(E1425&gt;0,1,IF(E1425&lt;0,0,-1))</f>
        <v>1</v>
      </c>
      <c r="W1425">
        <f t="shared" ref="W1425:W1437" si="490">IF(F1425&gt;0,1,IF(F1425&lt;0,0,-1))</f>
        <v>0</v>
      </c>
      <c r="X1425">
        <f t="shared" ref="X1425:X1437" si="491">IF(G1425&gt;0,1,IF(G1425&lt;0,0,-1))</f>
        <v>0</v>
      </c>
      <c r="Y1425">
        <f t="shared" ref="Y1425:Y1437" si="492">IF(H1425&gt;0,1,IF(H1425&lt;0,0,-1))</f>
        <v>0</v>
      </c>
      <c r="Z1425">
        <f t="shared" ref="Z1425:Z1437" si="493">IF(I1425&gt;0,1,IF(I1425&lt;0,0,-1))</f>
        <v>0</v>
      </c>
      <c r="AA1425">
        <f t="shared" ref="AA1425:AA1437" si="494">IF(J1425&gt;0,1,IF(J1425&lt;0,0,-1))</f>
        <v>1</v>
      </c>
      <c r="AB1425">
        <f t="shared" ref="AB1425:AB1437" si="495">IF(K1425&gt;0,1,IF(K1425&lt;0,0,-1))</f>
        <v>1</v>
      </c>
      <c r="AC1425">
        <f t="shared" ref="AC1425:AC1437" si="496">IF(L1425&gt;0,1,IF(L1425&lt;0,0,-1))</f>
        <v>1</v>
      </c>
      <c r="AD1425">
        <f t="shared" ref="AD1425:AD1437" si="497">IF(M1425&gt;0,1,IF(M1425&lt;0,0,-1))</f>
        <v>1</v>
      </c>
      <c r="AE1425" s="4" t="s">
        <v>2828</v>
      </c>
      <c r="AF1425" s="9" t="s">
        <v>2829</v>
      </c>
      <c r="AG1425">
        <v>1</v>
      </c>
      <c r="AH1425">
        <v>0</v>
      </c>
      <c r="AI1425">
        <v>0</v>
      </c>
      <c r="AJ1425">
        <v>1</v>
      </c>
      <c r="AK1425" s="9" t="s">
        <v>2840</v>
      </c>
      <c r="AL1425">
        <f t="shared" si="485"/>
        <v>0</v>
      </c>
      <c r="AM1425">
        <f>IF(AND(INDIRECT(AN1425)='Sample Select backend'!$C$2,INDIRECT(AO1425)=1,INDIRECT(AP1425)='Sample Select backend'!$F$2,INDIRECT(AQ1425)=1,INDIRECT(AR1425)='Sample Select backend'!$M$2),1,0)</f>
        <v>0</v>
      </c>
      <c r="AN1425" t="str">
        <f>_xlfn.CONCAT('Sample Select backend'!$C$4,ROW(AN1425))</f>
        <v>AE1425</v>
      </c>
      <c r="AO1425" s="9" t="str">
        <f>_xlfn.CONCAT('Sample Select backend'!$J$2,ROW(AO1425))</f>
        <v>AJ1425</v>
      </c>
      <c r="AP1425" t="str">
        <f>_xlfn.CONCAT('Sample Select backend'!$F$4,ROW(AP1425))</f>
        <v>AF1425</v>
      </c>
      <c r="AQ1425" t="str">
        <f>_xlfn.CONCAT('Sample Select backend'!$I$10,ROW(AQ1425))</f>
        <v>R1425</v>
      </c>
      <c r="AR1425" t="str">
        <f>_xlfn.CONCAT('Sample Select backend'!$M$4,ROW(AR1425))</f>
        <v>AK1425</v>
      </c>
      <c r="AS1425" t="str">
        <f t="shared" si="486"/>
        <v>Ghana</v>
      </c>
      <c r="AT1425" s="9">
        <f t="shared" si="487"/>
        <v>21</v>
      </c>
      <c r="AU1425">
        <f t="shared" si="488"/>
        <v>1</v>
      </c>
      <c r="AV1425" s="9">
        <v>1</v>
      </c>
    </row>
    <row r="1426" spans="1:48" x14ac:dyDescent="0.35">
      <c r="A1426" t="s">
        <v>65</v>
      </c>
      <c r="B1426">
        <v>5</v>
      </c>
      <c r="C1426">
        <v>22</v>
      </c>
      <c r="D1426" t="s">
        <v>1018</v>
      </c>
      <c r="E1426">
        <v>1</v>
      </c>
      <c r="F1426">
        <v>-2</v>
      </c>
      <c r="G1426">
        <v>-2</v>
      </c>
      <c r="H1426">
        <v>-1</v>
      </c>
      <c r="I1426">
        <v>-2</v>
      </c>
      <c r="J1426">
        <v>-1</v>
      </c>
      <c r="K1426">
        <v>1</v>
      </c>
      <c r="L1426">
        <v>2</v>
      </c>
      <c r="M1426">
        <v>-2</v>
      </c>
      <c r="N1426" t="s">
        <v>2664</v>
      </c>
      <c r="O1426" t="s">
        <v>2803</v>
      </c>
      <c r="P1426" t="s">
        <v>2809</v>
      </c>
      <c r="Q1426" t="s">
        <v>2815</v>
      </c>
      <c r="R1426">
        <v>0</v>
      </c>
      <c r="S1426">
        <v>1.1399999999999999</v>
      </c>
      <c r="T1426">
        <v>-9.82</v>
      </c>
      <c r="U1426">
        <v>78.7</v>
      </c>
      <c r="V1426">
        <f t="shared" si="489"/>
        <v>1</v>
      </c>
      <c r="W1426">
        <f t="shared" si="490"/>
        <v>0</v>
      </c>
      <c r="X1426">
        <f t="shared" si="491"/>
        <v>0</v>
      </c>
      <c r="Y1426">
        <f t="shared" si="492"/>
        <v>0</v>
      </c>
      <c r="Z1426">
        <f t="shared" si="493"/>
        <v>0</v>
      </c>
      <c r="AA1426">
        <f t="shared" si="494"/>
        <v>0</v>
      </c>
      <c r="AB1426">
        <f t="shared" si="495"/>
        <v>1</v>
      </c>
      <c r="AC1426">
        <f t="shared" si="496"/>
        <v>1</v>
      </c>
      <c r="AD1426">
        <f t="shared" si="497"/>
        <v>0</v>
      </c>
      <c r="AE1426" s="4" t="s">
        <v>2828</v>
      </c>
      <c r="AF1426" s="9" t="s">
        <v>2829</v>
      </c>
      <c r="AG1426">
        <v>1</v>
      </c>
      <c r="AH1426">
        <v>0</v>
      </c>
      <c r="AI1426">
        <v>0</v>
      </c>
      <c r="AJ1426">
        <v>1</v>
      </c>
      <c r="AK1426" s="9" t="s">
        <v>2840</v>
      </c>
      <c r="AL1426">
        <f t="shared" si="485"/>
        <v>0</v>
      </c>
      <c r="AM1426">
        <f>IF(AND(INDIRECT(AN1426)='Sample Select backend'!$C$2,INDIRECT(AO1426)=1,INDIRECT(AP1426)='Sample Select backend'!$F$2,INDIRECT(AQ1426)=1,INDIRECT(AR1426)='Sample Select backend'!$M$2),1,0)</f>
        <v>0</v>
      </c>
      <c r="AN1426" t="str">
        <f>_xlfn.CONCAT('Sample Select backend'!$C$4,ROW(AN1426))</f>
        <v>AE1426</v>
      </c>
      <c r="AO1426" s="9" t="str">
        <f>_xlfn.CONCAT('Sample Select backend'!$J$2,ROW(AO1426))</f>
        <v>AJ1426</v>
      </c>
      <c r="AP1426" t="str">
        <f>_xlfn.CONCAT('Sample Select backend'!$F$4,ROW(AP1426))</f>
        <v>AF1426</v>
      </c>
      <c r="AQ1426" t="str">
        <f>_xlfn.CONCAT('Sample Select backend'!$I$10,ROW(AQ1426))</f>
        <v>R1426</v>
      </c>
      <c r="AR1426" t="str">
        <f>_xlfn.CONCAT('Sample Select backend'!$M$4,ROW(AR1426))</f>
        <v>AK1426</v>
      </c>
      <c r="AS1426" t="str">
        <f t="shared" si="486"/>
        <v>Ghana</v>
      </c>
      <c r="AT1426" s="9">
        <f t="shared" si="487"/>
        <v>22</v>
      </c>
      <c r="AU1426">
        <f t="shared" si="488"/>
        <v>0</v>
      </c>
      <c r="AV1426" s="9">
        <v>1</v>
      </c>
    </row>
    <row r="1427" spans="1:48" x14ac:dyDescent="0.35">
      <c r="A1427" t="s">
        <v>65</v>
      </c>
      <c r="B1427">
        <v>3</v>
      </c>
      <c r="C1427" t="s">
        <v>201</v>
      </c>
      <c r="D1427" t="s">
        <v>1020</v>
      </c>
      <c r="E1427">
        <v>2</v>
      </c>
      <c r="F1427">
        <v>2</v>
      </c>
      <c r="G1427">
        <v>-2</v>
      </c>
      <c r="H1427">
        <v>-1</v>
      </c>
      <c r="I1427">
        <v>-2</v>
      </c>
      <c r="J1427">
        <v>2</v>
      </c>
      <c r="K1427">
        <v>-2</v>
      </c>
      <c r="L1427">
        <v>-2</v>
      </c>
      <c r="M1427">
        <v>1</v>
      </c>
      <c r="N1427" t="s">
        <v>2664</v>
      </c>
      <c r="O1427" t="s">
        <v>2803</v>
      </c>
      <c r="P1427" t="s">
        <v>2809</v>
      </c>
      <c r="Q1427" t="s">
        <v>2815</v>
      </c>
      <c r="R1427">
        <v>0</v>
      </c>
      <c r="S1427">
        <v>1.1399999999999999</v>
      </c>
      <c r="T1427">
        <v>-9.82</v>
      </c>
      <c r="U1427">
        <v>78.7</v>
      </c>
      <c r="V1427">
        <f t="shared" si="489"/>
        <v>1</v>
      </c>
      <c r="W1427">
        <f t="shared" si="490"/>
        <v>1</v>
      </c>
      <c r="X1427">
        <f t="shared" si="491"/>
        <v>0</v>
      </c>
      <c r="Y1427">
        <f t="shared" si="492"/>
        <v>0</v>
      </c>
      <c r="Z1427">
        <f t="shared" si="493"/>
        <v>0</v>
      </c>
      <c r="AA1427">
        <f t="shared" si="494"/>
        <v>1</v>
      </c>
      <c r="AB1427">
        <f t="shared" si="495"/>
        <v>0</v>
      </c>
      <c r="AC1427">
        <f t="shared" si="496"/>
        <v>0</v>
      </c>
      <c r="AD1427">
        <f t="shared" si="497"/>
        <v>1</v>
      </c>
      <c r="AE1427" s="4" t="s">
        <v>2828</v>
      </c>
      <c r="AF1427" s="9" t="s">
        <v>2829</v>
      </c>
      <c r="AG1427">
        <v>1</v>
      </c>
      <c r="AH1427">
        <v>0</v>
      </c>
      <c r="AI1427">
        <v>0</v>
      </c>
      <c r="AJ1427">
        <v>1</v>
      </c>
      <c r="AK1427" s="9" t="s">
        <v>2840</v>
      </c>
      <c r="AL1427">
        <f t="shared" si="485"/>
        <v>0</v>
      </c>
      <c r="AM1427">
        <f>IF(AND(INDIRECT(AN1427)='Sample Select backend'!$C$2,INDIRECT(AO1427)=1,INDIRECT(AP1427)='Sample Select backend'!$F$2,INDIRECT(AQ1427)=1,INDIRECT(AR1427)='Sample Select backend'!$M$2),1,0)</f>
        <v>0</v>
      </c>
      <c r="AN1427" t="str">
        <f>_xlfn.CONCAT('Sample Select backend'!$C$4,ROW(AN1427))</f>
        <v>AE1427</v>
      </c>
      <c r="AO1427" s="9" t="str">
        <f>_xlfn.CONCAT('Sample Select backend'!$J$2,ROW(AO1427))</f>
        <v>AJ1427</v>
      </c>
      <c r="AP1427" t="str">
        <f>_xlfn.CONCAT('Sample Select backend'!$F$4,ROW(AP1427))</f>
        <v>AF1427</v>
      </c>
      <c r="AQ1427" t="str">
        <f>_xlfn.CONCAT('Sample Select backend'!$I$10,ROW(AQ1427))</f>
        <v>R1427</v>
      </c>
      <c r="AR1427" t="str">
        <f>_xlfn.CONCAT('Sample Select backend'!$M$4,ROW(AR1427))</f>
        <v>AK1427</v>
      </c>
      <c r="AS1427" t="str">
        <f t="shared" si="486"/>
        <v>Ghana</v>
      </c>
      <c r="AT1427" s="9" t="str">
        <f t="shared" si="487"/>
        <v>Other</v>
      </c>
      <c r="AU1427">
        <f t="shared" si="488"/>
        <v>0</v>
      </c>
      <c r="AV1427" s="9">
        <v>1</v>
      </c>
    </row>
    <row r="1428" spans="1:48" x14ac:dyDescent="0.35">
      <c r="A1428" t="s">
        <v>65</v>
      </c>
      <c r="B1428">
        <v>2</v>
      </c>
      <c r="C1428" t="s">
        <v>206</v>
      </c>
      <c r="D1428" t="s">
        <v>1019</v>
      </c>
      <c r="E1428">
        <v>2</v>
      </c>
      <c r="F1428">
        <v>2</v>
      </c>
      <c r="G1428">
        <v>-2</v>
      </c>
      <c r="H1428">
        <v>-1</v>
      </c>
      <c r="I1428">
        <v>-2</v>
      </c>
      <c r="J1428">
        <v>-2</v>
      </c>
      <c r="K1428">
        <v>-2</v>
      </c>
      <c r="L1428">
        <v>2</v>
      </c>
      <c r="M1428">
        <v>1</v>
      </c>
      <c r="N1428" t="s">
        <v>2664</v>
      </c>
      <c r="O1428" t="s">
        <v>2803</v>
      </c>
      <c r="P1428" t="s">
        <v>2809</v>
      </c>
      <c r="Q1428" t="s">
        <v>2815</v>
      </c>
      <c r="R1428">
        <v>0</v>
      </c>
      <c r="S1428">
        <v>1.1399999999999999</v>
      </c>
      <c r="T1428">
        <v>-9.82</v>
      </c>
      <c r="U1428">
        <v>78.7</v>
      </c>
      <c r="V1428">
        <f t="shared" si="489"/>
        <v>1</v>
      </c>
      <c r="W1428">
        <f t="shared" si="490"/>
        <v>1</v>
      </c>
      <c r="X1428">
        <f t="shared" si="491"/>
        <v>0</v>
      </c>
      <c r="Y1428">
        <f t="shared" si="492"/>
        <v>0</v>
      </c>
      <c r="Z1428">
        <f t="shared" si="493"/>
        <v>0</v>
      </c>
      <c r="AA1428">
        <f t="shared" si="494"/>
        <v>0</v>
      </c>
      <c r="AB1428">
        <f t="shared" si="495"/>
        <v>0</v>
      </c>
      <c r="AC1428">
        <f t="shared" si="496"/>
        <v>1</v>
      </c>
      <c r="AD1428">
        <f t="shared" si="497"/>
        <v>1</v>
      </c>
      <c r="AE1428" s="4" t="s">
        <v>2828</v>
      </c>
      <c r="AF1428" s="9" t="s">
        <v>2829</v>
      </c>
      <c r="AG1428">
        <v>1</v>
      </c>
      <c r="AH1428">
        <v>0</v>
      </c>
      <c r="AI1428">
        <v>0</v>
      </c>
      <c r="AJ1428">
        <v>1</v>
      </c>
      <c r="AK1428" s="9" t="s">
        <v>2840</v>
      </c>
      <c r="AL1428">
        <f t="shared" si="485"/>
        <v>0</v>
      </c>
      <c r="AM1428">
        <f>IF(AND(INDIRECT(AN1428)='Sample Select backend'!$C$2,INDIRECT(AO1428)=1,INDIRECT(AP1428)='Sample Select backend'!$F$2,INDIRECT(AQ1428)=1,INDIRECT(AR1428)='Sample Select backend'!$M$2),1,0)</f>
        <v>0</v>
      </c>
      <c r="AN1428" t="str">
        <f>_xlfn.CONCAT('Sample Select backend'!$C$4,ROW(AN1428))</f>
        <v>AE1428</v>
      </c>
      <c r="AO1428" s="9" t="str">
        <f>_xlfn.CONCAT('Sample Select backend'!$J$2,ROW(AO1428))</f>
        <v>AJ1428</v>
      </c>
      <c r="AP1428" t="str">
        <f>_xlfn.CONCAT('Sample Select backend'!$F$4,ROW(AP1428))</f>
        <v>AF1428</v>
      </c>
      <c r="AQ1428" t="str">
        <f>_xlfn.CONCAT('Sample Select backend'!$I$10,ROW(AQ1428))</f>
        <v>R1428</v>
      </c>
      <c r="AR1428" t="str">
        <f>_xlfn.CONCAT('Sample Select backend'!$M$4,ROW(AR1428))</f>
        <v>AK1428</v>
      </c>
      <c r="AS1428" t="str">
        <f t="shared" si="486"/>
        <v>Ghana</v>
      </c>
      <c r="AT1428" s="9" t="str">
        <f t="shared" si="487"/>
        <v>Tax exemption/waiver/suspension</v>
      </c>
      <c r="AU1428">
        <f t="shared" si="488"/>
        <v>0</v>
      </c>
      <c r="AV1428" s="9">
        <v>1</v>
      </c>
    </row>
    <row r="1429" spans="1:48" x14ac:dyDescent="0.35">
      <c r="A1429" t="s">
        <v>65</v>
      </c>
      <c r="B1429" s="9" t="s">
        <v>201</v>
      </c>
      <c r="C1429" t="s">
        <v>201</v>
      </c>
      <c r="D1429" t="s">
        <v>1010</v>
      </c>
      <c r="E1429">
        <v>-1</v>
      </c>
      <c r="F1429">
        <v>1</v>
      </c>
      <c r="G1429">
        <v>-2</v>
      </c>
      <c r="H1429">
        <v>-1</v>
      </c>
      <c r="I1429">
        <v>2</v>
      </c>
      <c r="J1429">
        <v>1</v>
      </c>
      <c r="K1429">
        <v>-1</v>
      </c>
      <c r="L1429">
        <v>2</v>
      </c>
      <c r="M1429">
        <v>1</v>
      </c>
      <c r="N1429" t="s">
        <v>2664</v>
      </c>
      <c r="O1429" t="s">
        <v>2803</v>
      </c>
      <c r="P1429" t="s">
        <v>2809</v>
      </c>
      <c r="Q1429" t="s">
        <v>2815</v>
      </c>
      <c r="R1429">
        <v>0</v>
      </c>
      <c r="S1429">
        <v>1.1399999999999999</v>
      </c>
      <c r="T1429">
        <v>-9.82</v>
      </c>
      <c r="U1429">
        <v>78.7</v>
      </c>
      <c r="V1429">
        <f t="shared" si="489"/>
        <v>0</v>
      </c>
      <c r="W1429">
        <f t="shared" si="490"/>
        <v>1</v>
      </c>
      <c r="X1429">
        <f t="shared" si="491"/>
        <v>0</v>
      </c>
      <c r="Y1429">
        <f t="shared" si="492"/>
        <v>0</v>
      </c>
      <c r="Z1429">
        <f t="shared" si="493"/>
        <v>1</v>
      </c>
      <c r="AA1429">
        <f t="shared" si="494"/>
        <v>1</v>
      </c>
      <c r="AB1429">
        <f t="shared" si="495"/>
        <v>0</v>
      </c>
      <c r="AC1429">
        <f t="shared" si="496"/>
        <v>1</v>
      </c>
      <c r="AD1429">
        <f t="shared" si="497"/>
        <v>1</v>
      </c>
      <c r="AE1429" s="4" t="s">
        <v>2828</v>
      </c>
      <c r="AF1429" s="9" t="s">
        <v>2829</v>
      </c>
      <c r="AG1429">
        <v>1</v>
      </c>
      <c r="AH1429">
        <v>0</v>
      </c>
      <c r="AI1429">
        <v>0</v>
      </c>
      <c r="AJ1429">
        <v>1</v>
      </c>
      <c r="AK1429" s="9" t="s">
        <v>2840</v>
      </c>
      <c r="AL1429">
        <f t="shared" si="485"/>
        <v>1</v>
      </c>
      <c r="AM1429">
        <f>IF(AND(INDIRECT(AN1429)='Sample Select backend'!$C$2,INDIRECT(AO1429)=1,INDIRECT(AP1429)='Sample Select backend'!$F$2,INDIRECT(AQ1429)=1,INDIRECT(AR1429)='Sample Select backend'!$M$2),1,0)</f>
        <v>0</v>
      </c>
      <c r="AN1429" t="str">
        <f>_xlfn.CONCAT('Sample Select backend'!$C$4,ROW(AN1429))</f>
        <v>AE1429</v>
      </c>
      <c r="AO1429" s="9" t="str">
        <f>_xlfn.CONCAT('Sample Select backend'!$J$2,ROW(AO1429))</f>
        <v>AJ1429</v>
      </c>
      <c r="AP1429" t="str">
        <f>_xlfn.CONCAT('Sample Select backend'!$F$4,ROW(AP1429))</f>
        <v>AF1429</v>
      </c>
      <c r="AQ1429" t="str">
        <f>_xlfn.CONCAT('Sample Select backend'!$I$10,ROW(AQ1429))</f>
        <v>R1429</v>
      </c>
      <c r="AR1429" t="str">
        <f>_xlfn.CONCAT('Sample Select backend'!$M$4,ROW(AR1429))</f>
        <v>AK1429</v>
      </c>
      <c r="AS1429" t="str">
        <f t="shared" si="486"/>
        <v>Ghana</v>
      </c>
      <c r="AT1429" s="9" t="str">
        <f t="shared" si="487"/>
        <v>Other</v>
      </c>
      <c r="AU1429">
        <f t="shared" si="488"/>
        <v>0</v>
      </c>
      <c r="AV1429" s="9">
        <v>1</v>
      </c>
    </row>
    <row r="1430" spans="1:48" x14ac:dyDescent="0.35">
      <c r="A1430" t="s">
        <v>65</v>
      </c>
      <c r="B1430">
        <v>1</v>
      </c>
      <c r="C1430">
        <v>11</v>
      </c>
      <c r="D1430" t="s">
        <v>1014</v>
      </c>
      <c r="E1430">
        <v>-2</v>
      </c>
      <c r="F1430">
        <v>2</v>
      </c>
      <c r="G1430">
        <v>-1</v>
      </c>
      <c r="H1430">
        <v>-1</v>
      </c>
      <c r="I1430">
        <v>-2</v>
      </c>
      <c r="J1430">
        <v>2</v>
      </c>
      <c r="K1430">
        <v>1</v>
      </c>
      <c r="L1430">
        <v>2</v>
      </c>
      <c r="M1430">
        <v>1</v>
      </c>
      <c r="N1430" t="s">
        <v>2664</v>
      </c>
      <c r="O1430" t="s">
        <v>2803</v>
      </c>
      <c r="P1430" t="s">
        <v>2809</v>
      </c>
      <c r="Q1430" t="s">
        <v>2815</v>
      </c>
      <c r="R1430">
        <v>0</v>
      </c>
      <c r="S1430">
        <v>1.1399999999999999</v>
      </c>
      <c r="T1430">
        <v>-9.82</v>
      </c>
      <c r="U1430">
        <v>78.7</v>
      </c>
      <c r="V1430">
        <f t="shared" si="489"/>
        <v>0</v>
      </c>
      <c r="W1430">
        <f t="shared" si="490"/>
        <v>1</v>
      </c>
      <c r="X1430">
        <f t="shared" si="491"/>
        <v>0</v>
      </c>
      <c r="Y1430">
        <f t="shared" si="492"/>
        <v>0</v>
      </c>
      <c r="Z1430">
        <f t="shared" si="493"/>
        <v>0</v>
      </c>
      <c r="AA1430">
        <f t="shared" si="494"/>
        <v>1</v>
      </c>
      <c r="AB1430">
        <f t="shared" si="495"/>
        <v>1</v>
      </c>
      <c r="AC1430">
        <f t="shared" si="496"/>
        <v>1</v>
      </c>
      <c r="AD1430">
        <f t="shared" si="497"/>
        <v>1</v>
      </c>
      <c r="AE1430" s="4" t="s">
        <v>2828</v>
      </c>
      <c r="AF1430" s="9" t="s">
        <v>2829</v>
      </c>
      <c r="AG1430">
        <v>1</v>
      </c>
      <c r="AH1430">
        <v>0</v>
      </c>
      <c r="AI1430">
        <v>0</v>
      </c>
      <c r="AJ1430">
        <v>1</v>
      </c>
      <c r="AK1430" s="9" t="s">
        <v>2840</v>
      </c>
      <c r="AL1430">
        <f t="shared" si="485"/>
        <v>0</v>
      </c>
      <c r="AM1430">
        <f>IF(AND(INDIRECT(AN1430)='Sample Select backend'!$C$2,INDIRECT(AO1430)=1,INDIRECT(AP1430)='Sample Select backend'!$F$2,INDIRECT(AQ1430)=1,INDIRECT(AR1430)='Sample Select backend'!$M$2),1,0)</f>
        <v>0</v>
      </c>
      <c r="AN1430" t="str">
        <f>_xlfn.CONCAT('Sample Select backend'!$C$4,ROW(AN1430))</f>
        <v>AE1430</v>
      </c>
      <c r="AO1430" s="9" t="str">
        <f>_xlfn.CONCAT('Sample Select backend'!$J$2,ROW(AO1430))</f>
        <v>AJ1430</v>
      </c>
      <c r="AP1430" t="str">
        <f>_xlfn.CONCAT('Sample Select backend'!$F$4,ROW(AP1430))</f>
        <v>AF1430</v>
      </c>
      <c r="AQ1430" t="str">
        <f>_xlfn.CONCAT('Sample Select backend'!$I$10,ROW(AQ1430))</f>
        <v>R1430</v>
      </c>
      <c r="AR1430" t="str">
        <f>_xlfn.CONCAT('Sample Select backend'!$M$4,ROW(AR1430))</f>
        <v>AK1430</v>
      </c>
      <c r="AS1430" t="str">
        <f t="shared" si="486"/>
        <v>Ghana</v>
      </c>
      <c r="AT1430" s="9">
        <f t="shared" si="487"/>
        <v>11</v>
      </c>
      <c r="AU1430">
        <f t="shared" si="488"/>
        <v>0</v>
      </c>
      <c r="AV1430" s="9">
        <v>1</v>
      </c>
    </row>
    <row r="1431" spans="1:48" x14ac:dyDescent="0.35">
      <c r="A1431" t="s">
        <v>65</v>
      </c>
      <c r="B1431">
        <v>2</v>
      </c>
      <c r="C1431">
        <v>16</v>
      </c>
      <c r="D1431" t="s">
        <v>1014</v>
      </c>
      <c r="E1431">
        <v>-2</v>
      </c>
      <c r="F1431">
        <v>2</v>
      </c>
      <c r="G1431">
        <v>-1</v>
      </c>
      <c r="H1431">
        <v>-1</v>
      </c>
      <c r="I1431">
        <v>-2</v>
      </c>
      <c r="J1431">
        <v>2</v>
      </c>
      <c r="K1431">
        <v>1</v>
      </c>
      <c r="L1431">
        <v>2</v>
      </c>
      <c r="M1431">
        <v>1</v>
      </c>
      <c r="N1431" t="s">
        <v>2664</v>
      </c>
      <c r="O1431" t="s">
        <v>2803</v>
      </c>
      <c r="P1431" t="s">
        <v>2809</v>
      </c>
      <c r="Q1431" t="s">
        <v>2815</v>
      </c>
      <c r="R1431">
        <v>0</v>
      </c>
      <c r="S1431">
        <v>1.1399999999999999</v>
      </c>
      <c r="T1431">
        <v>-9.82</v>
      </c>
      <c r="U1431">
        <v>78.7</v>
      </c>
      <c r="V1431">
        <f t="shared" si="489"/>
        <v>0</v>
      </c>
      <c r="W1431">
        <f t="shared" si="490"/>
        <v>1</v>
      </c>
      <c r="X1431">
        <f t="shared" si="491"/>
        <v>0</v>
      </c>
      <c r="Y1431">
        <f t="shared" si="492"/>
        <v>0</v>
      </c>
      <c r="Z1431">
        <f t="shared" si="493"/>
        <v>0</v>
      </c>
      <c r="AA1431">
        <f t="shared" si="494"/>
        <v>1</v>
      </c>
      <c r="AB1431">
        <f t="shared" si="495"/>
        <v>1</v>
      </c>
      <c r="AC1431">
        <f t="shared" si="496"/>
        <v>1</v>
      </c>
      <c r="AD1431">
        <f t="shared" si="497"/>
        <v>1</v>
      </c>
      <c r="AE1431" s="4" t="s">
        <v>2828</v>
      </c>
      <c r="AF1431" s="9" t="s">
        <v>2829</v>
      </c>
      <c r="AG1431">
        <v>1</v>
      </c>
      <c r="AH1431">
        <v>0</v>
      </c>
      <c r="AI1431">
        <v>0</v>
      </c>
      <c r="AJ1431">
        <v>1</v>
      </c>
      <c r="AK1431" s="9" t="s">
        <v>2840</v>
      </c>
      <c r="AL1431">
        <f t="shared" si="485"/>
        <v>0</v>
      </c>
      <c r="AM1431">
        <f>IF(AND(INDIRECT(AN1431)='Sample Select backend'!$C$2,INDIRECT(AO1431)=1,INDIRECT(AP1431)='Sample Select backend'!$F$2,INDIRECT(AQ1431)=1,INDIRECT(AR1431)='Sample Select backend'!$M$2),1,0)</f>
        <v>0</v>
      </c>
      <c r="AN1431" t="str">
        <f>_xlfn.CONCAT('Sample Select backend'!$C$4,ROW(AN1431))</f>
        <v>AE1431</v>
      </c>
      <c r="AO1431" s="9" t="str">
        <f>_xlfn.CONCAT('Sample Select backend'!$J$2,ROW(AO1431))</f>
        <v>AJ1431</v>
      </c>
      <c r="AP1431" t="str">
        <f>_xlfn.CONCAT('Sample Select backend'!$F$4,ROW(AP1431))</f>
        <v>AF1431</v>
      </c>
      <c r="AQ1431" t="str">
        <f>_xlfn.CONCAT('Sample Select backend'!$I$10,ROW(AQ1431))</f>
        <v>R1431</v>
      </c>
      <c r="AR1431" t="str">
        <f>_xlfn.CONCAT('Sample Select backend'!$M$4,ROW(AR1431))</f>
        <v>AK1431</v>
      </c>
      <c r="AS1431" t="str">
        <f t="shared" si="486"/>
        <v>Ghana</v>
      </c>
      <c r="AT1431" s="9">
        <f t="shared" si="487"/>
        <v>16</v>
      </c>
      <c r="AU1431">
        <f t="shared" si="488"/>
        <v>0</v>
      </c>
      <c r="AV1431" s="9">
        <v>1</v>
      </c>
    </row>
    <row r="1432" spans="1:48" x14ac:dyDescent="0.35">
      <c r="A1432" t="s">
        <v>65</v>
      </c>
      <c r="B1432">
        <v>2</v>
      </c>
      <c r="C1432">
        <v>13</v>
      </c>
      <c r="D1432" t="s">
        <v>1016</v>
      </c>
      <c r="E1432">
        <v>-2</v>
      </c>
      <c r="F1432">
        <v>2</v>
      </c>
      <c r="G1432">
        <v>2</v>
      </c>
      <c r="H1432">
        <v>2</v>
      </c>
      <c r="I1432">
        <v>2</v>
      </c>
      <c r="J1432">
        <v>2</v>
      </c>
      <c r="K1432">
        <v>1</v>
      </c>
      <c r="L1432">
        <v>2</v>
      </c>
      <c r="M1432">
        <v>1</v>
      </c>
      <c r="N1432" t="s">
        <v>2664</v>
      </c>
      <c r="O1432" t="s">
        <v>2803</v>
      </c>
      <c r="P1432" t="s">
        <v>2809</v>
      </c>
      <c r="Q1432" t="s">
        <v>2815</v>
      </c>
      <c r="R1432">
        <v>0</v>
      </c>
      <c r="S1432">
        <v>1.1399999999999999</v>
      </c>
      <c r="T1432">
        <v>-9.82</v>
      </c>
      <c r="U1432">
        <v>78.7</v>
      </c>
      <c r="V1432">
        <f t="shared" si="489"/>
        <v>0</v>
      </c>
      <c r="W1432">
        <f t="shared" si="490"/>
        <v>1</v>
      </c>
      <c r="X1432">
        <f t="shared" si="491"/>
        <v>1</v>
      </c>
      <c r="Y1432">
        <f t="shared" si="492"/>
        <v>1</v>
      </c>
      <c r="Z1432">
        <f t="shared" si="493"/>
        <v>1</v>
      </c>
      <c r="AA1432">
        <f t="shared" si="494"/>
        <v>1</v>
      </c>
      <c r="AB1432">
        <f t="shared" si="495"/>
        <v>1</v>
      </c>
      <c r="AC1432">
        <f t="shared" si="496"/>
        <v>1</v>
      </c>
      <c r="AD1432">
        <f t="shared" si="497"/>
        <v>1</v>
      </c>
      <c r="AE1432" s="4" t="s">
        <v>2828</v>
      </c>
      <c r="AF1432" s="9" t="s">
        <v>2829</v>
      </c>
      <c r="AG1432">
        <v>1</v>
      </c>
      <c r="AH1432">
        <v>0</v>
      </c>
      <c r="AI1432">
        <v>0</v>
      </c>
      <c r="AJ1432">
        <v>1</v>
      </c>
      <c r="AK1432" s="9" t="s">
        <v>2840</v>
      </c>
      <c r="AL1432">
        <f t="shared" si="485"/>
        <v>0</v>
      </c>
      <c r="AM1432">
        <f>IF(AND(INDIRECT(AN1432)='Sample Select backend'!$C$2,INDIRECT(AO1432)=1,INDIRECT(AP1432)='Sample Select backend'!$F$2,INDIRECT(AQ1432)=1,INDIRECT(AR1432)='Sample Select backend'!$M$2),1,0)</f>
        <v>0</v>
      </c>
      <c r="AN1432" t="str">
        <f>_xlfn.CONCAT('Sample Select backend'!$C$4,ROW(AN1432))</f>
        <v>AE1432</v>
      </c>
      <c r="AO1432" s="9" t="str">
        <f>_xlfn.CONCAT('Sample Select backend'!$J$2,ROW(AO1432))</f>
        <v>AJ1432</v>
      </c>
      <c r="AP1432" t="str">
        <f>_xlfn.CONCAT('Sample Select backend'!$F$4,ROW(AP1432))</f>
        <v>AF1432</v>
      </c>
      <c r="AQ1432" t="str">
        <f>_xlfn.CONCAT('Sample Select backend'!$I$10,ROW(AQ1432))</f>
        <v>R1432</v>
      </c>
      <c r="AR1432" t="str">
        <f>_xlfn.CONCAT('Sample Select backend'!$M$4,ROW(AR1432))</f>
        <v>AK1432</v>
      </c>
      <c r="AS1432" t="str">
        <f t="shared" si="486"/>
        <v>Ghana</v>
      </c>
      <c r="AT1432" s="9">
        <f t="shared" si="487"/>
        <v>13</v>
      </c>
      <c r="AU1432">
        <f t="shared" si="488"/>
        <v>0</v>
      </c>
      <c r="AV1432" s="9">
        <v>1</v>
      </c>
    </row>
    <row r="1433" spans="1:48" x14ac:dyDescent="0.35">
      <c r="A1433" t="s">
        <v>65</v>
      </c>
      <c r="B1433">
        <v>7</v>
      </c>
      <c r="C1433" t="s">
        <v>201</v>
      </c>
      <c r="D1433" t="s">
        <v>1012</v>
      </c>
      <c r="E1433">
        <v>1</v>
      </c>
      <c r="F1433">
        <v>1</v>
      </c>
      <c r="G1433">
        <v>2</v>
      </c>
      <c r="H1433">
        <v>-1</v>
      </c>
      <c r="I1433">
        <v>2</v>
      </c>
      <c r="J1433">
        <v>1</v>
      </c>
      <c r="K1433">
        <v>1</v>
      </c>
      <c r="L1433">
        <v>2</v>
      </c>
      <c r="M1433">
        <v>1</v>
      </c>
      <c r="N1433" t="s">
        <v>2664</v>
      </c>
      <c r="O1433" t="s">
        <v>2803</v>
      </c>
      <c r="P1433" t="s">
        <v>2809</v>
      </c>
      <c r="Q1433" t="s">
        <v>2815</v>
      </c>
      <c r="R1433">
        <v>0</v>
      </c>
      <c r="S1433">
        <v>1.1399999999999999</v>
      </c>
      <c r="T1433">
        <v>-9.82</v>
      </c>
      <c r="U1433">
        <v>78.7</v>
      </c>
      <c r="V1433">
        <f t="shared" si="489"/>
        <v>1</v>
      </c>
      <c r="W1433">
        <f t="shared" si="490"/>
        <v>1</v>
      </c>
      <c r="X1433">
        <f t="shared" si="491"/>
        <v>1</v>
      </c>
      <c r="Y1433">
        <f t="shared" si="492"/>
        <v>0</v>
      </c>
      <c r="Z1433">
        <f t="shared" si="493"/>
        <v>1</v>
      </c>
      <c r="AA1433">
        <f t="shared" si="494"/>
        <v>1</v>
      </c>
      <c r="AB1433">
        <f t="shared" si="495"/>
        <v>1</v>
      </c>
      <c r="AC1433">
        <f t="shared" si="496"/>
        <v>1</v>
      </c>
      <c r="AD1433">
        <f t="shared" si="497"/>
        <v>1</v>
      </c>
      <c r="AE1433" s="4" t="s">
        <v>2828</v>
      </c>
      <c r="AF1433" s="9" t="s">
        <v>2829</v>
      </c>
      <c r="AG1433">
        <v>1</v>
      </c>
      <c r="AH1433">
        <v>0</v>
      </c>
      <c r="AI1433">
        <v>0</v>
      </c>
      <c r="AJ1433">
        <v>1</v>
      </c>
      <c r="AK1433" s="9" t="s">
        <v>2840</v>
      </c>
      <c r="AL1433">
        <f t="shared" si="485"/>
        <v>0</v>
      </c>
      <c r="AM1433">
        <f>IF(AND(INDIRECT(AN1433)='Sample Select backend'!$C$2,INDIRECT(AO1433)=1,INDIRECT(AP1433)='Sample Select backend'!$F$2,INDIRECT(AQ1433)=1,INDIRECT(AR1433)='Sample Select backend'!$M$2),1,0)</f>
        <v>0</v>
      </c>
      <c r="AN1433" t="str">
        <f>_xlfn.CONCAT('Sample Select backend'!$C$4,ROW(AN1433))</f>
        <v>AE1433</v>
      </c>
      <c r="AO1433" s="9" t="str">
        <f>_xlfn.CONCAT('Sample Select backend'!$J$2,ROW(AO1433))</f>
        <v>AJ1433</v>
      </c>
      <c r="AP1433" t="str">
        <f>_xlfn.CONCAT('Sample Select backend'!$F$4,ROW(AP1433))</f>
        <v>AF1433</v>
      </c>
      <c r="AQ1433" t="str">
        <f>_xlfn.CONCAT('Sample Select backend'!$I$10,ROW(AQ1433))</f>
        <v>R1433</v>
      </c>
      <c r="AR1433" t="str">
        <f>_xlfn.CONCAT('Sample Select backend'!$M$4,ROW(AR1433))</f>
        <v>AK1433</v>
      </c>
      <c r="AS1433" t="str">
        <f t="shared" si="486"/>
        <v>Ghana</v>
      </c>
      <c r="AT1433" s="9" t="str">
        <f t="shared" si="487"/>
        <v>Other</v>
      </c>
      <c r="AU1433">
        <f t="shared" si="488"/>
        <v>0</v>
      </c>
      <c r="AV1433" s="9">
        <v>1</v>
      </c>
    </row>
    <row r="1434" spans="1:48" x14ac:dyDescent="0.35">
      <c r="A1434" t="s">
        <v>65</v>
      </c>
      <c r="B1434">
        <v>1</v>
      </c>
      <c r="C1434">
        <v>5</v>
      </c>
      <c r="D1434" t="s">
        <v>1016</v>
      </c>
      <c r="E1434">
        <v>-2</v>
      </c>
      <c r="F1434">
        <v>2</v>
      </c>
      <c r="G1434">
        <v>2</v>
      </c>
      <c r="H1434">
        <v>2</v>
      </c>
      <c r="I1434">
        <v>2</v>
      </c>
      <c r="J1434">
        <v>2</v>
      </c>
      <c r="K1434">
        <v>1</v>
      </c>
      <c r="L1434">
        <v>2</v>
      </c>
      <c r="M1434">
        <v>1</v>
      </c>
      <c r="N1434" t="s">
        <v>2664</v>
      </c>
      <c r="O1434" t="s">
        <v>2803</v>
      </c>
      <c r="P1434" t="s">
        <v>2809</v>
      </c>
      <c r="Q1434" t="s">
        <v>2815</v>
      </c>
      <c r="R1434">
        <v>0</v>
      </c>
      <c r="S1434">
        <v>1.1399999999999999</v>
      </c>
      <c r="T1434">
        <v>-9.82</v>
      </c>
      <c r="U1434">
        <v>78.7</v>
      </c>
      <c r="V1434">
        <f t="shared" si="489"/>
        <v>0</v>
      </c>
      <c r="W1434">
        <f t="shared" si="490"/>
        <v>1</v>
      </c>
      <c r="X1434">
        <f t="shared" si="491"/>
        <v>1</v>
      </c>
      <c r="Y1434">
        <f t="shared" si="492"/>
        <v>1</v>
      </c>
      <c r="Z1434">
        <f t="shared" si="493"/>
        <v>1</v>
      </c>
      <c r="AA1434">
        <f t="shared" si="494"/>
        <v>1</v>
      </c>
      <c r="AB1434">
        <f t="shared" si="495"/>
        <v>1</v>
      </c>
      <c r="AC1434">
        <f t="shared" si="496"/>
        <v>1</v>
      </c>
      <c r="AD1434">
        <f t="shared" si="497"/>
        <v>1</v>
      </c>
      <c r="AE1434" s="4" t="s">
        <v>2828</v>
      </c>
      <c r="AF1434" s="9" t="s">
        <v>2829</v>
      </c>
      <c r="AG1434">
        <v>1</v>
      </c>
      <c r="AH1434">
        <v>0</v>
      </c>
      <c r="AI1434">
        <v>0</v>
      </c>
      <c r="AJ1434">
        <v>1</v>
      </c>
      <c r="AK1434" s="9" t="s">
        <v>2840</v>
      </c>
      <c r="AL1434">
        <f t="shared" si="485"/>
        <v>0</v>
      </c>
      <c r="AM1434">
        <f>IF(AND(INDIRECT(AN1434)='Sample Select backend'!$C$2,INDIRECT(AO1434)=1,INDIRECT(AP1434)='Sample Select backend'!$F$2,INDIRECT(AQ1434)=1,INDIRECT(AR1434)='Sample Select backend'!$M$2),1,0)</f>
        <v>0</v>
      </c>
      <c r="AN1434" t="str">
        <f>_xlfn.CONCAT('Sample Select backend'!$C$4,ROW(AN1434))</f>
        <v>AE1434</v>
      </c>
      <c r="AO1434" s="9" t="str">
        <f>_xlfn.CONCAT('Sample Select backend'!$J$2,ROW(AO1434))</f>
        <v>AJ1434</v>
      </c>
      <c r="AP1434" t="str">
        <f>_xlfn.CONCAT('Sample Select backend'!$F$4,ROW(AP1434))</f>
        <v>AF1434</v>
      </c>
      <c r="AQ1434" t="str">
        <f>_xlfn.CONCAT('Sample Select backend'!$I$10,ROW(AQ1434))</f>
        <v>R1434</v>
      </c>
      <c r="AR1434" t="str">
        <f>_xlfn.CONCAT('Sample Select backend'!$M$4,ROW(AR1434))</f>
        <v>AK1434</v>
      </c>
      <c r="AS1434" t="str">
        <f t="shared" si="486"/>
        <v>Ghana</v>
      </c>
      <c r="AT1434" s="9">
        <f t="shared" si="487"/>
        <v>5</v>
      </c>
      <c r="AU1434">
        <f t="shared" si="488"/>
        <v>0</v>
      </c>
      <c r="AV1434" s="9">
        <v>1</v>
      </c>
    </row>
    <row r="1435" spans="1:48" x14ac:dyDescent="0.35">
      <c r="A1435" t="s">
        <v>65</v>
      </c>
      <c r="B1435">
        <v>5</v>
      </c>
      <c r="C1435" t="s">
        <v>204</v>
      </c>
      <c r="D1435" t="s">
        <v>1017</v>
      </c>
      <c r="E1435">
        <v>1</v>
      </c>
      <c r="F1435">
        <v>-2</v>
      </c>
      <c r="G1435">
        <v>-2</v>
      </c>
      <c r="H1435">
        <v>-1</v>
      </c>
      <c r="I1435">
        <v>-2</v>
      </c>
      <c r="J1435">
        <v>1</v>
      </c>
      <c r="K1435">
        <v>1</v>
      </c>
      <c r="L1435">
        <v>2</v>
      </c>
      <c r="M1435">
        <v>1</v>
      </c>
      <c r="N1435" t="s">
        <v>2664</v>
      </c>
      <c r="O1435" t="s">
        <v>2803</v>
      </c>
      <c r="P1435" t="s">
        <v>2809</v>
      </c>
      <c r="Q1435" t="s">
        <v>2815</v>
      </c>
      <c r="R1435">
        <v>0</v>
      </c>
      <c r="S1435">
        <v>1.1399999999999999</v>
      </c>
      <c r="T1435">
        <v>-9.82</v>
      </c>
      <c r="U1435">
        <v>78.7</v>
      </c>
      <c r="V1435">
        <f t="shared" si="489"/>
        <v>1</v>
      </c>
      <c r="W1435">
        <f t="shared" si="490"/>
        <v>0</v>
      </c>
      <c r="X1435">
        <f t="shared" si="491"/>
        <v>0</v>
      </c>
      <c r="Y1435">
        <f t="shared" si="492"/>
        <v>0</v>
      </c>
      <c r="Z1435">
        <f t="shared" si="493"/>
        <v>0</v>
      </c>
      <c r="AA1435">
        <f t="shared" si="494"/>
        <v>1</v>
      </c>
      <c r="AB1435">
        <f t="shared" si="495"/>
        <v>1</v>
      </c>
      <c r="AC1435">
        <f t="shared" si="496"/>
        <v>1</v>
      </c>
      <c r="AD1435">
        <f t="shared" si="497"/>
        <v>1</v>
      </c>
      <c r="AE1435" s="4" t="s">
        <v>2828</v>
      </c>
      <c r="AF1435" s="9" t="s">
        <v>2829</v>
      </c>
      <c r="AG1435">
        <v>1</v>
      </c>
      <c r="AH1435">
        <v>0</v>
      </c>
      <c r="AI1435">
        <v>0</v>
      </c>
      <c r="AJ1435">
        <v>1</v>
      </c>
      <c r="AK1435" s="9" t="s">
        <v>2840</v>
      </c>
      <c r="AL1435">
        <f t="shared" si="485"/>
        <v>0</v>
      </c>
      <c r="AM1435">
        <f>IF(AND(INDIRECT(AN1435)='Sample Select backend'!$C$2,INDIRECT(AO1435)=1,INDIRECT(AP1435)='Sample Select backend'!$F$2,INDIRECT(AQ1435)=1,INDIRECT(AR1435)='Sample Select backend'!$M$2),1,0)</f>
        <v>0</v>
      </c>
      <c r="AN1435" t="str">
        <f>_xlfn.CONCAT('Sample Select backend'!$C$4,ROW(AN1435))</f>
        <v>AE1435</v>
      </c>
      <c r="AO1435" s="9" t="str">
        <f>_xlfn.CONCAT('Sample Select backend'!$J$2,ROW(AO1435))</f>
        <v>AJ1435</v>
      </c>
      <c r="AP1435" t="str">
        <f>_xlfn.CONCAT('Sample Select backend'!$F$4,ROW(AP1435))</f>
        <v>AF1435</v>
      </c>
      <c r="AQ1435" t="str">
        <f>_xlfn.CONCAT('Sample Select backend'!$I$10,ROW(AQ1435))</f>
        <v>R1435</v>
      </c>
      <c r="AR1435" t="str">
        <f>_xlfn.CONCAT('Sample Select backend'!$M$4,ROW(AR1435))</f>
        <v>AK1435</v>
      </c>
      <c r="AS1435" t="str">
        <f t="shared" si="486"/>
        <v>Ghana</v>
      </c>
      <c r="AT1435" s="9" t="str">
        <f t="shared" si="487"/>
        <v>General</v>
      </c>
      <c r="AU1435">
        <f t="shared" si="488"/>
        <v>0</v>
      </c>
      <c r="AV1435" s="9">
        <v>1</v>
      </c>
    </row>
    <row r="1436" spans="1:48" x14ac:dyDescent="0.35">
      <c r="A1436" t="s">
        <v>65</v>
      </c>
      <c r="B1436">
        <v>7</v>
      </c>
      <c r="C1436">
        <v>30</v>
      </c>
      <c r="D1436" t="s">
        <v>1015</v>
      </c>
      <c r="E1436">
        <v>1</v>
      </c>
      <c r="F1436">
        <v>1</v>
      </c>
      <c r="G1436">
        <v>2</v>
      </c>
      <c r="H1436">
        <v>1</v>
      </c>
      <c r="I1436">
        <v>2</v>
      </c>
      <c r="J1436">
        <v>1</v>
      </c>
      <c r="K1436">
        <v>1</v>
      </c>
      <c r="L1436">
        <v>-2</v>
      </c>
      <c r="M1436">
        <v>1</v>
      </c>
      <c r="N1436" t="s">
        <v>2664</v>
      </c>
      <c r="O1436" t="s">
        <v>2803</v>
      </c>
      <c r="P1436" t="s">
        <v>2809</v>
      </c>
      <c r="Q1436" t="s">
        <v>2815</v>
      </c>
      <c r="R1436">
        <v>0</v>
      </c>
      <c r="S1436">
        <v>1.1399999999999999</v>
      </c>
      <c r="T1436">
        <v>-9.82</v>
      </c>
      <c r="U1436">
        <v>78.7</v>
      </c>
      <c r="V1436">
        <f t="shared" si="489"/>
        <v>1</v>
      </c>
      <c r="W1436">
        <f t="shared" si="490"/>
        <v>1</v>
      </c>
      <c r="X1436">
        <f t="shared" si="491"/>
        <v>1</v>
      </c>
      <c r="Y1436">
        <f t="shared" si="492"/>
        <v>1</v>
      </c>
      <c r="Z1436">
        <f t="shared" si="493"/>
        <v>1</v>
      </c>
      <c r="AA1436">
        <f t="shared" si="494"/>
        <v>1</v>
      </c>
      <c r="AB1436">
        <f t="shared" si="495"/>
        <v>1</v>
      </c>
      <c r="AC1436">
        <f t="shared" si="496"/>
        <v>0</v>
      </c>
      <c r="AD1436">
        <f t="shared" si="497"/>
        <v>1</v>
      </c>
      <c r="AE1436" s="4" t="s">
        <v>2828</v>
      </c>
      <c r="AF1436" s="9" t="s">
        <v>2829</v>
      </c>
      <c r="AG1436">
        <v>1</v>
      </c>
      <c r="AH1436">
        <v>0</v>
      </c>
      <c r="AI1436">
        <v>0</v>
      </c>
      <c r="AJ1436">
        <v>1</v>
      </c>
      <c r="AK1436" s="9" t="s">
        <v>2840</v>
      </c>
      <c r="AL1436">
        <f t="shared" si="485"/>
        <v>0</v>
      </c>
      <c r="AM1436">
        <f>IF(AND(INDIRECT(AN1436)='Sample Select backend'!$C$2,INDIRECT(AO1436)=1,INDIRECT(AP1436)='Sample Select backend'!$F$2,INDIRECT(AQ1436)=1,INDIRECT(AR1436)='Sample Select backend'!$M$2),1,0)</f>
        <v>0</v>
      </c>
      <c r="AN1436" t="str">
        <f>_xlfn.CONCAT('Sample Select backend'!$C$4,ROW(AN1436))</f>
        <v>AE1436</v>
      </c>
      <c r="AO1436" s="9" t="str">
        <f>_xlfn.CONCAT('Sample Select backend'!$J$2,ROW(AO1436))</f>
        <v>AJ1436</v>
      </c>
      <c r="AP1436" t="str">
        <f>_xlfn.CONCAT('Sample Select backend'!$F$4,ROW(AP1436))</f>
        <v>AF1436</v>
      </c>
      <c r="AQ1436" t="str">
        <f>_xlfn.CONCAT('Sample Select backend'!$I$10,ROW(AQ1436))</f>
        <v>R1436</v>
      </c>
      <c r="AR1436" t="str">
        <f>_xlfn.CONCAT('Sample Select backend'!$M$4,ROW(AR1436))</f>
        <v>AK1436</v>
      </c>
      <c r="AS1436" t="str">
        <f t="shared" si="486"/>
        <v>Ghana</v>
      </c>
      <c r="AT1436" s="9">
        <f t="shared" si="487"/>
        <v>30</v>
      </c>
      <c r="AU1436">
        <f t="shared" si="488"/>
        <v>0</v>
      </c>
      <c r="AV1436" s="9">
        <v>1</v>
      </c>
    </row>
    <row r="1437" spans="1:48" x14ac:dyDescent="0.35">
      <c r="A1437" t="s">
        <v>65</v>
      </c>
      <c r="B1437">
        <v>3</v>
      </c>
      <c r="C1437" t="s">
        <v>206</v>
      </c>
      <c r="D1437" t="s">
        <v>1013</v>
      </c>
      <c r="E1437">
        <v>2</v>
      </c>
      <c r="F1437">
        <v>2</v>
      </c>
      <c r="G1437">
        <v>-2</v>
      </c>
      <c r="H1437">
        <v>-1</v>
      </c>
      <c r="I1437">
        <v>-2</v>
      </c>
      <c r="J1437">
        <v>2</v>
      </c>
      <c r="K1437">
        <v>-2</v>
      </c>
      <c r="L1437">
        <v>-2</v>
      </c>
      <c r="M1437">
        <v>1</v>
      </c>
      <c r="N1437" t="s">
        <v>2664</v>
      </c>
      <c r="O1437" t="s">
        <v>2803</v>
      </c>
      <c r="P1437" t="s">
        <v>2809</v>
      </c>
      <c r="Q1437" t="s">
        <v>2815</v>
      </c>
      <c r="R1437">
        <v>0</v>
      </c>
      <c r="S1437">
        <v>1.1399999999999999</v>
      </c>
      <c r="T1437">
        <v>-9.82</v>
      </c>
      <c r="U1437">
        <v>78.7</v>
      </c>
      <c r="V1437">
        <f t="shared" si="489"/>
        <v>1</v>
      </c>
      <c r="W1437">
        <f t="shared" si="490"/>
        <v>1</v>
      </c>
      <c r="X1437">
        <f t="shared" si="491"/>
        <v>0</v>
      </c>
      <c r="Y1437">
        <f t="shared" si="492"/>
        <v>0</v>
      </c>
      <c r="Z1437">
        <f t="shared" si="493"/>
        <v>0</v>
      </c>
      <c r="AA1437">
        <f t="shared" si="494"/>
        <v>1</v>
      </c>
      <c r="AB1437">
        <f t="shared" si="495"/>
        <v>0</v>
      </c>
      <c r="AC1437">
        <f t="shared" si="496"/>
        <v>0</v>
      </c>
      <c r="AD1437">
        <f t="shared" si="497"/>
        <v>1</v>
      </c>
      <c r="AE1437" s="4" t="s">
        <v>2828</v>
      </c>
      <c r="AF1437" s="9" t="s">
        <v>2829</v>
      </c>
      <c r="AG1437">
        <v>1</v>
      </c>
      <c r="AH1437">
        <v>0</v>
      </c>
      <c r="AI1437">
        <v>0</v>
      </c>
      <c r="AJ1437">
        <v>1</v>
      </c>
      <c r="AK1437" s="9" t="s">
        <v>2840</v>
      </c>
      <c r="AL1437">
        <f t="shared" si="485"/>
        <v>0</v>
      </c>
      <c r="AM1437">
        <f>IF(AND(INDIRECT(AN1437)='Sample Select backend'!$C$2,INDIRECT(AO1437)=1,INDIRECT(AP1437)='Sample Select backend'!$F$2,INDIRECT(AQ1437)=1,INDIRECT(AR1437)='Sample Select backend'!$M$2),1,0)</f>
        <v>0</v>
      </c>
      <c r="AN1437" t="str">
        <f>_xlfn.CONCAT('Sample Select backend'!$C$4,ROW(AN1437))</f>
        <v>AE1437</v>
      </c>
      <c r="AO1437" s="9" t="str">
        <f>_xlfn.CONCAT('Sample Select backend'!$J$2,ROW(AO1437))</f>
        <v>AJ1437</v>
      </c>
      <c r="AP1437" t="str">
        <f>_xlfn.CONCAT('Sample Select backend'!$F$4,ROW(AP1437))</f>
        <v>AF1437</v>
      </c>
      <c r="AQ1437" t="str">
        <f>_xlfn.CONCAT('Sample Select backend'!$I$10,ROW(AQ1437))</f>
        <v>R1437</v>
      </c>
      <c r="AR1437" t="str">
        <f>_xlfn.CONCAT('Sample Select backend'!$M$4,ROW(AR1437))</f>
        <v>AK1437</v>
      </c>
      <c r="AS1437" t="str">
        <f t="shared" si="486"/>
        <v>Ghana</v>
      </c>
      <c r="AT1437" s="9" t="str">
        <f t="shared" si="487"/>
        <v>Tax exemption/waiver/suspension</v>
      </c>
      <c r="AU1437">
        <f t="shared" si="488"/>
        <v>0</v>
      </c>
      <c r="AV1437" s="9">
        <v>0</v>
      </c>
    </row>
    <row r="1438" spans="1:48" x14ac:dyDescent="0.35">
      <c r="A1438" s="24" t="s">
        <v>65</v>
      </c>
      <c r="B1438" s="24" t="s">
        <v>201</v>
      </c>
      <c r="C1438" s="24" t="s">
        <v>201</v>
      </c>
      <c r="D1438" s="24" t="s">
        <v>3671</v>
      </c>
      <c r="E1438" s="24"/>
      <c r="O1438" t="s">
        <v>2803</v>
      </c>
      <c r="P1438" t="s">
        <v>2809</v>
      </c>
      <c r="Q1438" t="s">
        <v>2815</v>
      </c>
      <c r="R1438">
        <v>0</v>
      </c>
      <c r="S1438">
        <v>1.1399999999999999</v>
      </c>
      <c r="T1438">
        <v>-9.82</v>
      </c>
      <c r="U1438">
        <v>78.7</v>
      </c>
      <c r="V1438">
        <v>-1</v>
      </c>
      <c r="W1438">
        <v>-1</v>
      </c>
      <c r="X1438">
        <v>-1</v>
      </c>
      <c r="Y1438">
        <v>-1</v>
      </c>
      <c r="Z1438">
        <v>-1</v>
      </c>
      <c r="AA1438">
        <v>-1</v>
      </c>
      <c r="AB1438">
        <v>-1</v>
      </c>
      <c r="AC1438">
        <v>-1</v>
      </c>
      <c r="AD1438">
        <v>-1</v>
      </c>
      <c r="AE1438" s="4" t="s">
        <v>2828</v>
      </c>
      <c r="AF1438" s="9" t="s">
        <v>2829</v>
      </c>
      <c r="AG1438">
        <v>1</v>
      </c>
      <c r="AH1438">
        <v>0</v>
      </c>
      <c r="AI1438">
        <v>0</v>
      </c>
      <c r="AJ1438">
        <v>1</v>
      </c>
      <c r="AK1438" s="9" t="s">
        <v>2840</v>
      </c>
      <c r="AL1438">
        <f t="shared" si="485"/>
        <v>1</v>
      </c>
      <c r="AM1438">
        <f>IF(AND(INDIRECT(AN1438)='Sample Select backend'!$C$2,INDIRECT(AO1438)=1,INDIRECT(AP1438)='Sample Select backend'!$F$2,INDIRECT(AQ1438)=1,INDIRECT(AR1438)='Sample Select backend'!$M$2),1,0)</f>
        <v>0</v>
      </c>
      <c r="AN1438" t="str">
        <f>_xlfn.CONCAT('Sample Select backend'!$C$4,ROW(AN1438))</f>
        <v>AE1438</v>
      </c>
      <c r="AO1438" s="9" t="str">
        <f>_xlfn.CONCAT('Sample Select backend'!$J$2,ROW(AO1438))</f>
        <v>AJ1438</v>
      </c>
      <c r="AP1438" t="str">
        <f>_xlfn.CONCAT('Sample Select backend'!$F$4,ROW(AP1438))</f>
        <v>AF1438</v>
      </c>
      <c r="AQ1438" t="str">
        <f>_xlfn.CONCAT('Sample Select backend'!$I$10,ROW(AQ1438))</f>
        <v>R1438</v>
      </c>
      <c r="AR1438" t="str">
        <f>_xlfn.CONCAT('Sample Select backend'!$M$4,ROW(AR1438))</f>
        <v>AK1438</v>
      </c>
      <c r="AS1438" t="str">
        <f t="shared" si="486"/>
        <v>Ghana</v>
      </c>
      <c r="AT1438" s="9" t="str">
        <f t="shared" si="487"/>
        <v>Other</v>
      </c>
      <c r="AU1438">
        <f t="shared" si="488"/>
        <v>0</v>
      </c>
      <c r="AV1438" s="9">
        <v>0</v>
      </c>
    </row>
    <row r="1439" spans="1:48" x14ac:dyDescent="0.35">
      <c r="A1439" s="24" t="s">
        <v>65</v>
      </c>
      <c r="B1439" s="24">
        <v>2</v>
      </c>
      <c r="C1439" s="24" t="s">
        <v>206</v>
      </c>
      <c r="D1439" s="24" t="s">
        <v>3672</v>
      </c>
      <c r="E1439" s="24"/>
      <c r="O1439" t="s">
        <v>2803</v>
      </c>
      <c r="P1439" t="s">
        <v>2809</v>
      </c>
      <c r="Q1439" t="s">
        <v>2815</v>
      </c>
      <c r="R1439">
        <v>0</v>
      </c>
      <c r="S1439">
        <v>1.1399999999999999</v>
      </c>
      <c r="T1439">
        <v>-9.82</v>
      </c>
      <c r="U1439">
        <v>78.7</v>
      </c>
      <c r="V1439">
        <v>-1</v>
      </c>
      <c r="W1439">
        <v>-1</v>
      </c>
      <c r="X1439">
        <v>-1</v>
      </c>
      <c r="Y1439">
        <v>-1</v>
      </c>
      <c r="Z1439">
        <v>-1</v>
      </c>
      <c r="AA1439">
        <v>-1</v>
      </c>
      <c r="AB1439">
        <v>-1</v>
      </c>
      <c r="AC1439">
        <v>-1</v>
      </c>
      <c r="AD1439">
        <v>-1</v>
      </c>
      <c r="AE1439" s="4" t="s">
        <v>2828</v>
      </c>
      <c r="AF1439" s="9" t="s">
        <v>2829</v>
      </c>
      <c r="AG1439">
        <v>1</v>
      </c>
      <c r="AH1439">
        <v>0</v>
      </c>
      <c r="AI1439">
        <v>0</v>
      </c>
      <c r="AJ1439">
        <v>1</v>
      </c>
      <c r="AK1439" s="9" t="s">
        <v>2840</v>
      </c>
      <c r="AL1439">
        <f t="shared" si="485"/>
        <v>0</v>
      </c>
      <c r="AM1439">
        <f>IF(AND(INDIRECT(AN1439)='Sample Select backend'!$C$2,INDIRECT(AO1439)=1,INDIRECT(AP1439)='Sample Select backend'!$F$2,INDIRECT(AQ1439)=1,INDIRECT(AR1439)='Sample Select backend'!$M$2),1,0)</f>
        <v>0</v>
      </c>
      <c r="AN1439" t="str">
        <f>_xlfn.CONCAT('Sample Select backend'!$C$4,ROW(AN1439))</f>
        <v>AE1439</v>
      </c>
      <c r="AO1439" s="9" t="str">
        <f>_xlfn.CONCAT('Sample Select backend'!$J$2,ROW(AO1439))</f>
        <v>AJ1439</v>
      </c>
      <c r="AP1439" t="str">
        <f>_xlfn.CONCAT('Sample Select backend'!$F$4,ROW(AP1439))</f>
        <v>AF1439</v>
      </c>
      <c r="AQ1439" t="str">
        <f>_xlfn.CONCAT('Sample Select backend'!$I$10,ROW(AQ1439))</f>
        <v>R1439</v>
      </c>
      <c r="AR1439" t="str">
        <f>_xlfn.CONCAT('Sample Select backend'!$M$4,ROW(AR1439))</f>
        <v>AK1439</v>
      </c>
      <c r="AS1439" t="str">
        <f t="shared" si="486"/>
        <v>Ghana</v>
      </c>
      <c r="AT1439" s="9" t="str">
        <f t="shared" si="487"/>
        <v>Tax exemption/waiver/suspension</v>
      </c>
      <c r="AU1439">
        <f t="shared" si="488"/>
        <v>0</v>
      </c>
      <c r="AV1439" s="9">
        <v>0</v>
      </c>
    </row>
    <row r="1440" spans="1:48" x14ac:dyDescent="0.35">
      <c r="A1440" s="24" t="s">
        <v>65</v>
      </c>
      <c r="B1440" s="24">
        <v>5</v>
      </c>
      <c r="C1440" s="24">
        <v>24</v>
      </c>
      <c r="D1440" s="24" t="s">
        <v>3673</v>
      </c>
      <c r="E1440" s="24"/>
      <c r="O1440" t="s">
        <v>2803</v>
      </c>
      <c r="P1440" t="s">
        <v>2809</v>
      </c>
      <c r="Q1440" t="s">
        <v>2815</v>
      </c>
      <c r="R1440">
        <v>0</v>
      </c>
      <c r="S1440">
        <v>1.1399999999999999</v>
      </c>
      <c r="T1440">
        <v>-9.82</v>
      </c>
      <c r="U1440">
        <v>78.7</v>
      </c>
      <c r="V1440">
        <v>-1</v>
      </c>
      <c r="W1440">
        <v>-1</v>
      </c>
      <c r="X1440">
        <v>-1</v>
      </c>
      <c r="Y1440">
        <v>-1</v>
      </c>
      <c r="Z1440">
        <v>-1</v>
      </c>
      <c r="AA1440">
        <v>-1</v>
      </c>
      <c r="AB1440">
        <v>-1</v>
      </c>
      <c r="AC1440">
        <v>-1</v>
      </c>
      <c r="AD1440">
        <v>-1</v>
      </c>
      <c r="AE1440" s="4" t="s">
        <v>2828</v>
      </c>
      <c r="AF1440" s="9" t="s">
        <v>2829</v>
      </c>
      <c r="AG1440">
        <v>1</v>
      </c>
      <c r="AH1440">
        <v>0</v>
      </c>
      <c r="AI1440">
        <v>0</v>
      </c>
      <c r="AJ1440">
        <v>1</v>
      </c>
      <c r="AK1440" s="9" t="s">
        <v>2840</v>
      </c>
      <c r="AL1440">
        <f t="shared" si="485"/>
        <v>0</v>
      </c>
      <c r="AM1440">
        <f>IF(AND(INDIRECT(AN1440)='Sample Select backend'!$C$2,INDIRECT(AO1440)=1,INDIRECT(AP1440)='Sample Select backend'!$F$2,INDIRECT(AQ1440)=1,INDIRECT(AR1440)='Sample Select backend'!$M$2),1,0)</f>
        <v>0</v>
      </c>
      <c r="AN1440" t="str">
        <f>_xlfn.CONCAT('Sample Select backend'!$C$4,ROW(AN1440))</f>
        <v>AE1440</v>
      </c>
      <c r="AO1440" s="9" t="str">
        <f>_xlfn.CONCAT('Sample Select backend'!$J$2,ROW(AO1440))</f>
        <v>AJ1440</v>
      </c>
      <c r="AP1440" t="str">
        <f>_xlfn.CONCAT('Sample Select backend'!$F$4,ROW(AP1440))</f>
        <v>AF1440</v>
      </c>
      <c r="AQ1440" t="str">
        <f>_xlfn.CONCAT('Sample Select backend'!$I$10,ROW(AQ1440))</f>
        <v>R1440</v>
      </c>
      <c r="AR1440" t="str">
        <f>_xlfn.CONCAT('Sample Select backend'!$M$4,ROW(AR1440))</f>
        <v>AK1440</v>
      </c>
      <c r="AS1440" t="str">
        <f t="shared" si="486"/>
        <v>Ghana</v>
      </c>
      <c r="AT1440" s="9">
        <f t="shared" si="487"/>
        <v>24</v>
      </c>
      <c r="AU1440">
        <f t="shared" si="488"/>
        <v>0</v>
      </c>
      <c r="AV1440" s="9">
        <v>0</v>
      </c>
    </row>
    <row r="1441" spans="1:48" x14ac:dyDescent="0.35">
      <c r="A1441" s="24" t="s">
        <v>65</v>
      </c>
      <c r="B1441" s="24">
        <v>6</v>
      </c>
      <c r="C1441" s="24">
        <v>25</v>
      </c>
      <c r="D1441" s="24" t="s">
        <v>3674</v>
      </c>
      <c r="E1441" s="24"/>
      <c r="O1441" t="s">
        <v>2803</v>
      </c>
      <c r="P1441" t="s">
        <v>2809</v>
      </c>
      <c r="Q1441" t="s">
        <v>2815</v>
      </c>
      <c r="R1441">
        <v>0</v>
      </c>
      <c r="S1441">
        <v>1.1399999999999999</v>
      </c>
      <c r="T1441">
        <v>-9.82</v>
      </c>
      <c r="U1441">
        <v>78.7</v>
      </c>
      <c r="V1441">
        <v>-1</v>
      </c>
      <c r="W1441">
        <v>-1</v>
      </c>
      <c r="X1441">
        <v>-1</v>
      </c>
      <c r="Y1441">
        <v>-1</v>
      </c>
      <c r="Z1441">
        <v>-1</v>
      </c>
      <c r="AA1441">
        <v>-1</v>
      </c>
      <c r="AB1441">
        <v>-1</v>
      </c>
      <c r="AC1441">
        <v>-1</v>
      </c>
      <c r="AD1441">
        <v>-1</v>
      </c>
      <c r="AE1441" s="4" t="s">
        <v>2828</v>
      </c>
      <c r="AF1441" s="9" t="s">
        <v>2829</v>
      </c>
      <c r="AG1441">
        <v>1</v>
      </c>
      <c r="AH1441">
        <v>0</v>
      </c>
      <c r="AI1441">
        <v>0</v>
      </c>
      <c r="AJ1441">
        <v>1</v>
      </c>
      <c r="AK1441" s="9" t="s">
        <v>2840</v>
      </c>
      <c r="AL1441">
        <f t="shared" si="485"/>
        <v>0</v>
      </c>
      <c r="AM1441">
        <f>IF(AND(INDIRECT(AN1441)='Sample Select backend'!$C$2,INDIRECT(AO1441)=1,INDIRECT(AP1441)='Sample Select backend'!$F$2,INDIRECT(AQ1441)=1,INDIRECT(AR1441)='Sample Select backend'!$M$2),1,0)</f>
        <v>0</v>
      </c>
      <c r="AN1441" t="str">
        <f>_xlfn.CONCAT('Sample Select backend'!$C$4,ROW(AN1441))</f>
        <v>AE1441</v>
      </c>
      <c r="AO1441" s="9" t="str">
        <f>_xlfn.CONCAT('Sample Select backend'!$J$2,ROW(AO1441))</f>
        <v>AJ1441</v>
      </c>
      <c r="AP1441" t="str">
        <f>_xlfn.CONCAT('Sample Select backend'!$F$4,ROW(AP1441))</f>
        <v>AF1441</v>
      </c>
      <c r="AQ1441" t="str">
        <f>_xlfn.CONCAT('Sample Select backend'!$I$10,ROW(AQ1441))</f>
        <v>R1441</v>
      </c>
      <c r="AR1441" t="str">
        <f>_xlfn.CONCAT('Sample Select backend'!$M$4,ROW(AR1441))</f>
        <v>AK1441</v>
      </c>
      <c r="AS1441" t="str">
        <f t="shared" si="486"/>
        <v>Ghana</v>
      </c>
      <c r="AT1441" s="9">
        <f t="shared" si="487"/>
        <v>25</v>
      </c>
      <c r="AU1441">
        <f t="shared" si="488"/>
        <v>0</v>
      </c>
      <c r="AV1441" s="9">
        <v>0</v>
      </c>
    </row>
    <row r="1442" spans="1:48" x14ac:dyDescent="0.35">
      <c r="A1442" s="24" t="s">
        <v>65</v>
      </c>
      <c r="B1442" s="24">
        <v>5</v>
      </c>
      <c r="C1442" s="24" t="s">
        <v>204</v>
      </c>
      <c r="D1442" s="24" t="s">
        <v>3675</v>
      </c>
      <c r="E1442" s="24"/>
      <c r="O1442" t="s">
        <v>2803</v>
      </c>
      <c r="P1442" t="s">
        <v>2809</v>
      </c>
      <c r="Q1442" t="s">
        <v>2815</v>
      </c>
      <c r="R1442">
        <v>0</v>
      </c>
      <c r="S1442">
        <v>1.1399999999999999</v>
      </c>
      <c r="T1442">
        <v>-9.82</v>
      </c>
      <c r="U1442">
        <v>78.7</v>
      </c>
      <c r="V1442">
        <v>-1</v>
      </c>
      <c r="W1442">
        <v>-1</v>
      </c>
      <c r="X1442">
        <v>-1</v>
      </c>
      <c r="Y1442">
        <v>-1</v>
      </c>
      <c r="Z1442">
        <v>-1</v>
      </c>
      <c r="AA1442">
        <v>-1</v>
      </c>
      <c r="AB1442">
        <v>-1</v>
      </c>
      <c r="AC1442">
        <v>-1</v>
      </c>
      <c r="AD1442">
        <v>-1</v>
      </c>
      <c r="AE1442" s="4" t="s">
        <v>2828</v>
      </c>
      <c r="AF1442" s="9" t="s">
        <v>2829</v>
      </c>
      <c r="AG1442">
        <v>1</v>
      </c>
      <c r="AH1442">
        <v>0</v>
      </c>
      <c r="AI1442">
        <v>0</v>
      </c>
      <c r="AJ1442">
        <v>1</v>
      </c>
      <c r="AK1442" s="9" t="s">
        <v>2840</v>
      </c>
      <c r="AL1442">
        <f t="shared" si="485"/>
        <v>0</v>
      </c>
      <c r="AM1442">
        <f>IF(AND(INDIRECT(AN1442)='Sample Select backend'!$C$2,INDIRECT(AO1442)=1,INDIRECT(AP1442)='Sample Select backend'!$F$2,INDIRECT(AQ1442)=1,INDIRECT(AR1442)='Sample Select backend'!$M$2),1,0)</f>
        <v>0</v>
      </c>
      <c r="AN1442" t="str">
        <f>_xlfn.CONCAT('Sample Select backend'!$C$4,ROW(AN1442))</f>
        <v>AE1442</v>
      </c>
      <c r="AO1442" s="9" t="str">
        <f>_xlfn.CONCAT('Sample Select backend'!$J$2,ROW(AO1442))</f>
        <v>AJ1442</v>
      </c>
      <c r="AP1442" t="str">
        <f>_xlfn.CONCAT('Sample Select backend'!$F$4,ROW(AP1442))</f>
        <v>AF1442</v>
      </c>
      <c r="AQ1442" t="str">
        <f>_xlfn.CONCAT('Sample Select backend'!$I$10,ROW(AQ1442))</f>
        <v>R1442</v>
      </c>
      <c r="AR1442" t="str">
        <f>_xlfn.CONCAT('Sample Select backend'!$M$4,ROW(AR1442))</f>
        <v>AK1442</v>
      </c>
      <c r="AS1442" t="str">
        <f t="shared" si="486"/>
        <v>Ghana</v>
      </c>
      <c r="AT1442" s="9" t="str">
        <f t="shared" si="487"/>
        <v>General</v>
      </c>
      <c r="AU1442">
        <f t="shared" si="488"/>
        <v>0</v>
      </c>
      <c r="AV1442" s="9">
        <v>0</v>
      </c>
    </row>
    <row r="1443" spans="1:48" x14ac:dyDescent="0.35">
      <c r="A1443" s="24" t="s">
        <v>65</v>
      </c>
      <c r="B1443" s="24">
        <v>1</v>
      </c>
      <c r="C1443" s="24" t="s">
        <v>201</v>
      </c>
      <c r="D1443" s="24" t="s">
        <v>3676</v>
      </c>
      <c r="E1443" s="24"/>
      <c r="O1443" t="s">
        <v>2803</v>
      </c>
      <c r="P1443" t="s">
        <v>2809</v>
      </c>
      <c r="Q1443" t="s">
        <v>2815</v>
      </c>
      <c r="R1443">
        <v>0</v>
      </c>
      <c r="S1443">
        <v>1.1399999999999999</v>
      </c>
      <c r="T1443">
        <v>-9.82</v>
      </c>
      <c r="U1443">
        <v>78.7</v>
      </c>
      <c r="V1443">
        <v>-1</v>
      </c>
      <c r="W1443">
        <v>-1</v>
      </c>
      <c r="X1443">
        <v>-1</v>
      </c>
      <c r="Y1443">
        <v>-1</v>
      </c>
      <c r="Z1443">
        <v>-1</v>
      </c>
      <c r="AA1443">
        <v>-1</v>
      </c>
      <c r="AB1443">
        <v>-1</v>
      </c>
      <c r="AC1443">
        <v>-1</v>
      </c>
      <c r="AD1443">
        <v>-1</v>
      </c>
      <c r="AE1443" s="4" t="s">
        <v>2828</v>
      </c>
      <c r="AF1443" s="9" t="s">
        <v>2829</v>
      </c>
      <c r="AG1443">
        <v>1</v>
      </c>
      <c r="AH1443">
        <v>0</v>
      </c>
      <c r="AI1443">
        <v>0</v>
      </c>
      <c r="AJ1443">
        <v>1</v>
      </c>
      <c r="AK1443" s="9" t="s">
        <v>2840</v>
      </c>
      <c r="AL1443">
        <f t="shared" si="485"/>
        <v>0</v>
      </c>
      <c r="AM1443">
        <f>IF(AND(INDIRECT(AN1443)='Sample Select backend'!$C$2,INDIRECT(AO1443)=1,INDIRECT(AP1443)='Sample Select backend'!$F$2,INDIRECT(AQ1443)=1,INDIRECT(AR1443)='Sample Select backend'!$M$2),1,0)</f>
        <v>0</v>
      </c>
      <c r="AN1443" t="str">
        <f>_xlfn.CONCAT('Sample Select backend'!$C$4,ROW(AN1443))</f>
        <v>AE1443</v>
      </c>
      <c r="AO1443" s="9" t="str">
        <f>_xlfn.CONCAT('Sample Select backend'!$J$2,ROW(AO1443))</f>
        <v>AJ1443</v>
      </c>
      <c r="AP1443" t="str">
        <f>_xlfn.CONCAT('Sample Select backend'!$F$4,ROW(AP1443))</f>
        <v>AF1443</v>
      </c>
      <c r="AQ1443" t="str">
        <f>_xlfn.CONCAT('Sample Select backend'!$I$10,ROW(AQ1443))</f>
        <v>R1443</v>
      </c>
      <c r="AR1443" t="str">
        <f>_xlfn.CONCAT('Sample Select backend'!$M$4,ROW(AR1443))</f>
        <v>AK1443</v>
      </c>
      <c r="AS1443" t="str">
        <f t="shared" si="486"/>
        <v>Ghana</v>
      </c>
      <c r="AT1443" s="9" t="str">
        <f t="shared" si="487"/>
        <v>Other</v>
      </c>
      <c r="AU1443">
        <f t="shared" si="488"/>
        <v>0</v>
      </c>
      <c r="AV1443" s="9">
        <v>0</v>
      </c>
    </row>
    <row r="1444" spans="1:48" x14ac:dyDescent="0.35">
      <c r="A1444" s="24" t="s">
        <v>65</v>
      </c>
      <c r="B1444" s="24">
        <v>1</v>
      </c>
      <c r="C1444" s="24" t="s">
        <v>201</v>
      </c>
      <c r="D1444" s="24" t="s">
        <v>3677</v>
      </c>
      <c r="E1444" s="24"/>
      <c r="O1444" t="s">
        <v>2803</v>
      </c>
      <c r="P1444" t="s">
        <v>2809</v>
      </c>
      <c r="Q1444" t="s">
        <v>2815</v>
      </c>
      <c r="R1444">
        <v>0</v>
      </c>
      <c r="S1444">
        <v>1.1399999999999999</v>
      </c>
      <c r="T1444">
        <v>-9.82</v>
      </c>
      <c r="U1444">
        <v>78.7</v>
      </c>
      <c r="V1444">
        <v>-1</v>
      </c>
      <c r="W1444">
        <v>-1</v>
      </c>
      <c r="X1444">
        <v>-1</v>
      </c>
      <c r="Y1444">
        <v>-1</v>
      </c>
      <c r="Z1444">
        <v>-1</v>
      </c>
      <c r="AA1444">
        <v>-1</v>
      </c>
      <c r="AB1444">
        <v>-1</v>
      </c>
      <c r="AC1444">
        <v>-1</v>
      </c>
      <c r="AD1444">
        <v>-1</v>
      </c>
      <c r="AE1444" s="4" t="s">
        <v>2828</v>
      </c>
      <c r="AF1444" s="9" t="s">
        <v>2829</v>
      </c>
      <c r="AG1444">
        <v>1</v>
      </c>
      <c r="AH1444">
        <v>0</v>
      </c>
      <c r="AI1444">
        <v>0</v>
      </c>
      <c r="AJ1444">
        <v>1</v>
      </c>
      <c r="AK1444" s="9" t="s">
        <v>2840</v>
      </c>
      <c r="AL1444">
        <f t="shared" si="485"/>
        <v>0</v>
      </c>
      <c r="AM1444">
        <f>IF(AND(INDIRECT(AN1444)='Sample Select backend'!$C$2,INDIRECT(AO1444)=1,INDIRECT(AP1444)='Sample Select backend'!$F$2,INDIRECT(AQ1444)=1,INDIRECT(AR1444)='Sample Select backend'!$M$2),1,0)</f>
        <v>0</v>
      </c>
      <c r="AN1444" t="str">
        <f>_xlfn.CONCAT('Sample Select backend'!$C$4,ROW(AN1444))</f>
        <v>AE1444</v>
      </c>
      <c r="AO1444" s="9" t="str">
        <f>_xlfn.CONCAT('Sample Select backend'!$J$2,ROW(AO1444))</f>
        <v>AJ1444</v>
      </c>
      <c r="AP1444" t="str">
        <f>_xlfn.CONCAT('Sample Select backend'!$F$4,ROW(AP1444))</f>
        <v>AF1444</v>
      </c>
      <c r="AQ1444" t="str">
        <f>_xlfn.CONCAT('Sample Select backend'!$I$10,ROW(AQ1444))</f>
        <v>R1444</v>
      </c>
      <c r="AR1444" t="str">
        <f>_xlfn.CONCAT('Sample Select backend'!$M$4,ROW(AR1444))</f>
        <v>AK1444</v>
      </c>
      <c r="AS1444" t="str">
        <f t="shared" si="486"/>
        <v>Ghana</v>
      </c>
      <c r="AT1444" s="9" t="str">
        <f t="shared" si="487"/>
        <v>Other</v>
      </c>
      <c r="AU1444">
        <f t="shared" si="488"/>
        <v>0</v>
      </c>
      <c r="AV1444" s="9">
        <v>0</v>
      </c>
    </row>
    <row r="1445" spans="1:48" x14ac:dyDescent="0.35">
      <c r="A1445" s="24" t="s">
        <v>65</v>
      </c>
      <c r="B1445" s="24">
        <v>1</v>
      </c>
      <c r="C1445" s="24">
        <v>6</v>
      </c>
      <c r="D1445" s="24" t="s">
        <v>3678</v>
      </c>
      <c r="E1445" s="24"/>
      <c r="O1445" t="s">
        <v>2803</v>
      </c>
      <c r="P1445" t="s">
        <v>2809</v>
      </c>
      <c r="Q1445" t="s">
        <v>2815</v>
      </c>
      <c r="R1445">
        <v>0</v>
      </c>
      <c r="S1445">
        <v>1.1399999999999999</v>
      </c>
      <c r="T1445">
        <v>-9.82</v>
      </c>
      <c r="U1445">
        <v>78.7</v>
      </c>
      <c r="V1445">
        <v>-1</v>
      </c>
      <c r="W1445">
        <v>-1</v>
      </c>
      <c r="X1445">
        <v>-1</v>
      </c>
      <c r="Y1445">
        <v>-1</v>
      </c>
      <c r="Z1445">
        <v>-1</v>
      </c>
      <c r="AA1445">
        <v>-1</v>
      </c>
      <c r="AB1445">
        <v>-1</v>
      </c>
      <c r="AC1445">
        <v>-1</v>
      </c>
      <c r="AD1445">
        <v>-1</v>
      </c>
      <c r="AE1445" s="4" t="s">
        <v>2828</v>
      </c>
      <c r="AF1445" s="9" t="s">
        <v>2829</v>
      </c>
      <c r="AG1445">
        <v>1</v>
      </c>
      <c r="AH1445">
        <v>0</v>
      </c>
      <c r="AI1445">
        <v>0</v>
      </c>
      <c r="AJ1445">
        <v>1</v>
      </c>
      <c r="AK1445" s="9" t="s">
        <v>2840</v>
      </c>
      <c r="AL1445">
        <f t="shared" si="485"/>
        <v>0</v>
      </c>
      <c r="AM1445">
        <f>IF(AND(INDIRECT(AN1445)='Sample Select backend'!$C$2,INDIRECT(AO1445)=1,INDIRECT(AP1445)='Sample Select backend'!$F$2,INDIRECT(AQ1445)=1,INDIRECT(AR1445)='Sample Select backend'!$M$2),1,0)</f>
        <v>0</v>
      </c>
      <c r="AN1445" t="str">
        <f>_xlfn.CONCAT('Sample Select backend'!$C$4,ROW(AN1445))</f>
        <v>AE1445</v>
      </c>
      <c r="AO1445" s="9" t="str">
        <f>_xlfn.CONCAT('Sample Select backend'!$J$2,ROW(AO1445))</f>
        <v>AJ1445</v>
      </c>
      <c r="AP1445" t="str">
        <f>_xlfn.CONCAT('Sample Select backend'!$F$4,ROW(AP1445))</f>
        <v>AF1445</v>
      </c>
      <c r="AQ1445" t="str">
        <f>_xlfn.CONCAT('Sample Select backend'!$I$10,ROW(AQ1445))</f>
        <v>R1445</v>
      </c>
      <c r="AR1445" t="str">
        <f>_xlfn.CONCAT('Sample Select backend'!$M$4,ROW(AR1445))</f>
        <v>AK1445</v>
      </c>
      <c r="AS1445" t="str">
        <f t="shared" si="486"/>
        <v>Ghana</v>
      </c>
      <c r="AT1445" s="9">
        <f t="shared" si="487"/>
        <v>6</v>
      </c>
      <c r="AU1445">
        <f t="shared" si="488"/>
        <v>0</v>
      </c>
      <c r="AV1445" s="9">
        <v>1</v>
      </c>
    </row>
    <row r="1446" spans="1:48" x14ac:dyDescent="0.35">
      <c r="A1446" t="s">
        <v>70</v>
      </c>
      <c r="B1446">
        <v>1</v>
      </c>
      <c r="C1446">
        <v>7</v>
      </c>
      <c r="D1446" t="s">
        <v>1049</v>
      </c>
      <c r="E1446">
        <v>2</v>
      </c>
      <c r="F1446">
        <v>2</v>
      </c>
      <c r="G1446">
        <v>-2</v>
      </c>
      <c r="H1446">
        <v>-1</v>
      </c>
      <c r="I1446">
        <v>-2</v>
      </c>
      <c r="J1446">
        <v>2</v>
      </c>
      <c r="K1446">
        <v>-2</v>
      </c>
      <c r="L1446">
        <v>-2</v>
      </c>
      <c r="M1446">
        <v>1</v>
      </c>
      <c r="N1446" t="s">
        <v>2669</v>
      </c>
      <c r="O1446" t="s">
        <v>2800</v>
      </c>
      <c r="P1446" t="s">
        <v>2808</v>
      </c>
      <c r="Q1446" t="s">
        <v>2813</v>
      </c>
      <c r="R1446">
        <v>1</v>
      </c>
      <c r="S1446" t="s">
        <v>202</v>
      </c>
      <c r="T1446" t="s">
        <v>202</v>
      </c>
      <c r="U1446" t="s">
        <v>202</v>
      </c>
      <c r="V1446">
        <f t="shared" ref="V1446:V1468" si="498">IF(E1446&gt;0,1,IF(E1446&lt;0,0,-1))</f>
        <v>1</v>
      </c>
      <c r="W1446">
        <f t="shared" ref="W1446:W1468" si="499">IF(F1446&gt;0,1,IF(F1446&lt;0,0,-1))</f>
        <v>1</v>
      </c>
      <c r="X1446">
        <f t="shared" ref="X1446:X1468" si="500">IF(G1446&gt;0,1,IF(G1446&lt;0,0,-1))</f>
        <v>0</v>
      </c>
      <c r="Y1446">
        <f t="shared" ref="Y1446:Y1468" si="501">IF(H1446&gt;0,1,IF(H1446&lt;0,0,-1))</f>
        <v>0</v>
      </c>
      <c r="Z1446">
        <f t="shared" ref="Z1446:Z1468" si="502">IF(I1446&gt;0,1,IF(I1446&lt;0,0,-1))</f>
        <v>0</v>
      </c>
      <c r="AA1446">
        <f t="shared" ref="AA1446:AA1468" si="503">IF(J1446&gt;0,1,IF(J1446&lt;0,0,-1))</f>
        <v>1</v>
      </c>
      <c r="AB1446">
        <f t="shared" ref="AB1446:AB1468" si="504">IF(K1446&gt;0,1,IF(K1446&lt;0,0,-1))</f>
        <v>0</v>
      </c>
      <c r="AC1446">
        <f t="shared" ref="AC1446:AC1468" si="505">IF(L1446&gt;0,1,IF(L1446&lt;0,0,-1))</f>
        <v>0</v>
      </c>
      <c r="AD1446">
        <f t="shared" ref="AD1446:AD1468" si="506">IF(M1446&gt;0,1,IF(M1446&lt;0,0,-1))</f>
        <v>1</v>
      </c>
      <c r="AE1446" s="4" t="s">
        <v>2828</v>
      </c>
      <c r="AF1446" s="9" t="s">
        <v>2829</v>
      </c>
      <c r="AG1446">
        <v>0</v>
      </c>
      <c r="AH1446">
        <v>0</v>
      </c>
      <c r="AI1446">
        <v>0</v>
      </c>
      <c r="AJ1446">
        <v>1</v>
      </c>
      <c r="AK1446" s="9" t="s">
        <v>2840</v>
      </c>
      <c r="AL1446">
        <f t="shared" si="485"/>
        <v>0</v>
      </c>
      <c r="AM1446">
        <f>IF(AND(INDIRECT(AN1446)='Sample Select backend'!$C$2,INDIRECT(AO1446)=1,INDIRECT(AP1446)='Sample Select backend'!$F$2,INDIRECT(AQ1446)=1,INDIRECT(AR1446)='Sample Select backend'!$M$2),1,0)</f>
        <v>1</v>
      </c>
      <c r="AN1446" t="str">
        <f>_xlfn.CONCAT('Sample Select backend'!$C$4,ROW(AN1446))</f>
        <v>AE1446</v>
      </c>
      <c r="AO1446" s="9" t="str">
        <f>_xlfn.CONCAT('Sample Select backend'!$J$2,ROW(AO1446))</f>
        <v>AJ1446</v>
      </c>
      <c r="AP1446" t="str">
        <f>_xlfn.CONCAT('Sample Select backend'!$F$4,ROW(AP1446))</f>
        <v>AF1446</v>
      </c>
      <c r="AQ1446" t="str">
        <f>_xlfn.CONCAT('Sample Select backend'!$I$10,ROW(AQ1446))</f>
        <v>R1446</v>
      </c>
      <c r="AR1446" t="str">
        <f>_xlfn.CONCAT('Sample Select backend'!$M$4,ROW(AR1446))</f>
        <v>AK1446</v>
      </c>
      <c r="AS1446" t="str">
        <f t="shared" si="486"/>
        <v>Greece</v>
      </c>
      <c r="AT1446" s="9">
        <f t="shared" si="487"/>
        <v>7</v>
      </c>
      <c r="AU1446">
        <f t="shared" si="488"/>
        <v>1</v>
      </c>
      <c r="AV1446" s="9">
        <v>1</v>
      </c>
    </row>
    <row r="1447" spans="1:48" x14ac:dyDescent="0.35">
      <c r="A1447" t="s">
        <v>70</v>
      </c>
      <c r="B1447">
        <v>3</v>
      </c>
      <c r="C1447" t="s">
        <v>206</v>
      </c>
      <c r="D1447" t="s">
        <v>1039</v>
      </c>
      <c r="E1447">
        <v>2</v>
      </c>
      <c r="F1447">
        <v>2</v>
      </c>
      <c r="G1447">
        <v>-2</v>
      </c>
      <c r="H1447">
        <v>-1</v>
      </c>
      <c r="I1447">
        <v>-2</v>
      </c>
      <c r="J1447">
        <v>-2</v>
      </c>
      <c r="K1447">
        <v>-2</v>
      </c>
      <c r="M1447">
        <v>1</v>
      </c>
      <c r="N1447" t="s">
        <v>2669</v>
      </c>
      <c r="O1447" t="s">
        <v>2800</v>
      </c>
      <c r="P1447" t="s">
        <v>2808</v>
      </c>
      <c r="Q1447" t="s">
        <v>2813</v>
      </c>
      <c r="R1447">
        <v>1</v>
      </c>
      <c r="S1447" t="s">
        <v>202</v>
      </c>
      <c r="T1447" t="s">
        <v>202</v>
      </c>
      <c r="U1447" t="s">
        <v>202</v>
      </c>
      <c r="V1447">
        <f t="shared" si="498"/>
        <v>1</v>
      </c>
      <c r="W1447">
        <f t="shared" si="499"/>
        <v>1</v>
      </c>
      <c r="X1447">
        <f t="shared" si="500"/>
        <v>0</v>
      </c>
      <c r="Y1447">
        <f t="shared" si="501"/>
        <v>0</v>
      </c>
      <c r="Z1447">
        <f t="shared" si="502"/>
        <v>0</v>
      </c>
      <c r="AA1447">
        <f t="shared" si="503"/>
        <v>0</v>
      </c>
      <c r="AB1447">
        <f t="shared" si="504"/>
        <v>0</v>
      </c>
      <c r="AC1447">
        <f t="shared" si="505"/>
        <v>-1</v>
      </c>
      <c r="AD1447">
        <f t="shared" si="506"/>
        <v>1</v>
      </c>
      <c r="AE1447" s="4" t="s">
        <v>2828</v>
      </c>
      <c r="AF1447" s="9" t="s">
        <v>2829</v>
      </c>
      <c r="AG1447">
        <v>0</v>
      </c>
      <c r="AH1447">
        <v>0</v>
      </c>
      <c r="AI1447">
        <v>0</v>
      </c>
      <c r="AJ1447">
        <v>1</v>
      </c>
      <c r="AK1447" s="9" t="s">
        <v>2840</v>
      </c>
      <c r="AL1447">
        <f t="shared" si="485"/>
        <v>0</v>
      </c>
      <c r="AM1447">
        <f>IF(AND(INDIRECT(AN1447)='Sample Select backend'!$C$2,INDIRECT(AO1447)=1,INDIRECT(AP1447)='Sample Select backend'!$F$2,INDIRECT(AQ1447)=1,INDIRECT(AR1447)='Sample Select backend'!$M$2),1,0)</f>
        <v>1</v>
      </c>
      <c r="AN1447" t="str">
        <f>_xlfn.CONCAT('Sample Select backend'!$C$4,ROW(AN1447))</f>
        <v>AE1447</v>
      </c>
      <c r="AO1447" s="9" t="str">
        <f>_xlfn.CONCAT('Sample Select backend'!$J$2,ROW(AO1447))</f>
        <v>AJ1447</v>
      </c>
      <c r="AP1447" t="str">
        <f>_xlfn.CONCAT('Sample Select backend'!$F$4,ROW(AP1447))</f>
        <v>AF1447</v>
      </c>
      <c r="AQ1447" t="str">
        <f>_xlfn.CONCAT('Sample Select backend'!$I$10,ROW(AQ1447))</f>
        <v>R1447</v>
      </c>
      <c r="AR1447" t="str">
        <f>_xlfn.CONCAT('Sample Select backend'!$M$4,ROW(AR1447))</f>
        <v>AK1447</v>
      </c>
      <c r="AS1447" t="str">
        <f t="shared" si="486"/>
        <v>Greece</v>
      </c>
      <c r="AT1447" s="9" t="str">
        <f t="shared" si="487"/>
        <v>Tax exemption/waiver/suspension</v>
      </c>
      <c r="AU1447">
        <f t="shared" si="488"/>
        <v>0</v>
      </c>
      <c r="AV1447" s="9">
        <v>1</v>
      </c>
    </row>
    <row r="1448" spans="1:48" x14ac:dyDescent="0.35">
      <c r="A1448" t="s">
        <v>70</v>
      </c>
      <c r="B1448">
        <v>1</v>
      </c>
      <c r="C1448" t="s">
        <v>206</v>
      </c>
      <c r="D1448" t="s">
        <v>1046</v>
      </c>
      <c r="E1448">
        <v>2</v>
      </c>
      <c r="F1448">
        <v>2</v>
      </c>
      <c r="G1448">
        <v>-2</v>
      </c>
      <c r="H1448">
        <v>-1</v>
      </c>
      <c r="I1448">
        <v>-2</v>
      </c>
      <c r="J1448">
        <v>2</v>
      </c>
      <c r="K1448">
        <v>-2</v>
      </c>
      <c r="L1448">
        <v>-2</v>
      </c>
      <c r="M1448">
        <v>1</v>
      </c>
      <c r="N1448" t="s">
        <v>2669</v>
      </c>
      <c r="O1448" t="s">
        <v>2800</v>
      </c>
      <c r="P1448" t="s">
        <v>2808</v>
      </c>
      <c r="Q1448" t="s">
        <v>2813</v>
      </c>
      <c r="R1448">
        <v>1</v>
      </c>
      <c r="S1448" t="s">
        <v>202</v>
      </c>
      <c r="T1448" t="s">
        <v>202</v>
      </c>
      <c r="U1448" t="s">
        <v>202</v>
      </c>
      <c r="V1448">
        <f t="shared" si="498"/>
        <v>1</v>
      </c>
      <c r="W1448">
        <f t="shared" si="499"/>
        <v>1</v>
      </c>
      <c r="X1448">
        <f t="shared" si="500"/>
        <v>0</v>
      </c>
      <c r="Y1448">
        <f t="shared" si="501"/>
        <v>0</v>
      </c>
      <c r="Z1448">
        <f t="shared" si="502"/>
        <v>0</v>
      </c>
      <c r="AA1448">
        <f t="shared" si="503"/>
        <v>1</v>
      </c>
      <c r="AB1448">
        <f t="shared" si="504"/>
        <v>0</v>
      </c>
      <c r="AC1448">
        <f t="shared" si="505"/>
        <v>0</v>
      </c>
      <c r="AD1448">
        <f t="shared" si="506"/>
        <v>1</v>
      </c>
      <c r="AE1448" s="4" t="s">
        <v>2828</v>
      </c>
      <c r="AF1448" s="9" t="s">
        <v>2829</v>
      </c>
      <c r="AG1448">
        <v>0</v>
      </c>
      <c r="AH1448">
        <v>0</v>
      </c>
      <c r="AI1448">
        <v>0</v>
      </c>
      <c r="AJ1448">
        <v>1</v>
      </c>
      <c r="AK1448" s="9" t="s">
        <v>2840</v>
      </c>
      <c r="AL1448">
        <f t="shared" si="485"/>
        <v>0</v>
      </c>
      <c r="AM1448">
        <f>IF(AND(INDIRECT(AN1448)='Sample Select backend'!$C$2,INDIRECT(AO1448)=1,INDIRECT(AP1448)='Sample Select backend'!$F$2,INDIRECT(AQ1448)=1,INDIRECT(AR1448)='Sample Select backend'!$M$2),1,0)</f>
        <v>1</v>
      </c>
      <c r="AN1448" t="str">
        <f>_xlfn.CONCAT('Sample Select backend'!$C$4,ROW(AN1448))</f>
        <v>AE1448</v>
      </c>
      <c r="AO1448" s="9" t="str">
        <f>_xlfn.CONCAT('Sample Select backend'!$J$2,ROW(AO1448))</f>
        <v>AJ1448</v>
      </c>
      <c r="AP1448" t="str">
        <f>_xlfn.CONCAT('Sample Select backend'!$F$4,ROW(AP1448))</f>
        <v>AF1448</v>
      </c>
      <c r="AQ1448" t="str">
        <f>_xlfn.CONCAT('Sample Select backend'!$I$10,ROW(AQ1448))</f>
        <v>R1448</v>
      </c>
      <c r="AR1448" t="str">
        <f>_xlfn.CONCAT('Sample Select backend'!$M$4,ROW(AR1448))</f>
        <v>AK1448</v>
      </c>
      <c r="AS1448" t="str">
        <f t="shared" si="486"/>
        <v>Greece</v>
      </c>
      <c r="AT1448" s="9" t="str">
        <f t="shared" si="487"/>
        <v>Tax exemption/waiver/suspension</v>
      </c>
      <c r="AU1448">
        <f t="shared" si="488"/>
        <v>0</v>
      </c>
      <c r="AV1448" s="9">
        <v>1</v>
      </c>
    </row>
    <row r="1449" spans="1:48" x14ac:dyDescent="0.35">
      <c r="A1449" t="s">
        <v>70</v>
      </c>
      <c r="B1449">
        <v>3</v>
      </c>
      <c r="C1449">
        <v>19</v>
      </c>
      <c r="D1449" t="s">
        <v>1050</v>
      </c>
      <c r="E1449">
        <v>2</v>
      </c>
      <c r="F1449">
        <v>2</v>
      </c>
      <c r="G1449">
        <v>-2</v>
      </c>
      <c r="H1449">
        <v>-1</v>
      </c>
      <c r="I1449">
        <v>-2</v>
      </c>
      <c r="J1449">
        <v>2</v>
      </c>
      <c r="K1449">
        <v>2</v>
      </c>
      <c r="M1449">
        <v>1</v>
      </c>
      <c r="N1449" t="s">
        <v>2669</v>
      </c>
      <c r="O1449" t="s">
        <v>2800</v>
      </c>
      <c r="P1449" t="s">
        <v>2808</v>
      </c>
      <c r="Q1449" t="s">
        <v>2813</v>
      </c>
      <c r="R1449">
        <v>1</v>
      </c>
      <c r="S1449" t="s">
        <v>202</v>
      </c>
      <c r="T1449" t="s">
        <v>202</v>
      </c>
      <c r="U1449" t="s">
        <v>202</v>
      </c>
      <c r="V1449">
        <f t="shared" si="498"/>
        <v>1</v>
      </c>
      <c r="W1449">
        <f t="shared" si="499"/>
        <v>1</v>
      </c>
      <c r="X1449">
        <f t="shared" si="500"/>
        <v>0</v>
      </c>
      <c r="Y1449">
        <f t="shared" si="501"/>
        <v>0</v>
      </c>
      <c r="Z1449">
        <f t="shared" si="502"/>
        <v>0</v>
      </c>
      <c r="AA1449">
        <f t="shared" si="503"/>
        <v>1</v>
      </c>
      <c r="AB1449">
        <f t="shared" si="504"/>
        <v>1</v>
      </c>
      <c r="AC1449">
        <f t="shared" si="505"/>
        <v>-1</v>
      </c>
      <c r="AD1449">
        <f t="shared" si="506"/>
        <v>1</v>
      </c>
      <c r="AE1449" s="4" t="s">
        <v>2828</v>
      </c>
      <c r="AF1449" s="9" t="s">
        <v>2829</v>
      </c>
      <c r="AG1449">
        <v>0</v>
      </c>
      <c r="AH1449">
        <v>0</v>
      </c>
      <c r="AI1449">
        <v>0</v>
      </c>
      <c r="AJ1449">
        <v>1</v>
      </c>
      <c r="AK1449" s="9" t="s">
        <v>2840</v>
      </c>
      <c r="AL1449">
        <f t="shared" si="485"/>
        <v>0</v>
      </c>
      <c r="AM1449">
        <f>IF(AND(INDIRECT(AN1449)='Sample Select backend'!$C$2,INDIRECT(AO1449)=1,INDIRECT(AP1449)='Sample Select backend'!$F$2,INDIRECT(AQ1449)=1,INDIRECT(AR1449)='Sample Select backend'!$M$2),1,0)</f>
        <v>1</v>
      </c>
      <c r="AN1449" t="str">
        <f>_xlfn.CONCAT('Sample Select backend'!$C$4,ROW(AN1449))</f>
        <v>AE1449</v>
      </c>
      <c r="AO1449" s="9" t="str">
        <f>_xlfn.CONCAT('Sample Select backend'!$J$2,ROW(AO1449))</f>
        <v>AJ1449</v>
      </c>
      <c r="AP1449" t="str">
        <f>_xlfn.CONCAT('Sample Select backend'!$F$4,ROW(AP1449))</f>
        <v>AF1449</v>
      </c>
      <c r="AQ1449" t="str">
        <f>_xlfn.CONCAT('Sample Select backend'!$I$10,ROW(AQ1449))</f>
        <v>R1449</v>
      </c>
      <c r="AR1449" t="str">
        <f>_xlfn.CONCAT('Sample Select backend'!$M$4,ROW(AR1449))</f>
        <v>AK1449</v>
      </c>
      <c r="AS1449" t="str">
        <f t="shared" si="486"/>
        <v>Greece</v>
      </c>
      <c r="AT1449" s="9">
        <f t="shared" si="487"/>
        <v>19</v>
      </c>
      <c r="AU1449">
        <f t="shared" si="488"/>
        <v>0</v>
      </c>
      <c r="AV1449" s="9">
        <v>1</v>
      </c>
    </row>
    <row r="1450" spans="1:48" x14ac:dyDescent="0.35">
      <c r="A1450" t="s">
        <v>70</v>
      </c>
      <c r="B1450">
        <v>2</v>
      </c>
      <c r="C1450" t="s">
        <v>201</v>
      </c>
      <c r="D1450" t="s">
        <v>1052</v>
      </c>
      <c r="E1450">
        <v>-2</v>
      </c>
      <c r="F1450">
        <v>2</v>
      </c>
      <c r="G1450">
        <v>2</v>
      </c>
      <c r="H1450">
        <v>2</v>
      </c>
      <c r="I1450">
        <v>2</v>
      </c>
      <c r="J1450">
        <v>-2</v>
      </c>
      <c r="K1450">
        <v>-2</v>
      </c>
      <c r="L1450">
        <v>2</v>
      </c>
      <c r="M1450">
        <v>1</v>
      </c>
      <c r="N1450" t="s">
        <v>2669</v>
      </c>
      <c r="O1450" t="s">
        <v>2800</v>
      </c>
      <c r="P1450" t="s">
        <v>2808</v>
      </c>
      <c r="Q1450" t="s">
        <v>2813</v>
      </c>
      <c r="R1450">
        <v>1</v>
      </c>
      <c r="S1450" t="s">
        <v>202</v>
      </c>
      <c r="T1450" t="s">
        <v>202</v>
      </c>
      <c r="U1450" t="s">
        <v>202</v>
      </c>
      <c r="V1450">
        <f t="shared" si="498"/>
        <v>0</v>
      </c>
      <c r="W1450">
        <f t="shared" si="499"/>
        <v>1</v>
      </c>
      <c r="X1450">
        <f t="shared" si="500"/>
        <v>1</v>
      </c>
      <c r="Y1450">
        <f t="shared" si="501"/>
        <v>1</v>
      </c>
      <c r="Z1450">
        <f t="shared" si="502"/>
        <v>1</v>
      </c>
      <c r="AA1450">
        <f t="shared" si="503"/>
        <v>0</v>
      </c>
      <c r="AB1450">
        <f t="shared" si="504"/>
        <v>0</v>
      </c>
      <c r="AC1450">
        <f t="shared" si="505"/>
        <v>1</v>
      </c>
      <c r="AD1450">
        <f t="shared" si="506"/>
        <v>1</v>
      </c>
      <c r="AE1450" s="4" t="s">
        <v>2828</v>
      </c>
      <c r="AF1450" s="9" t="s">
        <v>2829</v>
      </c>
      <c r="AG1450">
        <v>0</v>
      </c>
      <c r="AH1450">
        <v>0</v>
      </c>
      <c r="AI1450">
        <v>0</v>
      </c>
      <c r="AJ1450">
        <v>1</v>
      </c>
      <c r="AK1450" s="9" t="s">
        <v>2840</v>
      </c>
      <c r="AL1450">
        <f t="shared" si="485"/>
        <v>0</v>
      </c>
      <c r="AM1450">
        <f>IF(AND(INDIRECT(AN1450)='Sample Select backend'!$C$2,INDIRECT(AO1450)=1,INDIRECT(AP1450)='Sample Select backend'!$F$2,INDIRECT(AQ1450)=1,INDIRECT(AR1450)='Sample Select backend'!$M$2),1,0)</f>
        <v>1</v>
      </c>
      <c r="AN1450" t="str">
        <f>_xlfn.CONCAT('Sample Select backend'!$C$4,ROW(AN1450))</f>
        <v>AE1450</v>
      </c>
      <c r="AO1450" s="9" t="str">
        <f>_xlfn.CONCAT('Sample Select backend'!$J$2,ROW(AO1450))</f>
        <v>AJ1450</v>
      </c>
      <c r="AP1450" t="str">
        <f>_xlfn.CONCAT('Sample Select backend'!$F$4,ROW(AP1450))</f>
        <v>AF1450</v>
      </c>
      <c r="AQ1450" t="str">
        <f>_xlfn.CONCAT('Sample Select backend'!$I$10,ROW(AQ1450))</f>
        <v>R1450</v>
      </c>
      <c r="AR1450" t="str">
        <f>_xlfn.CONCAT('Sample Select backend'!$M$4,ROW(AR1450))</f>
        <v>AK1450</v>
      </c>
      <c r="AS1450" t="str">
        <f t="shared" si="486"/>
        <v>Greece</v>
      </c>
      <c r="AT1450" s="9" t="str">
        <f t="shared" si="487"/>
        <v>Other</v>
      </c>
      <c r="AU1450">
        <f t="shared" si="488"/>
        <v>0</v>
      </c>
      <c r="AV1450" s="9">
        <v>1</v>
      </c>
    </row>
    <row r="1451" spans="1:48" x14ac:dyDescent="0.35">
      <c r="A1451" t="s">
        <v>70</v>
      </c>
      <c r="B1451">
        <v>7</v>
      </c>
      <c r="C1451">
        <v>31</v>
      </c>
      <c r="D1451" t="s">
        <v>1055</v>
      </c>
      <c r="E1451">
        <v>1</v>
      </c>
      <c r="F1451">
        <v>1</v>
      </c>
      <c r="G1451">
        <v>2</v>
      </c>
      <c r="H1451">
        <v>-1</v>
      </c>
      <c r="I1451">
        <v>2</v>
      </c>
      <c r="J1451">
        <v>1</v>
      </c>
      <c r="K1451">
        <v>1</v>
      </c>
      <c r="L1451">
        <v>2</v>
      </c>
      <c r="M1451">
        <v>1</v>
      </c>
      <c r="N1451" t="s">
        <v>2669</v>
      </c>
      <c r="O1451" t="s">
        <v>2800</v>
      </c>
      <c r="P1451" t="s">
        <v>2808</v>
      </c>
      <c r="Q1451" t="s">
        <v>2813</v>
      </c>
      <c r="R1451">
        <v>1</v>
      </c>
      <c r="S1451" t="s">
        <v>202</v>
      </c>
      <c r="T1451" t="s">
        <v>202</v>
      </c>
      <c r="U1451" t="s">
        <v>202</v>
      </c>
      <c r="V1451">
        <f t="shared" si="498"/>
        <v>1</v>
      </c>
      <c r="W1451">
        <f t="shared" si="499"/>
        <v>1</v>
      </c>
      <c r="X1451">
        <f t="shared" si="500"/>
        <v>1</v>
      </c>
      <c r="Y1451">
        <f t="shared" si="501"/>
        <v>0</v>
      </c>
      <c r="Z1451">
        <f t="shared" si="502"/>
        <v>1</v>
      </c>
      <c r="AA1451">
        <f t="shared" si="503"/>
        <v>1</v>
      </c>
      <c r="AB1451">
        <f t="shared" si="504"/>
        <v>1</v>
      </c>
      <c r="AC1451">
        <f t="shared" si="505"/>
        <v>1</v>
      </c>
      <c r="AD1451">
        <f t="shared" si="506"/>
        <v>1</v>
      </c>
      <c r="AE1451" s="4" t="s">
        <v>2828</v>
      </c>
      <c r="AF1451" s="9" t="s">
        <v>2829</v>
      </c>
      <c r="AG1451">
        <v>0</v>
      </c>
      <c r="AH1451">
        <v>0</v>
      </c>
      <c r="AI1451">
        <v>0</v>
      </c>
      <c r="AJ1451">
        <v>1</v>
      </c>
      <c r="AK1451" s="9" t="s">
        <v>2840</v>
      </c>
      <c r="AL1451">
        <f t="shared" si="485"/>
        <v>0</v>
      </c>
      <c r="AM1451">
        <f>IF(AND(INDIRECT(AN1451)='Sample Select backend'!$C$2,INDIRECT(AO1451)=1,INDIRECT(AP1451)='Sample Select backend'!$F$2,INDIRECT(AQ1451)=1,INDIRECT(AR1451)='Sample Select backend'!$M$2),1,0)</f>
        <v>1</v>
      </c>
      <c r="AN1451" t="str">
        <f>_xlfn.CONCAT('Sample Select backend'!$C$4,ROW(AN1451))</f>
        <v>AE1451</v>
      </c>
      <c r="AO1451" s="9" t="str">
        <f>_xlfn.CONCAT('Sample Select backend'!$J$2,ROW(AO1451))</f>
        <v>AJ1451</v>
      </c>
      <c r="AP1451" t="str">
        <f>_xlfn.CONCAT('Sample Select backend'!$F$4,ROW(AP1451))</f>
        <v>AF1451</v>
      </c>
      <c r="AQ1451" t="str">
        <f>_xlfn.CONCAT('Sample Select backend'!$I$10,ROW(AQ1451))</f>
        <v>R1451</v>
      </c>
      <c r="AR1451" t="str">
        <f>_xlfn.CONCAT('Sample Select backend'!$M$4,ROW(AR1451))</f>
        <v>AK1451</v>
      </c>
      <c r="AS1451" t="str">
        <f t="shared" si="486"/>
        <v>Greece</v>
      </c>
      <c r="AT1451" s="9">
        <f t="shared" si="487"/>
        <v>31</v>
      </c>
      <c r="AU1451">
        <f t="shared" si="488"/>
        <v>0</v>
      </c>
      <c r="AV1451" s="9">
        <v>1</v>
      </c>
    </row>
    <row r="1452" spans="1:48" x14ac:dyDescent="0.35">
      <c r="A1452" t="s">
        <v>70</v>
      </c>
      <c r="B1452">
        <v>6</v>
      </c>
      <c r="C1452">
        <v>28</v>
      </c>
      <c r="D1452" t="s">
        <v>1051</v>
      </c>
      <c r="E1452">
        <v>2</v>
      </c>
      <c r="F1452">
        <v>1</v>
      </c>
      <c r="G1452">
        <v>2</v>
      </c>
      <c r="H1452">
        <v>-1</v>
      </c>
      <c r="I1452">
        <v>-2</v>
      </c>
      <c r="J1452">
        <v>1</v>
      </c>
      <c r="K1452">
        <v>1</v>
      </c>
      <c r="L1452">
        <v>-2</v>
      </c>
      <c r="M1452">
        <v>1</v>
      </c>
      <c r="N1452" t="s">
        <v>2669</v>
      </c>
      <c r="O1452" t="s">
        <v>2800</v>
      </c>
      <c r="P1452" t="s">
        <v>2808</v>
      </c>
      <c r="Q1452" t="s">
        <v>2813</v>
      </c>
      <c r="R1452">
        <v>1</v>
      </c>
      <c r="S1452" t="s">
        <v>202</v>
      </c>
      <c r="T1452" t="s">
        <v>202</v>
      </c>
      <c r="U1452" t="s">
        <v>202</v>
      </c>
      <c r="V1452">
        <f t="shared" si="498"/>
        <v>1</v>
      </c>
      <c r="W1452">
        <f t="shared" si="499"/>
        <v>1</v>
      </c>
      <c r="X1452">
        <f t="shared" si="500"/>
        <v>1</v>
      </c>
      <c r="Y1452">
        <f t="shared" si="501"/>
        <v>0</v>
      </c>
      <c r="Z1452">
        <f t="shared" si="502"/>
        <v>0</v>
      </c>
      <c r="AA1452">
        <f t="shared" si="503"/>
        <v>1</v>
      </c>
      <c r="AB1452">
        <f t="shared" si="504"/>
        <v>1</v>
      </c>
      <c r="AC1452">
        <f t="shared" si="505"/>
        <v>0</v>
      </c>
      <c r="AD1452">
        <f t="shared" si="506"/>
        <v>1</v>
      </c>
      <c r="AE1452" s="4" t="s">
        <v>2828</v>
      </c>
      <c r="AF1452" s="9" t="s">
        <v>2829</v>
      </c>
      <c r="AG1452">
        <v>0</v>
      </c>
      <c r="AH1452">
        <v>0</v>
      </c>
      <c r="AI1452">
        <v>0</v>
      </c>
      <c r="AJ1452">
        <v>1</v>
      </c>
      <c r="AK1452" s="9" t="s">
        <v>2840</v>
      </c>
      <c r="AL1452">
        <f t="shared" si="485"/>
        <v>0</v>
      </c>
      <c r="AM1452">
        <f>IF(AND(INDIRECT(AN1452)='Sample Select backend'!$C$2,INDIRECT(AO1452)=1,INDIRECT(AP1452)='Sample Select backend'!$F$2,INDIRECT(AQ1452)=1,INDIRECT(AR1452)='Sample Select backend'!$M$2),1,0)</f>
        <v>1</v>
      </c>
      <c r="AN1452" t="str">
        <f>_xlfn.CONCAT('Sample Select backend'!$C$4,ROW(AN1452))</f>
        <v>AE1452</v>
      </c>
      <c r="AO1452" s="9" t="str">
        <f>_xlfn.CONCAT('Sample Select backend'!$J$2,ROW(AO1452))</f>
        <v>AJ1452</v>
      </c>
      <c r="AP1452" t="str">
        <f>_xlfn.CONCAT('Sample Select backend'!$F$4,ROW(AP1452))</f>
        <v>AF1452</v>
      </c>
      <c r="AQ1452" t="str">
        <f>_xlfn.CONCAT('Sample Select backend'!$I$10,ROW(AQ1452))</f>
        <v>R1452</v>
      </c>
      <c r="AR1452" t="str">
        <f>_xlfn.CONCAT('Sample Select backend'!$M$4,ROW(AR1452))</f>
        <v>AK1452</v>
      </c>
      <c r="AS1452" t="str">
        <f t="shared" si="486"/>
        <v>Greece</v>
      </c>
      <c r="AT1452" s="9">
        <f t="shared" si="487"/>
        <v>28</v>
      </c>
      <c r="AU1452">
        <f t="shared" si="488"/>
        <v>0</v>
      </c>
      <c r="AV1452" s="9">
        <v>1</v>
      </c>
    </row>
    <row r="1453" spans="1:48" x14ac:dyDescent="0.35">
      <c r="A1453" t="s">
        <v>70</v>
      </c>
      <c r="B1453">
        <v>9</v>
      </c>
      <c r="C1453">
        <v>34</v>
      </c>
      <c r="D1453" t="s">
        <v>1038</v>
      </c>
      <c r="E1453">
        <v>1</v>
      </c>
      <c r="F1453">
        <v>1</v>
      </c>
      <c r="G1453">
        <v>-2</v>
      </c>
      <c r="H1453">
        <v>-1</v>
      </c>
      <c r="I1453">
        <v>-2</v>
      </c>
      <c r="J1453">
        <v>-2</v>
      </c>
      <c r="K1453">
        <v>1</v>
      </c>
      <c r="L1453">
        <v>2</v>
      </c>
      <c r="M1453">
        <v>1</v>
      </c>
      <c r="N1453" t="s">
        <v>2669</v>
      </c>
      <c r="O1453" t="s">
        <v>2800</v>
      </c>
      <c r="P1453" t="s">
        <v>2808</v>
      </c>
      <c r="Q1453" t="s">
        <v>2813</v>
      </c>
      <c r="R1453">
        <v>1</v>
      </c>
      <c r="S1453" t="s">
        <v>202</v>
      </c>
      <c r="T1453" t="s">
        <v>202</v>
      </c>
      <c r="U1453" t="s">
        <v>202</v>
      </c>
      <c r="V1453">
        <f t="shared" si="498"/>
        <v>1</v>
      </c>
      <c r="W1453">
        <f t="shared" si="499"/>
        <v>1</v>
      </c>
      <c r="X1453">
        <f t="shared" si="500"/>
        <v>0</v>
      </c>
      <c r="Y1453">
        <f t="shared" si="501"/>
        <v>0</v>
      </c>
      <c r="Z1453">
        <f t="shared" si="502"/>
        <v>0</v>
      </c>
      <c r="AA1453">
        <f t="shared" si="503"/>
        <v>0</v>
      </c>
      <c r="AB1453">
        <f t="shared" si="504"/>
        <v>1</v>
      </c>
      <c r="AC1453">
        <f t="shared" si="505"/>
        <v>1</v>
      </c>
      <c r="AD1453">
        <f t="shared" si="506"/>
        <v>1</v>
      </c>
      <c r="AE1453" s="4" t="s">
        <v>2828</v>
      </c>
      <c r="AF1453" s="9" t="s">
        <v>2829</v>
      </c>
      <c r="AG1453">
        <v>0</v>
      </c>
      <c r="AH1453">
        <v>0</v>
      </c>
      <c r="AI1453">
        <v>0</v>
      </c>
      <c r="AJ1453">
        <v>1</v>
      </c>
      <c r="AK1453" s="9" t="s">
        <v>2840</v>
      </c>
      <c r="AL1453">
        <f t="shared" si="485"/>
        <v>0</v>
      </c>
      <c r="AM1453">
        <f>IF(AND(INDIRECT(AN1453)='Sample Select backend'!$C$2,INDIRECT(AO1453)=1,INDIRECT(AP1453)='Sample Select backend'!$F$2,INDIRECT(AQ1453)=1,INDIRECT(AR1453)='Sample Select backend'!$M$2),1,0)</f>
        <v>1</v>
      </c>
      <c r="AN1453" t="str">
        <f>_xlfn.CONCAT('Sample Select backend'!$C$4,ROW(AN1453))</f>
        <v>AE1453</v>
      </c>
      <c r="AO1453" s="9" t="str">
        <f>_xlfn.CONCAT('Sample Select backend'!$J$2,ROW(AO1453))</f>
        <v>AJ1453</v>
      </c>
      <c r="AP1453" t="str">
        <f>_xlfn.CONCAT('Sample Select backend'!$F$4,ROW(AP1453))</f>
        <v>AF1453</v>
      </c>
      <c r="AQ1453" t="str">
        <f>_xlfn.CONCAT('Sample Select backend'!$I$10,ROW(AQ1453))</f>
        <v>R1453</v>
      </c>
      <c r="AR1453" t="str">
        <f>_xlfn.CONCAT('Sample Select backend'!$M$4,ROW(AR1453))</f>
        <v>AK1453</v>
      </c>
      <c r="AS1453" t="str">
        <f t="shared" si="486"/>
        <v>Greece</v>
      </c>
      <c r="AT1453" s="9">
        <f t="shared" si="487"/>
        <v>34</v>
      </c>
      <c r="AU1453">
        <f t="shared" si="488"/>
        <v>0</v>
      </c>
      <c r="AV1453" s="9">
        <v>1</v>
      </c>
    </row>
    <row r="1454" spans="1:48" x14ac:dyDescent="0.35">
      <c r="A1454" t="s">
        <v>70</v>
      </c>
      <c r="B1454">
        <v>2</v>
      </c>
      <c r="C1454">
        <v>14</v>
      </c>
      <c r="D1454" t="s">
        <v>1041</v>
      </c>
      <c r="E1454">
        <v>-2</v>
      </c>
      <c r="F1454">
        <v>2</v>
      </c>
      <c r="G1454">
        <v>2</v>
      </c>
      <c r="H1454">
        <v>2</v>
      </c>
      <c r="I1454">
        <v>2</v>
      </c>
      <c r="J1454">
        <v>2</v>
      </c>
      <c r="K1454">
        <v>1</v>
      </c>
      <c r="L1454">
        <v>2</v>
      </c>
      <c r="M1454">
        <v>1</v>
      </c>
      <c r="N1454" t="s">
        <v>2669</v>
      </c>
      <c r="O1454" t="s">
        <v>2800</v>
      </c>
      <c r="P1454" t="s">
        <v>2808</v>
      </c>
      <c r="Q1454" t="s">
        <v>2813</v>
      </c>
      <c r="R1454">
        <v>1</v>
      </c>
      <c r="S1454" t="s">
        <v>202</v>
      </c>
      <c r="T1454" t="s">
        <v>202</v>
      </c>
      <c r="U1454" t="s">
        <v>202</v>
      </c>
      <c r="V1454">
        <f t="shared" si="498"/>
        <v>0</v>
      </c>
      <c r="W1454">
        <f t="shared" si="499"/>
        <v>1</v>
      </c>
      <c r="X1454">
        <f t="shared" si="500"/>
        <v>1</v>
      </c>
      <c r="Y1454">
        <f t="shared" si="501"/>
        <v>1</v>
      </c>
      <c r="Z1454">
        <f t="shared" si="502"/>
        <v>1</v>
      </c>
      <c r="AA1454">
        <f t="shared" si="503"/>
        <v>1</v>
      </c>
      <c r="AB1454">
        <f t="shared" si="504"/>
        <v>1</v>
      </c>
      <c r="AC1454">
        <f t="shared" si="505"/>
        <v>1</v>
      </c>
      <c r="AD1454">
        <f t="shared" si="506"/>
        <v>1</v>
      </c>
      <c r="AE1454" s="4" t="s">
        <v>2828</v>
      </c>
      <c r="AF1454" s="9" t="s">
        <v>2829</v>
      </c>
      <c r="AG1454">
        <v>0</v>
      </c>
      <c r="AH1454">
        <v>0</v>
      </c>
      <c r="AI1454">
        <v>0</v>
      </c>
      <c r="AJ1454">
        <v>1</v>
      </c>
      <c r="AK1454" s="9" t="s">
        <v>2840</v>
      </c>
      <c r="AL1454">
        <f t="shared" si="485"/>
        <v>0</v>
      </c>
      <c r="AM1454">
        <f>IF(AND(INDIRECT(AN1454)='Sample Select backend'!$C$2,INDIRECT(AO1454)=1,INDIRECT(AP1454)='Sample Select backend'!$F$2,INDIRECT(AQ1454)=1,INDIRECT(AR1454)='Sample Select backend'!$M$2),1,0)</f>
        <v>1</v>
      </c>
      <c r="AN1454" t="str">
        <f>_xlfn.CONCAT('Sample Select backend'!$C$4,ROW(AN1454))</f>
        <v>AE1454</v>
      </c>
      <c r="AO1454" s="9" t="str">
        <f>_xlfn.CONCAT('Sample Select backend'!$J$2,ROW(AO1454))</f>
        <v>AJ1454</v>
      </c>
      <c r="AP1454" t="str">
        <f>_xlfn.CONCAT('Sample Select backend'!$F$4,ROW(AP1454))</f>
        <v>AF1454</v>
      </c>
      <c r="AQ1454" t="str">
        <f>_xlfn.CONCAT('Sample Select backend'!$I$10,ROW(AQ1454))</f>
        <v>R1454</v>
      </c>
      <c r="AR1454" t="str">
        <f>_xlfn.CONCAT('Sample Select backend'!$M$4,ROW(AR1454))</f>
        <v>AK1454</v>
      </c>
      <c r="AS1454" t="str">
        <f t="shared" si="486"/>
        <v>Greece</v>
      </c>
      <c r="AT1454" s="9">
        <f t="shared" si="487"/>
        <v>14</v>
      </c>
      <c r="AU1454">
        <f t="shared" si="488"/>
        <v>0</v>
      </c>
      <c r="AV1454" s="9">
        <v>1</v>
      </c>
    </row>
    <row r="1455" spans="1:48" x14ac:dyDescent="0.35">
      <c r="A1455" t="s">
        <v>70</v>
      </c>
      <c r="B1455">
        <v>1</v>
      </c>
      <c r="C1455">
        <v>11</v>
      </c>
      <c r="D1455" t="s">
        <v>1053</v>
      </c>
      <c r="E1455">
        <v>2</v>
      </c>
      <c r="F1455">
        <v>2</v>
      </c>
      <c r="G1455">
        <v>-2</v>
      </c>
      <c r="H1455">
        <v>-2</v>
      </c>
      <c r="I1455">
        <v>-2</v>
      </c>
      <c r="J1455">
        <v>2</v>
      </c>
      <c r="K1455">
        <v>1</v>
      </c>
      <c r="L1455">
        <v>2</v>
      </c>
      <c r="M1455">
        <v>1</v>
      </c>
      <c r="N1455" t="s">
        <v>2669</v>
      </c>
      <c r="O1455" t="s">
        <v>2800</v>
      </c>
      <c r="P1455" t="s">
        <v>2808</v>
      </c>
      <c r="Q1455" t="s">
        <v>2813</v>
      </c>
      <c r="R1455">
        <v>1</v>
      </c>
      <c r="S1455" t="s">
        <v>202</v>
      </c>
      <c r="T1455" t="s">
        <v>202</v>
      </c>
      <c r="U1455" t="s">
        <v>202</v>
      </c>
      <c r="V1455">
        <f t="shared" si="498"/>
        <v>1</v>
      </c>
      <c r="W1455">
        <f t="shared" si="499"/>
        <v>1</v>
      </c>
      <c r="X1455">
        <f t="shared" si="500"/>
        <v>0</v>
      </c>
      <c r="Y1455">
        <f t="shared" si="501"/>
        <v>0</v>
      </c>
      <c r="Z1455">
        <f t="shared" si="502"/>
        <v>0</v>
      </c>
      <c r="AA1455">
        <f t="shared" si="503"/>
        <v>1</v>
      </c>
      <c r="AB1455">
        <f t="shared" si="504"/>
        <v>1</v>
      </c>
      <c r="AC1455">
        <f t="shared" si="505"/>
        <v>1</v>
      </c>
      <c r="AD1455">
        <f t="shared" si="506"/>
        <v>1</v>
      </c>
      <c r="AE1455" s="4" t="s">
        <v>2828</v>
      </c>
      <c r="AF1455" s="9" t="s">
        <v>2829</v>
      </c>
      <c r="AG1455">
        <v>0</v>
      </c>
      <c r="AH1455">
        <v>0</v>
      </c>
      <c r="AI1455">
        <v>0</v>
      </c>
      <c r="AJ1455">
        <v>1</v>
      </c>
      <c r="AK1455" s="9" t="s">
        <v>2840</v>
      </c>
      <c r="AL1455">
        <f t="shared" si="485"/>
        <v>0</v>
      </c>
      <c r="AM1455">
        <f>IF(AND(INDIRECT(AN1455)='Sample Select backend'!$C$2,INDIRECT(AO1455)=1,INDIRECT(AP1455)='Sample Select backend'!$F$2,INDIRECT(AQ1455)=1,INDIRECT(AR1455)='Sample Select backend'!$M$2),1,0)</f>
        <v>1</v>
      </c>
      <c r="AN1455" t="str">
        <f>_xlfn.CONCAT('Sample Select backend'!$C$4,ROW(AN1455))</f>
        <v>AE1455</v>
      </c>
      <c r="AO1455" s="9" t="str">
        <f>_xlfn.CONCAT('Sample Select backend'!$J$2,ROW(AO1455))</f>
        <v>AJ1455</v>
      </c>
      <c r="AP1455" t="str">
        <f>_xlfn.CONCAT('Sample Select backend'!$F$4,ROW(AP1455))</f>
        <v>AF1455</v>
      </c>
      <c r="AQ1455" t="str">
        <f>_xlfn.CONCAT('Sample Select backend'!$I$10,ROW(AQ1455))</f>
        <v>R1455</v>
      </c>
      <c r="AR1455" t="str">
        <f>_xlfn.CONCAT('Sample Select backend'!$M$4,ROW(AR1455))</f>
        <v>AK1455</v>
      </c>
      <c r="AS1455" t="str">
        <f t="shared" si="486"/>
        <v>Greece</v>
      </c>
      <c r="AT1455" s="9">
        <f t="shared" si="487"/>
        <v>11</v>
      </c>
      <c r="AU1455">
        <f t="shared" si="488"/>
        <v>0</v>
      </c>
      <c r="AV1455" s="9">
        <v>1</v>
      </c>
    </row>
    <row r="1456" spans="1:48" x14ac:dyDescent="0.35">
      <c r="A1456" t="s">
        <v>70</v>
      </c>
      <c r="B1456">
        <v>1</v>
      </c>
      <c r="C1456">
        <v>9</v>
      </c>
      <c r="D1456" t="s">
        <v>1047</v>
      </c>
      <c r="E1456">
        <v>-2</v>
      </c>
      <c r="F1456">
        <v>2</v>
      </c>
      <c r="G1456">
        <v>-2</v>
      </c>
      <c r="H1456">
        <v>2</v>
      </c>
      <c r="I1456">
        <v>2</v>
      </c>
      <c r="K1456">
        <v>-2</v>
      </c>
      <c r="L1456">
        <v>2</v>
      </c>
      <c r="M1456">
        <v>1</v>
      </c>
      <c r="N1456" t="s">
        <v>2669</v>
      </c>
      <c r="O1456" t="s">
        <v>2800</v>
      </c>
      <c r="P1456" t="s">
        <v>2808</v>
      </c>
      <c r="Q1456" t="s">
        <v>2813</v>
      </c>
      <c r="R1456">
        <v>1</v>
      </c>
      <c r="S1456" t="s">
        <v>202</v>
      </c>
      <c r="T1456" t="s">
        <v>202</v>
      </c>
      <c r="U1456" t="s">
        <v>202</v>
      </c>
      <c r="V1456">
        <f t="shared" si="498"/>
        <v>0</v>
      </c>
      <c r="W1456">
        <f t="shared" si="499"/>
        <v>1</v>
      </c>
      <c r="X1456">
        <f t="shared" si="500"/>
        <v>0</v>
      </c>
      <c r="Y1456">
        <f t="shared" si="501"/>
        <v>1</v>
      </c>
      <c r="Z1456">
        <f t="shared" si="502"/>
        <v>1</v>
      </c>
      <c r="AA1456">
        <f t="shared" si="503"/>
        <v>-1</v>
      </c>
      <c r="AB1456">
        <f t="shared" si="504"/>
        <v>0</v>
      </c>
      <c r="AC1456">
        <f t="shared" si="505"/>
        <v>1</v>
      </c>
      <c r="AD1456">
        <f t="shared" si="506"/>
        <v>1</v>
      </c>
      <c r="AE1456" s="4" t="s">
        <v>2828</v>
      </c>
      <c r="AF1456" s="9" t="s">
        <v>2829</v>
      </c>
      <c r="AG1456">
        <v>0</v>
      </c>
      <c r="AH1456">
        <v>0</v>
      </c>
      <c r="AI1456">
        <v>0</v>
      </c>
      <c r="AJ1456">
        <v>1</v>
      </c>
      <c r="AK1456" s="9" t="s">
        <v>2840</v>
      </c>
      <c r="AL1456">
        <f t="shared" si="485"/>
        <v>0</v>
      </c>
      <c r="AM1456">
        <f>IF(AND(INDIRECT(AN1456)='Sample Select backend'!$C$2,INDIRECT(AO1456)=1,INDIRECT(AP1456)='Sample Select backend'!$F$2,INDIRECT(AQ1456)=1,INDIRECT(AR1456)='Sample Select backend'!$M$2),1,0)</f>
        <v>1</v>
      </c>
      <c r="AN1456" t="str">
        <f>_xlfn.CONCAT('Sample Select backend'!$C$4,ROW(AN1456))</f>
        <v>AE1456</v>
      </c>
      <c r="AO1456" s="9" t="str">
        <f>_xlfn.CONCAT('Sample Select backend'!$J$2,ROW(AO1456))</f>
        <v>AJ1456</v>
      </c>
      <c r="AP1456" t="str">
        <f>_xlfn.CONCAT('Sample Select backend'!$F$4,ROW(AP1456))</f>
        <v>AF1456</v>
      </c>
      <c r="AQ1456" t="str">
        <f>_xlfn.CONCAT('Sample Select backend'!$I$10,ROW(AQ1456))</f>
        <v>R1456</v>
      </c>
      <c r="AR1456" t="str">
        <f>_xlfn.CONCAT('Sample Select backend'!$M$4,ROW(AR1456))</f>
        <v>AK1456</v>
      </c>
      <c r="AS1456" t="str">
        <f t="shared" si="486"/>
        <v>Greece</v>
      </c>
      <c r="AT1456" s="9">
        <f t="shared" si="487"/>
        <v>9</v>
      </c>
      <c r="AU1456">
        <f t="shared" si="488"/>
        <v>0</v>
      </c>
      <c r="AV1456" s="9">
        <v>1</v>
      </c>
    </row>
    <row r="1457" spans="1:48" x14ac:dyDescent="0.35">
      <c r="A1457" t="s">
        <v>70</v>
      </c>
      <c r="B1457">
        <v>7</v>
      </c>
      <c r="C1457">
        <v>30</v>
      </c>
      <c r="D1457" t="s">
        <v>1058</v>
      </c>
      <c r="E1457">
        <v>1</v>
      </c>
      <c r="F1457">
        <v>1</v>
      </c>
      <c r="G1457">
        <v>2</v>
      </c>
      <c r="H1457">
        <v>1</v>
      </c>
      <c r="I1457">
        <v>2</v>
      </c>
      <c r="J1457">
        <v>1</v>
      </c>
      <c r="K1457">
        <v>1</v>
      </c>
      <c r="L1457">
        <v>2</v>
      </c>
      <c r="M1457">
        <v>1</v>
      </c>
      <c r="N1457" t="s">
        <v>2669</v>
      </c>
      <c r="O1457" t="s">
        <v>2800</v>
      </c>
      <c r="P1457" t="s">
        <v>2808</v>
      </c>
      <c r="Q1457" t="s">
        <v>2813</v>
      </c>
      <c r="R1457">
        <v>1</v>
      </c>
      <c r="S1457" t="s">
        <v>202</v>
      </c>
      <c r="T1457" t="s">
        <v>202</v>
      </c>
      <c r="U1457" t="s">
        <v>202</v>
      </c>
      <c r="V1457">
        <f t="shared" si="498"/>
        <v>1</v>
      </c>
      <c r="W1457">
        <f t="shared" si="499"/>
        <v>1</v>
      </c>
      <c r="X1457">
        <f t="shared" si="500"/>
        <v>1</v>
      </c>
      <c r="Y1457">
        <f t="shared" si="501"/>
        <v>1</v>
      </c>
      <c r="Z1457">
        <f t="shared" si="502"/>
        <v>1</v>
      </c>
      <c r="AA1457">
        <f t="shared" si="503"/>
        <v>1</v>
      </c>
      <c r="AB1457">
        <f t="shared" si="504"/>
        <v>1</v>
      </c>
      <c r="AC1457">
        <f t="shared" si="505"/>
        <v>1</v>
      </c>
      <c r="AD1457">
        <f t="shared" si="506"/>
        <v>1</v>
      </c>
      <c r="AE1457" s="4" t="s">
        <v>2828</v>
      </c>
      <c r="AF1457" s="9" t="s">
        <v>2829</v>
      </c>
      <c r="AG1457">
        <v>0</v>
      </c>
      <c r="AH1457">
        <v>0</v>
      </c>
      <c r="AI1457">
        <v>0</v>
      </c>
      <c r="AJ1457">
        <v>1</v>
      </c>
      <c r="AK1457" s="9" t="s">
        <v>2840</v>
      </c>
      <c r="AL1457">
        <f t="shared" si="485"/>
        <v>0</v>
      </c>
      <c r="AM1457">
        <f>IF(AND(INDIRECT(AN1457)='Sample Select backend'!$C$2,INDIRECT(AO1457)=1,INDIRECT(AP1457)='Sample Select backend'!$F$2,INDIRECT(AQ1457)=1,INDIRECT(AR1457)='Sample Select backend'!$M$2),1,0)</f>
        <v>1</v>
      </c>
      <c r="AN1457" t="str">
        <f>_xlfn.CONCAT('Sample Select backend'!$C$4,ROW(AN1457))</f>
        <v>AE1457</v>
      </c>
      <c r="AO1457" s="9" t="str">
        <f>_xlfn.CONCAT('Sample Select backend'!$J$2,ROW(AO1457))</f>
        <v>AJ1457</v>
      </c>
      <c r="AP1457" t="str">
        <f>_xlfn.CONCAT('Sample Select backend'!$F$4,ROW(AP1457))</f>
        <v>AF1457</v>
      </c>
      <c r="AQ1457" t="str">
        <f>_xlfn.CONCAT('Sample Select backend'!$I$10,ROW(AQ1457))</f>
        <v>R1457</v>
      </c>
      <c r="AR1457" t="str">
        <f>_xlfn.CONCAT('Sample Select backend'!$M$4,ROW(AR1457))</f>
        <v>AK1457</v>
      </c>
      <c r="AS1457" t="str">
        <f t="shared" si="486"/>
        <v>Greece</v>
      </c>
      <c r="AT1457" s="9">
        <f t="shared" si="487"/>
        <v>30</v>
      </c>
      <c r="AU1457">
        <f t="shared" si="488"/>
        <v>0</v>
      </c>
      <c r="AV1457" s="9">
        <v>1</v>
      </c>
    </row>
    <row r="1458" spans="1:48" x14ac:dyDescent="0.35">
      <c r="A1458" t="s">
        <v>70</v>
      </c>
      <c r="B1458">
        <v>1</v>
      </c>
      <c r="C1458">
        <v>7</v>
      </c>
      <c r="D1458" t="s">
        <v>1044</v>
      </c>
      <c r="E1458">
        <v>-2</v>
      </c>
      <c r="F1458">
        <v>2</v>
      </c>
      <c r="G1458">
        <v>-2</v>
      </c>
      <c r="H1458">
        <v>-1</v>
      </c>
      <c r="I1458">
        <v>-2</v>
      </c>
      <c r="J1458">
        <v>2</v>
      </c>
      <c r="K1458">
        <v>-2</v>
      </c>
      <c r="M1458">
        <v>1</v>
      </c>
      <c r="N1458" t="s">
        <v>2669</v>
      </c>
      <c r="O1458" t="s">
        <v>2800</v>
      </c>
      <c r="P1458" t="s">
        <v>2808</v>
      </c>
      <c r="Q1458" t="s">
        <v>2813</v>
      </c>
      <c r="R1458">
        <v>1</v>
      </c>
      <c r="S1458" t="s">
        <v>202</v>
      </c>
      <c r="T1458" t="s">
        <v>202</v>
      </c>
      <c r="U1458" t="s">
        <v>202</v>
      </c>
      <c r="V1458">
        <f t="shared" si="498"/>
        <v>0</v>
      </c>
      <c r="W1458">
        <f t="shared" si="499"/>
        <v>1</v>
      </c>
      <c r="X1458">
        <f t="shared" si="500"/>
        <v>0</v>
      </c>
      <c r="Y1458">
        <f t="shared" si="501"/>
        <v>0</v>
      </c>
      <c r="Z1458">
        <f t="shared" si="502"/>
        <v>0</v>
      </c>
      <c r="AA1458">
        <f t="shared" si="503"/>
        <v>1</v>
      </c>
      <c r="AB1458">
        <f t="shared" si="504"/>
        <v>0</v>
      </c>
      <c r="AC1458">
        <f t="shared" si="505"/>
        <v>-1</v>
      </c>
      <c r="AD1458">
        <f t="shared" si="506"/>
        <v>1</v>
      </c>
      <c r="AE1458" s="4" t="s">
        <v>2828</v>
      </c>
      <c r="AF1458" s="9" t="s">
        <v>2829</v>
      </c>
      <c r="AG1458">
        <v>0</v>
      </c>
      <c r="AH1458">
        <v>0</v>
      </c>
      <c r="AI1458">
        <v>0</v>
      </c>
      <c r="AJ1458">
        <v>1</v>
      </c>
      <c r="AK1458" s="9" t="s">
        <v>2840</v>
      </c>
      <c r="AL1458">
        <f t="shared" si="485"/>
        <v>0</v>
      </c>
      <c r="AM1458">
        <f>IF(AND(INDIRECT(AN1458)='Sample Select backend'!$C$2,INDIRECT(AO1458)=1,INDIRECT(AP1458)='Sample Select backend'!$F$2,INDIRECT(AQ1458)=1,INDIRECT(AR1458)='Sample Select backend'!$M$2),1,0)</f>
        <v>1</v>
      </c>
      <c r="AN1458" t="str">
        <f>_xlfn.CONCAT('Sample Select backend'!$C$4,ROW(AN1458))</f>
        <v>AE1458</v>
      </c>
      <c r="AO1458" s="9" t="str">
        <f>_xlfn.CONCAT('Sample Select backend'!$J$2,ROW(AO1458))</f>
        <v>AJ1458</v>
      </c>
      <c r="AP1458" t="str">
        <f>_xlfn.CONCAT('Sample Select backend'!$F$4,ROW(AP1458))</f>
        <v>AF1458</v>
      </c>
      <c r="AQ1458" t="str">
        <f>_xlfn.CONCAT('Sample Select backend'!$I$10,ROW(AQ1458))</f>
        <v>R1458</v>
      </c>
      <c r="AR1458" t="str">
        <f>_xlfn.CONCAT('Sample Select backend'!$M$4,ROW(AR1458))</f>
        <v>AK1458</v>
      </c>
      <c r="AS1458" t="str">
        <f t="shared" si="486"/>
        <v>Greece</v>
      </c>
      <c r="AT1458" s="9">
        <f t="shared" si="487"/>
        <v>7</v>
      </c>
      <c r="AU1458">
        <f t="shared" si="488"/>
        <v>0</v>
      </c>
      <c r="AV1458" s="9">
        <v>1</v>
      </c>
    </row>
    <row r="1459" spans="1:48" x14ac:dyDescent="0.35">
      <c r="A1459" t="s">
        <v>70</v>
      </c>
      <c r="B1459">
        <v>5</v>
      </c>
      <c r="C1459" t="s">
        <v>201</v>
      </c>
      <c r="D1459" t="s">
        <v>1054</v>
      </c>
      <c r="E1459">
        <v>1</v>
      </c>
      <c r="F1459">
        <v>1</v>
      </c>
      <c r="G1459">
        <v>2</v>
      </c>
      <c r="H1459">
        <v>-1</v>
      </c>
      <c r="I1459">
        <v>2</v>
      </c>
      <c r="J1459">
        <v>1</v>
      </c>
      <c r="K1459">
        <v>1</v>
      </c>
      <c r="L1459">
        <v>2</v>
      </c>
      <c r="M1459">
        <v>1</v>
      </c>
      <c r="N1459" t="s">
        <v>2669</v>
      </c>
      <c r="O1459" t="s">
        <v>2800</v>
      </c>
      <c r="P1459" t="s">
        <v>2808</v>
      </c>
      <c r="Q1459" t="s">
        <v>2813</v>
      </c>
      <c r="R1459">
        <v>1</v>
      </c>
      <c r="S1459" t="s">
        <v>202</v>
      </c>
      <c r="T1459" t="s">
        <v>202</v>
      </c>
      <c r="U1459" t="s">
        <v>202</v>
      </c>
      <c r="V1459">
        <f t="shared" si="498"/>
        <v>1</v>
      </c>
      <c r="W1459">
        <f t="shared" si="499"/>
        <v>1</v>
      </c>
      <c r="X1459">
        <f t="shared" si="500"/>
        <v>1</v>
      </c>
      <c r="Y1459">
        <f t="shared" si="501"/>
        <v>0</v>
      </c>
      <c r="Z1459">
        <f t="shared" si="502"/>
        <v>1</v>
      </c>
      <c r="AA1459">
        <f t="shared" si="503"/>
        <v>1</v>
      </c>
      <c r="AB1459">
        <f t="shared" si="504"/>
        <v>1</v>
      </c>
      <c r="AC1459">
        <f t="shared" si="505"/>
        <v>1</v>
      </c>
      <c r="AD1459">
        <f t="shared" si="506"/>
        <v>1</v>
      </c>
      <c r="AE1459" s="4" t="s">
        <v>2828</v>
      </c>
      <c r="AF1459" s="9" t="s">
        <v>2829</v>
      </c>
      <c r="AG1459">
        <v>0</v>
      </c>
      <c r="AH1459">
        <v>0</v>
      </c>
      <c r="AI1459">
        <v>0</v>
      </c>
      <c r="AJ1459">
        <v>1</v>
      </c>
      <c r="AK1459" s="9" t="s">
        <v>2840</v>
      </c>
      <c r="AL1459">
        <f t="shared" si="485"/>
        <v>0</v>
      </c>
      <c r="AM1459">
        <f>IF(AND(INDIRECT(AN1459)='Sample Select backend'!$C$2,INDIRECT(AO1459)=1,INDIRECT(AP1459)='Sample Select backend'!$F$2,INDIRECT(AQ1459)=1,INDIRECT(AR1459)='Sample Select backend'!$M$2),1,0)</f>
        <v>1</v>
      </c>
      <c r="AN1459" t="str">
        <f>_xlfn.CONCAT('Sample Select backend'!$C$4,ROW(AN1459))</f>
        <v>AE1459</v>
      </c>
      <c r="AO1459" s="9" t="str">
        <f>_xlfn.CONCAT('Sample Select backend'!$J$2,ROW(AO1459))</f>
        <v>AJ1459</v>
      </c>
      <c r="AP1459" t="str">
        <f>_xlfn.CONCAT('Sample Select backend'!$F$4,ROW(AP1459))</f>
        <v>AF1459</v>
      </c>
      <c r="AQ1459" t="str">
        <f>_xlfn.CONCAT('Sample Select backend'!$I$10,ROW(AQ1459))</f>
        <v>R1459</v>
      </c>
      <c r="AR1459" t="str">
        <f>_xlfn.CONCAT('Sample Select backend'!$M$4,ROW(AR1459))</f>
        <v>AK1459</v>
      </c>
      <c r="AS1459" t="str">
        <f t="shared" si="486"/>
        <v>Greece</v>
      </c>
      <c r="AT1459" s="9" t="str">
        <f t="shared" si="487"/>
        <v>Other</v>
      </c>
      <c r="AU1459">
        <f t="shared" si="488"/>
        <v>0</v>
      </c>
      <c r="AV1459" s="9">
        <v>1</v>
      </c>
    </row>
    <row r="1460" spans="1:48" x14ac:dyDescent="0.35">
      <c r="A1460" t="s">
        <v>70</v>
      </c>
      <c r="B1460">
        <v>7</v>
      </c>
      <c r="C1460">
        <v>30</v>
      </c>
      <c r="D1460" t="s">
        <v>1059</v>
      </c>
      <c r="E1460">
        <v>1</v>
      </c>
      <c r="F1460">
        <v>1</v>
      </c>
      <c r="G1460">
        <v>2</v>
      </c>
      <c r="H1460">
        <v>-1</v>
      </c>
      <c r="I1460">
        <v>-2</v>
      </c>
      <c r="J1460">
        <v>1</v>
      </c>
      <c r="K1460">
        <v>1</v>
      </c>
      <c r="L1460">
        <v>-2</v>
      </c>
      <c r="M1460">
        <v>1</v>
      </c>
      <c r="N1460" t="s">
        <v>2669</v>
      </c>
      <c r="O1460" t="s">
        <v>2800</v>
      </c>
      <c r="P1460" t="s">
        <v>2808</v>
      </c>
      <c r="Q1460" t="s">
        <v>2813</v>
      </c>
      <c r="R1460">
        <v>1</v>
      </c>
      <c r="S1460" t="s">
        <v>202</v>
      </c>
      <c r="T1460" t="s">
        <v>202</v>
      </c>
      <c r="U1460" t="s">
        <v>202</v>
      </c>
      <c r="V1460">
        <f t="shared" si="498"/>
        <v>1</v>
      </c>
      <c r="W1460">
        <f t="shared" si="499"/>
        <v>1</v>
      </c>
      <c r="X1460">
        <f t="shared" si="500"/>
        <v>1</v>
      </c>
      <c r="Y1460">
        <f t="shared" si="501"/>
        <v>0</v>
      </c>
      <c r="Z1460">
        <f t="shared" si="502"/>
        <v>0</v>
      </c>
      <c r="AA1460">
        <f t="shared" si="503"/>
        <v>1</v>
      </c>
      <c r="AB1460">
        <f t="shared" si="504"/>
        <v>1</v>
      </c>
      <c r="AC1460">
        <f t="shared" si="505"/>
        <v>0</v>
      </c>
      <c r="AD1460">
        <f t="shared" si="506"/>
        <v>1</v>
      </c>
      <c r="AE1460" s="4" t="s">
        <v>2828</v>
      </c>
      <c r="AF1460" s="9" t="s">
        <v>2829</v>
      </c>
      <c r="AG1460">
        <v>0</v>
      </c>
      <c r="AH1460">
        <v>0</v>
      </c>
      <c r="AI1460">
        <v>0</v>
      </c>
      <c r="AJ1460">
        <v>1</v>
      </c>
      <c r="AK1460" s="9" t="s">
        <v>2840</v>
      </c>
      <c r="AL1460">
        <f t="shared" si="485"/>
        <v>0</v>
      </c>
      <c r="AM1460">
        <f>IF(AND(INDIRECT(AN1460)='Sample Select backend'!$C$2,INDIRECT(AO1460)=1,INDIRECT(AP1460)='Sample Select backend'!$F$2,INDIRECT(AQ1460)=1,INDIRECT(AR1460)='Sample Select backend'!$M$2),1,0)</f>
        <v>1</v>
      </c>
      <c r="AN1460" t="str">
        <f>_xlfn.CONCAT('Sample Select backend'!$C$4,ROW(AN1460))</f>
        <v>AE1460</v>
      </c>
      <c r="AO1460" s="9" t="str">
        <f>_xlfn.CONCAT('Sample Select backend'!$J$2,ROW(AO1460))</f>
        <v>AJ1460</v>
      </c>
      <c r="AP1460" t="str">
        <f>_xlfn.CONCAT('Sample Select backend'!$F$4,ROW(AP1460))</f>
        <v>AF1460</v>
      </c>
      <c r="AQ1460" t="str">
        <f>_xlfn.CONCAT('Sample Select backend'!$I$10,ROW(AQ1460))</f>
        <v>R1460</v>
      </c>
      <c r="AR1460" t="str">
        <f>_xlfn.CONCAT('Sample Select backend'!$M$4,ROW(AR1460))</f>
        <v>AK1460</v>
      </c>
      <c r="AS1460" t="str">
        <f t="shared" si="486"/>
        <v>Greece</v>
      </c>
      <c r="AT1460" s="9">
        <f t="shared" si="487"/>
        <v>30</v>
      </c>
      <c r="AU1460">
        <f t="shared" si="488"/>
        <v>0</v>
      </c>
      <c r="AV1460" s="9">
        <v>1</v>
      </c>
    </row>
    <row r="1461" spans="1:48" x14ac:dyDescent="0.35">
      <c r="A1461" t="s">
        <v>70</v>
      </c>
      <c r="B1461">
        <v>1</v>
      </c>
      <c r="C1461">
        <v>6</v>
      </c>
      <c r="D1461" t="s">
        <v>1041</v>
      </c>
      <c r="E1461">
        <v>-2</v>
      </c>
      <c r="F1461">
        <v>2</v>
      </c>
      <c r="G1461">
        <v>2</v>
      </c>
      <c r="H1461">
        <v>2</v>
      </c>
      <c r="I1461">
        <v>2</v>
      </c>
      <c r="J1461">
        <v>2</v>
      </c>
      <c r="K1461">
        <v>1</v>
      </c>
      <c r="L1461">
        <v>2</v>
      </c>
      <c r="M1461">
        <v>1</v>
      </c>
      <c r="N1461" t="s">
        <v>2669</v>
      </c>
      <c r="O1461" t="s">
        <v>2800</v>
      </c>
      <c r="P1461" t="s">
        <v>2808</v>
      </c>
      <c r="Q1461" t="s">
        <v>2813</v>
      </c>
      <c r="R1461">
        <v>1</v>
      </c>
      <c r="S1461" t="s">
        <v>202</v>
      </c>
      <c r="T1461" t="s">
        <v>202</v>
      </c>
      <c r="U1461" t="s">
        <v>202</v>
      </c>
      <c r="V1461">
        <f t="shared" si="498"/>
        <v>0</v>
      </c>
      <c r="W1461">
        <f t="shared" si="499"/>
        <v>1</v>
      </c>
      <c r="X1461">
        <f t="shared" si="500"/>
        <v>1</v>
      </c>
      <c r="Y1461">
        <f t="shared" si="501"/>
        <v>1</v>
      </c>
      <c r="Z1461">
        <f t="shared" si="502"/>
        <v>1</v>
      </c>
      <c r="AA1461">
        <f t="shared" si="503"/>
        <v>1</v>
      </c>
      <c r="AB1461">
        <f t="shared" si="504"/>
        <v>1</v>
      </c>
      <c r="AC1461">
        <f t="shared" si="505"/>
        <v>1</v>
      </c>
      <c r="AD1461">
        <f t="shared" si="506"/>
        <v>1</v>
      </c>
      <c r="AE1461" s="4" t="s">
        <v>2828</v>
      </c>
      <c r="AF1461" s="9" t="s">
        <v>2829</v>
      </c>
      <c r="AG1461">
        <v>0</v>
      </c>
      <c r="AH1461">
        <v>0</v>
      </c>
      <c r="AI1461">
        <v>0</v>
      </c>
      <c r="AJ1461">
        <v>1</v>
      </c>
      <c r="AK1461" s="9" t="s">
        <v>2840</v>
      </c>
      <c r="AL1461">
        <f t="shared" si="485"/>
        <v>0</v>
      </c>
      <c r="AM1461">
        <f>IF(AND(INDIRECT(AN1461)='Sample Select backend'!$C$2,INDIRECT(AO1461)=1,INDIRECT(AP1461)='Sample Select backend'!$F$2,INDIRECT(AQ1461)=1,INDIRECT(AR1461)='Sample Select backend'!$M$2),1,0)</f>
        <v>1</v>
      </c>
      <c r="AN1461" t="str">
        <f>_xlfn.CONCAT('Sample Select backend'!$C$4,ROW(AN1461))</f>
        <v>AE1461</v>
      </c>
      <c r="AO1461" s="9" t="str">
        <f>_xlfn.CONCAT('Sample Select backend'!$J$2,ROW(AO1461))</f>
        <v>AJ1461</v>
      </c>
      <c r="AP1461" t="str">
        <f>_xlfn.CONCAT('Sample Select backend'!$F$4,ROW(AP1461))</f>
        <v>AF1461</v>
      </c>
      <c r="AQ1461" t="str">
        <f>_xlfn.CONCAT('Sample Select backend'!$I$10,ROW(AQ1461))</f>
        <v>R1461</v>
      </c>
      <c r="AR1461" t="str">
        <f>_xlfn.CONCAT('Sample Select backend'!$M$4,ROW(AR1461))</f>
        <v>AK1461</v>
      </c>
      <c r="AS1461" t="str">
        <f t="shared" si="486"/>
        <v>Greece</v>
      </c>
      <c r="AT1461" s="9">
        <f t="shared" si="487"/>
        <v>6</v>
      </c>
      <c r="AU1461">
        <f t="shared" si="488"/>
        <v>0</v>
      </c>
      <c r="AV1461" s="9">
        <v>1</v>
      </c>
    </row>
    <row r="1462" spans="1:48" x14ac:dyDescent="0.35">
      <c r="A1462" t="s">
        <v>70</v>
      </c>
      <c r="B1462">
        <v>6</v>
      </c>
      <c r="C1462">
        <v>25</v>
      </c>
      <c r="D1462" t="s">
        <v>1045</v>
      </c>
      <c r="E1462">
        <v>1</v>
      </c>
      <c r="F1462">
        <v>1</v>
      </c>
      <c r="G1462">
        <v>2</v>
      </c>
      <c r="H1462">
        <v>-1</v>
      </c>
      <c r="I1462">
        <v>-2</v>
      </c>
      <c r="J1462">
        <v>1</v>
      </c>
      <c r="K1462">
        <v>1</v>
      </c>
      <c r="L1462">
        <v>-2</v>
      </c>
      <c r="M1462">
        <v>1</v>
      </c>
      <c r="N1462" t="s">
        <v>2669</v>
      </c>
      <c r="O1462" t="s">
        <v>2800</v>
      </c>
      <c r="P1462" t="s">
        <v>2808</v>
      </c>
      <c r="Q1462" t="s">
        <v>2813</v>
      </c>
      <c r="R1462">
        <v>1</v>
      </c>
      <c r="S1462" t="s">
        <v>202</v>
      </c>
      <c r="T1462" t="s">
        <v>202</v>
      </c>
      <c r="U1462" t="s">
        <v>202</v>
      </c>
      <c r="V1462">
        <f t="shared" si="498"/>
        <v>1</v>
      </c>
      <c r="W1462">
        <f t="shared" si="499"/>
        <v>1</v>
      </c>
      <c r="X1462">
        <f t="shared" si="500"/>
        <v>1</v>
      </c>
      <c r="Y1462">
        <f t="shared" si="501"/>
        <v>0</v>
      </c>
      <c r="Z1462">
        <f t="shared" si="502"/>
        <v>0</v>
      </c>
      <c r="AA1462">
        <f t="shared" si="503"/>
        <v>1</v>
      </c>
      <c r="AB1462">
        <f t="shared" si="504"/>
        <v>1</v>
      </c>
      <c r="AC1462">
        <f t="shared" si="505"/>
        <v>0</v>
      </c>
      <c r="AD1462">
        <f t="shared" si="506"/>
        <v>1</v>
      </c>
      <c r="AE1462" s="4" t="s">
        <v>2828</v>
      </c>
      <c r="AF1462" s="9" t="s">
        <v>2829</v>
      </c>
      <c r="AG1462">
        <v>0</v>
      </c>
      <c r="AH1462">
        <v>0</v>
      </c>
      <c r="AI1462">
        <v>0</v>
      </c>
      <c r="AJ1462">
        <v>1</v>
      </c>
      <c r="AK1462" s="9" t="s">
        <v>2840</v>
      </c>
      <c r="AL1462">
        <f t="shared" si="485"/>
        <v>0</v>
      </c>
      <c r="AM1462">
        <f>IF(AND(INDIRECT(AN1462)='Sample Select backend'!$C$2,INDIRECT(AO1462)=1,INDIRECT(AP1462)='Sample Select backend'!$F$2,INDIRECT(AQ1462)=1,INDIRECT(AR1462)='Sample Select backend'!$M$2),1,0)</f>
        <v>1</v>
      </c>
      <c r="AN1462" t="str">
        <f>_xlfn.CONCAT('Sample Select backend'!$C$4,ROW(AN1462))</f>
        <v>AE1462</v>
      </c>
      <c r="AO1462" s="9" t="str">
        <f>_xlfn.CONCAT('Sample Select backend'!$J$2,ROW(AO1462))</f>
        <v>AJ1462</v>
      </c>
      <c r="AP1462" t="str">
        <f>_xlfn.CONCAT('Sample Select backend'!$F$4,ROW(AP1462))</f>
        <v>AF1462</v>
      </c>
      <c r="AQ1462" t="str">
        <f>_xlfn.CONCAT('Sample Select backend'!$I$10,ROW(AQ1462))</f>
        <v>R1462</v>
      </c>
      <c r="AR1462" t="str">
        <f>_xlfn.CONCAT('Sample Select backend'!$M$4,ROW(AR1462))</f>
        <v>AK1462</v>
      </c>
      <c r="AS1462" t="str">
        <f t="shared" si="486"/>
        <v>Greece</v>
      </c>
      <c r="AT1462" s="9">
        <f t="shared" si="487"/>
        <v>25</v>
      </c>
      <c r="AU1462">
        <f t="shared" si="488"/>
        <v>0</v>
      </c>
      <c r="AV1462" s="9">
        <v>1</v>
      </c>
    </row>
    <row r="1463" spans="1:48" x14ac:dyDescent="0.35">
      <c r="A1463" t="s">
        <v>70</v>
      </c>
      <c r="B1463">
        <v>6</v>
      </c>
      <c r="C1463">
        <v>28</v>
      </c>
      <c r="D1463" t="s">
        <v>1056</v>
      </c>
      <c r="E1463">
        <v>2</v>
      </c>
      <c r="F1463">
        <v>1</v>
      </c>
      <c r="G1463">
        <v>2</v>
      </c>
      <c r="H1463">
        <v>-1</v>
      </c>
      <c r="I1463">
        <v>2</v>
      </c>
      <c r="J1463">
        <v>1</v>
      </c>
      <c r="K1463">
        <v>1</v>
      </c>
      <c r="L1463">
        <v>2</v>
      </c>
      <c r="M1463">
        <v>1</v>
      </c>
      <c r="N1463" t="s">
        <v>2669</v>
      </c>
      <c r="O1463" t="s">
        <v>2800</v>
      </c>
      <c r="P1463" t="s">
        <v>2808</v>
      </c>
      <c r="Q1463" t="s">
        <v>2813</v>
      </c>
      <c r="R1463">
        <v>1</v>
      </c>
      <c r="S1463" t="s">
        <v>202</v>
      </c>
      <c r="T1463" t="s">
        <v>202</v>
      </c>
      <c r="U1463" t="s">
        <v>202</v>
      </c>
      <c r="V1463">
        <f t="shared" si="498"/>
        <v>1</v>
      </c>
      <c r="W1463">
        <f t="shared" si="499"/>
        <v>1</v>
      </c>
      <c r="X1463">
        <f t="shared" si="500"/>
        <v>1</v>
      </c>
      <c r="Y1463">
        <f t="shared" si="501"/>
        <v>0</v>
      </c>
      <c r="Z1463">
        <f t="shared" si="502"/>
        <v>1</v>
      </c>
      <c r="AA1463">
        <f t="shared" si="503"/>
        <v>1</v>
      </c>
      <c r="AB1463">
        <f t="shared" si="504"/>
        <v>1</v>
      </c>
      <c r="AC1463">
        <f t="shared" si="505"/>
        <v>1</v>
      </c>
      <c r="AD1463">
        <f t="shared" si="506"/>
        <v>1</v>
      </c>
      <c r="AE1463" s="4" t="s">
        <v>2828</v>
      </c>
      <c r="AF1463" s="9" t="s">
        <v>2829</v>
      </c>
      <c r="AG1463">
        <v>0</v>
      </c>
      <c r="AH1463">
        <v>0</v>
      </c>
      <c r="AI1463">
        <v>0</v>
      </c>
      <c r="AJ1463">
        <v>1</v>
      </c>
      <c r="AK1463" s="9" t="s">
        <v>2840</v>
      </c>
      <c r="AL1463">
        <f t="shared" si="485"/>
        <v>0</v>
      </c>
      <c r="AM1463">
        <f>IF(AND(INDIRECT(AN1463)='Sample Select backend'!$C$2,INDIRECT(AO1463)=1,INDIRECT(AP1463)='Sample Select backend'!$F$2,INDIRECT(AQ1463)=1,INDIRECT(AR1463)='Sample Select backend'!$M$2),1,0)</f>
        <v>1</v>
      </c>
      <c r="AN1463" t="str">
        <f>_xlfn.CONCAT('Sample Select backend'!$C$4,ROW(AN1463))</f>
        <v>AE1463</v>
      </c>
      <c r="AO1463" s="9" t="str">
        <f>_xlfn.CONCAT('Sample Select backend'!$J$2,ROW(AO1463))</f>
        <v>AJ1463</v>
      </c>
      <c r="AP1463" t="str">
        <f>_xlfn.CONCAT('Sample Select backend'!$F$4,ROW(AP1463))</f>
        <v>AF1463</v>
      </c>
      <c r="AQ1463" t="str">
        <f>_xlfn.CONCAT('Sample Select backend'!$I$10,ROW(AQ1463))</f>
        <v>R1463</v>
      </c>
      <c r="AR1463" t="str">
        <f>_xlfn.CONCAT('Sample Select backend'!$M$4,ROW(AR1463))</f>
        <v>AK1463</v>
      </c>
      <c r="AS1463" t="str">
        <f t="shared" si="486"/>
        <v>Greece</v>
      </c>
      <c r="AT1463" s="9">
        <f t="shared" si="487"/>
        <v>28</v>
      </c>
      <c r="AU1463">
        <f t="shared" si="488"/>
        <v>0</v>
      </c>
      <c r="AV1463" s="9">
        <v>1</v>
      </c>
    </row>
    <row r="1464" spans="1:48" x14ac:dyDescent="0.35">
      <c r="A1464" t="s">
        <v>70</v>
      </c>
      <c r="B1464">
        <v>6</v>
      </c>
      <c r="C1464">
        <v>26</v>
      </c>
      <c r="D1464" t="s">
        <v>1057</v>
      </c>
      <c r="E1464">
        <v>1</v>
      </c>
      <c r="F1464">
        <v>1</v>
      </c>
      <c r="G1464">
        <v>2</v>
      </c>
      <c r="H1464">
        <v>-1</v>
      </c>
      <c r="I1464">
        <v>-2</v>
      </c>
      <c r="J1464">
        <v>1</v>
      </c>
      <c r="K1464">
        <v>1</v>
      </c>
      <c r="L1464">
        <v>2</v>
      </c>
      <c r="M1464">
        <v>1</v>
      </c>
      <c r="N1464" t="s">
        <v>2669</v>
      </c>
      <c r="O1464" t="s">
        <v>2800</v>
      </c>
      <c r="P1464" t="s">
        <v>2808</v>
      </c>
      <c r="Q1464" t="s">
        <v>2813</v>
      </c>
      <c r="R1464">
        <v>1</v>
      </c>
      <c r="S1464" t="s">
        <v>202</v>
      </c>
      <c r="T1464" t="s">
        <v>202</v>
      </c>
      <c r="U1464" t="s">
        <v>202</v>
      </c>
      <c r="V1464">
        <f t="shared" si="498"/>
        <v>1</v>
      </c>
      <c r="W1464">
        <f t="shared" si="499"/>
        <v>1</v>
      </c>
      <c r="X1464">
        <f t="shared" si="500"/>
        <v>1</v>
      </c>
      <c r="Y1464">
        <f t="shared" si="501"/>
        <v>0</v>
      </c>
      <c r="Z1464">
        <f t="shared" si="502"/>
        <v>0</v>
      </c>
      <c r="AA1464">
        <f t="shared" si="503"/>
        <v>1</v>
      </c>
      <c r="AB1464">
        <f t="shared" si="504"/>
        <v>1</v>
      </c>
      <c r="AC1464">
        <f t="shared" si="505"/>
        <v>1</v>
      </c>
      <c r="AD1464">
        <f t="shared" si="506"/>
        <v>1</v>
      </c>
      <c r="AE1464" s="4" t="s">
        <v>2828</v>
      </c>
      <c r="AF1464" s="9" t="s">
        <v>2829</v>
      </c>
      <c r="AG1464">
        <v>0</v>
      </c>
      <c r="AH1464">
        <v>0</v>
      </c>
      <c r="AI1464">
        <v>0</v>
      </c>
      <c r="AJ1464">
        <v>1</v>
      </c>
      <c r="AK1464" s="9" t="s">
        <v>2840</v>
      </c>
      <c r="AL1464">
        <f t="shared" si="485"/>
        <v>0</v>
      </c>
      <c r="AM1464">
        <f>IF(AND(INDIRECT(AN1464)='Sample Select backend'!$C$2,INDIRECT(AO1464)=1,INDIRECT(AP1464)='Sample Select backend'!$F$2,INDIRECT(AQ1464)=1,INDIRECT(AR1464)='Sample Select backend'!$M$2),1,0)</f>
        <v>1</v>
      </c>
      <c r="AN1464" t="str">
        <f>_xlfn.CONCAT('Sample Select backend'!$C$4,ROW(AN1464))</f>
        <v>AE1464</v>
      </c>
      <c r="AO1464" s="9" t="str">
        <f>_xlfn.CONCAT('Sample Select backend'!$J$2,ROW(AO1464))</f>
        <v>AJ1464</v>
      </c>
      <c r="AP1464" t="str">
        <f>_xlfn.CONCAT('Sample Select backend'!$F$4,ROW(AP1464))</f>
        <v>AF1464</v>
      </c>
      <c r="AQ1464" t="str">
        <f>_xlfn.CONCAT('Sample Select backend'!$I$10,ROW(AQ1464))</f>
        <v>R1464</v>
      </c>
      <c r="AR1464" t="str">
        <f>_xlfn.CONCAT('Sample Select backend'!$M$4,ROW(AR1464))</f>
        <v>AK1464</v>
      </c>
      <c r="AS1464" t="str">
        <f t="shared" si="486"/>
        <v>Greece</v>
      </c>
      <c r="AT1464" s="9">
        <f t="shared" si="487"/>
        <v>26</v>
      </c>
      <c r="AU1464">
        <f t="shared" si="488"/>
        <v>0</v>
      </c>
      <c r="AV1464" s="9">
        <v>1</v>
      </c>
    </row>
    <row r="1465" spans="1:48" x14ac:dyDescent="0.35">
      <c r="A1465" t="s">
        <v>70</v>
      </c>
      <c r="B1465">
        <v>1</v>
      </c>
      <c r="C1465" t="s">
        <v>206</v>
      </c>
      <c r="D1465" t="s">
        <v>1040</v>
      </c>
      <c r="E1465">
        <v>-2</v>
      </c>
      <c r="F1465">
        <v>2</v>
      </c>
      <c r="G1465">
        <v>-2</v>
      </c>
      <c r="H1465">
        <v>-1</v>
      </c>
      <c r="I1465">
        <v>-2</v>
      </c>
      <c r="J1465">
        <v>2</v>
      </c>
      <c r="K1465">
        <v>1</v>
      </c>
      <c r="L1465">
        <v>2</v>
      </c>
      <c r="M1465">
        <v>1</v>
      </c>
      <c r="N1465" t="s">
        <v>2669</v>
      </c>
      <c r="O1465" t="s">
        <v>2800</v>
      </c>
      <c r="P1465" t="s">
        <v>2808</v>
      </c>
      <c r="Q1465" t="s">
        <v>2813</v>
      </c>
      <c r="R1465">
        <v>1</v>
      </c>
      <c r="S1465" t="s">
        <v>202</v>
      </c>
      <c r="T1465" t="s">
        <v>202</v>
      </c>
      <c r="U1465" t="s">
        <v>202</v>
      </c>
      <c r="V1465">
        <f t="shared" si="498"/>
        <v>0</v>
      </c>
      <c r="W1465">
        <f t="shared" si="499"/>
        <v>1</v>
      </c>
      <c r="X1465">
        <f t="shared" si="500"/>
        <v>0</v>
      </c>
      <c r="Y1465">
        <f t="shared" si="501"/>
        <v>0</v>
      </c>
      <c r="Z1465">
        <f t="shared" si="502"/>
        <v>0</v>
      </c>
      <c r="AA1465">
        <f t="shared" si="503"/>
        <v>1</v>
      </c>
      <c r="AB1465">
        <f t="shared" si="504"/>
        <v>1</v>
      </c>
      <c r="AC1465">
        <f t="shared" si="505"/>
        <v>1</v>
      </c>
      <c r="AD1465">
        <f t="shared" si="506"/>
        <v>1</v>
      </c>
      <c r="AE1465" s="4" t="s">
        <v>2828</v>
      </c>
      <c r="AF1465" s="9" t="s">
        <v>2829</v>
      </c>
      <c r="AG1465">
        <v>0</v>
      </c>
      <c r="AH1465">
        <v>0</v>
      </c>
      <c r="AI1465">
        <v>0</v>
      </c>
      <c r="AJ1465">
        <v>1</v>
      </c>
      <c r="AK1465" s="9" t="s">
        <v>2840</v>
      </c>
      <c r="AL1465">
        <f t="shared" si="485"/>
        <v>0</v>
      </c>
      <c r="AM1465">
        <f>IF(AND(INDIRECT(AN1465)='Sample Select backend'!$C$2,INDIRECT(AO1465)=1,INDIRECT(AP1465)='Sample Select backend'!$F$2,INDIRECT(AQ1465)=1,INDIRECT(AR1465)='Sample Select backend'!$M$2),1,0)</f>
        <v>1</v>
      </c>
      <c r="AN1465" t="str">
        <f>_xlfn.CONCAT('Sample Select backend'!$C$4,ROW(AN1465))</f>
        <v>AE1465</v>
      </c>
      <c r="AO1465" s="9" t="str">
        <f>_xlfn.CONCAT('Sample Select backend'!$J$2,ROW(AO1465))</f>
        <v>AJ1465</v>
      </c>
      <c r="AP1465" t="str">
        <f>_xlfn.CONCAT('Sample Select backend'!$F$4,ROW(AP1465))</f>
        <v>AF1465</v>
      </c>
      <c r="AQ1465" t="str">
        <f>_xlfn.CONCAT('Sample Select backend'!$I$10,ROW(AQ1465))</f>
        <v>R1465</v>
      </c>
      <c r="AR1465" t="str">
        <f>_xlfn.CONCAT('Sample Select backend'!$M$4,ROW(AR1465))</f>
        <v>AK1465</v>
      </c>
      <c r="AS1465" t="str">
        <f t="shared" si="486"/>
        <v>Greece</v>
      </c>
      <c r="AT1465" s="9" t="str">
        <f t="shared" si="487"/>
        <v>Tax exemption/waiver/suspension</v>
      </c>
      <c r="AU1465">
        <f t="shared" si="488"/>
        <v>0</v>
      </c>
      <c r="AV1465" s="9">
        <v>1</v>
      </c>
    </row>
    <row r="1466" spans="1:48" x14ac:dyDescent="0.35">
      <c r="A1466" t="s">
        <v>70</v>
      </c>
      <c r="B1466">
        <v>5</v>
      </c>
      <c r="C1466" t="s">
        <v>204</v>
      </c>
      <c r="D1466" t="s">
        <v>1043</v>
      </c>
      <c r="E1466">
        <v>1</v>
      </c>
      <c r="F1466">
        <v>-2</v>
      </c>
      <c r="G1466">
        <v>-2</v>
      </c>
      <c r="H1466">
        <v>-1</v>
      </c>
      <c r="I1466">
        <v>-2</v>
      </c>
      <c r="J1466">
        <v>1</v>
      </c>
      <c r="K1466">
        <v>1</v>
      </c>
      <c r="L1466">
        <v>2</v>
      </c>
      <c r="M1466">
        <v>1</v>
      </c>
      <c r="N1466" t="s">
        <v>2669</v>
      </c>
      <c r="O1466" t="s">
        <v>2800</v>
      </c>
      <c r="P1466" t="s">
        <v>2808</v>
      </c>
      <c r="Q1466" t="s">
        <v>2813</v>
      </c>
      <c r="R1466">
        <v>1</v>
      </c>
      <c r="S1466" t="s">
        <v>202</v>
      </c>
      <c r="T1466" t="s">
        <v>202</v>
      </c>
      <c r="U1466" t="s">
        <v>202</v>
      </c>
      <c r="V1466">
        <f t="shared" si="498"/>
        <v>1</v>
      </c>
      <c r="W1466">
        <f t="shared" si="499"/>
        <v>0</v>
      </c>
      <c r="X1466">
        <f t="shared" si="500"/>
        <v>0</v>
      </c>
      <c r="Y1466">
        <f t="shared" si="501"/>
        <v>0</v>
      </c>
      <c r="Z1466">
        <f t="shared" si="502"/>
        <v>0</v>
      </c>
      <c r="AA1466">
        <f t="shared" si="503"/>
        <v>1</v>
      </c>
      <c r="AB1466">
        <f t="shared" si="504"/>
        <v>1</v>
      </c>
      <c r="AC1466">
        <f t="shared" si="505"/>
        <v>1</v>
      </c>
      <c r="AD1466">
        <f t="shared" si="506"/>
        <v>1</v>
      </c>
      <c r="AE1466" s="4" t="s">
        <v>2828</v>
      </c>
      <c r="AF1466" s="9" t="s">
        <v>2829</v>
      </c>
      <c r="AG1466">
        <v>0</v>
      </c>
      <c r="AH1466">
        <v>0</v>
      </c>
      <c r="AI1466">
        <v>0</v>
      </c>
      <c r="AJ1466">
        <v>1</v>
      </c>
      <c r="AK1466" s="9" t="s">
        <v>2840</v>
      </c>
      <c r="AL1466">
        <f t="shared" si="485"/>
        <v>0</v>
      </c>
      <c r="AM1466">
        <f>IF(AND(INDIRECT(AN1466)='Sample Select backend'!$C$2,INDIRECT(AO1466)=1,INDIRECT(AP1466)='Sample Select backend'!$F$2,INDIRECT(AQ1466)=1,INDIRECT(AR1466)='Sample Select backend'!$M$2),1,0)</f>
        <v>1</v>
      </c>
      <c r="AN1466" t="str">
        <f>_xlfn.CONCAT('Sample Select backend'!$C$4,ROW(AN1466))</f>
        <v>AE1466</v>
      </c>
      <c r="AO1466" s="9" t="str">
        <f>_xlfn.CONCAT('Sample Select backend'!$J$2,ROW(AO1466))</f>
        <v>AJ1466</v>
      </c>
      <c r="AP1466" t="str">
        <f>_xlfn.CONCAT('Sample Select backend'!$F$4,ROW(AP1466))</f>
        <v>AF1466</v>
      </c>
      <c r="AQ1466" t="str">
        <f>_xlfn.CONCAT('Sample Select backend'!$I$10,ROW(AQ1466))</f>
        <v>R1466</v>
      </c>
      <c r="AR1466" t="str">
        <f>_xlfn.CONCAT('Sample Select backend'!$M$4,ROW(AR1466))</f>
        <v>AK1466</v>
      </c>
      <c r="AS1466" t="str">
        <f t="shared" si="486"/>
        <v>Greece</v>
      </c>
      <c r="AT1466" s="9" t="str">
        <f t="shared" si="487"/>
        <v>General</v>
      </c>
      <c r="AU1466">
        <f t="shared" si="488"/>
        <v>0</v>
      </c>
      <c r="AV1466" s="9">
        <v>1</v>
      </c>
    </row>
    <row r="1467" spans="1:48" x14ac:dyDescent="0.35">
      <c r="A1467" t="s">
        <v>70</v>
      </c>
      <c r="B1467">
        <v>7</v>
      </c>
      <c r="C1467">
        <v>30</v>
      </c>
      <c r="D1467" t="s">
        <v>1048</v>
      </c>
      <c r="E1467">
        <v>1</v>
      </c>
      <c r="F1467">
        <v>1</v>
      </c>
      <c r="G1467">
        <v>2</v>
      </c>
      <c r="H1467">
        <v>1</v>
      </c>
      <c r="I1467">
        <v>2</v>
      </c>
      <c r="J1467">
        <v>1</v>
      </c>
      <c r="K1467">
        <v>1</v>
      </c>
      <c r="L1467">
        <v>-2</v>
      </c>
      <c r="M1467">
        <v>1</v>
      </c>
      <c r="N1467" t="s">
        <v>2669</v>
      </c>
      <c r="O1467" t="s">
        <v>2800</v>
      </c>
      <c r="P1467" t="s">
        <v>2808</v>
      </c>
      <c r="Q1467" t="s">
        <v>2813</v>
      </c>
      <c r="R1467">
        <v>1</v>
      </c>
      <c r="S1467" t="s">
        <v>202</v>
      </c>
      <c r="T1467" t="s">
        <v>202</v>
      </c>
      <c r="U1467" t="s">
        <v>202</v>
      </c>
      <c r="V1467">
        <f t="shared" si="498"/>
        <v>1</v>
      </c>
      <c r="W1467">
        <f t="shared" si="499"/>
        <v>1</v>
      </c>
      <c r="X1467">
        <f t="shared" si="500"/>
        <v>1</v>
      </c>
      <c r="Y1467">
        <f t="shared" si="501"/>
        <v>1</v>
      </c>
      <c r="Z1467">
        <f t="shared" si="502"/>
        <v>1</v>
      </c>
      <c r="AA1467">
        <f t="shared" si="503"/>
        <v>1</v>
      </c>
      <c r="AB1467">
        <f t="shared" si="504"/>
        <v>1</v>
      </c>
      <c r="AC1467">
        <f t="shared" si="505"/>
        <v>0</v>
      </c>
      <c r="AD1467">
        <f t="shared" si="506"/>
        <v>1</v>
      </c>
      <c r="AE1467" s="4" t="s">
        <v>2828</v>
      </c>
      <c r="AF1467" s="9" t="s">
        <v>2829</v>
      </c>
      <c r="AG1467">
        <v>0</v>
      </c>
      <c r="AH1467">
        <v>0</v>
      </c>
      <c r="AI1467">
        <v>0</v>
      </c>
      <c r="AJ1467">
        <v>1</v>
      </c>
      <c r="AK1467" s="9" t="s">
        <v>2840</v>
      </c>
      <c r="AL1467">
        <f t="shared" si="485"/>
        <v>0</v>
      </c>
      <c r="AM1467">
        <f>IF(AND(INDIRECT(AN1467)='Sample Select backend'!$C$2,INDIRECT(AO1467)=1,INDIRECT(AP1467)='Sample Select backend'!$F$2,INDIRECT(AQ1467)=1,INDIRECT(AR1467)='Sample Select backend'!$M$2),1,0)</f>
        <v>1</v>
      </c>
      <c r="AN1467" t="str">
        <f>_xlfn.CONCAT('Sample Select backend'!$C$4,ROW(AN1467))</f>
        <v>AE1467</v>
      </c>
      <c r="AO1467" s="9" t="str">
        <f>_xlfn.CONCAT('Sample Select backend'!$J$2,ROW(AO1467))</f>
        <v>AJ1467</v>
      </c>
      <c r="AP1467" t="str">
        <f>_xlfn.CONCAT('Sample Select backend'!$F$4,ROW(AP1467))</f>
        <v>AF1467</v>
      </c>
      <c r="AQ1467" t="str">
        <f>_xlfn.CONCAT('Sample Select backend'!$I$10,ROW(AQ1467))</f>
        <v>R1467</v>
      </c>
      <c r="AR1467" t="str">
        <f>_xlfn.CONCAT('Sample Select backend'!$M$4,ROW(AR1467))</f>
        <v>AK1467</v>
      </c>
      <c r="AS1467" t="str">
        <f t="shared" si="486"/>
        <v>Greece</v>
      </c>
      <c r="AT1467" s="9">
        <f t="shared" si="487"/>
        <v>30</v>
      </c>
      <c r="AU1467">
        <f t="shared" si="488"/>
        <v>0</v>
      </c>
      <c r="AV1467" s="9">
        <v>1</v>
      </c>
    </row>
    <row r="1468" spans="1:48" x14ac:dyDescent="0.35">
      <c r="A1468" t="s">
        <v>70</v>
      </c>
      <c r="B1468">
        <v>4</v>
      </c>
      <c r="C1468" t="s">
        <v>201</v>
      </c>
      <c r="D1468" t="s">
        <v>1042</v>
      </c>
      <c r="E1468">
        <v>-2</v>
      </c>
      <c r="F1468">
        <v>2</v>
      </c>
      <c r="G1468">
        <v>2</v>
      </c>
      <c r="H1468">
        <v>2</v>
      </c>
      <c r="I1468">
        <v>2</v>
      </c>
      <c r="J1468">
        <v>2</v>
      </c>
      <c r="K1468">
        <v>1</v>
      </c>
      <c r="L1468">
        <v>2</v>
      </c>
      <c r="M1468">
        <v>1</v>
      </c>
      <c r="N1468" t="s">
        <v>2669</v>
      </c>
      <c r="O1468" t="s">
        <v>2800</v>
      </c>
      <c r="P1468" t="s">
        <v>2808</v>
      </c>
      <c r="Q1468" t="s">
        <v>2813</v>
      </c>
      <c r="R1468">
        <v>1</v>
      </c>
      <c r="S1468" t="s">
        <v>202</v>
      </c>
      <c r="T1468" t="s">
        <v>202</v>
      </c>
      <c r="U1468" t="s">
        <v>202</v>
      </c>
      <c r="V1468">
        <f t="shared" si="498"/>
        <v>0</v>
      </c>
      <c r="W1468">
        <f t="shared" si="499"/>
        <v>1</v>
      </c>
      <c r="X1468">
        <f t="shared" si="500"/>
        <v>1</v>
      </c>
      <c r="Y1468">
        <f t="shared" si="501"/>
        <v>1</v>
      </c>
      <c r="Z1468">
        <f t="shared" si="502"/>
        <v>1</v>
      </c>
      <c r="AA1468">
        <f t="shared" si="503"/>
        <v>1</v>
      </c>
      <c r="AB1468">
        <f t="shared" si="504"/>
        <v>1</v>
      </c>
      <c r="AC1468">
        <f t="shared" si="505"/>
        <v>1</v>
      </c>
      <c r="AD1468">
        <f t="shared" si="506"/>
        <v>1</v>
      </c>
      <c r="AE1468" s="4" t="s">
        <v>2828</v>
      </c>
      <c r="AF1468" s="9" t="s">
        <v>2829</v>
      </c>
      <c r="AG1468">
        <v>0</v>
      </c>
      <c r="AH1468">
        <v>0</v>
      </c>
      <c r="AI1468">
        <v>0</v>
      </c>
      <c r="AJ1468">
        <v>1</v>
      </c>
      <c r="AK1468" s="9" t="s">
        <v>2840</v>
      </c>
      <c r="AL1468">
        <f t="shared" si="485"/>
        <v>0</v>
      </c>
      <c r="AM1468">
        <f>IF(AND(INDIRECT(AN1468)='Sample Select backend'!$C$2,INDIRECT(AO1468)=1,INDIRECT(AP1468)='Sample Select backend'!$F$2,INDIRECT(AQ1468)=1,INDIRECT(AR1468)='Sample Select backend'!$M$2),1,0)</f>
        <v>1</v>
      </c>
      <c r="AN1468" t="str">
        <f>_xlfn.CONCAT('Sample Select backend'!$C$4,ROW(AN1468))</f>
        <v>AE1468</v>
      </c>
      <c r="AO1468" s="9" t="str">
        <f>_xlfn.CONCAT('Sample Select backend'!$J$2,ROW(AO1468))</f>
        <v>AJ1468</v>
      </c>
      <c r="AP1468" t="str">
        <f>_xlfn.CONCAT('Sample Select backend'!$F$4,ROW(AP1468))</f>
        <v>AF1468</v>
      </c>
      <c r="AQ1468" t="str">
        <f>_xlfn.CONCAT('Sample Select backend'!$I$10,ROW(AQ1468))</f>
        <v>R1468</v>
      </c>
      <c r="AR1468" t="str">
        <f>_xlfn.CONCAT('Sample Select backend'!$M$4,ROW(AR1468))</f>
        <v>AK1468</v>
      </c>
      <c r="AS1468" t="str">
        <f t="shared" si="486"/>
        <v>Greece</v>
      </c>
      <c r="AT1468" s="9" t="str">
        <f t="shared" si="487"/>
        <v>Other</v>
      </c>
      <c r="AU1468">
        <f t="shared" si="488"/>
        <v>0</v>
      </c>
      <c r="AV1468" s="9">
        <v>0</v>
      </c>
    </row>
    <row r="1469" spans="1:48" x14ac:dyDescent="0.35">
      <c r="A1469" s="24" t="s">
        <v>70</v>
      </c>
      <c r="B1469" s="24">
        <v>6</v>
      </c>
      <c r="C1469" s="24">
        <v>28</v>
      </c>
      <c r="D1469" s="24" t="s">
        <v>3679</v>
      </c>
      <c r="E1469" s="24"/>
      <c r="O1469" t="s">
        <v>2800</v>
      </c>
      <c r="P1469" t="s">
        <v>2808</v>
      </c>
      <c r="Q1469" t="s">
        <v>2813</v>
      </c>
      <c r="R1469">
        <v>1</v>
      </c>
      <c r="S1469" t="s">
        <v>202</v>
      </c>
      <c r="T1469" t="s">
        <v>202</v>
      </c>
      <c r="U1469" t="s">
        <v>202</v>
      </c>
      <c r="V1469">
        <v>-1</v>
      </c>
      <c r="W1469">
        <v>-1</v>
      </c>
      <c r="X1469">
        <v>-1</v>
      </c>
      <c r="Y1469">
        <v>-1</v>
      </c>
      <c r="Z1469">
        <v>-1</v>
      </c>
      <c r="AA1469">
        <v>-1</v>
      </c>
      <c r="AB1469">
        <v>-1</v>
      </c>
      <c r="AC1469">
        <v>-1</v>
      </c>
      <c r="AD1469">
        <v>-1</v>
      </c>
      <c r="AE1469" s="4" t="s">
        <v>2828</v>
      </c>
      <c r="AF1469" s="9" t="s">
        <v>2829</v>
      </c>
      <c r="AG1469">
        <v>0</v>
      </c>
      <c r="AH1469">
        <v>0</v>
      </c>
      <c r="AI1469">
        <v>0</v>
      </c>
      <c r="AJ1469">
        <v>1</v>
      </c>
      <c r="AK1469" s="9" t="s">
        <v>2840</v>
      </c>
      <c r="AL1469">
        <f t="shared" si="485"/>
        <v>0</v>
      </c>
      <c r="AM1469">
        <f>IF(AND(INDIRECT(AN1469)='Sample Select backend'!$C$2,INDIRECT(AO1469)=1,INDIRECT(AP1469)='Sample Select backend'!$F$2,INDIRECT(AQ1469)=1,INDIRECT(AR1469)='Sample Select backend'!$M$2),1,0)</f>
        <v>1</v>
      </c>
      <c r="AN1469" t="str">
        <f>_xlfn.CONCAT('Sample Select backend'!$C$4,ROW(AN1469))</f>
        <v>AE1469</v>
      </c>
      <c r="AO1469" s="9" t="str">
        <f>_xlfn.CONCAT('Sample Select backend'!$J$2,ROW(AO1469))</f>
        <v>AJ1469</v>
      </c>
      <c r="AP1469" t="str">
        <f>_xlfn.CONCAT('Sample Select backend'!$F$4,ROW(AP1469))</f>
        <v>AF1469</v>
      </c>
      <c r="AQ1469" t="str">
        <f>_xlfn.CONCAT('Sample Select backend'!$I$10,ROW(AQ1469))</f>
        <v>R1469</v>
      </c>
      <c r="AR1469" t="str">
        <f>_xlfn.CONCAT('Sample Select backend'!$M$4,ROW(AR1469))</f>
        <v>AK1469</v>
      </c>
      <c r="AS1469" t="str">
        <f t="shared" si="486"/>
        <v>Greece</v>
      </c>
      <c r="AT1469" s="9">
        <f t="shared" si="487"/>
        <v>28</v>
      </c>
      <c r="AU1469">
        <f t="shared" si="488"/>
        <v>0</v>
      </c>
      <c r="AV1469" s="9">
        <v>0</v>
      </c>
    </row>
    <row r="1470" spans="1:48" x14ac:dyDescent="0.35">
      <c r="A1470" s="24" t="s">
        <v>70</v>
      </c>
      <c r="B1470" s="24">
        <v>6</v>
      </c>
      <c r="C1470" s="24">
        <v>28</v>
      </c>
      <c r="D1470" s="24" t="s">
        <v>3680</v>
      </c>
      <c r="E1470" s="24"/>
      <c r="O1470" t="s">
        <v>2800</v>
      </c>
      <c r="P1470" t="s">
        <v>2808</v>
      </c>
      <c r="Q1470" t="s">
        <v>2813</v>
      </c>
      <c r="R1470">
        <v>1</v>
      </c>
      <c r="S1470" t="s">
        <v>202</v>
      </c>
      <c r="T1470" t="s">
        <v>202</v>
      </c>
      <c r="U1470" t="s">
        <v>202</v>
      </c>
      <c r="V1470">
        <v>-1</v>
      </c>
      <c r="W1470">
        <v>-1</v>
      </c>
      <c r="X1470">
        <v>-1</v>
      </c>
      <c r="Y1470">
        <v>-1</v>
      </c>
      <c r="Z1470">
        <v>-1</v>
      </c>
      <c r="AA1470">
        <v>-1</v>
      </c>
      <c r="AB1470">
        <v>-1</v>
      </c>
      <c r="AC1470">
        <v>-1</v>
      </c>
      <c r="AD1470">
        <v>-1</v>
      </c>
      <c r="AE1470" s="4" t="s">
        <v>2828</v>
      </c>
      <c r="AF1470" s="9" t="s">
        <v>2829</v>
      </c>
      <c r="AG1470">
        <v>0</v>
      </c>
      <c r="AH1470">
        <v>0</v>
      </c>
      <c r="AI1470">
        <v>0</v>
      </c>
      <c r="AJ1470">
        <v>1</v>
      </c>
      <c r="AK1470" s="9" t="s">
        <v>2840</v>
      </c>
      <c r="AL1470">
        <f t="shared" si="485"/>
        <v>0</v>
      </c>
      <c r="AM1470">
        <f>IF(AND(INDIRECT(AN1470)='Sample Select backend'!$C$2,INDIRECT(AO1470)=1,INDIRECT(AP1470)='Sample Select backend'!$F$2,INDIRECT(AQ1470)=1,INDIRECT(AR1470)='Sample Select backend'!$M$2),1,0)</f>
        <v>1</v>
      </c>
      <c r="AN1470" t="str">
        <f>_xlfn.CONCAT('Sample Select backend'!$C$4,ROW(AN1470))</f>
        <v>AE1470</v>
      </c>
      <c r="AO1470" s="9" t="str">
        <f>_xlfn.CONCAT('Sample Select backend'!$J$2,ROW(AO1470))</f>
        <v>AJ1470</v>
      </c>
      <c r="AP1470" t="str">
        <f>_xlfn.CONCAT('Sample Select backend'!$F$4,ROW(AP1470))</f>
        <v>AF1470</v>
      </c>
      <c r="AQ1470" t="str">
        <f>_xlfn.CONCAT('Sample Select backend'!$I$10,ROW(AQ1470))</f>
        <v>R1470</v>
      </c>
      <c r="AR1470" t="str">
        <f>_xlfn.CONCAT('Sample Select backend'!$M$4,ROW(AR1470))</f>
        <v>AK1470</v>
      </c>
      <c r="AS1470" t="str">
        <f t="shared" si="486"/>
        <v>Greece</v>
      </c>
      <c r="AT1470" s="9">
        <f t="shared" si="487"/>
        <v>28</v>
      </c>
      <c r="AU1470">
        <f t="shared" si="488"/>
        <v>0</v>
      </c>
      <c r="AV1470" s="9">
        <v>0</v>
      </c>
    </row>
    <row r="1471" spans="1:48" x14ac:dyDescent="0.35">
      <c r="A1471" s="24" t="s">
        <v>70</v>
      </c>
      <c r="B1471" s="24">
        <v>9</v>
      </c>
      <c r="C1471" s="24">
        <v>34</v>
      </c>
      <c r="D1471" s="24" t="s">
        <v>3681</v>
      </c>
      <c r="E1471" s="24"/>
      <c r="O1471" t="s">
        <v>2800</v>
      </c>
      <c r="P1471" t="s">
        <v>2808</v>
      </c>
      <c r="Q1471" t="s">
        <v>2813</v>
      </c>
      <c r="R1471">
        <v>1</v>
      </c>
      <c r="S1471" t="s">
        <v>202</v>
      </c>
      <c r="T1471" t="s">
        <v>202</v>
      </c>
      <c r="U1471" t="s">
        <v>202</v>
      </c>
      <c r="V1471">
        <v>-1</v>
      </c>
      <c r="W1471">
        <v>-1</v>
      </c>
      <c r="X1471">
        <v>-1</v>
      </c>
      <c r="Y1471">
        <v>-1</v>
      </c>
      <c r="Z1471">
        <v>-1</v>
      </c>
      <c r="AA1471">
        <v>-1</v>
      </c>
      <c r="AB1471">
        <v>-1</v>
      </c>
      <c r="AC1471">
        <v>-1</v>
      </c>
      <c r="AD1471">
        <v>-1</v>
      </c>
      <c r="AE1471" s="4" t="s">
        <v>2828</v>
      </c>
      <c r="AF1471" s="9" t="s">
        <v>2829</v>
      </c>
      <c r="AG1471">
        <v>0</v>
      </c>
      <c r="AH1471">
        <v>0</v>
      </c>
      <c r="AI1471">
        <v>0</v>
      </c>
      <c r="AJ1471">
        <v>1</v>
      </c>
      <c r="AK1471" s="9" t="s">
        <v>2840</v>
      </c>
      <c r="AL1471">
        <f t="shared" si="485"/>
        <v>0</v>
      </c>
      <c r="AM1471">
        <f>IF(AND(INDIRECT(AN1471)='Sample Select backend'!$C$2,INDIRECT(AO1471)=1,INDIRECT(AP1471)='Sample Select backend'!$F$2,INDIRECT(AQ1471)=1,INDIRECT(AR1471)='Sample Select backend'!$M$2),1,0)</f>
        <v>1</v>
      </c>
      <c r="AN1471" t="str">
        <f>_xlfn.CONCAT('Sample Select backend'!$C$4,ROW(AN1471))</f>
        <v>AE1471</v>
      </c>
      <c r="AO1471" s="9" t="str">
        <f>_xlfn.CONCAT('Sample Select backend'!$J$2,ROW(AO1471))</f>
        <v>AJ1471</v>
      </c>
      <c r="AP1471" t="str">
        <f>_xlfn.CONCAT('Sample Select backend'!$F$4,ROW(AP1471))</f>
        <v>AF1471</v>
      </c>
      <c r="AQ1471" t="str">
        <f>_xlfn.CONCAT('Sample Select backend'!$I$10,ROW(AQ1471))</f>
        <v>R1471</v>
      </c>
      <c r="AR1471" t="str">
        <f>_xlfn.CONCAT('Sample Select backend'!$M$4,ROW(AR1471))</f>
        <v>AK1471</v>
      </c>
      <c r="AS1471" t="str">
        <f t="shared" si="486"/>
        <v>Greece</v>
      </c>
      <c r="AT1471" s="9">
        <f t="shared" si="487"/>
        <v>34</v>
      </c>
      <c r="AU1471">
        <f t="shared" si="488"/>
        <v>0</v>
      </c>
      <c r="AV1471" s="9">
        <v>0</v>
      </c>
    </row>
    <row r="1472" spans="1:48" x14ac:dyDescent="0.35">
      <c r="A1472" s="24" t="s">
        <v>70</v>
      </c>
      <c r="B1472" s="24">
        <v>4</v>
      </c>
      <c r="C1472" s="24">
        <v>20</v>
      </c>
      <c r="D1472" s="24" t="s">
        <v>3682</v>
      </c>
      <c r="E1472" s="24"/>
      <c r="O1472" t="s">
        <v>2800</v>
      </c>
      <c r="P1472" t="s">
        <v>2808</v>
      </c>
      <c r="Q1472" t="s">
        <v>2813</v>
      </c>
      <c r="R1472">
        <v>1</v>
      </c>
      <c r="S1472" t="s">
        <v>202</v>
      </c>
      <c r="T1472" t="s">
        <v>202</v>
      </c>
      <c r="U1472" t="s">
        <v>202</v>
      </c>
      <c r="V1472">
        <v>-1</v>
      </c>
      <c r="W1472">
        <v>-1</v>
      </c>
      <c r="X1472">
        <v>-1</v>
      </c>
      <c r="Y1472">
        <v>-1</v>
      </c>
      <c r="Z1472">
        <v>-1</v>
      </c>
      <c r="AA1472">
        <v>-1</v>
      </c>
      <c r="AB1472">
        <v>-1</v>
      </c>
      <c r="AC1472">
        <v>-1</v>
      </c>
      <c r="AD1472">
        <v>-1</v>
      </c>
      <c r="AE1472" s="4" t="s">
        <v>2828</v>
      </c>
      <c r="AF1472" s="9" t="s">
        <v>2829</v>
      </c>
      <c r="AG1472">
        <v>0</v>
      </c>
      <c r="AH1472">
        <v>0</v>
      </c>
      <c r="AI1472">
        <v>0</v>
      </c>
      <c r="AJ1472">
        <v>1</v>
      </c>
      <c r="AK1472" s="9" t="s">
        <v>2840</v>
      </c>
      <c r="AL1472">
        <f t="shared" si="485"/>
        <v>0</v>
      </c>
      <c r="AM1472">
        <f>IF(AND(INDIRECT(AN1472)='Sample Select backend'!$C$2,INDIRECT(AO1472)=1,INDIRECT(AP1472)='Sample Select backend'!$F$2,INDIRECT(AQ1472)=1,INDIRECT(AR1472)='Sample Select backend'!$M$2),1,0)</f>
        <v>1</v>
      </c>
      <c r="AN1472" t="str">
        <f>_xlfn.CONCAT('Sample Select backend'!$C$4,ROW(AN1472))</f>
        <v>AE1472</v>
      </c>
      <c r="AO1472" s="9" t="str">
        <f>_xlfn.CONCAT('Sample Select backend'!$J$2,ROW(AO1472))</f>
        <v>AJ1472</v>
      </c>
      <c r="AP1472" t="str">
        <f>_xlfn.CONCAT('Sample Select backend'!$F$4,ROW(AP1472))</f>
        <v>AF1472</v>
      </c>
      <c r="AQ1472" t="str">
        <f>_xlfn.CONCAT('Sample Select backend'!$I$10,ROW(AQ1472))</f>
        <v>R1472</v>
      </c>
      <c r="AR1472" t="str">
        <f>_xlfn.CONCAT('Sample Select backend'!$M$4,ROW(AR1472))</f>
        <v>AK1472</v>
      </c>
      <c r="AS1472" t="str">
        <f t="shared" si="486"/>
        <v>Greece</v>
      </c>
      <c r="AT1472" s="9">
        <f t="shared" si="487"/>
        <v>20</v>
      </c>
      <c r="AU1472">
        <f t="shared" si="488"/>
        <v>0</v>
      </c>
      <c r="AV1472" s="9">
        <v>0</v>
      </c>
    </row>
    <row r="1473" spans="1:48" x14ac:dyDescent="0.35">
      <c r="A1473" s="24" t="s">
        <v>70</v>
      </c>
      <c r="B1473" s="24">
        <v>1</v>
      </c>
      <c r="C1473" s="24">
        <v>6</v>
      </c>
      <c r="D1473" s="24" t="s">
        <v>3683</v>
      </c>
      <c r="E1473" s="24"/>
      <c r="O1473" t="s">
        <v>2800</v>
      </c>
      <c r="P1473" t="s">
        <v>2808</v>
      </c>
      <c r="Q1473" t="s">
        <v>2813</v>
      </c>
      <c r="R1473">
        <v>1</v>
      </c>
      <c r="S1473" t="s">
        <v>202</v>
      </c>
      <c r="T1473" t="s">
        <v>202</v>
      </c>
      <c r="U1473" t="s">
        <v>202</v>
      </c>
      <c r="V1473">
        <v>-1</v>
      </c>
      <c r="W1473">
        <v>-1</v>
      </c>
      <c r="X1473">
        <v>-1</v>
      </c>
      <c r="Y1473">
        <v>-1</v>
      </c>
      <c r="Z1473">
        <v>-1</v>
      </c>
      <c r="AA1473">
        <v>-1</v>
      </c>
      <c r="AB1473">
        <v>-1</v>
      </c>
      <c r="AC1473">
        <v>-1</v>
      </c>
      <c r="AD1473">
        <v>-1</v>
      </c>
      <c r="AE1473" s="4" t="s">
        <v>2828</v>
      </c>
      <c r="AF1473" s="9" t="s">
        <v>2829</v>
      </c>
      <c r="AG1473">
        <v>0</v>
      </c>
      <c r="AH1473">
        <v>0</v>
      </c>
      <c r="AI1473">
        <v>0</v>
      </c>
      <c r="AJ1473">
        <v>1</v>
      </c>
      <c r="AK1473" s="9" t="s">
        <v>2840</v>
      </c>
      <c r="AL1473">
        <f t="shared" si="485"/>
        <v>0</v>
      </c>
      <c r="AM1473">
        <f>IF(AND(INDIRECT(AN1473)='Sample Select backend'!$C$2,INDIRECT(AO1473)=1,INDIRECT(AP1473)='Sample Select backend'!$F$2,INDIRECT(AQ1473)=1,INDIRECT(AR1473)='Sample Select backend'!$M$2),1,0)</f>
        <v>1</v>
      </c>
      <c r="AN1473" t="str">
        <f>_xlfn.CONCAT('Sample Select backend'!$C$4,ROW(AN1473))</f>
        <v>AE1473</v>
      </c>
      <c r="AO1473" s="9" t="str">
        <f>_xlfn.CONCAT('Sample Select backend'!$J$2,ROW(AO1473))</f>
        <v>AJ1473</v>
      </c>
      <c r="AP1473" t="str">
        <f>_xlfn.CONCAT('Sample Select backend'!$F$4,ROW(AP1473))</f>
        <v>AF1473</v>
      </c>
      <c r="AQ1473" t="str">
        <f>_xlfn.CONCAT('Sample Select backend'!$I$10,ROW(AQ1473))</f>
        <v>R1473</v>
      </c>
      <c r="AR1473" t="str">
        <f>_xlfn.CONCAT('Sample Select backend'!$M$4,ROW(AR1473))</f>
        <v>AK1473</v>
      </c>
      <c r="AS1473" t="str">
        <f t="shared" si="486"/>
        <v>Greece</v>
      </c>
      <c r="AT1473" s="9">
        <f t="shared" si="487"/>
        <v>6</v>
      </c>
      <c r="AU1473">
        <f t="shared" si="488"/>
        <v>0</v>
      </c>
      <c r="AV1473" s="9">
        <v>0</v>
      </c>
    </row>
    <row r="1474" spans="1:48" x14ac:dyDescent="0.35">
      <c r="A1474" s="24" t="s">
        <v>70</v>
      </c>
      <c r="B1474" s="24">
        <v>1</v>
      </c>
      <c r="C1474" s="24" t="s">
        <v>201</v>
      </c>
      <c r="D1474" s="24" t="s">
        <v>3684</v>
      </c>
      <c r="E1474" s="24"/>
      <c r="O1474" t="s">
        <v>2800</v>
      </c>
      <c r="P1474" t="s">
        <v>2808</v>
      </c>
      <c r="Q1474" t="s">
        <v>2813</v>
      </c>
      <c r="R1474">
        <v>1</v>
      </c>
      <c r="S1474" t="s">
        <v>202</v>
      </c>
      <c r="T1474" t="s">
        <v>202</v>
      </c>
      <c r="U1474" t="s">
        <v>202</v>
      </c>
      <c r="V1474">
        <v>-1</v>
      </c>
      <c r="W1474">
        <v>-1</v>
      </c>
      <c r="X1474">
        <v>-1</v>
      </c>
      <c r="Y1474">
        <v>-1</v>
      </c>
      <c r="Z1474">
        <v>-1</v>
      </c>
      <c r="AA1474">
        <v>-1</v>
      </c>
      <c r="AB1474">
        <v>-1</v>
      </c>
      <c r="AC1474">
        <v>-1</v>
      </c>
      <c r="AD1474">
        <v>-1</v>
      </c>
      <c r="AE1474" s="4" t="s">
        <v>2828</v>
      </c>
      <c r="AF1474" s="9" t="s">
        <v>2829</v>
      </c>
      <c r="AG1474">
        <v>0</v>
      </c>
      <c r="AH1474">
        <v>0</v>
      </c>
      <c r="AI1474">
        <v>0</v>
      </c>
      <c r="AJ1474">
        <v>1</v>
      </c>
      <c r="AK1474" s="9" t="s">
        <v>2840</v>
      </c>
      <c r="AL1474">
        <f t="shared" ref="AL1474:AL1537" si="507">IF(OR(B1474="other",B1474="international",B1474="Transfers",B1474="expenditure"),1,0)</f>
        <v>0</v>
      </c>
      <c r="AM1474">
        <f>IF(AND(INDIRECT(AN1474)='Sample Select backend'!$C$2,INDIRECT(AO1474)=1,INDIRECT(AP1474)='Sample Select backend'!$F$2,INDIRECT(AQ1474)=1,INDIRECT(AR1474)='Sample Select backend'!$M$2),1,0)</f>
        <v>1</v>
      </c>
      <c r="AN1474" t="str">
        <f>_xlfn.CONCAT('Sample Select backend'!$C$4,ROW(AN1474))</f>
        <v>AE1474</v>
      </c>
      <c r="AO1474" s="9" t="str">
        <f>_xlfn.CONCAT('Sample Select backend'!$J$2,ROW(AO1474))</f>
        <v>AJ1474</v>
      </c>
      <c r="AP1474" t="str">
        <f>_xlfn.CONCAT('Sample Select backend'!$F$4,ROW(AP1474))</f>
        <v>AF1474</v>
      </c>
      <c r="AQ1474" t="str">
        <f>_xlfn.CONCAT('Sample Select backend'!$I$10,ROW(AQ1474))</f>
        <v>R1474</v>
      </c>
      <c r="AR1474" t="str">
        <f>_xlfn.CONCAT('Sample Select backend'!$M$4,ROW(AR1474))</f>
        <v>AK1474</v>
      </c>
      <c r="AS1474" t="str">
        <f t="shared" ref="AS1474:AS1537" si="508">A1474</f>
        <v>Greece</v>
      </c>
      <c r="AT1474" s="9" t="str">
        <f t="shared" ref="AT1474:AT1537" si="509">IF(ISNUMBER(C1474),C1474,IF(OR(C1474="general",C1474="23;general"),"General",IF(OR(C1474="exemption",C1474="other (exemption)"),"Tax exemption/waiver/suspension","Other")))</f>
        <v>Other</v>
      </c>
      <c r="AU1474">
        <f t="shared" ref="AU1474:AU1537" si="510">IF(A1474&lt;&gt;A1473,1,0)</f>
        <v>0</v>
      </c>
      <c r="AV1474" s="9">
        <v>0</v>
      </c>
    </row>
    <row r="1475" spans="1:48" x14ac:dyDescent="0.35">
      <c r="A1475" s="24" t="s">
        <v>70</v>
      </c>
      <c r="B1475" s="24">
        <v>1</v>
      </c>
      <c r="C1475" s="24" t="s">
        <v>201</v>
      </c>
      <c r="D1475" s="24" t="s">
        <v>3685</v>
      </c>
      <c r="E1475" s="24"/>
      <c r="O1475" t="s">
        <v>2800</v>
      </c>
      <c r="P1475" t="s">
        <v>2808</v>
      </c>
      <c r="Q1475" t="s">
        <v>2813</v>
      </c>
      <c r="R1475">
        <v>1</v>
      </c>
      <c r="S1475" t="s">
        <v>202</v>
      </c>
      <c r="T1475" t="s">
        <v>202</v>
      </c>
      <c r="U1475" t="s">
        <v>202</v>
      </c>
      <c r="V1475">
        <v>-1</v>
      </c>
      <c r="W1475">
        <v>-1</v>
      </c>
      <c r="X1475">
        <v>-1</v>
      </c>
      <c r="Y1475">
        <v>-1</v>
      </c>
      <c r="Z1475">
        <v>-1</v>
      </c>
      <c r="AA1475">
        <v>-1</v>
      </c>
      <c r="AB1475">
        <v>-1</v>
      </c>
      <c r="AC1475">
        <v>-1</v>
      </c>
      <c r="AD1475">
        <v>-1</v>
      </c>
      <c r="AE1475" s="4" t="s">
        <v>2828</v>
      </c>
      <c r="AF1475" s="9" t="s">
        <v>2829</v>
      </c>
      <c r="AG1475">
        <v>0</v>
      </c>
      <c r="AH1475">
        <v>0</v>
      </c>
      <c r="AI1475">
        <v>0</v>
      </c>
      <c r="AJ1475">
        <v>1</v>
      </c>
      <c r="AK1475" s="9" t="s">
        <v>2840</v>
      </c>
      <c r="AL1475">
        <f t="shared" si="507"/>
        <v>0</v>
      </c>
      <c r="AM1475">
        <f>IF(AND(INDIRECT(AN1475)='Sample Select backend'!$C$2,INDIRECT(AO1475)=1,INDIRECT(AP1475)='Sample Select backend'!$F$2,INDIRECT(AQ1475)=1,INDIRECT(AR1475)='Sample Select backend'!$M$2),1,0)</f>
        <v>1</v>
      </c>
      <c r="AN1475" t="str">
        <f>_xlfn.CONCAT('Sample Select backend'!$C$4,ROW(AN1475))</f>
        <v>AE1475</v>
      </c>
      <c r="AO1475" s="9" t="str">
        <f>_xlfn.CONCAT('Sample Select backend'!$J$2,ROW(AO1475))</f>
        <v>AJ1475</v>
      </c>
      <c r="AP1475" t="str">
        <f>_xlfn.CONCAT('Sample Select backend'!$F$4,ROW(AP1475))</f>
        <v>AF1475</v>
      </c>
      <c r="AQ1475" t="str">
        <f>_xlfn.CONCAT('Sample Select backend'!$I$10,ROW(AQ1475))</f>
        <v>R1475</v>
      </c>
      <c r="AR1475" t="str">
        <f>_xlfn.CONCAT('Sample Select backend'!$M$4,ROW(AR1475))</f>
        <v>AK1475</v>
      </c>
      <c r="AS1475" t="str">
        <f t="shared" si="508"/>
        <v>Greece</v>
      </c>
      <c r="AT1475" s="9" t="str">
        <f t="shared" si="509"/>
        <v>Other</v>
      </c>
      <c r="AU1475">
        <f t="shared" si="510"/>
        <v>0</v>
      </c>
      <c r="AV1475" s="9">
        <v>0</v>
      </c>
    </row>
    <row r="1476" spans="1:48" x14ac:dyDescent="0.35">
      <c r="A1476" s="24" t="s">
        <v>70</v>
      </c>
      <c r="B1476" s="24">
        <v>1</v>
      </c>
      <c r="C1476" s="24" t="s">
        <v>201</v>
      </c>
      <c r="D1476" s="24" t="s">
        <v>3686</v>
      </c>
      <c r="E1476" s="24"/>
      <c r="O1476" t="s">
        <v>2800</v>
      </c>
      <c r="P1476" t="s">
        <v>2808</v>
      </c>
      <c r="Q1476" t="s">
        <v>2813</v>
      </c>
      <c r="R1476">
        <v>1</v>
      </c>
      <c r="S1476" t="s">
        <v>202</v>
      </c>
      <c r="T1476" t="s">
        <v>202</v>
      </c>
      <c r="U1476" t="s">
        <v>202</v>
      </c>
      <c r="V1476">
        <v>-1</v>
      </c>
      <c r="W1476">
        <v>-1</v>
      </c>
      <c r="X1476">
        <v>-1</v>
      </c>
      <c r="Y1476">
        <v>-1</v>
      </c>
      <c r="Z1476">
        <v>-1</v>
      </c>
      <c r="AA1476">
        <v>-1</v>
      </c>
      <c r="AB1476">
        <v>-1</v>
      </c>
      <c r="AC1476">
        <v>-1</v>
      </c>
      <c r="AD1476">
        <v>-1</v>
      </c>
      <c r="AE1476" s="4" t="s">
        <v>2828</v>
      </c>
      <c r="AF1476" s="9" t="s">
        <v>2829</v>
      </c>
      <c r="AG1476">
        <v>0</v>
      </c>
      <c r="AH1476">
        <v>0</v>
      </c>
      <c r="AI1476">
        <v>0</v>
      </c>
      <c r="AJ1476">
        <v>1</v>
      </c>
      <c r="AK1476" s="9" t="s">
        <v>2840</v>
      </c>
      <c r="AL1476">
        <f t="shared" si="507"/>
        <v>0</v>
      </c>
      <c r="AM1476">
        <f>IF(AND(INDIRECT(AN1476)='Sample Select backend'!$C$2,INDIRECT(AO1476)=1,INDIRECT(AP1476)='Sample Select backend'!$F$2,INDIRECT(AQ1476)=1,INDIRECT(AR1476)='Sample Select backend'!$M$2),1,0)</f>
        <v>1</v>
      </c>
      <c r="AN1476" t="str">
        <f>_xlfn.CONCAT('Sample Select backend'!$C$4,ROW(AN1476))</f>
        <v>AE1476</v>
      </c>
      <c r="AO1476" s="9" t="str">
        <f>_xlfn.CONCAT('Sample Select backend'!$J$2,ROW(AO1476))</f>
        <v>AJ1476</v>
      </c>
      <c r="AP1476" t="str">
        <f>_xlfn.CONCAT('Sample Select backend'!$F$4,ROW(AP1476))</f>
        <v>AF1476</v>
      </c>
      <c r="AQ1476" t="str">
        <f>_xlfn.CONCAT('Sample Select backend'!$I$10,ROW(AQ1476))</f>
        <v>R1476</v>
      </c>
      <c r="AR1476" t="str">
        <f>_xlfn.CONCAT('Sample Select backend'!$M$4,ROW(AR1476))</f>
        <v>AK1476</v>
      </c>
      <c r="AS1476" t="str">
        <f t="shared" si="508"/>
        <v>Greece</v>
      </c>
      <c r="AT1476" s="9" t="str">
        <f t="shared" si="509"/>
        <v>Other</v>
      </c>
      <c r="AU1476">
        <f t="shared" si="510"/>
        <v>0</v>
      </c>
      <c r="AV1476" s="9">
        <v>0</v>
      </c>
    </row>
    <row r="1477" spans="1:48" x14ac:dyDescent="0.35">
      <c r="A1477" s="24" t="s">
        <v>70</v>
      </c>
      <c r="B1477" s="24">
        <v>1</v>
      </c>
      <c r="C1477" s="24" t="s">
        <v>201</v>
      </c>
      <c r="D1477" s="24" t="s">
        <v>3687</v>
      </c>
      <c r="E1477" s="24"/>
      <c r="O1477" t="s">
        <v>2800</v>
      </c>
      <c r="P1477" t="s">
        <v>2808</v>
      </c>
      <c r="Q1477" t="s">
        <v>2813</v>
      </c>
      <c r="R1477">
        <v>1</v>
      </c>
      <c r="S1477" t="s">
        <v>202</v>
      </c>
      <c r="T1477" t="s">
        <v>202</v>
      </c>
      <c r="U1477" t="s">
        <v>202</v>
      </c>
      <c r="V1477">
        <v>-1</v>
      </c>
      <c r="W1477">
        <v>-1</v>
      </c>
      <c r="X1477">
        <v>-1</v>
      </c>
      <c r="Y1477">
        <v>-1</v>
      </c>
      <c r="Z1477">
        <v>-1</v>
      </c>
      <c r="AA1477">
        <v>-1</v>
      </c>
      <c r="AB1477">
        <v>-1</v>
      </c>
      <c r="AC1477">
        <v>-1</v>
      </c>
      <c r="AD1477">
        <v>-1</v>
      </c>
      <c r="AE1477" s="4" t="s">
        <v>2828</v>
      </c>
      <c r="AF1477" s="9" t="s">
        <v>2829</v>
      </c>
      <c r="AG1477">
        <v>0</v>
      </c>
      <c r="AH1477">
        <v>0</v>
      </c>
      <c r="AI1477">
        <v>0</v>
      </c>
      <c r="AJ1477">
        <v>1</v>
      </c>
      <c r="AK1477" s="9" t="s">
        <v>2840</v>
      </c>
      <c r="AL1477">
        <f t="shared" si="507"/>
        <v>0</v>
      </c>
      <c r="AM1477">
        <f>IF(AND(INDIRECT(AN1477)='Sample Select backend'!$C$2,INDIRECT(AO1477)=1,INDIRECT(AP1477)='Sample Select backend'!$F$2,INDIRECT(AQ1477)=1,INDIRECT(AR1477)='Sample Select backend'!$M$2),1,0)</f>
        <v>1</v>
      </c>
      <c r="AN1477" t="str">
        <f>_xlfn.CONCAT('Sample Select backend'!$C$4,ROW(AN1477))</f>
        <v>AE1477</v>
      </c>
      <c r="AO1477" s="9" t="str">
        <f>_xlfn.CONCAT('Sample Select backend'!$J$2,ROW(AO1477))</f>
        <v>AJ1477</v>
      </c>
      <c r="AP1477" t="str">
        <f>_xlfn.CONCAT('Sample Select backend'!$F$4,ROW(AP1477))</f>
        <v>AF1477</v>
      </c>
      <c r="AQ1477" t="str">
        <f>_xlfn.CONCAT('Sample Select backend'!$I$10,ROW(AQ1477))</f>
        <v>R1477</v>
      </c>
      <c r="AR1477" t="str">
        <f>_xlfn.CONCAT('Sample Select backend'!$M$4,ROW(AR1477))</f>
        <v>AK1477</v>
      </c>
      <c r="AS1477" t="str">
        <f t="shared" si="508"/>
        <v>Greece</v>
      </c>
      <c r="AT1477" s="9" t="str">
        <f t="shared" si="509"/>
        <v>Other</v>
      </c>
      <c r="AU1477">
        <f t="shared" si="510"/>
        <v>0</v>
      </c>
      <c r="AV1477" s="9">
        <v>0</v>
      </c>
    </row>
    <row r="1478" spans="1:48" x14ac:dyDescent="0.35">
      <c r="A1478" s="24" t="s">
        <v>70</v>
      </c>
      <c r="B1478" s="24">
        <v>1</v>
      </c>
      <c r="C1478" s="24">
        <v>6</v>
      </c>
      <c r="D1478" s="24" t="s">
        <v>3688</v>
      </c>
      <c r="E1478" s="24"/>
      <c r="O1478" t="s">
        <v>2800</v>
      </c>
      <c r="P1478" t="s">
        <v>2808</v>
      </c>
      <c r="Q1478" t="s">
        <v>2813</v>
      </c>
      <c r="R1478">
        <v>1</v>
      </c>
      <c r="S1478" t="s">
        <v>202</v>
      </c>
      <c r="T1478" t="s">
        <v>202</v>
      </c>
      <c r="U1478" t="s">
        <v>202</v>
      </c>
      <c r="V1478">
        <v>-1</v>
      </c>
      <c r="W1478">
        <v>-1</v>
      </c>
      <c r="X1478">
        <v>-1</v>
      </c>
      <c r="Y1478">
        <v>-1</v>
      </c>
      <c r="Z1478">
        <v>-1</v>
      </c>
      <c r="AA1478">
        <v>-1</v>
      </c>
      <c r="AB1478">
        <v>-1</v>
      </c>
      <c r="AC1478">
        <v>-1</v>
      </c>
      <c r="AD1478">
        <v>-1</v>
      </c>
      <c r="AE1478" s="4" t="s">
        <v>2828</v>
      </c>
      <c r="AF1478" s="9" t="s">
        <v>2829</v>
      </c>
      <c r="AG1478">
        <v>0</v>
      </c>
      <c r="AH1478">
        <v>0</v>
      </c>
      <c r="AI1478">
        <v>0</v>
      </c>
      <c r="AJ1478">
        <v>1</v>
      </c>
      <c r="AK1478" s="9" t="s">
        <v>2840</v>
      </c>
      <c r="AL1478">
        <f t="shared" si="507"/>
        <v>0</v>
      </c>
      <c r="AM1478">
        <f>IF(AND(INDIRECT(AN1478)='Sample Select backend'!$C$2,INDIRECT(AO1478)=1,INDIRECT(AP1478)='Sample Select backend'!$F$2,INDIRECT(AQ1478)=1,INDIRECT(AR1478)='Sample Select backend'!$M$2),1,0)</f>
        <v>1</v>
      </c>
      <c r="AN1478" t="str">
        <f>_xlfn.CONCAT('Sample Select backend'!$C$4,ROW(AN1478))</f>
        <v>AE1478</v>
      </c>
      <c r="AO1478" s="9" t="str">
        <f>_xlfn.CONCAT('Sample Select backend'!$J$2,ROW(AO1478))</f>
        <v>AJ1478</v>
      </c>
      <c r="AP1478" t="str">
        <f>_xlfn.CONCAT('Sample Select backend'!$F$4,ROW(AP1478))</f>
        <v>AF1478</v>
      </c>
      <c r="AQ1478" t="str">
        <f>_xlfn.CONCAT('Sample Select backend'!$I$10,ROW(AQ1478))</f>
        <v>R1478</v>
      </c>
      <c r="AR1478" t="str">
        <f>_xlfn.CONCAT('Sample Select backend'!$M$4,ROW(AR1478))</f>
        <v>AK1478</v>
      </c>
      <c r="AS1478" t="str">
        <f t="shared" si="508"/>
        <v>Greece</v>
      </c>
      <c r="AT1478" s="9">
        <f t="shared" si="509"/>
        <v>6</v>
      </c>
      <c r="AU1478">
        <f t="shared" si="510"/>
        <v>0</v>
      </c>
      <c r="AV1478" s="9">
        <v>0</v>
      </c>
    </row>
    <row r="1479" spans="1:48" x14ac:dyDescent="0.35">
      <c r="A1479" s="24" t="s">
        <v>70</v>
      </c>
      <c r="B1479" s="24">
        <v>2</v>
      </c>
      <c r="C1479" s="24">
        <v>14</v>
      </c>
      <c r="D1479" s="24" t="s">
        <v>3689</v>
      </c>
      <c r="E1479" s="24"/>
      <c r="O1479" t="s">
        <v>2800</v>
      </c>
      <c r="P1479" t="s">
        <v>2808</v>
      </c>
      <c r="Q1479" t="s">
        <v>2813</v>
      </c>
      <c r="R1479">
        <v>1</v>
      </c>
      <c r="S1479" t="s">
        <v>202</v>
      </c>
      <c r="T1479" t="s">
        <v>202</v>
      </c>
      <c r="U1479" t="s">
        <v>202</v>
      </c>
      <c r="V1479">
        <v>-1</v>
      </c>
      <c r="W1479">
        <v>-1</v>
      </c>
      <c r="X1479">
        <v>-1</v>
      </c>
      <c r="Y1479">
        <v>-1</v>
      </c>
      <c r="Z1479">
        <v>-1</v>
      </c>
      <c r="AA1479">
        <v>-1</v>
      </c>
      <c r="AB1479">
        <v>-1</v>
      </c>
      <c r="AC1479">
        <v>-1</v>
      </c>
      <c r="AD1479">
        <v>-1</v>
      </c>
      <c r="AE1479" s="4" t="s">
        <v>2828</v>
      </c>
      <c r="AF1479" s="9" t="s">
        <v>2829</v>
      </c>
      <c r="AG1479">
        <v>0</v>
      </c>
      <c r="AH1479">
        <v>0</v>
      </c>
      <c r="AI1479">
        <v>0</v>
      </c>
      <c r="AJ1479">
        <v>1</v>
      </c>
      <c r="AK1479" s="9" t="s">
        <v>2840</v>
      </c>
      <c r="AL1479">
        <f t="shared" si="507"/>
        <v>0</v>
      </c>
      <c r="AM1479">
        <f>IF(AND(INDIRECT(AN1479)='Sample Select backend'!$C$2,INDIRECT(AO1479)=1,INDIRECT(AP1479)='Sample Select backend'!$F$2,INDIRECT(AQ1479)=1,INDIRECT(AR1479)='Sample Select backend'!$M$2),1,0)</f>
        <v>1</v>
      </c>
      <c r="AN1479" t="str">
        <f>_xlfn.CONCAT('Sample Select backend'!$C$4,ROW(AN1479))</f>
        <v>AE1479</v>
      </c>
      <c r="AO1479" s="9" t="str">
        <f>_xlfn.CONCAT('Sample Select backend'!$J$2,ROW(AO1479))</f>
        <v>AJ1479</v>
      </c>
      <c r="AP1479" t="str">
        <f>_xlfn.CONCAT('Sample Select backend'!$F$4,ROW(AP1479))</f>
        <v>AF1479</v>
      </c>
      <c r="AQ1479" t="str">
        <f>_xlfn.CONCAT('Sample Select backend'!$I$10,ROW(AQ1479))</f>
        <v>R1479</v>
      </c>
      <c r="AR1479" t="str">
        <f>_xlfn.CONCAT('Sample Select backend'!$M$4,ROW(AR1479))</f>
        <v>AK1479</v>
      </c>
      <c r="AS1479" t="str">
        <f t="shared" si="508"/>
        <v>Greece</v>
      </c>
      <c r="AT1479" s="9">
        <f t="shared" si="509"/>
        <v>14</v>
      </c>
      <c r="AU1479">
        <f t="shared" si="510"/>
        <v>0</v>
      </c>
      <c r="AV1479" s="9">
        <v>0</v>
      </c>
    </row>
    <row r="1480" spans="1:48" x14ac:dyDescent="0.35">
      <c r="A1480" s="24" t="s">
        <v>70</v>
      </c>
      <c r="B1480" s="24">
        <v>1</v>
      </c>
      <c r="C1480" s="24">
        <v>14</v>
      </c>
      <c r="D1480" s="24" t="s">
        <v>3690</v>
      </c>
      <c r="E1480" s="24"/>
      <c r="O1480" t="s">
        <v>2800</v>
      </c>
      <c r="P1480" t="s">
        <v>2808</v>
      </c>
      <c r="Q1480" t="s">
        <v>2813</v>
      </c>
      <c r="R1480">
        <v>1</v>
      </c>
      <c r="S1480" t="s">
        <v>202</v>
      </c>
      <c r="T1480" t="s">
        <v>202</v>
      </c>
      <c r="U1480" t="s">
        <v>202</v>
      </c>
      <c r="V1480">
        <v>-1</v>
      </c>
      <c r="W1480">
        <v>-1</v>
      </c>
      <c r="X1480">
        <v>-1</v>
      </c>
      <c r="Y1480">
        <v>-1</v>
      </c>
      <c r="Z1480">
        <v>-1</v>
      </c>
      <c r="AA1480">
        <v>-1</v>
      </c>
      <c r="AB1480">
        <v>-1</v>
      </c>
      <c r="AC1480">
        <v>-1</v>
      </c>
      <c r="AD1480">
        <v>-1</v>
      </c>
      <c r="AE1480" s="4" t="s">
        <v>2828</v>
      </c>
      <c r="AF1480" s="9" t="s">
        <v>2829</v>
      </c>
      <c r="AG1480">
        <v>0</v>
      </c>
      <c r="AH1480">
        <v>0</v>
      </c>
      <c r="AI1480">
        <v>0</v>
      </c>
      <c r="AJ1480">
        <v>1</v>
      </c>
      <c r="AK1480" s="9" t="s">
        <v>2840</v>
      </c>
      <c r="AL1480">
        <f t="shared" si="507"/>
        <v>0</v>
      </c>
      <c r="AM1480">
        <f>IF(AND(INDIRECT(AN1480)='Sample Select backend'!$C$2,INDIRECT(AO1480)=1,INDIRECT(AP1480)='Sample Select backend'!$F$2,INDIRECT(AQ1480)=1,INDIRECT(AR1480)='Sample Select backend'!$M$2),1,0)</f>
        <v>1</v>
      </c>
      <c r="AN1480" t="str">
        <f>_xlfn.CONCAT('Sample Select backend'!$C$4,ROW(AN1480))</f>
        <v>AE1480</v>
      </c>
      <c r="AO1480" s="9" t="str">
        <f>_xlfn.CONCAT('Sample Select backend'!$J$2,ROW(AO1480))</f>
        <v>AJ1480</v>
      </c>
      <c r="AP1480" t="str">
        <f>_xlfn.CONCAT('Sample Select backend'!$F$4,ROW(AP1480))</f>
        <v>AF1480</v>
      </c>
      <c r="AQ1480" t="str">
        <f>_xlfn.CONCAT('Sample Select backend'!$I$10,ROW(AQ1480))</f>
        <v>R1480</v>
      </c>
      <c r="AR1480" t="str">
        <f>_xlfn.CONCAT('Sample Select backend'!$M$4,ROW(AR1480))</f>
        <v>AK1480</v>
      </c>
      <c r="AS1480" t="str">
        <f t="shared" si="508"/>
        <v>Greece</v>
      </c>
      <c r="AT1480" s="9">
        <f t="shared" si="509"/>
        <v>14</v>
      </c>
      <c r="AU1480">
        <f t="shared" si="510"/>
        <v>0</v>
      </c>
      <c r="AV1480" s="9">
        <v>0</v>
      </c>
    </row>
    <row r="1481" spans="1:48" x14ac:dyDescent="0.35">
      <c r="A1481" s="24" t="s">
        <v>70</v>
      </c>
      <c r="B1481" s="24">
        <v>2</v>
      </c>
      <c r="C1481" s="24">
        <v>16</v>
      </c>
      <c r="D1481" s="24" t="s">
        <v>3691</v>
      </c>
      <c r="E1481" s="24"/>
      <c r="O1481" t="s">
        <v>2800</v>
      </c>
      <c r="P1481" t="s">
        <v>2808</v>
      </c>
      <c r="Q1481" t="s">
        <v>2813</v>
      </c>
      <c r="R1481">
        <v>1</v>
      </c>
      <c r="S1481" t="s">
        <v>202</v>
      </c>
      <c r="T1481" t="s">
        <v>202</v>
      </c>
      <c r="U1481" t="s">
        <v>202</v>
      </c>
      <c r="V1481">
        <v>-1</v>
      </c>
      <c r="W1481">
        <v>-1</v>
      </c>
      <c r="X1481">
        <v>-1</v>
      </c>
      <c r="Y1481">
        <v>-1</v>
      </c>
      <c r="Z1481">
        <v>-1</v>
      </c>
      <c r="AA1481">
        <v>-1</v>
      </c>
      <c r="AB1481">
        <v>-1</v>
      </c>
      <c r="AC1481">
        <v>-1</v>
      </c>
      <c r="AD1481">
        <v>-1</v>
      </c>
      <c r="AE1481" s="4" t="s">
        <v>2828</v>
      </c>
      <c r="AF1481" s="9" t="s">
        <v>2829</v>
      </c>
      <c r="AG1481">
        <v>0</v>
      </c>
      <c r="AH1481">
        <v>0</v>
      </c>
      <c r="AI1481">
        <v>0</v>
      </c>
      <c r="AJ1481">
        <v>1</v>
      </c>
      <c r="AK1481" s="9" t="s">
        <v>2840</v>
      </c>
      <c r="AL1481">
        <f t="shared" si="507"/>
        <v>0</v>
      </c>
      <c r="AM1481">
        <f>IF(AND(INDIRECT(AN1481)='Sample Select backend'!$C$2,INDIRECT(AO1481)=1,INDIRECT(AP1481)='Sample Select backend'!$F$2,INDIRECT(AQ1481)=1,INDIRECT(AR1481)='Sample Select backend'!$M$2),1,0)</f>
        <v>1</v>
      </c>
      <c r="AN1481" t="str">
        <f>_xlfn.CONCAT('Sample Select backend'!$C$4,ROW(AN1481))</f>
        <v>AE1481</v>
      </c>
      <c r="AO1481" s="9" t="str">
        <f>_xlfn.CONCAT('Sample Select backend'!$J$2,ROW(AO1481))</f>
        <v>AJ1481</v>
      </c>
      <c r="AP1481" t="str">
        <f>_xlfn.CONCAT('Sample Select backend'!$F$4,ROW(AP1481))</f>
        <v>AF1481</v>
      </c>
      <c r="AQ1481" t="str">
        <f>_xlfn.CONCAT('Sample Select backend'!$I$10,ROW(AQ1481))</f>
        <v>R1481</v>
      </c>
      <c r="AR1481" t="str">
        <f>_xlfn.CONCAT('Sample Select backend'!$M$4,ROW(AR1481))</f>
        <v>AK1481</v>
      </c>
      <c r="AS1481" t="str">
        <f t="shared" si="508"/>
        <v>Greece</v>
      </c>
      <c r="AT1481" s="9">
        <f t="shared" si="509"/>
        <v>16</v>
      </c>
      <c r="AU1481">
        <f t="shared" si="510"/>
        <v>0</v>
      </c>
      <c r="AV1481" s="9">
        <v>1</v>
      </c>
    </row>
    <row r="1482" spans="1:48" x14ac:dyDescent="0.35">
      <c r="A1482" t="s">
        <v>71</v>
      </c>
      <c r="B1482">
        <v>7</v>
      </c>
      <c r="C1482">
        <v>30</v>
      </c>
      <c r="D1482" t="s">
        <v>1064</v>
      </c>
      <c r="E1482">
        <v>1</v>
      </c>
      <c r="F1482">
        <v>1</v>
      </c>
      <c r="G1482">
        <v>2</v>
      </c>
      <c r="H1482">
        <v>2</v>
      </c>
      <c r="I1482">
        <v>2</v>
      </c>
      <c r="J1482">
        <v>1</v>
      </c>
      <c r="K1482">
        <v>1</v>
      </c>
      <c r="M1482">
        <v>1</v>
      </c>
      <c r="N1482" t="s">
        <v>2670</v>
      </c>
      <c r="O1482" t="s">
        <v>2801</v>
      </c>
      <c r="P1482" t="s">
        <v>2811</v>
      </c>
      <c r="Q1482" t="s">
        <v>2816</v>
      </c>
      <c r="R1482">
        <v>0</v>
      </c>
      <c r="S1482">
        <v>-12.59</v>
      </c>
      <c r="T1482">
        <v>2.2599999999999998</v>
      </c>
      <c r="U1482">
        <v>70.63</v>
      </c>
      <c r="V1482">
        <f t="shared" ref="V1482:AD1488" si="511">IF(E1482&gt;0,1,IF(E1482&lt;0,0,-1))</f>
        <v>1</v>
      </c>
      <c r="W1482">
        <f t="shared" si="511"/>
        <v>1</v>
      </c>
      <c r="X1482">
        <f t="shared" si="511"/>
        <v>1</v>
      </c>
      <c r="Y1482">
        <f t="shared" si="511"/>
        <v>1</v>
      </c>
      <c r="Z1482">
        <f t="shared" si="511"/>
        <v>1</v>
      </c>
      <c r="AA1482">
        <f t="shared" si="511"/>
        <v>1</v>
      </c>
      <c r="AB1482">
        <f t="shared" si="511"/>
        <v>1</v>
      </c>
      <c r="AC1482">
        <f t="shared" si="511"/>
        <v>-1</v>
      </c>
      <c r="AD1482">
        <f t="shared" si="511"/>
        <v>1</v>
      </c>
      <c r="AE1482" s="4" t="s">
        <v>2828</v>
      </c>
      <c r="AF1482" s="9" t="s">
        <v>2829</v>
      </c>
      <c r="AG1482">
        <v>1</v>
      </c>
      <c r="AH1482">
        <v>0</v>
      </c>
      <c r="AI1482">
        <v>0</v>
      </c>
      <c r="AJ1482">
        <v>1</v>
      </c>
      <c r="AK1482" s="9" t="s">
        <v>2840</v>
      </c>
      <c r="AL1482">
        <f t="shared" si="507"/>
        <v>0</v>
      </c>
      <c r="AM1482">
        <f>IF(AND(INDIRECT(AN1482)='Sample Select backend'!$C$2,INDIRECT(AO1482)=1,INDIRECT(AP1482)='Sample Select backend'!$F$2,INDIRECT(AQ1482)=1,INDIRECT(AR1482)='Sample Select backend'!$M$2),1,0)</f>
        <v>0</v>
      </c>
      <c r="AN1482" t="str">
        <f>_xlfn.CONCAT('Sample Select backend'!$C$4,ROW(AN1482))</f>
        <v>AE1482</v>
      </c>
      <c r="AO1482" s="9" t="str">
        <f>_xlfn.CONCAT('Sample Select backend'!$J$2,ROW(AO1482))</f>
        <v>AJ1482</v>
      </c>
      <c r="AP1482" t="str">
        <f>_xlfn.CONCAT('Sample Select backend'!$F$4,ROW(AP1482))</f>
        <v>AF1482</v>
      </c>
      <c r="AQ1482" t="str">
        <f>_xlfn.CONCAT('Sample Select backend'!$I$10,ROW(AQ1482))</f>
        <v>R1482</v>
      </c>
      <c r="AR1482" t="str">
        <f>_xlfn.CONCAT('Sample Select backend'!$M$4,ROW(AR1482))</f>
        <v>AK1482</v>
      </c>
      <c r="AS1482" t="str">
        <f t="shared" si="508"/>
        <v>Grenada</v>
      </c>
      <c r="AT1482" s="9">
        <f t="shared" si="509"/>
        <v>30</v>
      </c>
      <c r="AU1482">
        <f t="shared" si="510"/>
        <v>1</v>
      </c>
      <c r="AV1482" s="9">
        <v>1</v>
      </c>
    </row>
    <row r="1483" spans="1:48" x14ac:dyDescent="0.35">
      <c r="A1483" t="s">
        <v>71</v>
      </c>
      <c r="B1483">
        <v>6</v>
      </c>
      <c r="C1483">
        <v>26</v>
      </c>
      <c r="D1483" t="s">
        <v>1065</v>
      </c>
      <c r="E1483">
        <v>1</v>
      </c>
      <c r="F1483">
        <v>1</v>
      </c>
      <c r="G1483">
        <v>2</v>
      </c>
      <c r="H1483">
        <v>-1</v>
      </c>
      <c r="I1483">
        <v>2</v>
      </c>
      <c r="J1483">
        <v>2</v>
      </c>
      <c r="K1483">
        <v>1</v>
      </c>
      <c r="L1483">
        <v>-2</v>
      </c>
      <c r="M1483">
        <v>1</v>
      </c>
      <c r="N1483" t="s">
        <v>2670</v>
      </c>
      <c r="O1483" t="s">
        <v>2801</v>
      </c>
      <c r="P1483" t="s">
        <v>2811</v>
      </c>
      <c r="Q1483" t="s">
        <v>2816</v>
      </c>
      <c r="R1483">
        <v>0</v>
      </c>
      <c r="S1483">
        <v>-12.59</v>
      </c>
      <c r="T1483">
        <v>2.2599999999999998</v>
      </c>
      <c r="U1483">
        <v>70.63</v>
      </c>
      <c r="V1483">
        <f t="shared" si="511"/>
        <v>1</v>
      </c>
      <c r="W1483">
        <f t="shared" si="511"/>
        <v>1</v>
      </c>
      <c r="X1483">
        <f t="shared" si="511"/>
        <v>1</v>
      </c>
      <c r="Y1483">
        <f t="shared" si="511"/>
        <v>0</v>
      </c>
      <c r="Z1483">
        <f t="shared" si="511"/>
        <v>1</v>
      </c>
      <c r="AA1483">
        <f t="shared" si="511"/>
        <v>1</v>
      </c>
      <c r="AB1483">
        <f t="shared" si="511"/>
        <v>1</v>
      </c>
      <c r="AC1483">
        <f t="shared" si="511"/>
        <v>0</v>
      </c>
      <c r="AD1483">
        <f t="shared" si="511"/>
        <v>1</v>
      </c>
      <c r="AE1483" s="4" t="s">
        <v>2828</v>
      </c>
      <c r="AF1483" s="9" t="s">
        <v>2829</v>
      </c>
      <c r="AG1483">
        <v>1</v>
      </c>
      <c r="AH1483">
        <v>0</v>
      </c>
      <c r="AI1483">
        <v>0</v>
      </c>
      <c r="AJ1483">
        <v>1</v>
      </c>
      <c r="AK1483" s="9" t="s">
        <v>2840</v>
      </c>
      <c r="AL1483">
        <f t="shared" si="507"/>
        <v>0</v>
      </c>
      <c r="AM1483">
        <f>IF(AND(INDIRECT(AN1483)='Sample Select backend'!$C$2,INDIRECT(AO1483)=1,INDIRECT(AP1483)='Sample Select backend'!$F$2,INDIRECT(AQ1483)=1,INDIRECT(AR1483)='Sample Select backend'!$M$2),1,0)</f>
        <v>0</v>
      </c>
      <c r="AN1483" t="str">
        <f>_xlfn.CONCAT('Sample Select backend'!$C$4,ROW(AN1483))</f>
        <v>AE1483</v>
      </c>
      <c r="AO1483" s="9" t="str">
        <f>_xlfn.CONCAT('Sample Select backend'!$J$2,ROW(AO1483))</f>
        <v>AJ1483</v>
      </c>
      <c r="AP1483" t="str">
        <f>_xlfn.CONCAT('Sample Select backend'!$F$4,ROW(AP1483))</f>
        <v>AF1483</v>
      </c>
      <c r="AQ1483" t="str">
        <f>_xlfn.CONCAT('Sample Select backend'!$I$10,ROW(AQ1483))</f>
        <v>R1483</v>
      </c>
      <c r="AR1483" t="str">
        <f>_xlfn.CONCAT('Sample Select backend'!$M$4,ROW(AR1483))</f>
        <v>AK1483</v>
      </c>
      <c r="AS1483" t="str">
        <f t="shared" si="508"/>
        <v>Grenada</v>
      </c>
      <c r="AT1483" s="9">
        <f t="shared" si="509"/>
        <v>26</v>
      </c>
      <c r="AU1483">
        <f t="shared" si="510"/>
        <v>0</v>
      </c>
      <c r="AV1483" s="9">
        <v>1</v>
      </c>
    </row>
    <row r="1484" spans="1:48" x14ac:dyDescent="0.35">
      <c r="A1484" t="s">
        <v>71</v>
      </c>
      <c r="B1484">
        <v>2</v>
      </c>
      <c r="C1484">
        <v>13</v>
      </c>
      <c r="D1484" t="s">
        <v>1061</v>
      </c>
      <c r="E1484">
        <v>-2</v>
      </c>
      <c r="F1484">
        <v>2</v>
      </c>
      <c r="G1484">
        <v>2</v>
      </c>
      <c r="H1484">
        <v>2</v>
      </c>
      <c r="I1484">
        <v>2</v>
      </c>
      <c r="J1484">
        <v>2</v>
      </c>
      <c r="K1484">
        <v>1</v>
      </c>
      <c r="L1484">
        <v>2</v>
      </c>
      <c r="M1484">
        <v>1</v>
      </c>
      <c r="N1484" t="s">
        <v>2670</v>
      </c>
      <c r="O1484" t="s">
        <v>2801</v>
      </c>
      <c r="P1484" t="s">
        <v>2811</v>
      </c>
      <c r="Q1484" t="s">
        <v>2816</v>
      </c>
      <c r="R1484">
        <v>0</v>
      </c>
      <c r="S1484">
        <v>-12.59</v>
      </c>
      <c r="T1484">
        <v>2.2599999999999998</v>
      </c>
      <c r="U1484">
        <v>70.63</v>
      </c>
      <c r="V1484">
        <f t="shared" si="511"/>
        <v>0</v>
      </c>
      <c r="W1484">
        <f t="shared" si="511"/>
        <v>1</v>
      </c>
      <c r="X1484">
        <f t="shared" si="511"/>
        <v>1</v>
      </c>
      <c r="Y1484">
        <f t="shared" si="511"/>
        <v>1</v>
      </c>
      <c r="Z1484">
        <f t="shared" si="511"/>
        <v>1</v>
      </c>
      <c r="AA1484">
        <f t="shared" si="511"/>
        <v>1</v>
      </c>
      <c r="AB1484">
        <f t="shared" si="511"/>
        <v>1</v>
      </c>
      <c r="AC1484">
        <f t="shared" si="511"/>
        <v>1</v>
      </c>
      <c r="AD1484">
        <f t="shared" si="511"/>
        <v>1</v>
      </c>
      <c r="AE1484" s="4" t="s">
        <v>2828</v>
      </c>
      <c r="AF1484" s="9" t="s">
        <v>2829</v>
      </c>
      <c r="AG1484">
        <v>1</v>
      </c>
      <c r="AH1484">
        <v>0</v>
      </c>
      <c r="AI1484">
        <v>0</v>
      </c>
      <c r="AJ1484">
        <v>1</v>
      </c>
      <c r="AK1484" s="9" t="s">
        <v>2840</v>
      </c>
      <c r="AL1484">
        <f t="shared" si="507"/>
        <v>0</v>
      </c>
      <c r="AM1484">
        <f>IF(AND(INDIRECT(AN1484)='Sample Select backend'!$C$2,INDIRECT(AO1484)=1,INDIRECT(AP1484)='Sample Select backend'!$F$2,INDIRECT(AQ1484)=1,INDIRECT(AR1484)='Sample Select backend'!$M$2),1,0)</f>
        <v>0</v>
      </c>
      <c r="AN1484" t="str">
        <f>_xlfn.CONCAT('Sample Select backend'!$C$4,ROW(AN1484))</f>
        <v>AE1484</v>
      </c>
      <c r="AO1484" s="9" t="str">
        <f>_xlfn.CONCAT('Sample Select backend'!$J$2,ROW(AO1484))</f>
        <v>AJ1484</v>
      </c>
      <c r="AP1484" t="str">
        <f>_xlfn.CONCAT('Sample Select backend'!$F$4,ROW(AP1484))</f>
        <v>AF1484</v>
      </c>
      <c r="AQ1484" t="str">
        <f>_xlfn.CONCAT('Sample Select backend'!$I$10,ROW(AQ1484))</f>
        <v>R1484</v>
      </c>
      <c r="AR1484" t="str">
        <f>_xlfn.CONCAT('Sample Select backend'!$M$4,ROW(AR1484))</f>
        <v>AK1484</v>
      </c>
      <c r="AS1484" t="str">
        <f t="shared" si="508"/>
        <v>Grenada</v>
      </c>
      <c r="AT1484" s="9">
        <f t="shared" si="509"/>
        <v>13</v>
      </c>
      <c r="AU1484">
        <f t="shared" si="510"/>
        <v>0</v>
      </c>
      <c r="AV1484" s="9">
        <v>1</v>
      </c>
    </row>
    <row r="1485" spans="1:48" x14ac:dyDescent="0.35">
      <c r="A1485" t="s">
        <v>71</v>
      </c>
      <c r="B1485">
        <v>9</v>
      </c>
      <c r="C1485">
        <v>34</v>
      </c>
      <c r="D1485" t="s">
        <v>1060</v>
      </c>
      <c r="E1485">
        <v>1</v>
      </c>
      <c r="H1485">
        <v>-1</v>
      </c>
      <c r="J1485">
        <v>1</v>
      </c>
      <c r="K1485">
        <v>1</v>
      </c>
      <c r="L1485">
        <v>2</v>
      </c>
      <c r="M1485">
        <v>1</v>
      </c>
      <c r="N1485" t="s">
        <v>2670</v>
      </c>
      <c r="O1485" t="s">
        <v>2801</v>
      </c>
      <c r="P1485" t="s">
        <v>2811</v>
      </c>
      <c r="Q1485" t="s">
        <v>2816</v>
      </c>
      <c r="R1485">
        <v>0</v>
      </c>
      <c r="S1485">
        <v>-12.59</v>
      </c>
      <c r="T1485">
        <v>2.2599999999999998</v>
      </c>
      <c r="U1485">
        <v>70.63</v>
      </c>
      <c r="V1485">
        <f t="shared" si="511"/>
        <v>1</v>
      </c>
      <c r="W1485">
        <f t="shared" si="511"/>
        <v>-1</v>
      </c>
      <c r="X1485">
        <f t="shared" si="511"/>
        <v>-1</v>
      </c>
      <c r="Y1485">
        <f t="shared" si="511"/>
        <v>0</v>
      </c>
      <c r="Z1485">
        <f t="shared" si="511"/>
        <v>-1</v>
      </c>
      <c r="AA1485">
        <f t="shared" si="511"/>
        <v>1</v>
      </c>
      <c r="AB1485">
        <f t="shared" si="511"/>
        <v>1</v>
      </c>
      <c r="AC1485">
        <f t="shared" si="511"/>
        <v>1</v>
      </c>
      <c r="AD1485">
        <f t="shared" si="511"/>
        <v>1</v>
      </c>
      <c r="AE1485" s="4" t="s">
        <v>2828</v>
      </c>
      <c r="AF1485" s="9" t="s">
        <v>2829</v>
      </c>
      <c r="AG1485">
        <v>1</v>
      </c>
      <c r="AH1485">
        <v>0</v>
      </c>
      <c r="AI1485">
        <v>0</v>
      </c>
      <c r="AJ1485">
        <v>1</v>
      </c>
      <c r="AK1485" s="9" t="s">
        <v>2840</v>
      </c>
      <c r="AL1485">
        <f t="shared" si="507"/>
        <v>0</v>
      </c>
      <c r="AM1485">
        <f>IF(AND(INDIRECT(AN1485)='Sample Select backend'!$C$2,INDIRECT(AO1485)=1,INDIRECT(AP1485)='Sample Select backend'!$F$2,INDIRECT(AQ1485)=1,INDIRECT(AR1485)='Sample Select backend'!$M$2),1,0)</f>
        <v>0</v>
      </c>
      <c r="AN1485" t="str">
        <f>_xlfn.CONCAT('Sample Select backend'!$C$4,ROW(AN1485))</f>
        <v>AE1485</v>
      </c>
      <c r="AO1485" s="9" t="str">
        <f>_xlfn.CONCAT('Sample Select backend'!$J$2,ROW(AO1485))</f>
        <v>AJ1485</v>
      </c>
      <c r="AP1485" t="str">
        <f>_xlfn.CONCAT('Sample Select backend'!$F$4,ROW(AP1485))</f>
        <v>AF1485</v>
      </c>
      <c r="AQ1485" t="str">
        <f>_xlfn.CONCAT('Sample Select backend'!$I$10,ROW(AQ1485))</f>
        <v>R1485</v>
      </c>
      <c r="AR1485" t="str">
        <f>_xlfn.CONCAT('Sample Select backend'!$M$4,ROW(AR1485))</f>
        <v>AK1485</v>
      </c>
      <c r="AS1485" t="str">
        <f t="shared" si="508"/>
        <v>Grenada</v>
      </c>
      <c r="AT1485" s="9">
        <f t="shared" si="509"/>
        <v>34</v>
      </c>
      <c r="AU1485">
        <f t="shared" si="510"/>
        <v>0</v>
      </c>
      <c r="AV1485" s="9">
        <v>1</v>
      </c>
    </row>
    <row r="1486" spans="1:48" x14ac:dyDescent="0.35">
      <c r="A1486" t="s">
        <v>71</v>
      </c>
      <c r="B1486">
        <v>6</v>
      </c>
      <c r="C1486">
        <v>28</v>
      </c>
      <c r="D1486" t="s">
        <v>1063</v>
      </c>
      <c r="E1486">
        <v>2</v>
      </c>
      <c r="F1486">
        <v>1</v>
      </c>
      <c r="G1486">
        <v>2</v>
      </c>
      <c r="H1486">
        <v>-1</v>
      </c>
      <c r="I1486">
        <v>-2</v>
      </c>
      <c r="J1486">
        <v>-2</v>
      </c>
      <c r="K1486">
        <v>1</v>
      </c>
      <c r="L1486">
        <v>2</v>
      </c>
      <c r="M1486">
        <v>1</v>
      </c>
      <c r="N1486" t="s">
        <v>2670</v>
      </c>
      <c r="O1486" t="s">
        <v>2801</v>
      </c>
      <c r="P1486" t="s">
        <v>2811</v>
      </c>
      <c r="Q1486" t="s">
        <v>2816</v>
      </c>
      <c r="R1486">
        <v>0</v>
      </c>
      <c r="S1486">
        <v>-12.59</v>
      </c>
      <c r="T1486">
        <v>2.2599999999999998</v>
      </c>
      <c r="U1486">
        <v>70.63</v>
      </c>
      <c r="V1486">
        <f t="shared" si="511"/>
        <v>1</v>
      </c>
      <c r="W1486">
        <f t="shared" si="511"/>
        <v>1</v>
      </c>
      <c r="X1486">
        <f t="shared" si="511"/>
        <v>1</v>
      </c>
      <c r="Y1486">
        <f t="shared" si="511"/>
        <v>0</v>
      </c>
      <c r="Z1486">
        <f t="shared" si="511"/>
        <v>0</v>
      </c>
      <c r="AA1486">
        <f t="shared" si="511"/>
        <v>0</v>
      </c>
      <c r="AB1486">
        <f t="shared" si="511"/>
        <v>1</v>
      </c>
      <c r="AC1486">
        <f t="shared" si="511"/>
        <v>1</v>
      </c>
      <c r="AD1486">
        <f t="shared" si="511"/>
        <v>1</v>
      </c>
      <c r="AE1486" s="4" t="s">
        <v>2828</v>
      </c>
      <c r="AF1486" s="9" t="s">
        <v>2829</v>
      </c>
      <c r="AG1486">
        <v>1</v>
      </c>
      <c r="AH1486">
        <v>0</v>
      </c>
      <c r="AI1486">
        <v>0</v>
      </c>
      <c r="AJ1486">
        <v>1</v>
      </c>
      <c r="AK1486" s="9" t="s">
        <v>2840</v>
      </c>
      <c r="AL1486">
        <f t="shared" si="507"/>
        <v>0</v>
      </c>
      <c r="AM1486">
        <f>IF(AND(INDIRECT(AN1486)='Sample Select backend'!$C$2,INDIRECT(AO1486)=1,INDIRECT(AP1486)='Sample Select backend'!$F$2,INDIRECT(AQ1486)=1,INDIRECT(AR1486)='Sample Select backend'!$M$2),1,0)</f>
        <v>0</v>
      </c>
      <c r="AN1486" t="str">
        <f>_xlfn.CONCAT('Sample Select backend'!$C$4,ROW(AN1486))</f>
        <v>AE1486</v>
      </c>
      <c r="AO1486" s="9" t="str">
        <f>_xlfn.CONCAT('Sample Select backend'!$J$2,ROW(AO1486))</f>
        <v>AJ1486</v>
      </c>
      <c r="AP1486" t="str">
        <f>_xlfn.CONCAT('Sample Select backend'!$F$4,ROW(AP1486))</f>
        <v>AF1486</v>
      </c>
      <c r="AQ1486" t="str">
        <f>_xlfn.CONCAT('Sample Select backend'!$I$10,ROW(AQ1486))</f>
        <v>R1486</v>
      </c>
      <c r="AR1486" t="str">
        <f>_xlfn.CONCAT('Sample Select backend'!$M$4,ROW(AR1486))</f>
        <v>AK1486</v>
      </c>
      <c r="AS1486" t="str">
        <f t="shared" si="508"/>
        <v>Grenada</v>
      </c>
      <c r="AT1486" s="9">
        <f t="shared" si="509"/>
        <v>28</v>
      </c>
      <c r="AU1486">
        <f t="shared" si="510"/>
        <v>0</v>
      </c>
      <c r="AV1486" s="9">
        <v>1</v>
      </c>
    </row>
    <row r="1487" spans="1:48" x14ac:dyDescent="0.35">
      <c r="A1487" t="s">
        <v>71</v>
      </c>
      <c r="B1487">
        <v>1</v>
      </c>
      <c r="C1487">
        <v>5</v>
      </c>
      <c r="D1487" t="s">
        <v>1061</v>
      </c>
      <c r="E1487">
        <v>-2</v>
      </c>
      <c r="F1487">
        <v>2</v>
      </c>
      <c r="G1487">
        <v>2</v>
      </c>
      <c r="H1487">
        <v>2</v>
      </c>
      <c r="I1487">
        <v>2</v>
      </c>
      <c r="J1487">
        <v>2</v>
      </c>
      <c r="K1487">
        <v>1</v>
      </c>
      <c r="L1487">
        <v>2</v>
      </c>
      <c r="M1487">
        <v>1</v>
      </c>
      <c r="N1487" t="s">
        <v>2670</v>
      </c>
      <c r="O1487" t="s">
        <v>2801</v>
      </c>
      <c r="P1487" t="s">
        <v>2811</v>
      </c>
      <c r="Q1487" t="s">
        <v>2816</v>
      </c>
      <c r="R1487">
        <v>0</v>
      </c>
      <c r="S1487">
        <v>-12.59</v>
      </c>
      <c r="T1487">
        <v>2.2599999999999998</v>
      </c>
      <c r="U1487">
        <v>70.63</v>
      </c>
      <c r="V1487">
        <f t="shared" si="511"/>
        <v>0</v>
      </c>
      <c r="W1487">
        <f t="shared" si="511"/>
        <v>1</v>
      </c>
      <c r="X1487">
        <f t="shared" si="511"/>
        <v>1</v>
      </c>
      <c r="Y1487">
        <f t="shared" si="511"/>
        <v>1</v>
      </c>
      <c r="Z1487">
        <f t="shared" si="511"/>
        <v>1</v>
      </c>
      <c r="AA1487">
        <f t="shared" si="511"/>
        <v>1</v>
      </c>
      <c r="AB1487">
        <f t="shared" si="511"/>
        <v>1</v>
      </c>
      <c r="AC1487">
        <f t="shared" si="511"/>
        <v>1</v>
      </c>
      <c r="AD1487">
        <f t="shared" si="511"/>
        <v>1</v>
      </c>
      <c r="AE1487" s="4" t="s">
        <v>2828</v>
      </c>
      <c r="AF1487" s="9" t="s">
        <v>2829</v>
      </c>
      <c r="AG1487">
        <v>1</v>
      </c>
      <c r="AH1487">
        <v>0</v>
      </c>
      <c r="AI1487">
        <v>0</v>
      </c>
      <c r="AJ1487">
        <v>1</v>
      </c>
      <c r="AK1487" s="9" t="s">
        <v>2840</v>
      </c>
      <c r="AL1487">
        <f t="shared" si="507"/>
        <v>0</v>
      </c>
      <c r="AM1487">
        <f>IF(AND(INDIRECT(AN1487)='Sample Select backend'!$C$2,INDIRECT(AO1487)=1,INDIRECT(AP1487)='Sample Select backend'!$F$2,INDIRECT(AQ1487)=1,INDIRECT(AR1487)='Sample Select backend'!$M$2),1,0)</f>
        <v>0</v>
      </c>
      <c r="AN1487" t="str">
        <f>_xlfn.CONCAT('Sample Select backend'!$C$4,ROW(AN1487))</f>
        <v>AE1487</v>
      </c>
      <c r="AO1487" s="9" t="str">
        <f>_xlfn.CONCAT('Sample Select backend'!$J$2,ROW(AO1487))</f>
        <v>AJ1487</v>
      </c>
      <c r="AP1487" t="str">
        <f>_xlfn.CONCAT('Sample Select backend'!$F$4,ROW(AP1487))</f>
        <v>AF1487</v>
      </c>
      <c r="AQ1487" t="str">
        <f>_xlfn.CONCAT('Sample Select backend'!$I$10,ROW(AQ1487))</f>
        <v>R1487</v>
      </c>
      <c r="AR1487" t="str">
        <f>_xlfn.CONCAT('Sample Select backend'!$M$4,ROW(AR1487))</f>
        <v>AK1487</v>
      </c>
      <c r="AS1487" t="str">
        <f t="shared" si="508"/>
        <v>Grenada</v>
      </c>
      <c r="AT1487" s="9">
        <f t="shared" si="509"/>
        <v>5</v>
      </c>
      <c r="AU1487">
        <f t="shared" si="510"/>
        <v>0</v>
      </c>
      <c r="AV1487" s="9">
        <v>1</v>
      </c>
    </row>
    <row r="1488" spans="1:48" x14ac:dyDescent="0.35">
      <c r="A1488" t="s">
        <v>71</v>
      </c>
      <c r="B1488">
        <v>5</v>
      </c>
      <c r="C1488" t="s">
        <v>204</v>
      </c>
      <c r="D1488" t="s">
        <v>1062</v>
      </c>
      <c r="E1488">
        <v>1</v>
      </c>
      <c r="F1488">
        <v>-2</v>
      </c>
      <c r="G1488">
        <v>-2</v>
      </c>
      <c r="H1488">
        <v>-1</v>
      </c>
      <c r="I1488">
        <v>-2</v>
      </c>
      <c r="J1488">
        <v>1</v>
      </c>
      <c r="K1488">
        <v>1</v>
      </c>
      <c r="L1488">
        <v>2</v>
      </c>
      <c r="M1488">
        <v>1</v>
      </c>
      <c r="N1488" t="s">
        <v>2670</v>
      </c>
      <c r="O1488" t="s">
        <v>2801</v>
      </c>
      <c r="P1488" t="s">
        <v>2811</v>
      </c>
      <c r="Q1488" t="s">
        <v>2816</v>
      </c>
      <c r="R1488">
        <v>0</v>
      </c>
      <c r="S1488">
        <v>-12.59</v>
      </c>
      <c r="T1488">
        <v>2.2599999999999998</v>
      </c>
      <c r="U1488">
        <v>70.63</v>
      </c>
      <c r="V1488">
        <f t="shared" si="511"/>
        <v>1</v>
      </c>
      <c r="W1488">
        <f t="shared" si="511"/>
        <v>0</v>
      </c>
      <c r="X1488">
        <f t="shared" si="511"/>
        <v>0</v>
      </c>
      <c r="Y1488">
        <f t="shared" si="511"/>
        <v>0</v>
      </c>
      <c r="Z1488">
        <f t="shared" si="511"/>
        <v>0</v>
      </c>
      <c r="AA1488">
        <f t="shared" si="511"/>
        <v>1</v>
      </c>
      <c r="AB1488">
        <f t="shared" si="511"/>
        <v>1</v>
      </c>
      <c r="AC1488">
        <f t="shared" si="511"/>
        <v>1</v>
      </c>
      <c r="AD1488">
        <f t="shared" si="511"/>
        <v>1</v>
      </c>
      <c r="AE1488" s="4" t="s">
        <v>2828</v>
      </c>
      <c r="AF1488" s="9" t="s">
        <v>2829</v>
      </c>
      <c r="AG1488">
        <v>1</v>
      </c>
      <c r="AH1488">
        <v>0</v>
      </c>
      <c r="AI1488">
        <v>0</v>
      </c>
      <c r="AJ1488">
        <v>1</v>
      </c>
      <c r="AK1488" s="9" t="s">
        <v>2840</v>
      </c>
      <c r="AL1488">
        <f t="shared" si="507"/>
        <v>0</v>
      </c>
      <c r="AM1488">
        <f>IF(AND(INDIRECT(AN1488)='Sample Select backend'!$C$2,INDIRECT(AO1488)=1,INDIRECT(AP1488)='Sample Select backend'!$F$2,INDIRECT(AQ1488)=1,INDIRECT(AR1488)='Sample Select backend'!$M$2),1,0)</f>
        <v>0</v>
      </c>
      <c r="AN1488" t="str">
        <f>_xlfn.CONCAT('Sample Select backend'!$C$4,ROW(AN1488))</f>
        <v>AE1488</v>
      </c>
      <c r="AO1488" s="9" t="str">
        <f>_xlfn.CONCAT('Sample Select backend'!$J$2,ROW(AO1488))</f>
        <v>AJ1488</v>
      </c>
      <c r="AP1488" t="str">
        <f>_xlfn.CONCAT('Sample Select backend'!$F$4,ROW(AP1488))</f>
        <v>AF1488</v>
      </c>
      <c r="AQ1488" t="str">
        <f>_xlfn.CONCAT('Sample Select backend'!$I$10,ROW(AQ1488))</f>
        <v>R1488</v>
      </c>
      <c r="AR1488" t="str">
        <f>_xlfn.CONCAT('Sample Select backend'!$M$4,ROW(AR1488))</f>
        <v>AK1488</v>
      </c>
      <c r="AS1488" t="str">
        <f t="shared" si="508"/>
        <v>Grenada</v>
      </c>
      <c r="AT1488" s="9" t="str">
        <f t="shared" si="509"/>
        <v>General</v>
      </c>
      <c r="AU1488">
        <f t="shared" si="510"/>
        <v>0</v>
      </c>
      <c r="AV1488" s="9">
        <v>0</v>
      </c>
    </row>
    <row r="1489" spans="1:48" x14ac:dyDescent="0.35">
      <c r="A1489" s="24" t="s">
        <v>71</v>
      </c>
      <c r="B1489" s="24">
        <v>1</v>
      </c>
      <c r="C1489" s="24" t="s">
        <v>206</v>
      </c>
      <c r="D1489" s="24" t="s">
        <v>3692</v>
      </c>
      <c r="E1489" s="24"/>
      <c r="O1489" t="s">
        <v>2801</v>
      </c>
      <c r="P1489" t="s">
        <v>2811</v>
      </c>
      <c r="Q1489" t="s">
        <v>2816</v>
      </c>
      <c r="R1489">
        <v>0</v>
      </c>
      <c r="S1489">
        <v>-12.59</v>
      </c>
      <c r="T1489">
        <v>2.2599999999999998</v>
      </c>
      <c r="U1489">
        <v>70.63</v>
      </c>
      <c r="V1489">
        <v>-1</v>
      </c>
      <c r="W1489">
        <v>-1</v>
      </c>
      <c r="X1489">
        <v>-1</v>
      </c>
      <c r="Y1489">
        <v>-1</v>
      </c>
      <c r="Z1489">
        <v>-1</v>
      </c>
      <c r="AA1489">
        <v>-1</v>
      </c>
      <c r="AB1489">
        <v>-1</v>
      </c>
      <c r="AC1489">
        <v>-1</v>
      </c>
      <c r="AD1489">
        <v>-1</v>
      </c>
      <c r="AE1489" s="4" t="s">
        <v>2828</v>
      </c>
      <c r="AF1489" s="9" t="s">
        <v>2829</v>
      </c>
      <c r="AG1489">
        <v>1</v>
      </c>
      <c r="AH1489">
        <v>0</v>
      </c>
      <c r="AI1489">
        <v>0</v>
      </c>
      <c r="AJ1489">
        <v>1</v>
      </c>
      <c r="AK1489" s="9" t="s">
        <v>2840</v>
      </c>
      <c r="AL1489">
        <f t="shared" si="507"/>
        <v>0</v>
      </c>
      <c r="AM1489">
        <f>IF(AND(INDIRECT(AN1489)='Sample Select backend'!$C$2,INDIRECT(AO1489)=1,INDIRECT(AP1489)='Sample Select backend'!$F$2,INDIRECT(AQ1489)=1,INDIRECT(AR1489)='Sample Select backend'!$M$2),1,0)</f>
        <v>0</v>
      </c>
      <c r="AN1489" t="str">
        <f>_xlfn.CONCAT('Sample Select backend'!$C$4,ROW(AN1489))</f>
        <v>AE1489</v>
      </c>
      <c r="AO1489" s="9" t="str">
        <f>_xlfn.CONCAT('Sample Select backend'!$J$2,ROW(AO1489))</f>
        <v>AJ1489</v>
      </c>
      <c r="AP1489" t="str">
        <f>_xlfn.CONCAT('Sample Select backend'!$F$4,ROW(AP1489))</f>
        <v>AF1489</v>
      </c>
      <c r="AQ1489" t="str">
        <f>_xlfn.CONCAT('Sample Select backend'!$I$10,ROW(AQ1489))</f>
        <v>R1489</v>
      </c>
      <c r="AR1489" t="str">
        <f>_xlfn.CONCAT('Sample Select backend'!$M$4,ROW(AR1489))</f>
        <v>AK1489</v>
      </c>
      <c r="AS1489" t="str">
        <f t="shared" si="508"/>
        <v>Grenada</v>
      </c>
      <c r="AT1489" s="9" t="str">
        <f t="shared" si="509"/>
        <v>Tax exemption/waiver/suspension</v>
      </c>
      <c r="AU1489">
        <f t="shared" si="510"/>
        <v>0</v>
      </c>
      <c r="AV1489" s="9">
        <v>0</v>
      </c>
    </row>
    <row r="1490" spans="1:48" x14ac:dyDescent="0.35">
      <c r="A1490" s="24" t="s">
        <v>71</v>
      </c>
      <c r="B1490" s="24">
        <v>1</v>
      </c>
      <c r="C1490" s="24">
        <v>6</v>
      </c>
      <c r="D1490" s="24" t="s">
        <v>3693</v>
      </c>
      <c r="E1490" s="24"/>
      <c r="O1490" t="s">
        <v>2801</v>
      </c>
      <c r="P1490" t="s">
        <v>2811</v>
      </c>
      <c r="Q1490" t="s">
        <v>2816</v>
      </c>
      <c r="R1490">
        <v>0</v>
      </c>
      <c r="S1490">
        <v>-12.59</v>
      </c>
      <c r="T1490">
        <v>2.2599999999999998</v>
      </c>
      <c r="U1490">
        <v>70.63</v>
      </c>
      <c r="V1490">
        <v>-1</v>
      </c>
      <c r="W1490">
        <v>-1</v>
      </c>
      <c r="X1490">
        <v>-1</v>
      </c>
      <c r="Y1490">
        <v>-1</v>
      </c>
      <c r="Z1490">
        <v>-1</v>
      </c>
      <c r="AA1490">
        <v>-1</v>
      </c>
      <c r="AB1490">
        <v>-1</v>
      </c>
      <c r="AC1490">
        <v>-1</v>
      </c>
      <c r="AD1490">
        <v>-1</v>
      </c>
      <c r="AE1490" s="4" t="s">
        <v>2828</v>
      </c>
      <c r="AF1490" s="9" t="s">
        <v>2829</v>
      </c>
      <c r="AG1490">
        <v>1</v>
      </c>
      <c r="AH1490">
        <v>0</v>
      </c>
      <c r="AI1490">
        <v>0</v>
      </c>
      <c r="AJ1490">
        <v>1</v>
      </c>
      <c r="AK1490" s="9" t="s">
        <v>2840</v>
      </c>
      <c r="AL1490">
        <f t="shared" si="507"/>
        <v>0</v>
      </c>
      <c r="AM1490">
        <f>IF(AND(INDIRECT(AN1490)='Sample Select backend'!$C$2,INDIRECT(AO1490)=1,INDIRECT(AP1490)='Sample Select backend'!$F$2,INDIRECT(AQ1490)=1,INDIRECT(AR1490)='Sample Select backend'!$M$2),1,0)</f>
        <v>0</v>
      </c>
      <c r="AN1490" t="str">
        <f>_xlfn.CONCAT('Sample Select backend'!$C$4,ROW(AN1490))</f>
        <v>AE1490</v>
      </c>
      <c r="AO1490" s="9" t="str">
        <f>_xlfn.CONCAT('Sample Select backend'!$J$2,ROW(AO1490))</f>
        <v>AJ1490</v>
      </c>
      <c r="AP1490" t="str">
        <f>_xlfn.CONCAT('Sample Select backend'!$F$4,ROW(AP1490))</f>
        <v>AF1490</v>
      </c>
      <c r="AQ1490" t="str">
        <f>_xlfn.CONCAT('Sample Select backend'!$I$10,ROW(AQ1490))</f>
        <v>R1490</v>
      </c>
      <c r="AR1490" t="str">
        <f>_xlfn.CONCAT('Sample Select backend'!$M$4,ROW(AR1490))</f>
        <v>AK1490</v>
      </c>
      <c r="AS1490" t="str">
        <f t="shared" si="508"/>
        <v>Grenada</v>
      </c>
      <c r="AT1490" s="9">
        <f t="shared" si="509"/>
        <v>6</v>
      </c>
      <c r="AU1490">
        <f t="shared" si="510"/>
        <v>0</v>
      </c>
      <c r="AV1490" s="9">
        <v>1</v>
      </c>
    </row>
    <row r="1491" spans="1:48" x14ac:dyDescent="0.35">
      <c r="A1491" t="s">
        <v>72</v>
      </c>
      <c r="B1491">
        <v>1</v>
      </c>
      <c r="C1491">
        <v>6</v>
      </c>
      <c r="D1491" t="s">
        <v>1073</v>
      </c>
      <c r="E1491">
        <v>-2</v>
      </c>
      <c r="F1491">
        <v>2</v>
      </c>
      <c r="G1491">
        <v>2</v>
      </c>
      <c r="H1491">
        <v>2</v>
      </c>
      <c r="I1491">
        <v>2</v>
      </c>
      <c r="J1491">
        <v>2</v>
      </c>
      <c r="K1491">
        <v>1</v>
      </c>
      <c r="L1491">
        <v>2</v>
      </c>
      <c r="M1491">
        <v>1</v>
      </c>
      <c r="N1491" t="s">
        <v>2671</v>
      </c>
      <c r="O1491" t="s">
        <v>2801</v>
      </c>
      <c r="P1491" t="s">
        <v>2810</v>
      </c>
      <c r="Q1491" t="s">
        <v>2816</v>
      </c>
      <c r="R1491">
        <v>0</v>
      </c>
      <c r="S1491">
        <v>-1.8</v>
      </c>
      <c r="T1491">
        <v>-3.08</v>
      </c>
      <c r="U1491">
        <v>31.43</v>
      </c>
      <c r="V1491">
        <f t="shared" ref="V1491:V1504" si="512">IF(E1491&gt;0,1,IF(E1491&lt;0,0,-1))</f>
        <v>0</v>
      </c>
      <c r="W1491">
        <f t="shared" ref="W1491:W1504" si="513">IF(F1491&gt;0,1,IF(F1491&lt;0,0,-1))</f>
        <v>1</v>
      </c>
      <c r="X1491">
        <f t="shared" ref="X1491:X1504" si="514">IF(G1491&gt;0,1,IF(G1491&lt;0,0,-1))</f>
        <v>1</v>
      </c>
      <c r="Y1491">
        <f t="shared" ref="Y1491:Y1504" si="515">IF(H1491&gt;0,1,IF(H1491&lt;0,0,-1))</f>
        <v>1</v>
      </c>
      <c r="Z1491">
        <f t="shared" ref="Z1491:Z1504" si="516">IF(I1491&gt;0,1,IF(I1491&lt;0,0,-1))</f>
        <v>1</v>
      </c>
      <c r="AA1491">
        <f t="shared" ref="AA1491:AA1504" si="517">IF(J1491&gt;0,1,IF(J1491&lt;0,0,-1))</f>
        <v>1</v>
      </c>
      <c r="AB1491">
        <f t="shared" ref="AB1491:AB1504" si="518">IF(K1491&gt;0,1,IF(K1491&lt;0,0,-1))</f>
        <v>1</v>
      </c>
      <c r="AC1491">
        <f t="shared" ref="AC1491:AC1504" si="519">IF(L1491&gt;0,1,IF(L1491&lt;0,0,-1))</f>
        <v>1</v>
      </c>
      <c r="AD1491">
        <f t="shared" ref="AD1491:AD1504" si="520">IF(M1491&gt;0,1,IF(M1491&lt;0,0,-1))</f>
        <v>1</v>
      </c>
      <c r="AE1491" s="4" t="s">
        <v>2828</v>
      </c>
      <c r="AF1491" s="9" t="s">
        <v>2829</v>
      </c>
      <c r="AG1491">
        <v>0</v>
      </c>
      <c r="AH1491">
        <v>1</v>
      </c>
      <c r="AI1491">
        <v>0</v>
      </c>
      <c r="AJ1491">
        <v>1</v>
      </c>
      <c r="AK1491" s="9" t="s">
        <v>2840</v>
      </c>
      <c r="AL1491">
        <f t="shared" si="507"/>
        <v>0</v>
      </c>
      <c r="AM1491">
        <f>IF(AND(INDIRECT(AN1491)='Sample Select backend'!$C$2,INDIRECT(AO1491)=1,INDIRECT(AP1491)='Sample Select backend'!$F$2,INDIRECT(AQ1491)=1,INDIRECT(AR1491)='Sample Select backend'!$M$2),1,0)</f>
        <v>0</v>
      </c>
      <c r="AN1491" t="str">
        <f>_xlfn.CONCAT('Sample Select backend'!$C$4,ROW(AN1491))</f>
        <v>AE1491</v>
      </c>
      <c r="AO1491" s="9" t="str">
        <f>_xlfn.CONCAT('Sample Select backend'!$J$2,ROW(AO1491))</f>
        <v>AJ1491</v>
      </c>
      <c r="AP1491" t="str">
        <f>_xlfn.CONCAT('Sample Select backend'!$F$4,ROW(AP1491))</f>
        <v>AF1491</v>
      </c>
      <c r="AQ1491" t="str">
        <f>_xlfn.CONCAT('Sample Select backend'!$I$10,ROW(AQ1491))</f>
        <v>R1491</v>
      </c>
      <c r="AR1491" t="str">
        <f>_xlfn.CONCAT('Sample Select backend'!$M$4,ROW(AR1491))</f>
        <v>AK1491</v>
      </c>
      <c r="AS1491" t="str">
        <f t="shared" si="508"/>
        <v>Guatemala</v>
      </c>
      <c r="AT1491" s="9">
        <f t="shared" si="509"/>
        <v>6</v>
      </c>
      <c r="AU1491">
        <f t="shared" si="510"/>
        <v>1</v>
      </c>
      <c r="AV1491" s="9">
        <v>1</v>
      </c>
    </row>
    <row r="1492" spans="1:48" x14ac:dyDescent="0.35">
      <c r="A1492" t="s">
        <v>72</v>
      </c>
      <c r="B1492">
        <v>1</v>
      </c>
      <c r="C1492">
        <v>6</v>
      </c>
      <c r="D1492" t="s">
        <v>1077</v>
      </c>
      <c r="E1492">
        <v>-2</v>
      </c>
      <c r="F1492">
        <v>2</v>
      </c>
      <c r="G1492">
        <v>2</v>
      </c>
      <c r="H1492">
        <v>2</v>
      </c>
      <c r="I1492">
        <v>2</v>
      </c>
      <c r="J1492">
        <v>2</v>
      </c>
      <c r="K1492">
        <v>1</v>
      </c>
      <c r="L1492">
        <v>2</v>
      </c>
      <c r="M1492">
        <v>1</v>
      </c>
      <c r="N1492" t="s">
        <v>2671</v>
      </c>
      <c r="O1492" t="s">
        <v>2801</v>
      </c>
      <c r="P1492" t="s">
        <v>2810</v>
      </c>
      <c r="Q1492" t="s">
        <v>2816</v>
      </c>
      <c r="R1492">
        <v>0</v>
      </c>
      <c r="S1492">
        <v>-1.8</v>
      </c>
      <c r="T1492">
        <v>-3.08</v>
      </c>
      <c r="U1492">
        <v>31.43</v>
      </c>
      <c r="V1492">
        <f t="shared" si="512"/>
        <v>0</v>
      </c>
      <c r="W1492">
        <f t="shared" si="513"/>
        <v>1</v>
      </c>
      <c r="X1492">
        <f t="shared" si="514"/>
        <v>1</v>
      </c>
      <c r="Y1492">
        <f t="shared" si="515"/>
        <v>1</v>
      </c>
      <c r="Z1492">
        <f t="shared" si="516"/>
        <v>1</v>
      </c>
      <c r="AA1492">
        <f t="shared" si="517"/>
        <v>1</v>
      </c>
      <c r="AB1492">
        <f t="shared" si="518"/>
        <v>1</v>
      </c>
      <c r="AC1492">
        <f t="shared" si="519"/>
        <v>1</v>
      </c>
      <c r="AD1492">
        <f t="shared" si="520"/>
        <v>1</v>
      </c>
      <c r="AE1492" s="4" t="s">
        <v>2828</v>
      </c>
      <c r="AF1492" s="9" t="s">
        <v>2829</v>
      </c>
      <c r="AG1492">
        <v>0</v>
      </c>
      <c r="AH1492">
        <v>1</v>
      </c>
      <c r="AI1492">
        <v>0</v>
      </c>
      <c r="AJ1492">
        <v>1</v>
      </c>
      <c r="AK1492" s="9" t="s">
        <v>2840</v>
      </c>
      <c r="AL1492">
        <f t="shared" si="507"/>
        <v>0</v>
      </c>
      <c r="AM1492">
        <f>IF(AND(INDIRECT(AN1492)='Sample Select backend'!$C$2,INDIRECT(AO1492)=1,INDIRECT(AP1492)='Sample Select backend'!$F$2,INDIRECT(AQ1492)=1,INDIRECT(AR1492)='Sample Select backend'!$M$2),1,0)</f>
        <v>0</v>
      </c>
      <c r="AN1492" t="str">
        <f>_xlfn.CONCAT('Sample Select backend'!$C$4,ROW(AN1492))</f>
        <v>AE1492</v>
      </c>
      <c r="AO1492" s="9" t="str">
        <f>_xlfn.CONCAT('Sample Select backend'!$J$2,ROW(AO1492))</f>
        <v>AJ1492</v>
      </c>
      <c r="AP1492" t="str">
        <f>_xlfn.CONCAT('Sample Select backend'!$F$4,ROW(AP1492))</f>
        <v>AF1492</v>
      </c>
      <c r="AQ1492" t="str">
        <f>_xlfn.CONCAT('Sample Select backend'!$I$10,ROW(AQ1492))</f>
        <v>R1492</v>
      </c>
      <c r="AR1492" t="str">
        <f>_xlfn.CONCAT('Sample Select backend'!$M$4,ROW(AR1492))</f>
        <v>AK1492</v>
      </c>
      <c r="AS1492" t="str">
        <f t="shared" si="508"/>
        <v>Guatemala</v>
      </c>
      <c r="AT1492" s="9">
        <f t="shared" si="509"/>
        <v>6</v>
      </c>
      <c r="AU1492">
        <f t="shared" si="510"/>
        <v>0</v>
      </c>
      <c r="AV1492" s="9">
        <v>1</v>
      </c>
    </row>
    <row r="1493" spans="1:48" x14ac:dyDescent="0.35">
      <c r="A1493" t="s">
        <v>72</v>
      </c>
      <c r="B1493">
        <v>6</v>
      </c>
      <c r="C1493">
        <v>28</v>
      </c>
      <c r="D1493" t="s">
        <v>1069</v>
      </c>
      <c r="F1493">
        <v>1</v>
      </c>
      <c r="G1493">
        <v>-2</v>
      </c>
      <c r="H1493">
        <v>-1</v>
      </c>
      <c r="I1493">
        <v>-2</v>
      </c>
      <c r="J1493">
        <v>-2</v>
      </c>
      <c r="K1493">
        <v>1</v>
      </c>
      <c r="L1493">
        <v>2</v>
      </c>
      <c r="M1493">
        <v>1</v>
      </c>
      <c r="N1493" t="s">
        <v>2671</v>
      </c>
      <c r="O1493" t="s">
        <v>2801</v>
      </c>
      <c r="P1493" t="s">
        <v>2810</v>
      </c>
      <c r="Q1493" t="s">
        <v>2816</v>
      </c>
      <c r="R1493">
        <v>0</v>
      </c>
      <c r="S1493">
        <v>-1.8</v>
      </c>
      <c r="T1493">
        <v>-3.08</v>
      </c>
      <c r="U1493">
        <v>31.43</v>
      </c>
      <c r="V1493">
        <f t="shared" si="512"/>
        <v>-1</v>
      </c>
      <c r="W1493">
        <f t="shared" si="513"/>
        <v>1</v>
      </c>
      <c r="X1493">
        <f t="shared" si="514"/>
        <v>0</v>
      </c>
      <c r="Y1493">
        <f t="shared" si="515"/>
        <v>0</v>
      </c>
      <c r="Z1493">
        <f t="shared" si="516"/>
        <v>0</v>
      </c>
      <c r="AA1493">
        <f t="shared" si="517"/>
        <v>0</v>
      </c>
      <c r="AB1493">
        <f t="shared" si="518"/>
        <v>1</v>
      </c>
      <c r="AC1493">
        <f t="shared" si="519"/>
        <v>1</v>
      </c>
      <c r="AD1493">
        <f t="shared" si="520"/>
        <v>1</v>
      </c>
      <c r="AE1493" s="4" t="s">
        <v>2828</v>
      </c>
      <c r="AF1493" s="9" t="s">
        <v>2829</v>
      </c>
      <c r="AG1493">
        <v>0</v>
      </c>
      <c r="AH1493">
        <v>1</v>
      </c>
      <c r="AI1493">
        <v>0</v>
      </c>
      <c r="AJ1493">
        <v>1</v>
      </c>
      <c r="AK1493" s="9" t="s">
        <v>2840</v>
      </c>
      <c r="AL1493">
        <f t="shared" si="507"/>
        <v>0</v>
      </c>
      <c r="AM1493">
        <f>IF(AND(INDIRECT(AN1493)='Sample Select backend'!$C$2,INDIRECT(AO1493)=1,INDIRECT(AP1493)='Sample Select backend'!$F$2,INDIRECT(AQ1493)=1,INDIRECT(AR1493)='Sample Select backend'!$M$2),1,0)</f>
        <v>0</v>
      </c>
      <c r="AN1493" t="str">
        <f>_xlfn.CONCAT('Sample Select backend'!$C$4,ROW(AN1493))</f>
        <v>AE1493</v>
      </c>
      <c r="AO1493" s="9" t="str">
        <f>_xlfn.CONCAT('Sample Select backend'!$J$2,ROW(AO1493))</f>
        <v>AJ1493</v>
      </c>
      <c r="AP1493" t="str">
        <f>_xlfn.CONCAT('Sample Select backend'!$F$4,ROW(AP1493))</f>
        <v>AF1493</v>
      </c>
      <c r="AQ1493" t="str">
        <f>_xlfn.CONCAT('Sample Select backend'!$I$10,ROW(AQ1493))</f>
        <v>R1493</v>
      </c>
      <c r="AR1493" t="str">
        <f>_xlfn.CONCAT('Sample Select backend'!$M$4,ROW(AR1493))</f>
        <v>AK1493</v>
      </c>
      <c r="AS1493" t="str">
        <f t="shared" si="508"/>
        <v>Guatemala</v>
      </c>
      <c r="AT1493" s="9">
        <f t="shared" si="509"/>
        <v>28</v>
      </c>
      <c r="AU1493">
        <f t="shared" si="510"/>
        <v>0</v>
      </c>
      <c r="AV1493" s="9">
        <v>1</v>
      </c>
    </row>
    <row r="1494" spans="1:48" x14ac:dyDescent="0.35">
      <c r="A1494" t="s">
        <v>72</v>
      </c>
      <c r="B1494">
        <v>1</v>
      </c>
      <c r="C1494">
        <v>6</v>
      </c>
      <c r="D1494" t="s">
        <v>1070</v>
      </c>
      <c r="E1494">
        <v>2</v>
      </c>
      <c r="F1494">
        <v>2</v>
      </c>
      <c r="G1494">
        <v>2</v>
      </c>
      <c r="H1494">
        <v>2</v>
      </c>
      <c r="I1494">
        <v>2</v>
      </c>
      <c r="J1494">
        <v>2</v>
      </c>
      <c r="K1494">
        <v>1</v>
      </c>
      <c r="L1494">
        <v>2</v>
      </c>
      <c r="M1494">
        <v>1</v>
      </c>
      <c r="N1494" t="s">
        <v>2671</v>
      </c>
      <c r="O1494" t="s">
        <v>2801</v>
      </c>
      <c r="P1494" t="s">
        <v>2810</v>
      </c>
      <c r="Q1494" t="s">
        <v>2816</v>
      </c>
      <c r="R1494">
        <v>0</v>
      </c>
      <c r="S1494">
        <v>-1.8</v>
      </c>
      <c r="T1494">
        <v>-3.08</v>
      </c>
      <c r="U1494">
        <v>31.43</v>
      </c>
      <c r="V1494">
        <f t="shared" si="512"/>
        <v>1</v>
      </c>
      <c r="W1494">
        <f t="shared" si="513"/>
        <v>1</v>
      </c>
      <c r="X1494">
        <f t="shared" si="514"/>
        <v>1</v>
      </c>
      <c r="Y1494">
        <f t="shared" si="515"/>
        <v>1</v>
      </c>
      <c r="Z1494">
        <f t="shared" si="516"/>
        <v>1</v>
      </c>
      <c r="AA1494">
        <f t="shared" si="517"/>
        <v>1</v>
      </c>
      <c r="AB1494">
        <f t="shared" si="518"/>
        <v>1</v>
      </c>
      <c r="AC1494">
        <f t="shared" si="519"/>
        <v>1</v>
      </c>
      <c r="AD1494">
        <f t="shared" si="520"/>
        <v>1</v>
      </c>
      <c r="AE1494" s="4" t="s">
        <v>2828</v>
      </c>
      <c r="AF1494" s="9" t="s">
        <v>2829</v>
      </c>
      <c r="AG1494">
        <v>0</v>
      </c>
      <c r="AH1494">
        <v>1</v>
      </c>
      <c r="AI1494">
        <v>0</v>
      </c>
      <c r="AJ1494">
        <v>1</v>
      </c>
      <c r="AK1494" s="9" t="s">
        <v>2840</v>
      </c>
      <c r="AL1494">
        <f t="shared" si="507"/>
        <v>0</v>
      </c>
      <c r="AM1494">
        <f>IF(AND(INDIRECT(AN1494)='Sample Select backend'!$C$2,INDIRECT(AO1494)=1,INDIRECT(AP1494)='Sample Select backend'!$F$2,INDIRECT(AQ1494)=1,INDIRECT(AR1494)='Sample Select backend'!$M$2),1,0)</f>
        <v>0</v>
      </c>
      <c r="AN1494" t="str">
        <f>_xlfn.CONCAT('Sample Select backend'!$C$4,ROW(AN1494))</f>
        <v>AE1494</v>
      </c>
      <c r="AO1494" s="9" t="str">
        <f>_xlfn.CONCAT('Sample Select backend'!$J$2,ROW(AO1494))</f>
        <v>AJ1494</v>
      </c>
      <c r="AP1494" t="str">
        <f>_xlfn.CONCAT('Sample Select backend'!$F$4,ROW(AP1494))</f>
        <v>AF1494</v>
      </c>
      <c r="AQ1494" t="str">
        <f>_xlfn.CONCAT('Sample Select backend'!$I$10,ROW(AQ1494))</f>
        <v>R1494</v>
      </c>
      <c r="AR1494" t="str">
        <f>_xlfn.CONCAT('Sample Select backend'!$M$4,ROW(AR1494))</f>
        <v>AK1494</v>
      </c>
      <c r="AS1494" t="str">
        <f t="shared" si="508"/>
        <v>Guatemala</v>
      </c>
      <c r="AT1494" s="9">
        <f t="shared" si="509"/>
        <v>6</v>
      </c>
      <c r="AU1494">
        <f t="shared" si="510"/>
        <v>0</v>
      </c>
      <c r="AV1494" s="9">
        <v>1</v>
      </c>
    </row>
    <row r="1495" spans="1:48" x14ac:dyDescent="0.35">
      <c r="A1495" t="s">
        <v>72</v>
      </c>
      <c r="B1495">
        <v>6</v>
      </c>
      <c r="C1495">
        <v>25</v>
      </c>
      <c r="D1495" t="s">
        <v>1076</v>
      </c>
      <c r="E1495">
        <v>1</v>
      </c>
      <c r="F1495">
        <v>1</v>
      </c>
      <c r="G1495">
        <v>2</v>
      </c>
      <c r="H1495">
        <v>-1</v>
      </c>
      <c r="I1495">
        <v>-2</v>
      </c>
      <c r="J1495">
        <v>1</v>
      </c>
      <c r="K1495">
        <v>1</v>
      </c>
      <c r="L1495">
        <v>-2</v>
      </c>
      <c r="M1495">
        <v>1</v>
      </c>
      <c r="N1495" t="s">
        <v>2671</v>
      </c>
      <c r="O1495" t="s">
        <v>2801</v>
      </c>
      <c r="P1495" t="s">
        <v>2810</v>
      </c>
      <c r="Q1495" t="s">
        <v>2816</v>
      </c>
      <c r="R1495">
        <v>0</v>
      </c>
      <c r="S1495">
        <v>-1.8</v>
      </c>
      <c r="T1495">
        <v>-3.08</v>
      </c>
      <c r="U1495">
        <v>31.43</v>
      </c>
      <c r="V1495">
        <f t="shared" si="512"/>
        <v>1</v>
      </c>
      <c r="W1495">
        <f t="shared" si="513"/>
        <v>1</v>
      </c>
      <c r="X1495">
        <f t="shared" si="514"/>
        <v>1</v>
      </c>
      <c r="Y1495">
        <f t="shared" si="515"/>
        <v>0</v>
      </c>
      <c r="Z1495">
        <f t="shared" si="516"/>
        <v>0</v>
      </c>
      <c r="AA1495">
        <f t="shared" si="517"/>
        <v>1</v>
      </c>
      <c r="AB1495">
        <f t="shared" si="518"/>
        <v>1</v>
      </c>
      <c r="AC1495">
        <f t="shared" si="519"/>
        <v>0</v>
      </c>
      <c r="AD1495">
        <f t="shared" si="520"/>
        <v>1</v>
      </c>
      <c r="AE1495" s="4" t="s">
        <v>2828</v>
      </c>
      <c r="AF1495" s="9" t="s">
        <v>2829</v>
      </c>
      <c r="AG1495">
        <v>0</v>
      </c>
      <c r="AH1495">
        <v>1</v>
      </c>
      <c r="AI1495">
        <v>0</v>
      </c>
      <c r="AJ1495">
        <v>1</v>
      </c>
      <c r="AK1495" s="9" t="s">
        <v>2840</v>
      </c>
      <c r="AL1495">
        <f t="shared" si="507"/>
        <v>0</v>
      </c>
      <c r="AM1495">
        <f>IF(AND(INDIRECT(AN1495)='Sample Select backend'!$C$2,INDIRECT(AO1495)=1,INDIRECT(AP1495)='Sample Select backend'!$F$2,INDIRECT(AQ1495)=1,INDIRECT(AR1495)='Sample Select backend'!$M$2),1,0)</f>
        <v>0</v>
      </c>
      <c r="AN1495" t="str">
        <f>_xlfn.CONCAT('Sample Select backend'!$C$4,ROW(AN1495))</f>
        <v>AE1495</v>
      </c>
      <c r="AO1495" s="9" t="str">
        <f>_xlfn.CONCAT('Sample Select backend'!$J$2,ROW(AO1495))</f>
        <v>AJ1495</v>
      </c>
      <c r="AP1495" t="str">
        <f>_xlfn.CONCAT('Sample Select backend'!$F$4,ROW(AP1495))</f>
        <v>AF1495</v>
      </c>
      <c r="AQ1495" t="str">
        <f>_xlfn.CONCAT('Sample Select backend'!$I$10,ROW(AQ1495))</f>
        <v>R1495</v>
      </c>
      <c r="AR1495" t="str">
        <f>_xlfn.CONCAT('Sample Select backend'!$M$4,ROW(AR1495))</f>
        <v>AK1495</v>
      </c>
      <c r="AS1495" t="str">
        <f t="shared" si="508"/>
        <v>Guatemala</v>
      </c>
      <c r="AT1495" s="9">
        <f t="shared" si="509"/>
        <v>25</v>
      </c>
      <c r="AU1495">
        <f t="shared" si="510"/>
        <v>0</v>
      </c>
      <c r="AV1495" s="9">
        <v>1</v>
      </c>
    </row>
    <row r="1496" spans="1:48" x14ac:dyDescent="0.35">
      <c r="A1496" t="s">
        <v>72</v>
      </c>
      <c r="B1496">
        <v>1</v>
      </c>
      <c r="C1496">
        <v>9</v>
      </c>
      <c r="D1496" t="s">
        <v>1071</v>
      </c>
      <c r="E1496">
        <v>2</v>
      </c>
      <c r="F1496">
        <v>2</v>
      </c>
      <c r="G1496">
        <v>2</v>
      </c>
      <c r="H1496">
        <v>2</v>
      </c>
      <c r="I1496">
        <v>2</v>
      </c>
      <c r="J1496">
        <v>-2</v>
      </c>
      <c r="K1496">
        <v>-2</v>
      </c>
      <c r="L1496">
        <v>2</v>
      </c>
      <c r="M1496">
        <v>1</v>
      </c>
      <c r="N1496" t="s">
        <v>2671</v>
      </c>
      <c r="O1496" t="s">
        <v>2801</v>
      </c>
      <c r="P1496" t="s">
        <v>2810</v>
      </c>
      <c r="Q1496" t="s">
        <v>2816</v>
      </c>
      <c r="R1496">
        <v>0</v>
      </c>
      <c r="S1496">
        <v>-1.8</v>
      </c>
      <c r="T1496">
        <v>-3.08</v>
      </c>
      <c r="U1496">
        <v>31.43</v>
      </c>
      <c r="V1496">
        <f t="shared" si="512"/>
        <v>1</v>
      </c>
      <c r="W1496">
        <f t="shared" si="513"/>
        <v>1</v>
      </c>
      <c r="X1496">
        <f t="shared" si="514"/>
        <v>1</v>
      </c>
      <c r="Y1496">
        <f t="shared" si="515"/>
        <v>1</v>
      </c>
      <c r="Z1496">
        <f t="shared" si="516"/>
        <v>1</v>
      </c>
      <c r="AA1496">
        <f t="shared" si="517"/>
        <v>0</v>
      </c>
      <c r="AB1496">
        <f t="shared" si="518"/>
        <v>0</v>
      </c>
      <c r="AC1496">
        <f t="shared" si="519"/>
        <v>1</v>
      </c>
      <c r="AD1496">
        <f t="shared" si="520"/>
        <v>1</v>
      </c>
      <c r="AE1496" s="4" t="s">
        <v>2828</v>
      </c>
      <c r="AF1496" s="9" t="s">
        <v>2829</v>
      </c>
      <c r="AG1496">
        <v>0</v>
      </c>
      <c r="AH1496">
        <v>1</v>
      </c>
      <c r="AI1496">
        <v>0</v>
      </c>
      <c r="AJ1496">
        <v>1</v>
      </c>
      <c r="AK1496" s="9" t="s">
        <v>2840</v>
      </c>
      <c r="AL1496">
        <f t="shared" si="507"/>
        <v>0</v>
      </c>
      <c r="AM1496">
        <f>IF(AND(INDIRECT(AN1496)='Sample Select backend'!$C$2,INDIRECT(AO1496)=1,INDIRECT(AP1496)='Sample Select backend'!$F$2,INDIRECT(AQ1496)=1,INDIRECT(AR1496)='Sample Select backend'!$M$2),1,0)</f>
        <v>0</v>
      </c>
      <c r="AN1496" t="str">
        <f>_xlfn.CONCAT('Sample Select backend'!$C$4,ROW(AN1496))</f>
        <v>AE1496</v>
      </c>
      <c r="AO1496" s="9" t="str">
        <f>_xlfn.CONCAT('Sample Select backend'!$J$2,ROW(AO1496))</f>
        <v>AJ1496</v>
      </c>
      <c r="AP1496" t="str">
        <f>_xlfn.CONCAT('Sample Select backend'!$F$4,ROW(AP1496))</f>
        <v>AF1496</v>
      </c>
      <c r="AQ1496" t="str">
        <f>_xlfn.CONCAT('Sample Select backend'!$I$10,ROW(AQ1496))</f>
        <v>R1496</v>
      </c>
      <c r="AR1496" t="str">
        <f>_xlfn.CONCAT('Sample Select backend'!$M$4,ROW(AR1496))</f>
        <v>AK1496</v>
      </c>
      <c r="AS1496" t="str">
        <f t="shared" si="508"/>
        <v>Guatemala</v>
      </c>
      <c r="AT1496" s="9">
        <f t="shared" si="509"/>
        <v>9</v>
      </c>
      <c r="AU1496">
        <f t="shared" si="510"/>
        <v>0</v>
      </c>
      <c r="AV1496" s="9">
        <v>1</v>
      </c>
    </row>
    <row r="1497" spans="1:48" x14ac:dyDescent="0.35">
      <c r="A1497" t="s">
        <v>72</v>
      </c>
      <c r="B1497">
        <v>6</v>
      </c>
      <c r="C1497">
        <v>28</v>
      </c>
      <c r="D1497" t="s">
        <v>1068</v>
      </c>
      <c r="E1497">
        <v>1</v>
      </c>
      <c r="F1497">
        <v>1</v>
      </c>
      <c r="G1497">
        <v>2</v>
      </c>
      <c r="H1497">
        <v>-1</v>
      </c>
      <c r="I1497">
        <v>-2</v>
      </c>
      <c r="J1497">
        <v>1</v>
      </c>
      <c r="K1497">
        <v>1</v>
      </c>
      <c r="L1497">
        <v>2</v>
      </c>
      <c r="M1497">
        <v>1</v>
      </c>
      <c r="N1497" t="s">
        <v>2671</v>
      </c>
      <c r="O1497" t="s">
        <v>2801</v>
      </c>
      <c r="P1497" t="s">
        <v>2810</v>
      </c>
      <c r="Q1497" t="s">
        <v>2816</v>
      </c>
      <c r="R1497">
        <v>0</v>
      </c>
      <c r="S1497">
        <v>-1.8</v>
      </c>
      <c r="T1497">
        <v>-3.08</v>
      </c>
      <c r="U1497">
        <v>31.43</v>
      </c>
      <c r="V1497">
        <f t="shared" si="512"/>
        <v>1</v>
      </c>
      <c r="W1497">
        <f t="shared" si="513"/>
        <v>1</v>
      </c>
      <c r="X1497">
        <f t="shared" si="514"/>
        <v>1</v>
      </c>
      <c r="Y1497">
        <f t="shared" si="515"/>
        <v>0</v>
      </c>
      <c r="Z1497">
        <f t="shared" si="516"/>
        <v>0</v>
      </c>
      <c r="AA1497">
        <f t="shared" si="517"/>
        <v>1</v>
      </c>
      <c r="AB1497">
        <f t="shared" si="518"/>
        <v>1</v>
      </c>
      <c r="AC1497">
        <f t="shared" si="519"/>
        <v>1</v>
      </c>
      <c r="AD1497">
        <f t="shared" si="520"/>
        <v>1</v>
      </c>
      <c r="AE1497" s="4" t="s">
        <v>2828</v>
      </c>
      <c r="AF1497" s="9" t="s">
        <v>2829</v>
      </c>
      <c r="AG1497">
        <v>0</v>
      </c>
      <c r="AH1497">
        <v>1</v>
      </c>
      <c r="AI1497">
        <v>0</v>
      </c>
      <c r="AJ1497">
        <v>1</v>
      </c>
      <c r="AK1497" s="9" t="s">
        <v>2840</v>
      </c>
      <c r="AL1497">
        <f t="shared" si="507"/>
        <v>0</v>
      </c>
      <c r="AM1497">
        <f>IF(AND(INDIRECT(AN1497)='Sample Select backend'!$C$2,INDIRECT(AO1497)=1,INDIRECT(AP1497)='Sample Select backend'!$F$2,INDIRECT(AQ1497)=1,INDIRECT(AR1497)='Sample Select backend'!$M$2),1,0)</f>
        <v>0</v>
      </c>
      <c r="AN1497" t="str">
        <f>_xlfn.CONCAT('Sample Select backend'!$C$4,ROW(AN1497))</f>
        <v>AE1497</v>
      </c>
      <c r="AO1497" s="9" t="str">
        <f>_xlfn.CONCAT('Sample Select backend'!$J$2,ROW(AO1497))</f>
        <v>AJ1497</v>
      </c>
      <c r="AP1497" t="str">
        <f>_xlfn.CONCAT('Sample Select backend'!$F$4,ROW(AP1497))</f>
        <v>AF1497</v>
      </c>
      <c r="AQ1497" t="str">
        <f>_xlfn.CONCAT('Sample Select backend'!$I$10,ROW(AQ1497))</f>
        <v>R1497</v>
      </c>
      <c r="AR1497" t="str">
        <f>_xlfn.CONCAT('Sample Select backend'!$M$4,ROW(AR1497))</f>
        <v>AK1497</v>
      </c>
      <c r="AS1497" t="str">
        <f t="shared" si="508"/>
        <v>Guatemala</v>
      </c>
      <c r="AT1497" s="9">
        <f t="shared" si="509"/>
        <v>28</v>
      </c>
      <c r="AU1497">
        <f t="shared" si="510"/>
        <v>0</v>
      </c>
      <c r="AV1497" s="9">
        <v>1</v>
      </c>
    </row>
    <row r="1498" spans="1:48" x14ac:dyDescent="0.35">
      <c r="A1498" t="s">
        <v>72</v>
      </c>
      <c r="B1498">
        <v>6</v>
      </c>
      <c r="C1498">
        <v>25</v>
      </c>
      <c r="D1498" t="s">
        <v>1078</v>
      </c>
      <c r="E1498">
        <v>1</v>
      </c>
      <c r="F1498">
        <v>1</v>
      </c>
      <c r="G1498">
        <v>2</v>
      </c>
      <c r="H1498">
        <v>-1</v>
      </c>
      <c r="I1498">
        <v>2</v>
      </c>
      <c r="J1498">
        <v>1</v>
      </c>
      <c r="K1498">
        <v>1</v>
      </c>
      <c r="L1498">
        <v>2</v>
      </c>
      <c r="M1498">
        <v>1</v>
      </c>
      <c r="N1498" t="s">
        <v>2671</v>
      </c>
      <c r="O1498" t="s">
        <v>2801</v>
      </c>
      <c r="P1498" t="s">
        <v>2810</v>
      </c>
      <c r="Q1498" t="s">
        <v>2816</v>
      </c>
      <c r="R1498">
        <v>0</v>
      </c>
      <c r="S1498">
        <v>-1.8</v>
      </c>
      <c r="T1498">
        <v>-3.08</v>
      </c>
      <c r="U1498">
        <v>31.43</v>
      </c>
      <c r="V1498">
        <f t="shared" si="512"/>
        <v>1</v>
      </c>
      <c r="W1498">
        <f t="shared" si="513"/>
        <v>1</v>
      </c>
      <c r="X1498">
        <f t="shared" si="514"/>
        <v>1</v>
      </c>
      <c r="Y1498">
        <f t="shared" si="515"/>
        <v>0</v>
      </c>
      <c r="Z1498">
        <f t="shared" si="516"/>
        <v>1</v>
      </c>
      <c r="AA1498">
        <f t="shared" si="517"/>
        <v>1</v>
      </c>
      <c r="AB1498">
        <f t="shared" si="518"/>
        <v>1</v>
      </c>
      <c r="AC1498">
        <f t="shared" si="519"/>
        <v>1</v>
      </c>
      <c r="AD1498">
        <f t="shared" si="520"/>
        <v>1</v>
      </c>
      <c r="AE1498" s="4" t="s">
        <v>2828</v>
      </c>
      <c r="AF1498" s="9" t="s">
        <v>2829</v>
      </c>
      <c r="AG1498">
        <v>0</v>
      </c>
      <c r="AH1498">
        <v>1</v>
      </c>
      <c r="AI1498">
        <v>0</v>
      </c>
      <c r="AJ1498">
        <v>1</v>
      </c>
      <c r="AK1498" s="9" t="s">
        <v>2840</v>
      </c>
      <c r="AL1498">
        <f t="shared" si="507"/>
        <v>0</v>
      </c>
      <c r="AM1498">
        <f>IF(AND(INDIRECT(AN1498)='Sample Select backend'!$C$2,INDIRECT(AO1498)=1,INDIRECT(AP1498)='Sample Select backend'!$F$2,INDIRECT(AQ1498)=1,INDIRECT(AR1498)='Sample Select backend'!$M$2),1,0)</f>
        <v>0</v>
      </c>
      <c r="AN1498" t="str">
        <f>_xlfn.CONCAT('Sample Select backend'!$C$4,ROW(AN1498))</f>
        <v>AE1498</v>
      </c>
      <c r="AO1498" s="9" t="str">
        <f>_xlfn.CONCAT('Sample Select backend'!$J$2,ROW(AO1498))</f>
        <v>AJ1498</v>
      </c>
      <c r="AP1498" t="str">
        <f>_xlfn.CONCAT('Sample Select backend'!$F$4,ROW(AP1498))</f>
        <v>AF1498</v>
      </c>
      <c r="AQ1498" t="str">
        <f>_xlfn.CONCAT('Sample Select backend'!$I$10,ROW(AQ1498))</f>
        <v>R1498</v>
      </c>
      <c r="AR1498" t="str">
        <f>_xlfn.CONCAT('Sample Select backend'!$M$4,ROW(AR1498))</f>
        <v>AK1498</v>
      </c>
      <c r="AS1498" t="str">
        <f t="shared" si="508"/>
        <v>Guatemala</v>
      </c>
      <c r="AT1498" s="9">
        <f t="shared" si="509"/>
        <v>25</v>
      </c>
      <c r="AU1498">
        <f t="shared" si="510"/>
        <v>0</v>
      </c>
      <c r="AV1498" s="9">
        <v>1</v>
      </c>
    </row>
    <row r="1499" spans="1:48" x14ac:dyDescent="0.35">
      <c r="A1499" t="s">
        <v>72</v>
      </c>
      <c r="B1499">
        <v>1</v>
      </c>
      <c r="C1499">
        <v>9</v>
      </c>
      <c r="D1499" t="s">
        <v>1079</v>
      </c>
      <c r="E1499">
        <v>-2</v>
      </c>
      <c r="F1499">
        <v>2</v>
      </c>
      <c r="G1499">
        <v>2</v>
      </c>
      <c r="H1499">
        <v>2</v>
      </c>
      <c r="I1499">
        <v>2</v>
      </c>
      <c r="J1499">
        <v>-2</v>
      </c>
      <c r="K1499">
        <v>-2</v>
      </c>
      <c r="L1499">
        <v>2</v>
      </c>
      <c r="M1499">
        <v>1</v>
      </c>
      <c r="N1499" t="s">
        <v>2671</v>
      </c>
      <c r="O1499" t="s">
        <v>2801</v>
      </c>
      <c r="P1499" t="s">
        <v>2810</v>
      </c>
      <c r="Q1499" t="s">
        <v>2816</v>
      </c>
      <c r="R1499">
        <v>0</v>
      </c>
      <c r="S1499">
        <v>-1.8</v>
      </c>
      <c r="T1499">
        <v>-3.08</v>
      </c>
      <c r="U1499">
        <v>31.43</v>
      </c>
      <c r="V1499">
        <f t="shared" si="512"/>
        <v>0</v>
      </c>
      <c r="W1499">
        <f t="shared" si="513"/>
        <v>1</v>
      </c>
      <c r="X1499">
        <f t="shared" si="514"/>
        <v>1</v>
      </c>
      <c r="Y1499">
        <f t="shared" si="515"/>
        <v>1</v>
      </c>
      <c r="Z1499">
        <f t="shared" si="516"/>
        <v>1</v>
      </c>
      <c r="AA1499">
        <f t="shared" si="517"/>
        <v>0</v>
      </c>
      <c r="AB1499">
        <f t="shared" si="518"/>
        <v>0</v>
      </c>
      <c r="AC1499">
        <f t="shared" si="519"/>
        <v>1</v>
      </c>
      <c r="AD1499">
        <f t="shared" si="520"/>
        <v>1</v>
      </c>
      <c r="AE1499" s="4" t="s">
        <v>2828</v>
      </c>
      <c r="AF1499" s="9" t="s">
        <v>2829</v>
      </c>
      <c r="AG1499">
        <v>0</v>
      </c>
      <c r="AH1499">
        <v>1</v>
      </c>
      <c r="AI1499">
        <v>0</v>
      </c>
      <c r="AJ1499">
        <v>1</v>
      </c>
      <c r="AK1499" s="9" t="s">
        <v>2840</v>
      </c>
      <c r="AL1499">
        <f t="shared" si="507"/>
        <v>0</v>
      </c>
      <c r="AM1499">
        <f>IF(AND(INDIRECT(AN1499)='Sample Select backend'!$C$2,INDIRECT(AO1499)=1,INDIRECT(AP1499)='Sample Select backend'!$F$2,INDIRECT(AQ1499)=1,INDIRECT(AR1499)='Sample Select backend'!$M$2),1,0)</f>
        <v>0</v>
      </c>
      <c r="AN1499" t="str">
        <f>_xlfn.CONCAT('Sample Select backend'!$C$4,ROW(AN1499))</f>
        <v>AE1499</v>
      </c>
      <c r="AO1499" s="9" t="str">
        <f>_xlfn.CONCAT('Sample Select backend'!$J$2,ROW(AO1499))</f>
        <v>AJ1499</v>
      </c>
      <c r="AP1499" t="str">
        <f>_xlfn.CONCAT('Sample Select backend'!$F$4,ROW(AP1499))</f>
        <v>AF1499</v>
      </c>
      <c r="AQ1499" t="str">
        <f>_xlfn.CONCAT('Sample Select backend'!$I$10,ROW(AQ1499))</f>
        <v>R1499</v>
      </c>
      <c r="AR1499" t="str">
        <f>_xlfn.CONCAT('Sample Select backend'!$M$4,ROW(AR1499))</f>
        <v>AK1499</v>
      </c>
      <c r="AS1499" t="str">
        <f t="shared" si="508"/>
        <v>Guatemala</v>
      </c>
      <c r="AT1499" s="9">
        <f t="shared" si="509"/>
        <v>9</v>
      </c>
      <c r="AU1499">
        <f t="shared" si="510"/>
        <v>0</v>
      </c>
      <c r="AV1499" s="9">
        <v>1</v>
      </c>
    </row>
    <row r="1500" spans="1:48" x14ac:dyDescent="0.35">
      <c r="A1500" t="s">
        <v>72</v>
      </c>
      <c r="B1500">
        <v>7</v>
      </c>
      <c r="C1500">
        <v>30</v>
      </c>
      <c r="D1500" t="s">
        <v>1066</v>
      </c>
      <c r="E1500">
        <v>1</v>
      </c>
      <c r="F1500">
        <v>1</v>
      </c>
      <c r="G1500">
        <v>2</v>
      </c>
      <c r="I1500">
        <v>2</v>
      </c>
      <c r="J1500">
        <v>1</v>
      </c>
      <c r="K1500">
        <v>1</v>
      </c>
      <c r="L1500">
        <v>-2</v>
      </c>
      <c r="M1500">
        <v>1</v>
      </c>
      <c r="N1500" t="s">
        <v>2671</v>
      </c>
      <c r="O1500" t="s">
        <v>2801</v>
      </c>
      <c r="P1500" t="s">
        <v>2810</v>
      </c>
      <c r="Q1500" t="s">
        <v>2816</v>
      </c>
      <c r="R1500">
        <v>0</v>
      </c>
      <c r="S1500">
        <v>-1.8</v>
      </c>
      <c r="T1500">
        <v>-3.08</v>
      </c>
      <c r="U1500">
        <v>31.43</v>
      </c>
      <c r="V1500">
        <f t="shared" si="512"/>
        <v>1</v>
      </c>
      <c r="W1500">
        <f t="shared" si="513"/>
        <v>1</v>
      </c>
      <c r="X1500">
        <f t="shared" si="514"/>
        <v>1</v>
      </c>
      <c r="Y1500">
        <f t="shared" si="515"/>
        <v>-1</v>
      </c>
      <c r="Z1500">
        <f t="shared" si="516"/>
        <v>1</v>
      </c>
      <c r="AA1500">
        <f t="shared" si="517"/>
        <v>1</v>
      </c>
      <c r="AB1500">
        <f t="shared" si="518"/>
        <v>1</v>
      </c>
      <c r="AC1500">
        <f t="shared" si="519"/>
        <v>0</v>
      </c>
      <c r="AD1500">
        <f t="shared" si="520"/>
        <v>1</v>
      </c>
      <c r="AE1500" s="4" t="s">
        <v>2828</v>
      </c>
      <c r="AF1500" s="9" t="s">
        <v>2829</v>
      </c>
      <c r="AG1500">
        <v>0</v>
      </c>
      <c r="AH1500">
        <v>1</v>
      </c>
      <c r="AI1500">
        <v>0</v>
      </c>
      <c r="AJ1500">
        <v>1</v>
      </c>
      <c r="AK1500" s="9" t="s">
        <v>2840</v>
      </c>
      <c r="AL1500">
        <f t="shared" si="507"/>
        <v>0</v>
      </c>
      <c r="AM1500">
        <f>IF(AND(INDIRECT(AN1500)='Sample Select backend'!$C$2,INDIRECT(AO1500)=1,INDIRECT(AP1500)='Sample Select backend'!$F$2,INDIRECT(AQ1500)=1,INDIRECT(AR1500)='Sample Select backend'!$M$2),1,0)</f>
        <v>0</v>
      </c>
      <c r="AN1500" t="str">
        <f>_xlfn.CONCAT('Sample Select backend'!$C$4,ROW(AN1500))</f>
        <v>AE1500</v>
      </c>
      <c r="AO1500" s="9" t="str">
        <f>_xlfn.CONCAT('Sample Select backend'!$J$2,ROW(AO1500))</f>
        <v>AJ1500</v>
      </c>
      <c r="AP1500" t="str">
        <f>_xlfn.CONCAT('Sample Select backend'!$F$4,ROW(AP1500))</f>
        <v>AF1500</v>
      </c>
      <c r="AQ1500" t="str">
        <f>_xlfn.CONCAT('Sample Select backend'!$I$10,ROW(AQ1500))</f>
        <v>R1500</v>
      </c>
      <c r="AR1500" t="str">
        <f>_xlfn.CONCAT('Sample Select backend'!$M$4,ROW(AR1500))</f>
        <v>AK1500</v>
      </c>
      <c r="AS1500" t="str">
        <f t="shared" si="508"/>
        <v>Guatemala</v>
      </c>
      <c r="AT1500" s="9">
        <f t="shared" si="509"/>
        <v>30</v>
      </c>
      <c r="AU1500">
        <f t="shared" si="510"/>
        <v>0</v>
      </c>
      <c r="AV1500" s="9">
        <v>1</v>
      </c>
    </row>
    <row r="1501" spans="1:48" x14ac:dyDescent="0.35">
      <c r="A1501" t="s">
        <v>72</v>
      </c>
      <c r="B1501">
        <v>6</v>
      </c>
      <c r="C1501">
        <v>28</v>
      </c>
      <c r="D1501" t="s">
        <v>1072</v>
      </c>
      <c r="E1501">
        <v>1</v>
      </c>
      <c r="F1501">
        <v>1</v>
      </c>
      <c r="G1501">
        <v>2</v>
      </c>
      <c r="H1501">
        <v>-1</v>
      </c>
      <c r="I1501">
        <v>-2</v>
      </c>
      <c r="J1501">
        <v>-1</v>
      </c>
      <c r="K1501">
        <v>1</v>
      </c>
      <c r="L1501">
        <v>2</v>
      </c>
      <c r="M1501">
        <v>1</v>
      </c>
      <c r="N1501" t="s">
        <v>2671</v>
      </c>
      <c r="O1501" t="s">
        <v>2801</v>
      </c>
      <c r="P1501" t="s">
        <v>2810</v>
      </c>
      <c r="Q1501" t="s">
        <v>2816</v>
      </c>
      <c r="R1501">
        <v>0</v>
      </c>
      <c r="S1501">
        <v>-1.8</v>
      </c>
      <c r="T1501">
        <v>-3.08</v>
      </c>
      <c r="U1501">
        <v>31.43</v>
      </c>
      <c r="V1501">
        <f t="shared" si="512"/>
        <v>1</v>
      </c>
      <c r="W1501">
        <f t="shared" si="513"/>
        <v>1</v>
      </c>
      <c r="X1501">
        <f t="shared" si="514"/>
        <v>1</v>
      </c>
      <c r="Y1501">
        <f t="shared" si="515"/>
        <v>0</v>
      </c>
      <c r="Z1501">
        <f t="shared" si="516"/>
        <v>0</v>
      </c>
      <c r="AA1501">
        <f t="shared" si="517"/>
        <v>0</v>
      </c>
      <c r="AB1501">
        <f t="shared" si="518"/>
        <v>1</v>
      </c>
      <c r="AC1501">
        <f t="shared" si="519"/>
        <v>1</v>
      </c>
      <c r="AD1501">
        <f t="shared" si="520"/>
        <v>1</v>
      </c>
      <c r="AE1501" s="4" t="s">
        <v>2828</v>
      </c>
      <c r="AF1501" s="9" t="s">
        <v>2829</v>
      </c>
      <c r="AG1501">
        <v>0</v>
      </c>
      <c r="AH1501">
        <v>1</v>
      </c>
      <c r="AI1501">
        <v>0</v>
      </c>
      <c r="AJ1501">
        <v>1</v>
      </c>
      <c r="AK1501" s="9" t="s">
        <v>2840</v>
      </c>
      <c r="AL1501">
        <f t="shared" si="507"/>
        <v>0</v>
      </c>
      <c r="AM1501">
        <f>IF(AND(INDIRECT(AN1501)='Sample Select backend'!$C$2,INDIRECT(AO1501)=1,INDIRECT(AP1501)='Sample Select backend'!$F$2,INDIRECT(AQ1501)=1,INDIRECT(AR1501)='Sample Select backend'!$M$2),1,0)</f>
        <v>0</v>
      </c>
      <c r="AN1501" t="str">
        <f>_xlfn.CONCAT('Sample Select backend'!$C$4,ROW(AN1501))</f>
        <v>AE1501</v>
      </c>
      <c r="AO1501" s="9" t="str">
        <f>_xlfn.CONCAT('Sample Select backend'!$J$2,ROW(AO1501))</f>
        <v>AJ1501</v>
      </c>
      <c r="AP1501" t="str">
        <f>_xlfn.CONCAT('Sample Select backend'!$F$4,ROW(AP1501))</f>
        <v>AF1501</v>
      </c>
      <c r="AQ1501" t="str">
        <f>_xlfn.CONCAT('Sample Select backend'!$I$10,ROW(AQ1501))</f>
        <v>R1501</v>
      </c>
      <c r="AR1501" t="str">
        <f>_xlfn.CONCAT('Sample Select backend'!$M$4,ROW(AR1501))</f>
        <v>AK1501</v>
      </c>
      <c r="AS1501" t="str">
        <f t="shared" si="508"/>
        <v>Guatemala</v>
      </c>
      <c r="AT1501" s="9">
        <f t="shared" si="509"/>
        <v>28</v>
      </c>
      <c r="AU1501">
        <f t="shared" si="510"/>
        <v>0</v>
      </c>
      <c r="AV1501" s="9">
        <v>1</v>
      </c>
    </row>
    <row r="1502" spans="1:48" x14ac:dyDescent="0.35">
      <c r="A1502" t="s">
        <v>72</v>
      </c>
      <c r="B1502">
        <v>1</v>
      </c>
      <c r="C1502">
        <v>6</v>
      </c>
      <c r="D1502" t="s">
        <v>1067</v>
      </c>
      <c r="E1502">
        <v>-2</v>
      </c>
      <c r="F1502">
        <v>2</v>
      </c>
      <c r="G1502">
        <v>2</v>
      </c>
      <c r="H1502">
        <v>2</v>
      </c>
      <c r="I1502">
        <v>2</v>
      </c>
      <c r="J1502">
        <v>2</v>
      </c>
      <c r="K1502">
        <v>1</v>
      </c>
      <c r="L1502">
        <v>2</v>
      </c>
      <c r="M1502">
        <v>1</v>
      </c>
      <c r="N1502" t="s">
        <v>2671</v>
      </c>
      <c r="O1502" t="s">
        <v>2801</v>
      </c>
      <c r="P1502" t="s">
        <v>2810</v>
      </c>
      <c r="Q1502" t="s">
        <v>2816</v>
      </c>
      <c r="R1502">
        <v>0</v>
      </c>
      <c r="S1502">
        <v>-1.8</v>
      </c>
      <c r="T1502">
        <v>-3.08</v>
      </c>
      <c r="U1502">
        <v>31.43</v>
      </c>
      <c r="V1502">
        <f t="shared" si="512"/>
        <v>0</v>
      </c>
      <c r="W1502">
        <f t="shared" si="513"/>
        <v>1</v>
      </c>
      <c r="X1502">
        <f t="shared" si="514"/>
        <v>1</v>
      </c>
      <c r="Y1502">
        <f t="shared" si="515"/>
        <v>1</v>
      </c>
      <c r="Z1502">
        <f t="shared" si="516"/>
        <v>1</v>
      </c>
      <c r="AA1502">
        <f t="shared" si="517"/>
        <v>1</v>
      </c>
      <c r="AB1502">
        <f t="shared" si="518"/>
        <v>1</v>
      </c>
      <c r="AC1502">
        <f t="shared" si="519"/>
        <v>1</v>
      </c>
      <c r="AD1502">
        <f t="shared" si="520"/>
        <v>1</v>
      </c>
      <c r="AE1502" s="4" t="s">
        <v>2828</v>
      </c>
      <c r="AF1502" s="9" t="s">
        <v>2829</v>
      </c>
      <c r="AG1502">
        <v>0</v>
      </c>
      <c r="AH1502">
        <v>1</v>
      </c>
      <c r="AI1502">
        <v>0</v>
      </c>
      <c r="AJ1502">
        <v>1</v>
      </c>
      <c r="AK1502" s="9" t="s">
        <v>2840</v>
      </c>
      <c r="AL1502">
        <f t="shared" si="507"/>
        <v>0</v>
      </c>
      <c r="AM1502">
        <f>IF(AND(INDIRECT(AN1502)='Sample Select backend'!$C$2,INDIRECT(AO1502)=1,INDIRECT(AP1502)='Sample Select backend'!$F$2,INDIRECT(AQ1502)=1,INDIRECT(AR1502)='Sample Select backend'!$M$2),1,0)</f>
        <v>0</v>
      </c>
      <c r="AN1502" t="str">
        <f>_xlfn.CONCAT('Sample Select backend'!$C$4,ROW(AN1502))</f>
        <v>AE1502</v>
      </c>
      <c r="AO1502" s="9" t="str">
        <f>_xlfn.CONCAT('Sample Select backend'!$J$2,ROW(AO1502))</f>
        <v>AJ1502</v>
      </c>
      <c r="AP1502" t="str">
        <f>_xlfn.CONCAT('Sample Select backend'!$F$4,ROW(AP1502))</f>
        <v>AF1502</v>
      </c>
      <c r="AQ1502" t="str">
        <f>_xlfn.CONCAT('Sample Select backend'!$I$10,ROW(AQ1502))</f>
        <v>R1502</v>
      </c>
      <c r="AR1502" t="str">
        <f>_xlfn.CONCAT('Sample Select backend'!$M$4,ROW(AR1502))</f>
        <v>AK1502</v>
      </c>
      <c r="AS1502" t="str">
        <f t="shared" si="508"/>
        <v>Guatemala</v>
      </c>
      <c r="AT1502" s="9">
        <f t="shared" si="509"/>
        <v>6</v>
      </c>
      <c r="AU1502">
        <f t="shared" si="510"/>
        <v>0</v>
      </c>
      <c r="AV1502" s="9">
        <v>1</v>
      </c>
    </row>
    <row r="1503" spans="1:48" x14ac:dyDescent="0.35">
      <c r="A1503" t="s">
        <v>72</v>
      </c>
      <c r="B1503">
        <v>5</v>
      </c>
      <c r="C1503">
        <v>22</v>
      </c>
      <c r="D1503" t="s">
        <v>1075</v>
      </c>
      <c r="E1503">
        <v>1</v>
      </c>
      <c r="F1503">
        <v>-2</v>
      </c>
      <c r="G1503">
        <v>-2</v>
      </c>
      <c r="H1503">
        <v>1</v>
      </c>
      <c r="I1503">
        <v>-2</v>
      </c>
      <c r="J1503">
        <v>-1</v>
      </c>
      <c r="K1503">
        <v>1</v>
      </c>
      <c r="L1503">
        <v>2</v>
      </c>
      <c r="M1503">
        <v>1</v>
      </c>
      <c r="N1503" t="s">
        <v>2671</v>
      </c>
      <c r="O1503" t="s">
        <v>2801</v>
      </c>
      <c r="P1503" t="s">
        <v>2810</v>
      </c>
      <c r="Q1503" t="s">
        <v>2816</v>
      </c>
      <c r="R1503">
        <v>0</v>
      </c>
      <c r="S1503">
        <v>-1.8</v>
      </c>
      <c r="T1503">
        <v>-3.08</v>
      </c>
      <c r="U1503">
        <v>31.43</v>
      </c>
      <c r="V1503">
        <f t="shared" si="512"/>
        <v>1</v>
      </c>
      <c r="W1503">
        <f t="shared" si="513"/>
        <v>0</v>
      </c>
      <c r="X1503">
        <f t="shared" si="514"/>
        <v>0</v>
      </c>
      <c r="Y1503">
        <f t="shared" si="515"/>
        <v>1</v>
      </c>
      <c r="Z1503">
        <f t="shared" si="516"/>
        <v>0</v>
      </c>
      <c r="AA1503">
        <f t="shared" si="517"/>
        <v>0</v>
      </c>
      <c r="AB1503">
        <f t="shared" si="518"/>
        <v>1</v>
      </c>
      <c r="AC1503">
        <f t="shared" si="519"/>
        <v>1</v>
      </c>
      <c r="AD1503">
        <f t="shared" si="520"/>
        <v>1</v>
      </c>
      <c r="AE1503" s="4" t="s">
        <v>2828</v>
      </c>
      <c r="AF1503" s="9" t="s">
        <v>2829</v>
      </c>
      <c r="AG1503">
        <v>0</v>
      </c>
      <c r="AH1503">
        <v>1</v>
      </c>
      <c r="AI1503">
        <v>0</v>
      </c>
      <c r="AJ1503">
        <v>1</v>
      </c>
      <c r="AK1503" s="9" t="s">
        <v>2840</v>
      </c>
      <c r="AL1503">
        <f t="shared" si="507"/>
        <v>0</v>
      </c>
      <c r="AM1503">
        <f>IF(AND(INDIRECT(AN1503)='Sample Select backend'!$C$2,INDIRECT(AO1503)=1,INDIRECT(AP1503)='Sample Select backend'!$F$2,INDIRECT(AQ1503)=1,INDIRECT(AR1503)='Sample Select backend'!$M$2),1,0)</f>
        <v>0</v>
      </c>
      <c r="AN1503" t="str">
        <f>_xlfn.CONCAT('Sample Select backend'!$C$4,ROW(AN1503))</f>
        <v>AE1503</v>
      </c>
      <c r="AO1503" s="9" t="str">
        <f>_xlfn.CONCAT('Sample Select backend'!$J$2,ROW(AO1503))</f>
        <v>AJ1503</v>
      </c>
      <c r="AP1503" t="str">
        <f>_xlfn.CONCAT('Sample Select backend'!$F$4,ROW(AP1503))</f>
        <v>AF1503</v>
      </c>
      <c r="AQ1503" t="str">
        <f>_xlfn.CONCAT('Sample Select backend'!$I$10,ROW(AQ1503))</f>
        <v>R1503</v>
      </c>
      <c r="AR1503" t="str">
        <f>_xlfn.CONCAT('Sample Select backend'!$M$4,ROW(AR1503))</f>
        <v>AK1503</v>
      </c>
      <c r="AS1503" t="str">
        <f t="shared" si="508"/>
        <v>Guatemala</v>
      </c>
      <c r="AT1503" s="9">
        <f t="shared" si="509"/>
        <v>22</v>
      </c>
      <c r="AU1503">
        <f t="shared" si="510"/>
        <v>0</v>
      </c>
      <c r="AV1503" s="9">
        <v>1</v>
      </c>
    </row>
    <row r="1504" spans="1:48" x14ac:dyDescent="0.35">
      <c r="A1504" t="s">
        <v>72</v>
      </c>
      <c r="B1504">
        <v>6</v>
      </c>
      <c r="C1504">
        <v>29</v>
      </c>
      <c r="D1504" t="s">
        <v>1074</v>
      </c>
      <c r="F1504">
        <v>1</v>
      </c>
      <c r="G1504">
        <v>-2</v>
      </c>
      <c r="H1504">
        <v>-1</v>
      </c>
      <c r="I1504">
        <v>2</v>
      </c>
      <c r="J1504">
        <v>1</v>
      </c>
      <c r="K1504">
        <v>1</v>
      </c>
      <c r="L1504">
        <v>-2</v>
      </c>
      <c r="M1504">
        <v>1</v>
      </c>
      <c r="N1504" t="s">
        <v>2671</v>
      </c>
      <c r="O1504" t="s">
        <v>2801</v>
      </c>
      <c r="P1504" t="s">
        <v>2810</v>
      </c>
      <c r="Q1504" t="s">
        <v>2816</v>
      </c>
      <c r="R1504">
        <v>0</v>
      </c>
      <c r="S1504">
        <v>-1.8</v>
      </c>
      <c r="T1504">
        <v>-3.08</v>
      </c>
      <c r="U1504">
        <v>31.43</v>
      </c>
      <c r="V1504">
        <f t="shared" si="512"/>
        <v>-1</v>
      </c>
      <c r="W1504">
        <f t="shared" si="513"/>
        <v>1</v>
      </c>
      <c r="X1504">
        <f t="shared" si="514"/>
        <v>0</v>
      </c>
      <c r="Y1504">
        <f t="shared" si="515"/>
        <v>0</v>
      </c>
      <c r="Z1504">
        <f t="shared" si="516"/>
        <v>1</v>
      </c>
      <c r="AA1504">
        <f t="shared" si="517"/>
        <v>1</v>
      </c>
      <c r="AB1504">
        <f t="shared" si="518"/>
        <v>1</v>
      </c>
      <c r="AC1504">
        <f t="shared" si="519"/>
        <v>0</v>
      </c>
      <c r="AD1504">
        <f t="shared" si="520"/>
        <v>1</v>
      </c>
      <c r="AE1504" s="4" t="s">
        <v>2828</v>
      </c>
      <c r="AF1504" s="9" t="s">
        <v>2829</v>
      </c>
      <c r="AG1504">
        <v>0</v>
      </c>
      <c r="AH1504">
        <v>1</v>
      </c>
      <c r="AI1504">
        <v>0</v>
      </c>
      <c r="AJ1504">
        <v>1</v>
      </c>
      <c r="AK1504" s="9" t="s">
        <v>2840</v>
      </c>
      <c r="AL1504">
        <f t="shared" si="507"/>
        <v>0</v>
      </c>
      <c r="AM1504">
        <f>IF(AND(INDIRECT(AN1504)='Sample Select backend'!$C$2,INDIRECT(AO1504)=1,INDIRECT(AP1504)='Sample Select backend'!$F$2,INDIRECT(AQ1504)=1,INDIRECT(AR1504)='Sample Select backend'!$M$2),1,0)</f>
        <v>0</v>
      </c>
      <c r="AN1504" t="str">
        <f>_xlfn.CONCAT('Sample Select backend'!$C$4,ROW(AN1504))</f>
        <v>AE1504</v>
      </c>
      <c r="AO1504" s="9" t="str">
        <f>_xlfn.CONCAT('Sample Select backend'!$J$2,ROW(AO1504))</f>
        <v>AJ1504</v>
      </c>
      <c r="AP1504" t="str">
        <f>_xlfn.CONCAT('Sample Select backend'!$F$4,ROW(AP1504))</f>
        <v>AF1504</v>
      </c>
      <c r="AQ1504" t="str">
        <f>_xlfn.CONCAT('Sample Select backend'!$I$10,ROW(AQ1504))</f>
        <v>R1504</v>
      </c>
      <c r="AR1504" t="str">
        <f>_xlfn.CONCAT('Sample Select backend'!$M$4,ROW(AR1504))</f>
        <v>AK1504</v>
      </c>
      <c r="AS1504" t="str">
        <f t="shared" si="508"/>
        <v>Guatemala</v>
      </c>
      <c r="AT1504" s="9">
        <f t="shared" si="509"/>
        <v>29</v>
      </c>
      <c r="AU1504">
        <f t="shared" si="510"/>
        <v>0</v>
      </c>
      <c r="AV1504" s="9">
        <v>0</v>
      </c>
    </row>
    <row r="1505" spans="1:48" x14ac:dyDescent="0.35">
      <c r="A1505" s="24" t="s">
        <v>72</v>
      </c>
      <c r="B1505" s="24">
        <v>1</v>
      </c>
      <c r="C1505" s="24">
        <v>6</v>
      </c>
      <c r="D1505" s="24" t="s">
        <v>3694</v>
      </c>
      <c r="E1505" s="24"/>
      <c r="O1505" t="s">
        <v>2801</v>
      </c>
      <c r="P1505" t="s">
        <v>2810</v>
      </c>
      <c r="Q1505" t="s">
        <v>2816</v>
      </c>
      <c r="R1505">
        <v>0</v>
      </c>
      <c r="S1505">
        <v>-1.8</v>
      </c>
      <c r="T1505">
        <v>-3.08</v>
      </c>
      <c r="U1505">
        <v>31.43</v>
      </c>
      <c r="V1505">
        <v>-1</v>
      </c>
      <c r="W1505">
        <v>-1</v>
      </c>
      <c r="X1505">
        <v>-1</v>
      </c>
      <c r="Y1505">
        <v>-1</v>
      </c>
      <c r="Z1505">
        <v>-1</v>
      </c>
      <c r="AA1505">
        <v>-1</v>
      </c>
      <c r="AB1505">
        <v>-1</v>
      </c>
      <c r="AC1505">
        <v>-1</v>
      </c>
      <c r="AD1505">
        <v>-1</v>
      </c>
      <c r="AE1505" s="4" t="s">
        <v>2828</v>
      </c>
      <c r="AF1505" s="9" t="s">
        <v>2829</v>
      </c>
      <c r="AG1505">
        <v>0</v>
      </c>
      <c r="AH1505">
        <v>1</v>
      </c>
      <c r="AI1505">
        <v>0</v>
      </c>
      <c r="AJ1505">
        <v>1</v>
      </c>
      <c r="AK1505" s="9" t="s">
        <v>2840</v>
      </c>
      <c r="AL1505">
        <f t="shared" si="507"/>
        <v>0</v>
      </c>
      <c r="AM1505">
        <f>IF(AND(INDIRECT(AN1505)='Sample Select backend'!$C$2,INDIRECT(AO1505)=1,INDIRECT(AP1505)='Sample Select backend'!$F$2,INDIRECT(AQ1505)=1,INDIRECT(AR1505)='Sample Select backend'!$M$2),1,0)</f>
        <v>0</v>
      </c>
      <c r="AN1505" t="str">
        <f>_xlfn.CONCAT('Sample Select backend'!$C$4,ROW(AN1505))</f>
        <v>AE1505</v>
      </c>
      <c r="AO1505" s="9" t="str">
        <f>_xlfn.CONCAT('Sample Select backend'!$J$2,ROW(AO1505))</f>
        <v>AJ1505</v>
      </c>
      <c r="AP1505" t="str">
        <f>_xlfn.CONCAT('Sample Select backend'!$F$4,ROW(AP1505))</f>
        <v>AF1505</v>
      </c>
      <c r="AQ1505" t="str">
        <f>_xlfn.CONCAT('Sample Select backend'!$I$10,ROW(AQ1505))</f>
        <v>R1505</v>
      </c>
      <c r="AR1505" t="str">
        <f>_xlfn.CONCAT('Sample Select backend'!$M$4,ROW(AR1505))</f>
        <v>AK1505</v>
      </c>
      <c r="AS1505" t="str">
        <f t="shared" si="508"/>
        <v>Guatemala</v>
      </c>
      <c r="AT1505" s="9">
        <f t="shared" si="509"/>
        <v>6</v>
      </c>
      <c r="AU1505">
        <f t="shared" si="510"/>
        <v>0</v>
      </c>
      <c r="AV1505" s="9">
        <v>0</v>
      </c>
    </row>
    <row r="1506" spans="1:48" x14ac:dyDescent="0.35">
      <c r="A1506" s="24" t="s">
        <v>72</v>
      </c>
      <c r="B1506" s="24">
        <v>3</v>
      </c>
      <c r="C1506" s="24" t="s">
        <v>206</v>
      </c>
      <c r="D1506" s="24" t="s">
        <v>3695</v>
      </c>
      <c r="E1506" s="24"/>
      <c r="O1506" t="s">
        <v>2801</v>
      </c>
      <c r="P1506" t="s">
        <v>2810</v>
      </c>
      <c r="Q1506" t="s">
        <v>2816</v>
      </c>
      <c r="R1506">
        <v>0</v>
      </c>
      <c r="S1506">
        <v>-1.8</v>
      </c>
      <c r="T1506">
        <v>-3.08</v>
      </c>
      <c r="U1506">
        <v>31.43</v>
      </c>
      <c r="V1506">
        <v>-1</v>
      </c>
      <c r="W1506">
        <v>-1</v>
      </c>
      <c r="X1506">
        <v>-1</v>
      </c>
      <c r="Y1506">
        <v>-1</v>
      </c>
      <c r="Z1506">
        <v>-1</v>
      </c>
      <c r="AA1506">
        <v>-1</v>
      </c>
      <c r="AB1506">
        <v>-1</v>
      </c>
      <c r="AC1506">
        <v>-1</v>
      </c>
      <c r="AD1506">
        <v>-1</v>
      </c>
      <c r="AE1506" s="4" t="s">
        <v>2828</v>
      </c>
      <c r="AF1506" s="9" t="s">
        <v>2829</v>
      </c>
      <c r="AG1506">
        <v>0</v>
      </c>
      <c r="AH1506">
        <v>1</v>
      </c>
      <c r="AI1506">
        <v>0</v>
      </c>
      <c r="AJ1506">
        <v>1</v>
      </c>
      <c r="AK1506" s="9" t="s">
        <v>2840</v>
      </c>
      <c r="AL1506">
        <f t="shared" si="507"/>
        <v>0</v>
      </c>
      <c r="AM1506">
        <f>IF(AND(INDIRECT(AN1506)='Sample Select backend'!$C$2,INDIRECT(AO1506)=1,INDIRECT(AP1506)='Sample Select backend'!$F$2,INDIRECT(AQ1506)=1,INDIRECT(AR1506)='Sample Select backend'!$M$2),1,0)</f>
        <v>0</v>
      </c>
      <c r="AN1506" t="str">
        <f>_xlfn.CONCAT('Sample Select backend'!$C$4,ROW(AN1506))</f>
        <v>AE1506</v>
      </c>
      <c r="AO1506" s="9" t="str">
        <f>_xlfn.CONCAT('Sample Select backend'!$J$2,ROW(AO1506))</f>
        <v>AJ1506</v>
      </c>
      <c r="AP1506" t="str">
        <f>_xlfn.CONCAT('Sample Select backend'!$F$4,ROW(AP1506))</f>
        <v>AF1506</v>
      </c>
      <c r="AQ1506" t="str">
        <f>_xlfn.CONCAT('Sample Select backend'!$I$10,ROW(AQ1506))</f>
        <v>R1506</v>
      </c>
      <c r="AR1506" t="str">
        <f>_xlfn.CONCAT('Sample Select backend'!$M$4,ROW(AR1506))</f>
        <v>AK1506</v>
      </c>
      <c r="AS1506" t="str">
        <f t="shared" si="508"/>
        <v>Guatemala</v>
      </c>
      <c r="AT1506" s="9" t="str">
        <f t="shared" si="509"/>
        <v>Tax exemption/waiver/suspension</v>
      </c>
      <c r="AU1506">
        <f t="shared" si="510"/>
        <v>0</v>
      </c>
      <c r="AV1506" s="9">
        <v>0</v>
      </c>
    </row>
    <row r="1507" spans="1:48" x14ac:dyDescent="0.35">
      <c r="A1507" s="24" t="s">
        <v>72</v>
      </c>
      <c r="B1507" s="24">
        <v>1</v>
      </c>
      <c r="C1507" s="24">
        <v>6</v>
      </c>
      <c r="D1507" s="24" t="s">
        <v>3696</v>
      </c>
      <c r="E1507" s="24"/>
      <c r="O1507" t="s">
        <v>2801</v>
      </c>
      <c r="P1507" t="s">
        <v>2810</v>
      </c>
      <c r="Q1507" t="s">
        <v>2816</v>
      </c>
      <c r="R1507">
        <v>0</v>
      </c>
      <c r="S1507">
        <v>-1.8</v>
      </c>
      <c r="T1507">
        <v>-3.08</v>
      </c>
      <c r="U1507">
        <v>31.43</v>
      </c>
      <c r="V1507">
        <v>-1</v>
      </c>
      <c r="W1507">
        <v>-1</v>
      </c>
      <c r="X1507">
        <v>-1</v>
      </c>
      <c r="Y1507">
        <v>-1</v>
      </c>
      <c r="Z1507">
        <v>-1</v>
      </c>
      <c r="AA1507">
        <v>-1</v>
      </c>
      <c r="AB1507">
        <v>-1</v>
      </c>
      <c r="AC1507">
        <v>-1</v>
      </c>
      <c r="AD1507">
        <v>-1</v>
      </c>
      <c r="AE1507" s="4" t="s">
        <v>2828</v>
      </c>
      <c r="AF1507" s="9" t="s">
        <v>2829</v>
      </c>
      <c r="AG1507">
        <v>0</v>
      </c>
      <c r="AH1507">
        <v>1</v>
      </c>
      <c r="AI1507">
        <v>0</v>
      </c>
      <c r="AJ1507">
        <v>1</v>
      </c>
      <c r="AK1507" s="9" t="s">
        <v>2840</v>
      </c>
      <c r="AL1507">
        <f t="shared" si="507"/>
        <v>0</v>
      </c>
      <c r="AM1507">
        <f>IF(AND(INDIRECT(AN1507)='Sample Select backend'!$C$2,INDIRECT(AO1507)=1,INDIRECT(AP1507)='Sample Select backend'!$F$2,INDIRECT(AQ1507)=1,INDIRECT(AR1507)='Sample Select backend'!$M$2),1,0)</f>
        <v>0</v>
      </c>
      <c r="AN1507" t="str">
        <f>_xlfn.CONCAT('Sample Select backend'!$C$4,ROW(AN1507))</f>
        <v>AE1507</v>
      </c>
      <c r="AO1507" s="9" t="str">
        <f>_xlfn.CONCAT('Sample Select backend'!$J$2,ROW(AO1507))</f>
        <v>AJ1507</v>
      </c>
      <c r="AP1507" t="str">
        <f>_xlfn.CONCAT('Sample Select backend'!$F$4,ROW(AP1507))</f>
        <v>AF1507</v>
      </c>
      <c r="AQ1507" t="str">
        <f>_xlfn.CONCAT('Sample Select backend'!$I$10,ROW(AQ1507))</f>
        <v>R1507</v>
      </c>
      <c r="AR1507" t="str">
        <f>_xlfn.CONCAT('Sample Select backend'!$M$4,ROW(AR1507))</f>
        <v>AK1507</v>
      </c>
      <c r="AS1507" t="str">
        <f t="shared" si="508"/>
        <v>Guatemala</v>
      </c>
      <c r="AT1507" s="9">
        <f t="shared" si="509"/>
        <v>6</v>
      </c>
      <c r="AU1507">
        <f t="shared" si="510"/>
        <v>0</v>
      </c>
      <c r="AV1507" s="9">
        <v>0</v>
      </c>
    </row>
    <row r="1508" spans="1:48" x14ac:dyDescent="0.35">
      <c r="A1508" s="24" t="s">
        <v>72</v>
      </c>
      <c r="B1508" s="24">
        <v>1</v>
      </c>
      <c r="C1508" s="24" t="s">
        <v>201</v>
      </c>
      <c r="D1508" s="24" t="s">
        <v>3697</v>
      </c>
      <c r="E1508" s="24"/>
      <c r="O1508" t="s">
        <v>2801</v>
      </c>
      <c r="P1508" t="s">
        <v>2810</v>
      </c>
      <c r="Q1508" t="s">
        <v>2816</v>
      </c>
      <c r="R1508">
        <v>0</v>
      </c>
      <c r="S1508">
        <v>-1.8</v>
      </c>
      <c r="T1508">
        <v>-3.08</v>
      </c>
      <c r="U1508">
        <v>31.43</v>
      </c>
      <c r="V1508">
        <v>-1</v>
      </c>
      <c r="W1508">
        <v>-1</v>
      </c>
      <c r="X1508">
        <v>-1</v>
      </c>
      <c r="Y1508">
        <v>-1</v>
      </c>
      <c r="Z1508">
        <v>-1</v>
      </c>
      <c r="AA1508">
        <v>-1</v>
      </c>
      <c r="AB1508">
        <v>-1</v>
      </c>
      <c r="AC1508">
        <v>-1</v>
      </c>
      <c r="AD1508">
        <v>-1</v>
      </c>
      <c r="AE1508" s="4" t="s">
        <v>2828</v>
      </c>
      <c r="AF1508" s="9" t="s">
        <v>2829</v>
      </c>
      <c r="AG1508">
        <v>0</v>
      </c>
      <c r="AH1508">
        <v>1</v>
      </c>
      <c r="AI1508">
        <v>0</v>
      </c>
      <c r="AJ1508">
        <v>1</v>
      </c>
      <c r="AK1508" s="9" t="s">
        <v>2840</v>
      </c>
      <c r="AL1508">
        <f t="shared" si="507"/>
        <v>0</v>
      </c>
      <c r="AM1508">
        <f>IF(AND(INDIRECT(AN1508)='Sample Select backend'!$C$2,INDIRECT(AO1508)=1,INDIRECT(AP1508)='Sample Select backend'!$F$2,INDIRECT(AQ1508)=1,INDIRECT(AR1508)='Sample Select backend'!$M$2),1,0)</f>
        <v>0</v>
      </c>
      <c r="AN1508" t="str">
        <f>_xlfn.CONCAT('Sample Select backend'!$C$4,ROW(AN1508))</f>
        <v>AE1508</v>
      </c>
      <c r="AO1508" s="9" t="str">
        <f>_xlfn.CONCAT('Sample Select backend'!$J$2,ROW(AO1508))</f>
        <v>AJ1508</v>
      </c>
      <c r="AP1508" t="str">
        <f>_xlfn.CONCAT('Sample Select backend'!$F$4,ROW(AP1508))</f>
        <v>AF1508</v>
      </c>
      <c r="AQ1508" t="str">
        <f>_xlfn.CONCAT('Sample Select backend'!$I$10,ROW(AQ1508))</f>
        <v>R1508</v>
      </c>
      <c r="AR1508" t="str">
        <f>_xlfn.CONCAT('Sample Select backend'!$M$4,ROW(AR1508))</f>
        <v>AK1508</v>
      </c>
      <c r="AS1508" t="str">
        <f t="shared" si="508"/>
        <v>Guatemala</v>
      </c>
      <c r="AT1508" s="9" t="str">
        <f t="shared" si="509"/>
        <v>Other</v>
      </c>
      <c r="AU1508">
        <f t="shared" si="510"/>
        <v>0</v>
      </c>
      <c r="AV1508" s="9">
        <v>0</v>
      </c>
    </row>
    <row r="1509" spans="1:48" x14ac:dyDescent="0.35">
      <c r="A1509" s="24" t="s">
        <v>72</v>
      </c>
      <c r="B1509" s="24">
        <v>7</v>
      </c>
      <c r="C1509" s="24">
        <v>30</v>
      </c>
      <c r="D1509" s="24" t="s">
        <v>3698</v>
      </c>
      <c r="E1509" s="24"/>
      <c r="O1509" t="s">
        <v>2801</v>
      </c>
      <c r="P1509" t="s">
        <v>2810</v>
      </c>
      <c r="Q1509" t="s">
        <v>2816</v>
      </c>
      <c r="R1509">
        <v>0</v>
      </c>
      <c r="S1509">
        <v>-1.8</v>
      </c>
      <c r="T1509">
        <v>-3.08</v>
      </c>
      <c r="U1509">
        <v>31.43</v>
      </c>
      <c r="V1509">
        <v>-1</v>
      </c>
      <c r="W1509">
        <v>-1</v>
      </c>
      <c r="X1509">
        <v>-1</v>
      </c>
      <c r="Y1509">
        <v>-1</v>
      </c>
      <c r="Z1509">
        <v>-1</v>
      </c>
      <c r="AA1509">
        <v>-1</v>
      </c>
      <c r="AB1509">
        <v>-1</v>
      </c>
      <c r="AC1509">
        <v>-1</v>
      </c>
      <c r="AD1509">
        <v>-1</v>
      </c>
      <c r="AE1509" s="4" t="s">
        <v>2828</v>
      </c>
      <c r="AF1509" s="9" t="s">
        <v>2829</v>
      </c>
      <c r="AG1509">
        <v>0</v>
      </c>
      <c r="AH1509">
        <v>1</v>
      </c>
      <c r="AI1509">
        <v>0</v>
      </c>
      <c r="AJ1509">
        <v>1</v>
      </c>
      <c r="AK1509" s="9" t="s">
        <v>2840</v>
      </c>
      <c r="AL1509">
        <f t="shared" si="507"/>
        <v>0</v>
      </c>
      <c r="AM1509">
        <f>IF(AND(INDIRECT(AN1509)='Sample Select backend'!$C$2,INDIRECT(AO1509)=1,INDIRECT(AP1509)='Sample Select backend'!$F$2,INDIRECT(AQ1509)=1,INDIRECT(AR1509)='Sample Select backend'!$M$2),1,0)</f>
        <v>0</v>
      </c>
      <c r="AN1509" t="str">
        <f>_xlfn.CONCAT('Sample Select backend'!$C$4,ROW(AN1509))</f>
        <v>AE1509</v>
      </c>
      <c r="AO1509" s="9" t="str">
        <f>_xlfn.CONCAT('Sample Select backend'!$J$2,ROW(AO1509))</f>
        <v>AJ1509</v>
      </c>
      <c r="AP1509" t="str">
        <f>_xlfn.CONCAT('Sample Select backend'!$F$4,ROW(AP1509))</f>
        <v>AF1509</v>
      </c>
      <c r="AQ1509" t="str">
        <f>_xlfn.CONCAT('Sample Select backend'!$I$10,ROW(AQ1509))</f>
        <v>R1509</v>
      </c>
      <c r="AR1509" t="str">
        <f>_xlfn.CONCAT('Sample Select backend'!$M$4,ROW(AR1509))</f>
        <v>AK1509</v>
      </c>
      <c r="AS1509" t="str">
        <f t="shared" si="508"/>
        <v>Guatemala</v>
      </c>
      <c r="AT1509" s="9">
        <f t="shared" si="509"/>
        <v>30</v>
      </c>
      <c r="AU1509">
        <f t="shared" si="510"/>
        <v>0</v>
      </c>
      <c r="AV1509" s="9">
        <v>1</v>
      </c>
    </row>
    <row r="1510" spans="1:48" x14ac:dyDescent="0.35">
      <c r="A1510" t="s">
        <v>64</v>
      </c>
      <c r="B1510">
        <v>1</v>
      </c>
      <c r="C1510">
        <v>6</v>
      </c>
      <c r="D1510" t="s">
        <v>1009</v>
      </c>
      <c r="E1510">
        <v>-2</v>
      </c>
      <c r="F1510">
        <v>2</v>
      </c>
      <c r="G1510">
        <v>2</v>
      </c>
      <c r="H1510">
        <v>2</v>
      </c>
      <c r="I1510">
        <v>2</v>
      </c>
      <c r="J1510">
        <v>2</v>
      </c>
      <c r="K1510">
        <v>1</v>
      </c>
      <c r="L1510">
        <v>2</v>
      </c>
      <c r="M1510">
        <v>1</v>
      </c>
      <c r="N1510" t="s">
        <v>2663</v>
      </c>
      <c r="O1510" t="s">
        <v>2800</v>
      </c>
      <c r="P1510" t="s">
        <v>2808</v>
      </c>
      <c r="Q1510" t="s">
        <v>2813</v>
      </c>
      <c r="R1510">
        <v>0</v>
      </c>
      <c r="S1510" t="s">
        <v>202</v>
      </c>
      <c r="T1510" t="s">
        <v>202</v>
      </c>
      <c r="U1510" t="s">
        <v>202</v>
      </c>
      <c r="V1510">
        <f t="shared" ref="V1510:V1523" si="521">IF(E1510&gt;0,1,IF(E1510&lt;0,0,-1))</f>
        <v>0</v>
      </c>
      <c r="W1510">
        <f t="shared" ref="W1510:W1523" si="522">IF(F1510&gt;0,1,IF(F1510&lt;0,0,-1))</f>
        <v>1</v>
      </c>
      <c r="X1510">
        <f t="shared" ref="X1510:X1523" si="523">IF(G1510&gt;0,1,IF(G1510&lt;0,0,-1))</f>
        <v>1</v>
      </c>
      <c r="Y1510">
        <f t="shared" ref="Y1510:Y1523" si="524">IF(H1510&gt;0,1,IF(H1510&lt;0,0,-1))</f>
        <v>1</v>
      </c>
      <c r="Z1510">
        <f t="shared" ref="Z1510:Z1523" si="525">IF(I1510&gt;0,1,IF(I1510&lt;0,0,-1))</f>
        <v>1</v>
      </c>
      <c r="AA1510">
        <f t="shared" ref="AA1510:AA1523" si="526">IF(J1510&gt;0,1,IF(J1510&lt;0,0,-1))</f>
        <v>1</v>
      </c>
      <c r="AB1510">
        <f t="shared" ref="AB1510:AB1523" si="527">IF(K1510&gt;0,1,IF(K1510&lt;0,0,-1))</f>
        <v>1</v>
      </c>
      <c r="AC1510">
        <f t="shared" ref="AC1510:AC1523" si="528">IF(L1510&gt;0,1,IF(L1510&lt;0,0,-1))</f>
        <v>1</v>
      </c>
      <c r="AD1510">
        <f t="shared" ref="AD1510:AD1523" si="529">IF(M1510&gt;0,1,IF(M1510&lt;0,0,-1))</f>
        <v>1</v>
      </c>
      <c r="AE1510" s="4" t="s">
        <v>2828</v>
      </c>
      <c r="AF1510" s="9" t="s">
        <v>2829</v>
      </c>
      <c r="AG1510">
        <v>0</v>
      </c>
      <c r="AH1510">
        <v>0</v>
      </c>
      <c r="AI1510">
        <v>0</v>
      </c>
      <c r="AJ1510">
        <v>1</v>
      </c>
      <c r="AK1510" s="9" t="s">
        <v>2840</v>
      </c>
      <c r="AL1510">
        <f t="shared" si="507"/>
        <v>0</v>
      </c>
      <c r="AM1510">
        <f>IF(AND(INDIRECT(AN1510)='Sample Select backend'!$C$2,INDIRECT(AO1510)=1,INDIRECT(AP1510)='Sample Select backend'!$F$2,INDIRECT(AQ1510)=1,INDIRECT(AR1510)='Sample Select backend'!$M$2),1,0)</f>
        <v>0</v>
      </c>
      <c r="AN1510" t="str">
        <f>_xlfn.CONCAT('Sample Select backend'!$C$4,ROW(AN1510))</f>
        <v>AE1510</v>
      </c>
      <c r="AO1510" s="9" t="str">
        <f>_xlfn.CONCAT('Sample Select backend'!$J$2,ROW(AO1510))</f>
        <v>AJ1510</v>
      </c>
      <c r="AP1510" t="str">
        <f>_xlfn.CONCAT('Sample Select backend'!$F$4,ROW(AP1510))</f>
        <v>AF1510</v>
      </c>
      <c r="AQ1510" t="str">
        <f>_xlfn.CONCAT('Sample Select backend'!$I$10,ROW(AQ1510))</f>
        <v>R1510</v>
      </c>
      <c r="AR1510" t="str">
        <f>_xlfn.CONCAT('Sample Select backend'!$M$4,ROW(AR1510))</f>
        <v>AK1510</v>
      </c>
      <c r="AS1510" t="str">
        <f t="shared" si="508"/>
        <v>Guernsey</v>
      </c>
      <c r="AT1510" s="9">
        <f t="shared" si="509"/>
        <v>6</v>
      </c>
      <c r="AU1510">
        <f t="shared" si="510"/>
        <v>1</v>
      </c>
      <c r="AV1510" s="9">
        <v>1</v>
      </c>
    </row>
    <row r="1511" spans="1:48" x14ac:dyDescent="0.35">
      <c r="A1511" t="s">
        <v>64</v>
      </c>
      <c r="B1511">
        <v>1</v>
      </c>
      <c r="C1511" t="s">
        <v>201</v>
      </c>
      <c r="D1511" t="s">
        <v>1004</v>
      </c>
      <c r="F1511">
        <v>2</v>
      </c>
      <c r="G1511">
        <v>2</v>
      </c>
      <c r="H1511">
        <v>-1</v>
      </c>
      <c r="I1511">
        <v>2</v>
      </c>
      <c r="J1511">
        <v>2</v>
      </c>
      <c r="K1511">
        <v>2</v>
      </c>
      <c r="L1511">
        <v>2</v>
      </c>
      <c r="M1511">
        <v>1</v>
      </c>
      <c r="N1511" t="s">
        <v>2663</v>
      </c>
      <c r="O1511" t="s">
        <v>2800</v>
      </c>
      <c r="P1511" t="s">
        <v>2808</v>
      </c>
      <c r="Q1511" t="s">
        <v>2813</v>
      </c>
      <c r="R1511">
        <v>0</v>
      </c>
      <c r="S1511" t="s">
        <v>202</v>
      </c>
      <c r="T1511" t="s">
        <v>202</v>
      </c>
      <c r="U1511" t="s">
        <v>202</v>
      </c>
      <c r="V1511">
        <f t="shared" si="521"/>
        <v>-1</v>
      </c>
      <c r="W1511">
        <f t="shared" si="522"/>
        <v>1</v>
      </c>
      <c r="X1511">
        <f t="shared" si="523"/>
        <v>1</v>
      </c>
      <c r="Y1511">
        <f t="shared" si="524"/>
        <v>0</v>
      </c>
      <c r="Z1511">
        <f t="shared" si="525"/>
        <v>1</v>
      </c>
      <c r="AA1511">
        <f t="shared" si="526"/>
        <v>1</v>
      </c>
      <c r="AB1511">
        <f t="shared" si="527"/>
        <v>1</v>
      </c>
      <c r="AC1511">
        <f t="shared" si="528"/>
        <v>1</v>
      </c>
      <c r="AD1511">
        <f t="shared" si="529"/>
        <v>1</v>
      </c>
      <c r="AE1511" s="4" t="s">
        <v>2828</v>
      </c>
      <c r="AF1511" s="9" t="s">
        <v>2829</v>
      </c>
      <c r="AG1511">
        <v>0</v>
      </c>
      <c r="AH1511">
        <v>0</v>
      </c>
      <c r="AI1511">
        <v>0</v>
      </c>
      <c r="AJ1511">
        <v>1</v>
      </c>
      <c r="AK1511" s="9" t="s">
        <v>2840</v>
      </c>
      <c r="AL1511">
        <f t="shared" si="507"/>
        <v>0</v>
      </c>
      <c r="AM1511">
        <f>IF(AND(INDIRECT(AN1511)='Sample Select backend'!$C$2,INDIRECT(AO1511)=1,INDIRECT(AP1511)='Sample Select backend'!$F$2,INDIRECT(AQ1511)=1,INDIRECT(AR1511)='Sample Select backend'!$M$2),1,0)</f>
        <v>0</v>
      </c>
      <c r="AN1511" t="str">
        <f>_xlfn.CONCAT('Sample Select backend'!$C$4,ROW(AN1511))</f>
        <v>AE1511</v>
      </c>
      <c r="AO1511" s="9" t="str">
        <f>_xlfn.CONCAT('Sample Select backend'!$J$2,ROW(AO1511))</f>
        <v>AJ1511</v>
      </c>
      <c r="AP1511" t="str">
        <f>_xlfn.CONCAT('Sample Select backend'!$F$4,ROW(AP1511))</f>
        <v>AF1511</v>
      </c>
      <c r="AQ1511" t="str">
        <f>_xlfn.CONCAT('Sample Select backend'!$I$10,ROW(AQ1511))</f>
        <v>R1511</v>
      </c>
      <c r="AR1511" t="str">
        <f>_xlfn.CONCAT('Sample Select backend'!$M$4,ROW(AR1511))</f>
        <v>AK1511</v>
      </c>
      <c r="AS1511" t="str">
        <f t="shared" si="508"/>
        <v>Guernsey</v>
      </c>
      <c r="AT1511" s="9" t="str">
        <f t="shared" si="509"/>
        <v>Other</v>
      </c>
      <c r="AU1511">
        <f t="shared" si="510"/>
        <v>0</v>
      </c>
      <c r="AV1511" s="9">
        <v>1</v>
      </c>
    </row>
    <row r="1512" spans="1:48" x14ac:dyDescent="0.35">
      <c r="A1512" t="s">
        <v>64</v>
      </c>
      <c r="B1512">
        <v>6</v>
      </c>
      <c r="C1512">
        <v>29</v>
      </c>
      <c r="D1512" t="s">
        <v>1008</v>
      </c>
      <c r="E1512">
        <v>1</v>
      </c>
      <c r="F1512">
        <v>1</v>
      </c>
      <c r="G1512">
        <v>-2</v>
      </c>
      <c r="H1512">
        <v>-1</v>
      </c>
      <c r="I1512">
        <v>-2</v>
      </c>
      <c r="J1512">
        <v>1</v>
      </c>
      <c r="K1512">
        <v>1</v>
      </c>
      <c r="L1512">
        <v>-2</v>
      </c>
      <c r="M1512">
        <v>1</v>
      </c>
      <c r="N1512" t="s">
        <v>2663</v>
      </c>
      <c r="O1512" t="s">
        <v>2800</v>
      </c>
      <c r="P1512" t="s">
        <v>2808</v>
      </c>
      <c r="Q1512" t="s">
        <v>2813</v>
      </c>
      <c r="R1512">
        <v>0</v>
      </c>
      <c r="S1512" t="s">
        <v>202</v>
      </c>
      <c r="T1512" t="s">
        <v>202</v>
      </c>
      <c r="U1512" t="s">
        <v>202</v>
      </c>
      <c r="V1512">
        <f t="shared" si="521"/>
        <v>1</v>
      </c>
      <c r="W1512">
        <f t="shared" si="522"/>
        <v>1</v>
      </c>
      <c r="X1512">
        <f t="shared" si="523"/>
        <v>0</v>
      </c>
      <c r="Y1512">
        <f t="shared" si="524"/>
        <v>0</v>
      </c>
      <c r="Z1512">
        <f t="shared" si="525"/>
        <v>0</v>
      </c>
      <c r="AA1512">
        <f t="shared" si="526"/>
        <v>1</v>
      </c>
      <c r="AB1512">
        <f t="shared" si="527"/>
        <v>1</v>
      </c>
      <c r="AC1512">
        <f t="shared" si="528"/>
        <v>0</v>
      </c>
      <c r="AD1512">
        <f t="shared" si="529"/>
        <v>1</v>
      </c>
      <c r="AE1512" s="4" t="s">
        <v>2828</v>
      </c>
      <c r="AF1512" s="9" t="s">
        <v>2829</v>
      </c>
      <c r="AG1512">
        <v>0</v>
      </c>
      <c r="AH1512">
        <v>0</v>
      </c>
      <c r="AI1512">
        <v>0</v>
      </c>
      <c r="AJ1512">
        <v>1</v>
      </c>
      <c r="AK1512" s="9" t="s">
        <v>2840</v>
      </c>
      <c r="AL1512">
        <f t="shared" si="507"/>
        <v>0</v>
      </c>
      <c r="AM1512">
        <f>IF(AND(INDIRECT(AN1512)='Sample Select backend'!$C$2,INDIRECT(AO1512)=1,INDIRECT(AP1512)='Sample Select backend'!$F$2,INDIRECT(AQ1512)=1,INDIRECT(AR1512)='Sample Select backend'!$M$2),1,0)</f>
        <v>0</v>
      </c>
      <c r="AN1512" t="str">
        <f>_xlfn.CONCAT('Sample Select backend'!$C$4,ROW(AN1512))</f>
        <v>AE1512</v>
      </c>
      <c r="AO1512" s="9" t="str">
        <f>_xlfn.CONCAT('Sample Select backend'!$J$2,ROW(AO1512))</f>
        <v>AJ1512</v>
      </c>
      <c r="AP1512" t="str">
        <f>_xlfn.CONCAT('Sample Select backend'!$F$4,ROW(AP1512))</f>
        <v>AF1512</v>
      </c>
      <c r="AQ1512" t="str">
        <f>_xlfn.CONCAT('Sample Select backend'!$I$10,ROW(AQ1512))</f>
        <v>R1512</v>
      </c>
      <c r="AR1512" t="str">
        <f>_xlfn.CONCAT('Sample Select backend'!$M$4,ROW(AR1512))</f>
        <v>AK1512</v>
      </c>
      <c r="AS1512" t="str">
        <f t="shared" si="508"/>
        <v>Guernsey</v>
      </c>
      <c r="AT1512" s="9">
        <f t="shared" si="509"/>
        <v>29</v>
      </c>
      <c r="AU1512">
        <f t="shared" si="510"/>
        <v>0</v>
      </c>
      <c r="AV1512" s="9">
        <v>1</v>
      </c>
    </row>
    <row r="1513" spans="1:48" x14ac:dyDescent="0.35">
      <c r="A1513" t="s">
        <v>64</v>
      </c>
      <c r="B1513">
        <v>1</v>
      </c>
      <c r="C1513">
        <v>6</v>
      </c>
      <c r="D1513" t="s">
        <v>1002</v>
      </c>
      <c r="E1513">
        <v>-2</v>
      </c>
      <c r="F1513">
        <v>2</v>
      </c>
      <c r="G1513">
        <v>2</v>
      </c>
      <c r="H1513">
        <v>2</v>
      </c>
      <c r="I1513">
        <v>2</v>
      </c>
      <c r="J1513">
        <v>2</v>
      </c>
      <c r="K1513">
        <v>1</v>
      </c>
      <c r="L1513">
        <v>2</v>
      </c>
      <c r="M1513">
        <v>1</v>
      </c>
      <c r="N1513" t="s">
        <v>2663</v>
      </c>
      <c r="O1513" t="s">
        <v>2800</v>
      </c>
      <c r="P1513" t="s">
        <v>2808</v>
      </c>
      <c r="Q1513" t="s">
        <v>2813</v>
      </c>
      <c r="R1513">
        <v>0</v>
      </c>
      <c r="S1513" t="s">
        <v>202</v>
      </c>
      <c r="T1513" t="s">
        <v>202</v>
      </c>
      <c r="U1513" t="s">
        <v>202</v>
      </c>
      <c r="V1513">
        <f t="shared" si="521"/>
        <v>0</v>
      </c>
      <c r="W1513">
        <f t="shared" si="522"/>
        <v>1</v>
      </c>
      <c r="X1513">
        <f t="shared" si="523"/>
        <v>1</v>
      </c>
      <c r="Y1513">
        <f t="shared" si="524"/>
        <v>1</v>
      </c>
      <c r="Z1513">
        <f t="shared" si="525"/>
        <v>1</v>
      </c>
      <c r="AA1513">
        <f t="shared" si="526"/>
        <v>1</v>
      </c>
      <c r="AB1513">
        <f t="shared" si="527"/>
        <v>1</v>
      </c>
      <c r="AC1513">
        <f t="shared" si="528"/>
        <v>1</v>
      </c>
      <c r="AD1513">
        <f t="shared" si="529"/>
        <v>1</v>
      </c>
      <c r="AE1513" s="4" t="s">
        <v>2828</v>
      </c>
      <c r="AF1513" s="9" t="s">
        <v>2829</v>
      </c>
      <c r="AG1513">
        <v>0</v>
      </c>
      <c r="AH1513">
        <v>0</v>
      </c>
      <c r="AI1513">
        <v>0</v>
      </c>
      <c r="AJ1513">
        <v>1</v>
      </c>
      <c r="AK1513" s="9" t="s">
        <v>2840</v>
      </c>
      <c r="AL1513">
        <f t="shared" si="507"/>
        <v>0</v>
      </c>
      <c r="AM1513">
        <f>IF(AND(INDIRECT(AN1513)='Sample Select backend'!$C$2,INDIRECT(AO1513)=1,INDIRECT(AP1513)='Sample Select backend'!$F$2,INDIRECT(AQ1513)=1,INDIRECT(AR1513)='Sample Select backend'!$M$2),1,0)</f>
        <v>0</v>
      </c>
      <c r="AN1513" t="str">
        <f>_xlfn.CONCAT('Sample Select backend'!$C$4,ROW(AN1513))</f>
        <v>AE1513</v>
      </c>
      <c r="AO1513" s="9" t="str">
        <f>_xlfn.CONCAT('Sample Select backend'!$J$2,ROW(AO1513))</f>
        <v>AJ1513</v>
      </c>
      <c r="AP1513" t="str">
        <f>_xlfn.CONCAT('Sample Select backend'!$F$4,ROW(AP1513))</f>
        <v>AF1513</v>
      </c>
      <c r="AQ1513" t="str">
        <f>_xlfn.CONCAT('Sample Select backend'!$I$10,ROW(AQ1513))</f>
        <v>R1513</v>
      </c>
      <c r="AR1513" t="str">
        <f>_xlfn.CONCAT('Sample Select backend'!$M$4,ROW(AR1513))</f>
        <v>AK1513</v>
      </c>
      <c r="AS1513" t="str">
        <f t="shared" si="508"/>
        <v>Guernsey</v>
      </c>
      <c r="AT1513" s="9">
        <f t="shared" si="509"/>
        <v>6</v>
      </c>
      <c r="AU1513">
        <f t="shared" si="510"/>
        <v>0</v>
      </c>
      <c r="AV1513" s="9">
        <v>1</v>
      </c>
    </row>
    <row r="1514" spans="1:48" x14ac:dyDescent="0.35">
      <c r="A1514" t="s">
        <v>64</v>
      </c>
      <c r="B1514">
        <v>3</v>
      </c>
      <c r="C1514">
        <v>19</v>
      </c>
      <c r="D1514" t="s">
        <v>1005</v>
      </c>
      <c r="E1514">
        <v>2</v>
      </c>
      <c r="F1514">
        <v>2</v>
      </c>
      <c r="G1514">
        <v>-2</v>
      </c>
      <c r="H1514">
        <v>-1</v>
      </c>
      <c r="I1514">
        <v>-2</v>
      </c>
      <c r="J1514">
        <v>-2</v>
      </c>
      <c r="K1514">
        <v>-2</v>
      </c>
      <c r="M1514">
        <v>1</v>
      </c>
      <c r="N1514" t="s">
        <v>2663</v>
      </c>
      <c r="O1514" t="s">
        <v>2800</v>
      </c>
      <c r="P1514" t="s">
        <v>2808</v>
      </c>
      <c r="Q1514" t="s">
        <v>2813</v>
      </c>
      <c r="R1514">
        <v>0</v>
      </c>
      <c r="S1514" t="s">
        <v>202</v>
      </c>
      <c r="T1514" t="s">
        <v>202</v>
      </c>
      <c r="U1514" t="s">
        <v>202</v>
      </c>
      <c r="V1514">
        <f t="shared" si="521"/>
        <v>1</v>
      </c>
      <c r="W1514">
        <f t="shared" si="522"/>
        <v>1</v>
      </c>
      <c r="X1514">
        <f t="shared" si="523"/>
        <v>0</v>
      </c>
      <c r="Y1514">
        <f t="shared" si="524"/>
        <v>0</v>
      </c>
      <c r="Z1514">
        <f t="shared" si="525"/>
        <v>0</v>
      </c>
      <c r="AA1514">
        <f t="shared" si="526"/>
        <v>0</v>
      </c>
      <c r="AB1514">
        <f t="shared" si="527"/>
        <v>0</v>
      </c>
      <c r="AC1514">
        <f t="shared" si="528"/>
        <v>-1</v>
      </c>
      <c r="AD1514">
        <f t="shared" si="529"/>
        <v>1</v>
      </c>
      <c r="AE1514" s="4" t="s">
        <v>2828</v>
      </c>
      <c r="AF1514" s="9" t="s">
        <v>2829</v>
      </c>
      <c r="AG1514">
        <v>0</v>
      </c>
      <c r="AH1514">
        <v>0</v>
      </c>
      <c r="AI1514">
        <v>0</v>
      </c>
      <c r="AJ1514">
        <v>1</v>
      </c>
      <c r="AK1514" s="9" t="s">
        <v>2840</v>
      </c>
      <c r="AL1514">
        <f t="shared" si="507"/>
        <v>0</v>
      </c>
      <c r="AM1514">
        <f>IF(AND(INDIRECT(AN1514)='Sample Select backend'!$C$2,INDIRECT(AO1514)=1,INDIRECT(AP1514)='Sample Select backend'!$F$2,INDIRECT(AQ1514)=1,INDIRECT(AR1514)='Sample Select backend'!$M$2),1,0)</f>
        <v>0</v>
      </c>
      <c r="AN1514" t="str">
        <f>_xlfn.CONCAT('Sample Select backend'!$C$4,ROW(AN1514))</f>
        <v>AE1514</v>
      </c>
      <c r="AO1514" s="9" t="str">
        <f>_xlfn.CONCAT('Sample Select backend'!$J$2,ROW(AO1514))</f>
        <v>AJ1514</v>
      </c>
      <c r="AP1514" t="str">
        <f>_xlfn.CONCAT('Sample Select backend'!$F$4,ROW(AP1514))</f>
        <v>AF1514</v>
      </c>
      <c r="AQ1514" t="str">
        <f>_xlfn.CONCAT('Sample Select backend'!$I$10,ROW(AQ1514))</f>
        <v>R1514</v>
      </c>
      <c r="AR1514" t="str">
        <f>_xlfn.CONCAT('Sample Select backend'!$M$4,ROW(AR1514))</f>
        <v>AK1514</v>
      </c>
      <c r="AS1514" t="str">
        <f t="shared" si="508"/>
        <v>Guernsey</v>
      </c>
      <c r="AT1514" s="9">
        <f t="shared" si="509"/>
        <v>19</v>
      </c>
      <c r="AU1514">
        <f t="shared" si="510"/>
        <v>0</v>
      </c>
      <c r="AV1514" s="9">
        <v>1</v>
      </c>
    </row>
    <row r="1515" spans="1:48" x14ac:dyDescent="0.35">
      <c r="A1515" t="s">
        <v>64</v>
      </c>
      <c r="B1515">
        <v>1</v>
      </c>
      <c r="C1515">
        <v>3</v>
      </c>
      <c r="D1515" t="s">
        <v>1006</v>
      </c>
      <c r="E1515">
        <v>-2</v>
      </c>
      <c r="F1515">
        <v>2</v>
      </c>
      <c r="G1515">
        <v>-2</v>
      </c>
      <c r="H1515">
        <v>-1</v>
      </c>
      <c r="I1515">
        <v>-2</v>
      </c>
      <c r="J1515">
        <v>2</v>
      </c>
      <c r="K1515">
        <v>-2</v>
      </c>
      <c r="L1515">
        <v>-2</v>
      </c>
      <c r="M1515">
        <v>1</v>
      </c>
      <c r="N1515" t="s">
        <v>2663</v>
      </c>
      <c r="O1515" t="s">
        <v>2800</v>
      </c>
      <c r="P1515" t="s">
        <v>2808</v>
      </c>
      <c r="Q1515" t="s">
        <v>2813</v>
      </c>
      <c r="R1515">
        <v>0</v>
      </c>
      <c r="S1515" t="s">
        <v>202</v>
      </c>
      <c r="T1515" t="s">
        <v>202</v>
      </c>
      <c r="U1515" t="s">
        <v>202</v>
      </c>
      <c r="V1515">
        <f t="shared" si="521"/>
        <v>0</v>
      </c>
      <c r="W1515">
        <f t="shared" si="522"/>
        <v>1</v>
      </c>
      <c r="X1515">
        <f t="shared" si="523"/>
        <v>0</v>
      </c>
      <c r="Y1515">
        <f t="shared" si="524"/>
        <v>0</v>
      </c>
      <c r="Z1515">
        <f t="shared" si="525"/>
        <v>0</v>
      </c>
      <c r="AA1515">
        <f t="shared" si="526"/>
        <v>1</v>
      </c>
      <c r="AB1515">
        <f t="shared" si="527"/>
        <v>0</v>
      </c>
      <c r="AC1515">
        <f t="shared" si="528"/>
        <v>0</v>
      </c>
      <c r="AD1515">
        <f t="shared" si="529"/>
        <v>1</v>
      </c>
      <c r="AE1515" s="4" t="s">
        <v>2828</v>
      </c>
      <c r="AF1515" s="9" t="s">
        <v>2829</v>
      </c>
      <c r="AG1515">
        <v>0</v>
      </c>
      <c r="AH1515">
        <v>0</v>
      </c>
      <c r="AI1515">
        <v>0</v>
      </c>
      <c r="AJ1515">
        <v>1</v>
      </c>
      <c r="AK1515" s="9" t="s">
        <v>2840</v>
      </c>
      <c r="AL1515">
        <f t="shared" si="507"/>
        <v>0</v>
      </c>
      <c r="AM1515">
        <f>IF(AND(INDIRECT(AN1515)='Sample Select backend'!$C$2,INDIRECT(AO1515)=1,INDIRECT(AP1515)='Sample Select backend'!$F$2,INDIRECT(AQ1515)=1,INDIRECT(AR1515)='Sample Select backend'!$M$2),1,0)</f>
        <v>0</v>
      </c>
      <c r="AN1515" t="str">
        <f>_xlfn.CONCAT('Sample Select backend'!$C$4,ROW(AN1515))</f>
        <v>AE1515</v>
      </c>
      <c r="AO1515" s="9" t="str">
        <f>_xlfn.CONCAT('Sample Select backend'!$J$2,ROW(AO1515))</f>
        <v>AJ1515</v>
      </c>
      <c r="AP1515" t="str">
        <f>_xlfn.CONCAT('Sample Select backend'!$F$4,ROW(AP1515))</f>
        <v>AF1515</v>
      </c>
      <c r="AQ1515" t="str">
        <f>_xlfn.CONCAT('Sample Select backend'!$I$10,ROW(AQ1515))</f>
        <v>R1515</v>
      </c>
      <c r="AR1515" t="str">
        <f>_xlfn.CONCAT('Sample Select backend'!$M$4,ROW(AR1515))</f>
        <v>AK1515</v>
      </c>
      <c r="AS1515" t="str">
        <f t="shared" si="508"/>
        <v>Guernsey</v>
      </c>
      <c r="AT1515" s="9">
        <f t="shared" si="509"/>
        <v>3</v>
      </c>
      <c r="AU1515">
        <f t="shared" si="510"/>
        <v>0</v>
      </c>
      <c r="AV1515" s="9">
        <v>1</v>
      </c>
    </row>
    <row r="1516" spans="1:48" x14ac:dyDescent="0.35">
      <c r="A1516" t="s">
        <v>64</v>
      </c>
      <c r="B1516">
        <v>6</v>
      </c>
      <c r="C1516">
        <v>26</v>
      </c>
      <c r="D1516" t="s">
        <v>1003</v>
      </c>
      <c r="E1516">
        <v>1</v>
      </c>
      <c r="F1516">
        <v>1</v>
      </c>
      <c r="G1516">
        <v>-2</v>
      </c>
      <c r="H1516">
        <v>-1</v>
      </c>
      <c r="I1516">
        <v>-2</v>
      </c>
      <c r="J1516">
        <v>1</v>
      </c>
      <c r="K1516">
        <v>1</v>
      </c>
      <c r="L1516">
        <v>-2</v>
      </c>
      <c r="M1516">
        <v>1</v>
      </c>
      <c r="N1516" t="s">
        <v>2663</v>
      </c>
      <c r="O1516" t="s">
        <v>2800</v>
      </c>
      <c r="P1516" t="s">
        <v>2808</v>
      </c>
      <c r="Q1516" t="s">
        <v>2813</v>
      </c>
      <c r="R1516">
        <v>0</v>
      </c>
      <c r="S1516" t="s">
        <v>202</v>
      </c>
      <c r="T1516" t="s">
        <v>202</v>
      </c>
      <c r="U1516" t="s">
        <v>202</v>
      </c>
      <c r="V1516">
        <f t="shared" si="521"/>
        <v>1</v>
      </c>
      <c r="W1516">
        <f t="shared" si="522"/>
        <v>1</v>
      </c>
      <c r="X1516">
        <f t="shared" si="523"/>
        <v>0</v>
      </c>
      <c r="Y1516">
        <f t="shared" si="524"/>
        <v>0</v>
      </c>
      <c r="Z1516">
        <f t="shared" si="525"/>
        <v>0</v>
      </c>
      <c r="AA1516">
        <f t="shared" si="526"/>
        <v>1</v>
      </c>
      <c r="AB1516">
        <f t="shared" si="527"/>
        <v>1</v>
      </c>
      <c r="AC1516">
        <f t="shared" si="528"/>
        <v>0</v>
      </c>
      <c r="AD1516">
        <f t="shared" si="529"/>
        <v>1</v>
      </c>
      <c r="AE1516" s="4" t="s">
        <v>2828</v>
      </c>
      <c r="AF1516" s="9" t="s">
        <v>2829</v>
      </c>
      <c r="AG1516">
        <v>0</v>
      </c>
      <c r="AH1516">
        <v>0</v>
      </c>
      <c r="AI1516">
        <v>0</v>
      </c>
      <c r="AJ1516">
        <v>1</v>
      </c>
      <c r="AK1516" s="9" t="s">
        <v>2840</v>
      </c>
      <c r="AL1516">
        <f t="shared" si="507"/>
        <v>0</v>
      </c>
      <c r="AM1516">
        <f>IF(AND(INDIRECT(AN1516)='Sample Select backend'!$C$2,INDIRECT(AO1516)=1,INDIRECT(AP1516)='Sample Select backend'!$F$2,INDIRECT(AQ1516)=1,INDIRECT(AR1516)='Sample Select backend'!$M$2),1,0)</f>
        <v>0</v>
      </c>
      <c r="AN1516" t="str">
        <f>_xlfn.CONCAT('Sample Select backend'!$C$4,ROW(AN1516))</f>
        <v>AE1516</v>
      </c>
      <c r="AO1516" s="9" t="str">
        <f>_xlfn.CONCAT('Sample Select backend'!$J$2,ROW(AO1516))</f>
        <v>AJ1516</v>
      </c>
      <c r="AP1516" t="str">
        <f>_xlfn.CONCAT('Sample Select backend'!$F$4,ROW(AP1516))</f>
        <v>AF1516</v>
      </c>
      <c r="AQ1516" t="str">
        <f>_xlfn.CONCAT('Sample Select backend'!$I$10,ROW(AQ1516))</f>
        <v>R1516</v>
      </c>
      <c r="AR1516" t="str">
        <f>_xlfn.CONCAT('Sample Select backend'!$M$4,ROW(AR1516))</f>
        <v>AK1516</v>
      </c>
      <c r="AS1516" t="str">
        <f t="shared" si="508"/>
        <v>Guernsey</v>
      </c>
      <c r="AT1516" s="9">
        <f t="shared" si="509"/>
        <v>26</v>
      </c>
      <c r="AU1516">
        <f t="shared" si="510"/>
        <v>0</v>
      </c>
      <c r="AV1516" s="9">
        <v>1</v>
      </c>
    </row>
    <row r="1517" spans="1:48" x14ac:dyDescent="0.35">
      <c r="A1517" t="s">
        <v>64</v>
      </c>
      <c r="B1517">
        <v>1</v>
      </c>
      <c r="C1517">
        <v>6</v>
      </c>
      <c r="D1517" t="s">
        <v>1007</v>
      </c>
      <c r="E1517">
        <v>-2</v>
      </c>
      <c r="F1517">
        <v>2</v>
      </c>
      <c r="G1517">
        <v>2</v>
      </c>
      <c r="H1517">
        <v>2</v>
      </c>
      <c r="I1517">
        <v>2</v>
      </c>
      <c r="J1517">
        <v>2</v>
      </c>
      <c r="K1517">
        <v>1</v>
      </c>
      <c r="L1517">
        <v>2</v>
      </c>
      <c r="M1517">
        <v>1</v>
      </c>
      <c r="N1517" t="s">
        <v>2663</v>
      </c>
      <c r="O1517" t="s">
        <v>2800</v>
      </c>
      <c r="P1517" t="s">
        <v>2808</v>
      </c>
      <c r="Q1517" t="s">
        <v>2813</v>
      </c>
      <c r="R1517">
        <v>0</v>
      </c>
      <c r="S1517" t="s">
        <v>202</v>
      </c>
      <c r="T1517" t="s">
        <v>202</v>
      </c>
      <c r="U1517" t="s">
        <v>202</v>
      </c>
      <c r="V1517">
        <f t="shared" si="521"/>
        <v>0</v>
      </c>
      <c r="W1517">
        <f t="shared" si="522"/>
        <v>1</v>
      </c>
      <c r="X1517">
        <f t="shared" si="523"/>
        <v>1</v>
      </c>
      <c r="Y1517">
        <f t="shared" si="524"/>
        <v>1</v>
      </c>
      <c r="Z1517">
        <f t="shared" si="525"/>
        <v>1</v>
      </c>
      <c r="AA1517">
        <f t="shared" si="526"/>
        <v>1</v>
      </c>
      <c r="AB1517">
        <f t="shared" si="527"/>
        <v>1</v>
      </c>
      <c r="AC1517">
        <f t="shared" si="528"/>
        <v>1</v>
      </c>
      <c r="AD1517">
        <f t="shared" si="529"/>
        <v>1</v>
      </c>
      <c r="AE1517" s="4" t="s">
        <v>2828</v>
      </c>
      <c r="AF1517" s="9" t="s">
        <v>2829</v>
      </c>
      <c r="AG1517">
        <v>0</v>
      </c>
      <c r="AH1517">
        <v>0</v>
      </c>
      <c r="AI1517">
        <v>0</v>
      </c>
      <c r="AJ1517">
        <v>1</v>
      </c>
      <c r="AK1517" s="9" t="s">
        <v>2840</v>
      </c>
      <c r="AL1517">
        <f t="shared" si="507"/>
        <v>0</v>
      </c>
      <c r="AM1517">
        <f>IF(AND(INDIRECT(AN1517)='Sample Select backend'!$C$2,INDIRECT(AO1517)=1,INDIRECT(AP1517)='Sample Select backend'!$F$2,INDIRECT(AQ1517)=1,INDIRECT(AR1517)='Sample Select backend'!$M$2),1,0)</f>
        <v>0</v>
      </c>
      <c r="AN1517" t="str">
        <f>_xlfn.CONCAT('Sample Select backend'!$C$4,ROW(AN1517))</f>
        <v>AE1517</v>
      </c>
      <c r="AO1517" s="9" t="str">
        <f>_xlfn.CONCAT('Sample Select backend'!$J$2,ROW(AO1517))</f>
        <v>AJ1517</v>
      </c>
      <c r="AP1517" t="str">
        <f>_xlfn.CONCAT('Sample Select backend'!$F$4,ROW(AP1517))</f>
        <v>AF1517</v>
      </c>
      <c r="AQ1517" t="str">
        <f>_xlfn.CONCAT('Sample Select backend'!$I$10,ROW(AQ1517))</f>
        <v>R1517</v>
      </c>
      <c r="AR1517" t="str">
        <f>_xlfn.CONCAT('Sample Select backend'!$M$4,ROW(AR1517))</f>
        <v>AK1517</v>
      </c>
      <c r="AS1517" t="str">
        <f t="shared" si="508"/>
        <v>Guernsey</v>
      </c>
      <c r="AT1517" s="9">
        <f t="shared" si="509"/>
        <v>6</v>
      </c>
      <c r="AU1517">
        <f t="shared" si="510"/>
        <v>0</v>
      </c>
      <c r="AV1517" s="9">
        <v>1</v>
      </c>
    </row>
    <row r="1518" spans="1:48" x14ac:dyDescent="0.35">
      <c r="A1518" t="s">
        <v>66</v>
      </c>
      <c r="B1518">
        <v>6</v>
      </c>
      <c r="C1518" t="s">
        <v>201</v>
      </c>
      <c r="D1518" t="s">
        <v>1025</v>
      </c>
      <c r="E1518">
        <v>2</v>
      </c>
      <c r="F1518">
        <v>1</v>
      </c>
      <c r="G1518">
        <v>2</v>
      </c>
      <c r="H1518">
        <v>-1</v>
      </c>
      <c r="I1518">
        <v>2</v>
      </c>
      <c r="J1518">
        <v>1</v>
      </c>
      <c r="K1518">
        <v>1</v>
      </c>
      <c r="L1518">
        <v>2</v>
      </c>
      <c r="M1518">
        <v>1</v>
      </c>
      <c r="N1518" t="s">
        <v>2665</v>
      </c>
      <c r="O1518" t="s">
        <v>2803</v>
      </c>
      <c r="P1518" t="s">
        <v>2809</v>
      </c>
      <c r="Q1518" t="s">
        <v>2814</v>
      </c>
      <c r="R1518">
        <v>0</v>
      </c>
      <c r="S1518">
        <v>4.7</v>
      </c>
      <c r="T1518">
        <v>-2.09</v>
      </c>
      <c r="U1518">
        <v>39.06</v>
      </c>
      <c r="V1518">
        <f t="shared" si="521"/>
        <v>1</v>
      </c>
      <c r="W1518">
        <f t="shared" si="522"/>
        <v>1</v>
      </c>
      <c r="X1518">
        <f t="shared" si="523"/>
        <v>1</v>
      </c>
      <c r="Y1518">
        <f t="shared" si="524"/>
        <v>0</v>
      </c>
      <c r="Z1518">
        <f t="shared" si="525"/>
        <v>1</v>
      </c>
      <c r="AA1518">
        <f t="shared" si="526"/>
        <v>1</v>
      </c>
      <c r="AB1518">
        <f t="shared" si="527"/>
        <v>1</v>
      </c>
      <c r="AC1518">
        <f t="shared" si="528"/>
        <v>1</v>
      </c>
      <c r="AD1518">
        <f t="shared" si="529"/>
        <v>1</v>
      </c>
      <c r="AE1518" s="4" t="s">
        <v>2828</v>
      </c>
      <c r="AF1518" s="9" t="s">
        <v>2829</v>
      </c>
      <c r="AG1518">
        <v>1</v>
      </c>
      <c r="AH1518">
        <v>0</v>
      </c>
      <c r="AI1518">
        <v>0</v>
      </c>
      <c r="AJ1518">
        <v>1</v>
      </c>
      <c r="AK1518" s="9" t="s">
        <v>2840</v>
      </c>
      <c r="AL1518">
        <f t="shared" si="507"/>
        <v>0</v>
      </c>
      <c r="AM1518">
        <f>IF(AND(INDIRECT(AN1518)='Sample Select backend'!$C$2,INDIRECT(AO1518)=1,INDIRECT(AP1518)='Sample Select backend'!$F$2,INDIRECT(AQ1518)=1,INDIRECT(AR1518)='Sample Select backend'!$M$2),1,0)</f>
        <v>0</v>
      </c>
      <c r="AN1518" t="str">
        <f>_xlfn.CONCAT('Sample Select backend'!$C$4,ROW(AN1518))</f>
        <v>AE1518</v>
      </c>
      <c r="AO1518" s="9" t="str">
        <f>_xlfn.CONCAT('Sample Select backend'!$J$2,ROW(AO1518))</f>
        <v>AJ1518</v>
      </c>
      <c r="AP1518" t="str">
        <f>_xlfn.CONCAT('Sample Select backend'!$F$4,ROW(AP1518))</f>
        <v>AF1518</v>
      </c>
      <c r="AQ1518" t="str">
        <f>_xlfn.CONCAT('Sample Select backend'!$I$10,ROW(AQ1518))</f>
        <v>R1518</v>
      </c>
      <c r="AR1518" t="str">
        <f>_xlfn.CONCAT('Sample Select backend'!$M$4,ROW(AR1518))</f>
        <v>AK1518</v>
      </c>
      <c r="AS1518" t="str">
        <f t="shared" si="508"/>
        <v>Guinea</v>
      </c>
      <c r="AT1518" s="9" t="str">
        <f t="shared" si="509"/>
        <v>Other</v>
      </c>
      <c r="AU1518">
        <f t="shared" si="510"/>
        <v>1</v>
      </c>
      <c r="AV1518" s="9">
        <v>1</v>
      </c>
    </row>
    <row r="1519" spans="1:48" x14ac:dyDescent="0.35">
      <c r="A1519" t="s">
        <v>66</v>
      </c>
      <c r="B1519">
        <v>6</v>
      </c>
      <c r="C1519">
        <v>28</v>
      </c>
      <c r="D1519" t="s">
        <v>1024</v>
      </c>
      <c r="E1519">
        <v>1</v>
      </c>
      <c r="F1519">
        <v>1</v>
      </c>
      <c r="G1519">
        <v>-2</v>
      </c>
      <c r="H1519">
        <v>-1</v>
      </c>
      <c r="I1519">
        <v>2</v>
      </c>
      <c r="J1519">
        <v>1</v>
      </c>
      <c r="K1519">
        <v>1</v>
      </c>
      <c r="L1519">
        <v>2</v>
      </c>
      <c r="M1519">
        <v>-2</v>
      </c>
      <c r="N1519" t="s">
        <v>2665</v>
      </c>
      <c r="O1519" t="s">
        <v>2803</v>
      </c>
      <c r="P1519" t="s">
        <v>2809</v>
      </c>
      <c r="Q1519" t="s">
        <v>2814</v>
      </c>
      <c r="R1519">
        <v>0</v>
      </c>
      <c r="S1519">
        <v>4.7</v>
      </c>
      <c r="T1519">
        <v>-2.09</v>
      </c>
      <c r="U1519">
        <v>39.06</v>
      </c>
      <c r="V1519">
        <f t="shared" si="521"/>
        <v>1</v>
      </c>
      <c r="W1519">
        <f t="shared" si="522"/>
        <v>1</v>
      </c>
      <c r="X1519">
        <f t="shared" si="523"/>
        <v>0</v>
      </c>
      <c r="Y1519">
        <f t="shared" si="524"/>
        <v>0</v>
      </c>
      <c r="Z1519">
        <f t="shared" si="525"/>
        <v>1</v>
      </c>
      <c r="AA1519">
        <f t="shared" si="526"/>
        <v>1</v>
      </c>
      <c r="AB1519">
        <f t="shared" si="527"/>
        <v>1</v>
      </c>
      <c r="AC1519">
        <f t="shared" si="528"/>
        <v>1</v>
      </c>
      <c r="AD1519">
        <f t="shared" si="529"/>
        <v>0</v>
      </c>
      <c r="AE1519" s="4" t="s">
        <v>2828</v>
      </c>
      <c r="AF1519" s="9" t="s">
        <v>2829</v>
      </c>
      <c r="AG1519">
        <v>1</v>
      </c>
      <c r="AH1519">
        <v>0</v>
      </c>
      <c r="AI1519">
        <v>0</v>
      </c>
      <c r="AJ1519">
        <v>1</v>
      </c>
      <c r="AK1519" s="9" t="s">
        <v>2840</v>
      </c>
      <c r="AL1519">
        <f t="shared" si="507"/>
        <v>0</v>
      </c>
      <c r="AM1519">
        <f>IF(AND(INDIRECT(AN1519)='Sample Select backend'!$C$2,INDIRECT(AO1519)=1,INDIRECT(AP1519)='Sample Select backend'!$F$2,INDIRECT(AQ1519)=1,INDIRECT(AR1519)='Sample Select backend'!$M$2),1,0)</f>
        <v>0</v>
      </c>
      <c r="AN1519" t="str">
        <f>_xlfn.CONCAT('Sample Select backend'!$C$4,ROW(AN1519))</f>
        <v>AE1519</v>
      </c>
      <c r="AO1519" s="9" t="str">
        <f>_xlfn.CONCAT('Sample Select backend'!$J$2,ROW(AO1519))</f>
        <v>AJ1519</v>
      </c>
      <c r="AP1519" t="str">
        <f>_xlfn.CONCAT('Sample Select backend'!$F$4,ROW(AP1519))</f>
        <v>AF1519</v>
      </c>
      <c r="AQ1519" t="str">
        <f>_xlfn.CONCAT('Sample Select backend'!$I$10,ROW(AQ1519))</f>
        <v>R1519</v>
      </c>
      <c r="AR1519" t="str">
        <f>_xlfn.CONCAT('Sample Select backend'!$M$4,ROW(AR1519))</f>
        <v>AK1519</v>
      </c>
      <c r="AS1519" t="str">
        <f t="shared" si="508"/>
        <v>Guinea</v>
      </c>
      <c r="AT1519" s="9">
        <f t="shared" si="509"/>
        <v>28</v>
      </c>
      <c r="AU1519">
        <f t="shared" si="510"/>
        <v>0</v>
      </c>
      <c r="AV1519" s="9">
        <v>1</v>
      </c>
    </row>
    <row r="1520" spans="1:48" x14ac:dyDescent="0.35">
      <c r="A1520" t="s">
        <v>66</v>
      </c>
      <c r="B1520">
        <v>6</v>
      </c>
      <c r="C1520">
        <v>25</v>
      </c>
      <c r="D1520" t="s">
        <v>1026</v>
      </c>
      <c r="E1520">
        <v>1</v>
      </c>
      <c r="F1520">
        <v>1</v>
      </c>
      <c r="G1520">
        <v>-2</v>
      </c>
      <c r="H1520">
        <v>-1</v>
      </c>
      <c r="I1520">
        <v>2</v>
      </c>
      <c r="J1520">
        <v>1</v>
      </c>
      <c r="K1520">
        <v>1</v>
      </c>
      <c r="M1520">
        <v>1</v>
      </c>
      <c r="N1520" t="s">
        <v>2665</v>
      </c>
      <c r="O1520" t="s">
        <v>2803</v>
      </c>
      <c r="P1520" t="s">
        <v>2809</v>
      </c>
      <c r="Q1520" t="s">
        <v>2814</v>
      </c>
      <c r="R1520">
        <v>0</v>
      </c>
      <c r="S1520">
        <v>4.7</v>
      </c>
      <c r="T1520">
        <v>-2.09</v>
      </c>
      <c r="U1520">
        <v>39.06</v>
      </c>
      <c r="V1520">
        <f t="shared" si="521"/>
        <v>1</v>
      </c>
      <c r="W1520">
        <f t="shared" si="522"/>
        <v>1</v>
      </c>
      <c r="X1520">
        <f t="shared" si="523"/>
        <v>0</v>
      </c>
      <c r="Y1520">
        <f t="shared" si="524"/>
        <v>0</v>
      </c>
      <c r="Z1520">
        <f t="shared" si="525"/>
        <v>1</v>
      </c>
      <c r="AA1520">
        <f t="shared" si="526"/>
        <v>1</v>
      </c>
      <c r="AB1520">
        <f t="shared" si="527"/>
        <v>1</v>
      </c>
      <c r="AC1520">
        <f t="shared" si="528"/>
        <v>-1</v>
      </c>
      <c r="AD1520">
        <f t="shared" si="529"/>
        <v>1</v>
      </c>
      <c r="AE1520" s="4" t="s">
        <v>2828</v>
      </c>
      <c r="AF1520" s="9" t="s">
        <v>2829</v>
      </c>
      <c r="AG1520">
        <v>1</v>
      </c>
      <c r="AH1520">
        <v>0</v>
      </c>
      <c r="AI1520">
        <v>0</v>
      </c>
      <c r="AJ1520">
        <v>1</v>
      </c>
      <c r="AK1520" s="9" t="s">
        <v>2840</v>
      </c>
      <c r="AL1520">
        <f t="shared" si="507"/>
        <v>0</v>
      </c>
      <c r="AM1520">
        <f>IF(AND(INDIRECT(AN1520)='Sample Select backend'!$C$2,INDIRECT(AO1520)=1,INDIRECT(AP1520)='Sample Select backend'!$F$2,INDIRECT(AQ1520)=1,INDIRECT(AR1520)='Sample Select backend'!$M$2),1,0)</f>
        <v>0</v>
      </c>
      <c r="AN1520" t="str">
        <f>_xlfn.CONCAT('Sample Select backend'!$C$4,ROW(AN1520))</f>
        <v>AE1520</v>
      </c>
      <c r="AO1520" s="9" t="str">
        <f>_xlfn.CONCAT('Sample Select backend'!$J$2,ROW(AO1520))</f>
        <v>AJ1520</v>
      </c>
      <c r="AP1520" t="str">
        <f>_xlfn.CONCAT('Sample Select backend'!$F$4,ROW(AP1520))</f>
        <v>AF1520</v>
      </c>
      <c r="AQ1520" t="str">
        <f>_xlfn.CONCAT('Sample Select backend'!$I$10,ROW(AQ1520))</f>
        <v>R1520</v>
      </c>
      <c r="AR1520" t="str">
        <f>_xlfn.CONCAT('Sample Select backend'!$M$4,ROW(AR1520))</f>
        <v>AK1520</v>
      </c>
      <c r="AS1520" t="str">
        <f t="shared" si="508"/>
        <v>Guinea</v>
      </c>
      <c r="AT1520" s="9">
        <f t="shared" si="509"/>
        <v>25</v>
      </c>
      <c r="AU1520">
        <f t="shared" si="510"/>
        <v>0</v>
      </c>
      <c r="AV1520" s="9">
        <v>1</v>
      </c>
    </row>
    <row r="1521" spans="1:48" x14ac:dyDescent="0.35">
      <c r="A1521" t="s">
        <v>66</v>
      </c>
      <c r="B1521">
        <v>5</v>
      </c>
      <c r="C1521" t="s">
        <v>204</v>
      </c>
      <c r="D1521" t="s">
        <v>1022</v>
      </c>
      <c r="E1521">
        <v>1</v>
      </c>
      <c r="F1521">
        <v>-2</v>
      </c>
      <c r="G1521">
        <v>-2</v>
      </c>
      <c r="H1521">
        <v>-1</v>
      </c>
      <c r="I1521">
        <v>-2</v>
      </c>
      <c r="J1521">
        <v>1</v>
      </c>
      <c r="K1521">
        <v>1</v>
      </c>
      <c r="L1521">
        <v>-2</v>
      </c>
      <c r="M1521">
        <v>1</v>
      </c>
      <c r="N1521" t="s">
        <v>2665</v>
      </c>
      <c r="O1521" t="s">
        <v>2803</v>
      </c>
      <c r="P1521" t="s">
        <v>2809</v>
      </c>
      <c r="Q1521" t="s">
        <v>2814</v>
      </c>
      <c r="R1521">
        <v>0</v>
      </c>
      <c r="S1521">
        <v>4.7</v>
      </c>
      <c r="T1521">
        <v>-2.09</v>
      </c>
      <c r="U1521">
        <v>39.06</v>
      </c>
      <c r="V1521">
        <f t="shared" si="521"/>
        <v>1</v>
      </c>
      <c r="W1521">
        <f t="shared" si="522"/>
        <v>0</v>
      </c>
      <c r="X1521">
        <f t="shared" si="523"/>
        <v>0</v>
      </c>
      <c r="Y1521">
        <f t="shared" si="524"/>
        <v>0</v>
      </c>
      <c r="Z1521">
        <f t="shared" si="525"/>
        <v>0</v>
      </c>
      <c r="AA1521">
        <f t="shared" si="526"/>
        <v>1</v>
      </c>
      <c r="AB1521">
        <f t="shared" si="527"/>
        <v>1</v>
      </c>
      <c r="AC1521">
        <f t="shared" si="528"/>
        <v>0</v>
      </c>
      <c r="AD1521">
        <f t="shared" si="529"/>
        <v>1</v>
      </c>
      <c r="AE1521" s="4" t="s">
        <v>2828</v>
      </c>
      <c r="AF1521" s="9" t="s">
        <v>2829</v>
      </c>
      <c r="AG1521">
        <v>1</v>
      </c>
      <c r="AH1521">
        <v>0</v>
      </c>
      <c r="AI1521">
        <v>0</v>
      </c>
      <c r="AJ1521">
        <v>1</v>
      </c>
      <c r="AK1521" s="9" t="s">
        <v>2840</v>
      </c>
      <c r="AL1521">
        <f t="shared" si="507"/>
        <v>0</v>
      </c>
      <c r="AM1521">
        <f>IF(AND(INDIRECT(AN1521)='Sample Select backend'!$C$2,INDIRECT(AO1521)=1,INDIRECT(AP1521)='Sample Select backend'!$F$2,INDIRECT(AQ1521)=1,INDIRECT(AR1521)='Sample Select backend'!$M$2),1,0)</f>
        <v>0</v>
      </c>
      <c r="AN1521" t="str">
        <f>_xlfn.CONCAT('Sample Select backend'!$C$4,ROW(AN1521))</f>
        <v>AE1521</v>
      </c>
      <c r="AO1521" s="9" t="str">
        <f>_xlfn.CONCAT('Sample Select backend'!$J$2,ROW(AO1521))</f>
        <v>AJ1521</v>
      </c>
      <c r="AP1521" t="str">
        <f>_xlfn.CONCAT('Sample Select backend'!$F$4,ROW(AP1521))</f>
        <v>AF1521</v>
      </c>
      <c r="AQ1521" t="str">
        <f>_xlfn.CONCAT('Sample Select backend'!$I$10,ROW(AQ1521))</f>
        <v>R1521</v>
      </c>
      <c r="AR1521" t="str">
        <f>_xlfn.CONCAT('Sample Select backend'!$M$4,ROW(AR1521))</f>
        <v>AK1521</v>
      </c>
      <c r="AS1521" t="str">
        <f t="shared" si="508"/>
        <v>Guinea</v>
      </c>
      <c r="AT1521" s="9" t="str">
        <f t="shared" si="509"/>
        <v>General</v>
      </c>
      <c r="AU1521">
        <f t="shared" si="510"/>
        <v>0</v>
      </c>
      <c r="AV1521" s="9">
        <v>1</v>
      </c>
    </row>
    <row r="1522" spans="1:48" x14ac:dyDescent="0.35">
      <c r="A1522" t="s">
        <v>66</v>
      </c>
      <c r="B1522">
        <v>5</v>
      </c>
      <c r="C1522" t="s">
        <v>204</v>
      </c>
      <c r="D1522" t="s">
        <v>1023</v>
      </c>
      <c r="E1522">
        <v>1</v>
      </c>
      <c r="F1522">
        <v>-2</v>
      </c>
      <c r="G1522">
        <v>-2</v>
      </c>
      <c r="H1522">
        <v>-1</v>
      </c>
      <c r="I1522">
        <v>-2</v>
      </c>
      <c r="J1522">
        <v>1</v>
      </c>
      <c r="K1522">
        <v>1</v>
      </c>
      <c r="L1522">
        <v>2</v>
      </c>
      <c r="M1522">
        <v>1</v>
      </c>
      <c r="N1522" t="s">
        <v>2665</v>
      </c>
      <c r="O1522" t="s">
        <v>2803</v>
      </c>
      <c r="P1522" t="s">
        <v>2809</v>
      </c>
      <c r="Q1522" t="s">
        <v>2814</v>
      </c>
      <c r="R1522">
        <v>0</v>
      </c>
      <c r="S1522">
        <v>4.7</v>
      </c>
      <c r="T1522">
        <v>-2.09</v>
      </c>
      <c r="U1522">
        <v>39.06</v>
      </c>
      <c r="V1522">
        <f t="shared" si="521"/>
        <v>1</v>
      </c>
      <c r="W1522">
        <f t="shared" si="522"/>
        <v>0</v>
      </c>
      <c r="X1522">
        <f t="shared" si="523"/>
        <v>0</v>
      </c>
      <c r="Y1522">
        <f t="shared" si="524"/>
        <v>0</v>
      </c>
      <c r="Z1522">
        <f t="shared" si="525"/>
        <v>0</v>
      </c>
      <c r="AA1522">
        <f t="shared" si="526"/>
        <v>1</v>
      </c>
      <c r="AB1522">
        <f t="shared" si="527"/>
        <v>1</v>
      </c>
      <c r="AC1522">
        <f t="shared" si="528"/>
        <v>1</v>
      </c>
      <c r="AD1522">
        <f t="shared" si="529"/>
        <v>1</v>
      </c>
      <c r="AE1522" s="4" t="s">
        <v>2828</v>
      </c>
      <c r="AF1522" s="9" t="s">
        <v>2829</v>
      </c>
      <c r="AG1522">
        <v>1</v>
      </c>
      <c r="AH1522">
        <v>0</v>
      </c>
      <c r="AI1522">
        <v>0</v>
      </c>
      <c r="AJ1522">
        <v>1</v>
      </c>
      <c r="AK1522" s="9" t="s">
        <v>2840</v>
      </c>
      <c r="AL1522">
        <f t="shared" si="507"/>
        <v>0</v>
      </c>
      <c r="AM1522">
        <f>IF(AND(INDIRECT(AN1522)='Sample Select backend'!$C$2,INDIRECT(AO1522)=1,INDIRECT(AP1522)='Sample Select backend'!$F$2,INDIRECT(AQ1522)=1,INDIRECT(AR1522)='Sample Select backend'!$M$2),1,0)</f>
        <v>0</v>
      </c>
      <c r="AN1522" t="str">
        <f>_xlfn.CONCAT('Sample Select backend'!$C$4,ROW(AN1522))</f>
        <v>AE1522</v>
      </c>
      <c r="AO1522" s="9" t="str">
        <f>_xlfn.CONCAT('Sample Select backend'!$J$2,ROW(AO1522))</f>
        <v>AJ1522</v>
      </c>
      <c r="AP1522" t="str">
        <f>_xlfn.CONCAT('Sample Select backend'!$F$4,ROW(AP1522))</f>
        <v>AF1522</v>
      </c>
      <c r="AQ1522" t="str">
        <f>_xlfn.CONCAT('Sample Select backend'!$I$10,ROW(AQ1522))</f>
        <v>R1522</v>
      </c>
      <c r="AR1522" t="str">
        <f>_xlfn.CONCAT('Sample Select backend'!$M$4,ROW(AR1522))</f>
        <v>AK1522</v>
      </c>
      <c r="AS1522" t="str">
        <f t="shared" si="508"/>
        <v>Guinea</v>
      </c>
      <c r="AT1522" s="9" t="str">
        <f t="shared" si="509"/>
        <v>General</v>
      </c>
      <c r="AU1522">
        <f t="shared" si="510"/>
        <v>0</v>
      </c>
      <c r="AV1522" s="9">
        <v>1</v>
      </c>
    </row>
    <row r="1523" spans="1:48" x14ac:dyDescent="0.35">
      <c r="A1523" t="s">
        <v>66</v>
      </c>
      <c r="B1523">
        <v>1</v>
      </c>
      <c r="C1523" t="s">
        <v>206</v>
      </c>
      <c r="D1523" t="s">
        <v>1021</v>
      </c>
      <c r="E1523">
        <v>2</v>
      </c>
      <c r="F1523">
        <v>2</v>
      </c>
      <c r="G1523">
        <v>-2</v>
      </c>
      <c r="H1523">
        <v>-1</v>
      </c>
      <c r="I1523">
        <v>-2</v>
      </c>
      <c r="J1523">
        <v>2</v>
      </c>
      <c r="K1523">
        <v>1</v>
      </c>
      <c r="M1523">
        <v>1</v>
      </c>
      <c r="N1523" t="s">
        <v>2665</v>
      </c>
      <c r="O1523" t="s">
        <v>2803</v>
      </c>
      <c r="P1523" t="s">
        <v>2809</v>
      </c>
      <c r="Q1523" t="s">
        <v>2814</v>
      </c>
      <c r="R1523">
        <v>0</v>
      </c>
      <c r="S1523">
        <v>4.7</v>
      </c>
      <c r="T1523">
        <v>-2.09</v>
      </c>
      <c r="U1523">
        <v>39.06</v>
      </c>
      <c r="V1523">
        <f t="shared" si="521"/>
        <v>1</v>
      </c>
      <c r="W1523">
        <f t="shared" si="522"/>
        <v>1</v>
      </c>
      <c r="X1523">
        <f t="shared" si="523"/>
        <v>0</v>
      </c>
      <c r="Y1523">
        <f t="shared" si="524"/>
        <v>0</v>
      </c>
      <c r="Z1523">
        <f t="shared" si="525"/>
        <v>0</v>
      </c>
      <c r="AA1523">
        <f t="shared" si="526"/>
        <v>1</v>
      </c>
      <c r="AB1523">
        <f t="shared" si="527"/>
        <v>1</v>
      </c>
      <c r="AC1523">
        <f t="shared" si="528"/>
        <v>-1</v>
      </c>
      <c r="AD1523">
        <f t="shared" si="529"/>
        <v>1</v>
      </c>
      <c r="AE1523" s="4" t="s">
        <v>2828</v>
      </c>
      <c r="AF1523" s="9" t="s">
        <v>2829</v>
      </c>
      <c r="AG1523">
        <v>1</v>
      </c>
      <c r="AH1523">
        <v>0</v>
      </c>
      <c r="AI1523">
        <v>0</v>
      </c>
      <c r="AJ1523">
        <v>1</v>
      </c>
      <c r="AK1523" s="9" t="s">
        <v>2840</v>
      </c>
      <c r="AL1523">
        <f t="shared" si="507"/>
        <v>0</v>
      </c>
      <c r="AM1523">
        <f>IF(AND(INDIRECT(AN1523)='Sample Select backend'!$C$2,INDIRECT(AO1523)=1,INDIRECT(AP1523)='Sample Select backend'!$F$2,INDIRECT(AQ1523)=1,INDIRECT(AR1523)='Sample Select backend'!$M$2),1,0)</f>
        <v>0</v>
      </c>
      <c r="AN1523" t="str">
        <f>_xlfn.CONCAT('Sample Select backend'!$C$4,ROW(AN1523))</f>
        <v>AE1523</v>
      </c>
      <c r="AO1523" s="9" t="str">
        <f>_xlfn.CONCAT('Sample Select backend'!$J$2,ROW(AO1523))</f>
        <v>AJ1523</v>
      </c>
      <c r="AP1523" t="str">
        <f>_xlfn.CONCAT('Sample Select backend'!$F$4,ROW(AP1523))</f>
        <v>AF1523</v>
      </c>
      <c r="AQ1523" t="str">
        <f>_xlfn.CONCAT('Sample Select backend'!$I$10,ROW(AQ1523))</f>
        <v>R1523</v>
      </c>
      <c r="AR1523" t="str">
        <f>_xlfn.CONCAT('Sample Select backend'!$M$4,ROW(AR1523))</f>
        <v>AK1523</v>
      </c>
      <c r="AS1523" t="str">
        <f t="shared" si="508"/>
        <v>Guinea</v>
      </c>
      <c r="AT1523" s="9" t="str">
        <f t="shared" si="509"/>
        <v>Tax exemption/waiver/suspension</v>
      </c>
      <c r="AU1523">
        <f t="shared" si="510"/>
        <v>0</v>
      </c>
      <c r="AV1523" s="9">
        <v>0</v>
      </c>
    </row>
    <row r="1524" spans="1:48" x14ac:dyDescent="0.35">
      <c r="A1524" s="24" t="s">
        <v>66</v>
      </c>
      <c r="B1524" s="24">
        <v>2</v>
      </c>
      <c r="C1524" s="24">
        <v>15</v>
      </c>
      <c r="D1524" s="24" t="s">
        <v>3699</v>
      </c>
      <c r="E1524" s="24"/>
      <c r="O1524" t="s">
        <v>2803</v>
      </c>
      <c r="P1524" t="s">
        <v>2809</v>
      </c>
      <c r="Q1524" t="s">
        <v>2814</v>
      </c>
      <c r="R1524">
        <v>0</v>
      </c>
      <c r="S1524">
        <v>4.7</v>
      </c>
      <c r="T1524">
        <v>-2.09</v>
      </c>
      <c r="U1524">
        <v>39.06</v>
      </c>
      <c r="V1524">
        <v>-1</v>
      </c>
      <c r="W1524">
        <v>-1</v>
      </c>
      <c r="X1524">
        <v>-1</v>
      </c>
      <c r="Y1524">
        <v>-1</v>
      </c>
      <c r="Z1524">
        <v>-1</v>
      </c>
      <c r="AA1524">
        <v>-1</v>
      </c>
      <c r="AB1524">
        <v>-1</v>
      </c>
      <c r="AC1524">
        <v>-1</v>
      </c>
      <c r="AD1524">
        <v>-1</v>
      </c>
      <c r="AE1524" s="4" t="s">
        <v>2828</v>
      </c>
      <c r="AF1524" s="9" t="s">
        <v>2829</v>
      </c>
      <c r="AG1524">
        <v>1</v>
      </c>
      <c r="AH1524">
        <v>0</v>
      </c>
      <c r="AI1524">
        <v>0</v>
      </c>
      <c r="AJ1524">
        <v>1</v>
      </c>
      <c r="AK1524" s="9" t="s">
        <v>2840</v>
      </c>
      <c r="AL1524">
        <f t="shared" si="507"/>
        <v>0</v>
      </c>
      <c r="AM1524">
        <f>IF(AND(INDIRECT(AN1524)='Sample Select backend'!$C$2,INDIRECT(AO1524)=1,INDIRECT(AP1524)='Sample Select backend'!$F$2,INDIRECT(AQ1524)=1,INDIRECT(AR1524)='Sample Select backend'!$M$2),1,0)</f>
        <v>0</v>
      </c>
      <c r="AN1524" t="str">
        <f>_xlfn.CONCAT('Sample Select backend'!$C$4,ROW(AN1524))</f>
        <v>AE1524</v>
      </c>
      <c r="AO1524" s="9" t="str">
        <f>_xlfn.CONCAT('Sample Select backend'!$J$2,ROW(AO1524))</f>
        <v>AJ1524</v>
      </c>
      <c r="AP1524" t="str">
        <f>_xlfn.CONCAT('Sample Select backend'!$F$4,ROW(AP1524))</f>
        <v>AF1524</v>
      </c>
      <c r="AQ1524" t="str">
        <f>_xlfn.CONCAT('Sample Select backend'!$I$10,ROW(AQ1524))</f>
        <v>R1524</v>
      </c>
      <c r="AR1524" t="str">
        <f>_xlfn.CONCAT('Sample Select backend'!$M$4,ROW(AR1524))</f>
        <v>AK1524</v>
      </c>
      <c r="AS1524" t="str">
        <f t="shared" si="508"/>
        <v>Guinea</v>
      </c>
      <c r="AT1524" s="9">
        <f t="shared" si="509"/>
        <v>15</v>
      </c>
      <c r="AU1524">
        <f t="shared" si="510"/>
        <v>0</v>
      </c>
      <c r="AV1524" s="9">
        <v>0</v>
      </c>
    </row>
    <row r="1525" spans="1:48" x14ac:dyDescent="0.35">
      <c r="A1525" s="24" t="s">
        <v>66</v>
      </c>
      <c r="B1525" s="24">
        <v>1</v>
      </c>
      <c r="C1525" s="24">
        <v>8</v>
      </c>
      <c r="D1525" s="24" t="s">
        <v>3700</v>
      </c>
      <c r="E1525" s="24"/>
      <c r="O1525" t="s">
        <v>2803</v>
      </c>
      <c r="P1525" t="s">
        <v>2809</v>
      </c>
      <c r="Q1525" t="s">
        <v>2814</v>
      </c>
      <c r="R1525">
        <v>0</v>
      </c>
      <c r="S1525">
        <v>4.7</v>
      </c>
      <c r="T1525">
        <v>-2.09</v>
      </c>
      <c r="U1525">
        <v>39.06</v>
      </c>
      <c r="V1525">
        <v>-1</v>
      </c>
      <c r="W1525">
        <v>-1</v>
      </c>
      <c r="X1525">
        <v>-1</v>
      </c>
      <c r="Y1525">
        <v>-1</v>
      </c>
      <c r="Z1525">
        <v>-1</v>
      </c>
      <c r="AA1525">
        <v>-1</v>
      </c>
      <c r="AB1525">
        <v>-1</v>
      </c>
      <c r="AC1525">
        <v>-1</v>
      </c>
      <c r="AD1525">
        <v>-1</v>
      </c>
      <c r="AE1525" s="4" t="s">
        <v>2828</v>
      </c>
      <c r="AF1525" s="9" t="s">
        <v>2829</v>
      </c>
      <c r="AG1525">
        <v>1</v>
      </c>
      <c r="AH1525">
        <v>0</v>
      </c>
      <c r="AI1525">
        <v>0</v>
      </c>
      <c r="AJ1525">
        <v>1</v>
      </c>
      <c r="AK1525" s="9" t="s">
        <v>2840</v>
      </c>
      <c r="AL1525">
        <f t="shared" si="507"/>
        <v>0</v>
      </c>
      <c r="AM1525">
        <f>IF(AND(INDIRECT(AN1525)='Sample Select backend'!$C$2,INDIRECT(AO1525)=1,INDIRECT(AP1525)='Sample Select backend'!$F$2,INDIRECT(AQ1525)=1,INDIRECT(AR1525)='Sample Select backend'!$M$2),1,0)</f>
        <v>0</v>
      </c>
      <c r="AN1525" t="str">
        <f>_xlfn.CONCAT('Sample Select backend'!$C$4,ROW(AN1525))</f>
        <v>AE1525</v>
      </c>
      <c r="AO1525" s="9" t="str">
        <f>_xlfn.CONCAT('Sample Select backend'!$J$2,ROW(AO1525))</f>
        <v>AJ1525</v>
      </c>
      <c r="AP1525" t="str">
        <f>_xlfn.CONCAT('Sample Select backend'!$F$4,ROW(AP1525))</f>
        <v>AF1525</v>
      </c>
      <c r="AQ1525" t="str">
        <f>_xlfn.CONCAT('Sample Select backend'!$I$10,ROW(AQ1525))</f>
        <v>R1525</v>
      </c>
      <c r="AR1525" t="str">
        <f>_xlfn.CONCAT('Sample Select backend'!$M$4,ROW(AR1525))</f>
        <v>AK1525</v>
      </c>
      <c r="AS1525" t="str">
        <f t="shared" si="508"/>
        <v>Guinea</v>
      </c>
      <c r="AT1525" s="9">
        <f t="shared" si="509"/>
        <v>8</v>
      </c>
      <c r="AU1525">
        <f t="shared" si="510"/>
        <v>0</v>
      </c>
      <c r="AV1525" s="9">
        <v>0</v>
      </c>
    </row>
    <row r="1526" spans="1:48" x14ac:dyDescent="0.35">
      <c r="A1526" s="24" t="s">
        <v>66</v>
      </c>
      <c r="B1526" s="24">
        <v>1</v>
      </c>
      <c r="C1526" s="24" t="s">
        <v>206</v>
      </c>
      <c r="D1526" s="24" t="s">
        <v>3701</v>
      </c>
      <c r="E1526" s="24"/>
      <c r="O1526" t="s">
        <v>2803</v>
      </c>
      <c r="P1526" t="s">
        <v>2809</v>
      </c>
      <c r="Q1526" t="s">
        <v>2814</v>
      </c>
      <c r="R1526">
        <v>0</v>
      </c>
      <c r="S1526">
        <v>4.7</v>
      </c>
      <c r="T1526">
        <v>-2.09</v>
      </c>
      <c r="U1526">
        <v>39.06</v>
      </c>
      <c r="V1526">
        <v>-1</v>
      </c>
      <c r="W1526">
        <v>-1</v>
      </c>
      <c r="X1526">
        <v>-1</v>
      </c>
      <c r="Y1526">
        <v>-1</v>
      </c>
      <c r="Z1526">
        <v>-1</v>
      </c>
      <c r="AA1526">
        <v>-1</v>
      </c>
      <c r="AB1526">
        <v>-1</v>
      </c>
      <c r="AC1526">
        <v>-1</v>
      </c>
      <c r="AD1526">
        <v>-1</v>
      </c>
      <c r="AE1526" s="4" t="s">
        <v>2828</v>
      </c>
      <c r="AF1526" s="9" t="s">
        <v>2829</v>
      </c>
      <c r="AG1526">
        <v>1</v>
      </c>
      <c r="AH1526">
        <v>0</v>
      </c>
      <c r="AI1526">
        <v>0</v>
      </c>
      <c r="AJ1526">
        <v>1</v>
      </c>
      <c r="AK1526" s="9" t="s">
        <v>2840</v>
      </c>
      <c r="AL1526">
        <f t="shared" si="507"/>
        <v>0</v>
      </c>
      <c r="AM1526">
        <f>IF(AND(INDIRECT(AN1526)='Sample Select backend'!$C$2,INDIRECT(AO1526)=1,INDIRECT(AP1526)='Sample Select backend'!$F$2,INDIRECT(AQ1526)=1,INDIRECT(AR1526)='Sample Select backend'!$M$2),1,0)</f>
        <v>0</v>
      </c>
      <c r="AN1526" t="str">
        <f>_xlfn.CONCAT('Sample Select backend'!$C$4,ROW(AN1526))</f>
        <v>AE1526</v>
      </c>
      <c r="AO1526" s="9" t="str">
        <f>_xlfn.CONCAT('Sample Select backend'!$J$2,ROW(AO1526))</f>
        <v>AJ1526</v>
      </c>
      <c r="AP1526" t="str">
        <f>_xlfn.CONCAT('Sample Select backend'!$F$4,ROW(AP1526))</f>
        <v>AF1526</v>
      </c>
      <c r="AQ1526" t="str">
        <f>_xlfn.CONCAT('Sample Select backend'!$I$10,ROW(AQ1526))</f>
        <v>R1526</v>
      </c>
      <c r="AR1526" t="str">
        <f>_xlfn.CONCAT('Sample Select backend'!$M$4,ROW(AR1526))</f>
        <v>AK1526</v>
      </c>
      <c r="AS1526" t="str">
        <f t="shared" si="508"/>
        <v>Guinea</v>
      </c>
      <c r="AT1526" s="9" t="str">
        <f t="shared" si="509"/>
        <v>Tax exemption/waiver/suspension</v>
      </c>
      <c r="AU1526">
        <f t="shared" si="510"/>
        <v>0</v>
      </c>
      <c r="AV1526" s="9">
        <v>0</v>
      </c>
    </row>
    <row r="1527" spans="1:48" x14ac:dyDescent="0.35">
      <c r="A1527" s="24" t="s">
        <v>66</v>
      </c>
      <c r="B1527" s="24">
        <v>1</v>
      </c>
      <c r="C1527" s="24">
        <v>5</v>
      </c>
      <c r="D1527" s="24" t="s">
        <v>3702</v>
      </c>
      <c r="E1527" s="24"/>
      <c r="O1527" t="s">
        <v>2803</v>
      </c>
      <c r="P1527" t="s">
        <v>2809</v>
      </c>
      <c r="Q1527" t="s">
        <v>2814</v>
      </c>
      <c r="R1527">
        <v>0</v>
      </c>
      <c r="S1527">
        <v>4.7</v>
      </c>
      <c r="T1527">
        <v>-2.09</v>
      </c>
      <c r="U1527">
        <v>39.06</v>
      </c>
      <c r="V1527">
        <v>-1</v>
      </c>
      <c r="W1527">
        <v>-1</v>
      </c>
      <c r="X1527">
        <v>-1</v>
      </c>
      <c r="Y1527">
        <v>-1</v>
      </c>
      <c r="Z1527">
        <v>-1</v>
      </c>
      <c r="AA1527">
        <v>-1</v>
      </c>
      <c r="AB1527">
        <v>-1</v>
      </c>
      <c r="AC1527">
        <v>-1</v>
      </c>
      <c r="AD1527">
        <v>-1</v>
      </c>
      <c r="AE1527" s="4" t="s">
        <v>2828</v>
      </c>
      <c r="AF1527" s="9" t="s">
        <v>2829</v>
      </c>
      <c r="AG1527">
        <v>1</v>
      </c>
      <c r="AH1527">
        <v>0</v>
      </c>
      <c r="AI1527">
        <v>0</v>
      </c>
      <c r="AJ1527">
        <v>1</v>
      </c>
      <c r="AK1527" s="9" t="s">
        <v>2840</v>
      </c>
      <c r="AL1527">
        <f t="shared" si="507"/>
        <v>0</v>
      </c>
      <c r="AM1527">
        <f>IF(AND(INDIRECT(AN1527)='Sample Select backend'!$C$2,INDIRECT(AO1527)=1,INDIRECT(AP1527)='Sample Select backend'!$F$2,INDIRECT(AQ1527)=1,INDIRECT(AR1527)='Sample Select backend'!$M$2),1,0)</f>
        <v>0</v>
      </c>
      <c r="AN1527" t="str">
        <f>_xlfn.CONCAT('Sample Select backend'!$C$4,ROW(AN1527))</f>
        <v>AE1527</v>
      </c>
      <c r="AO1527" s="9" t="str">
        <f>_xlfn.CONCAT('Sample Select backend'!$J$2,ROW(AO1527))</f>
        <v>AJ1527</v>
      </c>
      <c r="AP1527" t="str">
        <f>_xlfn.CONCAT('Sample Select backend'!$F$4,ROW(AP1527))</f>
        <v>AF1527</v>
      </c>
      <c r="AQ1527" t="str">
        <f>_xlfn.CONCAT('Sample Select backend'!$I$10,ROW(AQ1527))</f>
        <v>R1527</v>
      </c>
      <c r="AR1527" t="str">
        <f>_xlfn.CONCAT('Sample Select backend'!$M$4,ROW(AR1527))</f>
        <v>AK1527</v>
      </c>
      <c r="AS1527" t="str">
        <f t="shared" si="508"/>
        <v>Guinea</v>
      </c>
      <c r="AT1527" s="9">
        <f t="shared" si="509"/>
        <v>5</v>
      </c>
      <c r="AU1527">
        <f t="shared" si="510"/>
        <v>0</v>
      </c>
      <c r="AV1527" s="9">
        <v>0</v>
      </c>
    </row>
    <row r="1528" spans="1:48" x14ac:dyDescent="0.35">
      <c r="A1528" s="24" t="s">
        <v>66</v>
      </c>
      <c r="B1528" s="24">
        <v>1</v>
      </c>
      <c r="C1528" s="24" t="s">
        <v>206</v>
      </c>
      <c r="D1528" s="24" t="s">
        <v>3703</v>
      </c>
      <c r="E1528" s="24"/>
      <c r="O1528" t="s">
        <v>2803</v>
      </c>
      <c r="P1528" t="s">
        <v>2809</v>
      </c>
      <c r="Q1528" t="s">
        <v>2814</v>
      </c>
      <c r="R1528">
        <v>0</v>
      </c>
      <c r="S1528">
        <v>4.7</v>
      </c>
      <c r="T1528">
        <v>-2.09</v>
      </c>
      <c r="U1528">
        <v>39.06</v>
      </c>
      <c r="V1528">
        <v>-1</v>
      </c>
      <c r="W1528">
        <v>-1</v>
      </c>
      <c r="X1528">
        <v>-1</v>
      </c>
      <c r="Y1528">
        <v>-1</v>
      </c>
      <c r="Z1528">
        <v>-1</v>
      </c>
      <c r="AA1528">
        <v>-1</v>
      </c>
      <c r="AB1528">
        <v>-1</v>
      </c>
      <c r="AC1528">
        <v>-1</v>
      </c>
      <c r="AD1528">
        <v>-1</v>
      </c>
      <c r="AE1528" s="4" t="s">
        <v>2828</v>
      </c>
      <c r="AF1528" s="9" t="s">
        <v>2829</v>
      </c>
      <c r="AG1528">
        <v>1</v>
      </c>
      <c r="AH1528">
        <v>0</v>
      </c>
      <c r="AI1528">
        <v>0</v>
      </c>
      <c r="AJ1528">
        <v>1</v>
      </c>
      <c r="AK1528" s="9" t="s">
        <v>2840</v>
      </c>
      <c r="AL1528">
        <f t="shared" si="507"/>
        <v>0</v>
      </c>
      <c r="AM1528">
        <f>IF(AND(INDIRECT(AN1528)='Sample Select backend'!$C$2,INDIRECT(AO1528)=1,INDIRECT(AP1528)='Sample Select backend'!$F$2,INDIRECT(AQ1528)=1,INDIRECT(AR1528)='Sample Select backend'!$M$2),1,0)</f>
        <v>0</v>
      </c>
      <c r="AN1528" t="str">
        <f>_xlfn.CONCAT('Sample Select backend'!$C$4,ROW(AN1528))</f>
        <v>AE1528</v>
      </c>
      <c r="AO1528" s="9" t="str">
        <f>_xlfn.CONCAT('Sample Select backend'!$J$2,ROW(AO1528))</f>
        <v>AJ1528</v>
      </c>
      <c r="AP1528" t="str">
        <f>_xlfn.CONCAT('Sample Select backend'!$F$4,ROW(AP1528))</f>
        <v>AF1528</v>
      </c>
      <c r="AQ1528" t="str">
        <f>_xlfn.CONCAT('Sample Select backend'!$I$10,ROW(AQ1528))</f>
        <v>R1528</v>
      </c>
      <c r="AR1528" t="str">
        <f>_xlfn.CONCAT('Sample Select backend'!$M$4,ROW(AR1528))</f>
        <v>AK1528</v>
      </c>
      <c r="AS1528" t="str">
        <f t="shared" si="508"/>
        <v>Guinea</v>
      </c>
      <c r="AT1528" s="9" t="str">
        <f t="shared" si="509"/>
        <v>Tax exemption/waiver/suspension</v>
      </c>
      <c r="AU1528">
        <f t="shared" si="510"/>
        <v>0</v>
      </c>
      <c r="AV1528" s="9">
        <v>0</v>
      </c>
    </row>
    <row r="1529" spans="1:48" x14ac:dyDescent="0.35">
      <c r="A1529" s="24" t="s">
        <v>66</v>
      </c>
      <c r="B1529" s="24">
        <v>1</v>
      </c>
      <c r="C1529" s="24">
        <v>6</v>
      </c>
      <c r="D1529" s="24" t="s">
        <v>3704</v>
      </c>
      <c r="E1529" s="24"/>
      <c r="O1529" t="s">
        <v>2803</v>
      </c>
      <c r="P1529" t="s">
        <v>2809</v>
      </c>
      <c r="Q1529" t="s">
        <v>2814</v>
      </c>
      <c r="R1529">
        <v>0</v>
      </c>
      <c r="S1529">
        <v>4.7</v>
      </c>
      <c r="T1529">
        <v>-2.09</v>
      </c>
      <c r="U1529">
        <v>39.06</v>
      </c>
      <c r="V1529">
        <v>-1</v>
      </c>
      <c r="W1529">
        <v>-1</v>
      </c>
      <c r="X1529">
        <v>-1</v>
      </c>
      <c r="Y1529">
        <v>-1</v>
      </c>
      <c r="Z1529">
        <v>-1</v>
      </c>
      <c r="AA1529">
        <v>-1</v>
      </c>
      <c r="AB1529">
        <v>-1</v>
      </c>
      <c r="AC1529">
        <v>-1</v>
      </c>
      <c r="AD1529">
        <v>-1</v>
      </c>
      <c r="AE1529" s="4" t="s">
        <v>2828</v>
      </c>
      <c r="AF1529" s="9" t="s">
        <v>2829</v>
      </c>
      <c r="AG1529">
        <v>1</v>
      </c>
      <c r="AH1529">
        <v>0</v>
      </c>
      <c r="AI1529">
        <v>0</v>
      </c>
      <c r="AJ1529">
        <v>1</v>
      </c>
      <c r="AK1529" s="9" t="s">
        <v>2840</v>
      </c>
      <c r="AL1529">
        <f t="shared" si="507"/>
        <v>0</v>
      </c>
      <c r="AM1529">
        <f>IF(AND(INDIRECT(AN1529)='Sample Select backend'!$C$2,INDIRECT(AO1529)=1,INDIRECT(AP1529)='Sample Select backend'!$F$2,INDIRECT(AQ1529)=1,INDIRECT(AR1529)='Sample Select backend'!$M$2),1,0)</f>
        <v>0</v>
      </c>
      <c r="AN1529" t="str">
        <f>_xlfn.CONCAT('Sample Select backend'!$C$4,ROW(AN1529))</f>
        <v>AE1529</v>
      </c>
      <c r="AO1529" s="9" t="str">
        <f>_xlfn.CONCAT('Sample Select backend'!$J$2,ROW(AO1529))</f>
        <v>AJ1529</v>
      </c>
      <c r="AP1529" t="str">
        <f>_xlfn.CONCAT('Sample Select backend'!$F$4,ROW(AP1529))</f>
        <v>AF1529</v>
      </c>
      <c r="AQ1529" t="str">
        <f>_xlfn.CONCAT('Sample Select backend'!$I$10,ROW(AQ1529))</f>
        <v>R1529</v>
      </c>
      <c r="AR1529" t="str">
        <f>_xlfn.CONCAT('Sample Select backend'!$M$4,ROW(AR1529))</f>
        <v>AK1529</v>
      </c>
      <c r="AS1529" t="str">
        <f t="shared" si="508"/>
        <v>Guinea</v>
      </c>
      <c r="AT1529" s="9">
        <f t="shared" si="509"/>
        <v>6</v>
      </c>
      <c r="AU1529">
        <f t="shared" si="510"/>
        <v>0</v>
      </c>
      <c r="AV1529" s="9">
        <v>0</v>
      </c>
    </row>
    <row r="1530" spans="1:48" x14ac:dyDescent="0.35">
      <c r="A1530" s="24" t="s">
        <v>66</v>
      </c>
      <c r="B1530" s="24">
        <v>1</v>
      </c>
      <c r="C1530" s="24" t="s">
        <v>206</v>
      </c>
      <c r="D1530" s="24" t="s">
        <v>3705</v>
      </c>
      <c r="E1530" s="24"/>
      <c r="O1530" t="s">
        <v>2803</v>
      </c>
      <c r="P1530" t="s">
        <v>2809</v>
      </c>
      <c r="Q1530" t="s">
        <v>2814</v>
      </c>
      <c r="R1530">
        <v>0</v>
      </c>
      <c r="S1530">
        <v>4.7</v>
      </c>
      <c r="T1530">
        <v>-2.09</v>
      </c>
      <c r="U1530">
        <v>39.06</v>
      </c>
      <c r="V1530">
        <v>-1</v>
      </c>
      <c r="W1530">
        <v>-1</v>
      </c>
      <c r="X1530">
        <v>-1</v>
      </c>
      <c r="Y1530">
        <v>-1</v>
      </c>
      <c r="Z1530">
        <v>-1</v>
      </c>
      <c r="AA1530">
        <v>-1</v>
      </c>
      <c r="AB1530">
        <v>-1</v>
      </c>
      <c r="AC1530">
        <v>-1</v>
      </c>
      <c r="AD1530">
        <v>-1</v>
      </c>
      <c r="AE1530" s="4" t="s">
        <v>2828</v>
      </c>
      <c r="AF1530" s="9" t="s">
        <v>2829</v>
      </c>
      <c r="AG1530">
        <v>1</v>
      </c>
      <c r="AH1530">
        <v>0</v>
      </c>
      <c r="AI1530">
        <v>0</v>
      </c>
      <c r="AJ1530">
        <v>1</v>
      </c>
      <c r="AK1530" s="9" t="s">
        <v>2840</v>
      </c>
      <c r="AL1530">
        <f t="shared" si="507"/>
        <v>0</v>
      </c>
      <c r="AM1530">
        <f>IF(AND(INDIRECT(AN1530)='Sample Select backend'!$C$2,INDIRECT(AO1530)=1,INDIRECT(AP1530)='Sample Select backend'!$F$2,INDIRECT(AQ1530)=1,INDIRECT(AR1530)='Sample Select backend'!$M$2),1,0)</f>
        <v>0</v>
      </c>
      <c r="AN1530" t="str">
        <f>_xlfn.CONCAT('Sample Select backend'!$C$4,ROW(AN1530))</f>
        <v>AE1530</v>
      </c>
      <c r="AO1530" s="9" t="str">
        <f>_xlfn.CONCAT('Sample Select backend'!$J$2,ROW(AO1530))</f>
        <v>AJ1530</v>
      </c>
      <c r="AP1530" t="str">
        <f>_xlfn.CONCAT('Sample Select backend'!$F$4,ROW(AP1530))</f>
        <v>AF1530</v>
      </c>
      <c r="AQ1530" t="str">
        <f>_xlfn.CONCAT('Sample Select backend'!$I$10,ROW(AQ1530))</f>
        <v>R1530</v>
      </c>
      <c r="AR1530" t="str">
        <f>_xlfn.CONCAT('Sample Select backend'!$M$4,ROW(AR1530))</f>
        <v>AK1530</v>
      </c>
      <c r="AS1530" t="str">
        <f t="shared" si="508"/>
        <v>Guinea</v>
      </c>
      <c r="AT1530" s="9" t="str">
        <f t="shared" si="509"/>
        <v>Tax exemption/waiver/suspension</v>
      </c>
      <c r="AU1530">
        <f t="shared" si="510"/>
        <v>0</v>
      </c>
      <c r="AV1530" s="9">
        <v>0</v>
      </c>
    </row>
    <row r="1531" spans="1:48" x14ac:dyDescent="0.35">
      <c r="A1531" s="24" t="s">
        <v>66</v>
      </c>
      <c r="B1531" s="24">
        <v>1</v>
      </c>
      <c r="C1531" s="24">
        <v>6</v>
      </c>
      <c r="D1531" s="24" t="s">
        <v>3706</v>
      </c>
      <c r="E1531" s="24"/>
      <c r="O1531" t="s">
        <v>2803</v>
      </c>
      <c r="P1531" t="s">
        <v>2809</v>
      </c>
      <c r="Q1531" t="s">
        <v>2814</v>
      </c>
      <c r="R1531">
        <v>0</v>
      </c>
      <c r="S1531">
        <v>4.7</v>
      </c>
      <c r="T1531">
        <v>-2.09</v>
      </c>
      <c r="U1531">
        <v>39.06</v>
      </c>
      <c r="V1531">
        <v>-1</v>
      </c>
      <c r="W1531">
        <v>-1</v>
      </c>
      <c r="X1531">
        <v>-1</v>
      </c>
      <c r="Y1531">
        <v>-1</v>
      </c>
      <c r="Z1531">
        <v>-1</v>
      </c>
      <c r="AA1531">
        <v>-1</v>
      </c>
      <c r="AB1531">
        <v>-1</v>
      </c>
      <c r="AC1531">
        <v>-1</v>
      </c>
      <c r="AD1531">
        <v>-1</v>
      </c>
      <c r="AE1531" s="4" t="s">
        <v>2828</v>
      </c>
      <c r="AF1531" s="9" t="s">
        <v>2829</v>
      </c>
      <c r="AG1531">
        <v>1</v>
      </c>
      <c r="AH1531">
        <v>0</v>
      </c>
      <c r="AI1531">
        <v>0</v>
      </c>
      <c r="AJ1531">
        <v>1</v>
      </c>
      <c r="AK1531" s="9" t="s">
        <v>2840</v>
      </c>
      <c r="AL1531">
        <f t="shared" si="507"/>
        <v>0</v>
      </c>
      <c r="AM1531">
        <f>IF(AND(INDIRECT(AN1531)='Sample Select backend'!$C$2,INDIRECT(AO1531)=1,INDIRECT(AP1531)='Sample Select backend'!$F$2,INDIRECT(AQ1531)=1,INDIRECT(AR1531)='Sample Select backend'!$M$2),1,0)</f>
        <v>0</v>
      </c>
      <c r="AN1531" t="str">
        <f>_xlfn.CONCAT('Sample Select backend'!$C$4,ROW(AN1531))</f>
        <v>AE1531</v>
      </c>
      <c r="AO1531" s="9" t="str">
        <f>_xlfn.CONCAT('Sample Select backend'!$J$2,ROW(AO1531))</f>
        <v>AJ1531</v>
      </c>
      <c r="AP1531" t="str">
        <f>_xlfn.CONCAT('Sample Select backend'!$F$4,ROW(AP1531))</f>
        <v>AF1531</v>
      </c>
      <c r="AQ1531" t="str">
        <f>_xlfn.CONCAT('Sample Select backend'!$I$10,ROW(AQ1531))</f>
        <v>R1531</v>
      </c>
      <c r="AR1531" t="str">
        <f>_xlfn.CONCAT('Sample Select backend'!$M$4,ROW(AR1531))</f>
        <v>AK1531</v>
      </c>
      <c r="AS1531" t="str">
        <f t="shared" si="508"/>
        <v>Guinea</v>
      </c>
      <c r="AT1531" s="9">
        <f t="shared" si="509"/>
        <v>6</v>
      </c>
      <c r="AU1531">
        <f t="shared" si="510"/>
        <v>0</v>
      </c>
      <c r="AV1531" s="9">
        <v>0</v>
      </c>
    </row>
    <row r="1532" spans="1:48" x14ac:dyDescent="0.35">
      <c r="A1532" s="24" t="s">
        <v>66</v>
      </c>
      <c r="B1532" s="24">
        <v>3</v>
      </c>
      <c r="C1532" s="24" t="s">
        <v>206</v>
      </c>
      <c r="D1532" s="24" t="s">
        <v>3707</v>
      </c>
      <c r="E1532" s="24"/>
      <c r="O1532" t="s">
        <v>2803</v>
      </c>
      <c r="P1532" t="s">
        <v>2809</v>
      </c>
      <c r="Q1532" t="s">
        <v>2814</v>
      </c>
      <c r="R1532">
        <v>0</v>
      </c>
      <c r="S1532">
        <v>4.7</v>
      </c>
      <c r="T1532">
        <v>-2.09</v>
      </c>
      <c r="U1532">
        <v>39.06</v>
      </c>
      <c r="V1532">
        <v>-1</v>
      </c>
      <c r="W1532">
        <v>-1</v>
      </c>
      <c r="X1532">
        <v>-1</v>
      </c>
      <c r="Y1532">
        <v>-1</v>
      </c>
      <c r="Z1532">
        <v>-1</v>
      </c>
      <c r="AA1532">
        <v>-1</v>
      </c>
      <c r="AB1532">
        <v>-1</v>
      </c>
      <c r="AC1532">
        <v>-1</v>
      </c>
      <c r="AD1532">
        <v>-1</v>
      </c>
      <c r="AE1532" s="4" t="s">
        <v>2828</v>
      </c>
      <c r="AF1532" s="9" t="s">
        <v>2829</v>
      </c>
      <c r="AG1532">
        <v>1</v>
      </c>
      <c r="AH1532">
        <v>0</v>
      </c>
      <c r="AI1532">
        <v>0</v>
      </c>
      <c r="AJ1532">
        <v>1</v>
      </c>
      <c r="AK1532" s="9" t="s">
        <v>2840</v>
      </c>
      <c r="AL1532">
        <f t="shared" si="507"/>
        <v>0</v>
      </c>
      <c r="AM1532">
        <f>IF(AND(INDIRECT(AN1532)='Sample Select backend'!$C$2,INDIRECT(AO1532)=1,INDIRECT(AP1532)='Sample Select backend'!$F$2,INDIRECT(AQ1532)=1,INDIRECT(AR1532)='Sample Select backend'!$M$2),1,0)</f>
        <v>0</v>
      </c>
      <c r="AN1532" t="str">
        <f>_xlfn.CONCAT('Sample Select backend'!$C$4,ROW(AN1532))</f>
        <v>AE1532</v>
      </c>
      <c r="AO1532" s="9" t="str">
        <f>_xlfn.CONCAT('Sample Select backend'!$J$2,ROW(AO1532))</f>
        <v>AJ1532</v>
      </c>
      <c r="AP1532" t="str">
        <f>_xlfn.CONCAT('Sample Select backend'!$F$4,ROW(AP1532))</f>
        <v>AF1532</v>
      </c>
      <c r="AQ1532" t="str">
        <f>_xlfn.CONCAT('Sample Select backend'!$I$10,ROW(AQ1532))</f>
        <v>R1532</v>
      </c>
      <c r="AR1532" t="str">
        <f>_xlfn.CONCAT('Sample Select backend'!$M$4,ROW(AR1532))</f>
        <v>AK1532</v>
      </c>
      <c r="AS1532" t="str">
        <f t="shared" si="508"/>
        <v>Guinea</v>
      </c>
      <c r="AT1532" s="9" t="str">
        <f t="shared" si="509"/>
        <v>Tax exemption/waiver/suspension</v>
      </c>
      <c r="AU1532">
        <f t="shared" si="510"/>
        <v>0</v>
      </c>
      <c r="AV1532" s="9">
        <v>0</v>
      </c>
    </row>
    <row r="1533" spans="1:48" x14ac:dyDescent="0.35">
      <c r="A1533" s="24" t="s">
        <v>66</v>
      </c>
      <c r="B1533" s="24">
        <v>1</v>
      </c>
      <c r="C1533" s="24">
        <v>9</v>
      </c>
      <c r="D1533" s="24" t="s">
        <v>3708</v>
      </c>
      <c r="E1533" s="24"/>
      <c r="O1533" t="s">
        <v>2803</v>
      </c>
      <c r="P1533" t="s">
        <v>2809</v>
      </c>
      <c r="Q1533" t="s">
        <v>2814</v>
      </c>
      <c r="R1533">
        <v>0</v>
      </c>
      <c r="S1533">
        <v>4.7</v>
      </c>
      <c r="T1533">
        <v>-2.09</v>
      </c>
      <c r="U1533">
        <v>39.06</v>
      </c>
      <c r="V1533">
        <v>-1</v>
      </c>
      <c r="W1533">
        <v>-1</v>
      </c>
      <c r="X1533">
        <v>-1</v>
      </c>
      <c r="Y1533">
        <v>-1</v>
      </c>
      <c r="Z1533">
        <v>-1</v>
      </c>
      <c r="AA1533">
        <v>-1</v>
      </c>
      <c r="AB1533">
        <v>-1</v>
      </c>
      <c r="AC1533">
        <v>-1</v>
      </c>
      <c r="AD1533">
        <v>-1</v>
      </c>
      <c r="AE1533" s="4" t="s">
        <v>2828</v>
      </c>
      <c r="AF1533" s="9" t="s">
        <v>2829</v>
      </c>
      <c r="AG1533">
        <v>1</v>
      </c>
      <c r="AH1533">
        <v>0</v>
      </c>
      <c r="AI1533">
        <v>0</v>
      </c>
      <c r="AJ1533">
        <v>1</v>
      </c>
      <c r="AK1533" s="9" t="s">
        <v>2840</v>
      </c>
      <c r="AL1533">
        <f t="shared" si="507"/>
        <v>0</v>
      </c>
      <c r="AM1533">
        <f>IF(AND(INDIRECT(AN1533)='Sample Select backend'!$C$2,INDIRECT(AO1533)=1,INDIRECT(AP1533)='Sample Select backend'!$F$2,INDIRECT(AQ1533)=1,INDIRECT(AR1533)='Sample Select backend'!$M$2),1,0)</f>
        <v>0</v>
      </c>
      <c r="AN1533" t="str">
        <f>_xlfn.CONCAT('Sample Select backend'!$C$4,ROW(AN1533))</f>
        <v>AE1533</v>
      </c>
      <c r="AO1533" s="9" t="str">
        <f>_xlfn.CONCAT('Sample Select backend'!$J$2,ROW(AO1533))</f>
        <v>AJ1533</v>
      </c>
      <c r="AP1533" t="str">
        <f>_xlfn.CONCAT('Sample Select backend'!$F$4,ROW(AP1533))</f>
        <v>AF1533</v>
      </c>
      <c r="AQ1533" t="str">
        <f>_xlfn.CONCAT('Sample Select backend'!$I$10,ROW(AQ1533))</f>
        <v>R1533</v>
      </c>
      <c r="AR1533" t="str">
        <f>_xlfn.CONCAT('Sample Select backend'!$M$4,ROW(AR1533))</f>
        <v>AK1533</v>
      </c>
      <c r="AS1533" t="str">
        <f t="shared" si="508"/>
        <v>Guinea</v>
      </c>
      <c r="AT1533" s="9">
        <f t="shared" si="509"/>
        <v>9</v>
      </c>
      <c r="AU1533">
        <f t="shared" si="510"/>
        <v>0</v>
      </c>
      <c r="AV1533" s="9">
        <v>1</v>
      </c>
    </row>
    <row r="1534" spans="1:48" x14ac:dyDescent="0.35">
      <c r="A1534" t="s">
        <v>68</v>
      </c>
      <c r="B1534">
        <v>6</v>
      </c>
      <c r="C1534">
        <v>28</v>
      </c>
      <c r="D1534" t="s">
        <v>1031</v>
      </c>
      <c r="E1534">
        <v>1</v>
      </c>
      <c r="F1534">
        <v>1</v>
      </c>
      <c r="G1534">
        <v>2</v>
      </c>
      <c r="H1534">
        <v>-1</v>
      </c>
      <c r="I1534">
        <v>2</v>
      </c>
      <c r="J1534">
        <v>1</v>
      </c>
      <c r="K1534">
        <v>1</v>
      </c>
      <c r="L1534">
        <v>2</v>
      </c>
      <c r="M1534">
        <v>-2</v>
      </c>
      <c r="N1534" t="s">
        <v>2667</v>
      </c>
      <c r="O1534" t="s">
        <v>2803</v>
      </c>
      <c r="P1534" t="s">
        <v>2809</v>
      </c>
      <c r="Q1534" t="s">
        <v>2814</v>
      </c>
      <c r="R1534">
        <v>0</v>
      </c>
      <c r="S1534">
        <v>-2.4</v>
      </c>
      <c r="T1534">
        <v>-7.49</v>
      </c>
      <c r="U1534">
        <v>78.400000000000006</v>
      </c>
      <c r="V1534">
        <f t="shared" ref="V1534:AD1535" si="530">IF(E1534&gt;0,1,IF(E1534&lt;0,0,-1))</f>
        <v>1</v>
      </c>
      <c r="W1534">
        <f t="shared" si="530"/>
        <v>1</v>
      </c>
      <c r="X1534">
        <f t="shared" si="530"/>
        <v>1</v>
      </c>
      <c r="Y1534">
        <f t="shared" si="530"/>
        <v>0</v>
      </c>
      <c r="Z1534">
        <f t="shared" si="530"/>
        <v>1</v>
      </c>
      <c r="AA1534">
        <f t="shared" si="530"/>
        <v>1</v>
      </c>
      <c r="AB1534">
        <f t="shared" si="530"/>
        <v>1</v>
      </c>
      <c r="AC1534">
        <f t="shared" si="530"/>
        <v>1</v>
      </c>
      <c r="AD1534">
        <f t="shared" si="530"/>
        <v>0</v>
      </c>
      <c r="AE1534" s="4" t="s">
        <v>2828</v>
      </c>
      <c r="AF1534" s="9" t="s">
        <v>2829</v>
      </c>
      <c r="AG1534">
        <v>1</v>
      </c>
      <c r="AH1534">
        <v>0</v>
      </c>
      <c r="AI1534">
        <v>0</v>
      </c>
      <c r="AJ1534">
        <v>1</v>
      </c>
      <c r="AK1534" s="9" t="s">
        <v>2840</v>
      </c>
      <c r="AL1534">
        <f t="shared" si="507"/>
        <v>0</v>
      </c>
      <c r="AM1534">
        <f>IF(AND(INDIRECT(AN1534)='Sample Select backend'!$C$2,INDIRECT(AO1534)=1,INDIRECT(AP1534)='Sample Select backend'!$F$2,INDIRECT(AQ1534)=1,INDIRECT(AR1534)='Sample Select backend'!$M$2),1,0)</f>
        <v>0</v>
      </c>
      <c r="AN1534" t="str">
        <f>_xlfn.CONCAT('Sample Select backend'!$C$4,ROW(AN1534))</f>
        <v>AE1534</v>
      </c>
      <c r="AO1534" s="9" t="str">
        <f>_xlfn.CONCAT('Sample Select backend'!$J$2,ROW(AO1534))</f>
        <v>AJ1534</v>
      </c>
      <c r="AP1534" t="str">
        <f>_xlfn.CONCAT('Sample Select backend'!$F$4,ROW(AP1534))</f>
        <v>AF1534</v>
      </c>
      <c r="AQ1534" t="str">
        <f>_xlfn.CONCAT('Sample Select backend'!$I$10,ROW(AQ1534))</f>
        <v>R1534</v>
      </c>
      <c r="AR1534" t="str">
        <f>_xlfn.CONCAT('Sample Select backend'!$M$4,ROW(AR1534))</f>
        <v>AK1534</v>
      </c>
      <c r="AS1534" t="str">
        <f t="shared" si="508"/>
        <v>Guinea-Bissau</v>
      </c>
      <c r="AT1534" s="9">
        <f t="shared" si="509"/>
        <v>28</v>
      </c>
      <c r="AU1534">
        <f t="shared" si="510"/>
        <v>1</v>
      </c>
      <c r="AV1534" s="9">
        <v>1</v>
      </c>
    </row>
    <row r="1535" spans="1:48" x14ac:dyDescent="0.35">
      <c r="A1535" t="s">
        <v>68</v>
      </c>
      <c r="B1535">
        <v>5</v>
      </c>
      <c r="C1535" t="s">
        <v>204</v>
      </c>
      <c r="D1535" t="s">
        <v>1030</v>
      </c>
      <c r="E1535">
        <v>1</v>
      </c>
      <c r="F1535">
        <v>-2</v>
      </c>
      <c r="G1535">
        <v>-2</v>
      </c>
      <c r="H1535">
        <v>-1</v>
      </c>
      <c r="I1535">
        <v>-2</v>
      </c>
      <c r="J1535">
        <v>1</v>
      </c>
      <c r="K1535">
        <v>1</v>
      </c>
      <c r="L1535">
        <v>2</v>
      </c>
      <c r="M1535">
        <v>1</v>
      </c>
      <c r="N1535" t="s">
        <v>2667</v>
      </c>
      <c r="O1535" t="s">
        <v>2803</v>
      </c>
      <c r="P1535" t="s">
        <v>2809</v>
      </c>
      <c r="Q1535" t="s">
        <v>2814</v>
      </c>
      <c r="R1535">
        <v>0</v>
      </c>
      <c r="S1535">
        <v>-2.4</v>
      </c>
      <c r="T1535">
        <v>-7.49</v>
      </c>
      <c r="U1535">
        <v>78.400000000000006</v>
      </c>
      <c r="V1535">
        <f t="shared" si="530"/>
        <v>1</v>
      </c>
      <c r="W1535">
        <f t="shared" si="530"/>
        <v>0</v>
      </c>
      <c r="X1535">
        <f t="shared" si="530"/>
        <v>0</v>
      </c>
      <c r="Y1535">
        <f t="shared" si="530"/>
        <v>0</v>
      </c>
      <c r="Z1535">
        <f t="shared" si="530"/>
        <v>0</v>
      </c>
      <c r="AA1535">
        <f t="shared" si="530"/>
        <v>1</v>
      </c>
      <c r="AB1535">
        <f t="shared" si="530"/>
        <v>1</v>
      </c>
      <c r="AC1535">
        <f t="shared" si="530"/>
        <v>1</v>
      </c>
      <c r="AD1535">
        <f t="shared" si="530"/>
        <v>1</v>
      </c>
      <c r="AE1535" s="4" t="s">
        <v>2828</v>
      </c>
      <c r="AF1535" s="9" t="s">
        <v>2829</v>
      </c>
      <c r="AG1535">
        <v>1</v>
      </c>
      <c r="AH1535">
        <v>0</v>
      </c>
      <c r="AI1535">
        <v>0</v>
      </c>
      <c r="AJ1535">
        <v>1</v>
      </c>
      <c r="AK1535" s="9" t="s">
        <v>2840</v>
      </c>
      <c r="AL1535">
        <f t="shared" si="507"/>
        <v>0</v>
      </c>
      <c r="AM1535">
        <f>IF(AND(INDIRECT(AN1535)='Sample Select backend'!$C$2,INDIRECT(AO1535)=1,INDIRECT(AP1535)='Sample Select backend'!$F$2,INDIRECT(AQ1535)=1,INDIRECT(AR1535)='Sample Select backend'!$M$2),1,0)</f>
        <v>0</v>
      </c>
      <c r="AN1535" t="str">
        <f>_xlfn.CONCAT('Sample Select backend'!$C$4,ROW(AN1535))</f>
        <v>AE1535</v>
      </c>
      <c r="AO1535" s="9" t="str">
        <f>_xlfn.CONCAT('Sample Select backend'!$J$2,ROW(AO1535))</f>
        <v>AJ1535</v>
      </c>
      <c r="AP1535" t="str">
        <f>_xlfn.CONCAT('Sample Select backend'!$F$4,ROW(AP1535))</f>
        <v>AF1535</v>
      </c>
      <c r="AQ1535" t="str">
        <f>_xlfn.CONCAT('Sample Select backend'!$I$10,ROW(AQ1535))</f>
        <v>R1535</v>
      </c>
      <c r="AR1535" t="str">
        <f>_xlfn.CONCAT('Sample Select backend'!$M$4,ROW(AR1535))</f>
        <v>AK1535</v>
      </c>
      <c r="AS1535" t="str">
        <f t="shared" si="508"/>
        <v>Guinea-Bissau</v>
      </c>
      <c r="AT1535" s="9" t="str">
        <f t="shared" si="509"/>
        <v>General</v>
      </c>
      <c r="AU1535">
        <f t="shared" si="510"/>
        <v>0</v>
      </c>
      <c r="AV1535" s="9">
        <v>0</v>
      </c>
    </row>
    <row r="1536" spans="1:48" x14ac:dyDescent="0.35">
      <c r="A1536" s="24" t="s">
        <v>68</v>
      </c>
      <c r="B1536" s="24">
        <v>5</v>
      </c>
      <c r="C1536" s="24" t="s">
        <v>204</v>
      </c>
      <c r="D1536" s="24" t="s">
        <v>3709</v>
      </c>
      <c r="E1536" s="24"/>
      <c r="O1536" t="s">
        <v>2803</v>
      </c>
      <c r="P1536" t="s">
        <v>2809</v>
      </c>
      <c r="Q1536" t="s">
        <v>2814</v>
      </c>
      <c r="R1536">
        <v>0</v>
      </c>
      <c r="S1536">
        <v>-2.4</v>
      </c>
      <c r="T1536">
        <v>-7.49</v>
      </c>
      <c r="U1536">
        <v>78.400000000000006</v>
      </c>
      <c r="V1536">
        <v>-1</v>
      </c>
      <c r="W1536">
        <v>-1</v>
      </c>
      <c r="X1536">
        <v>-1</v>
      </c>
      <c r="Y1536">
        <v>-1</v>
      </c>
      <c r="Z1536">
        <v>-1</v>
      </c>
      <c r="AA1536">
        <v>-1</v>
      </c>
      <c r="AB1536">
        <v>-1</v>
      </c>
      <c r="AC1536">
        <v>-1</v>
      </c>
      <c r="AD1536">
        <v>-1</v>
      </c>
      <c r="AE1536" s="4" t="s">
        <v>2828</v>
      </c>
      <c r="AF1536" s="9" t="s">
        <v>2829</v>
      </c>
      <c r="AG1536">
        <v>1</v>
      </c>
      <c r="AH1536">
        <v>0</v>
      </c>
      <c r="AI1536">
        <v>0</v>
      </c>
      <c r="AJ1536">
        <v>1</v>
      </c>
      <c r="AK1536" s="9" t="s">
        <v>2840</v>
      </c>
      <c r="AL1536">
        <f t="shared" si="507"/>
        <v>0</v>
      </c>
      <c r="AM1536">
        <f>IF(AND(INDIRECT(AN1536)='Sample Select backend'!$C$2,INDIRECT(AO1536)=1,INDIRECT(AP1536)='Sample Select backend'!$F$2,INDIRECT(AQ1536)=1,INDIRECT(AR1536)='Sample Select backend'!$M$2),1,0)</f>
        <v>0</v>
      </c>
      <c r="AN1536" t="str">
        <f>_xlfn.CONCAT('Sample Select backend'!$C$4,ROW(AN1536))</f>
        <v>AE1536</v>
      </c>
      <c r="AO1536" s="9" t="str">
        <f>_xlfn.CONCAT('Sample Select backend'!$J$2,ROW(AO1536))</f>
        <v>AJ1536</v>
      </c>
      <c r="AP1536" t="str">
        <f>_xlfn.CONCAT('Sample Select backend'!$F$4,ROW(AP1536))</f>
        <v>AF1536</v>
      </c>
      <c r="AQ1536" t="str">
        <f>_xlfn.CONCAT('Sample Select backend'!$I$10,ROW(AQ1536))</f>
        <v>R1536</v>
      </c>
      <c r="AR1536" t="str">
        <f>_xlfn.CONCAT('Sample Select backend'!$M$4,ROW(AR1536))</f>
        <v>AK1536</v>
      </c>
      <c r="AS1536" t="str">
        <f t="shared" si="508"/>
        <v>Guinea-Bissau</v>
      </c>
      <c r="AT1536" s="9" t="str">
        <f t="shared" si="509"/>
        <v>General</v>
      </c>
      <c r="AU1536">
        <f t="shared" si="510"/>
        <v>0</v>
      </c>
      <c r="AV1536" s="9">
        <v>1</v>
      </c>
    </row>
    <row r="1537" spans="1:48" x14ac:dyDescent="0.35">
      <c r="A1537" t="s">
        <v>73</v>
      </c>
      <c r="B1537">
        <v>2</v>
      </c>
      <c r="C1537">
        <v>13</v>
      </c>
      <c r="D1537" t="s">
        <v>1080</v>
      </c>
      <c r="E1537">
        <v>-2</v>
      </c>
      <c r="F1537">
        <v>2</v>
      </c>
      <c r="G1537">
        <v>2</v>
      </c>
      <c r="H1537">
        <v>2</v>
      </c>
      <c r="I1537">
        <v>2</v>
      </c>
      <c r="J1537">
        <v>2</v>
      </c>
      <c r="K1537">
        <v>1</v>
      </c>
      <c r="L1537">
        <v>2</v>
      </c>
      <c r="M1537">
        <v>1</v>
      </c>
      <c r="N1537" t="s">
        <v>2672</v>
      </c>
      <c r="O1537" t="s">
        <v>2801</v>
      </c>
      <c r="P1537" t="s">
        <v>2809</v>
      </c>
      <c r="Q1537" t="s">
        <v>2816</v>
      </c>
      <c r="R1537">
        <v>0</v>
      </c>
      <c r="S1537">
        <v>43.48</v>
      </c>
      <c r="T1537">
        <v>-6.37</v>
      </c>
      <c r="U1537">
        <v>47.45</v>
      </c>
      <c r="V1537">
        <f t="shared" ref="V1537:AD1544" si="531">IF(E1537&gt;0,1,IF(E1537&lt;0,0,-1))</f>
        <v>0</v>
      </c>
      <c r="W1537">
        <f t="shared" si="531"/>
        <v>1</v>
      </c>
      <c r="X1537">
        <f t="shared" si="531"/>
        <v>1</v>
      </c>
      <c r="Y1537">
        <f t="shared" si="531"/>
        <v>1</v>
      </c>
      <c r="Z1537">
        <f t="shared" si="531"/>
        <v>1</v>
      </c>
      <c r="AA1537">
        <f t="shared" si="531"/>
        <v>1</v>
      </c>
      <c r="AB1537">
        <f t="shared" si="531"/>
        <v>1</v>
      </c>
      <c r="AC1537">
        <f t="shared" si="531"/>
        <v>1</v>
      </c>
      <c r="AD1537">
        <f t="shared" si="531"/>
        <v>1</v>
      </c>
      <c r="AE1537" s="4" t="s">
        <v>2828</v>
      </c>
      <c r="AF1537" s="9" t="s">
        <v>2829</v>
      </c>
      <c r="AG1537">
        <v>1</v>
      </c>
      <c r="AH1537">
        <v>0</v>
      </c>
      <c r="AI1537">
        <v>0</v>
      </c>
      <c r="AJ1537">
        <v>1</v>
      </c>
      <c r="AK1537" s="9" t="s">
        <v>2840</v>
      </c>
      <c r="AL1537">
        <f t="shared" si="507"/>
        <v>0</v>
      </c>
      <c r="AM1537">
        <f>IF(AND(INDIRECT(AN1537)='Sample Select backend'!$C$2,INDIRECT(AO1537)=1,INDIRECT(AP1537)='Sample Select backend'!$F$2,INDIRECT(AQ1537)=1,INDIRECT(AR1537)='Sample Select backend'!$M$2),1,0)</f>
        <v>0</v>
      </c>
      <c r="AN1537" t="str">
        <f>_xlfn.CONCAT('Sample Select backend'!$C$4,ROW(AN1537))</f>
        <v>AE1537</v>
      </c>
      <c r="AO1537" s="9" t="str">
        <f>_xlfn.CONCAT('Sample Select backend'!$J$2,ROW(AO1537))</f>
        <v>AJ1537</v>
      </c>
      <c r="AP1537" t="str">
        <f>_xlfn.CONCAT('Sample Select backend'!$F$4,ROW(AP1537))</f>
        <v>AF1537</v>
      </c>
      <c r="AQ1537" t="str">
        <f>_xlfn.CONCAT('Sample Select backend'!$I$10,ROW(AQ1537))</f>
        <v>R1537</v>
      </c>
      <c r="AR1537" t="str">
        <f>_xlfn.CONCAT('Sample Select backend'!$M$4,ROW(AR1537))</f>
        <v>AK1537</v>
      </c>
      <c r="AS1537" t="str">
        <f t="shared" si="508"/>
        <v>Guyana</v>
      </c>
      <c r="AT1537" s="9">
        <f t="shared" si="509"/>
        <v>13</v>
      </c>
      <c r="AU1537">
        <f t="shared" si="510"/>
        <v>1</v>
      </c>
      <c r="AV1537" s="9">
        <v>1</v>
      </c>
    </row>
    <row r="1538" spans="1:48" x14ac:dyDescent="0.35">
      <c r="A1538" t="s">
        <v>73</v>
      </c>
      <c r="B1538">
        <v>1</v>
      </c>
      <c r="C1538">
        <v>6</v>
      </c>
      <c r="D1538" t="s">
        <v>1084</v>
      </c>
      <c r="E1538">
        <v>2</v>
      </c>
      <c r="F1538">
        <v>2</v>
      </c>
      <c r="G1538">
        <v>2</v>
      </c>
      <c r="H1538">
        <v>2</v>
      </c>
      <c r="I1538">
        <v>2</v>
      </c>
      <c r="J1538">
        <v>2</v>
      </c>
      <c r="K1538">
        <v>1</v>
      </c>
      <c r="L1538">
        <v>2</v>
      </c>
      <c r="M1538">
        <v>1</v>
      </c>
      <c r="N1538" t="s">
        <v>2672</v>
      </c>
      <c r="O1538" t="s">
        <v>2801</v>
      </c>
      <c r="P1538" t="s">
        <v>2809</v>
      </c>
      <c r="Q1538" t="s">
        <v>2816</v>
      </c>
      <c r="R1538">
        <v>0</v>
      </c>
      <c r="S1538">
        <v>43.48</v>
      </c>
      <c r="T1538">
        <v>-6.37</v>
      </c>
      <c r="U1538">
        <v>47.45</v>
      </c>
      <c r="V1538">
        <f t="shared" si="531"/>
        <v>1</v>
      </c>
      <c r="W1538">
        <f t="shared" si="531"/>
        <v>1</v>
      </c>
      <c r="X1538">
        <f t="shared" si="531"/>
        <v>1</v>
      </c>
      <c r="Y1538">
        <f t="shared" si="531"/>
        <v>1</v>
      </c>
      <c r="Z1538">
        <f t="shared" si="531"/>
        <v>1</v>
      </c>
      <c r="AA1538">
        <f t="shared" si="531"/>
        <v>1</v>
      </c>
      <c r="AB1538">
        <f t="shared" si="531"/>
        <v>1</v>
      </c>
      <c r="AC1538">
        <f t="shared" si="531"/>
        <v>1</v>
      </c>
      <c r="AD1538">
        <f t="shared" si="531"/>
        <v>1</v>
      </c>
      <c r="AE1538" s="4" t="s">
        <v>2828</v>
      </c>
      <c r="AF1538" s="9" t="s">
        <v>2829</v>
      </c>
      <c r="AG1538">
        <v>1</v>
      </c>
      <c r="AH1538">
        <v>0</v>
      </c>
      <c r="AI1538">
        <v>0</v>
      </c>
      <c r="AJ1538">
        <v>1</v>
      </c>
      <c r="AK1538" s="9" t="s">
        <v>2840</v>
      </c>
      <c r="AL1538">
        <f t="shared" ref="AL1538:AL1601" si="532">IF(OR(B1538="other",B1538="international",B1538="Transfers",B1538="expenditure"),1,0)</f>
        <v>0</v>
      </c>
      <c r="AM1538">
        <f>IF(AND(INDIRECT(AN1538)='Sample Select backend'!$C$2,INDIRECT(AO1538)=1,INDIRECT(AP1538)='Sample Select backend'!$F$2,INDIRECT(AQ1538)=1,INDIRECT(AR1538)='Sample Select backend'!$M$2),1,0)</f>
        <v>0</v>
      </c>
      <c r="AN1538" t="str">
        <f>_xlfn.CONCAT('Sample Select backend'!$C$4,ROW(AN1538))</f>
        <v>AE1538</v>
      </c>
      <c r="AO1538" s="9" t="str">
        <f>_xlfn.CONCAT('Sample Select backend'!$J$2,ROW(AO1538))</f>
        <v>AJ1538</v>
      </c>
      <c r="AP1538" t="str">
        <f>_xlfn.CONCAT('Sample Select backend'!$F$4,ROW(AP1538))</f>
        <v>AF1538</v>
      </c>
      <c r="AQ1538" t="str">
        <f>_xlfn.CONCAT('Sample Select backend'!$I$10,ROW(AQ1538))</f>
        <v>R1538</v>
      </c>
      <c r="AR1538" t="str">
        <f>_xlfn.CONCAT('Sample Select backend'!$M$4,ROW(AR1538))</f>
        <v>AK1538</v>
      </c>
      <c r="AS1538" t="str">
        <f t="shared" ref="AS1538:AS1601" si="533">A1538</f>
        <v>Guyana</v>
      </c>
      <c r="AT1538" s="9">
        <f t="shared" ref="AT1538:AT1601" si="534">IF(ISNUMBER(C1538),C1538,IF(OR(C1538="general",C1538="23;general"),"General",IF(OR(C1538="exemption",C1538="other (exemption)"),"Tax exemption/waiver/suspension","Other")))</f>
        <v>6</v>
      </c>
      <c r="AU1538">
        <f t="shared" ref="AU1538:AU1601" si="535">IF(A1538&lt;&gt;A1537,1,0)</f>
        <v>0</v>
      </c>
      <c r="AV1538" s="9">
        <v>1</v>
      </c>
    </row>
    <row r="1539" spans="1:48" x14ac:dyDescent="0.35">
      <c r="A1539" t="s">
        <v>73</v>
      </c>
      <c r="B1539">
        <v>1</v>
      </c>
      <c r="C1539">
        <v>5</v>
      </c>
      <c r="D1539" t="s">
        <v>1080</v>
      </c>
      <c r="E1539">
        <v>-2</v>
      </c>
      <c r="F1539">
        <v>2</v>
      </c>
      <c r="G1539">
        <v>2</v>
      </c>
      <c r="H1539">
        <v>2</v>
      </c>
      <c r="I1539">
        <v>2</v>
      </c>
      <c r="J1539">
        <v>2</v>
      </c>
      <c r="K1539">
        <v>1</v>
      </c>
      <c r="L1539">
        <v>2</v>
      </c>
      <c r="M1539">
        <v>1</v>
      </c>
      <c r="N1539" t="s">
        <v>2672</v>
      </c>
      <c r="O1539" t="s">
        <v>2801</v>
      </c>
      <c r="P1539" t="s">
        <v>2809</v>
      </c>
      <c r="Q1539" t="s">
        <v>2816</v>
      </c>
      <c r="R1539">
        <v>0</v>
      </c>
      <c r="S1539">
        <v>43.48</v>
      </c>
      <c r="T1539">
        <v>-6.37</v>
      </c>
      <c r="U1539">
        <v>47.45</v>
      </c>
      <c r="V1539">
        <f t="shared" si="531"/>
        <v>0</v>
      </c>
      <c r="W1539">
        <f t="shared" si="531"/>
        <v>1</v>
      </c>
      <c r="X1539">
        <f t="shared" si="531"/>
        <v>1</v>
      </c>
      <c r="Y1539">
        <f t="shared" si="531"/>
        <v>1</v>
      </c>
      <c r="Z1539">
        <f t="shared" si="531"/>
        <v>1</v>
      </c>
      <c r="AA1539">
        <f t="shared" si="531"/>
        <v>1</v>
      </c>
      <c r="AB1539">
        <f t="shared" si="531"/>
        <v>1</v>
      </c>
      <c r="AC1539">
        <f t="shared" si="531"/>
        <v>1</v>
      </c>
      <c r="AD1539">
        <f t="shared" si="531"/>
        <v>1</v>
      </c>
      <c r="AE1539" s="4" t="s">
        <v>2828</v>
      </c>
      <c r="AF1539" s="9" t="s">
        <v>2829</v>
      </c>
      <c r="AG1539">
        <v>1</v>
      </c>
      <c r="AH1539">
        <v>0</v>
      </c>
      <c r="AI1539">
        <v>0</v>
      </c>
      <c r="AJ1539">
        <v>1</v>
      </c>
      <c r="AK1539" s="9" t="s">
        <v>2840</v>
      </c>
      <c r="AL1539">
        <f t="shared" si="532"/>
        <v>0</v>
      </c>
      <c r="AM1539">
        <f>IF(AND(INDIRECT(AN1539)='Sample Select backend'!$C$2,INDIRECT(AO1539)=1,INDIRECT(AP1539)='Sample Select backend'!$F$2,INDIRECT(AQ1539)=1,INDIRECT(AR1539)='Sample Select backend'!$M$2),1,0)</f>
        <v>0</v>
      </c>
      <c r="AN1539" t="str">
        <f>_xlfn.CONCAT('Sample Select backend'!$C$4,ROW(AN1539))</f>
        <v>AE1539</v>
      </c>
      <c r="AO1539" s="9" t="str">
        <f>_xlfn.CONCAT('Sample Select backend'!$J$2,ROW(AO1539))</f>
        <v>AJ1539</v>
      </c>
      <c r="AP1539" t="str">
        <f>_xlfn.CONCAT('Sample Select backend'!$F$4,ROW(AP1539))</f>
        <v>AF1539</v>
      </c>
      <c r="AQ1539" t="str">
        <f>_xlfn.CONCAT('Sample Select backend'!$I$10,ROW(AQ1539))</f>
        <v>R1539</v>
      </c>
      <c r="AR1539" t="str">
        <f>_xlfn.CONCAT('Sample Select backend'!$M$4,ROW(AR1539))</f>
        <v>AK1539</v>
      </c>
      <c r="AS1539" t="str">
        <f t="shared" si="533"/>
        <v>Guyana</v>
      </c>
      <c r="AT1539" s="9">
        <f t="shared" si="534"/>
        <v>5</v>
      </c>
      <c r="AU1539">
        <f t="shared" si="535"/>
        <v>0</v>
      </c>
      <c r="AV1539" s="9">
        <v>1</v>
      </c>
    </row>
    <row r="1540" spans="1:48" x14ac:dyDescent="0.35">
      <c r="A1540" t="s">
        <v>73</v>
      </c>
      <c r="B1540">
        <v>1</v>
      </c>
      <c r="C1540">
        <v>6</v>
      </c>
      <c r="D1540" t="s">
        <v>1081</v>
      </c>
      <c r="E1540">
        <v>2</v>
      </c>
      <c r="F1540">
        <v>2</v>
      </c>
      <c r="G1540">
        <v>2</v>
      </c>
      <c r="H1540">
        <v>2</v>
      </c>
      <c r="I1540">
        <v>2</v>
      </c>
      <c r="J1540">
        <v>2</v>
      </c>
      <c r="K1540">
        <v>1</v>
      </c>
      <c r="L1540">
        <v>2</v>
      </c>
      <c r="M1540">
        <v>1</v>
      </c>
      <c r="N1540" t="s">
        <v>2672</v>
      </c>
      <c r="O1540" t="s">
        <v>2801</v>
      </c>
      <c r="P1540" t="s">
        <v>2809</v>
      </c>
      <c r="Q1540" t="s">
        <v>2816</v>
      </c>
      <c r="R1540">
        <v>0</v>
      </c>
      <c r="S1540">
        <v>43.48</v>
      </c>
      <c r="T1540">
        <v>-6.37</v>
      </c>
      <c r="U1540">
        <v>47.45</v>
      </c>
      <c r="V1540">
        <f t="shared" si="531"/>
        <v>1</v>
      </c>
      <c r="W1540">
        <f t="shared" si="531"/>
        <v>1</v>
      </c>
      <c r="X1540">
        <f t="shared" si="531"/>
        <v>1</v>
      </c>
      <c r="Y1540">
        <f t="shared" si="531"/>
        <v>1</v>
      </c>
      <c r="Z1540">
        <f t="shared" si="531"/>
        <v>1</v>
      </c>
      <c r="AA1540">
        <f t="shared" si="531"/>
        <v>1</v>
      </c>
      <c r="AB1540">
        <f t="shared" si="531"/>
        <v>1</v>
      </c>
      <c r="AC1540">
        <f t="shared" si="531"/>
        <v>1</v>
      </c>
      <c r="AD1540">
        <f t="shared" si="531"/>
        <v>1</v>
      </c>
      <c r="AE1540" s="4" t="s">
        <v>2828</v>
      </c>
      <c r="AF1540" s="9" t="s">
        <v>2829</v>
      </c>
      <c r="AG1540">
        <v>1</v>
      </c>
      <c r="AH1540">
        <v>0</v>
      </c>
      <c r="AI1540">
        <v>0</v>
      </c>
      <c r="AJ1540">
        <v>1</v>
      </c>
      <c r="AK1540" s="9" t="s">
        <v>2840</v>
      </c>
      <c r="AL1540">
        <f t="shared" si="532"/>
        <v>0</v>
      </c>
      <c r="AM1540">
        <f>IF(AND(INDIRECT(AN1540)='Sample Select backend'!$C$2,INDIRECT(AO1540)=1,INDIRECT(AP1540)='Sample Select backend'!$F$2,INDIRECT(AQ1540)=1,INDIRECT(AR1540)='Sample Select backend'!$M$2),1,0)</f>
        <v>0</v>
      </c>
      <c r="AN1540" t="str">
        <f>_xlfn.CONCAT('Sample Select backend'!$C$4,ROW(AN1540))</f>
        <v>AE1540</v>
      </c>
      <c r="AO1540" s="9" t="str">
        <f>_xlfn.CONCAT('Sample Select backend'!$J$2,ROW(AO1540))</f>
        <v>AJ1540</v>
      </c>
      <c r="AP1540" t="str">
        <f>_xlfn.CONCAT('Sample Select backend'!$F$4,ROW(AP1540))</f>
        <v>AF1540</v>
      </c>
      <c r="AQ1540" t="str">
        <f>_xlfn.CONCAT('Sample Select backend'!$I$10,ROW(AQ1540))</f>
        <v>R1540</v>
      </c>
      <c r="AR1540" t="str">
        <f>_xlfn.CONCAT('Sample Select backend'!$M$4,ROW(AR1540))</f>
        <v>AK1540</v>
      </c>
      <c r="AS1540" t="str">
        <f t="shared" si="533"/>
        <v>Guyana</v>
      </c>
      <c r="AT1540" s="9">
        <f t="shared" si="534"/>
        <v>6</v>
      </c>
      <c r="AU1540">
        <f t="shared" si="535"/>
        <v>0</v>
      </c>
      <c r="AV1540" s="9">
        <v>1</v>
      </c>
    </row>
    <row r="1541" spans="1:48" x14ac:dyDescent="0.35">
      <c r="A1541" t="s">
        <v>73</v>
      </c>
      <c r="B1541">
        <v>3</v>
      </c>
      <c r="C1541" t="s">
        <v>206</v>
      </c>
      <c r="D1541" t="s">
        <v>1082</v>
      </c>
      <c r="E1541">
        <v>2</v>
      </c>
      <c r="F1541">
        <v>2</v>
      </c>
      <c r="G1541">
        <v>-2</v>
      </c>
      <c r="H1541">
        <v>-1</v>
      </c>
      <c r="I1541">
        <v>-2</v>
      </c>
      <c r="J1541">
        <v>2</v>
      </c>
      <c r="K1541">
        <v>-2</v>
      </c>
      <c r="M1541">
        <v>1</v>
      </c>
      <c r="N1541" t="s">
        <v>2672</v>
      </c>
      <c r="O1541" t="s">
        <v>2801</v>
      </c>
      <c r="P1541" t="s">
        <v>2809</v>
      </c>
      <c r="Q1541" t="s">
        <v>2816</v>
      </c>
      <c r="R1541">
        <v>0</v>
      </c>
      <c r="S1541">
        <v>43.48</v>
      </c>
      <c r="T1541">
        <v>-6.37</v>
      </c>
      <c r="U1541">
        <v>47.45</v>
      </c>
      <c r="V1541">
        <f t="shared" si="531"/>
        <v>1</v>
      </c>
      <c r="W1541">
        <f t="shared" si="531"/>
        <v>1</v>
      </c>
      <c r="X1541">
        <f t="shared" si="531"/>
        <v>0</v>
      </c>
      <c r="Y1541">
        <f t="shared" si="531"/>
        <v>0</v>
      </c>
      <c r="Z1541">
        <f t="shared" si="531"/>
        <v>0</v>
      </c>
      <c r="AA1541">
        <f t="shared" si="531"/>
        <v>1</v>
      </c>
      <c r="AB1541">
        <f t="shared" si="531"/>
        <v>0</v>
      </c>
      <c r="AC1541">
        <f t="shared" si="531"/>
        <v>-1</v>
      </c>
      <c r="AD1541">
        <f t="shared" si="531"/>
        <v>1</v>
      </c>
      <c r="AE1541" s="4" t="s">
        <v>2828</v>
      </c>
      <c r="AF1541" s="9" t="s">
        <v>2829</v>
      </c>
      <c r="AG1541">
        <v>1</v>
      </c>
      <c r="AH1541">
        <v>0</v>
      </c>
      <c r="AI1541">
        <v>0</v>
      </c>
      <c r="AJ1541">
        <v>1</v>
      </c>
      <c r="AK1541" s="9" t="s">
        <v>2840</v>
      </c>
      <c r="AL1541">
        <f t="shared" si="532"/>
        <v>0</v>
      </c>
      <c r="AM1541">
        <f>IF(AND(INDIRECT(AN1541)='Sample Select backend'!$C$2,INDIRECT(AO1541)=1,INDIRECT(AP1541)='Sample Select backend'!$F$2,INDIRECT(AQ1541)=1,INDIRECT(AR1541)='Sample Select backend'!$M$2),1,0)</f>
        <v>0</v>
      </c>
      <c r="AN1541" t="str">
        <f>_xlfn.CONCAT('Sample Select backend'!$C$4,ROW(AN1541))</f>
        <v>AE1541</v>
      </c>
      <c r="AO1541" s="9" t="str">
        <f>_xlfn.CONCAT('Sample Select backend'!$J$2,ROW(AO1541))</f>
        <v>AJ1541</v>
      </c>
      <c r="AP1541" t="str">
        <f>_xlfn.CONCAT('Sample Select backend'!$F$4,ROW(AP1541))</f>
        <v>AF1541</v>
      </c>
      <c r="AQ1541" t="str">
        <f>_xlfn.CONCAT('Sample Select backend'!$I$10,ROW(AQ1541))</f>
        <v>R1541</v>
      </c>
      <c r="AR1541" t="str">
        <f>_xlfn.CONCAT('Sample Select backend'!$M$4,ROW(AR1541))</f>
        <v>AK1541</v>
      </c>
      <c r="AS1541" t="str">
        <f t="shared" si="533"/>
        <v>Guyana</v>
      </c>
      <c r="AT1541" s="9" t="str">
        <f t="shared" si="534"/>
        <v>Tax exemption/waiver/suspension</v>
      </c>
      <c r="AU1541">
        <f t="shared" si="535"/>
        <v>0</v>
      </c>
      <c r="AV1541" s="9">
        <v>1</v>
      </c>
    </row>
    <row r="1542" spans="1:48" x14ac:dyDescent="0.35">
      <c r="A1542" t="s">
        <v>73</v>
      </c>
      <c r="B1542">
        <v>1</v>
      </c>
      <c r="C1542">
        <v>9</v>
      </c>
      <c r="D1542" t="s">
        <v>1085</v>
      </c>
      <c r="E1542">
        <v>-2</v>
      </c>
      <c r="F1542">
        <v>2</v>
      </c>
      <c r="G1542">
        <v>2</v>
      </c>
      <c r="H1542">
        <v>2</v>
      </c>
      <c r="I1542">
        <v>2</v>
      </c>
      <c r="J1542">
        <v>-2</v>
      </c>
      <c r="K1542">
        <v>-2</v>
      </c>
      <c r="L1542">
        <v>2</v>
      </c>
      <c r="M1542">
        <v>1</v>
      </c>
      <c r="N1542" t="s">
        <v>2672</v>
      </c>
      <c r="O1542" t="s">
        <v>2801</v>
      </c>
      <c r="P1542" t="s">
        <v>2809</v>
      </c>
      <c r="Q1542" t="s">
        <v>2816</v>
      </c>
      <c r="R1542">
        <v>0</v>
      </c>
      <c r="S1542">
        <v>43.48</v>
      </c>
      <c r="T1542">
        <v>-6.37</v>
      </c>
      <c r="U1542">
        <v>47.45</v>
      </c>
      <c r="V1542">
        <f t="shared" si="531"/>
        <v>0</v>
      </c>
      <c r="W1542">
        <f t="shared" si="531"/>
        <v>1</v>
      </c>
      <c r="X1542">
        <f t="shared" si="531"/>
        <v>1</v>
      </c>
      <c r="Y1542">
        <f t="shared" si="531"/>
        <v>1</v>
      </c>
      <c r="Z1542">
        <f t="shared" si="531"/>
        <v>1</v>
      </c>
      <c r="AA1542">
        <f t="shared" si="531"/>
        <v>0</v>
      </c>
      <c r="AB1542">
        <f t="shared" si="531"/>
        <v>0</v>
      </c>
      <c r="AC1542">
        <f t="shared" si="531"/>
        <v>1</v>
      </c>
      <c r="AD1542">
        <f t="shared" si="531"/>
        <v>1</v>
      </c>
      <c r="AE1542" s="4" t="s">
        <v>2828</v>
      </c>
      <c r="AF1542" s="9" t="s">
        <v>2829</v>
      </c>
      <c r="AG1542">
        <v>1</v>
      </c>
      <c r="AH1542">
        <v>0</v>
      </c>
      <c r="AI1542">
        <v>0</v>
      </c>
      <c r="AJ1542">
        <v>1</v>
      </c>
      <c r="AK1542" s="9" t="s">
        <v>2840</v>
      </c>
      <c r="AL1542">
        <f t="shared" si="532"/>
        <v>0</v>
      </c>
      <c r="AM1542">
        <f>IF(AND(INDIRECT(AN1542)='Sample Select backend'!$C$2,INDIRECT(AO1542)=1,INDIRECT(AP1542)='Sample Select backend'!$F$2,INDIRECT(AQ1542)=1,INDIRECT(AR1542)='Sample Select backend'!$M$2),1,0)</f>
        <v>0</v>
      </c>
      <c r="AN1542" t="str">
        <f>_xlfn.CONCAT('Sample Select backend'!$C$4,ROW(AN1542))</f>
        <v>AE1542</v>
      </c>
      <c r="AO1542" s="9" t="str">
        <f>_xlfn.CONCAT('Sample Select backend'!$J$2,ROW(AO1542))</f>
        <v>AJ1542</v>
      </c>
      <c r="AP1542" t="str">
        <f>_xlfn.CONCAT('Sample Select backend'!$F$4,ROW(AP1542))</f>
        <v>AF1542</v>
      </c>
      <c r="AQ1542" t="str">
        <f>_xlfn.CONCAT('Sample Select backend'!$I$10,ROW(AQ1542))</f>
        <v>R1542</v>
      </c>
      <c r="AR1542" t="str">
        <f>_xlfn.CONCAT('Sample Select backend'!$M$4,ROW(AR1542))</f>
        <v>AK1542</v>
      </c>
      <c r="AS1542" t="str">
        <f t="shared" si="533"/>
        <v>Guyana</v>
      </c>
      <c r="AT1542" s="9">
        <f t="shared" si="534"/>
        <v>9</v>
      </c>
      <c r="AU1542">
        <f t="shared" si="535"/>
        <v>0</v>
      </c>
      <c r="AV1542" s="9">
        <v>1</v>
      </c>
    </row>
    <row r="1543" spans="1:48" x14ac:dyDescent="0.35">
      <c r="A1543" t="s">
        <v>73</v>
      </c>
      <c r="B1543">
        <v>1</v>
      </c>
      <c r="C1543" t="s">
        <v>206</v>
      </c>
      <c r="D1543" t="s">
        <v>1086</v>
      </c>
      <c r="E1543">
        <v>-2</v>
      </c>
      <c r="F1543">
        <v>2</v>
      </c>
      <c r="G1543">
        <v>-2</v>
      </c>
      <c r="H1543">
        <v>-1</v>
      </c>
      <c r="I1543">
        <v>-2</v>
      </c>
      <c r="J1543">
        <v>2</v>
      </c>
      <c r="K1543">
        <v>1</v>
      </c>
      <c r="M1543">
        <v>1</v>
      </c>
      <c r="N1543" t="s">
        <v>2672</v>
      </c>
      <c r="O1543" t="s">
        <v>2801</v>
      </c>
      <c r="P1543" t="s">
        <v>2809</v>
      </c>
      <c r="Q1543" t="s">
        <v>2816</v>
      </c>
      <c r="R1543">
        <v>0</v>
      </c>
      <c r="S1543">
        <v>43.48</v>
      </c>
      <c r="T1543">
        <v>-6.37</v>
      </c>
      <c r="U1543">
        <v>47.45</v>
      </c>
      <c r="V1543">
        <f t="shared" si="531"/>
        <v>0</v>
      </c>
      <c r="W1543">
        <f t="shared" si="531"/>
        <v>1</v>
      </c>
      <c r="X1543">
        <f t="shared" si="531"/>
        <v>0</v>
      </c>
      <c r="Y1543">
        <f t="shared" si="531"/>
        <v>0</v>
      </c>
      <c r="Z1543">
        <f t="shared" si="531"/>
        <v>0</v>
      </c>
      <c r="AA1543">
        <f t="shared" si="531"/>
        <v>1</v>
      </c>
      <c r="AB1543">
        <f t="shared" si="531"/>
        <v>1</v>
      </c>
      <c r="AC1543">
        <f t="shared" si="531"/>
        <v>-1</v>
      </c>
      <c r="AD1543">
        <f t="shared" si="531"/>
        <v>1</v>
      </c>
      <c r="AE1543" s="4" t="s">
        <v>2828</v>
      </c>
      <c r="AF1543" s="9" t="s">
        <v>2829</v>
      </c>
      <c r="AG1543">
        <v>1</v>
      </c>
      <c r="AH1543">
        <v>0</v>
      </c>
      <c r="AI1543">
        <v>0</v>
      </c>
      <c r="AJ1543">
        <v>1</v>
      </c>
      <c r="AK1543" s="9" t="s">
        <v>2840</v>
      </c>
      <c r="AL1543">
        <f t="shared" si="532"/>
        <v>0</v>
      </c>
      <c r="AM1543">
        <f>IF(AND(INDIRECT(AN1543)='Sample Select backend'!$C$2,INDIRECT(AO1543)=1,INDIRECT(AP1543)='Sample Select backend'!$F$2,INDIRECT(AQ1543)=1,INDIRECT(AR1543)='Sample Select backend'!$M$2),1,0)</f>
        <v>0</v>
      </c>
      <c r="AN1543" t="str">
        <f>_xlfn.CONCAT('Sample Select backend'!$C$4,ROW(AN1543))</f>
        <v>AE1543</v>
      </c>
      <c r="AO1543" s="9" t="str">
        <f>_xlfn.CONCAT('Sample Select backend'!$J$2,ROW(AO1543))</f>
        <v>AJ1543</v>
      </c>
      <c r="AP1543" t="str">
        <f>_xlfn.CONCAT('Sample Select backend'!$F$4,ROW(AP1543))</f>
        <v>AF1543</v>
      </c>
      <c r="AQ1543" t="str">
        <f>_xlfn.CONCAT('Sample Select backend'!$I$10,ROW(AQ1543))</f>
        <v>R1543</v>
      </c>
      <c r="AR1543" t="str">
        <f>_xlfn.CONCAT('Sample Select backend'!$M$4,ROW(AR1543))</f>
        <v>AK1543</v>
      </c>
      <c r="AS1543" t="str">
        <f t="shared" si="533"/>
        <v>Guyana</v>
      </c>
      <c r="AT1543" s="9" t="str">
        <f t="shared" si="534"/>
        <v>Tax exemption/waiver/suspension</v>
      </c>
      <c r="AU1543">
        <f t="shared" si="535"/>
        <v>0</v>
      </c>
      <c r="AV1543" s="9">
        <v>1</v>
      </c>
    </row>
    <row r="1544" spans="1:48" x14ac:dyDescent="0.35">
      <c r="A1544" t="s">
        <v>73</v>
      </c>
      <c r="B1544">
        <v>1</v>
      </c>
      <c r="C1544">
        <v>3</v>
      </c>
      <c r="D1544" t="s">
        <v>1083</v>
      </c>
      <c r="E1544">
        <v>2</v>
      </c>
      <c r="F1544">
        <v>2</v>
      </c>
      <c r="G1544">
        <v>-2</v>
      </c>
      <c r="H1544">
        <v>-1</v>
      </c>
      <c r="J1544">
        <v>2</v>
      </c>
      <c r="L1544">
        <v>-2</v>
      </c>
      <c r="M1544">
        <v>1</v>
      </c>
      <c r="N1544" t="s">
        <v>2672</v>
      </c>
      <c r="O1544" t="s">
        <v>2801</v>
      </c>
      <c r="P1544" t="s">
        <v>2809</v>
      </c>
      <c r="Q1544" t="s">
        <v>2816</v>
      </c>
      <c r="R1544">
        <v>0</v>
      </c>
      <c r="S1544">
        <v>43.48</v>
      </c>
      <c r="T1544">
        <v>-6.37</v>
      </c>
      <c r="U1544">
        <v>47.45</v>
      </c>
      <c r="V1544">
        <f t="shared" si="531"/>
        <v>1</v>
      </c>
      <c r="W1544">
        <f t="shared" si="531"/>
        <v>1</v>
      </c>
      <c r="X1544">
        <f t="shared" si="531"/>
        <v>0</v>
      </c>
      <c r="Y1544">
        <f t="shared" si="531"/>
        <v>0</v>
      </c>
      <c r="Z1544">
        <f t="shared" si="531"/>
        <v>-1</v>
      </c>
      <c r="AA1544">
        <f t="shared" si="531"/>
        <v>1</v>
      </c>
      <c r="AB1544">
        <f t="shared" si="531"/>
        <v>-1</v>
      </c>
      <c r="AC1544">
        <f t="shared" si="531"/>
        <v>0</v>
      </c>
      <c r="AD1544">
        <f t="shared" si="531"/>
        <v>1</v>
      </c>
      <c r="AE1544" s="4" t="s">
        <v>2828</v>
      </c>
      <c r="AF1544" s="9" t="s">
        <v>2829</v>
      </c>
      <c r="AG1544">
        <v>1</v>
      </c>
      <c r="AH1544">
        <v>0</v>
      </c>
      <c r="AI1544">
        <v>0</v>
      </c>
      <c r="AJ1544">
        <v>1</v>
      </c>
      <c r="AK1544" s="9" t="s">
        <v>2840</v>
      </c>
      <c r="AL1544">
        <f t="shared" si="532"/>
        <v>0</v>
      </c>
      <c r="AM1544">
        <f>IF(AND(INDIRECT(AN1544)='Sample Select backend'!$C$2,INDIRECT(AO1544)=1,INDIRECT(AP1544)='Sample Select backend'!$F$2,INDIRECT(AQ1544)=1,INDIRECT(AR1544)='Sample Select backend'!$M$2),1,0)</f>
        <v>0</v>
      </c>
      <c r="AN1544" t="str">
        <f>_xlfn.CONCAT('Sample Select backend'!$C$4,ROW(AN1544))</f>
        <v>AE1544</v>
      </c>
      <c r="AO1544" s="9" t="str">
        <f>_xlfn.CONCAT('Sample Select backend'!$J$2,ROW(AO1544))</f>
        <v>AJ1544</v>
      </c>
      <c r="AP1544" t="str">
        <f>_xlfn.CONCAT('Sample Select backend'!$F$4,ROW(AP1544))</f>
        <v>AF1544</v>
      </c>
      <c r="AQ1544" t="str">
        <f>_xlfn.CONCAT('Sample Select backend'!$I$10,ROW(AQ1544))</f>
        <v>R1544</v>
      </c>
      <c r="AR1544" t="str">
        <f>_xlfn.CONCAT('Sample Select backend'!$M$4,ROW(AR1544))</f>
        <v>AK1544</v>
      </c>
      <c r="AS1544" t="str">
        <f t="shared" si="533"/>
        <v>Guyana</v>
      </c>
      <c r="AT1544" s="9">
        <f t="shared" si="534"/>
        <v>3</v>
      </c>
      <c r="AU1544">
        <f t="shared" si="535"/>
        <v>0</v>
      </c>
      <c r="AV1544" s="9">
        <v>0</v>
      </c>
    </row>
    <row r="1545" spans="1:48" x14ac:dyDescent="0.35">
      <c r="A1545" s="24" t="s">
        <v>73</v>
      </c>
      <c r="B1545" s="24">
        <v>1</v>
      </c>
      <c r="C1545" s="24">
        <v>10</v>
      </c>
      <c r="D1545" s="24" t="s">
        <v>3710</v>
      </c>
      <c r="E1545" s="24"/>
      <c r="O1545" t="s">
        <v>2801</v>
      </c>
      <c r="P1545" t="s">
        <v>2809</v>
      </c>
      <c r="Q1545" t="s">
        <v>2816</v>
      </c>
      <c r="R1545">
        <v>0</v>
      </c>
      <c r="S1545">
        <v>43.48</v>
      </c>
      <c r="T1545">
        <v>-6.37</v>
      </c>
      <c r="U1545">
        <v>47.45</v>
      </c>
      <c r="V1545">
        <v>-1</v>
      </c>
      <c r="W1545">
        <v>-1</v>
      </c>
      <c r="X1545">
        <v>-1</v>
      </c>
      <c r="Y1545">
        <v>-1</v>
      </c>
      <c r="Z1545">
        <v>-1</v>
      </c>
      <c r="AA1545">
        <v>-1</v>
      </c>
      <c r="AB1545">
        <v>-1</v>
      </c>
      <c r="AC1545">
        <v>-1</v>
      </c>
      <c r="AD1545">
        <v>-1</v>
      </c>
      <c r="AE1545" s="4" t="s">
        <v>2828</v>
      </c>
      <c r="AF1545" s="9" t="s">
        <v>2829</v>
      </c>
      <c r="AG1545">
        <v>1</v>
      </c>
      <c r="AH1545">
        <v>0</v>
      </c>
      <c r="AI1545">
        <v>0</v>
      </c>
      <c r="AJ1545">
        <v>1</v>
      </c>
      <c r="AK1545" s="9" t="s">
        <v>2840</v>
      </c>
      <c r="AL1545">
        <f t="shared" si="532"/>
        <v>0</v>
      </c>
      <c r="AM1545">
        <f>IF(AND(INDIRECT(AN1545)='Sample Select backend'!$C$2,INDIRECT(AO1545)=1,INDIRECT(AP1545)='Sample Select backend'!$F$2,INDIRECT(AQ1545)=1,INDIRECT(AR1545)='Sample Select backend'!$M$2),1,0)</f>
        <v>0</v>
      </c>
      <c r="AN1545" t="str">
        <f>_xlfn.CONCAT('Sample Select backend'!$C$4,ROW(AN1545))</f>
        <v>AE1545</v>
      </c>
      <c r="AO1545" s="9" t="str">
        <f>_xlfn.CONCAT('Sample Select backend'!$J$2,ROW(AO1545))</f>
        <v>AJ1545</v>
      </c>
      <c r="AP1545" t="str">
        <f>_xlfn.CONCAT('Sample Select backend'!$F$4,ROW(AP1545))</f>
        <v>AF1545</v>
      </c>
      <c r="AQ1545" t="str">
        <f>_xlfn.CONCAT('Sample Select backend'!$I$10,ROW(AQ1545))</f>
        <v>R1545</v>
      </c>
      <c r="AR1545" t="str">
        <f>_xlfn.CONCAT('Sample Select backend'!$M$4,ROW(AR1545))</f>
        <v>AK1545</v>
      </c>
      <c r="AS1545" t="str">
        <f t="shared" si="533"/>
        <v>Guyana</v>
      </c>
      <c r="AT1545" s="9">
        <f t="shared" si="534"/>
        <v>10</v>
      </c>
      <c r="AU1545">
        <f t="shared" si="535"/>
        <v>0</v>
      </c>
      <c r="AV1545" s="9">
        <v>0</v>
      </c>
    </row>
    <row r="1546" spans="1:48" x14ac:dyDescent="0.35">
      <c r="A1546" s="24" t="s">
        <v>73</v>
      </c>
      <c r="B1546" s="24">
        <v>7</v>
      </c>
      <c r="C1546" s="24">
        <v>31</v>
      </c>
      <c r="D1546" s="24" t="s">
        <v>3711</v>
      </c>
      <c r="E1546" s="24"/>
      <c r="O1546" t="s">
        <v>2801</v>
      </c>
      <c r="P1546" t="s">
        <v>2809</v>
      </c>
      <c r="Q1546" t="s">
        <v>2816</v>
      </c>
      <c r="R1546">
        <v>0</v>
      </c>
      <c r="S1546">
        <v>43.48</v>
      </c>
      <c r="T1546">
        <v>-6.37</v>
      </c>
      <c r="U1546">
        <v>47.45</v>
      </c>
      <c r="V1546">
        <v>-1</v>
      </c>
      <c r="W1546">
        <v>-1</v>
      </c>
      <c r="X1546">
        <v>-1</v>
      </c>
      <c r="Y1546">
        <v>-1</v>
      </c>
      <c r="Z1546">
        <v>-1</v>
      </c>
      <c r="AA1546">
        <v>-1</v>
      </c>
      <c r="AB1546">
        <v>-1</v>
      </c>
      <c r="AC1546">
        <v>-1</v>
      </c>
      <c r="AD1546">
        <v>-1</v>
      </c>
      <c r="AE1546" s="4" t="s">
        <v>2828</v>
      </c>
      <c r="AF1546" s="9" t="s">
        <v>2829</v>
      </c>
      <c r="AG1546">
        <v>1</v>
      </c>
      <c r="AH1546">
        <v>0</v>
      </c>
      <c r="AI1546">
        <v>0</v>
      </c>
      <c r="AJ1546">
        <v>1</v>
      </c>
      <c r="AK1546" s="9" t="s">
        <v>2840</v>
      </c>
      <c r="AL1546">
        <f t="shared" si="532"/>
        <v>0</v>
      </c>
      <c r="AM1546">
        <f>IF(AND(INDIRECT(AN1546)='Sample Select backend'!$C$2,INDIRECT(AO1546)=1,INDIRECT(AP1546)='Sample Select backend'!$F$2,INDIRECT(AQ1546)=1,INDIRECT(AR1546)='Sample Select backend'!$M$2),1,0)</f>
        <v>0</v>
      </c>
      <c r="AN1546" t="str">
        <f>_xlfn.CONCAT('Sample Select backend'!$C$4,ROW(AN1546))</f>
        <v>AE1546</v>
      </c>
      <c r="AO1546" s="9" t="str">
        <f>_xlfn.CONCAT('Sample Select backend'!$J$2,ROW(AO1546))</f>
        <v>AJ1546</v>
      </c>
      <c r="AP1546" t="str">
        <f>_xlfn.CONCAT('Sample Select backend'!$F$4,ROW(AP1546))</f>
        <v>AF1546</v>
      </c>
      <c r="AQ1546" t="str">
        <f>_xlfn.CONCAT('Sample Select backend'!$I$10,ROW(AQ1546))</f>
        <v>R1546</v>
      </c>
      <c r="AR1546" t="str">
        <f>_xlfn.CONCAT('Sample Select backend'!$M$4,ROW(AR1546))</f>
        <v>AK1546</v>
      </c>
      <c r="AS1546" t="str">
        <f t="shared" si="533"/>
        <v>Guyana</v>
      </c>
      <c r="AT1546" s="9">
        <f t="shared" si="534"/>
        <v>31</v>
      </c>
      <c r="AU1546">
        <f t="shared" si="535"/>
        <v>0</v>
      </c>
      <c r="AV1546" s="9">
        <v>0</v>
      </c>
    </row>
    <row r="1547" spans="1:48" x14ac:dyDescent="0.35">
      <c r="A1547" s="24" t="s">
        <v>73</v>
      </c>
      <c r="B1547" s="24">
        <v>9</v>
      </c>
      <c r="C1547" s="24">
        <v>34</v>
      </c>
      <c r="D1547" s="24" t="s">
        <v>3712</v>
      </c>
      <c r="E1547" s="24"/>
      <c r="O1547" t="s">
        <v>2801</v>
      </c>
      <c r="P1547" t="s">
        <v>2809</v>
      </c>
      <c r="Q1547" t="s">
        <v>2816</v>
      </c>
      <c r="R1547">
        <v>0</v>
      </c>
      <c r="S1547">
        <v>43.48</v>
      </c>
      <c r="T1547">
        <v>-6.37</v>
      </c>
      <c r="U1547">
        <v>47.45</v>
      </c>
      <c r="V1547">
        <v>-1</v>
      </c>
      <c r="W1547">
        <v>-1</v>
      </c>
      <c r="X1547">
        <v>-1</v>
      </c>
      <c r="Y1547">
        <v>-1</v>
      </c>
      <c r="Z1547">
        <v>-1</v>
      </c>
      <c r="AA1547">
        <v>-1</v>
      </c>
      <c r="AB1547">
        <v>-1</v>
      </c>
      <c r="AC1547">
        <v>-1</v>
      </c>
      <c r="AD1547">
        <v>-1</v>
      </c>
      <c r="AE1547" s="4" t="s">
        <v>2828</v>
      </c>
      <c r="AF1547" s="9" t="s">
        <v>2829</v>
      </c>
      <c r="AG1547">
        <v>1</v>
      </c>
      <c r="AH1547">
        <v>0</v>
      </c>
      <c r="AI1547">
        <v>0</v>
      </c>
      <c r="AJ1547">
        <v>1</v>
      </c>
      <c r="AK1547" s="9" t="s">
        <v>2840</v>
      </c>
      <c r="AL1547">
        <f t="shared" si="532"/>
        <v>0</v>
      </c>
      <c r="AM1547">
        <f>IF(AND(INDIRECT(AN1547)='Sample Select backend'!$C$2,INDIRECT(AO1547)=1,INDIRECT(AP1547)='Sample Select backend'!$F$2,INDIRECT(AQ1547)=1,INDIRECT(AR1547)='Sample Select backend'!$M$2),1,0)</f>
        <v>0</v>
      </c>
      <c r="AN1547" t="str">
        <f>_xlfn.CONCAT('Sample Select backend'!$C$4,ROW(AN1547))</f>
        <v>AE1547</v>
      </c>
      <c r="AO1547" s="9" t="str">
        <f>_xlfn.CONCAT('Sample Select backend'!$J$2,ROW(AO1547))</f>
        <v>AJ1547</v>
      </c>
      <c r="AP1547" t="str">
        <f>_xlfn.CONCAT('Sample Select backend'!$F$4,ROW(AP1547))</f>
        <v>AF1547</v>
      </c>
      <c r="AQ1547" t="str">
        <f>_xlfn.CONCAT('Sample Select backend'!$I$10,ROW(AQ1547))</f>
        <v>R1547</v>
      </c>
      <c r="AR1547" t="str">
        <f>_xlfn.CONCAT('Sample Select backend'!$M$4,ROW(AR1547))</f>
        <v>AK1547</v>
      </c>
      <c r="AS1547" t="str">
        <f t="shared" si="533"/>
        <v>Guyana</v>
      </c>
      <c r="AT1547" s="9">
        <f t="shared" si="534"/>
        <v>34</v>
      </c>
      <c r="AU1547">
        <f t="shared" si="535"/>
        <v>0</v>
      </c>
      <c r="AV1547" s="9">
        <v>0</v>
      </c>
    </row>
    <row r="1548" spans="1:48" x14ac:dyDescent="0.35">
      <c r="A1548" s="24" t="s">
        <v>73</v>
      </c>
      <c r="B1548" s="24">
        <v>6</v>
      </c>
      <c r="C1548" s="24">
        <v>28</v>
      </c>
      <c r="D1548" s="24" t="s">
        <v>3713</v>
      </c>
      <c r="E1548" s="24"/>
      <c r="O1548" t="s">
        <v>2801</v>
      </c>
      <c r="P1548" t="s">
        <v>2809</v>
      </c>
      <c r="Q1548" t="s">
        <v>2816</v>
      </c>
      <c r="R1548">
        <v>0</v>
      </c>
      <c r="S1548">
        <v>43.48</v>
      </c>
      <c r="T1548">
        <v>-6.37</v>
      </c>
      <c r="U1548">
        <v>47.45</v>
      </c>
      <c r="V1548">
        <v>-1</v>
      </c>
      <c r="W1548">
        <v>-1</v>
      </c>
      <c r="X1548">
        <v>-1</v>
      </c>
      <c r="Y1548">
        <v>-1</v>
      </c>
      <c r="Z1548">
        <v>-1</v>
      </c>
      <c r="AA1548">
        <v>-1</v>
      </c>
      <c r="AB1548">
        <v>-1</v>
      </c>
      <c r="AC1548">
        <v>-1</v>
      </c>
      <c r="AD1548">
        <v>-1</v>
      </c>
      <c r="AE1548" s="4" t="s">
        <v>2828</v>
      </c>
      <c r="AF1548" s="9" t="s">
        <v>2829</v>
      </c>
      <c r="AG1548">
        <v>1</v>
      </c>
      <c r="AH1548">
        <v>0</v>
      </c>
      <c r="AI1548">
        <v>0</v>
      </c>
      <c r="AJ1548">
        <v>1</v>
      </c>
      <c r="AK1548" s="9" t="s">
        <v>2840</v>
      </c>
      <c r="AL1548">
        <f t="shared" si="532"/>
        <v>0</v>
      </c>
      <c r="AM1548">
        <f>IF(AND(INDIRECT(AN1548)='Sample Select backend'!$C$2,INDIRECT(AO1548)=1,INDIRECT(AP1548)='Sample Select backend'!$F$2,INDIRECT(AQ1548)=1,INDIRECT(AR1548)='Sample Select backend'!$M$2),1,0)</f>
        <v>0</v>
      </c>
      <c r="AN1548" t="str">
        <f>_xlfn.CONCAT('Sample Select backend'!$C$4,ROW(AN1548))</f>
        <v>AE1548</v>
      </c>
      <c r="AO1548" s="9" t="str">
        <f>_xlfn.CONCAT('Sample Select backend'!$J$2,ROW(AO1548))</f>
        <v>AJ1548</v>
      </c>
      <c r="AP1548" t="str">
        <f>_xlfn.CONCAT('Sample Select backend'!$F$4,ROW(AP1548))</f>
        <v>AF1548</v>
      </c>
      <c r="AQ1548" t="str">
        <f>_xlfn.CONCAT('Sample Select backend'!$I$10,ROW(AQ1548))</f>
        <v>R1548</v>
      </c>
      <c r="AR1548" t="str">
        <f>_xlfn.CONCAT('Sample Select backend'!$M$4,ROW(AR1548))</f>
        <v>AK1548</v>
      </c>
      <c r="AS1548" t="str">
        <f t="shared" si="533"/>
        <v>Guyana</v>
      </c>
      <c r="AT1548" s="9">
        <f t="shared" si="534"/>
        <v>28</v>
      </c>
      <c r="AU1548">
        <f t="shared" si="535"/>
        <v>0</v>
      </c>
      <c r="AV1548" s="9">
        <v>0</v>
      </c>
    </row>
    <row r="1549" spans="1:48" x14ac:dyDescent="0.35">
      <c r="A1549" s="24" t="s">
        <v>73</v>
      </c>
      <c r="B1549" s="24">
        <v>1</v>
      </c>
      <c r="C1549" s="24">
        <v>9</v>
      </c>
      <c r="D1549" s="24" t="s">
        <v>3714</v>
      </c>
      <c r="E1549" s="24"/>
      <c r="O1549" t="s">
        <v>2801</v>
      </c>
      <c r="P1549" t="s">
        <v>2809</v>
      </c>
      <c r="Q1549" t="s">
        <v>2816</v>
      </c>
      <c r="R1549">
        <v>0</v>
      </c>
      <c r="S1549">
        <v>43.48</v>
      </c>
      <c r="T1549">
        <v>-6.37</v>
      </c>
      <c r="U1549">
        <v>47.45</v>
      </c>
      <c r="V1549">
        <v>-1</v>
      </c>
      <c r="W1549">
        <v>-1</v>
      </c>
      <c r="X1549">
        <v>-1</v>
      </c>
      <c r="Y1549">
        <v>-1</v>
      </c>
      <c r="Z1549">
        <v>-1</v>
      </c>
      <c r="AA1549">
        <v>-1</v>
      </c>
      <c r="AB1549">
        <v>-1</v>
      </c>
      <c r="AC1549">
        <v>-1</v>
      </c>
      <c r="AD1549">
        <v>-1</v>
      </c>
      <c r="AE1549" s="4" t="s">
        <v>2828</v>
      </c>
      <c r="AF1549" s="9" t="s">
        <v>2829</v>
      </c>
      <c r="AG1549">
        <v>1</v>
      </c>
      <c r="AH1549">
        <v>0</v>
      </c>
      <c r="AI1549">
        <v>0</v>
      </c>
      <c r="AJ1549">
        <v>1</v>
      </c>
      <c r="AK1549" s="9" t="s">
        <v>2840</v>
      </c>
      <c r="AL1549">
        <f t="shared" si="532"/>
        <v>0</v>
      </c>
      <c r="AM1549">
        <f>IF(AND(INDIRECT(AN1549)='Sample Select backend'!$C$2,INDIRECT(AO1549)=1,INDIRECT(AP1549)='Sample Select backend'!$F$2,INDIRECT(AQ1549)=1,INDIRECT(AR1549)='Sample Select backend'!$M$2),1,0)</f>
        <v>0</v>
      </c>
      <c r="AN1549" t="str">
        <f>_xlfn.CONCAT('Sample Select backend'!$C$4,ROW(AN1549))</f>
        <v>AE1549</v>
      </c>
      <c r="AO1549" s="9" t="str">
        <f>_xlfn.CONCAT('Sample Select backend'!$J$2,ROW(AO1549))</f>
        <v>AJ1549</v>
      </c>
      <c r="AP1549" t="str">
        <f>_xlfn.CONCAT('Sample Select backend'!$F$4,ROW(AP1549))</f>
        <v>AF1549</v>
      </c>
      <c r="AQ1549" t="str">
        <f>_xlfn.CONCAT('Sample Select backend'!$I$10,ROW(AQ1549))</f>
        <v>R1549</v>
      </c>
      <c r="AR1549" t="str">
        <f>_xlfn.CONCAT('Sample Select backend'!$M$4,ROW(AR1549))</f>
        <v>AK1549</v>
      </c>
      <c r="AS1549" t="str">
        <f t="shared" si="533"/>
        <v>Guyana</v>
      </c>
      <c r="AT1549" s="9">
        <f t="shared" si="534"/>
        <v>9</v>
      </c>
      <c r="AU1549">
        <f t="shared" si="535"/>
        <v>0</v>
      </c>
      <c r="AV1549" s="9">
        <v>0</v>
      </c>
    </row>
    <row r="1550" spans="1:48" x14ac:dyDescent="0.35">
      <c r="A1550" s="24" t="s">
        <v>73</v>
      </c>
      <c r="B1550" s="24">
        <v>1</v>
      </c>
      <c r="C1550" s="24">
        <v>9</v>
      </c>
      <c r="D1550" s="24" t="s">
        <v>3715</v>
      </c>
      <c r="E1550" s="24"/>
      <c r="O1550" t="s">
        <v>2801</v>
      </c>
      <c r="P1550" t="s">
        <v>2809</v>
      </c>
      <c r="Q1550" t="s">
        <v>2816</v>
      </c>
      <c r="R1550">
        <v>0</v>
      </c>
      <c r="S1550">
        <v>43.48</v>
      </c>
      <c r="T1550">
        <v>-6.37</v>
      </c>
      <c r="U1550">
        <v>47.45</v>
      </c>
      <c r="V1550">
        <v>-1</v>
      </c>
      <c r="W1550">
        <v>-1</v>
      </c>
      <c r="X1550">
        <v>-1</v>
      </c>
      <c r="Y1550">
        <v>-1</v>
      </c>
      <c r="Z1550">
        <v>-1</v>
      </c>
      <c r="AA1550">
        <v>-1</v>
      </c>
      <c r="AB1550">
        <v>-1</v>
      </c>
      <c r="AC1550">
        <v>-1</v>
      </c>
      <c r="AD1550">
        <v>-1</v>
      </c>
      <c r="AE1550" s="4" t="s">
        <v>2828</v>
      </c>
      <c r="AF1550" s="9" t="s">
        <v>2829</v>
      </c>
      <c r="AG1550">
        <v>1</v>
      </c>
      <c r="AH1550">
        <v>0</v>
      </c>
      <c r="AI1550">
        <v>0</v>
      </c>
      <c r="AJ1550">
        <v>1</v>
      </c>
      <c r="AK1550" s="9" t="s">
        <v>2840</v>
      </c>
      <c r="AL1550">
        <f t="shared" si="532"/>
        <v>0</v>
      </c>
      <c r="AM1550">
        <f>IF(AND(INDIRECT(AN1550)='Sample Select backend'!$C$2,INDIRECT(AO1550)=1,INDIRECT(AP1550)='Sample Select backend'!$F$2,INDIRECT(AQ1550)=1,INDIRECT(AR1550)='Sample Select backend'!$M$2),1,0)</f>
        <v>0</v>
      </c>
      <c r="AN1550" t="str">
        <f>_xlfn.CONCAT('Sample Select backend'!$C$4,ROW(AN1550))</f>
        <v>AE1550</v>
      </c>
      <c r="AO1550" s="9" t="str">
        <f>_xlfn.CONCAT('Sample Select backend'!$J$2,ROW(AO1550))</f>
        <v>AJ1550</v>
      </c>
      <c r="AP1550" t="str">
        <f>_xlfn.CONCAT('Sample Select backend'!$F$4,ROW(AP1550))</f>
        <v>AF1550</v>
      </c>
      <c r="AQ1550" t="str">
        <f>_xlfn.CONCAT('Sample Select backend'!$I$10,ROW(AQ1550))</f>
        <v>R1550</v>
      </c>
      <c r="AR1550" t="str">
        <f>_xlfn.CONCAT('Sample Select backend'!$M$4,ROW(AR1550))</f>
        <v>AK1550</v>
      </c>
      <c r="AS1550" t="str">
        <f t="shared" si="533"/>
        <v>Guyana</v>
      </c>
      <c r="AT1550" s="9">
        <f t="shared" si="534"/>
        <v>9</v>
      </c>
      <c r="AU1550">
        <f t="shared" si="535"/>
        <v>0</v>
      </c>
      <c r="AV1550" s="9">
        <v>0</v>
      </c>
    </row>
    <row r="1551" spans="1:48" x14ac:dyDescent="0.35">
      <c r="A1551" s="24" t="s">
        <v>73</v>
      </c>
      <c r="B1551" s="24">
        <v>1</v>
      </c>
      <c r="C1551" s="24">
        <v>5</v>
      </c>
      <c r="D1551" s="24" t="s">
        <v>3716</v>
      </c>
      <c r="E1551" s="24"/>
      <c r="O1551" t="s">
        <v>2801</v>
      </c>
      <c r="P1551" t="s">
        <v>2809</v>
      </c>
      <c r="Q1551" t="s">
        <v>2816</v>
      </c>
      <c r="R1551">
        <v>0</v>
      </c>
      <c r="S1551">
        <v>43.48</v>
      </c>
      <c r="T1551">
        <v>-6.37</v>
      </c>
      <c r="U1551">
        <v>47.45</v>
      </c>
      <c r="V1551">
        <v>-1</v>
      </c>
      <c r="W1551">
        <v>-1</v>
      </c>
      <c r="X1551">
        <v>-1</v>
      </c>
      <c r="Y1551">
        <v>-1</v>
      </c>
      <c r="Z1551">
        <v>-1</v>
      </c>
      <c r="AA1551">
        <v>-1</v>
      </c>
      <c r="AB1551">
        <v>-1</v>
      </c>
      <c r="AC1551">
        <v>-1</v>
      </c>
      <c r="AD1551">
        <v>-1</v>
      </c>
      <c r="AE1551" s="4" t="s">
        <v>2828</v>
      </c>
      <c r="AF1551" s="9" t="s">
        <v>2829</v>
      </c>
      <c r="AG1551">
        <v>1</v>
      </c>
      <c r="AH1551">
        <v>0</v>
      </c>
      <c r="AI1551">
        <v>0</v>
      </c>
      <c r="AJ1551">
        <v>1</v>
      </c>
      <c r="AK1551" s="9" t="s">
        <v>2840</v>
      </c>
      <c r="AL1551">
        <f t="shared" si="532"/>
        <v>0</v>
      </c>
      <c r="AM1551">
        <f>IF(AND(INDIRECT(AN1551)='Sample Select backend'!$C$2,INDIRECT(AO1551)=1,INDIRECT(AP1551)='Sample Select backend'!$F$2,INDIRECT(AQ1551)=1,INDIRECT(AR1551)='Sample Select backend'!$M$2),1,0)</f>
        <v>0</v>
      </c>
      <c r="AN1551" t="str">
        <f>_xlfn.CONCAT('Sample Select backend'!$C$4,ROW(AN1551))</f>
        <v>AE1551</v>
      </c>
      <c r="AO1551" s="9" t="str">
        <f>_xlfn.CONCAT('Sample Select backend'!$J$2,ROW(AO1551))</f>
        <v>AJ1551</v>
      </c>
      <c r="AP1551" t="str">
        <f>_xlfn.CONCAT('Sample Select backend'!$F$4,ROW(AP1551))</f>
        <v>AF1551</v>
      </c>
      <c r="AQ1551" t="str">
        <f>_xlfn.CONCAT('Sample Select backend'!$I$10,ROW(AQ1551))</f>
        <v>R1551</v>
      </c>
      <c r="AR1551" t="str">
        <f>_xlfn.CONCAT('Sample Select backend'!$M$4,ROW(AR1551))</f>
        <v>AK1551</v>
      </c>
      <c r="AS1551" t="str">
        <f t="shared" si="533"/>
        <v>Guyana</v>
      </c>
      <c r="AT1551" s="9">
        <f t="shared" si="534"/>
        <v>5</v>
      </c>
      <c r="AU1551">
        <f t="shared" si="535"/>
        <v>0</v>
      </c>
      <c r="AV1551" s="9">
        <v>0</v>
      </c>
    </row>
    <row r="1552" spans="1:48" x14ac:dyDescent="0.35">
      <c r="A1552" s="24" t="s">
        <v>73</v>
      </c>
      <c r="B1552" s="24">
        <v>3</v>
      </c>
      <c r="C1552" s="24" t="s">
        <v>201</v>
      </c>
      <c r="D1552" s="24" t="s">
        <v>3717</v>
      </c>
      <c r="E1552" s="24"/>
      <c r="O1552" t="s">
        <v>2801</v>
      </c>
      <c r="P1552" t="s">
        <v>2809</v>
      </c>
      <c r="Q1552" t="s">
        <v>2816</v>
      </c>
      <c r="R1552">
        <v>0</v>
      </c>
      <c r="S1552">
        <v>43.48</v>
      </c>
      <c r="T1552">
        <v>-6.37</v>
      </c>
      <c r="U1552">
        <v>47.45</v>
      </c>
      <c r="V1552">
        <v>-1</v>
      </c>
      <c r="W1552">
        <v>-1</v>
      </c>
      <c r="X1552">
        <v>-1</v>
      </c>
      <c r="Y1552">
        <v>-1</v>
      </c>
      <c r="Z1552">
        <v>-1</v>
      </c>
      <c r="AA1552">
        <v>-1</v>
      </c>
      <c r="AB1552">
        <v>-1</v>
      </c>
      <c r="AC1552">
        <v>-1</v>
      </c>
      <c r="AD1552">
        <v>-1</v>
      </c>
      <c r="AE1552" s="4" t="s">
        <v>2828</v>
      </c>
      <c r="AF1552" s="9" t="s">
        <v>2829</v>
      </c>
      <c r="AG1552">
        <v>1</v>
      </c>
      <c r="AH1552">
        <v>0</v>
      </c>
      <c r="AI1552">
        <v>0</v>
      </c>
      <c r="AJ1552">
        <v>1</v>
      </c>
      <c r="AK1552" s="9" t="s">
        <v>2840</v>
      </c>
      <c r="AL1552">
        <f t="shared" si="532"/>
        <v>0</v>
      </c>
      <c r="AM1552">
        <f>IF(AND(INDIRECT(AN1552)='Sample Select backend'!$C$2,INDIRECT(AO1552)=1,INDIRECT(AP1552)='Sample Select backend'!$F$2,INDIRECT(AQ1552)=1,INDIRECT(AR1552)='Sample Select backend'!$M$2),1,0)</f>
        <v>0</v>
      </c>
      <c r="AN1552" t="str">
        <f>_xlfn.CONCAT('Sample Select backend'!$C$4,ROW(AN1552))</f>
        <v>AE1552</v>
      </c>
      <c r="AO1552" s="9" t="str">
        <f>_xlfn.CONCAT('Sample Select backend'!$J$2,ROW(AO1552))</f>
        <v>AJ1552</v>
      </c>
      <c r="AP1552" t="str">
        <f>_xlfn.CONCAT('Sample Select backend'!$F$4,ROW(AP1552))</f>
        <v>AF1552</v>
      </c>
      <c r="AQ1552" t="str">
        <f>_xlfn.CONCAT('Sample Select backend'!$I$10,ROW(AQ1552))</f>
        <v>R1552</v>
      </c>
      <c r="AR1552" t="str">
        <f>_xlfn.CONCAT('Sample Select backend'!$M$4,ROW(AR1552))</f>
        <v>AK1552</v>
      </c>
      <c r="AS1552" t="str">
        <f t="shared" si="533"/>
        <v>Guyana</v>
      </c>
      <c r="AT1552" s="9" t="str">
        <f t="shared" si="534"/>
        <v>Other</v>
      </c>
      <c r="AU1552">
        <f t="shared" si="535"/>
        <v>0</v>
      </c>
      <c r="AV1552" s="9">
        <v>1</v>
      </c>
    </row>
    <row r="1553" spans="1:48" x14ac:dyDescent="0.35">
      <c r="A1553" t="s">
        <v>77</v>
      </c>
      <c r="B1553">
        <v>5</v>
      </c>
      <c r="C1553" t="s">
        <v>204</v>
      </c>
      <c r="D1553" t="s">
        <v>1120</v>
      </c>
      <c r="E1553">
        <v>1</v>
      </c>
      <c r="F1553">
        <v>-2</v>
      </c>
      <c r="G1553">
        <v>-2</v>
      </c>
      <c r="H1553">
        <v>-1</v>
      </c>
      <c r="I1553">
        <v>-2</v>
      </c>
      <c r="J1553">
        <v>1</v>
      </c>
      <c r="K1553">
        <v>1</v>
      </c>
      <c r="L1553">
        <v>2</v>
      </c>
      <c r="M1553">
        <v>1</v>
      </c>
      <c r="N1553" t="s">
        <v>2676</v>
      </c>
      <c r="O1553" t="s">
        <v>2801</v>
      </c>
      <c r="P1553" t="s">
        <v>2809</v>
      </c>
      <c r="Q1553" t="s">
        <v>2814</v>
      </c>
      <c r="R1553">
        <v>0</v>
      </c>
      <c r="S1553">
        <v>-3.36</v>
      </c>
      <c r="T1553">
        <v>-3.49</v>
      </c>
      <c r="U1553">
        <v>28.8</v>
      </c>
      <c r="V1553">
        <f t="shared" ref="V1553:V1570" si="536">IF(E1553&gt;0,1,IF(E1553&lt;0,0,-1))</f>
        <v>1</v>
      </c>
      <c r="W1553">
        <f t="shared" ref="W1553:W1570" si="537">IF(F1553&gt;0,1,IF(F1553&lt;0,0,-1))</f>
        <v>0</v>
      </c>
      <c r="X1553">
        <f t="shared" ref="X1553:X1570" si="538">IF(G1553&gt;0,1,IF(G1553&lt;0,0,-1))</f>
        <v>0</v>
      </c>
      <c r="Y1553">
        <f t="shared" ref="Y1553:Y1570" si="539">IF(H1553&gt;0,1,IF(H1553&lt;0,0,-1))</f>
        <v>0</v>
      </c>
      <c r="Z1553">
        <f t="shared" ref="Z1553:Z1570" si="540">IF(I1553&gt;0,1,IF(I1553&lt;0,0,-1))</f>
        <v>0</v>
      </c>
      <c r="AA1553">
        <f t="shared" ref="AA1553:AA1570" si="541">IF(J1553&gt;0,1,IF(J1553&lt;0,0,-1))</f>
        <v>1</v>
      </c>
      <c r="AB1553">
        <f t="shared" ref="AB1553:AB1570" si="542">IF(K1553&gt;0,1,IF(K1553&lt;0,0,-1))</f>
        <v>1</v>
      </c>
      <c r="AC1553">
        <f t="shared" ref="AC1553:AC1570" si="543">IF(L1553&gt;0,1,IF(L1553&lt;0,0,-1))</f>
        <v>1</v>
      </c>
      <c r="AD1553">
        <f t="shared" ref="AD1553:AD1570" si="544">IF(M1553&gt;0,1,IF(M1553&lt;0,0,-1))</f>
        <v>1</v>
      </c>
      <c r="AE1553" s="4" t="s">
        <v>2828</v>
      </c>
      <c r="AF1553" s="9" t="s">
        <v>2829</v>
      </c>
      <c r="AG1553">
        <v>1</v>
      </c>
      <c r="AH1553">
        <v>0</v>
      </c>
      <c r="AI1553">
        <v>0</v>
      </c>
      <c r="AJ1553">
        <v>1</v>
      </c>
      <c r="AK1553" s="9" t="s">
        <v>2840</v>
      </c>
      <c r="AL1553">
        <f t="shared" si="532"/>
        <v>0</v>
      </c>
      <c r="AM1553">
        <f>IF(AND(INDIRECT(AN1553)='Sample Select backend'!$C$2,INDIRECT(AO1553)=1,INDIRECT(AP1553)='Sample Select backend'!$F$2,INDIRECT(AQ1553)=1,INDIRECT(AR1553)='Sample Select backend'!$M$2),1,0)</f>
        <v>0</v>
      </c>
      <c r="AN1553" t="str">
        <f>_xlfn.CONCAT('Sample Select backend'!$C$4,ROW(AN1553))</f>
        <v>AE1553</v>
      </c>
      <c r="AO1553" s="9" t="str">
        <f>_xlfn.CONCAT('Sample Select backend'!$J$2,ROW(AO1553))</f>
        <v>AJ1553</v>
      </c>
      <c r="AP1553" t="str">
        <f>_xlfn.CONCAT('Sample Select backend'!$F$4,ROW(AP1553))</f>
        <v>AF1553</v>
      </c>
      <c r="AQ1553" t="str">
        <f>_xlfn.CONCAT('Sample Select backend'!$I$10,ROW(AQ1553))</f>
        <v>R1553</v>
      </c>
      <c r="AR1553" t="str">
        <f>_xlfn.CONCAT('Sample Select backend'!$M$4,ROW(AR1553))</f>
        <v>AK1553</v>
      </c>
      <c r="AS1553" t="str">
        <f t="shared" si="533"/>
        <v>Haiti</v>
      </c>
      <c r="AT1553" s="9" t="str">
        <f t="shared" si="534"/>
        <v>General</v>
      </c>
      <c r="AU1553">
        <f t="shared" si="535"/>
        <v>1</v>
      </c>
      <c r="AV1553" s="9">
        <v>1</v>
      </c>
    </row>
    <row r="1554" spans="1:48" x14ac:dyDescent="0.35">
      <c r="A1554" t="s">
        <v>77</v>
      </c>
      <c r="B1554">
        <v>6</v>
      </c>
      <c r="C1554">
        <v>25</v>
      </c>
      <c r="D1554" t="s">
        <v>1122</v>
      </c>
      <c r="E1554">
        <v>1</v>
      </c>
      <c r="F1554">
        <v>1</v>
      </c>
      <c r="G1554">
        <v>-2</v>
      </c>
      <c r="H1554">
        <v>-1</v>
      </c>
      <c r="I1554">
        <v>-2</v>
      </c>
      <c r="J1554">
        <v>2</v>
      </c>
      <c r="K1554">
        <v>1</v>
      </c>
      <c r="L1554">
        <v>-2</v>
      </c>
      <c r="M1554">
        <v>1</v>
      </c>
      <c r="N1554" t="s">
        <v>2676</v>
      </c>
      <c r="O1554" t="s">
        <v>2801</v>
      </c>
      <c r="P1554" t="s">
        <v>2809</v>
      </c>
      <c r="Q1554" t="s">
        <v>2814</v>
      </c>
      <c r="R1554">
        <v>0</v>
      </c>
      <c r="S1554">
        <v>-3.36</v>
      </c>
      <c r="T1554">
        <v>-3.49</v>
      </c>
      <c r="U1554">
        <v>28.8</v>
      </c>
      <c r="V1554">
        <f t="shared" si="536"/>
        <v>1</v>
      </c>
      <c r="W1554">
        <f t="shared" si="537"/>
        <v>1</v>
      </c>
      <c r="X1554">
        <f t="shared" si="538"/>
        <v>0</v>
      </c>
      <c r="Y1554">
        <f t="shared" si="539"/>
        <v>0</v>
      </c>
      <c r="Z1554">
        <f t="shared" si="540"/>
        <v>0</v>
      </c>
      <c r="AA1554">
        <f t="shared" si="541"/>
        <v>1</v>
      </c>
      <c r="AB1554">
        <f t="shared" si="542"/>
        <v>1</v>
      </c>
      <c r="AC1554">
        <f t="shared" si="543"/>
        <v>0</v>
      </c>
      <c r="AD1554">
        <f t="shared" si="544"/>
        <v>1</v>
      </c>
      <c r="AE1554" s="4" t="s">
        <v>2828</v>
      </c>
      <c r="AF1554" s="9" t="s">
        <v>2829</v>
      </c>
      <c r="AG1554">
        <v>1</v>
      </c>
      <c r="AH1554">
        <v>0</v>
      </c>
      <c r="AI1554">
        <v>0</v>
      </c>
      <c r="AJ1554">
        <v>1</v>
      </c>
      <c r="AK1554" s="9" t="s">
        <v>2840</v>
      </c>
      <c r="AL1554">
        <f t="shared" si="532"/>
        <v>0</v>
      </c>
      <c r="AM1554">
        <f>IF(AND(INDIRECT(AN1554)='Sample Select backend'!$C$2,INDIRECT(AO1554)=1,INDIRECT(AP1554)='Sample Select backend'!$F$2,INDIRECT(AQ1554)=1,INDIRECT(AR1554)='Sample Select backend'!$M$2),1,0)</f>
        <v>0</v>
      </c>
      <c r="AN1554" t="str">
        <f>_xlfn.CONCAT('Sample Select backend'!$C$4,ROW(AN1554))</f>
        <v>AE1554</v>
      </c>
      <c r="AO1554" s="9" t="str">
        <f>_xlfn.CONCAT('Sample Select backend'!$J$2,ROW(AO1554))</f>
        <v>AJ1554</v>
      </c>
      <c r="AP1554" t="str">
        <f>_xlfn.CONCAT('Sample Select backend'!$F$4,ROW(AP1554))</f>
        <v>AF1554</v>
      </c>
      <c r="AQ1554" t="str">
        <f>_xlfn.CONCAT('Sample Select backend'!$I$10,ROW(AQ1554))</f>
        <v>R1554</v>
      </c>
      <c r="AR1554" t="str">
        <f>_xlfn.CONCAT('Sample Select backend'!$M$4,ROW(AR1554))</f>
        <v>AK1554</v>
      </c>
      <c r="AS1554" t="str">
        <f t="shared" si="533"/>
        <v>Haiti</v>
      </c>
      <c r="AT1554" s="9">
        <f t="shared" si="534"/>
        <v>25</v>
      </c>
      <c r="AU1554">
        <f t="shared" si="535"/>
        <v>0</v>
      </c>
      <c r="AV1554" s="9">
        <v>1</v>
      </c>
    </row>
    <row r="1555" spans="1:48" x14ac:dyDescent="0.35">
      <c r="A1555" t="s">
        <v>77</v>
      </c>
      <c r="B1555">
        <v>6</v>
      </c>
      <c r="C1555">
        <v>27</v>
      </c>
      <c r="D1555" t="s">
        <v>1121</v>
      </c>
      <c r="E1555">
        <v>1</v>
      </c>
      <c r="F1555">
        <v>1</v>
      </c>
      <c r="G1555">
        <v>2</v>
      </c>
      <c r="H1555">
        <v>-1</v>
      </c>
      <c r="I1555">
        <v>2</v>
      </c>
      <c r="J1555">
        <v>1</v>
      </c>
      <c r="K1555">
        <v>1</v>
      </c>
      <c r="L1555">
        <v>2</v>
      </c>
      <c r="M1555">
        <v>1</v>
      </c>
      <c r="N1555" t="s">
        <v>2676</v>
      </c>
      <c r="O1555" t="s">
        <v>2801</v>
      </c>
      <c r="P1555" t="s">
        <v>2809</v>
      </c>
      <c r="Q1555" t="s">
        <v>2814</v>
      </c>
      <c r="R1555">
        <v>0</v>
      </c>
      <c r="S1555">
        <v>-3.36</v>
      </c>
      <c r="T1555">
        <v>-3.49</v>
      </c>
      <c r="U1555">
        <v>28.8</v>
      </c>
      <c r="V1555">
        <f t="shared" si="536"/>
        <v>1</v>
      </c>
      <c r="W1555">
        <f t="shared" si="537"/>
        <v>1</v>
      </c>
      <c r="X1555">
        <f t="shared" si="538"/>
        <v>1</v>
      </c>
      <c r="Y1555">
        <f t="shared" si="539"/>
        <v>0</v>
      </c>
      <c r="Z1555">
        <f t="shared" si="540"/>
        <v>1</v>
      </c>
      <c r="AA1555">
        <f t="shared" si="541"/>
        <v>1</v>
      </c>
      <c r="AB1555">
        <f t="shared" si="542"/>
        <v>1</v>
      </c>
      <c r="AC1555">
        <f t="shared" si="543"/>
        <v>1</v>
      </c>
      <c r="AD1555">
        <f t="shared" si="544"/>
        <v>1</v>
      </c>
      <c r="AE1555" s="4" t="s">
        <v>2828</v>
      </c>
      <c r="AF1555" s="9" t="s">
        <v>2829</v>
      </c>
      <c r="AG1555">
        <v>1</v>
      </c>
      <c r="AH1555">
        <v>0</v>
      </c>
      <c r="AI1555">
        <v>0</v>
      </c>
      <c r="AJ1555">
        <v>1</v>
      </c>
      <c r="AK1555" s="9" t="s">
        <v>2840</v>
      </c>
      <c r="AL1555">
        <f t="shared" si="532"/>
        <v>0</v>
      </c>
      <c r="AM1555">
        <f>IF(AND(INDIRECT(AN1555)='Sample Select backend'!$C$2,INDIRECT(AO1555)=1,INDIRECT(AP1555)='Sample Select backend'!$F$2,INDIRECT(AQ1555)=1,INDIRECT(AR1555)='Sample Select backend'!$M$2),1,0)</f>
        <v>0</v>
      </c>
      <c r="AN1555" t="str">
        <f>_xlfn.CONCAT('Sample Select backend'!$C$4,ROW(AN1555))</f>
        <v>AE1555</v>
      </c>
      <c r="AO1555" s="9" t="str">
        <f>_xlfn.CONCAT('Sample Select backend'!$J$2,ROW(AO1555))</f>
        <v>AJ1555</v>
      </c>
      <c r="AP1555" t="str">
        <f>_xlfn.CONCAT('Sample Select backend'!$F$4,ROW(AP1555))</f>
        <v>AF1555</v>
      </c>
      <c r="AQ1555" t="str">
        <f>_xlfn.CONCAT('Sample Select backend'!$I$10,ROW(AQ1555))</f>
        <v>R1555</v>
      </c>
      <c r="AR1555" t="str">
        <f>_xlfn.CONCAT('Sample Select backend'!$M$4,ROW(AR1555))</f>
        <v>AK1555</v>
      </c>
      <c r="AS1555" t="str">
        <f t="shared" si="533"/>
        <v>Haiti</v>
      </c>
      <c r="AT1555" s="9">
        <f t="shared" si="534"/>
        <v>27</v>
      </c>
      <c r="AU1555">
        <f t="shared" si="535"/>
        <v>0</v>
      </c>
      <c r="AV1555" s="9">
        <v>1</v>
      </c>
    </row>
    <row r="1556" spans="1:48" x14ac:dyDescent="0.35">
      <c r="A1556" t="s">
        <v>77</v>
      </c>
      <c r="B1556">
        <v>6</v>
      </c>
      <c r="C1556">
        <v>29</v>
      </c>
      <c r="D1556" t="s">
        <v>1123</v>
      </c>
      <c r="E1556">
        <v>1</v>
      </c>
      <c r="F1556">
        <v>1</v>
      </c>
      <c r="G1556">
        <v>2</v>
      </c>
      <c r="H1556">
        <v>-1</v>
      </c>
      <c r="I1556">
        <v>-2</v>
      </c>
      <c r="J1556">
        <v>2</v>
      </c>
      <c r="K1556">
        <v>1</v>
      </c>
      <c r="L1556">
        <v>2</v>
      </c>
      <c r="M1556">
        <v>1</v>
      </c>
      <c r="N1556" t="s">
        <v>2676</v>
      </c>
      <c r="O1556" t="s">
        <v>2801</v>
      </c>
      <c r="P1556" t="s">
        <v>2809</v>
      </c>
      <c r="Q1556" t="s">
        <v>2814</v>
      </c>
      <c r="R1556">
        <v>0</v>
      </c>
      <c r="S1556">
        <v>-3.36</v>
      </c>
      <c r="T1556">
        <v>-3.49</v>
      </c>
      <c r="U1556">
        <v>28.8</v>
      </c>
      <c r="V1556">
        <f t="shared" si="536"/>
        <v>1</v>
      </c>
      <c r="W1556">
        <f t="shared" si="537"/>
        <v>1</v>
      </c>
      <c r="X1556">
        <f t="shared" si="538"/>
        <v>1</v>
      </c>
      <c r="Y1556">
        <f t="shared" si="539"/>
        <v>0</v>
      </c>
      <c r="Z1556">
        <f t="shared" si="540"/>
        <v>0</v>
      </c>
      <c r="AA1556">
        <f t="shared" si="541"/>
        <v>1</v>
      </c>
      <c r="AB1556">
        <f t="shared" si="542"/>
        <v>1</v>
      </c>
      <c r="AC1556">
        <f t="shared" si="543"/>
        <v>1</v>
      </c>
      <c r="AD1556">
        <f t="shared" si="544"/>
        <v>1</v>
      </c>
      <c r="AE1556" s="4" t="s">
        <v>2828</v>
      </c>
      <c r="AF1556" s="9" t="s">
        <v>2829</v>
      </c>
      <c r="AG1556">
        <v>1</v>
      </c>
      <c r="AH1556">
        <v>0</v>
      </c>
      <c r="AI1556">
        <v>0</v>
      </c>
      <c r="AJ1556">
        <v>1</v>
      </c>
      <c r="AK1556" s="9" t="s">
        <v>2840</v>
      </c>
      <c r="AL1556">
        <f t="shared" si="532"/>
        <v>0</v>
      </c>
      <c r="AM1556">
        <f>IF(AND(INDIRECT(AN1556)='Sample Select backend'!$C$2,INDIRECT(AO1556)=1,INDIRECT(AP1556)='Sample Select backend'!$F$2,INDIRECT(AQ1556)=1,INDIRECT(AR1556)='Sample Select backend'!$M$2),1,0)</f>
        <v>0</v>
      </c>
      <c r="AN1556" t="str">
        <f>_xlfn.CONCAT('Sample Select backend'!$C$4,ROW(AN1556))</f>
        <v>AE1556</v>
      </c>
      <c r="AO1556" s="9" t="str">
        <f>_xlfn.CONCAT('Sample Select backend'!$J$2,ROW(AO1556))</f>
        <v>AJ1556</v>
      </c>
      <c r="AP1556" t="str">
        <f>_xlfn.CONCAT('Sample Select backend'!$F$4,ROW(AP1556))</f>
        <v>AF1556</v>
      </c>
      <c r="AQ1556" t="str">
        <f>_xlfn.CONCAT('Sample Select backend'!$I$10,ROW(AQ1556))</f>
        <v>R1556</v>
      </c>
      <c r="AR1556" t="str">
        <f>_xlfn.CONCAT('Sample Select backend'!$M$4,ROW(AR1556))</f>
        <v>AK1556</v>
      </c>
      <c r="AS1556" t="str">
        <f t="shared" si="533"/>
        <v>Haiti</v>
      </c>
      <c r="AT1556" s="9">
        <f t="shared" si="534"/>
        <v>29</v>
      </c>
      <c r="AU1556">
        <f t="shared" si="535"/>
        <v>0</v>
      </c>
      <c r="AV1556" s="9">
        <v>1</v>
      </c>
    </row>
    <row r="1557" spans="1:48" x14ac:dyDescent="0.35">
      <c r="A1557" t="s">
        <v>75</v>
      </c>
      <c r="B1557">
        <v>6</v>
      </c>
      <c r="C1557" t="s">
        <v>201</v>
      </c>
      <c r="D1557" t="s">
        <v>1096</v>
      </c>
      <c r="E1557">
        <v>1</v>
      </c>
      <c r="F1557">
        <v>1</v>
      </c>
      <c r="G1557">
        <v>2</v>
      </c>
      <c r="H1557">
        <v>-1</v>
      </c>
      <c r="I1557">
        <v>2</v>
      </c>
      <c r="J1557">
        <v>2</v>
      </c>
      <c r="K1557">
        <v>1</v>
      </c>
      <c r="L1557">
        <v>2</v>
      </c>
      <c r="M1557">
        <v>1</v>
      </c>
      <c r="N1557" t="s">
        <v>2674</v>
      </c>
      <c r="O1557" t="s">
        <v>2801</v>
      </c>
      <c r="P1557" t="s">
        <v>2809</v>
      </c>
      <c r="Q1557" t="s">
        <v>2815</v>
      </c>
      <c r="R1557">
        <v>0</v>
      </c>
      <c r="S1557">
        <v>-8.99</v>
      </c>
      <c r="T1557">
        <v>-4.5199999999999996</v>
      </c>
      <c r="U1557">
        <v>53.86</v>
      </c>
      <c r="V1557">
        <f t="shared" si="536"/>
        <v>1</v>
      </c>
      <c r="W1557">
        <f t="shared" si="537"/>
        <v>1</v>
      </c>
      <c r="X1557">
        <f t="shared" si="538"/>
        <v>1</v>
      </c>
      <c r="Y1557">
        <f t="shared" si="539"/>
        <v>0</v>
      </c>
      <c r="Z1557">
        <f t="shared" si="540"/>
        <v>1</v>
      </c>
      <c r="AA1557">
        <f t="shared" si="541"/>
        <v>1</v>
      </c>
      <c r="AB1557">
        <f t="shared" si="542"/>
        <v>1</v>
      </c>
      <c r="AC1557">
        <f t="shared" si="543"/>
        <v>1</v>
      </c>
      <c r="AD1557">
        <f t="shared" si="544"/>
        <v>1</v>
      </c>
      <c r="AE1557" s="4" t="s">
        <v>2828</v>
      </c>
      <c r="AF1557" s="9" t="s">
        <v>2829</v>
      </c>
      <c r="AG1557">
        <v>1</v>
      </c>
      <c r="AH1557">
        <v>0</v>
      </c>
      <c r="AI1557">
        <v>0</v>
      </c>
      <c r="AJ1557">
        <v>1</v>
      </c>
      <c r="AK1557" s="9" t="s">
        <v>2840</v>
      </c>
      <c r="AL1557">
        <f t="shared" si="532"/>
        <v>0</v>
      </c>
      <c r="AM1557">
        <f>IF(AND(INDIRECT(AN1557)='Sample Select backend'!$C$2,INDIRECT(AO1557)=1,INDIRECT(AP1557)='Sample Select backend'!$F$2,INDIRECT(AQ1557)=1,INDIRECT(AR1557)='Sample Select backend'!$M$2),1,0)</f>
        <v>0</v>
      </c>
      <c r="AN1557" t="str">
        <f>_xlfn.CONCAT('Sample Select backend'!$C$4,ROW(AN1557))</f>
        <v>AE1557</v>
      </c>
      <c r="AO1557" s="9" t="str">
        <f>_xlfn.CONCAT('Sample Select backend'!$J$2,ROW(AO1557))</f>
        <v>AJ1557</v>
      </c>
      <c r="AP1557" t="str">
        <f>_xlfn.CONCAT('Sample Select backend'!$F$4,ROW(AP1557))</f>
        <v>AF1557</v>
      </c>
      <c r="AQ1557" t="str">
        <f>_xlfn.CONCAT('Sample Select backend'!$I$10,ROW(AQ1557))</f>
        <v>R1557</v>
      </c>
      <c r="AR1557" t="str">
        <f>_xlfn.CONCAT('Sample Select backend'!$M$4,ROW(AR1557))</f>
        <v>AK1557</v>
      </c>
      <c r="AS1557" t="str">
        <f t="shared" si="533"/>
        <v>Honduras</v>
      </c>
      <c r="AT1557" s="9" t="str">
        <f t="shared" si="534"/>
        <v>Other</v>
      </c>
      <c r="AU1557">
        <f t="shared" si="535"/>
        <v>1</v>
      </c>
      <c r="AV1557" s="9">
        <v>1</v>
      </c>
    </row>
    <row r="1558" spans="1:48" x14ac:dyDescent="0.35">
      <c r="A1558" t="s">
        <v>75</v>
      </c>
      <c r="B1558">
        <v>1</v>
      </c>
      <c r="C1558">
        <v>4</v>
      </c>
      <c r="D1558" t="s">
        <v>1103</v>
      </c>
      <c r="E1558">
        <v>2</v>
      </c>
      <c r="F1558">
        <v>2</v>
      </c>
      <c r="G1558">
        <v>-2</v>
      </c>
      <c r="H1558">
        <v>-1</v>
      </c>
      <c r="I1558">
        <v>-2</v>
      </c>
      <c r="J1558">
        <v>2</v>
      </c>
      <c r="K1558">
        <v>-2</v>
      </c>
      <c r="L1558">
        <v>-2</v>
      </c>
      <c r="M1558">
        <v>1</v>
      </c>
      <c r="N1558" t="s">
        <v>2674</v>
      </c>
      <c r="O1558" t="s">
        <v>2801</v>
      </c>
      <c r="P1558" t="s">
        <v>2809</v>
      </c>
      <c r="Q1558" t="s">
        <v>2815</v>
      </c>
      <c r="R1558">
        <v>0</v>
      </c>
      <c r="S1558">
        <v>-8.99</v>
      </c>
      <c r="T1558">
        <v>-4.5199999999999996</v>
      </c>
      <c r="U1558">
        <v>53.86</v>
      </c>
      <c r="V1558">
        <f t="shared" si="536"/>
        <v>1</v>
      </c>
      <c r="W1558">
        <f t="shared" si="537"/>
        <v>1</v>
      </c>
      <c r="X1558">
        <f t="shared" si="538"/>
        <v>0</v>
      </c>
      <c r="Y1558">
        <f t="shared" si="539"/>
        <v>0</v>
      </c>
      <c r="Z1558">
        <f t="shared" si="540"/>
        <v>0</v>
      </c>
      <c r="AA1558">
        <f t="shared" si="541"/>
        <v>1</v>
      </c>
      <c r="AB1558">
        <f t="shared" si="542"/>
        <v>0</v>
      </c>
      <c r="AC1558">
        <f t="shared" si="543"/>
        <v>0</v>
      </c>
      <c r="AD1558">
        <f t="shared" si="544"/>
        <v>1</v>
      </c>
      <c r="AE1558" s="4" t="s">
        <v>2828</v>
      </c>
      <c r="AF1558" s="9" t="s">
        <v>2829</v>
      </c>
      <c r="AG1558">
        <v>1</v>
      </c>
      <c r="AH1558">
        <v>0</v>
      </c>
      <c r="AI1558">
        <v>0</v>
      </c>
      <c r="AJ1558">
        <v>1</v>
      </c>
      <c r="AK1558" s="9" t="s">
        <v>2840</v>
      </c>
      <c r="AL1558">
        <f t="shared" si="532"/>
        <v>0</v>
      </c>
      <c r="AM1558">
        <f>IF(AND(INDIRECT(AN1558)='Sample Select backend'!$C$2,INDIRECT(AO1558)=1,INDIRECT(AP1558)='Sample Select backend'!$F$2,INDIRECT(AQ1558)=1,INDIRECT(AR1558)='Sample Select backend'!$M$2),1,0)</f>
        <v>0</v>
      </c>
      <c r="AN1558" t="str">
        <f>_xlfn.CONCAT('Sample Select backend'!$C$4,ROW(AN1558))</f>
        <v>AE1558</v>
      </c>
      <c r="AO1558" s="9" t="str">
        <f>_xlfn.CONCAT('Sample Select backend'!$J$2,ROW(AO1558))</f>
        <v>AJ1558</v>
      </c>
      <c r="AP1558" t="str">
        <f>_xlfn.CONCAT('Sample Select backend'!$F$4,ROW(AP1558))</f>
        <v>AF1558</v>
      </c>
      <c r="AQ1558" t="str">
        <f>_xlfn.CONCAT('Sample Select backend'!$I$10,ROW(AQ1558))</f>
        <v>R1558</v>
      </c>
      <c r="AR1558" t="str">
        <f>_xlfn.CONCAT('Sample Select backend'!$M$4,ROW(AR1558))</f>
        <v>AK1558</v>
      </c>
      <c r="AS1558" t="str">
        <f t="shared" si="533"/>
        <v>Honduras</v>
      </c>
      <c r="AT1558" s="9">
        <f t="shared" si="534"/>
        <v>4</v>
      </c>
      <c r="AU1558">
        <f t="shared" si="535"/>
        <v>0</v>
      </c>
      <c r="AV1558" s="9">
        <v>1</v>
      </c>
    </row>
    <row r="1559" spans="1:48" x14ac:dyDescent="0.35">
      <c r="A1559" t="s">
        <v>75</v>
      </c>
      <c r="B1559">
        <v>5</v>
      </c>
      <c r="C1559" t="s">
        <v>201</v>
      </c>
      <c r="D1559" t="s">
        <v>1107</v>
      </c>
      <c r="E1559">
        <v>1</v>
      </c>
      <c r="F1559">
        <v>1</v>
      </c>
      <c r="G1559">
        <v>-2</v>
      </c>
      <c r="H1559">
        <v>-1</v>
      </c>
      <c r="I1559">
        <v>2</v>
      </c>
      <c r="J1559">
        <v>2</v>
      </c>
      <c r="K1559">
        <v>-1</v>
      </c>
      <c r="L1559">
        <v>2</v>
      </c>
      <c r="M1559">
        <v>1</v>
      </c>
      <c r="N1559" t="s">
        <v>2674</v>
      </c>
      <c r="O1559" t="s">
        <v>2801</v>
      </c>
      <c r="P1559" t="s">
        <v>2809</v>
      </c>
      <c r="Q1559" t="s">
        <v>2815</v>
      </c>
      <c r="R1559">
        <v>0</v>
      </c>
      <c r="S1559">
        <v>-8.99</v>
      </c>
      <c r="T1559">
        <v>-4.5199999999999996</v>
      </c>
      <c r="U1559">
        <v>53.86</v>
      </c>
      <c r="V1559">
        <f t="shared" si="536"/>
        <v>1</v>
      </c>
      <c r="W1559">
        <f t="shared" si="537"/>
        <v>1</v>
      </c>
      <c r="X1559">
        <f t="shared" si="538"/>
        <v>0</v>
      </c>
      <c r="Y1559">
        <f t="shared" si="539"/>
        <v>0</v>
      </c>
      <c r="Z1559">
        <f t="shared" si="540"/>
        <v>1</v>
      </c>
      <c r="AA1559">
        <f t="shared" si="541"/>
        <v>1</v>
      </c>
      <c r="AB1559">
        <f t="shared" si="542"/>
        <v>0</v>
      </c>
      <c r="AC1559">
        <f t="shared" si="543"/>
        <v>1</v>
      </c>
      <c r="AD1559">
        <f t="shared" si="544"/>
        <v>1</v>
      </c>
      <c r="AE1559" s="4" t="s">
        <v>2828</v>
      </c>
      <c r="AF1559" s="9" t="s">
        <v>2829</v>
      </c>
      <c r="AG1559">
        <v>1</v>
      </c>
      <c r="AH1559">
        <v>0</v>
      </c>
      <c r="AI1559">
        <v>0</v>
      </c>
      <c r="AJ1559">
        <v>1</v>
      </c>
      <c r="AK1559" s="9" t="s">
        <v>2840</v>
      </c>
      <c r="AL1559">
        <f t="shared" si="532"/>
        <v>0</v>
      </c>
      <c r="AM1559">
        <f>IF(AND(INDIRECT(AN1559)='Sample Select backend'!$C$2,INDIRECT(AO1559)=1,INDIRECT(AP1559)='Sample Select backend'!$F$2,INDIRECT(AQ1559)=1,INDIRECT(AR1559)='Sample Select backend'!$M$2),1,0)</f>
        <v>0</v>
      </c>
      <c r="AN1559" t="str">
        <f>_xlfn.CONCAT('Sample Select backend'!$C$4,ROW(AN1559))</f>
        <v>AE1559</v>
      </c>
      <c r="AO1559" s="9" t="str">
        <f>_xlfn.CONCAT('Sample Select backend'!$J$2,ROW(AO1559))</f>
        <v>AJ1559</v>
      </c>
      <c r="AP1559" t="str">
        <f>_xlfn.CONCAT('Sample Select backend'!$F$4,ROW(AP1559))</f>
        <v>AF1559</v>
      </c>
      <c r="AQ1559" t="str">
        <f>_xlfn.CONCAT('Sample Select backend'!$I$10,ROW(AQ1559))</f>
        <v>R1559</v>
      </c>
      <c r="AR1559" t="str">
        <f>_xlfn.CONCAT('Sample Select backend'!$M$4,ROW(AR1559))</f>
        <v>AK1559</v>
      </c>
      <c r="AS1559" t="str">
        <f t="shared" si="533"/>
        <v>Honduras</v>
      </c>
      <c r="AT1559" s="9" t="str">
        <f t="shared" si="534"/>
        <v>Other</v>
      </c>
      <c r="AU1559">
        <f t="shared" si="535"/>
        <v>0</v>
      </c>
      <c r="AV1559" s="9">
        <v>1</v>
      </c>
    </row>
    <row r="1560" spans="1:48" x14ac:dyDescent="0.35">
      <c r="A1560" t="s">
        <v>75</v>
      </c>
      <c r="B1560">
        <v>5</v>
      </c>
      <c r="C1560" t="s">
        <v>204</v>
      </c>
      <c r="D1560" t="s">
        <v>1099</v>
      </c>
      <c r="E1560">
        <v>1</v>
      </c>
      <c r="F1560">
        <v>-1</v>
      </c>
      <c r="G1560">
        <v>-2</v>
      </c>
      <c r="H1560">
        <v>-1</v>
      </c>
      <c r="I1560">
        <v>-2</v>
      </c>
      <c r="J1560">
        <v>-1</v>
      </c>
      <c r="K1560">
        <v>2</v>
      </c>
      <c r="L1560">
        <v>2</v>
      </c>
      <c r="M1560">
        <v>1</v>
      </c>
      <c r="N1560" t="s">
        <v>2674</v>
      </c>
      <c r="O1560" t="s">
        <v>2801</v>
      </c>
      <c r="P1560" t="s">
        <v>2809</v>
      </c>
      <c r="Q1560" t="s">
        <v>2815</v>
      </c>
      <c r="R1560">
        <v>0</v>
      </c>
      <c r="S1560">
        <v>-8.99</v>
      </c>
      <c r="T1560">
        <v>-4.5199999999999996</v>
      </c>
      <c r="U1560">
        <v>53.86</v>
      </c>
      <c r="V1560">
        <f t="shared" si="536"/>
        <v>1</v>
      </c>
      <c r="W1560">
        <f t="shared" si="537"/>
        <v>0</v>
      </c>
      <c r="X1560">
        <f t="shared" si="538"/>
        <v>0</v>
      </c>
      <c r="Y1560">
        <f t="shared" si="539"/>
        <v>0</v>
      </c>
      <c r="Z1560">
        <f t="shared" si="540"/>
        <v>0</v>
      </c>
      <c r="AA1560">
        <f t="shared" si="541"/>
        <v>0</v>
      </c>
      <c r="AB1560">
        <f t="shared" si="542"/>
        <v>1</v>
      </c>
      <c r="AC1560">
        <f t="shared" si="543"/>
        <v>1</v>
      </c>
      <c r="AD1560">
        <f t="shared" si="544"/>
        <v>1</v>
      </c>
      <c r="AE1560" s="4" t="s">
        <v>2828</v>
      </c>
      <c r="AF1560" s="9" t="s">
        <v>2829</v>
      </c>
      <c r="AG1560">
        <v>1</v>
      </c>
      <c r="AH1560">
        <v>0</v>
      </c>
      <c r="AI1560">
        <v>0</v>
      </c>
      <c r="AJ1560">
        <v>1</v>
      </c>
      <c r="AK1560" s="9" t="s">
        <v>2840</v>
      </c>
      <c r="AL1560">
        <f t="shared" si="532"/>
        <v>0</v>
      </c>
      <c r="AM1560">
        <f>IF(AND(INDIRECT(AN1560)='Sample Select backend'!$C$2,INDIRECT(AO1560)=1,INDIRECT(AP1560)='Sample Select backend'!$F$2,INDIRECT(AQ1560)=1,INDIRECT(AR1560)='Sample Select backend'!$M$2),1,0)</f>
        <v>0</v>
      </c>
      <c r="AN1560" t="str">
        <f>_xlfn.CONCAT('Sample Select backend'!$C$4,ROW(AN1560))</f>
        <v>AE1560</v>
      </c>
      <c r="AO1560" s="9" t="str">
        <f>_xlfn.CONCAT('Sample Select backend'!$J$2,ROW(AO1560))</f>
        <v>AJ1560</v>
      </c>
      <c r="AP1560" t="str">
        <f>_xlfn.CONCAT('Sample Select backend'!$F$4,ROW(AP1560))</f>
        <v>AF1560</v>
      </c>
      <c r="AQ1560" t="str">
        <f>_xlfn.CONCAT('Sample Select backend'!$I$10,ROW(AQ1560))</f>
        <v>R1560</v>
      </c>
      <c r="AR1560" t="str">
        <f>_xlfn.CONCAT('Sample Select backend'!$M$4,ROW(AR1560))</f>
        <v>AK1560</v>
      </c>
      <c r="AS1560" t="str">
        <f t="shared" si="533"/>
        <v>Honduras</v>
      </c>
      <c r="AT1560" s="9" t="str">
        <f t="shared" si="534"/>
        <v>General</v>
      </c>
      <c r="AU1560">
        <f t="shared" si="535"/>
        <v>0</v>
      </c>
      <c r="AV1560" s="9">
        <v>1</v>
      </c>
    </row>
    <row r="1561" spans="1:48" x14ac:dyDescent="0.35">
      <c r="A1561" t="s">
        <v>75</v>
      </c>
      <c r="B1561">
        <v>6</v>
      </c>
      <c r="C1561">
        <v>26</v>
      </c>
      <c r="D1561" t="s">
        <v>1095</v>
      </c>
      <c r="E1561">
        <v>1</v>
      </c>
      <c r="F1561">
        <v>1</v>
      </c>
      <c r="G1561">
        <v>2</v>
      </c>
      <c r="H1561">
        <v>-2</v>
      </c>
      <c r="I1561">
        <v>2</v>
      </c>
      <c r="J1561">
        <v>2</v>
      </c>
      <c r="K1561">
        <v>1</v>
      </c>
      <c r="L1561">
        <v>2</v>
      </c>
      <c r="M1561">
        <v>1</v>
      </c>
      <c r="N1561" t="s">
        <v>2674</v>
      </c>
      <c r="O1561" t="s">
        <v>2801</v>
      </c>
      <c r="P1561" t="s">
        <v>2809</v>
      </c>
      <c r="Q1561" t="s">
        <v>2815</v>
      </c>
      <c r="R1561">
        <v>0</v>
      </c>
      <c r="S1561">
        <v>-8.99</v>
      </c>
      <c r="T1561">
        <v>-4.5199999999999996</v>
      </c>
      <c r="U1561">
        <v>53.86</v>
      </c>
      <c r="V1561">
        <f t="shared" si="536"/>
        <v>1</v>
      </c>
      <c r="W1561">
        <f t="shared" si="537"/>
        <v>1</v>
      </c>
      <c r="X1561">
        <f t="shared" si="538"/>
        <v>1</v>
      </c>
      <c r="Y1561">
        <f t="shared" si="539"/>
        <v>0</v>
      </c>
      <c r="Z1561">
        <f t="shared" si="540"/>
        <v>1</v>
      </c>
      <c r="AA1561">
        <f t="shared" si="541"/>
        <v>1</v>
      </c>
      <c r="AB1561">
        <f t="shared" si="542"/>
        <v>1</v>
      </c>
      <c r="AC1561">
        <f t="shared" si="543"/>
        <v>1</v>
      </c>
      <c r="AD1561">
        <f t="shared" si="544"/>
        <v>1</v>
      </c>
      <c r="AE1561" s="4" t="s">
        <v>2828</v>
      </c>
      <c r="AF1561" s="9" t="s">
        <v>2829</v>
      </c>
      <c r="AG1561">
        <v>1</v>
      </c>
      <c r="AH1561">
        <v>0</v>
      </c>
      <c r="AI1561">
        <v>0</v>
      </c>
      <c r="AJ1561">
        <v>1</v>
      </c>
      <c r="AK1561" s="9" t="s">
        <v>2840</v>
      </c>
      <c r="AL1561">
        <f t="shared" si="532"/>
        <v>0</v>
      </c>
      <c r="AM1561">
        <f>IF(AND(INDIRECT(AN1561)='Sample Select backend'!$C$2,INDIRECT(AO1561)=1,INDIRECT(AP1561)='Sample Select backend'!$F$2,INDIRECT(AQ1561)=1,INDIRECT(AR1561)='Sample Select backend'!$M$2),1,0)</f>
        <v>0</v>
      </c>
      <c r="AN1561" t="str">
        <f>_xlfn.CONCAT('Sample Select backend'!$C$4,ROW(AN1561))</f>
        <v>AE1561</v>
      </c>
      <c r="AO1561" s="9" t="str">
        <f>_xlfn.CONCAT('Sample Select backend'!$J$2,ROW(AO1561))</f>
        <v>AJ1561</v>
      </c>
      <c r="AP1561" t="str">
        <f>_xlfn.CONCAT('Sample Select backend'!$F$4,ROW(AP1561))</f>
        <v>AF1561</v>
      </c>
      <c r="AQ1561" t="str">
        <f>_xlfn.CONCAT('Sample Select backend'!$I$10,ROW(AQ1561))</f>
        <v>R1561</v>
      </c>
      <c r="AR1561" t="str">
        <f>_xlfn.CONCAT('Sample Select backend'!$M$4,ROW(AR1561))</f>
        <v>AK1561</v>
      </c>
      <c r="AS1561" t="str">
        <f t="shared" si="533"/>
        <v>Honduras</v>
      </c>
      <c r="AT1561" s="9">
        <f t="shared" si="534"/>
        <v>26</v>
      </c>
      <c r="AU1561">
        <f t="shared" si="535"/>
        <v>0</v>
      </c>
      <c r="AV1561" s="9">
        <v>1</v>
      </c>
    </row>
    <row r="1562" spans="1:48" x14ac:dyDescent="0.35">
      <c r="A1562" t="s">
        <v>75</v>
      </c>
      <c r="B1562">
        <v>1</v>
      </c>
      <c r="C1562">
        <v>6</v>
      </c>
      <c r="D1562" t="s">
        <v>1094</v>
      </c>
      <c r="E1562">
        <v>2</v>
      </c>
      <c r="F1562">
        <v>2</v>
      </c>
      <c r="G1562">
        <v>2</v>
      </c>
      <c r="H1562">
        <v>2</v>
      </c>
      <c r="I1562">
        <v>2</v>
      </c>
      <c r="J1562">
        <v>2</v>
      </c>
      <c r="K1562">
        <v>1</v>
      </c>
      <c r="L1562">
        <v>2</v>
      </c>
      <c r="M1562">
        <v>1</v>
      </c>
      <c r="N1562" t="s">
        <v>2674</v>
      </c>
      <c r="O1562" t="s">
        <v>2801</v>
      </c>
      <c r="P1562" t="s">
        <v>2809</v>
      </c>
      <c r="Q1562" t="s">
        <v>2815</v>
      </c>
      <c r="R1562">
        <v>0</v>
      </c>
      <c r="S1562">
        <v>-8.99</v>
      </c>
      <c r="T1562">
        <v>-4.5199999999999996</v>
      </c>
      <c r="U1562">
        <v>53.86</v>
      </c>
      <c r="V1562">
        <f t="shared" si="536"/>
        <v>1</v>
      </c>
      <c r="W1562">
        <f t="shared" si="537"/>
        <v>1</v>
      </c>
      <c r="X1562">
        <f t="shared" si="538"/>
        <v>1</v>
      </c>
      <c r="Y1562">
        <f t="shared" si="539"/>
        <v>1</v>
      </c>
      <c r="Z1562">
        <f t="shared" si="540"/>
        <v>1</v>
      </c>
      <c r="AA1562">
        <f t="shared" si="541"/>
        <v>1</v>
      </c>
      <c r="AB1562">
        <f t="shared" si="542"/>
        <v>1</v>
      </c>
      <c r="AC1562">
        <f t="shared" si="543"/>
        <v>1</v>
      </c>
      <c r="AD1562">
        <f t="shared" si="544"/>
        <v>1</v>
      </c>
      <c r="AE1562" s="4" t="s">
        <v>2828</v>
      </c>
      <c r="AF1562" s="9" t="s">
        <v>2829</v>
      </c>
      <c r="AG1562">
        <v>1</v>
      </c>
      <c r="AH1562">
        <v>0</v>
      </c>
      <c r="AI1562">
        <v>0</v>
      </c>
      <c r="AJ1562">
        <v>1</v>
      </c>
      <c r="AK1562" s="9" t="s">
        <v>2840</v>
      </c>
      <c r="AL1562">
        <f t="shared" si="532"/>
        <v>0</v>
      </c>
      <c r="AM1562">
        <f>IF(AND(INDIRECT(AN1562)='Sample Select backend'!$C$2,INDIRECT(AO1562)=1,INDIRECT(AP1562)='Sample Select backend'!$F$2,INDIRECT(AQ1562)=1,INDIRECT(AR1562)='Sample Select backend'!$M$2),1,0)</f>
        <v>0</v>
      </c>
      <c r="AN1562" t="str">
        <f>_xlfn.CONCAT('Sample Select backend'!$C$4,ROW(AN1562))</f>
        <v>AE1562</v>
      </c>
      <c r="AO1562" s="9" t="str">
        <f>_xlfn.CONCAT('Sample Select backend'!$J$2,ROW(AO1562))</f>
        <v>AJ1562</v>
      </c>
      <c r="AP1562" t="str">
        <f>_xlfn.CONCAT('Sample Select backend'!$F$4,ROW(AP1562))</f>
        <v>AF1562</v>
      </c>
      <c r="AQ1562" t="str">
        <f>_xlfn.CONCAT('Sample Select backend'!$I$10,ROW(AQ1562))</f>
        <v>R1562</v>
      </c>
      <c r="AR1562" t="str">
        <f>_xlfn.CONCAT('Sample Select backend'!$M$4,ROW(AR1562))</f>
        <v>AK1562</v>
      </c>
      <c r="AS1562" t="str">
        <f t="shared" si="533"/>
        <v>Honduras</v>
      </c>
      <c r="AT1562" s="9">
        <f t="shared" si="534"/>
        <v>6</v>
      </c>
      <c r="AU1562">
        <f t="shared" si="535"/>
        <v>0</v>
      </c>
      <c r="AV1562" s="9">
        <v>1</v>
      </c>
    </row>
    <row r="1563" spans="1:48" x14ac:dyDescent="0.35">
      <c r="A1563" t="s">
        <v>75</v>
      </c>
      <c r="B1563">
        <v>6</v>
      </c>
      <c r="C1563">
        <v>25</v>
      </c>
      <c r="D1563" t="s">
        <v>1100</v>
      </c>
      <c r="E1563">
        <v>1</v>
      </c>
      <c r="F1563">
        <v>1</v>
      </c>
      <c r="G1563">
        <v>2</v>
      </c>
      <c r="H1563">
        <v>-1</v>
      </c>
      <c r="I1563">
        <v>2</v>
      </c>
      <c r="J1563">
        <v>1</v>
      </c>
      <c r="K1563">
        <v>1</v>
      </c>
      <c r="L1563">
        <v>-2</v>
      </c>
      <c r="M1563">
        <v>1</v>
      </c>
      <c r="N1563" t="s">
        <v>2674</v>
      </c>
      <c r="O1563" t="s">
        <v>2801</v>
      </c>
      <c r="P1563" t="s">
        <v>2809</v>
      </c>
      <c r="Q1563" t="s">
        <v>2815</v>
      </c>
      <c r="R1563">
        <v>0</v>
      </c>
      <c r="S1563">
        <v>-8.99</v>
      </c>
      <c r="T1563">
        <v>-4.5199999999999996</v>
      </c>
      <c r="U1563">
        <v>53.86</v>
      </c>
      <c r="V1563">
        <f t="shared" si="536"/>
        <v>1</v>
      </c>
      <c r="W1563">
        <f t="shared" si="537"/>
        <v>1</v>
      </c>
      <c r="X1563">
        <f t="shared" si="538"/>
        <v>1</v>
      </c>
      <c r="Y1563">
        <f t="shared" si="539"/>
        <v>0</v>
      </c>
      <c r="Z1563">
        <f t="shared" si="540"/>
        <v>1</v>
      </c>
      <c r="AA1563">
        <f t="shared" si="541"/>
        <v>1</v>
      </c>
      <c r="AB1563">
        <f t="shared" si="542"/>
        <v>1</v>
      </c>
      <c r="AC1563">
        <f t="shared" si="543"/>
        <v>0</v>
      </c>
      <c r="AD1563">
        <f t="shared" si="544"/>
        <v>1</v>
      </c>
      <c r="AE1563" s="4" t="s">
        <v>2828</v>
      </c>
      <c r="AF1563" s="9" t="s">
        <v>2829</v>
      </c>
      <c r="AG1563">
        <v>1</v>
      </c>
      <c r="AH1563">
        <v>0</v>
      </c>
      <c r="AI1563">
        <v>0</v>
      </c>
      <c r="AJ1563">
        <v>1</v>
      </c>
      <c r="AK1563" s="9" t="s">
        <v>2840</v>
      </c>
      <c r="AL1563">
        <f t="shared" si="532"/>
        <v>0</v>
      </c>
      <c r="AM1563">
        <f>IF(AND(INDIRECT(AN1563)='Sample Select backend'!$C$2,INDIRECT(AO1563)=1,INDIRECT(AP1563)='Sample Select backend'!$F$2,INDIRECT(AQ1563)=1,INDIRECT(AR1563)='Sample Select backend'!$M$2),1,0)</f>
        <v>0</v>
      </c>
      <c r="AN1563" t="str">
        <f>_xlfn.CONCAT('Sample Select backend'!$C$4,ROW(AN1563))</f>
        <v>AE1563</v>
      </c>
      <c r="AO1563" s="9" t="str">
        <f>_xlfn.CONCAT('Sample Select backend'!$J$2,ROW(AO1563))</f>
        <v>AJ1563</v>
      </c>
      <c r="AP1563" t="str">
        <f>_xlfn.CONCAT('Sample Select backend'!$F$4,ROW(AP1563))</f>
        <v>AF1563</v>
      </c>
      <c r="AQ1563" t="str">
        <f>_xlfn.CONCAT('Sample Select backend'!$I$10,ROW(AQ1563))</f>
        <v>R1563</v>
      </c>
      <c r="AR1563" t="str">
        <f>_xlfn.CONCAT('Sample Select backend'!$M$4,ROW(AR1563))</f>
        <v>AK1563</v>
      </c>
      <c r="AS1563" t="str">
        <f t="shared" si="533"/>
        <v>Honduras</v>
      </c>
      <c r="AT1563" s="9">
        <f t="shared" si="534"/>
        <v>25</v>
      </c>
      <c r="AU1563">
        <f t="shared" si="535"/>
        <v>0</v>
      </c>
      <c r="AV1563" s="9">
        <v>1</v>
      </c>
    </row>
    <row r="1564" spans="1:48" x14ac:dyDescent="0.35">
      <c r="A1564" t="s">
        <v>75</v>
      </c>
      <c r="B1564">
        <v>6</v>
      </c>
      <c r="C1564" t="s">
        <v>201</v>
      </c>
      <c r="D1564" t="s">
        <v>1098</v>
      </c>
      <c r="E1564">
        <v>-1</v>
      </c>
      <c r="F1564">
        <v>1</v>
      </c>
      <c r="G1564">
        <v>2</v>
      </c>
      <c r="H1564">
        <v>-1</v>
      </c>
      <c r="I1564">
        <v>2</v>
      </c>
      <c r="J1564">
        <v>2</v>
      </c>
      <c r="K1564">
        <v>1</v>
      </c>
      <c r="L1564">
        <v>1</v>
      </c>
      <c r="M1564">
        <v>1</v>
      </c>
      <c r="N1564" t="s">
        <v>2674</v>
      </c>
      <c r="O1564" t="s">
        <v>2801</v>
      </c>
      <c r="P1564" t="s">
        <v>2809</v>
      </c>
      <c r="Q1564" t="s">
        <v>2815</v>
      </c>
      <c r="R1564">
        <v>0</v>
      </c>
      <c r="S1564">
        <v>-8.99</v>
      </c>
      <c r="T1564">
        <v>-4.5199999999999996</v>
      </c>
      <c r="U1564">
        <v>53.86</v>
      </c>
      <c r="V1564">
        <f t="shared" si="536"/>
        <v>0</v>
      </c>
      <c r="W1564">
        <f t="shared" si="537"/>
        <v>1</v>
      </c>
      <c r="X1564">
        <f t="shared" si="538"/>
        <v>1</v>
      </c>
      <c r="Y1564">
        <f t="shared" si="539"/>
        <v>0</v>
      </c>
      <c r="Z1564">
        <f t="shared" si="540"/>
        <v>1</v>
      </c>
      <c r="AA1564">
        <f t="shared" si="541"/>
        <v>1</v>
      </c>
      <c r="AB1564">
        <f t="shared" si="542"/>
        <v>1</v>
      </c>
      <c r="AC1564">
        <f t="shared" si="543"/>
        <v>1</v>
      </c>
      <c r="AD1564">
        <f t="shared" si="544"/>
        <v>1</v>
      </c>
      <c r="AE1564" s="4" t="s">
        <v>2828</v>
      </c>
      <c r="AF1564" s="9" t="s">
        <v>2829</v>
      </c>
      <c r="AG1564">
        <v>1</v>
      </c>
      <c r="AH1564">
        <v>0</v>
      </c>
      <c r="AI1564">
        <v>0</v>
      </c>
      <c r="AJ1564">
        <v>1</v>
      </c>
      <c r="AK1564" s="9" t="s">
        <v>2840</v>
      </c>
      <c r="AL1564">
        <f t="shared" si="532"/>
        <v>0</v>
      </c>
      <c r="AM1564">
        <f>IF(AND(INDIRECT(AN1564)='Sample Select backend'!$C$2,INDIRECT(AO1564)=1,INDIRECT(AP1564)='Sample Select backend'!$F$2,INDIRECT(AQ1564)=1,INDIRECT(AR1564)='Sample Select backend'!$M$2),1,0)</f>
        <v>0</v>
      </c>
      <c r="AN1564" t="str">
        <f>_xlfn.CONCAT('Sample Select backend'!$C$4,ROW(AN1564))</f>
        <v>AE1564</v>
      </c>
      <c r="AO1564" s="9" t="str">
        <f>_xlfn.CONCAT('Sample Select backend'!$J$2,ROW(AO1564))</f>
        <v>AJ1564</v>
      </c>
      <c r="AP1564" t="str">
        <f>_xlfn.CONCAT('Sample Select backend'!$F$4,ROW(AP1564))</f>
        <v>AF1564</v>
      </c>
      <c r="AQ1564" t="str">
        <f>_xlfn.CONCAT('Sample Select backend'!$I$10,ROW(AQ1564))</f>
        <v>R1564</v>
      </c>
      <c r="AR1564" t="str">
        <f>_xlfn.CONCAT('Sample Select backend'!$M$4,ROW(AR1564))</f>
        <v>AK1564</v>
      </c>
      <c r="AS1564" t="str">
        <f t="shared" si="533"/>
        <v>Honduras</v>
      </c>
      <c r="AT1564" s="9" t="str">
        <f t="shared" si="534"/>
        <v>Other</v>
      </c>
      <c r="AU1564">
        <f t="shared" si="535"/>
        <v>0</v>
      </c>
      <c r="AV1564" s="9">
        <v>1</v>
      </c>
    </row>
    <row r="1565" spans="1:48" x14ac:dyDescent="0.35">
      <c r="A1565" t="s">
        <v>75</v>
      </c>
      <c r="B1565">
        <v>1</v>
      </c>
      <c r="C1565">
        <v>4</v>
      </c>
      <c r="D1565" t="s">
        <v>1104</v>
      </c>
      <c r="E1565">
        <v>2</v>
      </c>
      <c r="F1565">
        <v>2</v>
      </c>
      <c r="G1565">
        <v>-2</v>
      </c>
      <c r="H1565">
        <v>-1</v>
      </c>
      <c r="I1565">
        <v>-2</v>
      </c>
      <c r="J1565">
        <v>2</v>
      </c>
      <c r="K1565">
        <v>-2</v>
      </c>
      <c r="L1565">
        <v>-2</v>
      </c>
      <c r="M1565">
        <v>1</v>
      </c>
      <c r="N1565" t="s">
        <v>2674</v>
      </c>
      <c r="O1565" t="s">
        <v>2801</v>
      </c>
      <c r="P1565" t="s">
        <v>2809</v>
      </c>
      <c r="Q1565" t="s">
        <v>2815</v>
      </c>
      <c r="R1565">
        <v>0</v>
      </c>
      <c r="S1565">
        <v>-8.99</v>
      </c>
      <c r="T1565">
        <v>-4.5199999999999996</v>
      </c>
      <c r="U1565">
        <v>53.86</v>
      </c>
      <c r="V1565">
        <f t="shared" si="536"/>
        <v>1</v>
      </c>
      <c r="W1565">
        <f t="shared" si="537"/>
        <v>1</v>
      </c>
      <c r="X1565">
        <f t="shared" si="538"/>
        <v>0</v>
      </c>
      <c r="Y1565">
        <f t="shared" si="539"/>
        <v>0</v>
      </c>
      <c r="Z1565">
        <f t="shared" si="540"/>
        <v>0</v>
      </c>
      <c r="AA1565">
        <f t="shared" si="541"/>
        <v>1</v>
      </c>
      <c r="AB1565">
        <f t="shared" si="542"/>
        <v>0</v>
      </c>
      <c r="AC1565">
        <f t="shared" si="543"/>
        <v>0</v>
      </c>
      <c r="AD1565">
        <f t="shared" si="544"/>
        <v>1</v>
      </c>
      <c r="AE1565" s="4" t="s">
        <v>2828</v>
      </c>
      <c r="AF1565" s="9" t="s">
        <v>2829</v>
      </c>
      <c r="AG1565">
        <v>1</v>
      </c>
      <c r="AH1565">
        <v>0</v>
      </c>
      <c r="AI1565">
        <v>0</v>
      </c>
      <c r="AJ1565">
        <v>1</v>
      </c>
      <c r="AK1565" s="9" t="s">
        <v>2840</v>
      </c>
      <c r="AL1565">
        <f t="shared" si="532"/>
        <v>0</v>
      </c>
      <c r="AM1565">
        <f>IF(AND(INDIRECT(AN1565)='Sample Select backend'!$C$2,INDIRECT(AO1565)=1,INDIRECT(AP1565)='Sample Select backend'!$F$2,INDIRECT(AQ1565)=1,INDIRECT(AR1565)='Sample Select backend'!$M$2),1,0)</f>
        <v>0</v>
      </c>
      <c r="AN1565" t="str">
        <f>_xlfn.CONCAT('Sample Select backend'!$C$4,ROW(AN1565))</f>
        <v>AE1565</v>
      </c>
      <c r="AO1565" s="9" t="str">
        <f>_xlfn.CONCAT('Sample Select backend'!$J$2,ROW(AO1565))</f>
        <v>AJ1565</v>
      </c>
      <c r="AP1565" t="str">
        <f>_xlfn.CONCAT('Sample Select backend'!$F$4,ROW(AP1565))</f>
        <v>AF1565</v>
      </c>
      <c r="AQ1565" t="str">
        <f>_xlfn.CONCAT('Sample Select backend'!$I$10,ROW(AQ1565))</f>
        <v>R1565</v>
      </c>
      <c r="AR1565" t="str">
        <f>_xlfn.CONCAT('Sample Select backend'!$M$4,ROW(AR1565))</f>
        <v>AK1565</v>
      </c>
      <c r="AS1565" t="str">
        <f t="shared" si="533"/>
        <v>Honduras</v>
      </c>
      <c r="AT1565" s="9">
        <f t="shared" si="534"/>
        <v>4</v>
      </c>
      <c r="AU1565">
        <f t="shared" si="535"/>
        <v>0</v>
      </c>
      <c r="AV1565" s="9">
        <v>1</v>
      </c>
    </row>
    <row r="1566" spans="1:48" x14ac:dyDescent="0.35">
      <c r="A1566" t="s">
        <v>75</v>
      </c>
      <c r="B1566">
        <v>3</v>
      </c>
      <c r="C1566" t="s">
        <v>206</v>
      </c>
      <c r="D1566" t="s">
        <v>1097</v>
      </c>
      <c r="E1566">
        <v>2</v>
      </c>
      <c r="F1566">
        <v>2</v>
      </c>
      <c r="G1566">
        <v>-2</v>
      </c>
      <c r="H1566">
        <v>-1</v>
      </c>
      <c r="I1566">
        <v>-2</v>
      </c>
      <c r="J1566">
        <v>-2</v>
      </c>
      <c r="K1566">
        <v>-2</v>
      </c>
      <c r="M1566">
        <v>1</v>
      </c>
      <c r="N1566" t="s">
        <v>2674</v>
      </c>
      <c r="O1566" t="s">
        <v>2801</v>
      </c>
      <c r="P1566" t="s">
        <v>2809</v>
      </c>
      <c r="Q1566" t="s">
        <v>2815</v>
      </c>
      <c r="R1566">
        <v>0</v>
      </c>
      <c r="S1566">
        <v>-8.99</v>
      </c>
      <c r="T1566">
        <v>-4.5199999999999996</v>
      </c>
      <c r="U1566">
        <v>53.86</v>
      </c>
      <c r="V1566">
        <f t="shared" si="536"/>
        <v>1</v>
      </c>
      <c r="W1566">
        <f t="shared" si="537"/>
        <v>1</v>
      </c>
      <c r="X1566">
        <f t="shared" si="538"/>
        <v>0</v>
      </c>
      <c r="Y1566">
        <f t="shared" si="539"/>
        <v>0</v>
      </c>
      <c r="Z1566">
        <f t="shared" si="540"/>
        <v>0</v>
      </c>
      <c r="AA1566">
        <f t="shared" si="541"/>
        <v>0</v>
      </c>
      <c r="AB1566">
        <f t="shared" si="542"/>
        <v>0</v>
      </c>
      <c r="AC1566">
        <f t="shared" si="543"/>
        <v>-1</v>
      </c>
      <c r="AD1566">
        <f t="shared" si="544"/>
        <v>1</v>
      </c>
      <c r="AE1566" s="4" t="s">
        <v>2828</v>
      </c>
      <c r="AF1566" s="9" t="s">
        <v>2829</v>
      </c>
      <c r="AG1566">
        <v>1</v>
      </c>
      <c r="AH1566">
        <v>0</v>
      </c>
      <c r="AI1566">
        <v>0</v>
      </c>
      <c r="AJ1566">
        <v>1</v>
      </c>
      <c r="AK1566" s="9" t="s">
        <v>2840</v>
      </c>
      <c r="AL1566">
        <f t="shared" si="532"/>
        <v>0</v>
      </c>
      <c r="AM1566">
        <f>IF(AND(INDIRECT(AN1566)='Sample Select backend'!$C$2,INDIRECT(AO1566)=1,INDIRECT(AP1566)='Sample Select backend'!$F$2,INDIRECT(AQ1566)=1,INDIRECT(AR1566)='Sample Select backend'!$M$2),1,0)</f>
        <v>0</v>
      </c>
      <c r="AN1566" t="str">
        <f>_xlfn.CONCAT('Sample Select backend'!$C$4,ROW(AN1566))</f>
        <v>AE1566</v>
      </c>
      <c r="AO1566" s="9" t="str">
        <f>_xlfn.CONCAT('Sample Select backend'!$J$2,ROW(AO1566))</f>
        <v>AJ1566</v>
      </c>
      <c r="AP1566" t="str">
        <f>_xlfn.CONCAT('Sample Select backend'!$F$4,ROW(AP1566))</f>
        <v>AF1566</v>
      </c>
      <c r="AQ1566" t="str">
        <f>_xlfn.CONCAT('Sample Select backend'!$I$10,ROW(AQ1566))</f>
        <v>R1566</v>
      </c>
      <c r="AR1566" t="str">
        <f>_xlfn.CONCAT('Sample Select backend'!$M$4,ROW(AR1566))</f>
        <v>AK1566</v>
      </c>
      <c r="AS1566" t="str">
        <f t="shared" si="533"/>
        <v>Honduras</v>
      </c>
      <c r="AT1566" s="9" t="str">
        <f t="shared" si="534"/>
        <v>Tax exemption/waiver/suspension</v>
      </c>
      <c r="AU1566">
        <f t="shared" si="535"/>
        <v>0</v>
      </c>
      <c r="AV1566" s="9">
        <v>1</v>
      </c>
    </row>
    <row r="1567" spans="1:48" x14ac:dyDescent="0.35">
      <c r="A1567" t="s">
        <v>75</v>
      </c>
      <c r="B1567">
        <v>1</v>
      </c>
      <c r="C1567">
        <v>10</v>
      </c>
      <c r="D1567" t="s">
        <v>1105</v>
      </c>
      <c r="E1567">
        <v>-2</v>
      </c>
      <c r="F1567">
        <v>2</v>
      </c>
      <c r="G1567">
        <v>2</v>
      </c>
      <c r="H1567">
        <v>2</v>
      </c>
      <c r="I1567">
        <v>2</v>
      </c>
      <c r="J1567">
        <v>2</v>
      </c>
      <c r="K1567">
        <v>1</v>
      </c>
      <c r="L1567">
        <v>2</v>
      </c>
      <c r="M1567">
        <v>1</v>
      </c>
      <c r="N1567" t="s">
        <v>2674</v>
      </c>
      <c r="O1567" t="s">
        <v>2801</v>
      </c>
      <c r="P1567" t="s">
        <v>2809</v>
      </c>
      <c r="Q1567" t="s">
        <v>2815</v>
      </c>
      <c r="R1567">
        <v>0</v>
      </c>
      <c r="S1567">
        <v>-8.99</v>
      </c>
      <c r="T1567">
        <v>-4.5199999999999996</v>
      </c>
      <c r="U1567">
        <v>53.86</v>
      </c>
      <c r="V1567">
        <f t="shared" si="536"/>
        <v>0</v>
      </c>
      <c r="W1567">
        <f t="shared" si="537"/>
        <v>1</v>
      </c>
      <c r="X1567">
        <f t="shared" si="538"/>
        <v>1</v>
      </c>
      <c r="Y1567">
        <f t="shared" si="539"/>
        <v>1</v>
      </c>
      <c r="Z1567">
        <f t="shared" si="540"/>
        <v>1</v>
      </c>
      <c r="AA1567">
        <f t="shared" si="541"/>
        <v>1</v>
      </c>
      <c r="AB1567">
        <f t="shared" si="542"/>
        <v>1</v>
      </c>
      <c r="AC1567">
        <f t="shared" si="543"/>
        <v>1</v>
      </c>
      <c r="AD1567">
        <f t="shared" si="544"/>
        <v>1</v>
      </c>
      <c r="AE1567" s="4" t="s">
        <v>2828</v>
      </c>
      <c r="AF1567" s="9" t="s">
        <v>2829</v>
      </c>
      <c r="AG1567">
        <v>1</v>
      </c>
      <c r="AH1567">
        <v>0</v>
      </c>
      <c r="AI1567">
        <v>0</v>
      </c>
      <c r="AJ1567">
        <v>1</v>
      </c>
      <c r="AK1567" s="9" t="s">
        <v>2840</v>
      </c>
      <c r="AL1567">
        <f t="shared" si="532"/>
        <v>0</v>
      </c>
      <c r="AM1567">
        <f>IF(AND(INDIRECT(AN1567)='Sample Select backend'!$C$2,INDIRECT(AO1567)=1,INDIRECT(AP1567)='Sample Select backend'!$F$2,INDIRECT(AQ1567)=1,INDIRECT(AR1567)='Sample Select backend'!$M$2),1,0)</f>
        <v>0</v>
      </c>
      <c r="AN1567" t="str">
        <f>_xlfn.CONCAT('Sample Select backend'!$C$4,ROW(AN1567))</f>
        <v>AE1567</v>
      </c>
      <c r="AO1567" s="9" t="str">
        <f>_xlfn.CONCAT('Sample Select backend'!$J$2,ROW(AO1567))</f>
        <v>AJ1567</v>
      </c>
      <c r="AP1567" t="str">
        <f>_xlfn.CONCAT('Sample Select backend'!$F$4,ROW(AP1567))</f>
        <v>AF1567</v>
      </c>
      <c r="AQ1567" t="str">
        <f>_xlfn.CONCAT('Sample Select backend'!$I$10,ROW(AQ1567))</f>
        <v>R1567</v>
      </c>
      <c r="AR1567" t="str">
        <f>_xlfn.CONCAT('Sample Select backend'!$M$4,ROW(AR1567))</f>
        <v>AK1567</v>
      </c>
      <c r="AS1567" t="str">
        <f t="shared" si="533"/>
        <v>Honduras</v>
      </c>
      <c r="AT1567" s="9">
        <f t="shared" si="534"/>
        <v>10</v>
      </c>
      <c r="AU1567">
        <f t="shared" si="535"/>
        <v>0</v>
      </c>
      <c r="AV1567" s="9">
        <v>1</v>
      </c>
    </row>
    <row r="1568" spans="1:48" x14ac:dyDescent="0.35">
      <c r="A1568" t="s">
        <v>75</v>
      </c>
      <c r="B1568">
        <v>2</v>
      </c>
      <c r="C1568">
        <v>14</v>
      </c>
      <c r="D1568" t="s">
        <v>1106</v>
      </c>
      <c r="E1568">
        <v>-2</v>
      </c>
      <c r="F1568">
        <v>2</v>
      </c>
      <c r="G1568">
        <v>2</v>
      </c>
      <c r="H1568">
        <v>2</v>
      </c>
      <c r="I1568">
        <v>2</v>
      </c>
      <c r="J1568">
        <v>2</v>
      </c>
      <c r="K1568">
        <v>1</v>
      </c>
      <c r="L1568">
        <v>2</v>
      </c>
      <c r="M1568">
        <v>1</v>
      </c>
      <c r="N1568" t="s">
        <v>2674</v>
      </c>
      <c r="O1568" t="s">
        <v>2801</v>
      </c>
      <c r="P1568" t="s">
        <v>2809</v>
      </c>
      <c r="Q1568" t="s">
        <v>2815</v>
      </c>
      <c r="R1568">
        <v>0</v>
      </c>
      <c r="S1568">
        <v>-8.99</v>
      </c>
      <c r="T1568">
        <v>-4.5199999999999996</v>
      </c>
      <c r="U1568">
        <v>53.86</v>
      </c>
      <c r="V1568">
        <f t="shared" si="536"/>
        <v>0</v>
      </c>
      <c r="W1568">
        <f t="shared" si="537"/>
        <v>1</v>
      </c>
      <c r="X1568">
        <f t="shared" si="538"/>
        <v>1</v>
      </c>
      <c r="Y1568">
        <f t="shared" si="539"/>
        <v>1</v>
      </c>
      <c r="Z1568">
        <f t="shared" si="540"/>
        <v>1</v>
      </c>
      <c r="AA1568">
        <f t="shared" si="541"/>
        <v>1</v>
      </c>
      <c r="AB1568">
        <f t="shared" si="542"/>
        <v>1</v>
      </c>
      <c r="AC1568">
        <f t="shared" si="543"/>
        <v>1</v>
      </c>
      <c r="AD1568">
        <f t="shared" si="544"/>
        <v>1</v>
      </c>
      <c r="AE1568" s="4" t="s">
        <v>2828</v>
      </c>
      <c r="AF1568" s="9" t="s">
        <v>2829</v>
      </c>
      <c r="AG1568">
        <v>1</v>
      </c>
      <c r="AH1568">
        <v>0</v>
      </c>
      <c r="AI1568">
        <v>0</v>
      </c>
      <c r="AJ1568">
        <v>1</v>
      </c>
      <c r="AK1568" s="9" t="s">
        <v>2840</v>
      </c>
      <c r="AL1568">
        <f t="shared" si="532"/>
        <v>0</v>
      </c>
      <c r="AM1568">
        <f>IF(AND(INDIRECT(AN1568)='Sample Select backend'!$C$2,INDIRECT(AO1568)=1,INDIRECT(AP1568)='Sample Select backend'!$F$2,INDIRECT(AQ1568)=1,INDIRECT(AR1568)='Sample Select backend'!$M$2),1,0)</f>
        <v>0</v>
      </c>
      <c r="AN1568" t="str">
        <f>_xlfn.CONCAT('Sample Select backend'!$C$4,ROW(AN1568))</f>
        <v>AE1568</v>
      </c>
      <c r="AO1568" s="9" t="str">
        <f>_xlfn.CONCAT('Sample Select backend'!$J$2,ROW(AO1568))</f>
        <v>AJ1568</v>
      </c>
      <c r="AP1568" t="str">
        <f>_xlfn.CONCAT('Sample Select backend'!$F$4,ROW(AP1568))</f>
        <v>AF1568</v>
      </c>
      <c r="AQ1568" t="str">
        <f>_xlfn.CONCAT('Sample Select backend'!$I$10,ROW(AQ1568))</f>
        <v>R1568</v>
      </c>
      <c r="AR1568" t="str">
        <f>_xlfn.CONCAT('Sample Select backend'!$M$4,ROW(AR1568))</f>
        <v>AK1568</v>
      </c>
      <c r="AS1568" t="str">
        <f t="shared" si="533"/>
        <v>Honduras</v>
      </c>
      <c r="AT1568" s="9">
        <f t="shared" si="534"/>
        <v>14</v>
      </c>
      <c r="AU1568">
        <f t="shared" si="535"/>
        <v>0</v>
      </c>
      <c r="AV1568" s="9">
        <v>1</v>
      </c>
    </row>
    <row r="1569" spans="1:48" x14ac:dyDescent="0.35">
      <c r="A1569" t="s">
        <v>75</v>
      </c>
      <c r="B1569">
        <v>3</v>
      </c>
      <c r="C1569" t="s">
        <v>206</v>
      </c>
      <c r="D1569" t="s">
        <v>1101</v>
      </c>
      <c r="E1569">
        <v>2</v>
      </c>
      <c r="F1569">
        <v>2</v>
      </c>
      <c r="G1569">
        <v>-2</v>
      </c>
      <c r="H1569">
        <v>-1</v>
      </c>
      <c r="I1569">
        <v>-2</v>
      </c>
      <c r="J1569">
        <v>2</v>
      </c>
      <c r="K1569">
        <v>-2</v>
      </c>
      <c r="M1569">
        <v>1</v>
      </c>
      <c r="N1569" t="s">
        <v>2674</v>
      </c>
      <c r="O1569" t="s">
        <v>2801</v>
      </c>
      <c r="P1569" t="s">
        <v>2809</v>
      </c>
      <c r="Q1569" t="s">
        <v>2815</v>
      </c>
      <c r="R1569">
        <v>0</v>
      </c>
      <c r="S1569">
        <v>-8.99</v>
      </c>
      <c r="T1569">
        <v>-4.5199999999999996</v>
      </c>
      <c r="U1569">
        <v>53.86</v>
      </c>
      <c r="V1569">
        <f t="shared" si="536"/>
        <v>1</v>
      </c>
      <c r="W1569">
        <f t="shared" si="537"/>
        <v>1</v>
      </c>
      <c r="X1569">
        <f t="shared" si="538"/>
        <v>0</v>
      </c>
      <c r="Y1569">
        <f t="shared" si="539"/>
        <v>0</v>
      </c>
      <c r="Z1569">
        <f t="shared" si="540"/>
        <v>0</v>
      </c>
      <c r="AA1569">
        <f t="shared" si="541"/>
        <v>1</v>
      </c>
      <c r="AB1569">
        <f t="shared" si="542"/>
        <v>0</v>
      </c>
      <c r="AC1569">
        <f t="shared" si="543"/>
        <v>-1</v>
      </c>
      <c r="AD1569">
        <f t="shared" si="544"/>
        <v>1</v>
      </c>
      <c r="AE1569" s="4" t="s">
        <v>2828</v>
      </c>
      <c r="AF1569" s="9" t="s">
        <v>2829</v>
      </c>
      <c r="AG1569">
        <v>1</v>
      </c>
      <c r="AH1569">
        <v>0</v>
      </c>
      <c r="AI1569">
        <v>0</v>
      </c>
      <c r="AJ1569">
        <v>1</v>
      </c>
      <c r="AK1569" s="9" t="s">
        <v>2840</v>
      </c>
      <c r="AL1569">
        <f t="shared" si="532"/>
        <v>0</v>
      </c>
      <c r="AM1569">
        <f>IF(AND(INDIRECT(AN1569)='Sample Select backend'!$C$2,INDIRECT(AO1569)=1,INDIRECT(AP1569)='Sample Select backend'!$F$2,INDIRECT(AQ1569)=1,INDIRECT(AR1569)='Sample Select backend'!$M$2),1,0)</f>
        <v>0</v>
      </c>
      <c r="AN1569" t="str">
        <f>_xlfn.CONCAT('Sample Select backend'!$C$4,ROW(AN1569))</f>
        <v>AE1569</v>
      </c>
      <c r="AO1569" s="9" t="str">
        <f>_xlfn.CONCAT('Sample Select backend'!$J$2,ROW(AO1569))</f>
        <v>AJ1569</v>
      </c>
      <c r="AP1569" t="str">
        <f>_xlfn.CONCAT('Sample Select backend'!$F$4,ROW(AP1569))</f>
        <v>AF1569</v>
      </c>
      <c r="AQ1569" t="str">
        <f>_xlfn.CONCAT('Sample Select backend'!$I$10,ROW(AQ1569))</f>
        <v>R1569</v>
      </c>
      <c r="AR1569" t="str">
        <f>_xlfn.CONCAT('Sample Select backend'!$M$4,ROW(AR1569))</f>
        <v>AK1569</v>
      </c>
      <c r="AS1569" t="str">
        <f t="shared" si="533"/>
        <v>Honduras</v>
      </c>
      <c r="AT1569" s="9" t="str">
        <f t="shared" si="534"/>
        <v>Tax exemption/waiver/suspension</v>
      </c>
      <c r="AU1569">
        <f t="shared" si="535"/>
        <v>0</v>
      </c>
      <c r="AV1569" s="9">
        <v>1</v>
      </c>
    </row>
    <row r="1570" spans="1:48" x14ac:dyDescent="0.35">
      <c r="A1570" t="s">
        <v>75</v>
      </c>
      <c r="B1570">
        <v>1</v>
      </c>
      <c r="C1570">
        <v>6</v>
      </c>
      <c r="D1570" t="s">
        <v>1102</v>
      </c>
      <c r="E1570">
        <v>2</v>
      </c>
      <c r="F1570">
        <v>2</v>
      </c>
      <c r="G1570">
        <v>2</v>
      </c>
      <c r="H1570">
        <v>2</v>
      </c>
      <c r="I1570">
        <v>2</v>
      </c>
      <c r="J1570">
        <v>2</v>
      </c>
      <c r="K1570">
        <v>1</v>
      </c>
      <c r="L1570">
        <v>2</v>
      </c>
      <c r="M1570">
        <v>1</v>
      </c>
      <c r="N1570" t="s">
        <v>2674</v>
      </c>
      <c r="O1570" t="s">
        <v>2801</v>
      </c>
      <c r="P1570" t="s">
        <v>2809</v>
      </c>
      <c r="Q1570" t="s">
        <v>2815</v>
      </c>
      <c r="R1570">
        <v>0</v>
      </c>
      <c r="S1570">
        <v>-8.99</v>
      </c>
      <c r="T1570">
        <v>-4.5199999999999996</v>
      </c>
      <c r="U1570">
        <v>53.86</v>
      </c>
      <c r="V1570">
        <f t="shared" si="536"/>
        <v>1</v>
      </c>
      <c r="W1570">
        <f t="shared" si="537"/>
        <v>1</v>
      </c>
      <c r="X1570">
        <f t="shared" si="538"/>
        <v>1</v>
      </c>
      <c r="Y1570">
        <f t="shared" si="539"/>
        <v>1</v>
      </c>
      <c r="Z1570">
        <f t="shared" si="540"/>
        <v>1</v>
      </c>
      <c r="AA1570">
        <f t="shared" si="541"/>
        <v>1</v>
      </c>
      <c r="AB1570">
        <f t="shared" si="542"/>
        <v>1</v>
      </c>
      <c r="AC1570">
        <f t="shared" si="543"/>
        <v>1</v>
      </c>
      <c r="AD1570">
        <f t="shared" si="544"/>
        <v>1</v>
      </c>
      <c r="AE1570" s="4" t="s">
        <v>2828</v>
      </c>
      <c r="AF1570" s="9" t="s">
        <v>2829</v>
      </c>
      <c r="AG1570">
        <v>1</v>
      </c>
      <c r="AH1570">
        <v>0</v>
      </c>
      <c r="AI1570">
        <v>0</v>
      </c>
      <c r="AJ1570">
        <v>1</v>
      </c>
      <c r="AK1570" s="9" t="s">
        <v>2840</v>
      </c>
      <c r="AL1570">
        <f t="shared" si="532"/>
        <v>0</v>
      </c>
      <c r="AM1570">
        <f>IF(AND(INDIRECT(AN1570)='Sample Select backend'!$C$2,INDIRECT(AO1570)=1,INDIRECT(AP1570)='Sample Select backend'!$F$2,INDIRECT(AQ1570)=1,INDIRECT(AR1570)='Sample Select backend'!$M$2),1,0)</f>
        <v>0</v>
      </c>
      <c r="AN1570" t="str">
        <f>_xlfn.CONCAT('Sample Select backend'!$C$4,ROW(AN1570))</f>
        <v>AE1570</v>
      </c>
      <c r="AO1570" s="9" t="str">
        <f>_xlfn.CONCAT('Sample Select backend'!$J$2,ROW(AO1570))</f>
        <v>AJ1570</v>
      </c>
      <c r="AP1570" t="str">
        <f>_xlfn.CONCAT('Sample Select backend'!$F$4,ROW(AP1570))</f>
        <v>AF1570</v>
      </c>
      <c r="AQ1570" t="str">
        <f>_xlfn.CONCAT('Sample Select backend'!$I$10,ROW(AQ1570))</f>
        <v>R1570</v>
      </c>
      <c r="AR1570" t="str">
        <f>_xlfn.CONCAT('Sample Select backend'!$M$4,ROW(AR1570))</f>
        <v>AK1570</v>
      </c>
      <c r="AS1570" t="str">
        <f t="shared" si="533"/>
        <v>Honduras</v>
      </c>
      <c r="AT1570" s="9">
        <f t="shared" si="534"/>
        <v>6</v>
      </c>
      <c r="AU1570">
        <f t="shared" si="535"/>
        <v>0</v>
      </c>
      <c r="AV1570" s="9">
        <v>0</v>
      </c>
    </row>
    <row r="1571" spans="1:48" x14ac:dyDescent="0.35">
      <c r="A1571" s="24" t="s">
        <v>75</v>
      </c>
      <c r="B1571" s="24">
        <v>5</v>
      </c>
      <c r="C1571" s="24" t="s">
        <v>204</v>
      </c>
      <c r="D1571" s="24" t="s">
        <v>3718</v>
      </c>
      <c r="E1571" s="24"/>
      <c r="O1571" t="s">
        <v>2801</v>
      </c>
      <c r="P1571" t="s">
        <v>2809</v>
      </c>
      <c r="Q1571" t="s">
        <v>2815</v>
      </c>
      <c r="R1571">
        <v>0</v>
      </c>
      <c r="S1571">
        <v>-8.99</v>
      </c>
      <c r="T1571">
        <v>-4.5199999999999996</v>
      </c>
      <c r="U1571">
        <v>53.86</v>
      </c>
      <c r="V1571">
        <v>-1</v>
      </c>
      <c r="W1571">
        <v>-1</v>
      </c>
      <c r="X1571">
        <v>-1</v>
      </c>
      <c r="Y1571">
        <v>-1</v>
      </c>
      <c r="Z1571">
        <v>-1</v>
      </c>
      <c r="AA1571">
        <v>-1</v>
      </c>
      <c r="AB1571">
        <v>-1</v>
      </c>
      <c r="AC1571">
        <v>-1</v>
      </c>
      <c r="AD1571">
        <v>-1</v>
      </c>
      <c r="AE1571" s="4" t="s">
        <v>2828</v>
      </c>
      <c r="AF1571" s="9" t="s">
        <v>2829</v>
      </c>
      <c r="AG1571">
        <v>1</v>
      </c>
      <c r="AH1571">
        <v>0</v>
      </c>
      <c r="AI1571">
        <v>0</v>
      </c>
      <c r="AJ1571">
        <v>1</v>
      </c>
      <c r="AK1571" s="9" t="s">
        <v>2840</v>
      </c>
      <c r="AL1571">
        <f t="shared" si="532"/>
        <v>0</v>
      </c>
      <c r="AM1571">
        <f>IF(AND(INDIRECT(AN1571)='Sample Select backend'!$C$2,INDIRECT(AO1571)=1,INDIRECT(AP1571)='Sample Select backend'!$F$2,INDIRECT(AQ1571)=1,INDIRECT(AR1571)='Sample Select backend'!$M$2),1,0)</f>
        <v>0</v>
      </c>
      <c r="AN1571" t="str">
        <f>_xlfn.CONCAT('Sample Select backend'!$C$4,ROW(AN1571))</f>
        <v>AE1571</v>
      </c>
      <c r="AO1571" s="9" t="str">
        <f>_xlfn.CONCAT('Sample Select backend'!$J$2,ROW(AO1571))</f>
        <v>AJ1571</v>
      </c>
      <c r="AP1571" t="str">
        <f>_xlfn.CONCAT('Sample Select backend'!$F$4,ROW(AP1571))</f>
        <v>AF1571</v>
      </c>
      <c r="AQ1571" t="str">
        <f>_xlfn.CONCAT('Sample Select backend'!$I$10,ROW(AQ1571))</f>
        <v>R1571</v>
      </c>
      <c r="AR1571" t="str">
        <f>_xlfn.CONCAT('Sample Select backend'!$M$4,ROW(AR1571))</f>
        <v>AK1571</v>
      </c>
      <c r="AS1571" t="str">
        <f t="shared" si="533"/>
        <v>Honduras</v>
      </c>
      <c r="AT1571" s="9" t="str">
        <f t="shared" si="534"/>
        <v>General</v>
      </c>
      <c r="AU1571">
        <f t="shared" si="535"/>
        <v>0</v>
      </c>
      <c r="AV1571" s="9">
        <v>0</v>
      </c>
    </row>
    <row r="1572" spans="1:48" x14ac:dyDescent="0.35">
      <c r="A1572" s="24" t="s">
        <v>75</v>
      </c>
      <c r="B1572" s="24">
        <v>6</v>
      </c>
      <c r="C1572" s="24">
        <v>26</v>
      </c>
      <c r="D1572" s="24" t="s">
        <v>3719</v>
      </c>
      <c r="E1572" s="24"/>
      <c r="O1572" t="s">
        <v>2801</v>
      </c>
      <c r="P1572" t="s">
        <v>2809</v>
      </c>
      <c r="Q1572" t="s">
        <v>2815</v>
      </c>
      <c r="R1572">
        <v>0</v>
      </c>
      <c r="S1572">
        <v>-8.99</v>
      </c>
      <c r="T1572">
        <v>-4.5199999999999996</v>
      </c>
      <c r="U1572">
        <v>53.86</v>
      </c>
      <c r="V1572">
        <v>-1</v>
      </c>
      <c r="W1572">
        <v>-1</v>
      </c>
      <c r="X1572">
        <v>-1</v>
      </c>
      <c r="Y1572">
        <v>-1</v>
      </c>
      <c r="Z1572">
        <v>-1</v>
      </c>
      <c r="AA1572">
        <v>-1</v>
      </c>
      <c r="AB1572">
        <v>-1</v>
      </c>
      <c r="AC1572">
        <v>-1</v>
      </c>
      <c r="AD1572">
        <v>-1</v>
      </c>
      <c r="AE1572" s="4" t="s">
        <v>2828</v>
      </c>
      <c r="AF1572" s="9" t="s">
        <v>2829</v>
      </c>
      <c r="AG1572">
        <v>1</v>
      </c>
      <c r="AH1572">
        <v>0</v>
      </c>
      <c r="AI1572">
        <v>0</v>
      </c>
      <c r="AJ1572">
        <v>1</v>
      </c>
      <c r="AK1572" s="9" t="s">
        <v>2840</v>
      </c>
      <c r="AL1572">
        <f t="shared" si="532"/>
        <v>0</v>
      </c>
      <c r="AM1572">
        <f>IF(AND(INDIRECT(AN1572)='Sample Select backend'!$C$2,INDIRECT(AO1572)=1,INDIRECT(AP1572)='Sample Select backend'!$F$2,INDIRECT(AQ1572)=1,INDIRECT(AR1572)='Sample Select backend'!$M$2),1,0)</f>
        <v>0</v>
      </c>
      <c r="AN1572" t="str">
        <f>_xlfn.CONCAT('Sample Select backend'!$C$4,ROW(AN1572))</f>
        <v>AE1572</v>
      </c>
      <c r="AO1572" s="9" t="str">
        <f>_xlfn.CONCAT('Sample Select backend'!$J$2,ROW(AO1572))</f>
        <v>AJ1572</v>
      </c>
      <c r="AP1572" t="str">
        <f>_xlfn.CONCAT('Sample Select backend'!$F$4,ROW(AP1572))</f>
        <v>AF1572</v>
      </c>
      <c r="AQ1572" t="str">
        <f>_xlfn.CONCAT('Sample Select backend'!$I$10,ROW(AQ1572))</f>
        <v>R1572</v>
      </c>
      <c r="AR1572" t="str">
        <f>_xlfn.CONCAT('Sample Select backend'!$M$4,ROW(AR1572))</f>
        <v>AK1572</v>
      </c>
      <c r="AS1572" t="str">
        <f t="shared" si="533"/>
        <v>Honduras</v>
      </c>
      <c r="AT1572" s="9">
        <f t="shared" si="534"/>
        <v>26</v>
      </c>
      <c r="AU1572">
        <f t="shared" si="535"/>
        <v>0</v>
      </c>
      <c r="AV1572" s="9">
        <v>0</v>
      </c>
    </row>
    <row r="1573" spans="1:48" x14ac:dyDescent="0.35">
      <c r="A1573" s="24" t="s">
        <v>75</v>
      </c>
      <c r="B1573" s="24">
        <v>6</v>
      </c>
      <c r="C1573" s="24">
        <v>28</v>
      </c>
      <c r="D1573" s="24" t="s">
        <v>3720</v>
      </c>
      <c r="E1573" s="24"/>
      <c r="O1573" t="s">
        <v>2801</v>
      </c>
      <c r="P1573" t="s">
        <v>2809</v>
      </c>
      <c r="Q1573" t="s">
        <v>2815</v>
      </c>
      <c r="R1573">
        <v>0</v>
      </c>
      <c r="S1573">
        <v>-8.99</v>
      </c>
      <c r="T1573">
        <v>-4.5199999999999996</v>
      </c>
      <c r="U1573">
        <v>53.86</v>
      </c>
      <c r="V1573">
        <v>-1</v>
      </c>
      <c r="W1573">
        <v>-1</v>
      </c>
      <c r="X1573">
        <v>-1</v>
      </c>
      <c r="Y1573">
        <v>-1</v>
      </c>
      <c r="Z1573">
        <v>-1</v>
      </c>
      <c r="AA1573">
        <v>-1</v>
      </c>
      <c r="AB1573">
        <v>-1</v>
      </c>
      <c r="AC1573">
        <v>-1</v>
      </c>
      <c r="AD1573">
        <v>-1</v>
      </c>
      <c r="AE1573" s="4" t="s">
        <v>2828</v>
      </c>
      <c r="AF1573" s="9" t="s">
        <v>2829</v>
      </c>
      <c r="AG1573">
        <v>1</v>
      </c>
      <c r="AH1573">
        <v>0</v>
      </c>
      <c r="AI1573">
        <v>0</v>
      </c>
      <c r="AJ1573">
        <v>1</v>
      </c>
      <c r="AK1573" s="9" t="s">
        <v>2840</v>
      </c>
      <c r="AL1573">
        <f t="shared" si="532"/>
        <v>0</v>
      </c>
      <c r="AM1573">
        <f>IF(AND(INDIRECT(AN1573)='Sample Select backend'!$C$2,INDIRECT(AO1573)=1,INDIRECT(AP1573)='Sample Select backend'!$F$2,INDIRECT(AQ1573)=1,INDIRECT(AR1573)='Sample Select backend'!$M$2),1,0)</f>
        <v>0</v>
      </c>
      <c r="AN1573" t="str">
        <f>_xlfn.CONCAT('Sample Select backend'!$C$4,ROW(AN1573))</f>
        <v>AE1573</v>
      </c>
      <c r="AO1573" s="9" t="str">
        <f>_xlfn.CONCAT('Sample Select backend'!$J$2,ROW(AO1573))</f>
        <v>AJ1573</v>
      </c>
      <c r="AP1573" t="str">
        <f>_xlfn.CONCAT('Sample Select backend'!$F$4,ROW(AP1573))</f>
        <v>AF1573</v>
      </c>
      <c r="AQ1573" t="str">
        <f>_xlfn.CONCAT('Sample Select backend'!$I$10,ROW(AQ1573))</f>
        <v>R1573</v>
      </c>
      <c r="AR1573" t="str">
        <f>_xlfn.CONCAT('Sample Select backend'!$M$4,ROW(AR1573))</f>
        <v>AK1573</v>
      </c>
      <c r="AS1573" t="str">
        <f t="shared" si="533"/>
        <v>Honduras</v>
      </c>
      <c r="AT1573" s="9">
        <f t="shared" si="534"/>
        <v>28</v>
      </c>
      <c r="AU1573">
        <f t="shared" si="535"/>
        <v>0</v>
      </c>
      <c r="AV1573" s="9">
        <v>0</v>
      </c>
    </row>
    <row r="1574" spans="1:48" x14ac:dyDescent="0.35">
      <c r="A1574" s="24" t="s">
        <v>75</v>
      </c>
      <c r="B1574" s="24">
        <v>6</v>
      </c>
      <c r="C1574" s="24">
        <v>25</v>
      </c>
      <c r="D1574" s="24" t="s">
        <v>3721</v>
      </c>
      <c r="E1574" s="24"/>
      <c r="O1574" t="s">
        <v>2801</v>
      </c>
      <c r="P1574" t="s">
        <v>2809</v>
      </c>
      <c r="Q1574" t="s">
        <v>2815</v>
      </c>
      <c r="R1574">
        <v>0</v>
      </c>
      <c r="S1574">
        <v>-8.99</v>
      </c>
      <c r="T1574">
        <v>-4.5199999999999996</v>
      </c>
      <c r="U1574">
        <v>53.86</v>
      </c>
      <c r="V1574">
        <v>-1</v>
      </c>
      <c r="W1574">
        <v>-1</v>
      </c>
      <c r="X1574">
        <v>-1</v>
      </c>
      <c r="Y1574">
        <v>-1</v>
      </c>
      <c r="Z1574">
        <v>-1</v>
      </c>
      <c r="AA1574">
        <v>-1</v>
      </c>
      <c r="AB1574">
        <v>-1</v>
      </c>
      <c r="AC1574">
        <v>-1</v>
      </c>
      <c r="AD1574">
        <v>-1</v>
      </c>
      <c r="AE1574" s="4" t="s">
        <v>2828</v>
      </c>
      <c r="AF1574" s="9" t="s">
        <v>2829</v>
      </c>
      <c r="AG1574">
        <v>1</v>
      </c>
      <c r="AH1574">
        <v>0</v>
      </c>
      <c r="AI1574">
        <v>0</v>
      </c>
      <c r="AJ1574">
        <v>1</v>
      </c>
      <c r="AK1574" s="9" t="s">
        <v>2840</v>
      </c>
      <c r="AL1574">
        <f t="shared" si="532"/>
        <v>0</v>
      </c>
      <c r="AM1574">
        <f>IF(AND(INDIRECT(AN1574)='Sample Select backend'!$C$2,INDIRECT(AO1574)=1,INDIRECT(AP1574)='Sample Select backend'!$F$2,INDIRECT(AQ1574)=1,INDIRECT(AR1574)='Sample Select backend'!$M$2),1,0)</f>
        <v>0</v>
      </c>
      <c r="AN1574" t="str">
        <f>_xlfn.CONCAT('Sample Select backend'!$C$4,ROW(AN1574))</f>
        <v>AE1574</v>
      </c>
      <c r="AO1574" s="9" t="str">
        <f>_xlfn.CONCAT('Sample Select backend'!$J$2,ROW(AO1574))</f>
        <v>AJ1574</v>
      </c>
      <c r="AP1574" t="str">
        <f>_xlfn.CONCAT('Sample Select backend'!$F$4,ROW(AP1574))</f>
        <v>AF1574</v>
      </c>
      <c r="AQ1574" t="str">
        <f>_xlfn.CONCAT('Sample Select backend'!$I$10,ROW(AQ1574))</f>
        <v>R1574</v>
      </c>
      <c r="AR1574" t="str">
        <f>_xlfn.CONCAT('Sample Select backend'!$M$4,ROW(AR1574))</f>
        <v>AK1574</v>
      </c>
      <c r="AS1574" t="str">
        <f t="shared" si="533"/>
        <v>Honduras</v>
      </c>
      <c r="AT1574" s="9">
        <f t="shared" si="534"/>
        <v>25</v>
      </c>
      <c r="AU1574">
        <f t="shared" si="535"/>
        <v>0</v>
      </c>
      <c r="AV1574" s="9">
        <v>0</v>
      </c>
    </row>
    <row r="1575" spans="1:48" x14ac:dyDescent="0.35">
      <c r="A1575" s="24" t="s">
        <v>75</v>
      </c>
      <c r="B1575" s="24">
        <v>1</v>
      </c>
      <c r="C1575" s="24">
        <v>10</v>
      </c>
      <c r="D1575" s="24" t="s">
        <v>3722</v>
      </c>
      <c r="E1575" s="24"/>
      <c r="O1575" t="s">
        <v>2801</v>
      </c>
      <c r="P1575" t="s">
        <v>2809</v>
      </c>
      <c r="Q1575" t="s">
        <v>2815</v>
      </c>
      <c r="R1575">
        <v>0</v>
      </c>
      <c r="S1575">
        <v>-8.99</v>
      </c>
      <c r="T1575">
        <v>-4.5199999999999996</v>
      </c>
      <c r="U1575">
        <v>53.86</v>
      </c>
      <c r="V1575">
        <v>-1</v>
      </c>
      <c r="W1575">
        <v>-1</v>
      </c>
      <c r="X1575">
        <v>-1</v>
      </c>
      <c r="Y1575">
        <v>-1</v>
      </c>
      <c r="Z1575">
        <v>-1</v>
      </c>
      <c r="AA1575">
        <v>-1</v>
      </c>
      <c r="AB1575">
        <v>-1</v>
      </c>
      <c r="AC1575">
        <v>-1</v>
      </c>
      <c r="AD1575">
        <v>-1</v>
      </c>
      <c r="AE1575" s="4" t="s">
        <v>2828</v>
      </c>
      <c r="AF1575" s="9" t="s">
        <v>2829</v>
      </c>
      <c r="AG1575">
        <v>1</v>
      </c>
      <c r="AH1575">
        <v>0</v>
      </c>
      <c r="AI1575">
        <v>0</v>
      </c>
      <c r="AJ1575">
        <v>1</v>
      </c>
      <c r="AK1575" s="9" t="s">
        <v>2840</v>
      </c>
      <c r="AL1575">
        <f t="shared" si="532"/>
        <v>0</v>
      </c>
      <c r="AM1575">
        <f>IF(AND(INDIRECT(AN1575)='Sample Select backend'!$C$2,INDIRECT(AO1575)=1,INDIRECT(AP1575)='Sample Select backend'!$F$2,INDIRECT(AQ1575)=1,INDIRECT(AR1575)='Sample Select backend'!$M$2),1,0)</f>
        <v>0</v>
      </c>
      <c r="AN1575" t="str">
        <f>_xlfn.CONCAT('Sample Select backend'!$C$4,ROW(AN1575))</f>
        <v>AE1575</v>
      </c>
      <c r="AO1575" s="9" t="str">
        <f>_xlfn.CONCAT('Sample Select backend'!$J$2,ROW(AO1575))</f>
        <v>AJ1575</v>
      </c>
      <c r="AP1575" t="str">
        <f>_xlfn.CONCAT('Sample Select backend'!$F$4,ROW(AP1575))</f>
        <v>AF1575</v>
      </c>
      <c r="AQ1575" t="str">
        <f>_xlfn.CONCAT('Sample Select backend'!$I$10,ROW(AQ1575))</f>
        <v>R1575</v>
      </c>
      <c r="AR1575" t="str">
        <f>_xlfn.CONCAT('Sample Select backend'!$M$4,ROW(AR1575))</f>
        <v>AK1575</v>
      </c>
      <c r="AS1575" t="str">
        <f t="shared" si="533"/>
        <v>Honduras</v>
      </c>
      <c r="AT1575" s="9">
        <f t="shared" si="534"/>
        <v>10</v>
      </c>
      <c r="AU1575">
        <f t="shared" si="535"/>
        <v>0</v>
      </c>
      <c r="AV1575" s="9">
        <v>0</v>
      </c>
    </row>
    <row r="1576" spans="1:48" x14ac:dyDescent="0.35">
      <c r="A1576" s="24" t="s">
        <v>75</v>
      </c>
      <c r="B1576" s="24" t="s">
        <v>201</v>
      </c>
      <c r="C1576" s="24" t="s">
        <v>201</v>
      </c>
      <c r="D1576" s="24" t="s">
        <v>3723</v>
      </c>
      <c r="E1576" s="24"/>
      <c r="O1576" t="s">
        <v>2801</v>
      </c>
      <c r="P1576" t="s">
        <v>2809</v>
      </c>
      <c r="Q1576" t="s">
        <v>2815</v>
      </c>
      <c r="R1576">
        <v>0</v>
      </c>
      <c r="S1576">
        <v>-8.99</v>
      </c>
      <c r="T1576">
        <v>-4.5199999999999996</v>
      </c>
      <c r="U1576">
        <v>53.86</v>
      </c>
      <c r="V1576">
        <v>-1</v>
      </c>
      <c r="W1576">
        <v>-1</v>
      </c>
      <c r="X1576">
        <v>-1</v>
      </c>
      <c r="Y1576">
        <v>-1</v>
      </c>
      <c r="Z1576">
        <v>-1</v>
      </c>
      <c r="AA1576">
        <v>-1</v>
      </c>
      <c r="AB1576">
        <v>-1</v>
      </c>
      <c r="AC1576">
        <v>-1</v>
      </c>
      <c r="AD1576">
        <v>-1</v>
      </c>
      <c r="AE1576" s="4" t="s">
        <v>2828</v>
      </c>
      <c r="AF1576" s="9" t="s">
        <v>2829</v>
      </c>
      <c r="AG1576">
        <v>1</v>
      </c>
      <c r="AH1576">
        <v>0</v>
      </c>
      <c r="AI1576">
        <v>0</v>
      </c>
      <c r="AJ1576">
        <v>1</v>
      </c>
      <c r="AK1576" s="9" t="s">
        <v>2840</v>
      </c>
      <c r="AL1576">
        <f t="shared" si="532"/>
        <v>1</v>
      </c>
      <c r="AM1576">
        <f>IF(AND(INDIRECT(AN1576)='Sample Select backend'!$C$2,INDIRECT(AO1576)=1,INDIRECT(AP1576)='Sample Select backend'!$F$2,INDIRECT(AQ1576)=1,INDIRECT(AR1576)='Sample Select backend'!$M$2),1,0)</f>
        <v>0</v>
      </c>
      <c r="AN1576" t="str">
        <f>_xlfn.CONCAT('Sample Select backend'!$C$4,ROW(AN1576))</f>
        <v>AE1576</v>
      </c>
      <c r="AO1576" s="9" t="str">
        <f>_xlfn.CONCAT('Sample Select backend'!$J$2,ROW(AO1576))</f>
        <v>AJ1576</v>
      </c>
      <c r="AP1576" t="str">
        <f>_xlfn.CONCAT('Sample Select backend'!$F$4,ROW(AP1576))</f>
        <v>AF1576</v>
      </c>
      <c r="AQ1576" t="str">
        <f>_xlfn.CONCAT('Sample Select backend'!$I$10,ROW(AQ1576))</f>
        <v>R1576</v>
      </c>
      <c r="AR1576" t="str">
        <f>_xlfn.CONCAT('Sample Select backend'!$M$4,ROW(AR1576))</f>
        <v>AK1576</v>
      </c>
      <c r="AS1576" t="str">
        <f t="shared" si="533"/>
        <v>Honduras</v>
      </c>
      <c r="AT1576" s="9" t="str">
        <f t="shared" si="534"/>
        <v>Other</v>
      </c>
      <c r="AU1576">
        <f t="shared" si="535"/>
        <v>0</v>
      </c>
      <c r="AV1576" s="9">
        <v>0</v>
      </c>
    </row>
    <row r="1577" spans="1:48" x14ac:dyDescent="0.35">
      <c r="A1577" s="24" t="s">
        <v>75</v>
      </c>
      <c r="B1577" s="24" t="s">
        <v>201</v>
      </c>
      <c r="C1577" s="24" t="s">
        <v>201</v>
      </c>
      <c r="D1577" s="24" t="s">
        <v>3724</v>
      </c>
      <c r="E1577" s="24"/>
      <c r="O1577" t="s">
        <v>2801</v>
      </c>
      <c r="P1577" t="s">
        <v>2809</v>
      </c>
      <c r="Q1577" t="s">
        <v>2815</v>
      </c>
      <c r="R1577">
        <v>0</v>
      </c>
      <c r="S1577">
        <v>-8.99</v>
      </c>
      <c r="T1577">
        <v>-4.5199999999999996</v>
      </c>
      <c r="U1577">
        <v>53.86</v>
      </c>
      <c r="V1577">
        <v>-1</v>
      </c>
      <c r="W1577">
        <v>-1</v>
      </c>
      <c r="X1577">
        <v>-1</v>
      </c>
      <c r="Y1577">
        <v>-1</v>
      </c>
      <c r="Z1577">
        <v>-1</v>
      </c>
      <c r="AA1577">
        <v>-1</v>
      </c>
      <c r="AB1577">
        <v>-1</v>
      </c>
      <c r="AC1577">
        <v>-1</v>
      </c>
      <c r="AD1577">
        <v>-1</v>
      </c>
      <c r="AE1577" s="4" t="s">
        <v>2828</v>
      </c>
      <c r="AF1577" s="9" t="s">
        <v>2829</v>
      </c>
      <c r="AG1577">
        <v>1</v>
      </c>
      <c r="AH1577">
        <v>0</v>
      </c>
      <c r="AI1577">
        <v>0</v>
      </c>
      <c r="AJ1577">
        <v>1</v>
      </c>
      <c r="AK1577" s="9" t="s">
        <v>2840</v>
      </c>
      <c r="AL1577">
        <f t="shared" si="532"/>
        <v>1</v>
      </c>
      <c r="AM1577">
        <f>IF(AND(INDIRECT(AN1577)='Sample Select backend'!$C$2,INDIRECT(AO1577)=1,INDIRECT(AP1577)='Sample Select backend'!$F$2,INDIRECT(AQ1577)=1,INDIRECT(AR1577)='Sample Select backend'!$M$2),1,0)</f>
        <v>0</v>
      </c>
      <c r="AN1577" t="str">
        <f>_xlfn.CONCAT('Sample Select backend'!$C$4,ROW(AN1577))</f>
        <v>AE1577</v>
      </c>
      <c r="AO1577" s="9" t="str">
        <f>_xlfn.CONCAT('Sample Select backend'!$J$2,ROW(AO1577))</f>
        <v>AJ1577</v>
      </c>
      <c r="AP1577" t="str">
        <f>_xlfn.CONCAT('Sample Select backend'!$F$4,ROW(AP1577))</f>
        <v>AF1577</v>
      </c>
      <c r="AQ1577" t="str">
        <f>_xlfn.CONCAT('Sample Select backend'!$I$10,ROW(AQ1577))</f>
        <v>R1577</v>
      </c>
      <c r="AR1577" t="str">
        <f>_xlfn.CONCAT('Sample Select backend'!$M$4,ROW(AR1577))</f>
        <v>AK1577</v>
      </c>
      <c r="AS1577" t="str">
        <f t="shared" si="533"/>
        <v>Honduras</v>
      </c>
      <c r="AT1577" s="9" t="str">
        <f t="shared" si="534"/>
        <v>Other</v>
      </c>
      <c r="AU1577">
        <f t="shared" si="535"/>
        <v>0</v>
      </c>
      <c r="AV1577" s="9">
        <v>0</v>
      </c>
    </row>
    <row r="1578" spans="1:48" x14ac:dyDescent="0.35">
      <c r="A1578" s="24" t="s">
        <v>75</v>
      </c>
      <c r="B1578" s="24">
        <v>1</v>
      </c>
      <c r="C1578" s="24">
        <v>5</v>
      </c>
      <c r="D1578" s="24" t="s">
        <v>3725</v>
      </c>
      <c r="E1578" s="24"/>
      <c r="O1578" t="s">
        <v>2801</v>
      </c>
      <c r="P1578" t="s">
        <v>2809</v>
      </c>
      <c r="Q1578" t="s">
        <v>2815</v>
      </c>
      <c r="R1578">
        <v>0</v>
      </c>
      <c r="S1578">
        <v>-8.99</v>
      </c>
      <c r="T1578">
        <v>-4.5199999999999996</v>
      </c>
      <c r="U1578">
        <v>53.86</v>
      </c>
      <c r="V1578">
        <v>-1</v>
      </c>
      <c r="W1578">
        <v>-1</v>
      </c>
      <c r="X1578">
        <v>-1</v>
      </c>
      <c r="Y1578">
        <v>-1</v>
      </c>
      <c r="Z1578">
        <v>-1</v>
      </c>
      <c r="AA1578">
        <v>-1</v>
      </c>
      <c r="AB1578">
        <v>-1</v>
      </c>
      <c r="AC1578">
        <v>-1</v>
      </c>
      <c r="AD1578">
        <v>-1</v>
      </c>
      <c r="AE1578" s="4" t="s">
        <v>2828</v>
      </c>
      <c r="AF1578" s="9" t="s">
        <v>2829</v>
      </c>
      <c r="AG1578">
        <v>1</v>
      </c>
      <c r="AH1578">
        <v>0</v>
      </c>
      <c r="AI1578">
        <v>0</v>
      </c>
      <c r="AJ1578">
        <v>1</v>
      </c>
      <c r="AK1578" s="9" t="s">
        <v>2840</v>
      </c>
      <c r="AL1578">
        <f t="shared" si="532"/>
        <v>0</v>
      </c>
      <c r="AM1578">
        <f>IF(AND(INDIRECT(AN1578)='Sample Select backend'!$C$2,INDIRECT(AO1578)=1,INDIRECT(AP1578)='Sample Select backend'!$F$2,INDIRECT(AQ1578)=1,INDIRECT(AR1578)='Sample Select backend'!$M$2),1,0)</f>
        <v>0</v>
      </c>
      <c r="AN1578" t="str">
        <f>_xlfn.CONCAT('Sample Select backend'!$C$4,ROW(AN1578))</f>
        <v>AE1578</v>
      </c>
      <c r="AO1578" s="9" t="str">
        <f>_xlfn.CONCAT('Sample Select backend'!$J$2,ROW(AO1578))</f>
        <v>AJ1578</v>
      </c>
      <c r="AP1578" t="str">
        <f>_xlfn.CONCAT('Sample Select backend'!$F$4,ROW(AP1578))</f>
        <v>AF1578</v>
      </c>
      <c r="AQ1578" t="str">
        <f>_xlfn.CONCAT('Sample Select backend'!$I$10,ROW(AQ1578))</f>
        <v>R1578</v>
      </c>
      <c r="AR1578" t="str">
        <f>_xlfn.CONCAT('Sample Select backend'!$M$4,ROW(AR1578))</f>
        <v>AK1578</v>
      </c>
      <c r="AS1578" t="str">
        <f t="shared" si="533"/>
        <v>Honduras</v>
      </c>
      <c r="AT1578" s="9">
        <f t="shared" si="534"/>
        <v>5</v>
      </c>
      <c r="AU1578">
        <f t="shared" si="535"/>
        <v>0</v>
      </c>
      <c r="AV1578" s="9">
        <v>0</v>
      </c>
    </row>
    <row r="1579" spans="1:48" x14ac:dyDescent="0.35">
      <c r="A1579" s="24" t="s">
        <v>75</v>
      </c>
      <c r="B1579" s="24">
        <v>3</v>
      </c>
      <c r="C1579" s="24" t="s">
        <v>206</v>
      </c>
      <c r="D1579" s="24" t="s">
        <v>3726</v>
      </c>
      <c r="E1579" s="24"/>
      <c r="O1579" t="s">
        <v>2801</v>
      </c>
      <c r="P1579" t="s">
        <v>2809</v>
      </c>
      <c r="Q1579" t="s">
        <v>2815</v>
      </c>
      <c r="R1579">
        <v>0</v>
      </c>
      <c r="S1579">
        <v>-8.99</v>
      </c>
      <c r="T1579">
        <v>-4.5199999999999996</v>
      </c>
      <c r="U1579">
        <v>53.86</v>
      </c>
      <c r="V1579">
        <v>-1</v>
      </c>
      <c r="W1579">
        <v>-1</v>
      </c>
      <c r="X1579">
        <v>-1</v>
      </c>
      <c r="Y1579">
        <v>-1</v>
      </c>
      <c r="Z1579">
        <v>-1</v>
      </c>
      <c r="AA1579">
        <v>-1</v>
      </c>
      <c r="AB1579">
        <v>-1</v>
      </c>
      <c r="AC1579">
        <v>-1</v>
      </c>
      <c r="AD1579">
        <v>-1</v>
      </c>
      <c r="AE1579" s="4" t="s">
        <v>2828</v>
      </c>
      <c r="AF1579" s="9" t="s">
        <v>2829</v>
      </c>
      <c r="AG1579">
        <v>1</v>
      </c>
      <c r="AH1579">
        <v>0</v>
      </c>
      <c r="AI1579">
        <v>0</v>
      </c>
      <c r="AJ1579">
        <v>1</v>
      </c>
      <c r="AK1579" s="9" t="s">
        <v>2840</v>
      </c>
      <c r="AL1579">
        <f t="shared" si="532"/>
        <v>0</v>
      </c>
      <c r="AM1579">
        <f>IF(AND(INDIRECT(AN1579)='Sample Select backend'!$C$2,INDIRECT(AO1579)=1,INDIRECT(AP1579)='Sample Select backend'!$F$2,INDIRECT(AQ1579)=1,INDIRECT(AR1579)='Sample Select backend'!$M$2),1,0)</f>
        <v>0</v>
      </c>
      <c r="AN1579" t="str">
        <f>_xlfn.CONCAT('Sample Select backend'!$C$4,ROW(AN1579))</f>
        <v>AE1579</v>
      </c>
      <c r="AO1579" s="9" t="str">
        <f>_xlfn.CONCAT('Sample Select backend'!$J$2,ROW(AO1579))</f>
        <v>AJ1579</v>
      </c>
      <c r="AP1579" t="str">
        <f>_xlfn.CONCAT('Sample Select backend'!$F$4,ROW(AP1579))</f>
        <v>AF1579</v>
      </c>
      <c r="AQ1579" t="str">
        <f>_xlfn.CONCAT('Sample Select backend'!$I$10,ROW(AQ1579))</f>
        <v>R1579</v>
      </c>
      <c r="AR1579" t="str">
        <f>_xlfn.CONCAT('Sample Select backend'!$M$4,ROW(AR1579))</f>
        <v>AK1579</v>
      </c>
      <c r="AS1579" t="str">
        <f t="shared" si="533"/>
        <v>Honduras</v>
      </c>
      <c r="AT1579" s="9" t="str">
        <f t="shared" si="534"/>
        <v>Tax exemption/waiver/suspension</v>
      </c>
      <c r="AU1579">
        <f t="shared" si="535"/>
        <v>0</v>
      </c>
      <c r="AV1579" s="9">
        <v>0</v>
      </c>
    </row>
    <row r="1580" spans="1:48" x14ac:dyDescent="0.35">
      <c r="A1580" s="24" t="s">
        <v>75</v>
      </c>
      <c r="B1580" s="24">
        <v>1</v>
      </c>
      <c r="C1580" s="24">
        <v>8</v>
      </c>
      <c r="D1580" s="24" t="s">
        <v>3727</v>
      </c>
      <c r="E1580" s="24"/>
      <c r="O1580" t="s">
        <v>2801</v>
      </c>
      <c r="P1580" t="s">
        <v>2809</v>
      </c>
      <c r="Q1580" t="s">
        <v>2815</v>
      </c>
      <c r="R1580">
        <v>0</v>
      </c>
      <c r="S1580">
        <v>-8.99</v>
      </c>
      <c r="T1580">
        <v>-4.5199999999999996</v>
      </c>
      <c r="U1580">
        <v>53.86</v>
      </c>
      <c r="V1580">
        <v>-1</v>
      </c>
      <c r="W1580">
        <v>-1</v>
      </c>
      <c r="X1580">
        <v>-1</v>
      </c>
      <c r="Y1580">
        <v>-1</v>
      </c>
      <c r="Z1580">
        <v>-1</v>
      </c>
      <c r="AA1580">
        <v>-1</v>
      </c>
      <c r="AB1580">
        <v>-1</v>
      </c>
      <c r="AC1580">
        <v>-1</v>
      </c>
      <c r="AD1580">
        <v>-1</v>
      </c>
      <c r="AE1580" s="4" t="s">
        <v>2828</v>
      </c>
      <c r="AF1580" s="9" t="s">
        <v>2829</v>
      </c>
      <c r="AG1580">
        <v>1</v>
      </c>
      <c r="AH1580">
        <v>0</v>
      </c>
      <c r="AI1580">
        <v>0</v>
      </c>
      <c r="AJ1580">
        <v>1</v>
      </c>
      <c r="AK1580" s="9" t="s">
        <v>2840</v>
      </c>
      <c r="AL1580">
        <f t="shared" si="532"/>
        <v>0</v>
      </c>
      <c r="AM1580">
        <f>IF(AND(INDIRECT(AN1580)='Sample Select backend'!$C$2,INDIRECT(AO1580)=1,INDIRECT(AP1580)='Sample Select backend'!$F$2,INDIRECT(AQ1580)=1,INDIRECT(AR1580)='Sample Select backend'!$M$2),1,0)</f>
        <v>0</v>
      </c>
      <c r="AN1580" t="str">
        <f>_xlfn.CONCAT('Sample Select backend'!$C$4,ROW(AN1580))</f>
        <v>AE1580</v>
      </c>
      <c r="AO1580" s="9" t="str">
        <f>_xlfn.CONCAT('Sample Select backend'!$J$2,ROW(AO1580))</f>
        <v>AJ1580</v>
      </c>
      <c r="AP1580" t="str">
        <f>_xlfn.CONCAT('Sample Select backend'!$F$4,ROW(AP1580))</f>
        <v>AF1580</v>
      </c>
      <c r="AQ1580" t="str">
        <f>_xlfn.CONCAT('Sample Select backend'!$I$10,ROW(AQ1580))</f>
        <v>R1580</v>
      </c>
      <c r="AR1580" t="str">
        <f>_xlfn.CONCAT('Sample Select backend'!$M$4,ROW(AR1580))</f>
        <v>AK1580</v>
      </c>
      <c r="AS1580" t="str">
        <f t="shared" si="533"/>
        <v>Honduras</v>
      </c>
      <c r="AT1580" s="9">
        <f t="shared" si="534"/>
        <v>8</v>
      </c>
      <c r="AU1580">
        <f t="shared" si="535"/>
        <v>0</v>
      </c>
      <c r="AV1580" s="9">
        <v>0</v>
      </c>
    </row>
    <row r="1581" spans="1:48" x14ac:dyDescent="0.35">
      <c r="A1581" s="24" t="s">
        <v>75</v>
      </c>
      <c r="B1581" s="24">
        <v>1</v>
      </c>
      <c r="C1581" s="24">
        <v>6</v>
      </c>
      <c r="D1581" s="24" t="s">
        <v>3728</v>
      </c>
      <c r="E1581" s="24"/>
      <c r="O1581" t="s">
        <v>2801</v>
      </c>
      <c r="P1581" t="s">
        <v>2809</v>
      </c>
      <c r="Q1581" t="s">
        <v>2815</v>
      </c>
      <c r="R1581">
        <v>0</v>
      </c>
      <c r="S1581">
        <v>-8.99</v>
      </c>
      <c r="T1581">
        <v>-4.5199999999999996</v>
      </c>
      <c r="U1581">
        <v>53.86</v>
      </c>
      <c r="V1581">
        <v>-1</v>
      </c>
      <c r="W1581">
        <v>-1</v>
      </c>
      <c r="X1581">
        <v>-1</v>
      </c>
      <c r="Y1581">
        <v>-1</v>
      </c>
      <c r="Z1581">
        <v>-1</v>
      </c>
      <c r="AA1581">
        <v>-1</v>
      </c>
      <c r="AB1581">
        <v>-1</v>
      </c>
      <c r="AC1581">
        <v>-1</v>
      </c>
      <c r="AD1581">
        <v>-1</v>
      </c>
      <c r="AE1581" s="4" t="s">
        <v>2828</v>
      </c>
      <c r="AF1581" s="9" t="s">
        <v>2829</v>
      </c>
      <c r="AG1581">
        <v>1</v>
      </c>
      <c r="AH1581">
        <v>0</v>
      </c>
      <c r="AI1581">
        <v>0</v>
      </c>
      <c r="AJ1581">
        <v>1</v>
      </c>
      <c r="AK1581" s="9" t="s">
        <v>2840</v>
      </c>
      <c r="AL1581">
        <f t="shared" si="532"/>
        <v>0</v>
      </c>
      <c r="AM1581">
        <f>IF(AND(INDIRECT(AN1581)='Sample Select backend'!$C$2,INDIRECT(AO1581)=1,INDIRECT(AP1581)='Sample Select backend'!$F$2,INDIRECT(AQ1581)=1,INDIRECT(AR1581)='Sample Select backend'!$M$2),1,0)</f>
        <v>0</v>
      </c>
      <c r="AN1581" t="str">
        <f>_xlfn.CONCAT('Sample Select backend'!$C$4,ROW(AN1581))</f>
        <v>AE1581</v>
      </c>
      <c r="AO1581" s="9" t="str">
        <f>_xlfn.CONCAT('Sample Select backend'!$J$2,ROW(AO1581))</f>
        <v>AJ1581</v>
      </c>
      <c r="AP1581" t="str">
        <f>_xlfn.CONCAT('Sample Select backend'!$F$4,ROW(AP1581))</f>
        <v>AF1581</v>
      </c>
      <c r="AQ1581" t="str">
        <f>_xlfn.CONCAT('Sample Select backend'!$I$10,ROW(AQ1581))</f>
        <v>R1581</v>
      </c>
      <c r="AR1581" t="str">
        <f>_xlfn.CONCAT('Sample Select backend'!$M$4,ROW(AR1581))</f>
        <v>AK1581</v>
      </c>
      <c r="AS1581" t="str">
        <f t="shared" si="533"/>
        <v>Honduras</v>
      </c>
      <c r="AT1581" s="9">
        <f t="shared" si="534"/>
        <v>6</v>
      </c>
      <c r="AU1581">
        <f t="shared" si="535"/>
        <v>0</v>
      </c>
      <c r="AV1581" s="9">
        <v>1</v>
      </c>
    </row>
    <row r="1582" spans="1:48" x14ac:dyDescent="0.35">
      <c r="A1582" t="s">
        <v>74</v>
      </c>
      <c r="B1582">
        <v>6</v>
      </c>
      <c r="C1582">
        <v>27</v>
      </c>
      <c r="D1582" t="s">
        <v>1091</v>
      </c>
      <c r="E1582">
        <v>1</v>
      </c>
      <c r="F1582">
        <v>1</v>
      </c>
      <c r="G1582">
        <v>2</v>
      </c>
      <c r="H1582">
        <v>-1</v>
      </c>
      <c r="I1582">
        <v>2</v>
      </c>
      <c r="J1582">
        <v>1</v>
      </c>
      <c r="K1582">
        <v>1</v>
      </c>
      <c r="L1582">
        <v>2</v>
      </c>
      <c r="M1582">
        <v>1</v>
      </c>
      <c r="N1582" t="s">
        <v>2673</v>
      </c>
      <c r="O1582" t="s">
        <v>2805</v>
      </c>
      <c r="P1582" t="s">
        <v>2808</v>
      </c>
      <c r="Q1582" t="s">
        <v>2813</v>
      </c>
      <c r="R1582">
        <v>0</v>
      </c>
      <c r="S1582" t="s">
        <v>202</v>
      </c>
      <c r="T1582" t="s">
        <v>202</v>
      </c>
      <c r="U1582" t="s">
        <v>202</v>
      </c>
      <c r="V1582">
        <f t="shared" ref="V1582:AD1588" si="545">IF(E1582&gt;0,1,IF(E1582&lt;0,0,-1))</f>
        <v>1</v>
      </c>
      <c r="W1582">
        <f t="shared" si="545"/>
        <v>1</v>
      </c>
      <c r="X1582">
        <f t="shared" si="545"/>
        <v>1</v>
      </c>
      <c r="Y1582">
        <f t="shared" si="545"/>
        <v>0</v>
      </c>
      <c r="Z1582">
        <f t="shared" si="545"/>
        <v>1</v>
      </c>
      <c r="AA1582">
        <f t="shared" si="545"/>
        <v>1</v>
      </c>
      <c r="AB1582">
        <f t="shared" si="545"/>
        <v>1</v>
      </c>
      <c r="AC1582">
        <f t="shared" si="545"/>
        <v>1</v>
      </c>
      <c r="AD1582">
        <f t="shared" si="545"/>
        <v>1</v>
      </c>
      <c r="AE1582" s="4" t="s">
        <v>2828</v>
      </c>
      <c r="AF1582" s="9" t="s">
        <v>2829</v>
      </c>
      <c r="AG1582">
        <v>0</v>
      </c>
      <c r="AH1582">
        <v>0</v>
      </c>
      <c r="AI1582">
        <v>0</v>
      </c>
      <c r="AJ1582">
        <v>1</v>
      </c>
      <c r="AK1582" s="9" t="s">
        <v>2840</v>
      </c>
      <c r="AL1582">
        <f t="shared" si="532"/>
        <v>0</v>
      </c>
      <c r="AM1582">
        <f>IF(AND(INDIRECT(AN1582)='Sample Select backend'!$C$2,INDIRECT(AO1582)=1,INDIRECT(AP1582)='Sample Select backend'!$F$2,INDIRECT(AQ1582)=1,INDIRECT(AR1582)='Sample Select backend'!$M$2),1,0)</f>
        <v>0</v>
      </c>
      <c r="AN1582" t="str">
        <f>_xlfn.CONCAT('Sample Select backend'!$C$4,ROW(AN1582))</f>
        <v>AE1582</v>
      </c>
      <c r="AO1582" s="9" t="str">
        <f>_xlfn.CONCAT('Sample Select backend'!$J$2,ROW(AO1582))</f>
        <v>AJ1582</v>
      </c>
      <c r="AP1582" t="str">
        <f>_xlfn.CONCAT('Sample Select backend'!$F$4,ROW(AP1582))</f>
        <v>AF1582</v>
      </c>
      <c r="AQ1582" t="str">
        <f>_xlfn.CONCAT('Sample Select backend'!$I$10,ROW(AQ1582))</f>
        <v>R1582</v>
      </c>
      <c r="AR1582" t="str">
        <f>_xlfn.CONCAT('Sample Select backend'!$M$4,ROW(AR1582))</f>
        <v>AK1582</v>
      </c>
      <c r="AS1582" t="str">
        <f t="shared" si="533"/>
        <v>Hong Kong, China</v>
      </c>
      <c r="AT1582" s="9">
        <f t="shared" si="534"/>
        <v>27</v>
      </c>
      <c r="AU1582">
        <f t="shared" si="535"/>
        <v>1</v>
      </c>
      <c r="AV1582" s="9">
        <v>1</v>
      </c>
    </row>
    <row r="1583" spans="1:48" x14ac:dyDescent="0.35">
      <c r="A1583" t="s">
        <v>74</v>
      </c>
      <c r="B1583">
        <v>2</v>
      </c>
      <c r="C1583">
        <v>14</v>
      </c>
      <c r="D1583" t="s">
        <v>1089</v>
      </c>
      <c r="E1583">
        <v>-2</v>
      </c>
      <c r="F1583">
        <v>2</v>
      </c>
      <c r="G1583">
        <v>2</v>
      </c>
      <c r="H1583">
        <v>2</v>
      </c>
      <c r="I1583">
        <v>2</v>
      </c>
      <c r="J1583">
        <v>2</v>
      </c>
      <c r="K1583">
        <v>1</v>
      </c>
      <c r="L1583">
        <v>2</v>
      </c>
      <c r="M1583">
        <v>1</v>
      </c>
      <c r="N1583" t="s">
        <v>2673</v>
      </c>
      <c r="O1583" t="s">
        <v>2805</v>
      </c>
      <c r="P1583" t="s">
        <v>2808</v>
      </c>
      <c r="Q1583" t="s">
        <v>2813</v>
      </c>
      <c r="R1583">
        <v>0</v>
      </c>
      <c r="S1583" t="s">
        <v>202</v>
      </c>
      <c r="T1583" t="s">
        <v>202</v>
      </c>
      <c r="U1583" t="s">
        <v>202</v>
      </c>
      <c r="V1583">
        <f t="shared" si="545"/>
        <v>0</v>
      </c>
      <c r="W1583">
        <f t="shared" si="545"/>
        <v>1</v>
      </c>
      <c r="X1583">
        <f t="shared" si="545"/>
        <v>1</v>
      </c>
      <c r="Y1583">
        <f t="shared" si="545"/>
        <v>1</v>
      </c>
      <c r="Z1583">
        <f t="shared" si="545"/>
        <v>1</v>
      </c>
      <c r="AA1583">
        <f t="shared" si="545"/>
        <v>1</v>
      </c>
      <c r="AB1583">
        <f t="shared" si="545"/>
        <v>1</v>
      </c>
      <c r="AC1583">
        <f t="shared" si="545"/>
        <v>1</v>
      </c>
      <c r="AD1583">
        <f t="shared" si="545"/>
        <v>1</v>
      </c>
      <c r="AE1583" s="4" t="s">
        <v>2828</v>
      </c>
      <c r="AF1583" s="9" t="s">
        <v>2829</v>
      </c>
      <c r="AG1583">
        <v>0</v>
      </c>
      <c r="AH1583">
        <v>0</v>
      </c>
      <c r="AI1583">
        <v>0</v>
      </c>
      <c r="AJ1583">
        <v>1</v>
      </c>
      <c r="AK1583" s="9" t="s">
        <v>2840</v>
      </c>
      <c r="AL1583">
        <f t="shared" si="532"/>
        <v>0</v>
      </c>
      <c r="AM1583">
        <f>IF(AND(INDIRECT(AN1583)='Sample Select backend'!$C$2,INDIRECT(AO1583)=1,INDIRECT(AP1583)='Sample Select backend'!$F$2,INDIRECT(AQ1583)=1,INDIRECT(AR1583)='Sample Select backend'!$M$2),1,0)</f>
        <v>0</v>
      </c>
      <c r="AN1583" t="str">
        <f>_xlfn.CONCAT('Sample Select backend'!$C$4,ROW(AN1583))</f>
        <v>AE1583</v>
      </c>
      <c r="AO1583" s="9" t="str">
        <f>_xlfn.CONCAT('Sample Select backend'!$J$2,ROW(AO1583))</f>
        <v>AJ1583</v>
      </c>
      <c r="AP1583" t="str">
        <f>_xlfn.CONCAT('Sample Select backend'!$F$4,ROW(AP1583))</f>
        <v>AF1583</v>
      </c>
      <c r="AQ1583" t="str">
        <f>_xlfn.CONCAT('Sample Select backend'!$I$10,ROW(AQ1583))</f>
        <v>R1583</v>
      </c>
      <c r="AR1583" t="str">
        <f>_xlfn.CONCAT('Sample Select backend'!$M$4,ROW(AR1583))</f>
        <v>AK1583</v>
      </c>
      <c r="AS1583" t="str">
        <f t="shared" si="533"/>
        <v>Hong Kong, China</v>
      </c>
      <c r="AT1583" s="9">
        <f t="shared" si="534"/>
        <v>14</v>
      </c>
      <c r="AU1583">
        <f t="shared" si="535"/>
        <v>0</v>
      </c>
      <c r="AV1583" s="9">
        <v>1</v>
      </c>
    </row>
    <row r="1584" spans="1:48" x14ac:dyDescent="0.35">
      <c r="A1584" t="s">
        <v>74</v>
      </c>
      <c r="B1584">
        <v>6</v>
      </c>
      <c r="C1584">
        <v>29</v>
      </c>
      <c r="D1584" t="s">
        <v>1092</v>
      </c>
      <c r="E1584">
        <v>1</v>
      </c>
      <c r="F1584">
        <v>1</v>
      </c>
      <c r="G1584">
        <v>-2</v>
      </c>
      <c r="H1584">
        <v>-1</v>
      </c>
      <c r="I1584">
        <v>2</v>
      </c>
      <c r="J1584">
        <v>2</v>
      </c>
      <c r="K1584">
        <v>1</v>
      </c>
      <c r="L1584">
        <v>2</v>
      </c>
      <c r="M1584">
        <v>1</v>
      </c>
      <c r="N1584" t="s">
        <v>2673</v>
      </c>
      <c r="O1584" t="s">
        <v>2805</v>
      </c>
      <c r="P1584" t="s">
        <v>2808</v>
      </c>
      <c r="Q1584" t="s">
        <v>2813</v>
      </c>
      <c r="R1584">
        <v>0</v>
      </c>
      <c r="S1584" t="s">
        <v>202</v>
      </c>
      <c r="T1584" t="s">
        <v>202</v>
      </c>
      <c r="U1584" t="s">
        <v>202</v>
      </c>
      <c r="V1584">
        <f t="shared" si="545"/>
        <v>1</v>
      </c>
      <c r="W1584">
        <f t="shared" si="545"/>
        <v>1</v>
      </c>
      <c r="X1584">
        <f t="shared" si="545"/>
        <v>0</v>
      </c>
      <c r="Y1584">
        <f t="shared" si="545"/>
        <v>0</v>
      </c>
      <c r="Z1584">
        <f t="shared" si="545"/>
        <v>1</v>
      </c>
      <c r="AA1584">
        <f t="shared" si="545"/>
        <v>1</v>
      </c>
      <c r="AB1584">
        <f t="shared" si="545"/>
        <v>1</v>
      </c>
      <c r="AC1584">
        <f t="shared" si="545"/>
        <v>1</v>
      </c>
      <c r="AD1584">
        <f t="shared" si="545"/>
        <v>1</v>
      </c>
      <c r="AE1584" s="4" t="s">
        <v>2828</v>
      </c>
      <c r="AF1584" s="9" t="s">
        <v>2829</v>
      </c>
      <c r="AG1584">
        <v>0</v>
      </c>
      <c r="AH1584">
        <v>0</v>
      </c>
      <c r="AI1584">
        <v>0</v>
      </c>
      <c r="AJ1584">
        <v>1</v>
      </c>
      <c r="AK1584" s="9" t="s">
        <v>2840</v>
      </c>
      <c r="AL1584">
        <f t="shared" si="532"/>
        <v>0</v>
      </c>
      <c r="AM1584">
        <f>IF(AND(INDIRECT(AN1584)='Sample Select backend'!$C$2,INDIRECT(AO1584)=1,INDIRECT(AP1584)='Sample Select backend'!$F$2,INDIRECT(AQ1584)=1,INDIRECT(AR1584)='Sample Select backend'!$M$2),1,0)</f>
        <v>0</v>
      </c>
      <c r="AN1584" t="str">
        <f>_xlfn.CONCAT('Sample Select backend'!$C$4,ROW(AN1584))</f>
        <v>AE1584</v>
      </c>
      <c r="AO1584" s="9" t="str">
        <f>_xlfn.CONCAT('Sample Select backend'!$J$2,ROW(AO1584))</f>
        <v>AJ1584</v>
      </c>
      <c r="AP1584" t="str">
        <f>_xlfn.CONCAT('Sample Select backend'!$F$4,ROW(AP1584))</f>
        <v>AF1584</v>
      </c>
      <c r="AQ1584" t="str">
        <f>_xlfn.CONCAT('Sample Select backend'!$I$10,ROW(AQ1584))</f>
        <v>R1584</v>
      </c>
      <c r="AR1584" t="str">
        <f>_xlfn.CONCAT('Sample Select backend'!$M$4,ROW(AR1584))</f>
        <v>AK1584</v>
      </c>
      <c r="AS1584" t="str">
        <f t="shared" si="533"/>
        <v>Hong Kong, China</v>
      </c>
      <c r="AT1584" s="9">
        <f t="shared" si="534"/>
        <v>29</v>
      </c>
      <c r="AU1584">
        <f t="shared" si="535"/>
        <v>0</v>
      </c>
      <c r="AV1584" s="9">
        <v>1</v>
      </c>
    </row>
    <row r="1585" spans="1:48" x14ac:dyDescent="0.35">
      <c r="A1585" t="s">
        <v>74</v>
      </c>
      <c r="B1585">
        <v>5</v>
      </c>
      <c r="C1585" t="s">
        <v>204</v>
      </c>
      <c r="D1585" t="s">
        <v>1088</v>
      </c>
      <c r="E1585">
        <v>1</v>
      </c>
      <c r="F1585">
        <v>-2</v>
      </c>
      <c r="G1585">
        <v>-2</v>
      </c>
      <c r="H1585">
        <v>-1</v>
      </c>
      <c r="I1585">
        <v>-2</v>
      </c>
      <c r="J1585">
        <v>1</v>
      </c>
      <c r="K1585">
        <v>1</v>
      </c>
      <c r="L1585">
        <v>2</v>
      </c>
      <c r="M1585">
        <v>1</v>
      </c>
      <c r="N1585" t="s">
        <v>2673</v>
      </c>
      <c r="O1585" t="s">
        <v>2805</v>
      </c>
      <c r="P1585" t="s">
        <v>2808</v>
      </c>
      <c r="Q1585" t="s">
        <v>2813</v>
      </c>
      <c r="R1585">
        <v>0</v>
      </c>
      <c r="S1585" t="s">
        <v>202</v>
      </c>
      <c r="T1585" t="s">
        <v>202</v>
      </c>
      <c r="U1585" t="s">
        <v>202</v>
      </c>
      <c r="V1585">
        <f t="shared" si="545"/>
        <v>1</v>
      </c>
      <c r="W1585">
        <f t="shared" si="545"/>
        <v>0</v>
      </c>
      <c r="X1585">
        <f t="shared" si="545"/>
        <v>0</v>
      </c>
      <c r="Y1585">
        <f t="shared" si="545"/>
        <v>0</v>
      </c>
      <c r="Z1585">
        <f t="shared" si="545"/>
        <v>0</v>
      </c>
      <c r="AA1585">
        <f t="shared" si="545"/>
        <v>1</v>
      </c>
      <c r="AB1585">
        <f t="shared" si="545"/>
        <v>1</v>
      </c>
      <c r="AC1585">
        <f t="shared" si="545"/>
        <v>1</v>
      </c>
      <c r="AD1585">
        <f t="shared" si="545"/>
        <v>1</v>
      </c>
      <c r="AE1585" s="4" t="s">
        <v>2828</v>
      </c>
      <c r="AF1585" s="9" t="s">
        <v>2829</v>
      </c>
      <c r="AG1585">
        <v>0</v>
      </c>
      <c r="AH1585">
        <v>0</v>
      </c>
      <c r="AI1585">
        <v>0</v>
      </c>
      <c r="AJ1585">
        <v>1</v>
      </c>
      <c r="AK1585" s="9" t="s">
        <v>2840</v>
      </c>
      <c r="AL1585">
        <f t="shared" si="532"/>
        <v>0</v>
      </c>
      <c r="AM1585">
        <f>IF(AND(INDIRECT(AN1585)='Sample Select backend'!$C$2,INDIRECT(AO1585)=1,INDIRECT(AP1585)='Sample Select backend'!$F$2,INDIRECT(AQ1585)=1,INDIRECT(AR1585)='Sample Select backend'!$M$2),1,0)</f>
        <v>0</v>
      </c>
      <c r="AN1585" t="str">
        <f>_xlfn.CONCAT('Sample Select backend'!$C$4,ROW(AN1585))</f>
        <v>AE1585</v>
      </c>
      <c r="AO1585" s="9" t="str">
        <f>_xlfn.CONCAT('Sample Select backend'!$J$2,ROW(AO1585))</f>
        <v>AJ1585</v>
      </c>
      <c r="AP1585" t="str">
        <f>_xlfn.CONCAT('Sample Select backend'!$F$4,ROW(AP1585))</f>
        <v>AF1585</v>
      </c>
      <c r="AQ1585" t="str">
        <f>_xlfn.CONCAT('Sample Select backend'!$I$10,ROW(AQ1585))</f>
        <v>R1585</v>
      </c>
      <c r="AR1585" t="str">
        <f>_xlfn.CONCAT('Sample Select backend'!$M$4,ROW(AR1585))</f>
        <v>AK1585</v>
      </c>
      <c r="AS1585" t="str">
        <f t="shared" si="533"/>
        <v>Hong Kong, China</v>
      </c>
      <c r="AT1585" s="9" t="str">
        <f t="shared" si="534"/>
        <v>General</v>
      </c>
      <c r="AU1585">
        <f t="shared" si="535"/>
        <v>0</v>
      </c>
      <c r="AV1585" s="9">
        <v>1</v>
      </c>
    </row>
    <row r="1586" spans="1:48" x14ac:dyDescent="0.35">
      <c r="A1586" t="s">
        <v>74</v>
      </c>
      <c r="B1586">
        <v>6</v>
      </c>
      <c r="C1586">
        <v>25</v>
      </c>
      <c r="D1586" t="s">
        <v>1093</v>
      </c>
      <c r="E1586">
        <v>-2</v>
      </c>
      <c r="F1586">
        <v>1</v>
      </c>
      <c r="G1586">
        <v>2</v>
      </c>
      <c r="H1586">
        <v>-1</v>
      </c>
      <c r="I1586">
        <v>2</v>
      </c>
      <c r="J1586">
        <v>1</v>
      </c>
      <c r="K1586">
        <v>1</v>
      </c>
      <c r="L1586">
        <v>-2</v>
      </c>
      <c r="M1586">
        <v>1</v>
      </c>
      <c r="N1586" t="s">
        <v>2673</v>
      </c>
      <c r="O1586" t="s">
        <v>2805</v>
      </c>
      <c r="P1586" t="s">
        <v>2808</v>
      </c>
      <c r="Q1586" t="s">
        <v>2813</v>
      </c>
      <c r="R1586">
        <v>0</v>
      </c>
      <c r="S1586" t="s">
        <v>202</v>
      </c>
      <c r="T1586" t="s">
        <v>202</v>
      </c>
      <c r="U1586" t="s">
        <v>202</v>
      </c>
      <c r="V1586">
        <f t="shared" si="545"/>
        <v>0</v>
      </c>
      <c r="W1586">
        <f t="shared" si="545"/>
        <v>1</v>
      </c>
      <c r="X1586">
        <f t="shared" si="545"/>
        <v>1</v>
      </c>
      <c r="Y1586">
        <f t="shared" si="545"/>
        <v>0</v>
      </c>
      <c r="Z1586">
        <f t="shared" si="545"/>
        <v>1</v>
      </c>
      <c r="AA1586">
        <f t="shared" si="545"/>
        <v>1</v>
      </c>
      <c r="AB1586">
        <f t="shared" si="545"/>
        <v>1</v>
      </c>
      <c r="AC1586">
        <f t="shared" si="545"/>
        <v>0</v>
      </c>
      <c r="AD1586">
        <f t="shared" si="545"/>
        <v>1</v>
      </c>
      <c r="AE1586" s="4" t="s">
        <v>2828</v>
      </c>
      <c r="AF1586" s="9" t="s">
        <v>2829</v>
      </c>
      <c r="AG1586">
        <v>0</v>
      </c>
      <c r="AH1586">
        <v>0</v>
      </c>
      <c r="AI1586">
        <v>0</v>
      </c>
      <c r="AJ1586">
        <v>1</v>
      </c>
      <c r="AK1586" s="9" t="s">
        <v>2840</v>
      </c>
      <c r="AL1586">
        <f t="shared" si="532"/>
        <v>0</v>
      </c>
      <c r="AM1586">
        <f>IF(AND(INDIRECT(AN1586)='Sample Select backend'!$C$2,INDIRECT(AO1586)=1,INDIRECT(AP1586)='Sample Select backend'!$F$2,INDIRECT(AQ1586)=1,INDIRECT(AR1586)='Sample Select backend'!$M$2),1,0)</f>
        <v>0</v>
      </c>
      <c r="AN1586" t="str">
        <f>_xlfn.CONCAT('Sample Select backend'!$C$4,ROW(AN1586))</f>
        <v>AE1586</v>
      </c>
      <c r="AO1586" s="9" t="str">
        <f>_xlfn.CONCAT('Sample Select backend'!$J$2,ROW(AO1586))</f>
        <v>AJ1586</v>
      </c>
      <c r="AP1586" t="str">
        <f>_xlfn.CONCAT('Sample Select backend'!$F$4,ROW(AP1586))</f>
        <v>AF1586</v>
      </c>
      <c r="AQ1586" t="str">
        <f>_xlfn.CONCAT('Sample Select backend'!$I$10,ROW(AQ1586))</f>
        <v>R1586</v>
      </c>
      <c r="AR1586" t="str">
        <f>_xlfn.CONCAT('Sample Select backend'!$M$4,ROW(AR1586))</f>
        <v>AK1586</v>
      </c>
      <c r="AS1586" t="str">
        <f t="shared" si="533"/>
        <v>Hong Kong, China</v>
      </c>
      <c r="AT1586" s="9">
        <f t="shared" si="534"/>
        <v>25</v>
      </c>
      <c r="AU1586">
        <f t="shared" si="535"/>
        <v>0</v>
      </c>
      <c r="AV1586" s="9">
        <v>1</v>
      </c>
    </row>
    <row r="1587" spans="1:48" x14ac:dyDescent="0.35">
      <c r="A1587" t="s">
        <v>74</v>
      </c>
      <c r="B1587">
        <v>6</v>
      </c>
      <c r="C1587">
        <v>28</v>
      </c>
      <c r="D1587" t="s">
        <v>1087</v>
      </c>
      <c r="E1587">
        <v>1</v>
      </c>
      <c r="F1587">
        <v>1</v>
      </c>
      <c r="G1587">
        <v>2</v>
      </c>
      <c r="H1587">
        <v>-1</v>
      </c>
      <c r="I1587">
        <v>2</v>
      </c>
      <c r="J1587">
        <v>1</v>
      </c>
      <c r="K1587">
        <v>1</v>
      </c>
      <c r="L1587">
        <v>2</v>
      </c>
      <c r="M1587">
        <v>1</v>
      </c>
      <c r="N1587" t="s">
        <v>2673</v>
      </c>
      <c r="O1587" t="s">
        <v>2805</v>
      </c>
      <c r="P1587" t="s">
        <v>2808</v>
      </c>
      <c r="Q1587" t="s">
        <v>2813</v>
      </c>
      <c r="R1587">
        <v>0</v>
      </c>
      <c r="S1587" t="s">
        <v>202</v>
      </c>
      <c r="T1587" t="s">
        <v>202</v>
      </c>
      <c r="U1587" t="s">
        <v>202</v>
      </c>
      <c r="V1587">
        <f t="shared" si="545"/>
        <v>1</v>
      </c>
      <c r="W1587">
        <f t="shared" si="545"/>
        <v>1</v>
      </c>
      <c r="X1587">
        <f t="shared" si="545"/>
        <v>1</v>
      </c>
      <c r="Y1587">
        <f t="shared" si="545"/>
        <v>0</v>
      </c>
      <c r="Z1587">
        <f t="shared" si="545"/>
        <v>1</v>
      </c>
      <c r="AA1587">
        <f t="shared" si="545"/>
        <v>1</v>
      </c>
      <c r="AB1587">
        <f t="shared" si="545"/>
        <v>1</v>
      </c>
      <c r="AC1587">
        <f t="shared" si="545"/>
        <v>1</v>
      </c>
      <c r="AD1587">
        <f t="shared" si="545"/>
        <v>1</v>
      </c>
      <c r="AE1587" s="4" t="s">
        <v>2828</v>
      </c>
      <c r="AF1587" s="9" t="s">
        <v>2829</v>
      </c>
      <c r="AG1587">
        <v>0</v>
      </c>
      <c r="AH1587">
        <v>0</v>
      </c>
      <c r="AI1587">
        <v>0</v>
      </c>
      <c r="AJ1587">
        <v>1</v>
      </c>
      <c r="AK1587" s="9" t="s">
        <v>2840</v>
      </c>
      <c r="AL1587">
        <f t="shared" si="532"/>
        <v>0</v>
      </c>
      <c r="AM1587">
        <f>IF(AND(INDIRECT(AN1587)='Sample Select backend'!$C$2,INDIRECT(AO1587)=1,INDIRECT(AP1587)='Sample Select backend'!$F$2,INDIRECT(AQ1587)=1,INDIRECT(AR1587)='Sample Select backend'!$M$2),1,0)</f>
        <v>0</v>
      </c>
      <c r="AN1587" t="str">
        <f>_xlfn.CONCAT('Sample Select backend'!$C$4,ROW(AN1587))</f>
        <v>AE1587</v>
      </c>
      <c r="AO1587" s="9" t="str">
        <f>_xlfn.CONCAT('Sample Select backend'!$J$2,ROW(AO1587))</f>
        <v>AJ1587</v>
      </c>
      <c r="AP1587" t="str">
        <f>_xlfn.CONCAT('Sample Select backend'!$F$4,ROW(AP1587))</f>
        <v>AF1587</v>
      </c>
      <c r="AQ1587" t="str">
        <f>_xlfn.CONCAT('Sample Select backend'!$I$10,ROW(AQ1587))</f>
        <v>R1587</v>
      </c>
      <c r="AR1587" t="str">
        <f>_xlfn.CONCAT('Sample Select backend'!$M$4,ROW(AR1587))</f>
        <v>AK1587</v>
      </c>
      <c r="AS1587" t="str">
        <f t="shared" si="533"/>
        <v>Hong Kong, China</v>
      </c>
      <c r="AT1587" s="9">
        <f t="shared" si="534"/>
        <v>28</v>
      </c>
      <c r="AU1587">
        <f t="shared" si="535"/>
        <v>0</v>
      </c>
      <c r="AV1587" s="9">
        <v>1</v>
      </c>
    </row>
    <row r="1588" spans="1:48" x14ac:dyDescent="0.35">
      <c r="A1588" t="s">
        <v>74</v>
      </c>
      <c r="B1588">
        <v>1</v>
      </c>
      <c r="C1588">
        <v>6</v>
      </c>
      <c r="D1588" t="s">
        <v>1090</v>
      </c>
      <c r="E1588">
        <v>-2</v>
      </c>
      <c r="F1588">
        <v>2</v>
      </c>
      <c r="G1588">
        <v>2</v>
      </c>
      <c r="H1588">
        <v>2</v>
      </c>
      <c r="I1588">
        <v>2</v>
      </c>
      <c r="J1588">
        <v>2</v>
      </c>
      <c r="K1588">
        <v>1</v>
      </c>
      <c r="L1588">
        <v>2</v>
      </c>
      <c r="M1588">
        <v>1</v>
      </c>
      <c r="N1588" t="s">
        <v>2673</v>
      </c>
      <c r="O1588" t="s">
        <v>2805</v>
      </c>
      <c r="P1588" t="s">
        <v>2808</v>
      </c>
      <c r="Q1588" t="s">
        <v>2813</v>
      </c>
      <c r="R1588">
        <v>0</v>
      </c>
      <c r="S1588" t="s">
        <v>202</v>
      </c>
      <c r="T1588" t="s">
        <v>202</v>
      </c>
      <c r="U1588" t="s">
        <v>202</v>
      </c>
      <c r="V1588">
        <f t="shared" si="545"/>
        <v>0</v>
      </c>
      <c r="W1588">
        <f t="shared" si="545"/>
        <v>1</v>
      </c>
      <c r="X1588">
        <f t="shared" si="545"/>
        <v>1</v>
      </c>
      <c r="Y1588">
        <f t="shared" si="545"/>
        <v>1</v>
      </c>
      <c r="Z1588">
        <f t="shared" si="545"/>
        <v>1</v>
      </c>
      <c r="AA1588">
        <f t="shared" si="545"/>
        <v>1</v>
      </c>
      <c r="AB1588">
        <f t="shared" si="545"/>
        <v>1</v>
      </c>
      <c r="AC1588">
        <f t="shared" si="545"/>
        <v>1</v>
      </c>
      <c r="AD1588">
        <f t="shared" si="545"/>
        <v>1</v>
      </c>
      <c r="AE1588" s="4" t="s">
        <v>2828</v>
      </c>
      <c r="AF1588" s="9" t="s">
        <v>2829</v>
      </c>
      <c r="AG1588">
        <v>0</v>
      </c>
      <c r="AH1588">
        <v>0</v>
      </c>
      <c r="AI1588">
        <v>0</v>
      </c>
      <c r="AJ1588">
        <v>1</v>
      </c>
      <c r="AK1588" s="9" t="s">
        <v>2840</v>
      </c>
      <c r="AL1588">
        <f t="shared" si="532"/>
        <v>0</v>
      </c>
      <c r="AM1588">
        <f>IF(AND(INDIRECT(AN1588)='Sample Select backend'!$C$2,INDIRECT(AO1588)=1,INDIRECT(AP1588)='Sample Select backend'!$F$2,INDIRECT(AQ1588)=1,INDIRECT(AR1588)='Sample Select backend'!$M$2),1,0)</f>
        <v>0</v>
      </c>
      <c r="AN1588" t="str">
        <f>_xlfn.CONCAT('Sample Select backend'!$C$4,ROW(AN1588))</f>
        <v>AE1588</v>
      </c>
      <c r="AO1588" s="9" t="str">
        <f>_xlfn.CONCAT('Sample Select backend'!$J$2,ROW(AO1588))</f>
        <v>AJ1588</v>
      </c>
      <c r="AP1588" t="str">
        <f>_xlfn.CONCAT('Sample Select backend'!$F$4,ROW(AP1588))</f>
        <v>AF1588</v>
      </c>
      <c r="AQ1588" t="str">
        <f>_xlfn.CONCAT('Sample Select backend'!$I$10,ROW(AQ1588))</f>
        <v>R1588</v>
      </c>
      <c r="AR1588" t="str">
        <f>_xlfn.CONCAT('Sample Select backend'!$M$4,ROW(AR1588))</f>
        <v>AK1588</v>
      </c>
      <c r="AS1588" t="str">
        <f t="shared" si="533"/>
        <v>Hong Kong, China</v>
      </c>
      <c r="AT1588" s="9">
        <f t="shared" si="534"/>
        <v>6</v>
      </c>
      <c r="AU1588">
        <f t="shared" si="535"/>
        <v>0</v>
      </c>
      <c r="AV1588" s="9">
        <v>0</v>
      </c>
    </row>
    <row r="1589" spans="1:48" x14ac:dyDescent="0.35">
      <c r="A1589" t="s">
        <v>74</v>
      </c>
      <c r="B1589" s="24">
        <v>7</v>
      </c>
      <c r="C1589" s="24">
        <v>30</v>
      </c>
      <c r="D1589" s="24" t="s">
        <v>3729</v>
      </c>
      <c r="E1589" s="24"/>
      <c r="O1589" t="s">
        <v>2805</v>
      </c>
      <c r="P1589" t="s">
        <v>2808</v>
      </c>
      <c r="Q1589" t="s">
        <v>2813</v>
      </c>
      <c r="R1589">
        <v>0</v>
      </c>
      <c r="S1589" t="s">
        <v>202</v>
      </c>
      <c r="T1589" t="s">
        <v>202</v>
      </c>
      <c r="U1589" t="s">
        <v>202</v>
      </c>
      <c r="V1589">
        <v>-1</v>
      </c>
      <c r="W1589">
        <v>-1</v>
      </c>
      <c r="X1589">
        <v>-1</v>
      </c>
      <c r="Y1589">
        <v>-1</v>
      </c>
      <c r="Z1589">
        <v>-1</v>
      </c>
      <c r="AA1589">
        <v>-1</v>
      </c>
      <c r="AB1589">
        <v>-1</v>
      </c>
      <c r="AC1589">
        <v>-1</v>
      </c>
      <c r="AD1589">
        <v>-1</v>
      </c>
      <c r="AE1589" s="4" t="s">
        <v>2828</v>
      </c>
      <c r="AF1589" s="9" t="s">
        <v>2829</v>
      </c>
      <c r="AG1589">
        <v>0</v>
      </c>
      <c r="AH1589">
        <v>0</v>
      </c>
      <c r="AI1589">
        <v>0</v>
      </c>
      <c r="AJ1589">
        <v>1</v>
      </c>
      <c r="AK1589" s="9" t="s">
        <v>2840</v>
      </c>
      <c r="AL1589">
        <f t="shared" si="532"/>
        <v>0</v>
      </c>
      <c r="AM1589">
        <f>IF(AND(INDIRECT(AN1589)='Sample Select backend'!$C$2,INDIRECT(AO1589)=1,INDIRECT(AP1589)='Sample Select backend'!$F$2,INDIRECT(AQ1589)=1,INDIRECT(AR1589)='Sample Select backend'!$M$2),1,0)</f>
        <v>0</v>
      </c>
      <c r="AN1589" t="str">
        <f>_xlfn.CONCAT('Sample Select backend'!$C$4,ROW(AN1589))</f>
        <v>AE1589</v>
      </c>
      <c r="AO1589" s="9" t="str">
        <f>_xlfn.CONCAT('Sample Select backend'!$J$2,ROW(AO1589))</f>
        <v>AJ1589</v>
      </c>
      <c r="AP1589" t="str">
        <f>_xlfn.CONCAT('Sample Select backend'!$F$4,ROW(AP1589))</f>
        <v>AF1589</v>
      </c>
      <c r="AQ1589" t="str">
        <f>_xlfn.CONCAT('Sample Select backend'!$I$10,ROW(AQ1589))</f>
        <v>R1589</v>
      </c>
      <c r="AR1589" t="str">
        <f>_xlfn.CONCAT('Sample Select backend'!$M$4,ROW(AR1589))</f>
        <v>AK1589</v>
      </c>
      <c r="AS1589" t="str">
        <f t="shared" si="533"/>
        <v>Hong Kong, China</v>
      </c>
      <c r="AT1589" s="9">
        <f t="shared" si="534"/>
        <v>30</v>
      </c>
      <c r="AU1589">
        <f t="shared" si="535"/>
        <v>0</v>
      </c>
      <c r="AV1589" s="9">
        <v>0</v>
      </c>
    </row>
    <row r="1590" spans="1:48" x14ac:dyDescent="0.35">
      <c r="A1590" t="s">
        <v>74</v>
      </c>
      <c r="B1590" s="24">
        <v>1</v>
      </c>
      <c r="C1590" s="24">
        <v>7</v>
      </c>
      <c r="D1590" s="24" t="s">
        <v>3730</v>
      </c>
      <c r="E1590" s="24"/>
      <c r="O1590" t="s">
        <v>2805</v>
      </c>
      <c r="P1590" t="s">
        <v>2808</v>
      </c>
      <c r="Q1590" t="s">
        <v>2813</v>
      </c>
      <c r="R1590">
        <v>0</v>
      </c>
      <c r="S1590" t="s">
        <v>202</v>
      </c>
      <c r="T1590" t="s">
        <v>202</v>
      </c>
      <c r="U1590" t="s">
        <v>202</v>
      </c>
      <c r="V1590">
        <v>-1</v>
      </c>
      <c r="W1590">
        <v>-1</v>
      </c>
      <c r="X1590">
        <v>-1</v>
      </c>
      <c r="Y1590">
        <v>-1</v>
      </c>
      <c r="Z1590">
        <v>-1</v>
      </c>
      <c r="AA1590">
        <v>-1</v>
      </c>
      <c r="AB1590">
        <v>-1</v>
      </c>
      <c r="AC1590">
        <v>-1</v>
      </c>
      <c r="AD1590">
        <v>-1</v>
      </c>
      <c r="AE1590" s="4" t="s">
        <v>2828</v>
      </c>
      <c r="AF1590" s="9" t="s">
        <v>2829</v>
      </c>
      <c r="AG1590">
        <v>0</v>
      </c>
      <c r="AH1590">
        <v>0</v>
      </c>
      <c r="AI1590">
        <v>0</v>
      </c>
      <c r="AJ1590">
        <v>1</v>
      </c>
      <c r="AK1590" s="9" t="s">
        <v>2840</v>
      </c>
      <c r="AL1590">
        <f t="shared" si="532"/>
        <v>0</v>
      </c>
      <c r="AM1590">
        <f>IF(AND(INDIRECT(AN1590)='Sample Select backend'!$C$2,INDIRECT(AO1590)=1,INDIRECT(AP1590)='Sample Select backend'!$F$2,INDIRECT(AQ1590)=1,INDIRECT(AR1590)='Sample Select backend'!$M$2),1,0)</f>
        <v>0</v>
      </c>
      <c r="AN1590" t="str">
        <f>_xlfn.CONCAT('Sample Select backend'!$C$4,ROW(AN1590))</f>
        <v>AE1590</v>
      </c>
      <c r="AO1590" s="9" t="str">
        <f>_xlfn.CONCAT('Sample Select backend'!$J$2,ROW(AO1590))</f>
        <v>AJ1590</v>
      </c>
      <c r="AP1590" t="str">
        <f>_xlfn.CONCAT('Sample Select backend'!$F$4,ROW(AP1590))</f>
        <v>AF1590</v>
      </c>
      <c r="AQ1590" t="str">
        <f>_xlfn.CONCAT('Sample Select backend'!$I$10,ROW(AQ1590))</f>
        <v>R1590</v>
      </c>
      <c r="AR1590" t="str">
        <f>_xlfn.CONCAT('Sample Select backend'!$M$4,ROW(AR1590))</f>
        <v>AK1590</v>
      </c>
      <c r="AS1590" t="str">
        <f t="shared" si="533"/>
        <v>Hong Kong, China</v>
      </c>
      <c r="AT1590" s="9">
        <f t="shared" si="534"/>
        <v>7</v>
      </c>
      <c r="AU1590">
        <f t="shared" si="535"/>
        <v>0</v>
      </c>
      <c r="AV1590" s="9">
        <v>0</v>
      </c>
    </row>
    <row r="1591" spans="1:48" x14ac:dyDescent="0.35">
      <c r="A1591" t="s">
        <v>74</v>
      </c>
      <c r="B1591" s="24">
        <v>1</v>
      </c>
      <c r="C1591" s="24" t="s">
        <v>206</v>
      </c>
      <c r="D1591" s="24" t="s">
        <v>3731</v>
      </c>
      <c r="E1591" s="24"/>
      <c r="O1591" t="s">
        <v>2805</v>
      </c>
      <c r="P1591" t="s">
        <v>2808</v>
      </c>
      <c r="Q1591" t="s">
        <v>2813</v>
      </c>
      <c r="R1591">
        <v>0</v>
      </c>
      <c r="S1591" t="s">
        <v>202</v>
      </c>
      <c r="T1591" t="s">
        <v>202</v>
      </c>
      <c r="U1591" t="s">
        <v>202</v>
      </c>
      <c r="V1591">
        <v>-1</v>
      </c>
      <c r="W1591">
        <v>-1</v>
      </c>
      <c r="X1591">
        <v>-1</v>
      </c>
      <c r="Y1591">
        <v>-1</v>
      </c>
      <c r="Z1591">
        <v>-1</v>
      </c>
      <c r="AA1591">
        <v>-1</v>
      </c>
      <c r="AB1591">
        <v>-1</v>
      </c>
      <c r="AC1591">
        <v>-1</v>
      </c>
      <c r="AD1591">
        <v>-1</v>
      </c>
      <c r="AE1591" s="4" t="s">
        <v>2828</v>
      </c>
      <c r="AF1591" s="9" t="s">
        <v>2829</v>
      </c>
      <c r="AG1591">
        <v>0</v>
      </c>
      <c r="AH1591">
        <v>0</v>
      </c>
      <c r="AI1591">
        <v>0</v>
      </c>
      <c r="AJ1591">
        <v>1</v>
      </c>
      <c r="AK1591" s="9" t="s">
        <v>2840</v>
      </c>
      <c r="AL1591">
        <f t="shared" si="532"/>
        <v>0</v>
      </c>
      <c r="AM1591">
        <f>IF(AND(INDIRECT(AN1591)='Sample Select backend'!$C$2,INDIRECT(AO1591)=1,INDIRECT(AP1591)='Sample Select backend'!$F$2,INDIRECT(AQ1591)=1,INDIRECT(AR1591)='Sample Select backend'!$M$2),1,0)</f>
        <v>0</v>
      </c>
      <c r="AN1591" t="str">
        <f>_xlfn.CONCAT('Sample Select backend'!$C$4,ROW(AN1591))</f>
        <v>AE1591</v>
      </c>
      <c r="AO1591" s="9" t="str">
        <f>_xlfn.CONCAT('Sample Select backend'!$J$2,ROW(AO1591))</f>
        <v>AJ1591</v>
      </c>
      <c r="AP1591" t="str">
        <f>_xlfn.CONCAT('Sample Select backend'!$F$4,ROW(AP1591))</f>
        <v>AF1591</v>
      </c>
      <c r="AQ1591" t="str">
        <f>_xlfn.CONCAT('Sample Select backend'!$I$10,ROW(AQ1591))</f>
        <v>R1591</v>
      </c>
      <c r="AR1591" t="str">
        <f>_xlfn.CONCAT('Sample Select backend'!$M$4,ROW(AR1591))</f>
        <v>AK1591</v>
      </c>
      <c r="AS1591" t="str">
        <f t="shared" si="533"/>
        <v>Hong Kong, China</v>
      </c>
      <c r="AT1591" s="9" t="str">
        <f t="shared" si="534"/>
        <v>Tax exemption/waiver/suspension</v>
      </c>
      <c r="AU1591">
        <f t="shared" si="535"/>
        <v>0</v>
      </c>
      <c r="AV1591" s="9">
        <v>0</v>
      </c>
    </row>
    <row r="1592" spans="1:48" x14ac:dyDescent="0.35">
      <c r="A1592" t="s">
        <v>74</v>
      </c>
      <c r="B1592" s="24">
        <v>1</v>
      </c>
      <c r="C1592" s="24" t="s">
        <v>206</v>
      </c>
      <c r="D1592" s="24" t="s">
        <v>3732</v>
      </c>
      <c r="E1592" s="24"/>
      <c r="O1592" t="s">
        <v>2805</v>
      </c>
      <c r="P1592" t="s">
        <v>2808</v>
      </c>
      <c r="Q1592" t="s">
        <v>2813</v>
      </c>
      <c r="R1592">
        <v>0</v>
      </c>
      <c r="S1592" t="s">
        <v>202</v>
      </c>
      <c r="T1592" t="s">
        <v>202</v>
      </c>
      <c r="U1592" t="s">
        <v>202</v>
      </c>
      <c r="V1592">
        <v>-1</v>
      </c>
      <c r="W1592">
        <v>-1</v>
      </c>
      <c r="X1592">
        <v>-1</v>
      </c>
      <c r="Y1592">
        <v>-1</v>
      </c>
      <c r="Z1592">
        <v>-1</v>
      </c>
      <c r="AA1592">
        <v>-1</v>
      </c>
      <c r="AB1592">
        <v>-1</v>
      </c>
      <c r="AC1592">
        <v>-1</v>
      </c>
      <c r="AD1592">
        <v>-1</v>
      </c>
      <c r="AE1592" s="4" t="s">
        <v>2828</v>
      </c>
      <c r="AF1592" s="9" t="s">
        <v>2829</v>
      </c>
      <c r="AG1592">
        <v>0</v>
      </c>
      <c r="AH1592">
        <v>0</v>
      </c>
      <c r="AI1592">
        <v>0</v>
      </c>
      <c r="AJ1592">
        <v>1</v>
      </c>
      <c r="AK1592" s="9" t="s">
        <v>2840</v>
      </c>
      <c r="AL1592">
        <f t="shared" si="532"/>
        <v>0</v>
      </c>
      <c r="AM1592">
        <f>IF(AND(INDIRECT(AN1592)='Sample Select backend'!$C$2,INDIRECT(AO1592)=1,INDIRECT(AP1592)='Sample Select backend'!$F$2,INDIRECT(AQ1592)=1,INDIRECT(AR1592)='Sample Select backend'!$M$2),1,0)</f>
        <v>0</v>
      </c>
      <c r="AN1592" t="str">
        <f>_xlfn.CONCAT('Sample Select backend'!$C$4,ROW(AN1592))</f>
        <v>AE1592</v>
      </c>
      <c r="AO1592" s="9" t="str">
        <f>_xlfn.CONCAT('Sample Select backend'!$J$2,ROW(AO1592))</f>
        <v>AJ1592</v>
      </c>
      <c r="AP1592" t="str">
        <f>_xlfn.CONCAT('Sample Select backend'!$F$4,ROW(AP1592))</f>
        <v>AF1592</v>
      </c>
      <c r="AQ1592" t="str">
        <f>_xlfn.CONCAT('Sample Select backend'!$I$10,ROW(AQ1592))</f>
        <v>R1592</v>
      </c>
      <c r="AR1592" t="str">
        <f>_xlfn.CONCAT('Sample Select backend'!$M$4,ROW(AR1592))</f>
        <v>AK1592</v>
      </c>
      <c r="AS1592" t="str">
        <f t="shared" si="533"/>
        <v>Hong Kong, China</v>
      </c>
      <c r="AT1592" s="9" t="str">
        <f t="shared" si="534"/>
        <v>Tax exemption/waiver/suspension</v>
      </c>
      <c r="AU1592">
        <f t="shared" si="535"/>
        <v>0</v>
      </c>
      <c r="AV1592" s="9">
        <v>0</v>
      </c>
    </row>
    <row r="1593" spans="1:48" x14ac:dyDescent="0.35">
      <c r="A1593" t="s">
        <v>74</v>
      </c>
      <c r="B1593" s="24">
        <v>7</v>
      </c>
      <c r="C1593" s="24">
        <v>30</v>
      </c>
      <c r="D1593" s="24" t="s">
        <v>3733</v>
      </c>
      <c r="E1593" s="24"/>
      <c r="O1593" t="s">
        <v>2805</v>
      </c>
      <c r="P1593" t="s">
        <v>2808</v>
      </c>
      <c r="Q1593" t="s">
        <v>2813</v>
      </c>
      <c r="R1593">
        <v>0</v>
      </c>
      <c r="S1593" t="s">
        <v>202</v>
      </c>
      <c r="T1593" t="s">
        <v>202</v>
      </c>
      <c r="U1593" t="s">
        <v>202</v>
      </c>
      <c r="V1593">
        <v>-1</v>
      </c>
      <c r="W1593">
        <v>-1</v>
      </c>
      <c r="X1593">
        <v>-1</v>
      </c>
      <c r="Y1593">
        <v>-1</v>
      </c>
      <c r="Z1593">
        <v>-1</v>
      </c>
      <c r="AA1593">
        <v>-1</v>
      </c>
      <c r="AB1593">
        <v>-1</v>
      </c>
      <c r="AC1593">
        <v>-1</v>
      </c>
      <c r="AD1593">
        <v>-1</v>
      </c>
      <c r="AE1593" s="4" t="s">
        <v>2828</v>
      </c>
      <c r="AF1593" s="9" t="s">
        <v>2829</v>
      </c>
      <c r="AG1593">
        <v>0</v>
      </c>
      <c r="AH1593">
        <v>0</v>
      </c>
      <c r="AI1593">
        <v>0</v>
      </c>
      <c r="AJ1593">
        <v>1</v>
      </c>
      <c r="AK1593" s="9" t="s">
        <v>2840</v>
      </c>
      <c r="AL1593">
        <f t="shared" si="532"/>
        <v>0</v>
      </c>
      <c r="AM1593">
        <f>IF(AND(INDIRECT(AN1593)='Sample Select backend'!$C$2,INDIRECT(AO1593)=1,INDIRECT(AP1593)='Sample Select backend'!$F$2,INDIRECT(AQ1593)=1,INDIRECT(AR1593)='Sample Select backend'!$M$2),1,0)</f>
        <v>0</v>
      </c>
      <c r="AN1593" t="str">
        <f>_xlfn.CONCAT('Sample Select backend'!$C$4,ROW(AN1593))</f>
        <v>AE1593</v>
      </c>
      <c r="AO1593" s="9" t="str">
        <f>_xlfn.CONCAT('Sample Select backend'!$J$2,ROW(AO1593))</f>
        <v>AJ1593</v>
      </c>
      <c r="AP1593" t="str">
        <f>_xlfn.CONCAT('Sample Select backend'!$F$4,ROW(AP1593))</f>
        <v>AF1593</v>
      </c>
      <c r="AQ1593" t="str">
        <f>_xlfn.CONCAT('Sample Select backend'!$I$10,ROW(AQ1593))</f>
        <v>R1593</v>
      </c>
      <c r="AR1593" t="str">
        <f>_xlfn.CONCAT('Sample Select backend'!$M$4,ROW(AR1593))</f>
        <v>AK1593</v>
      </c>
      <c r="AS1593" t="str">
        <f t="shared" si="533"/>
        <v>Hong Kong, China</v>
      </c>
      <c r="AT1593" s="9">
        <f t="shared" si="534"/>
        <v>30</v>
      </c>
      <c r="AU1593">
        <f t="shared" si="535"/>
        <v>0</v>
      </c>
      <c r="AV1593" s="9">
        <v>1</v>
      </c>
    </row>
    <row r="1594" spans="1:48" x14ac:dyDescent="0.35">
      <c r="A1594" t="s">
        <v>78</v>
      </c>
      <c r="B1594">
        <v>1</v>
      </c>
      <c r="C1594">
        <v>11</v>
      </c>
      <c r="D1594" t="s">
        <v>1132</v>
      </c>
      <c r="E1594">
        <v>-2</v>
      </c>
      <c r="F1594">
        <v>2</v>
      </c>
      <c r="G1594">
        <v>-2</v>
      </c>
      <c r="H1594">
        <v>-2</v>
      </c>
      <c r="I1594">
        <v>-2</v>
      </c>
      <c r="J1594">
        <v>2</v>
      </c>
      <c r="K1594">
        <v>-2</v>
      </c>
      <c r="L1594">
        <v>2</v>
      </c>
      <c r="M1594">
        <v>1</v>
      </c>
      <c r="N1594" t="s">
        <v>2677</v>
      </c>
      <c r="O1594" t="s">
        <v>2800</v>
      </c>
      <c r="P1594" t="s">
        <v>2808</v>
      </c>
      <c r="Q1594" t="s">
        <v>2813</v>
      </c>
      <c r="R1594">
        <v>0</v>
      </c>
      <c r="S1594" t="s">
        <v>202</v>
      </c>
      <c r="T1594" t="s">
        <v>202</v>
      </c>
      <c r="U1594" t="s">
        <v>202</v>
      </c>
      <c r="V1594">
        <f t="shared" ref="V1594:V1621" si="546">IF(E1594&gt;0,1,IF(E1594&lt;0,0,-1))</f>
        <v>0</v>
      </c>
      <c r="W1594">
        <f t="shared" ref="W1594:W1621" si="547">IF(F1594&gt;0,1,IF(F1594&lt;0,0,-1))</f>
        <v>1</v>
      </c>
      <c r="X1594">
        <f t="shared" ref="X1594:X1621" si="548">IF(G1594&gt;0,1,IF(G1594&lt;0,0,-1))</f>
        <v>0</v>
      </c>
      <c r="Y1594">
        <f t="shared" ref="Y1594:Y1621" si="549">IF(H1594&gt;0,1,IF(H1594&lt;0,0,-1))</f>
        <v>0</v>
      </c>
      <c r="Z1594">
        <f t="shared" ref="Z1594:Z1621" si="550">IF(I1594&gt;0,1,IF(I1594&lt;0,0,-1))</f>
        <v>0</v>
      </c>
      <c r="AA1594">
        <f t="shared" ref="AA1594:AA1621" si="551">IF(J1594&gt;0,1,IF(J1594&lt;0,0,-1))</f>
        <v>1</v>
      </c>
      <c r="AB1594">
        <f t="shared" ref="AB1594:AB1621" si="552">IF(K1594&gt;0,1,IF(K1594&lt;0,0,-1))</f>
        <v>0</v>
      </c>
      <c r="AC1594">
        <f t="shared" ref="AC1594:AC1621" si="553">IF(L1594&gt;0,1,IF(L1594&lt;0,0,-1))</f>
        <v>1</v>
      </c>
      <c r="AD1594">
        <f t="shared" ref="AD1594:AD1621" si="554">IF(M1594&gt;0,1,IF(M1594&lt;0,0,-1))</f>
        <v>1</v>
      </c>
      <c r="AE1594" s="4" t="s">
        <v>2828</v>
      </c>
      <c r="AF1594" s="9" t="s">
        <v>2829</v>
      </c>
      <c r="AG1594">
        <v>0</v>
      </c>
      <c r="AH1594">
        <v>0</v>
      </c>
      <c r="AI1594">
        <v>1</v>
      </c>
      <c r="AJ1594">
        <v>1</v>
      </c>
      <c r="AK1594" s="9" t="s">
        <v>2840</v>
      </c>
      <c r="AL1594">
        <f t="shared" si="532"/>
        <v>0</v>
      </c>
      <c r="AM1594">
        <f>IF(AND(INDIRECT(AN1594)='Sample Select backend'!$C$2,INDIRECT(AO1594)=1,INDIRECT(AP1594)='Sample Select backend'!$F$2,INDIRECT(AQ1594)=1,INDIRECT(AR1594)='Sample Select backend'!$M$2),1,0)</f>
        <v>0</v>
      </c>
      <c r="AN1594" t="str">
        <f>_xlfn.CONCAT('Sample Select backend'!$C$4,ROW(AN1594))</f>
        <v>AE1594</v>
      </c>
      <c r="AO1594" s="9" t="str">
        <f>_xlfn.CONCAT('Sample Select backend'!$J$2,ROW(AO1594))</f>
        <v>AJ1594</v>
      </c>
      <c r="AP1594" t="str">
        <f>_xlfn.CONCAT('Sample Select backend'!$F$4,ROW(AP1594))</f>
        <v>AF1594</v>
      </c>
      <c r="AQ1594" t="str">
        <f>_xlfn.CONCAT('Sample Select backend'!$I$10,ROW(AQ1594))</f>
        <v>R1594</v>
      </c>
      <c r="AR1594" t="str">
        <f>_xlfn.CONCAT('Sample Select backend'!$M$4,ROW(AR1594))</f>
        <v>AK1594</v>
      </c>
      <c r="AS1594" t="str">
        <f t="shared" si="533"/>
        <v>Hungary</v>
      </c>
      <c r="AT1594" s="9">
        <f t="shared" si="534"/>
        <v>11</v>
      </c>
      <c r="AU1594">
        <f t="shared" si="535"/>
        <v>1</v>
      </c>
      <c r="AV1594" s="9">
        <v>1</v>
      </c>
    </row>
    <row r="1595" spans="1:48" x14ac:dyDescent="0.35">
      <c r="A1595" t="s">
        <v>78</v>
      </c>
      <c r="B1595">
        <v>1</v>
      </c>
      <c r="C1595">
        <v>9</v>
      </c>
      <c r="D1595" t="s">
        <v>1147</v>
      </c>
      <c r="E1595">
        <v>2</v>
      </c>
      <c r="F1595">
        <v>2</v>
      </c>
      <c r="G1595">
        <v>2</v>
      </c>
      <c r="H1595">
        <v>2</v>
      </c>
      <c r="I1595">
        <v>2</v>
      </c>
      <c r="J1595">
        <v>-2</v>
      </c>
      <c r="K1595">
        <v>-2</v>
      </c>
      <c r="L1595">
        <v>2</v>
      </c>
      <c r="M1595">
        <v>1</v>
      </c>
      <c r="N1595" t="s">
        <v>2677</v>
      </c>
      <c r="O1595" t="s">
        <v>2800</v>
      </c>
      <c r="P1595" t="s">
        <v>2808</v>
      </c>
      <c r="Q1595" t="s">
        <v>2813</v>
      </c>
      <c r="R1595">
        <v>0</v>
      </c>
      <c r="S1595" t="s">
        <v>202</v>
      </c>
      <c r="T1595" t="s">
        <v>202</v>
      </c>
      <c r="U1595" t="s">
        <v>202</v>
      </c>
      <c r="V1595">
        <f t="shared" si="546"/>
        <v>1</v>
      </c>
      <c r="W1595">
        <f t="shared" si="547"/>
        <v>1</v>
      </c>
      <c r="X1595">
        <f t="shared" si="548"/>
        <v>1</v>
      </c>
      <c r="Y1595">
        <f t="shared" si="549"/>
        <v>1</v>
      </c>
      <c r="Z1595">
        <f t="shared" si="550"/>
        <v>1</v>
      </c>
      <c r="AA1595">
        <f t="shared" si="551"/>
        <v>0</v>
      </c>
      <c r="AB1595">
        <f t="shared" si="552"/>
        <v>0</v>
      </c>
      <c r="AC1595">
        <f t="shared" si="553"/>
        <v>1</v>
      </c>
      <c r="AD1595">
        <f t="shared" si="554"/>
        <v>1</v>
      </c>
      <c r="AE1595" s="4" t="s">
        <v>2828</v>
      </c>
      <c r="AF1595" s="9" t="s">
        <v>2829</v>
      </c>
      <c r="AG1595">
        <v>0</v>
      </c>
      <c r="AH1595">
        <v>0</v>
      </c>
      <c r="AI1595">
        <v>1</v>
      </c>
      <c r="AJ1595">
        <v>1</v>
      </c>
      <c r="AK1595" s="9" t="s">
        <v>2840</v>
      </c>
      <c r="AL1595">
        <f t="shared" si="532"/>
        <v>0</v>
      </c>
      <c r="AM1595">
        <f>IF(AND(INDIRECT(AN1595)='Sample Select backend'!$C$2,INDIRECT(AO1595)=1,INDIRECT(AP1595)='Sample Select backend'!$F$2,INDIRECT(AQ1595)=1,INDIRECT(AR1595)='Sample Select backend'!$M$2),1,0)</f>
        <v>0</v>
      </c>
      <c r="AN1595" t="str">
        <f>_xlfn.CONCAT('Sample Select backend'!$C$4,ROW(AN1595))</f>
        <v>AE1595</v>
      </c>
      <c r="AO1595" s="9" t="str">
        <f>_xlfn.CONCAT('Sample Select backend'!$J$2,ROW(AO1595))</f>
        <v>AJ1595</v>
      </c>
      <c r="AP1595" t="str">
        <f>_xlfn.CONCAT('Sample Select backend'!$F$4,ROW(AP1595))</f>
        <v>AF1595</v>
      </c>
      <c r="AQ1595" t="str">
        <f>_xlfn.CONCAT('Sample Select backend'!$I$10,ROW(AQ1595))</f>
        <v>R1595</v>
      </c>
      <c r="AR1595" t="str">
        <f>_xlfn.CONCAT('Sample Select backend'!$M$4,ROW(AR1595))</f>
        <v>AK1595</v>
      </c>
      <c r="AS1595" t="str">
        <f t="shared" si="533"/>
        <v>Hungary</v>
      </c>
      <c r="AT1595" s="9">
        <f t="shared" si="534"/>
        <v>9</v>
      </c>
      <c r="AU1595">
        <f t="shared" si="535"/>
        <v>0</v>
      </c>
      <c r="AV1595" s="9">
        <v>1</v>
      </c>
    </row>
    <row r="1596" spans="1:48" x14ac:dyDescent="0.35">
      <c r="A1596" t="s">
        <v>78</v>
      </c>
      <c r="B1596">
        <v>6</v>
      </c>
      <c r="C1596">
        <v>27</v>
      </c>
      <c r="D1596" t="s">
        <v>1146</v>
      </c>
      <c r="E1596">
        <v>1</v>
      </c>
      <c r="F1596">
        <v>1</v>
      </c>
      <c r="G1596">
        <v>1</v>
      </c>
      <c r="H1596">
        <v>-1</v>
      </c>
      <c r="I1596">
        <v>2</v>
      </c>
      <c r="J1596">
        <v>1</v>
      </c>
      <c r="K1596">
        <v>1</v>
      </c>
      <c r="L1596">
        <v>2</v>
      </c>
      <c r="M1596">
        <v>1</v>
      </c>
      <c r="N1596" t="s">
        <v>2677</v>
      </c>
      <c r="O1596" t="s">
        <v>2800</v>
      </c>
      <c r="P1596" t="s">
        <v>2808</v>
      </c>
      <c r="Q1596" t="s">
        <v>2813</v>
      </c>
      <c r="R1596">
        <v>0</v>
      </c>
      <c r="S1596" t="s">
        <v>202</v>
      </c>
      <c r="T1596" t="s">
        <v>202</v>
      </c>
      <c r="U1596" t="s">
        <v>202</v>
      </c>
      <c r="V1596">
        <f t="shared" si="546"/>
        <v>1</v>
      </c>
      <c r="W1596">
        <f t="shared" si="547"/>
        <v>1</v>
      </c>
      <c r="X1596">
        <f t="shared" si="548"/>
        <v>1</v>
      </c>
      <c r="Y1596">
        <f t="shared" si="549"/>
        <v>0</v>
      </c>
      <c r="Z1596">
        <f t="shared" si="550"/>
        <v>1</v>
      </c>
      <c r="AA1596">
        <f t="shared" si="551"/>
        <v>1</v>
      </c>
      <c r="AB1596">
        <f t="shared" si="552"/>
        <v>1</v>
      </c>
      <c r="AC1596">
        <f t="shared" si="553"/>
        <v>1</v>
      </c>
      <c r="AD1596">
        <f t="shared" si="554"/>
        <v>1</v>
      </c>
      <c r="AE1596" s="4" t="s">
        <v>2828</v>
      </c>
      <c r="AF1596" s="9" t="s">
        <v>2829</v>
      </c>
      <c r="AG1596">
        <v>0</v>
      </c>
      <c r="AH1596">
        <v>0</v>
      </c>
      <c r="AI1596">
        <v>1</v>
      </c>
      <c r="AJ1596">
        <v>1</v>
      </c>
      <c r="AK1596" s="9" t="s">
        <v>2840</v>
      </c>
      <c r="AL1596">
        <f t="shared" si="532"/>
        <v>0</v>
      </c>
      <c r="AM1596">
        <f>IF(AND(INDIRECT(AN1596)='Sample Select backend'!$C$2,INDIRECT(AO1596)=1,INDIRECT(AP1596)='Sample Select backend'!$F$2,INDIRECT(AQ1596)=1,INDIRECT(AR1596)='Sample Select backend'!$M$2),1,0)</f>
        <v>0</v>
      </c>
      <c r="AN1596" t="str">
        <f>_xlfn.CONCAT('Sample Select backend'!$C$4,ROW(AN1596))</f>
        <v>AE1596</v>
      </c>
      <c r="AO1596" s="9" t="str">
        <f>_xlfn.CONCAT('Sample Select backend'!$J$2,ROW(AO1596))</f>
        <v>AJ1596</v>
      </c>
      <c r="AP1596" t="str">
        <f>_xlfn.CONCAT('Sample Select backend'!$F$4,ROW(AP1596))</f>
        <v>AF1596</v>
      </c>
      <c r="AQ1596" t="str">
        <f>_xlfn.CONCAT('Sample Select backend'!$I$10,ROW(AQ1596))</f>
        <v>R1596</v>
      </c>
      <c r="AR1596" t="str">
        <f>_xlfn.CONCAT('Sample Select backend'!$M$4,ROW(AR1596))</f>
        <v>AK1596</v>
      </c>
      <c r="AS1596" t="str">
        <f t="shared" si="533"/>
        <v>Hungary</v>
      </c>
      <c r="AT1596" s="9">
        <f t="shared" si="534"/>
        <v>27</v>
      </c>
      <c r="AU1596">
        <f t="shared" si="535"/>
        <v>0</v>
      </c>
      <c r="AV1596" s="9">
        <v>1</v>
      </c>
    </row>
    <row r="1597" spans="1:48" x14ac:dyDescent="0.35">
      <c r="A1597" t="s">
        <v>78</v>
      </c>
      <c r="B1597">
        <v>5</v>
      </c>
      <c r="C1597" t="s">
        <v>204</v>
      </c>
      <c r="D1597" t="s">
        <v>1128</v>
      </c>
      <c r="E1597">
        <v>1</v>
      </c>
      <c r="F1597">
        <v>-2</v>
      </c>
      <c r="G1597">
        <v>-2</v>
      </c>
      <c r="H1597">
        <v>-1</v>
      </c>
      <c r="I1597">
        <v>-2</v>
      </c>
      <c r="J1597">
        <v>1</v>
      </c>
      <c r="K1597">
        <v>1</v>
      </c>
      <c r="L1597">
        <v>2</v>
      </c>
      <c r="M1597">
        <v>1</v>
      </c>
      <c r="N1597" t="s">
        <v>2677</v>
      </c>
      <c r="O1597" t="s">
        <v>2800</v>
      </c>
      <c r="P1597" t="s">
        <v>2808</v>
      </c>
      <c r="Q1597" t="s">
        <v>2813</v>
      </c>
      <c r="R1597">
        <v>0</v>
      </c>
      <c r="S1597" t="s">
        <v>202</v>
      </c>
      <c r="T1597" t="s">
        <v>202</v>
      </c>
      <c r="U1597" t="s">
        <v>202</v>
      </c>
      <c r="V1597">
        <f t="shared" si="546"/>
        <v>1</v>
      </c>
      <c r="W1597">
        <f t="shared" si="547"/>
        <v>0</v>
      </c>
      <c r="X1597">
        <f t="shared" si="548"/>
        <v>0</v>
      </c>
      <c r="Y1597">
        <f t="shared" si="549"/>
        <v>0</v>
      </c>
      <c r="Z1597">
        <f t="shared" si="550"/>
        <v>0</v>
      </c>
      <c r="AA1597">
        <f t="shared" si="551"/>
        <v>1</v>
      </c>
      <c r="AB1597">
        <f t="shared" si="552"/>
        <v>1</v>
      </c>
      <c r="AC1597">
        <f t="shared" si="553"/>
        <v>1</v>
      </c>
      <c r="AD1597">
        <f t="shared" si="554"/>
        <v>1</v>
      </c>
      <c r="AE1597" s="4" t="s">
        <v>2828</v>
      </c>
      <c r="AF1597" s="9" t="s">
        <v>2829</v>
      </c>
      <c r="AG1597">
        <v>0</v>
      </c>
      <c r="AH1597">
        <v>0</v>
      </c>
      <c r="AI1597">
        <v>1</v>
      </c>
      <c r="AJ1597">
        <v>1</v>
      </c>
      <c r="AK1597" s="9" t="s">
        <v>2840</v>
      </c>
      <c r="AL1597">
        <f t="shared" si="532"/>
        <v>0</v>
      </c>
      <c r="AM1597">
        <f>IF(AND(INDIRECT(AN1597)='Sample Select backend'!$C$2,INDIRECT(AO1597)=1,INDIRECT(AP1597)='Sample Select backend'!$F$2,INDIRECT(AQ1597)=1,INDIRECT(AR1597)='Sample Select backend'!$M$2),1,0)</f>
        <v>0</v>
      </c>
      <c r="AN1597" t="str">
        <f>_xlfn.CONCAT('Sample Select backend'!$C$4,ROW(AN1597))</f>
        <v>AE1597</v>
      </c>
      <c r="AO1597" s="9" t="str">
        <f>_xlfn.CONCAT('Sample Select backend'!$J$2,ROW(AO1597))</f>
        <v>AJ1597</v>
      </c>
      <c r="AP1597" t="str">
        <f>_xlfn.CONCAT('Sample Select backend'!$F$4,ROW(AP1597))</f>
        <v>AF1597</v>
      </c>
      <c r="AQ1597" t="str">
        <f>_xlfn.CONCAT('Sample Select backend'!$I$10,ROW(AQ1597))</f>
        <v>R1597</v>
      </c>
      <c r="AR1597" t="str">
        <f>_xlfn.CONCAT('Sample Select backend'!$M$4,ROW(AR1597))</f>
        <v>AK1597</v>
      </c>
      <c r="AS1597" t="str">
        <f t="shared" si="533"/>
        <v>Hungary</v>
      </c>
      <c r="AT1597" s="9" t="str">
        <f t="shared" si="534"/>
        <v>General</v>
      </c>
      <c r="AU1597">
        <f t="shared" si="535"/>
        <v>0</v>
      </c>
      <c r="AV1597" s="9">
        <v>1</v>
      </c>
    </row>
    <row r="1598" spans="1:48" x14ac:dyDescent="0.35">
      <c r="A1598" t="s">
        <v>78</v>
      </c>
      <c r="B1598">
        <v>7</v>
      </c>
      <c r="C1598">
        <v>30</v>
      </c>
      <c r="D1598" t="s">
        <v>1151</v>
      </c>
      <c r="E1598">
        <v>1</v>
      </c>
      <c r="F1598">
        <v>1</v>
      </c>
      <c r="G1598">
        <v>2</v>
      </c>
      <c r="H1598">
        <v>1</v>
      </c>
      <c r="I1598">
        <v>2</v>
      </c>
      <c r="J1598">
        <v>1</v>
      </c>
      <c r="K1598">
        <v>1</v>
      </c>
      <c r="L1598">
        <v>-2</v>
      </c>
      <c r="M1598">
        <v>1</v>
      </c>
      <c r="N1598" t="s">
        <v>2677</v>
      </c>
      <c r="O1598" t="s">
        <v>2800</v>
      </c>
      <c r="P1598" t="s">
        <v>2808</v>
      </c>
      <c r="Q1598" t="s">
        <v>2813</v>
      </c>
      <c r="R1598">
        <v>0</v>
      </c>
      <c r="S1598" t="s">
        <v>202</v>
      </c>
      <c r="T1598" t="s">
        <v>202</v>
      </c>
      <c r="U1598" t="s">
        <v>202</v>
      </c>
      <c r="V1598">
        <f t="shared" si="546"/>
        <v>1</v>
      </c>
      <c r="W1598">
        <f t="shared" si="547"/>
        <v>1</v>
      </c>
      <c r="X1598">
        <f t="shared" si="548"/>
        <v>1</v>
      </c>
      <c r="Y1598">
        <f t="shared" si="549"/>
        <v>1</v>
      </c>
      <c r="Z1598">
        <f t="shared" si="550"/>
        <v>1</v>
      </c>
      <c r="AA1598">
        <f t="shared" si="551"/>
        <v>1</v>
      </c>
      <c r="AB1598">
        <f t="shared" si="552"/>
        <v>1</v>
      </c>
      <c r="AC1598">
        <f t="shared" si="553"/>
        <v>0</v>
      </c>
      <c r="AD1598">
        <f t="shared" si="554"/>
        <v>1</v>
      </c>
      <c r="AE1598" s="4" t="s">
        <v>2828</v>
      </c>
      <c r="AF1598" s="9" t="s">
        <v>2829</v>
      </c>
      <c r="AG1598">
        <v>0</v>
      </c>
      <c r="AH1598">
        <v>0</v>
      </c>
      <c r="AI1598">
        <v>1</v>
      </c>
      <c r="AJ1598">
        <v>1</v>
      </c>
      <c r="AK1598" s="9" t="s">
        <v>2840</v>
      </c>
      <c r="AL1598">
        <f t="shared" si="532"/>
        <v>0</v>
      </c>
      <c r="AM1598">
        <f>IF(AND(INDIRECT(AN1598)='Sample Select backend'!$C$2,INDIRECT(AO1598)=1,INDIRECT(AP1598)='Sample Select backend'!$F$2,INDIRECT(AQ1598)=1,INDIRECT(AR1598)='Sample Select backend'!$M$2),1,0)</f>
        <v>0</v>
      </c>
      <c r="AN1598" t="str">
        <f>_xlfn.CONCAT('Sample Select backend'!$C$4,ROW(AN1598))</f>
        <v>AE1598</v>
      </c>
      <c r="AO1598" s="9" t="str">
        <f>_xlfn.CONCAT('Sample Select backend'!$J$2,ROW(AO1598))</f>
        <v>AJ1598</v>
      </c>
      <c r="AP1598" t="str">
        <f>_xlfn.CONCAT('Sample Select backend'!$F$4,ROW(AP1598))</f>
        <v>AF1598</v>
      </c>
      <c r="AQ1598" t="str">
        <f>_xlfn.CONCAT('Sample Select backend'!$I$10,ROW(AQ1598))</f>
        <v>R1598</v>
      </c>
      <c r="AR1598" t="str">
        <f>_xlfn.CONCAT('Sample Select backend'!$M$4,ROW(AR1598))</f>
        <v>AK1598</v>
      </c>
      <c r="AS1598" t="str">
        <f t="shared" si="533"/>
        <v>Hungary</v>
      </c>
      <c r="AT1598" s="9">
        <f t="shared" si="534"/>
        <v>30</v>
      </c>
      <c r="AU1598">
        <f t="shared" si="535"/>
        <v>0</v>
      </c>
      <c r="AV1598" s="9">
        <v>1</v>
      </c>
    </row>
    <row r="1599" spans="1:48" x14ac:dyDescent="0.35">
      <c r="A1599" t="s">
        <v>78</v>
      </c>
      <c r="B1599">
        <v>1</v>
      </c>
      <c r="C1599">
        <v>4</v>
      </c>
      <c r="D1599" t="s">
        <v>1131</v>
      </c>
      <c r="E1599">
        <v>2</v>
      </c>
      <c r="F1599">
        <v>2</v>
      </c>
      <c r="G1599">
        <v>-2</v>
      </c>
      <c r="H1599">
        <v>-1</v>
      </c>
      <c r="I1599">
        <v>-2</v>
      </c>
      <c r="J1599">
        <v>2</v>
      </c>
      <c r="K1599">
        <v>2</v>
      </c>
      <c r="L1599">
        <v>-2</v>
      </c>
      <c r="M1599">
        <v>1</v>
      </c>
      <c r="N1599" t="s">
        <v>2677</v>
      </c>
      <c r="O1599" t="s">
        <v>2800</v>
      </c>
      <c r="P1599" t="s">
        <v>2808</v>
      </c>
      <c r="Q1599" t="s">
        <v>2813</v>
      </c>
      <c r="R1599">
        <v>0</v>
      </c>
      <c r="S1599" t="s">
        <v>202</v>
      </c>
      <c r="T1599" t="s">
        <v>202</v>
      </c>
      <c r="U1599" t="s">
        <v>202</v>
      </c>
      <c r="V1599">
        <f t="shared" si="546"/>
        <v>1</v>
      </c>
      <c r="W1599">
        <f t="shared" si="547"/>
        <v>1</v>
      </c>
      <c r="X1599">
        <f t="shared" si="548"/>
        <v>0</v>
      </c>
      <c r="Y1599">
        <f t="shared" si="549"/>
        <v>0</v>
      </c>
      <c r="Z1599">
        <f t="shared" si="550"/>
        <v>0</v>
      </c>
      <c r="AA1599">
        <f t="shared" si="551"/>
        <v>1</v>
      </c>
      <c r="AB1599">
        <f t="shared" si="552"/>
        <v>1</v>
      </c>
      <c r="AC1599">
        <f t="shared" si="553"/>
        <v>0</v>
      </c>
      <c r="AD1599">
        <f t="shared" si="554"/>
        <v>1</v>
      </c>
      <c r="AE1599" s="4" t="s">
        <v>2828</v>
      </c>
      <c r="AF1599" s="9" t="s">
        <v>2829</v>
      </c>
      <c r="AG1599">
        <v>0</v>
      </c>
      <c r="AH1599">
        <v>0</v>
      </c>
      <c r="AI1599">
        <v>1</v>
      </c>
      <c r="AJ1599">
        <v>1</v>
      </c>
      <c r="AK1599" s="9" t="s">
        <v>2840</v>
      </c>
      <c r="AL1599">
        <f t="shared" si="532"/>
        <v>0</v>
      </c>
      <c r="AM1599">
        <f>IF(AND(INDIRECT(AN1599)='Sample Select backend'!$C$2,INDIRECT(AO1599)=1,INDIRECT(AP1599)='Sample Select backend'!$F$2,INDIRECT(AQ1599)=1,INDIRECT(AR1599)='Sample Select backend'!$M$2),1,0)</f>
        <v>0</v>
      </c>
      <c r="AN1599" t="str">
        <f>_xlfn.CONCAT('Sample Select backend'!$C$4,ROW(AN1599))</f>
        <v>AE1599</v>
      </c>
      <c r="AO1599" s="9" t="str">
        <f>_xlfn.CONCAT('Sample Select backend'!$J$2,ROW(AO1599))</f>
        <v>AJ1599</v>
      </c>
      <c r="AP1599" t="str">
        <f>_xlfn.CONCAT('Sample Select backend'!$F$4,ROW(AP1599))</f>
        <v>AF1599</v>
      </c>
      <c r="AQ1599" t="str">
        <f>_xlfn.CONCAT('Sample Select backend'!$I$10,ROW(AQ1599))</f>
        <v>R1599</v>
      </c>
      <c r="AR1599" t="str">
        <f>_xlfn.CONCAT('Sample Select backend'!$M$4,ROW(AR1599))</f>
        <v>AK1599</v>
      </c>
      <c r="AS1599" t="str">
        <f t="shared" si="533"/>
        <v>Hungary</v>
      </c>
      <c r="AT1599" s="9">
        <f t="shared" si="534"/>
        <v>4</v>
      </c>
      <c r="AU1599">
        <f t="shared" si="535"/>
        <v>0</v>
      </c>
      <c r="AV1599" s="9">
        <v>1</v>
      </c>
    </row>
    <row r="1600" spans="1:48" x14ac:dyDescent="0.35">
      <c r="A1600" t="s">
        <v>78</v>
      </c>
      <c r="B1600">
        <v>4</v>
      </c>
      <c r="C1600" t="s">
        <v>206</v>
      </c>
      <c r="D1600" t="s">
        <v>1137</v>
      </c>
      <c r="E1600">
        <v>2</v>
      </c>
      <c r="F1600">
        <v>2</v>
      </c>
      <c r="G1600">
        <v>-2</v>
      </c>
      <c r="H1600">
        <v>-1</v>
      </c>
      <c r="I1600">
        <v>-2</v>
      </c>
      <c r="J1600">
        <v>2</v>
      </c>
      <c r="K1600">
        <v>1</v>
      </c>
      <c r="M1600">
        <v>1</v>
      </c>
      <c r="N1600" t="s">
        <v>2677</v>
      </c>
      <c r="O1600" t="s">
        <v>2800</v>
      </c>
      <c r="P1600" t="s">
        <v>2808</v>
      </c>
      <c r="Q1600" t="s">
        <v>2813</v>
      </c>
      <c r="R1600">
        <v>0</v>
      </c>
      <c r="S1600" t="s">
        <v>202</v>
      </c>
      <c r="T1600" t="s">
        <v>202</v>
      </c>
      <c r="U1600" t="s">
        <v>202</v>
      </c>
      <c r="V1600">
        <f t="shared" si="546"/>
        <v>1</v>
      </c>
      <c r="W1600">
        <f t="shared" si="547"/>
        <v>1</v>
      </c>
      <c r="X1600">
        <f t="shared" si="548"/>
        <v>0</v>
      </c>
      <c r="Y1600">
        <f t="shared" si="549"/>
        <v>0</v>
      </c>
      <c r="Z1600">
        <f t="shared" si="550"/>
        <v>0</v>
      </c>
      <c r="AA1600">
        <f t="shared" si="551"/>
        <v>1</v>
      </c>
      <c r="AB1600">
        <f t="shared" si="552"/>
        <v>1</v>
      </c>
      <c r="AC1600">
        <f t="shared" si="553"/>
        <v>-1</v>
      </c>
      <c r="AD1600">
        <f t="shared" si="554"/>
        <v>1</v>
      </c>
      <c r="AE1600" s="4" t="s">
        <v>2828</v>
      </c>
      <c r="AF1600" s="9" t="s">
        <v>2829</v>
      </c>
      <c r="AG1600">
        <v>0</v>
      </c>
      <c r="AH1600">
        <v>0</v>
      </c>
      <c r="AI1600">
        <v>1</v>
      </c>
      <c r="AJ1600">
        <v>1</v>
      </c>
      <c r="AK1600" s="9" t="s">
        <v>2840</v>
      </c>
      <c r="AL1600">
        <f t="shared" si="532"/>
        <v>0</v>
      </c>
      <c r="AM1600">
        <f>IF(AND(INDIRECT(AN1600)='Sample Select backend'!$C$2,INDIRECT(AO1600)=1,INDIRECT(AP1600)='Sample Select backend'!$F$2,INDIRECT(AQ1600)=1,INDIRECT(AR1600)='Sample Select backend'!$M$2),1,0)</f>
        <v>0</v>
      </c>
      <c r="AN1600" t="str">
        <f>_xlfn.CONCAT('Sample Select backend'!$C$4,ROW(AN1600))</f>
        <v>AE1600</v>
      </c>
      <c r="AO1600" s="9" t="str">
        <f>_xlfn.CONCAT('Sample Select backend'!$J$2,ROW(AO1600))</f>
        <v>AJ1600</v>
      </c>
      <c r="AP1600" t="str">
        <f>_xlfn.CONCAT('Sample Select backend'!$F$4,ROW(AP1600))</f>
        <v>AF1600</v>
      </c>
      <c r="AQ1600" t="str">
        <f>_xlfn.CONCAT('Sample Select backend'!$I$10,ROW(AQ1600))</f>
        <v>R1600</v>
      </c>
      <c r="AR1600" t="str">
        <f>_xlfn.CONCAT('Sample Select backend'!$M$4,ROW(AR1600))</f>
        <v>AK1600</v>
      </c>
      <c r="AS1600" t="str">
        <f t="shared" si="533"/>
        <v>Hungary</v>
      </c>
      <c r="AT1600" s="9" t="str">
        <f t="shared" si="534"/>
        <v>Tax exemption/waiver/suspension</v>
      </c>
      <c r="AU1600">
        <f t="shared" si="535"/>
        <v>0</v>
      </c>
      <c r="AV1600" s="9">
        <v>1</v>
      </c>
    </row>
    <row r="1601" spans="1:48" x14ac:dyDescent="0.35">
      <c r="A1601" t="s">
        <v>78</v>
      </c>
      <c r="B1601">
        <v>6</v>
      </c>
      <c r="C1601">
        <v>29</v>
      </c>
      <c r="D1601" t="s">
        <v>1143</v>
      </c>
      <c r="E1601">
        <v>1</v>
      </c>
      <c r="F1601">
        <v>1</v>
      </c>
      <c r="G1601">
        <v>2</v>
      </c>
      <c r="H1601">
        <v>-1</v>
      </c>
      <c r="I1601">
        <v>-2</v>
      </c>
      <c r="J1601">
        <v>2</v>
      </c>
      <c r="K1601">
        <v>1</v>
      </c>
      <c r="L1601">
        <v>-2</v>
      </c>
      <c r="M1601">
        <v>1</v>
      </c>
      <c r="N1601" t="s">
        <v>2677</v>
      </c>
      <c r="O1601" t="s">
        <v>2800</v>
      </c>
      <c r="P1601" t="s">
        <v>2808</v>
      </c>
      <c r="Q1601" t="s">
        <v>2813</v>
      </c>
      <c r="R1601">
        <v>0</v>
      </c>
      <c r="S1601" t="s">
        <v>202</v>
      </c>
      <c r="T1601" t="s">
        <v>202</v>
      </c>
      <c r="U1601" t="s">
        <v>202</v>
      </c>
      <c r="V1601">
        <f t="shared" si="546"/>
        <v>1</v>
      </c>
      <c r="W1601">
        <f t="shared" si="547"/>
        <v>1</v>
      </c>
      <c r="X1601">
        <f t="shared" si="548"/>
        <v>1</v>
      </c>
      <c r="Y1601">
        <f t="shared" si="549"/>
        <v>0</v>
      </c>
      <c r="Z1601">
        <f t="shared" si="550"/>
        <v>0</v>
      </c>
      <c r="AA1601">
        <f t="shared" si="551"/>
        <v>1</v>
      </c>
      <c r="AB1601">
        <f t="shared" si="552"/>
        <v>1</v>
      </c>
      <c r="AC1601">
        <f t="shared" si="553"/>
        <v>0</v>
      </c>
      <c r="AD1601">
        <f t="shared" si="554"/>
        <v>1</v>
      </c>
      <c r="AE1601" s="4" t="s">
        <v>2828</v>
      </c>
      <c r="AF1601" s="9" t="s">
        <v>2829</v>
      </c>
      <c r="AG1601">
        <v>0</v>
      </c>
      <c r="AH1601">
        <v>0</v>
      </c>
      <c r="AI1601">
        <v>1</v>
      </c>
      <c r="AJ1601">
        <v>1</v>
      </c>
      <c r="AK1601" s="9" t="s">
        <v>2840</v>
      </c>
      <c r="AL1601">
        <f t="shared" si="532"/>
        <v>0</v>
      </c>
      <c r="AM1601">
        <f>IF(AND(INDIRECT(AN1601)='Sample Select backend'!$C$2,INDIRECT(AO1601)=1,INDIRECT(AP1601)='Sample Select backend'!$F$2,INDIRECT(AQ1601)=1,INDIRECT(AR1601)='Sample Select backend'!$M$2),1,0)</f>
        <v>0</v>
      </c>
      <c r="AN1601" t="str">
        <f>_xlfn.CONCAT('Sample Select backend'!$C$4,ROW(AN1601))</f>
        <v>AE1601</v>
      </c>
      <c r="AO1601" s="9" t="str">
        <f>_xlfn.CONCAT('Sample Select backend'!$J$2,ROW(AO1601))</f>
        <v>AJ1601</v>
      </c>
      <c r="AP1601" t="str">
        <f>_xlfn.CONCAT('Sample Select backend'!$F$4,ROW(AP1601))</f>
        <v>AF1601</v>
      </c>
      <c r="AQ1601" t="str">
        <f>_xlfn.CONCAT('Sample Select backend'!$I$10,ROW(AQ1601))</f>
        <v>R1601</v>
      </c>
      <c r="AR1601" t="str">
        <f>_xlfn.CONCAT('Sample Select backend'!$M$4,ROW(AR1601))</f>
        <v>AK1601</v>
      </c>
      <c r="AS1601" t="str">
        <f t="shared" si="533"/>
        <v>Hungary</v>
      </c>
      <c r="AT1601" s="9">
        <f t="shared" si="534"/>
        <v>29</v>
      </c>
      <c r="AU1601">
        <f t="shared" si="535"/>
        <v>0</v>
      </c>
      <c r="AV1601" s="9">
        <v>1</v>
      </c>
    </row>
    <row r="1602" spans="1:48" x14ac:dyDescent="0.35">
      <c r="A1602" t="s">
        <v>78</v>
      </c>
      <c r="B1602">
        <v>7</v>
      </c>
      <c r="C1602">
        <v>31</v>
      </c>
      <c r="D1602" t="s">
        <v>1150</v>
      </c>
      <c r="E1602">
        <v>1</v>
      </c>
      <c r="F1602">
        <v>1</v>
      </c>
      <c r="G1602">
        <v>2</v>
      </c>
      <c r="H1602">
        <v>-1</v>
      </c>
      <c r="I1602">
        <v>2</v>
      </c>
      <c r="J1602">
        <v>1</v>
      </c>
      <c r="K1602">
        <v>1</v>
      </c>
      <c r="L1602">
        <v>2</v>
      </c>
      <c r="M1602">
        <v>1</v>
      </c>
      <c r="N1602" t="s">
        <v>2677</v>
      </c>
      <c r="O1602" t="s">
        <v>2800</v>
      </c>
      <c r="P1602" t="s">
        <v>2808</v>
      </c>
      <c r="Q1602" t="s">
        <v>2813</v>
      </c>
      <c r="R1602">
        <v>0</v>
      </c>
      <c r="S1602" t="s">
        <v>202</v>
      </c>
      <c r="T1602" t="s">
        <v>202</v>
      </c>
      <c r="U1602" t="s">
        <v>202</v>
      </c>
      <c r="V1602">
        <f t="shared" si="546"/>
        <v>1</v>
      </c>
      <c r="W1602">
        <f t="shared" si="547"/>
        <v>1</v>
      </c>
      <c r="X1602">
        <f t="shared" si="548"/>
        <v>1</v>
      </c>
      <c r="Y1602">
        <f t="shared" si="549"/>
        <v>0</v>
      </c>
      <c r="Z1602">
        <f t="shared" si="550"/>
        <v>1</v>
      </c>
      <c r="AA1602">
        <f t="shared" si="551"/>
        <v>1</v>
      </c>
      <c r="AB1602">
        <f t="shared" si="552"/>
        <v>1</v>
      </c>
      <c r="AC1602">
        <f t="shared" si="553"/>
        <v>1</v>
      </c>
      <c r="AD1602">
        <f t="shared" si="554"/>
        <v>1</v>
      </c>
      <c r="AE1602" s="4" t="s">
        <v>2828</v>
      </c>
      <c r="AF1602" s="9" t="s">
        <v>2829</v>
      </c>
      <c r="AG1602">
        <v>0</v>
      </c>
      <c r="AH1602">
        <v>0</v>
      </c>
      <c r="AI1602">
        <v>1</v>
      </c>
      <c r="AJ1602">
        <v>1</v>
      </c>
      <c r="AK1602" s="9" t="s">
        <v>2840</v>
      </c>
      <c r="AL1602">
        <f t="shared" ref="AL1602:AL1665" si="555">IF(OR(B1602="other",B1602="international",B1602="Transfers",B1602="expenditure"),1,0)</f>
        <v>0</v>
      </c>
      <c r="AM1602">
        <f>IF(AND(INDIRECT(AN1602)='Sample Select backend'!$C$2,INDIRECT(AO1602)=1,INDIRECT(AP1602)='Sample Select backend'!$F$2,INDIRECT(AQ1602)=1,INDIRECT(AR1602)='Sample Select backend'!$M$2),1,0)</f>
        <v>0</v>
      </c>
      <c r="AN1602" t="str">
        <f>_xlfn.CONCAT('Sample Select backend'!$C$4,ROW(AN1602))</f>
        <v>AE1602</v>
      </c>
      <c r="AO1602" s="9" t="str">
        <f>_xlfn.CONCAT('Sample Select backend'!$J$2,ROW(AO1602))</f>
        <v>AJ1602</v>
      </c>
      <c r="AP1602" t="str">
        <f>_xlfn.CONCAT('Sample Select backend'!$F$4,ROW(AP1602))</f>
        <v>AF1602</v>
      </c>
      <c r="AQ1602" t="str">
        <f>_xlfn.CONCAT('Sample Select backend'!$I$10,ROW(AQ1602))</f>
        <v>R1602</v>
      </c>
      <c r="AR1602" t="str">
        <f>_xlfn.CONCAT('Sample Select backend'!$M$4,ROW(AR1602))</f>
        <v>AK1602</v>
      </c>
      <c r="AS1602" t="str">
        <f t="shared" ref="AS1602:AS1665" si="556">A1602</f>
        <v>Hungary</v>
      </c>
      <c r="AT1602" s="9">
        <f t="shared" ref="AT1602:AT1665" si="557">IF(ISNUMBER(C1602),C1602,IF(OR(C1602="general",C1602="23;general"),"General",IF(OR(C1602="exemption",C1602="other (exemption)"),"Tax exemption/waiver/suspension","Other")))</f>
        <v>31</v>
      </c>
      <c r="AU1602">
        <f t="shared" ref="AU1602:AU1665" si="558">IF(A1602&lt;&gt;A1601,1,0)</f>
        <v>0</v>
      </c>
      <c r="AV1602" s="9">
        <v>1</v>
      </c>
    </row>
    <row r="1603" spans="1:48" x14ac:dyDescent="0.35">
      <c r="A1603" t="s">
        <v>78</v>
      </c>
      <c r="B1603">
        <v>2</v>
      </c>
      <c r="C1603" t="s">
        <v>206</v>
      </c>
      <c r="D1603" t="s">
        <v>1149</v>
      </c>
      <c r="E1603">
        <v>2</v>
      </c>
      <c r="F1603">
        <v>2</v>
      </c>
      <c r="G1603">
        <v>-2</v>
      </c>
      <c r="H1603">
        <v>-1</v>
      </c>
      <c r="I1603">
        <v>-2</v>
      </c>
      <c r="J1603">
        <v>2</v>
      </c>
      <c r="K1603">
        <v>1</v>
      </c>
      <c r="L1603">
        <v>2</v>
      </c>
      <c r="M1603">
        <v>1</v>
      </c>
      <c r="N1603" t="s">
        <v>2677</v>
      </c>
      <c r="O1603" t="s">
        <v>2800</v>
      </c>
      <c r="P1603" t="s">
        <v>2808</v>
      </c>
      <c r="Q1603" t="s">
        <v>2813</v>
      </c>
      <c r="R1603">
        <v>0</v>
      </c>
      <c r="S1603" t="s">
        <v>202</v>
      </c>
      <c r="T1603" t="s">
        <v>202</v>
      </c>
      <c r="U1603" t="s">
        <v>202</v>
      </c>
      <c r="V1603">
        <f t="shared" si="546"/>
        <v>1</v>
      </c>
      <c r="W1603">
        <f t="shared" si="547"/>
        <v>1</v>
      </c>
      <c r="X1603">
        <f t="shared" si="548"/>
        <v>0</v>
      </c>
      <c r="Y1603">
        <f t="shared" si="549"/>
        <v>0</v>
      </c>
      <c r="Z1603">
        <f t="shared" si="550"/>
        <v>0</v>
      </c>
      <c r="AA1603">
        <f t="shared" si="551"/>
        <v>1</v>
      </c>
      <c r="AB1603">
        <f t="shared" si="552"/>
        <v>1</v>
      </c>
      <c r="AC1603">
        <f t="shared" si="553"/>
        <v>1</v>
      </c>
      <c r="AD1603">
        <f t="shared" si="554"/>
        <v>1</v>
      </c>
      <c r="AE1603" s="4" t="s">
        <v>2828</v>
      </c>
      <c r="AF1603" s="9" t="s">
        <v>2829</v>
      </c>
      <c r="AG1603">
        <v>0</v>
      </c>
      <c r="AH1603">
        <v>0</v>
      </c>
      <c r="AI1603">
        <v>1</v>
      </c>
      <c r="AJ1603">
        <v>1</v>
      </c>
      <c r="AK1603" s="9" t="s">
        <v>2840</v>
      </c>
      <c r="AL1603">
        <f t="shared" si="555"/>
        <v>0</v>
      </c>
      <c r="AM1603">
        <f>IF(AND(INDIRECT(AN1603)='Sample Select backend'!$C$2,INDIRECT(AO1603)=1,INDIRECT(AP1603)='Sample Select backend'!$F$2,INDIRECT(AQ1603)=1,INDIRECT(AR1603)='Sample Select backend'!$M$2),1,0)</f>
        <v>0</v>
      </c>
      <c r="AN1603" t="str">
        <f>_xlfn.CONCAT('Sample Select backend'!$C$4,ROW(AN1603))</f>
        <v>AE1603</v>
      </c>
      <c r="AO1603" s="9" t="str">
        <f>_xlfn.CONCAT('Sample Select backend'!$J$2,ROW(AO1603))</f>
        <v>AJ1603</v>
      </c>
      <c r="AP1603" t="str">
        <f>_xlfn.CONCAT('Sample Select backend'!$F$4,ROW(AP1603))</f>
        <v>AF1603</v>
      </c>
      <c r="AQ1603" t="str">
        <f>_xlfn.CONCAT('Sample Select backend'!$I$10,ROW(AQ1603))</f>
        <v>R1603</v>
      </c>
      <c r="AR1603" t="str">
        <f>_xlfn.CONCAT('Sample Select backend'!$M$4,ROW(AR1603))</f>
        <v>AK1603</v>
      </c>
      <c r="AS1603" t="str">
        <f t="shared" si="556"/>
        <v>Hungary</v>
      </c>
      <c r="AT1603" s="9" t="str">
        <f t="shared" si="557"/>
        <v>Tax exemption/waiver/suspension</v>
      </c>
      <c r="AU1603">
        <f t="shared" si="558"/>
        <v>0</v>
      </c>
      <c r="AV1603" s="9">
        <v>1</v>
      </c>
    </row>
    <row r="1604" spans="1:48" x14ac:dyDescent="0.35">
      <c r="A1604" t="s">
        <v>78</v>
      </c>
      <c r="B1604">
        <v>2</v>
      </c>
      <c r="C1604">
        <v>15</v>
      </c>
      <c r="D1604" t="s">
        <v>1127</v>
      </c>
      <c r="E1604">
        <v>-2</v>
      </c>
      <c r="F1604">
        <v>2</v>
      </c>
      <c r="G1604">
        <v>-2</v>
      </c>
      <c r="H1604">
        <v>-1</v>
      </c>
      <c r="I1604">
        <v>-2</v>
      </c>
      <c r="J1604">
        <v>-2</v>
      </c>
      <c r="K1604">
        <v>-2</v>
      </c>
      <c r="L1604">
        <v>2</v>
      </c>
      <c r="M1604">
        <v>1</v>
      </c>
      <c r="N1604" t="s">
        <v>2677</v>
      </c>
      <c r="O1604" t="s">
        <v>2800</v>
      </c>
      <c r="P1604" t="s">
        <v>2808</v>
      </c>
      <c r="Q1604" t="s">
        <v>2813</v>
      </c>
      <c r="R1604">
        <v>0</v>
      </c>
      <c r="S1604" t="s">
        <v>202</v>
      </c>
      <c r="T1604" t="s">
        <v>202</v>
      </c>
      <c r="U1604" t="s">
        <v>202</v>
      </c>
      <c r="V1604">
        <f t="shared" si="546"/>
        <v>0</v>
      </c>
      <c r="W1604">
        <f t="shared" si="547"/>
        <v>1</v>
      </c>
      <c r="X1604">
        <f t="shared" si="548"/>
        <v>0</v>
      </c>
      <c r="Y1604">
        <f t="shared" si="549"/>
        <v>0</v>
      </c>
      <c r="Z1604">
        <f t="shared" si="550"/>
        <v>0</v>
      </c>
      <c r="AA1604">
        <f t="shared" si="551"/>
        <v>0</v>
      </c>
      <c r="AB1604">
        <f t="shared" si="552"/>
        <v>0</v>
      </c>
      <c r="AC1604">
        <f t="shared" si="553"/>
        <v>1</v>
      </c>
      <c r="AD1604">
        <f t="shared" si="554"/>
        <v>1</v>
      </c>
      <c r="AE1604" s="4" t="s">
        <v>2828</v>
      </c>
      <c r="AF1604" s="9" t="s">
        <v>2829</v>
      </c>
      <c r="AG1604">
        <v>0</v>
      </c>
      <c r="AH1604">
        <v>0</v>
      </c>
      <c r="AI1604">
        <v>1</v>
      </c>
      <c r="AJ1604">
        <v>1</v>
      </c>
      <c r="AK1604" s="9" t="s">
        <v>2840</v>
      </c>
      <c r="AL1604">
        <f t="shared" si="555"/>
        <v>0</v>
      </c>
      <c r="AM1604">
        <f>IF(AND(INDIRECT(AN1604)='Sample Select backend'!$C$2,INDIRECT(AO1604)=1,INDIRECT(AP1604)='Sample Select backend'!$F$2,INDIRECT(AQ1604)=1,INDIRECT(AR1604)='Sample Select backend'!$M$2),1,0)</f>
        <v>0</v>
      </c>
      <c r="AN1604" t="str">
        <f>_xlfn.CONCAT('Sample Select backend'!$C$4,ROW(AN1604))</f>
        <v>AE1604</v>
      </c>
      <c r="AO1604" s="9" t="str">
        <f>_xlfn.CONCAT('Sample Select backend'!$J$2,ROW(AO1604))</f>
        <v>AJ1604</v>
      </c>
      <c r="AP1604" t="str">
        <f>_xlfn.CONCAT('Sample Select backend'!$F$4,ROW(AP1604))</f>
        <v>AF1604</v>
      </c>
      <c r="AQ1604" t="str">
        <f>_xlfn.CONCAT('Sample Select backend'!$I$10,ROW(AQ1604))</f>
        <v>R1604</v>
      </c>
      <c r="AR1604" t="str">
        <f>_xlfn.CONCAT('Sample Select backend'!$M$4,ROW(AR1604))</f>
        <v>AK1604</v>
      </c>
      <c r="AS1604" t="str">
        <f t="shared" si="556"/>
        <v>Hungary</v>
      </c>
      <c r="AT1604" s="9">
        <f t="shared" si="557"/>
        <v>15</v>
      </c>
      <c r="AU1604">
        <f t="shared" si="558"/>
        <v>0</v>
      </c>
      <c r="AV1604" s="9">
        <v>1</v>
      </c>
    </row>
    <row r="1605" spans="1:48" x14ac:dyDescent="0.35">
      <c r="A1605" t="s">
        <v>78</v>
      </c>
      <c r="B1605">
        <v>7</v>
      </c>
      <c r="C1605">
        <v>30</v>
      </c>
      <c r="D1605" t="s">
        <v>1148</v>
      </c>
      <c r="E1605">
        <v>1</v>
      </c>
      <c r="F1605">
        <v>1</v>
      </c>
      <c r="G1605">
        <v>2</v>
      </c>
      <c r="H1605">
        <v>1</v>
      </c>
      <c r="I1605">
        <v>1</v>
      </c>
      <c r="J1605">
        <v>1</v>
      </c>
      <c r="K1605">
        <v>1</v>
      </c>
      <c r="L1605">
        <v>-2</v>
      </c>
      <c r="M1605">
        <v>1</v>
      </c>
      <c r="N1605" t="s">
        <v>2677</v>
      </c>
      <c r="O1605" t="s">
        <v>2800</v>
      </c>
      <c r="P1605" t="s">
        <v>2808</v>
      </c>
      <c r="Q1605" t="s">
        <v>2813</v>
      </c>
      <c r="R1605">
        <v>0</v>
      </c>
      <c r="S1605" t="s">
        <v>202</v>
      </c>
      <c r="T1605" t="s">
        <v>202</v>
      </c>
      <c r="U1605" t="s">
        <v>202</v>
      </c>
      <c r="V1605">
        <f t="shared" si="546"/>
        <v>1</v>
      </c>
      <c r="W1605">
        <f t="shared" si="547"/>
        <v>1</v>
      </c>
      <c r="X1605">
        <f t="shared" si="548"/>
        <v>1</v>
      </c>
      <c r="Y1605">
        <f t="shared" si="549"/>
        <v>1</v>
      </c>
      <c r="Z1605">
        <f t="shared" si="550"/>
        <v>1</v>
      </c>
      <c r="AA1605">
        <f t="shared" si="551"/>
        <v>1</v>
      </c>
      <c r="AB1605">
        <f t="shared" si="552"/>
        <v>1</v>
      </c>
      <c r="AC1605">
        <f t="shared" si="553"/>
        <v>0</v>
      </c>
      <c r="AD1605">
        <f t="shared" si="554"/>
        <v>1</v>
      </c>
      <c r="AE1605" s="4" t="s">
        <v>2828</v>
      </c>
      <c r="AF1605" s="9" t="s">
        <v>2829</v>
      </c>
      <c r="AG1605">
        <v>0</v>
      </c>
      <c r="AH1605">
        <v>0</v>
      </c>
      <c r="AI1605">
        <v>1</v>
      </c>
      <c r="AJ1605">
        <v>1</v>
      </c>
      <c r="AK1605" s="9" t="s">
        <v>2840</v>
      </c>
      <c r="AL1605">
        <f t="shared" si="555"/>
        <v>0</v>
      </c>
      <c r="AM1605">
        <f>IF(AND(INDIRECT(AN1605)='Sample Select backend'!$C$2,INDIRECT(AO1605)=1,INDIRECT(AP1605)='Sample Select backend'!$F$2,INDIRECT(AQ1605)=1,INDIRECT(AR1605)='Sample Select backend'!$M$2),1,0)</f>
        <v>0</v>
      </c>
      <c r="AN1605" t="str">
        <f>_xlfn.CONCAT('Sample Select backend'!$C$4,ROW(AN1605))</f>
        <v>AE1605</v>
      </c>
      <c r="AO1605" s="9" t="str">
        <f>_xlfn.CONCAT('Sample Select backend'!$J$2,ROW(AO1605))</f>
        <v>AJ1605</v>
      </c>
      <c r="AP1605" t="str">
        <f>_xlfn.CONCAT('Sample Select backend'!$F$4,ROW(AP1605))</f>
        <v>AF1605</v>
      </c>
      <c r="AQ1605" t="str">
        <f>_xlfn.CONCAT('Sample Select backend'!$I$10,ROW(AQ1605))</f>
        <v>R1605</v>
      </c>
      <c r="AR1605" t="str">
        <f>_xlfn.CONCAT('Sample Select backend'!$M$4,ROW(AR1605))</f>
        <v>AK1605</v>
      </c>
      <c r="AS1605" t="str">
        <f t="shared" si="556"/>
        <v>Hungary</v>
      </c>
      <c r="AT1605" s="9">
        <f t="shared" si="557"/>
        <v>30</v>
      </c>
      <c r="AU1605">
        <f t="shared" si="558"/>
        <v>0</v>
      </c>
      <c r="AV1605" s="9">
        <v>1</v>
      </c>
    </row>
    <row r="1606" spans="1:48" x14ac:dyDescent="0.35">
      <c r="A1606" t="s">
        <v>78</v>
      </c>
      <c r="B1606">
        <v>7</v>
      </c>
      <c r="C1606" t="s">
        <v>201</v>
      </c>
      <c r="D1606" t="s">
        <v>1125</v>
      </c>
      <c r="E1606">
        <v>1</v>
      </c>
      <c r="F1606">
        <v>1</v>
      </c>
      <c r="G1606">
        <v>2</v>
      </c>
      <c r="H1606">
        <v>1</v>
      </c>
      <c r="I1606">
        <v>2</v>
      </c>
      <c r="J1606">
        <v>1</v>
      </c>
      <c r="K1606">
        <v>1</v>
      </c>
      <c r="L1606">
        <v>2</v>
      </c>
      <c r="M1606">
        <v>1</v>
      </c>
      <c r="N1606" t="s">
        <v>2677</v>
      </c>
      <c r="O1606" t="s">
        <v>2800</v>
      </c>
      <c r="P1606" t="s">
        <v>2808</v>
      </c>
      <c r="Q1606" t="s">
        <v>2813</v>
      </c>
      <c r="R1606">
        <v>0</v>
      </c>
      <c r="S1606" t="s">
        <v>202</v>
      </c>
      <c r="T1606" t="s">
        <v>202</v>
      </c>
      <c r="U1606" t="s">
        <v>202</v>
      </c>
      <c r="V1606">
        <f t="shared" si="546"/>
        <v>1</v>
      </c>
      <c r="W1606">
        <f t="shared" si="547"/>
        <v>1</v>
      </c>
      <c r="X1606">
        <f t="shared" si="548"/>
        <v>1</v>
      </c>
      <c r="Y1606">
        <f t="shared" si="549"/>
        <v>1</v>
      </c>
      <c r="Z1606">
        <f t="shared" si="550"/>
        <v>1</v>
      </c>
      <c r="AA1606">
        <f t="shared" si="551"/>
        <v>1</v>
      </c>
      <c r="AB1606">
        <f t="shared" si="552"/>
        <v>1</v>
      </c>
      <c r="AC1606">
        <f t="shared" si="553"/>
        <v>1</v>
      </c>
      <c r="AD1606">
        <f t="shared" si="554"/>
        <v>1</v>
      </c>
      <c r="AE1606" s="4" t="s">
        <v>2828</v>
      </c>
      <c r="AF1606" s="9" t="s">
        <v>2829</v>
      </c>
      <c r="AG1606">
        <v>0</v>
      </c>
      <c r="AH1606">
        <v>0</v>
      </c>
      <c r="AI1606">
        <v>1</v>
      </c>
      <c r="AJ1606">
        <v>1</v>
      </c>
      <c r="AK1606" s="9" t="s">
        <v>2840</v>
      </c>
      <c r="AL1606">
        <f t="shared" si="555"/>
        <v>0</v>
      </c>
      <c r="AM1606">
        <f>IF(AND(INDIRECT(AN1606)='Sample Select backend'!$C$2,INDIRECT(AO1606)=1,INDIRECT(AP1606)='Sample Select backend'!$F$2,INDIRECT(AQ1606)=1,INDIRECT(AR1606)='Sample Select backend'!$M$2),1,0)</f>
        <v>0</v>
      </c>
      <c r="AN1606" t="str">
        <f>_xlfn.CONCAT('Sample Select backend'!$C$4,ROW(AN1606))</f>
        <v>AE1606</v>
      </c>
      <c r="AO1606" s="9" t="str">
        <f>_xlfn.CONCAT('Sample Select backend'!$J$2,ROW(AO1606))</f>
        <v>AJ1606</v>
      </c>
      <c r="AP1606" t="str">
        <f>_xlfn.CONCAT('Sample Select backend'!$F$4,ROW(AP1606))</f>
        <v>AF1606</v>
      </c>
      <c r="AQ1606" t="str">
        <f>_xlfn.CONCAT('Sample Select backend'!$I$10,ROW(AQ1606))</f>
        <v>R1606</v>
      </c>
      <c r="AR1606" t="str">
        <f>_xlfn.CONCAT('Sample Select backend'!$M$4,ROW(AR1606))</f>
        <v>AK1606</v>
      </c>
      <c r="AS1606" t="str">
        <f t="shared" si="556"/>
        <v>Hungary</v>
      </c>
      <c r="AT1606" s="9" t="str">
        <f t="shared" si="557"/>
        <v>Other</v>
      </c>
      <c r="AU1606">
        <f t="shared" si="558"/>
        <v>0</v>
      </c>
      <c r="AV1606" s="9">
        <v>1</v>
      </c>
    </row>
    <row r="1607" spans="1:48" x14ac:dyDescent="0.35">
      <c r="A1607" t="s">
        <v>78</v>
      </c>
      <c r="B1607">
        <v>1</v>
      </c>
      <c r="C1607" t="s">
        <v>206</v>
      </c>
      <c r="D1607" t="s">
        <v>1126</v>
      </c>
      <c r="E1607">
        <v>2</v>
      </c>
      <c r="F1607">
        <v>2</v>
      </c>
      <c r="G1607">
        <v>-2</v>
      </c>
      <c r="H1607">
        <v>-1</v>
      </c>
      <c r="I1607">
        <v>-2</v>
      </c>
      <c r="J1607">
        <v>2</v>
      </c>
      <c r="K1607">
        <v>1</v>
      </c>
      <c r="M1607">
        <v>1</v>
      </c>
      <c r="N1607" t="s">
        <v>2677</v>
      </c>
      <c r="O1607" t="s">
        <v>2800</v>
      </c>
      <c r="P1607" t="s">
        <v>2808</v>
      </c>
      <c r="Q1607" t="s">
        <v>2813</v>
      </c>
      <c r="R1607">
        <v>0</v>
      </c>
      <c r="S1607" t="s">
        <v>202</v>
      </c>
      <c r="T1607" t="s">
        <v>202</v>
      </c>
      <c r="U1607" t="s">
        <v>202</v>
      </c>
      <c r="V1607">
        <f t="shared" si="546"/>
        <v>1</v>
      </c>
      <c r="W1607">
        <f t="shared" si="547"/>
        <v>1</v>
      </c>
      <c r="X1607">
        <f t="shared" si="548"/>
        <v>0</v>
      </c>
      <c r="Y1607">
        <f t="shared" si="549"/>
        <v>0</v>
      </c>
      <c r="Z1607">
        <f t="shared" si="550"/>
        <v>0</v>
      </c>
      <c r="AA1607">
        <f t="shared" si="551"/>
        <v>1</v>
      </c>
      <c r="AB1607">
        <f t="shared" si="552"/>
        <v>1</v>
      </c>
      <c r="AC1607">
        <f t="shared" si="553"/>
        <v>-1</v>
      </c>
      <c r="AD1607">
        <f t="shared" si="554"/>
        <v>1</v>
      </c>
      <c r="AE1607" s="4" t="s">
        <v>2828</v>
      </c>
      <c r="AF1607" s="9" t="s">
        <v>2829</v>
      </c>
      <c r="AG1607">
        <v>0</v>
      </c>
      <c r="AH1607">
        <v>0</v>
      </c>
      <c r="AI1607">
        <v>1</v>
      </c>
      <c r="AJ1607">
        <v>1</v>
      </c>
      <c r="AK1607" s="9" t="s">
        <v>2840</v>
      </c>
      <c r="AL1607">
        <f t="shared" si="555"/>
        <v>0</v>
      </c>
      <c r="AM1607">
        <f>IF(AND(INDIRECT(AN1607)='Sample Select backend'!$C$2,INDIRECT(AO1607)=1,INDIRECT(AP1607)='Sample Select backend'!$F$2,INDIRECT(AQ1607)=1,INDIRECT(AR1607)='Sample Select backend'!$M$2),1,0)</f>
        <v>0</v>
      </c>
      <c r="AN1607" t="str">
        <f>_xlfn.CONCAT('Sample Select backend'!$C$4,ROW(AN1607))</f>
        <v>AE1607</v>
      </c>
      <c r="AO1607" s="9" t="str">
        <f>_xlfn.CONCAT('Sample Select backend'!$J$2,ROW(AO1607))</f>
        <v>AJ1607</v>
      </c>
      <c r="AP1607" t="str">
        <f>_xlfn.CONCAT('Sample Select backend'!$F$4,ROW(AP1607))</f>
        <v>AF1607</v>
      </c>
      <c r="AQ1607" t="str">
        <f>_xlfn.CONCAT('Sample Select backend'!$I$10,ROW(AQ1607))</f>
        <v>R1607</v>
      </c>
      <c r="AR1607" t="str">
        <f>_xlfn.CONCAT('Sample Select backend'!$M$4,ROW(AR1607))</f>
        <v>AK1607</v>
      </c>
      <c r="AS1607" t="str">
        <f t="shared" si="556"/>
        <v>Hungary</v>
      </c>
      <c r="AT1607" s="9" t="str">
        <f t="shared" si="557"/>
        <v>Tax exemption/waiver/suspension</v>
      </c>
      <c r="AU1607">
        <f t="shared" si="558"/>
        <v>0</v>
      </c>
      <c r="AV1607" s="9">
        <v>1</v>
      </c>
    </row>
    <row r="1608" spans="1:48" x14ac:dyDescent="0.35">
      <c r="A1608" t="s">
        <v>78</v>
      </c>
      <c r="B1608">
        <v>1</v>
      </c>
      <c r="C1608">
        <v>6</v>
      </c>
      <c r="D1608" t="s">
        <v>1129</v>
      </c>
      <c r="E1608">
        <v>-2</v>
      </c>
      <c r="F1608">
        <v>2</v>
      </c>
      <c r="J1608">
        <v>2</v>
      </c>
      <c r="K1608">
        <v>2</v>
      </c>
      <c r="L1608">
        <v>2</v>
      </c>
      <c r="M1608">
        <v>1</v>
      </c>
      <c r="N1608" t="s">
        <v>2677</v>
      </c>
      <c r="O1608" t="s">
        <v>2800</v>
      </c>
      <c r="P1608" t="s">
        <v>2808</v>
      </c>
      <c r="Q1608" t="s">
        <v>2813</v>
      </c>
      <c r="R1608">
        <v>0</v>
      </c>
      <c r="S1608" t="s">
        <v>202</v>
      </c>
      <c r="T1608" t="s">
        <v>202</v>
      </c>
      <c r="U1608" t="s">
        <v>202</v>
      </c>
      <c r="V1608">
        <f t="shared" si="546"/>
        <v>0</v>
      </c>
      <c r="W1608">
        <f t="shared" si="547"/>
        <v>1</v>
      </c>
      <c r="X1608">
        <f t="shared" si="548"/>
        <v>-1</v>
      </c>
      <c r="Y1608">
        <f t="shared" si="549"/>
        <v>-1</v>
      </c>
      <c r="Z1608">
        <f t="shared" si="550"/>
        <v>-1</v>
      </c>
      <c r="AA1608">
        <f t="shared" si="551"/>
        <v>1</v>
      </c>
      <c r="AB1608">
        <f t="shared" si="552"/>
        <v>1</v>
      </c>
      <c r="AC1608">
        <f t="shared" si="553"/>
        <v>1</v>
      </c>
      <c r="AD1608">
        <f t="shared" si="554"/>
        <v>1</v>
      </c>
      <c r="AE1608" s="4" t="s">
        <v>2828</v>
      </c>
      <c r="AF1608" s="9" t="s">
        <v>2829</v>
      </c>
      <c r="AG1608">
        <v>0</v>
      </c>
      <c r="AH1608">
        <v>0</v>
      </c>
      <c r="AI1608">
        <v>1</v>
      </c>
      <c r="AJ1608">
        <v>1</v>
      </c>
      <c r="AK1608" s="9" t="s">
        <v>2840</v>
      </c>
      <c r="AL1608">
        <f t="shared" si="555"/>
        <v>0</v>
      </c>
      <c r="AM1608">
        <f>IF(AND(INDIRECT(AN1608)='Sample Select backend'!$C$2,INDIRECT(AO1608)=1,INDIRECT(AP1608)='Sample Select backend'!$F$2,INDIRECT(AQ1608)=1,INDIRECT(AR1608)='Sample Select backend'!$M$2),1,0)</f>
        <v>0</v>
      </c>
      <c r="AN1608" t="str">
        <f>_xlfn.CONCAT('Sample Select backend'!$C$4,ROW(AN1608))</f>
        <v>AE1608</v>
      </c>
      <c r="AO1608" s="9" t="str">
        <f>_xlfn.CONCAT('Sample Select backend'!$J$2,ROW(AO1608))</f>
        <v>AJ1608</v>
      </c>
      <c r="AP1608" t="str">
        <f>_xlfn.CONCAT('Sample Select backend'!$F$4,ROW(AP1608))</f>
        <v>AF1608</v>
      </c>
      <c r="AQ1608" t="str">
        <f>_xlfn.CONCAT('Sample Select backend'!$I$10,ROW(AQ1608))</f>
        <v>R1608</v>
      </c>
      <c r="AR1608" t="str">
        <f>_xlfn.CONCAT('Sample Select backend'!$M$4,ROW(AR1608))</f>
        <v>AK1608</v>
      </c>
      <c r="AS1608" t="str">
        <f t="shared" si="556"/>
        <v>Hungary</v>
      </c>
      <c r="AT1608" s="9">
        <f t="shared" si="557"/>
        <v>6</v>
      </c>
      <c r="AU1608">
        <f t="shared" si="558"/>
        <v>0</v>
      </c>
      <c r="AV1608" s="9">
        <v>1</v>
      </c>
    </row>
    <row r="1609" spans="1:48" x14ac:dyDescent="0.35">
      <c r="A1609" t="s">
        <v>78</v>
      </c>
      <c r="B1609">
        <v>7</v>
      </c>
      <c r="C1609">
        <v>30</v>
      </c>
      <c r="D1609" t="s">
        <v>1135</v>
      </c>
      <c r="E1609">
        <v>1</v>
      </c>
      <c r="F1609">
        <v>1</v>
      </c>
      <c r="G1609">
        <v>2</v>
      </c>
      <c r="H1609">
        <v>1</v>
      </c>
      <c r="I1609">
        <v>2</v>
      </c>
      <c r="J1609">
        <v>1</v>
      </c>
      <c r="K1609">
        <v>1</v>
      </c>
      <c r="L1609">
        <v>-2</v>
      </c>
      <c r="M1609">
        <v>1</v>
      </c>
      <c r="N1609" t="s">
        <v>2677</v>
      </c>
      <c r="O1609" t="s">
        <v>2800</v>
      </c>
      <c r="P1609" t="s">
        <v>2808</v>
      </c>
      <c r="Q1609" t="s">
        <v>2813</v>
      </c>
      <c r="R1609">
        <v>0</v>
      </c>
      <c r="S1609" t="s">
        <v>202</v>
      </c>
      <c r="T1609" t="s">
        <v>202</v>
      </c>
      <c r="U1609" t="s">
        <v>202</v>
      </c>
      <c r="V1609">
        <f t="shared" si="546"/>
        <v>1</v>
      </c>
      <c r="W1609">
        <f t="shared" si="547"/>
        <v>1</v>
      </c>
      <c r="X1609">
        <f t="shared" si="548"/>
        <v>1</v>
      </c>
      <c r="Y1609">
        <f t="shared" si="549"/>
        <v>1</v>
      </c>
      <c r="Z1609">
        <f t="shared" si="550"/>
        <v>1</v>
      </c>
      <c r="AA1609">
        <f t="shared" si="551"/>
        <v>1</v>
      </c>
      <c r="AB1609">
        <f t="shared" si="552"/>
        <v>1</v>
      </c>
      <c r="AC1609">
        <f t="shared" si="553"/>
        <v>0</v>
      </c>
      <c r="AD1609">
        <f t="shared" si="554"/>
        <v>1</v>
      </c>
      <c r="AE1609" s="4" t="s">
        <v>2828</v>
      </c>
      <c r="AF1609" s="9" t="s">
        <v>2829</v>
      </c>
      <c r="AG1609">
        <v>0</v>
      </c>
      <c r="AH1609">
        <v>0</v>
      </c>
      <c r="AI1609">
        <v>1</v>
      </c>
      <c r="AJ1609">
        <v>1</v>
      </c>
      <c r="AK1609" s="9" t="s">
        <v>2840</v>
      </c>
      <c r="AL1609">
        <f t="shared" si="555"/>
        <v>0</v>
      </c>
      <c r="AM1609">
        <f>IF(AND(INDIRECT(AN1609)='Sample Select backend'!$C$2,INDIRECT(AO1609)=1,INDIRECT(AP1609)='Sample Select backend'!$F$2,INDIRECT(AQ1609)=1,INDIRECT(AR1609)='Sample Select backend'!$M$2),1,0)</f>
        <v>0</v>
      </c>
      <c r="AN1609" t="str">
        <f>_xlfn.CONCAT('Sample Select backend'!$C$4,ROW(AN1609))</f>
        <v>AE1609</v>
      </c>
      <c r="AO1609" s="9" t="str">
        <f>_xlfn.CONCAT('Sample Select backend'!$J$2,ROW(AO1609))</f>
        <v>AJ1609</v>
      </c>
      <c r="AP1609" t="str">
        <f>_xlfn.CONCAT('Sample Select backend'!$F$4,ROW(AP1609))</f>
        <v>AF1609</v>
      </c>
      <c r="AQ1609" t="str">
        <f>_xlfn.CONCAT('Sample Select backend'!$I$10,ROW(AQ1609))</f>
        <v>R1609</v>
      </c>
      <c r="AR1609" t="str">
        <f>_xlfn.CONCAT('Sample Select backend'!$M$4,ROW(AR1609))</f>
        <v>AK1609</v>
      </c>
      <c r="AS1609" t="str">
        <f t="shared" si="556"/>
        <v>Hungary</v>
      </c>
      <c r="AT1609" s="9">
        <f t="shared" si="557"/>
        <v>30</v>
      </c>
      <c r="AU1609">
        <f t="shared" si="558"/>
        <v>0</v>
      </c>
      <c r="AV1609" s="9">
        <v>0</v>
      </c>
    </row>
    <row r="1610" spans="1:48" x14ac:dyDescent="0.35">
      <c r="A1610" t="s">
        <v>78</v>
      </c>
      <c r="B1610">
        <v>8</v>
      </c>
      <c r="C1610" t="s">
        <v>202</v>
      </c>
      <c r="D1610" t="s">
        <v>1133</v>
      </c>
      <c r="N1610" t="s">
        <v>2677</v>
      </c>
      <c r="O1610" t="s">
        <v>2800</v>
      </c>
      <c r="P1610" t="s">
        <v>2808</v>
      </c>
      <c r="Q1610" t="s">
        <v>2813</v>
      </c>
      <c r="R1610">
        <v>0</v>
      </c>
      <c r="S1610" t="s">
        <v>202</v>
      </c>
      <c r="T1610" t="s">
        <v>202</v>
      </c>
      <c r="U1610" t="s">
        <v>202</v>
      </c>
      <c r="V1610">
        <f t="shared" si="546"/>
        <v>-1</v>
      </c>
      <c r="W1610">
        <f t="shared" si="547"/>
        <v>-1</v>
      </c>
      <c r="X1610">
        <f t="shared" si="548"/>
        <v>-1</v>
      </c>
      <c r="Y1610">
        <f t="shared" si="549"/>
        <v>-1</v>
      </c>
      <c r="Z1610">
        <f t="shared" si="550"/>
        <v>-1</v>
      </c>
      <c r="AA1610">
        <f t="shared" si="551"/>
        <v>-1</v>
      </c>
      <c r="AB1610">
        <f t="shared" si="552"/>
        <v>-1</v>
      </c>
      <c r="AC1610">
        <f t="shared" si="553"/>
        <v>-1</v>
      </c>
      <c r="AD1610">
        <f t="shared" si="554"/>
        <v>-1</v>
      </c>
      <c r="AE1610" s="4" t="s">
        <v>2828</v>
      </c>
      <c r="AF1610" s="9" t="s">
        <v>2829</v>
      </c>
      <c r="AG1610">
        <v>0</v>
      </c>
      <c r="AH1610">
        <v>0</v>
      </c>
      <c r="AI1610">
        <v>1</v>
      </c>
      <c r="AJ1610">
        <v>1</v>
      </c>
      <c r="AK1610" s="9" t="s">
        <v>2840</v>
      </c>
      <c r="AL1610">
        <f t="shared" si="555"/>
        <v>0</v>
      </c>
      <c r="AM1610">
        <f>IF(AND(INDIRECT(AN1610)='Sample Select backend'!$C$2,INDIRECT(AO1610)=1,INDIRECT(AP1610)='Sample Select backend'!$F$2,INDIRECT(AQ1610)=1,INDIRECT(AR1610)='Sample Select backend'!$M$2),1,0)</f>
        <v>0</v>
      </c>
      <c r="AN1610" t="str">
        <f>_xlfn.CONCAT('Sample Select backend'!$C$4,ROW(AN1610))</f>
        <v>AE1610</v>
      </c>
      <c r="AO1610" s="9" t="str">
        <f>_xlfn.CONCAT('Sample Select backend'!$J$2,ROW(AO1610))</f>
        <v>AJ1610</v>
      </c>
      <c r="AP1610" t="str">
        <f>_xlfn.CONCAT('Sample Select backend'!$F$4,ROW(AP1610))</f>
        <v>AF1610</v>
      </c>
      <c r="AQ1610" t="str">
        <f>_xlfn.CONCAT('Sample Select backend'!$I$10,ROW(AQ1610))</f>
        <v>R1610</v>
      </c>
      <c r="AR1610" t="str">
        <f>_xlfn.CONCAT('Sample Select backend'!$M$4,ROW(AR1610))</f>
        <v>AK1610</v>
      </c>
      <c r="AS1610" t="str">
        <f t="shared" si="556"/>
        <v>Hungary</v>
      </c>
      <c r="AT1610" s="9" t="str">
        <f t="shared" si="557"/>
        <v>Other</v>
      </c>
      <c r="AU1610">
        <f t="shared" si="558"/>
        <v>0</v>
      </c>
      <c r="AV1610" s="9">
        <v>1</v>
      </c>
    </row>
    <row r="1611" spans="1:48" x14ac:dyDescent="0.35">
      <c r="A1611" t="s">
        <v>78</v>
      </c>
      <c r="B1611">
        <v>2</v>
      </c>
      <c r="C1611" t="s">
        <v>201</v>
      </c>
      <c r="D1611" t="s">
        <v>1134</v>
      </c>
      <c r="E1611">
        <v>-2</v>
      </c>
      <c r="F1611">
        <v>2</v>
      </c>
      <c r="G1611">
        <v>-1</v>
      </c>
      <c r="I1611">
        <v>-2</v>
      </c>
      <c r="J1611">
        <v>2</v>
      </c>
      <c r="K1611">
        <v>2</v>
      </c>
      <c r="L1611">
        <v>2</v>
      </c>
      <c r="M1611">
        <v>1</v>
      </c>
      <c r="N1611" t="s">
        <v>2677</v>
      </c>
      <c r="O1611" t="s">
        <v>2800</v>
      </c>
      <c r="P1611" t="s">
        <v>2808</v>
      </c>
      <c r="Q1611" t="s">
        <v>2813</v>
      </c>
      <c r="R1611">
        <v>0</v>
      </c>
      <c r="S1611" t="s">
        <v>202</v>
      </c>
      <c r="T1611" t="s">
        <v>202</v>
      </c>
      <c r="U1611" t="s">
        <v>202</v>
      </c>
      <c r="V1611">
        <f t="shared" si="546"/>
        <v>0</v>
      </c>
      <c r="W1611">
        <f t="shared" si="547"/>
        <v>1</v>
      </c>
      <c r="X1611">
        <f t="shared" si="548"/>
        <v>0</v>
      </c>
      <c r="Y1611">
        <f t="shared" si="549"/>
        <v>-1</v>
      </c>
      <c r="Z1611">
        <f t="shared" si="550"/>
        <v>0</v>
      </c>
      <c r="AA1611">
        <f t="shared" si="551"/>
        <v>1</v>
      </c>
      <c r="AB1611">
        <f t="shared" si="552"/>
        <v>1</v>
      </c>
      <c r="AC1611">
        <f t="shared" si="553"/>
        <v>1</v>
      </c>
      <c r="AD1611">
        <f t="shared" si="554"/>
        <v>1</v>
      </c>
      <c r="AE1611" s="4" t="s">
        <v>2828</v>
      </c>
      <c r="AF1611" s="9" t="s">
        <v>2829</v>
      </c>
      <c r="AG1611">
        <v>0</v>
      </c>
      <c r="AH1611">
        <v>0</v>
      </c>
      <c r="AI1611">
        <v>1</v>
      </c>
      <c r="AJ1611">
        <v>1</v>
      </c>
      <c r="AK1611" s="9" t="s">
        <v>2840</v>
      </c>
      <c r="AL1611">
        <f t="shared" si="555"/>
        <v>0</v>
      </c>
      <c r="AM1611">
        <f>IF(AND(INDIRECT(AN1611)='Sample Select backend'!$C$2,INDIRECT(AO1611)=1,INDIRECT(AP1611)='Sample Select backend'!$F$2,INDIRECT(AQ1611)=1,INDIRECT(AR1611)='Sample Select backend'!$M$2),1,0)</f>
        <v>0</v>
      </c>
      <c r="AN1611" t="str">
        <f>_xlfn.CONCAT('Sample Select backend'!$C$4,ROW(AN1611))</f>
        <v>AE1611</v>
      </c>
      <c r="AO1611" s="9" t="str">
        <f>_xlfn.CONCAT('Sample Select backend'!$J$2,ROW(AO1611))</f>
        <v>AJ1611</v>
      </c>
      <c r="AP1611" t="str">
        <f>_xlfn.CONCAT('Sample Select backend'!$F$4,ROW(AP1611))</f>
        <v>AF1611</v>
      </c>
      <c r="AQ1611" t="str">
        <f>_xlfn.CONCAT('Sample Select backend'!$I$10,ROW(AQ1611))</f>
        <v>R1611</v>
      </c>
      <c r="AR1611" t="str">
        <f>_xlfn.CONCAT('Sample Select backend'!$M$4,ROW(AR1611))</f>
        <v>AK1611</v>
      </c>
      <c r="AS1611" t="str">
        <f t="shared" si="556"/>
        <v>Hungary</v>
      </c>
      <c r="AT1611" s="9" t="str">
        <f t="shared" si="557"/>
        <v>Other</v>
      </c>
      <c r="AU1611">
        <f t="shared" si="558"/>
        <v>0</v>
      </c>
      <c r="AV1611" s="9">
        <v>1</v>
      </c>
    </row>
    <row r="1612" spans="1:48" x14ac:dyDescent="0.35">
      <c r="A1612" t="s">
        <v>78</v>
      </c>
      <c r="B1612">
        <v>6</v>
      </c>
      <c r="C1612">
        <v>27</v>
      </c>
      <c r="D1612" t="s">
        <v>1145</v>
      </c>
      <c r="E1612">
        <v>1</v>
      </c>
      <c r="F1612">
        <v>1</v>
      </c>
      <c r="G1612">
        <v>2</v>
      </c>
      <c r="H1612">
        <v>-1</v>
      </c>
      <c r="I1612">
        <v>-2</v>
      </c>
      <c r="J1612">
        <v>2</v>
      </c>
      <c r="K1612">
        <v>-1</v>
      </c>
      <c r="L1612">
        <v>2</v>
      </c>
      <c r="M1612">
        <v>1</v>
      </c>
      <c r="N1612" t="s">
        <v>2677</v>
      </c>
      <c r="O1612" t="s">
        <v>2800</v>
      </c>
      <c r="P1612" t="s">
        <v>2808</v>
      </c>
      <c r="Q1612" t="s">
        <v>2813</v>
      </c>
      <c r="R1612">
        <v>0</v>
      </c>
      <c r="S1612" t="s">
        <v>202</v>
      </c>
      <c r="T1612" t="s">
        <v>202</v>
      </c>
      <c r="U1612" t="s">
        <v>202</v>
      </c>
      <c r="V1612">
        <f t="shared" si="546"/>
        <v>1</v>
      </c>
      <c r="W1612">
        <f t="shared" si="547"/>
        <v>1</v>
      </c>
      <c r="X1612">
        <f t="shared" si="548"/>
        <v>1</v>
      </c>
      <c r="Y1612">
        <f t="shared" si="549"/>
        <v>0</v>
      </c>
      <c r="Z1612">
        <f t="shared" si="550"/>
        <v>0</v>
      </c>
      <c r="AA1612">
        <f t="shared" si="551"/>
        <v>1</v>
      </c>
      <c r="AB1612">
        <f t="shared" si="552"/>
        <v>0</v>
      </c>
      <c r="AC1612">
        <f t="shared" si="553"/>
        <v>1</v>
      </c>
      <c r="AD1612">
        <f t="shared" si="554"/>
        <v>1</v>
      </c>
      <c r="AE1612" s="4" t="s">
        <v>2828</v>
      </c>
      <c r="AF1612" s="9" t="s">
        <v>2829</v>
      </c>
      <c r="AG1612">
        <v>0</v>
      </c>
      <c r="AH1612">
        <v>0</v>
      </c>
      <c r="AI1612">
        <v>1</v>
      </c>
      <c r="AJ1612">
        <v>1</v>
      </c>
      <c r="AK1612" s="9" t="s">
        <v>2840</v>
      </c>
      <c r="AL1612">
        <f t="shared" si="555"/>
        <v>0</v>
      </c>
      <c r="AM1612">
        <f>IF(AND(INDIRECT(AN1612)='Sample Select backend'!$C$2,INDIRECT(AO1612)=1,INDIRECT(AP1612)='Sample Select backend'!$F$2,INDIRECT(AQ1612)=1,INDIRECT(AR1612)='Sample Select backend'!$M$2),1,0)</f>
        <v>0</v>
      </c>
      <c r="AN1612" t="str">
        <f>_xlfn.CONCAT('Sample Select backend'!$C$4,ROW(AN1612))</f>
        <v>AE1612</v>
      </c>
      <c r="AO1612" s="9" t="str">
        <f>_xlfn.CONCAT('Sample Select backend'!$J$2,ROW(AO1612))</f>
        <v>AJ1612</v>
      </c>
      <c r="AP1612" t="str">
        <f>_xlfn.CONCAT('Sample Select backend'!$F$4,ROW(AP1612))</f>
        <v>AF1612</v>
      </c>
      <c r="AQ1612" t="str">
        <f>_xlfn.CONCAT('Sample Select backend'!$I$10,ROW(AQ1612))</f>
        <v>R1612</v>
      </c>
      <c r="AR1612" t="str">
        <f>_xlfn.CONCAT('Sample Select backend'!$M$4,ROW(AR1612))</f>
        <v>AK1612</v>
      </c>
      <c r="AS1612" t="str">
        <f t="shared" si="556"/>
        <v>Hungary</v>
      </c>
      <c r="AT1612" s="9">
        <f t="shared" si="557"/>
        <v>27</v>
      </c>
      <c r="AU1612">
        <f t="shared" si="558"/>
        <v>0</v>
      </c>
      <c r="AV1612" s="9">
        <v>1</v>
      </c>
    </row>
    <row r="1613" spans="1:48" x14ac:dyDescent="0.35">
      <c r="A1613" t="s">
        <v>78</v>
      </c>
      <c r="B1613">
        <v>2</v>
      </c>
      <c r="C1613">
        <v>15</v>
      </c>
      <c r="D1613" t="s">
        <v>1130</v>
      </c>
      <c r="E1613">
        <v>2</v>
      </c>
      <c r="F1613">
        <v>2</v>
      </c>
      <c r="G1613">
        <v>-2</v>
      </c>
      <c r="H1613">
        <v>-1</v>
      </c>
      <c r="I1613">
        <v>-2</v>
      </c>
      <c r="J1613">
        <v>-1</v>
      </c>
      <c r="K1613">
        <v>2</v>
      </c>
      <c r="L1613">
        <v>2</v>
      </c>
      <c r="M1613">
        <v>1</v>
      </c>
      <c r="N1613" t="s">
        <v>2677</v>
      </c>
      <c r="O1613" t="s">
        <v>2800</v>
      </c>
      <c r="P1613" t="s">
        <v>2808</v>
      </c>
      <c r="Q1613" t="s">
        <v>2813</v>
      </c>
      <c r="R1613">
        <v>0</v>
      </c>
      <c r="S1613" t="s">
        <v>202</v>
      </c>
      <c r="T1613" t="s">
        <v>202</v>
      </c>
      <c r="U1613" t="s">
        <v>202</v>
      </c>
      <c r="V1613">
        <f t="shared" si="546"/>
        <v>1</v>
      </c>
      <c r="W1613">
        <f t="shared" si="547"/>
        <v>1</v>
      </c>
      <c r="X1613">
        <f t="shared" si="548"/>
        <v>0</v>
      </c>
      <c r="Y1613">
        <f t="shared" si="549"/>
        <v>0</v>
      </c>
      <c r="Z1613">
        <f t="shared" si="550"/>
        <v>0</v>
      </c>
      <c r="AA1613">
        <f t="shared" si="551"/>
        <v>0</v>
      </c>
      <c r="AB1613">
        <f t="shared" si="552"/>
        <v>1</v>
      </c>
      <c r="AC1613">
        <f t="shared" si="553"/>
        <v>1</v>
      </c>
      <c r="AD1613">
        <f t="shared" si="554"/>
        <v>1</v>
      </c>
      <c r="AE1613" s="4" t="s">
        <v>2828</v>
      </c>
      <c r="AF1613" s="9" t="s">
        <v>2829</v>
      </c>
      <c r="AG1613">
        <v>0</v>
      </c>
      <c r="AH1613">
        <v>0</v>
      </c>
      <c r="AI1613">
        <v>1</v>
      </c>
      <c r="AJ1613">
        <v>1</v>
      </c>
      <c r="AK1613" s="9" t="s">
        <v>2840</v>
      </c>
      <c r="AL1613">
        <f t="shared" si="555"/>
        <v>0</v>
      </c>
      <c r="AM1613">
        <f>IF(AND(INDIRECT(AN1613)='Sample Select backend'!$C$2,INDIRECT(AO1613)=1,INDIRECT(AP1613)='Sample Select backend'!$F$2,INDIRECT(AQ1613)=1,INDIRECT(AR1613)='Sample Select backend'!$M$2),1,0)</f>
        <v>0</v>
      </c>
      <c r="AN1613" t="str">
        <f>_xlfn.CONCAT('Sample Select backend'!$C$4,ROW(AN1613))</f>
        <v>AE1613</v>
      </c>
      <c r="AO1613" s="9" t="str">
        <f>_xlfn.CONCAT('Sample Select backend'!$J$2,ROW(AO1613))</f>
        <v>AJ1613</v>
      </c>
      <c r="AP1613" t="str">
        <f>_xlfn.CONCAT('Sample Select backend'!$F$4,ROW(AP1613))</f>
        <v>AF1613</v>
      </c>
      <c r="AQ1613" t="str">
        <f>_xlfn.CONCAT('Sample Select backend'!$I$10,ROW(AQ1613))</f>
        <v>R1613</v>
      </c>
      <c r="AR1613" t="str">
        <f>_xlfn.CONCAT('Sample Select backend'!$M$4,ROW(AR1613))</f>
        <v>AK1613</v>
      </c>
      <c r="AS1613" t="str">
        <f t="shared" si="556"/>
        <v>Hungary</v>
      </c>
      <c r="AT1613" s="9">
        <f t="shared" si="557"/>
        <v>15</v>
      </c>
      <c r="AU1613">
        <f t="shared" si="558"/>
        <v>0</v>
      </c>
      <c r="AV1613" s="9">
        <v>1</v>
      </c>
    </row>
    <row r="1614" spans="1:48" x14ac:dyDescent="0.35">
      <c r="A1614" t="s">
        <v>78</v>
      </c>
      <c r="B1614">
        <v>1</v>
      </c>
      <c r="C1614" t="s">
        <v>206</v>
      </c>
      <c r="D1614" t="s">
        <v>1141</v>
      </c>
      <c r="E1614">
        <v>2</v>
      </c>
      <c r="F1614">
        <v>2</v>
      </c>
      <c r="G1614">
        <v>-2</v>
      </c>
      <c r="H1614">
        <v>-1</v>
      </c>
      <c r="I1614">
        <v>-2</v>
      </c>
      <c r="J1614">
        <v>2</v>
      </c>
      <c r="K1614">
        <v>1</v>
      </c>
      <c r="M1614">
        <v>1</v>
      </c>
      <c r="N1614" t="s">
        <v>2677</v>
      </c>
      <c r="O1614" t="s">
        <v>2800</v>
      </c>
      <c r="P1614" t="s">
        <v>2808</v>
      </c>
      <c r="Q1614" t="s">
        <v>2813</v>
      </c>
      <c r="R1614">
        <v>0</v>
      </c>
      <c r="S1614" t="s">
        <v>202</v>
      </c>
      <c r="T1614" t="s">
        <v>202</v>
      </c>
      <c r="U1614" t="s">
        <v>202</v>
      </c>
      <c r="V1614">
        <f t="shared" si="546"/>
        <v>1</v>
      </c>
      <c r="W1614">
        <f t="shared" si="547"/>
        <v>1</v>
      </c>
      <c r="X1614">
        <f t="shared" si="548"/>
        <v>0</v>
      </c>
      <c r="Y1614">
        <f t="shared" si="549"/>
        <v>0</v>
      </c>
      <c r="Z1614">
        <f t="shared" si="550"/>
        <v>0</v>
      </c>
      <c r="AA1614">
        <f t="shared" si="551"/>
        <v>1</v>
      </c>
      <c r="AB1614">
        <f t="shared" si="552"/>
        <v>1</v>
      </c>
      <c r="AC1614">
        <f t="shared" si="553"/>
        <v>-1</v>
      </c>
      <c r="AD1614">
        <f t="shared" si="554"/>
        <v>1</v>
      </c>
      <c r="AE1614" s="4" t="s">
        <v>2828</v>
      </c>
      <c r="AF1614" s="9" t="s">
        <v>2829</v>
      </c>
      <c r="AG1614">
        <v>0</v>
      </c>
      <c r="AH1614">
        <v>0</v>
      </c>
      <c r="AI1614">
        <v>1</v>
      </c>
      <c r="AJ1614">
        <v>1</v>
      </c>
      <c r="AK1614" s="9" t="s">
        <v>2840</v>
      </c>
      <c r="AL1614">
        <f t="shared" si="555"/>
        <v>0</v>
      </c>
      <c r="AM1614">
        <f>IF(AND(INDIRECT(AN1614)='Sample Select backend'!$C$2,INDIRECT(AO1614)=1,INDIRECT(AP1614)='Sample Select backend'!$F$2,INDIRECT(AQ1614)=1,INDIRECT(AR1614)='Sample Select backend'!$M$2),1,0)</f>
        <v>0</v>
      </c>
      <c r="AN1614" t="str">
        <f>_xlfn.CONCAT('Sample Select backend'!$C$4,ROW(AN1614))</f>
        <v>AE1614</v>
      </c>
      <c r="AO1614" s="9" t="str">
        <f>_xlfn.CONCAT('Sample Select backend'!$J$2,ROW(AO1614))</f>
        <v>AJ1614</v>
      </c>
      <c r="AP1614" t="str">
        <f>_xlfn.CONCAT('Sample Select backend'!$F$4,ROW(AP1614))</f>
        <v>AF1614</v>
      </c>
      <c r="AQ1614" t="str">
        <f>_xlfn.CONCAT('Sample Select backend'!$I$10,ROW(AQ1614))</f>
        <v>R1614</v>
      </c>
      <c r="AR1614" t="str">
        <f>_xlfn.CONCAT('Sample Select backend'!$M$4,ROW(AR1614))</f>
        <v>AK1614</v>
      </c>
      <c r="AS1614" t="str">
        <f t="shared" si="556"/>
        <v>Hungary</v>
      </c>
      <c r="AT1614" s="9" t="str">
        <f t="shared" si="557"/>
        <v>Tax exemption/waiver/suspension</v>
      </c>
      <c r="AU1614">
        <f t="shared" si="558"/>
        <v>0</v>
      </c>
      <c r="AV1614" s="9">
        <v>1</v>
      </c>
    </row>
    <row r="1615" spans="1:48" x14ac:dyDescent="0.35">
      <c r="A1615" t="s">
        <v>78</v>
      </c>
      <c r="B1615">
        <v>1</v>
      </c>
      <c r="C1615">
        <v>6</v>
      </c>
      <c r="D1615" t="s">
        <v>1140</v>
      </c>
      <c r="E1615">
        <v>-2</v>
      </c>
      <c r="F1615">
        <v>2</v>
      </c>
      <c r="G1615">
        <v>2</v>
      </c>
      <c r="H1615">
        <v>2</v>
      </c>
      <c r="I1615">
        <v>2</v>
      </c>
      <c r="J1615">
        <v>2</v>
      </c>
      <c r="K1615">
        <v>1</v>
      </c>
      <c r="L1615">
        <v>2</v>
      </c>
      <c r="M1615">
        <v>1</v>
      </c>
      <c r="N1615" t="s">
        <v>2677</v>
      </c>
      <c r="O1615" t="s">
        <v>2800</v>
      </c>
      <c r="P1615" t="s">
        <v>2808</v>
      </c>
      <c r="Q1615" t="s">
        <v>2813</v>
      </c>
      <c r="R1615">
        <v>0</v>
      </c>
      <c r="S1615" t="s">
        <v>202</v>
      </c>
      <c r="T1615" t="s">
        <v>202</v>
      </c>
      <c r="U1615" t="s">
        <v>202</v>
      </c>
      <c r="V1615">
        <f t="shared" si="546"/>
        <v>0</v>
      </c>
      <c r="W1615">
        <f t="shared" si="547"/>
        <v>1</v>
      </c>
      <c r="X1615">
        <f t="shared" si="548"/>
        <v>1</v>
      </c>
      <c r="Y1615">
        <f t="shared" si="549"/>
        <v>1</v>
      </c>
      <c r="Z1615">
        <f t="shared" si="550"/>
        <v>1</v>
      </c>
      <c r="AA1615">
        <f t="shared" si="551"/>
        <v>1</v>
      </c>
      <c r="AB1615">
        <f t="shared" si="552"/>
        <v>1</v>
      </c>
      <c r="AC1615">
        <f t="shared" si="553"/>
        <v>1</v>
      </c>
      <c r="AD1615">
        <f t="shared" si="554"/>
        <v>1</v>
      </c>
      <c r="AE1615" s="4" t="s">
        <v>2828</v>
      </c>
      <c r="AF1615" s="9" t="s">
        <v>2829</v>
      </c>
      <c r="AG1615">
        <v>0</v>
      </c>
      <c r="AH1615">
        <v>0</v>
      </c>
      <c r="AI1615">
        <v>1</v>
      </c>
      <c r="AJ1615">
        <v>1</v>
      </c>
      <c r="AK1615" s="9" t="s">
        <v>2840</v>
      </c>
      <c r="AL1615">
        <f t="shared" si="555"/>
        <v>0</v>
      </c>
      <c r="AM1615">
        <f>IF(AND(INDIRECT(AN1615)='Sample Select backend'!$C$2,INDIRECT(AO1615)=1,INDIRECT(AP1615)='Sample Select backend'!$F$2,INDIRECT(AQ1615)=1,INDIRECT(AR1615)='Sample Select backend'!$M$2),1,0)</f>
        <v>0</v>
      </c>
      <c r="AN1615" t="str">
        <f>_xlfn.CONCAT('Sample Select backend'!$C$4,ROW(AN1615))</f>
        <v>AE1615</v>
      </c>
      <c r="AO1615" s="9" t="str">
        <f>_xlfn.CONCAT('Sample Select backend'!$J$2,ROW(AO1615))</f>
        <v>AJ1615</v>
      </c>
      <c r="AP1615" t="str">
        <f>_xlfn.CONCAT('Sample Select backend'!$F$4,ROW(AP1615))</f>
        <v>AF1615</v>
      </c>
      <c r="AQ1615" t="str">
        <f>_xlfn.CONCAT('Sample Select backend'!$I$10,ROW(AQ1615))</f>
        <v>R1615</v>
      </c>
      <c r="AR1615" t="str">
        <f>_xlfn.CONCAT('Sample Select backend'!$M$4,ROW(AR1615))</f>
        <v>AK1615</v>
      </c>
      <c r="AS1615" t="str">
        <f t="shared" si="556"/>
        <v>Hungary</v>
      </c>
      <c r="AT1615" s="9">
        <f t="shared" si="557"/>
        <v>6</v>
      </c>
      <c r="AU1615">
        <f t="shared" si="558"/>
        <v>0</v>
      </c>
      <c r="AV1615" s="9">
        <v>1</v>
      </c>
    </row>
    <row r="1616" spans="1:48" x14ac:dyDescent="0.35">
      <c r="A1616" t="s">
        <v>78</v>
      </c>
      <c r="B1616">
        <v>1</v>
      </c>
      <c r="C1616" t="s">
        <v>206</v>
      </c>
      <c r="D1616" t="s">
        <v>1144</v>
      </c>
      <c r="E1616">
        <v>2</v>
      </c>
      <c r="F1616">
        <v>2</v>
      </c>
      <c r="G1616">
        <v>-2</v>
      </c>
      <c r="H1616">
        <v>-1</v>
      </c>
      <c r="I1616">
        <v>-2</v>
      </c>
      <c r="J1616">
        <v>2</v>
      </c>
      <c r="K1616">
        <v>2</v>
      </c>
      <c r="M1616">
        <v>1</v>
      </c>
      <c r="N1616" t="s">
        <v>2677</v>
      </c>
      <c r="O1616" t="s">
        <v>2800</v>
      </c>
      <c r="P1616" t="s">
        <v>2808</v>
      </c>
      <c r="Q1616" t="s">
        <v>2813</v>
      </c>
      <c r="R1616">
        <v>0</v>
      </c>
      <c r="S1616" t="s">
        <v>202</v>
      </c>
      <c r="T1616" t="s">
        <v>202</v>
      </c>
      <c r="U1616" t="s">
        <v>202</v>
      </c>
      <c r="V1616">
        <f t="shared" si="546"/>
        <v>1</v>
      </c>
      <c r="W1616">
        <f t="shared" si="547"/>
        <v>1</v>
      </c>
      <c r="X1616">
        <f t="shared" si="548"/>
        <v>0</v>
      </c>
      <c r="Y1616">
        <f t="shared" si="549"/>
        <v>0</v>
      </c>
      <c r="Z1616">
        <f t="shared" si="550"/>
        <v>0</v>
      </c>
      <c r="AA1616">
        <f t="shared" si="551"/>
        <v>1</v>
      </c>
      <c r="AB1616">
        <f t="shared" si="552"/>
        <v>1</v>
      </c>
      <c r="AC1616">
        <f t="shared" si="553"/>
        <v>-1</v>
      </c>
      <c r="AD1616">
        <f t="shared" si="554"/>
        <v>1</v>
      </c>
      <c r="AE1616" s="4" t="s">
        <v>2828</v>
      </c>
      <c r="AF1616" s="9" t="s">
        <v>2829</v>
      </c>
      <c r="AG1616">
        <v>0</v>
      </c>
      <c r="AH1616">
        <v>0</v>
      </c>
      <c r="AI1616">
        <v>1</v>
      </c>
      <c r="AJ1616">
        <v>1</v>
      </c>
      <c r="AK1616" s="9" t="s">
        <v>2840</v>
      </c>
      <c r="AL1616">
        <f t="shared" si="555"/>
        <v>0</v>
      </c>
      <c r="AM1616">
        <f>IF(AND(INDIRECT(AN1616)='Sample Select backend'!$C$2,INDIRECT(AO1616)=1,INDIRECT(AP1616)='Sample Select backend'!$F$2,INDIRECT(AQ1616)=1,INDIRECT(AR1616)='Sample Select backend'!$M$2),1,0)</f>
        <v>0</v>
      </c>
      <c r="AN1616" t="str">
        <f>_xlfn.CONCAT('Sample Select backend'!$C$4,ROW(AN1616))</f>
        <v>AE1616</v>
      </c>
      <c r="AO1616" s="9" t="str">
        <f>_xlfn.CONCAT('Sample Select backend'!$J$2,ROW(AO1616))</f>
        <v>AJ1616</v>
      </c>
      <c r="AP1616" t="str">
        <f>_xlfn.CONCAT('Sample Select backend'!$F$4,ROW(AP1616))</f>
        <v>AF1616</v>
      </c>
      <c r="AQ1616" t="str">
        <f>_xlfn.CONCAT('Sample Select backend'!$I$10,ROW(AQ1616))</f>
        <v>R1616</v>
      </c>
      <c r="AR1616" t="str">
        <f>_xlfn.CONCAT('Sample Select backend'!$M$4,ROW(AR1616))</f>
        <v>AK1616</v>
      </c>
      <c r="AS1616" t="str">
        <f t="shared" si="556"/>
        <v>Hungary</v>
      </c>
      <c r="AT1616" s="9" t="str">
        <f t="shared" si="557"/>
        <v>Tax exemption/waiver/suspension</v>
      </c>
      <c r="AU1616">
        <f t="shared" si="558"/>
        <v>0</v>
      </c>
      <c r="AV1616" s="9">
        <v>1</v>
      </c>
    </row>
    <row r="1617" spans="1:48" x14ac:dyDescent="0.35">
      <c r="A1617" t="s">
        <v>78</v>
      </c>
      <c r="B1617">
        <v>1</v>
      </c>
      <c r="C1617">
        <v>7</v>
      </c>
      <c r="D1617" t="s">
        <v>1142</v>
      </c>
      <c r="E1617">
        <v>-2</v>
      </c>
      <c r="F1617">
        <v>-2</v>
      </c>
      <c r="G1617">
        <v>-2</v>
      </c>
      <c r="H1617">
        <v>-1</v>
      </c>
      <c r="I1617">
        <v>-2</v>
      </c>
      <c r="J1617">
        <v>-1</v>
      </c>
      <c r="K1617">
        <v>2</v>
      </c>
      <c r="L1617">
        <v>2</v>
      </c>
      <c r="M1617">
        <v>1</v>
      </c>
      <c r="N1617" t="s">
        <v>2677</v>
      </c>
      <c r="O1617" t="s">
        <v>2800</v>
      </c>
      <c r="P1617" t="s">
        <v>2808</v>
      </c>
      <c r="Q1617" t="s">
        <v>2813</v>
      </c>
      <c r="R1617">
        <v>0</v>
      </c>
      <c r="S1617" t="s">
        <v>202</v>
      </c>
      <c r="T1617" t="s">
        <v>202</v>
      </c>
      <c r="U1617" t="s">
        <v>202</v>
      </c>
      <c r="V1617">
        <f t="shared" si="546"/>
        <v>0</v>
      </c>
      <c r="W1617">
        <f t="shared" si="547"/>
        <v>0</v>
      </c>
      <c r="X1617">
        <f t="shared" si="548"/>
        <v>0</v>
      </c>
      <c r="Y1617">
        <f t="shared" si="549"/>
        <v>0</v>
      </c>
      <c r="Z1617">
        <f t="shared" si="550"/>
        <v>0</v>
      </c>
      <c r="AA1617">
        <f t="shared" si="551"/>
        <v>0</v>
      </c>
      <c r="AB1617">
        <f t="shared" si="552"/>
        <v>1</v>
      </c>
      <c r="AC1617">
        <f t="shared" si="553"/>
        <v>1</v>
      </c>
      <c r="AD1617">
        <f t="shared" si="554"/>
        <v>1</v>
      </c>
      <c r="AE1617" s="4" t="s">
        <v>2828</v>
      </c>
      <c r="AF1617" s="9" t="s">
        <v>2829</v>
      </c>
      <c r="AG1617">
        <v>0</v>
      </c>
      <c r="AH1617">
        <v>0</v>
      </c>
      <c r="AI1617">
        <v>1</v>
      </c>
      <c r="AJ1617">
        <v>1</v>
      </c>
      <c r="AK1617" s="9" t="s">
        <v>2840</v>
      </c>
      <c r="AL1617">
        <f t="shared" si="555"/>
        <v>0</v>
      </c>
      <c r="AM1617">
        <f>IF(AND(INDIRECT(AN1617)='Sample Select backend'!$C$2,INDIRECT(AO1617)=1,INDIRECT(AP1617)='Sample Select backend'!$F$2,INDIRECT(AQ1617)=1,INDIRECT(AR1617)='Sample Select backend'!$M$2),1,0)</f>
        <v>0</v>
      </c>
      <c r="AN1617" t="str">
        <f>_xlfn.CONCAT('Sample Select backend'!$C$4,ROW(AN1617))</f>
        <v>AE1617</v>
      </c>
      <c r="AO1617" s="9" t="str">
        <f>_xlfn.CONCAT('Sample Select backend'!$J$2,ROW(AO1617))</f>
        <v>AJ1617</v>
      </c>
      <c r="AP1617" t="str">
        <f>_xlfn.CONCAT('Sample Select backend'!$F$4,ROW(AP1617))</f>
        <v>AF1617</v>
      </c>
      <c r="AQ1617" t="str">
        <f>_xlfn.CONCAT('Sample Select backend'!$I$10,ROW(AQ1617))</f>
        <v>R1617</v>
      </c>
      <c r="AR1617" t="str">
        <f>_xlfn.CONCAT('Sample Select backend'!$M$4,ROW(AR1617))</f>
        <v>AK1617</v>
      </c>
      <c r="AS1617" t="str">
        <f t="shared" si="556"/>
        <v>Hungary</v>
      </c>
      <c r="AT1617" s="9">
        <f t="shared" si="557"/>
        <v>7</v>
      </c>
      <c r="AU1617">
        <f t="shared" si="558"/>
        <v>0</v>
      </c>
      <c r="AV1617" s="9">
        <v>0</v>
      </c>
    </row>
    <row r="1618" spans="1:48" x14ac:dyDescent="0.35">
      <c r="A1618" t="s">
        <v>78</v>
      </c>
      <c r="B1618">
        <v>8</v>
      </c>
      <c r="C1618" t="s">
        <v>202</v>
      </c>
      <c r="D1618" t="s">
        <v>1139</v>
      </c>
      <c r="N1618" t="s">
        <v>2677</v>
      </c>
      <c r="O1618" t="s">
        <v>2800</v>
      </c>
      <c r="P1618" t="s">
        <v>2808</v>
      </c>
      <c r="Q1618" t="s">
        <v>2813</v>
      </c>
      <c r="R1618">
        <v>0</v>
      </c>
      <c r="S1618" t="s">
        <v>202</v>
      </c>
      <c r="T1618" t="s">
        <v>202</v>
      </c>
      <c r="U1618" t="s">
        <v>202</v>
      </c>
      <c r="V1618">
        <f t="shared" si="546"/>
        <v>-1</v>
      </c>
      <c r="W1618">
        <f t="shared" si="547"/>
        <v>-1</v>
      </c>
      <c r="X1618">
        <f t="shared" si="548"/>
        <v>-1</v>
      </c>
      <c r="Y1618">
        <f t="shared" si="549"/>
        <v>-1</v>
      </c>
      <c r="Z1618">
        <f t="shared" si="550"/>
        <v>-1</v>
      </c>
      <c r="AA1618">
        <f t="shared" si="551"/>
        <v>-1</v>
      </c>
      <c r="AB1618">
        <f t="shared" si="552"/>
        <v>-1</v>
      </c>
      <c r="AC1618">
        <f t="shared" si="553"/>
        <v>-1</v>
      </c>
      <c r="AD1618">
        <f t="shared" si="554"/>
        <v>-1</v>
      </c>
      <c r="AE1618" s="4" t="s">
        <v>2828</v>
      </c>
      <c r="AF1618" s="9" t="s">
        <v>2829</v>
      </c>
      <c r="AG1618">
        <v>0</v>
      </c>
      <c r="AH1618">
        <v>0</v>
      </c>
      <c r="AI1618">
        <v>1</v>
      </c>
      <c r="AJ1618">
        <v>1</v>
      </c>
      <c r="AK1618" s="9" t="s">
        <v>2840</v>
      </c>
      <c r="AL1618">
        <f t="shared" si="555"/>
        <v>0</v>
      </c>
      <c r="AM1618">
        <f>IF(AND(INDIRECT(AN1618)='Sample Select backend'!$C$2,INDIRECT(AO1618)=1,INDIRECT(AP1618)='Sample Select backend'!$F$2,INDIRECT(AQ1618)=1,INDIRECT(AR1618)='Sample Select backend'!$M$2),1,0)</f>
        <v>0</v>
      </c>
      <c r="AN1618" t="str">
        <f>_xlfn.CONCAT('Sample Select backend'!$C$4,ROW(AN1618))</f>
        <v>AE1618</v>
      </c>
      <c r="AO1618" s="9" t="str">
        <f>_xlfn.CONCAT('Sample Select backend'!$J$2,ROW(AO1618))</f>
        <v>AJ1618</v>
      </c>
      <c r="AP1618" t="str">
        <f>_xlfn.CONCAT('Sample Select backend'!$F$4,ROW(AP1618))</f>
        <v>AF1618</v>
      </c>
      <c r="AQ1618" t="str">
        <f>_xlfn.CONCAT('Sample Select backend'!$I$10,ROW(AQ1618))</f>
        <v>R1618</v>
      </c>
      <c r="AR1618" t="str">
        <f>_xlfn.CONCAT('Sample Select backend'!$M$4,ROW(AR1618))</f>
        <v>AK1618</v>
      </c>
      <c r="AS1618" t="str">
        <f t="shared" si="556"/>
        <v>Hungary</v>
      </c>
      <c r="AT1618" s="9" t="str">
        <f t="shared" si="557"/>
        <v>Other</v>
      </c>
      <c r="AU1618">
        <f t="shared" si="558"/>
        <v>0</v>
      </c>
      <c r="AV1618" s="9">
        <v>1</v>
      </c>
    </row>
    <row r="1619" spans="1:48" x14ac:dyDescent="0.35">
      <c r="A1619" t="s">
        <v>78</v>
      </c>
      <c r="B1619">
        <v>1</v>
      </c>
      <c r="C1619">
        <v>7</v>
      </c>
      <c r="D1619" t="s">
        <v>1136</v>
      </c>
      <c r="E1619">
        <v>2</v>
      </c>
      <c r="F1619">
        <v>2</v>
      </c>
      <c r="G1619">
        <v>-2</v>
      </c>
      <c r="H1619">
        <v>-1</v>
      </c>
      <c r="I1619">
        <v>-2</v>
      </c>
      <c r="J1619">
        <v>-2</v>
      </c>
      <c r="K1619">
        <v>2</v>
      </c>
      <c r="L1619">
        <v>2</v>
      </c>
      <c r="M1619">
        <v>1</v>
      </c>
      <c r="N1619" t="s">
        <v>2677</v>
      </c>
      <c r="O1619" t="s">
        <v>2800</v>
      </c>
      <c r="P1619" t="s">
        <v>2808</v>
      </c>
      <c r="Q1619" t="s">
        <v>2813</v>
      </c>
      <c r="R1619">
        <v>0</v>
      </c>
      <c r="S1619" t="s">
        <v>202</v>
      </c>
      <c r="T1619" t="s">
        <v>202</v>
      </c>
      <c r="U1619" t="s">
        <v>202</v>
      </c>
      <c r="V1619">
        <f t="shared" si="546"/>
        <v>1</v>
      </c>
      <c r="W1619">
        <f t="shared" si="547"/>
        <v>1</v>
      </c>
      <c r="X1619">
        <f t="shared" si="548"/>
        <v>0</v>
      </c>
      <c r="Y1619">
        <f t="shared" si="549"/>
        <v>0</v>
      </c>
      <c r="Z1619">
        <f t="shared" si="550"/>
        <v>0</v>
      </c>
      <c r="AA1619">
        <f t="shared" si="551"/>
        <v>0</v>
      </c>
      <c r="AB1619">
        <f t="shared" si="552"/>
        <v>1</v>
      </c>
      <c r="AC1619">
        <f t="shared" si="553"/>
        <v>1</v>
      </c>
      <c r="AD1619">
        <f t="shared" si="554"/>
        <v>1</v>
      </c>
      <c r="AE1619" s="4" t="s">
        <v>2828</v>
      </c>
      <c r="AF1619" s="9" t="s">
        <v>2829</v>
      </c>
      <c r="AG1619">
        <v>0</v>
      </c>
      <c r="AH1619">
        <v>0</v>
      </c>
      <c r="AI1619">
        <v>1</v>
      </c>
      <c r="AJ1619">
        <v>1</v>
      </c>
      <c r="AK1619" s="9" t="s">
        <v>2840</v>
      </c>
      <c r="AL1619">
        <f t="shared" si="555"/>
        <v>0</v>
      </c>
      <c r="AM1619">
        <f>IF(AND(INDIRECT(AN1619)='Sample Select backend'!$C$2,INDIRECT(AO1619)=1,INDIRECT(AP1619)='Sample Select backend'!$F$2,INDIRECT(AQ1619)=1,INDIRECT(AR1619)='Sample Select backend'!$M$2),1,0)</f>
        <v>0</v>
      </c>
      <c r="AN1619" t="str">
        <f>_xlfn.CONCAT('Sample Select backend'!$C$4,ROW(AN1619))</f>
        <v>AE1619</v>
      </c>
      <c r="AO1619" s="9" t="str">
        <f>_xlfn.CONCAT('Sample Select backend'!$J$2,ROW(AO1619))</f>
        <v>AJ1619</v>
      </c>
      <c r="AP1619" t="str">
        <f>_xlfn.CONCAT('Sample Select backend'!$F$4,ROW(AP1619))</f>
        <v>AF1619</v>
      </c>
      <c r="AQ1619" t="str">
        <f>_xlfn.CONCAT('Sample Select backend'!$I$10,ROW(AQ1619))</f>
        <v>R1619</v>
      </c>
      <c r="AR1619" t="str">
        <f>_xlfn.CONCAT('Sample Select backend'!$M$4,ROW(AR1619))</f>
        <v>AK1619</v>
      </c>
      <c r="AS1619" t="str">
        <f t="shared" si="556"/>
        <v>Hungary</v>
      </c>
      <c r="AT1619" s="9">
        <f t="shared" si="557"/>
        <v>7</v>
      </c>
      <c r="AU1619">
        <f t="shared" si="558"/>
        <v>0</v>
      </c>
      <c r="AV1619" s="9">
        <v>1</v>
      </c>
    </row>
    <row r="1620" spans="1:48" x14ac:dyDescent="0.35">
      <c r="A1620" t="s">
        <v>78</v>
      </c>
      <c r="B1620">
        <v>1</v>
      </c>
      <c r="C1620" t="s">
        <v>206</v>
      </c>
      <c r="D1620" t="s">
        <v>1138</v>
      </c>
      <c r="E1620">
        <v>2</v>
      </c>
      <c r="F1620">
        <v>2</v>
      </c>
      <c r="G1620">
        <v>-2</v>
      </c>
      <c r="H1620">
        <v>-1</v>
      </c>
      <c r="I1620">
        <v>-2</v>
      </c>
      <c r="J1620">
        <v>2</v>
      </c>
      <c r="K1620">
        <v>2</v>
      </c>
      <c r="M1620">
        <v>1</v>
      </c>
      <c r="N1620" t="s">
        <v>2677</v>
      </c>
      <c r="O1620" t="s">
        <v>2800</v>
      </c>
      <c r="P1620" t="s">
        <v>2808</v>
      </c>
      <c r="Q1620" t="s">
        <v>2813</v>
      </c>
      <c r="R1620">
        <v>0</v>
      </c>
      <c r="S1620" t="s">
        <v>202</v>
      </c>
      <c r="T1620" t="s">
        <v>202</v>
      </c>
      <c r="U1620" t="s">
        <v>202</v>
      </c>
      <c r="V1620">
        <f t="shared" si="546"/>
        <v>1</v>
      </c>
      <c r="W1620">
        <f t="shared" si="547"/>
        <v>1</v>
      </c>
      <c r="X1620">
        <f t="shared" si="548"/>
        <v>0</v>
      </c>
      <c r="Y1620">
        <f t="shared" si="549"/>
        <v>0</v>
      </c>
      <c r="Z1620">
        <f t="shared" si="550"/>
        <v>0</v>
      </c>
      <c r="AA1620">
        <f t="shared" si="551"/>
        <v>1</v>
      </c>
      <c r="AB1620">
        <f t="shared" si="552"/>
        <v>1</v>
      </c>
      <c r="AC1620">
        <f t="shared" si="553"/>
        <v>-1</v>
      </c>
      <c r="AD1620">
        <f t="shared" si="554"/>
        <v>1</v>
      </c>
      <c r="AE1620" s="4" t="s">
        <v>2828</v>
      </c>
      <c r="AF1620" s="9" t="s">
        <v>2829</v>
      </c>
      <c r="AG1620">
        <v>0</v>
      </c>
      <c r="AH1620">
        <v>0</v>
      </c>
      <c r="AI1620">
        <v>1</v>
      </c>
      <c r="AJ1620">
        <v>1</v>
      </c>
      <c r="AK1620" s="9" t="s">
        <v>2840</v>
      </c>
      <c r="AL1620">
        <f t="shared" si="555"/>
        <v>0</v>
      </c>
      <c r="AM1620">
        <f>IF(AND(INDIRECT(AN1620)='Sample Select backend'!$C$2,INDIRECT(AO1620)=1,INDIRECT(AP1620)='Sample Select backend'!$F$2,INDIRECT(AQ1620)=1,INDIRECT(AR1620)='Sample Select backend'!$M$2),1,0)</f>
        <v>0</v>
      </c>
      <c r="AN1620" t="str">
        <f>_xlfn.CONCAT('Sample Select backend'!$C$4,ROW(AN1620))</f>
        <v>AE1620</v>
      </c>
      <c r="AO1620" s="9" t="str">
        <f>_xlfn.CONCAT('Sample Select backend'!$J$2,ROW(AO1620))</f>
        <v>AJ1620</v>
      </c>
      <c r="AP1620" t="str">
        <f>_xlfn.CONCAT('Sample Select backend'!$F$4,ROW(AP1620))</f>
        <v>AF1620</v>
      </c>
      <c r="AQ1620" t="str">
        <f>_xlfn.CONCAT('Sample Select backend'!$I$10,ROW(AQ1620))</f>
        <v>R1620</v>
      </c>
      <c r="AR1620" t="str">
        <f>_xlfn.CONCAT('Sample Select backend'!$M$4,ROW(AR1620))</f>
        <v>AK1620</v>
      </c>
      <c r="AS1620" t="str">
        <f t="shared" si="556"/>
        <v>Hungary</v>
      </c>
      <c r="AT1620" s="9" t="str">
        <f t="shared" si="557"/>
        <v>Tax exemption/waiver/suspension</v>
      </c>
      <c r="AU1620">
        <f t="shared" si="558"/>
        <v>0</v>
      </c>
      <c r="AV1620" s="9">
        <v>1</v>
      </c>
    </row>
    <row r="1621" spans="1:48" x14ac:dyDescent="0.35">
      <c r="A1621" t="s">
        <v>78</v>
      </c>
      <c r="B1621">
        <v>1</v>
      </c>
      <c r="C1621">
        <v>12</v>
      </c>
      <c r="D1621" t="s">
        <v>1124</v>
      </c>
      <c r="E1621">
        <v>-2</v>
      </c>
      <c r="F1621">
        <v>2</v>
      </c>
      <c r="G1621">
        <v>-1</v>
      </c>
      <c r="I1621">
        <v>-2</v>
      </c>
      <c r="J1621">
        <v>2</v>
      </c>
      <c r="K1621">
        <v>2</v>
      </c>
      <c r="L1621">
        <v>2</v>
      </c>
      <c r="M1621">
        <v>1</v>
      </c>
      <c r="N1621" t="s">
        <v>2677</v>
      </c>
      <c r="O1621" t="s">
        <v>2800</v>
      </c>
      <c r="P1621" t="s">
        <v>2808</v>
      </c>
      <c r="Q1621" t="s">
        <v>2813</v>
      </c>
      <c r="R1621">
        <v>0</v>
      </c>
      <c r="S1621" t="s">
        <v>202</v>
      </c>
      <c r="T1621" t="s">
        <v>202</v>
      </c>
      <c r="U1621" t="s">
        <v>202</v>
      </c>
      <c r="V1621">
        <f t="shared" si="546"/>
        <v>0</v>
      </c>
      <c r="W1621">
        <f t="shared" si="547"/>
        <v>1</v>
      </c>
      <c r="X1621">
        <f t="shared" si="548"/>
        <v>0</v>
      </c>
      <c r="Y1621">
        <f t="shared" si="549"/>
        <v>-1</v>
      </c>
      <c r="Z1621">
        <f t="shared" si="550"/>
        <v>0</v>
      </c>
      <c r="AA1621">
        <f t="shared" si="551"/>
        <v>1</v>
      </c>
      <c r="AB1621">
        <f t="shared" si="552"/>
        <v>1</v>
      </c>
      <c r="AC1621">
        <f t="shared" si="553"/>
        <v>1</v>
      </c>
      <c r="AD1621">
        <f t="shared" si="554"/>
        <v>1</v>
      </c>
      <c r="AE1621" s="4" t="s">
        <v>2828</v>
      </c>
      <c r="AF1621" s="9" t="s">
        <v>2829</v>
      </c>
      <c r="AG1621">
        <v>0</v>
      </c>
      <c r="AH1621">
        <v>0</v>
      </c>
      <c r="AI1621">
        <v>1</v>
      </c>
      <c r="AJ1621">
        <v>1</v>
      </c>
      <c r="AK1621" s="9" t="s">
        <v>2840</v>
      </c>
      <c r="AL1621">
        <f t="shared" si="555"/>
        <v>0</v>
      </c>
      <c r="AM1621">
        <f>IF(AND(INDIRECT(AN1621)='Sample Select backend'!$C$2,INDIRECT(AO1621)=1,INDIRECT(AP1621)='Sample Select backend'!$F$2,INDIRECT(AQ1621)=1,INDIRECT(AR1621)='Sample Select backend'!$M$2),1,0)</f>
        <v>0</v>
      </c>
      <c r="AN1621" t="str">
        <f>_xlfn.CONCAT('Sample Select backend'!$C$4,ROW(AN1621))</f>
        <v>AE1621</v>
      </c>
      <c r="AO1621" s="9" t="str">
        <f>_xlfn.CONCAT('Sample Select backend'!$J$2,ROW(AO1621))</f>
        <v>AJ1621</v>
      </c>
      <c r="AP1621" t="str">
        <f>_xlfn.CONCAT('Sample Select backend'!$F$4,ROW(AP1621))</f>
        <v>AF1621</v>
      </c>
      <c r="AQ1621" t="str">
        <f>_xlfn.CONCAT('Sample Select backend'!$I$10,ROW(AQ1621))</f>
        <v>R1621</v>
      </c>
      <c r="AR1621" t="str">
        <f>_xlfn.CONCAT('Sample Select backend'!$M$4,ROW(AR1621))</f>
        <v>AK1621</v>
      </c>
      <c r="AS1621" t="str">
        <f t="shared" si="556"/>
        <v>Hungary</v>
      </c>
      <c r="AT1621" s="9">
        <f t="shared" si="557"/>
        <v>12</v>
      </c>
      <c r="AU1621">
        <f t="shared" si="558"/>
        <v>0</v>
      </c>
      <c r="AV1621" s="9">
        <v>0</v>
      </c>
    </row>
    <row r="1622" spans="1:48" x14ac:dyDescent="0.35">
      <c r="A1622" s="24" t="s">
        <v>78</v>
      </c>
      <c r="B1622" s="24">
        <v>7</v>
      </c>
      <c r="C1622" s="24">
        <v>30</v>
      </c>
      <c r="D1622" s="24" t="s">
        <v>3734</v>
      </c>
      <c r="E1622" s="24"/>
      <c r="O1622" t="s">
        <v>2800</v>
      </c>
      <c r="P1622" t="s">
        <v>2808</v>
      </c>
      <c r="Q1622" t="s">
        <v>2813</v>
      </c>
      <c r="R1622">
        <v>0</v>
      </c>
      <c r="S1622" t="s">
        <v>202</v>
      </c>
      <c r="T1622" t="s">
        <v>202</v>
      </c>
      <c r="U1622" t="s">
        <v>202</v>
      </c>
      <c r="V1622">
        <v>-1</v>
      </c>
      <c r="W1622">
        <v>-1</v>
      </c>
      <c r="X1622">
        <v>-1</v>
      </c>
      <c r="Y1622">
        <v>-1</v>
      </c>
      <c r="Z1622">
        <v>-1</v>
      </c>
      <c r="AA1622">
        <v>-1</v>
      </c>
      <c r="AB1622">
        <v>-1</v>
      </c>
      <c r="AC1622">
        <v>-1</v>
      </c>
      <c r="AD1622">
        <v>-1</v>
      </c>
      <c r="AE1622" s="4" t="s">
        <v>2828</v>
      </c>
      <c r="AF1622" s="9" t="s">
        <v>2829</v>
      </c>
      <c r="AG1622">
        <v>0</v>
      </c>
      <c r="AH1622">
        <v>0</v>
      </c>
      <c r="AI1622">
        <v>1</v>
      </c>
      <c r="AJ1622">
        <v>1</v>
      </c>
      <c r="AK1622" s="9" t="s">
        <v>2840</v>
      </c>
      <c r="AL1622">
        <f t="shared" si="555"/>
        <v>0</v>
      </c>
      <c r="AM1622">
        <f>IF(AND(INDIRECT(AN1622)='Sample Select backend'!$C$2,INDIRECT(AO1622)=1,INDIRECT(AP1622)='Sample Select backend'!$F$2,INDIRECT(AQ1622)=1,INDIRECT(AR1622)='Sample Select backend'!$M$2),1,0)</f>
        <v>0</v>
      </c>
      <c r="AN1622" t="str">
        <f>_xlfn.CONCAT('Sample Select backend'!$C$4,ROW(AN1622))</f>
        <v>AE1622</v>
      </c>
      <c r="AO1622" s="9" t="str">
        <f>_xlfn.CONCAT('Sample Select backend'!$J$2,ROW(AO1622))</f>
        <v>AJ1622</v>
      </c>
      <c r="AP1622" t="str">
        <f>_xlfn.CONCAT('Sample Select backend'!$F$4,ROW(AP1622))</f>
        <v>AF1622</v>
      </c>
      <c r="AQ1622" t="str">
        <f>_xlfn.CONCAT('Sample Select backend'!$I$10,ROW(AQ1622))</f>
        <v>R1622</v>
      </c>
      <c r="AR1622" t="str">
        <f>_xlfn.CONCAT('Sample Select backend'!$M$4,ROW(AR1622))</f>
        <v>AK1622</v>
      </c>
      <c r="AS1622" t="str">
        <f t="shared" si="556"/>
        <v>Hungary</v>
      </c>
      <c r="AT1622" s="9">
        <f t="shared" si="557"/>
        <v>30</v>
      </c>
      <c r="AU1622">
        <f t="shared" si="558"/>
        <v>0</v>
      </c>
      <c r="AV1622" s="9">
        <v>0</v>
      </c>
    </row>
    <row r="1623" spans="1:48" x14ac:dyDescent="0.35">
      <c r="A1623" s="24" t="s">
        <v>78</v>
      </c>
      <c r="B1623" s="24">
        <v>6</v>
      </c>
      <c r="C1623" s="24">
        <v>29</v>
      </c>
      <c r="D1623" s="24" t="s">
        <v>3735</v>
      </c>
      <c r="E1623" s="24"/>
      <c r="O1623" t="s">
        <v>2800</v>
      </c>
      <c r="P1623" t="s">
        <v>2808</v>
      </c>
      <c r="Q1623" t="s">
        <v>2813</v>
      </c>
      <c r="R1623">
        <v>0</v>
      </c>
      <c r="S1623" t="s">
        <v>202</v>
      </c>
      <c r="T1623" t="s">
        <v>202</v>
      </c>
      <c r="U1623" t="s">
        <v>202</v>
      </c>
      <c r="V1623">
        <v>-1</v>
      </c>
      <c r="W1623">
        <v>-1</v>
      </c>
      <c r="X1623">
        <v>-1</v>
      </c>
      <c r="Y1623">
        <v>-1</v>
      </c>
      <c r="Z1623">
        <v>-1</v>
      </c>
      <c r="AA1623">
        <v>-1</v>
      </c>
      <c r="AB1623">
        <v>-1</v>
      </c>
      <c r="AC1623">
        <v>-1</v>
      </c>
      <c r="AD1623">
        <v>-1</v>
      </c>
      <c r="AE1623" s="4" t="s">
        <v>2828</v>
      </c>
      <c r="AF1623" s="9" t="s">
        <v>2829</v>
      </c>
      <c r="AG1623">
        <v>0</v>
      </c>
      <c r="AH1623">
        <v>0</v>
      </c>
      <c r="AI1623">
        <v>1</v>
      </c>
      <c r="AJ1623">
        <v>1</v>
      </c>
      <c r="AK1623" s="9" t="s">
        <v>2840</v>
      </c>
      <c r="AL1623">
        <f t="shared" si="555"/>
        <v>0</v>
      </c>
      <c r="AM1623">
        <f>IF(AND(INDIRECT(AN1623)='Sample Select backend'!$C$2,INDIRECT(AO1623)=1,INDIRECT(AP1623)='Sample Select backend'!$F$2,INDIRECT(AQ1623)=1,INDIRECT(AR1623)='Sample Select backend'!$M$2),1,0)</f>
        <v>0</v>
      </c>
      <c r="AN1623" t="str">
        <f>_xlfn.CONCAT('Sample Select backend'!$C$4,ROW(AN1623))</f>
        <v>AE1623</v>
      </c>
      <c r="AO1623" s="9" t="str">
        <f>_xlfn.CONCAT('Sample Select backend'!$J$2,ROW(AO1623))</f>
        <v>AJ1623</v>
      </c>
      <c r="AP1623" t="str">
        <f>_xlfn.CONCAT('Sample Select backend'!$F$4,ROW(AP1623))</f>
        <v>AF1623</v>
      </c>
      <c r="AQ1623" t="str">
        <f>_xlfn.CONCAT('Sample Select backend'!$I$10,ROW(AQ1623))</f>
        <v>R1623</v>
      </c>
      <c r="AR1623" t="str">
        <f>_xlfn.CONCAT('Sample Select backend'!$M$4,ROW(AR1623))</f>
        <v>AK1623</v>
      </c>
      <c r="AS1623" t="str">
        <f t="shared" si="556"/>
        <v>Hungary</v>
      </c>
      <c r="AT1623" s="9">
        <f t="shared" si="557"/>
        <v>29</v>
      </c>
      <c r="AU1623">
        <f t="shared" si="558"/>
        <v>0</v>
      </c>
      <c r="AV1623" s="9">
        <v>0</v>
      </c>
    </row>
    <row r="1624" spans="1:48" x14ac:dyDescent="0.35">
      <c r="A1624" s="24" t="s">
        <v>78</v>
      </c>
      <c r="B1624" s="24">
        <v>7</v>
      </c>
      <c r="C1624" s="24">
        <v>30</v>
      </c>
      <c r="D1624" s="24" t="s">
        <v>3736</v>
      </c>
      <c r="E1624" s="24"/>
      <c r="O1624" t="s">
        <v>2800</v>
      </c>
      <c r="P1624" t="s">
        <v>2808</v>
      </c>
      <c r="Q1624" t="s">
        <v>2813</v>
      </c>
      <c r="R1624">
        <v>0</v>
      </c>
      <c r="S1624" t="s">
        <v>202</v>
      </c>
      <c r="T1624" t="s">
        <v>202</v>
      </c>
      <c r="U1624" t="s">
        <v>202</v>
      </c>
      <c r="V1624">
        <v>-1</v>
      </c>
      <c r="W1624">
        <v>-1</v>
      </c>
      <c r="X1624">
        <v>-1</v>
      </c>
      <c r="Y1624">
        <v>-1</v>
      </c>
      <c r="Z1624">
        <v>-1</v>
      </c>
      <c r="AA1624">
        <v>-1</v>
      </c>
      <c r="AB1624">
        <v>-1</v>
      </c>
      <c r="AC1624">
        <v>-1</v>
      </c>
      <c r="AD1624">
        <v>-1</v>
      </c>
      <c r="AE1624" s="4" t="s">
        <v>2828</v>
      </c>
      <c r="AF1624" s="9" t="s">
        <v>2829</v>
      </c>
      <c r="AG1624">
        <v>0</v>
      </c>
      <c r="AH1624">
        <v>0</v>
      </c>
      <c r="AI1624">
        <v>1</v>
      </c>
      <c r="AJ1624">
        <v>1</v>
      </c>
      <c r="AK1624" s="9" t="s">
        <v>2840</v>
      </c>
      <c r="AL1624">
        <f t="shared" si="555"/>
        <v>0</v>
      </c>
      <c r="AM1624">
        <f>IF(AND(INDIRECT(AN1624)='Sample Select backend'!$C$2,INDIRECT(AO1624)=1,INDIRECT(AP1624)='Sample Select backend'!$F$2,INDIRECT(AQ1624)=1,INDIRECT(AR1624)='Sample Select backend'!$M$2),1,0)</f>
        <v>0</v>
      </c>
      <c r="AN1624" t="str">
        <f>_xlfn.CONCAT('Sample Select backend'!$C$4,ROW(AN1624))</f>
        <v>AE1624</v>
      </c>
      <c r="AO1624" s="9" t="str">
        <f>_xlfn.CONCAT('Sample Select backend'!$J$2,ROW(AO1624))</f>
        <v>AJ1624</v>
      </c>
      <c r="AP1624" t="str">
        <f>_xlfn.CONCAT('Sample Select backend'!$F$4,ROW(AP1624))</f>
        <v>AF1624</v>
      </c>
      <c r="AQ1624" t="str">
        <f>_xlfn.CONCAT('Sample Select backend'!$I$10,ROW(AQ1624))</f>
        <v>R1624</v>
      </c>
      <c r="AR1624" t="str">
        <f>_xlfn.CONCAT('Sample Select backend'!$M$4,ROW(AR1624))</f>
        <v>AK1624</v>
      </c>
      <c r="AS1624" t="str">
        <f t="shared" si="556"/>
        <v>Hungary</v>
      </c>
      <c r="AT1624" s="9">
        <f t="shared" si="557"/>
        <v>30</v>
      </c>
      <c r="AU1624">
        <f t="shared" si="558"/>
        <v>0</v>
      </c>
      <c r="AV1624" s="9">
        <v>0</v>
      </c>
    </row>
    <row r="1625" spans="1:48" x14ac:dyDescent="0.35">
      <c r="A1625" s="24" t="s">
        <v>78</v>
      </c>
      <c r="B1625" s="24">
        <v>1</v>
      </c>
      <c r="C1625" s="24">
        <v>3</v>
      </c>
      <c r="D1625" s="24" t="s">
        <v>3737</v>
      </c>
      <c r="E1625" s="24"/>
      <c r="O1625" t="s">
        <v>2800</v>
      </c>
      <c r="P1625" t="s">
        <v>2808</v>
      </c>
      <c r="Q1625" t="s">
        <v>2813</v>
      </c>
      <c r="R1625">
        <v>0</v>
      </c>
      <c r="S1625" t="s">
        <v>202</v>
      </c>
      <c r="T1625" t="s">
        <v>202</v>
      </c>
      <c r="U1625" t="s">
        <v>202</v>
      </c>
      <c r="V1625">
        <v>-1</v>
      </c>
      <c r="W1625">
        <v>-1</v>
      </c>
      <c r="X1625">
        <v>-1</v>
      </c>
      <c r="Y1625">
        <v>-1</v>
      </c>
      <c r="Z1625">
        <v>-1</v>
      </c>
      <c r="AA1625">
        <v>-1</v>
      </c>
      <c r="AB1625">
        <v>-1</v>
      </c>
      <c r="AC1625">
        <v>-1</v>
      </c>
      <c r="AD1625">
        <v>-1</v>
      </c>
      <c r="AE1625" s="4" t="s">
        <v>2828</v>
      </c>
      <c r="AF1625" s="9" t="s">
        <v>2829</v>
      </c>
      <c r="AG1625">
        <v>0</v>
      </c>
      <c r="AH1625">
        <v>0</v>
      </c>
      <c r="AI1625">
        <v>1</v>
      </c>
      <c r="AJ1625">
        <v>1</v>
      </c>
      <c r="AK1625" s="9" t="s">
        <v>2840</v>
      </c>
      <c r="AL1625">
        <f t="shared" si="555"/>
        <v>0</v>
      </c>
      <c r="AM1625">
        <f>IF(AND(INDIRECT(AN1625)='Sample Select backend'!$C$2,INDIRECT(AO1625)=1,INDIRECT(AP1625)='Sample Select backend'!$F$2,INDIRECT(AQ1625)=1,INDIRECT(AR1625)='Sample Select backend'!$M$2),1,0)</f>
        <v>0</v>
      </c>
      <c r="AN1625" t="str">
        <f>_xlfn.CONCAT('Sample Select backend'!$C$4,ROW(AN1625))</f>
        <v>AE1625</v>
      </c>
      <c r="AO1625" s="9" t="str">
        <f>_xlfn.CONCAT('Sample Select backend'!$J$2,ROW(AO1625))</f>
        <v>AJ1625</v>
      </c>
      <c r="AP1625" t="str">
        <f>_xlfn.CONCAT('Sample Select backend'!$F$4,ROW(AP1625))</f>
        <v>AF1625</v>
      </c>
      <c r="AQ1625" t="str">
        <f>_xlfn.CONCAT('Sample Select backend'!$I$10,ROW(AQ1625))</f>
        <v>R1625</v>
      </c>
      <c r="AR1625" t="str">
        <f>_xlfn.CONCAT('Sample Select backend'!$M$4,ROW(AR1625))</f>
        <v>AK1625</v>
      </c>
      <c r="AS1625" t="str">
        <f t="shared" si="556"/>
        <v>Hungary</v>
      </c>
      <c r="AT1625" s="9">
        <f t="shared" si="557"/>
        <v>3</v>
      </c>
      <c r="AU1625">
        <f t="shared" si="558"/>
        <v>0</v>
      </c>
      <c r="AV1625" s="9">
        <v>0</v>
      </c>
    </row>
    <row r="1626" spans="1:48" x14ac:dyDescent="0.35">
      <c r="A1626" s="24" t="s">
        <v>78</v>
      </c>
      <c r="B1626" s="24">
        <v>3</v>
      </c>
      <c r="C1626" s="24" t="s">
        <v>206</v>
      </c>
      <c r="D1626" s="24" t="s">
        <v>3738</v>
      </c>
      <c r="E1626" s="24"/>
      <c r="O1626" t="s">
        <v>2800</v>
      </c>
      <c r="P1626" t="s">
        <v>2808</v>
      </c>
      <c r="Q1626" t="s">
        <v>2813</v>
      </c>
      <c r="R1626">
        <v>0</v>
      </c>
      <c r="S1626" t="s">
        <v>202</v>
      </c>
      <c r="T1626" t="s">
        <v>202</v>
      </c>
      <c r="U1626" t="s">
        <v>202</v>
      </c>
      <c r="V1626">
        <v>-1</v>
      </c>
      <c r="W1626">
        <v>-1</v>
      </c>
      <c r="X1626">
        <v>-1</v>
      </c>
      <c r="Y1626">
        <v>-1</v>
      </c>
      <c r="Z1626">
        <v>-1</v>
      </c>
      <c r="AA1626">
        <v>-1</v>
      </c>
      <c r="AB1626">
        <v>-1</v>
      </c>
      <c r="AC1626">
        <v>-1</v>
      </c>
      <c r="AD1626">
        <v>-1</v>
      </c>
      <c r="AE1626" s="4" t="s">
        <v>2828</v>
      </c>
      <c r="AF1626" s="9" t="s">
        <v>2829</v>
      </c>
      <c r="AG1626">
        <v>0</v>
      </c>
      <c r="AH1626">
        <v>0</v>
      </c>
      <c r="AI1626">
        <v>1</v>
      </c>
      <c r="AJ1626">
        <v>1</v>
      </c>
      <c r="AK1626" s="9" t="s">
        <v>2840</v>
      </c>
      <c r="AL1626">
        <f t="shared" si="555"/>
        <v>0</v>
      </c>
      <c r="AM1626">
        <f>IF(AND(INDIRECT(AN1626)='Sample Select backend'!$C$2,INDIRECT(AO1626)=1,INDIRECT(AP1626)='Sample Select backend'!$F$2,INDIRECT(AQ1626)=1,INDIRECT(AR1626)='Sample Select backend'!$M$2),1,0)</f>
        <v>0</v>
      </c>
      <c r="AN1626" t="str">
        <f>_xlfn.CONCAT('Sample Select backend'!$C$4,ROW(AN1626))</f>
        <v>AE1626</v>
      </c>
      <c r="AO1626" s="9" t="str">
        <f>_xlfn.CONCAT('Sample Select backend'!$J$2,ROW(AO1626))</f>
        <v>AJ1626</v>
      </c>
      <c r="AP1626" t="str">
        <f>_xlfn.CONCAT('Sample Select backend'!$F$4,ROW(AP1626))</f>
        <v>AF1626</v>
      </c>
      <c r="AQ1626" t="str">
        <f>_xlfn.CONCAT('Sample Select backend'!$I$10,ROW(AQ1626))</f>
        <v>R1626</v>
      </c>
      <c r="AR1626" t="str">
        <f>_xlfn.CONCAT('Sample Select backend'!$M$4,ROW(AR1626))</f>
        <v>AK1626</v>
      </c>
      <c r="AS1626" t="str">
        <f t="shared" si="556"/>
        <v>Hungary</v>
      </c>
      <c r="AT1626" s="9" t="str">
        <f t="shared" si="557"/>
        <v>Tax exemption/waiver/suspension</v>
      </c>
      <c r="AU1626">
        <f t="shared" si="558"/>
        <v>0</v>
      </c>
      <c r="AV1626" s="9">
        <v>0</v>
      </c>
    </row>
    <row r="1627" spans="1:48" x14ac:dyDescent="0.35">
      <c r="A1627" s="24" t="s">
        <v>78</v>
      </c>
      <c r="B1627" s="24">
        <v>1</v>
      </c>
      <c r="C1627" s="24">
        <v>7</v>
      </c>
      <c r="D1627" s="24" t="s">
        <v>3739</v>
      </c>
      <c r="E1627" s="24"/>
      <c r="O1627" t="s">
        <v>2800</v>
      </c>
      <c r="P1627" t="s">
        <v>2808</v>
      </c>
      <c r="Q1627" t="s">
        <v>2813</v>
      </c>
      <c r="R1627">
        <v>0</v>
      </c>
      <c r="S1627" t="s">
        <v>202</v>
      </c>
      <c r="T1627" t="s">
        <v>202</v>
      </c>
      <c r="U1627" t="s">
        <v>202</v>
      </c>
      <c r="V1627">
        <v>-1</v>
      </c>
      <c r="W1627">
        <v>-1</v>
      </c>
      <c r="X1627">
        <v>-1</v>
      </c>
      <c r="Y1627">
        <v>-1</v>
      </c>
      <c r="Z1627">
        <v>-1</v>
      </c>
      <c r="AA1627">
        <v>-1</v>
      </c>
      <c r="AB1627">
        <v>-1</v>
      </c>
      <c r="AC1627">
        <v>-1</v>
      </c>
      <c r="AD1627">
        <v>-1</v>
      </c>
      <c r="AE1627" s="4" t="s">
        <v>2828</v>
      </c>
      <c r="AF1627" s="9" t="s">
        <v>2829</v>
      </c>
      <c r="AG1627">
        <v>0</v>
      </c>
      <c r="AH1627">
        <v>0</v>
      </c>
      <c r="AI1627">
        <v>1</v>
      </c>
      <c r="AJ1627">
        <v>1</v>
      </c>
      <c r="AK1627" s="9" t="s">
        <v>2840</v>
      </c>
      <c r="AL1627">
        <f t="shared" si="555"/>
        <v>0</v>
      </c>
      <c r="AM1627">
        <f>IF(AND(INDIRECT(AN1627)='Sample Select backend'!$C$2,INDIRECT(AO1627)=1,INDIRECT(AP1627)='Sample Select backend'!$F$2,INDIRECT(AQ1627)=1,INDIRECT(AR1627)='Sample Select backend'!$M$2),1,0)</f>
        <v>0</v>
      </c>
      <c r="AN1627" t="str">
        <f>_xlfn.CONCAT('Sample Select backend'!$C$4,ROW(AN1627))</f>
        <v>AE1627</v>
      </c>
      <c r="AO1627" s="9" t="str">
        <f>_xlfn.CONCAT('Sample Select backend'!$J$2,ROW(AO1627))</f>
        <v>AJ1627</v>
      </c>
      <c r="AP1627" t="str">
        <f>_xlfn.CONCAT('Sample Select backend'!$F$4,ROW(AP1627))</f>
        <v>AF1627</v>
      </c>
      <c r="AQ1627" t="str">
        <f>_xlfn.CONCAT('Sample Select backend'!$I$10,ROW(AQ1627))</f>
        <v>R1627</v>
      </c>
      <c r="AR1627" t="str">
        <f>_xlfn.CONCAT('Sample Select backend'!$M$4,ROW(AR1627))</f>
        <v>AK1627</v>
      </c>
      <c r="AS1627" t="str">
        <f t="shared" si="556"/>
        <v>Hungary</v>
      </c>
      <c r="AT1627" s="9">
        <f t="shared" si="557"/>
        <v>7</v>
      </c>
      <c r="AU1627">
        <f t="shared" si="558"/>
        <v>0</v>
      </c>
      <c r="AV1627" s="9">
        <v>0</v>
      </c>
    </row>
    <row r="1628" spans="1:48" x14ac:dyDescent="0.35">
      <c r="A1628" s="24" t="s">
        <v>78</v>
      </c>
      <c r="B1628" s="24">
        <v>1</v>
      </c>
      <c r="C1628" s="24">
        <v>5</v>
      </c>
      <c r="D1628" s="24" t="s">
        <v>3740</v>
      </c>
      <c r="E1628" s="24"/>
      <c r="O1628" t="s">
        <v>2800</v>
      </c>
      <c r="P1628" t="s">
        <v>2808</v>
      </c>
      <c r="Q1628" t="s">
        <v>2813</v>
      </c>
      <c r="R1628">
        <v>0</v>
      </c>
      <c r="S1628" t="s">
        <v>202</v>
      </c>
      <c r="T1628" t="s">
        <v>202</v>
      </c>
      <c r="U1628" t="s">
        <v>202</v>
      </c>
      <c r="V1628">
        <v>-1</v>
      </c>
      <c r="W1628">
        <v>-1</v>
      </c>
      <c r="X1628">
        <v>-1</v>
      </c>
      <c r="Y1628">
        <v>-1</v>
      </c>
      <c r="Z1628">
        <v>-1</v>
      </c>
      <c r="AA1628">
        <v>-1</v>
      </c>
      <c r="AB1628">
        <v>-1</v>
      </c>
      <c r="AC1628">
        <v>-1</v>
      </c>
      <c r="AD1628">
        <v>-1</v>
      </c>
      <c r="AE1628" s="4" t="s">
        <v>2828</v>
      </c>
      <c r="AF1628" s="9" t="s">
        <v>2829</v>
      </c>
      <c r="AG1628">
        <v>0</v>
      </c>
      <c r="AH1628">
        <v>0</v>
      </c>
      <c r="AI1628">
        <v>1</v>
      </c>
      <c r="AJ1628">
        <v>1</v>
      </c>
      <c r="AK1628" s="9" t="s">
        <v>2840</v>
      </c>
      <c r="AL1628">
        <f t="shared" si="555"/>
        <v>0</v>
      </c>
      <c r="AM1628">
        <f>IF(AND(INDIRECT(AN1628)='Sample Select backend'!$C$2,INDIRECT(AO1628)=1,INDIRECT(AP1628)='Sample Select backend'!$F$2,INDIRECT(AQ1628)=1,INDIRECT(AR1628)='Sample Select backend'!$M$2),1,0)</f>
        <v>0</v>
      </c>
      <c r="AN1628" t="str">
        <f>_xlfn.CONCAT('Sample Select backend'!$C$4,ROW(AN1628))</f>
        <v>AE1628</v>
      </c>
      <c r="AO1628" s="9" t="str">
        <f>_xlfn.CONCAT('Sample Select backend'!$J$2,ROW(AO1628))</f>
        <v>AJ1628</v>
      </c>
      <c r="AP1628" t="str">
        <f>_xlfn.CONCAT('Sample Select backend'!$F$4,ROW(AP1628))</f>
        <v>AF1628</v>
      </c>
      <c r="AQ1628" t="str">
        <f>_xlfn.CONCAT('Sample Select backend'!$I$10,ROW(AQ1628))</f>
        <v>R1628</v>
      </c>
      <c r="AR1628" t="str">
        <f>_xlfn.CONCAT('Sample Select backend'!$M$4,ROW(AR1628))</f>
        <v>AK1628</v>
      </c>
      <c r="AS1628" t="str">
        <f t="shared" si="556"/>
        <v>Hungary</v>
      </c>
      <c r="AT1628" s="9">
        <f t="shared" si="557"/>
        <v>5</v>
      </c>
      <c r="AU1628">
        <f t="shared" si="558"/>
        <v>0</v>
      </c>
      <c r="AV1628" s="9">
        <v>0</v>
      </c>
    </row>
    <row r="1629" spans="1:48" x14ac:dyDescent="0.35">
      <c r="A1629" s="24" t="s">
        <v>78</v>
      </c>
      <c r="B1629" s="24">
        <v>1</v>
      </c>
      <c r="C1629" s="24">
        <v>11</v>
      </c>
      <c r="D1629" s="24" t="s">
        <v>3741</v>
      </c>
      <c r="E1629" s="24"/>
      <c r="O1629" t="s">
        <v>2800</v>
      </c>
      <c r="P1629" t="s">
        <v>2808</v>
      </c>
      <c r="Q1629" t="s">
        <v>2813</v>
      </c>
      <c r="R1629">
        <v>0</v>
      </c>
      <c r="S1629" t="s">
        <v>202</v>
      </c>
      <c r="T1629" t="s">
        <v>202</v>
      </c>
      <c r="U1629" t="s">
        <v>202</v>
      </c>
      <c r="V1629">
        <v>-1</v>
      </c>
      <c r="W1629">
        <v>-1</v>
      </c>
      <c r="X1629">
        <v>-1</v>
      </c>
      <c r="Y1629">
        <v>-1</v>
      </c>
      <c r="Z1629">
        <v>-1</v>
      </c>
      <c r="AA1629">
        <v>-1</v>
      </c>
      <c r="AB1629">
        <v>-1</v>
      </c>
      <c r="AC1629">
        <v>-1</v>
      </c>
      <c r="AD1629">
        <v>-1</v>
      </c>
      <c r="AE1629" s="4" t="s">
        <v>2828</v>
      </c>
      <c r="AF1629" s="9" t="s">
        <v>2829</v>
      </c>
      <c r="AG1629">
        <v>0</v>
      </c>
      <c r="AH1629">
        <v>0</v>
      </c>
      <c r="AI1629">
        <v>1</v>
      </c>
      <c r="AJ1629">
        <v>1</v>
      </c>
      <c r="AK1629" s="9" t="s">
        <v>2840</v>
      </c>
      <c r="AL1629">
        <f t="shared" si="555"/>
        <v>0</v>
      </c>
      <c r="AM1629">
        <f>IF(AND(INDIRECT(AN1629)='Sample Select backend'!$C$2,INDIRECT(AO1629)=1,INDIRECT(AP1629)='Sample Select backend'!$F$2,INDIRECT(AQ1629)=1,INDIRECT(AR1629)='Sample Select backend'!$M$2),1,0)</f>
        <v>0</v>
      </c>
      <c r="AN1629" t="str">
        <f>_xlfn.CONCAT('Sample Select backend'!$C$4,ROW(AN1629))</f>
        <v>AE1629</v>
      </c>
      <c r="AO1629" s="9" t="str">
        <f>_xlfn.CONCAT('Sample Select backend'!$J$2,ROW(AO1629))</f>
        <v>AJ1629</v>
      </c>
      <c r="AP1629" t="str">
        <f>_xlfn.CONCAT('Sample Select backend'!$F$4,ROW(AP1629))</f>
        <v>AF1629</v>
      </c>
      <c r="AQ1629" t="str">
        <f>_xlfn.CONCAT('Sample Select backend'!$I$10,ROW(AQ1629))</f>
        <v>R1629</v>
      </c>
      <c r="AR1629" t="str">
        <f>_xlfn.CONCAT('Sample Select backend'!$M$4,ROW(AR1629))</f>
        <v>AK1629</v>
      </c>
      <c r="AS1629" t="str">
        <f t="shared" si="556"/>
        <v>Hungary</v>
      </c>
      <c r="AT1629" s="9">
        <f t="shared" si="557"/>
        <v>11</v>
      </c>
      <c r="AU1629">
        <f t="shared" si="558"/>
        <v>0</v>
      </c>
      <c r="AV1629" s="9">
        <v>0</v>
      </c>
    </row>
    <row r="1630" spans="1:48" x14ac:dyDescent="0.35">
      <c r="A1630" s="24" t="s">
        <v>78</v>
      </c>
      <c r="B1630" s="24">
        <v>1</v>
      </c>
      <c r="C1630" s="24" t="s">
        <v>206</v>
      </c>
      <c r="D1630" s="24" t="s">
        <v>3742</v>
      </c>
      <c r="E1630" s="24"/>
      <c r="O1630" t="s">
        <v>2800</v>
      </c>
      <c r="P1630" t="s">
        <v>2808</v>
      </c>
      <c r="Q1630" t="s">
        <v>2813</v>
      </c>
      <c r="R1630">
        <v>0</v>
      </c>
      <c r="S1630" t="s">
        <v>202</v>
      </c>
      <c r="T1630" t="s">
        <v>202</v>
      </c>
      <c r="U1630" t="s">
        <v>202</v>
      </c>
      <c r="V1630">
        <v>-1</v>
      </c>
      <c r="W1630">
        <v>-1</v>
      </c>
      <c r="X1630">
        <v>-1</v>
      </c>
      <c r="Y1630">
        <v>-1</v>
      </c>
      <c r="Z1630">
        <v>-1</v>
      </c>
      <c r="AA1630">
        <v>-1</v>
      </c>
      <c r="AB1630">
        <v>-1</v>
      </c>
      <c r="AC1630">
        <v>-1</v>
      </c>
      <c r="AD1630">
        <v>-1</v>
      </c>
      <c r="AE1630" s="4" t="s">
        <v>2828</v>
      </c>
      <c r="AF1630" s="9" t="s">
        <v>2829</v>
      </c>
      <c r="AG1630">
        <v>0</v>
      </c>
      <c r="AH1630">
        <v>0</v>
      </c>
      <c r="AI1630">
        <v>1</v>
      </c>
      <c r="AJ1630">
        <v>1</v>
      </c>
      <c r="AK1630" s="9" t="s">
        <v>2840</v>
      </c>
      <c r="AL1630">
        <f t="shared" si="555"/>
        <v>0</v>
      </c>
      <c r="AM1630">
        <f>IF(AND(INDIRECT(AN1630)='Sample Select backend'!$C$2,INDIRECT(AO1630)=1,INDIRECT(AP1630)='Sample Select backend'!$F$2,INDIRECT(AQ1630)=1,INDIRECT(AR1630)='Sample Select backend'!$M$2),1,0)</f>
        <v>0</v>
      </c>
      <c r="AN1630" t="str">
        <f>_xlfn.CONCAT('Sample Select backend'!$C$4,ROW(AN1630))</f>
        <v>AE1630</v>
      </c>
      <c r="AO1630" s="9" t="str">
        <f>_xlfn.CONCAT('Sample Select backend'!$J$2,ROW(AO1630))</f>
        <v>AJ1630</v>
      </c>
      <c r="AP1630" t="str">
        <f>_xlfn.CONCAT('Sample Select backend'!$F$4,ROW(AP1630))</f>
        <v>AF1630</v>
      </c>
      <c r="AQ1630" t="str">
        <f>_xlfn.CONCAT('Sample Select backend'!$I$10,ROW(AQ1630))</f>
        <v>R1630</v>
      </c>
      <c r="AR1630" t="str">
        <f>_xlfn.CONCAT('Sample Select backend'!$M$4,ROW(AR1630))</f>
        <v>AK1630</v>
      </c>
      <c r="AS1630" t="str">
        <f t="shared" si="556"/>
        <v>Hungary</v>
      </c>
      <c r="AT1630" s="9" t="str">
        <f t="shared" si="557"/>
        <v>Tax exemption/waiver/suspension</v>
      </c>
      <c r="AU1630">
        <f t="shared" si="558"/>
        <v>0</v>
      </c>
      <c r="AV1630" s="9">
        <v>1</v>
      </c>
    </row>
    <row r="1631" spans="1:48" x14ac:dyDescent="0.35">
      <c r="A1631" t="s">
        <v>85</v>
      </c>
      <c r="B1631">
        <v>1</v>
      </c>
      <c r="C1631">
        <v>6</v>
      </c>
      <c r="D1631" t="s">
        <v>1245</v>
      </c>
      <c r="E1631">
        <v>2</v>
      </c>
      <c r="F1631">
        <v>2</v>
      </c>
      <c r="G1631">
        <v>2</v>
      </c>
      <c r="H1631">
        <v>2</v>
      </c>
      <c r="I1631">
        <v>2</v>
      </c>
      <c r="J1631">
        <v>2</v>
      </c>
      <c r="K1631">
        <v>1</v>
      </c>
      <c r="L1631">
        <v>2</v>
      </c>
      <c r="M1631">
        <v>1</v>
      </c>
      <c r="N1631" t="s">
        <v>2684</v>
      </c>
      <c r="O1631" t="s">
        <v>2800</v>
      </c>
      <c r="P1631" t="s">
        <v>2808</v>
      </c>
      <c r="Q1631" t="s">
        <v>2813</v>
      </c>
      <c r="R1631">
        <v>0</v>
      </c>
      <c r="S1631" t="s">
        <v>202</v>
      </c>
      <c r="T1631" t="s">
        <v>202</v>
      </c>
      <c r="U1631" t="s">
        <v>202</v>
      </c>
      <c r="V1631">
        <f t="shared" ref="V1631:V1645" si="559">IF(E1631&gt;0,1,IF(E1631&lt;0,0,-1))</f>
        <v>1</v>
      </c>
      <c r="W1631">
        <f t="shared" ref="W1631:W1645" si="560">IF(F1631&gt;0,1,IF(F1631&lt;0,0,-1))</f>
        <v>1</v>
      </c>
      <c r="X1631">
        <f t="shared" ref="X1631:X1645" si="561">IF(G1631&gt;0,1,IF(G1631&lt;0,0,-1))</f>
        <v>1</v>
      </c>
      <c r="Y1631">
        <f t="shared" ref="Y1631:Y1645" si="562">IF(H1631&gt;0,1,IF(H1631&lt;0,0,-1))</f>
        <v>1</v>
      </c>
      <c r="Z1631">
        <f t="shared" ref="Z1631:Z1645" si="563">IF(I1631&gt;0,1,IF(I1631&lt;0,0,-1))</f>
        <v>1</v>
      </c>
      <c r="AA1631">
        <f t="shared" ref="AA1631:AA1645" si="564">IF(J1631&gt;0,1,IF(J1631&lt;0,0,-1))</f>
        <v>1</v>
      </c>
      <c r="AB1631">
        <f t="shared" ref="AB1631:AB1645" si="565">IF(K1631&gt;0,1,IF(K1631&lt;0,0,-1))</f>
        <v>1</v>
      </c>
      <c r="AC1631">
        <f t="shared" ref="AC1631:AC1645" si="566">IF(L1631&gt;0,1,IF(L1631&lt;0,0,-1))</f>
        <v>1</v>
      </c>
      <c r="AD1631">
        <f t="shared" ref="AD1631:AD1645" si="567">IF(M1631&gt;0,1,IF(M1631&lt;0,0,-1))</f>
        <v>1</v>
      </c>
      <c r="AE1631" s="4" t="s">
        <v>2828</v>
      </c>
      <c r="AF1631" s="9" t="s">
        <v>2829</v>
      </c>
      <c r="AG1631">
        <v>0</v>
      </c>
      <c r="AH1631">
        <v>0</v>
      </c>
      <c r="AI1631">
        <v>1</v>
      </c>
      <c r="AJ1631">
        <v>1</v>
      </c>
      <c r="AK1631" s="9" t="s">
        <v>2840</v>
      </c>
      <c r="AL1631">
        <f t="shared" si="555"/>
        <v>0</v>
      </c>
      <c r="AM1631">
        <f>IF(AND(INDIRECT(AN1631)='Sample Select backend'!$C$2,INDIRECT(AO1631)=1,INDIRECT(AP1631)='Sample Select backend'!$F$2,INDIRECT(AQ1631)=1,INDIRECT(AR1631)='Sample Select backend'!$M$2),1,0)</f>
        <v>0</v>
      </c>
      <c r="AN1631" t="str">
        <f>_xlfn.CONCAT('Sample Select backend'!$C$4,ROW(AN1631))</f>
        <v>AE1631</v>
      </c>
      <c r="AO1631" s="9" t="str">
        <f>_xlfn.CONCAT('Sample Select backend'!$J$2,ROW(AO1631))</f>
        <v>AJ1631</v>
      </c>
      <c r="AP1631" t="str">
        <f>_xlfn.CONCAT('Sample Select backend'!$F$4,ROW(AP1631))</f>
        <v>AF1631</v>
      </c>
      <c r="AQ1631" t="str">
        <f>_xlfn.CONCAT('Sample Select backend'!$I$10,ROW(AQ1631))</f>
        <v>R1631</v>
      </c>
      <c r="AR1631" t="str">
        <f>_xlfn.CONCAT('Sample Select backend'!$M$4,ROW(AR1631))</f>
        <v>AK1631</v>
      </c>
      <c r="AS1631" t="str">
        <f t="shared" si="556"/>
        <v>Iceland</v>
      </c>
      <c r="AT1631" s="9">
        <f t="shared" si="557"/>
        <v>6</v>
      </c>
      <c r="AU1631">
        <f t="shared" si="558"/>
        <v>1</v>
      </c>
      <c r="AV1631" s="9">
        <v>1</v>
      </c>
    </row>
    <row r="1632" spans="1:48" x14ac:dyDescent="0.35">
      <c r="A1632" t="s">
        <v>85</v>
      </c>
      <c r="B1632">
        <v>1</v>
      </c>
      <c r="C1632">
        <v>3</v>
      </c>
      <c r="D1632" t="s">
        <v>1235</v>
      </c>
      <c r="E1632">
        <v>2</v>
      </c>
      <c r="F1632">
        <v>2</v>
      </c>
      <c r="G1632">
        <v>-2</v>
      </c>
      <c r="H1632">
        <v>-1</v>
      </c>
      <c r="I1632">
        <v>-2</v>
      </c>
      <c r="J1632">
        <v>2</v>
      </c>
      <c r="K1632">
        <v>2</v>
      </c>
      <c r="L1632">
        <v>-2</v>
      </c>
      <c r="M1632">
        <v>1</v>
      </c>
      <c r="N1632" t="s">
        <v>2684</v>
      </c>
      <c r="O1632" t="s">
        <v>2800</v>
      </c>
      <c r="P1632" t="s">
        <v>2808</v>
      </c>
      <c r="Q1632" t="s">
        <v>2813</v>
      </c>
      <c r="R1632">
        <v>0</v>
      </c>
      <c r="S1632" t="s">
        <v>202</v>
      </c>
      <c r="T1632" t="s">
        <v>202</v>
      </c>
      <c r="U1632" t="s">
        <v>202</v>
      </c>
      <c r="V1632">
        <f t="shared" si="559"/>
        <v>1</v>
      </c>
      <c r="W1632">
        <f t="shared" si="560"/>
        <v>1</v>
      </c>
      <c r="X1632">
        <f t="shared" si="561"/>
        <v>0</v>
      </c>
      <c r="Y1632">
        <f t="shared" si="562"/>
        <v>0</v>
      </c>
      <c r="Z1632">
        <f t="shared" si="563"/>
        <v>0</v>
      </c>
      <c r="AA1632">
        <f t="shared" si="564"/>
        <v>1</v>
      </c>
      <c r="AB1632">
        <f t="shared" si="565"/>
        <v>1</v>
      </c>
      <c r="AC1632">
        <f t="shared" si="566"/>
        <v>0</v>
      </c>
      <c r="AD1632">
        <f t="shared" si="567"/>
        <v>1</v>
      </c>
      <c r="AE1632" s="4" t="s">
        <v>2828</v>
      </c>
      <c r="AF1632" s="9" t="s">
        <v>2829</v>
      </c>
      <c r="AG1632">
        <v>0</v>
      </c>
      <c r="AH1632">
        <v>0</v>
      </c>
      <c r="AI1632">
        <v>1</v>
      </c>
      <c r="AJ1632">
        <v>1</v>
      </c>
      <c r="AK1632" s="9" t="s">
        <v>2840</v>
      </c>
      <c r="AL1632">
        <f t="shared" si="555"/>
        <v>0</v>
      </c>
      <c r="AM1632">
        <f>IF(AND(INDIRECT(AN1632)='Sample Select backend'!$C$2,INDIRECT(AO1632)=1,INDIRECT(AP1632)='Sample Select backend'!$F$2,INDIRECT(AQ1632)=1,INDIRECT(AR1632)='Sample Select backend'!$M$2),1,0)</f>
        <v>0</v>
      </c>
      <c r="AN1632" t="str">
        <f>_xlfn.CONCAT('Sample Select backend'!$C$4,ROW(AN1632))</f>
        <v>AE1632</v>
      </c>
      <c r="AO1632" s="9" t="str">
        <f>_xlfn.CONCAT('Sample Select backend'!$J$2,ROW(AO1632))</f>
        <v>AJ1632</v>
      </c>
      <c r="AP1632" t="str">
        <f>_xlfn.CONCAT('Sample Select backend'!$F$4,ROW(AP1632))</f>
        <v>AF1632</v>
      </c>
      <c r="AQ1632" t="str">
        <f>_xlfn.CONCAT('Sample Select backend'!$I$10,ROW(AQ1632))</f>
        <v>R1632</v>
      </c>
      <c r="AR1632" t="str">
        <f>_xlfn.CONCAT('Sample Select backend'!$M$4,ROW(AR1632))</f>
        <v>AK1632</v>
      </c>
      <c r="AS1632" t="str">
        <f t="shared" si="556"/>
        <v>Iceland</v>
      </c>
      <c r="AT1632" s="9">
        <f t="shared" si="557"/>
        <v>3</v>
      </c>
      <c r="AU1632">
        <f t="shared" si="558"/>
        <v>0</v>
      </c>
      <c r="AV1632" s="9">
        <v>1</v>
      </c>
    </row>
    <row r="1633" spans="1:48" x14ac:dyDescent="0.35">
      <c r="A1633" t="s">
        <v>85</v>
      </c>
      <c r="B1633">
        <v>7</v>
      </c>
      <c r="C1633">
        <v>30</v>
      </c>
      <c r="D1633" t="s">
        <v>1241</v>
      </c>
      <c r="E1633">
        <v>1</v>
      </c>
      <c r="F1633">
        <v>1</v>
      </c>
      <c r="G1633">
        <v>2</v>
      </c>
      <c r="H1633">
        <v>1</v>
      </c>
      <c r="I1633">
        <v>2</v>
      </c>
      <c r="J1633">
        <v>1</v>
      </c>
      <c r="K1633">
        <v>1</v>
      </c>
      <c r="L1633">
        <v>-2</v>
      </c>
      <c r="M1633">
        <v>1</v>
      </c>
      <c r="N1633" t="s">
        <v>2684</v>
      </c>
      <c r="O1633" t="s">
        <v>2800</v>
      </c>
      <c r="P1633" t="s">
        <v>2808</v>
      </c>
      <c r="Q1633" t="s">
        <v>2813</v>
      </c>
      <c r="R1633">
        <v>0</v>
      </c>
      <c r="S1633" t="s">
        <v>202</v>
      </c>
      <c r="T1633" t="s">
        <v>202</v>
      </c>
      <c r="U1633" t="s">
        <v>202</v>
      </c>
      <c r="V1633">
        <f t="shared" si="559"/>
        <v>1</v>
      </c>
      <c r="W1633">
        <f t="shared" si="560"/>
        <v>1</v>
      </c>
      <c r="X1633">
        <f t="shared" si="561"/>
        <v>1</v>
      </c>
      <c r="Y1633">
        <f t="shared" si="562"/>
        <v>1</v>
      </c>
      <c r="Z1633">
        <f t="shared" si="563"/>
        <v>1</v>
      </c>
      <c r="AA1633">
        <f t="shared" si="564"/>
        <v>1</v>
      </c>
      <c r="AB1633">
        <f t="shared" si="565"/>
        <v>1</v>
      </c>
      <c r="AC1633">
        <f t="shared" si="566"/>
        <v>0</v>
      </c>
      <c r="AD1633">
        <f t="shared" si="567"/>
        <v>1</v>
      </c>
      <c r="AE1633" s="4" t="s">
        <v>2828</v>
      </c>
      <c r="AF1633" s="9" t="s">
        <v>2829</v>
      </c>
      <c r="AG1633">
        <v>0</v>
      </c>
      <c r="AH1633">
        <v>0</v>
      </c>
      <c r="AI1633">
        <v>1</v>
      </c>
      <c r="AJ1633">
        <v>1</v>
      </c>
      <c r="AK1633" s="9" t="s">
        <v>2840</v>
      </c>
      <c r="AL1633">
        <f t="shared" si="555"/>
        <v>0</v>
      </c>
      <c r="AM1633">
        <f>IF(AND(INDIRECT(AN1633)='Sample Select backend'!$C$2,INDIRECT(AO1633)=1,INDIRECT(AP1633)='Sample Select backend'!$F$2,INDIRECT(AQ1633)=1,INDIRECT(AR1633)='Sample Select backend'!$M$2),1,0)</f>
        <v>0</v>
      </c>
      <c r="AN1633" t="str">
        <f>_xlfn.CONCAT('Sample Select backend'!$C$4,ROW(AN1633))</f>
        <v>AE1633</v>
      </c>
      <c r="AO1633" s="9" t="str">
        <f>_xlfn.CONCAT('Sample Select backend'!$J$2,ROW(AO1633))</f>
        <v>AJ1633</v>
      </c>
      <c r="AP1633" t="str">
        <f>_xlfn.CONCAT('Sample Select backend'!$F$4,ROW(AP1633))</f>
        <v>AF1633</v>
      </c>
      <c r="AQ1633" t="str">
        <f>_xlfn.CONCAT('Sample Select backend'!$I$10,ROW(AQ1633))</f>
        <v>R1633</v>
      </c>
      <c r="AR1633" t="str">
        <f>_xlfn.CONCAT('Sample Select backend'!$M$4,ROW(AR1633))</f>
        <v>AK1633</v>
      </c>
      <c r="AS1633" t="str">
        <f t="shared" si="556"/>
        <v>Iceland</v>
      </c>
      <c r="AT1633" s="9">
        <f t="shared" si="557"/>
        <v>30</v>
      </c>
      <c r="AU1633">
        <f t="shared" si="558"/>
        <v>0</v>
      </c>
      <c r="AV1633" s="9">
        <v>1</v>
      </c>
    </row>
    <row r="1634" spans="1:48" x14ac:dyDescent="0.35">
      <c r="A1634" t="s">
        <v>85</v>
      </c>
      <c r="B1634">
        <v>1</v>
      </c>
      <c r="C1634" t="s">
        <v>206</v>
      </c>
      <c r="D1634" t="s">
        <v>1236</v>
      </c>
      <c r="E1634">
        <v>2</v>
      </c>
      <c r="F1634">
        <v>2</v>
      </c>
      <c r="G1634">
        <v>-2</v>
      </c>
      <c r="H1634">
        <v>-1</v>
      </c>
      <c r="I1634">
        <v>-2</v>
      </c>
      <c r="J1634">
        <v>-2</v>
      </c>
      <c r="K1634">
        <v>-2</v>
      </c>
      <c r="M1634">
        <v>1</v>
      </c>
      <c r="N1634" t="s">
        <v>2684</v>
      </c>
      <c r="O1634" t="s">
        <v>2800</v>
      </c>
      <c r="P1634" t="s">
        <v>2808</v>
      </c>
      <c r="Q1634" t="s">
        <v>2813</v>
      </c>
      <c r="R1634">
        <v>0</v>
      </c>
      <c r="S1634" t="s">
        <v>202</v>
      </c>
      <c r="T1634" t="s">
        <v>202</v>
      </c>
      <c r="U1634" t="s">
        <v>202</v>
      </c>
      <c r="V1634">
        <f t="shared" si="559"/>
        <v>1</v>
      </c>
      <c r="W1634">
        <f t="shared" si="560"/>
        <v>1</v>
      </c>
      <c r="X1634">
        <f t="shared" si="561"/>
        <v>0</v>
      </c>
      <c r="Y1634">
        <f t="shared" si="562"/>
        <v>0</v>
      </c>
      <c r="Z1634">
        <f t="shared" si="563"/>
        <v>0</v>
      </c>
      <c r="AA1634">
        <f t="shared" si="564"/>
        <v>0</v>
      </c>
      <c r="AB1634">
        <f t="shared" si="565"/>
        <v>0</v>
      </c>
      <c r="AC1634">
        <f t="shared" si="566"/>
        <v>-1</v>
      </c>
      <c r="AD1634">
        <f t="shared" si="567"/>
        <v>1</v>
      </c>
      <c r="AE1634" s="4" t="s">
        <v>2828</v>
      </c>
      <c r="AF1634" s="9" t="s">
        <v>2829</v>
      </c>
      <c r="AG1634">
        <v>0</v>
      </c>
      <c r="AH1634">
        <v>0</v>
      </c>
      <c r="AI1634">
        <v>1</v>
      </c>
      <c r="AJ1634">
        <v>1</v>
      </c>
      <c r="AK1634" s="9" t="s">
        <v>2840</v>
      </c>
      <c r="AL1634">
        <f t="shared" si="555"/>
        <v>0</v>
      </c>
      <c r="AM1634">
        <f>IF(AND(INDIRECT(AN1634)='Sample Select backend'!$C$2,INDIRECT(AO1634)=1,INDIRECT(AP1634)='Sample Select backend'!$F$2,INDIRECT(AQ1634)=1,INDIRECT(AR1634)='Sample Select backend'!$M$2),1,0)</f>
        <v>0</v>
      </c>
      <c r="AN1634" t="str">
        <f>_xlfn.CONCAT('Sample Select backend'!$C$4,ROW(AN1634))</f>
        <v>AE1634</v>
      </c>
      <c r="AO1634" s="9" t="str">
        <f>_xlfn.CONCAT('Sample Select backend'!$J$2,ROW(AO1634))</f>
        <v>AJ1634</v>
      </c>
      <c r="AP1634" t="str">
        <f>_xlfn.CONCAT('Sample Select backend'!$F$4,ROW(AP1634))</f>
        <v>AF1634</v>
      </c>
      <c r="AQ1634" t="str">
        <f>_xlfn.CONCAT('Sample Select backend'!$I$10,ROW(AQ1634))</f>
        <v>R1634</v>
      </c>
      <c r="AR1634" t="str">
        <f>_xlfn.CONCAT('Sample Select backend'!$M$4,ROW(AR1634))</f>
        <v>AK1634</v>
      </c>
      <c r="AS1634" t="str">
        <f t="shared" si="556"/>
        <v>Iceland</v>
      </c>
      <c r="AT1634" s="9" t="str">
        <f t="shared" si="557"/>
        <v>Tax exemption/waiver/suspension</v>
      </c>
      <c r="AU1634">
        <f t="shared" si="558"/>
        <v>0</v>
      </c>
      <c r="AV1634" s="9">
        <v>1</v>
      </c>
    </row>
    <row r="1635" spans="1:48" x14ac:dyDescent="0.35">
      <c r="A1635" t="s">
        <v>85</v>
      </c>
      <c r="B1635">
        <v>6</v>
      </c>
      <c r="C1635">
        <v>25</v>
      </c>
      <c r="D1635" t="s">
        <v>1240</v>
      </c>
      <c r="E1635">
        <v>1</v>
      </c>
      <c r="F1635">
        <v>1</v>
      </c>
      <c r="G1635">
        <v>2</v>
      </c>
      <c r="H1635">
        <v>-1</v>
      </c>
      <c r="I1635">
        <v>2</v>
      </c>
      <c r="J1635">
        <v>1</v>
      </c>
      <c r="K1635">
        <v>1</v>
      </c>
      <c r="L1635">
        <v>-2</v>
      </c>
      <c r="M1635">
        <v>1</v>
      </c>
      <c r="N1635" t="s">
        <v>2684</v>
      </c>
      <c r="O1635" t="s">
        <v>2800</v>
      </c>
      <c r="P1635" t="s">
        <v>2808</v>
      </c>
      <c r="Q1635" t="s">
        <v>2813</v>
      </c>
      <c r="R1635">
        <v>0</v>
      </c>
      <c r="S1635" t="s">
        <v>202</v>
      </c>
      <c r="T1635" t="s">
        <v>202</v>
      </c>
      <c r="U1635" t="s">
        <v>202</v>
      </c>
      <c r="V1635">
        <f t="shared" si="559"/>
        <v>1</v>
      </c>
      <c r="W1635">
        <f t="shared" si="560"/>
        <v>1</v>
      </c>
      <c r="X1635">
        <f t="shared" si="561"/>
        <v>1</v>
      </c>
      <c r="Y1635">
        <f t="shared" si="562"/>
        <v>0</v>
      </c>
      <c r="Z1635">
        <f t="shared" si="563"/>
        <v>1</v>
      </c>
      <c r="AA1635">
        <f t="shared" si="564"/>
        <v>1</v>
      </c>
      <c r="AB1635">
        <f t="shared" si="565"/>
        <v>1</v>
      </c>
      <c r="AC1635">
        <f t="shared" si="566"/>
        <v>0</v>
      </c>
      <c r="AD1635">
        <f t="shared" si="567"/>
        <v>1</v>
      </c>
      <c r="AE1635" s="4" t="s">
        <v>2828</v>
      </c>
      <c r="AF1635" s="9" t="s">
        <v>2829</v>
      </c>
      <c r="AG1635">
        <v>0</v>
      </c>
      <c r="AH1635">
        <v>0</v>
      </c>
      <c r="AI1635">
        <v>1</v>
      </c>
      <c r="AJ1635">
        <v>1</v>
      </c>
      <c r="AK1635" s="9" t="s">
        <v>2840</v>
      </c>
      <c r="AL1635">
        <f t="shared" si="555"/>
        <v>0</v>
      </c>
      <c r="AM1635">
        <f>IF(AND(INDIRECT(AN1635)='Sample Select backend'!$C$2,INDIRECT(AO1635)=1,INDIRECT(AP1635)='Sample Select backend'!$F$2,INDIRECT(AQ1635)=1,INDIRECT(AR1635)='Sample Select backend'!$M$2),1,0)</f>
        <v>0</v>
      </c>
      <c r="AN1635" t="str">
        <f>_xlfn.CONCAT('Sample Select backend'!$C$4,ROW(AN1635))</f>
        <v>AE1635</v>
      </c>
      <c r="AO1635" s="9" t="str">
        <f>_xlfn.CONCAT('Sample Select backend'!$J$2,ROW(AO1635))</f>
        <v>AJ1635</v>
      </c>
      <c r="AP1635" t="str">
        <f>_xlfn.CONCAT('Sample Select backend'!$F$4,ROW(AP1635))</f>
        <v>AF1635</v>
      </c>
      <c r="AQ1635" t="str">
        <f>_xlfn.CONCAT('Sample Select backend'!$I$10,ROW(AQ1635))</f>
        <v>R1635</v>
      </c>
      <c r="AR1635" t="str">
        <f>_xlfn.CONCAT('Sample Select backend'!$M$4,ROW(AR1635))</f>
        <v>AK1635</v>
      </c>
      <c r="AS1635" t="str">
        <f t="shared" si="556"/>
        <v>Iceland</v>
      </c>
      <c r="AT1635" s="9">
        <f t="shared" si="557"/>
        <v>25</v>
      </c>
      <c r="AU1635">
        <f t="shared" si="558"/>
        <v>0</v>
      </c>
      <c r="AV1635" s="9">
        <v>1</v>
      </c>
    </row>
    <row r="1636" spans="1:48" x14ac:dyDescent="0.35">
      <c r="A1636" t="s">
        <v>85</v>
      </c>
      <c r="B1636">
        <v>7</v>
      </c>
      <c r="C1636">
        <v>30</v>
      </c>
      <c r="D1636" t="s">
        <v>1238</v>
      </c>
      <c r="E1636">
        <v>1</v>
      </c>
      <c r="F1636">
        <v>1</v>
      </c>
      <c r="G1636">
        <v>2</v>
      </c>
      <c r="H1636">
        <v>1</v>
      </c>
      <c r="I1636">
        <v>2</v>
      </c>
      <c r="J1636">
        <v>1</v>
      </c>
      <c r="K1636">
        <v>1</v>
      </c>
      <c r="L1636">
        <v>-2</v>
      </c>
      <c r="M1636">
        <v>1</v>
      </c>
      <c r="N1636" t="s">
        <v>2684</v>
      </c>
      <c r="O1636" t="s">
        <v>2800</v>
      </c>
      <c r="P1636" t="s">
        <v>2808</v>
      </c>
      <c r="Q1636" t="s">
        <v>2813</v>
      </c>
      <c r="R1636">
        <v>0</v>
      </c>
      <c r="S1636" t="s">
        <v>202</v>
      </c>
      <c r="T1636" t="s">
        <v>202</v>
      </c>
      <c r="U1636" t="s">
        <v>202</v>
      </c>
      <c r="V1636">
        <f t="shared" si="559"/>
        <v>1</v>
      </c>
      <c r="W1636">
        <f t="shared" si="560"/>
        <v>1</v>
      </c>
      <c r="X1636">
        <f t="shared" si="561"/>
        <v>1</v>
      </c>
      <c r="Y1636">
        <f t="shared" si="562"/>
        <v>1</v>
      </c>
      <c r="Z1636">
        <f t="shared" si="563"/>
        <v>1</v>
      </c>
      <c r="AA1636">
        <f t="shared" si="564"/>
        <v>1</v>
      </c>
      <c r="AB1636">
        <f t="shared" si="565"/>
        <v>1</v>
      </c>
      <c r="AC1636">
        <f t="shared" si="566"/>
        <v>0</v>
      </c>
      <c r="AD1636">
        <f t="shared" si="567"/>
        <v>1</v>
      </c>
      <c r="AE1636" s="4" t="s">
        <v>2828</v>
      </c>
      <c r="AF1636" s="9" t="s">
        <v>2829</v>
      </c>
      <c r="AG1636">
        <v>0</v>
      </c>
      <c r="AH1636">
        <v>0</v>
      </c>
      <c r="AI1636">
        <v>1</v>
      </c>
      <c r="AJ1636">
        <v>1</v>
      </c>
      <c r="AK1636" s="9" t="s">
        <v>2840</v>
      </c>
      <c r="AL1636">
        <f t="shared" si="555"/>
        <v>0</v>
      </c>
      <c r="AM1636">
        <f>IF(AND(INDIRECT(AN1636)='Sample Select backend'!$C$2,INDIRECT(AO1636)=1,INDIRECT(AP1636)='Sample Select backend'!$F$2,INDIRECT(AQ1636)=1,INDIRECT(AR1636)='Sample Select backend'!$M$2),1,0)</f>
        <v>0</v>
      </c>
      <c r="AN1636" t="str">
        <f>_xlfn.CONCAT('Sample Select backend'!$C$4,ROW(AN1636))</f>
        <v>AE1636</v>
      </c>
      <c r="AO1636" s="9" t="str">
        <f>_xlfn.CONCAT('Sample Select backend'!$J$2,ROW(AO1636))</f>
        <v>AJ1636</v>
      </c>
      <c r="AP1636" t="str">
        <f>_xlfn.CONCAT('Sample Select backend'!$F$4,ROW(AP1636))</f>
        <v>AF1636</v>
      </c>
      <c r="AQ1636" t="str">
        <f>_xlfn.CONCAT('Sample Select backend'!$I$10,ROW(AQ1636))</f>
        <v>R1636</v>
      </c>
      <c r="AR1636" t="str">
        <f>_xlfn.CONCAT('Sample Select backend'!$M$4,ROW(AR1636))</f>
        <v>AK1636</v>
      </c>
      <c r="AS1636" t="str">
        <f t="shared" si="556"/>
        <v>Iceland</v>
      </c>
      <c r="AT1636" s="9">
        <f t="shared" si="557"/>
        <v>30</v>
      </c>
      <c r="AU1636">
        <f t="shared" si="558"/>
        <v>0</v>
      </c>
      <c r="AV1636" s="9">
        <v>1</v>
      </c>
    </row>
    <row r="1637" spans="1:48" x14ac:dyDescent="0.35">
      <c r="A1637" t="s">
        <v>85</v>
      </c>
      <c r="B1637">
        <v>7</v>
      </c>
      <c r="C1637" t="s">
        <v>201</v>
      </c>
      <c r="D1637" t="s">
        <v>1231</v>
      </c>
      <c r="E1637">
        <v>1</v>
      </c>
      <c r="F1637">
        <v>1</v>
      </c>
      <c r="G1637">
        <v>2</v>
      </c>
      <c r="H1637">
        <v>2</v>
      </c>
      <c r="I1637">
        <v>2</v>
      </c>
      <c r="J1637">
        <v>2</v>
      </c>
      <c r="K1637">
        <v>2</v>
      </c>
      <c r="L1637">
        <v>-2</v>
      </c>
      <c r="M1637">
        <v>1</v>
      </c>
      <c r="N1637" t="s">
        <v>2684</v>
      </c>
      <c r="O1637" t="s">
        <v>2800</v>
      </c>
      <c r="P1637" t="s">
        <v>2808</v>
      </c>
      <c r="Q1637" t="s">
        <v>2813</v>
      </c>
      <c r="R1637">
        <v>0</v>
      </c>
      <c r="S1637" t="s">
        <v>202</v>
      </c>
      <c r="T1637" t="s">
        <v>202</v>
      </c>
      <c r="U1637" t="s">
        <v>202</v>
      </c>
      <c r="V1637">
        <f t="shared" si="559"/>
        <v>1</v>
      </c>
      <c r="W1637">
        <f t="shared" si="560"/>
        <v>1</v>
      </c>
      <c r="X1637">
        <f t="shared" si="561"/>
        <v>1</v>
      </c>
      <c r="Y1637">
        <f t="shared" si="562"/>
        <v>1</v>
      </c>
      <c r="Z1637">
        <f t="shared" si="563"/>
        <v>1</v>
      </c>
      <c r="AA1637">
        <f t="shared" si="564"/>
        <v>1</v>
      </c>
      <c r="AB1637">
        <f t="shared" si="565"/>
        <v>1</v>
      </c>
      <c r="AC1637">
        <f t="shared" si="566"/>
        <v>0</v>
      </c>
      <c r="AD1637">
        <f t="shared" si="567"/>
        <v>1</v>
      </c>
      <c r="AE1637" s="4" t="s">
        <v>2828</v>
      </c>
      <c r="AF1637" s="9" t="s">
        <v>2829</v>
      </c>
      <c r="AG1637">
        <v>0</v>
      </c>
      <c r="AH1637">
        <v>0</v>
      </c>
      <c r="AI1637">
        <v>1</v>
      </c>
      <c r="AJ1637">
        <v>1</v>
      </c>
      <c r="AK1637" s="9" t="s">
        <v>2840</v>
      </c>
      <c r="AL1637">
        <f t="shared" si="555"/>
        <v>0</v>
      </c>
      <c r="AM1637">
        <f>IF(AND(INDIRECT(AN1637)='Sample Select backend'!$C$2,INDIRECT(AO1637)=1,INDIRECT(AP1637)='Sample Select backend'!$F$2,INDIRECT(AQ1637)=1,INDIRECT(AR1637)='Sample Select backend'!$M$2),1,0)</f>
        <v>0</v>
      </c>
      <c r="AN1637" t="str">
        <f>_xlfn.CONCAT('Sample Select backend'!$C$4,ROW(AN1637))</f>
        <v>AE1637</v>
      </c>
      <c r="AO1637" s="9" t="str">
        <f>_xlfn.CONCAT('Sample Select backend'!$J$2,ROW(AO1637))</f>
        <v>AJ1637</v>
      </c>
      <c r="AP1637" t="str">
        <f>_xlfn.CONCAT('Sample Select backend'!$F$4,ROW(AP1637))</f>
        <v>AF1637</v>
      </c>
      <c r="AQ1637" t="str">
        <f>_xlfn.CONCAT('Sample Select backend'!$I$10,ROW(AQ1637))</f>
        <v>R1637</v>
      </c>
      <c r="AR1637" t="str">
        <f>_xlfn.CONCAT('Sample Select backend'!$M$4,ROW(AR1637))</f>
        <v>AK1637</v>
      </c>
      <c r="AS1637" t="str">
        <f t="shared" si="556"/>
        <v>Iceland</v>
      </c>
      <c r="AT1637" s="9" t="str">
        <f t="shared" si="557"/>
        <v>Other</v>
      </c>
      <c r="AU1637">
        <f t="shared" si="558"/>
        <v>0</v>
      </c>
      <c r="AV1637" s="9">
        <v>1</v>
      </c>
    </row>
    <row r="1638" spans="1:48" x14ac:dyDescent="0.35">
      <c r="A1638" t="s">
        <v>85</v>
      </c>
      <c r="B1638">
        <v>1</v>
      </c>
      <c r="C1638">
        <v>7</v>
      </c>
      <c r="D1638" t="s">
        <v>1244</v>
      </c>
      <c r="E1638">
        <v>-2</v>
      </c>
      <c r="F1638">
        <v>2</v>
      </c>
      <c r="G1638">
        <v>-2</v>
      </c>
      <c r="H1638">
        <v>-1</v>
      </c>
      <c r="I1638">
        <v>-2</v>
      </c>
      <c r="J1638">
        <v>-2</v>
      </c>
      <c r="K1638">
        <v>2</v>
      </c>
      <c r="M1638">
        <v>1</v>
      </c>
      <c r="N1638" t="s">
        <v>2684</v>
      </c>
      <c r="O1638" t="s">
        <v>2800</v>
      </c>
      <c r="P1638" t="s">
        <v>2808</v>
      </c>
      <c r="Q1638" t="s">
        <v>2813</v>
      </c>
      <c r="R1638">
        <v>0</v>
      </c>
      <c r="S1638" t="s">
        <v>202</v>
      </c>
      <c r="T1638" t="s">
        <v>202</v>
      </c>
      <c r="U1638" t="s">
        <v>202</v>
      </c>
      <c r="V1638">
        <f t="shared" si="559"/>
        <v>0</v>
      </c>
      <c r="W1638">
        <f t="shared" si="560"/>
        <v>1</v>
      </c>
      <c r="X1638">
        <f t="shared" si="561"/>
        <v>0</v>
      </c>
      <c r="Y1638">
        <f t="shared" si="562"/>
        <v>0</v>
      </c>
      <c r="Z1638">
        <f t="shared" si="563"/>
        <v>0</v>
      </c>
      <c r="AA1638">
        <f t="shared" si="564"/>
        <v>0</v>
      </c>
      <c r="AB1638">
        <f t="shared" si="565"/>
        <v>1</v>
      </c>
      <c r="AC1638">
        <f t="shared" si="566"/>
        <v>-1</v>
      </c>
      <c r="AD1638">
        <f t="shared" si="567"/>
        <v>1</v>
      </c>
      <c r="AE1638" s="4" t="s">
        <v>2828</v>
      </c>
      <c r="AF1638" s="9" t="s">
        <v>2829</v>
      </c>
      <c r="AG1638">
        <v>0</v>
      </c>
      <c r="AH1638">
        <v>0</v>
      </c>
      <c r="AI1638">
        <v>1</v>
      </c>
      <c r="AJ1638">
        <v>1</v>
      </c>
      <c r="AK1638" s="9" t="s">
        <v>2840</v>
      </c>
      <c r="AL1638">
        <f t="shared" si="555"/>
        <v>0</v>
      </c>
      <c r="AM1638">
        <f>IF(AND(INDIRECT(AN1638)='Sample Select backend'!$C$2,INDIRECT(AO1638)=1,INDIRECT(AP1638)='Sample Select backend'!$F$2,INDIRECT(AQ1638)=1,INDIRECT(AR1638)='Sample Select backend'!$M$2),1,0)</f>
        <v>0</v>
      </c>
      <c r="AN1638" t="str">
        <f>_xlfn.CONCAT('Sample Select backend'!$C$4,ROW(AN1638))</f>
        <v>AE1638</v>
      </c>
      <c r="AO1638" s="9" t="str">
        <f>_xlfn.CONCAT('Sample Select backend'!$J$2,ROW(AO1638))</f>
        <v>AJ1638</v>
      </c>
      <c r="AP1638" t="str">
        <f>_xlfn.CONCAT('Sample Select backend'!$F$4,ROW(AP1638))</f>
        <v>AF1638</v>
      </c>
      <c r="AQ1638" t="str">
        <f>_xlfn.CONCAT('Sample Select backend'!$I$10,ROW(AQ1638))</f>
        <v>R1638</v>
      </c>
      <c r="AR1638" t="str">
        <f>_xlfn.CONCAT('Sample Select backend'!$M$4,ROW(AR1638))</f>
        <v>AK1638</v>
      </c>
      <c r="AS1638" t="str">
        <f t="shared" si="556"/>
        <v>Iceland</v>
      </c>
      <c r="AT1638" s="9">
        <f t="shared" si="557"/>
        <v>7</v>
      </c>
      <c r="AU1638">
        <f t="shared" si="558"/>
        <v>0</v>
      </c>
      <c r="AV1638" s="9">
        <v>1</v>
      </c>
    </row>
    <row r="1639" spans="1:48" x14ac:dyDescent="0.35">
      <c r="A1639" t="s">
        <v>85</v>
      </c>
      <c r="B1639">
        <v>7</v>
      </c>
      <c r="C1639">
        <v>30</v>
      </c>
      <c r="D1639" t="s">
        <v>1237</v>
      </c>
      <c r="E1639">
        <v>1</v>
      </c>
      <c r="F1639">
        <v>1</v>
      </c>
      <c r="G1639">
        <v>2</v>
      </c>
      <c r="H1639">
        <v>1</v>
      </c>
      <c r="I1639">
        <v>2</v>
      </c>
      <c r="J1639">
        <v>1</v>
      </c>
      <c r="K1639">
        <v>1</v>
      </c>
      <c r="L1639">
        <v>-2</v>
      </c>
      <c r="M1639">
        <v>1</v>
      </c>
      <c r="N1639" t="s">
        <v>2684</v>
      </c>
      <c r="O1639" t="s">
        <v>2800</v>
      </c>
      <c r="P1639" t="s">
        <v>2808</v>
      </c>
      <c r="Q1639" t="s">
        <v>2813</v>
      </c>
      <c r="R1639">
        <v>0</v>
      </c>
      <c r="S1639" t="s">
        <v>202</v>
      </c>
      <c r="T1639" t="s">
        <v>202</v>
      </c>
      <c r="U1639" t="s">
        <v>202</v>
      </c>
      <c r="V1639">
        <f t="shared" si="559"/>
        <v>1</v>
      </c>
      <c r="W1639">
        <f t="shared" si="560"/>
        <v>1</v>
      </c>
      <c r="X1639">
        <f t="shared" si="561"/>
        <v>1</v>
      </c>
      <c r="Y1639">
        <f t="shared" si="562"/>
        <v>1</v>
      </c>
      <c r="Z1639">
        <f t="shared" si="563"/>
        <v>1</v>
      </c>
      <c r="AA1639">
        <f t="shared" si="564"/>
        <v>1</v>
      </c>
      <c r="AB1639">
        <f t="shared" si="565"/>
        <v>1</v>
      </c>
      <c r="AC1639">
        <f t="shared" si="566"/>
        <v>0</v>
      </c>
      <c r="AD1639">
        <f t="shared" si="567"/>
        <v>1</v>
      </c>
      <c r="AE1639" s="4" t="s">
        <v>2828</v>
      </c>
      <c r="AF1639" s="9" t="s">
        <v>2829</v>
      </c>
      <c r="AG1639">
        <v>0</v>
      </c>
      <c r="AH1639">
        <v>0</v>
      </c>
      <c r="AI1639">
        <v>1</v>
      </c>
      <c r="AJ1639">
        <v>1</v>
      </c>
      <c r="AK1639" s="9" t="s">
        <v>2840</v>
      </c>
      <c r="AL1639">
        <f t="shared" si="555"/>
        <v>0</v>
      </c>
      <c r="AM1639">
        <f>IF(AND(INDIRECT(AN1639)='Sample Select backend'!$C$2,INDIRECT(AO1639)=1,INDIRECT(AP1639)='Sample Select backend'!$F$2,INDIRECT(AQ1639)=1,INDIRECT(AR1639)='Sample Select backend'!$M$2),1,0)</f>
        <v>0</v>
      </c>
      <c r="AN1639" t="str">
        <f>_xlfn.CONCAT('Sample Select backend'!$C$4,ROW(AN1639))</f>
        <v>AE1639</v>
      </c>
      <c r="AO1639" s="9" t="str">
        <f>_xlfn.CONCAT('Sample Select backend'!$J$2,ROW(AO1639))</f>
        <v>AJ1639</v>
      </c>
      <c r="AP1639" t="str">
        <f>_xlfn.CONCAT('Sample Select backend'!$F$4,ROW(AP1639))</f>
        <v>AF1639</v>
      </c>
      <c r="AQ1639" t="str">
        <f>_xlfn.CONCAT('Sample Select backend'!$I$10,ROW(AQ1639))</f>
        <v>R1639</v>
      </c>
      <c r="AR1639" t="str">
        <f>_xlfn.CONCAT('Sample Select backend'!$M$4,ROW(AR1639))</f>
        <v>AK1639</v>
      </c>
      <c r="AS1639" t="str">
        <f t="shared" si="556"/>
        <v>Iceland</v>
      </c>
      <c r="AT1639" s="9">
        <f t="shared" si="557"/>
        <v>30</v>
      </c>
      <c r="AU1639">
        <f t="shared" si="558"/>
        <v>0</v>
      </c>
      <c r="AV1639" s="9">
        <v>1</v>
      </c>
    </row>
    <row r="1640" spans="1:48" x14ac:dyDescent="0.35">
      <c r="A1640" t="s">
        <v>85</v>
      </c>
      <c r="B1640">
        <v>1</v>
      </c>
      <c r="C1640">
        <v>6</v>
      </c>
      <c r="D1640" t="s">
        <v>1232</v>
      </c>
      <c r="E1640">
        <v>-2</v>
      </c>
      <c r="F1640">
        <v>2</v>
      </c>
      <c r="G1640">
        <v>2</v>
      </c>
      <c r="H1640">
        <v>2</v>
      </c>
      <c r="I1640">
        <v>2</v>
      </c>
      <c r="J1640">
        <v>2</v>
      </c>
      <c r="K1640">
        <v>1</v>
      </c>
      <c r="L1640">
        <v>2</v>
      </c>
      <c r="M1640">
        <v>1</v>
      </c>
      <c r="N1640" t="s">
        <v>2684</v>
      </c>
      <c r="O1640" t="s">
        <v>2800</v>
      </c>
      <c r="P1640" t="s">
        <v>2808</v>
      </c>
      <c r="Q1640" t="s">
        <v>2813</v>
      </c>
      <c r="R1640">
        <v>0</v>
      </c>
      <c r="S1640" t="s">
        <v>202</v>
      </c>
      <c r="T1640" t="s">
        <v>202</v>
      </c>
      <c r="U1640" t="s">
        <v>202</v>
      </c>
      <c r="V1640">
        <f t="shared" si="559"/>
        <v>0</v>
      </c>
      <c r="W1640">
        <f t="shared" si="560"/>
        <v>1</v>
      </c>
      <c r="X1640">
        <f t="shared" si="561"/>
        <v>1</v>
      </c>
      <c r="Y1640">
        <f t="shared" si="562"/>
        <v>1</v>
      </c>
      <c r="Z1640">
        <f t="shared" si="563"/>
        <v>1</v>
      </c>
      <c r="AA1640">
        <f t="shared" si="564"/>
        <v>1</v>
      </c>
      <c r="AB1640">
        <f t="shared" si="565"/>
        <v>1</v>
      </c>
      <c r="AC1640">
        <f t="shared" si="566"/>
        <v>1</v>
      </c>
      <c r="AD1640">
        <f t="shared" si="567"/>
        <v>1</v>
      </c>
      <c r="AE1640" s="4" t="s">
        <v>2828</v>
      </c>
      <c r="AF1640" s="9" t="s">
        <v>2829</v>
      </c>
      <c r="AG1640">
        <v>0</v>
      </c>
      <c r="AH1640">
        <v>0</v>
      </c>
      <c r="AI1640">
        <v>1</v>
      </c>
      <c r="AJ1640">
        <v>1</v>
      </c>
      <c r="AK1640" s="9" t="s">
        <v>2840</v>
      </c>
      <c r="AL1640">
        <f t="shared" si="555"/>
        <v>0</v>
      </c>
      <c r="AM1640">
        <f>IF(AND(INDIRECT(AN1640)='Sample Select backend'!$C$2,INDIRECT(AO1640)=1,INDIRECT(AP1640)='Sample Select backend'!$F$2,INDIRECT(AQ1640)=1,INDIRECT(AR1640)='Sample Select backend'!$M$2),1,0)</f>
        <v>0</v>
      </c>
      <c r="AN1640" t="str">
        <f>_xlfn.CONCAT('Sample Select backend'!$C$4,ROW(AN1640))</f>
        <v>AE1640</v>
      </c>
      <c r="AO1640" s="9" t="str">
        <f>_xlfn.CONCAT('Sample Select backend'!$J$2,ROW(AO1640))</f>
        <v>AJ1640</v>
      </c>
      <c r="AP1640" t="str">
        <f>_xlfn.CONCAT('Sample Select backend'!$F$4,ROW(AP1640))</f>
        <v>AF1640</v>
      </c>
      <c r="AQ1640" t="str">
        <f>_xlfn.CONCAT('Sample Select backend'!$I$10,ROW(AQ1640))</f>
        <v>R1640</v>
      </c>
      <c r="AR1640" t="str">
        <f>_xlfn.CONCAT('Sample Select backend'!$M$4,ROW(AR1640))</f>
        <v>AK1640</v>
      </c>
      <c r="AS1640" t="str">
        <f t="shared" si="556"/>
        <v>Iceland</v>
      </c>
      <c r="AT1640" s="9">
        <f t="shared" si="557"/>
        <v>6</v>
      </c>
      <c r="AU1640">
        <f t="shared" si="558"/>
        <v>0</v>
      </c>
      <c r="AV1640" s="9">
        <v>1</v>
      </c>
    </row>
    <row r="1641" spans="1:48" x14ac:dyDescent="0.35">
      <c r="A1641" t="s">
        <v>85</v>
      </c>
      <c r="B1641">
        <v>1</v>
      </c>
      <c r="C1641">
        <v>6</v>
      </c>
      <c r="D1641" t="s">
        <v>1239</v>
      </c>
      <c r="E1641">
        <v>-2</v>
      </c>
      <c r="F1641">
        <v>2</v>
      </c>
      <c r="G1641">
        <v>2</v>
      </c>
      <c r="H1641">
        <v>2</v>
      </c>
      <c r="I1641">
        <v>2</v>
      </c>
      <c r="J1641">
        <v>2</v>
      </c>
      <c r="K1641">
        <v>1</v>
      </c>
      <c r="L1641">
        <v>2</v>
      </c>
      <c r="M1641">
        <v>1</v>
      </c>
      <c r="N1641" t="s">
        <v>2684</v>
      </c>
      <c r="O1641" t="s">
        <v>2800</v>
      </c>
      <c r="P1641" t="s">
        <v>2808</v>
      </c>
      <c r="Q1641" t="s">
        <v>2813</v>
      </c>
      <c r="R1641">
        <v>0</v>
      </c>
      <c r="S1641" t="s">
        <v>202</v>
      </c>
      <c r="T1641" t="s">
        <v>202</v>
      </c>
      <c r="U1641" t="s">
        <v>202</v>
      </c>
      <c r="V1641">
        <f t="shared" si="559"/>
        <v>0</v>
      </c>
      <c r="W1641">
        <f t="shared" si="560"/>
        <v>1</v>
      </c>
      <c r="X1641">
        <f t="shared" si="561"/>
        <v>1</v>
      </c>
      <c r="Y1641">
        <f t="shared" si="562"/>
        <v>1</v>
      </c>
      <c r="Z1641">
        <f t="shared" si="563"/>
        <v>1</v>
      </c>
      <c r="AA1641">
        <f t="shared" si="564"/>
        <v>1</v>
      </c>
      <c r="AB1641">
        <f t="shared" si="565"/>
        <v>1</v>
      </c>
      <c r="AC1641">
        <f t="shared" si="566"/>
        <v>1</v>
      </c>
      <c r="AD1641">
        <f t="shared" si="567"/>
        <v>1</v>
      </c>
      <c r="AE1641" s="4" t="s">
        <v>2828</v>
      </c>
      <c r="AF1641" s="9" t="s">
        <v>2829</v>
      </c>
      <c r="AG1641">
        <v>0</v>
      </c>
      <c r="AH1641">
        <v>0</v>
      </c>
      <c r="AI1641">
        <v>1</v>
      </c>
      <c r="AJ1641">
        <v>1</v>
      </c>
      <c r="AK1641" s="9" t="s">
        <v>2840</v>
      </c>
      <c r="AL1641">
        <f t="shared" si="555"/>
        <v>0</v>
      </c>
      <c r="AM1641">
        <f>IF(AND(INDIRECT(AN1641)='Sample Select backend'!$C$2,INDIRECT(AO1641)=1,INDIRECT(AP1641)='Sample Select backend'!$F$2,INDIRECT(AQ1641)=1,INDIRECT(AR1641)='Sample Select backend'!$M$2),1,0)</f>
        <v>0</v>
      </c>
      <c r="AN1641" t="str">
        <f>_xlfn.CONCAT('Sample Select backend'!$C$4,ROW(AN1641))</f>
        <v>AE1641</v>
      </c>
      <c r="AO1641" s="9" t="str">
        <f>_xlfn.CONCAT('Sample Select backend'!$J$2,ROW(AO1641))</f>
        <v>AJ1641</v>
      </c>
      <c r="AP1641" t="str">
        <f>_xlfn.CONCAT('Sample Select backend'!$F$4,ROW(AP1641))</f>
        <v>AF1641</v>
      </c>
      <c r="AQ1641" t="str">
        <f>_xlfn.CONCAT('Sample Select backend'!$I$10,ROW(AQ1641))</f>
        <v>R1641</v>
      </c>
      <c r="AR1641" t="str">
        <f>_xlfn.CONCAT('Sample Select backend'!$M$4,ROW(AR1641))</f>
        <v>AK1641</v>
      </c>
      <c r="AS1641" t="str">
        <f t="shared" si="556"/>
        <v>Iceland</v>
      </c>
      <c r="AT1641" s="9">
        <f t="shared" si="557"/>
        <v>6</v>
      </c>
      <c r="AU1641">
        <f t="shared" si="558"/>
        <v>0</v>
      </c>
      <c r="AV1641" s="9">
        <v>1</v>
      </c>
    </row>
    <row r="1642" spans="1:48" x14ac:dyDescent="0.35">
      <c r="A1642" t="s">
        <v>85</v>
      </c>
      <c r="B1642">
        <v>1</v>
      </c>
      <c r="C1642">
        <v>3</v>
      </c>
      <c r="D1642" t="s">
        <v>1233</v>
      </c>
      <c r="E1642">
        <v>-2</v>
      </c>
      <c r="F1642">
        <v>2</v>
      </c>
      <c r="G1642">
        <v>-2</v>
      </c>
      <c r="H1642">
        <v>-1</v>
      </c>
      <c r="I1642">
        <v>-2</v>
      </c>
      <c r="J1642">
        <v>-2</v>
      </c>
      <c r="K1642">
        <v>2</v>
      </c>
      <c r="L1642">
        <v>-2</v>
      </c>
      <c r="M1642">
        <v>1</v>
      </c>
      <c r="N1642" t="s">
        <v>2684</v>
      </c>
      <c r="O1642" t="s">
        <v>2800</v>
      </c>
      <c r="P1642" t="s">
        <v>2808</v>
      </c>
      <c r="Q1642" t="s">
        <v>2813</v>
      </c>
      <c r="R1642">
        <v>0</v>
      </c>
      <c r="S1642" t="s">
        <v>202</v>
      </c>
      <c r="T1642" t="s">
        <v>202</v>
      </c>
      <c r="U1642" t="s">
        <v>202</v>
      </c>
      <c r="V1642">
        <f t="shared" si="559"/>
        <v>0</v>
      </c>
      <c r="W1642">
        <f t="shared" si="560"/>
        <v>1</v>
      </c>
      <c r="X1642">
        <f t="shared" si="561"/>
        <v>0</v>
      </c>
      <c r="Y1642">
        <f t="shared" si="562"/>
        <v>0</v>
      </c>
      <c r="Z1642">
        <f t="shared" si="563"/>
        <v>0</v>
      </c>
      <c r="AA1642">
        <f t="shared" si="564"/>
        <v>0</v>
      </c>
      <c r="AB1642">
        <f t="shared" si="565"/>
        <v>1</v>
      </c>
      <c r="AC1642">
        <f t="shared" si="566"/>
        <v>0</v>
      </c>
      <c r="AD1642">
        <f t="shared" si="567"/>
        <v>1</v>
      </c>
      <c r="AE1642" s="4" t="s">
        <v>2828</v>
      </c>
      <c r="AF1642" s="9" t="s">
        <v>2829</v>
      </c>
      <c r="AG1642">
        <v>0</v>
      </c>
      <c r="AH1642">
        <v>0</v>
      </c>
      <c r="AI1642">
        <v>1</v>
      </c>
      <c r="AJ1642">
        <v>1</v>
      </c>
      <c r="AK1642" s="9" t="s">
        <v>2840</v>
      </c>
      <c r="AL1642">
        <f t="shared" si="555"/>
        <v>0</v>
      </c>
      <c r="AM1642">
        <f>IF(AND(INDIRECT(AN1642)='Sample Select backend'!$C$2,INDIRECT(AO1642)=1,INDIRECT(AP1642)='Sample Select backend'!$F$2,INDIRECT(AQ1642)=1,INDIRECT(AR1642)='Sample Select backend'!$M$2),1,0)</f>
        <v>0</v>
      </c>
      <c r="AN1642" t="str">
        <f>_xlfn.CONCAT('Sample Select backend'!$C$4,ROW(AN1642))</f>
        <v>AE1642</v>
      </c>
      <c r="AO1642" s="9" t="str">
        <f>_xlfn.CONCAT('Sample Select backend'!$J$2,ROW(AO1642))</f>
        <v>AJ1642</v>
      </c>
      <c r="AP1642" t="str">
        <f>_xlfn.CONCAT('Sample Select backend'!$F$4,ROW(AP1642))</f>
        <v>AF1642</v>
      </c>
      <c r="AQ1642" t="str">
        <f>_xlfn.CONCAT('Sample Select backend'!$I$10,ROW(AQ1642))</f>
        <v>R1642</v>
      </c>
      <c r="AR1642" t="str">
        <f>_xlfn.CONCAT('Sample Select backend'!$M$4,ROW(AR1642))</f>
        <v>AK1642</v>
      </c>
      <c r="AS1642" t="str">
        <f t="shared" si="556"/>
        <v>Iceland</v>
      </c>
      <c r="AT1642" s="9">
        <f t="shared" si="557"/>
        <v>3</v>
      </c>
      <c r="AU1642">
        <f t="shared" si="558"/>
        <v>0</v>
      </c>
      <c r="AV1642" s="9">
        <v>1</v>
      </c>
    </row>
    <row r="1643" spans="1:48" x14ac:dyDescent="0.35">
      <c r="A1643" t="s">
        <v>85</v>
      </c>
      <c r="B1643">
        <v>9</v>
      </c>
      <c r="C1643">
        <v>34</v>
      </c>
      <c r="D1643" t="s">
        <v>1242</v>
      </c>
      <c r="E1643">
        <v>1</v>
      </c>
      <c r="F1643">
        <v>1</v>
      </c>
      <c r="H1643">
        <v>-1</v>
      </c>
      <c r="I1643">
        <v>2</v>
      </c>
      <c r="J1643">
        <v>1</v>
      </c>
      <c r="K1643">
        <v>1</v>
      </c>
      <c r="L1643">
        <v>-2</v>
      </c>
      <c r="M1643">
        <v>1</v>
      </c>
      <c r="N1643" t="s">
        <v>2684</v>
      </c>
      <c r="O1643" t="s">
        <v>2800</v>
      </c>
      <c r="P1643" t="s">
        <v>2808</v>
      </c>
      <c r="Q1643" t="s">
        <v>2813</v>
      </c>
      <c r="R1643">
        <v>0</v>
      </c>
      <c r="S1643" t="s">
        <v>202</v>
      </c>
      <c r="T1643" t="s">
        <v>202</v>
      </c>
      <c r="U1643" t="s">
        <v>202</v>
      </c>
      <c r="V1643">
        <f t="shared" si="559"/>
        <v>1</v>
      </c>
      <c r="W1643">
        <f t="shared" si="560"/>
        <v>1</v>
      </c>
      <c r="X1643">
        <f t="shared" si="561"/>
        <v>-1</v>
      </c>
      <c r="Y1643">
        <f t="shared" si="562"/>
        <v>0</v>
      </c>
      <c r="Z1643">
        <f t="shared" si="563"/>
        <v>1</v>
      </c>
      <c r="AA1643">
        <f t="shared" si="564"/>
        <v>1</v>
      </c>
      <c r="AB1643">
        <f t="shared" si="565"/>
        <v>1</v>
      </c>
      <c r="AC1643">
        <f t="shared" si="566"/>
        <v>0</v>
      </c>
      <c r="AD1643">
        <f t="shared" si="567"/>
        <v>1</v>
      </c>
      <c r="AE1643" s="4" t="s">
        <v>2828</v>
      </c>
      <c r="AF1643" s="9" t="s">
        <v>2829</v>
      </c>
      <c r="AG1643">
        <v>0</v>
      </c>
      <c r="AH1643">
        <v>0</v>
      </c>
      <c r="AI1643">
        <v>1</v>
      </c>
      <c r="AJ1643">
        <v>1</v>
      </c>
      <c r="AK1643" s="9" t="s">
        <v>2840</v>
      </c>
      <c r="AL1643">
        <f t="shared" si="555"/>
        <v>0</v>
      </c>
      <c r="AM1643">
        <f>IF(AND(INDIRECT(AN1643)='Sample Select backend'!$C$2,INDIRECT(AO1643)=1,INDIRECT(AP1643)='Sample Select backend'!$F$2,INDIRECT(AQ1643)=1,INDIRECT(AR1643)='Sample Select backend'!$M$2),1,0)</f>
        <v>0</v>
      </c>
      <c r="AN1643" t="str">
        <f>_xlfn.CONCAT('Sample Select backend'!$C$4,ROW(AN1643))</f>
        <v>AE1643</v>
      </c>
      <c r="AO1643" s="9" t="str">
        <f>_xlfn.CONCAT('Sample Select backend'!$J$2,ROW(AO1643))</f>
        <v>AJ1643</v>
      </c>
      <c r="AP1643" t="str">
        <f>_xlfn.CONCAT('Sample Select backend'!$F$4,ROW(AP1643))</f>
        <v>AF1643</v>
      </c>
      <c r="AQ1643" t="str">
        <f>_xlfn.CONCAT('Sample Select backend'!$I$10,ROW(AQ1643))</f>
        <v>R1643</v>
      </c>
      <c r="AR1643" t="str">
        <f>_xlfn.CONCAT('Sample Select backend'!$M$4,ROW(AR1643))</f>
        <v>AK1643</v>
      </c>
      <c r="AS1643" t="str">
        <f t="shared" si="556"/>
        <v>Iceland</v>
      </c>
      <c r="AT1643" s="9">
        <f t="shared" si="557"/>
        <v>34</v>
      </c>
      <c r="AU1643">
        <f t="shared" si="558"/>
        <v>0</v>
      </c>
      <c r="AV1643" s="9">
        <v>1</v>
      </c>
    </row>
    <row r="1644" spans="1:48" x14ac:dyDescent="0.35">
      <c r="A1644" t="s">
        <v>85</v>
      </c>
      <c r="B1644">
        <v>6</v>
      </c>
      <c r="C1644">
        <v>26</v>
      </c>
      <c r="D1644" t="s">
        <v>1234</v>
      </c>
      <c r="E1644">
        <v>1</v>
      </c>
      <c r="F1644">
        <v>1</v>
      </c>
      <c r="G1644">
        <v>-2</v>
      </c>
      <c r="H1644">
        <v>-1</v>
      </c>
      <c r="I1644">
        <v>-2</v>
      </c>
      <c r="J1644">
        <v>2</v>
      </c>
      <c r="K1644">
        <v>1</v>
      </c>
      <c r="L1644">
        <v>-2</v>
      </c>
      <c r="M1644">
        <v>1</v>
      </c>
      <c r="N1644" t="s">
        <v>2684</v>
      </c>
      <c r="O1644" t="s">
        <v>2800</v>
      </c>
      <c r="P1644" t="s">
        <v>2808</v>
      </c>
      <c r="Q1644" t="s">
        <v>2813</v>
      </c>
      <c r="R1644">
        <v>0</v>
      </c>
      <c r="S1644" t="s">
        <v>202</v>
      </c>
      <c r="T1644" t="s">
        <v>202</v>
      </c>
      <c r="U1644" t="s">
        <v>202</v>
      </c>
      <c r="V1644">
        <f t="shared" si="559"/>
        <v>1</v>
      </c>
      <c r="W1644">
        <f t="shared" si="560"/>
        <v>1</v>
      </c>
      <c r="X1644">
        <f t="shared" si="561"/>
        <v>0</v>
      </c>
      <c r="Y1644">
        <f t="shared" si="562"/>
        <v>0</v>
      </c>
      <c r="Z1644">
        <f t="shared" si="563"/>
        <v>0</v>
      </c>
      <c r="AA1644">
        <f t="shared" si="564"/>
        <v>1</v>
      </c>
      <c r="AB1644">
        <f t="shared" si="565"/>
        <v>1</v>
      </c>
      <c r="AC1644">
        <f t="shared" si="566"/>
        <v>0</v>
      </c>
      <c r="AD1644">
        <f t="shared" si="567"/>
        <v>1</v>
      </c>
      <c r="AE1644" s="4" t="s">
        <v>2828</v>
      </c>
      <c r="AF1644" s="9" t="s">
        <v>2829</v>
      </c>
      <c r="AG1644">
        <v>0</v>
      </c>
      <c r="AH1644">
        <v>0</v>
      </c>
      <c r="AI1644">
        <v>1</v>
      </c>
      <c r="AJ1644">
        <v>1</v>
      </c>
      <c r="AK1644" s="9" t="s">
        <v>2840</v>
      </c>
      <c r="AL1644">
        <f t="shared" si="555"/>
        <v>0</v>
      </c>
      <c r="AM1644">
        <f>IF(AND(INDIRECT(AN1644)='Sample Select backend'!$C$2,INDIRECT(AO1644)=1,INDIRECT(AP1644)='Sample Select backend'!$F$2,INDIRECT(AQ1644)=1,INDIRECT(AR1644)='Sample Select backend'!$M$2),1,0)</f>
        <v>0</v>
      </c>
      <c r="AN1644" t="str">
        <f>_xlfn.CONCAT('Sample Select backend'!$C$4,ROW(AN1644))</f>
        <v>AE1644</v>
      </c>
      <c r="AO1644" s="9" t="str">
        <f>_xlfn.CONCAT('Sample Select backend'!$J$2,ROW(AO1644))</f>
        <v>AJ1644</v>
      </c>
      <c r="AP1644" t="str">
        <f>_xlfn.CONCAT('Sample Select backend'!$F$4,ROW(AP1644))</f>
        <v>AF1644</v>
      </c>
      <c r="AQ1644" t="str">
        <f>_xlfn.CONCAT('Sample Select backend'!$I$10,ROW(AQ1644))</f>
        <v>R1644</v>
      </c>
      <c r="AR1644" t="str">
        <f>_xlfn.CONCAT('Sample Select backend'!$M$4,ROW(AR1644))</f>
        <v>AK1644</v>
      </c>
      <c r="AS1644" t="str">
        <f t="shared" si="556"/>
        <v>Iceland</v>
      </c>
      <c r="AT1644" s="9">
        <f t="shared" si="557"/>
        <v>26</v>
      </c>
      <c r="AU1644">
        <f t="shared" si="558"/>
        <v>0</v>
      </c>
      <c r="AV1644" s="9">
        <v>1</v>
      </c>
    </row>
    <row r="1645" spans="1:48" x14ac:dyDescent="0.35">
      <c r="A1645" t="s">
        <v>85</v>
      </c>
      <c r="B1645">
        <v>1</v>
      </c>
      <c r="C1645" t="s">
        <v>206</v>
      </c>
      <c r="D1645" t="s">
        <v>1243</v>
      </c>
      <c r="E1645">
        <v>2</v>
      </c>
      <c r="F1645">
        <v>2</v>
      </c>
      <c r="G1645">
        <v>-2</v>
      </c>
      <c r="H1645">
        <v>-1</v>
      </c>
      <c r="I1645">
        <v>-2</v>
      </c>
      <c r="J1645">
        <v>2</v>
      </c>
      <c r="K1645">
        <v>-2</v>
      </c>
      <c r="L1645">
        <v>2</v>
      </c>
      <c r="M1645">
        <v>1</v>
      </c>
      <c r="N1645" t="s">
        <v>2684</v>
      </c>
      <c r="O1645" t="s">
        <v>2800</v>
      </c>
      <c r="P1645" t="s">
        <v>2808</v>
      </c>
      <c r="Q1645" t="s">
        <v>2813</v>
      </c>
      <c r="R1645">
        <v>0</v>
      </c>
      <c r="S1645" t="s">
        <v>202</v>
      </c>
      <c r="T1645" t="s">
        <v>202</v>
      </c>
      <c r="U1645" t="s">
        <v>202</v>
      </c>
      <c r="V1645">
        <f t="shared" si="559"/>
        <v>1</v>
      </c>
      <c r="W1645">
        <f t="shared" si="560"/>
        <v>1</v>
      </c>
      <c r="X1645">
        <f t="shared" si="561"/>
        <v>0</v>
      </c>
      <c r="Y1645">
        <f t="shared" si="562"/>
        <v>0</v>
      </c>
      <c r="Z1645">
        <f t="shared" si="563"/>
        <v>0</v>
      </c>
      <c r="AA1645">
        <f t="shared" si="564"/>
        <v>1</v>
      </c>
      <c r="AB1645">
        <f t="shared" si="565"/>
        <v>0</v>
      </c>
      <c r="AC1645">
        <f t="shared" si="566"/>
        <v>1</v>
      </c>
      <c r="AD1645">
        <f t="shared" si="567"/>
        <v>1</v>
      </c>
      <c r="AE1645" s="4" t="s">
        <v>2828</v>
      </c>
      <c r="AF1645" s="9" t="s">
        <v>2829</v>
      </c>
      <c r="AG1645">
        <v>0</v>
      </c>
      <c r="AH1645">
        <v>0</v>
      </c>
      <c r="AI1645">
        <v>1</v>
      </c>
      <c r="AJ1645">
        <v>1</v>
      </c>
      <c r="AK1645" s="9" t="s">
        <v>2840</v>
      </c>
      <c r="AL1645">
        <f t="shared" si="555"/>
        <v>0</v>
      </c>
      <c r="AM1645">
        <f>IF(AND(INDIRECT(AN1645)='Sample Select backend'!$C$2,INDIRECT(AO1645)=1,INDIRECT(AP1645)='Sample Select backend'!$F$2,INDIRECT(AQ1645)=1,INDIRECT(AR1645)='Sample Select backend'!$M$2),1,0)</f>
        <v>0</v>
      </c>
      <c r="AN1645" t="str">
        <f>_xlfn.CONCAT('Sample Select backend'!$C$4,ROW(AN1645))</f>
        <v>AE1645</v>
      </c>
      <c r="AO1645" s="9" t="str">
        <f>_xlfn.CONCAT('Sample Select backend'!$J$2,ROW(AO1645))</f>
        <v>AJ1645</v>
      </c>
      <c r="AP1645" t="str">
        <f>_xlfn.CONCAT('Sample Select backend'!$F$4,ROW(AP1645))</f>
        <v>AF1645</v>
      </c>
      <c r="AQ1645" t="str">
        <f>_xlfn.CONCAT('Sample Select backend'!$I$10,ROW(AQ1645))</f>
        <v>R1645</v>
      </c>
      <c r="AR1645" t="str">
        <f>_xlfn.CONCAT('Sample Select backend'!$M$4,ROW(AR1645))</f>
        <v>AK1645</v>
      </c>
      <c r="AS1645" t="str">
        <f t="shared" si="556"/>
        <v>Iceland</v>
      </c>
      <c r="AT1645" s="9" t="str">
        <f t="shared" si="557"/>
        <v>Tax exemption/waiver/suspension</v>
      </c>
      <c r="AU1645">
        <f t="shared" si="558"/>
        <v>0</v>
      </c>
      <c r="AV1645" s="9">
        <v>0</v>
      </c>
    </row>
    <row r="1646" spans="1:48" x14ac:dyDescent="0.35">
      <c r="A1646" s="24" t="s">
        <v>85</v>
      </c>
      <c r="B1646" s="24">
        <v>7</v>
      </c>
      <c r="C1646" s="24">
        <v>31</v>
      </c>
      <c r="D1646" s="24" t="s">
        <v>3743</v>
      </c>
      <c r="E1646" s="24"/>
      <c r="O1646" t="s">
        <v>2800</v>
      </c>
      <c r="P1646" t="s">
        <v>2808</v>
      </c>
      <c r="Q1646" t="s">
        <v>2813</v>
      </c>
      <c r="R1646">
        <v>0</v>
      </c>
      <c r="S1646" t="s">
        <v>202</v>
      </c>
      <c r="T1646" t="s">
        <v>202</v>
      </c>
      <c r="U1646" t="s">
        <v>202</v>
      </c>
      <c r="V1646">
        <v>-1</v>
      </c>
      <c r="W1646">
        <v>-1</v>
      </c>
      <c r="X1646">
        <v>-1</v>
      </c>
      <c r="Y1646">
        <v>-1</v>
      </c>
      <c r="Z1646">
        <v>-1</v>
      </c>
      <c r="AA1646">
        <v>-1</v>
      </c>
      <c r="AB1646">
        <v>-1</v>
      </c>
      <c r="AC1646">
        <v>-1</v>
      </c>
      <c r="AD1646">
        <v>-1</v>
      </c>
      <c r="AE1646" s="4" t="s">
        <v>2828</v>
      </c>
      <c r="AF1646" s="9" t="s">
        <v>2829</v>
      </c>
      <c r="AG1646">
        <v>0</v>
      </c>
      <c r="AH1646">
        <v>0</v>
      </c>
      <c r="AI1646">
        <v>1</v>
      </c>
      <c r="AJ1646">
        <v>1</v>
      </c>
      <c r="AK1646" s="9" t="s">
        <v>2840</v>
      </c>
      <c r="AL1646">
        <f t="shared" si="555"/>
        <v>0</v>
      </c>
      <c r="AM1646">
        <f>IF(AND(INDIRECT(AN1646)='Sample Select backend'!$C$2,INDIRECT(AO1646)=1,INDIRECT(AP1646)='Sample Select backend'!$F$2,INDIRECT(AQ1646)=1,INDIRECT(AR1646)='Sample Select backend'!$M$2),1,0)</f>
        <v>0</v>
      </c>
      <c r="AN1646" t="str">
        <f>_xlfn.CONCAT('Sample Select backend'!$C$4,ROW(AN1646))</f>
        <v>AE1646</v>
      </c>
      <c r="AO1646" s="9" t="str">
        <f>_xlfn.CONCAT('Sample Select backend'!$J$2,ROW(AO1646))</f>
        <v>AJ1646</v>
      </c>
      <c r="AP1646" t="str">
        <f>_xlfn.CONCAT('Sample Select backend'!$F$4,ROW(AP1646))</f>
        <v>AF1646</v>
      </c>
      <c r="AQ1646" t="str">
        <f>_xlfn.CONCAT('Sample Select backend'!$I$10,ROW(AQ1646))</f>
        <v>R1646</v>
      </c>
      <c r="AR1646" t="str">
        <f>_xlfn.CONCAT('Sample Select backend'!$M$4,ROW(AR1646))</f>
        <v>AK1646</v>
      </c>
      <c r="AS1646" t="str">
        <f t="shared" si="556"/>
        <v>Iceland</v>
      </c>
      <c r="AT1646" s="9">
        <f t="shared" si="557"/>
        <v>31</v>
      </c>
      <c r="AU1646">
        <f t="shared" si="558"/>
        <v>0</v>
      </c>
      <c r="AV1646" s="9">
        <v>0</v>
      </c>
    </row>
    <row r="1647" spans="1:48" x14ac:dyDescent="0.35">
      <c r="A1647" s="24" t="s">
        <v>85</v>
      </c>
      <c r="B1647" s="24">
        <v>9</v>
      </c>
      <c r="C1647" s="24">
        <v>34</v>
      </c>
      <c r="D1647" s="24" t="s">
        <v>3744</v>
      </c>
      <c r="E1647" s="24"/>
      <c r="O1647" t="s">
        <v>2800</v>
      </c>
      <c r="P1647" t="s">
        <v>2808</v>
      </c>
      <c r="Q1647" t="s">
        <v>2813</v>
      </c>
      <c r="R1647">
        <v>0</v>
      </c>
      <c r="S1647" t="s">
        <v>202</v>
      </c>
      <c r="T1647" t="s">
        <v>202</v>
      </c>
      <c r="U1647" t="s">
        <v>202</v>
      </c>
      <c r="V1647">
        <v>-1</v>
      </c>
      <c r="W1647">
        <v>-1</v>
      </c>
      <c r="X1647">
        <v>-1</v>
      </c>
      <c r="Y1647">
        <v>-1</v>
      </c>
      <c r="Z1647">
        <v>-1</v>
      </c>
      <c r="AA1647">
        <v>-1</v>
      </c>
      <c r="AB1647">
        <v>-1</v>
      </c>
      <c r="AC1647">
        <v>-1</v>
      </c>
      <c r="AD1647">
        <v>-1</v>
      </c>
      <c r="AE1647" s="4" t="s">
        <v>2828</v>
      </c>
      <c r="AF1647" s="9" t="s">
        <v>2829</v>
      </c>
      <c r="AG1647">
        <v>0</v>
      </c>
      <c r="AH1647">
        <v>0</v>
      </c>
      <c r="AI1647">
        <v>1</v>
      </c>
      <c r="AJ1647">
        <v>1</v>
      </c>
      <c r="AK1647" s="9" t="s">
        <v>2840</v>
      </c>
      <c r="AL1647">
        <f t="shared" si="555"/>
        <v>0</v>
      </c>
      <c r="AM1647">
        <f>IF(AND(INDIRECT(AN1647)='Sample Select backend'!$C$2,INDIRECT(AO1647)=1,INDIRECT(AP1647)='Sample Select backend'!$F$2,INDIRECT(AQ1647)=1,INDIRECT(AR1647)='Sample Select backend'!$M$2),1,0)</f>
        <v>0</v>
      </c>
      <c r="AN1647" t="str">
        <f>_xlfn.CONCAT('Sample Select backend'!$C$4,ROW(AN1647))</f>
        <v>AE1647</v>
      </c>
      <c r="AO1647" s="9" t="str">
        <f>_xlfn.CONCAT('Sample Select backend'!$J$2,ROW(AO1647))</f>
        <v>AJ1647</v>
      </c>
      <c r="AP1647" t="str">
        <f>_xlfn.CONCAT('Sample Select backend'!$F$4,ROW(AP1647))</f>
        <v>AF1647</v>
      </c>
      <c r="AQ1647" t="str">
        <f>_xlfn.CONCAT('Sample Select backend'!$I$10,ROW(AQ1647))</f>
        <v>R1647</v>
      </c>
      <c r="AR1647" t="str">
        <f>_xlfn.CONCAT('Sample Select backend'!$M$4,ROW(AR1647))</f>
        <v>AK1647</v>
      </c>
      <c r="AS1647" t="str">
        <f t="shared" si="556"/>
        <v>Iceland</v>
      </c>
      <c r="AT1647" s="9">
        <f t="shared" si="557"/>
        <v>34</v>
      </c>
      <c r="AU1647">
        <f t="shared" si="558"/>
        <v>0</v>
      </c>
      <c r="AV1647" s="9">
        <v>0</v>
      </c>
    </row>
    <row r="1648" spans="1:48" x14ac:dyDescent="0.35">
      <c r="A1648" s="24" t="s">
        <v>85</v>
      </c>
      <c r="B1648" s="24">
        <v>1</v>
      </c>
      <c r="C1648" s="24" t="s">
        <v>201</v>
      </c>
      <c r="D1648" s="24" t="s">
        <v>3745</v>
      </c>
      <c r="E1648" s="24"/>
      <c r="O1648" t="s">
        <v>2800</v>
      </c>
      <c r="P1648" t="s">
        <v>2808</v>
      </c>
      <c r="Q1648" t="s">
        <v>2813</v>
      </c>
      <c r="R1648">
        <v>0</v>
      </c>
      <c r="S1648" t="s">
        <v>202</v>
      </c>
      <c r="T1648" t="s">
        <v>202</v>
      </c>
      <c r="U1648" t="s">
        <v>202</v>
      </c>
      <c r="V1648">
        <v>-1</v>
      </c>
      <c r="W1648">
        <v>-1</v>
      </c>
      <c r="X1648">
        <v>-1</v>
      </c>
      <c r="Y1648">
        <v>-1</v>
      </c>
      <c r="Z1648">
        <v>-1</v>
      </c>
      <c r="AA1648">
        <v>-1</v>
      </c>
      <c r="AB1648">
        <v>-1</v>
      </c>
      <c r="AC1648">
        <v>-1</v>
      </c>
      <c r="AD1648">
        <v>-1</v>
      </c>
      <c r="AE1648" s="4" t="s">
        <v>2828</v>
      </c>
      <c r="AF1648" s="9" t="s">
        <v>2829</v>
      </c>
      <c r="AG1648">
        <v>0</v>
      </c>
      <c r="AH1648">
        <v>0</v>
      </c>
      <c r="AI1648">
        <v>1</v>
      </c>
      <c r="AJ1648">
        <v>1</v>
      </c>
      <c r="AK1648" s="9" t="s">
        <v>2840</v>
      </c>
      <c r="AL1648">
        <f t="shared" si="555"/>
        <v>0</v>
      </c>
      <c r="AM1648">
        <f>IF(AND(INDIRECT(AN1648)='Sample Select backend'!$C$2,INDIRECT(AO1648)=1,INDIRECT(AP1648)='Sample Select backend'!$F$2,INDIRECT(AQ1648)=1,INDIRECT(AR1648)='Sample Select backend'!$M$2),1,0)</f>
        <v>0</v>
      </c>
      <c r="AN1648" t="str">
        <f>_xlfn.CONCAT('Sample Select backend'!$C$4,ROW(AN1648))</f>
        <v>AE1648</v>
      </c>
      <c r="AO1648" s="9" t="str">
        <f>_xlfn.CONCAT('Sample Select backend'!$J$2,ROW(AO1648))</f>
        <v>AJ1648</v>
      </c>
      <c r="AP1648" t="str">
        <f>_xlfn.CONCAT('Sample Select backend'!$F$4,ROW(AP1648))</f>
        <v>AF1648</v>
      </c>
      <c r="AQ1648" t="str">
        <f>_xlfn.CONCAT('Sample Select backend'!$I$10,ROW(AQ1648))</f>
        <v>R1648</v>
      </c>
      <c r="AR1648" t="str">
        <f>_xlfn.CONCAT('Sample Select backend'!$M$4,ROW(AR1648))</f>
        <v>AK1648</v>
      </c>
      <c r="AS1648" t="str">
        <f t="shared" si="556"/>
        <v>Iceland</v>
      </c>
      <c r="AT1648" s="9" t="str">
        <f t="shared" si="557"/>
        <v>Other</v>
      </c>
      <c r="AU1648">
        <f t="shared" si="558"/>
        <v>0</v>
      </c>
      <c r="AV1648" s="9">
        <v>0</v>
      </c>
    </row>
    <row r="1649" spans="1:48" x14ac:dyDescent="0.35">
      <c r="A1649" s="24" t="s">
        <v>85</v>
      </c>
      <c r="B1649" s="24">
        <v>2</v>
      </c>
      <c r="C1649" s="24" t="s">
        <v>201</v>
      </c>
      <c r="D1649" s="24" t="s">
        <v>3746</v>
      </c>
      <c r="E1649" s="24"/>
      <c r="O1649" t="s">
        <v>2800</v>
      </c>
      <c r="P1649" t="s">
        <v>2808</v>
      </c>
      <c r="Q1649" t="s">
        <v>2813</v>
      </c>
      <c r="R1649">
        <v>0</v>
      </c>
      <c r="S1649" t="s">
        <v>202</v>
      </c>
      <c r="T1649" t="s">
        <v>202</v>
      </c>
      <c r="U1649" t="s">
        <v>202</v>
      </c>
      <c r="V1649">
        <v>-1</v>
      </c>
      <c r="W1649">
        <v>-1</v>
      </c>
      <c r="X1649">
        <v>-1</v>
      </c>
      <c r="Y1649">
        <v>-1</v>
      </c>
      <c r="Z1649">
        <v>-1</v>
      </c>
      <c r="AA1649">
        <v>-1</v>
      </c>
      <c r="AB1649">
        <v>-1</v>
      </c>
      <c r="AC1649">
        <v>-1</v>
      </c>
      <c r="AD1649">
        <v>-1</v>
      </c>
      <c r="AE1649" s="4" t="s">
        <v>2828</v>
      </c>
      <c r="AF1649" s="9" t="s">
        <v>2829</v>
      </c>
      <c r="AG1649">
        <v>0</v>
      </c>
      <c r="AH1649">
        <v>0</v>
      </c>
      <c r="AI1649">
        <v>1</v>
      </c>
      <c r="AJ1649">
        <v>1</v>
      </c>
      <c r="AK1649" s="9" t="s">
        <v>2840</v>
      </c>
      <c r="AL1649">
        <f t="shared" si="555"/>
        <v>0</v>
      </c>
      <c r="AM1649">
        <f>IF(AND(INDIRECT(AN1649)='Sample Select backend'!$C$2,INDIRECT(AO1649)=1,INDIRECT(AP1649)='Sample Select backend'!$F$2,INDIRECT(AQ1649)=1,INDIRECT(AR1649)='Sample Select backend'!$M$2),1,0)</f>
        <v>0</v>
      </c>
      <c r="AN1649" t="str">
        <f>_xlfn.CONCAT('Sample Select backend'!$C$4,ROW(AN1649))</f>
        <v>AE1649</v>
      </c>
      <c r="AO1649" s="9" t="str">
        <f>_xlfn.CONCAT('Sample Select backend'!$J$2,ROW(AO1649))</f>
        <v>AJ1649</v>
      </c>
      <c r="AP1649" t="str">
        <f>_xlfn.CONCAT('Sample Select backend'!$F$4,ROW(AP1649))</f>
        <v>AF1649</v>
      </c>
      <c r="AQ1649" t="str">
        <f>_xlfn.CONCAT('Sample Select backend'!$I$10,ROW(AQ1649))</f>
        <v>R1649</v>
      </c>
      <c r="AR1649" t="str">
        <f>_xlfn.CONCAT('Sample Select backend'!$M$4,ROW(AR1649))</f>
        <v>AK1649</v>
      </c>
      <c r="AS1649" t="str">
        <f t="shared" si="556"/>
        <v>Iceland</v>
      </c>
      <c r="AT1649" s="9" t="str">
        <f t="shared" si="557"/>
        <v>Other</v>
      </c>
      <c r="AU1649">
        <f t="shared" si="558"/>
        <v>0</v>
      </c>
      <c r="AV1649" s="9">
        <v>0</v>
      </c>
    </row>
    <row r="1650" spans="1:48" x14ac:dyDescent="0.35">
      <c r="A1650" s="24" t="s">
        <v>85</v>
      </c>
      <c r="B1650" s="24">
        <v>1</v>
      </c>
      <c r="C1650" s="24" t="s">
        <v>201</v>
      </c>
      <c r="D1650" s="24" t="s">
        <v>3747</v>
      </c>
      <c r="E1650" s="24"/>
      <c r="O1650" t="s">
        <v>2800</v>
      </c>
      <c r="P1650" t="s">
        <v>2808</v>
      </c>
      <c r="Q1650" t="s">
        <v>2813</v>
      </c>
      <c r="R1650">
        <v>0</v>
      </c>
      <c r="S1650" t="s">
        <v>202</v>
      </c>
      <c r="T1650" t="s">
        <v>202</v>
      </c>
      <c r="U1650" t="s">
        <v>202</v>
      </c>
      <c r="V1650">
        <v>-1</v>
      </c>
      <c r="W1650">
        <v>-1</v>
      </c>
      <c r="X1650">
        <v>-1</v>
      </c>
      <c r="Y1650">
        <v>-1</v>
      </c>
      <c r="Z1650">
        <v>-1</v>
      </c>
      <c r="AA1650">
        <v>-1</v>
      </c>
      <c r="AB1650">
        <v>-1</v>
      </c>
      <c r="AC1650">
        <v>-1</v>
      </c>
      <c r="AD1650">
        <v>-1</v>
      </c>
      <c r="AE1650" s="4" t="s">
        <v>2828</v>
      </c>
      <c r="AF1650" s="9" t="s">
        <v>2829</v>
      </c>
      <c r="AG1650">
        <v>0</v>
      </c>
      <c r="AH1650">
        <v>0</v>
      </c>
      <c r="AI1650">
        <v>1</v>
      </c>
      <c r="AJ1650">
        <v>1</v>
      </c>
      <c r="AK1650" s="9" t="s">
        <v>2840</v>
      </c>
      <c r="AL1650">
        <f t="shared" si="555"/>
        <v>0</v>
      </c>
      <c r="AM1650">
        <f>IF(AND(INDIRECT(AN1650)='Sample Select backend'!$C$2,INDIRECT(AO1650)=1,INDIRECT(AP1650)='Sample Select backend'!$F$2,INDIRECT(AQ1650)=1,INDIRECT(AR1650)='Sample Select backend'!$M$2),1,0)</f>
        <v>0</v>
      </c>
      <c r="AN1650" t="str">
        <f>_xlfn.CONCAT('Sample Select backend'!$C$4,ROW(AN1650))</f>
        <v>AE1650</v>
      </c>
      <c r="AO1650" s="9" t="str">
        <f>_xlfn.CONCAT('Sample Select backend'!$J$2,ROW(AO1650))</f>
        <v>AJ1650</v>
      </c>
      <c r="AP1650" t="str">
        <f>_xlfn.CONCAT('Sample Select backend'!$F$4,ROW(AP1650))</f>
        <v>AF1650</v>
      </c>
      <c r="AQ1650" t="str">
        <f>_xlfn.CONCAT('Sample Select backend'!$I$10,ROW(AQ1650))</f>
        <v>R1650</v>
      </c>
      <c r="AR1650" t="str">
        <f>_xlfn.CONCAT('Sample Select backend'!$M$4,ROW(AR1650))</f>
        <v>AK1650</v>
      </c>
      <c r="AS1650" t="str">
        <f t="shared" si="556"/>
        <v>Iceland</v>
      </c>
      <c r="AT1650" s="9" t="str">
        <f t="shared" si="557"/>
        <v>Other</v>
      </c>
      <c r="AU1650">
        <f t="shared" si="558"/>
        <v>0</v>
      </c>
      <c r="AV1650" s="9">
        <v>0</v>
      </c>
    </row>
    <row r="1651" spans="1:48" x14ac:dyDescent="0.35">
      <c r="A1651" s="24" t="s">
        <v>85</v>
      </c>
      <c r="B1651" s="24">
        <v>1</v>
      </c>
      <c r="C1651" s="24" t="s">
        <v>201</v>
      </c>
      <c r="D1651" s="24" t="s">
        <v>3748</v>
      </c>
      <c r="E1651" s="24"/>
      <c r="O1651" t="s">
        <v>2800</v>
      </c>
      <c r="P1651" t="s">
        <v>2808</v>
      </c>
      <c r="Q1651" t="s">
        <v>2813</v>
      </c>
      <c r="R1651">
        <v>0</v>
      </c>
      <c r="S1651" t="s">
        <v>202</v>
      </c>
      <c r="T1651" t="s">
        <v>202</v>
      </c>
      <c r="U1651" t="s">
        <v>202</v>
      </c>
      <c r="V1651">
        <v>-1</v>
      </c>
      <c r="W1651">
        <v>-1</v>
      </c>
      <c r="X1651">
        <v>-1</v>
      </c>
      <c r="Y1651">
        <v>-1</v>
      </c>
      <c r="Z1651">
        <v>-1</v>
      </c>
      <c r="AA1651">
        <v>-1</v>
      </c>
      <c r="AB1651">
        <v>-1</v>
      </c>
      <c r="AC1651">
        <v>-1</v>
      </c>
      <c r="AD1651">
        <v>-1</v>
      </c>
      <c r="AE1651" s="4" t="s">
        <v>2828</v>
      </c>
      <c r="AF1651" s="9" t="s">
        <v>2829</v>
      </c>
      <c r="AG1651">
        <v>0</v>
      </c>
      <c r="AH1651">
        <v>0</v>
      </c>
      <c r="AI1651">
        <v>1</v>
      </c>
      <c r="AJ1651">
        <v>1</v>
      </c>
      <c r="AK1651" s="9" t="s">
        <v>2840</v>
      </c>
      <c r="AL1651">
        <f t="shared" si="555"/>
        <v>0</v>
      </c>
      <c r="AM1651">
        <f>IF(AND(INDIRECT(AN1651)='Sample Select backend'!$C$2,INDIRECT(AO1651)=1,INDIRECT(AP1651)='Sample Select backend'!$F$2,INDIRECT(AQ1651)=1,INDIRECT(AR1651)='Sample Select backend'!$M$2),1,0)</f>
        <v>0</v>
      </c>
      <c r="AN1651" t="str">
        <f>_xlfn.CONCAT('Sample Select backend'!$C$4,ROW(AN1651))</f>
        <v>AE1651</v>
      </c>
      <c r="AO1651" s="9" t="str">
        <f>_xlfn.CONCAT('Sample Select backend'!$J$2,ROW(AO1651))</f>
        <v>AJ1651</v>
      </c>
      <c r="AP1651" t="str">
        <f>_xlfn.CONCAT('Sample Select backend'!$F$4,ROW(AP1651))</f>
        <v>AF1651</v>
      </c>
      <c r="AQ1651" t="str">
        <f>_xlfn.CONCAT('Sample Select backend'!$I$10,ROW(AQ1651))</f>
        <v>R1651</v>
      </c>
      <c r="AR1651" t="str">
        <f>_xlfn.CONCAT('Sample Select backend'!$M$4,ROW(AR1651))</f>
        <v>AK1651</v>
      </c>
      <c r="AS1651" t="str">
        <f t="shared" si="556"/>
        <v>Iceland</v>
      </c>
      <c r="AT1651" s="9" t="str">
        <f t="shared" si="557"/>
        <v>Other</v>
      </c>
      <c r="AU1651">
        <f t="shared" si="558"/>
        <v>0</v>
      </c>
      <c r="AV1651" s="9">
        <v>0</v>
      </c>
    </row>
    <row r="1652" spans="1:48" x14ac:dyDescent="0.35">
      <c r="A1652" s="24" t="s">
        <v>85</v>
      </c>
      <c r="B1652" s="24">
        <v>4</v>
      </c>
      <c r="C1652" s="24" t="s">
        <v>206</v>
      </c>
      <c r="D1652" s="24" t="s">
        <v>3749</v>
      </c>
      <c r="E1652" s="24"/>
      <c r="O1652" t="s">
        <v>2800</v>
      </c>
      <c r="P1652" t="s">
        <v>2808</v>
      </c>
      <c r="Q1652" t="s">
        <v>2813</v>
      </c>
      <c r="R1652">
        <v>0</v>
      </c>
      <c r="S1652" t="s">
        <v>202</v>
      </c>
      <c r="T1652" t="s">
        <v>202</v>
      </c>
      <c r="U1652" t="s">
        <v>202</v>
      </c>
      <c r="V1652">
        <v>-1</v>
      </c>
      <c r="W1652">
        <v>-1</v>
      </c>
      <c r="X1652">
        <v>-1</v>
      </c>
      <c r="Y1652">
        <v>-1</v>
      </c>
      <c r="Z1652">
        <v>-1</v>
      </c>
      <c r="AA1652">
        <v>-1</v>
      </c>
      <c r="AB1652">
        <v>-1</v>
      </c>
      <c r="AC1652">
        <v>-1</v>
      </c>
      <c r="AD1652">
        <v>-1</v>
      </c>
      <c r="AE1652" s="4" t="s">
        <v>2828</v>
      </c>
      <c r="AF1652" s="9" t="s">
        <v>2829</v>
      </c>
      <c r="AG1652">
        <v>0</v>
      </c>
      <c r="AH1652">
        <v>0</v>
      </c>
      <c r="AI1652">
        <v>1</v>
      </c>
      <c r="AJ1652">
        <v>1</v>
      </c>
      <c r="AK1652" s="9" t="s">
        <v>2840</v>
      </c>
      <c r="AL1652">
        <f t="shared" si="555"/>
        <v>0</v>
      </c>
      <c r="AM1652">
        <f>IF(AND(INDIRECT(AN1652)='Sample Select backend'!$C$2,INDIRECT(AO1652)=1,INDIRECT(AP1652)='Sample Select backend'!$F$2,INDIRECT(AQ1652)=1,INDIRECT(AR1652)='Sample Select backend'!$M$2),1,0)</f>
        <v>0</v>
      </c>
      <c r="AN1652" t="str">
        <f>_xlfn.CONCAT('Sample Select backend'!$C$4,ROW(AN1652))</f>
        <v>AE1652</v>
      </c>
      <c r="AO1652" s="9" t="str">
        <f>_xlfn.CONCAT('Sample Select backend'!$J$2,ROW(AO1652))</f>
        <v>AJ1652</v>
      </c>
      <c r="AP1652" t="str">
        <f>_xlfn.CONCAT('Sample Select backend'!$F$4,ROW(AP1652))</f>
        <v>AF1652</v>
      </c>
      <c r="AQ1652" t="str">
        <f>_xlfn.CONCAT('Sample Select backend'!$I$10,ROW(AQ1652))</f>
        <v>R1652</v>
      </c>
      <c r="AR1652" t="str">
        <f>_xlfn.CONCAT('Sample Select backend'!$M$4,ROW(AR1652))</f>
        <v>AK1652</v>
      </c>
      <c r="AS1652" t="str">
        <f t="shared" si="556"/>
        <v>Iceland</v>
      </c>
      <c r="AT1652" s="9" t="str">
        <f t="shared" si="557"/>
        <v>Tax exemption/waiver/suspension</v>
      </c>
      <c r="AU1652">
        <f t="shared" si="558"/>
        <v>0</v>
      </c>
      <c r="AV1652" s="9">
        <v>0</v>
      </c>
    </row>
    <row r="1653" spans="1:48" x14ac:dyDescent="0.35">
      <c r="A1653" s="24" t="s">
        <v>85</v>
      </c>
      <c r="B1653" s="24">
        <v>1</v>
      </c>
      <c r="C1653" s="24" t="s">
        <v>206</v>
      </c>
      <c r="D1653" s="24" t="s">
        <v>3750</v>
      </c>
      <c r="E1653" s="24"/>
      <c r="O1653" t="s">
        <v>2800</v>
      </c>
      <c r="P1653" t="s">
        <v>2808</v>
      </c>
      <c r="Q1653" t="s">
        <v>2813</v>
      </c>
      <c r="R1653">
        <v>0</v>
      </c>
      <c r="S1653" t="s">
        <v>202</v>
      </c>
      <c r="T1653" t="s">
        <v>202</v>
      </c>
      <c r="U1653" t="s">
        <v>202</v>
      </c>
      <c r="V1653">
        <v>-1</v>
      </c>
      <c r="W1653">
        <v>-1</v>
      </c>
      <c r="X1653">
        <v>-1</v>
      </c>
      <c r="Y1653">
        <v>-1</v>
      </c>
      <c r="Z1653">
        <v>-1</v>
      </c>
      <c r="AA1653">
        <v>-1</v>
      </c>
      <c r="AB1653">
        <v>-1</v>
      </c>
      <c r="AC1653">
        <v>-1</v>
      </c>
      <c r="AD1653">
        <v>-1</v>
      </c>
      <c r="AE1653" s="4" t="s">
        <v>2828</v>
      </c>
      <c r="AF1653" s="9" t="s">
        <v>2829</v>
      </c>
      <c r="AG1653">
        <v>0</v>
      </c>
      <c r="AH1653">
        <v>0</v>
      </c>
      <c r="AI1653">
        <v>1</v>
      </c>
      <c r="AJ1653">
        <v>1</v>
      </c>
      <c r="AK1653" s="9" t="s">
        <v>2840</v>
      </c>
      <c r="AL1653">
        <f t="shared" si="555"/>
        <v>0</v>
      </c>
      <c r="AM1653">
        <f>IF(AND(INDIRECT(AN1653)='Sample Select backend'!$C$2,INDIRECT(AO1653)=1,INDIRECT(AP1653)='Sample Select backend'!$F$2,INDIRECT(AQ1653)=1,INDIRECT(AR1653)='Sample Select backend'!$M$2),1,0)</f>
        <v>0</v>
      </c>
      <c r="AN1653" t="str">
        <f>_xlfn.CONCAT('Sample Select backend'!$C$4,ROW(AN1653))</f>
        <v>AE1653</v>
      </c>
      <c r="AO1653" s="9" t="str">
        <f>_xlfn.CONCAT('Sample Select backend'!$J$2,ROW(AO1653))</f>
        <v>AJ1653</v>
      </c>
      <c r="AP1653" t="str">
        <f>_xlfn.CONCAT('Sample Select backend'!$F$4,ROW(AP1653))</f>
        <v>AF1653</v>
      </c>
      <c r="AQ1653" t="str">
        <f>_xlfn.CONCAT('Sample Select backend'!$I$10,ROW(AQ1653))</f>
        <v>R1653</v>
      </c>
      <c r="AR1653" t="str">
        <f>_xlfn.CONCAT('Sample Select backend'!$M$4,ROW(AR1653))</f>
        <v>AK1653</v>
      </c>
      <c r="AS1653" t="str">
        <f t="shared" si="556"/>
        <v>Iceland</v>
      </c>
      <c r="AT1653" s="9" t="str">
        <f t="shared" si="557"/>
        <v>Tax exemption/waiver/suspension</v>
      </c>
      <c r="AU1653">
        <f t="shared" si="558"/>
        <v>0</v>
      </c>
      <c r="AV1653" s="9">
        <v>0</v>
      </c>
    </row>
    <row r="1654" spans="1:48" x14ac:dyDescent="0.35">
      <c r="A1654" s="24" t="s">
        <v>85</v>
      </c>
      <c r="B1654" s="24">
        <v>1</v>
      </c>
      <c r="C1654" s="24">
        <v>6</v>
      </c>
      <c r="D1654" s="24" t="s">
        <v>3751</v>
      </c>
      <c r="E1654" s="24"/>
      <c r="O1654" t="s">
        <v>2800</v>
      </c>
      <c r="P1654" t="s">
        <v>2808</v>
      </c>
      <c r="Q1654" t="s">
        <v>2813</v>
      </c>
      <c r="R1654">
        <v>0</v>
      </c>
      <c r="S1654" t="s">
        <v>202</v>
      </c>
      <c r="T1654" t="s">
        <v>202</v>
      </c>
      <c r="U1654" t="s">
        <v>202</v>
      </c>
      <c r="V1654">
        <v>-1</v>
      </c>
      <c r="W1654">
        <v>-1</v>
      </c>
      <c r="X1654">
        <v>-1</v>
      </c>
      <c r="Y1654">
        <v>-1</v>
      </c>
      <c r="Z1654">
        <v>-1</v>
      </c>
      <c r="AA1654">
        <v>-1</v>
      </c>
      <c r="AB1654">
        <v>-1</v>
      </c>
      <c r="AC1654">
        <v>-1</v>
      </c>
      <c r="AD1654">
        <v>-1</v>
      </c>
      <c r="AE1654" s="4" t="s">
        <v>2828</v>
      </c>
      <c r="AF1654" s="9" t="s">
        <v>2829</v>
      </c>
      <c r="AG1654">
        <v>0</v>
      </c>
      <c r="AH1654">
        <v>0</v>
      </c>
      <c r="AI1654">
        <v>1</v>
      </c>
      <c r="AJ1654">
        <v>1</v>
      </c>
      <c r="AK1654" s="9" t="s">
        <v>2840</v>
      </c>
      <c r="AL1654">
        <f t="shared" si="555"/>
        <v>0</v>
      </c>
      <c r="AM1654">
        <f>IF(AND(INDIRECT(AN1654)='Sample Select backend'!$C$2,INDIRECT(AO1654)=1,INDIRECT(AP1654)='Sample Select backend'!$F$2,INDIRECT(AQ1654)=1,INDIRECT(AR1654)='Sample Select backend'!$M$2),1,0)</f>
        <v>0</v>
      </c>
      <c r="AN1654" t="str">
        <f>_xlfn.CONCAT('Sample Select backend'!$C$4,ROW(AN1654))</f>
        <v>AE1654</v>
      </c>
      <c r="AO1654" s="9" t="str">
        <f>_xlfn.CONCAT('Sample Select backend'!$J$2,ROW(AO1654))</f>
        <v>AJ1654</v>
      </c>
      <c r="AP1654" t="str">
        <f>_xlfn.CONCAT('Sample Select backend'!$F$4,ROW(AP1654))</f>
        <v>AF1654</v>
      </c>
      <c r="AQ1654" t="str">
        <f>_xlfn.CONCAT('Sample Select backend'!$I$10,ROW(AQ1654))</f>
        <v>R1654</v>
      </c>
      <c r="AR1654" t="str">
        <f>_xlfn.CONCAT('Sample Select backend'!$M$4,ROW(AR1654))</f>
        <v>AK1654</v>
      </c>
      <c r="AS1654" t="str">
        <f t="shared" si="556"/>
        <v>Iceland</v>
      </c>
      <c r="AT1654" s="9">
        <f t="shared" si="557"/>
        <v>6</v>
      </c>
      <c r="AU1654">
        <f t="shared" si="558"/>
        <v>0</v>
      </c>
      <c r="AV1654" s="9">
        <v>0</v>
      </c>
    </row>
    <row r="1655" spans="1:48" x14ac:dyDescent="0.35">
      <c r="A1655" s="24" t="s">
        <v>85</v>
      </c>
      <c r="B1655" s="24">
        <v>1</v>
      </c>
      <c r="C1655" s="24">
        <v>6</v>
      </c>
      <c r="D1655" s="24" t="s">
        <v>3752</v>
      </c>
      <c r="E1655" s="24"/>
      <c r="O1655" t="s">
        <v>2800</v>
      </c>
      <c r="P1655" t="s">
        <v>2808</v>
      </c>
      <c r="Q1655" t="s">
        <v>2813</v>
      </c>
      <c r="R1655">
        <v>0</v>
      </c>
      <c r="S1655" t="s">
        <v>202</v>
      </c>
      <c r="T1655" t="s">
        <v>202</v>
      </c>
      <c r="U1655" t="s">
        <v>202</v>
      </c>
      <c r="V1655">
        <v>-1</v>
      </c>
      <c r="W1655">
        <v>-1</v>
      </c>
      <c r="X1655">
        <v>-1</v>
      </c>
      <c r="Y1655">
        <v>-1</v>
      </c>
      <c r="Z1655">
        <v>-1</v>
      </c>
      <c r="AA1655">
        <v>-1</v>
      </c>
      <c r="AB1655">
        <v>-1</v>
      </c>
      <c r="AC1655">
        <v>-1</v>
      </c>
      <c r="AD1655">
        <v>-1</v>
      </c>
      <c r="AE1655" s="4" t="s">
        <v>2828</v>
      </c>
      <c r="AF1655" s="9" t="s">
        <v>2829</v>
      </c>
      <c r="AG1655">
        <v>0</v>
      </c>
      <c r="AH1655">
        <v>0</v>
      </c>
      <c r="AI1655">
        <v>1</v>
      </c>
      <c r="AJ1655">
        <v>1</v>
      </c>
      <c r="AK1655" s="9" t="s">
        <v>2840</v>
      </c>
      <c r="AL1655">
        <f t="shared" si="555"/>
        <v>0</v>
      </c>
      <c r="AM1655">
        <f>IF(AND(INDIRECT(AN1655)='Sample Select backend'!$C$2,INDIRECT(AO1655)=1,INDIRECT(AP1655)='Sample Select backend'!$F$2,INDIRECT(AQ1655)=1,INDIRECT(AR1655)='Sample Select backend'!$M$2),1,0)</f>
        <v>0</v>
      </c>
      <c r="AN1655" t="str">
        <f>_xlfn.CONCAT('Sample Select backend'!$C$4,ROW(AN1655))</f>
        <v>AE1655</v>
      </c>
      <c r="AO1655" s="9" t="str">
        <f>_xlfn.CONCAT('Sample Select backend'!$J$2,ROW(AO1655))</f>
        <v>AJ1655</v>
      </c>
      <c r="AP1655" t="str">
        <f>_xlfn.CONCAT('Sample Select backend'!$F$4,ROW(AP1655))</f>
        <v>AF1655</v>
      </c>
      <c r="AQ1655" t="str">
        <f>_xlfn.CONCAT('Sample Select backend'!$I$10,ROW(AQ1655))</f>
        <v>R1655</v>
      </c>
      <c r="AR1655" t="str">
        <f>_xlfn.CONCAT('Sample Select backend'!$M$4,ROW(AR1655))</f>
        <v>AK1655</v>
      </c>
      <c r="AS1655" t="str">
        <f t="shared" si="556"/>
        <v>Iceland</v>
      </c>
      <c r="AT1655" s="9">
        <f t="shared" si="557"/>
        <v>6</v>
      </c>
      <c r="AU1655">
        <f t="shared" si="558"/>
        <v>0</v>
      </c>
      <c r="AV1655" s="9">
        <v>0</v>
      </c>
    </row>
    <row r="1656" spans="1:48" x14ac:dyDescent="0.35">
      <c r="A1656" s="24" t="s">
        <v>85</v>
      </c>
      <c r="B1656" s="24">
        <v>1</v>
      </c>
      <c r="C1656" s="24">
        <v>6</v>
      </c>
      <c r="D1656" s="24" t="s">
        <v>3753</v>
      </c>
      <c r="E1656" s="24"/>
      <c r="O1656" t="s">
        <v>2800</v>
      </c>
      <c r="P1656" t="s">
        <v>2808</v>
      </c>
      <c r="Q1656" t="s">
        <v>2813</v>
      </c>
      <c r="R1656">
        <v>0</v>
      </c>
      <c r="S1656" t="s">
        <v>202</v>
      </c>
      <c r="T1656" t="s">
        <v>202</v>
      </c>
      <c r="U1656" t="s">
        <v>202</v>
      </c>
      <c r="V1656">
        <v>-1</v>
      </c>
      <c r="W1656">
        <v>-1</v>
      </c>
      <c r="X1656">
        <v>-1</v>
      </c>
      <c r="Y1656">
        <v>-1</v>
      </c>
      <c r="Z1656">
        <v>-1</v>
      </c>
      <c r="AA1656">
        <v>-1</v>
      </c>
      <c r="AB1656">
        <v>-1</v>
      </c>
      <c r="AC1656">
        <v>-1</v>
      </c>
      <c r="AD1656">
        <v>-1</v>
      </c>
      <c r="AE1656" s="4" t="s">
        <v>2828</v>
      </c>
      <c r="AF1656" s="9" t="s">
        <v>2829</v>
      </c>
      <c r="AG1656">
        <v>0</v>
      </c>
      <c r="AH1656">
        <v>0</v>
      </c>
      <c r="AI1656">
        <v>1</v>
      </c>
      <c r="AJ1656">
        <v>1</v>
      </c>
      <c r="AK1656" s="9" t="s">
        <v>2840</v>
      </c>
      <c r="AL1656">
        <f t="shared" si="555"/>
        <v>0</v>
      </c>
      <c r="AM1656">
        <f>IF(AND(INDIRECT(AN1656)='Sample Select backend'!$C$2,INDIRECT(AO1656)=1,INDIRECT(AP1656)='Sample Select backend'!$F$2,INDIRECT(AQ1656)=1,INDIRECT(AR1656)='Sample Select backend'!$M$2),1,0)</f>
        <v>0</v>
      </c>
      <c r="AN1656" t="str">
        <f>_xlfn.CONCAT('Sample Select backend'!$C$4,ROW(AN1656))</f>
        <v>AE1656</v>
      </c>
      <c r="AO1656" s="9" t="str">
        <f>_xlfn.CONCAT('Sample Select backend'!$J$2,ROW(AO1656))</f>
        <v>AJ1656</v>
      </c>
      <c r="AP1656" t="str">
        <f>_xlfn.CONCAT('Sample Select backend'!$F$4,ROW(AP1656))</f>
        <v>AF1656</v>
      </c>
      <c r="AQ1656" t="str">
        <f>_xlfn.CONCAT('Sample Select backend'!$I$10,ROW(AQ1656))</f>
        <v>R1656</v>
      </c>
      <c r="AR1656" t="str">
        <f>_xlfn.CONCAT('Sample Select backend'!$M$4,ROW(AR1656))</f>
        <v>AK1656</v>
      </c>
      <c r="AS1656" t="str">
        <f t="shared" si="556"/>
        <v>Iceland</v>
      </c>
      <c r="AT1656" s="9">
        <f t="shared" si="557"/>
        <v>6</v>
      </c>
      <c r="AU1656">
        <f t="shared" si="558"/>
        <v>0</v>
      </c>
      <c r="AV1656" s="9">
        <v>0</v>
      </c>
    </row>
    <row r="1657" spans="1:48" x14ac:dyDescent="0.35">
      <c r="A1657" s="24" t="s">
        <v>85</v>
      </c>
      <c r="B1657" s="24">
        <v>1</v>
      </c>
      <c r="C1657" s="24">
        <v>6</v>
      </c>
      <c r="D1657" s="24" t="s">
        <v>3754</v>
      </c>
      <c r="E1657" s="24"/>
      <c r="O1657" t="s">
        <v>2800</v>
      </c>
      <c r="P1657" t="s">
        <v>2808</v>
      </c>
      <c r="Q1657" t="s">
        <v>2813</v>
      </c>
      <c r="R1657">
        <v>0</v>
      </c>
      <c r="S1657" t="s">
        <v>202</v>
      </c>
      <c r="T1657" t="s">
        <v>202</v>
      </c>
      <c r="U1657" t="s">
        <v>202</v>
      </c>
      <c r="V1657">
        <v>-1</v>
      </c>
      <c r="W1657">
        <v>-1</v>
      </c>
      <c r="X1657">
        <v>-1</v>
      </c>
      <c r="Y1657">
        <v>-1</v>
      </c>
      <c r="Z1657">
        <v>-1</v>
      </c>
      <c r="AA1657">
        <v>-1</v>
      </c>
      <c r="AB1657">
        <v>-1</v>
      </c>
      <c r="AC1657">
        <v>-1</v>
      </c>
      <c r="AD1657">
        <v>-1</v>
      </c>
      <c r="AE1657" s="4" t="s">
        <v>2828</v>
      </c>
      <c r="AF1657" s="9" t="s">
        <v>2829</v>
      </c>
      <c r="AG1657">
        <v>0</v>
      </c>
      <c r="AH1657">
        <v>0</v>
      </c>
      <c r="AI1657">
        <v>1</v>
      </c>
      <c r="AJ1657">
        <v>1</v>
      </c>
      <c r="AK1657" s="9" t="s">
        <v>2840</v>
      </c>
      <c r="AL1657">
        <f t="shared" si="555"/>
        <v>0</v>
      </c>
      <c r="AM1657">
        <f>IF(AND(INDIRECT(AN1657)='Sample Select backend'!$C$2,INDIRECT(AO1657)=1,INDIRECT(AP1657)='Sample Select backend'!$F$2,INDIRECT(AQ1657)=1,INDIRECT(AR1657)='Sample Select backend'!$M$2),1,0)</f>
        <v>0</v>
      </c>
      <c r="AN1657" t="str">
        <f>_xlfn.CONCAT('Sample Select backend'!$C$4,ROW(AN1657))</f>
        <v>AE1657</v>
      </c>
      <c r="AO1657" s="9" t="str">
        <f>_xlfn.CONCAT('Sample Select backend'!$J$2,ROW(AO1657))</f>
        <v>AJ1657</v>
      </c>
      <c r="AP1657" t="str">
        <f>_xlfn.CONCAT('Sample Select backend'!$F$4,ROW(AP1657))</f>
        <v>AF1657</v>
      </c>
      <c r="AQ1657" t="str">
        <f>_xlfn.CONCAT('Sample Select backend'!$I$10,ROW(AQ1657))</f>
        <v>R1657</v>
      </c>
      <c r="AR1657" t="str">
        <f>_xlfn.CONCAT('Sample Select backend'!$M$4,ROW(AR1657))</f>
        <v>AK1657</v>
      </c>
      <c r="AS1657" t="str">
        <f t="shared" si="556"/>
        <v>Iceland</v>
      </c>
      <c r="AT1657" s="9">
        <f t="shared" si="557"/>
        <v>6</v>
      </c>
      <c r="AU1657">
        <f t="shared" si="558"/>
        <v>0</v>
      </c>
      <c r="AV1657" s="9">
        <v>0</v>
      </c>
    </row>
    <row r="1658" spans="1:48" x14ac:dyDescent="0.35">
      <c r="A1658" s="24" t="s">
        <v>85</v>
      </c>
      <c r="B1658" s="24">
        <v>1</v>
      </c>
      <c r="C1658" s="24">
        <v>2</v>
      </c>
      <c r="D1658" s="24" t="s">
        <v>3755</v>
      </c>
      <c r="E1658" s="24"/>
      <c r="O1658" t="s">
        <v>2800</v>
      </c>
      <c r="P1658" t="s">
        <v>2808</v>
      </c>
      <c r="Q1658" t="s">
        <v>2813</v>
      </c>
      <c r="R1658">
        <v>0</v>
      </c>
      <c r="S1658" t="s">
        <v>202</v>
      </c>
      <c r="T1658" t="s">
        <v>202</v>
      </c>
      <c r="U1658" t="s">
        <v>202</v>
      </c>
      <c r="V1658">
        <v>-1</v>
      </c>
      <c r="W1658">
        <v>-1</v>
      </c>
      <c r="X1658">
        <v>-1</v>
      </c>
      <c r="Y1658">
        <v>-1</v>
      </c>
      <c r="Z1658">
        <v>-1</v>
      </c>
      <c r="AA1658">
        <v>-1</v>
      </c>
      <c r="AB1658">
        <v>-1</v>
      </c>
      <c r="AC1658">
        <v>-1</v>
      </c>
      <c r="AD1658">
        <v>-1</v>
      </c>
      <c r="AE1658" s="4" t="s">
        <v>2828</v>
      </c>
      <c r="AF1658" s="9" t="s">
        <v>2829</v>
      </c>
      <c r="AG1658">
        <v>0</v>
      </c>
      <c r="AH1658">
        <v>0</v>
      </c>
      <c r="AI1658">
        <v>1</v>
      </c>
      <c r="AJ1658">
        <v>1</v>
      </c>
      <c r="AK1658" s="9" t="s">
        <v>2840</v>
      </c>
      <c r="AL1658">
        <f t="shared" si="555"/>
        <v>0</v>
      </c>
      <c r="AM1658">
        <f>IF(AND(INDIRECT(AN1658)='Sample Select backend'!$C$2,INDIRECT(AO1658)=1,INDIRECT(AP1658)='Sample Select backend'!$F$2,INDIRECT(AQ1658)=1,INDIRECT(AR1658)='Sample Select backend'!$M$2),1,0)</f>
        <v>0</v>
      </c>
      <c r="AN1658" t="str">
        <f>_xlfn.CONCAT('Sample Select backend'!$C$4,ROW(AN1658))</f>
        <v>AE1658</v>
      </c>
      <c r="AO1658" s="9" t="str">
        <f>_xlfn.CONCAT('Sample Select backend'!$J$2,ROW(AO1658))</f>
        <v>AJ1658</v>
      </c>
      <c r="AP1658" t="str">
        <f>_xlfn.CONCAT('Sample Select backend'!$F$4,ROW(AP1658))</f>
        <v>AF1658</v>
      </c>
      <c r="AQ1658" t="str">
        <f>_xlfn.CONCAT('Sample Select backend'!$I$10,ROW(AQ1658))</f>
        <v>R1658</v>
      </c>
      <c r="AR1658" t="str">
        <f>_xlfn.CONCAT('Sample Select backend'!$M$4,ROW(AR1658))</f>
        <v>AK1658</v>
      </c>
      <c r="AS1658" t="str">
        <f t="shared" si="556"/>
        <v>Iceland</v>
      </c>
      <c r="AT1658" s="9">
        <f t="shared" si="557"/>
        <v>2</v>
      </c>
      <c r="AU1658">
        <f t="shared" si="558"/>
        <v>0</v>
      </c>
      <c r="AV1658" s="9">
        <v>0</v>
      </c>
    </row>
    <row r="1659" spans="1:48" x14ac:dyDescent="0.35">
      <c r="A1659" s="24" t="s">
        <v>85</v>
      </c>
      <c r="B1659" s="24">
        <v>1</v>
      </c>
      <c r="C1659" s="24">
        <v>3</v>
      </c>
      <c r="D1659" s="24" t="s">
        <v>3756</v>
      </c>
      <c r="E1659" s="24"/>
      <c r="O1659" t="s">
        <v>2800</v>
      </c>
      <c r="P1659" t="s">
        <v>2808</v>
      </c>
      <c r="Q1659" t="s">
        <v>2813</v>
      </c>
      <c r="R1659">
        <v>0</v>
      </c>
      <c r="S1659" t="s">
        <v>202</v>
      </c>
      <c r="T1659" t="s">
        <v>202</v>
      </c>
      <c r="U1659" t="s">
        <v>202</v>
      </c>
      <c r="V1659">
        <v>-1</v>
      </c>
      <c r="W1659">
        <v>-1</v>
      </c>
      <c r="X1659">
        <v>-1</v>
      </c>
      <c r="Y1659">
        <v>-1</v>
      </c>
      <c r="Z1659">
        <v>-1</v>
      </c>
      <c r="AA1659">
        <v>-1</v>
      </c>
      <c r="AB1659">
        <v>-1</v>
      </c>
      <c r="AC1659">
        <v>-1</v>
      </c>
      <c r="AD1659">
        <v>-1</v>
      </c>
      <c r="AE1659" s="4" t="s">
        <v>2828</v>
      </c>
      <c r="AF1659" s="9" t="s">
        <v>2829</v>
      </c>
      <c r="AG1659">
        <v>0</v>
      </c>
      <c r="AH1659">
        <v>0</v>
      </c>
      <c r="AI1659">
        <v>1</v>
      </c>
      <c r="AJ1659">
        <v>1</v>
      </c>
      <c r="AK1659" s="9" t="s">
        <v>2840</v>
      </c>
      <c r="AL1659">
        <f t="shared" si="555"/>
        <v>0</v>
      </c>
      <c r="AM1659">
        <f>IF(AND(INDIRECT(AN1659)='Sample Select backend'!$C$2,INDIRECT(AO1659)=1,INDIRECT(AP1659)='Sample Select backend'!$F$2,INDIRECT(AQ1659)=1,INDIRECT(AR1659)='Sample Select backend'!$M$2),1,0)</f>
        <v>0</v>
      </c>
      <c r="AN1659" t="str">
        <f>_xlfn.CONCAT('Sample Select backend'!$C$4,ROW(AN1659))</f>
        <v>AE1659</v>
      </c>
      <c r="AO1659" s="9" t="str">
        <f>_xlfn.CONCAT('Sample Select backend'!$J$2,ROW(AO1659))</f>
        <v>AJ1659</v>
      </c>
      <c r="AP1659" t="str">
        <f>_xlfn.CONCAT('Sample Select backend'!$F$4,ROW(AP1659))</f>
        <v>AF1659</v>
      </c>
      <c r="AQ1659" t="str">
        <f>_xlfn.CONCAT('Sample Select backend'!$I$10,ROW(AQ1659))</f>
        <v>R1659</v>
      </c>
      <c r="AR1659" t="str">
        <f>_xlfn.CONCAT('Sample Select backend'!$M$4,ROW(AR1659))</f>
        <v>AK1659</v>
      </c>
      <c r="AS1659" t="str">
        <f t="shared" si="556"/>
        <v>Iceland</v>
      </c>
      <c r="AT1659" s="9">
        <f t="shared" si="557"/>
        <v>3</v>
      </c>
      <c r="AU1659">
        <f t="shared" si="558"/>
        <v>0</v>
      </c>
      <c r="AV1659" s="9">
        <v>0</v>
      </c>
    </row>
    <row r="1660" spans="1:48" x14ac:dyDescent="0.35">
      <c r="A1660" s="24" t="s">
        <v>85</v>
      </c>
      <c r="B1660" s="24">
        <v>9</v>
      </c>
      <c r="C1660" s="24">
        <v>34</v>
      </c>
      <c r="D1660" s="24" t="s">
        <v>3757</v>
      </c>
      <c r="E1660" s="24"/>
      <c r="O1660" t="s">
        <v>2800</v>
      </c>
      <c r="P1660" t="s">
        <v>2808</v>
      </c>
      <c r="Q1660" t="s">
        <v>2813</v>
      </c>
      <c r="R1660">
        <v>0</v>
      </c>
      <c r="S1660" t="s">
        <v>202</v>
      </c>
      <c r="T1660" t="s">
        <v>202</v>
      </c>
      <c r="U1660" t="s">
        <v>202</v>
      </c>
      <c r="V1660">
        <v>-1</v>
      </c>
      <c r="W1660">
        <v>-1</v>
      </c>
      <c r="X1660">
        <v>-1</v>
      </c>
      <c r="Y1660">
        <v>-1</v>
      </c>
      <c r="Z1660">
        <v>-1</v>
      </c>
      <c r="AA1660">
        <v>-1</v>
      </c>
      <c r="AB1660">
        <v>-1</v>
      </c>
      <c r="AC1660">
        <v>-1</v>
      </c>
      <c r="AD1660">
        <v>-1</v>
      </c>
      <c r="AE1660" s="4" t="s">
        <v>2828</v>
      </c>
      <c r="AF1660" s="9" t="s">
        <v>2829</v>
      </c>
      <c r="AG1660">
        <v>0</v>
      </c>
      <c r="AH1660">
        <v>0</v>
      </c>
      <c r="AI1660">
        <v>1</v>
      </c>
      <c r="AJ1660">
        <v>1</v>
      </c>
      <c r="AK1660" s="9" t="s">
        <v>2840</v>
      </c>
      <c r="AL1660">
        <f t="shared" si="555"/>
        <v>0</v>
      </c>
      <c r="AM1660">
        <f>IF(AND(INDIRECT(AN1660)='Sample Select backend'!$C$2,INDIRECT(AO1660)=1,INDIRECT(AP1660)='Sample Select backend'!$F$2,INDIRECT(AQ1660)=1,INDIRECT(AR1660)='Sample Select backend'!$M$2),1,0)</f>
        <v>0</v>
      </c>
      <c r="AN1660" t="str">
        <f>_xlfn.CONCAT('Sample Select backend'!$C$4,ROW(AN1660))</f>
        <v>AE1660</v>
      </c>
      <c r="AO1660" s="9" t="str">
        <f>_xlfn.CONCAT('Sample Select backend'!$J$2,ROW(AO1660))</f>
        <v>AJ1660</v>
      </c>
      <c r="AP1660" t="str">
        <f>_xlfn.CONCAT('Sample Select backend'!$F$4,ROW(AP1660))</f>
        <v>AF1660</v>
      </c>
      <c r="AQ1660" t="str">
        <f>_xlfn.CONCAT('Sample Select backend'!$I$10,ROW(AQ1660))</f>
        <v>R1660</v>
      </c>
      <c r="AR1660" t="str">
        <f>_xlfn.CONCAT('Sample Select backend'!$M$4,ROW(AR1660))</f>
        <v>AK1660</v>
      </c>
      <c r="AS1660" t="str">
        <f t="shared" si="556"/>
        <v>Iceland</v>
      </c>
      <c r="AT1660" s="9">
        <f t="shared" si="557"/>
        <v>34</v>
      </c>
      <c r="AU1660">
        <f t="shared" si="558"/>
        <v>0</v>
      </c>
      <c r="AV1660" s="9">
        <v>0</v>
      </c>
    </row>
    <row r="1661" spans="1:48" x14ac:dyDescent="0.35">
      <c r="A1661" s="24" t="s">
        <v>85</v>
      </c>
      <c r="B1661" s="24">
        <v>7</v>
      </c>
      <c r="C1661" s="24">
        <v>30</v>
      </c>
      <c r="D1661" s="24" t="s">
        <v>3758</v>
      </c>
      <c r="E1661" s="24"/>
      <c r="O1661" t="s">
        <v>2800</v>
      </c>
      <c r="P1661" t="s">
        <v>2808</v>
      </c>
      <c r="Q1661" t="s">
        <v>2813</v>
      </c>
      <c r="R1661">
        <v>0</v>
      </c>
      <c r="S1661" t="s">
        <v>202</v>
      </c>
      <c r="T1661" t="s">
        <v>202</v>
      </c>
      <c r="U1661" t="s">
        <v>202</v>
      </c>
      <c r="V1661">
        <v>-1</v>
      </c>
      <c r="W1661">
        <v>-1</v>
      </c>
      <c r="X1661">
        <v>-1</v>
      </c>
      <c r="Y1661">
        <v>-1</v>
      </c>
      <c r="Z1661">
        <v>-1</v>
      </c>
      <c r="AA1661">
        <v>-1</v>
      </c>
      <c r="AB1661">
        <v>-1</v>
      </c>
      <c r="AC1661">
        <v>-1</v>
      </c>
      <c r="AD1661">
        <v>-1</v>
      </c>
      <c r="AE1661" s="4" t="s">
        <v>2828</v>
      </c>
      <c r="AF1661" s="9" t="s">
        <v>2829</v>
      </c>
      <c r="AG1661">
        <v>0</v>
      </c>
      <c r="AH1661">
        <v>0</v>
      </c>
      <c r="AI1661">
        <v>1</v>
      </c>
      <c r="AJ1661">
        <v>1</v>
      </c>
      <c r="AK1661" s="9" t="s">
        <v>2840</v>
      </c>
      <c r="AL1661">
        <f t="shared" si="555"/>
        <v>0</v>
      </c>
      <c r="AM1661">
        <f>IF(AND(INDIRECT(AN1661)='Sample Select backend'!$C$2,INDIRECT(AO1661)=1,INDIRECT(AP1661)='Sample Select backend'!$F$2,INDIRECT(AQ1661)=1,INDIRECT(AR1661)='Sample Select backend'!$M$2),1,0)</f>
        <v>0</v>
      </c>
      <c r="AN1661" t="str">
        <f>_xlfn.CONCAT('Sample Select backend'!$C$4,ROW(AN1661))</f>
        <v>AE1661</v>
      </c>
      <c r="AO1661" s="9" t="str">
        <f>_xlfn.CONCAT('Sample Select backend'!$J$2,ROW(AO1661))</f>
        <v>AJ1661</v>
      </c>
      <c r="AP1661" t="str">
        <f>_xlfn.CONCAT('Sample Select backend'!$F$4,ROW(AP1661))</f>
        <v>AF1661</v>
      </c>
      <c r="AQ1661" t="str">
        <f>_xlfn.CONCAT('Sample Select backend'!$I$10,ROW(AQ1661))</f>
        <v>R1661</v>
      </c>
      <c r="AR1661" t="str">
        <f>_xlfn.CONCAT('Sample Select backend'!$M$4,ROW(AR1661))</f>
        <v>AK1661</v>
      </c>
      <c r="AS1661" t="str">
        <f t="shared" si="556"/>
        <v>Iceland</v>
      </c>
      <c r="AT1661" s="9">
        <f t="shared" si="557"/>
        <v>30</v>
      </c>
      <c r="AU1661">
        <f t="shared" si="558"/>
        <v>0</v>
      </c>
      <c r="AV1661" s="9">
        <v>0</v>
      </c>
    </row>
    <row r="1662" spans="1:48" x14ac:dyDescent="0.35">
      <c r="A1662" s="24" t="s">
        <v>85</v>
      </c>
      <c r="B1662" s="24">
        <v>7</v>
      </c>
      <c r="C1662" s="24">
        <v>30</v>
      </c>
      <c r="D1662" s="24" t="s">
        <v>3759</v>
      </c>
      <c r="E1662" s="24"/>
      <c r="O1662" t="s">
        <v>2800</v>
      </c>
      <c r="P1662" t="s">
        <v>2808</v>
      </c>
      <c r="Q1662" t="s">
        <v>2813</v>
      </c>
      <c r="R1662">
        <v>0</v>
      </c>
      <c r="S1662" t="s">
        <v>202</v>
      </c>
      <c r="T1662" t="s">
        <v>202</v>
      </c>
      <c r="U1662" t="s">
        <v>202</v>
      </c>
      <c r="V1662">
        <v>-1</v>
      </c>
      <c r="W1662">
        <v>-1</v>
      </c>
      <c r="X1662">
        <v>-1</v>
      </c>
      <c r="Y1662">
        <v>-1</v>
      </c>
      <c r="Z1662">
        <v>-1</v>
      </c>
      <c r="AA1662">
        <v>-1</v>
      </c>
      <c r="AB1662">
        <v>-1</v>
      </c>
      <c r="AC1662">
        <v>-1</v>
      </c>
      <c r="AD1662">
        <v>-1</v>
      </c>
      <c r="AE1662" s="4" t="s">
        <v>2828</v>
      </c>
      <c r="AF1662" s="9" t="s">
        <v>2829</v>
      </c>
      <c r="AG1662">
        <v>0</v>
      </c>
      <c r="AH1662">
        <v>0</v>
      </c>
      <c r="AI1662">
        <v>1</v>
      </c>
      <c r="AJ1662">
        <v>1</v>
      </c>
      <c r="AK1662" s="9" t="s">
        <v>2840</v>
      </c>
      <c r="AL1662">
        <f t="shared" si="555"/>
        <v>0</v>
      </c>
      <c r="AM1662">
        <f>IF(AND(INDIRECT(AN1662)='Sample Select backend'!$C$2,INDIRECT(AO1662)=1,INDIRECT(AP1662)='Sample Select backend'!$F$2,INDIRECT(AQ1662)=1,INDIRECT(AR1662)='Sample Select backend'!$M$2),1,0)</f>
        <v>0</v>
      </c>
      <c r="AN1662" t="str">
        <f>_xlfn.CONCAT('Sample Select backend'!$C$4,ROW(AN1662))</f>
        <v>AE1662</v>
      </c>
      <c r="AO1662" s="9" t="str">
        <f>_xlfn.CONCAT('Sample Select backend'!$J$2,ROW(AO1662))</f>
        <v>AJ1662</v>
      </c>
      <c r="AP1662" t="str">
        <f>_xlfn.CONCAT('Sample Select backend'!$F$4,ROW(AP1662))</f>
        <v>AF1662</v>
      </c>
      <c r="AQ1662" t="str">
        <f>_xlfn.CONCAT('Sample Select backend'!$I$10,ROW(AQ1662))</f>
        <v>R1662</v>
      </c>
      <c r="AR1662" t="str">
        <f>_xlfn.CONCAT('Sample Select backend'!$M$4,ROW(AR1662))</f>
        <v>AK1662</v>
      </c>
      <c r="AS1662" t="str">
        <f t="shared" si="556"/>
        <v>Iceland</v>
      </c>
      <c r="AT1662" s="9">
        <f t="shared" si="557"/>
        <v>30</v>
      </c>
      <c r="AU1662">
        <f t="shared" si="558"/>
        <v>0</v>
      </c>
      <c r="AV1662" s="9">
        <v>0</v>
      </c>
    </row>
    <row r="1663" spans="1:48" x14ac:dyDescent="0.35">
      <c r="A1663" t="s">
        <v>81</v>
      </c>
      <c r="B1663">
        <v>8</v>
      </c>
      <c r="C1663" t="s">
        <v>202</v>
      </c>
      <c r="D1663" t="s">
        <v>1179</v>
      </c>
      <c r="N1663" t="s">
        <v>2680</v>
      </c>
      <c r="O1663" t="s">
        <v>2802</v>
      </c>
      <c r="P1663" t="s">
        <v>2810</v>
      </c>
      <c r="Q1663" t="s">
        <v>2815</v>
      </c>
      <c r="R1663">
        <v>0</v>
      </c>
      <c r="S1663">
        <v>-8.51</v>
      </c>
      <c r="T1663">
        <v>-8.49</v>
      </c>
      <c r="U1663">
        <v>89.71</v>
      </c>
      <c r="V1663">
        <f t="shared" ref="V1663:V1685" si="568">IF(E1663&gt;0,1,IF(E1663&lt;0,0,-1))</f>
        <v>-1</v>
      </c>
      <c r="W1663">
        <f t="shared" ref="W1663:W1685" si="569">IF(F1663&gt;0,1,IF(F1663&lt;0,0,-1))</f>
        <v>-1</v>
      </c>
      <c r="X1663">
        <f t="shared" ref="X1663:X1685" si="570">IF(G1663&gt;0,1,IF(G1663&lt;0,0,-1))</f>
        <v>-1</v>
      </c>
      <c r="Y1663">
        <f t="shared" ref="Y1663:Y1685" si="571">IF(H1663&gt;0,1,IF(H1663&lt;0,0,-1))</f>
        <v>-1</v>
      </c>
      <c r="Z1663">
        <f t="shared" ref="Z1663:Z1685" si="572">IF(I1663&gt;0,1,IF(I1663&lt;0,0,-1))</f>
        <v>-1</v>
      </c>
      <c r="AA1663">
        <f t="shared" ref="AA1663:AA1685" si="573">IF(J1663&gt;0,1,IF(J1663&lt;0,0,-1))</f>
        <v>-1</v>
      </c>
      <c r="AB1663">
        <f t="shared" ref="AB1663:AB1685" si="574">IF(K1663&gt;0,1,IF(K1663&lt;0,0,-1))</f>
        <v>-1</v>
      </c>
      <c r="AC1663">
        <f t="shared" ref="AC1663:AC1685" si="575">IF(L1663&gt;0,1,IF(L1663&lt;0,0,-1))</f>
        <v>-1</v>
      </c>
      <c r="AD1663">
        <f t="shared" ref="AD1663:AD1685" si="576">IF(M1663&gt;0,1,IF(M1663&lt;0,0,-1))</f>
        <v>-1</v>
      </c>
      <c r="AE1663" s="4" t="s">
        <v>2828</v>
      </c>
      <c r="AF1663" s="9" t="s">
        <v>2829</v>
      </c>
      <c r="AG1663">
        <v>0</v>
      </c>
      <c r="AH1663">
        <v>1</v>
      </c>
      <c r="AI1663">
        <v>0</v>
      </c>
      <c r="AJ1663">
        <v>1</v>
      </c>
      <c r="AK1663" s="9" t="s">
        <v>2840</v>
      </c>
      <c r="AL1663">
        <f t="shared" si="555"/>
        <v>0</v>
      </c>
      <c r="AM1663">
        <f>IF(AND(INDIRECT(AN1663)='Sample Select backend'!$C$2,INDIRECT(AO1663)=1,INDIRECT(AP1663)='Sample Select backend'!$F$2,INDIRECT(AQ1663)=1,INDIRECT(AR1663)='Sample Select backend'!$M$2),1,0)</f>
        <v>0</v>
      </c>
      <c r="AN1663" t="str">
        <f>_xlfn.CONCAT('Sample Select backend'!$C$4,ROW(AN1663))</f>
        <v>AE1663</v>
      </c>
      <c r="AO1663" s="9" t="str">
        <f>_xlfn.CONCAT('Sample Select backend'!$J$2,ROW(AO1663))</f>
        <v>AJ1663</v>
      </c>
      <c r="AP1663" t="str">
        <f>_xlfn.CONCAT('Sample Select backend'!$F$4,ROW(AP1663))</f>
        <v>AF1663</v>
      </c>
      <c r="AQ1663" t="str">
        <f>_xlfn.CONCAT('Sample Select backend'!$I$10,ROW(AQ1663))</f>
        <v>R1663</v>
      </c>
      <c r="AR1663" t="str">
        <f>_xlfn.CONCAT('Sample Select backend'!$M$4,ROW(AR1663))</f>
        <v>AK1663</v>
      </c>
      <c r="AS1663" t="str">
        <f t="shared" si="556"/>
        <v>India</v>
      </c>
      <c r="AT1663" s="9" t="str">
        <f t="shared" si="557"/>
        <v>Other</v>
      </c>
      <c r="AU1663">
        <f t="shared" si="558"/>
        <v>1</v>
      </c>
      <c r="AV1663" s="9">
        <v>1</v>
      </c>
    </row>
    <row r="1664" spans="1:48" x14ac:dyDescent="0.35">
      <c r="A1664" t="s">
        <v>81</v>
      </c>
      <c r="B1664">
        <v>7</v>
      </c>
      <c r="C1664">
        <v>30</v>
      </c>
      <c r="D1664" t="s">
        <v>1188</v>
      </c>
      <c r="E1664">
        <v>1</v>
      </c>
      <c r="F1664">
        <v>1</v>
      </c>
      <c r="G1664">
        <v>2</v>
      </c>
      <c r="H1664">
        <v>1</v>
      </c>
      <c r="I1664">
        <v>2</v>
      </c>
      <c r="J1664">
        <v>1</v>
      </c>
      <c r="K1664">
        <v>1</v>
      </c>
      <c r="L1664">
        <v>-2</v>
      </c>
      <c r="M1664">
        <v>1</v>
      </c>
      <c r="N1664" t="s">
        <v>2680</v>
      </c>
      <c r="O1664" t="s">
        <v>2802</v>
      </c>
      <c r="P1664" t="s">
        <v>2810</v>
      </c>
      <c r="Q1664" t="s">
        <v>2815</v>
      </c>
      <c r="R1664">
        <v>0</v>
      </c>
      <c r="S1664">
        <v>-8.51</v>
      </c>
      <c r="T1664">
        <v>-8.49</v>
      </c>
      <c r="U1664">
        <v>89.71</v>
      </c>
      <c r="V1664">
        <f t="shared" si="568"/>
        <v>1</v>
      </c>
      <c r="W1664">
        <f t="shared" si="569"/>
        <v>1</v>
      </c>
      <c r="X1664">
        <f t="shared" si="570"/>
        <v>1</v>
      </c>
      <c r="Y1664">
        <f t="shared" si="571"/>
        <v>1</v>
      </c>
      <c r="Z1664">
        <f t="shared" si="572"/>
        <v>1</v>
      </c>
      <c r="AA1664">
        <f t="shared" si="573"/>
        <v>1</v>
      </c>
      <c r="AB1664">
        <f t="shared" si="574"/>
        <v>1</v>
      </c>
      <c r="AC1664">
        <f t="shared" si="575"/>
        <v>0</v>
      </c>
      <c r="AD1664">
        <f t="shared" si="576"/>
        <v>1</v>
      </c>
      <c r="AE1664" s="4" t="s">
        <v>2828</v>
      </c>
      <c r="AF1664" s="9" t="s">
        <v>2829</v>
      </c>
      <c r="AG1664">
        <v>0</v>
      </c>
      <c r="AH1664">
        <v>1</v>
      </c>
      <c r="AI1664">
        <v>0</v>
      </c>
      <c r="AJ1664">
        <v>1</v>
      </c>
      <c r="AK1664" s="9" t="s">
        <v>2840</v>
      </c>
      <c r="AL1664">
        <f t="shared" si="555"/>
        <v>0</v>
      </c>
      <c r="AM1664">
        <f>IF(AND(INDIRECT(AN1664)='Sample Select backend'!$C$2,INDIRECT(AO1664)=1,INDIRECT(AP1664)='Sample Select backend'!$F$2,INDIRECT(AQ1664)=1,INDIRECT(AR1664)='Sample Select backend'!$M$2),1,0)</f>
        <v>0</v>
      </c>
      <c r="AN1664" t="str">
        <f>_xlfn.CONCAT('Sample Select backend'!$C$4,ROW(AN1664))</f>
        <v>AE1664</v>
      </c>
      <c r="AO1664" s="9" t="str">
        <f>_xlfn.CONCAT('Sample Select backend'!$J$2,ROW(AO1664))</f>
        <v>AJ1664</v>
      </c>
      <c r="AP1664" t="str">
        <f>_xlfn.CONCAT('Sample Select backend'!$F$4,ROW(AP1664))</f>
        <v>AF1664</v>
      </c>
      <c r="AQ1664" t="str">
        <f>_xlfn.CONCAT('Sample Select backend'!$I$10,ROW(AQ1664))</f>
        <v>R1664</v>
      </c>
      <c r="AR1664" t="str">
        <f>_xlfn.CONCAT('Sample Select backend'!$M$4,ROW(AR1664))</f>
        <v>AK1664</v>
      </c>
      <c r="AS1664" t="str">
        <f t="shared" si="556"/>
        <v>India</v>
      </c>
      <c r="AT1664" s="9">
        <f t="shared" si="557"/>
        <v>30</v>
      </c>
      <c r="AU1664">
        <f t="shared" si="558"/>
        <v>0</v>
      </c>
      <c r="AV1664" s="9">
        <v>1</v>
      </c>
    </row>
    <row r="1665" spans="1:48" x14ac:dyDescent="0.35">
      <c r="A1665" t="s">
        <v>81</v>
      </c>
      <c r="B1665">
        <v>6</v>
      </c>
      <c r="C1665">
        <v>25</v>
      </c>
      <c r="D1665" t="s">
        <v>1191</v>
      </c>
      <c r="E1665">
        <v>1</v>
      </c>
      <c r="F1665">
        <v>1</v>
      </c>
      <c r="G1665">
        <v>2</v>
      </c>
      <c r="H1665">
        <v>-1</v>
      </c>
      <c r="I1665">
        <v>2</v>
      </c>
      <c r="J1665">
        <v>1</v>
      </c>
      <c r="K1665">
        <v>1</v>
      </c>
      <c r="L1665">
        <v>-2</v>
      </c>
      <c r="M1665">
        <v>1</v>
      </c>
      <c r="N1665" t="s">
        <v>2680</v>
      </c>
      <c r="O1665" t="s">
        <v>2802</v>
      </c>
      <c r="P1665" t="s">
        <v>2810</v>
      </c>
      <c r="Q1665" t="s">
        <v>2815</v>
      </c>
      <c r="R1665">
        <v>0</v>
      </c>
      <c r="S1665">
        <v>-8.51</v>
      </c>
      <c r="T1665">
        <v>-8.49</v>
      </c>
      <c r="U1665">
        <v>89.71</v>
      </c>
      <c r="V1665">
        <f t="shared" si="568"/>
        <v>1</v>
      </c>
      <c r="W1665">
        <f t="shared" si="569"/>
        <v>1</v>
      </c>
      <c r="X1665">
        <f t="shared" si="570"/>
        <v>1</v>
      </c>
      <c r="Y1665">
        <f t="shared" si="571"/>
        <v>0</v>
      </c>
      <c r="Z1665">
        <f t="shared" si="572"/>
        <v>1</v>
      </c>
      <c r="AA1665">
        <f t="shared" si="573"/>
        <v>1</v>
      </c>
      <c r="AB1665">
        <f t="shared" si="574"/>
        <v>1</v>
      </c>
      <c r="AC1665">
        <f t="shared" si="575"/>
        <v>0</v>
      </c>
      <c r="AD1665">
        <f t="shared" si="576"/>
        <v>1</v>
      </c>
      <c r="AE1665" s="4" t="s">
        <v>2828</v>
      </c>
      <c r="AF1665" s="9" t="s">
        <v>2829</v>
      </c>
      <c r="AG1665">
        <v>0</v>
      </c>
      <c r="AH1665">
        <v>1</v>
      </c>
      <c r="AI1665">
        <v>0</v>
      </c>
      <c r="AJ1665">
        <v>1</v>
      </c>
      <c r="AK1665" s="9" t="s">
        <v>2840</v>
      </c>
      <c r="AL1665">
        <f t="shared" si="555"/>
        <v>0</v>
      </c>
      <c r="AM1665">
        <f>IF(AND(INDIRECT(AN1665)='Sample Select backend'!$C$2,INDIRECT(AO1665)=1,INDIRECT(AP1665)='Sample Select backend'!$F$2,INDIRECT(AQ1665)=1,INDIRECT(AR1665)='Sample Select backend'!$M$2),1,0)</f>
        <v>0</v>
      </c>
      <c r="AN1665" t="str">
        <f>_xlfn.CONCAT('Sample Select backend'!$C$4,ROW(AN1665))</f>
        <v>AE1665</v>
      </c>
      <c r="AO1665" s="9" t="str">
        <f>_xlfn.CONCAT('Sample Select backend'!$J$2,ROW(AO1665))</f>
        <v>AJ1665</v>
      </c>
      <c r="AP1665" t="str">
        <f>_xlfn.CONCAT('Sample Select backend'!$F$4,ROW(AP1665))</f>
        <v>AF1665</v>
      </c>
      <c r="AQ1665" t="str">
        <f>_xlfn.CONCAT('Sample Select backend'!$I$10,ROW(AQ1665))</f>
        <v>R1665</v>
      </c>
      <c r="AR1665" t="str">
        <f>_xlfn.CONCAT('Sample Select backend'!$M$4,ROW(AR1665))</f>
        <v>AK1665</v>
      </c>
      <c r="AS1665" t="str">
        <f t="shared" si="556"/>
        <v>India</v>
      </c>
      <c r="AT1665" s="9">
        <f t="shared" si="557"/>
        <v>25</v>
      </c>
      <c r="AU1665">
        <f t="shared" si="558"/>
        <v>0</v>
      </c>
      <c r="AV1665" s="9">
        <v>1</v>
      </c>
    </row>
    <row r="1666" spans="1:48" x14ac:dyDescent="0.35">
      <c r="A1666" t="s">
        <v>81</v>
      </c>
      <c r="B1666">
        <v>6</v>
      </c>
      <c r="C1666">
        <v>27</v>
      </c>
      <c r="D1666" t="s">
        <v>1189</v>
      </c>
      <c r="E1666">
        <v>1</v>
      </c>
      <c r="F1666">
        <v>1</v>
      </c>
      <c r="G1666">
        <v>2</v>
      </c>
      <c r="H1666">
        <v>-1</v>
      </c>
      <c r="I1666">
        <v>2</v>
      </c>
      <c r="J1666">
        <v>1</v>
      </c>
      <c r="K1666">
        <v>1</v>
      </c>
      <c r="L1666">
        <v>2</v>
      </c>
      <c r="M1666">
        <v>1</v>
      </c>
      <c r="N1666" t="s">
        <v>2680</v>
      </c>
      <c r="O1666" t="s">
        <v>2802</v>
      </c>
      <c r="P1666" t="s">
        <v>2810</v>
      </c>
      <c r="Q1666" t="s">
        <v>2815</v>
      </c>
      <c r="R1666">
        <v>0</v>
      </c>
      <c r="S1666">
        <v>-8.51</v>
      </c>
      <c r="T1666">
        <v>-8.49</v>
      </c>
      <c r="U1666">
        <v>89.71</v>
      </c>
      <c r="V1666">
        <f t="shared" si="568"/>
        <v>1</v>
      </c>
      <c r="W1666">
        <f t="shared" si="569"/>
        <v>1</v>
      </c>
      <c r="X1666">
        <f t="shared" si="570"/>
        <v>1</v>
      </c>
      <c r="Y1666">
        <f t="shared" si="571"/>
        <v>0</v>
      </c>
      <c r="Z1666">
        <f t="shared" si="572"/>
        <v>1</v>
      </c>
      <c r="AA1666">
        <f t="shared" si="573"/>
        <v>1</v>
      </c>
      <c r="AB1666">
        <f t="shared" si="574"/>
        <v>1</v>
      </c>
      <c r="AC1666">
        <f t="shared" si="575"/>
        <v>1</v>
      </c>
      <c r="AD1666">
        <f t="shared" si="576"/>
        <v>1</v>
      </c>
      <c r="AE1666" s="4" t="s">
        <v>2828</v>
      </c>
      <c r="AF1666" s="9" t="s">
        <v>2829</v>
      </c>
      <c r="AG1666">
        <v>0</v>
      </c>
      <c r="AH1666">
        <v>1</v>
      </c>
      <c r="AI1666">
        <v>0</v>
      </c>
      <c r="AJ1666">
        <v>1</v>
      </c>
      <c r="AK1666" s="9" t="s">
        <v>2840</v>
      </c>
      <c r="AL1666">
        <f t="shared" ref="AL1666:AL1729" si="577">IF(OR(B1666="other",B1666="international",B1666="Transfers",B1666="expenditure"),1,0)</f>
        <v>0</v>
      </c>
      <c r="AM1666">
        <f>IF(AND(INDIRECT(AN1666)='Sample Select backend'!$C$2,INDIRECT(AO1666)=1,INDIRECT(AP1666)='Sample Select backend'!$F$2,INDIRECT(AQ1666)=1,INDIRECT(AR1666)='Sample Select backend'!$M$2),1,0)</f>
        <v>0</v>
      </c>
      <c r="AN1666" t="str">
        <f>_xlfn.CONCAT('Sample Select backend'!$C$4,ROW(AN1666))</f>
        <v>AE1666</v>
      </c>
      <c r="AO1666" s="9" t="str">
        <f>_xlfn.CONCAT('Sample Select backend'!$J$2,ROW(AO1666))</f>
        <v>AJ1666</v>
      </c>
      <c r="AP1666" t="str">
        <f>_xlfn.CONCAT('Sample Select backend'!$F$4,ROW(AP1666))</f>
        <v>AF1666</v>
      </c>
      <c r="AQ1666" t="str">
        <f>_xlfn.CONCAT('Sample Select backend'!$I$10,ROW(AQ1666))</f>
        <v>R1666</v>
      </c>
      <c r="AR1666" t="str">
        <f>_xlfn.CONCAT('Sample Select backend'!$M$4,ROW(AR1666))</f>
        <v>AK1666</v>
      </c>
      <c r="AS1666" t="str">
        <f t="shared" ref="AS1666:AS1729" si="578">A1666</f>
        <v>India</v>
      </c>
      <c r="AT1666" s="9">
        <f t="shared" ref="AT1666:AT1729" si="579">IF(ISNUMBER(C1666),C1666,IF(OR(C1666="general",C1666="23;general"),"General",IF(OR(C1666="exemption",C1666="other (exemption)"),"Tax exemption/waiver/suspension","Other")))</f>
        <v>27</v>
      </c>
      <c r="AU1666">
        <f t="shared" ref="AU1666:AU1729" si="580">IF(A1666&lt;&gt;A1665,1,0)</f>
        <v>0</v>
      </c>
      <c r="AV1666" s="9">
        <v>1</v>
      </c>
    </row>
    <row r="1667" spans="1:48" x14ac:dyDescent="0.35">
      <c r="A1667" t="s">
        <v>81</v>
      </c>
      <c r="B1667">
        <v>6</v>
      </c>
      <c r="C1667">
        <v>28</v>
      </c>
      <c r="D1667" t="s">
        <v>1183</v>
      </c>
      <c r="E1667">
        <v>2</v>
      </c>
      <c r="F1667">
        <v>1</v>
      </c>
      <c r="G1667">
        <v>2</v>
      </c>
      <c r="H1667">
        <v>-1</v>
      </c>
      <c r="I1667">
        <v>2</v>
      </c>
      <c r="J1667">
        <v>1</v>
      </c>
      <c r="K1667">
        <v>1</v>
      </c>
      <c r="L1667">
        <v>2</v>
      </c>
      <c r="M1667">
        <v>2</v>
      </c>
      <c r="N1667" t="s">
        <v>2680</v>
      </c>
      <c r="O1667" t="s">
        <v>2802</v>
      </c>
      <c r="P1667" t="s">
        <v>2810</v>
      </c>
      <c r="Q1667" t="s">
        <v>2815</v>
      </c>
      <c r="R1667">
        <v>0</v>
      </c>
      <c r="S1667">
        <v>-8.51</v>
      </c>
      <c r="T1667">
        <v>-8.49</v>
      </c>
      <c r="U1667">
        <v>89.71</v>
      </c>
      <c r="V1667">
        <f t="shared" si="568"/>
        <v>1</v>
      </c>
      <c r="W1667">
        <f t="shared" si="569"/>
        <v>1</v>
      </c>
      <c r="X1667">
        <f t="shared" si="570"/>
        <v>1</v>
      </c>
      <c r="Y1667">
        <f t="shared" si="571"/>
        <v>0</v>
      </c>
      <c r="Z1667">
        <f t="shared" si="572"/>
        <v>1</v>
      </c>
      <c r="AA1667">
        <f t="shared" si="573"/>
        <v>1</v>
      </c>
      <c r="AB1667">
        <f t="shared" si="574"/>
        <v>1</v>
      </c>
      <c r="AC1667">
        <f t="shared" si="575"/>
        <v>1</v>
      </c>
      <c r="AD1667">
        <f t="shared" si="576"/>
        <v>1</v>
      </c>
      <c r="AE1667" s="4" t="s">
        <v>2828</v>
      </c>
      <c r="AF1667" s="9" t="s">
        <v>2829</v>
      </c>
      <c r="AG1667">
        <v>0</v>
      </c>
      <c r="AH1667">
        <v>1</v>
      </c>
      <c r="AI1667">
        <v>0</v>
      </c>
      <c r="AJ1667">
        <v>1</v>
      </c>
      <c r="AK1667" s="9" t="s">
        <v>2840</v>
      </c>
      <c r="AL1667">
        <f t="shared" si="577"/>
        <v>0</v>
      </c>
      <c r="AM1667">
        <f>IF(AND(INDIRECT(AN1667)='Sample Select backend'!$C$2,INDIRECT(AO1667)=1,INDIRECT(AP1667)='Sample Select backend'!$F$2,INDIRECT(AQ1667)=1,INDIRECT(AR1667)='Sample Select backend'!$M$2),1,0)</f>
        <v>0</v>
      </c>
      <c r="AN1667" t="str">
        <f>_xlfn.CONCAT('Sample Select backend'!$C$4,ROW(AN1667))</f>
        <v>AE1667</v>
      </c>
      <c r="AO1667" s="9" t="str">
        <f>_xlfn.CONCAT('Sample Select backend'!$J$2,ROW(AO1667))</f>
        <v>AJ1667</v>
      </c>
      <c r="AP1667" t="str">
        <f>_xlfn.CONCAT('Sample Select backend'!$F$4,ROW(AP1667))</f>
        <v>AF1667</v>
      </c>
      <c r="AQ1667" t="str">
        <f>_xlfn.CONCAT('Sample Select backend'!$I$10,ROW(AQ1667))</f>
        <v>R1667</v>
      </c>
      <c r="AR1667" t="str">
        <f>_xlfn.CONCAT('Sample Select backend'!$M$4,ROW(AR1667))</f>
        <v>AK1667</v>
      </c>
      <c r="AS1667" t="str">
        <f t="shared" si="578"/>
        <v>India</v>
      </c>
      <c r="AT1667" s="9">
        <f t="shared" si="579"/>
        <v>28</v>
      </c>
      <c r="AU1667">
        <f t="shared" si="580"/>
        <v>0</v>
      </c>
      <c r="AV1667" s="9">
        <v>1</v>
      </c>
    </row>
    <row r="1668" spans="1:48" x14ac:dyDescent="0.35">
      <c r="A1668" t="s">
        <v>81</v>
      </c>
      <c r="B1668">
        <v>5</v>
      </c>
      <c r="C1668" t="s">
        <v>201</v>
      </c>
      <c r="D1668" t="s">
        <v>1197</v>
      </c>
      <c r="E1668">
        <v>1</v>
      </c>
      <c r="F1668">
        <v>1</v>
      </c>
      <c r="G1668">
        <v>2</v>
      </c>
      <c r="H1668">
        <v>2</v>
      </c>
      <c r="I1668">
        <v>-2</v>
      </c>
      <c r="J1668">
        <v>-2</v>
      </c>
      <c r="K1668">
        <v>1</v>
      </c>
      <c r="L1668">
        <v>2</v>
      </c>
      <c r="M1668">
        <v>1</v>
      </c>
      <c r="N1668" t="s">
        <v>2680</v>
      </c>
      <c r="O1668" t="s">
        <v>2802</v>
      </c>
      <c r="P1668" t="s">
        <v>2810</v>
      </c>
      <c r="Q1668" t="s">
        <v>2815</v>
      </c>
      <c r="R1668">
        <v>0</v>
      </c>
      <c r="S1668">
        <v>-8.51</v>
      </c>
      <c r="T1668">
        <v>-8.49</v>
      </c>
      <c r="U1668">
        <v>89.71</v>
      </c>
      <c r="V1668">
        <f t="shared" si="568"/>
        <v>1</v>
      </c>
      <c r="W1668">
        <f t="shared" si="569"/>
        <v>1</v>
      </c>
      <c r="X1668">
        <f t="shared" si="570"/>
        <v>1</v>
      </c>
      <c r="Y1668">
        <f t="shared" si="571"/>
        <v>1</v>
      </c>
      <c r="Z1668">
        <f t="shared" si="572"/>
        <v>0</v>
      </c>
      <c r="AA1668">
        <f t="shared" si="573"/>
        <v>0</v>
      </c>
      <c r="AB1668">
        <f t="shared" si="574"/>
        <v>1</v>
      </c>
      <c r="AC1668">
        <f t="shared" si="575"/>
        <v>1</v>
      </c>
      <c r="AD1668">
        <f t="shared" si="576"/>
        <v>1</v>
      </c>
      <c r="AE1668" s="4" t="s">
        <v>2828</v>
      </c>
      <c r="AF1668" s="9" t="s">
        <v>2829</v>
      </c>
      <c r="AG1668">
        <v>0</v>
      </c>
      <c r="AH1668">
        <v>1</v>
      </c>
      <c r="AI1668">
        <v>0</v>
      </c>
      <c r="AJ1668">
        <v>1</v>
      </c>
      <c r="AK1668" s="9" t="s">
        <v>2840</v>
      </c>
      <c r="AL1668">
        <f t="shared" si="577"/>
        <v>0</v>
      </c>
      <c r="AM1668">
        <f>IF(AND(INDIRECT(AN1668)='Sample Select backend'!$C$2,INDIRECT(AO1668)=1,INDIRECT(AP1668)='Sample Select backend'!$F$2,INDIRECT(AQ1668)=1,INDIRECT(AR1668)='Sample Select backend'!$M$2),1,0)</f>
        <v>0</v>
      </c>
      <c r="AN1668" t="str">
        <f>_xlfn.CONCAT('Sample Select backend'!$C$4,ROW(AN1668))</f>
        <v>AE1668</v>
      </c>
      <c r="AO1668" s="9" t="str">
        <f>_xlfn.CONCAT('Sample Select backend'!$J$2,ROW(AO1668))</f>
        <v>AJ1668</v>
      </c>
      <c r="AP1668" t="str">
        <f>_xlfn.CONCAT('Sample Select backend'!$F$4,ROW(AP1668))</f>
        <v>AF1668</v>
      </c>
      <c r="AQ1668" t="str">
        <f>_xlfn.CONCAT('Sample Select backend'!$I$10,ROW(AQ1668))</f>
        <v>R1668</v>
      </c>
      <c r="AR1668" t="str">
        <f>_xlfn.CONCAT('Sample Select backend'!$M$4,ROW(AR1668))</f>
        <v>AK1668</v>
      </c>
      <c r="AS1668" t="str">
        <f t="shared" si="578"/>
        <v>India</v>
      </c>
      <c r="AT1668" s="9" t="str">
        <f t="shared" si="579"/>
        <v>Other</v>
      </c>
      <c r="AU1668">
        <f t="shared" si="580"/>
        <v>0</v>
      </c>
      <c r="AV1668" s="9">
        <v>1</v>
      </c>
    </row>
    <row r="1669" spans="1:48" x14ac:dyDescent="0.35">
      <c r="A1669" t="s">
        <v>81</v>
      </c>
      <c r="B1669">
        <v>6</v>
      </c>
      <c r="C1669">
        <v>25</v>
      </c>
      <c r="D1669" t="s">
        <v>1194</v>
      </c>
      <c r="E1669">
        <v>1</v>
      </c>
      <c r="F1669">
        <v>1</v>
      </c>
      <c r="G1669">
        <v>2</v>
      </c>
      <c r="H1669">
        <v>-1</v>
      </c>
      <c r="I1669">
        <v>2</v>
      </c>
      <c r="J1669">
        <v>1</v>
      </c>
      <c r="K1669">
        <v>1</v>
      </c>
      <c r="L1669">
        <v>2</v>
      </c>
      <c r="M1669">
        <v>1</v>
      </c>
      <c r="N1669" t="s">
        <v>2680</v>
      </c>
      <c r="O1669" t="s">
        <v>2802</v>
      </c>
      <c r="P1669" t="s">
        <v>2810</v>
      </c>
      <c r="Q1669" t="s">
        <v>2815</v>
      </c>
      <c r="R1669">
        <v>0</v>
      </c>
      <c r="S1669">
        <v>-8.51</v>
      </c>
      <c r="T1669">
        <v>-8.49</v>
      </c>
      <c r="U1669">
        <v>89.71</v>
      </c>
      <c r="V1669">
        <f t="shared" si="568"/>
        <v>1</v>
      </c>
      <c r="W1669">
        <f t="shared" si="569"/>
        <v>1</v>
      </c>
      <c r="X1669">
        <f t="shared" si="570"/>
        <v>1</v>
      </c>
      <c r="Y1669">
        <f t="shared" si="571"/>
        <v>0</v>
      </c>
      <c r="Z1669">
        <f t="shared" si="572"/>
        <v>1</v>
      </c>
      <c r="AA1669">
        <f t="shared" si="573"/>
        <v>1</v>
      </c>
      <c r="AB1669">
        <f t="shared" si="574"/>
        <v>1</v>
      </c>
      <c r="AC1669">
        <f t="shared" si="575"/>
        <v>1</v>
      </c>
      <c r="AD1669">
        <f t="shared" si="576"/>
        <v>1</v>
      </c>
      <c r="AE1669" s="4" t="s">
        <v>2828</v>
      </c>
      <c r="AF1669" s="9" t="s">
        <v>2829</v>
      </c>
      <c r="AG1669">
        <v>0</v>
      </c>
      <c r="AH1669">
        <v>1</v>
      </c>
      <c r="AI1669">
        <v>0</v>
      </c>
      <c r="AJ1669">
        <v>1</v>
      </c>
      <c r="AK1669" s="9" t="s">
        <v>2840</v>
      </c>
      <c r="AL1669">
        <f t="shared" si="577"/>
        <v>0</v>
      </c>
      <c r="AM1669">
        <f>IF(AND(INDIRECT(AN1669)='Sample Select backend'!$C$2,INDIRECT(AO1669)=1,INDIRECT(AP1669)='Sample Select backend'!$F$2,INDIRECT(AQ1669)=1,INDIRECT(AR1669)='Sample Select backend'!$M$2),1,0)</f>
        <v>0</v>
      </c>
      <c r="AN1669" t="str">
        <f>_xlfn.CONCAT('Sample Select backend'!$C$4,ROW(AN1669))</f>
        <v>AE1669</v>
      </c>
      <c r="AO1669" s="9" t="str">
        <f>_xlfn.CONCAT('Sample Select backend'!$J$2,ROW(AO1669))</f>
        <v>AJ1669</v>
      </c>
      <c r="AP1669" t="str">
        <f>_xlfn.CONCAT('Sample Select backend'!$F$4,ROW(AP1669))</f>
        <v>AF1669</v>
      </c>
      <c r="AQ1669" t="str">
        <f>_xlfn.CONCAT('Sample Select backend'!$I$10,ROW(AQ1669))</f>
        <v>R1669</v>
      </c>
      <c r="AR1669" t="str">
        <f>_xlfn.CONCAT('Sample Select backend'!$M$4,ROW(AR1669))</f>
        <v>AK1669</v>
      </c>
      <c r="AS1669" t="str">
        <f t="shared" si="578"/>
        <v>India</v>
      </c>
      <c r="AT1669" s="9">
        <f t="shared" si="579"/>
        <v>25</v>
      </c>
      <c r="AU1669">
        <f t="shared" si="580"/>
        <v>0</v>
      </c>
      <c r="AV1669" s="9">
        <v>1</v>
      </c>
    </row>
    <row r="1670" spans="1:48" x14ac:dyDescent="0.35">
      <c r="A1670" t="s">
        <v>81</v>
      </c>
      <c r="B1670">
        <v>7</v>
      </c>
      <c r="C1670">
        <v>30</v>
      </c>
      <c r="D1670" t="s">
        <v>1186</v>
      </c>
      <c r="E1670">
        <v>1</v>
      </c>
      <c r="F1670">
        <v>1</v>
      </c>
      <c r="G1670">
        <v>2</v>
      </c>
      <c r="H1670">
        <v>1</v>
      </c>
      <c r="I1670">
        <v>2</v>
      </c>
      <c r="J1670">
        <v>1</v>
      </c>
      <c r="K1670">
        <v>1</v>
      </c>
      <c r="L1670">
        <v>-2</v>
      </c>
      <c r="M1670">
        <v>1</v>
      </c>
      <c r="N1670" t="s">
        <v>2680</v>
      </c>
      <c r="O1670" t="s">
        <v>2802</v>
      </c>
      <c r="P1670" t="s">
        <v>2810</v>
      </c>
      <c r="Q1670" t="s">
        <v>2815</v>
      </c>
      <c r="R1670">
        <v>0</v>
      </c>
      <c r="S1670">
        <v>-8.51</v>
      </c>
      <c r="T1670">
        <v>-8.49</v>
      </c>
      <c r="U1670">
        <v>89.71</v>
      </c>
      <c r="V1670">
        <f t="shared" si="568"/>
        <v>1</v>
      </c>
      <c r="W1670">
        <f t="shared" si="569"/>
        <v>1</v>
      </c>
      <c r="X1670">
        <f t="shared" si="570"/>
        <v>1</v>
      </c>
      <c r="Y1670">
        <f t="shared" si="571"/>
        <v>1</v>
      </c>
      <c r="Z1670">
        <f t="shared" si="572"/>
        <v>1</v>
      </c>
      <c r="AA1670">
        <f t="shared" si="573"/>
        <v>1</v>
      </c>
      <c r="AB1670">
        <f t="shared" si="574"/>
        <v>1</v>
      </c>
      <c r="AC1670">
        <f t="shared" si="575"/>
        <v>0</v>
      </c>
      <c r="AD1670">
        <f t="shared" si="576"/>
        <v>1</v>
      </c>
      <c r="AE1670" s="4" t="s">
        <v>2828</v>
      </c>
      <c r="AF1670" s="9" t="s">
        <v>2829</v>
      </c>
      <c r="AG1670">
        <v>0</v>
      </c>
      <c r="AH1670">
        <v>1</v>
      </c>
      <c r="AI1670">
        <v>0</v>
      </c>
      <c r="AJ1670">
        <v>1</v>
      </c>
      <c r="AK1670" s="9" t="s">
        <v>2840</v>
      </c>
      <c r="AL1670">
        <f t="shared" si="577"/>
        <v>0</v>
      </c>
      <c r="AM1670">
        <f>IF(AND(INDIRECT(AN1670)='Sample Select backend'!$C$2,INDIRECT(AO1670)=1,INDIRECT(AP1670)='Sample Select backend'!$F$2,INDIRECT(AQ1670)=1,INDIRECT(AR1670)='Sample Select backend'!$M$2),1,0)</f>
        <v>0</v>
      </c>
      <c r="AN1670" t="str">
        <f>_xlfn.CONCAT('Sample Select backend'!$C$4,ROW(AN1670))</f>
        <v>AE1670</v>
      </c>
      <c r="AO1670" s="9" t="str">
        <f>_xlfn.CONCAT('Sample Select backend'!$J$2,ROW(AO1670))</f>
        <v>AJ1670</v>
      </c>
      <c r="AP1670" t="str">
        <f>_xlfn.CONCAT('Sample Select backend'!$F$4,ROW(AP1670))</f>
        <v>AF1670</v>
      </c>
      <c r="AQ1670" t="str">
        <f>_xlfn.CONCAT('Sample Select backend'!$I$10,ROW(AQ1670))</f>
        <v>R1670</v>
      </c>
      <c r="AR1670" t="str">
        <f>_xlfn.CONCAT('Sample Select backend'!$M$4,ROW(AR1670))</f>
        <v>AK1670</v>
      </c>
      <c r="AS1670" t="str">
        <f t="shared" si="578"/>
        <v>India</v>
      </c>
      <c r="AT1670" s="9">
        <f t="shared" si="579"/>
        <v>30</v>
      </c>
      <c r="AU1670">
        <f t="shared" si="580"/>
        <v>0</v>
      </c>
      <c r="AV1670" s="9">
        <v>1</v>
      </c>
    </row>
    <row r="1671" spans="1:48" x14ac:dyDescent="0.35">
      <c r="A1671" t="s">
        <v>81</v>
      </c>
      <c r="B1671">
        <v>1</v>
      </c>
      <c r="C1671">
        <v>10</v>
      </c>
      <c r="D1671" t="s">
        <v>1201</v>
      </c>
      <c r="E1671">
        <v>-2</v>
      </c>
      <c r="F1671">
        <v>2</v>
      </c>
      <c r="G1671">
        <v>2</v>
      </c>
      <c r="H1671">
        <v>2</v>
      </c>
      <c r="I1671">
        <v>2</v>
      </c>
      <c r="J1671">
        <v>2</v>
      </c>
      <c r="K1671">
        <v>1</v>
      </c>
      <c r="L1671">
        <v>2</v>
      </c>
      <c r="M1671">
        <v>1</v>
      </c>
      <c r="N1671" t="s">
        <v>2680</v>
      </c>
      <c r="O1671" t="s">
        <v>2802</v>
      </c>
      <c r="P1671" t="s">
        <v>2810</v>
      </c>
      <c r="Q1671" t="s">
        <v>2815</v>
      </c>
      <c r="R1671">
        <v>0</v>
      </c>
      <c r="S1671">
        <v>-8.51</v>
      </c>
      <c r="T1671">
        <v>-8.49</v>
      </c>
      <c r="U1671">
        <v>89.71</v>
      </c>
      <c r="V1671">
        <f t="shared" si="568"/>
        <v>0</v>
      </c>
      <c r="W1671">
        <f t="shared" si="569"/>
        <v>1</v>
      </c>
      <c r="X1671">
        <f t="shared" si="570"/>
        <v>1</v>
      </c>
      <c r="Y1671">
        <f t="shared" si="571"/>
        <v>1</v>
      </c>
      <c r="Z1671">
        <f t="shared" si="572"/>
        <v>1</v>
      </c>
      <c r="AA1671">
        <f t="shared" si="573"/>
        <v>1</v>
      </c>
      <c r="AB1671">
        <f t="shared" si="574"/>
        <v>1</v>
      </c>
      <c r="AC1671">
        <f t="shared" si="575"/>
        <v>1</v>
      </c>
      <c r="AD1671">
        <f t="shared" si="576"/>
        <v>1</v>
      </c>
      <c r="AE1671" s="4" t="s">
        <v>2828</v>
      </c>
      <c r="AF1671" s="9" t="s">
        <v>2829</v>
      </c>
      <c r="AG1671">
        <v>0</v>
      </c>
      <c r="AH1671">
        <v>1</v>
      </c>
      <c r="AI1671">
        <v>0</v>
      </c>
      <c r="AJ1671">
        <v>1</v>
      </c>
      <c r="AK1671" s="9" t="s">
        <v>2840</v>
      </c>
      <c r="AL1671">
        <f t="shared" si="577"/>
        <v>0</v>
      </c>
      <c r="AM1671">
        <f>IF(AND(INDIRECT(AN1671)='Sample Select backend'!$C$2,INDIRECT(AO1671)=1,INDIRECT(AP1671)='Sample Select backend'!$F$2,INDIRECT(AQ1671)=1,INDIRECT(AR1671)='Sample Select backend'!$M$2),1,0)</f>
        <v>0</v>
      </c>
      <c r="AN1671" t="str">
        <f>_xlfn.CONCAT('Sample Select backend'!$C$4,ROW(AN1671))</f>
        <v>AE1671</v>
      </c>
      <c r="AO1671" s="9" t="str">
        <f>_xlfn.CONCAT('Sample Select backend'!$J$2,ROW(AO1671))</f>
        <v>AJ1671</v>
      </c>
      <c r="AP1671" t="str">
        <f>_xlfn.CONCAT('Sample Select backend'!$F$4,ROW(AP1671))</f>
        <v>AF1671</v>
      </c>
      <c r="AQ1671" t="str">
        <f>_xlfn.CONCAT('Sample Select backend'!$I$10,ROW(AQ1671))</f>
        <v>R1671</v>
      </c>
      <c r="AR1671" t="str">
        <f>_xlfn.CONCAT('Sample Select backend'!$M$4,ROW(AR1671))</f>
        <v>AK1671</v>
      </c>
      <c r="AS1671" t="str">
        <f t="shared" si="578"/>
        <v>India</v>
      </c>
      <c r="AT1671" s="9">
        <f t="shared" si="579"/>
        <v>10</v>
      </c>
      <c r="AU1671">
        <f t="shared" si="580"/>
        <v>0</v>
      </c>
      <c r="AV1671" s="9">
        <v>1</v>
      </c>
    </row>
    <row r="1672" spans="1:48" x14ac:dyDescent="0.35">
      <c r="A1672" t="s">
        <v>81</v>
      </c>
      <c r="B1672">
        <v>6</v>
      </c>
      <c r="C1672">
        <v>25</v>
      </c>
      <c r="D1672" t="s">
        <v>1180</v>
      </c>
      <c r="E1672">
        <v>1</v>
      </c>
      <c r="F1672">
        <v>1</v>
      </c>
      <c r="G1672">
        <v>2</v>
      </c>
      <c r="H1672">
        <v>-1</v>
      </c>
      <c r="I1672">
        <v>2</v>
      </c>
      <c r="J1672">
        <v>1</v>
      </c>
      <c r="K1672">
        <v>1</v>
      </c>
      <c r="L1672">
        <v>2</v>
      </c>
      <c r="M1672">
        <v>1</v>
      </c>
      <c r="N1672" t="s">
        <v>2680</v>
      </c>
      <c r="O1672" t="s">
        <v>2802</v>
      </c>
      <c r="P1672" t="s">
        <v>2810</v>
      </c>
      <c r="Q1672" t="s">
        <v>2815</v>
      </c>
      <c r="R1672">
        <v>0</v>
      </c>
      <c r="S1672">
        <v>-8.51</v>
      </c>
      <c r="T1672">
        <v>-8.49</v>
      </c>
      <c r="U1672">
        <v>89.71</v>
      </c>
      <c r="V1672">
        <f t="shared" si="568"/>
        <v>1</v>
      </c>
      <c r="W1672">
        <f t="shared" si="569"/>
        <v>1</v>
      </c>
      <c r="X1672">
        <f t="shared" si="570"/>
        <v>1</v>
      </c>
      <c r="Y1672">
        <f t="shared" si="571"/>
        <v>0</v>
      </c>
      <c r="Z1672">
        <f t="shared" si="572"/>
        <v>1</v>
      </c>
      <c r="AA1672">
        <f t="shared" si="573"/>
        <v>1</v>
      </c>
      <c r="AB1672">
        <f t="shared" si="574"/>
        <v>1</v>
      </c>
      <c r="AC1672">
        <f t="shared" si="575"/>
        <v>1</v>
      </c>
      <c r="AD1672">
        <f t="shared" si="576"/>
        <v>1</v>
      </c>
      <c r="AE1672" s="4" t="s">
        <v>2828</v>
      </c>
      <c r="AF1672" s="9" t="s">
        <v>2829</v>
      </c>
      <c r="AG1672">
        <v>0</v>
      </c>
      <c r="AH1672">
        <v>1</v>
      </c>
      <c r="AI1672">
        <v>0</v>
      </c>
      <c r="AJ1672">
        <v>1</v>
      </c>
      <c r="AK1672" s="9" t="s">
        <v>2840</v>
      </c>
      <c r="AL1672">
        <f t="shared" si="577"/>
        <v>0</v>
      </c>
      <c r="AM1672">
        <f>IF(AND(INDIRECT(AN1672)='Sample Select backend'!$C$2,INDIRECT(AO1672)=1,INDIRECT(AP1672)='Sample Select backend'!$F$2,INDIRECT(AQ1672)=1,INDIRECT(AR1672)='Sample Select backend'!$M$2),1,0)</f>
        <v>0</v>
      </c>
      <c r="AN1672" t="str">
        <f>_xlfn.CONCAT('Sample Select backend'!$C$4,ROW(AN1672))</f>
        <v>AE1672</v>
      </c>
      <c r="AO1672" s="9" t="str">
        <f>_xlfn.CONCAT('Sample Select backend'!$J$2,ROW(AO1672))</f>
        <v>AJ1672</v>
      </c>
      <c r="AP1672" t="str">
        <f>_xlfn.CONCAT('Sample Select backend'!$F$4,ROW(AP1672))</f>
        <v>AF1672</v>
      </c>
      <c r="AQ1672" t="str">
        <f>_xlfn.CONCAT('Sample Select backend'!$I$10,ROW(AQ1672))</f>
        <v>R1672</v>
      </c>
      <c r="AR1672" t="str">
        <f>_xlfn.CONCAT('Sample Select backend'!$M$4,ROW(AR1672))</f>
        <v>AK1672</v>
      </c>
      <c r="AS1672" t="str">
        <f t="shared" si="578"/>
        <v>India</v>
      </c>
      <c r="AT1672" s="9">
        <f t="shared" si="579"/>
        <v>25</v>
      </c>
      <c r="AU1672">
        <f t="shared" si="580"/>
        <v>0</v>
      </c>
      <c r="AV1672" s="9">
        <v>1</v>
      </c>
    </row>
    <row r="1673" spans="1:48" x14ac:dyDescent="0.35">
      <c r="A1673" t="s">
        <v>81</v>
      </c>
      <c r="B1673">
        <v>6</v>
      </c>
      <c r="C1673">
        <v>25</v>
      </c>
      <c r="D1673" t="s">
        <v>1190</v>
      </c>
      <c r="E1673">
        <v>1</v>
      </c>
      <c r="F1673">
        <v>1</v>
      </c>
      <c r="G1673">
        <v>-2</v>
      </c>
      <c r="H1673">
        <v>-1</v>
      </c>
      <c r="I1673">
        <v>2</v>
      </c>
      <c r="J1673">
        <v>2</v>
      </c>
      <c r="K1673">
        <v>1</v>
      </c>
      <c r="L1673">
        <v>-2</v>
      </c>
      <c r="M1673">
        <v>1</v>
      </c>
      <c r="N1673" t="s">
        <v>2680</v>
      </c>
      <c r="O1673" t="s">
        <v>2802</v>
      </c>
      <c r="P1673" t="s">
        <v>2810</v>
      </c>
      <c r="Q1673" t="s">
        <v>2815</v>
      </c>
      <c r="R1673">
        <v>0</v>
      </c>
      <c r="S1673">
        <v>-8.51</v>
      </c>
      <c r="T1673">
        <v>-8.49</v>
      </c>
      <c r="U1673">
        <v>89.71</v>
      </c>
      <c r="V1673">
        <f t="shared" si="568"/>
        <v>1</v>
      </c>
      <c r="W1673">
        <f t="shared" si="569"/>
        <v>1</v>
      </c>
      <c r="X1673">
        <f t="shared" si="570"/>
        <v>0</v>
      </c>
      <c r="Y1673">
        <f t="shared" si="571"/>
        <v>0</v>
      </c>
      <c r="Z1673">
        <f t="shared" si="572"/>
        <v>1</v>
      </c>
      <c r="AA1673">
        <f t="shared" si="573"/>
        <v>1</v>
      </c>
      <c r="AB1673">
        <f t="shared" si="574"/>
        <v>1</v>
      </c>
      <c r="AC1673">
        <f t="shared" si="575"/>
        <v>0</v>
      </c>
      <c r="AD1673">
        <f t="shared" si="576"/>
        <v>1</v>
      </c>
      <c r="AE1673" s="4" t="s">
        <v>2828</v>
      </c>
      <c r="AF1673" s="9" t="s">
        <v>2829</v>
      </c>
      <c r="AG1673">
        <v>0</v>
      </c>
      <c r="AH1673">
        <v>1</v>
      </c>
      <c r="AI1673">
        <v>0</v>
      </c>
      <c r="AJ1673">
        <v>1</v>
      </c>
      <c r="AK1673" s="9" t="s">
        <v>2840</v>
      </c>
      <c r="AL1673">
        <f t="shared" si="577"/>
        <v>0</v>
      </c>
      <c r="AM1673">
        <f>IF(AND(INDIRECT(AN1673)='Sample Select backend'!$C$2,INDIRECT(AO1673)=1,INDIRECT(AP1673)='Sample Select backend'!$F$2,INDIRECT(AQ1673)=1,INDIRECT(AR1673)='Sample Select backend'!$M$2),1,0)</f>
        <v>0</v>
      </c>
      <c r="AN1673" t="str">
        <f>_xlfn.CONCAT('Sample Select backend'!$C$4,ROW(AN1673))</f>
        <v>AE1673</v>
      </c>
      <c r="AO1673" s="9" t="str">
        <f>_xlfn.CONCAT('Sample Select backend'!$J$2,ROW(AO1673))</f>
        <v>AJ1673</v>
      </c>
      <c r="AP1673" t="str">
        <f>_xlfn.CONCAT('Sample Select backend'!$F$4,ROW(AP1673))</f>
        <v>AF1673</v>
      </c>
      <c r="AQ1673" t="str">
        <f>_xlfn.CONCAT('Sample Select backend'!$I$10,ROW(AQ1673))</f>
        <v>R1673</v>
      </c>
      <c r="AR1673" t="str">
        <f>_xlfn.CONCAT('Sample Select backend'!$M$4,ROW(AR1673))</f>
        <v>AK1673</v>
      </c>
      <c r="AS1673" t="str">
        <f t="shared" si="578"/>
        <v>India</v>
      </c>
      <c r="AT1673" s="9">
        <f t="shared" si="579"/>
        <v>25</v>
      </c>
      <c r="AU1673">
        <f t="shared" si="580"/>
        <v>0</v>
      </c>
      <c r="AV1673" s="9">
        <v>1</v>
      </c>
    </row>
    <row r="1674" spans="1:48" x14ac:dyDescent="0.35">
      <c r="A1674" t="s">
        <v>81</v>
      </c>
      <c r="B1674">
        <v>1</v>
      </c>
      <c r="C1674" t="s">
        <v>206</v>
      </c>
      <c r="D1674" t="s">
        <v>1195</v>
      </c>
      <c r="E1674">
        <v>2</v>
      </c>
      <c r="F1674">
        <v>2</v>
      </c>
      <c r="G1674">
        <v>-2</v>
      </c>
      <c r="H1674">
        <v>-1</v>
      </c>
      <c r="I1674">
        <v>-2</v>
      </c>
      <c r="J1674">
        <v>2</v>
      </c>
      <c r="K1674">
        <v>1</v>
      </c>
      <c r="L1674">
        <v>-2</v>
      </c>
      <c r="M1674">
        <v>1</v>
      </c>
      <c r="N1674" t="s">
        <v>2680</v>
      </c>
      <c r="O1674" t="s">
        <v>2802</v>
      </c>
      <c r="P1674" t="s">
        <v>2810</v>
      </c>
      <c r="Q1674" t="s">
        <v>2815</v>
      </c>
      <c r="R1674">
        <v>0</v>
      </c>
      <c r="S1674">
        <v>-8.51</v>
      </c>
      <c r="T1674">
        <v>-8.49</v>
      </c>
      <c r="U1674">
        <v>89.71</v>
      </c>
      <c r="V1674">
        <f t="shared" si="568"/>
        <v>1</v>
      </c>
      <c r="W1674">
        <f t="shared" si="569"/>
        <v>1</v>
      </c>
      <c r="X1674">
        <f t="shared" si="570"/>
        <v>0</v>
      </c>
      <c r="Y1674">
        <f t="shared" si="571"/>
        <v>0</v>
      </c>
      <c r="Z1674">
        <f t="shared" si="572"/>
        <v>0</v>
      </c>
      <c r="AA1674">
        <f t="shared" si="573"/>
        <v>1</v>
      </c>
      <c r="AB1674">
        <f t="shared" si="574"/>
        <v>1</v>
      </c>
      <c r="AC1674">
        <f t="shared" si="575"/>
        <v>0</v>
      </c>
      <c r="AD1674">
        <f t="shared" si="576"/>
        <v>1</v>
      </c>
      <c r="AE1674" s="4" t="s">
        <v>2828</v>
      </c>
      <c r="AF1674" s="9" t="s">
        <v>2829</v>
      </c>
      <c r="AG1674">
        <v>0</v>
      </c>
      <c r="AH1674">
        <v>1</v>
      </c>
      <c r="AI1674">
        <v>0</v>
      </c>
      <c r="AJ1674">
        <v>1</v>
      </c>
      <c r="AK1674" s="9" t="s">
        <v>2840</v>
      </c>
      <c r="AL1674">
        <f t="shared" si="577"/>
        <v>0</v>
      </c>
      <c r="AM1674">
        <f>IF(AND(INDIRECT(AN1674)='Sample Select backend'!$C$2,INDIRECT(AO1674)=1,INDIRECT(AP1674)='Sample Select backend'!$F$2,INDIRECT(AQ1674)=1,INDIRECT(AR1674)='Sample Select backend'!$M$2),1,0)</f>
        <v>0</v>
      </c>
      <c r="AN1674" t="str">
        <f>_xlfn.CONCAT('Sample Select backend'!$C$4,ROW(AN1674))</f>
        <v>AE1674</v>
      </c>
      <c r="AO1674" s="9" t="str">
        <f>_xlfn.CONCAT('Sample Select backend'!$J$2,ROW(AO1674))</f>
        <v>AJ1674</v>
      </c>
      <c r="AP1674" t="str">
        <f>_xlfn.CONCAT('Sample Select backend'!$F$4,ROW(AP1674))</f>
        <v>AF1674</v>
      </c>
      <c r="AQ1674" t="str">
        <f>_xlfn.CONCAT('Sample Select backend'!$I$10,ROW(AQ1674))</f>
        <v>R1674</v>
      </c>
      <c r="AR1674" t="str">
        <f>_xlfn.CONCAT('Sample Select backend'!$M$4,ROW(AR1674))</f>
        <v>AK1674</v>
      </c>
      <c r="AS1674" t="str">
        <f t="shared" si="578"/>
        <v>India</v>
      </c>
      <c r="AT1674" s="9" t="str">
        <f t="shared" si="579"/>
        <v>Tax exemption/waiver/suspension</v>
      </c>
      <c r="AU1674">
        <f t="shared" si="580"/>
        <v>0</v>
      </c>
      <c r="AV1674" s="9">
        <v>1</v>
      </c>
    </row>
    <row r="1675" spans="1:48" x14ac:dyDescent="0.35">
      <c r="A1675" t="s">
        <v>81</v>
      </c>
      <c r="B1675">
        <v>5</v>
      </c>
      <c r="C1675" t="s">
        <v>204</v>
      </c>
      <c r="D1675" t="s">
        <v>1185</v>
      </c>
      <c r="E1675">
        <v>1</v>
      </c>
      <c r="F1675">
        <v>-2</v>
      </c>
      <c r="G1675">
        <v>-2</v>
      </c>
      <c r="H1675">
        <v>-1</v>
      </c>
      <c r="I1675">
        <v>-2</v>
      </c>
      <c r="J1675">
        <v>1</v>
      </c>
      <c r="K1675">
        <v>1</v>
      </c>
      <c r="L1675">
        <v>2</v>
      </c>
      <c r="M1675">
        <v>1</v>
      </c>
      <c r="N1675" t="s">
        <v>2680</v>
      </c>
      <c r="O1675" t="s">
        <v>2802</v>
      </c>
      <c r="P1675" t="s">
        <v>2810</v>
      </c>
      <c r="Q1675" t="s">
        <v>2815</v>
      </c>
      <c r="R1675">
        <v>0</v>
      </c>
      <c r="S1675">
        <v>-8.51</v>
      </c>
      <c r="T1675">
        <v>-8.49</v>
      </c>
      <c r="U1675">
        <v>89.71</v>
      </c>
      <c r="V1675">
        <f t="shared" si="568"/>
        <v>1</v>
      </c>
      <c r="W1675">
        <f t="shared" si="569"/>
        <v>0</v>
      </c>
      <c r="X1675">
        <f t="shared" si="570"/>
        <v>0</v>
      </c>
      <c r="Y1675">
        <f t="shared" si="571"/>
        <v>0</v>
      </c>
      <c r="Z1675">
        <f t="shared" si="572"/>
        <v>0</v>
      </c>
      <c r="AA1675">
        <f t="shared" si="573"/>
        <v>1</v>
      </c>
      <c r="AB1675">
        <f t="shared" si="574"/>
        <v>1</v>
      </c>
      <c r="AC1675">
        <f t="shared" si="575"/>
        <v>1</v>
      </c>
      <c r="AD1675">
        <f t="shared" si="576"/>
        <v>1</v>
      </c>
      <c r="AE1675" s="4" t="s">
        <v>2828</v>
      </c>
      <c r="AF1675" s="9" t="s">
        <v>2829</v>
      </c>
      <c r="AG1675">
        <v>0</v>
      </c>
      <c r="AH1675">
        <v>1</v>
      </c>
      <c r="AI1675">
        <v>0</v>
      </c>
      <c r="AJ1675">
        <v>1</v>
      </c>
      <c r="AK1675" s="9" t="s">
        <v>2840</v>
      </c>
      <c r="AL1675">
        <f t="shared" si="577"/>
        <v>0</v>
      </c>
      <c r="AM1675">
        <f>IF(AND(INDIRECT(AN1675)='Sample Select backend'!$C$2,INDIRECT(AO1675)=1,INDIRECT(AP1675)='Sample Select backend'!$F$2,INDIRECT(AQ1675)=1,INDIRECT(AR1675)='Sample Select backend'!$M$2),1,0)</f>
        <v>0</v>
      </c>
      <c r="AN1675" t="str">
        <f>_xlfn.CONCAT('Sample Select backend'!$C$4,ROW(AN1675))</f>
        <v>AE1675</v>
      </c>
      <c r="AO1675" s="9" t="str">
        <f>_xlfn.CONCAT('Sample Select backend'!$J$2,ROW(AO1675))</f>
        <v>AJ1675</v>
      </c>
      <c r="AP1675" t="str">
        <f>_xlfn.CONCAT('Sample Select backend'!$F$4,ROW(AP1675))</f>
        <v>AF1675</v>
      </c>
      <c r="AQ1675" t="str">
        <f>_xlfn.CONCAT('Sample Select backend'!$I$10,ROW(AQ1675))</f>
        <v>R1675</v>
      </c>
      <c r="AR1675" t="str">
        <f>_xlfn.CONCAT('Sample Select backend'!$M$4,ROW(AR1675))</f>
        <v>AK1675</v>
      </c>
      <c r="AS1675" t="str">
        <f t="shared" si="578"/>
        <v>India</v>
      </c>
      <c r="AT1675" s="9" t="str">
        <f t="shared" si="579"/>
        <v>General</v>
      </c>
      <c r="AU1675">
        <f t="shared" si="580"/>
        <v>0</v>
      </c>
      <c r="AV1675" s="9">
        <v>1</v>
      </c>
    </row>
    <row r="1676" spans="1:48" x14ac:dyDescent="0.35">
      <c r="A1676" t="s">
        <v>81</v>
      </c>
      <c r="B1676">
        <v>6</v>
      </c>
      <c r="C1676">
        <v>25</v>
      </c>
      <c r="D1676" t="s">
        <v>1192</v>
      </c>
      <c r="E1676">
        <v>1</v>
      </c>
      <c r="F1676">
        <v>1</v>
      </c>
      <c r="G1676">
        <v>2</v>
      </c>
      <c r="H1676">
        <v>-1</v>
      </c>
      <c r="I1676">
        <v>2</v>
      </c>
      <c r="J1676">
        <v>1</v>
      </c>
      <c r="K1676">
        <v>1</v>
      </c>
      <c r="L1676">
        <v>2</v>
      </c>
      <c r="M1676">
        <v>1</v>
      </c>
      <c r="N1676" t="s">
        <v>2680</v>
      </c>
      <c r="O1676" t="s">
        <v>2802</v>
      </c>
      <c r="P1676" t="s">
        <v>2810</v>
      </c>
      <c r="Q1676" t="s">
        <v>2815</v>
      </c>
      <c r="R1676">
        <v>0</v>
      </c>
      <c r="S1676">
        <v>-8.51</v>
      </c>
      <c r="T1676">
        <v>-8.49</v>
      </c>
      <c r="U1676">
        <v>89.71</v>
      </c>
      <c r="V1676">
        <f t="shared" si="568"/>
        <v>1</v>
      </c>
      <c r="W1676">
        <f t="shared" si="569"/>
        <v>1</v>
      </c>
      <c r="X1676">
        <f t="shared" si="570"/>
        <v>1</v>
      </c>
      <c r="Y1676">
        <f t="shared" si="571"/>
        <v>0</v>
      </c>
      <c r="Z1676">
        <f t="shared" si="572"/>
        <v>1</v>
      </c>
      <c r="AA1676">
        <f t="shared" si="573"/>
        <v>1</v>
      </c>
      <c r="AB1676">
        <f t="shared" si="574"/>
        <v>1</v>
      </c>
      <c r="AC1676">
        <f t="shared" si="575"/>
        <v>1</v>
      </c>
      <c r="AD1676">
        <f t="shared" si="576"/>
        <v>1</v>
      </c>
      <c r="AE1676" s="4" t="s">
        <v>2828</v>
      </c>
      <c r="AF1676" s="9" t="s">
        <v>2829</v>
      </c>
      <c r="AG1676">
        <v>0</v>
      </c>
      <c r="AH1676">
        <v>1</v>
      </c>
      <c r="AI1676">
        <v>0</v>
      </c>
      <c r="AJ1676">
        <v>1</v>
      </c>
      <c r="AK1676" s="9" t="s">
        <v>2840</v>
      </c>
      <c r="AL1676">
        <f t="shared" si="577"/>
        <v>0</v>
      </c>
      <c r="AM1676">
        <f>IF(AND(INDIRECT(AN1676)='Sample Select backend'!$C$2,INDIRECT(AO1676)=1,INDIRECT(AP1676)='Sample Select backend'!$F$2,INDIRECT(AQ1676)=1,INDIRECT(AR1676)='Sample Select backend'!$M$2),1,0)</f>
        <v>0</v>
      </c>
      <c r="AN1676" t="str">
        <f>_xlfn.CONCAT('Sample Select backend'!$C$4,ROW(AN1676))</f>
        <v>AE1676</v>
      </c>
      <c r="AO1676" s="9" t="str">
        <f>_xlfn.CONCAT('Sample Select backend'!$J$2,ROW(AO1676))</f>
        <v>AJ1676</v>
      </c>
      <c r="AP1676" t="str">
        <f>_xlfn.CONCAT('Sample Select backend'!$F$4,ROW(AP1676))</f>
        <v>AF1676</v>
      </c>
      <c r="AQ1676" t="str">
        <f>_xlfn.CONCAT('Sample Select backend'!$I$10,ROW(AQ1676))</f>
        <v>R1676</v>
      </c>
      <c r="AR1676" t="str">
        <f>_xlfn.CONCAT('Sample Select backend'!$M$4,ROW(AR1676))</f>
        <v>AK1676</v>
      </c>
      <c r="AS1676" t="str">
        <f t="shared" si="578"/>
        <v>India</v>
      </c>
      <c r="AT1676" s="9">
        <f t="shared" si="579"/>
        <v>25</v>
      </c>
      <c r="AU1676">
        <f t="shared" si="580"/>
        <v>0</v>
      </c>
      <c r="AV1676" s="9">
        <v>1</v>
      </c>
    </row>
    <row r="1677" spans="1:48" x14ac:dyDescent="0.35">
      <c r="A1677" t="s">
        <v>81</v>
      </c>
      <c r="B1677">
        <v>7</v>
      </c>
      <c r="C1677">
        <v>30</v>
      </c>
      <c r="D1677" t="s">
        <v>1184</v>
      </c>
      <c r="E1677">
        <v>1</v>
      </c>
      <c r="F1677">
        <v>1</v>
      </c>
      <c r="G1677">
        <v>2</v>
      </c>
      <c r="H1677">
        <v>1</v>
      </c>
      <c r="I1677">
        <v>2</v>
      </c>
      <c r="J1677">
        <v>1</v>
      </c>
      <c r="K1677">
        <v>1</v>
      </c>
      <c r="L1677">
        <v>2</v>
      </c>
      <c r="M1677">
        <v>1</v>
      </c>
      <c r="N1677" t="s">
        <v>2680</v>
      </c>
      <c r="O1677" t="s">
        <v>2802</v>
      </c>
      <c r="P1677" t="s">
        <v>2810</v>
      </c>
      <c r="Q1677" t="s">
        <v>2815</v>
      </c>
      <c r="R1677">
        <v>0</v>
      </c>
      <c r="S1677">
        <v>-8.51</v>
      </c>
      <c r="T1677">
        <v>-8.49</v>
      </c>
      <c r="U1677">
        <v>89.71</v>
      </c>
      <c r="V1677">
        <f t="shared" si="568"/>
        <v>1</v>
      </c>
      <c r="W1677">
        <f t="shared" si="569"/>
        <v>1</v>
      </c>
      <c r="X1677">
        <f t="shared" si="570"/>
        <v>1</v>
      </c>
      <c r="Y1677">
        <f t="shared" si="571"/>
        <v>1</v>
      </c>
      <c r="Z1677">
        <f t="shared" si="572"/>
        <v>1</v>
      </c>
      <c r="AA1677">
        <f t="shared" si="573"/>
        <v>1</v>
      </c>
      <c r="AB1677">
        <f t="shared" si="574"/>
        <v>1</v>
      </c>
      <c r="AC1677">
        <f t="shared" si="575"/>
        <v>1</v>
      </c>
      <c r="AD1677">
        <f t="shared" si="576"/>
        <v>1</v>
      </c>
      <c r="AE1677" s="4" t="s">
        <v>2828</v>
      </c>
      <c r="AF1677" s="9" t="s">
        <v>2829</v>
      </c>
      <c r="AG1677">
        <v>0</v>
      </c>
      <c r="AH1677">
        <v>1</v>
      </c>
      <c r="AI1677">
        <v>0</v>
      </c>
      <c r="AJ1677">
        <v>1</v>
      </c>
      <c r="AK1677" s="9" t="s">
        <v>2840</v>
      </c>
      <c r="AL1677">
        <f t="shared" si="577"/>
        <v>0</v>
      </c>
      <c r="AM1677">
        <f>IF(AND(INDIRECT(AN1677)='Sample Select backend'!$C$2,INDIRECT(AO1677)=1,INDIRECT(AP1677)='Sample Select backend'!$F$2,INDIRECT(AQ1677)=1,INDIRECT(AR1677)='Sample Select backend'!$M$2),1,0)</f>
        <v>0</v>
      </c>
      <c r="AN1677" t="str">
        <f>_xlfn.CONCAT('Sample Select backend'!$C$4,ROW(AN1677))</f>
        <v>AE1677</v>
      </c>
      <c r="AO1677" s="9" t="str">
        <f>_xlfn.CONCAT('Sample Select backend'!$J$2,ROW(AO1677))</f>
        <v>AJ1677</v>
      </c>
      <c r="AP1677" t="str">
        <f>_xlfn.CONCAT('Sample Select backend'!$F$4,ROW(AP1677))</f>
        <v>AF1677</v>
      </c>
      <c r="AQ1677" t="str">
        <f>_xlfn.CONCAT('Sample Select backend'!$I$10,ROW(AQ1677))</f>
        <v>R1677</v>
      </c>
      <c r="AR1677" t="str">
        <f>_xlfn.CONCAT('Sample Select backend'!$M$4,ROW(AR1677))</f>
        <v>AK1677</v>
      </c>
      <c r="AS1677" t="str">
        <f t="shared" si="578"/>
        <v>India</v>
      </c>
      <c r="AT1677" s="9">
        <f t="shared" si="579"/>
        <v>30</v>
      </c>
      <c r="AU1677">
        <f t="shared" si="580"/>
        <v>0</v>
      </c>
      <c r="AV1677" s="9">
        <v>1</v>
      </c>
    </row>
    <row r="1678" spans="1:48" x14ac:dyDescent="0.35">
      <c r="A1678" t="s">
        <v>81</v>
      </c>
      <c r="B1678">
        <v>2</v>
      </c>
      <c r="C1678">
        <v>13</v>
      </c>
      <c r="D1678" t="s">
        <v>1193</v>
      </c>
      <c r="E1678">
        <v>-2</v>
      </c>
      <c r="F1678">
        <v>2</v>
      </c>
      <c r="G1678">
        <v>2</v>
      </c>
      <c r="H1678">
        <v>2</v>
      </c>
      <c r="I1678">
        <v>2</v>
      </c>
      <c r="J1678">
        <v>2</v>
      </c>
      <c r="K1678">
        <v>1</v>
      </c>
      <c r="L1678">
        <v>2</v>
      </c>
      <c r="M1678">
        <v>1</v>
      </c>
      <c r="N1678" t="s">
        <v>2680</v>
      </c>
      <c r="O1678" t="s">
        <v>2802</v>
      </c>
      <c r="P1678" t="s">
        <v>2810</v>
      </c>
      <c r="Q1678" t="s">
        <v>2815</v>
      </c>
      <c r="R1678">
        <v>0</v>
      </c>
      <c r="S1678">
        <v>-8.51</v>
      </c>
      <c r="T1678">
        <v>-8.49</v>
      </c>
      <c r="U1678">
        <v>89.71</v>
      </c>
      <c r="V1678">
        <f t="shared" si="568"/>
        <v>0</v>
      </c>
      <c r="W1678">
        <f t="shared" si="569"/>
        <v>1</v>
      </c>
      <c r="X1678">
        <f t="shared" si="570"/>
        <v>1</v>
      </c>
      <c r="Y1678">
        <f t="shared" si="571"/>
        <v>1</v>
      </c>
      <c r="Z1678">
        <f t="shared" si="572"/>
        <v>1</v>
      </c>
      <c r="AA1678">
        <f t="shared" si="573"/>
        <v>1</v>
      </c>
      <c r="AB1678">
        <f t="shared" si="574"/>
        <v>1</v>
      </c>
      <c r="AC1678">
        <f t="shared" si="575"/>
        <v>1</v>
      </c>
      <c r="AD1678">
        <f t="shared" si="576"/>
        <v>1</v>
      </c>
      <c r="AE1678" s="4" t="s">
        <v>2828</v>
      </c>
      <c r="AF1678" s="9" t="s">
        <v>2829</v>
      </c>
      <c r="AG1678">
        <v>0</v>
      </c>
      <c r="AH1678">
        <v>1</v>
      </c>
      <c r="AI1678">
        <v>0</v>
      </c>
      <c r="AJ1678">
        <v>1</v>
      </c>
      <c r="AK1678" s="9" t="s">
        <v>2840</v>
      </c>
      <c r="AL1678">
        <f t="shared" si="577"/>
        <v>0</v>
      </c>
      <c r="AM1678">
        <f>IF(AND(INDIRECT(AN1678)='Sample Select backend'!$C$2,INDIRECT(AO1678)=1,INDIRECT(AP1678)='Sample Select backend'!$F$2,INDIRECT(AQ1678)=1,INDIRECT(AR1678)='Sample Select backend'!$M$2),1,0)</f>
        <v>0</v>
      </c>
      <c r="AN1678" t="str">
        <f>_xlfn.CONCAT('Sample Select backend'!$C$4,ROW(AN1678))</f>
        <v>AE1678</v>
      </c>
      <c r="AO1678" s="9" t="str">
        <f>_xlfn.CONCAT('Sample Select backend'!$J$2,ROW(AO1678))</f>
        <v>AJ1678</v>
      </c>
      <c r="AP1678" t="str">
        <f>_xlfn.CONCAT('Sample Select backend'!$F$4,ROW(AP1678))</f>
        <v>AF1678</v>
      </c>
      <c r="AQ1678" t="str">
        <f>_xlfn.CONCAT('Sample Select backend'!$I$10,ROW(AQ1678))</f>
        <v>R1678</v>
      </c>
      <c r="AR1678" t="str">
        <f>_xlfn.CONCAT('Sample Select backend'!$M$4,ROW(AR1678))</f>
        <v>AK1678</v>
      </c>
      <c r="AS1678" t="str">
        <f t="shared" si="578"/>
        <v>India</v>
      </c>
      <c r="AT1678" s="9">
        <f t="shared" si="579"/>
        <v>13</v>
      </c>
      <c r="AU1678">
        <f t="shared" si="580"/>
        <v>0</v>
      </c>
      <c r="AV1678" s="9">
        <v>1</v>
      </c>
    </row>
    <row r="1679" spans="1:48" x14ac:dyDescent="0.35">
      <c r="A1679" t="s">
        <v>81</v>
      </c>
      <c r="B1679">
        <v>1</v>
      </c>
      <c r="C1679">
        <v>4</v>
      </c>
      <c r="D1679" t="s">
        <v>1181</v>
      </c>
      <c r="E1679">
        <v>2</v>
      </c>
      <c r="F1679">
        <v>2</v>
      </c>
      <c r="G1679">
        <v>-2</v>
      </c>
      <c r="H1679">
        <v>-1</v>
      </c>
      <c r="I1679">
        <v>-2</v>
      </c>
      <c r="J1679">
        <v>-2</v>
      </c>
      <c r="M1679">
        <v>1</v>
      </c>
      <c r="N1679" t="s">
        <v>2680</v>
      </c>
      <c r="O1679" t="s">
        <v>2802</v>
      </c>
      <c r="P1679" t="s">
        <v>2810</v>
      </c>
      <c r="Q1679" t="s">
        <v>2815</v>
      </c>
      <c r="R1679">
        <v>0</v>
      </c>
      <c r="S1679">
        <v>-8.51</v>
      </c>
      <c r="T1679">
        <v>-8.49</v>
      </c>
      <c r="U1679">
        <v>89.71</v>
      </c>
      <c r="V1679">
        <f t="shared" si="568"/>
        <v>1</v>
      </c>
      <c r="W1679">
        <f t="shared" si="569"/>
        <v>1</v>
      </c>
      <c r="X1679">
        <f t="shared" si="570"/>
        <v>0</v>
      </c>
      <c r="Y1679">
        <f t="shared" si="571"/>
        <v>0</v>
      </c>
      <c r="Z1679">
        <f t="shared" si="572"/>
        <v>0</v>
      </c>
      <c r="AA1679">
        <f t="shared" si="573"/>
        <v>0</v>
      </c>
      <c r="AB1679">
        <f t="shared" si="574"/>
        <v>-1</v>
      </c>
      <c r="AC1679">
        <f t="shared" si="575"/>
        <v>-1</v>
      </c>
      <c r="AD1679">
        <f t="shared" si="576"/>
        <v>1</v>
      </c>
      <c r="AE1679" s="4" t="s">
        <v>2828</v>
      </c>
      <c r="AF1679" s="9" t="s">
        <v>2829</v>
      </c>
      <c r="AG1679">
        <v>0</v>
      </c>
      <c r="AH1679">
        <v>1</v>
      </c>
      <c r="AI1679">
        <v>0</v>
      </c>
      <c r="AJ1679">
        <v>1</v>
      </c>
      <c r="AK1679" s="9" t="s">
        <v>2840</v>
      </c>
      <c r="AL1679">
        <f t="shared" si="577"/>
        <v>0</v>
      </c>
      <c r="AM1679">
        <f>IF(AND(INDIRECT(AN1679)='Sample Select backend'!$C$2,INDIRECT(AO1679)=1,INDIRECT(AP1679)='Sample Select backend'!$F$2,INDIRECT(AQ1679)=1,INDIRECT(AR1679)='Sample Select backend'!$M$2),1,0)</f>
        <v>0</v>
      </c>
      <c r="AN1679" t="str">
        <f>_xlfn.CONCAT('Sample Select backend'!$C$4,ROW(AN1679))</f>
        <v>AE1679</v>
      </c>
      <c r="AO1679" s="9" t="str">
        <f>_xlfn.CONCAT('Sample Select backend'!$J$2,ROW(AO1679))</f>
        <v>AJ1679</v>
      </c>
      <c r="AP1679" t="str">
        <f>_xlfn.CONCAT('Sample Select backend'!$F$4,ROW(AP1679))</f>
        <v>AF1679</v>
      </c>
      <c r="AQ1679" t="str">
        <f>_xlfn.CONCAT('Sample Select backend'!$I$10,ROW(AQ1679))</f>
        <v>R1679</v>
      </c>
      <c r="AR1679" t="str">
        <f>_xlfn.CONCAT('Sample Select backend'!$M$4,ROW(AR1679))</f>
        <v>AK1679</v>
      </c>
      <c r="AS1679" t="str">
        <f t="shared" si="578"/>
        <v>India</v>
      </c>
      <c r="AT1679" s="9">
        <f t="shared" si="579"/>
        <v>4</v>
      </c>
      <c r="AU1679">
        <f t="shared" si="580"/>
        <v>0</v>
      </c>
      <c r="AV1679" s="9">
        <v>1</v>
      </c>
    </row>
    <row r="1680" spans="1:48" x14ac:dyDescent="0.35">
      <c r="A1680" t="s">
        <v>81</v>
      </c>
      <c r="B1680">
        <v>1</v>
      </c>
      <c r="C1680">
        <v>6</v>
      </c>
      <c r="D1680" t="s">
        <v>1200</v>
      </c>
      <c r="E1680">
        <v>2</v>
      </c>
      <c r="F1680">
        <v>2</v>
      </c>
      <c r="G1680">
        <v>2</v>
      </c>
      <c r="H1680">
        <v>2</v>
      </c>
      <c r="I1680">
        <v>2</v>
      </c>
      <c r="J1680">
        <v>2</v>
      </c>
      <c r="K1680">
        <v>1</v>
      </c>
      <c r="L1680">
        <v>2</v>
      </c>
      <c r="M1680">
        <v>1</v>
      </c>
      <c r="N1680" t="s">
        <v>2680</v>
      </c>
      <c r="O1680" t="s">
        <v>2802</v>
      </c>
      <c r="P1680" t="s">
        <v>2810</v>
      </c>
      <c r="Q1680" t="s">
        <v>2815</v>
      </c>
      <c r="R1680">
        <v>0</v>
      </c>
      <c r="S1680">
        <v>-8.51</v>
      </c>
      <c r="T1680">
        <v>-8.49</v>
      </c>
      <c r="U1680">
        <v>89.71</v>
      </c>
      <c r="V1680">
        <f t="shared" si="568"/>
        <v>1</v>
      </c>
      <c r="W1680">
        <f t="shared" si="569"/>
        <v>1</v>
      </c>
      <c r="X1680">
        <f t="shared" si="570"/>
        <v>1</v>
      </c>
      <c r="Y1680">
        <f t="shared" si="571"/>
        <v>1</v>
      </c>
      <c r="Z1680">
        <f t="shared" si="572"/>
        <v>1</v>
      </c>
      <c r="AA1680">
        <f t="shared" si="573"/>
        <v>1</v>
      </c>
      <c r="AB1680">
        <f t="shared" si="574"/>
        <v>1</v>
      </c>
      <c r="AC1680">
        <f t="shared" si="575"/>
        <v>1</v>
      </c>
      <c r="AD1680">
        <f t="shared" si="576"/>
        <v>1</v>
      </c>
      <c r="AE1680" s="4" t="s">
        <v>2828</v>
      </c>
      <c r="AF1680" s="9" t="s">
        <v>2829</v>
      </c>
      <c r="AG1680">
        <v>0</v>
      </c>
      <c r="AH1680">
        <v>1</v>
      </c>
      <c r="AI1680">
        <v>0</v>
      </c>
      <c r="AJ1680">
        <v>1</v>
      </c>
      <c r="AK1680" s="9" t="s">
        <v>2840</v>
      </c>
      <c r="AL1680">
        <f t="shared" si="577"/>
        <v>0</v>
      </c>
      <c r="AM1680">
        <f>IF(AND(INDIRECT(AN1680)='Sample Select backend'!$C$2,INDIRECT(AO1680)=1,INDIRECT(AP1680)='Sample Select backend'!$F$2,INDIRECT(AQ1680)=1,INDIRECT(AR1680)='Sample Select backend'!$M$2),1,0)</f>
        <v>0</v>
      </c>
      <c r="AN1680" t="str">
        <f>_xlfn.CONCAT('Sample Select backend'!$C$4,ROW(AN1680))</f>
        <v>AE1680</v>
      </c>
      <c r="AO1680" s="9" t="str">
        <f>_xlfn.CONCAT('Sample Select backend'!$J$2,ROW(AO1680))</f>
        <v>AJ1680</v>
      </c>
      <c r="AP1680" t="str">
        <f>_xlfn.CONCAT('Sample Select backend'!$F$4,ROW(AP1680))</f>
        <v>AF1680</v>
      </c>
      <c r="AQ1680" t="str">
        <f>_xlfn.CONCAT('Sample Select backend'!$I$10,ROW(AQ1680))</f>
        <v>R1680</v>
      </c>
      <c r="AR1680" t="str">
        <f>_xlfn.CONCAT('Sample Select backend'!$M$4,ROW(AR1680))</f>
        <v>AK1680</v>
      </c>
      <c r="AS1680" t="str">
        <f t="shared" si="578"/>
        <v>India</v>
      </c>
      <c r="AT1680" s="9">
        <f t="shared" si="579"/>
        <v>6</v>
      </c>
      <c r="AU1680">
        <f t="shared" si="580"/>
        <v>0</v>
      </c>
      <c r="AV1680" s="9">
        <v>1</v>
      </c>
    </row>
    <row r="1681" spans="1:48" x14ac:dyDescent="0.35">
      <c r="A1681" t="s">
        <v>81</v>
      </c>
      <c r="B1681">
        <v>1</v>
      </c>
      <c r="C1681">
        <v>5</v>
      </c>
      <c r="D1681" t="s">
        <v>1187</v>
      </c>
      <c r="E1681">
        <v>-2</v>
      </c>
      <c r="F1681">
        <v>2</v>
      </c>
      <c r="G1681">
        <v>2</v>
      </c>
      <c r="H1681">
        <v>2</v>
      </c>
      <c r="I1681">
        <v>2</v>
      </c>
      <c r="J1681">
        <v>2</v>
      </c>
      <c r="K1681">
        <v>1</v>
      </c>
      <c r="L1681">
        <v>2</v>
      </c>
      <c r="M1681">
        <v>1</v>
      </c>
      <c r="N1681" t="s">
        <v>2680</v>
      </c>
      <c r="O1681" t="s">
        <v>2802</v>
      </c>
      <c r="P1681" t="s">
        <v>2810</v>
      </c>
      <c r="Q1681" t="s">
        <v>2815</v>
      </c>
      <c r="R1681">
        <v>0</v>
      </c>
      <c r="S1681">
        <v>-8.51</v>
      </c>
      <c r="T1681">
        <v>-8.49</v>
      </c>
      <c r="U1681">
        <v>89.71</v>
      </c>
      <c r="V1681">
        <f t="shared" si="568"/>
        <v>0</v>
      </c>
      <c r="W1681">
        <f t="shared" si="569"/>
        <v>1</v>
      </c>
      <c r="X1681">
        <f t="shared" si="570"/>
        <v>1</v>
      </c>
      <c r="Y1681">
        <f t="shared" si="571"/>
        <v>1</v>
      </c>
      <c r="Z1681">
        <f t="shared" si="572"/>
        <v>1</v>
      </c>
      <c r="AA1681">
        <f t="shared" si="573"/>
        <v>1</v>
      </c>
      <c r="AB1681">
        <f t="shared" si="574"/>
        <v>1</v>
      </c>
      <c r="AC1681">
        <f t="shared" si="575"/>
        <v>1</v>
      </c>
      <c r="AD1681">
        <f t="shared" si="576"/>
        <v>1</v>
      </c>
      <c r="AE1681" s="4" t="s">
        <v>2828</v>
      </c>
      <c r="AF1681" s="9" t="s">
        <v>2829</v>
      </c>
      <c r="AG1681">
        <v>0</v>
      </c>
      <c r="AH1681">
        <v>1</v>
      </c>
      <c r="AI1681">
        <v>0</v>
      </c>
      <c r="AJ1681">
        <v>1</v>
      </c>
      <c r="AK1681" s="9" t="s">
        <v>2840</v>
      </c>
      <c r="AL1681">
        <f t="shared" si="577"/>
        <v>0</v>
      </c>
      <c r="AM1681">
        <f>IF(AND(INDIRECT(AN1681)='Sample Select backend'!$C$2,INDIRECT(AO1681)=1,INDIRECT(AP1681)='Sample Select backend'!$F$2,INDIRECT(AQ1681)=1,INDIRECT(AR1681)='Sample Select backend'!$M$2),1,0)</f>
        <v>0</v>
      </c>
      <c r="AN1681" t="str">
        <f>_xlfn.CONCAT('Sample Select backend'!$C$4,ROW(AN1681))</f>
        <v>AE1681</v>
      </c>
      <c r="AO1681" s="9" t="str">
        <f>_xlfn.CONCAT('Sample Select backend'!$J$2,ROW(AO1681))</f>
        <v>AJ1681</v>
      </c>
      <c r="AP1681" t="str">
        <f>_xlfn.CONCAT('Sample Select backend'!$F$4,ROW(AP1681))</f>
        <v>AF1681</v>
      </c>
      <c r="AQ1681" t="str">
        <f>_xlfn.CONCAT('Sample Select backend'!$I$10,ROW(AQ1681))</f>
        <v>R1681</v>
      </c>
      <c r="AR1681" t="str">
        <f>_xlfn.CONCAT('Sample Select backend'!$M$4,ROW(AR1681))</f>
        <v>AK1681</v>
      </c>
      <c r="AS1681" t="str">
        <f t="shared" si="578"/>
        <v>India</v>
      </c>
      <c r="AT1681" s="9">
        <f t="shared" si="579"/>
        <v>5</v>
      </c>
      <c r="AU1681">
        <f t="shared" si="580"/>
        <v>0</v>
      </c>
      <c r="AV1681" s="9">
        <v>1</v>
      </c>
    </row>
    <row r="1682" spans="1:48" x14ac:dyDescent="0.35">
      <c r="A1682" t="s">
        <v>81</v>
      </c>
      <c r="B1682">
        <v>1</v>
      </c>
      <c r="C1682">
        <v>6</v>
      </c>
      <c r="D1682" t="s">
        <v>1182</v>
      </c>
      <c r="E1682">
        <v>-2</v>
      </c>
      <c r="F1682">
        <v>2</v>
      </c>
      <c r="J1682">
        <v>2</v>
      </c>
      <c r="K1682">
        <v>2</v>
      </c>
      <c r="M1682">
        <v>1</v>
      </c>
      <c r="N1682" t="s">
        <v>2680</v>
      </c>
      <c r="O1682" t="s">
        <v>2802</v>
      </c>
      <c r="P1682" t="s">
        <v>2810</v>
      </c>
      <c r="Q1682" t="s">
        <v>2815</v>
      </c>
      <c r="R1682">
        <v>0</v>
      </c>
      <c r="S1682">
        <v>-8.51</v>
      </c>
      <c r="T1682">
        <v>-8.49</v>
      </c>
      <c r="U1682">
        <v>89.71</v>
      </c>
      <c r="V1682">
        <f t="shared" si="568"/>
        <v>0</v>
      </c>
      <c r="W1682">
        <f t="shared" si="569"/>
        <v>1</v>
      </c>
      <c r="X1682">
        <f t="shared" si="570"/>
        <v>-1</v>
      </c>
      <c r="Y1682">
        <f t="shared" si="571"/>
        <v>-1</v>
      </c>
      <c r="Z1682">
        <f t="shared" si="572"/>
        <v>-1</v>
      </c>
      <c r="AA1682">
        <f t="shared" si="573"/>
        <v>1</v>
      </c>
      <c r="AB1682">
        <f t="shared" si="574"/>
        <v>1</v>
      </c>
      <c r="AC1682">
        <f t="shared" si="575"/>
        <v>-1</v>
      </c>
      <c r="AD1682">
        <f t="shared" si="576"/>
        <v>1</v>
      </c>
      <c r="AE1682" s="4" t="s">
        <v>2828</v>
      </c>
      <c r="AF1682" s="9" t="s">
        <v>2829</v>
      </c>
      <c r="AG1682">
        <v>0</v>
      </c>
      <c r="AH1682">
        <v>1</v>
      </c>
      <c r="AI1682">
        <v>0</v>
      </c>
      <c r="AJ1682">
        <v>1</v>
      </c>
      <c r="AK1682" s="9" t="s">
        <v>2840</v>
      </c>
      <c r="AL1682">
        <f t="shared" si="577"/>
        <v>0</v>
      </c>
      <c r="AM1682">
        <f>IF(AND(INDIRECT(AN1682)='Sample Select backend'!$C$2,INDIRECT(AO1682)=1,INDIRECT(AP1682)='Sample Select backend'!$F$2,INDIRECT(AQ1682)=1,INDIRECT(AR1682)='Sample Select backend'!$M$2),1,0)</f>
        <v>0</v>
      </c>
      <c r="AN1682" t="str">
        <f>_xlfn.CONCAT('Sample Select backend'!$C$4,ROW(AN1682))</f>
        <v>AE1682</v>
      </c>
      <c r="AO1682" s="9" t="str">
        <f>_xlfn.CONCAT('Sample Select backend'!$J$2,ROW(AO1682))</f>
        <v>AJ1682</v>
      </c>
      <c r="AP1682" t="str">
        <f>_xlfn.CONCAT('Sample Select backend'!$F$4,ROW(AP1682))</f>
        <v>AF1682</v>
      </c>
      <c r="AQ1682" t="str">
        <f>_xlfn.CONCAT('Sample Select backend'!$I$10,ROW(AQ1682))</f>
        <v>R1682</v>
      </c>
      <c r="AR1682" t="str">
        <f>_xlfn.CONCAT('Sample Select backend'!$M$4,ROW(AR1682))</f>
        <v>AK1682</v>
      </c>
      <c r="AS1682" t="str">
        <f t="shared" si="578"/>
        <v>India</v>
      </c>
      <c r="AT1682" s="9">
        <f t="shared" si="579"/>
        <v>6</v>
      </c>
      <c r="AU1682">
        <f t="shared" si="580"/>
        <v>0</v>
      </c>
      <c r="AV1682" s="9">
        <v>1</v>
      </c>
    </row>
    <row r="1683" spans="1:48" x14ac:dyDescent="0.35">
      <c r="A1683" t="s">
        <v>81</v>
      </c>
      <c r="B1683">
        <v>1</v>
      </c>
      <c r="C1683">
        <v>7</v>
      </c>
      <c r="D1683" t="s">
        <v>1198</v>
      </c>
      <c r="E1683">
        <v>2</v>
      </c>
      <c r="F1683">
        <v>2</v>
      </c>
      <c r="G1683">
        <v>-2</v>
      </c>
      <c r="H1683">
        <v>-1</v>
      </c>
      <c r="I1683">
        <v>-2</v>
      </c>
      <c r="J1683">
        <v>-2</v>
      </c>
      <c r="K1683">
        <v>2</v>
      </c>
      <c r="L1683">
        <v>2</v>
      </c>
      <c r="M1683">
        <v>1</v>
      </c>
      <c r="N1683" t="s">
        <v>2680</v>
      </c>
      <c r="O1683" t="s">
        <v>2802</v>
      </c>
      <c r="P1683" t="s">
        <v>2810</v>
      </c>
      <c r="Q1683" t="s">
        <v>2815</v>
      </c>
      <c r="R1683">
        <v>0</v>
      </c>
      <c r="S1683">
        <v>-8.51</v>
      </c>
      <c r="T1683">
        <v>-8.49</v>
      </c>
      <c r="U1683">
        <v>89.71</v>
      </c>
      <c r="V1683">
        <f t="shared" si="568"/>
        <v>1</v>
      </c>
      <c r="W1683">
        <f t="shared" si="569"/>
        <v>1</v>
      </c>
      <c r="X1683">
        <f t="shared" si="570"/>
        <v>0</v>
      </c>
      <c r="Y1683">
        <f t="shared" si="571"/>
        <v>0</v>
      </c>
      <c r="Z1683">
        <f t="shared" si="572"/>
        <v>0</v>
      </c>
      <c r="AA1683">
        <f t="shared" si="573"/>
        <v>0</v>
      </c>
      <c r="AB1683">
        <f t="shared" si="574"/>
        <v>1</v>
      </c>
      <c r="AC1683">
        <f t="shared" si="575"/>
        <v>1</v>
      </c>
      <c r="AD1683">
        <f t="shared" si="576"/>
        <v>1</v>
      </c>
      <c r="AE1683" s="4" t="s">
        <v>2828</v>
      </c>
      <c r="AF1683" s="9" t="s">
        <v>2829</v>
      </c>
      <c r="AG1683">
        <v>0</v>
      </c>
      <c r="AH1683">
        <v>1</v>
      </c>
      <c r="AI1683">
        <v>0</v>
      </c>
      <c r="AJ1683">
        <v>1</v>
      </c>
      <c r="AK1683" s="9" t="s">
        <v>2840</v>
      </c>
      <c r="AL1683">
        <f t="shared" si="577"/>
        <v>0</v>
      </c>
      <c r="AM1683">
        <f>IF(AND(INDIRECT(AN1683)='Sample Select backend'!$C$2,INDIRECT(AO1683)=1,INDIRECT(AP1683)='Sample Select backend'!$F$2,INDIRECT(AQ1683)=1,INDIRECT(AR1683)='Sample Select backend'!$M$2),1,0)</f>
        <v>0</v>
      </c>
      <c r="AN1683" t="str">
        <f>_xlfn.CONCAT('Sample Select backend'!$C$4,ROW(AN1683))</f>
        <v>AE1683</v>
      </c>
      <c r="AO1683" s="9" t="str">
        <f>_xlfn.CONCAT('Sample Select backend'!$J$2,ROW(AO1683))</f>
        <v>AJ1683</v>
      </c>
      <c r="AP1683" t="str">
        <f>_xlfn.CONCAT('Sample Select backend'!$F$4,ROW(AP1683))</f>
        <v>AF1683</v>
      </c>
      <c r="AQ1683" t="str">
        <f>_xlfn.CONCAT('Sample Select backend'!$I$10,ROW(AQ1683))</f>
        <v>R1683</v>
      </c>
      <c r="AR1683" t="str">
        <f>_xlfn.CONCAT('Sample Select backend'!$M$4,ROW(AR1683))</f>
        <v>AK1683</v>
      </c>
      <c r="AS1683" t="str">
        <f t="shared" si="578"/>
        <v>India</v>
      </c>
      <c r="AT1683" s="9">
        <f t="shared" si="579"/>
        <v>7</v>
      </c>
      <c r="AU1683">
        <f t="shared" si="580"/>
        <v>0</v>
      </c>
      <c r="AV1683" s="9">
        <v>1</v>
      </c>
    </row>
    <row r="1684" spans="1:48" x14ac:dyDescent="0.35">
      <c r="A1684" t="s">
        <v>81</v>
      </c>
      <c r="B1684">
        <v>6</v>
      </c>
      <c r="C1684">
        <v>26</v>
      </c>
      <c r="D1684" t="s">
        <v>1199</v>
      </c>
      <c r="E1684">
        <v>1</v>
      </c>
      <c r="F1684">
        <v>1</v>
      </c>
      <c r="G1684">
        <v>2</v>
      </c>
      <c r="H1684">
        <v>-1</v>
      </c>
      <c r="I1684">
        <v>-2</v>
      </c>
      <c r="J1684">
        <v>-2</v>
      </c>
      <c r="K1684">
        <v>1</v>
      </c>
      <c r="L1684">
        <v>2</v>
      </c>
      <c r="M1684">
        <v>1</v>
      </c>
      <c r="N1684" t="s">
        <v>2680</v>
      </c>
      <c r="O1684" t="s">
        <v>2802</v>
      </c>
      <c r="P1684" t="s">
        <v>2810</v>
      </c>
      <c r="Q1684" t="s">
        <v>2815</v>
      </c>
      <c r="R1684">
        <v>0</v>
      </c>
      <c r="S1684">
        <v>-8.51</v>
      </c>
      <c r="T1684">
        <v>-8.49</v>
      </c>
      <c r="U1684">
        <v>89.71</v>
      </c>
      <c r="V1684">
        <f t="shared" si="568"/>
        <v>1</v>
      </c>
      <c r="W1684">
        <f t="shared" si="569"/>
        <v>1</v>
      </c>
      <c r="X1684">
        <f t="shared" si="570"/>
        <v>1</v>
      </c>
      <c r="Y1684">
        <f t="shared" si="571"/>
        <v>0</v>
      </c>
      <c r="Z1684">
        <f t="shared" si="572"/>
        <v>0</v>
      </c>
      <c r="AA1684">
        <f t="shared" si="573"/>
        <v>0</v>
      </c>
      <c r="AB1684">
        <f t="shared" si="574"/>
        <v>1</v>
      </c>
      <c r="AC1684">
        <f t="shared" si="575"/>
        <v>1</v>
      </c>
      <c r="AD1684">
        <f t="shared" si="576"/>
        <v>1</v>
      </c>
      <c r="AE1684" s="4" t="s">
        <v>2828</v>
      </c>
      <c r="AF1684" s="9" t="s">
        <v>2829</v>
      </c>
      <c r="AG1684">
        <v>0</v>
      </c>
      <c r="AH1684">
        <v>1</v>
      </c>
      <c r="AI1684">
        <v>0</v>
      </c>
      <c r="AJ1684">
        <v>1</v>
      </c>
      <c r="AK1684" s="9" t="s">
        <v>2840</v>
      </c>
      <c r="AL1684">
        <f t="shared" si="577"/>
        <v>0</v>
      </c>
      <c r="AM1684">
        <f>IF(AND(INDIRECT(AN1684)='Sample Select backend'!$C$2,INDIRECT(AO1684)=1,INDIRECT(AP1684)='Sample Select backend'!$F$2,INDIRECT(AQ1684)=1,INDIRECT(AR1684)='Sample Select backend'!$M$2),1,0)</f>
        <v>0</v>
      </c>
      <c r="AN1684" t="str">
        <f>_xlfn.CONCAT('Sample Select backend'!$C$4,ROW(AN1684))</f>
        <v>AE1684</v>
      </c>
      <c r="AO1684" s="9" t="str">
        <f>_xlfn.CONCAT('Sample Select backend'!$J$2,ROW(AO1684))</f>
        <v>AJ1684</v>
      </c>
      <c r="AP1684" t="str">
        <f>_xlfn.CONCAT('Sample Select backend'!$F$4,ROW(AP1684))</f>
        <v>AF1684</v>
      </c>
      <c r="AQ1684" t="str">
        <f>_xlfn.CONCAT('Sample Select backend'!$I$10,ROW(AQ1684))</f>
        <v>R1684</v>
      </c>
      <c r="AR1684" t="str">
        <f>_xlfn.CONCAT('Sample Select backend'!$M$4,ROW(AR1684))</f>
        <v>AK1684</v>
      </c>
      <c r="AS1684" t="str">
        <f t="shared" si="578"/>
        <v>India</v>
      </c>
      <c r="AT1684" s="9">
        <f t="shared" si="579"/>
        <v>26</v>
      </c>
      <c r="AU1684">
        <f t="shared" si="580"/>
        <v>0</v>
      </c>
      <c r="AV1684" s="9">
        <v>1</v>
      </c>
    </row>
    <row r="1685" spans="1:48" x14ac:dyDescent="0.35">
      <c r="A1685" t="s">
        <v>81</v>
      </c>
      <c r="B1685">
        <v>6</v>
      </c>
      <c r="C1685">
        <v>28</v>
      </c>
      <c r="D1685" t="s">
        <v>1196</v>
      </c>
      <c r="E1685">
        <v>1</v>
      </c>
      <c r="F1685">
        <v>1</v>
      </c>
      <c r="G1685">
        <v>2</v>
      </c>
      <c r="H1685">
        <v>-1</v>
      </c>
      <c r="I1685">
        <v>2</v>
      </c>
      <c r="J1685">
        <v>1</v>
      </c>
      <c r="K1685">
        <v>1</v>
      </c>
      <c r="L1685">
        <v>2</v>
      </c>
      <c r="M1685">
        <v>1</v>
      </c>
      <c r="N1685" t="s">
        <v>2680</v>
      </c>
      <c r="O1685" t="s">
        <v>2802</v>
      </c>
      <c r="P1685" t="s">
        <v>2810</v>
      </c>
      <c r="Q1685" t="s">
        <v>2815</v>
      </c>
      <c r="R1685">
        <v>0</v>
      </c>
      <c r="S1685">
        <v>-8.51</v>
      </c>
      <c r="T1685">
        <v>-8.49</v>
      </c>
      <c r="U1685">
        <v>89.71</v>
      </c>
      <c r="V1685">
        <f t="shared" si="568"/>
        <v>1</v>
      </c>
      <c r="W1685">
        <f t="shared" si="569"/>
        <v>1</v>
      </c>
      <c r="X1685">
        <f t="shared" si="570"/>
        <v>1</v>
      </c>
      <c r="Y1685">
        <f t="shared" si="571"/>
        <v>0</v>
      </c>
      <c r="Z1685">
        <f t="shared" si="572"/>
        <v>1</v>
      </c>
      <c r="AA1685">
        <f t="shared" si="573"/>
        <v>1</v>
      </c>
      <c r="AB1685">
        <f t="shared" si="574"/>
        <v>1</v>
      </c>
      <c r="AC1685">
        <f t="shared" si="575"/>
        <v>1</v>
      </c>
      <c r="AD1685">
        <f t="shared" si="576"/>
        <v>1</v>
      </c>
      <c r="AE1685" s="4" t="s">
        <v>2828</v>
      </c>
      <c r="AF1685" s="9" t="s">
        <v>2829</v>
      </c>
      <c r="AG1685">
        <v>0</v>
      </c>
      <c r="AH1685">
        <v>1</v>
      </c>
      <c r="AI1685">
        <v>0</v>
      </c>
      <c r="AJ1685">
        <v>1</v>
      </c>
      <c r="AK1685" s="9" t="s">
        <v>2840</v>
      </c>
      <c r="AL1685">
        <f t="shared" si="577"/>
        <v>0</v>
      </c>
      <c r="AM1685">
        <f>IF(AND(INDIRECT(AN1685)='Sample Select backend'!$C$2,INDIRECT(AO1685)=1,INDIRECT(AP1685)='Sample Select backend'!$F$2,INDIRECT(AQ1685)=1,INDIRECT(AR1685)='Sample Select backend'!$M$2),1,0)</f>
        <v>0</v>
      </c>
      <c r="AN1685" t="str">
        <f>_xlfn.CONCAT('Sample Select backend'!$C$4,ROW(AN1685))</f>
        <v>AE1685</v>
      </c>
      <c r="AO1685" s="9" t="str">
        <f>_xlfn.CONCAT('Sample Select backend'!$J$2,ROW(AO1685))</f>
        <v>AJ1685</v>
      </c>
      <c r="AP1685" t="str">
        <f>_xlfn.CONCAT('Sample Select backend'!$F$4,ROW(AP1685))</f>
        <v>AF1685</v>
      </c>
      <c r="AQ1685" t="str">
        <f>_xlfn.CONCAT('Sample Select backend'!$I$10,ROW(AQ1685))</f>
        <v>R1685</v>
      </c>
      <c r="AR1685" t="str">
        <f>_xlfn.CONCAT('Sample Select backend'!$M$4,ROW(AR1685))</f>
        <v>AK1685</v>
      </c>
      <c r="AS1685" t="str">
        <f t="shared" si="578"/>
        <v>India</v>
      </c>
      <c r="AT1685" s="9">
        <f t="shared" si="579"/>
        <v>28</v>
      </c>
      <c r="AU1685">
        <f t="shared" si="580"/>
        <v>0</v>
      </c>
      <c r="AV1685" s="9">
        <v>0</v>
      </c>
    </row>
    <row r="1686" spans="1:48" x14ac:dyDescent="0.35">
      <c r="A1686" s="24" t="s">
        <v>81</v>
      </c>
      <c r="B1686" s="24">
        <v>6</v>
      </c>
      <c r="C1686" s="24">
        <v>28</v>
      </c>
      <c r="D1686" s="24" t="s">
        <v>3760</v>
      </c>
      <c r="E1686" s="24"/>
      <c r="O1686" t="s">
        <v>2802</v>
      </c>
      <c r="P1686" t="s">
        <v>2810</v>
      </c>
      <c r="Q1686" t="s">
        <v>2815</v>
      </c>
      <c r="R1686">
        <v>0</v>
      </c>
      <c r="S1686">
        <v>-8.51</v>
      </c>
      <c r="T1686">
        <v>-8.49</v>
      </c>
      <c r="U1686">
        <v>89.71</v>
      </c>
      <c r="V1686">
        <v>-1</v>
      </c>
      <c r="W1686">
        <v>-1</v>
      </c>
      <c r="X1686">
        <v>-1</v>
      </c>
      <c r="Y1686">
        <v>-1</v>
      </c>
      <c r="Z1686">
        <v>-1</v>
      </c>
      <c r="AA1686">
        <v>-1</v>
      </c>
      <c r="AB1686">
        <v>-1</v>
      </c>
      <c r="AC1686">
        <v>-1</v>
      </c>
      <c r="AD1686">
        <v>-1</v>
      </c>
      <c r="AE1686" s="4" t="s">
        <v>2828</v>
      </c>
      <c r="AF1686" s="9" t="s">
        <v>2829</v>
      </c>
      <c r="AG1686">
        <v>0</v>
      </c>
      <c r="AH1686">
        <v>1</v>
      </c>
      <c r="AI1686">
        <v>0</v>
      </c>
      <c r="AJ1686">
        <v>1</v>
      </c>
      <c r="AK1686" s="9" t="s">
        <v>2840</v>
      </c>
      <c r="AL1686">
        <f t="shared" si="577"/>
        <v>0</v>
      </c>
      <c r="AM1686">
        <f>IF(AND(INDIRECT(AN1686)='Sample Select backend'!$C$2,INDIRECT(AO1686)=1,INDIRECT(AP1686)='Sample Select backend'!$F$2,INDIRECT(AQ1686)=1,INDIRECT(AR1686)='Sample Select backend'!$M$2),1,0)</f>
        <v>0</v>
      </c>
      <c r="AN1686" t="str">
        <f>_xlfn.CONCAT('Sample Select backend'!$C$4,ROW(AN1686))</f>
        <v>AE1686</v>
      </c>
      <c r="AO1686" s="9" t="str">
        <f>_xlfn.CONCAT('Sample Select backend'!$J$2,ROW(AO1686))</f>
        <v>AJ1686</v>
      </c>
      <c r="AP1686" t="str">
        <f>_xlfn.CONCAT('Sample Select backend'!$F$4,ROW(AP1686))</f>
        <v>AF1686</v>
      </c>
      <c r="AQ1686" t="str">
        <f>_xlfn.CONCAT('Sample Select backend'!$I$10,ROW(AQ1686))</f>
        <v>R1686</v>
      </c>
      <c r="AR1686" t="str">
        <f>_xlfn.CONCAT('Sample Select backend'!$M$4,ROW(AR1686))</f>
        <v>AK1686</v>
      </c>
      <c r="AS1686" t="str">
        <f t="shared" si="578"/>
        <v>India</v>
      </c>
      <c r="AT1686" s="9">
        <f t="shared" si="579"/>
        <v>28</v>
      </c>
      <c r="AU1686">
        <f t="shared" si="580"/>
        <v>0</v>
      </c>
      <c r="AV1686" s="9">
        <v>0</v>
      </c>
    </row>
    <row r="1687" spans="1:48" x14ac:dyDescent="0.35">
      <c r="A1687" s="24" t="s">
        <v>81</v>
      </c>
      <c r="B1687" s="24">
        <v>1</v>
      </c>
      <c r="C1687" s="24" t="s">
        <v>201</v>
      </c>
      <c r="D1687" s="24" t="s">
        <v>3761</v>
      </c>
      <c r="E1687" s="24"/>
      <c r="O1687" t="s">
        <v>2802</v>
      </c>
      <c r="P1687" t="s">
        <v>2810</v>
      </c>
      <c r="Q1687" t="s">
        <v>2815</v>
      </c>
      <c r="R1687">
        <v>0</v>
      </c>
      <c r="S1687">
        <v>-8.51</v>
      </c>
      <c r="T1687">
        <v>-8.49</v>
      </c>
      <c r="U1687">
        <v>89.71</v>
      </c>
      <c r="V1687">
        <v>-1</v>
      </c>
      <c r="W1687">
        <v>-1</v>
      </c>
      <c r="X1687">
        <v>-1</v>
      </c>
      <c r="Y1687">
        <v>-1</v>
      </c>
      <c r="Z1687">
        <v>-1</v>
      </c>
      <c r="AA1687">
        <v>-1</v>
      </c>
      <c r="AB1687">
        <v>-1</v>
      </c>
      <c r="AC1687">
        <v>-1</v>
      </c>
      <c r="AD1687">
        <v>-1</v>
      </c>
      <c r="AE1687" s="4" t="s">
        <v>2828</v>
      </c>
      <c r="AF1687" s="9" t="s">
        <v>2829</v>
      </c>
      <c r="AG1687">
        <v>0</v>
      </c>
      <c r="AH1687">
        <v>1</v>
      </c>
      <c r="AI1687">
        <v>0</v>
      </c>
      <c r="AJ1687">
        <v>1</v>
      </c>
      <c r="AK1687" s="9" t="s">
        <v>2840</v>
      </c>
      <c r="AL1687">
        <f t="shared" si="577"/>
        <v>0</v>
      </c>
      <c r="AM1687">
        <f>IF(AND(INDIRECT(AN1687)='Sample Select backend'!$C$2,INDIRECT(AO1687)=1,INDIRECT(AP1687)='Sample Select backend'!$F$2,INDIRECT(AQ1687)=1,INDIRECT(AR1687)='Sample Select backend'!$M$2),1,0)</f>
        <v>0</v>
      </c>
      <c r="AN1687" t="str">
        <f>_xlfn.CONCAT('Sample Select backend'!$C$4,ROW(AN1687))</f>
        <v>AE1687</v>
      </c>
      <c r="AO1687" s="9" t="str">
        <f>_xlfn.CONCAT('Sample Select backend'!$J$2,ROW(AO1687))</f>
        <v>AJ1687</v>
      </c>
      <c r="AP1687" t="str">
        <f>_xlfn.CONCAT('Sample Select backend'!$F$4,ROW(AP1687))</f>
        <v>AF1687</v>
      </c>
      <c r="AQ1687" t="str">
        <f>_xlfn.CONCAT('Sample Select backend'!$I$10,ROW(AQ1687))</f>
        <v>R1687</v>
      </c>
      <c r="AR1687" t="str">
        <f>_xlfn.CONCAT('Sample Select backend'!$M$4,ROW(AR1687))</f>
        <v>AK1687</v>
      </c>
      <c r="AS1687" t="str">
        <f t="shared" si="578"/>
        <v>India</v>
      </c>
      <c r="AT1687" s="9" t="str">
        <f t="shared" si="579"/>
        <v>Other</v>
      </c>
      <c r="AU1687">
        <f t="shared" si="580"/>
        <v>0</v>
      </c>
      <c r="AV1687" s="9">
        <v>0</v>
      </c>
    </row>
    <row r="1688" spans="1:48" x14ac:dyDescent="0.35">
      <c r="A1688" s="24" t="s">
        <v>81</v>
      </c>
      <c r="B1688" s="24">
        <v>7</v>
      </c>
      <c r="C1688" s="24">
        <v>30</v>
      </c>
      <c r="D1688" s="24" t="s">
        <v>3762</v>
      </c>
      <c r="E1688" s="24"/>
      <c r="O1688" t="s">
        <v>2802</v>
      </c>
      <c r="P1688" t="s">
        <v>2810</v>
      </c>
      <c r="Q1688" t="s">
        <v>2815</v>
      </c>
      <c r="R1688">
        <v>0</v>
      </c>
      <c r="S1688">
        <v>-8.51</v>
      </c>
      <c r="T1688">
        <v>-8.49</v>
      </c>
      <c r="U1688">
        <v>89.71</v>
      </c>
      <c r="V1688">
        <v>-1</v>
      </c>
      <c r="W1688">
        <v>-1</v>
      </c>
      <c r="X1688">
        <v>-1</v>
      </c>
      <c r="Y1688">
        <v>-1</v>
      </c>
      <c r="Z1688">
        <v>-1</v>
      </c>
      <c r="AA1688">
        <v>-1</v>
      </c>
      <c r="AB1688">
        <v>-1</v>
      </c>
      <c r="AC1688">
        <v>-1</v>
      </c>
      <c r="AD1688">
        <v>-1</v>
      </c>
      <c r="AE1688" s="4" t="s">
        <v>2828</v>
      </c>
      <c r="AF1688" s="9" t="s">
        <v>2829</v>
      </c>
      <c r="AG1688">
        <v>0</v>
      </c>
      <c r="AH1688">
        <v>1</v>
      </c>
      <c r="AI1688">
        <v>0</v>
      </c>
      <c r="AJ1688">
        <v>1</v>
      </c>
      <c r="AK1688" s="9" t="s">
        <v>2840</v>
      </c>
      <c r="AL1688">
        <f t="shared" si="577"/>
        <v>0</v>
      </c>
      <c r="AM1688">
        <f>IF(AND(INDIRECT(AN1688)='Sample Select backend'!$C$2,INDIRECT(AO1688)=1,INDIRECT(AP1688)='Sample Select backend'!$F$2,INDIRECT(AQ1688)=1,INDIRECT(AR1688)='Sample Select backend'!$M$2),1,0)</f>
        <v>0</v>
      </c>
      <c r="AN1688" t="str">
        <f>_xlfn.CONCAT('Sample Select backend'!$C$4,ROW(AN1688))</f>
        <v>AE1688</v>
      </c>
      <c r="AO1688" s="9" t="str">
        <f>_xlfn.CONCAT('Sample Select backend'!$J$2,ROW(AO1688))</f>
        <v>AJ1688</v>
      </c>
      <c r="AP1688" t="str">
        <f>_xlfn.CONCAT('Sample Select backend'!$F$4,ROW(AP1688))</f>
        <v>AF1688</v>
      </c>
      <c r="AQ1688" t="str">
        <f>_xlfn.CONCAT('Sample Select backend'!$I$10,ROW(AQ1688))</f>
        <v>R1688</v>
      </c>
      <c r="AR1688" t="str">
        <f>_xlfn.CONCAT('Sample Select backend'!$M$4,ROW(AR1688))</f>
        <v>AK1688</v>
      </c>
      <c r="AS1688" t="str">
        <f t="shared" si="578"/>
        <v>India</v>
      </c>
      <c r="AT1688" s="9">
        <f t="shared" si="579"/>
        <v>30</v>
      </c>
      <c r="AU1688">
        <f t="shared" si="580"/>
        <v>0</v>
      </c>
      <c r="AV1688" s="9">
        <v>0</v>
      </c>
    </row>
    <row r="1689" spans="1:48" x14ac:dyDescent="0.35">
      <c r="A1689" s="24" t="s">
        <v>81</v>
      </c>
      <c r="B1689" s="24">
        <v>1</v>
      </c>
      <c r="C1689" s="24">
        <v>12</v>
      </c>
      <c r="D1689" s="24" t="s">
        <v>3763</v>
      </c>
      <c r="E1689" s="24"/>
      <c r="O1689" t="s">
        <v>2802</v>
      </c>
      <c r="P1689" t="s">
        <v>2810</v>
      </c>
      <c r="Q1689" t="s">
        <v>2815</v>
      </c>
      <c r="R1689">
        <v>0</v>
      </c>
      <c r="S1689">
        <v>-8.51</v>
      </c>
      <c r="T1689">
        <v>-8.49</v>
      </c>
      <c r="U1689">
        <v>89.71</v>
      </c>
      <c r="V1689">
        <v>-1</v>
      </c>
      <c r="W1689">
        <v>-1</v>
      </c>
      <c r="X1689">
        <v>-1</v>
      </c>
      <c r="Y1689">
        <v>-1</v>
      </c>
      <c r="Z1689">
        <v>-1</v>
      </c>
      <c r="AA1689">
        <v>-1</v>
      </c>
      <c r="AB1689">
        <v>-1</v>
      </c>
      <c r="AC1689">
        <v>-1</v>
      </c>
      <c r="AD1689">
        <v>-1</v>
      </c>
      <c r="AE1689" s="4" t="s">
        <v>2828</v>
      </c>
      <c r="AF1689" s="9" t="s">
        <v>2829</v>
      </c>
      <c r="AG1689">
        <v>0</v>
      </c>
      <c r="AH1689">
        <v>1</v>
      </c>
      <c r="AI1689">
        <v>0</v>
      </c>
      <c r="AJ1689">
        <v>1</v>
      </c>
      <c r="AK1689" s="9" t="s">
        <v>2840</v>
      </c>
      <c r="AL1689">
        <f t="shared" si="577"/>
        <v>0</v>
      </c>
      <c r="AM1689">
        <f>IF(AND(INDIRECT(AN1689)='Sample Select backend'!$C$2,INDIRECT(AO1689)=1,INDIRECT(AP1689)='Sample Select backend'!$F$2,INDIRECT(AQ1689)=1,INDIRECT(AR1689)='Sample Select backend'!$M$2),1,0)</f>
        <v>0</v>
      </c>
      <c r="AN1689" t="str">
        <f>_xlfn.CONCAT('Sample Select backend'!$C$4,ROW(AN1689))</f>
        <v>AE1689</v>
      </c>
      <c r="AO1689" s="9" t="str">
        <f>_xlfn.CONCAT('Sample Select backend'!$J$2,ROW(AO1689))</f>
        <v>AJ1689</v>
      </c>
      <c r="AP1689" t="str">
        <f>_xlfn.CONCAT('Sample Select backend'!$F$4,ROW(AP1689))</f>
        <v>AF1689</v>
      </c>
      <c r="AQ1689" t="str">
        <f>_xlfn.CONCAT('Sample Select backend'!$I$10,ROW(AQ1689))</f>
        <v>R1689</v>
      </c>
      <c r="AR1689" t="str">
        <f>_xlfn.CONCAT('Sample Select backend'!$M$4,ROW(AR1689))</f>
        <v>AK1689</v>
      </c>
      <c r="AS1689" t="str">
        <f t="shared" si="578"/>
        <v>India</v>
      </c>
      <c r="AT1689" s="9">
        <f t="shared" si="579"/>
        <v>12</v>
      </c>
      <c r="AU1689">
        <f t="shared" si="580"/>
        <v>0</v>
      </c>
      <c r="AV1689" s="9">
        <v>0</v>
      </c>
    </row>
    <row r="1690" spans="1:48" x14ac:dyDescent="0.35">
      <c r="A1690" s="24" t="s">
        <v>81</v>
      </c>
      <c r="B1690" s="24">
        <v>1</v>
      </c>
      <c r="C1690" s="24" t="s">
        <v>201</v>
      </c>
      <c r="D1690" s="24" t="s">
        <v>3764</v>
      </c>
      <c r="E1690" s="24"/>
      <c r="O1690" t="s">
        <v>2802</v>
      </c>
      <c r="P1690" t="s">
        <v>2810</v>
      </c>
      <c r="Q1690" t="s">
        <v>2815</v>
      </c>
      <c r="R1690">
        <v>0</v>
      </c>
      <c r="S1690">
        <v>-8.51</v>
      </c>
      <c r="T1690">
        <v>-8.49</v>
      </c>
      <c r="U1690">
        <v>89.71</v>
      </c>
      <c r="V1690">
        <v>-1</v>
      </c>
      <c r="W1690">
        <v>-1</v>
      </c>
      <c r="X1690">
        <v>-1</v>
      </c>
      <c r="Y1690">
        <v>-1</v>
      </c>
      <c r="Z1690">
        <v>-1</v>
      </c>
      <c r="AA1690">
        <v>-1</v>
      </c>
      <c r="AB1690">
        <v>-1</v>
      </c>
      <c r="AC1690">
        <v>-1</v>
      </c>
      <c r="AD1690">
        <v>-1</v>
      </c>
      <c r="AE1690" s="4" t="s">
        <v>2828</v>
      </c>
      <c r="AF1690" s="9" t="s">
        <v>2829</v>
      </c>
      <c r="AG1690">
        <v>0</v>
      </c>
      <c r="AH1690">
        <v>1</v>
      </c>
      <c r="AI1690">
        <v>0</v>
      </c>
      <c r="AJ1690">
        <v>1</v>
      </c>
      <c r="AK1690" s="9" t="s">
        <v>2840</v>
      </c>
      <c r="AL1690">
        <f t="shared" si="577"/>
        <v>0</v>
      </c>
      <c r="AM1690">
        <f>IF(AND(INDIRECT(AN1690)='Sample Select backend'!$C$2,INDIRECT(AO1690)=1,INDIRECT(AP1690)='Sample Select backend'!$F$2,INDIRECT(AQ1690)=1,INDIRECT(AR1690)='Sample Select backend'!$M$2),1,0)</f>
        <v>0</v>
      </c>
      <c r="AN1690" t="str">
        <f>_xlfn.CONCAT('Sample Select backend'!$C$4,ROW(AN1690))</f>
        <v>AE1690</v>
      </c>
      <c r="AO1690" s="9" t="str">
        <f>_xlfn.CONCAT('Sample Select backend'!$J$2,ROW(AO1690))</f>
        <v>AJ1690</v>
      </c>
      <c r="AP1690" t="str">
        <f>_xlfn.CONCAT('Sample Select backend'!$F$4,ROW(AP1690))</f>
        <v>AF1690</v>
      </c>
      <c r="AQ1690" t="str">
        <f>_xlfn.CONCAT('Sample Select backend'!$I$10,ROW(AQ1690))</f>
        <v>R1690</v>
      </c>
      <c r="AR1690" t="str">
        <f>_xlfn.CONCAT('Sample Select backend'!$M$4,ROW(AR1690))</f>
        <v>AK1690</v>
      </c>
      <c r="AS1690" t="str">
        <f t="shared" si="578"/>
        <v>India</v>
      </c>
      <c r="AT1690" s="9" t="str">
        <f t="shared" si="579"/>
        <v>Other</v>
      </c>
      <c r="AU1690">
        <f t="shared" si="580"/>
        <v>0</v>
      </c>
      <c r="AV1690" s="9">
        <v>0</v>
      </c>
    </row>
    <row r="1691" spans="1:48" x14ac:dyDescent="0.35">
      <c r="A1691" s="24" t="s">
        <v>81</v>
      </c>
      <c r="B1691" s="24">
        <v>1</v>
      </c>
      <c r="C1691" s="24" t="s">
        <v>201</v>
      </c>
      <c r="D1691" s="24" t="s">
        <v>3765</v>
      </c>
      <c r="E1691" s="24"/>
      <c r="O1691" t="s">
        <v>2802</v>
      </c>
      <c r="P1691" t="s">
        <v>2810</v>
      </c>
      <c r="Q1691" t="s">
        <v>2815</v>
      </c>
      <c r="R1691">
        <v>0</v>
      </c>
      <c r="S1691">
        <v>-8.51</v>
      </c>
      <c r="T1691">
        <v>-8.49</v>
      </c>
      <c r="U1691">
        <v>89.71</v>
      </c>
      <c r="V1691">
        <v>-1</v>
      </c>
      <c r="W1691">
        <v>-1</v>
      </c>
      <c r="X1691">
        <v>-1</v>
      </c>
      <c r="Y1691">
        <v>-1</v>
      </c>
      <c r="Z1691">
        <v>-1</v>
      </c>
      <c r="AA1691">
        <v>-1</v>
      </c>
      <c r="AB1691">
        <v>-1</v>
      </c>
      <c r="AC1691">
        <v>-1</v>
      </c>
      <c r="AD1691">
        <v>-1</v>
      </c>
      <c r="AE1691" s="4" t="s">
        <v>2828</v>
      </c>
      <c r="AF1691" s="9" t="s">
        <v>2829</v>
      </c>
      <c r="AG1691">
        <v>0</v>
      </c>
      <c r="AH1691">
        <v>1</v>
      </c>
      <c r="AI1691">
        <v>0</v>
      </c>
      <c r="AJ1691">
        <v>1</v>
      </c>
      <c r="AK1691" s="9" t="s">
        <v>2840</v>
      </c>
      <c r="AL1691">
        <f t="shared" si="577"/>
        <v>0</v>
      </c>
      <c r="AM1691">
        <f>IF(AND(INDIRECT(AN1691)='Sample Select backend'!$C$2,INDIRECT(AO1691)=1,INDIRECT(AP1691)='Sample Select backend'!$F$2,INDIRECT(AQ1691)=1,INDIRECT(AR1691)='Sample Select backend'!$M$2),1,0)</f>
        <v>0</v>
      </c>
      <c r="AN1691" t="str">
        <f>_xlfn.CONCAT('Sample Select backend'!$C$4,ROW(AN1691))</f>
        <v>AE1691</v>
      </c>
      <c r="AO1691" s="9" t="str">
        <f>_xlfn.CONCAT('Sample Select backend'!$J$2,ROW(AO1691))</f>
        <v>AJ1691</v>
      </c>
      <c r="AP1691" t="str">
        <f>_xlfn.CONCAT('Sample Select backend'!$F$4,ROW(AP1691))</f>
        <v>AF1691</v>
      </c>
      <c r="AQ1691" t="str">
        <f>_xlfn.CONCAT('Sample Select backend'!$I$10,ROW(AQ1691))</f>
        <v>R1691</v>
      </c>
      <c r="AR1691" t="str">
        <f>_xlfn.CONCAT('Sample Select backend'!$M$4,ROW(AR1691))</f>
        <v>AK1691</v>
      </c>
      <c r="AS1691" t="str">
        <f t="shared" si="578"/>
        <v>India</v>
      </c>
      <c r="AT1691" s="9" t="str">
        <f t="shared" si="579"/>
        <v>Other</v>
      </c>
      <c r="AU1691">
        <f t="shared" si="580"/>
        <v>0</v>
      </c>
      <c r="AV1691" s="9">
        <v>0</v>
      </c>
    </row>
    <row r="1692" spans="1:48" x14ac:dyDescent="0.35">
      <c r="A1692" s="24" t="s">
        <v>81</v>
      </c>
      <c r="B1692" s="24">
        <v>1</v>
      </c>
      <c r="C1692" s="24">
        <v>5</v>
      </c>
      <c r="D1692" s="24" t="s">
        <v>3766</v>
      </c>
      <c r="E1692" s="24"/>
      <c r="O1692" t="s">
        <v>2802</v>
      </c>
      <c r="P1692" t="s">
        <v>2810</v>
      </c>
      <c r="Q1692" t="s">
        <v>2815</v>
      </c>
      <c r="R1692">
        <v>0</v>
      </c>
      <c r="S1692">
        <v>-8.51</v>
      </c>
      <c r="T1692">
        <v>-8.49</v>
      </c>
      <c r="U1692">
        <v>89.71</v>
      </c>
      <c r="V1692">
        <v>-1</v>
      </c>
      <c r="W1692">
        <v>-1</v>
      </c>
      <c r="X1692">
        <v>-1</v>
      </c>
      <c r="Y1692">
        <v>-1</v>
      </c>
      <c r="Z1692">
        <v>-1</v>
      </c>
      <c r="AA1692">
        <v>-1</v>
      </c>
      <c r="AB1692">
        <v>-1</v>
      </c>
      <c r="AC1692">
        <v>-1</v>
      </c>
      <c r="AD1692">
        <v>-1</v>
      </c>
      <c r="AE1692" s="4" t="s">
        <v>2828</v>
      </c>
      <c r="AF1692" s="9" t="s">
        <v>2829</v>
      </c>
      <c r="AG1692">
        <v>0</v>
      </c>
      <c r="AH1692">
        <v>1</v>
      </c>
      <c r="AI1692">
        <v>0</v>
      </c>
      <c r="AJ1692">
        <v>1</v>
      </c>
      <c r="AK1692" s="9" t="s">
        <v>2840</v>
      </c>
      <c r="AL1692">
        <f t="shared" si="577"/>
        <v>0</v>
      </c>
      <c r="AM1692">
        <f>IF(AND(INDIRECT(AN1692)='Sample Select backend'!$C$2,INDIRECT(AO1692)=1,INDIRECT(AP1692)='Sample Select backend'!$F$2,INDIRECT(AQ1692)=1,INDIRECT(AR1692)='Sample Select backend'!$M$2),1,0)</f>
        <v>0</v>
      </c>
      <c r="AN1692" t="str">
        <f>_xlfn.CONCAT('Sample Select backend'!$C$4,ROW(AN1692))</f>
        <v>AE1692</v>
      </c>
      <c r="AO1692" s="9" t="str">
        <f>_xlfn.CONCAT('Sample Select backend'!$J$2,ROW(AO1692))</f>
        <v>AJ1692</v>
      </c>
      <c r="AP1692" t="str">
        <f>_xlfn.CONCAT('Sample Select backend'!$F$4,ROW(AP1692))</f>
        <v>AF1692</v>
      </c>
      <c r="AQ1692" t="str">
        <f>_xlfn.CONCAT('Sample Select backend'!$I$10,ROW(AQ1692))</f>
        <v>R1692</v>
      </c>
      <c r="AR1692" t="str">
        <f>_xlfn.CONCAT('Sample Select backend'!$M$4,ROW(AR1692))</f>
        <v>AK1692</v>
      </c>
      <c r="AS1692" t="str">
        <f t="shared" si="578"/>
        <v>India</v>
      </c>
      <c r="AT1692" s="9">
        <f t="shared" si="579"/>
        <v>5</v>
      </c>
      <c r="AU1692">
        <f t="shared" si="580"/>
        <v>0</v>
      </c>
      <c r="AV1692" s="9">
        <v>0</v>
      </c>
    </row>
    <row r="1693" spans="1:48" x14ac:dyDescent="0.35">
      <c r="A1693" s="24" t="s">
        <v>81</v>
      </c>
      <c r="B1693" s="24" t="s">
        <v>201</v>
      </c>
      <c r="C1693" s="24" t="s">
        <v>201</v>
      </c>
      <c r="D1693" s="24" t="s">
        <v>3767</v>
      </c>
      <c r="E1693" s="24"/>
      <c r="O1693" t="s">
        <v>2802</v>
      </c>
      <c r="P1693" t="s">
        <v>2810</v>
      </c>
      <c r="Q1693" t="s">
        <v>2815</v>
      </c>
      <c r="R1693">
        <v>0</v>
      </c>
      <c r="S1693">
        <v>-8.51</v>
      </c>
      <c r="T1693">
        <v>-8.49</v>
      </c>
      <c r="U1693">
        <v>89.71</v>
      </c>
      <c r="V1693">
        <v>-1</v>
      </c>
      <c r="W1693">
        <v>-1</v>
      </c>
      <c r="X1693">
        <v>-1</v>
      </c>
      <c r="Y1693">
        <v>-1</v>
      </c>
      <c r="Z1693">
        <v>-1</v>
      </c>
      <c r="AA1693">
        <v>-1</v>
      </c>
      <c r="AB1693">
        <v>-1</v>
      </c>
      <c r="AC1693">
        <v>-1</v>
      </c>
      <c r="AD1693">
        <v>-1</v>
      </c>
      <c r="AE1693" s="4" t="s">
        <v>2828</v>
      </c>
      <c r="AF1693" s="9" t="s">
        <v>2829</v>
      </c>
      <c r="AG1693">
        <v>0</v>
      </c>
      <c r="AH1693">
        <v>1</v>
      </c>
      <c r="AI1693">
        <v>0</v>
      </c>
      <c r="AJ1693">
        <v>1</v>
      </c>
      <c r="AK1693" s="9" t="s">
        <v>2840</v>
      </c>
      <c r="AL1693">
        <f t="shared" si="577"/>
        <v>1</v>
      </c>
      <c r="AM1693">
        <f>IF(AND(INDIRECT(AN1693)='Sample Select backend'!$C$2,INDIRECT(AO1693)=1,INDIRECT(AP1693)='Sample Select backend'!$F$2,INDIRECT(AQ1693)=1,INDIRECT(AR1693)='Sample Select backend'!$M$2),1,0)</f>
        <v>0</v>
      </c>
      <c r="AN1693" t="str">
        <f>_xlfn.CONCAT('Sample Select backend'!$C$4,ROW(AN1693))</f>
        <v>AE1693</v>
      </c>
      <c r="AO1693" s="9" t="str">
        <f>_xlfn.CONCAT('Sample Select backend'!$J$2,ROW(AO1693))</f>
        <v>AJ1693</v>
      </c>
      <c r="AP1693" t="str">
        <f>_xlfn.CONCAT('Sample Select backend'!$F$4,ROW(AP1693))</f>
        <v>AF1693</v>
      </c>
      <c r="AQ1693" t="str">
        <f>_xlfn.CONCAT('Sample Select backend'!$I$10,ROW(AQ1693))</f>
        <v>R1693</v>
      </c>
      <c r="AR1693" t="str">
        <f>_xlfn.CONCAT('Sample Select backend'!$M$4,ROW(AR1693))</f>
        <v>AK1693</v>
      </c>
      <c r="AS1693" t="str">
        <f t="shared" si="578"/>
        <v>India</v>
      </c>
      <c r="AT1693" s="9" t="str">
        <f t="shared" si="579"/>
        <v>Other</v>
      </c>
      <c r="AU1693">
        <f t="shared" si="580"/>
        <v>0</v>
      </c>
      <c r="AV1693" s="9">
        <v>0</v>
      </c>
    </row>
    <row r="1694" spans="1:48" x14ac:dyDescent="0.35">
      <c r="A1694" s="24" t="s">
        <v>81</v>
      </c>
      <c r="B1694" s="24">
        <v>1</v>
      </c>
      <c r="C1694" s="24">
        <v>6</v>
      </c>
      <c r="D1694" s="24" t="s">
        <v>3768</v>
      </c>
      <c r="E1694" s="24"/>
      <c r="O1694" t="s">
        <v>2802</v>
      </c>
      <c r="P1694" t="s">
        <v>2810</v>
      </c>
      <c r="Q1694" t="s">
        <v>2815</v>
      </c>
      <c r="R1694">
        <v>0</v>
      </c>
      <c r="S1694">
        <v>-8.51</v>
      </c>
      <c r="T1694">
        <v>-8.49</v>
      </c>
      <c r="U1694">
        <v>89.71</v>
      </c>
      <c r="V1694">
        <v>-1</v>
      </c>
      <c r="W1694">
        <v>-1</v>
      </c>
      <c r="X1694">
        <v>-1</v>
      </c>
      <c r="Y1694">
        <v>-1</v>
      </c>
      <c r="Z1694">
        <v>-1</v>
      </c>
      <c r="AA1694">
        <v>-1</v>
      </c>
      <c r="AB1694">
        <v>-1</v>
      </c>
      <c r="AC1694">
        <v>-1</v>
      </c>
      <c r="AD1694">
        <v>-1</v>
      </c>
      <c r="AE1694" s="4" t="s">
        <v>2828</v>
      </c>
      <c r="AF1694" s="9" t="s">
        <v>2829</v>
      </c>
      <c r="AG1694">
        <v>0</v>
      </c>
      <c r="AH1694">
        <v>1</v>
      </c>
      <c r="AI1694">
        <v>0</v>
      </c>
      <c r="AJ1694">
        <v>1</v>
      </c>
      <c r="AK1694" s="9" t="s">
        <v>2840</v>
      </c>
      <c r="AL1694">
        <f t="shared" si="577"/>
        <v>0</v>
      </c>
      <c r="AM1694">
        <f>IF(AND(INDIRECT(AN1694)='Sample Select backend'!$C$2,INDIRECT(AO1694)=1,INDIRECT(AP1694)='Sample Select backend'!$F$2,INDIRECT(AQ1694)=1,INDIRECT(AR1694)='Sample Select backend'!$M$2),1,0)</f>
        <v>0</v>
      </c>
      <c r="AN1694" t="str">
        <f>_xlfn.CONCAT('Sample Select backend'!$C$4,ROW(AN1694))</f>
        <v>AE1694</v>
      </c>
      <c r="AO1694" s="9" t="str">
        <f>_xlfn.CONCAT('Sample Select backend'!$J$2,ROW(AO1694))</f>
        <v>AJ1694</v>
      </c>
      <c r="AP1694" t="str">
        <f>_xlfn.CONCAT('Sample Select backend'!$F$4,ROW(AP1694))</f>
        <v>AF1694</v>
      </c>
      <c r="AQ1694" t="str">
        <f>_xlfn.CONCAT('Sample Select backend'!$I$10,ROW(AQ1694))</f>
        <v>R1694</v>
      </c>
      <c r="AR1694" t="str">
        <f>_xlfn.CONCAT('Sample Select backend'!$M$4,ROW(AR1694))</f>
        <v>AK1694</v>
      </c>
      <c r="AS1694" t="str">
        <f t="shared" si="578"/>
        <v>India</v>
      </c>
      <c r="AT1694" s="9">
        <f t="shared" si="579"/>
        <v>6</v>
      </c>
      <c r="AU1694">
        <f t="shared" si="580"/>
        <v>0</v>
      </c>
      <c r="AV1694" s="9">
        <v>1</v>
      </c>
    </row>
    <row r="1695" spans="1:48" x14ac:dyDescent="0.35">
      <c r="A1695" t="s">
        <v>79</v>
      </c>
      <c r="B1695">
        <v>1</v>
      </c>
      <c r="C1695">
        <v>7</v>
      </c>
      <c r="D1695" t="s">
        <v>1171</v>
      </c>
      <c r="F1695">
        <v>2</v>
      </c>
      <c r="G1695">
        <v>-2</v>
      </c>
      <c r="H1695">
        <v>-1</v>
      </c>
      <c r="I1695">
        <v>-2</v>
      </c>
      <c r="J1695">
        <v>-2</v>
      </c>
      <c r="K1695">
        <v>2</v>
      </c>
      <c r="L1695">
        <v>2</v>
      </c>
      <c r="M1695">
        <v>1</v>
      </c>
      <c r="N1695" t="s">
        <v>2678</v>
      </c>
      <c r="O1695" t="s">
        <v>2805</v>
      </c>
      <c r="P1695" t="s">
        <v>2810</v>
      </c>
      <c r="Q1695" t="s">
        <v>2816</v>
      </c>
      <c r="R1695">
        <v>0</v>
      </c>
      <c r="S1695">
        <v>-2.0699999999999998</v>
      </c>
      <c r="T1695">
        <v>-4.16</v>
      </c>
      <c r="U1695">
        <v>39.36</v>
      </c>
      <c r="V1695">
        <f t="shared" ref="V1695:V1719" si="581">IF(E1695&gt;0,1,IF(E1695&lt;0,0,-1))</f>
        <v>-1</v>
      </c>
      <c r="W1695">
        <f t="shared" ref="W1695:W1719" si="582">IF(F1695&gt;0,1,IF(F1695&lt;0,0,-1))</f>
        <v>1</v>
      </c>
      <c r="X1695">
        <f t="shared" ref="X1695:X1719" si="583">IF(G1695&gt;0,1,IF(G1695&lt;0,0,-1))</f>
        <v>0</v>
      </c>
      <c r="Y1695">
        <f t="shared" ref="Y1695:Y1719" si="584">IF(H1695&gt;0,1,IF(H1695&lt;0,0,-1))</f>
        <v>0</v>
      </c>
      <c r="Z1695">
        <f t="shared" ref="Z1695:Z1719" si="585">IF(I1695&gt;0,1,IF(I1695&lt;0,0,-1))</f>
        <v>0</v>
      </c>
      <c r="AA1695">
        <f t="shared" ref="AA1695:AA1719" si="586">IF(J1695&gt;0,1,IF(J1695&lt;0,0,-1))</f>
        <v>0</v>
      </c>
      <c r="AB1695">
        <f t="shared" ref="AB1695:AB1719" si="587">IF(K1695&gt;0,1,IF(K1695&lt;0,0,-1))</f>
        <v>1</v>
      </c>
      <c r="AC1695">
        <f t="shared" ref="AC1695:AC1719" si="588">IF(L1695&gt;0,1,IF(L1695&lt;0,0,-1))</f>
        <v>1</v>
      </c>
      <c r="AD1695">
        <f t="shared" ref="AD1695:AD1719" si="589">IF(M1695&gt;0,1,IF(M1695&lt;0,0,-1))</f>
        <v>1</v>
      </c>
      <c r="AE1695" s="4" t="s">
        <v>2828</v>
      </c>
      <c r="AF1695" s="9" t="s">
        <v>2829</v>
      </c>
      <c r="AG1695">
        <v>0</v>
      </c>
      <c r="AH1695">
        <v>1</v>
      </c>
      <c r="AI1695">
        <v>0</v>
      </c>
      <c r="AJ1695">
        <v>1</v>
      </c>
      <c r="AK1695" s="9" t="s">
        <v>2840</v>
      </c>
      <c r="AL1695">
        <f t="shared" si="577"/>
        <v>0</v>
      </c>
      <c r="AM1695">
        <f>IF(AND(INDIRECT(AN1695)='Sample Select backend'!$C$2,INDIRECT(AO1695)=1,INDIRECT(AP1695)='Sample Select backend'!$F$2,INDIRECT(AQ1695)=1,INDIRECT(AR1695)='Sample Select backend'!$M$2),1,0)</f>
        <v>0</v>
      </c>
      <c r="AN1695" t="str">
        <f>_xlfn.CONCAT('Sample Select backend'!$C$4,ROW(AN1695))</f>
        <v>AE1695</v>
      </c>
      <c r="AO1695" s="9" t="str">
        <f>_xlfn.CONCAT('Sample Select backend'!$J$2,ROW(AO1695))</f>
        <v>AJ1695</v>
      </c>
      <c r="AP1695" t="str">
        <f>_xlfn.CONCAT('Sample Select backend'!$F$4,ROW(AP1695))</f>
        <v>AF1695</v>
      </c>
      <c r="AQ1695" t="str">
        <f>_xlfn.CONCAT('Sample Select backend'!$I$10,ROW(AQ1695))</f>
        <v>R1695</v>
      </c>
      <c r="AR1695" t="str">
        <f>_xlfn.CONCAT('Sample Select backend'!$M$4,ROW(AR1695))</f>
        <v>AK1695</v>
      </c>
      <c r="AS1695" t="str">
        <f t="shared" si="578"/>
        <v>Indonesia</v>
      </c>
      <c r="AT1695" s="9">
        <f t="shared" si="579"/>
        <v>7</v>
      </c>
      <c r="AU1695">
        <f t="shared" si="580"/>
        <v>1</v>
      </c>
      <c r="AV1695" s="9">
        <v>1</v>
      </c>
    </row>
    <row r="1696" spans="1:48" x14ac:dyDescent="0.35">
      <c r="A1696" t="s">
        <v>79</v>
      </c>
      <c r="B1696">
        <v>1</v>
      </c>
      <c r="C1696">
        <v>7</v>
      </c>
      <c r="D1696" t="s">
        <v>1159</v>
      </c>
      <c r="E1696">
        <v>2</v>
      </c>
      <c r="F1696">
        <v>2</v>
      </c>
      <c r="G1696">
        <v>-2</v>
      </c>
      <c r="H1696">
        <v>-1</v>
      </c>
      <c r="I1696">
        <v>-2</v>
      </c>
      <c r="J1696">
        <v>-2</v>
      </c>
      <c r="M1696">
        <v>1</v>
      </c>
      <c r="N1696" t="s">
        <v>2678</v>
      </c>
      <c r="O1696" t="s">
        <v>2805</v>
      </c>
      <c r="P1696" t="s">
        <v>2810</v>
      </c>
      <c r="Q1696" t="s">
        <v>2816</v>
      </c>
      <c r="R1696">
        <v>0</v>
      </c>
      <c r="S1696">
        <v>-2.0699999999999998</v>
      </c>
      <c r="T1696">
        <v>-4.16</v>
      </c>
      <c r="U1696">
        <v>39.36</v>
      </c>
      <c r="V1696">
        <f t="shared" si="581"/>
        <v>1</v>
      </c>
      <c r="W1696">
        <f t="shared" si="582"/>
        <v>1</v>
      </c>
      <c r="X1696">
        <f t="shared" si="583"/>
        <v>0</v>
      </c>
      <c r="Y1696">
        <f t="shared" si="584"/>
        <v>0</v>
      </c>
      <c r="Z1696">
        <f t="shared" si="585"/>
        <v>0</v>
      </c>
      <c r="AA1696">
        <f t="shared" si="586"/>
        <v>0</v>
      </c>
      <c r="AB1696">
        <f t="shared" si="587"/>
        <v>-1</v>
      </c>
      <c r="AC1696">
        <f t="shared" si="588"/>
        <v>-1</v>
      </c>
      <c r="AD1696">
        <f t="shared" si="589"/>
        <v>1</v>
      </c>
      <c r="AE1696" s="4" t="s">
        <v>2828</v>
      </c>
      <c r="AF1696" s="9" t="s">
        <v>2829</v>
      </c>
      <c r="AG1696">
        <v>0</v>
      </c>
      <c r="AH1696">
        <v>1</v>
      </c>
      <c r="AI1696">
        <v>0</v>
      </c>
      <c r="AJ1696">
        <v>1</v>
      </c>
      <c r="AK1696" s="9" t="s">
        <v>2840</v>
      </c>
      <c r="AL1696">
        <f t="shared" si="577"/>
        <v>0</v>
      </c>
      <c r="AM1696">
        <f>IF(AND(INDIRECT(AN1696)='Sample Select backend'!$C$2,INDIRECT(AO1696)=1,INDIRECT(AP1696)='Sample Select backend'!$F$2,INDIRECT(AQ1696)=1,INDIRECT(AR1696)='Sample Select backend'!$M$2),1,0)</f>
        <v>0</v>
      </c>
      <c r="AN1696" t="str">
        <f>_xlfn.CONCAT('Sample Select backend'!$C$4,ROW(AN1696))</f>
        <v>AE1696</v>
      </c>
      <c r="AO1696" s="9" t="str">
        <f>_xlfn.CONCAT('Sample Select backend'!$J$2,ROW(AO1696))</f>
        <v>AJ1696</v>
      </c>
      <c r="AP1696" t="str">
        <f>_xlfn.CONCAT('Sample Select backend'!$F$4,ROW(AP1696))</f>
        <v>AF1696</v>
      </c>
      <c r="AQ1696" t="str">
        <f>_xlfn.CONCAT('Sample Select backend'!$I$10,ROW(AQ1696))</f>
        <v>R1696</v>
      </c>
      <c r="AR1696" t="str">
        <f>_xlfn.CONCAT('Sample Select backend'!$M$4,ROW(AR1696))</f>
        <v>AK1696</v>
      </c>
      <c r="AS1696" t="str">
        <f t="shared" si="578"/>
        <v>Indonesia</v>
      </c>
      <c r="AT1696" s="9">
        <f t="shared" si="579"/>
        <v>7</v>
      </c>
      <c r="AU1696">
        <f t="shared" si="580"/>
        <v>0</v>
      </c>
      <c r="AV1696" s="9">
        <v>1</v>
      </c>
    </row>
    <row r="1697" spans="1:48" x14ac:dyDescent="0.35">
      <c r="A1697" t="s">
        <v>79</v>
      </c>
      <c r="B1697">
        <v>6</v>
      </c>
      <c r="C1697">
        <v>28</v>
      </c>
      <c r="D1697" t="s">
        <v>1157</v>
      </c>
      <c r="E1697">
        <v>-2</v>
      </c>
      <c r="F1697">
        <v>1</v>
      </c>
      <c r="G1697">
        <v>-2</v>
      </c>
      <c r="I1697">
        <v>2</v>
      </c>
      <c r="J1697">
        <v>2</v>
      </c>
      <c r="K1697">
        <v>1</v>
      </c>
      <c r="L1697">
        <v>2</v>
      </c>
      <c r="M1697">
        <v>1</v>
      </c>
      <c r="N1697" t="s">
        <v>2678</v>
      </c>
      <c r="O1697" t="s">
        <v>2805</v>
      </c>
      <c r="P1697" t="s">
        <v>2810</v>
      </c>
      <c r="Q1697" t="s">
        <v>2816</v>
      </c>
      <c r="R1697">
        <v>0</v>
      </c>
      <c r="S1697">
        <v>-2.0699999999999998</v>
      </c>
      <c r="T1697">
        <v>-4.16</v>
      </c>
      <c r="U1697">
        <v>39.36</v>
      </c>
      <c r="V1697">
        <f t="shared" si="581"/>
        <v>0</v>
      </c>
      <c r="W1697">
        <f t="shared" si="582"/>
        <v>1</v>
      </c>
      <c r="X1697">
        <f t="shared" si="583"/>
        <v>0</v>
      </c>
      <c r="Y1697">
        <f t="shared" si="584"/>
        <v>-1</v>
      </c>
      <c r="Z1697">
        <f t="shared" si="585"/>
        <v>1</v>
      </c>
      <c r="AA1697">
        <f t="shared" si="586"/>
        <v>1</v>
      </c>
      <c r="AB1697">
        <f t="shared" si="587"/>
        <v>1</v>
      </c>
      <c r="AC1697">
        <f t="shared" si="588"/>
        <v>1</v>
      </c>
      <c r="AD1697">
        <f t="shared" si="589"/>
        <v>1</v>
      </c>
      <c r="AE1697" s="4" t="s">
        <v>2828</v>
      </c>
      <c r="AF1697" s="9" t="s">
        <v>2829</v>
      </c>
      <c r="AG1697">
        <v>0</v>
      </c>
      <c r="AH1697">
        <v>1</v>
      </c>
      <c r="AI1697">
        <v>0</v>
      </c>
      <c r="AJ1697">
        <v>1</v>
      </c>
      <c r="AK1697" s="9" t="s">
        <v>2840</v>
      </c>
      <c r="AL1697">
        <f t="shared" si="577"/>
        <v>0</v>
      </c>
      <c r="AM1697">
        <f>IF(AND(INDIRECT(AN1697)='Sample Select backend'!$C$2,INDIRECT(AO1697)=1,INDIRECT(AP1697)='Sample Select backend'!$F$2,INDIRECT(AQ1697)=1,INDIRECT(AR1697)='Sample Select backend'!$M$2),1,0)</f>
        <v>0</v>
      </c>
      <c r="AN1697" t="str">
        <f>_xlfn.CONCAT('Sample Select backend'!$C$4,ROW(AN1697))</f>
        <v>AE1697</v>
      </c>
      <c r="AO1697" s="9" t="str">
        <f>_xlfn.CONCAT('Sample Select backend'!$J$2,ROW(AO1697))</f>
        <v>AJ1697</v>
      </c>
      <c r="AP1697" t="str">
        <f>_xlfn.CONCAT('Sample Select backend'!$F$4,ROW(AP1697))</f>
        <v>AF1697</v>
      </c>
      <c r="AQ1697" t="str">
        <f>_xlfn.CONCAT('Sample Select backend'!$I$10,ROW(AQ1697))</f>
        <v>R1697</v>
      </c>
      <c r="AR1697" t="str">
        <f>_xlfn.CONCAT('Sample Select backend'!$M$4,ROW(AR1697))</f>
        <v>AK1697</v>
      </c>
      <c r="AS1697" t="str">
        <f t="shared" si="578"/>
        <v>Indonesia</v>
      </c>
      <c r="AT1697" s="9">
        <f t="shared" si="579"/>
        <v>28</v>
      </c>
      <c r="AU1697">
        <f t="shared" si="580"/>
        <v>0</v>
      </c>
      <c r="AV1697" s="9">
        <v>1</v>
      </c>
    </row>
    <row r="1698" spans="1:48" x14ac:dyDescent="0.35">
      <c r="A1698" t="s">
        <v>79</v>
      </c>
      <c r="B1698" t="s">
        <v>201</v>
      </c>
      <c r="C1698" t="s">
        <v>201</v>
      </c>
      <c r="D1698" t="s">
        <v>1174</v>
      </c>
      <c r="E1698">
        <v>1</v>
      </c>
      <c r="F1698">
        <v>1</v>
      </c>
      <c r="G1698">
        <v>2</v>
      </c>
      <c r="H1698">
        <v>-1</v>
      </c>
      <c r="I1698">
        <v>2</v>
      </c>
      <c r="J1698">
        <v>2</v>
      </c>
      <c r="K1698">
        <v>1</v>
      </c>
      <c r="L1698">
        <v>2</v>
      </c>
      <c r="M1698">
        <v>2</v>
      </c>
      <c r="N1698" t="s">
        <v>2678</v>
      </c>
      <c r="O1698" t="s">
        <v>2805</v>
      </c>
      <c r="P1698" t="s">
        <v>2810</v>
      </c>
      <c r="Q1698" t="s">
        <v>2816</v>
      </c>
      <c r="R1698">
        <v>0</v>
      </c>
      <c r="S1698">
        <v>-2.0699999999999998</v>
      </c>
      <c r="T1698">
        <v>-4.16</v>
      </c>
      <c r="U1698">
        <v>39.36</v>
      </c>
      <c r="V1698">
        <f t="shared" si="581"/>
        <v>1</v>
      </c>
      <c r="W1698">
        <f t="shared" si="582"/>
        <v>1</v>
      </c>
      <c r="X1698">
        <f t="shared" si="583"/>
        <v>1</v>
      </c>
      <c r="Y1698">
        <f t="shared" si="584"/>
        <v>0</v>
      </c>
      <c r="Z1698">
        <f t="shared" si="585"/>
        <v>1</v>
      </c>
      <c r="AA1698">
        <f t="shared" si="586"/>
        <v>1</v>
      </c>
      <c r="AB1698">
        <f t="shared" si="587"/>
        <v>1</v>
      </c>
      <c r="AC1698">
        <f t="shared" si="588"/>
        <v>1</v>
      </c>
      <c r="AD1698">
        <f t="shared" si="589"/>
        <v>1</v>
      </c>
      <c r="AE1698" s="4" t="s">
        <v>2828</v>
      </c>
      <c r="AF1698" s="9" t="s">
        <v>2829</v>
      </c>
      <c r="AG1698">
        <v>0</v>
      </c>
      <c r="AH1698">
        <v>1</v>
      </c>
      <c r="AI1698">
        <v>0</v>
      </c>
      <c r="AJ1698">
        <v>1</v>
      </c>
      <c r="AK1698" s="9" t="s">
        <v>2840</v>
      </c>
      <c r="AL1698">
        <f t="shared" si="577"/>
        <v>1</v>
      </c>
      <c r="AM1698">
        <f>IF(AND(INDIRECT(AN1698)='Sample Select backend'!$C$2,INDIRECT(AO1698)=1,INDIRECT(AP1698)='Sample Select backend'!$F$2,INDIRECT(AQ1698)=1,INDIRECT(AR1698)='Sample Select backend'!$M$2),1,0)</f>
        <v>0</v>
      </c>
      <c r="AN1698" t="str">
        <f>_xlfn.CONCAT('Sample Select backend'!$C$4,ROW(AN1698))</f>
        <v>AE1698</v>
      </c>
      <c r="AO1698" s="9" t="str">
        <f>_xlfn.CONCAT('Sample Select backend'!$J$2,ROW(AO1698))</f>
        <v>AJ1698</v>
      </c>
      <c r="AP1698" t="str">
        <f>_xlfn.CONCAT('Sample Select backend'!$F$4,ROW(AP1698))</f>
        <v>AF1698</v>
      </c>
      <c r="AQ1698" t="str">
        <f>_xlfn.CONCAT('Sample Select backend'!$I$10,ROW(AQ1698))</f>
        <v>R1698</v>
      </c>
      <c r="AR1698" t="str">
        <f>_xlfn.CONCAT('Sample Select backend'!$M$4,ROW(AR1698))</f>
        <v>AK1698</v>
      </c>
      <c r="AS1698" t="str">
        <f t="shared" si="578"/>
        <v>Indonesia</v>
      </c>
      <c r="AT1698" s="9" t="str">
        <f t="shared" si="579"/>
        <v>Other</v>
      </c>
      <c r="AU1698">
        <f t="shared" si="580"/>
        <v>0</v>
      </c>
      <c r="AV1698" s="9">
        <v>1</v>
      </c>
    </row>
    <row r="1699" spans="1:48" x14ac:dyDescent="0.35">
      <c r="A1699" t="s">
        <v>79</v>
      </c>
      <c r="B1699">
        <v>2</v>
      </c>
      <c r="C1699" t="s">
        <v>206</v>
      </c>
      <c r="D1699" t="s">
        <v>1153</v>
      </c>
      <c r="E1699">
        <v>2</v>
      </c>
      <c r="F1699">
        <v>2</v>
      </c>
      <c r="G1699">
        <v>-2</v>
      </c>
      <c r="H1699">
        <v>-1</v>
      </c>
      <c r="I1699">
        <v>-2</v>
      </c>
      <c r="J1699">
        <v>2</v>
      </c>
      <c r="K1699">
        <v>1</v>
      </c>
      <c r="M1699">
        <v>1</v>
      </c>
      <c r="N1699" t="s">
        <v>2678</v>
      </c>
      <c r="O1699" t="s">
        <v>2805</v>
      </c>
      <c r="P1699" t="s">
        <v>2810</v>
      </c>
      <c r="Q1699" t="s">
        <v>2816</v>
      </c>
      <c r="R1699">
        <v>0</v>
      </c>
      <c r="S1699">
        <v>-2.0699999999999998</v>
      </c>
      <c r="T1699">
        <v>-4.16</v>
      </c>
      <c r="U1699">
        <v>39.36</v>
      </c>
      <c r="V1699">
        <f t="shared" si="581"/>
        <v>1</v>
      </c>
      <c r="W1699">
        <f t="shared" si="582"/>
        <v>1</v>
      </c>
      <c r="X1699">
        <f t="shared" si="583"/>
        <v>0</v>
      </c>
      <c r="Y1699">
        <f t="shared" si="584"/>
        <v>0</v>
      </c>
      <c r="Z1699">
        <f t="shared" si="585"/>
        <v>0</v>
      </c>
      <c r="AA1699">
        <f t="shared" si="586"/>
        <v>1</v>
      </c>
      <c r="AB1699">
        <f t="shared" si="587"/>
        <v>1</v>
      </c>
      <c r="AC1699">
        <f t="shared" si="588"/>
        <v>-1</v>
      </c>
      <c r="AD1699">
        <f t="shared" si="589"/>
        <v>1</v>
      </c>
      <c r="AE1699" s="4" t="s">
        <v>2828</v>
      </c>
      <c r="AF1699" s="9" t="s">
        <v>2829</v>
      </c>
      <c r="AG1699">
        <v>0</v>
      </c>
      <c r="AH1699">
        <v>1</v>
      </c>
      <c r="AI1699">
        <v>0</v>
      </c>
      <c r="AJ1699">
        <v>1</v>
      </c>
      <c r="AK1699" s="9" t="s">
        <v>2840</v>
      </c>
      <c r="AL1699">
        <f t="shared" si="577"/>
        <v>0</v>
      </c>
      <c r="AM1699">
        <f>IF(AND(INDIRECT(AN1699)='Sample Select backend'!$C$2,INDIRECT(AO1699)=1,INDIRECT(AP1699)='Sample Select backend'!$F$2,INDIRECT(AQ1699)=1,INDIRECT(AR1699)='Sample Select backend'!$M$2),1,0)</f>
        <v>0</v>
      </c>
      <c r="AN1699" t="str">
        <f>_xlfn.CONCAT('Sample Select backend'!$C$4,ROW(AN1699))</f>
        <v>AE1699</v>
      </c>
      <c r="AO1699" s="9" t="str">
        <f>_xlfn.CONCAT('Sample Select backend'!$J$2,ROW(AO1699))</f>
        <v>AJ1699</v>
      </c>
      <c r="AP1699" t="str">
        <f>_xlfn.CONCAT('Sample Select backend'!$F$4,ROW(AP1699))</f>
        <v>AF1699</v>
      </c>
      <c r="AQ1699" t="str">
        <f>_xlfn.CONCAT('Sample Select backend'!$I$10,ROW(AQ1699))</f>
        <v>R1699</v>
      </c>
      <c r="AR1699" t="str">
        <f>_xlfn.CONCAT('Sample Select backend'!$M$4,ROW(AR1699))</f>
        <v>AK1699</v>
      </c>
      <c r="AS1699" t="str">
        <f t="shared" si="578"/>
        <v>Indonesia</v>
      </c>
      <c r="AT1699" s="9" t="str">
        <f t="shared" si="579"/>
        <v>Tax exemption/waiver/suspension</v>
      </c>
      <c r="AU1699">
        <f t="shared" si="580"/>
        <v>0</v>
      </c>
      <c r="AV1699" s="9">
        <v>1</v>
      </c>
    </row>
    <row r="1700" spans="1:48" x14ac:dyDescent="0.35">
      <c r="A1700" t="s">
        <v>79</v>
      </c>
      <c r="B1700">
        <v>5</v>
      </c>
      <c r="C1700" t="s">
        <v>201</v>
      </c>
      <c r="D1700" t="s">
        <v>1165</v>
      </c>
      <c r="E1700">
        <v>1</v>
      </c>
      <c r="F1700">
        <v>1</v>
      </c>
      <c r="G1700">
        <v>2</v>
      </c>
      <c r="H1700">
        <v>-1</v>
      </c>
      <c r="I1700">
        <v>-2</v>
      </c>
      <c r="J1700">
        <v>-2</v>
      </c>
      <c r="K1700">
        <v>1</v>
      </c>
      <c r="L1700">
        <v>-2</v>
      </c>
      <c r="M1700">
        <v>1</v>
      </c>
      <c r="N1700" t="s">
        <v>2678</v>
      </c>
      <c r="O1700" t="s">
        <v>2805</v>
      </c>
      <c r="P1700" t="s">
        <v>2810</v>
      </c>
      <c r="Q1700" t="s">
        <v>2816</v>
      </c>
      <c r="R1700">
        <v>0</v>
      </c>
      <c r="S1700">
        <v>-2.0699999999999998</v>
      </c>
      <c r="T1700">
        <v>-4.16</v>
      </c>
      <c r="U1700">
        <v>39.36</v>
      </c>
      <c r="V1700">
        <f t="shared" si="581"/>
        <v>1</v>
      </c>
      <c r="W1700">
        <f t="shared" si="582"/>
        <v>1</v>
      </c>
      <c r="X1700">
        <f t="shared" si="583"/>
        <v>1</v>
      </c>
      <c r="Y1700">
        <f t="shared" si="584"/>
        <v>0</v>
      </c>
      <c r="Z1700">
        <f t="shared" si="585"/>
        <v>0</v>
      </c>
      <c r="AA1700">
        <f t="shared" si="586"/>
        <v>0</v>
      </c>
      <c r="AB1700">
        <f t="shared" si="587"/>
        <v>1</v>
      </c>
      <c r="AC1700">
        <f t="shared" si="588"/>
        <v>0</v>
      </c>
      <c r="AD1700">
        <f t="shared" si="589"/>
        <v>1</v>
      </c>
      <c r="AE1700" s="4" t="s">
        <v>2828</v>
      </c>
      <c r="AF1700" s="9" t="s">
        <v>2829</v>
      </c>
      <c r="AG1700">
        <v>0</v>
      </c>
      <c r="AH1700">
        <v>1</v>
      </c>
      <c r="AI1700">
        <v>0</v>
      </c>
      <c r="AJ1700">
        <v>1</v>
      </c>
      <c r="AK1700" s="9" t="s">
        <v>2840</v>
      </c>
      <c r="AL1700">
        <f t="shared" si="577"/>
        <v>0</v>
      </c>
      <c r="AM1700">
        <f>IF(AND(INDIRECT(AN1700)='Sample Select backend'!$C$2,INDIRECT(AO1700)=1,INDIRECT(AP1700)='Sample Select backend'!$F$2,INDIRECT(AQ1700)=1,INDIRECT(AR1700)='Sample Select backend'!$M$2),1,0)</f>
        <v>0</v>
      </c>
      <c r="AN1700" t="str">
        <f>_xlfn.CONCAT('Sample Select backend'!$C$4,ROW(AN1700))</f>
        <v>AE1700</v>
      </c>
      <c r="AO1700" s="9" t="str">
        <f>_xlfn.CONCAT('Sample Select backend'!$J$2,ROW(AO1700))</f>
        <v>AJ1700</v>
      </c>
      <c r="AP1700" t="str">
        <f>_xlfn.CONCAT('Sample Select backend'!$F$4,ROW(AP1700))</f>
        <v>AF1700</v>
      </c>
      <c r="AQ1700" t="str">
        <f>_xlfn.CONCAT('Sample Select backend'!$I$10,ROW(AQ1700))</f>
        <v>R1700</v>
      </c>
      <c r="AR1700" t="str">
        <f>_xlfn.CONCAT('Sample Select backend'!$M$4,ROW(AR1700))</f>
        <v>AK1700</v>
      </c>
      <c r="AS1700" t="str">
        <f t="shared" si="578"/>
        <v>Indonesia</v>
      </c>
      <c r="AT1700" s="9" t="str">
        <f t="shared" si="579"/>
        <v>Other</v>
      </c>
      <c r="AU1700">
        <f t="shared" si="580"/>
        <v>0</v>
      </c>
      <c r="AV1700" s="9">
        <v>1</v>
      </c>
    </row>
    <row r="1701" spans="1:48" x14ac:dyDescent="0.35">
      <c r="A1701" t="s">
        <v>79</v>
      </c>
      <c r="B1701">
        <v>6</v>
      </c>
      <c r="C1701">
        <v>25</v>
      </c>
      <c r="D1701" t="s">
        <v>1158</v>
      </c>
      <c r="E1701">
        <v>1</v>
      </c>
      <c r="F1701">
        <v>1</v>
      </c>
      <c r="G1701">
        <v>2</v>
      </c>
      <c r="H1701">
        <v>2</v>
      </c>
      <c r="I1701">
        <v>2</v>
      </c>
      <c r="J1701">
        <v>-1</v>
      </c>
      <c r="K1701">
        <v>-1</v>
      </c>
      <c r="L1701">
        <v>2</v>
      </c>
      <c r="M1701">
        <v>1</v>
      </c>
      <c r="N1701" t="s">
        <v>2678</v>
      </c>
      <c r="O1701" t="s">
        <v>2805</v>
      </c>
      <c r="P1701" t="s">
        <v>2810</v>
      </c>
      <c r="Q1701" t="s">
        <v>2816</v>
      </c>
      <c r="R1701">
        <v>0</v>
      </c>
      <c r="S1701">
        <v>-2.0699999999999998</v>
      </c>
      <c r="T1701">
        <v>-4.16</v>
      </c>
      <c r="U1701">
        <v>39.36</v>
      </c>
      <c r="V1701">
        <f t="shared" si="581"/>
        <v>1</v>
      </c>
      <c r="W1701">
        <f t="shared" si="582"/>
        <v>1</v>
      </c>
      <c r="X1701">
        <f t="shared" si="583"/>
        <v>1</v>
      </c>
      <c r="Y1701">
        <f t="shared" si="584"/>
        <v>1</v>
      </c>
      <c r="Z1701">
        <f t="shared" si="585"/>
        <v>1</v>
      </c>
      <c r="AA1701">
        <f t="shared" si="586"/>
        <v>0</v>
      </c>
      <c r="AB1701">
        <f t="shared" si="587"/>
        <v>0</v>
      </c>
      <c r="AC1701">
        <f t="shared" si="588"/>
        <v>1</v>
      </c>
      <c r="AD1701">
        <f t="shared" si="589"/>
        <v>1</v>
      </c>
      <c r="AE1701" s="4" t="s">
        <v>2828</v>
      </c>
      <c r="AF1701" s="9" t="s">
        <v>2829</v>
      </c>
      <c r="AG1701">
        <v>0</v>
      </c>
      <c r="AH1701">
        <v>1</v>
      </c>
      <c r="AI1701">
        <v>0</v>
      </c>
      <c r="AJ1701">
        <v>1</v>
      </c>
      <c r="AK1701" s="9" t="s">
        <v>2840</v>
      </c>
      <c r="AL1701">
        <f t="shared" si="577"/>
        <v>0</v>
      </c>
      <c r="AM1701">
        <f>IF(AND(INDIRECT(AN1701)='Sample Select backend'!$C$2,INDIRECT(AO1701)=1,INDIRECT(AP1701)='Sample Select backend'!$F$2,INDIRECT(AQ1701)=1,INDIRECT(AR1701)='Sample Select backend'!$M$2),1,0)</f>
        <v>0</v>
      </c>
      <c r="AN1701" t="str">
        <f>_xlfn.CONCAT('Sample Select backend'!$C$4,ROW(AN1701))</f>
        <v>AE1701</v>
      </c>
      <c r="AO1701" s="9" t="str">
        <f>_xlfn.CONCAT('Sample Select backend'!$J$2,ROW(AO1701))</f>
        <v>AJ1701</v>
      </c>
      <c r="AP1701" t="str">
        <f>_xlfn.CONCAT('Sample Select backend'!$F$4,ROW(AP1701))</f>
        <v>AF1701</v>
      </c>
      <c r="AQ1701" t="str">
        <f>_xlfn.CONCAT('Sample Select backend'!$I$10,ROW(AQ1701))</f>
        <v>R1701</v>
      </c>
      <c r="AR1701" t="str">
        <f>_xlfn.CONCAT('Sample Select backend'!$M$4,ROW(AR1701))</f>
        <v>AK1701</v>
      </c>
      <c r="AS1701" t="str">
        <f t="shared" si="578"/>
        <v>Indonesia</v>
      </c>
      <c r="AT1701" s="9">
        <f t="shared" si="579"/>
        <v>25</v>
      </c>
      <c r="AU1701">
        <f t="shared" si="580"/>
        <v>0</v>
      </c>
      <c r="AV1701" s="9">
        <v>0</v>
      </c>
    </row>
    <row r="1702" spans="1:48" x14ac:dyDescent="0.35">
      <c r="A1702" t="s">
        <v>79</v>
      </c>
      <c r="B1702">
        <v>8</v>
      </c>
      <c r="C1702" t="s">
        <v>202</v>
      </c>
      <c r="D1702" t="s">
        <v>1155</v>
      </c>
      <c r="N1702" t="s">
        <v>2678</v>
      </c>
      <c r="O1702" t="s">
        <v>2805</v>
      </c>
      <c r="P1702" t="s">
        <v>2810</v>
      </c>
      <c r="Q1702" t="s">
        <v>2816</v>
      </c>
      <c r="R1702">
        <v>0</v>
      </c>
      <c r="S1702">
        <v>-2.0699999999999998</v>
      </c>
      <c r="T1702">
        <v>-4.16</v>
      </c>
      <c r="U1702">
        <v>39.36</v>
      </c>
      <c r="V1702">
        <f t="shared" si="581"/>
        <v>-1</v>
      </c>
      <c r="W1702">
        <f t="shared" si="582"/>
        <v>-1</v>
      </c>
      <c r="X1702">
        <f t="shared" si="583"/>
        <v>-1</v>
      </c>
      <c r="Y1702">
        <f t="shared" si="584"/>
        <v>-1</v>
      </c>
      <c r="Z1702">
        <f t="shared" si="585"/>
        <v>-1</v>
      </c>
      <c r="AA1702">
        <f t="shared" si="586"/>
        <v>-1</v>
      </c>
      <c r="AB1702">
        <f t="shared" si="587"/>
        <v>-1</v>
      </c>
      <c r="AC1702">
        <f t="shared" si="588"/>
        <v>-1</v>
      </c>
      <c r="AD1702">
        <f t="shared" si="589"/>
        <v>-1</v>
      </c>
      <c r="AE1702" s="4" t="s">
        <v>2828</v>
      </c>
      <c r="AF1702" s="9" t="s">
        <v>2829</v>
      </c>
      <c r="AG1702">
        <v>0</v>
      </c>
      <c r="AH1702">
        <v>1</v>
      </c>
      <c r="AI1702">
        <v>0</v>
      </c>
      <c r="AJ1702">
        <v>1</v>
      </c>
      <c r="AK1702" s="9" t="s">
        <v>2840</v>
      </c>
      <c r="AL1702">
        <f t="shared" si="577"/>
        <v>0</v>
      </c>
      <c r="AM1702">
        <f>IF(AND(INDIRECT(AN1702)='Sample Select backend'!$C$2,INDIRECT(AO1702)=1,INDIRECT(AP1702)='Sample Select backend'!$F$2,INDIRECT(AQ1702)=1,INDIRECT(AR1702)='Sample Select backend'!$M$2),1,0)</f>
        <v>0</v>
      </c>
      <c r="AN1702" t="str">
        <f>_xlfn.CONCAT('Sample Select backend'!$C$4,ROW(AN1702))</f>
        <v>AE1702</v>
      </c>
      <c r="AO1702" s="9" t="str">
        <f>_xlfn.CONCAT('Sample Select backend'!$J$2,ROW(AO1702))</f>
        <v>AJ1702</v>
      </c>
      <c r="AP1702" t="str">
        <f>_xlfn.CONCAT('Sample Select backend'!$F$4,ROW(AP1702))</f>
        <v>AF1702</v>
      </c>
      <c r="AQ1702" t="str">
        <f>_xlfn.CONCAT('Sample Select backend'!$I$10,ROW(AQ1702))</f>
        <v>R1702</v>
      </c>
      <c r="AR1702" t="str">
        <f>_xlfn.CONCAT('Sample Select backend'!$M$4,ROW(AR1702))</f>
        <v>AK1702</v>
      </c>
      <c r="AS1702" t="str">
        <f t="shared" si="578"/>
        <v>Indonesia</v>
      </c>
      <c r="AT1702" s="9" t="str">
        <f t="shared" si="579"/>
        <v>Other</v>
      </c>
      <c r="AU1702">
        <f t="shared" si="580"/>
        <v>0</v>
      </c>
      <c r="AV1702" s="9">
        <v>1</v>
      </c>
    </row>
    <row r="1703" spans="1:48" x14ac:dyDescent="0.35">
      <c r="A1703" t="s">
        <v>79</v>
      </c>
      <c r="B1703">
        <v>1</v>
      </c>
      <c r="C1703">
        <v>6</v>
      </c>
      <c r="D1703" t="s">
        <v>1167</v>
      </c>
      <c r="F1703">
        <v>2</v>
      </c>
      <c r="G1703">
        <v>2</v>
      </c>
      <c r="H1703">
        <v>2</v>
      </c>
      <c r="I1703">
        <v>2</v>
      </c>
      <c r="J1703">
        <v>2</v>
      </c>
      <c r="K1703">
        <v>1</v>
      </c>
      <c r="L1703">
        <v>2</v>
      </c>
      <c r="M1703">
        <v>1</v>
      </c>
      <c r="N1703" t="s">
        <v>2678</v>
      </c>
      <c r="O1703" t="s">
        <v>2805</v>
      </c>
      <c r="P1703" t="s">
        <v>2810</v>
      </c>
      <c r="Q1703" t="s">
        <v>2816</v>
      </c>
      <c r="R1703">
        <v>0</v>
      </c>
      <c r="S1703">
        <v>-2.0699999999999998</v>
      </c>
      <c r="T1703">
        <v>-4.16</v>
      </c>
      <c r="U1703">
        <v>39.36</v>
      </c>
      <c r="V1703">
        <f t="shared" si="581"/>
        <v>-1</v>
      </c>
      <c r="W1703">
        <f t="shared" si="582"/>
        <v>1</v>
      </c>
      <c r="X1703">
        <f t="shared" si="583"/>
        <v>1</v>
      </c>
      <c r="Y1703">
        <f t="shared" si="584"/>
        <v>1</v>
      </c>
      <c r="Z1703">
        <f t="shared" si="585"/>
        <v>1</v>
      </c>
      <c r="AA1703">
        <f t="shared" si="586"/>
        <v>1</v>
      </c>
      <c r="AB1703">
        <f t="shared" si="587"/>
        <v>1</v>
      </c>
      <c r="AC1703">
        <f t="shared" si="588"/>
        <v>1</v>
      </c>
      <c r="AD1703">
        <f t="shared" si="589"/>
        <v>1</v>
      </c>
      <c r="AE1703" s="4" t="s">
        <v>2828</v>
      </c>
      <c r="AF1703" s="9" t="s">
        <v>2829</v>
      </c>
      <c r="AG1703">
        <v>0</v>
      </c>
      <c r="AH1703">
        <v>1</v>
      </c>
      <c r="AI1703">
        <v>0</v>
      </c>
      <c r="AJ1703">
        <v>1</v>
      </c>
      <c r="AK1703" s="9" t="s">
        <v>2840</v>
      </c>
      <c r="AL1703">
        <f t="shared" si="577"/>
        <v>0</v>
      </c>
      <c r="AM1703">
        <f>IF(AND(INDIRECT(AN1703)='Sample Select backend'!$C$2,INDIRECT(AO1703)=1,INDIRECT(AP1703)='Sample Select backend'!$F$2,INDIRECT(AQ1703)=1,INDIRECT(AR1703)='Sample Select backend'!$M$2),1,0)</f>
        <v>0</v>
      </c>
      <c r="AN1703" t="str">
        <f>_xlfn.CONCAT('Sample Select backend'!$C$4,ROW(AN1703))</f>
        <v>AE1703</v>
      </c>
      <c r="AO1703" s="9" t="str">
        <f>_xlfn.CONCAT('Sample Select backend'!$J$2,ROW(AO1703))</f>
        <v>AJ1703</v>
      </c>
      <c r="AP1703" t="str">
        <f>_xlfn.CONCAT('Sample Select backend'!$F$4,ROW(AP1703))</f>
        <v>AF1703</v>
      </c>
      <c r="AQ1703" t="str">
        <f>_xlfn.CONCAT('Sample Select backend'!$I$10,ROW(AQ1703))</f>
        <v>R1703</v>
      </c>
      <c r="AR1703" t="str">
        <f>_xlfn.CONCAT('Sample Select backend'!$M$4,ROW(AR1703))</f>
        <v>AK1703</v>
      </c>
      <c r="AS1703" t="str">
        <f t="shared" si="578"/>
        <v>Indonesia</v>
      </c>
      <c r="AT1703" s="9">
        <f t="shared" si="579"/>
        <v>6</v>
      </c>
      <c r="AU1703">
        <f t="shared" si="580"/>
        <v>0</v>
      </c>
      <c r="AV1703" s="9">
        <v>1</v>
      </c>
    </row>
    <row r="1704" spans="1:48" x14ac:dyDescent="0.35">
      <c r="A1704" t="s">
        <v>79</v>
      </c>
      <c r="B1704">
        <v>7</v>
      </c>
      <c r="C1704" t="s">
        <v>201</v>
      </c>
      <c r="D1704" t="s">
        <v>1160</v>
      </c>
      <c r="E1704">
        <v>1</v>
      </c>
      <c r="F1704">
        <v>1</v>
      </c>
      <c r="G1704">
        <v>-2</v>
      </c>
      <c r="H1704">
        <v>-2</v>
      </c>
      <c r="I1704">
        <v>-2</v>
      </c>
      <c r="J1704">
        <v>2</v>
      </c>
      <c r="K1704">
        <v>2</v>
      </c>
      <c r="L1704">
        <v>2</v>
      </c>
      <c r="M1704">
        <v>1</v>
      </c>
      <c r="N1704" t="s">
        <v>2678</v>
      </c>
      <c r="O1704" t="s">
        <v>2805</v>
      </c>
      <c r="P1704" t="s">
        <v>2810</v>
      </c>
      <c r="Q1704" t="s">
        <v>2816</v>
      </c>
      <c r="R1704">
        <v>0</v>
      </c>
      <c r="S1704">
        <v>-2.0699999999999998</v>
      </c>
      <c r="T1704">
        <v>-4.16</v>
      </c>
      <c r="U1704">
        <v>39.36</v>
      </c>
      <c r="V1704">
        <f t="shared" si="581"/>
        <v>1</v>
      </c>
      <c r="W1704">
        <f t="shared" si="582"/>
        <v>1</v>
      </c>
      <c r="X1704">
        <f t="shared" si="583"/>
        <v>0</v>
      </c>
      <c r="Y1704">
        <f t="shared" si="584"/>
        <v>0</v>
      </c>
      <c r="Z1704">
        <f t="shared" si="585"/>
        <v>0</v>
      </c>
      <c r="AA1704">
        <f t="shared" si="586"/>
        <v>1</v>
      </c>
      <c r="AB1704">
        <f t="shared" si="587"/>
        <v>1</v>
      </c>
      <c r="AC1704">
        <f t="shared" si="588"/>
        <v>1</v>
      </c>
      <c r="AD1704">
        <f t="shared" si="589"/>
        <v>1</v>
      </c>
      <c r="AE1704" s="4" t="s">
        <v>2828</v>
      </c>
      <c r="AF1704" s="9" t="s">
        <v>2829</v>
      </c>
      <c r="AG1704">
        <v>0</v>
      </c>
      <c r="AH1704">
        <v>1</v>
      </c>
      <c r="AI1704">
        <v>0</v>
      </c>
      <c r="AJ1704">
        <v>1</v>
      </c>
      <c r="AK1704" s="9" t="s">
        <v>2840</v>
      </c>
      <c r="AL1704">
        <f t="shared" si="577"/>
        <v>0</v>
      </c>
      <c r="AM1704">
        <f>IF(AND(INDIRECT(AN1704)='Sample Select backend'!$C$2,INDIRECT(AO1704)=1,INDIRECT(AP1704)='Sample Select backend'!$F$2,INDIRECT(AQ1704)=1,INDIRECT(AR1704)='Sample Select backend'!$M$2),1,0)</f>
        <v>0</v>
      </c>
      <c r="AN1704" t="str">
        <f>_xlfn.CONCAT('Sample Select backend'!$C$4,ROW(AN1704))</f>
        <v>AE1704</v>
      </c>
      <c r="AO1704" s="9" t="str">
        <f>_xlfn.CONCAT('Sample Select backend'!$J$2,ROW(AO1704))</f>
        <v>AJ1704</v>
      </c>
      <c r="AP1704" t="str">
        <f>_xlfn.CONCAT('Sample Select backend'!$F$4,ROW(AP1704))</f>
        <v>AF1704</v>
      </c>
      <c r="AQ1704" t="str">
        <f>_xlfn.CONCAT('Sample Select backend'!$I$10,ROW(AQ1704))</f>
        <v>R1704</v>
      </c>
      <c r="AR1704" t="str">
        <f>_xlfn.CONCAT('Sample Select backend'!$M$4,ROW(AR1704))</f>
        <v>AK1704</v>
      </c>
      <c r="AS1704" t="str">
        <f t="shared" si="578"/>
        <v>Indonesia</v>
      </c>
      <c r="AT1704" s="9" t="str">
        <f t="shared" si="579"/>
        <v>Other</v>
      </c>
      <c r="AU1704">
        <f t="shared" si="580"/>
        <v>0</v>
      </c>
      <c r="AV1704" s="9">
        <v>1</v>
      </c>
    </row>
    <row r="1705" spans="1:48" x14ac:dyDescent="0.35">
      <c r="A1705" t="s">
        <v>79</v>
      </c>
      <c r="B1705">
        <v>5</v>
      </c>
      <c r="C1705" t="s">
        <v>204</v>
      </c>
      <c r="D1705" t="s">
        <v>1162</v>
      </c>
      <c r="E1705">
        <v>1</v>
      </c>
      <c r="F1705">
        <v>-2</v>
      </c>
      <c r="G1705">
        <v>-2</v>
      </c>
      <c r="H1705">
        <v>-1</v>
      </c>
      <c r="I1705">
        <v>-2</v>
      </c>
      <c r="J1705">
        <v>2</v>
      </c>
      <c r="K1705">
        <v>1</v>
      </c>
      <c r="L1705">
        <v>2</v>
      </c>
      <c r="M1705">
        <v>1</v>
      </c>
      <c r="N1705" t="s">
        <v>2678</v>
      </c>
      <c r="O1705" t="s">
        <v>2805</v>
      </c>
      <c r="P1705" t="s">
        <v>2810</v>
      </c>
      <c r="Q1705" t="s">
        <v>2816</v>
      </c>
      <c r="R1705">
        <v>0</v>
      </c>
      <c r="S1705">
        <v>-2.0699999999999998</v>
      </c>
      <c r="T1705">
        <v>-4.16</v>
      </c>
      <c r="U1705">
        <v>39.36</v>
      </c>
      <c r="V1705">
        <f t="shared" si="581"/>
        <v>1</v>
      </c>
      <c r="W1705">
        <f t="shared" si="582"/>
        <v>0</v>
      </c>
      <c r="X1705">
        <f t="shared" si="583"/>
        <v>0</v>
      </c>
      <c r="Y1705">
        <f t="shared" si="584"/>
        <v>0</v>
      </c>
      <c r="Z1705">
        <f t="shared" si="585"/>
        <v>0</v>
      </c>
      <c r="AA1705">
        <f t="shared" si="586"/>
        <v>1</v>
      </c>
      <c r="AB1705">
        <f t="shared" si="587"/>
        <v>1</v>
      </c>
      <c r="AC1705">
        <f t="shared" si="588"/>
        <v>1</v>
      </c>
      <c r="AD1705">
        <f t="shared" si="589"/>
        <v>1</v>
      </c>
      <c r="AE1705" s="4" t="s">
        <v>2828</v>
      </c>
      <c r="AF1705" s="9" t="s">
        <v>2829</v>
      </c>
      <c r="AG1705">
        <v>0</v>
      </c>
      <c r="AH1705">
        <v>1</v>
      </c>
      <c r="AI1705">
        <v>0</v>
      </c>
      <c r="AJ1705">
        <v>1</v>
      </c>
      <c r="AK1705" s="9" t="s">
        <v>2840</v>
      </c>
      <c r="AL1705">
        <f t="shared" si="577"/>
        <v>0</v>
      </c>
      <c r="AM1705">
        <f>IF(AND(INDIRECT(AN1705)='Sample Select backend'!$C$2,INDIRECT(AO1705)=1,INDIRECT(AP1705)='Sample Select backend'!$F$2,INDIRECT(AQ1705)=1,INDIRECT(AR1705)='Sample Select backend'!$M$2),1,0)</f>
        <v>0</v>
      </c>
      <c r="AN1705" t="str">
        <f>_xlfn.CONCAT('Sample Select backend'!$C$4,ROW(AN1705))</f>
        <v>AE1705</v>
      </c>
      <c r="AO1705" s="9" t="str">
        <f>_xlfn.CONCAT('Sample Select backend'!$J$2,ROW(AO1705))</f>
        <v>AJ1705</v>
      </c>
      <c r="AP1705" t="str">
        <f>_xlfn.CONCAT('Sample Select backend'!$F$4,ROW(AP1705))</f>
        <v>AF1705</v>
      </c>
      <c r="AQ1705" t="str">
        <f>_xlfn.CONCAT('Sample Select backend'!$I$10,ROW(AQ1705))</f>
        <v>R1705</v>
      </c>
      <c r="AR1705" t="str">
        <f>_xlfn.CONCAT('Sample Select backend'!$M$4,ROW(AR1705))</f>
        <v>AK1705</v>
      </c>
      <c r="AS1705" t="str">
        <f t="shared" si="578"/>
        <v>Indonesia</v>
      </c>
      <c r="AT1705" s="9" t="str">
        <f t="shared" si="579"/>
        <v>General</v>
      </c>
      <c r="AU1705">
        <f t="shared" si="580"/>
        <v>0</v>
      </c>
      <c r="AV1705" s="9">
        <v>1</v>
      </c>
    </row>
    <row r="1706" spans="1:48" x14ac:dyDescent="0.35">
      <c r="A1706" t="s">
        <v>79</v>
      </c>
      <c r="B1706">
        <v>5</v>
      </c>
      <c r="C1706" t="s">
        <v>204</v>
      </c>
      <c r="D1706" t="s">
        <v>1169</v>
      </c>
      <c r="E1706">
        <v>1</v>
      </c>
      <c r="F1706">
        <v>-2</v>
      </c>
      <c r="G1706">
        <v>-2</v>
      </c>
      <c r="H1706">
        <v>-1</v>
      </c>
      <c r="I1706">
        <v>-2</v>
      </c>
      <c r="J1706">
        <v>1</v>
      </c>
      <c r="K1706">
        <v>1</v>
      </c>
      <c r="L1706">
        <v>2</v>
      </c>
      <c r="M1706">
        <v>1</v>
      </c>
      <c r="N1706" t="s">
        <v>2678</v>
      </c>
      <c r="O1706" t="s">
        <v>2805</v>
      </c>
      <c r="P1706" t="s">
        <v>2810</v>
      </c>
      <c r="Q1706" t="s">
        <v>2816</v>
      </c>
      <c r="R1706">
        <v>0</v>
      </c>
      <c r="S1706">
        <v>-2.0699999999999998</v>
      </c>
      <c r="T1706">
        <v>-4.16</v>
      </c>
      <c r="U1706">
        <v>39.36</v>
      </c>
      <c r="V1706">
        <f t="shared" si="581"/>
        <v>1</v>
      </c>
      <c r="W1706">
        <f t="shared" si="582"/>
        <v>0</v>
      </c>
      <c r="X1706">
        <f t="shared" si="583"/>
        <v>0</v>
      </c>
      <c r="Y1706">
        <f t="shared" si="584"/>
        <v>0</v>
      </c>
      <c r="Z1706">
        <f t="shared" si="585"/>
        <v>0</v>
      </c>
      <c r="AA1706">
        <f t="shared" si="586"/>
        <v>1</v>
      </c>
      <c r="AB1706">
        <f t="shared" si="587"/>
        <v>1</v>
      </c>
      <c r="AC1706">
        <f t="shared" si="588"/>
        <v>1</v>
      </c>
      <c r="AD1706">
        <f t="shared" si="589"/>
        <v>1</v>
      </c>
      <c r="AE1706" s="4" t="s">
        <v>2828</v>
      </c>
      <c r="AF1706" s="9" t="s">
        <v>2829</v>
      </c>
      <c r="AG1706">
        <v>0</v>
      </c>
      <c r="AH1706">
        <v>1</v>
      </c>
      <c r="AI1706">
        <v>0</v>
      </c>
      <c r="AJ1706">
        <v>1</v>
      </c>
      <c r="AK1706" s="9" t="s">
        <v>2840</v>
      </c>
      <c r="AL1706">
        <f t="shared" si="577"/>
        <v>0</v>
      </c>
      <c r="AM1706">
        <f>IF(AND(INDIRECT(AN1706)='Sample Select backend'!$C$2,INDIRECT(AO1706)=1,INDIRECT(AP1706)='Sample Select backend'!$F$2,INDIRECT(AQ1706)=1,INDIRECT(AR1706)='Sample Select backend'!$M$2),1,0)</f>
        <v>0</v>
      </c>
      <c r="AN1706" t="str">
        <f>_xlfn.CONCAT('Sample Select backend'!$C$4,ROW(AN1706))</f>
        <v>AE1706</v>
      </c>
      <c r="AO1706" s="9" t="str">
        <f>_xlfn.CONCAT('Sample Select backend'!$J$2,ROW(AO1706))</f>
        <v>AJ1706</v>
      </c>
      <c r="AP1706" t="str">
        <f>_xlfn.CONCAT('Sample Select backend'!$F$4,ROW(AP1706))</f>
        <v>AF1706</v>
      </c>
      <c r="AQ1706" t="str">
        <f>_xlfn.CONCAT('Sample Select backend'!$I$10,ROW(AQ1706))</f>
        <v>R1706</v>
      </c>
      <c r="AR1706" t="str">
        <f>_xlfn.CONCAT('Sample Select backend'!$M$4,ROW(AR1706))</f>
        <v>AK1706</v>
      </c>
      <c r="AS1706" t="str">
        <f t="shared" si="578"/>
        <v>Indonesia</v>
      </c>
      <c r="AT1706" s="9" t="str">
        <f t="shared" si="579"/>
        <v>General</v>
      </c>
      <c r="AU1706">
        <f t="shared" si="580"/>
        <v>0</v>
      </c>
      <c r="AV1706" s="9">
        <v>1</v>
      </c>
    </row>
    <row r="1707" spans="1:48" x14ac:dyDescent="0.35">
      <c r="A1707" t="s">
        <v>79</v>
      </c>
      <c r="B1707">
        <v>1</v>
      </c>
      <c r="C1707">
        <v>7</v>
      </c>
      <c r="D1707" t="s">
        <v>1163</v>
      </c>
      <c r="E1707">
        <v>-2</v>
      </c>
      <c r="F1707">
        <v>2</v>
      </c>
      <c r="G1707">
        <v>-2</v>
      </c>
      <c r="H1707">
        <v>-1</v>
      </c>
      <c r="I1707">
        <v>-2</v>
      </c>
      <c r="J1707">
        <v>-1</v>
      </c>
      <c r="K1707">
        <v>2</v>
      </c>
      <c r="L1707">
        <v>2</v>
      </c>
      <c r="M1707">
        <v>1</v>
      </c>
      <c r="N1707" t="s">
        <v>2678</v>
      </c>
      <c r="O1707" t="s">
        <v>2805</v>
      </c>
      <c r="P1707" t="s">
        <v>2810</v>
      </c>
      <c r="Q1707" t="s">
        <v>2816</v>
      </c>
      <c r="R1707">
        <v>0</v>
      </c>
      <c r="S1707">
        <v>-2.0699999999999998</v>
      </c>
      <c r="T1707">
        <v>-4.16</v>
      </c>
      <c r="U1707">
        <v>39.36</v>
      </c>
      <c r="V1707">
        <f t="shared" si="581"/>
        <v>0</v>
      </c>
      <c r="W1707">
        <f t="shared" si="582"/>
        <v>1</v>
      </c>
      <c r="X1707">
        <f t="shared" si="583"/>
        <v>0</v>
      </c>
      <c r="Y1707">
        <f t="shared" si="584"/>
        <v>0</v>
      </c>
      <c r="Z1707">
        <f t="shared" si="585"/>
        <v>0</v>
      </c>
      <c r="AA1707">
        <f t="shared" si="586"/>
        <v>0</v>
      </c>
      <c r="AB1707">
        <f t="shared" si="587"/>
        <v>1</v>
      </c>
      <c r="AC1707">
        <f t="shared" si="588"/>
        <v>1</v>
      </c>
      <c r="AD1707">
        <f t="shared" si="589"/>
        <v>1</v>
      </c>
      <c r="AE1707" s="4" t="s">
        <v>2828</v>
      </c>
      <c r="AF1707" s="9" t="s">
        <v>2829</v>
      </c>
      <c r="AG1707">
        <v>0</v>
      </c>
      <c r="AH1707">
        <v>1</v>
      </c>
      <c r="AI1707">
        <v>0</v>
      </c>
      <c r="AJ1707">
        <v>1</v>
      </c>
      <c r="AK1707" s="9" t="s">
        <v>2840</v>
      </c>
      <c r="AL1707">
        <f t="shared" si="577"/>
        <v>0</v>
      </c>
      <c r="AM1707">
        <f>IF(AND(INDIRECT(AN1707)='Sample Select backend'!$C$2,INDIRECT(AO1707)=1,INDIRECT(AP1707)='Sample Select backend'!$F$2,INDIRECT(AQ1707)=1,INDIRECT(AR1707)='Sample Select backend'!$M$2),1,0)</f>
        <v>0</v>
      </c>
      <c r="AN1707" t="str">
        <f>_xlfn.CONCAT('Sample Select backend'!$C$4,ROW(AN1707))</f>
        <v>AE1707</v>
      </c>
      <c r="AO1707" s="9" t="str">
        <f>_xlfn.CONCAT('Sample Select backend'!$J$2,ROW(AO1707))</f>
        <v>AJ1707</v>
      </c>
      <c r="AP1707" t="str">
        <f>_xlfn.CONCAT('Sample Select backend'!$F$4,ROW(AP1707))</f>
        <v>AF1707</v>
      </c>
      <c r="AQ1707" t="str">
        <f>_xlfn.CONCAT('Sample Select backend'!$I$10,ROW(AQ1707))</f>
        <v>R1707</v>
      </c>
      <c r="AR1707" t="str">
        <f>_xlfn.CONCAT('Sample Select backend'!$M$4,ROW(AR1707))</f>
        <v>AK1707</v>
      </c>
      <c r="AS1707" t="str">
        <f t="shared" si="578"/>
        <v>Indonesia</v>
      </c>
      <c r="AT1707" s="9">
        <f t="shared" si="579"/>
        <v>7</v>
      </c>
      <c r="AU1707">
        <f t="shared" si="580"/>
        <v>0</v>
      </c>
      <c r="AV1707" s="9">
        <v>1</v>
      </c>
    </row>
    <row r="1708" spans="1:48" x14ac:dyDescent="0.35">
      <c r="A1708" t="s">
        <v>79</v>
      </c>
      <c r="B1708">
        <v>1</v>
      </c>
      <c r="C1708">
        <v>9</v>
      </c>
      <c r="D1708" t="s">
        <v>1176</v>
      </c>
      <c r="E1708">
        <v>-2</v>
      </c>
      <c r="F1708">
        <v>2</v>
      </c>
      <c r="G1708">
        <v>2</v>
      </c>
      <c r="H1708">
        <v>2</v>
      </c>
      <c r="I1708">
        <v>2</v>
      </c>
      <c r="J1708">
        <v>2</v>
      </c>
      <c r="K1708">
        <v>1</v>
      </c>
      <c r="L1708">
        <v>2</v>
      </c>
      <c r="M1708">
        <v>1</v>
      </c>
      <c r="N1708" t="s">
        <v>2678</v>
      </c>
      <c r="O1708" t="s">
        <v>2805</v>
      </c>
      <c r="P1708" t="s">
        <v>2810</v>
      </c>
      <c r="Q1708" t="s">
        <v>2816</v>
      </c>
      <c r="R1708">
        <v>0</v>
      </c>
      <c r="S1708">
        <v>-2.0699999999999998</v>
      </c>
      <c r="T1708">
        <v>-4.16</v>
      </c>
      <c r="U1708">
        <v>39.36</v>
      </c>
      <c r="V1708">
        <f t="shared" si="581"/>
        <v>0</v>
      </c>
      <c r="W1708">
        <f t="shared" si="582"/>
        <v>1</v>
      </c>
      <c r="X1708">
        <f t="shared" si="583"/>
        <v>1</v>
      </c>
      <c r="Y1708">
        <f t="shared" si="584"/>
        <v>1</v>
      </c>
      <c r="Z1708">
        <f t="shared" si="585"/>
        <v>1</v>
      </c>
      <c r="AA1708">
        <f t="shared" si="586"/>
        <v>1</v>
      </c>
      <c r="AB1708">
        <f t="shared" si="587"/>
        <v>1</v>
      </c>
      <c r="AC1708">
        <f t="shared" si="588"/>
        <v>1</v>
      </c>
      <c r="AD1708">
        <f t="shared" si="589"/>
        <v>1</v>
      </c>
      <c r="AE1708" s="4" t="s">
        <v>2828</v>
      </c>
      <c r="AF1708" s="9" t="s">
        <v>2829</v>
      </c>
      <c r="AG1708">
        <v>0</v>
      </c>
      <c r="AH1708">
        <v>1</v>
      </c>
      <c r="AI1708">
        <v>0</v>
      </c>
      <c r="AJ1708">
        <v>1</v>
      </c>
      <c r="AK1708" s="9" t="s">
        <v>2840</v>
      </c>
      <c r="AL1708">
        <f t="shared" si="577"/>
        <v>0</v>
      </c>
      <c r="AM1708">
        <f>IF(AND(INDIRECT(AN1708)='Sample Select backend'!$C$2,INDIRECT(AO1708)=1,INDIRECT(AP1708)='Sample Select backend'!$F$2,INDIRECT(AQ1708)=1,INDIRECT(AR1708)='Sample Select backend'!$M$2),1,0)</f>
        <v>0</v>
      </c>
      <c r="AN1708" t="str">
        <f>_xlfn.CONCAT('Sample Select backend'!$C$4,ROW(AN1708))</f>
        <v>AE1708</v>
      </c>
      <c r="AO1708" s="9" t="str">
        <f>_xlfn.CONCAT('Sample Select backend'!$J$2,ROW(AO1708))</f>
        <v>AJ1708</v>
      </c>
      <c r="AP1708" t="str">
        <f>_xlfn.CONCAT('Sample Select backend'!$F$4,ROW(AP1708))</f>
        <v>AF1708</v>
      </c>
      <c r="AQ1708" t="str">
        <f>_xlfn.CONCAT('Sample Select backend'!$I$10,ROW(AQ1708))</f>
        <v>R1708</v>
      </c>
      <c r="AR1708" t="str">
        <f>_xlfn.CONCAT('Sample Select backend'!$M$4,ROW(AR1708))</f>
        <v>AK1708</v>
      </c>
      <c r="AS1708" t="str">
        <f t="shared" si="578"/>
        <v>Indonesia</v>
      </c>
      <c r="AT1708" s="9">
        <f t="shared" si="579"/>
        <v>9</v>
      </c>
      <c r="AU1708">
        <f t="shared" si="580"/>
        <v>0</v>
      </c>
      <c r="AV1708" s="9">
        <v>1</v>
      </c>
    </row>
    <row r="1709" spans="1:48" x14ac:dyDescent="0.35">
      <c r="A1709" t="s">
        <v>79</v>
      </c>
      <c r="B1709">
        <v>6</v>
      </c>
      <c r="C1709" t="s">
        <v>201</v>
      </c>
      <c r="D1709" t="s">
        <v>1154</v>
      </c>
      <c r="E1709">
        <v>1</v>
      </c>
      <c r="F1709">
        <v>1</v>
      </c>
      <c r="G1709">
        <v>-2</v>
      </c>
      <c r="H1709">
        <v>-1</v>
      </c>
      <c r="I1709">
        <v>2</v>
      </c>
      <c r="J1709">
        <v>2</v>
      </c>
      <c r="K1709">
        <v>1</v>
      </c>
      <c r="L1709">
        <v>2</v>
      </c>
      <c r="M1709">
        <v>1</v>
      </c>
      <c r="N1709" t="s">
        <v>2678</v>
      </c>
      <c r="O1709" t="s">
        <v>2805</v>
      </c>
      <c r="P1709" t="s">
        <v>2810</v>
      </c>
      <c r="Q1709" t="s">
        <v>2816</v>
      </c>
      <c r="R1709">
        <v>0</v>
      </c>
      <c r="S1709">
        <v>-2.0699999999999998</v>
      </c>
      <c r="T1709">
        <v>-4.16</v>
      </c>
      <c r="U1709">
        <v>39.36</v>
      </c>
      <c r="V1709">
        <f t="shared" si="581"/>
        <v>1</v>
      </c>
      <c r="W1709">
        <f t="shared" si="582"/>
        <v>1</v>
      </c>
      <c r="X1709">
        <f t="shared" si="583"/>
        <v>0</v>
      </c>
      <c r="Y1709">
        <f t="shared" si="584"/>
        <v>0</v>
      </c>
      <c r="Z1709">
        <f t="shared" si="585"/>
        <v>1</v>
      </c>
      <c r="AA1709">
        <f t="shared" si="586"/>
        <v>1</v>
      </c>
      <c r="AB1709">
        <f t="shared" si="587"/>
        <v>1</v>
      </c>
      <c r="AC1709">
        <f t="shared" si="588"/>
        <v>1</v>
      </c>
      <c r="AD1709">
        <f t="shared" si="589"/>
        <v>1</v>
      </c>
      <c r="AE1709" s="4" t="s">
        <v>2828</v>
      </c>
      <c r="AF1709" s="9" t="s">
        <v>2829</v>
      </c>
      <c r="AG1709">
        <v>0</v>
      </c>
      <c r="AH1709">
        <v>1</v>
      </c>
      <c r="AI1709">
        <v>0</v>
      </c>
      <c r="AJ1709">
        <v>1</v>
      </c>
      <c r="AK1709" s="9" t="s">
        <v>2840</v>
      </c>
      <c r="AL1709">
        <f t="shared" si="577"/>
        <v>0</v>
      </c>
      <c r="AM1709">
        <f>IF(AND(INDIRECT(AN1709)='Sample Select backend'!$C$2,INDIRECT(AO1709)=1,INDIRECT(AP1709)='Sample Select backend'!$F$2,INDIRECT(AQ1709)=1,INDIRECT(AR1709)='Sample Select backend'!$M$2),1,0)</f>
        <v>0</v>
      </c>
      <c r="AN1709" t="str">
        <f>_xlfn.CONCAT('Sample Select backend'!$C$4,ROW(AN1709))</f>
        <v>AE1709</v>
      </c>
      <c r="AO1709" s="9" t="str">
        <f>_xlfn.CONCAT('Sample Select backend'!$J$2,ROW(AO1709))</f>
        <v>AJ1709</v>
      </c>
      <c r="AP1709" t="str">
        <f>_xlfn.CONCAT('Sample Select backend'!$F$4,ROW(AP1709))</f>
        <v>AF1709</v>
      </c>
      <c r="AQ1709" t="str">
        <f>_xlfn.CONCAT('Sample Select backend'!$I$10,ROW(AQ1709))</f>
        <v>R1709</v>
      </c>
      <c r="AR1709" t="str">
        <f>_xlfn.CONCAT('Sample Select backend'!$M$4,ROW(AR1709))</f>
        <v>AK1709</v>
      </c>
      <c r="AS1709" t="str">
        <f t="shared" si="578"/>
        <v>Indonesia</v>
      </c>
      <c r="AT1709" s="9" t="str">
        <f t="shared" si="579"/>
        <v>Other</v>
      </c>
      <c r="AU1709">
        <f t="shared" si="580"/>
        <v>0</v>
      </c>
      <c r="AV1709" s="9">
        <v>1</v>
      </c>
    </row>
    <row r="1710" spans="1:48" x14ac:dyDescent="0.35">
      <c r="A1710" t="s">
        <v>79</v>
      </c>
      <c r="B1710">
        <v>6</v>
      </c>
      <c r="C1710">
        <v>28</v>
      </c>
      <c r="D1710" t="s">
        <v>1152</v>
      </c>
      <c r="E1710">
        <v>1</v>
      </c>
      <c r="F1710">
        <v>1</v>
      </c>
      <c r="G1710">
        <v>2</v>
      </c>
      <c r="H1710">
        <v>-1</v>
      </c>
      <c r="I1710">
        <v>2</v>
      </c>
      <c r="J1710">
        <v>2</v>
      </c>
      <c r="K1710">
        <v>1</v>
      </c>
      <c r="L1710">
        <v>2</v>
      </c>
      <c r="M1710">
        <v>2</v>
      </c>
      <c r="N1710" t="s">
        <v>2678</v>
      </c>
      <c r="O1710" t="s">
        <v>2805</v>
      </c>
      <c r="P1710" t="s">
        <v>2810</v>
      </c>
      <c r="Q1710" t="s">
        <v>2816</v>
      </c>
      <c r="R1710">
        <v>0</v>
      </c>
      <c r="S1710">
        <v>-2.0699999999999998</v>
      </c>
      <c r="T1710">
        <v>-4.16</v>
      </c>
      <c r="U1710">
        <v>39.36</v>
      </c>
      <c r="V1710">
        <f t="shared" si="581"/>
        <v>1</v>
      </c>
      <c r="W1710">
        <f t="shared" si="582"/>
        <v>1</v>
      </c>
      <c r="X1710">
        <f t="shared" si="583"/>
        <v>1</v>
      </c>
      <c r="Y1710">
        <f t="shared" si="584"/>
        <v>0</v>
      </c>
      <c r="Z1710">
        <f t="shared" si="585"/>
        <v>1</v>
      </c>
      <c r="AA1710">
        <f t="shared" si="586"/>
        <v>1</v>
      </c>
      <c r="AB1710">
        <f t="shared" si="587"/>
        <v>1</v>
      </c>
      <c r="AC1710">
        <f t="shared" si="588"/>
        <v>1</v>
      </c>
      <c r="AD1710">
        <f t="shared" si="589"/>
        <v>1</v>
      </c>
      <c r="AE1710" s="4" t="s">
        <v>2828</v>
      </c>
      <c r="AF1710" s="9" t="s">
        <v>2829</v>
      </c>
      <c r="AG1710">
        <v>0</v>
      </c>
      <c r="AH1710">
        <v>1</v>
      </c>
      <c r="AI1710">
        <v>0</v>
      </c>
      <c r="AJ1710">
        <v>1</v>
      </c>
      <c r="AK1710" s="9" t="s">
        <v>2840</v>
      </c>
      <c r="AL1710">
        <f t="shared" si="577"/>
        <v>0</v>
      </c>
      <c r="AM1710">
        <f>IF(AND(INDIRECT(AN1710)='Sample Select backend'!$C$2,INDIRECT(AO1710)=1,INDIRECT(AP1710)='Sample Select backend'!$F$2,INDIRECT(AQ1710)=1,INDIRECT(AR1710)='Sample Select backend'!$M$2),1,0)</f>
        <v>0</v>
      </c>
      <c r="AN1710" t="str">
        <f>_xlfn.CONCAT('Sample Select backend'!$C$4,ROW(AN1710))</f>
        <v>AE1710</v>
      </c>
      <c r="AO1710" s="9" t="str">
        <f>_xlfn.CONCAT('Sample Select backend'!$J$2,ROW(AO1710))</f>
        <v>AJ1710</v>
      </c>
      <c r="AP1710" t="str">
        <f>_xlfn.CONCAT('Sample Select backend'!$F$4,ROW(AP1710))</f>
        <v>AF1710</v>
      </c>
      <c r="AQ1710" t="str">
        <f>_xlfn.CONCAT('Sample Select backend'!$I$10,ROW(AQ1710))</f>
        <v>R1710</v>
      </c>
      <c r="AR1710" t="str">
        <f>_xlfn.CONCAT('Sample Select backend'!$M$4,ROW(AR1710))</f>
        <v>AK1710</v>
      </c>
      <c r="AS1710" t="str">
        <f t="shared" si="578"/>
        <v>Indonesia</v>
      </c>
      <c r="AT1710" s="9">
        <f t="shared" si="579"/>
        <v>28</v>
      </c>
      <c r="AU1710">
        <f t="shared" si="580"/>
        <v>0</v>
      </c>
      <c r="AV1710" s="9">
        <v>1</v>
      </c>
    </row>
    <row r="1711" spans="1:48" x14ac:dyDescent="0.35">
      <c r="A1711" t="s">
        <v>79</v>
      </c>
      <c r="B1711">
        <v>1</v>
      </c>
      <c r="C1711">
        <v>5</v>
      </c>
      <c r="D1711" t="s">
        <v>1173</v>
      </c>
      <c r="E1711">
        <v>-2</v>
      </c>
      <c r="F1711">
        <v>2</v>
      </c>
      <c r="G1711">
        <v>2</v>
      </c>
      <c r="H1711">
        <v>2</v>
      </c>
      <c r="I1711">
        <v>2</v>
      </c>
      <c r="J1711">
        <v>2</v>
      </c>
      <c r="K1711">
        <v>1</v>
      </c>
      <c r="L1711">
        <v>2</v>
      </c>
      <c r="M1711">
        <v>1</v>
      </c>
      <c r="N1711" t="s">
        <v>2678</v>
      </c>
      <c r="O1711" t="s">
        <v>2805</v>
      </c>
      <c r="P1711" t="s">
        <v>2810</v>
      </c>
      <c r="Q1711" t="s">
        <v>2816</v>
      </c>
      <c r="R1711">
        <v>0</v>
      </c>
      <c r="S1711">
        <v>-2.0699999999999998</v>
      </c>
      <c r="T1711">
        <v>-4.16</v>
      </c>
      <c r="U1711">
        <v>39.36</v>
      </c>
      <c r="V1711">
        <f t="shared" si="581"/>
        <v>0</v>
      </c>
      <c r="W1711">
        <f t="shared" si="582"/>
        <v>1</v>
      </c>
      <c r="X1711">
        <f t="shared" si="583"/>
        <v>1</v>
      </c>
      <c r="Y1711">
        <f t="shared" si="584"/>
        <v>1</v>
      </c>
      <c r="Z1711">
        <f t="shared" si="585"/>
        <v>1</v>
      </c>
      <c r="AA1711">
        <f t="shared" si="586"/>
        <v>1</v>
      </c>
      <c r="AB1711">
        <f t="shared" si="587"/>
        <v>1</v>
      </c>
      <c r="AC1711">
        <f t="shared" si="588"/>
        <v>1</v>
      </c>
      <c r="AD1711">
        <f t="shared" si="589"/>
        <v>1</v>
      </c>
      <c r="AE1711" s="4" t="s">
        <v>2828</v>
      </c>
      <c r="AF1711" s="9" t="s">
        <v>2829</v>
      </c>
      <c r="AG1711">
        <v>0</v>
      </c>
      <c r="AH1711">
        <v>1</v>
      </c>
      <c r="AI1711">
        <v>0</v>
      </c>
      <c r="AJ1711">
        <v>1</v>
      </c>
      <c r="AK1711" s="9" t="s">
        <v>2840</v>
      </c>
      <c r="AL1711">
        <f t="shared" si="577"/>
        <v>0</v>
      </c>
      <c r="AM1711">
        <f>IF(AND(INDIRECT(AN1711)='Sample Select backend'!$C$2,INDIRECT(AO1711)=1,INDIRECT(AP1711)='Sample Select backend'!$F$2,INDIRECT(AQ1711)=1,INDIRECT(AR1711)='Sample Select backend'!$M$2),1,0)</f>
        <v>0</v>
      </c>
      <c r="AN1711" t="str">
        <f>_xlfn.CONCAT('Sample Select backend'!$C$4,ROW(AN1711))</f>
        <v>AE1711</v>
      </c>
      <c r="AO1711" s="9" t="str">
        <f>_xlfn.CONCAT('Sample Select backend'!$J$2,ROW(AO1711))</f>
        <v>AJ1711</v>
      </c>
      <c r="AP1711" t="str">
        <f>_xlfn.CONCAT('Sample Select backend'!$F$4,ROW(AP1711))</f>
        <v>AF1711</v>
      </c>
      <c r="AQ1711" t="str">
        <f>_xlfn.CONCAT('Sample Select backend'!$I$10,ROW(AQ1711))</f>
        <v>R1711</v>
      </c>
      <c r="AR1711" t="str">
        <f>_xlfn.CONCAT('Sample Select backend'!$M$4,ROW(AR1711))</f>
        <v>AK1711</v>
      </c>
      <c r="AS1711" t="str">
        <f t="shared" si="578"/>
        <v>Indonesia</v>
      </c>
      <c r="AT1711" s="9">
        <f t="shared" si="579"/>
        <v>5</v>
      </c>
      <c r="AU1711">
        <f t="shared" si="580"/>
        <v>0</v>
      </c>
      <c r="AV1711" s="9">
        <v>1</v>
      </c>
    </row>
    <row r="1712" spans="1:48" x14ac:dyDescent="0.35">
      <c r="A1712" t="s">
        <v>79</v>
      </c>
      <c r="B1712">
        <v>6</v>
      </c>
      <c r="C1712">
        <v>28</v>
      </c>
      <c r="D1712" t="s">
        <v>1156</v>
      </c>
      <c r="E1712">
        <v>1</v>
      </c>
      <c r="F1712">
        <v>1</v>
      </c>
      <c r="G1712">
        <v>2</v>
      </c>
      <c r="H1712">
        <v>-1</v>
      </c>
      <c r="I1712">
        <v>2</v>
      </c>
      <c r="J1712">
        <v>1</v>
      </c>
      <c r="K1712">
        <v>1</v>
      </c>
      <c r="L1712">
        <v>2</v>
      </c>
      <c r="M1712">
        <v>1</v>
      </c>
      <c r="N1712" t="s">
        <v>2678</v>
      </c>
      <c r="O1712" t="s">
        <v>2805</v>
      </c>
      <c r="P1712" t="s">
        <v>2810</v>
      </c>
      <c r="Q1712" t="s">
        <v>2816</v>
      </c>
      <c r="R1712">
        <v>0</v>
      </c>
      <c r="S1712">
        <v>-2.0699999999999998</v>
      </c>
      <c r="T1712">
        <v>-4.16</v>
      </c>
      <c r="U1712">
        <v>39.36</v>
      </c>
      <c r="V1712">
        <f t="shared" si="581"/>
        <v>1</v>
      </c>
      <c r="W1712">
        <f t="shared" si="582"/>
        <v>1</v>
      </c>
      <c r="X1712">
        <f t="shared" si="583"/>
        <v>1</v>
      </c>
      <c r="Y1712">
        <f t="shared" si="584"/>
        <v>0</v>
      </c>
      <c r="Z1712">
        <f t="shared" si="585"/>
        <v>1</v>
      </c>
      <c r="AA1712">
        <f t="shared" si="586"/>
        <v>1</v>
      </c>
      <c r="AB1712">
        <f t="shared" si="587"/>
        <v>1</v>
      </c>
      <c r="AC1712">
        <f t="shared" si="588"/>
        <v>1</v>
      </c>
      <c r="AD1712">
        <f t="shared" si="589"/>
        <v>1</v>
      </c>
      <c r="AE1712" s="4" t="s">
        <v>2828</v>
      </c>
      <c r="AF1712" s="9" t="s">
        <v>2829</v>
      </c>
      <c r="AG1712">
        <v>0</v>
      </c>
      <c r="AH1712">
        <v>1</v>
      </c>
      <c r="AI1712">
        <v>0</v>
      </c>
      <c r="AJ1712">
        <v>1</v>
      </c>
      <c r="AK1712" s="9" t="s">
        <v>2840</v>
      </c>
      <c r="AL1712">
        <f t="shared" si="577"/>
        <v>0</v>
      </c>
      <c r="AM1712">
        <f>IF(AND(INDIRECT(AN1712)='Sample Select backend'!$C$2,INDIRECT(AO1712)=1,INDIRECT(AP1712)='Sample Select backend'!$F$2,INDIRECT(AQ1712)=1,INDIRECT(AR1712)='Sample Select backend'!$M$2),1,0)</f>
        <v>0</v>
      </c>
      <c r="AN1712" t="str">
        <f>_xlfn.CONCAT('Sample Select backend'!$C$4,ROW(AN1712))</f>
        <v>AE1712</v>
      </c>
      <c r="AO1712" s="9" t="str">
        <f>_xlfn.CONCAT('Sample Select backend'!$J$2,ROW(AO1712))</f>
        <v>AJ1712</v>
      </c>
      <c r="AP1712" t="str">
        <f>_xlfn.CONCAT('Sample Select backend'!$F$4,ROW(AP1712))</f>
        <v>AF1712</v>
      </c>
      <c r="AQ1712" t="str">
        <f>_xlfn.CONCAT('Sample Select backend'!$I$10,ROW(AQ1712))</f>
        <v>R1712</v>
      </c>
      <c r="AR1712" t="str">
        <f>_xlfn.CONCAT('Sample Select backend'!$M$4,ROW(AR1712))</f>
        <v>AK1712</v>
      </c>
      <c r="AS1712" t="str">
        <f t="shared" si="578"/>
        <v>Indonesia</v>
      </c>
      <c r="AT1712" s="9">
        <f t="shared" si="579"/>
        <v>28</v>
      </c>
      <c r="AU1712">
        <f t="shared" si="580"/>
        <v>0</v>
      </c>
      <c r="AV1712" s="9">
        <v>1</v>
      </c>
    </row>
    <row r="1713" spans="1:48" x14ac:dyDescent="0.35">
      <c r="A1713" t="s">
        <v>79</v>
      </c>
      <c r="B1713">
        <v>3</v>
      </c>
      <c r="C1713" t="s">
        <v>206</v>
      </c>
      <c r="D1713" t="s">
        <v>1172</v>
      </c>
      <c r="E1713">
        <v>2</v>
      </c>
      <c r="F1713">
        <v>2</v>
      </c>
      <c r="G1713">
        <v>-2</v>
      </c>
      <c r="H1713">
        <v>-1</v>
      </c>
      <c r="I1713">
        <v>-2</v>
      </c>
      <c r="J1713">
        <v>2</v>
      </c>
      <c r="K1713">
        <v>-2</v>
      </c>
      <c r="M1713">
        <v>1</v>
      </c>
      <c r="N1713" t="s">
        <v>2678</v>
      </c>
      <c r="O1713" t="s">
        <v>2805</v>
      </c>
      <c r="P1713" t="s">
        <v>2810</v>
      </c>
      <c r="Q1713" t="s">
        <v>2816</v>
      </c>
      <c r="R1713">
        <v>0</v>
      </c>
      <c r="S1713">
        <v>-2.0699999999999998</v>
      </c>
      <c r="T1713">
        <v>-4.16</v>
      </c>
      <c r="U1713">
        <v>39.36</v>
      </c>
      <c r="V1713">
        <f t="shared" si="581"/>
        <v>1</v>
      </c>
      <c r="W1713">
        <f t="shared" si="582"/>
        <v>1</v>
      </c>
      <c r="X1713">
        <f t="shared" si="583"/>
        <v>0</v>
      </c>
      <c r="Y1713">
        <f t="shared" si="584"/>
        <v>0</v>
      </c>
      <c r="Z1713">
        <f t="shared" si="585"/>
        <v>0</v>
      </c>
      <c r="AA1713">
        <f t="shared" si="586"/>
        <v>1</v>
      </c>
      <c r="AB1713">
        <f t="shared" si="587"/>
        <v>0</v>
      </c>
      <c r="AC1713">
        <f t="shared" si="588"/>
        <v>-1</v>
      </c>
      <c r="AD1713">
        <f t="shared" si="589"/>
        <v>1</v>
      </c>
      <c r="AE1713" s="4" t="s">
        <v>2828</v>
      </c>
      <c r="AF1713" s="9" t="s">
        <v>2829</v>
      </c>
      <c r="AG1713">
        <v>0</v>
      </c>
      <c r="AH1713">
        <v>1</v>
      </c>
      <c r="AI1713">
        <v>0</v>
      </c>
      <c r="AJ1713">
        <v>1</v>
      </c>
      <c r="AK1713" s="9" t="s">
        <v>2840</v>
      </c>
      <c r="AL1713">
        <f t="shared" si="577"/>
        <v>0</v>
      </c>
      <c r="AM1713">
        <f>IF(AND(INDIRECT(AN1713)='Sample Select backend'!$C$2,INDIRECT(AO1713)=1,INDIRECT(AP1713)='Sample Select backend'!$F$2,INDIRECT(AQ1713)=1,INDIRECT(AR1713)='Sample Select backend'!$M$2),1,0)</f>
        <v>0</v>
      </c>
      <c r="AN1713" t="str">
        <f>_xlfn.CONCAT('Sample Select backend'!$C$4,ROW(AN1713))</f>
        <v>AE1713</v>
      </c>
      <c r="AO1713" s="9" t="str">
        <f>_xlfn.CONCAT('Sample Select backend'!$J$2,ROW(AO1713))</f>
        <v>AJ1713</v>
      </c>
      <c r="AP1713" t="str">
        <f>_xlfn.CONCAT('Sample Select backend'!$F$4,ROW(AP1713))</f>
        <v>AF1713</v>
      </c>
      <c r="AQ1713" t="str">
        <f>_xlfn.CONCAT('Sample Select backend'!$I$10,ROW(AQ1713))</f>
        <v>R1713</v>
      </c>
      <c r="AR1713" t="str">
        <f>_xlfn.CONCAT('Sample Select backend'!$M$4,ROW(AR1713))</f>
        <v>AK1713</v>
      </c>
      <c r="AS1713" t="str">
        <f t="shared" si="578"/>
        <v>Indonesia</v>
      </c>
      <c r="AT1713" s="9" t="str">
        <f t="shared" si="579"/>
        <v>Tax exemption/waiver/suspension</v>
      </c>
      <c r="AU1713">
        <f t="shared" si="580"/>
        <v>0</v>
      </c>
      <c r="AV1713" s="9">
        <v>1</v>
      </c>
    </row>
    <row r="1714" spans="1:48" x14ac:dyDescent="0.35">
      <c r="A1714" t="s">
        <v>79</v>
      </c>
      <c r="B1714">
        <v>6</v>
      </c>
      <c r="C1714">
        <v>28</v>
      </c>
      <c r="D1714" t="s">
        <v>1161</v>
      </c>
      <c r="E1714">
        <v>2</v>
      </c>
      <c r="F1714">
        <v>1</v>
      </c>
      <c r="G1714">
        <v>2</v>
      </c>
      <c r="H1714">
        <v>-1</v>
      </c>
      <c r="I1714">
        <v>2</v>
      </c>
      <c r="J1714">
        <v>1</v>
      </c>
      <c r="K1714">
        <v>1</v>
      </c>
      <c r="L1714">
        <v>2</v>
      </c>
      <c r="M1714">
        <v>1</v>
      </c>
      <c r="N1714" t="s">
        <v>2678</v>
      </c>
      <c r="O1714" t="s">
        <v>2805</v>
      </c>
      <c r="P1714" t="s">
        <v>2810</v>
      </c>
      <c r="Q1714" t="s">
        <v>2816</v>
      </c>
      <c r="R1714">
        <v>0</v>
      </c>
      <c r="S1714">
        <v>-2.0699999999999998</v>
      </c>
      <c r="T1714">
        <v>-4.16</v>
      </c>
      <c r="U1714">
        <v>39.36</v>
      </c>
      <c r="V1714">
        <f t="shared" si="581"/>
        <v>1</v>
      </c>
      <c r="W1714">
        <f t="shared" si="582"/>
        <v>1</v>
      </c>
      <c r="X1714">
        <f t="shared" si="583"/>
        <v>1</v>
      </c>
      <c r="Y1714">
        <f t="shared" si="584"/>
        <v>0</v>
      </c>
      <c r="Z1714">
        <f t="shared" si="585"/>
        <v>1</v>
      </c>
      <c r="AA1714">
        <f t="shared" si="586"/>
        <v>1</v>
      </c>
      <c r="AB1714">
        <f t="shared" si="587"/>
        <v>1</v>
      </c>
      <c r="AC1714">
        <f t="shared" si="588"/>
        <v>1</v>
      </c>
      <c r="AD1714">
        <f t="shared" si="589"/>
        <v>1</v>
      </c>
      <c r="AE1714" s="4" t="s">
        <v>2828</v>
      </c>
      <c r="AF1714" s="9" t="s">
        <v>2829</v>
      </c>
      <c r="AG1714">
        <v>0</v>
      </c>
      <c r="AH1714">
        <v>1</v>
      </c>
      <c r="AI1714">
        <v>0</v>
      </c>
      <c r="AJ1714">
        <v>1</v>
      </c>
      <c r="AK1714" s="9" t="s">
        <v>2840</v>
      </c>
      <c r="AL1714">
        <f t="shared" si="577"/>
        <v>0</v>
      </c>
      <c r="AM1714">
        <f>IF(AND(INDIRECT(AN1714)='Sample Select backend'!$C$2,INDIRECT(AO1714)=1,INDIRECT(AP1714)='Sample Select backend'!$F$2,INDIRECT(AQ1714)=1,INDIRECT(AR1714)='Sample Select backend'!$M$2),1,0)</f>
        <v>0</v>
      </c>
      <c r="AN1714" t="str">
        <f>_xlfn.CONCAT('Sample Select backend'!$C$4,ROW(AN1714))</f>
        <v>AE1714</v>
      </c>
      <c r="AO1714" s="9" t="str">
        <f>_xlfn.CONCAT('Sample Select backend'!$J$2,ROW(AO1714))</f>
        <v>AJ1714</v>
      </c>
      <c r="AP1714" t="str">
        <f>_xlfn.CONCAT('Sample Select backend'!$F$4,ROW(AP1714))</f>
        <v>AF1714</v>
      </c>
      <c r="AQ1714" t="str">
        <f>_xlfn.CONCAT('Sample Select backend'!$I$10,ROW(AQ1714))</f>
        <v>R1714</v>
      </c>
      <c r="AR1714" t="str">
        <f>_xlfn.CONCAT('Sample Select backend'!$M$4,ROW(AR1714))</f>
        <v>AK1714</v>
      </c>
      <c r="AS1714" t="str">
        <f t="shared" si="578"/>
        <v>Indonesia</v>
      </c>
      <c r="AT1714" s="9">
        <f t="shared" si="579"/>
        <v>28</v>
      </c>
      <c r="AU1714">
        <f t="shared" si="580"/>
        <v>0</v>
      </c>
      <c r="AV1714" s="9">
        <v>1</v>
      </c>
    </row>
    <row r="1715" spans="1:48" x14ac:dyDescent="0.35">
      <c r="A1715" t="s">
        <v>79</v>
      </c>
      <c r="B1715">
        <v>1</v>
      </c>
      <c r="C1715" t="s">
        <v>206</v>
      </c>
      <c r="D1715" t="s">
        <v>1170</v>
      </c>
      <c r="F1715">
        <v>2</v>
      </c>
      <c r="G1715">
        <v>-2</v>
      </c>
      <c r="H1715">
        <v>-1</v>
      </c>
      <c r="I1715">
        <v>-2</v>
      </c>
      <c r="J1715">
        <v>-2</v>
      </c>
      <c r="K1715">
        <v>-2</v>
      </c>
      <c r="M1715">
        <v>1</v>
      </c>
      <c r="N1715" t="s">
        <v>2678</v>
      </c>
      <c r="O1715" t="s">
        <v>2805</v>
      </c>
      <c r="P1715" t="s">
        <v>2810</v>
      </c>
      <c r="Q1715" t="s">
        <v>2816</v>
      </c>
      <c r="R1715">
        <v>0</v>
      </c>
      <c r="S1715">
        <v>-2.0699999999999998</v>
      </c>
      <c r="T1715">
        <v>-4.16</v>
      </c>
      <c r="U1715">
        <v>39.36</v>
      </c>
      <c r="V1715">
        <f t="shared" si="581"/>
        <v>-1</v>
      </c>
      <c r="W1715">
        <f t="shared" si="582"/>
        <v>1</v>
      </c>
      <c r="X1715">
        <f t="shared" si="583"/>
        <v>0</v>
      </c>
      <c r="Y1715">
        <f t="shared" si="584"/>
        <v>0</v>
      </c>
      <c r="Z1715">
        <f t="shared" si="585"/>
        <v>0</v>
      </c>
      <c r="AA1715">
        <f t="shared" si="586"/>
        <v>0</v>
      </c>
      <c r="AB1715">
        <f t="shared" si="587"/>
        <v>0</v>
      </c>
      <c r="AC1715">
        <f t="shared" si="588"/>
        <v>-1</v>
      </c>
      <c r="AD1715">
        <f t="shared" si="589"/>
        <v>1</v>
      </c>
      <c r="AE1715" s="4" t="s">
        <v>2828</v>
      </c>
      <c r="AF1715" s="9" t="s">
        <v>2829</v>
      </c>
      <c r="AG1715">
        <v>0</v>
      </c>
      <c r="AH1715">
        <v>1</v>
      </c>
      <c r="AI1715">
        <v>0</v>
      </c>
      <c r="AJ1715">
        <v>1</v>
      </c>
      <c r="AK1715" s="9" t="s">
        <v>2840</v>
      </c>
      <c r="AL1715">
        <f t="shared" si="577"/>
        <v>0</v>
      </c>
      <c r="AM1715">
        <f>IF(AND(INDIRECT(AN1715)='Sample Select backend'!$C$2,INDIRECT(AO1715)=1,INDIRECT(AP1715)='Sample Select backend'!$F$2,INDIRECT(AQ1715)=1,INDIRECT(AR1715)='Sample Select backend'!$M$2),1,0)</f>
        <v>0</v>
      </c>
      <c r="AN1715" t="str">
        <f>_xlfn.CONCAT('Sample Select backend'!$C$4,ROW(AN1715))</f>
        <v>AE1715</v>
      </c>
      <c r="AO1715" s="9" t="str">
        <f>_xlfn.CONCAT('Sample Select backend'!$J$2,ROW(AO1715))</f>
        <v>AJ1715</v>
      </c>
      <c r="AP1715" t="str">
        <f>_xlfn.CONCAT('Sample Select backend'!$F$4,ROW(AP1715))</f>
        <v>AF1715</v>
      </c>
      <c r="AQ1715" t="str">
        <f>_xlfn.CONCAT('Sample Select backend'!$I$10,ROW(AQ1715))</f>
        <v>R1715</v>
      </c>
      <c r="AR1715" t="str">
        <f>_xlfn.CONCAT('Sample Select backend'!$M$4,ROW(AR1715))</f>
        <v>AK1715</v>
      </c>
      <c r="AS1715" t="str">
        <f t="shared" si="578"/>
        <v>Indonesia</v>
      </c>
      <c r="AT1715" s="9" t="str">
        <f t="shared" si="579"/>
        <v>Tax exemption/waiver/suspension</v>
      </c>
      <c r="AU1715">
        <f t="shared" si="580"/>
        <v>0</v>
      </c>
      <c r="AV1715" s="9">
        <v>1</v>
      </c>
    </row>
    <row r="1716" spans="1:48" x14ac:dyDescent="0.35">
      <c r="A1716" t="s">
        <v>79</v>
      </c>
      <c r="B1716">
        <v>6</v>
      </c>
      <c r="C1716">
        <v>25</v>
      </c>
      <c r="D1716" t="s">
        <v>1166</v>
      </c>
      <c r="E1716">
        <v>1</v>
      </c>
      <c r="F1716">
        <v>1</v>
      </c>
      <c r="G1716">
        <v>2</v>
      </c>
      <c r="H1716">
        <v>-1</v>
      </c>
      <c r="I1716">
        <v>2</v>
      </c>
      <c r="J1716">
        <v>1</v>
      </c>
      <c r="K1716">
        <v>1</v>
      </c>
      <c r="L1716">
        <v>-2</v>
      </c>
      <c r="M1716">
        <v>1</v>
      </c>
      <c r="N1716" t="s">
        <v>2678</v>
      </c>
      <c r="O1716" t="s">
        <v>2805</v>
      </c>
      <c r="P1716" t="s">
        <v>2810</v>
      </c>
      <c r="Q1716" t="s">
        <v>2816</v>
      </c>
      <c r="R1716">
        <v>0</v>
      </c>
      <c r="S1716">
        <v>-2.0699999999999998</v>
      </c>
      <c r="T1716">
        <v>-4.16</v>
      </c>
      <c r="U1716">
        <v>39.36</v>
      </c>
      <c r="V1716">
        <f t="shared" si="581"/>
        <v>1</v>
      </c>
      <c r="W1716">
        <f t="shared" si="582"/>
        <v>1</v>
      </c>
      <c r="X1716">
        <f t="shared" si="583"/>
        <v>1</v>
      </c>
      <c r="Y1716">
        <f t="shared" si="584"/>
        <v>0</v>
      </c>
      <c r="Z1716">
        <f t="shared" si="585"/>
        <v>1</v>
      </c>
      <c r="AA1716">
        <f t="shared" si="586"/>
        <v>1</v>
      </c>
      <c r="AB1716">
        <f t="shared" si="587"/>
        <v>1</v>
      </c>
      <c r="AC1716">
        <f t="shared" si="588"/>
        <v>0</v>
      </c>
      <c r="AD1716">
        <f t="shared" si="589"/>
        <v>1</v>
      </c>
      <c r="AE1716" s="4" t="s">
        <v>2828</v>
      </c>
      <c r="AF1716" s="9" t="s">
        <v>2829</v>
      </c>
      <c r="AG1716">
        <v>0</v>
      </c>
      <c r="AH1716">
        <v>1</v>
      </c>
      <c r="AI1716">
        <v>0</v>
      </c>
      <c r="AJ1716">
        <v>1</v>
      </c>
      <c r="AK1716" s="9" t="s">
        <v>2840</v>
      </c>
      <c r="AL1716">
        <f t="shared" si="577"/>
        <v>0</v>
      </c>
      <c r="AM1716">
        <f>IF(AND(INDIRECT(AN1716)='Sample Select backend'!$C$2,INDIRECT(AO1716)=1,INDIRECT(AP1716)='Sample Select backend'!$F$2,INDIRECT(AQ1716)=1,INDIRECT(AR1716)='Sample Select backend'!$M$2),1,0)</f>
        <v>0</v>
      </c>
      <c r="AN1716" t="str">
        <f>_xlfn.CONCAT('Sample Select backend'!$C$4,ROW(AN1716))</f>
        <v>AE1716</v>
      </c>
      <c r="AO1716" s="9" t="str">
        <f>_xlfn.CONCAT('Sample Select backend'!$J$2,ROW(AO1716))</f>
        <v>AJ1716</v>
      </c>
      <c r="AP1716" t="str">
        <f>_xlfn.CONCAT('Sample Select backend'!$F$4,ROW(AP1716))</f>
        <v>AF1716</v>
      </c>
      <c r="AQ1716" t="str">
        <f>_xlfn.CONCAT('Sample Select backend'!$I$10,ROW(AQ1716))</f>
        <v>R1716</v>
      </c>
      <c r="AR1716" t="str">
        <f>_xlfn.CONCAT('Sample Select backend'!$M$4,ROW(AR1716))</f>
        <v>AK1716</v>
      </c>
      <c r="AS1716" t="str">
        <f t="shared" si="578"/>
        <v>Indonesia</v>
      </c>
      <c r="AT1716" s="9">
        <f t="shared" si="579"/>
        <v>25</v>
      </c>
      <c r="AU1716">
        <f t="shared" si="580"/>
        <v>0</v>
      </c>
      <c r="AV1716" s="9">
        <v>1</v>
      </c>
    </row>
    <row r="1717" spans="1:48" x14ac:dyDescent="0.35">
      <c r="A1717" t="s">
        <v>79</v>
      </c>
      <c r="B1717">
        <v>6</v>
      </c>
      <c r="C1717">
        <v>25</v>
      </c>
      <c r="D1717" t="s">
        <v>1168</v>
      </c>
      <c r="E1717">
        <v>1</v>
      </c>
      <c r="F1717">
        <v>1</v>
      </c>
      <c r="G1717">
        <v>-2</v>
      </c>
      <c r="H1717">
        <v>-1</v>
      </c>
      <c r="I1717">
        <v>2</v>
      </c>
      <c r="J1717">
        <v>1</v>
      </c>
      <c r="K1717">
        <v>1</v>
      </c>
      <c r="L1717">
        <v>-2</v>
      </c>
      <c r="M1717">
        <v>1</v>
      </c>
      <c r="N1717" t="s">
        <v>2678</v>
      </c>
      <c r="O1717" t="s">
        <v>2805</v>
      </c>
      <c r="P1717" t="s">
        <v>2810</v>
      </c>
      <c r="Q1717" t="s">
        <v>2816</v>
      </c>
      <c r="R1717">
        <v>0</v>
      </c>
      <c r="S1717">
        <v>-2.0699999999999998</v>
      </c>
      <c r="T1717">
        <v>-4.16</v>
      </c>
      <c r="U1717">
        <v>39.36</v>
      </c>
      <c r="V1717">
        <f t="shared" si="581"/>
        <v>1</v>
      </c>
      <c r="W1717">
        <f t="shared" si="582"/>
        <v>1</v>
      </c>
      <c r="X1717">
        <f t="shared" si="583"/>
        <v>0</v>
      </c>
      <c r="Y1717">
        <f t="shared" si="584"/>
        <v>0</v>
      </c>
      <c r="Z1717">
        <f t="shared" si="585"/>
        <v>1</v>
      </c>
      <c r="AA1717">
        <f t="shared" si="586"/>
        <v>1</v>
      </c>
      <c r="AB1717">
        <f t="shared" si="587"/>
        <v>1</v>
      </c>
      <c r="AC1717">
        <f t="shared" si="588"/>
        <v>0</v>
      </c>
      <c r="AD1717">
        <f t="shared" si="589"/>
        <v>1</v>
      </c>
      <c r="AE1717" s="4" t="s">
        <v>2828</v>
      </c>
      <c r="AF1717" s="9" t="s">
        <v>2829</v>
      </c>
      <c r="AG1717">
        <v>0</v>
      </c>
      <c r="AH1717">
        <v>1</v>
      </c>
      <c r="AI1717">
        <v>0</v>
      </c>
      <c r="AJ1717">
        <v>1</v>
      </c>
      <c r="AK1717" s="9" t="s">
        <v>2840</v>
      </c>
      <c r="AL1717">
        <f t="shared" si="577"/>
        <v>0</v>
      </c>
      <c r="AM1717">
        <f>IF(AND(INDIRECT(AN1717)='Sample Select backend'!$C$2,INDIRECT(AO1717)=1,INDIRECT(AP1717)='Sample Select backend'!$F$2,INDIRECT(AQ1717)=1,INDIRECT(AR1717)='Sample Select backend'!$M$2),1,0)</f>
        <v>0</v>
      </c>
      <c r="AN1717" t="str">
        <f>_xlfn.CONCAT('Sample Select backend'!$C$4,ROW(AN1717))</f>
        <v>AE1717</v>
      </c>
      <c r="AO1717" s="9" t="str">
        <f>_xlfn.CONCAT('Sample Select backend'!$J$2,ROW(AO1717))</f>
        <v>AJ1717</v>
      </c>
      <c r="AP1717" t="str">
        <f>_xlfn.CONCAT('Sample Select backend'!$F$4,ROW(AP1717))</f>
        <v>AF1717</v>
      </c>
      <c r="AQ1717" t="str">
        <f>_xlfn.CONCAT('Sample Select backend'!$I$10,ROW(AQ1717))</f>
        <v>R1717</v>
      </c>
      <c r="AR1717" t="str">
        <f>_xlfn.CONCAT('Sample Select backend'!$M$4,ROW(AR1717))</f>
        <v>AK1717</v>
      </c>
      <c r="AS1717" t="str">
        <f t="shared" si="578"/>
        <v>Indonesia</v>
      </c>
      <c r="AT1717" s="9">
        <f t="shared" si="579"/>
        <v>25</v>
      </c>
      <c r="AU1717">
        <f t="shared" si="580"/>
        <v>0</v>
      </c>
      <c r="AV1717" s="9">
        <v>1</v>
      </c>
    </row>
    <row r="1718" spans="1:48" x14ac:dyDescent="0.35">
      <c r="A1718" t="s">
        <v>79</v>
      </c>
      <c r="B1718">
        <v>7</v>
      </c>
      <c r="C1718" t="s">
        <v>201</v>
      </c>
      <c r="D1718" t="s">
        <v>1175</v>
      </c>
      <c r="E1718">
        <v>-2</v>
      </c>
      <c r="F1718">
        <v>1</v>
      </c>
      <c r="G1718">
        <v>2</v>
      </c>
      <c r="H1718">
        <v>-2</v>
      </c>
      <c r="I1718">
        <v>2</v>
      </c>
      <c r="J1718">
        <v>-2</v>
      </c>
      <c r="K1718">
        <v>2</v>
      </c>
      <c r="L1718">
        <v>1</v>
      </c>
      <c r="M1718">
        <v>1</v>
      </c>
      <c r="N1718" t="s">
        <v>2678</v>
      </c>
      <c r="O1718" t="s">
        <v>2805</v>
      </c>
      <c r="P1718" t="s">
        <v>2810</v>
      </c>
      <c r="Q1718" t="s">
        <v>2816</v>
      </c>
      <c r="R1718">
        <v>0</v>
      </c>
      <c r="S1718">
        <v>-2.0699999999999998</v>
      </c>
      <c r="T1718">
        <v>-4.16</v>
      </c>
      <c r="U1718">
        <v>39.36</v>
      </c>
      <c r="V1718">
        <f t="shared" si="581"/>
        <v>0</v>
      </c>
      <c r="W1718">
        <f t="shared" si="582"/>
        <v>1</v>
      </c>
      <c r="X1718">
        <f t="shared" si="583"/>
        <v>1</v>
      </c>
      <c r="Y1718">
        <f t="shared" si="584"/>
        <v>0</v>
      </c>
      <c r="Z1718">
        <f t="shared" si="585"/>
        <v>1</v>
      </c>
      <c r="AA1718">
        <f t="shared" si="586"/>
        <v>0</v>
      </c>
      <c r="AB1718">
        <f t="shared" si="587"/>
        <v>1</v>
      </c>
      <c r="AC1718">
        <f t="shared" si="588"/>
        <v>1</v>
      </c>
      <c r="AD1718">
        <f t="shared" si="589"/>
        <v>1</v>
      </c>
      <c r="AE1718" s="4" t="s">
        <v>2828</v>
      </c>
      <c r="AF1718" s="9" t="s">
        <v>2829</v>
      </c>
      <c r="AG1718">
        <v>0</v>
      </c>
      <c r="AH1718">
        <v>1</v>
      </c>
      <c r="AI1718">
        <v>0</v>
      </c>
      <c r="AJ1718">
        <v>1</v>
      </c>
      <c r="AK1718" s="9" t="s">
        <v>2840</v>
      </c>
      <c r="AL1718">
        <f t="shared" si="577"/>
        <v>0</v>
      </c>
      <c r="AM1718">
        <f>IF(AND(INDIRECT(AN1718)='Sample Select backend'!$C$2,INDIRECT(AO1718)=1,INDIRECT(AP1718)='Sample Select backend'!$F$2,INDIRECT(AQ1718)=1,INDIRECT(AR1718)='Sample Select backend'!$M$2),1,0)</f>
        <v>0</v>
      </c>
      <c r="AN1718" t="str">
        <f>_xlfn.CONCAT('Sample Select backend'!$C$4,ROW(AN1718))</f>
        <v>AE1718</v>
      </c>
      <c r="AO1718" s="9" t="str">
        <f>_xlfn.CONCAT('Sample Select backend'!$J$2,ROW(AO1718))</f>
        <v>AJ1718</v>
      </c>
      <c r="AP1718" t="str">
        <f>_xlfn.CONCAT('Sample Select backend'!$F$4,ROW(AP1718))</f>
        <v>AF1718</v>
      </c>
      <c r="AQ1718" t="str">
        <f>_xlfn.CONCAT('Sample Select backend'!$I$10,ROW(AQ1718))</f>
        <v>R1718</v>
      </c>
      <c r="AR1718" t="str">
        <f>_xlfn.CONCAT('Sample Select backend'!$M$4,ROW(AR1718))</f>
        <v>AK1718</v>
      </c>
      <c r="AS1718" t="str">
        <f t="shared" si="578"/>
        <v>Indonesia</v>
      </c>
      <c r="AT1718" s="9" t="str">
        <f t="shared" si="579"/>
        <v>Other</v>
      </c>
      <c r="AU1718">
        <f t="shared" si="580"/>
        <v>0</v>
      </c>
      <c r="AV1718" s="9">
        <v>1</v>
      </c>
    </row>
    <row r="1719" spans="1:48" x14ac:dyDescent="0.35">
      <c r="A1719" t="s">
        <v>79</v>
      </c>
      <c r="B1719">
        <v>2</v>
      </c>
      <c r="C1719">
        <v>15</v>
      </c>
      <c r="D1719" t="s">
        <v>1164</v>
      </c>
      <c r="E1719">
        <v>2</v>
      </c>
      <c r="F1719">
        <v>2</v>
      </c>
      <c r="G1719">
        <v>-2</v>
      </c>
      <c r="H1719">
        <v>-1</v>
      </c>
      <c r="I1719">
        <v>-2</v>
      </c>
      <c r="J1719">
        <v>-2</v>
      </c>
      <c r="M1719">
        <v>1</v>
      </c>
      <c r="N1719" t="s">
        <v>2678</v>
      </c>
      <c r="O1719" t="s">
        <v>2805</v>
      </c>
      <c r="P1719" t="s">
        <v>2810</v>
      </c>
      <c r="Q1719" t="s">
        <v>2816</v>
      </c>
      <c r="R1719">
        <v>0</v>
      </c>
      <c r="S1719">
        <v>-2.0699999999999998</v>
      </c>
      <c r="T1719">
        <v>-4.16</v>
      </c>
      <c r="U1719">
        <v>39.36</v>
      </c>
      <c r="V1719">
        <f t="shared" si="581"/>
        <v>1</v>
      </c>
      <c r="W1719">
        <f t="shared" si="582"/>
        <v>1</v>
      </c>
      <c r="X1719">
        <f t="shared" si="583"/>
        <v>0</v>
      </c>
      <c r="Y1719">
        <f t="shared" si="584"/>
        <v>0</v>
      </c>
      <c r="Z1719">
        <f t="shared" si="585"/>
        <v>0</v>
      </c>
      <c r="AA1719">
        <f t="shared" si="586"/>
        <v>0</v>
      </c>
      <c r="AB1719">
        <f t="shared" si="587"/>
        <v>-1</v>
      </c>
      <c r="AC1719">
        <f t="shared" si="588"/>
        <v>-1</v>
      </c>
      <c r="AD1719">
        <f t="shared" si="589"/>
        <v>1</v>
      </c>
      <c r="AE1719" s="4" t="s">
        <v>2828</v>
      </c>
      <c r="AF1719" s="9" t="s">
        <v>2829</v>
      </c>
      <c r="AG1719">
        <v>0</v>
      </c>
      <c r="AH1719">
        <v>1</v>
      </c>
      <c r="AI1719">
        <v>0</v>
      </c>
      <c r="AJ1719">
        <v>1</v>
      </c>
      <c r="AK1719" s="9" t="s">
        <v>2840</v>
      </c>
      <c r="AL1719">
        <f t="shared" si="577"/>
        <v>0</v>
      </c>
      <c r="AM1719">
        <f>IF(AND(INDIRECT(AN1719)='Sample Select backend'!$C$2,INDIRECT(AO1719)=1,INDIRECT(AP1719)='Sample Select backend'!$F$2,INDIRECT(AQ1719)=1,INDIRECT(AR1719)='Sample Select backend'!$M$2),1,0)</f>
        <v>0</v>
      </c>
      <c r="AN1719" t="str">
        <f>_xlfn.CONCAT('Sample Select backend'!$C$4,ROW(AN1719))</f>
        <v>AE1719</v>
      </c>
      <c r="AO1719" s="9" t="str">
        <f>_xlfn.CONCAT('Sample Select backend'!$J$2,ROW(AO1719))</f>
        <v>AJ1719</v>
      </c>
      <c r="AP1719" t="str">
        <f>_xlfn.CONCAT('Sample Select backend'!$F$4,ROW(AP1719))</f>
        <v>AF1719</v>
      </c>
      <c r="AQ1719" t="str">
        <f>_xlfn.CONCAT('Sample Select backend'!$I$10,ROW(AQ1719))</f>
        <v>R1719</v>
      </c>
      <c r="AR1719" t="str">
        <f>_xlfn.CONCAT('Sample Select backend'!$M$4,ROW(AR1719))</f>
        <v>AK1719</v>
      </c>
      <c r="AS1719" t="str">
        <f t="shared" si="578"/>
        <v>Indonesia</v>
      </c>
      <c r="AT1719" s="9">
        <f t="shared" si="579"/>
        <v>15</v>
      </c>
      <c r="AU1719">
        <f t="shared" si="580"/>
        <v>0</v>
      </c>
      <c r="AV1719" s="9">
        <v>0</v>
      </c>
    </row>
    <row r="1720" spans="1:48" x14ac:dyDescent="0.35">
      <c r="A1720" s="24" t="s">
        <v>79</v>
      </c>
      <c r="B1720" s="24">
        <v>7</v>
      </c>
      <c r="C1720" s="24">
        <v>30</v>
      </c>
      <c r="D1720" s="24" t="s">
        <v>3769</v>
      </c>
      <c r="E1720" s="24"/>
      <c r="O1720" t="s">
        <v>2805</v>
      </c>
      <c r="P1720" t="s">
        <v>2810</v>
      </c>
      <c r="Q1720" t="s">
        <v>2816</v>
      </c>
      <c r="R1720">
        <v>0</v>
      </c>
      <c r="S1720">
        <v>-2.0699999999999998</v>
      </c>
      <c r="T1720">
        <v>-4.16</v>
      </c>
      <c r="U1720">
        <v>39.36</v>
      </c>
      <c r="V1720">
        <v>-1</v>
      </c>
      <c r="W1720">
        <v>-1</v>
      </c>
      <c r="X1720">
        <v>-1</v>
      </c>
      <c r="Y1720">
        <v>-1</v>
      </c>
      <c r="Z1720">
        <v>-1</v>
      </c>
      <c r="AA1720">
        <v>-1</v>
      </c>
      <c r="AB1720">
        <v>-1</v>
      </c>
      <c r="AC1720">
        <v>-1</v>
      </c>
      <c r="AD1720">
        <v>-1</v>
      </c>
      <c r="AE1720" s="4" t="s">
        <v>2828</v>
      </c>
      <c r="AF1720" s="9" t="s">
        <v>2829</v>
      </c>
      <c r="AG1720">
        <v>0</v>
      </c>
      <c r="AH1720">
        <v>1</v>
      </c>
      <c r="AI1720">
        <v>0</v>
      </c>
      <c r="AJ1720">
        <v>1</v>
      </c>
      <c r="AK1720" s="9" t="s">
        <v>2840</v>
      </c>
      <c r="AL1720">
        <f t="shared" si="577"/>
        <v>0</v>
      </c>
      <c r="AM1720">
        <f>IF(AND(INDIRECT(AN1720)='Sample Select backend'!$C$2,INDIRECT(AO1720)=1,INDIRECT(AP1720)='Sample Select backend'!$F$2,INDIRECT(AQ1720)=1,INDIRECT(AR1720)='Sample Select backend'!$M$2),1,0)</f>
        <v>0</v>
      </c>
      <c r="AN1720" t="str">
        <f>_xlfn.CONCAT('Sample Select backend'!$C$4,ROW(AN1720))</f>
        <v>AE1720</v>
      </c>
      <c r="AO1720" s="9" t="str">
        <f>_xlfn.CONCAT('Sample Select backend'!$J$2,ROW(AO1720))</f>
        <v>AJ1720</v>
      </c>
      <c r="AP1720" t="str">
        <f>_xlfn.CONCAT('Sample Select backend'!$F$4,ROW(AP1720))</f>
        <v>AF1720</v>
      </c>
      <c r="AQ1720" t="str">
        <f>_xlfn.CONCAT('Sample Select backend'!$I$10,ROW(AQ1720))</f>
        <v>R1720</v>
      </c>
      <c r="AR1720" t="str">
        <f>_xlfn.CONCAT('Sample Select backend'!$M$4,ROW(AR1720))</f>
        <v>AK1720</v>
      </c>
      <c r="AS1720" t="str">
        <f t="shared" si="578"/>
        <v>Indonesia</v>
      </c>
      <c r="AT1720" s="9">
        <f t="shared" si="579"/>
        <v>30</v>
      </c>
      <c r="AU1720">
        <f t="shared" si="580"/>
        <v>0</v>
      </c>
      <c r="AV1720" s="9">
        <v>0</v>
      </c>
    </row>
    <row r="1721" spans="1:48" x14ac:dyDescent="0.35">
      <c r="A1721" s="24" t="s">
        <v>79</v>
      </c>
      <c r="B1721" s="24">
        <v>1</v>
      </c>
      <c r="C1721" s="24">
        <v>9</v>
      </c>
      <c r="D1721" s="24" t="s">
        <v>3770</v>
      </c>
      <c r="E1721" s="24"/>
      <c r="O1721" t="s">
        <v>2805</v>
      </c>
      <c r="P1721" t="s">
        <v>2810</v>
      </c>
      <c r="Q1721" t="s">
        <v>2816</v>
      </c>
      <c r="R1721">
        <v>0</v>
      </c>
      <c r="S1721">
        <v>-2.0699999999999998</v>
      </c>
      <c r="T1721">
        <v>-4.16</v>
      </c>
      <c r="U1721">
        <v>39.36</v>
      </c>
      <c r="V1721">
        <v>-1</v>
      </c>
      <c r="W1721">
        <v>-1</v>
      </c>
      <c r="X1721">
        <v>-1</v>
      </c>
      <c r="Y1721">
        <v>-1</v>
      </c>
      <c r="Z1721">
        <v>-1</v>
      </c>
      <c r="AA1721">
        <v>-1</v>
      </c>
      <c r="AB1721">
        <v>-1</v>
      </c>
      <c r="AC1721">
        <v>-1</v>
      </c>
      <c r="AD1721">
        <v>-1</v>
      </c>
      <c r="AE1721" s="4" t="s">
        <v>2828</v>
      </c>
      <c r="AF1721" s="9" t="s">
        <v>2829</v>
      </c>
      <c r="AG1721">
        <v>0</v>
      </c>
      <c r="AH1721">
        <v>1</v>
      </c>
      <c r="AI1721">
        <v>0</v>
      </c>
      <c r="AJ1721">
        <v>1</v>
      </c>
      <c r="AK1721" s="9" t="s">
        <v>2840</v>
      </c>
      <c r="AL1721">
        <f t="shared" si="577"/>
        <v>0</v>
      </c>
      <c r="AM1721">
        <f>IF(AND(INDIRECT(AN1721)='Sample Select backend'!$C$2,INDIRECT(AO1721)=1,INDIRECT(AP1721)='Sample Select backend'!$F$2,INDIRECT(AQ1721)=1,INDIRECT(AR1721)='Sample Select backend'!$M$2),1,0)</f>
        <v>0</v>
      </c>
      <c r="AN1721" t="str">
        <f>_xlfn.CONCAT('Sample Select backend'!$C$4,ROW(AN1721))</f>
        <v>AE1721</v>
      </c>
      <c r="AO1721" s="9" t="str">
        <f>_xlfn.CONCAT('Sample Select backend'!$J$2,ROW(AO1721))</f>
        <v>AJ1721</v>
      </c>
      <c r="AP1721" t="str">
        <f>_xlfn.CONCAT('Sample Select backend'!$F$4,ROW(AP1721))</f>
        <v>AF1721</v>
      </c>
      <c r="AQ1721" t="str">
        <f>_xlfn.CONCAT('Sample Select backend'!$I$10,ROW(AQ1721))</f>
        <v>R1721</v>
      </c>
      <c r="AR1721" t="str">
        <f>_xlfn.CONCAT('Sample Select backend'!$M$4,ROW(AR1721))</f>
        <v>AK1721</v>
      </c>
      <c r="AS1721" t="str">
        <f t="shared" si="578"/>
        <v>Indonesia</v>
      </c>
      <c r="AT1721" s="9">
        <f t="shared" si="579"/>
        <v>9</v>
      </c>
      <c r="AU1721">
        <f t="shared" si="580"/>
        <v>0</v>
      </c>
      <c r="AV1721" s="9">
        <v>0</v>
      </c>
    </row>
    <row r="1722" spans="1:48" x14ac:dyDescent="0.35">
      <c r="A1722" s="24" t="s">
        <v>79</v>
      </c>
      <c r="B1722" s="24">
        <v>1</v>
      </c>
      <c r="C1722" s="24">
        <v>10</v>
      </c>
      <c r="D1722" s="24" t="s">
        <v>3771</v>
      </c>
      <c r="E1722" s="24"/>
      <c r="O1722" t="s">
        <v>2805</v>
      </c>
      <c r="P1722" t="s">
        <v>2810</v>
      </c>
      <c r="Q1722" t="s">
        <v>2816</v>
      </c>
      <c r="R1722">
        <v>0</v>
      </c>
      <c r="S1722">
        <v>-2.0699999999999998</v>
      </c>
      <c r="T1722">
        <v>-4.16</v>
      </c>
      <c r="U1722">
        <v>39.36</v>
      </c>
      <c r="V1722">
        <v>-1</v>
      </c>
      <c r="W1722">
        <v>-1</v>
      </c>
      <c r="X1722">
        <v>-1</v>
      </c>
      <c r="Y1722">
        <v>-1</v>
      </c>
      <c r="Z1722">
        <v>-1</v>
      </c>
      <c r="AA1722">
        <v>-1</v>
      </c>
      <c r="AB1722">
        <v>-1</v>
      </c>
      <c r="AC1722">
        <v>-1</v>
      </c>
      <c r="AD1722">
        <v>-1</v>
      </c>
      <c r="AE1722" s="4" t="s">
        <v>2828</v>
      </c>
      <c r="AF1722" s="9" t="s">
        <v>2829</v>
      </c>
      <c r="AG1722">
        <v>0</v>
      </c>
      <c r="AH1722">
        <v>1</v>
      </c>
      <c r="AI1722">
        <v>0</v>
      </c>
      <c r="AJ1722">
        <v>1</v>
      </c>
      <c r="AK1722" s="9" t="s">
        <v>2840</v>
      </c>
      <c r="AL1722">
        <f t="shared" si="577"/>
        <v>0</v>
      </c>
      <c r="AM1722">
        <f>IF(AND(INDIRECT(AN1722)='Sample Select backend'!$C$2,INDIRECT(AO1722)=1,INDIRECT(AP1722)='Sample Select backend'!$F$2,INDIRECT(AQ1722)=1,INDIRECT(AR1722)='Sample Select backend'!$M$2),1,0)</f>
        <v>0</v>
      </c>
      <c r="AN1722" t="str">
        <f>_xlfn.CONCAT('Sample Select backend'!$C$4,ROW(AN1722))</f>
        <v>AE1722</v>
      </c>
      <c r="AO1722" s="9" t="str">
        <f>_xlfn.CONCAT('Sample Select backend'!$J$2,ROW(AO1722))</f>
        <v>AJ1722</v>
      </c>
      <c r="AP1722" t="str">
        <f>_xlfn.CONCAT('Sample Select backend'!$F$4,ROW(AP1722))</f>
        <v>AF1722</v>
      </c>
      <c r="AQ1722" t="str">
        <f>_xlfn.CONCAT('Sample Select backend'!$I$10,ROW(AQ1722))</f>
        <v>R1722</v>
      </c>
      <c r="AR1722" t="str">
        <f>_xlfn.CONCAT('Sample Select backend'!$M$4,ROW(AR1722))</f>
        <v>AK1722</v>
      </c>
      <c r="AS1722" t="str">
        <f t="shared" si="578"/>
        <v>Indonesia</v>
      </c>
      <c r="AT1722" s="9">
        <f t="shared" si="579"/>
        <v>10</v>
      </c>
      <c r="AU1722">
        <f t="shared" si="580"/>
        <v>0</v>
      </c>
      <c r="AV1722" s="9">
        <v>0</v>
      </c>
    </row>
    <row r="1723" spans="1:48" x14ac:dyDescent="0.35">
      <c r="A1723" s="24" t="s">
        <v>79</v>
      </c>
      <c r="B1723" s="24">
        <v>1</v>
      </c>
      <c r="C1723" s="24">
        <v>10</v>
      </c>
      <c r="D1723" s="24" t="s">
        <v>3772</v>
      </c>
      <c r="E1723" s="24"/>
      <c r="O1723" t="s">
        <v>2805</v>
      </c>
      <c r="P1723" t="s">
        <v>2810</v>
      </c>
      <c r="Q1723" t="s">
        <v>2816</v>
      </c>
      <c r="R1723">
        <v>0</v>
      </c>
      <c r="S1723">
        <v>-2.0699999999999998</v>
      </c>
      <c r="T1723">
        <v>-4.16</v>
      </c>
      <c r="U1723">
        <v>39.36</v>
      </c>
      <c r="V1723">
        <v>-1</v>
      </c>
      <c r="W1723">
        <v>-1</v>
      </c>
      <c r="X1723">
        <v>-1</v>
      </c>
      <c r="Y1723">
        <v>-1</v>
      </c>
      <c r="Z1723">
        <v>-1</v>
      </c>
      <c r="AA1723">
        <v>-1</v>
      </c>
      <c r="AB1723">
        <v>-1</v>
      </c>
      <c r="AC1723">
        <v>-1</v>
      </c>
      <c r="AD1723">
        <v>-1</v>
      </c>
      <c r="AE1723" s="4" t="s">
        <v>2828</v>
      </c>
      <c r="AF1723" s="9" t="s">
        <v>2829</v>
      </c>
      <c r="AG1723">
        <v>0</v>
      </c>
      <c r="AH1723">
        <v>1</v>
      </c>
      <c r="AI1723">
        <v>0</v>
      </c>
      <c r="AJ1723">
        <v>1</v>
      </c>
      <c r="AK1723" s="9" t="s">
        <v>2840</v>
      </c>
      <c r="AL1723">
        <f t="shared" si="577"/>
        <v>0</v>
      </c>
      <c r="AM1723">
        <f>IF(AND(INDIRECT(AN1723)='Sample Select backend'!$C$2,INDIRECT(AO1723)=1,INDIRECT(AP1723)='Sample Select backend'!$F$2,INDIRECT(AQ1723)=1,INDIRECT(AR1723)='Sample Select backend'!$M$2),1,0)</f>
        <v>0</v>
      </c>
      <c r="AN1723" t="str">
        <f>_xlfn.CONCAT('Sample Select backend'!$C$4,ROW(AN1723))</f>
        <v>AE1723</v>
      </c>
      <c r="AO1723" s="9" t="str">
        <f>_xlfn.CONCAT('Sample Select backend'!$J$2,ROW(AO1723))</f>
        <v>AJ1723</v>
      </c>
      <c r="AP1723" t="str">
        <f>_xlfn.CONCAT('Sample Select backend'!$F$4,ROW(AP1723))</f>
        <v>AF1723</v>
      </c>
      <c r="AQ1723" t="str">
        <f>_xlfn.CONCAT('Sample Select backend'!$I$10,ROW(AQ1723))</f>
        <v>R1723</v>
      </c>
      <c r="AR1723" t="str">
        <f>_xlfn.CONCAT('Sample Select backend'!$M$4,ROW(AR1723))</f>
        <v>AK1723</v>
      </c>
      <c r="AS1723" t="str">
        <f t="shared" si="578"/>
        <v>Indonesia</v>
      </c>
      <c r="AT1723" s="9">
        <f t="shared" si="579"/>
        <v>10</v>
      </c>
      <c r="AU1723">
        <f t="shared" si="580"/>
        <v>0</v>
      </c>
      <c r="AV1723" s="9">
        <v>0</v>
      </c>
    </row>
    <row r="1724" spans="1:48" x14ac:dyDescent="0.35">
      <c r="A1724" s="24" t="s">
        <v>79</v>
      </c>
      <c r="B1724" s="24">
        <v>9</v>
      </c>
      <c r="C1724" s="24">
        <v>34</v>
      </c>
      <c r="D1724" s="24" t="s">
        <v>3773</v>
      </c>
      <c r="E1724" s="24"/>
      <c r="O1724" t="s">
        <v>2805</v>
      </c>
      <c r="P1724" t="s">
        <v>2810</v>
      </c>
      <c r="Q1724" t="s">
        <v>2816</v>
      </c>
      <c r="R1724">
        <v>0</v>
      </c>
      <c r="S1724">
        <v>-2.0699999999999998</v>
      </c>
      <c r="T1724">
        <v>-4.16</v>
      </c>
      <c r="U1724">
        <v>39.36</v>
      </c>
      <c r="V1724">
        <v>-1</v>
      </c>
      <c r="W1724">
        <v>-1</v>
      </c>
      <c r="X1724">
        <v>-1</v>
      </c>
      <c r="Y1724">
        <v>-1</v>
      </c>
      <c r="Z1724">
        <v>-1</v>
      </c>
      <c r="AA1724">
        <v>-1</v>
      </c>
      <c r="AB1724">
        <v>-1</v>
      </c>
      <c r="AC1724">
        <v>-1</v>
      </c>
      <c r="AD1724">
        <v>-1</v>
      </c>
      <c r="AE1724" s="4" t="s">
        <v>2828</v>
      </c>
      <c r="AF1724" s="9" t="s">
        <v>2829</v>
      </c>
      <c r="AG1724">
        <v>0</v>
      </c>
      <c r="AH1724">
        <v>1</v>
      </c>
      <c r="AI1724">
        <v>0</v>
      </c>
      <c r="AJ1724">
        <v>1</v>
      </c>
      <c r="AK1724" s="9" t="s">
        <v>2840</v>
      </c>
      <c r="AL1724">
        <f t="shared" si="577"/>
        <v>0</v>
      </c>
      <c r="AM1724">
        <f>IF(AND(INDIRECT(AN1724)='Sample Select backend'!$C$2,INDIRECT(AO1724)=1,INDIRECT(AP1724)='Sample Select backend'!$F$2,INDIRECT(AQ1724)=1,INDIRECT(AR1724)='Sample Select backend'!$M$2),1,0)</f>
        <v>0</v>
      </c>
      <c r="AN1724" t="str">
        <f>_xlfn.CONCAT('Sample Select backend'!$C$4,ROW(AN1724))</f>
        <v>AE1724</v>
      </c>
      <c r="AO1724" s="9" t="str">
        <f>_xlfn.CONCAT('Sample Select backend'!$J$2,ROW(AO1724))</f>
        <v>AJ1724</v>
      </c>
      <c r="AP1724" t="str">
        <f>_xlfn.CONCAT('Sample Select backend'!$F$4,ROW(AP1724))</f>
        <v>AF1724</v>
      </c>
      <c r="AQ1724" t="str">
        <f>_xlfn.CONCAT('Sample Select backend'!$I$10,ROW(AQ1724))</f>
        <v>R1724</v>
      </c>
      <c r="AR1724" t="str">
        <f>_xlfn.CONCAT('Sample Select backend'!$M$4,ROW(AR1724))</f>
        <v>AK1724</v>
      </c>
      <c r="AS1724" t="str">
        <f t="shared" si="578"/>
        <v>Indonesia</v>
      </c>
      <c r="AT1724" s="9">
        <f t="shared" si="579"/>
        <v>34</v>
      </c>
      <c r="AU1724">
        <f t="shared" si="580"/>
        <v>0</v>
      </c>
      <c r="AV1724" s="9">
        <v>0</v>
      </c>
    </row>
    <row r="1725" spans="1:48" x14ac:dyDescent="0.35">
      <c r="A1725" s="24" t="s">
        <v>79</v>
      </c>
      <c r="B1725" s="24">
        <v>1</v>
      </c>
      <c r="C1725" s="24" t="s">
        <v>206</v>
      </c>
      <c r="D1725" s="24" t="s">
        <v>3774</v>
      </c>
      <c r="E1725" s="24"/>
      <c r="O1725" t="s">
        <v>2805</v>
      </c>
      <c r="P1725" t="s">
        <v>2810</v>
      </c>
      <c r="Q1725" t="s">
        <v>2816</v>
      </c>
      <c r="R1725">
        <v>0</v>
      </c>
      <c r="S1725">
        <v>-2.0699999999999998</v>
      </c>
      <c r="T1725">
        <v>-4.16</v>
      </c>
      <c r="U1725">
        <v>39.36</v>
      </c>
      <c r="V1725">
        <v>-1</v>
      </c>
      <c r="W1725">
        <v>-1</v>
      </c>
      <c r="X1725">
        <v>-1</v>
      </c>
      <c r="Y1725">
        <v>-1</v>
      </c>
      <c r="Z1725">
        <v>-1</v>
      </c>
      <c r="AA1725">
        <v>-1</v>
      </c>
      <c r="AB1725">
        <v>-1</v>
      </c>
      <c r="AC1725">
        <v>-1</v>
      </c>
      <c r="AD1725">
        <v>-1</v>
      </c>
      <c r="AE1725" s="4" t="s">
        <v>2828</v>
      </c>
      <c r="AF1725" s="9" t="s">
        <v>2829</v>
      </c>
      <c r="AG1725">
        <v>0</v>
      </c>
      <c r="AH1725">
        <v>1</v>
      </c>
      <c r="AI1725">
        <v>0</v>
      </c>
      <c r="AJ1725">
        <v>1</v>
      </c>
      <c r="AK1725" s="9" t="s">
        <v>2840</v>
      </c>
      <c r="AL1725">
        <f t="shared" si="577"/>
        <v>0</v>
      </c>
      <c r="AM1725">
        <f>IF(AND(INDIRECT(AN1725)='Sample Select backend'!$C$2,INDIRECT(AO1725)=1,INDIRECT(AP1725)='Sample Select backend'!$F$2,INDIRECT(AQ1725)=1,INDIRECT(AR1725)='Sample Select backend'!$M$2),1,0)</f>
        <v>0</v>
      </c>
      <c r="AN1725" t="str">
        <f>_xlfn.CONCAT('Sample Select backend'!$C$4,ROW(AN1725))</f>
        <v>AE1725</v>
      </c>
      <c r="AO1725" s="9" t="str">
        <f>_xlfn.CONCAT('Sample Select backend'!$J$2,ROW(AO1725))</f>
        <v>AJ1725</v>
      </c>
      <c r="AP1725" t="str">
        <f>_xlfn.CONCAT('Sample Select backend'!$F$4,ROW(AP1725))</f>
        <v>AF1725</v>
      </c>
      <c r="AQ1725" t="str">
        <f>_xlfn.CONCAT('Sample Select backend'!$I$10,ROW(AQ1725))</f>
        <v>R1725</v>
      </c>
      <c r="AR1725" t="str">
        <f>_xlfn.CONCAT('Sample Select backend'!$M$4,ROW(AR1725))</f>
        <v>AK1725</v>
      </c>
      <c r="AS1725" t="str">
        <f t="shared" si="578"/>
        <v>Indonesia</v>
      </c>
      <c r="AT1725" s="9" t="str">
        <f t="shared" si="579"/>
        <v>Tax exemption/waiver/suspension</v>
      </c>
      <c r="AU1725">
        <f t="shared" si="580"/>
        <v>0</v>
      </c>
      <c r="AV1725" s="9">
        <v>0</v>
      </c>
    </row>
    <row r="1726" spans="1:48" x14ac:dyDescent="0.35">
      <c r="A1726" s="24" t="s">
        <v>79</v>
      </c>
      <c r="B1726" s="24">
        <v>3</v>
      </c>
      <c r="C1726" s="24">
        <v>19</v>
      </c>
      <c r="D1726" s="24" t="s">
        <v>3775</v>
      </c>
      <c r="E1726" s="24"/>
      <c r="O1726" t="s">
        <v>2805</v>
      </c>
      <c r="P1726" t="s">
        <v>2810</v>
      </c>
      <c r="Q1726" t="s">
        <v>2816</v>
      </c>
      <c r="R1726">
        <v>0</v>
      </c>
      <c r="S1726">
        <v>-2.0699999999999998</v>
      </c>
      <c r="T1726">
        <v>-4.16</v>
      </c>
      <c r="U1726">
        <v>39.36</v>
      </c>
      <c r="V1726">
        <v>-1</v>
      </c>
      <c r="W1726">
        <v>-1</v>
      </c>
      <c r="X1726">
        <v>-1</v>
      </c>
      <c r="Y1726">
        <v>-1</v>
      </c>
      <c r="Z1726">
        <v>-1</v>
      </c>
      <c r="AA1726">
        <v>-1</v>
      </c>
      <c r="AB1726">
        <v>-1</v>
      </c>
      <c r="AC1726">
        <v>-1</v>
      </c>
      <c r="AD1726">
        <v>-1</v>
      </c>
      <c r="AE1726" s="4" t="s">
        <v>2828</v>
      </c>
      <c r="AF1726" s="9" t="s">
        <v>2829</v>
      </c>
      <c r="AG1726">
        <v>0</v>
      </c>
      <c r="AH1726">
        <v>1</v>
      </c>
      <c r="AI1726">
        <v>0</v>
      </c>
      <c r="AJ1726">
        <v>1</v>
      </c>
      <c r="AK1726" s="9" t="s">
        <v>2840</v>
      </c>
      <c r="AL1726">
        <f t="shared" si="577"/>
        <v>0</v>
      </c>
      <c r="AM1726">
        <f>IF(AND(INDIRECT(AN1726)='Sample Select backend'!$C$2,INDIRECT(AO1726)=1,INDIRECT(AP1726)='Sample Select backend'!$F$2,INDIRECT(AQ1726)=1,INDIRECT(AR1726)='Sample Select backend'!$M$2),1,0)</f>
        <v>0</v>
      </c>
      <c r="AN1726" t="str">
        <f>_xlfn.CONCAT('Sample Select backend'!$C$4,ROW(AN1726))</f>
        <v>AE1726</v>
      </c>
      <c r="AO1726" s="9" t="str">
        <f>_xlfn.CONCAT('Sample Select backend'!$J$2,ROW(AO1726))</f>
        <v>AJ1726</v>
      </c>
      <c r="AP1726" t="str">
        <f>_xlfn.CONCAT('Sample Select backend'!$F$4,ROW(AP1726))</f>
        <v>AF1726</v>
      </c>
      <c r="AQ1726" t="str">
        <f>_xlfn.CONCAT('Sample Select backend'!$I$10,ROW(AQ1726))</f>
        <v>R1726</v>
      </c>
      <c r="AR1726" t="str">
        <f>_xlfn.CONCAT('Sample Select backend'!$M$4,ROW(AR1726))</f>
        <v>AK1726</v>
      </c>
      <c r="AS1726" t="str">
        <f t="shared" si="578"/>
        <v>Indonesia</v>
      </c>
      <c r="AT1726" s="9">
        <f t="shared" si="579"/>
        <v>19</v>
      </c>
      <c r="AU1726">
        <f t="shared" si="580"/>
        <v>0</v>
      </c>
      <c r="AV1726" s="9">
        <v>0</v>
      </c>
    </row>
    <row r="1727" spans="1:48" x14ac:dyDescent="0.35">
      <c r="A1727" s="24" t="s">
        <v>79</v>
      </c>
      <c r="B1727" s="24">
        <v>3</v>
      </c>
      <c r="C1727" s="24" t="s">
        <v>201</v>
      </c>
      <c r="D1727" s="24" t="s">
        <v>3776</v>
      </c>
      <c r="E1727" s="24"/>
      <c r="O1727" t="s">
        <v>2805</v>
      </c>
      <c r="P1727" t="s">
        <v>2810</v>
      </c>
      <c r="Q1727" t="s">
        <v>2816</v>
      </c>
      <c r="R1727">
        <v>0</v>
      </c>
      <c r="S1727">
        <v>-2.0699999999999998</v>
      </c>
      <c r="T1727">
        <v>-4.16</v>
      </c>
      <c r="U1727">
        <v>39.36</v>
      </c>
      <c r="V1727">
        <v>-1</v>
      </c>
      <c r="W1727">
        <v>-1</v>
      </c>
      <c r="X1727">
        <v>-1</v>
      </c>
      <c r="Y1727">
        <v>-1</v>
      </c>
      <c r="Z1727">
        <v>-1</v>
      </c>
      <c r="AA1727">
        <v>-1</v>
      </c>
      <c r="AB1727">
        <v>-1</v>
      </c>
      <c r="AC1727">
        <v>-1</v>
      </c>
      <c r="AD1727">
        <v>-1</v>
      </c>
      <c r="AE1727" s="4" t="s">
        <v>2828</v>
      </c>
      <c r="AF1727" s="9" t="s">
        <v>2829</v>
      </c>
      <c r="AG1727">
        <v>0</v>
      </c>
      <c r="AH1727">
        <v>1</v>
      </c>
      <c r="AI1727">
        <v>0</v>
      </c>
      <c r="AJ1727">
        <v>1</v>
      </c>
      <c r="AK1727" s="9" t="s">
        <v>2840</v>
      </c>
      <c r="AL1727">
        <f t="shared" si="577"/>
        <v>0</v>
      </c>
      <c r="AM1727">
        <f>IF(AND(INDIRECT(AN1727)='Sample Select backend'!$C$2,INDIRECT(AO1727)=1,INDIRECT(AP1727)='Sample Select backend'!$F$2,INDIRECT(AQ1727)=1,INDIRECT(AR1727)='Sample Select backend'!$M$2),1,0)</f>
        <v>0</v>
      </c>
      <c r="AN1727" t="str">
        <f>_xlfn.CONCAT('Sample Select backend'!$C$4,ROW(AN1727))</f>
        <v>AE1727</v>
      </c>
      <c r="AO1727" s="9" t="str">
        <f>_xlfn.CONCAT('Sample Select backend'!$J$2,ROW(AO1727))</f>
        <v>AJ1727</v>
      </c>
      <c r="AP1727" t="str">
        <f>_xlfn.CONCAT('Sample Select backend'!$F$4,ROW(AP1727))</f>
        <v>AF1727</v>
      </c>
      <c r="AQ1727" t="str">
        <f>_xlfn.CONCAT('Sample Select backend'!$I$10,ROW(AQ1727))</f>
        <v>R1727</v>
      </c>
      <c r="AR1727" t="str">
        <f>_xlfn.CONCAT('Sample Select backend'!$M$4,ROW(AR1727))</f>
        <v>AK1727</v>
      </c>
      <c r="AS1727" t="str">
        <f t="shared" si="578"/>
        <v>Indonesia</v>
      </c>
      <c r="AT1727" s="9" t="str">
        <f t="shared" si="579"/>
        <v>Other</v>
      </c>
      <c r="AU1727">
        <f t="shared" si="580"/>
        <v>0</v>
      </c>
      <c r="AV1727" s="9">
        <v>0</v>
      </c>
    </row>
    <row r="1728" spans="1:48" x14ac:dyDescent="0.35">
      <c r="A1728" s="24" t="s">
        <v>79</v>
      </c>
      <c r="B1728" s="24">
        <v>3</v>
      </c>
      <c r="C1728" s="24" t="s">
        <v>206</v>
      </c>
      <c r="D1728" s="24" t="s">
        <v>3777</v>
      </c>
      <c r="E1728" s="24"/>
      <c r="O1728" t="s">
        <v>2805</v>
      </c>
      <c r="P1728" t="s">
        <v>2810</v>
      </c>
      <c r="Q1728" t="s">
        <v>2816</v>
      </c>
      <c r="R1728">
        <v>0</v>
      </c>
      <c r="S1728">
        <v>-2.0699999999999998</v>
      </c>
      <c r="T1728">
        <v>-4.16</v>
      </c>
      <c r="U1728">
        <v>39.36</v>
      </c>
      <c r="V1728">
        <v>-1</v>
      </c>
      <c r="W1728">
        <v>-1</v>
      </c>
      <c r="X1728">
        <v>-1</v>
      </c>
      <c r="Y1728">
        <v>-1</v>
      </c>
      <c r="Z1728">
        <v>-1</v>
      </c>
      <c r="AA1728">
        <v>-1</v>
      </c>
      <c r="AB1728">
        <v>-1</v>
      </c>
      <c r="AC1728">
        <v>-1</v>
      </c>
      <c r="AD1728">
        <v>-1</v>
      </c>
      <c r="AE1728" s="4" t="s">
        <v>2828</v>
      </c>
      <c r="AF1728" s="9" t="s">
        <v>2829</v>
      </c>
      <c r="AG1728">
        <v>0</v>
      </c>
      <c r="AH1728">
        <v>1</v>
      </c>
      <c r="AI1728">
        <v>0</v>
      </c>
      <c r="AJ1728">
        <v>1</v>
      </c>
      <c r="AK1728" s="9" t="s">
        <v>2840</v>
      </c>
      <c r="AL1728">
        <f t="shared" si="577"/>
        <v>0</v>
      </c>
      <c r="AM1728">
        <f>IF(AND(INDIRECT(AN1728)='Sample Select backend'!$C$2,INDIRECT(AO1728)=1,INDIRECT(AP1728)='Sample Select backend'!$F$2,INDIRECT(AQ1728)=1,INDIRECT(AR1728)='Sample Select backend'!$M$2),1,0)</f>
        <v>0</v>
      </c>
      <c r="AN1728" t="str">
        <f>_xlfn.CONCAT('Sample Select backend'!$C$4,ROW(AN1728))</f>
        <v>AE1728</v>
      </c>
      <c r="AO1728" s="9" t="str">
        <f>_xlfn.CONCAT('Sample Select backend'!$J$2,ROW(AO1728))</f>
        <v>AJ1728</v>
      </c>
      <c r="AP1728" t="str">
        <f>_xlfn.CONCAT('Sample Select backend'!$F$4,ROW(AP1728))</f>
        <v>AF1728</v>
      </c>
      <c r="AQ1728" t="str">
        <f>_xlfn.CONCAT('Sample Select backend'!$I$10,ROW(AQ1728))</f>
        <v>R1728</v>
      </c>
      <c r="AR1728" t="str">
        <f>_xlfn.CONCAT('Sample Select backend'!$M$4,ROW(AR1728))</f>
        <v>AK1728</v>
      </c>
      <c r="AS1728" t="str">
        <f t="shared" si="578"/>
        <v>Indonesia</v>
      </c>
      <c r="AT1728" s="9" t="str">
        <f t="shared" si="579"/>
        <v>Tax exemption/waiver/suspension</v>
      </c>
      <c r="AU1728">
        <f t="shared" si="580"/>
        <v>0</v>
      </c>
      <c r="AV1728" s="9">
        <v>0</v>
      </c>
    </row>
    <row r="1729" spans="1:48" x14ac:dyDescent="0.35">
      <c r="A1729" s="24" t="s">
        <v>79</v>
      </c>
      <c r="B1729" s="24">
        <v>1</v>
      </c>
      <c r="C1729" s="24" t="s">
        <v>206</v>
      </c>
      <c r="D1729" s="24" t="s">
        <v>3778</v>
      </c>
      <c r="E1729" s="24"/>
      <c r="O1729" t="s">
        <v>2805</v>
      </c>
      <c r="P1729" t="s">
        <v>2810</v>
      </c>
      <c r="Q1729" t="s">
        <v>2816</v>
      </c>
      <c r="R1729">
        <v>0</v>
      </c>
      <c r="S1729">
        <v>-2.0699999999999998</v>
      </c>
      <c r="T1729">
        <v>-4.16</v>
      </c>
      <c r="U1729">
        <v>39.36</v>
      </c>
      <c r="V1729">
        <v>-1</v>
      </c>
      <c r="W1729">
        <v>-1</v>
      </c>
      <c r="X1729">
        <v>-1</v>
      </c>
      <c r="Y1729">
        <v>-1</v>
      </c>
      <c r="Z1729">
        <v>-1</v>
      </c>
      <c r="AA1729">
        <v>-1</v>
      </c>
      <c r="AB1729">
        <v>-1</v>
      </c>
      <c r="AC1729">
        <v>-1</v>
      </c>
      <c r="AD1729">
        <v>-1</v>
      </c>
      <c r="AE1729" s="4" t="s">
        <v>2828</v>
      </c>
      <c r="AF1729" s="9" t="s">
        <v>2829</v>
      </c>
      <c r="AG1729">
        <v>0</v>
      </c>
      <c r="AH1729">
        <v>1</v>
      </c>
      <c r="AI1729">
        <v>0</v>
      </c>
      <c r="AJ1729">
        <v>1</v>
      </c>
      <c r="AK1729" s="9" t="s">
        <v>2840</v>
      </c>
      <c r="AL1729">
        <f t="shared" si="577"/>
        <v>0</v>
      </c>
      <c r="AM1729">
        <f>IF(AND(INDIRECT(AN1729)='Sample Select backend'!$C$2,INDIRECT(AO1729)=1,INDIRECT(AP1729)='Sample Select backend'!$F$2,INDIRECT(AQ1729)=1,INDIRECT(AR1729)='Sample Select backend'!$M$2),1,0)</f>
        <v>0</v>
      </c>
      <c r="AN1729" t="str">
        <f>_xlfn.CONCAT('Sample Select backend'!$C$4,ROW(AN1729))</f>
        <v>AE1729</v>
      </c>
      <c r="AO1729" s="9" t="str">
        <f>_xlfn.CONCAT('Sample Select backend'!$J$2,ROW(AO1729))</f>
        <v>AJ1729</v>
      </c>
      <c r="AP1729" t="str">
        <f>_xlfn.CONCAT('Sample Select backend'!$F$4,ROW(AP1729))</f>
        <v>AF1729</v>
      </c>
      <c r="AQ1729" t="str">
        <f>_xlfn.CONCAT('Sample Select backend'!$I$10,ROW(AQ1729))</f>
        <v>R1729</v>
      </c>
      <c r="AR1729" t="str">
        <f>_xlfn.CONCAT('Sample Select backend'!$M$4,ROW(AR1729))</f>
        <v>AK1729</v>
      </c>
      <c r="AS1729" t="str">
        <f t="shared" si="578"/>
        <v>Indonesia</v>
      </c>
      <c r="AT1729" s="9" t="str">
        <f t="shared" si="579"/>
        <v>Tax exemption/waiver/suspension</v>
      </c>
      <c r="AU1729">
        <f t="shared" si="580"/>
        <v>0</v>
      </c>
      <c r="AV1729" s="9">
        <v>1</v>
      </c>
    </row>
    <row r="1730" spans="1:48" x14ac:dyDescent="0.35">
      <c r="A1730" t="s">
        <v>83</v>
      </c>
      <c r="B1730">
        <v>2</v>
      </c>
      <c r="C1730">
        <v>14</v>
      </c>
      <c r="D1730" t="s">
        <v>1221</v>
      </c>
      <c r="E1730">
        <v>-2</v>
      </c>
      <c r="F1730">
        <v>2</v>
      </c>
      <c r="G1730">
        <v>2</v>
      </c>
      <c r="H1730">
        <v>2</v>
      </c>
      <c r="I1730">
        <v>2</v>
      </c>
      <c r="J1730">
        <v>2</v>
      </c>
      <c r="K1730">
        <v>1</v>
      </c>
      <c r="L1730">
        <v>2</v>
      </c>
      <c r="M1730">
        <v>1</v>
      </c>
      <c r="N1730" t="s">
        <v>2682</v>
      </c>
      <c r="O1730" t="s">
        <v>2804</v>
      </c>
      <c r="P1730" t="s">
        <v>2810</v>
      </c>
      <c r="Q1730" t="s">
        <v>2816</v>
      </c>
      <c r="R1730">
        <v>0</v>
      </c>
      <c r="S1730" t="s">
        <v>202</v>
      </c>
      <c r="T1730" t="s">
        <v>202</v>
      </c>
      <c r="U1730" t="s">
        <v>202</v>
      </c>
      <c r="V1730">
        <f t="shared" ref="V1730:AD1737" si="590">IF(E1730&gt;0,1,IF(E1730&lt;0,0,-1))</f>
        <v>0</v>
      </c>
      <c r="W1730">
        <f t="shared" si="590"/>
        <v>1</v>
      </c>
      <c r="X1730">
        <f t="shared" si="590"/>
        <v>1</v>
      </c>
      <c r="Y1730">
        <f t="shared" si="590"/>
        <v>1</v>
      </c>
      <c r="Z1730">
        <f t="shared" si="590"/>
        <v>1</v>
      </c>
      <c r="AA1730">
        <f t="shared" si="590"/>
        <v>1</v>
      </c>
      <c r="AB1730">
        <f t="shared" si="590"/>
        <v>1</v>
      </c>
      <c r="AC1730">
        <f t="shared" si="590"/>
        <v>1</v>
      </c>
      <c r="AD1730">
        <f t="shared" si="590"/>
        <v>1</v>
      </c>
      <c r="AE1730" s="4" t="s">
        <v>2828</v>
      </c>
      <c r="AF1730" s="9" t="s">
        <v>2829</v>
      </c>
      <c r="AG1730">
        <v>0</v>
      </c>
      <c r="AH1730">
        <v>1</v>
      </c>
      <c r="AI1730">
        <v>0</v>
      </c>
      <c r="AJ1730">
        <v>1</v>
      </c>
      <c r="AK1730" s="9" t="s">
        <v>2840</v>
      </c>
      <c r="AL1730">
        <f t="shared" ref="AL1730:AL1793" si="591">IF(OR(B1730="other",B1730="international",B1730="Transfers",B1730="expenditure"),1,0)</f>
        <v>0</v>
      </c>
      <c r="AM1730">
        <f>IF(AND(INDIRECT(AN1730)='Sample Select backend'!$C$2,INDIRECT(AO1730)=1,INDIRECT(AP1730)='Sample Select backend'!$F$2,INDIRECT(AQ1730)=1,INDIRECT(AR1730)='Sample Select backend'!$M$2),1,0)</f>
        <v>0</v>
      </c>
      <c r="AN1730" t="str">
        <f>_xlfn.CONCAT('Sample Select backend'!$C$4,ROW(AN1730))</f>
        <v>AE1730</v>
      </c>
      <c r="AO1730" s="9" t="str">
        <f>_xlfn.CONCAT('Sample Select backend'!$J$2,ROW(AO1730))</f>
        <v>AJ1730</v>
      </c>
      <c r="AP1730" t="str">
        <f>_xlfn.CONCAT('Sample Select backend'!$F$4,ROW(AP1730))</f>
        <v>AF1730</v>
      </c>
      <c r="AQ1730" t="str">
        <f>_xlfn.CONCAT('Sample Select backend'!$I$10,ROW(AQ1730))</f>
        <v>R1730</v>
      </c>
      <c r="AR1730" t="str">
        <f>_xlfn.CONCAT('Sample Select backend'!$M$4,ROW(AR1730))</f>
        <v>AK1730</v>
      </c>
      <c r="AS1730" t="str">
        <f t="shared" ref="AS1730:AS1793" si="592">A1730</f>
        <v>Iran</v>
      </c>
      <c r="AT1730" s="9">
        <f t="shared" ref="AT1730:AT1793" si="593">IF(ISNUMBER(C1730),C1730,IF(OR(C1730="general",C1730="23;general"),"General",IF(OR(C1730="exemption",C1730="other (exemption)"),"Tax exemption/waiver/suspension","Other")))</f>
        <v>14</v>
      </c>
      <c r="AU1730">
        <f t="shared" ref="AU1730:AU1793" si="594">IF(A1730&lt;&gt;A1729,1,0)</f>
        <v>1</v>
      </c>
      <c r="AV1730" s="9">
        <v>1</v>
      </c>
    </row>
    <row r="1731" spans="1:48" x14ac:dyDescent="0.35">
      <c r="A1731" t="s">
        <v>83</v>
      </c>
      <c r="B1731">
        <v>6</v>
      </c>
      <c r="C1731">
        <v>25</v>
      </c>
      <c r="D1731" t="s">
        <v>1220</v>
      </c>
      <c r="E1731">
        <v>1</v>
      </c>
      <c r="F1731">
        <v>1</v>
      </c>
      <c r="G1731">
        <v>-2</v>
      </c>
      <c r="H1731">
        <v>-1</v>
      </c>
      <c r="I1731">
        <v>2</v>
      </c>
      <c r="J1731">
        <v>1</v>
      </c>
      <c r="K1731">
        <v>1</v>
      </c>
      <c r="L1731">
        <v>2</v>
      </c>
      <c r="M1731">
        <v>1</v>
      </c>
      <c r="N1731" t="s">
        <v>2682</v>
      </c>
      <c r="O1731" t="s">
        <v>2804</v>
      </c>
      <c r="P1731" t="s">
        <v>2810</v>
      </c>
      <c r="Q1731" t="s">
        <v>2816</v>
      </c>
      <c r="R1731">
        <v>0</v>
      </c>
      <c r="S1731" t="s">
        <v>202</v>
      </c>
      <c r="T1731" t="s">
        <v>202</v>
      </c>
      <c r="U1731" t="s">
        <v>202</v>
      </c>
      <c r="V1731">
        <f t="shared" si="590"/>
        <v>1</v>
      </c>
      <c r="W1731">
        <f t="shared" si="590"/>
        <v>1</v>
      </c>
      <c r="X1731">
        <f t="shared" si="590"/>
        <v>0</v>
      </c>
      <c r="Y1731">
        <f t="shared" si="590"/>
        <v>0</v>
      </c>
      <c r="Z1731">
        <f t="shared" si="590"/>
        <v>1</v>
      </c>
      <c r="AA1731">
        <f t="shared" si="590"/>
        <v>1</v>
      </c>
      <c r="AB1731">
        <f t="shared" si="590"/>
        <v>1</v>
      </c>
      <c r="AC1731">
        <f t="shared" si="590"/>
        <v>1</v>
      </c>
      <c r="AD1731">
        <f t="shared" si="590"/>
        <v>1</v>
      </c>
      <c r="AE1731" s="4" t="s">
        <v>2828</v>
      </c>
      <c r="AF1731" s="9" t="s">
        <v>2829</v>
      </c>
      <c r="AG1731">
        <v>0</v>
      </c>
      <c r="AH1731">
        <v>1</v>
      </c>
      <c r="AI1731">
        <v>0</v>
      </c>
      <c r="AJ1731">
        <v>1</v>
      </c>
      <c r="AK1731" s="9" t="s">
        <v>2840</v>
      </c>
      <c r="AL1731">
        <f t="shared" si="591"/>
        <v>0</v>
      </c>
      <c r="AM1731">
        <f>IF(AND(INDIRECT(AN1731)='Sample Select backend'!$C$2,INDIRECT(AO1731)=1,INDIRECT(AP1731)='Sample Select backend'!$F$2,INDIRECT(AQ1731)=1,INDIRECT(AR1731)='Sample Select backend'!$M$2),1,0)</f>
        <v>0</v>
      </c>
      <c r="AN1731" t="str">
        <f>_xlfn.CONCAT('Sample Select backend'!$C$4,ROW(AN1731))</f>
        <v>AE1731</v>
      </c>
      <c r="AO1731" s="9" t="str">
        <f>_xlfn.CONCAT('Sample Select backend'!$J$2,ROW(AO1731))</f>
        <v>AJ1731</v>
      </c>
      <c r="AP1731" t="str">
        <f>_xlfn.CONCAT('Sample Select backend'!$F$4,ROW(AP1731))</f>
        <v>AF1731</v>
      </c>
      <c r="AQ1731" t="str">
        <f>_xlfn.CONCAT('Sample Select backend'!$I$10,ROW(AQ1731))</f>
        <v>R1731</v>
      </c>
      <c r="AR1731" t="str">
        <f>_xlfn.CONCAT('Sample Select backend'!$M$4,ROW(AR1731))</f>
        <v>AK1731</v>
      </c>
      <c r="AS1731" t="str">
        <f t="shared" si="592"/>
        <v>Iran</v>
      </c>
      <c r="AT1731" s="9">
        <f t="shared" si="593"/>
        <v>25</v>
      </c>
      <c r="AU1731">
        <f t="shared" si="594"/>
        <v>0</v>
      </c>
      <c r="AV1731" s="9">
        <v>1</v>
      </c>
    </row>
    <row r="1732" spans="1:48" x14ac:dyDescent="0.35">
      <c r="A1732" t="s">
        <v>83</v>
      </c>
      <c r="B1732">
        <v>5</v>
      </c>
      <c r="C1732" t="s">
        <v>204</v>
      </c>
      <c r="D1732" t="s">
        <v>1219</v>
      </c>
      <c r="E1732">
        <v>1</v>
      </c>
      <c r="F1732">
        <v>-2</v>
      </c>
      <c r="G1732">
        <v>-2</v>
      </c>
      <c r="H1732">
        <v>-1</v>
      </c>
      <c r="I1732">
        <v>-2</v>
      </c>
      <c r="J1732">
        <v>1</v>
      </c>
      <c r="K1732">
        <v>1</v>
      </c>
      <c r="L1732">
        <v>2</v>
      </c>
      <c r="M1732">
        <v>1</v>
      </c>
      <c r="N1732" t="s">
        <v>2682</v>
      </c>
      <c r="O1732" t="s">
        <v>2804</v>
      </c>
      <c r="P1732" t="s">
        <v>2810</v>
      </c>
      <c r="Q1732" t="s">
        <v>2816</v>
      </c>
      <c r="R1732">
        <v>0</v>
      </c>
      <c r="S1732" t="s">
        <v>202</v>
      </c>
      <c r="T1732" t="s">
        <v>202</v>
      </c>
      <c r="U1732" t="s">
        <v>202</v>
      </c>
      <c r="V1732">
        <f t="shared" si="590"/>
        <v>1</v>
      </c>
      <c r="W1732">
        <f t="shared" si="590"/>
        <v>0</v>
      </c>
      <c r="X1732">
        <f t="shared" si="590"/>
        <v>0</v>
      </c>
      <c r="Y1732">
        <f t="shared" si="590"/>
        <v>0</v>
      </c>
      <c r="Z1732">
        <f t="shared" si="590"/>
        <v>0</v>
      </c>
      <c r="AA1732">
        <f t="shared" si="590"/>
        <v>1</v>
      </c>
      <c r="AB1732">
        <f t="shared" si="590"/>
        <v>1</v>
      </c>
      <c r="AC1732">
        <f t="shared" si="590"/>
        <v>1</v>
      </c>
      <c r="AD1732">
        <f t="shared" si="590"/>
        <v>1</v>
      </c>
      <c r="AE1732" s="4" t="s">
        <v>2828</v>
      </c>
      <c r="AF1732" s="9" t="s">
        <v>2829</v>
      </c>
      <c r="AG1732">
        <v>0</v>
      </c>
      <c r="AH1732">
        <v>1</v>
      </c>
      <c r="AI1732">
        <v>0</v>
      </c>
      <c r="AJ1732">
        <v>1</v>
      </c>
      <c r="AK1732" s="9" t="s">
        <v>2840</v>
      </c>
      <c r="AL1732">
        <f t="shared" si="591"/>
        <v>0</v>
      </c>
      <c r="AM1732">
        <f>IF(AND(INDIRECT(AN1732)='Sample Select backend'!$C$2,INDIRECT(AO1732)=1,INDIRECT(AP1732)='Sample Select backend'!$F$2,INDIRECT(AQ1732)=1,INDIRECT(AR1732)='Sample Select backend'!$M$2),1,0)</f>
        <v>0</v>
      </c>
      <c r="AN1732" t="str">
        <f>_xlfn.CONCAT('Sample Select backend'!$C$4,ROW(AN1732))</f>
        <v>AE1732</v>
      </c>
      <c r="AO1732" s="9" t="str">
        <f>_xlfn.CONCAT('Sample Select backend'!$J$2,ROW(AO1732))</f>
        <v>AJ1732</v>
      </c>
      <c r="AP1732" t="str">
        <f>_xlfn.CONCAT('Sample Select backend'!$F$4,ROW(AP1732))</f>
        <v>AF1732</v>
      </c>
      <c r="AQ1732" t="str">
        <f>_xlfn.CONCAT('Sample Select backend'!$I$10,ROW(AQ1732))</f>
        <v>R1732</v>
      </c>
      <c r="AR1732" t="str">
        <f>_xlfn.CONCAT('Sample Select backend'!$M$4,ROW(AR1732))</f>
        <v>AK1732</v>
      </c>
      <c r="AS1732" t="str">
        <f t="shared" si="592"/>
        <v>Iran</v>
      </c>
      <c r="AT1732" s="9" t="str">
        <f t="shared" si="593"/>
        <v>General</v>
      </c>
      <c r="AU1732">
        <f t="shared" si="594"/>
        <v>0</v>
      </c>
      <c r="AV1732" s="9">
        <v>1</v>
      </c>
    </row>
    <row r="1733" spans="1:48" x14ac:dyDescent="0.35">
      <c r="A1733" t="s">
        <v>83</v>
      </c>
      <c r="B1733">
        <v>6</v>
      </c>
      <c r="C1733">
        <v>28</v>
      </c>
      <c r="D1733" t="s">
        <v>1224</v>
      </c>
      <c r="E1733">
        <v>-2</v>
      </c>
      <c r="F1733">
        <v>1</v>
      </c>
      <c r="G1733">
        <v>2</v>
      </c>
      <c r="H1733">
        <v>1</v>
      </c>
      <c r="I1733">
        <v>2</v>
      </c>
      <c r="J1733">
        <v>1</v>
      </c>
      <c r="K1733">
        <v>1</v>
      </c>
      <c r="L1733">
        <v>2</v>
      </c>
      <c r="M1733">
        <v>1</v>
      </c>
      <c r="N1733" t="s">
        <v>2682</v>
      </c>
      <c r="O1733" t="s">
        <v>2804</v>
      </c>
      <c r="P1733" t="s">
        <v>2810</v>
      </c>
      <c r="Q1733" t="s">
        <v>2816</v>
      </c>
      <c r="R1733">
        <v>0</v>
      </c>
      <c r="S1733" t="s">
        <v>202</v>
      </c>
      <c r="T1733" t="s">
        <v>202</v>
      </c>
      <c r="U1733" t="s">
        <v>202</v>
      </c>
      <c r="V1733">
        <f t="shared" si="590"/>
        <v>0</v>
      </c>
      <c r="W1733">
        <f t="shared" si="590"/>
        <v>1</v>
      </c>
      <c r="X1733">
        <f t="shared" si="590"/>
        <v>1</v>
      </c>
      <c r="Y1733">
        <f t="shared" si="590"/>
        <v>1</v>
      </c>
      <c r="Z1733">
        <f t="shared" si="590"/>
        <v>1</v>
      </c>
      <c r="AA1733">
        <f t="shared" si="590"/>
        <v>1</v>
      </c>
      <c r="AB1733">
        <f t="shared" si="590"/>
        <v>1</v>
      </c>
      <c r="AC1733">
        <f t="shared" si="590"/>
        <v>1</v>
      </c>
      <c r="AD1733">
        <f t="shared" si="590"/>
        <v>1</v>
      </c>
      <c r="AE1733" s="4" t="s">
        <v>2828</v>
      </c>
      <c r="AF1733" s="9" t="s">
        <v>2829</v>
      </c>
      <c r="AG1733">
        <v>0</v>
      </c>
      <c r="AH1733">
        <v>1</v>
      </c>
      <c r="AI1733">
        <v>0</v>
      </c>
      <c r="AJ1733">
        <v>1</v>
      </c>
      <c r="AK1733" s="9" t="s">
        <v>2840</v>
      </c>
      <c r="AL1733">
        <f t="shared" si="591"/>
        <v>0</v>
      </c>
      <c r="AM1733">
        <f>IF(AND(INDIRECT(AN1733)='Sample Select backend'!$C$2,INDIRECT(AO1733)=1,INDIRECT(AP1733)='Sample Select backend'!$F$2,INDIRECT(AQ1733)=1,INDIRECT(AR1733)='Sample Select backend'!$M$2),1,0)</f>
        <v>0</v>
      </c>
      <c r="AN1733" t="str">
        <f>_xlfn.CONCAT('Sample Select backend'!$C$4,ROW(AN1733))</f>
        <v>AE1733</v>
      </c>
      <c r="AO1733" s="9" t="str">
        <f>_xlfn.CONCAT('Sample Select backend'!$J$2,ROW(AO1733))</f>
        <v>AJ1733</v>
      </c>
      <c r="AP1733" t="str">
        <f>_xlfn.CONCAT('Sample Select backend'!$F$4,ROW(AP1733))</f>
        <v>AF1733</v>
      </c>
      <c r="AQ1733" t="str">
        <f>_xlfn.CONCAT('Sample Select backend'!$I$10,ROW(AQ1733))</f>
        <v>R1733</v>
      </c>
      <c r="AR1733" t="str">
        <f>_xlfn.CONCAT('Sample Select backend'!$M$4,ROW(AR1733))</f>
        <v>AK1733</v>
      </c>
      <c r="AS1733" t="str">
        <f t="shared" si="592"/>
        <v>Iran</v>
      </c>
      <c r="AT1733" s="9">
        <f t="shared" si="593"/>
        <v>28</v>
      </c>
      <c r="AU1733">
        <f t="shared" si="594"/>
        <v>0</v>
      </c>
      <c r="AV1733" s="9">
        <v>1</v>
      </c>
    </row>
    <row r="1734" spans="1:48" x14ac:dyDescent="0.35">
      <c r="A1734" t="s">
        <v>83</v>
      </c>
      <c r="B1734">
        <v>7</v>
      </c>
      <c r="C1734" t="s">
        <v>201</v>
      </c>
      <c r="D1734" t="s">
        <v>1225</v>
      </c>
      <c r="E1734">
        <v>2</v>
      </c>
      <c r="F1734">
        <v>1</v>
      </c>
      <c r="G1734">
        <v>-2</v>
      </c>
      <c r="J1734">
        <v>-2</v>
      </c>
      <c r="K1734">
        <v>-1</v>
      </c>
      <c r="M1734">
        <v>1</v>
      </c>
      <c r="N1734" t="s">
        <v>2682</v>
      </c>
      <c r="O1734" t="s">
        <v>2804</v>
      </c>
      <c r="P1734" t="s">
        <v>2810</v>
      </c>
      <c r="Q1734" t="s">
        <v>2816</v>
      </c>
      <c r="R1734">
        <v>0</v>
      </c>
      <c r="S1734" t="s">
        <v>202</v>
      </c>
      <c r="T1734" t="s">
        <v>202</v>
      </c>
      <c r="U1734" t="s">
        <v>202</v>
      </c>
      <c r="V1734">
        <f t="shared" si="590"/>
        <v>1</v>
      </c>
      <c r="W1734">
        <f t="shared" si="590"/>
        <v>1</v>
      </c>
      <c r="X1734">
        <f t="shared" si="590"/>
        <v>0</v>
      </c>
      <c r="Y1734">
        <f t="shared" si="590"/>
        <v>-1</v>
      </c>
      <c r="Z1734">
        <f t="shared" si="590"/>
        <v>-1</v>
      </c>
      <c r="AA1734">
        <f t="shared" si="590"/>
        <v>0</v>
      </c>
      <c r="AB1734">
        <f t="shared" si="590"/>
        <v>0</v>
      </c>
      <c r="AC1734">
        <f t="shared" si="590"/>
        <v>-1</v>
      </c>
      <c r="AD1734">
        <f t="shared" si="590"/>
        <v>1</v>
      </c>
      <c r="AE1734" s="4" t="s">
        <v>2828</v>
      </c>
      <c r="AF1734" s="9" t="s">
        <v>2829</v>
      </c>
      <c r="AG1734">
        <v>0</v>
      </c>
      <c r="AH1734">
        <v>1</v>
      </c>
      <c r="AI1734">
        <v>0</v>
      </c>
      <c r="AJ1734">
        <v>1</v>
      </c>
      <c r="AK1734" s="9" t="s">
        <v>2840</v>
      </c>
      <c r="AL1734">
        <f t="shared" si="591"/>
        <v>0</v>
      </c>
      <c r="AM1734">
        <f>IF(AND(INDIRECT(AN1734)='Sample Select backend'!$C$2,INDIRECT(AO1734)=1,INDIRECT(AP1734)='Sample Select backend'!$F$2,INDIRECT(AQ1734)=1,INDIRECT(AR1734)='Sample Select backend'!$M$2),1,0)</f>
        <v>0</v>
      </c>
      <c r="AN1734" t="str">
        <f>_xlfn.CONCAT('Sample Select backend'!$C$4,ROW(AN1734))</f>
        <v>AE1734</v>
      </c>
      <c r="AO1734" s="9" t="str">
        <f>_xlfn.CONCAT('Sample Select backend'!$J$2,ROW(AO1734))</f>
        <v>AJ1734</v>
      </c>
      <c r="AP1734" t="str">
        <f>_xlfn.CONCAT('Sample Select backend'!$F$4,ROW(AP1734))</f>
        <v>AF1734</v>
      </c>
      <c r="AQ1734" t="str">
        <f>_xlfn.CONCAT('Sample Select backend'!$I$10,ROW(AQ1734))</f>
        <v>R1734</v>
      </c>
      <c r="AR1734" t="str">
        <f>_xlfn.CONCAT('Sample Select backend'!$M$4,ROW(AR1734))</f>
        <v>AK1734</v>
      </c>
      <c r="AS1734" t="str">
        <f t="shared" si="592"/>
        <v>Iran</v>
      </c>
      <c r="AT1734" s="9" t="str">
        <f t="shared" si="593"/>
        <v>Other</v>
      </c>
      <c r="AU1734">
        <f t="shared" si="594"/>
        <v>0</v>
      </c>
      <c r="AV1734" s="9">
        <v>1</v>
      </c>
    </row>
    <row r="1735" spans="1:48" x14ac:dyDescent="0.35">
      <c r="A1735" t="s">
        <v>83</v>
      </c>
      <c r="B1735">
        <v>1</v>
      </c>
      <c r="C1735">
        <v>7</v>
      </c>
      <c r="D1735" t="s">
        <v>1222</v>
      </c>
      <c r="E1735">
        <v>2</v>
      </c>
      <c r="F1735">
        <v>2</v>
      </c>
      <c r="G1735">
        <v>-2</v>
      </c>
      <c r="H1735">
        <v>-1</v>
      </c>
      <c r="M1735">
        <v>1</v>
      </c>
      <c r="N1735" t="s">
        <v>2682</v>
      </c>
      <c r="O1735" t="s">
        <v>2804</v>
      </c>
      <c r="P1735" t="s">
        <v>2810</v>
      </c>
      <c r="Q1735" t="s">
        <v>2816</v>
      </c>
      <c r="R1735">
        <v>0</v>
      </c>
      <c r="S1735" t="s">
        <v>202</v>
      </c>
      <c r="T1735" t="s">
        <v>202</v>
      </c>
      <c r="U1735" t="s">
        <v>202</v>
      </c>
      <c r="V1735">
        <f t="shared" si="590"/>
        <v>1</v>
      </c>
      <c r="W1735">
        <f t="shared" si="590"/>
        <v>1</v>
      </c>
      <c r="X1735">
        <f t="shared" si="590"/>
        <v>0</v>
      </c>
      <c r="Y1735">
        <f t="shared" si="590"/>
        <v>0</v>
      </c>
      <c r="Z1735">
        <f t="shared" si="590"/>
        <v>-1</v>
      </c>
      <c r="AA1735">
        <f t="shared" si="590"/>
        <v>-1</v>
      </c>
      <c r="AB1735">
        <f t="shared" si="590"/>
        <v>-1</v>
      </c>
      <c r="AC1735">
        <f t="shared" si="590"/>
        <v>-1</v>
      </c>
      <c r="AD1735">
        <f t="shared" si="590"/>
        <v>1</v>
      </c>
      <c r="AE1735" s="4" t="s">
        <v>2828</v>
      </c>
      <c r="AF1735" s="9" t="s">
        <v>2829</v>
      </c>
      <c r="AG1735">
        <v>0</v>
      </c>
      <c r="AH1735">
        <v>1</v>
      </c>
      <c r="AI1735">
        <v>0</v>
      </c>
      <c r="AJ1735">
        <v>1</v>
      </c>
      <c r="AK1735" s="9" t="s">
        <v>2840</v>
      </c>
      <c r="AL1735">
        <f t="shared" si="591"/>
        <v>0</v>
      </c>
      <c r="AM1735">
        <f>IF(AND(INDIRECT(AN1735)='Sample Select backend'!$C$2,INDIRECT(AO1735)=1,INDIRECT(AP1735)='Sample Select backend'!$F$2,INDIRECT(AQ1735)=1,INDIRECT(AR1735)='Sample Select backend'!$M$2),1,0)</f>
        <v>0</v>
      </c>
      <c r="AN1735" t="str">
        <f>_xlfn.CONCAT('Sample Select backend'!$C$4,ROW(AN1735))</f>
        <v>AE1735</v>
      </c>
      <c r="AO1735" s="9" t="str">
        <f>_xlfn.CONCAT('Sample Select backend'!$J$2,ROW(AO1735))</f>
        <v>AJ1735</v>
      </c>
      <c r="AP1735" t="str">
        <f>_xlfn.CONCAT('Sample Select backend'!$F$4,ROW(AP1735))</f>
        <v>AF1735</v>
      </c>
      <c r="AQ1735" t="str">
        <f>_xlfn.CONCAT('Sample Select backend'!$I$10,ROW(AQ1735))</f>
        <v>R1735</v>
      </c>
      <c r="AR1735" t="str">
        <f>_xlfn.CONCAT('Sample Select backend'!$M$4,ROW(AR1735))</f>
        <v>AK1735</v>
      </c>
      <c r="AS1735" t="str">
        <f t="shared" si="592"/>
        <v>Iran</v>
      </c>
      <c r="AT1735" s="9">
        <f t="shared" si="593"/>
        <v>7</v>
      </c>
      <c r="AU1735">
        <f t="shared" si="594"/>
        <v>0</v>
      </c>
      <c r="AV1735" s="9">
        <v>1</v>
      </c>
    </row>
    <row r="1736" spans="1:48" x14ac:dyDescent="0.35">
      <c r="A1736" t="s">
        <v>83</v>
      </c>
      <c r="B1736">
        <v>7</v>
      </c>
      <c r="C1736">
        <v>30</v>
      </c>
      <c r="D1736" t="s">
        <v>1223</v>
      </c>
      <c r="E1736">
        <v>1</v>
      </c>
      <c r="F1736">
        <v>1</v>
      </c>
      <c r="G1736">
        <v>2</v>
      </c>
      <c r="H1736">
        <v>1</v>
      </c>
      <c r="I1736">
        <v>2</v>
      </c>
      <c r="J1736">
        <v>2</v>
      </c>
      <c r="K1736">
        <v>1</v>
      </c>
      <c r="L1736">
        <v>-2</v>
      </c>
      <c r="M1736">
        <v>1</v>
      </c>
      <c r="N1736" t="s">
        <v>2682</v>
      </c>
      <c r="O1736" t="s">
        <v>2804</v>
      </c>
      <c r="P1736" t="s">
        <v>2810</v>
      </c>
      <c r="Q1736" t="s">
        <v>2816</v>
      </c>
      <c r="R1736">
        <v>0</v>
      </c>
      <c r="S1736" t="s">
        <v>202</v>
      </c>
      <c r="T1736" t="s">
        <v>202</v>
      </c>
      <c r="U1736" t="s">
        <v>202</v>
      </c>
      <c r="V1736">
        <f t="shared" si="590"/>
        <v>1</v>
      </c>
      <c r="W1736">
        <f t="shared" si="590"/>
        <v>1</v>
      </c>
      <c r="X1736">
        <f t="shared" si="590"/>
        <v>1</v>
      </c>
      <c r="Y1736">
        <f t="shared" si="590"/>
        <v>1</v>
      </c>
      <c r="Z1736">
        <f t="shared" si="590"/>
        <v>1</v>
      </c>
      <c r="AA1736">
        <f t="shared" si="590"/>
        <v>1</v>
      </c>
      <c r="AB1736">
        <f t="shared" si="590"/>
        <v>1</v>
      </c>
      <c r="AC1736">
        <f t="shared" si="590"/>
        <v>0</v>
      </c>
      <c r="AD1736">
        <f t="shared" si="590"/>
        <v>1</v>
      </c>
      <c r="AE1736" s="4" t="s">
        <v>2828</v>
      </c>
      <c r="AF1736" s="9" t="s">
        <v>2829</v>
      </c>
      <c r="AG1736">
        <v>0</v>
      </c>
      <c r="AH1736">
        <v>1</v>
      </c>
      <c r="AI1736">
        <v>0</v>
      </c>
      <c r="AJ1736">
        <v>1</v>
      </c>
      <c r="AK1736" s="9" t="s">
        <v>2840</v>
      </c>
      <c r="AL1736">
        <f t="shared" si="591"/>
        <v>0</v>
      </c>
      <c r="AM1736">
        <f>IF(AND(INDIRECT(AN1736)='Sample Select backend'!$C$2,INDIRECT(AO1736)=1,INDIRECT(AP1736)='Sample Select backend'!$F$2,INDIRECT(AQ1736)=1,INDIRECT(AR1736)='Sample Select backend'!$M$2),1,0)</f>
        <v>0</v>
      </c>
      <c r="AN1736" t="str">
        <f>_xlfn.CONCAT('Sample Select backend'!$C$4,ROW(AN1736))</f>
        <v>AE1736</v>
      </c>
      <c r="AO1736" s="9" t="str">
        <f>_xlfn.CONCAT('Sample Select backend'!$J$2,ROW(AO1736))</f>
        <v>AJ1736</v>
      </c>
      <c r="AP1736" t="str">
        <f>_xlfn.CONCAT('Sample Select backend'!$F$4,ROW(AP1736))</f>
        <v>AF1736</v>
      </c>
      <c r="AQ1736" t="str">
        <f>_xlfn.CONCAT('Sample Select backend'!$I$10,ROW(AQ1736))</f>
        <v>R1736</v>
      </c>
      <c r="AR1736" t="str">
        <f>_xlfn.CONCAT('Sample Select backend'!$M$4,ROW(AR1736))</f>
        <v>AK1736</v>
      </c>
      <c r="AS1736" t="str">
        <f t="shared" si="592"/>
        <v>Iran</v>
      </c>
      <c r="AT1736" s="9">
        <f t="shared" si="593"/>
        <v>30</v>
      </c>
      <c r="AU1736">
        <f t="shared" si="594"/>
        <v>0</v>
      </c>
      <c r="AV1736" s="9">
        <v>1</v>
      </c>
    </row>
    <row r="1737" spans="1:48" x14ac:dyDescent="0.35">
      <c r="A1737" t="s">
        <v>83</v>
      </c>
      <c r="B1737">
        <v>6</v>
      </c>
      <c r="C1737">
        <v>26</v>
      </c>
      <c r="D1737" t="s">
        <v>1226</v>
      </c>
      <c r="E1737">
        <v>1</v>
      </c>
      <c r="F1737">
        <v>1</v>
      </c>
      <c r="G1737">
        <v>2</v>
      </c>
      <c r="H1737">
        <v>-1</v>
      </c>
      <c r="I1737">
        <v>2</v>
      </c>
      <c r="J1737">
        <v>1</v>
      </c>
      <c r="K1737">
        <v>1</v>
      </c>
      <c r="L1737">
        <v>2</v>
      </c>
      <c r="M1737">
        <v>1</v>
      </c>
      <c r="N1737" t="s">
        <v>2682</v>
      </c>
      <c r="O1737" t="s">
        <v>2804</v>
      </c>
      <c r="P1737" t="s">
        <v>2810</v>
      </c>
      <c r="Q1737" t="s">
        <v>2816</v>
      </c>
      <c r="R1737">
        <v>0</v>
      </c>
      <c r="S1737" t="s">
        <v>202</v>
      </c>
      <c r="T1737" t="s">
        <v>202</v>
      </c>
      <c r="U1737" t="s">
        <v>202</v>
      </c>
      <c r="V1737">
        <f t="shared" si="590"/>
        <v>1</v>
      </c>
      <c r="W1737">
        <f t="shared" si="590"/>
        <v>1</v>
      </c>
      <c r="X1737">
        <f t="shared" si="590"/>
        <v>1</v>
      </c>
      <c r="Y1737">
        <f t="shared" si="590"/>
        <v>0</v>
      </c>
      <c r="Z1737">
        <f t="shared" si="590"/>
        <v>1</v>
      </c>
      <c r="AA1737">
        <f t="shared" si="590"/>
        <v>1</v>
      </c>
      <c r="AB1737">
        <f t="shared" si="590"/>
        <v>1</v>
      </c>
      <c r="AC1737">
        <f t="shared" si="590"/>
        <v>1</v>
      </c>
      <c r="AD1737">
        <f t="shared" si="590"/>
        <v>1</v>
      </c>
      <c r="AE1737" s="4" t="s">
        <v>2828</v>
      </c>
      <c r="AF1737" s="9" t="s">
        <v>2829</v>
      </c>
      <c r="AG1737">
        <v>0</v>
      </c>
      <c r="AH1737">
        <v>1</v>
      </c>
      <c r="AI1737">
        <v>0</v>
      </c>
      <c r="AJ1737">
        <v>1</v>
      </c>
      <c r="AK1737" s="9" t="s">
        <v>2840</v>
      </c>
      <c r="AL1737">
        <f t="shared" si="591"/>
        <v>0</v>
      </c>
      <c r="AM1737">
        <f>IF(AND(INDIRECT(AN1737)='Sample Select backend'!$C$2,INDIRECT(AO1737)=1,INDIRECT(AP1737)='Sample Select backend'!$F$2,INDIRECT(AQ1737)=1,INDIRECT(AR1737)='Sample Select backend'!$M$2),1,0)</f>
        <v>0</v>
      </c>
      <c r="AN1737" t="str">
        <f>_xlfn.CONCAT('Sample Select backend'!$C$4,ROW(AN1737))</f>
        <v>AE1737</v>
      </c>
      <c r="AO1737" s="9" t="str">
        <f>_xlfn.CONCAT('Sample Select backend'!$J$2,ROW(AO1737))</f>
        <v>AJ1737</v>
      </c>
      <c r="AP1737" t="str">
        <f>_xlfn.CONCAT('Sample Select backend'!$F$4,ROW(AP1737))</f>
        <v>AF1737</v>
      </c>
      <c r="AQ1737" t="str">
        <f>_xlfn.CONCAT('Sample Select backend'!$I$10,ROW(AQ1737))</f>
        <v>R1737</v>
      </c>
      <c r="AR1737" t="str">
        <f>_xlfn.CONCAT('Sample Select backend'!$M$4,ROW(AR1737))</f>
        <v>AK1737</v>
      </c>
      <c r="AS1737" t="str">
        <f t="shared" si="592"/>
        <v>Iran</v>
      </c>
      <c r="AT1737" s="9">
        <f t="shared" si="593"/>
        <v>26</v>
      </c>
      <c r="AU1737">
        <f t="shared" si="594"/>
        <v>0</v>
      </c>
      <c r="AV1737" s="9">
        <v>0</v>
      </c>
    </row>
    <row r="1738" spans="1:48" x14ac:dyDescent="0.35">
      <c r="A1738" s="24" t="s">
        <v>83</v>
      </c>
      <c r="B1738" s="24">
        <v>1</v>
      </c>
      <c r="C1738" s="24" t="s">
        <v>206</v>
      </c>
      <c r="D1738" s="24" t="s">
        <v>3779</v>
      </c>
      <c r="E1738" s="24"/>
      <c r="O1738" t="s">
        <v>2804</v>
      </c>
      <c r="P1738" t="s">
        <v>2810</v>
      </c>
      <c r="Q1738" t="s">
        <v>2816</v>
      </c>
      <c r="R1738">
        <v>0</v>
      </c>
      <c r="S1738" t="s">
        <v>202</v>
      </c>
      <c r="T1738" t="s">
        <v>202</v>
      </c>
      <c r="U1738" t="s">
        <v>202</v>
      </c>
      <c r="V1738">
        <v>-1</v>
      </c>
      <c r="W1738">
        <v>-1</v>
      </c>
      <c r="X1738">
        <v>-1</v>
      </c>
      <c r="Y1738">
        <v>-1</v>
      </c>
      <c r="Z1738">
        <v>-1</v>
      </c>
      <c r="AA1738">
        <v>-1</v>
      </c>
      <c r="AB1738">
        <v>-1</v>
      </c>
      <c r="AC1738">
        <v>-1</v>
      </c>
      <c r="AD1738">
        <v>-1</v>
      </c>
      <c r="AE1738" s="4" t="s">
        <v>2828</v>
      </c>
      <c r="AF1738" s="9" t="s">
        <v>2829</v>
      </c>
      <c r="AG1738">
        <v>0</v>
      </c>
      <c r="AH1738">
        <v>1</v>
      </c>
      <c r="AI1738">
        <v>0</v>
      </c>
      <c r="AJ1738">
        <v>1</v>
      </c>
      <c r="AK1738" s="9" t="s">
        <v>2840</v>
      </c>
      <c r="AL1738">
        <f t="shared" si="591"/>
        <v>0</v>
      </c>
      <c r="AM1738">
        <f>IF(AND(INDIRECT(AN1738)='Sample Select backend'!$C$2,INDIRECT(AO1738)=1,INDIRECT(AP1738)='Sample Select backend'!$F$2,INDIRECT(AQ1738)=1,INDIRECT(AR1738)='Sample Select backend'!$M$2),1,0)</f>
        <v>0</v>
      </c>
      <c r="AN1738" t="str">
        <f>_xlfn.CONCAT('Sample Select backend'!$C$4,ROW(AN1738))</f>
        <v>AE1738</v>
      </c>
      <c r="AO1738" s="9" t="str">
        <f>_xlfn.CONCAT('Sample Select backend'!$J$2,ROW(AO1738))</f>
        <v>AJ1738</v>
      </c>
      <c r="AP1738" t="str">
        <f>_xlfn.CONCAT('Sample Select backend'!$F$4,ROW(AP1738))</f>
        <v>AF1738</v>
      </c>
      <c r="AQ1738" t="str">
        <f>_xlfn.CONCAT('Sample Select backend'!$I$10,ROW(AQ1738))</f>
        <v>R1738</v>
      </c>
      <c r="AR1738" t="str">
        <f>_xlfn.CONCAT('Sample Select backend'!$M$4,ROW(AR1738))</f>
        <v>AK1738</v>
      </c>
      <c r="AS1738" t="str">
        <f t="shared" si="592"/>
        <v>Iran</v>
      </c>
      <c r="AT1738" s="9" t="str">
        <f t="shared" si="593"/>
        <v>Tax exemption/waiver/suspension</v>
      </c>
      <c r="AU1738">
        <f t="shared" si="594"/>
        <v>0</v>
      </c>
      <c r="AV1738" s="9">
        <v>0</v>
      </c>
    </row>
    <row r="1739" spans="1:48" x14ac:dyDescent="0.35">
      <c r="A1739" s="24" t="s">
        <v>83</v>
      </c>
      <c r="B1739" s="24">
        <v>7</v>
      </c>
      <c r="C1739" s="24" t="s">
        <v>201</v>
      </c>
      <c r="D1739" s="24" t="s">
        <v>3780</v>
      </c>
      <c r="E1739" s="24"/>
      <c r="O1739" t="s">
        <v>2804</v>
      </c>
      <c r="P1739" t="s">
        <v>2810</v>
      </c>
      <c r="Q1739" t="s">
        <v>2816</v>
      </c>
      <c r="R1739">
        <v>0</v>
      </c>
      <c r="S1739" t="s">
        <v>202</v>
      </c>
      <c r="T1739" t="s">
        <v>202</v>
      </c>
      <c r="U1739" t="s">
        <v>202</v>
      </c>
      <c r="V1739">
        <v>-1</v>
      </c>
      <c r="W1739">
        <v>-1</v>
      </c>
      <c r="X1739">
        <v>-1</v>
      </c>
      <c r="Y1739">
        <v>-1</v>
      </c>
      <c r="Z1739">
        <v>-1</v>
      </c>
      <c r="AA1739">
        <v>-1</v>
      </c>
      <c r="AB1739">
        <v>-1</v>
      </c>
      <c r="AC1739">
        <v>-1</v>
      </c>
      <c r="AD1739">
        <v>-1</v>
      </c>
      <c r="AE1739" s="4" t="s">
        <v>2828</v>
      </c>
      <c r="AF1739" s="9" t="s">
        <v>2829</v>
      </c>
      <c r="AG1739">
        <v>0</v>
      </c>
      <c r="AH1739">
        <v>1</v>
      </c>
      <c r="AI1739">
        <v>0</v>
      </c>
      <c r="AJ1739">
        <v>1</v>
      </c>
      <c r="AK1739" s="9" t="s">
        <v>2840</v>
      </c>
      <c r="AL1739">
        <f t="shared" si="591"/>
        <v>0</v>
      </c>
      <c r="AM1739">
        <f>IF(AND(INDIRECT(AN1739)='Sample Select backend'!$C$2,INDIRECT(AO1739)=1,INDIRECT(AP1739)='Sample Select backend'!$F$2,INDIRECT(AQ1739)=1,INDIRECT(AR1739)='Sample Select backend'!$M$2),1,0)</f>
        <v>0</v>
      </c>
      <c r="AN1739" t="str">
        <f>_xlfn.CONCAT('Sample Select backend'!$C$4,ROW(AN1739))</f>
        <v>AE1739</v>
      </c>
      <c r="AO1739" s="9" t="str">
        <f>_xlfn.CONCAT('Sample Select backend'!$J$2,ROW(AO1739))</f>
        <v>AJ1739</v>
      </c>
      <c r="AP1739" t="str">
        <f>_xlfn.CONCAT('Sample Select backend'!$F$4,ROW(AP1739))</f>
        <v>AF1739</v>
      </c>
      <c r="AQ1739" t="str">
        <f>_xlfn.CONCAT('Sample Select backend'!$I$10,ROW(AQ1739))</f>
        <v>R1739</v>
      </c>
      <c r="AR1739" t="str">
        <f>_xlfn.CONCAT('Sample Select backend'!$M$4,ROW(AR1739))</f>
        <v>AK1739</v>
      </c>
      <c r="AS1739" t="str">
        <f t="shared" si="592"/>
        <v>Iran</v>
      </c>
      <c r="AT1739" s="9" t="str">
        <f t="shared" si="593"/>
        <v>Other</v>
      </c>
      <c r="AU1739">
        <f t="shared" si="594"/>
        <v>0</v>
      </c>
      <c r="AV1739" s="9">
        <v>0</v>
      </c>
    </row>
    <row r="1740" spans="1:48" x14ac:dyDescent="0.35">
      <c r="A1740" s="24" t="s">
        <v>83</v>
      </c>
      <c r="B1740" s="24">
        <v>1</v>
      </c>
      <c r="C1740" s="24" t="s">
        <v>201</v>
      </c>
      <c r="D1740" s="24" t="s">
        <v>3781</v>
      </c>
      <c r="E1740" s="24"/>
      <c r="O1740" t="s">
        <v>2804</v>
      </c>
      <c r="P1740" t="s">
        <v>2810</v>
      </c>
      <c r="Q1740" t="s">
        <v>2816</v>
      </c>
      <c r="R1740">
        <v>0</v>
      </c>
      <c r="S1740" t="s">
        <v>202</v>
      </c>
      <c r="T1740" t="s">
        <v>202</v>
      </c>
      <c r="U1740" t="s">
        <v>202</v>
      </c>
      <c r="V1740">
        <v>-1</v>
      </c>
      <c r="W1740">
        <v>-1</v>
      </c>
      <c r="X1740">
        <v>-1</v>
      </c>
      <c r="Y1740">
        <v>-1</v>
      </c>
      <c r="Z1740">
        <v>-1</v>
      </c>
      <c r="AA1740">
        <v>-1</v>
      </c>
      <c r="AB1740">
        <v>-1</v>
      </c>
      <c r="AC1740">
        <v>-1</v>
      </c>
      <c r="AD1740">
        <v>-1</v>
      </c>
      <c r="AE1740" s="4" t="s">
        <v>2828</v>
      </c>
      <c r="AF1740" s="9" t="s">
        <v>2829</v>
      </c>
      <c r="AG1740">
        <v>0</v>
      </c>
      <c r="AH1740">
        <v>1</v>
      </c>
      <c r="AI1740">
        <v>0</v>
      </c>
      <c r="AJ1740">
        <v>1</v>
      </c>
      <c r="AK1740" s="9" t="s">
        <v>2840</v>
      </c>
      <c r="AL1740">
        <f t="shared" si="591"/>
        <v>0</v>
      </c>
      <c r="AM1740">
        <f>IF(AND(INDIRECT(AN1740)='Sample Select backend'!$C$2,INDIRECT(AO1740)=1,INDIRECT(AP1740)='Sample Select backend'!$F$2,INDIRECT(AQ1740)=1,INDIRECT(AR1740)='Sample Select backend'!$M$2),1,0)</f>
        <v>0</v>
      </c>
      <c r="AN1740" t="str">
        <f>_xlfn.CONCAT('Sample Select backend'!$C$4,ROW(AN1740))</f>
        <v>AE1740</v>
      </c>
      <c r="AO1740" s="9" t="str">
        <f>_xlfn.CONCAT('Sample Select backend'!$J$2,ROW(AO1740))</f>
        <v>AJ1740</v>
      </c>
      <c r="AP1740" t="str">
        <f>_xlfn.CONCAT('Sample Select backend'!$F$4,ROW(AP1740))</f>
        <v>AF1740</v>
      </c>
      <c r="AQ1740" t="str">
        <f>_xlfn.CONCAT('Sample Select backend'!$I$10,ROW(AQ1740))</f>
        <v>R1740</v>
      </c>
      <c r="AR1740" t="str">
        <f>_xlfn.CONCAT('Sample Select backend'!$M$4,ROW(AR1740))</f>
        <v>AK1740</v>
      </c>
      <c r="AS1740" t="str">
        <f t="shared" si="592"/>
        <v>Iran</v>
      </c>
      <c r="AT1740" s="9" t="str">
        <f t="shared" si="593"/>
        <v>Other</v>
      </c>
      <c r="AU1740">
        <f t="shared" si="594"/>
        <v>0</v>
      </c>
      <c r="AV1740" s="9">
        <v>0</v>
      </c>
    </row>
    <row r="1741" spans="1:48" x14ac:dyDescent="0.35">
      <c r="A1741" s="24" t="s">
        <v>83</v>
      </c>
      <c r="B1741" s="24">
        <v>1</v>
      </c>
      <c r="C1741" s="24">
        <v>6</v>
      </c>
      <c r="D1741" s="24" t="s">
        <v>3782</v>
      </c>
      <c r="E1741" s="24"/>
      <c r="O1741" t="s">
        <v>2804</v>
      </c>
      <c r="P1741" t="s">
        <v>2810</v>
      </c>
      <c r="Q1741" t="s">
        <v>2816</v>
      </c>
      <c r="R1741">
        <v>0</v>
      </c>
      <c r="S1741" t="s">
        <v>202</v>
      </c>
      <c r="T1741" t="s">
        <v>202</v>
      </c>
      <c r="U1741" t="s">
        <v>202</v>
      </c>
      <c r="V1741">
        <v>-1</v>
      </c>
      <c r="W1741">
        <v>-1</v>
      </c>
      <c r="X1741">
        <v>-1</v>
      </c>
      <c r="Y1741">
        <v>-1</v>
      </c>
      <c r="Z1741">
        <v>-1</v>
      </c>
      <c r="AA1741">
        <v>-1</v>
      </c>
      <c r="AB1741">
        <v>-1</v>
      </c>
      <c r="AC1741">
        <v>-1</v>
      </c>
      <c r="AD1741">
        <v>-1</v>
      </c>
      <c r="AE1741" s="4" t="s">
        <v>2828</v>
      </c>
      <c r="AF1741" s="9" t="s">
        <v>2829</v>
      </c>
      <c r="AG1741">
        <v>0</v>
      </c>
      <c r="AH1741">
        <v>1</v>
      </c>
      <c r="AI1741">
        <v>0</v>
      </c>
      <c r="AJ1741">
        <v>1</v>
      </c>
      <c r="AK1741" s="9" t="s">
        <v>2840</v>
      </c>
      <c r="AL1741">
        <f t="shared" si="591"/>
        <v>0</v>
      </c>
      <c r="AM1741">
        <f>IF(AND(INDIRECT(AN1741)='Sample Select backend'!$C$2,INDIRECT(AO1741)=1,INDIRECT(AP1741)='Sample Select backend'!$F$2,INDIRECT(AQ1741)=1,INDIRECT(AR1741)='Sample Select backend'!$M$2),1,0)</f>
        <v>0</v>
      </c>
      <c r="AN1741" t="str">
        <f>_xlfn.CONCAT('Sample Select backend'!$C$4,ROW(AN1741))</f>
        <v>AE1741</v>
      </c>
      <c r="AO1741" s="9" t="str">
        <f>_xlfn.CONCAT('Sample Select backend'!$J$2,ROW(AO1741))</f>
        <v>AJ1741</v>
      </c>
      <c r="AP1741" t="str">
        <f>_xlfn.CONCAT('Sample Select backend'!$F$4,ROW(AP1741))</f>
        <v>AF1741</v>
      </c>
      <c r="AQ1741" t="str">
        <f>_xlfn.CONCAT('Sample Select backend'!$I$10,ROW(AQ1741))</f>
        <v>R1741</v>
      </c>
      <c r="AR1741" t="str">
        <f>_xlfn.CONCAT('Sample Select backend'!$M$4,ROW(AR1741))</f>
        <v>AK1741</v>
      </c>
      <c r="AS1741" t="str">
        <f t="shared" si="592"/>
        <v>Iran</v>
      </c>
      <c r="AT1741" s="9">
        <f t="shared" si="593"/>
        <v>6</v>
      </c>
      <c r="AU1741">
        <f t="shared" si="594"/>
        <v>0</v>
      </c>
      <c r="AV1741" s="9">
        <v>0</v>
      </c>
    </row>
    <row r="1742" spans="1:48" x14ac:dyDescent="0.35">
      <c r="A1742" s="24" t="s">
        <v>83</v>
      </c>
      <c r="B1742" s="24">
        <v>3</v>
      </c>
      <c r="C1742" s="24" t="s">
        <v>201</v>
      </c>
      <c r="D1742" s="24" t="s">
        <v>3783</v>
      </c>
      <c r="E1742" s="24"/>
      <c r="O1742" t="s">
        <v>2804</v>
      </c>
      <c r="P1742" t="s">
        <v>2810</v>
      </c>
      <c r="Q1742" t="s">
        <v>2816</v>
      </c>
      <c r="R1742">
        <v>0</v>
      </c>
      <c r="S1742" t="s">
        <v>202</v>
      </c>
      <c r="T1742" t="s">
        <v>202</v>
      </c>
      <c r="U1742" t="s">
        <v>202</v>
      </c>
      <c r="V1742">
        <v>-1</v>
      </c>
      <c r="W1742">
        <v>-1</v>
      </c>
      <c r="X1742">
        <v>-1</v>
      </c>
      <c r="Y1742">
        <v>-1</v>
      </c>
      <c r="Z1742">
        <v>-1</v>
      </c>
      <c r="AA1742">
        <v>-1</v>
      </c>
      <c r="AB1742">
        <v>-1</v>
      </c>
      <c r="AC1742">
        <v>-1</v>
      </c>
      <c r="AD1742">
        <v>-1</v>
      </c>
      <c r="AE1742" s="4" t="s">
        <v>2828</v>
      </c>
      <c r="AF1742" s="9" t="s">
        <v>2829</v>
      </c>
      <c r="AG1742">
        <v>0</v>
      </c>
      <c r="AH1742">
        <v>1</v>
      </c>
      <c r="AI1742">
        <v>0</v>
      </c>
      <c r="AJ1742">
        <v>1</v>
      </c>
      <c r="AK1742" s="9" t="s">
        <v>2840</v>
      </c>
      <c r="AL1742">
        <f t="shared" si="591"/>
        <v>0</v>
      </c>
      <c r="AM1742">
        <f>IF(AND(INDIRECT(AN1742)='Sample Select backend'!$C$2,INDIRECT(AO1742)=1,INDIRECT(AP1742)='Sample Select backend'!$F$2,INDIRECT(AQ1742)=1,INDIRECT(AR1742)='Sample Select backend'!$M$2),1,0)</f>
        <v>0</v>
      </c>
      <c r="AN1742" t="str">
        <f>_xlfn.CONCAT('Sample Select backend'!$C$4,ROW(AN1742))</f>
        <v>AE1742</v>
      </c>
      <c r="AO1742" s="9" t="str">
        <f>_xlfn.CONCAT('Sample Select backend'!$J$2,ROW(AO1742))</f>
        <v>AJ1742</v>
      </c>
      <c r="AP1742" t="str">
        <f>_xlfn.CONCAT('Sample Select backend'!$F$4,ROW(AP1742))</f>
        <v>AF1742</v>
      </c>
      <c r="AQ1742" t="str">
        <f>_xlfn.CONCAT('Sample Select backend'!$I$10,ROW(AQ1742))</f>
        <v>R1742</v>
      </c>
      <c r="AR1742" t="str">
        <f>_xlfn.CONCAT('Sample Select backend'!$M$4,ROW(AR1742))</f>
        <v>AK1742</v>
      </c>
      <c r="AS1742" t="str">
        <f t="shared" si="592"/>
        <v>Iran</v>
      </c>
      <c r="AT1742" s="9" t="str">
        <f t="shared" si="593"/>
        <v>Other</v>
      </c>
      <c r="AU1742">
        <f t="shared" si="594"/>
        <v>0</v>
      </c>
      <c r="AV1742" s="9">
        <v>0</v>
      </c>
    </row>
    <row r="1743" spans="1:48" x14ac:dyDescent="0.35">
      <c r="A1743" s="24" t="s">
        <v>83</v>
      </c>
      <c r="B1743" s="24">
        <v>1</v>
      </c>
      <c r="C1743" s="24">
        <v>6</v>
      </c>
      <c r="D1743" s="24" t="s">
        <v>3784</v>
      </c>
      <c r="E1743" s="24"/>
      <c r="O1743" t="s">
        <v>2804</v>
      </c>
      <c r="P1743" t="s">
        <v>2810</v>
      </c>
      <c r="Q1743" t="s">
        <v>2816</v>
      </c>
      <c r="R1743">
        <v>0</v>
      </c>
      <c r="S1743" t="s">
        <v>202</v>
      </c>
      <c r="T1743" t="s">
        <v>202</v>
      </c>
      <c r="U1743" t="s">
        <v>202</v>
      </c>
      <c r="V1743">
        <v>-1</v>
      </c>
      <c r="W1743">
        <v>-1</v>
      </c>
      <c r="X1743">
        <v>-1</v>
      </c>
      <c r="Y1743">
        <v>-1</v>
      </c>
      <c r="Z1743">
        <v>-1</v>
      </c>
      <c r="AA1743">
        <v>-1</v>
      </c>
      <c r="AB1743">
        <v>-1</v>
      </c>
      <c r="AC1743">
        <v>-1</v>
      </c>
      <c r="AD1743">
        <v>-1</v>
      </c>
      <c r="AE1743" s="4" t="s">
        <v>2828</v>
      </c>
      <c r="AF1743" s="9" t="s">
        <v>2829</v>
      </c>
      <c r="AG1743">
        <v>0</v>
      </c>
      <c r="AH1743">
        <v>1</v>
      </c>
      <c r="AI1743">
        <v>0</v>
      </c>
      <c r="AJ1743">
        <v>1</v>
      </c>
      <c r="AK1743" s="9" t="s">
        <v>2840</v>
      </c>
      <c r="AL1743">
        <f t="shared" si="591"/>
        <v>0</v>
      </c>
      <c r="AM1743">
        <f>IF(AND(INDIRECT(AN1743)='Sample Select backend'!$C$2,INDIRECT(AO1743)=1,INDIRECT(AP1743)='Sample Select backend'!$F$2,INDIRECT(AQ1743)=1,INDIRECT(AR1743)='Sample Select backend'!$M$2),1,0)</f>
        <v>0</v>
      </c>
      <c r="AN1743" t="str">
        <f>_xlfn.CONCAT('Sample Select backend'!$C$4,ROW(AN1743))</f>
        <v>AE1743</v>
      </c>
      <c r="AO1743" s="9" t="str">
        <f>_xlfn.CONCAT('Sample Select backend'!$J$2,ROW(AO1743))</f>
        <v>AJ1743</v>
      </c>
      <c r="AP1743" t="str">
        <f>_xlfn.CONCAT('Sample Select backend'!$F$4,ROW(AP1743))</f>
        <v>AF1743</v>
      </c>
      <c r="AQ1743" t="str">
        <f>_xlfn.CONCAT('Sample Select backend'!$I$10,ROW(AQ1743))</f>
        <v>R1743</v>
      </c>
      <c r="AR1743" t="str">
        <f>_xlfn.CONCAT('Sample Select backend'!$M$4,ROW(AR1743))</f>
        <v>AK1743</v>
      </c>
      <c r="AS1743" t="str">
        <f t="shared" si="592"/>
        <v>Iran</v>
      </c>
      <c r="AT1743" s="9">
        <f t="shared" si="593"/>
        <v>6</v>
      </c>
      <c r="AU1743">
        <f t="shared" si="594"/>
        <v>0</v>
      </c>
      <c r="AV1743" s="9">
        <v>1</v>
      </c>
    </row>
    <row r="1744" spans="1:48" x14ac:dyDescent="0.35">
      <c r="A1744" t="s">
        <v>84</v>
      </c>
      <c r="B1744">
        <v>6</v>
      </c>
      <c r="C1744">
        <v>28</v>
      </c>
      <c r="D1744" t="s">
        <v>1227</v>
      </c>
      <c r="E1744">
        <v>1</v>
      </c>
      <c r="F1744">
        <v>1</v>
      </c>
      <c r="G1744">
        <v>2</v>
      </c>
      <c r="H1744">
        <v>-1</v>
      </c>
      <c r="I1744">
        <v>2</v>
      </c>
      <c r="J1744">
        <v>1</v>
      </c>
      <c r="K1744">
        <v>1</v>
      </c>
      <c r="L1744">
        <v>2</v>
      </c>
      <c r="M1744">
        <v>1</v>
      </c>
      <c r="N1744" t="s">
        <v>2683</v>
      </c>
      <c r="O1744" t="s">
        <v>2804</v>
      </c>
      <c r="P1744" t="s">
        <v>2810</v>
      </c>
      <c r="Q1744" t="s">
        <v>2816</v>
      </c>
      <c r="R1744">
        <v>0</v>
      </c>
      <c r="S1744">
        <v>-11.86</v>
      </c>
      <c r="T1744">
        <v>-3.24</v>
      </c>
      <c r="U1744">
        <v>69.319999999999993</v>
      </c>
      <c r="V1744">
        <f t="shared" ref="V1744:AD1747" si="595">IF(E1744&gt;0,1,IF(E1744&lt;0,0,-1))</f>
        <v>1</v>
      </c>
      <c r="W1744">
        <f t="shared" si="595"/>
        <v>1</v>
      </c>
      <c r="X1744">
        <f t="shared" si="595"/>
        <v>1</v>
      </c>
      <c r="Y1744">
        <f t="shared" si="595"/>
        <v>0</v>
      </c>
      <c r="Z1744">
        <f t="shared" si="595"/>
        <v>1</v>
      </c>
      <c r="AA1744">
        <f t="shared" si="595"/>
        <v>1</v>
      </c>
      <c r="AB1744">
        <f t="shared" si="595"/>
        <v>1</v>
      </c>
      <c r="AC1744">
        <f t="shared" si="595"/>
        <v>1</v>
      </c>
      <c r="AD1744">
        <f t="shared" si="595"/>
        <v>1</v>
      </c>
      <c r="AE1744" s="4" t="s">
        <v>2828</v>
      </c>
      <c r="AF1744" s="9" t="s">
        <v>2829</v>
      </c>
      <c r="AG1744">
        <v>0</v>
      </c>
      <c r="AH1744">
        <v>1</v>
      </c>
      <c r="AI1744">
        <v>0</v>
      </c>
      <c r="AJ1744">
        <v>1</v>
      </c>
      <c r="AK1744" s="9" t="s">
        <v>2840</v>
      </c>
      <c r="AL1744">
        <f t="shared" si="591"/>
        <v>0</v>
      </c>
      <c r="AM1744">
        <f>IF(AND(INDIRECT(AN1744)='Sample Select backend'!$C$2,INDIRECT(AO1744)=1,INDIRECT(AP1744)='Sample Select backend'!$F$2,INDIRECT(AQ1744)=1,INDIRECT(AR1744)='Sample Select backend'!$M$2),1,0)</f>
        <v>0</v>
      </c>
      <c r="AN1744" t="str">
        <f>_xlfn.CONCAT('Sample Select backend'!$C$4,ROW(AN1744))</f>
        <v>AE1744</v>
      </c>
      <c r="AO1744" s="9" t="str">
        <f>_xlfn.CONCAT('Sample Select backend'!$J$2,ROW(AO1744))</f>
        <v>AJ1744</v>
      </c>
      <c r="AP1744" t="str">
        <f>_xlfn.CONCAT('Sample Select backend'!$F$4,ROW(AP1744))</f>
        <v>AF1744</v>
      </c>
      <c r="AQ1744" t="str">
        <f>_xlfn.CONCAT('Sample Select backend'!$I$10,ROW(AQ1744))</f>
        <v>R1744</v>
      </c>
      <c r="AR1744" t="str">
        <f>_xlfn.CONCAT('Sample Select backend'!$M$4,ROW(AR1744))</f>
        <v>AK1744</v>
      </c>
      <c r="AS1744" t="str">
        <f t="shared" si="592"/>
        <v>Iraq</v>
      </c>
      <c r="AT1744" s="9">
        <f t="shared" si="593"/>
        <v>28</v>
      </c>
      <c r="AU1744">
        <f t="shared" si="594"/>
        <v>1</v>
      </c>
      <c r="AV1744" s="9">
        <v>1</v>
      </c>
    </row>
    <row r="1745" spans="1:48" x14ac:dyDescent="0.35">
      <c r="A1745" t="s">
        <v>84</v>
      </c>
      <c r="B1745">
        <v>7</v>
      </c>
      <c r="C1745" t="s">
        <v>201</v>
      </c>
      <c r="D1745" t="s">
        <v>1228</v>
      </c>
      <c r="E1745">
        <v>1</v>
      </c>
      <c r="F1745">
        <v>1</v>
      </c>
      <c r="G1745">
        <v>-2</v>
      </c>
      <c r="H1745">
        <v>1</v>
      </c>
      <c r="I1745">
        <v>2</v>
      </c>
      <c r="J1745">
        <v>2</v>
      </c>
      <c r="K1745">
        <v>1</v>
      </c>
      <c r="L1745">
        <v>2</v>
      </c>
      <c r="M1745">
        <v>1</v>
      </c>
      <c r="N1745" t="s">
        <v>2683</v>
      </c>
      <c r="O1745" t="s">
        <v>2804</v>
      </c>
      <c r="P1745" t="s">
        <v>2810</v>
      </c>
      <c r="Q1745" t="s">
        <v>2816</v>
      </c>
      <c r="R1745">
        <v>0</v>
      </c>
      <c r="S1745">
        <v>-11.86</v>
      </c>
      <c r="T1745">
        <v>-3.24</v>
      </c>
      <c r="U1745">
        <v>69.319999999999993</v>
      </c>
      <c r="V1745">
        <f t="shared" si="595"/>
        <v>1</v>
      </c>
      <c r="W1745">
        <f t="shared" si="595"/>
        <v>1</v>
      </c>
      <c r="X1745">
        <f t="shared" si="595"/>
        <v>0</v>
      </c>
      <c r="Y1745">
        <f t="shared" si="595"/>
        <v>1</v>
      </c>
      <c r="Z1745">
        <f t="shared" si="595"/>
        <v>1</v>
      </c>
      <c r="AA1745">
        <f t="shared" si="595"/>
        <v>1</v>
      </c>
      <c r="AB1745">
        <f t="shared" si="595"/>
        <v>1</v>
      </c>
      <c r="AC1745">
        <f t="shared" si="595"/>
        <v>1</v>
      </c>
      <c r="AD1745">
        <f t="shared" si="595"/>
        <v>1</v>
      </c>
      <c r="AE1745" s="4" t="s">
        <v>2828</v>
      </c>
      <c r="AF1745" s="9" t="s">
        <v>2829</v>
      </c>
      <c r="AG1745">
        <v>0</v>
      </c>
      <c r="AH1745">
        <v>1</v>
      </c>
      <c r="AI1745">
        <v>0</v>
      </c>
      <c r="AJ1745">
        <v>1</v>
      </c>
      <c r="AK1745" s="9" t="s">
        <v>2840</v>
      </c>
      <c r="AL1745">
        <f t="shared" si="591"/>
        <v>0</v>
      </c>
      <c r="AM1745">
        <f>IF(AND(INDIRECT(AN1745)='Sample Select backend'!$C$2,INDIRECT(AO1745)=1,INDIRECT(AP1745)='Sample Select backend'!$F$2,INDIRECT(AQ1745)=1,INDIRECT(AR1745)='Sample Select backend'!$M$2),1,0)</f>
        <v>0</v>
      </c>
      <c r="AN1745" t="str">
        <f>_xlfn.CONCAT('Sample Select backend'!$C$4,ROW(AN1745))</f>
        <v>AE1745</v>
      </c>
      <c r="AO1745" s="9" t="str">
        <f>_xlfn.CONCAT('Sample Select backend'!$J$2,ROW(AO1745))</f>
        <v>AJ1745</v>
      </c>
      <c r="AP1745" t="str">
        <f>_xlfn.CONCAT('Sample Select backend'!$F$4,ROW(AP1745))</f>
        <v>AF1745</v>
      </c>
      <c r="AQ1745" t="str">
        <f>_xlfn.CONCAT('Sample Select backend'!$I$10,ROW(AQ1745))</f>
        <v>R1745</v>
      </c>
      <c r="AR1745" t="str">
        <f>_xlfn.CONCAT('Sample Select backend'!$M$4,ROW(AR1745))</f>
        <v>AK1745</v>
      </c>
      <c r="AS1745" t="str">
        <f t="shared" si="592"/>
        <v>Iraq</v>
      </c>
      <c r="AT1745" s="9" t="str">
        <f t="shared" si="593"/>
        <v>Other</v>
      </c>
      <c r="AU1745">
        <f t="shared" si="594"/>
        <v>0</v>
      </c>
      <c r="AV1745" s="9">
        <v>1</v>
      </c>
    </row>
    <row r="1746" spans="1:48" x14ac:dyDescent="0.35">
      <c r="A1746" t="s">
        <v>84</v>
      </c>
      <c r="B1746">
        <v>6</v>
      </c>
      <c r="C1746">
        <v>25</v>
      </c>
      <c r="D1746" t="s">
        <v>1229</v>
      </c>
      <c r="E1746">
        <v>1</v>
      </c>
      <c r="F1746">
        <v>1</v>
      </c>
      <c r="G1746">
        <v>-2</v>
      </c>
      <c r="H1746">
        <v>-1</v>
      </c>
      <c r="I1746">
        <v>2</v>
      </c>
      <c r="J1746">
        <v>2</v>
      </c>
      <c r="K1746">
        <v>1</v>
      </c>
      <c r="L1746">
        <v>-2</v>
      </c>
      <c r="M1746">
        <v>1</v>
      </c>
      <c r="N1746" t="s">
        <v>2683</v>
      </c>
      <c r="O1746" t="s">
        <v>2804</v>
      </c>
      <c r="P1746" t="s">
        <v>2810</v>
      </c>
      <c r="Q1746" t="s">
        <v>2816</v>
      </c>
      <c r="R1746">
        <v>0</v>
      </c>
      <c r="S1746">
        <v>-11.86</v>
      </c>
      <c r="T1746">
        <v>-3.24</v>
      </c>
      <c r="U1746">
        <v>69.319999999999993</v>
      </c>
      <c r="V1746">
        <f t="shared" si="595"/>
        <v>1</v>
      </c>
      <c r="W1746">
        <f t="shared" si="595"/>
        <v>1</v>
      </c>
      <c r="X1746">
        <f t="shared" si="595"/>
        <v>0</v>
      </c>
      <c r="Y1746">
        <f t="shared" si="595"/>
        <v>0</v>
      </c>
      <c r="Z1746">
        <f t="shared" si="595"/>
        <v>1</v>
      </c>
      <c r="AA1746">
        <f t="shared" si="595"/>
        <v>1</v>
      </c>
      <c r="AB1746">
        <f t="shared" si="595"/>
        <v>1</v>
      </c>
      <c r="AC1746">
        <f t="shared" si="595"/>
        <v>0</v>
      </c>
      <c r="AD1746">
        <f t="shared" si="595"/>
        <v>1</v>
      </c>
      <c r="AE1746" s="4" t="s">
        <v>2828</v>
      </c>
      <c r="AF1746" s="9" t="s">
        <v>2829</v>
      </c>
      <c r="AG1746">
        <v>0</v>
      </c>
      <c r="AH1746">
        <v>1</v>
      </c>
      <c r="AI1746">
        <v>0</v>
      </c>
      <c r="AJ1746">
        <v>1</v>
      </c>
      <c r="AK1746" s="9" t="s">
        <v>2840</v>
      </c>
      <c r="AL1746">
        <f t="shared" si="591"/>
        <v>0</v>
      </c>
      <c r="AM1746">
        <f>IF(AND(INDIRECT(AN1746)='Sample Select backend'!$C$2,INDIRECT(AO1746)=1,INDIRECT(AP1746)='Sample Select backend'!$F$2,INDIRECT(AQ1746)=1,INDIRECT(AR1746)='Sample Select backend'!$M$2),1,0)</f>
        <v>0</v>
      </c>
      <c r="AN1746" t="str">
        <f>_xlfn.CONCAT('Sample Select backend'!$C$4,ROW(AN1746))</f>
        <v>AE1746</v>
      </c>
      <c r="AO1746" s="9" t="str">
        <f>_xlfn.CONCAT('Sample Select backend'!$J$2,ROW(AO1746))</f>
        <v>AJ1746</v>
      </c>
      <c r="AP1746" t="str">
        <f>_xlfn.CONCAT('Sample Select backend'!$F$4,ROW(AP1746))</f>
        <v>AF1746</v>
      </c>
      <c r="AQ1746" t="str">
        <f>_xlfn.CONCAT('Sample Select backend'!$I$10,ROW(AQ1746))</f>
        <v>R1746</v>
      </c>
      <c r="AR1746" t="str">
        <f>_xlfn.CONCAT('Sample Select backend'!$M$4,ROW(AR1746))</f>
        <v>AK1746</v>
      </c>
      <c r="AS1746" t="str">
        <f t="shared" si="592"/>
        <v>Iraq</v>
      </c>
      <c r="AT1746" s="9">
        <f t="shared" si="593"/>
        <v>25</v>
      </c>
      <c r="AU1746">
        <f t="shared" si="594"/>
        <v>0</v>
      </c>
      <c r="AV1746" s="9">
        <v>1</v>
      </c>
    </row>
    <row r="1747" spans="1:48" x14ac:dyDescent="0.35">
      <c r="A1747" t="s">
        <v>84</v>
      </c>
      <c r="B1747">
        <v>5</v>
      </c>
      <c r="C1747" t="s">
        <v>204</v>
      </c>
      <c r="D1747" t="s">
        <v>1230</v>
      </c>
      <c r="E1747">
        <v>1</v>
      </c>
      <c r="F1747">
        <v>-2</v>
      </c>
      <c r="G1747">
        <v>-2</v>
      </c>
      <c r="H1747">
        <v>-1</v>
      </c>
      <c r="I1747">
        <v>-2</v>
      </c>
      <c r="J1747">
        <v>1</v>
      </c>
      <c r="K1747">
        <v>1</v>
      </c>
      <c r="L1747">
        <v>2</v>
      </c>
      <c r="M1747">
        <v>1</v>
      </c>
      <c r="N1747" t="s">
        <v>2683</v>
      </c>
      <c r="O1747" t="s">
        <v>2804</v>
      </c>
      <c r="P1747" t="s">
        <v>2810</v>
      </c>
      <c r="Q1747" t="s">
        <v>2816</v>
      </c>
      <c r="R1747">
        <v>0</v>
      </c>
      <c r="S1747">
        <v>-11.86</v>
      </c>
      <c r="T1747">
        <v>-3.24</v>
      </c>
      <c r="U1747">
        <v>69.319999999999993</v>
      </c>
      <c r="V1747">
        <f t="shared" si="595"/>
        <v>1</v>
      </c>
      <c r="W1747">
        <f t="shared" si="595"/>
        <v>0</v>
      </c>
      <c r="X1747">
        <f t="shared" si="595"/>
        <v>0</v>
      </c>
      <c r="Y1747">
        <f t="shared" si="595"/>
        <v>0</v>
      </c>
      <c r="Z1747">
        <f t="shared" si="595"/>
        <v>0</v>
      </c>
      <c r="AA1747">
        <f t="shared" si="595"/>
        <v>1</v>
      </c>
      <c r="AB1747">
        <f t="shared" si="595"/>
        <v>1</v>
      </c>
      <c r="AC1747">
        <f t="shared" si="595"/>
        <v>1</v>
      </c>
      <c r="AD1747">
        <f t="shared" si="595"/>
        <v>1</v>
      </c>
      <c r="AE1747" s="4" t="s">
        <v>2828</v>
      </c>
      <c r="AF1747" s="9" t="s">
        <v>2829</v>
      </c>
      <c r="AG1747">
        <v>0</v>
      </c>
      <c r="AH1747">
        <v>1</v>
      </c>
      <c r="AI1747">
        <v>0</v>
      </c>
      <c r="AJ1747">
        <v>1</v>
      </c>
      <c r="AK1747" s="9" t="s">
        <v>2840</v>
      </c>
      <c r="AL1747">
        <f t="shared" si="591"/>
        <v>0</v>
      </c>
      <c r="AM1747">
        <f>IF(AND(INDIRECT(AN1747)='Sample Select backend'!$C$2,INDIRECT(AO1747)=1,INDIRECT(AP1747)='Sample Select backend'!$F$2,INDIRECT(AQ1747)=1,INDIRECT(AR1747)='Sample Select backend'!$M$2),1,0)</f>
        <v>0</v>
      </c>
      <c r="AN1747" t="str">
        <f>_xlfn.CONCAT('Sample Select backend'!$C$4,ROW(AN1747))</f>
        <v>AE1747</v>
      </c>
      <c r="AO1747" s="9" t="str">
        <f>_xlfn.CONCAT('Sample Select backend'!$J$2,ROW(AO1747))</f>
        <v>AJ1747</v>
      </c>
      <c r="AP1747" t="str">
        <f>_xlfn.CONCAT('Sample Select backend'!$F$4,ROW(AP1747))</f>
        <v>AF1747</v>
      </c>
      <c r="AQ1747" t="str">
        <f>_xlfn.CONCAT('Sample Select backend'!$I$10,ROW(AQ1747))</f>
        <v>R1747</v>
      </c>
      <c r="AR1747" t="str">
        <f>_xlfn.CONCAT('Sample Select backend'!$M$4,ROW(AR1747))</f>
        <v>AK1747</v>
      </c>
      <c r="AS1747" t="str">
        <f t="shared" si="592"/>
        <v>Iraq</v>
      </c>
      <c r="AT1747" s="9" t="str">
        <f t="shared" si="593"/>
        <v>General</v>
      </c>
      <c r="AU1747">
        <f t="shared" si="594"/>
        <v>0</v>
      </c>
      <c r="AV1747" s="9">
        <v>0</v>
      </c>
    </row>
    <row r="1748" spans="1:48" x14ac:dyDescent="0.35">
      <c r="A1748" s="24" t="s">
        <v>84</v>
      </c>
      <c r="B1748" s="24">
        <v>5</v>
      </c>
      <c r="C1748" s="24" t="s">
        <v>204</v>
      </c>
      <c r="D1748" s="24" t="s">
        <v>3785</v>
      </c>
      <c r="E1748" s="24"/>
      <c r="O1748" t="s">
        <v>2804</v>
      </c>
      <c r="P1748" t="s">
        <v>2810</v>
      </c>
      <c r="Q1748" t="s">
        <v>2816</v>
      </c>
      <c r="R1748">
        <v>0</v>
      </c>
      <c r="S1748">
        <v>-11.86</v>
      </c>
      <c r="T1748">
        <v>-3.24</v>
      </c>
      <c r="U1748">
        <v>69.319999999999993</v>
      </c>
      <c r="V1748">
        <v>-1</v>
      </c>
      <c r="W1748">
        <v>-1</v>
      </c>
      <c r="X1748">
        <v>-1</v>
      </c>
      <c r="Y1748">
        <v>-1</v>
      </c>
      <c r="Z1748">
        <v>-1</v>
      </c>
      <c r="AA1748">
        <v>-1</v>
      </c>
      <c r="AB1748">
        <v>-1</v>
      </c>
      <c r="AC1748">
        <v>-1</v>
      </c>
      <c r="AD1748">
        <v>-1</v>
      </c>
      <c r="AE1748" s="4" t="s">
        <v>2828</v>
      </c>
      <c r="AF1748" s="9" t="s">
        <v>2829</v>
      </c>
      <c r="AG1748">
        <v>0</v>
      </c>
      <c r="AH1748">
        <v>1</v>
      </c>
      <c r="AI1748">
        <v>0</v>
      </c>
      <c r="AJ1748">
        <v>1</v>
      </c>
      <c r="AK1748" s="9" t="s">
        <v>2840</v>
      </c>
      <c r="AL1748">
        <f t="shared" si="591"/>
        <v>0</v>
      </c>
      <c r="AM1748">
        <f>IF(AND(INDIRECT(AN1748)='Sample Select backend'!$C$2,INDIRECT(AO1748)=1,INDIRECT(AP1748)='Sample Select backend'!$F$2,INDIRECT(AQ1748)=1,INDIRECT(AR1748)='Sample Select backend'!$M$2),1,0)</f>
        <v>0</v>
      </c>
      <c r="AN1748" t="str">
        <f>_xlfn.CONCAT('Sample Select backend'!$C$4,ROW(AN1748))</f>
        <v>AE1748</v>
      </c>
      <c r="AO1748" s="9" t="str">
        <f>_xlfn.CONCAT('Sample Select backend'!$J$2,ROW(AO1748))</f>
        <v>AJ1748</v>
      </c>
      <c r="AP1748" t="str">
        <f>_xlfn.CONCAT('Sample Select backend'!$F$4,ROW(AP1748))</f>
        <v>AF1748</v>
      </c>
      <c r="AQ1748" t="str">
        <f>_xlfn.CONCAT('Sample Select backend'!$I$10,ROW(AQ1748))</f>
        <v>R1748</v>
      </c>
      <c r="AR1748" t="str">
        <f>_xlfn.CONCAT('Sample Select backend'!$M$4,ROW(AR1748))</f>
        <v>AK1748</v>
      </c>
      <c r="AS1748" t="str">
        <f t="shared" si="592"/>
        <v>Iraq</v>
      </c>
      <c r="AT1748" s="9" t="str">
        <f t="shared" si="593"/>
        <v>General</v>
      </c>
      <c r="AU1748">
        <f t="shared" si="594"/>
        <v>0</v>
      </c>
      <c r="AV1748" s="9">
        <v>0</v>
      </c>
    </row>
    <row r="1749" spans="1:48" x14ac:dyDescent="0.35">
      <c r="A1749" s="24" t="s">
        <v>84</v>
      </c>
      <c r="B1749" s="24" t="s">
        <v>201</v>
      </c>
      <c r="C1749" s="24" t="s">
        <v>201</v>
      </c>
      <c r="D1749" s="24" t="s">
        <v>3786</v>
      </c>
      <c r="E1749" s="24"/>
      <c r="O1749" t="s">
        <v>2804</v>
      </c>
      <c r="P1749" t="s">
        <v>2810</v>
      </c>
      <c r="Q1749" t="s">
        <v>2816</v>
      </c>
      <c r="R1749">
        <v>0</v>
      </c>
      <c r="S1749">
        <v>-11.86</v>
      </c>
      <c r="T1749">
        <v>-3.24</v>
      </c>
      <c r="U1749">
        <v>69.319999999999993</v>
      </c>
      <c r="V1749">
        <v>-1</v>
      </c>
      <c r="W1749">
        <v>-1</v>
      </c>
      <c r="X1749">
        <v>-1</v>
      </c>
      <c r="Y1749">
        <v>-1</v>
      </c>
      <c r="Z1749">
        <v>-1</v>
      </c>
      <c r="AA1749">
        <v>-1</v>
      </c>
      <c r="AB1749">
        <v>-1</v>
      </c>
      <c r="AC1749">
        <v>-1</v>
      </c>
      <c r="AD1749">
        <v>-1</v>
      </c>
      <c r="AE1749" s="4" t="s">
        <v>2828</v>
      </c>
      <c r="AF1749" s="9" t="s">
        <v>2829</v>
      </c>
      <c r="AG1749">
        <v>0</v>
      </c>
      <c r="AH1749">
        <v>1</v>
      </c>
      <c r="AI1749">
        <v>0</v>
      </c>
      <c r="AJ1749">
        <v>1</v>
      </c>
      <c r="AK1749" s="9" t="s">
        <v>2840</v>
      </c>
      <c r="AL1749">
        <f t="shared" si="591"/>
        <v>1</v>
      </c>
      <c r="AM1749">
        <f>IF(AND(INDIRECT(AN1749)='Sample Select backend'!$C$2,INDIRECT(AO1749)=1,INDIRECT(AP1749)='Sample Select backend'!$F$2,INDIRECT(AQ1749)=1,INDIRECT(AR1749)='Sample Select backend'!$M$2),1,0)</f>
        <v>0</v>
      </c>
      <c r="AN1749" t="str">
        <f>_xlfn.CONCAT('Sample Select backend'!$C$4,ROW(AN1749))</f>
        <v>AE1749</v>
      </c>
      <c r="AO1749" s="9" t="str">
        <f>_xlfn.CONCAT('Sample Select backend'!$J$2,ROW(AO1749))</f>
        <v>AJ1749</v>
      </c>
      <c r="AP1749" t="str">
        <f>_xlfn.CONCAT('Sample Select backend'!$F$4,ROW(AP1749))</f>
        <v>AF1749</v>
      </c>
      <c r="AQ1749" t="str">
        <f>_xlfn.CONCAT('Sample Select backend'!$I$10,ROW(AQ1749))</f>
        <v>R1749</v>
      </c>
      <c r="AR1749" t="str">
        <f>_xlfn.CONCAT('Sample Select backend'!$M$4,ROW(AR1749))</f>
        <v>AK1749</v>
      </c>
      <c r="AS1749" t="str">
        <f t="shared" si="592"/>
        <v>Iraq</v>
      </c>
      <c r="AT1749" s="9" t="str">
        <f t="shared" si="593"/>
        <v>Other</v>
      </c>
      <c r="AU1749">
        <f t="shared" si="594"/>
        <v>0</v>
      </c>
      <c r="AV1749" s="9">
        <v>0</v>
      </c>
    </row>
    <row r="1750" spans="1:48" x14ac:dyDescent="0.35">
      <c r="A1750" s="24" t="s">
        <v>84</v>
      </c>
      <c r="B1750" s="24">
        <v>1</v>
      </c>
      <c r="C1750" s="24" t="s">
        <v>201</v>
      </c>
      <c r="D1750" s="24" t="s">
        <v>3787</v>
      </c>
      <c r="E1750" s="24"/>
      <c r="O1750" t="s">
        <v>2804</v>
      </c>
      <c r="P1750" t="s">
        <v>2810</v>
      </c>
      <c r="Q1750" t="s">
        <v>2816</v>
      </c>
      <c r="R1750">
        <v>0</v>
      </c>
      <c r="S1750">
        <v>-11.86</v>
      </c>
      <c r="T1750">
        <v>-3.24</v>
      </c>
      <c r="U1750">
        <v>69.319999999999993</v>
      </c>
      <c r="V1750">
        <v>-1</v>
      </c>
      <c r="W1750">
        <v>-1</v>
      </c>
      <c r="X1750">
        <v>-1</v>
      </c>
      <c r="Y1750">
        <v>-1</v>
      </c>
      <c r="Z1750">
        <v>-1</v>
      </c>
      <c r="AA1750">
        <v>-1</v>
      </c>
      <c r="AB1750">
        <v>-1</v>
      </c>
      <c r="AC1750">
        <v>-1</v>
      </c>
      <c r="AD1750">
        <v>-1</v>
      </c>
      <c r="AE1750" s="4" t="s">
        <v>2828</v>
      </c>
      <c r="AF1750" s="9" t="s">
        <v>2829</v>
      </c>
      <c r="AG1750">
        <v>0</v>
      </c>
      <c r="AH1750">
        <v>1</v>
      </c>
      <c r="AI1750">
        <v>0</v>
      </c>
      <c r="AJ1750">
        <v>1</v>
      </c>
      <c r="AK1750" s="9" t="s">
        <v>2840</v>
      </c>
      <c r="AL1750">
        <f t="shared" si="591"/>
        <v>0</v>
      </c>
      <c r="AM1750">
        <f>IF(AND(INDIRECT(AN1750)='Sample Select backend'!$C$2,INDIRECT(AO1750)=1,INDIRECT(AP1750)='Sample Select backend'!$F$2,INDIRECT(AQ1750)=1,INDIRECT(AR1750)='Sample Select backend'!$M$2),1,0)</f>
        <v>0</v>
      </c>
      <c r="AN1750" t="str">
        <f>_xlfn.CONCAT('Sample Select backend'!$C$4,ROW(AN1750))</f>
        <v>AE1750</v>
      </c>
      <c r="AO1750" s="9" t="str">
        <f>_xlfn.CONCAT('Sample Select backend'!$J$2,ROW(AO1750))</f>
        <v>AJ1750</v>
      </c>
      <c r="AP1750" t="str">
        <f>_xlfn.CONCAT('Sample Select backend'!$F$4,ROW(AP1750))</f>
        <v>AF1750</v>
      </c>
      <c r="AQ1750" t="str">
        <f>_xlfn.CONCAT('Sample Select backend'!$I$10,ROW(AQ1750))</f>
        <v>R1750</v>
      </c>
      <c r="AR1750" t="str">
        <f>_xlfn.CONCAT('Sample Select backend'!$M$4,ROW(AR1750))</f>
        <v>AK1750</v>
      </c>
      <c r="AS1750" t="str">
        <f t="shared" si="592"/>
        <v>Iraq</v>
      </c>
      <c r="AT1750" s="9" t="str">
        <f t="shared" si="593"/>
        <v>Other</v>
      </c>
      <c r="AU1750">
        <f t="shared" si="594"/>
        <v>0</v>
      </c>
      <c r="AV1750" s="9">
        <v>1</v>
      </c>
    </row>
    <row r="1751" spans="1:48" x14ac:dyDescent="0.35">
      <c r="A1751" t="s">
        <v>82</v>
      </c>
      <c r="B1751">
        <v>6</v>
      </c>
      <c r="C1751">
        <v>27</v>
      </c>
      <c r="D1751" t="s">
        <v>1217</v>
      </c>
      <c r="E1751">
        <v>1</v>
      </c>
      <c r="F1751">
        <v>1</v>
      </c>
      <c r="G1751">
        <v>2</v>
      </c>
      <c r="H1751">
        <v>-1</v>
      </c>
      <c r="I1751">
        <v>-2</v>
      </c>
      <c r="J1751">
        <v>1</v>
      </c>
      <c r="K1751">
        <v>1</v>
      </c>
      <c r="L1751">
        <v>2</v>
      </c>
      <c r="M1751">
        <v>1</v>
      </c>
      <c r="N1751" t="s">
        <v>2681</v>
      </c>
      <c r="O1751" t="s">
        <v>2800</v>
      </c>
      <c r="P1751" t="s">
        <v>2808</v>
      </c>
      <c r="Q1751" t="s">
        <v>2813</v>
      </c>
      <c r="R1751">
        <v>1</v>
      </c>
      <c r="S1751" t="s">
        <v>202</v>
      </c>
      <c r="T1751" t="s">
        <v>202</v>
      </c>
      <c r="U1751" t="s">
        <v>202</v>
      </c>
      <c r="V1751">
        <f t="shared" ref="V1751:V1767" si="596">IF(E1751&gt;0,1,IF(E1751&lt;0,0,-1))</f>
        <v>1</v>
      </c>
      <c r="W1751">
        <f t="shared" ref="W1751:W1767" si="597">IF(F1751&gt;0,1,IF(F1751&lt;0,0,-1))</f>
        <v>1</v>
      </c>
      <c r="X1751">
        <f t="shared" ref="X1751:X1767" si="598">IF(G1751&gt;0,1,IF(G1751&lt;0,0,-1))</f>
        <v>1</v>
      </c>
      <c r="Y1751">
        <f t="shared" ref="Y1751:Y1767" si="599">IF(H1751&gt;0,1,IF(H1751&lt;0,0,-1))</f>
        <v>0</v>
      </c>
      <c r="Z1751">
        <f t="shared" ref="Z1751:Z1767" si="600">IF(I1751&gt;0,1,IF(I1751&lt;0,0,-1))</f>
        <v>0</v>
      </c>
      <c r="AA1751">
        <f t="shared" ref="AA1751:AA1767" si="601">IF(J1751&gt;0,1,IF(J1751&lt;0,0,-1))</f>
        <v>1</v>
      </c>
      <c r="AB1751">
        <f t="shared" ref="AB1751:AB1767" si="602">IF(K1751&gt;0,1,IF(K1751&lt;0,0,-1))</f>
        <v>1</v>
      </c>
      <c r="AC1751">
        <f t="shared" ref="AC1751:AC1767" si="603">IF(L1751&gt;0,1,IF(L1751&lt;0,0,-1))</f>
        <v>1</v>
      </c>
      <c r="AD1751">
        <f t="shared" ref="AD1751:AD1767" si="604">IF(M1751&gt;0,1,IF(M1751&lt;0,0,-1))</f>
        <v>1</v>
      </c>
      <c r="AE1751" s="4" t="s">
        <v>2828</v>
      </c>
      <c r="AF1751" s="9" t="s">
        <v>2829</v>
      </c>
      <c r="AG1751">
        <v>0</v>
      </c>
      <c r="AH1751">
        <v>0</v>
      </c>
      <c r="AI1751">
        <v>0</v>
      </c>
      <c r="AJ1751">
        <v>1</v>
      </c>
      <c r="AK1751" s="9" t="s">
        <v>2840</v>
      </c>
      <c r="AL1751">
        <f t="shared" si="591"/>
        <v>0</v>
      </c>
      <c r="AM1751">
        <f>IF(AND(INDIRECT(AN1751)='Sample Select backend'!$C$2,INDIRECT(AO1751)=1,INDIRECT(AP1751)='Sample Select backend'!$F$2,INDIRECT(AQ1751)=1,INDIRECT(AR1751)='Sample Select backend'!$M$2),1,0)</f>
        <v>1</v>
      </c>
      <c r="AN1751" t="str">
        <f>_xlfn.CONCAT('Sample Select backend'!$C$4,ROW(AN1751))</f>
        <v>AE1751</v>
      </c>
      <c r="AO1751" s="9" t="str">
        <f>_xlfn.CONCAT('Sample Select backend'!$J$2,ROW(AO1751))</f>
        <v>AJ1751</v>
      </c>
      <c r="AP1751" t="str">
        <f>_xlfn.CONCAT('Sample Select backend'!$F$4,ROW(AP1751))</f>
        <v>AF1751</v>
      </c>
      <c r="AQ1751" t="str">
        <f>_xlfn.CONCAT('Sample Select backend'!$I$10,ROW(AQ1751))</f>
        <v>R1751</v>
      </c>
      <c r="AR1751" t="str">
        <f>_xlfn.CONCAT('Sample Select backend'!$M$4,ROW(AR1751))</f>
        <v>AK1751</v>
      </c>
      <c r="AS1751" t="str">
        <f t="shared" si="592"/>
        <v>Ireland</v>
      </c>
      <c r="AT1751" s="9">
        <f t="shared" si="593"/>
        <v>27</v>
      </c>
      <c r="AU1751">
        <f t="shared" si="594"/>
        <v>1</v>
      </c>
      <c r="AV1751" s="9">
        <v>1</v>
      </c>
    </row>
    <row r="1752" spans="1:48" x14ac:dyDescent="0.35">
      <c r="A1752" t="s">
        <v>82</v>
      </c>
      <c r="B1752">
        <v>5</v>
      </c>
      <c r="C1752" t="s">
        <v>204</v>
      </c>
      <c r="D1752" t="s">
        <v>1207</v>
      </c>
      <c r="E1752">
        <v>1</v>
      </c>
      <c r="F1752">
        <v>-2</v>
      </c>
      <c r="G1752">
        <v>-2</v>
      </c>
      <c r="H1752">
        <v>-1</v>
      </c>
      <c r="I1752">
        <v>-2</v>
      </c>
      <c r="J1752">
        <v>1</v>
      </c>
      <c r="K1752">
        <v>1</v>
      </c>
      <c r="L1752">
        <v>2</v>
      </c>
      <c r="M1752">
        <v>1</v>
      </c>
      <c r="N1752" t="s">
        <v>2681</v>
      </c>
      <c r="O1752" t="s">
        <v>2800</v>
      </c>
      <c r="P1752" t="s">
        <v>2808</v>
      </c>
      <c r="Q1752" t="s">
        <v>2813</v>
      </c>
      <c r="R1752">
        <v>1</v>
      </c>
      <c r="S1752" t="s">
        <v>202</v>
      </c>
      <c r="T1752" t="s">
        <v>202</v>
      </c>
      <c r="U1752" t="s">
        <v>202</v>
      </c>
      <c r="V1752">
        <f t="shared" si="596"/>
        <v>1</v>
      </c>
      <c r="W1752">
        <f t="shared" si="597"/>
        <v>0</v>
      </c>
      <c r="X1752">
        <f t="shared" si="598"/>
        <v>0</v>
      </c>
      <c r="Y1752">
        <f t="shared" si="599"/>
        <v>0</v>
      </c>
      <c r="Z1752">
        <f t="shared" si="600"/>
        <v>0</v>
      </c>
      <c r="AA1752">
        <f t="shared" si="601"/>
        <v>1</v>
      </c>
      <c r="AB1752">
        <f t="shared" si="602"/>
        <v>1</v>
      </c>
      <c r="AC1752">
        <f t="shared" si="603"/>
        <v>1</v>
      </c>
      <c r="AD1752">
        <f t="shared" si="604"/>
        <v>1</v>
      </c>
      <c r="AE1752" s="4" t="s">
        <v>2828</v>
      </c>
      <c r="AF1752" s="9" t="s">
        <v>2829</v>
      </c>
      <c r="AG1752">
        <v>0</v>
      </c>
      <c r="AH1752">
        <v>0</v>
      </c>
      <c r="AI1752">
        <v>0</v>
      </c>
      <c r="AJ1752">
        <v>1</v>
      </c>
      <c r="AK1752" s="9" t="s">
        <v>2840</v>
      </c>
      <c r="AL1752">
        <f t="shared" si="591"/>
        <v>0</v>
      </c>
      <c r="AM1752">
        <f>IF(AND(INDIRECT(AN1752)='Sample Select backend'!$C$2,INDIRECT(AO1752)=1,INDIRECT(AP1752)='Sample Select backend'!$F$2,INDIRECT(AQ1752)=1,INDIRECT(AR1752)='Sample Select backend'!$M$2),1,0)</f>
        <v>1</v>
      </c>
      <c r="AN1752" t="str">
        <f>_xlfn.CONCAT('Sample Select backend'!$C$4,ROW(AN1752))</f>
        <v>AE1752</v>
      </c>
      <c r="AO1752" s="9" t="str">
        <f>_xlfn.CONCAT('Sample Select backend'!$J$2,ROW(AO1752))</f>
        <v>AJ1752</v>
      </c>
      <c r="AP1752" t="str">
        <f>_xlfn.CONCAT('Sample Select backend'!$F$4,ROW(AP1752))</f>
        <v>AF1752</v>
      </c>
      <c r="AQ1752" t="str">
        <f>_xlfn.CONCAT('Sample Select backend'!$I$10,ROW(AQ1752))</f>
        <v>R1752</v>
      </c>
      <c r="AR1752" t="str">
        <f>_xlfn.CONCAT('Sample Select backend'!$M$4,ROW(AR1752))</f>
        <v>AK1752</v>
      </c>
      <c r="AS1752" t="str">
        <f t="shared" si="592"/>
        <v>Ireland</v>
      </c>
      <c r="AT1752" s="9" t="str">
        <f t="shared" si="593"/>
        <v>General</v>
      </c>
      <c r="AU1752">
        <f t="shared" si="594"/>
        <v>0</v>
      </c>
      <c r="AV1752" s="9">
        <v>1</v>
      </c>
    </row>
    <row r="1753" spans="1:48" x14ac:dyDescent="0.35">
      <c r="A1753" t="s">
        <v>82</v>
      </c>
      <c r="B1753">
        <v>6</v>
      </c>
      <c r="C1753">
        <v>26</v>
      </c>
      <c r="D1753" t="s">
        <v>1212</v>
      </c>
      <c r="E1753">
        <v>1</v>
      </c>
      <c r="F1753">
        <v>1</v>
      </c>
      <c r="G1753">
        <v>2</v>
      </c>
      <c r="H1753">
        <v>-1</v>
      </c>
      <c r="I1753">
        <v>-2</v>
      </c>
      <c r="J1753">
        <v>2</v>
      </c>
      <c r="K1753">
        <v>1</v>
      </c>
      <c r="L1753">
        <v>2</v>
      </c>
      <c r="M1753">
        <v>1</v>
      </c>
      <c r="N1753" t="s">
        <v>2681</v>
      </c>
      <c r="O1753" t="s">
        <v>2800</v>
      </c>
      <c r="P1753" t="s">
        <v>2808</v>
      </c>
      <c r="Q1753" t="s">
        <v>2813</v>
      </c>
      <c r="R1753">
        <v>1</v>
      </c>
      <c r="S1753" t="s">
        <v>202</v>
      </c>
      <c r="T1753" t="s">
        <v>202</v>
      </c>
      <c r="U1753" t="s">
        <v>202</v>
      </c>
      <c r="V1753">
        <f t="shared" si="596"/>
        <v>1</v>
      </c>
      <c r="W1753">
        <f t="shared" si="597"/>
        <v>1</v>
      </c>
      <c r="X1753">
        <f t="shared" si="598"/>
        <v>1</v>
      </c>
      <c r="Y1753">
        <f t="shared" si="599"/>
        <v>0</v>
      </c>
      <c r="Z1753">
        <f t="shared" si="600"/>
        <v>0</v>
      </c>
      <c r="AA1753">
        <f t="shared" si="601"/>
        <v>1</v>
      </c>
      <c r="AB1753">
        <f t="shared" si="602"/>
        <v>1</v>
      </c>
      <c r="AC1753">
        <f t="shared" si="603"/>
        <v>1</v>
      </c>
      <c r="AD1753">
        <f t="shared" si="604"/>
        <v>1</v>
      </c>
      <c r="AE1753" s="4" t="s">
        <v>2828</v>
      </c>
      <c r="AF1753" s="9" t="s">
        <v>2829</v>
      </c>
      <c r="AG1753">
        <v>0</v>
      </c>
      <c r="AH1753">
        <v>0</v>
      </c>
      <c r="AI1753">
        <v>0</v>
      </c>
      <c r="AJ1753">
        <v>1</v>
      </c>
      <c r="AK1753" s="9" t="s">
        <v>2840</v>
      </c>
      <c r="AL1753">
        <f t="shared" si="591"/>
        <v>0</v>
      </c>
      <c r="AM1753">
        <f>IF(AND(INDIRECT(AN1753)='Sample Select backend'!$C$2,INDIRECT(AO1753)=1,INDIRECT(AP1753)='Sample Select backend'!$F$2,INDIRECT(AQ1753)=1,INDIRECT(AR1753)='Sample Select backend'!$M$2),1,0)</f>
        <v>1</v>
      </c>
      <c r="AN1753" t="str">
        <f>_xlfn.CONCAT('Sample Select backend'!$C$4,ROW(AN1753))</f>
        <v>AE1753</v>
      </c>
      <c r="AO1753" s="9" t="str">
        <f>_xlfn.CONCAT('Sample Select backend'!$J$2,ROW(AO1753))</f>
        <v>AJ1753</v>
      </c>
      <c r="AP1753" t="str">
        <f>_xlfn.CONCAT('Sample Select backend'!$F$4,ROW(AP1753))</f>
        <v>AF1753</v>
      </c>
      <c r="AQ1753" t="str">
        <f>_xlfn.CONCAT('Sample Select backend'!$I$10,ROW(AQ1753))</f>
        <v>R1753</v>
      </c>
      <c r="AR1753" t="str">
        <f>_xlfn.CONCAT('Sample Select backend'!$M$4,ROW(AR1753))</f>
        <v>AK1753</v>
      </c>
      <c r="AS1753" t="str">
        <f t="shared" si="592"/>
        <v>Ireland</v>
      </c>
      <c r="AT1753" s="9">
        <f t="shared" si="593"/>
        <v>26</v>
      </c>
      <c r="AU1753">
        <f t="shared" si="594"/>
        <v>0</v>
      </c>
      <c r="AV1753" s="9">
        <v>1</v>
      </c>
    </row>
    <row r="1754" spans="1:48" x14ac:dyDescent="0.35">
      <c r="A1754" t="s">
        <v>82</v>
      </c>
      <c r="B1754" t="s">
        <v>201</v>
      </c>
      <c r="C1754" t="s">
        <v>201</v>
      </c>
      <c r="D1754" t="s">
        <v>1213</v>
      </c>
      <c r="E1754">
        <v>1</v>
      </c>
      <c r="F1754">
        <v>1</v>
      </c>
      <c r="G1754">
        <v>2</v>
      </c>
      <c r="H1754">
        <v>-1</v>
      </c>
      <c r="I1754">
        <v>-2</v>
      </c>
      <c r="J1754">
        <v>1</v>
      </c>
      <c r="K1754">
        <v>-1</v>
      </c>
      <c r="L1754">
        <v>2</v>
      </c>
      <c r="M1754">
        <v>1</v>
      </c>
      <c r="N1754" t="s">
        <v>2681</v>
      </c>
      <c r="O1754" t="s">
        <v>2800</v>
      </c>
      <c r="P1754" t="s">
        <v>2808</v>
      </c>
      <c r="Q1754" t="s">
        <v>2813</v>
      </c>
      <c r="R1754">
        <v>1</v>
      </c>
      <c r="S1754" t="s">
        <v>202</v>
      </c>
      <c r="T1754" t="s">
        <v>202</v>
      </c>
      <c r="U1754" t="s">
        <v>202</v>
      </c>
      <c r="V1754">
        <f t="shared" si="596"/>
        <v>1</v>
      </c>
      <c r="W1754">
        <f t="shared" si="597"/>
        <v>1</v>
      </c>
      <c r="X1754">
        <f t="shared" si="598"/>
        <v>1</v>
      </c>
      <c r="Y1754">
        <f t="shared" si="599"/>
        <v>0</v>
      </c>
      <c r="Z1754">
        <f t="shared" si="600"/>
        <v>0</v>
      </c>
      <c r="AA1754">
        <f t="shared" si="601"/>
        <v>1</v>
      </c>
      <c r="AB1754">
        <f t="shared" si="602"/>
        <v>0</v>
      </c>
      <c r="AC1754">
        <f t="shared" si="603"/>
        <v>1</v>
      </c>
      <c r="AD1754">
        <f t="shared" si="604"/>
        <v>1</v>
      </c>
      <c r="AE1754" s="4" t="s">
        <v>2828</v>
      </c>
      <c r="AF1754" s="9" t="s">
        <v>2829</v>
      </c>
      <c r="AG1754">
        <v>0</v>
      </c>
      <c r="AH1754">
        <v>0</v>
      </c>
      <c r="AI1754">
        <v>0</v>
      </c>
      <c r="AJ1754">
        <v>1</v>
      </c>
      <c r="AK1754" s="9" t="s">
        <v>2840</v>
      </c>
      <c r="AL1754">
        <f t="shared" si="591"/>
        <v>1</v>
      </c>
      <c r="AM1754">
        <f>IF(AND(INDIRECT(AN1754)='Sample Select backend'!$C$2,INDIRECT(AO1754)=1,INDIRECT(AP1754)='Sample Select backend'!$F$2,INDIRECT(AQ1754)=1,INDIRECT(AR1754)='Sample Select backend'!$M$2),1,0)</f>
        <v>1</v>
      </c>
      <c r="AN1754" t="str">
        <f>_xlfn.CONCAT('Sample Select backend'!$C$4,ROW(AN1754))</f>
        <v>AE1754</v>
      </c>
      <c r="AO1754" s="9" t="str">
        <f>_xlfn.CONCAT('Sample Select backend'!$J$2,ROW(AO1754))</f>
        <v>AJ1754</v>
      </c>
      <c r="AP1754" t="str">
        <f>_xlfn.CONCAT('Sample Select backend'!$F$4,ROW(AP1754))</f>
        <v>AF1754</v>
      </c>
      <c r="AQ1754" t="str">
        <f>_xlfn.CONCAT('Sample Select backend'!$I$10,ROW(AQ1754))</f>
        <v>R1754</v>
      </c>
      <c r="AR1754" t="str">
        <f>_xlfn.CONCAT('Sample Select backend'!$M$4,ROW(AR1754))</f>
        <v>AK1754</v>
      </c>
      <c r="AS1754" t="str">
        <f t="shared" si="592"/>
        <v>Ireland</v>
      </c>
      <c r="AT1754" s="9" t="str">
        <f t="shared" si="593"/>
        <v>Other</v>
      </c>
      <c r="AU1754">
        <f t="shared" si="594"/>
        <v>0</v>
      </c>
      <c r="AV1754" s="9">
        <v>1</v>
      </c>
    </row>
    <row r="1755" spans="1:48" x14ac:dyDescent="0.35">
      <c r="A1755" t="s">
        <v>82</v>
      </c>
      <c r="B1755">
        <v>1</v>
      </c>
      <c r="C1755">
        <v>6</v>
      </c>
      <c r="D1755" t="s">
        <v>1214</v>
      </c>
      <c r="E1755">
        <v>2</v>
      </c>
      <c r="F1755">
        <v>2</v>
      </c>
      <c r="G1755">
        <v>2</v>
      </c>
      <c r="H1755">
        <v>2</v>
      </c>
      <c r="I1755">
        <v>2</v>
      </c>
      <c r="J1755">
        <v>2</v>
      </c>
      <c r="K1755">
        <v>1</v>
      </c>
      <c r="L1755">
        <v>2</v>
      </c>
      <c r="M1755">
        <v>1</v>
      </c>
      <c r="N1755" t="s">
        <v>2681</v>
      </c>
      <c r="O1755" t="s">
        <v>2800</v>
      </c>
      <c r="P1755" t="s">
        <v>2808</v>
      </c>
      <c r="Q1755" t="s">
        <v>2813</v>
      </c>
      <c r="R1755">
        <v>1</v>
      </c>
      <c r="S1755" t="s">
        <v>202</v>
      </c>
      <c r="T1755" t="s">
        <v>202</v>
      </c>
      <c r="U1755" t="s">
        <v>202</v>
      </c>
      <c r="V1755">
        <f t="shared" si="596"/>
        <v>1</v>
      </c>
      <c r="W1755">
        <f t="shared" si="597"/>
        <v>1</v>
      </c>
      <c r="X1755">
        <f t="shared" si="598"/>
        <v>1</v>
      </c>
      <c r="Y1755">
        <f t="shared" si="599"/>
        <v>1</v>
      </c>
      <c r="Z1755">
        <f t="shared" si="600"/>
        <v>1</v>
      </c>
      <c r="AA1755">
        <f t="shared" si="601"/>
        <v>1</v>
      </c>
      <c r="AB1755">
        <f t="shared" si="602"/>
        <v>1</v>
      </c>
      <c r="AC1755">
        <f t="shared" si="603"/>
        <v>1</v>
      </c>
      <c r="AD1755">
        <f t="shared" si="604"/>
        <v>1</v>
      </c>
      <c r="AE1755" s="4" t="s">
        <v>2828</v>
      </c>
      <c r="AF1755" s="9" t="s">
        <v>2829</v>
      </c>
      <c r="AG1755">
        <v>0</v>
      </c>
      <c r="AH1755">
        <v>0</v>
      </c>
      <c r="AI1755">
        <v>0</v>
      </c>
      <c r="AJ1755">
        <v>1</v>
      </c>
      <c r="AK1755" s="9" t="s">
        <v>2840</v>
      </c>
      <c r="AL1755">
        <f t="shared" si="591"/>
        <v>0</v>
      </c>
      <c r="AM1755">
        <f>IF(AND(INDIRECT(AN1755)='Sample Select backend'!$C$2,INDIRECT(AO1755)=1,INDIRECT(AP1755)='Sample Select backend'!$F$2,INDIRECT(AQ1755)=1,INDIRECT(AR1755)='Sample Select backend'!$M$2),1,0)</f>
        <v>1</v>
      </c>
      <c r="AN1755" t="str">
        <f>_xlfn.CONCAT('Sample Select backend'!$C$4,ROW(AN1755))</f>
        <v>AE1755</v>
      </c>
      <c r="AO1755" s="9" t="str">
        <f>_xlfn.CONCAT('Sample Select backend'!$J$2,ROW(AO1755))</f>
        <v>AJ1755</v>
      </c>
      <c r="AP1755" t="str">
        <f>_xlfn.CONCAT('Sample Select backend'!$F$4,ROW(AP1755))</f>
        <v>AF1755</v>
      </c>
      <c r="AQ1755" t="str">
        <f>_xlfn.CONCAT('Sample Select backend'!$I$10,ROW(AQ1755))</f>
        <v>R1755</v>
      </c>
      <c r="AR1755" t="str">
        <f>_xlfn.CONCAT('Sample Select backend'!$M$4,ROW(AR1755))</f>
        <v>AK1755</v>
      </c>
      <c r="AS1755" t="str">
        <f t="shared" si="592"/>
        <v>Ireland</v>
      </c>
      <c r="AT1755" s="9">
        <f t="shared" si="593"/>
        <v>6</v>
      </c>
      <c r="AU1755">
        <f t="shared" si="594"/>
        <v>0</v>
      </c>
      <c r="AV1755" s="9">
        <v>1</v>
      </c>
    </row>
    <row r="1756" spans="1:48" x14ac:dyDescent="0.35">
      <c r="A1756" t="s">
        <v>82</v>
      </c>
      <c r="B1756">
        <v>1</v>
      </c>
      <c r="C1756">
        <v>9</v>
      </c>
      <c r="D1756" t="s">
        <v>1216</v>
      </c>
      <c r="E1756">
        <v>2</v>
      </c>
      <c r="F1756">
        <v>2</v>
      </c>
      <c r="G1756">
        <v>2</v>
      </c>
      <c r="H1756">
        <v>2</v>
      </c>
      <c r="I1756">
        <v>2</v>
      </c>
      <c r="J1756">
        <v>2</v>
      </c>
      <c r="K1756">
        <v>1</v>
      </c>
      <c r="L1756">
        <v>2</v>
      </c>
      <c r="M1756">
        <v>1</v>
      </c>
      <c r="N1756" t="s">
        <v>2681</v>
      </c>
      <c r="O1756" t="s">
        <v>2800</v>
      </c>
      <c r="P1756" t="s">
        <v>2808</v>
      </c>
      <c r="Q1756" t="s">
        <v>2813</v>
      </c>
      <c r="R1756">
        <v>1</v>
      </c>
      <c r="S1756" t="s">
        <v>202</v>
      </c>
      <c r="T1756" t="s">
        <v>202</v>
      </c>
      <c r="U1756" t="s">
        <v>202</v>
      </c>
      <c r="V1756">
        <f t="shared" si="596"/>
        <v>1</v>
      </c>
      <c r="W1756">
        <f t="shared" si="597"/>
        <v>1</v>
      </c>
      <c r="X1756">
        <f t="shared" si="598"/>
        <v>1</v>
      </c>
      <c r="Y1756">
        <f t="shared" si="599"/>
        <v>1</v>
      </c>
      <c r="Z1756">
        <f t="shared" si="600"/>
        <v>1</v>
      </c>
      <c r="AA1756">
        <f t="shared" si="601"/>
        <v>1</v>
      </c>
      <c r="AB1756">
        <f t="shared" si="602"/>
        <v>1</v>
      </c>
      <c r="AC1756">
        <f t="shared" si="603"/>
        <v>1</v>
      </c>
      <c r="AD1756">
        <f t="shared" si="604"/>
        <v>1</v>
      </c>
      <c r="AE1756" s="4" t="s">
        <v>2828</v>
      </c>
      <c r="AF1756" s="9" t="s">
        <v>2829</v>
      </c>
      <c r="AG1756">
        <v>0</v>
      </c>
      <c r="AH1756">
        <v>0</v>
      </c>
      <c r="AI1756">
        <v>0</v>
      </c>
      <c r="AJ1756">
        <v>1</v>
      </c>
      <c r="AK1756" s="9" t="s">
        <v>2840</v>
      </c>
      <c r="AL1756">
        <f t="shared" si="591"/>
        <v>0</v>
      </c>
      <c r="AM1756">
        <f>IF(AND(INDIRECT(AN1756)='Sample Select backend'!$C$2,INDIRECT(AO1756)=1,INDIRECT(AP1756)='Sample Select backend'!$F$2,INDIRECT(AQ1756)=1,INDIRECT(AR1756)='Sample Select backend'!$M$2),1,0)</f>
        <v>1</v>
      </c>
      <c r="AN1756" t="str">
        <f>_xlfn.CONCAT('Sample Select backend'!$C$4,ROW(AN1756))</f>
        <v>AE1756</v>
      </c>
      <c r="AO1756" s="9" t="str">
        <f>_xlfn.CONCAT('Sample Select backend'!$J$2,ROW(AO1756))</f>
        <v>AJ1756</v>
      </c>
      <c r="AP1756" t="str">
        <f>_xlfn.CONCAT('Sample Select backend'!$F$4,ROW(AP1756))</f>
        <v>AF1756</v>
      </c>
      <c r="AQ1756" t="str">
        <f>_xlfn.CONCAT('Sample Select backend'!$I$10,ROW(AQ1756))</f>
        <v>R1756</v>
      </c>
      <c r="AR1756" t="str">
        <f>_xlfn.CONCAT('Sample Select backend'!$M$4,ROW(AR1756))</f>
        <v>AK1756</v>
      </c>
      <c r="AS1756" t="str">
        <f t="shared" si="592"/>
        <v>Ireland</v>
      </c>
      <c r="AT1756" s="9">
        <f t="shared" si="593"/>
        <v>9</v>
      </c>
      <c r="AU1756">
        <f t="shared" si="594"/>
        <v>0</v>
      </c>
      <c r="AV1756" s="9">
        <v>1</v>
      </c>
    </row>
    <row r="1757" spans="1:48" x14ac:dyDescent="0.35">
      <c r="A1757" t="s">
        <v>82</v>
      </c>
      <c r="B1757">
        <v>1</v>
      </c>
      <c r="C1757">
        <v>11</v>
      </c>
      <c r="D1757" t="s">
        <v>1204</v>
      </c>
      <c r="E1757">
        <v>-2</v>
      </c>
      <c r="F1757">
        <v>2</v>
      </c>
      <c r="G1757">
        <v>-2</v>
      </c>
      <c r="J1757">
        <v>2</v>
      </c>
      <c r="K1757">
        <v>1</v>
      </c>
      <c r="L1757">
        <v>2</v>
      </c>
      <c r="M1757">
        <v>1</v>
      </c>
      <c r="N1757" t="s">
        <v>2681</v>
      </c>
      <c r="O1757" t="s">
        <v>2800</v>
      </c>
      <c r="P1757" t="s">
        <v>2808</v>
      </c>
      <c r="Q1757" t="s">
        <v>2813</v>
      </c>
      <c r="R1757">
        <v>1</v>
      </c>
      <c r="S1757" t="s">
        <v>202</v>
      </c>
      <c r="T1757" t="s">
        <v>202</v>
      </c>
      <c r="U1757" t="s">
        <v>202</v>
      </c>
      <c r="V1757">
        <f t="shared" si="596"/>
        <v>0</v>
      </c>
      <c r="W1757">
        <f t="shared" si="597"/>
        <v>1</v>
      </c>
      <c r="X1757">
        <f t="shared" si="598"/>
        <v>0</v>
      </c>
      <c r="Y1757">
        <f t="shared" si="599"/>
        <v>-1</v>
      </c>
      <c r="Z1757">
        <f t="shared" si="600"/>
        <v>-1</v>
      </c>
      <c r="AA1757">
        <f t="shared" si="601"/>
        <v>1</v>
      </c>
      <c r="AB1757">
        <f t="shared" si="602"/>
        <v>1</v>
      </c>
      <c r="AC1757">
        <f t="shared" si="603"/>
        <v>1</v>
      </c>
      <c r="AD1757">
        <f t="shared" si="604"/>
        <v>1</v>
      </c>
      <c r="AE1757" s="4" t="s">
        <v>2828</v>
      </c>
      <c r="AF1757" s="9" t="s">
        <v>2829</v>
      </c>
      <c r="AG1757">
        <v>0</v>
      </c>
      <c r="AH1757">
        <v>0</v>
      </c>
      <c r="AI1757">
        <v>0</v>
      </c>
      <c r="AJ1757">
        <v>1</v>
      </c>
      <c r="AK1757" s="9" t="s">
        <v>2840</v>
      </c>
      <c r="AL1757">
        <f t="shared" si="591"/>
        <v>0</v>
      </c>
      <c r="AM1757">
        <f>IF(AND(INDIRECT(AN1757)='Sample Select backend'!$C$2,INDIRECT(AO1757)=1,INDIRECT(AP1757)='Sample Select backend'!$F$2,INDIRECT(AQ1757)=1,INDIRECT(AR1757)='Sample Select backend'!$M$2),1,0)</f>
        <v>1</v>
      </c>
      <c r="AN1757" t="str">
        <f>_xlfn.CONCAT('Sample Select backend'!$C$4,ROW(AN1757))</f>
        <v>AE1757</v>
      </c>
      <c r="AO1757" s="9" t="str">
        <f>_xlfn.CONCAT('Sample Select backend'!$J$2,ROW(AO1757))</f>
        <v>AJ1757</v>
      </c>
      <c r="AP1757" t="str">
        <f>_xlfn.CONCAT('Sample Select backend'!$F$4,ROW(AP1757))</f>
        <v>AF1757</v>
      </c>
      <c r="AQ1757" t="str">
        <f>_xlfn.CONCAT('Sample Select backend'!$I$10,ROW(AQ1757))</f>
        <v>R1757</v>
      </c>
      <c r="AR1757" t="str">
        <f>_xlfn.CONCAT('Sample Select backend'!$M$4,ROW(AR1757))</f>
        <v>AK1757</v>
      </c>
      <c r="AS1757" t="str">
        <f t="shared" si="592"/>
        <v>Ireland</v>
      </c>
      <c r="AT1757" s="9">
        <f t="shared" si="593"/>
        <v>11</v>
      </c>
      <c r="AU1757">
        <f t="shared" si="594"/>
        <v>0</v>
      </c>
      <c r="AV1757" s="9">
        <v>1</v>
      </c>
    </row>
    <row r="1758" spans="1:48" x14ac:dyDescent="0.35">
      <c r="A1758" t="s">
        <v>82</v>
      </c>
      <c r="B1758">
        <v>6</v>
      </c>
      <c r="C1758">
        <v>29</v>
      </c>
      <c r="D1758" t="s">
        <v>1202</v>
      </c>
      <c r="E1758">
        <v>1</v>
      </c>
      <c r="F1758">
        <v>1</v>
      </c>
      <c r="G1758">
        <v>2</v>
      </c>
      <c r="H1758">
        <v>-1</v>
      </c>
      <c r="I1758">
        <v>-2</v>
      </c>
      <c r="J1758">
        <v>-2</v>
      </c>
      <c r="K1758">
        <v>-1</v>
      </c>
      <c r="L1758">
        <v>2</v>
      </c>
      <c r="M1758">
        <v>1</v>
      </c>
      <c r="N1758" t="s">
        <v>2681</v>
      </c>
      <c r="O1758" t="s">
        <v>2800</v>
      </c>
      <c r="P1758" t="s">
        <v>2808</v>
      </c>
      <c r="Q1758" t="s">
        <v>2813</v>
      </c>
      <c r="R1758">
        <v>1</v>
      </c>
      <c r="S1758" t="s">
        <v>202</v>
      </c>
      <c r="T1758" t="s">
        <v>202</v>
      </c>
      <c r="U1758" t="s">
        <v>202</v>
      </c>
      <c r="V1758">
        <f t="shared" si="596"/>
        <v>1</v>
      </c>
      <c r="W1758">
        <f t="shared" si="597"/>
        <v>1</v>
      </c>
      <c r="X1758">
        <f t="shared" si="598"/>
        <v>1</v>
      </c>
      <c r="Y1758">
        <f t="shared" si="599"/>
        <v>0</v>
      </c>
      <c r="Z1758">
        <f t="shared" si="600"/>
        <v>0</v>
      </c>
      <c r="AA1758">
        <f t="shared" si="601"/>
        <v>0</v>
      </c>
      <c r="AB1758">
        <f t="shared" si="602"/>
        <v>0</v>
      </c>
      <c r="AC1758">
        <f t="shared" si="603"/>
        <v>1</v>
      </c>
      <c r="AD1758">
        <f t="shared" si="604"/>
        <v>1</v>
      </c>
      <c r="AE1758" s="4" t="s">
        <v>2828</v>
      </c>
      <c r="AF1758" s="9" t="s">
        <v>2829</v>
      </c>
      <c r="AG1758">
        <v>0</v>
      </c>
      <c r="AH1758">
        <v>0</v>
      </c>
      <c r="AI1758">
        <v>0</v>
      </c>
      <c r="AJ1758">
        <v>1</v>
      </c>
      <c r="AK1758" s="9" t="s">
        <v>2840</v>
      </c>
      <c r="AL1758">
        <f t="shared" si="591"/>
        <v>0</v>
      </c>
      <c r="AM1758">
        <f>IF(AND(INDIRECT(AN1758)='Sample Select backend'!$C$2,INDIRECT(AO1758)=1,INDIRECT(AP1758)='Sample Select backend'!$F$2,INDIRECT(AQ1758)=1,INDIRECT(AR1758)='Sample Select backend'!$M$2),1,0)</f>
        <v>1</v>
      </c>
      <c r="AN1758" t="str">
        <f>_xlfn.CONCAT('Sample Select backend'!$C$4,ROW(AN1758))</f>
        <v>AE1758</v>
      </c>
      <c r="AO1758" s="9" t="str">
        <f>_xlfn.CONCAT('Sample Select backend'!$J$2,ROW(AO1758))</f>
        <v>AJ1758</v>
      </c>
      <c r="AP1758" t="str">
        <f>_xlfn.CONCAT('Sample Select backend'!$F$4,ROW(AP1758))</f>
        <v>AF1758</v>
      </c>
      <c r="AQ1758" t="str">
        <f>_xlfn.CONCAT('Sample Select backend'!$I$10,ROW(AQ1758))</f>
        <v>R1758</v>
      </c>
      <c r="AR1758" t="str">
        <f>_xlfn.CONCAT('Sample Select backend'!$M$4,ROW(AR1758))</f>
        <v>AK1758</v>
      </c>
      <c r="AS1758" t="str">
        <f t="shared" si="592"/>
        <v>Ireland</v>
      </c>
      <c r="AT1758" s="9">
        <f t="shared" si="593"/>
        <v>29</v>
      </c>
      <c r="AU1758">
        <f t="shared" si="594"/>
        <v>0</v>
      </c>
      <c r="AV1758" s="9">
        <v>1</v>
      </c>
    </row>
    <row r="1759" spans="1:48" x14ac:dyDescent="0.35">
      <c r="A1759" t="s">
        <v>82</v>
      </c>
      <c r="B1759">
        <v>4</v>
      </c>
      <c r="C1759" t="s">
        <v>201</v>
      </c>
      <c r="D1759" t="s">
        <v>1203</v>
      </c>
      <c r="E1759">
        <v>-2</v>
      </c>
      <c r="F1759">
        <v>2</v>
      </c>
      <c r="G1759">
        <v>2</v>
      </c>
      <c r="H1759">
        <v>2</v>
      </c>
      <c r="I1759">
        <v>2</v>
      </c>
      <c r="J1759">
        <v>2</v>
      </c>
      <c r="K1759">
        <v>1</v>
      </c>
      <c r="L1759">
        <v>2</v>
      </c>
      <c r="M1759">
        <v>1</v>
      </c>
      <c r="N1759" t="s">
        <v>2681</v>
      </c>
      <c r="O1759" t="s">
        <v>2800</v>
      </c>
      <c r="P1759" t="s">
        <v>2808</v>
      </c>
      <c r="Q1759" t="s">
        <v>2813</v>
      </c>
      <c r="R1759">
        <v>1</v>
      </c>
      <c r="S1759" t="s">
        <v>202</v>
      </c>
      <c r="T1759" t="s">
        <v>202</v>
      </c>
      <c r="U1759" t="s">
        <v>202</v>
      </c>
      <c r="V1759">
        <f t="shared" si="596"/>
        <v>0</v>
      </c>
      <c r="W1759">
        <f t="shared" si="597"/>
        <v>1</v>
      </c>
      <c r="X1759">
        <f t="shared" si="598"/>
        <v>1</v>
      </c>
      <c r="Y1759">
        <f t="shared" si="599"/>
        <v>1</v>
      </c>
      <c r="Z1759">
        <f t="shared" si="600"/>
        <v>1</v>
      </c>
      <c r="AA1759">
        <f t="shared" si="601"/>
        <v>1</v>
      </c>
      <c r="AB1759">
        <f t="shared" si="602"/>
        <v>1</v>
      </c>
      <c r="AC1759">
        <f t="shared" si="603"/>
        <v>1</v>
      </c>
      <c r="AD1759">
        <f t="shared" si="604"/>
        <v>1</v>
      </c>
      <c r="AE1759" s="4" t="s">
        <v>2828</v>
      </c>
      <c r="AF1759" s="9" t="s">
        <v>2829</v>
      </c>
      <c r="AG1759">
        <v>0</v>
      </c>
      <c r="AH1759">
        <v>0</v>
      </c>
      <c r="AI1759">
        <v>0</v>
      </c>
      <c r="AJ1759">
        <v>1</v>
      </c>
      <c r="AK1759" s="9" t="s">
        <v>2840</v>
      </c>
      <c r="AL1759">
        <f t="shared" si="591"/>
        <v>0</v>
      </c>
      <c r="AM1759">
        <f>IF(AND(INDIRECT(AN1759)='Sample Select backend'!$C$2,INDIRECT(AO1759)=1,INDIRECT(AP1759)='Sample Select backend'!$F$2,INDIRECT(AQ1759)=1,INDIRECT(AR1759)='Sample Select backend'!$M$2),1,0)</f>
        <v>1</v>
      </c>
      <c r="AN1759" t="str">
        <f>_xlfn.CONCAT('Sample Select backend'!$C$4,ROW(AN1759))</f>
        <v>AE1759</v>
      </c>
      <c r="AO1759" s="9" t="str">
        <f>_xlfn.CONCAT('Sample Select backend'!$J$2,ROW(AO1759))</f>
        <v>AJ1759</v>
      </c>
      <c r="AP1759" t="str">
        <f>_xlfn.CONCAT('Sample Select backend'!$F$4,ROW(AP1759))</f>
        <v>AF1759</v>
      </c>
      <c r="AQ1759" t="str">
        <f>_xlfn.CONCAT('Sample Select backend'!$I$10,ROW(AQ1759))</f>
        <v>R1759</v>
      </c>
      <c r="AR1759" t="str">
        <f>_xlfn.CONCAT('Sample Select backend'!$M$4,ROW(AR1759))</f>
        <v>AK1759</v>
      </c>
      <c r="AS1759" t="str">
        <f t="shared" si="592"/>
        <v>Ireland</v>
      </c>
      <c r="AT1759" s="9" t="str">
        <f t="shared" si="593"/>
        <v>Other</v>
      </c>
      <c r="AU1759">
        <f t="shared" si="594"/>
        <v>0</v>
      </c>
      <c r="AV1759" s="9">
        <v>1</v>
      </c>
    </row>
    <row r="1760" spans="1:48" x14ac:dyDescent="0.35">
      <c r="A1760" t="s">
        <v>82</v>
      </c>
      <c r="B1760">
        <v>6</v>
      </c>
      <c r="C1760">
        <v>29</v>
      </c>
      <c r="D1760" t="s">
        <v>1218</v>
      </c>
      <c r="E1760">
        <v>1</v>
      </c>
      <c r="F1760">
        <v>1</v>
      </c>
      <c r="G1760">
        <v>2</v>
      </c>
      <c r="H1760">
        <v>-1</v>
      </c>
      <c r="I1760">
        <v>-2</v>
      </c>
      <c r="J1760">
        <v>-2</v>
      </c>
      <c r="K1760">
        <v>1</v>
      </c>
      <c r="L1760">
        <v>-2</v>
      </c>
      <c r="M1760">
        <v>1</v>
      </c>
      <c r="N1760" t="s">
        <v>2681</v>
      </c>
      <c r="O1760" t="s">
        <v>2800</v>
      </c>
      <c r="P1760" t="s">
        <v>2808</v>
      </c>
      <c r="Q1760" t="s">
        <v>2813</v>
      </c>
      <c r="R1760">
        <v>1</v>
      </c>
      <c r="S1760" t="s">
        <v>202</v>
      </c>
      <c r="T1760" t="s">
        <v>202</v>
      </c>
      <c r="U1760" t="s">
        <v>202</v>
      </c>
      <c r="V1760">
        <f t="shared" si="596"/>
        <v>1</v>
      </c>
      <c r="W1760">
        <f t="shared" si="597"/>
        <v>1</v>
      </c>
      <c r="X1760">
        <f t="shared" si="598"/>
        <v>1</v>
      </c>
      <c r="Y1760">
        <f t="shared" si="599"/>
        <v>0</v>
      </c>
      <c r="Z1760">
        <f t="shared" si="600"/>
        <v>0</v>
      </c>
      <c r="AA1760">
        <f t="shared" si="601"/>
        <v>0</v>
      </c>
      <c r="AB1760">
        <f t="shared" si="602"/>
        <v>1</v>
      </c>
      <c r="AC1760">
        <f t="shared" si="603"/>
        <v>0</v>
      </c>
      <c r="AD1760">
        <f t="shared" si="604"/>
        <v>1</v>
      </c>
      <c r="AE1760" s="4" t="s">
        <v>2828</v>
      </c>
      <c r="AF1760" s="9" t="s">
        <v>2829</v>
      </c>
      <c r="AG1760">
        <v>0</v>
      </c>
      <c r="AH1760">
        <v>0</v>
      </c>
      <c r="AI1760">
        <v>0</v>
      </c>
      <c r="AJ1760">
        <v>1</v>
      </c>
      <c r="AK1760" s="9" t="s">
        <v>2840</v>
      </c>
      <c r="AL1760">
        <f t="shared" si="591"/>
        <v>0</v>
      </c>
      <c r="AM1760">
        <f>IF(AND(INDIRECT(AN1760)='Sample Select backend'!$C$2,INDIRECT(AO1760)=1,INDIRECT(AP1760)='Sample Select backend'!$F$2,INDIRECT(AQ1760)=1,INDIRECT(AR1760)='Sample Select backend'!$M$2),1,0)</f>
        <v>1</v>
      </c>
      <c r="AN1760" t="str">
        <f>_xlfn.CONCAT('Sample Select backend'!$C$4,ROW(AN1760))</f>
        <v>AE1760</v>
      </c>
      <c r="AO1760" s="9" t="str">
        <f>_xlfn.CONCAT('Sample Select backend'!$J$2,ROW(AO1760))</f>
        <v>AJ1760</v>
      </c>
      <c r="AP1760" t="str">
        <f>_xlfn.CONCAT('Sample Select backend'!$F$4,ROW(AP1760))</f>
        <v>AF1760</v>
      </c>
      <c r="AQ1760" t="str">
        <f>_xlfn.CONCAT('Sample Select backend'!$I$10,ROW(AQ1760))</f>
        <v>R1760</v>
      </c>
      <c r="AR1760" t="str">
        <f>_xlfn.CONCAT('Sample Select backend'!$M$4,ROW(AR1760))</f>
        <v>AK1760</v>
      </c>
      <c r="AS1760" t="str">
        <f t="shared" si="592"/>
        <v>Ireland</v>
      </c>
      <c r="AT1760" s="9">
        <f t="shared" si="593"/>
        <v>29</v>
      </c>
      <c r="AU1760">
        <f t="shared" si="594"/>
        <v>0</v>
      </c>
      <c r="AV1760" s="9">
        <v>1</v>
      </c>
    </row>
    <row r="1761" spans="1:48" x14ac:dyDescent="0.35">
      <c r="A1761" t="s">
        <v>82</v>
      </c>
      <c r="B1761">
        <v>6</v>
      </c>
      <c r="C1761">
        <v>26</v>
      </c>
      <c r="D1761" t="s">
        <v>1208</v>
      </c>
      <c r="E1761">
        <v>1</v>
      </c>
      <c r="F1761">
        <v>1</v>
      </c>
      <c r="G1761">
        <v>-2</v>
      </c>
      <c r="H1761">
        <v>-1</v>
      </c>
      <c r="I1761">
        <v>-2</v>
      </c>
      <c r="J1761">
        <v>2</v>
      </c>
      <c r="K1761">
        <v>1</v>
      </c>
      <c r="L1761">
        <v>-2</v>
      </c>
      <c r="M1761">
        <v>1</v>
      </c>
      <c r="N1761" t="s">
        <v>2681</v>
      </c>
      <c r="O1761" t="s">
        <v>2800</v>
      </c>
      <c r="P1761" t="s">
        <v>2808</v>
      </c>
      <c r="Q1761" t="s">
        <v>2813</v>
      </c>
      <c r="R1761">
        <v>1</v>
      </c>
      <c r="S1761" t="s">
        <v>202</v>
      </c>
      <c r="T1761" t="s">
        <v>202</v>
      </c>
      <c r="U1761" t="s">
        <v>202</v>
      </c>
      <c r="V1761">
        <f t="shared" si="596"/>
        <v>1</v>
      </c>
      <c r="W1761">
        <f t="shared" si="597"/>
        <v>1</v>
      </c>
      <c r="X1761">
        <f t="shared" si="598"/>
        <v>0</v>
      </c>
      <c r="Y1761">
        <f t="shared" si="599"/>
        <v>0</v>
      </c>
      <c r="Z1761">
        <f t="shared" si="600"/>
        <v>0</v>
      </c>
      <c r="AA1761">
        <f t="shared" si="601"/>
        <v>1</v>
      </c>
      <c r="AB1761">
        <f t="shared" si="602"/>
        <v>1</v>
      </c>
      <c r="AC1761">
        <f t="shared" si="603"/>
        <v>0</v>
      </c>
      <c r="AD1761">
        <f t="shared" si="604"/>
        <v>1</v>
      </c>
      <c r="AE1761" s="4" t="s">
        <v>2828</v>
      </c>
      <c r="AF1761" s="9" t="s">
        <v>2829</v>
      </c>
      <c r="AG1761">
        <v>0</v>
      </c>
      <c r="AH1761">
        <v>0</v>
      </c>
      <c r="AI1761">
        <v>0</v>
      </c>
      <c r="AJ1761">
        <v>1</v>
      </c>
      <c r="AK1761" s="9" t="s">
        <v>2840</v>
      </c>
      <c r="AL1761">
        <f t="shared" si="591"/>
        <v>0</v>
      </c>
      <c r="AM1761">
        <f>IF(AND(INDIRECT(AN1761)='Sample Select backend'!$C$2,INDIRECT(AO1761)=1,INDIRECT(AP1761)='Sample Select backend'!$F$2,INDIRECT(AQ1761)=1,INDIRECT(AR1761)='Sample Select backend'!$M$2),1,0)</f>
        <v>1</v>
      </c>
      <c r="AN1761" t="str">
        <f>_xlfn.CONCAT('Sample Select backend'!$C$4,ROW(AN1761))</f>
        <v>AE1761</v>
      </c>
      <c r="AO1761" s="9" t="str">
        <f>_xlfn.CONCAT('Sample Select backend'!$J$2,ROW(AO1761))</f>
        <v>AJ1761</v>
      </c>
      <c r="AP1761" t="str">
        <f>_xlfn.CONCAT('Sample Select backend'!$F$4,ROW(AP1761))</f>
        <v>AF1761</v>
      </c>
      <c r="AQ1761" t="str">
        <f>_xlfn.CONCAT('Sample Select backend'!$I$10,ROW(AQ1761))</f>
        <v>R1761</v>
      </c>
      <c r="AR1761" t="str">
        <f>_xlfn.CONCAT('Sample Select backend'!$M$4,ROW(AR1761))</f>
        <v>AK1761</v>
      </c>
      <c r="AS1761" t="str">
        <f t="shared" si="592"/>
        <v>Ireland</v>
      </c>
      <c r="AT1761" s="9">
        <f t="shared" si="593"/>
        <v>26</v>
      </c>
      <c r="AU1761">
        <f t="shared" si="594"/>
        <v>0</v>
      </c>
      <c r="AV1761" s="9">
        <v>1</v>
      </c>
    </row>
    <row r="1762" spans="1:48" x14ac:dyDescent="0.35">
      <c r="A1762" t="s">
        <v>82</v>
      </c>
      <c r="B1762">
        <v>3</v>
      </c>
      <c r="C1762" t="s">
        <v>201</v>
      </c>
      <c r="D1762" t="s">
        <v>1206</v>
      </c>
      <c r="E1762">
        <v>2</v>
      </c>
      <c r="F1762">
        <v>2</v>
      </c>
      <c r="G1762">
        <v>-2</v>
      </c>
      <c r="H1762">
        <v>2</v>
      </c>
      <c r="I1762">
        <v>2</v>
      </c>
      <c r="L1762">
        <v>2</v>
      </c>
      <c r="M1762">
        <v>1</v>
      </c>
      <c r="N1762" t="s">
        <v>2681</v>
      </c>
      <c r="O1762" t="s">
        <v>2800</v>
      </c>
      <c r="P1762" t="s">
        <v>2808</v>
      </c>
      <c r="Q1762" t="s">
        <v>2813</v>
      </c>
      <c r="R1762">
        <v>1</v>
      </c>
      <c r="S1762" t="s">
        <v>202</v>
      </c>
      <c r="T1762" t="s">
        <v>202</v>
      </c>
      <c r="U1762" t="s">
        <v>202</v>
      </c>
      <c r="V1762">
        <f t="shared" si="596"/>
        <v>1</v>
      </c>
      <c r="W1762">
        <f t="shared" si="597"/>
        <v>1</v>
      </c>
      <c r="X1762">
        <f t="shared" si="598"/>
        <v>0</v>
      </c>
      <c r="Y1762">
        <f t="shared" si="599"/>
        <v>1</v>
      </c>
      <c r="Z1762">
        <f t="shared" si="600"/>
        <v>1</v>
      </c>
      <c r="AA1762">
        <f t="shared" si="601"/>
        <v>-1</v>
      </c>
      <c r="AB1762">
        <f t="shared" si="602"/>
        <v>-1</v>
      </c>
      <c r="AC1762">
        <f t="shared" si="603"/>
        <v>1</v>
      </c>
      <c r="AD1762">
        <f t="shared" si="604"/>
        <v>1</v>
      </c>
      <c r="AE1762" s="4" t="s">
        <v>2828</v>
      </c>
      <c r="AF1762" s="9" t="s">
        <v>2829</v>
      </c>
      <c r="AG1762">
        <v>0</v>
      </c>
      <c r="AH1762">
        <v>0</v>
      </c>
      <c r="AI1762">
        <v>0</v>
      </c>
      <c r="AJ1762">
        <v>1</v>
      </c>
      <c r="AK1762" s="9" t="s">
        <v>2840</v>
      </c>
      <c r="AL1762">
        <f t="shared" si="591"/>
        <v>0</v>
      </c>
      <c r="AM1762">
        <f>IF(AND(INDIRECT(AN1762)='Sample Select backend'!$C$2,INDIRECT(AO1762)=1,INDIRECT(AP1762)='Sample Select backend'!$F$2,INDIRECT(AQ1762)=1,INDIRECT(AR1762)='Sample Select backend'!$M$2),1,0)</f>
        <v>1</v>
      </c>
      <c r="AN1762" t="str">
        <f>_xlfn.CONCAT('Sample Select backend'!$C$4,ROW(AN1762))</f>
        <v>AE1762</v>
      </c>
      <c r="AO1762" s="9" t="str">
        <f>_xlfn.CONCAT('Sample Select backend'!$J$2,ROW(AO1762))</f>
        <v>AJ1762</v>
      </c>
      <c r="AP1762" t="str">
        <f>_xlfn.CONCAT('Sample Select backend'!$F$4,ROW(AP1762))</f>
        <v>AF1762</v>
      </c>
      <c r="AQ1762" t="str">
        <f>_xlfn.CONCAT('Sample Select backend'!$I$10,ROW(AQ1762))</f>
        <v>R1762</v>
      </c>
      <c r="AR1762" t="str">
        <f>_xlfn.CONCAT('Sample Select backend'!$M$4,ROW(AR1762))</f>
        <v>AK1762</v>
      </c>
      <c r="AS1762" t="str">
        <f t="shared" si="592"/>
        <v>Ireland</v>
      </c>
      <c r="AT1762" s="9" t="str">
        <f t="shared" si="593"/>
        <v>Other</v>
      </c>
      <c r="AU1762">
        <f t="shared" si="594"/>
        <v>0</v>
      </c>
      <c r="AV1762" s="9">
        <v>1</v>
      </c>
    </row>
    <row r="1763" spans="1:48" x14ac:dyDescent="0.35">
      <c r="A1763" t="s">
        <v>82</v>
      </c>
      <c r="B1763">
        <v>7</v>
      </c>
      <c r="C1763">
        <v>31</v>
      </c>
      <c r="D1763" t="s">
        <v>1215</v>
      </c>
      <c r="E1763">
        <v>1</v>
      </c>
      <c r="F1763">
        <v>1</v>
      </c>
      <c r="G1763">
        <v>-2</v>
      </c>
      <c r="H1763">
        <v>-1</v>
      </c>
      <c r="I1763">
        <v>2</v>
      </c>
      <c r="J1763">
        <v>-2</v>
      </c>
      <c r="K1763">
        <v>1</v>
      </c>
      <c r="L1763">
        <v>2</v>
      </c>
      <c r="M1763">
        <v>1</v>
      </c>
      <c r="N1763" t="s">
        <v>2681</v>
      </c>
      <c r="O1763" t="s">
        <v>2800</v>
      </c>
      <c r="P1763" t="s">
        <v>2808</v>
      </c>
      <c r="Q1763" t="s">
        <v>2813</v>
      </c>
      <c r="R1763">
        <v>1</v>
      </c>
      <c r="S1763" t="s">
        <v>202</v>
      </c>
      <c r="T1763" t="s">
        <v>202</v>
      </c>
      <c r="U1763" t="s">
        <v>202</v>
      </c>
      <c r="V1763">
        <f t="shared" si="596"/>
        <v>1</v>
      </c>
      <c r="W1763">
        <f t="shared" si="597"/>
        <v>1</v>
      </c>
      <c r="X1763">
        <f t="shared" si="598"/>
        <v>0</v>
      </c>
      <c r="Y1763">
        <f t="shared" si="599"/>
        <v>0</v>
      </c>
      <c r="Z1763">
        <f t="shared" si="600"/>
        <v>1</v>
      </c>
      <c r="AA1763">
        <f t="shared" si="601"/>
        <v>0</v>
      </c>
      <c r="AB1763">
        <f t="shared" si="602"/>
        <v>1</v>
      </c>
      <c r="AC1763">
        <f t="shared" si="603"/>
        <v>1</v>
      </c>
      <c r="AD1763">
        <f t="shared" si="604"/>
        <v>1</v>
      </c>
      <c r="AE1763" s="4" t="s">
        <v>2828</v>
      </c>
      <c r="AF1763" s="9" t="s">
        <v>2829</v>
      </c>
      <c r="AG1763">
        <v>0</v>
      </c>
      <c r="AH1763">
        <v>0</v>
      </c>
      <c r="AI1763">
        <v>0</v>
      </c>
      <c r="AJ1763">
        <v>1</v>
      </c>
      <c r="AK1763" s="9" t="s">
        <v>2840</v>
      </c>
      <c r="AL1763">
        <f t="shared" si="591"/>
        <v>0</v>
      </c>
      <c r="AM1763">
        <f>IF(AND(INDIRECT(AN1763)='Sample Select backend'!$C$2,INDIRECT(AO1763)=1,INDIRECT(AP1763)='Sample Select backend'!$F$2,INDIRECT(AQ1763)=1,INDIRECT(AR1763)='Sample Select backend'!$M$2),1,0)</f>
        <v>1</v>
      </c>
      <c r="AN1763" t="str">
        <f>_xlfn.CONCAT('Sample Select backend'!$C$4,ROW(AN1763))</f>
        <v>AE1763</v>
      </c>
      <c r="AO1763" s="9" t="str">
        <f>_xlfn.CONCAT('Sample Select backend'!$J$2,ROW(AO1763))</f>
        <v>AJ1763</v>
      </c>
      <c r="AP1763" t="str">
        <f>_xlfn.CONCAT('Sample Select backend'!$F$4,ROW(AP1763))</f>
        <v>AF1763</v>
      </c>
      <c r="AQ1763" t="str">
        <f>_xlfn.CONCAT('Sample Select backend'!$I$10,ROW(AQ1763))</f>
        <v>R1763</v>
      </c>
      <c r="AR1763" t="str">
        <f>_xlfn.CONCAT('Sample Select backend'!$M$4,ROW(AR1763))</f>
        <v>AK1763</v>
      </c>
      <c r="AS1763" t="str">
        <f t="shared" si="592"/>
        <v>Ireland</v>
      </c>
      <c r="AT1763" s="9">
        <f t="shared" si="593"/>
        <v>31</v>
      </c>
      <c r="AU1763">
        <f t="shared" si="594"/>
        <v>0</v>
      </c>
      <c r="AV1763" s="9">
        <v>1</v>
      </c>
    </row>
    <row r="1764" spans="1:48" x14ac:dyDescent="0.35">
      <c r="A1764" t="s">
        <v>82</v>
      </c>
      <c r="B1764">
        <v>6</v>
      </c>
      <c r="C1764">
        <v>27</v>
      </c>
      <c r="D1764" t="s">
        <v>1205</v>
      </c>
      <c r="E1764">
        <v>1</v>
      </c>
      <c r="F1764">
        <v>1</v>
      </c>
      <c r="G1764">
        <v>2</v>
      </c>
      <c r="H1764">
        <v>-1</v>
      </c>
      <c r="I1764">
        <v>-2</v>
      </c>
      <c r="J1764">
        <v>-2</v>
      </c>
      <c r="K1764">
        <v>-1</v>
      </c>
      <c r="L1764">
        <v>2</v>
      </c>
      <c r="M1764">
        <v>1</v>
      </c>
      <c r="N1764" t="s">
        <v>2681</v>
      </c>
      <c r="O1764" t="s">
        <v>2800</v>
      </c>
      <c r="P1764" t="s">
        <v>2808</v>
      </c>
      <c r="Q1764" t="s">
        <v>2813</v>
      </c>
      <c r="R1764">
        <v>1</v>
      </c>
      <c r="S1764" t="s">
        <v>202</v>
      </c>
      <c r="T1764" t="s">
        <v>202</v>
      </c>
      <c r="U1764" t="s">
        <v>202</v>
      </c>
      <c r="V1764">
        <f t="shared" si="596"/>
        <v>1</v>
      </c>
      <c r="W1764">
        <f t="shared" si="597"/>
        <v>1</v>
      </c>
      <c r="X1764">
        <f t="shared" si="598"/>
        <v>1</v>
      </c>
      <c r="Y1764">
        <f t="shared" si="599"/>
        <v>0</v>
      </c>
      <c r="Z1764">
        <f t="shared" si="600"/>
        <v>0</v>
      </c>
      <c r="AA1764">
        <f t="shared" si="601"/>
        <v>0</v>
      </c>
      <c r="AB1764">
        <f t="shared" si="602"/>
        <v>0</v>
      </c>
      <c r="AC1764">
        <f t="shared" si="603"/>
        <v>1</v>
      </c>
      <c r="AD1764">
        <f t="shared" si="604"/>
        <v>1</v>
      </c>
      <c r="AE1764" s="4" t="s">
        <v>2828</v>
      </c>
      <c r="AF1764" s="9" t="s">
        <v>2829</v>
      </c>
      <c r="AG1764">
        <v>0</v>
      </c>
      <c r="AH1764">
        <v>0</v>
      </c>
      <c r="AI1764">
        <v>0</v>
      </c>
      <c r="AJ1764">
        <v>1</v>
      </c>
      <c r="AK1764" s="9" t="s">
        <v>2840</v>
      </c>
      <c r="AL1764">
        <f t="shared" si="591"/>
        <v>0</v>
      </c>
      <c r="AM1764">
        <f>IF(AND(INDIRECT(AN1764)='Sample Select backend'!$C$2,INDIRECT(AO1764)=1,INDIRECT(AP1764)='Sample Select backend'!$F$2,INDIRECT(AQ1764)=1,INDIRECT(AR1764)='Sample Select backend'!$M$2),1,0)</f>
        <v>1</v>
      </c>
      <c r="AN1764" t="str">
        <f>_xlfn.CONCAT('Sample Select backend'!$C$4,ROW(AN1764))</f>
        <v>AE1764</v>
      </c>
      <c r="AO1764" s="9" t="str">
        <f>_xlfn.CONCAT('Sample Select backend'!$J$2,ROW(AO1764))</f>
        <v>AJ1764</v>
      </c>
      <c r="AP1764" t="str">
        <f>_xlfn.CONCAT('Sample Select backend'!$F$4,ROW(AP1764))</f>
        <v>AF1764</v>
      </c>
      <c r="AQ1764" t="str">
        <f>_xlfn.CONCAT('Sample Select backend'!$I$10,ROW(AQ1764))</f>
        <v>R1764</v>
      </c>
      <c r="AR1764" t="str">
        <f>_xlfn.CONCAT('Sample Select backend'!$M$4,ROW(AR1764))</f>
        <v>AK1764</v>
      </c>
      <c r="AS1764" t="str">
        <f t="shared" si="592"/>
        <v>Ireland</v>
      </c>
      <c r="AT1764" s="9">
        <f t="shared" si="593"/>
        <v>27</v>
      </c>
      <c r="AU1764">
        <f t="shared" si="594"/>
        <v>0</v>
      </c>
      <c r="AV1764" s="9">
        <v>1</v>
      </c>
    </row>
    <row r="1765" spans="1:48" x14ac:dyDescent="0.35">
      <c r="A1765" t="s">
        <v>82</v>
      </c>
      <c r="B1765">
        <v>1</v>
      </c>
      <c r="C1765">
        <v>6</v>
      </c>
      <c r="D1765" t="s">
        <v>1209</v>
      </c>
      <c r="E1765">
        <v>-2</v>
      </c>
      <c r="F1765">
        <v>2</v>
      </c>
      <c r="G1765">
        <v>2</v>
      </c>
      <c r="H1765">
        <v>2</v>
      </c>
      <c r="I1765">
        <v>2</v>
      </c>
      <c r="J1765">
        <v>2</v>
      </c>
      <c r="K1765">
        <v>1</v>
      </c>
      <c r="L1765">
        <v>2</v>
      </c>
      <c r="M1765">
        <v>1</v>
      </c>
      <c r="N1765" t="s">
        <v>2681</v>
      </c>
      <c r="O1765" t="s">
        <v>2800</v>
      </c>
      <c r="P1765" t="s">
        <v>2808</v>
      </c>
      <c r="Q1765" t="s">
        <v>2813</v>
      </c>
      <c r="R1765">
        <v>1</v>
      </c>
      <c r="S1765" t="s">
        <v>202</v>
      </c>
      <c r="T1765" t="s">
        <v>202</v>
      </c>
      <c r="U1765" t="s">
        <v>202</v>
      </c>
      <c r="V1765">
        <f t="shared" si="596"/>
        <v>0</v>
      </c>
      <c r="W1765">
        <f t="shared" si="597"/>
        <v>1</v>
      </c>
      <c r="X1765">
        <f t="shared" si="598"/>
        <v>1</v>
      </c>
      <c r="Y1765">
        <f t="shared" si="599"/>
        <v>1</v>
      </c>
      <c r="Z1765">
        <f t="shared" si="600"/>
        <v>1</v>
      </c>
      <c r="AA1765">
        <f t="shared" si="601"/>
        <v>1</v>
      </c>
      <c r="AB1765">
        <f t="shared" si="602"/>
        <v>1</v>
      </c>
      <c r="AC1765">
        <f t="shared" si="603"/>
        <v>1</v>
      </c>
      <c r="AD1765">
        <f t="shared" si="604"/>
        <v>1</v>
      </c>
      <c r="AE1765" s="4" t="s">
        <v>2828</v>
      </c>
      <c r="AF1765" s="9" t="s">
        <v>2829</v>
      </c>
      <c r="AG1765">
        <v>0</v>
      </c>
      <c r="AH1765">
        <v>0</v>
      </c>
      <c r="AI1765">
        <v>0</v>
      </c>
      <c r="AJ1765">
        <v>1</v>
      </c>
      <c r="AK1765" s="9" t="s">
        <v>2840</v>
      </c>
      <c r="AL1765">
        <f t="shared" si="591"/>
        <v>0</v>
      </c>
      <c r="AM1765">
        <f>IF(AND(INDIRECT(AN1765)='Sample Select backend'!$C$2,INDIRECT(AO1765)=1,INDIRECT(AP1765)='Sample Select backend'!$F$2,INDIRECT(AQ1765)=1,INDIRECT(AR1765)='Sample Select backend'!$M$2),1,0)</f>
        <v>1</v>
      </c>
      <c r="AN1765" t="str">
        <f>_xlfn.CONCAT('Sample Select backend'!$C$4,ROW(AN1765))</f>
        <v>AE1765</v>
      </c>
      <c r="AO1765" s="9" t="str">
        <f>_xlfn.CONCAT('Sample Select backend'!$J$2,ROW(AO1765))</f>
        <v>AJ1765</v>
      </c>
      <c r="AP1765" t="str">
        <f>_xlfn.CONCAT('Sample Select backend'!$F$4,ROW(AP1765))</f>
        <v>AF1765</v>
      </c>
      <c r="AQ1765" t="str">
        <f>_xlfn.CONCAT('Sample Select backend'!$I$10,ROW(AQ1765))</f>
        <v>R1765</v>
      </c>
      <c r="AR1765" t="str">
        <f>_xlfn.CONCAT('Sample Select backend'!$M$4,ROW(AR1765))</f>
        <v>AK1765</v>
      </c>
      <c r="AS1765" t="str">
        <f t="shared" si="592"/>
        <v>Ireland</v>
      </c>
      <c r="AT1765" s="9">
        <f t="shared" si="593"/>
        <v>6</v>
      </c>
      <c r="AU1765">
        <f t="shared" si="594"/>
        <v>0</v>
      </c>
      <c r="AV1765" s="9">
        <v>1</v>
      </c>
    </row>
    <row r="1766" spans="1:48" x14ac:dyDescent="0.35">
      <c r="A1766" t="s">
        <v>82</v>
      </c>
      <c r="B1766">
        <v>1</v>
      </c>
      <c r="C1766">
        <v>11</v>
      </c>
      <c r="D1766" t="s">
        <v>1210</v>
      </c>
      <c r="E1766">
        <v>-2</v>
      </c>
      <c r="F1766">
        <v>2</v>
      </c>
      <c r="G1766">
        <v>-1</v>
      </c>
      <c r="I1766">
        <v>-2</v>
      </c>
      <c r="J1766">
        <v>2</v>
      </c>
      <c r="K1766">
        <v>-2</v>
      </c>
      <c r="L1766">
        <v>2</v>
      </c>
      <c r="M1766">
        <v>1</v>
      </c>
      <c r="N1766" t="s">
        <v>2681</v>
      </c>
      <c r="O1766" t="s">
        <v>2800</v>
      </c>
      <c r="P1766" t="s">
        <v>2808</v>
      </c>
      <c r="Q1766" t="s">
        <v>2813</v>
      </c>
      <c r="R1766">
        <v>1</v>
      </c>
      <c r="S1766" t="s">
        <v>202</v>
      </c>
      <c r="T1766" t="s">
        <v>202</v>
      </c>
      <c r="U1766" t="s">
        <v>202</v>
      </c>
      <c r="V1766">
        <f t="shared" si="596"/>
        <v>0</v>
      </c>
      <c r="W1766">
        <f t="shared" si="597"/>
        <v>1</v>
      </c>
      <c r="X1766">
        <f t="shared" si="598"/>
        <v>0</v>
      </c>
      <c r="Y1766">
        <f t="shared" si="599"/>
        <v>-1</v>
      </c>
      <c r="Z1766">
        <f t="shared" si="600"/>
        <v>0</v>
      </c>
      <c r="AA1766">
        <f t="shared" si="601"/>
        <v>1</v>
      </c>
      <c r="AB1766">
        <f t="shared" si="602"/>
        <v>0</v>
      </c>
      <c r="AC1766">
        <f t="shared" si="603"/>
        <v>1</v>
      </c>
      <c r="AD1766">
        <f t="shared" si="604"/>
        <v>1</v>
      </c>
      <c r="AE1766" s="4" t="s">
        <v>2828</v>
      </c>
      <c r="AF1766" s="9" t="s">
        <v>2829</v>
      </c>
      <c r="AG1766">
        <v>0</v>
      </c>
      <c r="AH1766">
        <v>0</v>
      </c>
      <c r="AI1766">
        <v>0</v>
      </c>
      <c r="AJ1766">
        <v>1</v>
      </c>
      <c r="AK1766" s="9" t="s">
        <v>2840</v>
      </c>
      <c r="AL1766">
        <f t="shared" si="591"/>
        <v>0</v>
      </c>
      <c r="AM1766">
        <f>IF(AND(INDIRECT(AN1766)='Sample Select backend'!$C$2,INDIRECT(AO1766)=1,INDIRECT(AP1766)='Sample Select backend'!$F$2,INDIRECT(AQ1766)=1,INDIRECT(AR1766)='Sample Select backend'!$M$2),1,0)</f>
        <v>1</v>
      </c>
      <c r="AN1766" t="str">
        <f>_xlfn.CONCAT('Sample Select backend'!$C$4,ROW(AN1766))</f>
        <v>AE1766</v>
      </c>
      <c r="AO1766" s="9" t="str">
        <f>_xlfn.CONCAT('Sample Select backend'!$J$2,ROW(AO1766))</f>
        <v>AJ1766</v>
      </c>
      <c r="AP1766" t="str">
        <f>_xlfn.CONCAT('Sample Select backend'!$F$4,ROW(AP1766))</f>
        <v>AF1766</v>
      </c>
      <c r="AQ1766" t="str">
        <f>_xlfn.CONCAT('Sample Select backend'!$I$10,ROW(AQ1766))</f>
        <v>R1766</v>
      </c>
      <c r="AR1766" t="str">
        <f>_xlfn.CONCAT('Sample Select backend'!$M$4,ROW(AR1766))</f>
        <v>AK1766</v>
      </c>
      <c r="AS1766" t="str">
        <f t="shared" si="592"/>
        <v>Ireland</v>
      </c>
      <c r="AT1766" s="9">
        <f t="shared" si="593"/>
        <v>11</v>
      </c>
      <c r="AU1766">
        <f t="shared" si="594"/>
        <v>0</v>
      </c>
      <c r="AV1766" s="9">
        <v>1</v>
      </c>
    </row>
    <row r="1767" spans="1:48" x14ac:dyDescent="0.35">
      <c r="A1767" t="s">
        <v>82</v>
      </c>
      <c r="B1767">
        <v>3</v>
      </c>
      <c r="C1767" t="s">
        <v>206</v>
      </c>
      <c r="D1767" t="s">
        <v>1211</v>
      </c>
      <c r="E1767">
        <v>2</v>
      </c>
      <c r="F1767">
        <v>2</v>
      </c>
      <c r="G1767">
        <v>-2</v>
      </c>
      <c r="H1767">
        <v>-1</v>
      </c>
      <c r="I1767">
        <v>-2</v>
      </c>
      <c r="J1767">
        <v>2</v>
      </c>
      <c r="K1767">
        <v>2</v>
      </c>
      <c r="M1767">
        <v>1</v>
      </c>
      <c r="N1767" t="s">
        <v>2681</v>
      </c>
      <c r="O1767" t="s">
        <v>2800</v>
      </c>
      <c r="P1767" t="s">
        <v>2808</v>
      </c>
      <c r="Q1767" t="s">
        <v>2813</v>
      </c>
      <c r="R1767">
        <v>1</v>
      </c>
      <c r="S1767" t="s">
        <v>202</v>
      </c>
      <c r="T1767" t="s">
        <v>202</v>
      </c>
      <c r="U1767" t="s">
        <v>202</v>
      </c>
      <c r="V1767">
        <f t="shared" si="596"/>
        <v>1</v>
      </c>
      <c r="W1767">
        <f t="shared" si="597"/>
        <v>1</v>
      </c>
      <c r="X1767">
        <f t="shared" si="598"/>
        <v>0</v>
      </c>
      <c r="Y1767">
        <f t="shared" si="599"/>
        <v>0</v>
      </c>
      <c r="Z1767">
        <f t="shared" si="600"/>
        <v>0</v>
      </c>
      <c r="AA1767">
        <f t="shared" si="601"/>
        <v>1</v>
      </c>
      <c r="AB1767">
        <f t="shared" si="602"/>
        <v>1</v>
      </c>
      <c r="AC1767">
        <f t="shared" si="603"/>
        <v>-1</v>
      </c>
      <c r="AD1767">
        <f t="shared" si="604"/>
        <v>1</v>
      </c>
      <c r="AE1767" s="4" t="s">
        <v>2828</v>
      </c>
      <c r="AF1767" s="9" t="s">
        <v>2829</v>
      </c>
      <c r="AG1767">
        <v>0</v>
      </c>
      <c r="AH1767">
        <v>0</v>
      </c>
      <c r="AI1767">
        <v>0</v>
      </c>
      <c r="AJ1767">
        <v>1</v>
      </c>
      <c r="AK1767" s="9" t="s">
        <v>2840</v>
      </c>
      <c r="AL1767">
        <f t="shared" si="591"/>
        <v>0</v>
      </c>
      <c r="AM1767">
        <f>IF(AND(INDIRECT(AN1767)='Sample Select backend'!$C$2,INDIRECT(AO1767)=1,INDIRECT(AP1767)='Sample Select backend'!$F$2,INDIRECT(AQ1767)=1,INDIRECT(AR1767)='Sample Select backend'!$M$2),1,0)</f>
        <v>1</v>
      </c>
      <c r="AN1767" t="str">
        <f>_xlfn.CONCAT('Sample Select backend'!$C$4,ROW(AN1767))</f>
        <v>AE1767</v>
      </c>
      <c r="AO1767" s="9" t="str">
        <f>_xlfn.CONCAT('Sample Select backend'!$J$2,ROW(AO1767))</f>
        <v>AJ1767</v>
      </c>
      <c r="AP1767" t="str">
        <f>_xlfn.CONCAT('Sample Select backend'!$F$4,ROW(AP1767))</f>
        <v>AF1767</v>
      </c>
      <c r="AQ1767" t="str">
        <f>_xlfn.CONCAT('Sample Select backend'!$I$10,ROW(AQ1767))</f>
        <v>R1767</v>
      </c>
      <c r="AR1767" t="str">
        <f>_xlfn.CONCAT('Sample Select backend'!$M$4,ROW(AR1767))</f>
        <v>AK1767</v>
      </c>
      <c r="AS1767" t="str">
        <f t="shared" si="592"/>
        <v>Ireland</v>
      </c>
      <c r="AT1767" s="9" t="str">
        <f t="shared" si="593"/>
        <v>Tax exemption/waiver/suspension</v>
      </c>
      <c r="AU1767">
        <f t="shared" si="594"/>
        <v>0</v>
      </c>
      <c r="AV1767" s="9">
        <v>0</v>
      </c>
    </row>
    <row r="1768" spans="1:48" x14ac:dyDescent="0.35">
      <c r="A1768" s="24" t="s">
        <v>82</v>
      </c>
      <c r="B1768" s="24">
        <v>7</v>
      </c>
      <c r="C1768" s="24">
        <v>30</v>
      </c>
      <c r="D1768" s="24" t="s">
        <v>3788</v>
      </c>
      <c r="E1768" s="24"/>
      <c r="O1768" t="s">
        <v>2800</v>
      </c>
      <c r="P1768" t="s">
        <v>2808</v>
      </c>
      <c r="Q1768" t="s">
        <v>2813</v>
      </c>
      <c r="R1768">
        <v>1</v>
      </c>
      <c r="S1768" t="s">
        <v>202</v>
      </c>
      <c r="T1768" t="s">
        <v>202</v>
      </c>
      <c r="U1768" t="s">
        <v>202</v>
      </c>
      <c r="V1768">
        <v>-1</v>
      </c>
      <c r="W1768">
        <v>-1</v>
      </c>
      <c r="X1768">
        <v>-1</v>
      </c>
      <c r="Y1768">
        <v>-1</v>
      </c>
      <c r="Z1768">
        <v>-1</v>
      </c>
      <c r="AA1768">
        <v>-1</v>
      </c>
      <c r="AB1768">
        <v>-1</v>
      </c>
      <c r="AC1768">
        <v>-1</v>
      </c>
      <c r="AD1768">
        <v>-1</v>
      </c>
      <c r="AE1768" s="4" t="s">
        <v>2828</v>
      </c>
      <c r="AF1768" s="9" t="s">
        <v>2829</v>
      </c>
      <c r="AG1768">
        <v>0</v>
      </c>
      <c r="AH1768">
        <v>0</v>
      </c>
      <c r="AI1768">
        <v>0</v>
      </c>
      <c r="AJ1768">
        <v>1</v>
      </c>
      <c r="AK1768" s="9" t="s">
        <v>2840</v>
      </c>
      <c r="AL1768">
        <f t="shared" si="591"/>
        <v>0</v>
      </c>
      <c r="AM1768">
        <f>IF(AND(INDIRECT(AN1768)='Sample Select backend'!$C$2,INDIRECT(AO1768)=1,INDIRECT(AP1768)='Sample Select backend'!$F$2,INDIRECT(AQ1768)=1,INDIRECT(AR1768)='Sample Select backend'!$M$2),1,0)</f>
        <v>1</v>
      </c>
      <c r="AN1768" t="str">
        <f>_xlfn.CONCAT('Sample Select backend'!$C$4,ROW(AN1768))</f>
        <v>AE1768</v>
      </c>
      <c r="AO1768" s="9" t="str">
        <f>_xlfn.CONCAT('Sample Select backend'!$J$2,ROW(AO1768))</f>
        <v>AJ1768</v>
      </c>
      <c r="AP1768" t="str">
        <f>_xlfn.CONCAT('Sample Select backend'!$F$4,ROW(AP1768))</f>
        <v>AF1768</v>
      </c>
      <c r="AQ1768" t="str">
        <f>_xlfn.CONCAT('Sample Select backend'!$I$10,ROW(AQ1768))</f>
        <v>R1768</v>
      </c>
      <c r="AR1768" t="str">
        <f>_xlfn.CONCAT('Sample Select backend'!$M$4,ROW(AR1768))</f>
        <v>AK1768</v>
      </c>
      <c r="AS1768" t="str">
        <f t="shared" si="592"/>
        <v>Ireland</v>
      </c>
      <c r="AT1768" s="9">
        <f t="shared" si="593"/>
        <v>30</v>
      </c>
      <c r="AU1768">
        <f t="shared" si="594"/>
        <v>0</v>
      </c>
      <c r="AV1768" s="9">
        <v>0</v>
      </c>
    </row>
    <row r="1769" spans="1:48" x14ac:dyDescent="0.35">
      <c r="A1769" s="24" t="s">
        <v>82</v>
      </c>
      <c r="B1769" s="24">
        <v>6</v>
      </c>
      <c r="C1769" s="24">
        <v>28</v>
      </c>
      <c r="D1769" s="24" t="s">
        <v>3789</v>
      </c>
      <c r="E1769" s="24"/>
      <c r="O1769" t="s">
        <v>2800</v>
      </c>
      <c r="P1769" t="s">
        <v>2808</v>
      </c>
      <c r="Q1769" t="s">
        <v>2813</v>
      </c>
      <c r="R1769">
        <v>1</v>
      </c>
      <c r="S1769" t="s">
        <v>202</v>
      </c>
      <c r="T1769" t="s">
        <v>202</v>
      </c>
      <c r="U1769" t="s">
        <v>202</v>
      </c>
      <c r="V1769">
        <v>-1</v>
      </c>
      <c r="W1769">
        <v>-1</v>
      </c>
      <c r="X1769">
        <v>-1</v>
      </c>
      <c r="Y1769">
        <v>-1</v>
      </c>
      <c r="Z1769">
        <v>-1</v>
      </c>
      <c r="AA1769">
        <v>-1</v>
      </c>
      <c r="AB1769">
        <v>-1</v>
      </c>
      <c r="AC1769">
        <v>-1</v>
      </c>
      <c r="AD1769">
        <v>-1</v>
      </c>
      <c r="AE1769" s="4" t="s">
        <v>2828</v>
      </c>
      <c r="AF1769" s="9" t="s">
        <v>2829</v>
      </c>
      <c r="AG1769">
        <v>0</v>
      </c>
      <c r="AH1769">
        <v>0</v>
      </c>
      <c r="AI1769">
        <v>0</v>
      </c>
      <c r="AJ1769">
        <v>1</v>
      </c>
      <c r="AK1769" s="9" t="s">
        <v>2840</v>
      </c>
      <c r="AL1769">
        <f t="shared" si="591"/>
        <v>0</v>
      </c>
      <c r="AM1769">
        <f>IF(AND(INDIRECT(AN1769)='Sample Select backend'!$C$2,INDIRECT(AO1769)=1,INDIRECT(AP1769)='Sample Select backend'!$F$2,INDIRECT(AQ1769)=1,INDIRECT(AR1769)='Sample Select backend'!$M$2),1,0)</f>
        <v>1</v>
      </c>
      <c r="AN1769" t="str">
        <f>_xlfn.CONCAT('Sample Select backend'!$C$4,ROW(AN1769))</f>
        <v>AE1769</v>
      </c>
      <c r="AO1769" s="9" t="str">
        <f>_xlfn.CONCAT('Sample Select backend'!$J$2,ROW(AO1769))</f>
        <v>AJ1769</v>
      </c>
      <c r="AP1769" t="str">
        <f>_xlfn.CONCAT('Sample Select backend'!$F$4,ROW(AP1769))</f>
        <v>AF1769</v>
      </c>
      <c r="AQ1769" t="str">
        <f>_xlfn.CONCAT('Sample Select backend'!$I$10,ROW(AQ1769))</f>
        <v>R1769</v>
      </c>
      <c r="AR1769" t="str">
        <f>_xlfn.CONCAT('Sample Select backend'!$M$4,ROW(AR1769))</f>
        <v>AK1769</v>
      </c>
      <c r="AS1769" t="str">
        <f t="shared" si="592"/>
        <v>Ireland</v>
      </c>
      <c r="AT1769" s="9">
        <f t="shared" si="593"/>
        <v>28</v>
      </c>
      <c r="AU1769">
        <f t="shared" si="594"/>
        <v>0</v>
      </c>
      <c r="AV1769" s="9">
        <v>0</v>
      </c>
    </row>
    <row r="1770" spans="1:48" x14ac:dyDescent="0.35">
      <c r="A1770" s="24" t="s">
        <v>82</v>
      </c>
      <c r="B1770" s="24">
        <v>7</v>
      </c>
      <c r="C1770" s="24">
        <v>31</v>
      </c>
      <c r="D1770" s="24" t="s">
        <v>3790</v>
      </c>
      <c r="E1770" s="24"/>
      <c r="O1770" t="s">
        <v>2800</v>
      </c>
      <c r="P1770" t="s">
        <v>2808</v>
      </c>
      <c r="Q1770" t="s">
        <v>2813</v>
      </c>
      <c r="R1770">
        <v>1</v>
      </c>
      <c r="S1770" t="s">
        <v>202</v>
      </c>
      <c r="T1770" t="s">
        <v>202</v>
      </c>
      <c r="U1770" t="s">
        <v>202</v>
      </c>
      <c r="V1770">
        <v>-1</v>
      </c>
      <c r="W1770">
        <v>-1</v>
      </c>
      <c r="X1770">
        <v>-1</v>
      </c>
      <c r="Y1770">
        <v>-1</v>
      </c>
      <c r="Z1770">
        <v>-1</v>
      </c>
      <c r="AA1770">
        <v>-1</v>
      </c>
      <c r="AB1770">
        <v>-1</v>
      </c>
      <c r="AC1770">
        <v>-1</v>
      </c>
      <c r="AD1770">
        <v>-1</v>
      </c>
      <c r="AE1770" s="4" t="s">
        <v>2828</v>
      </c>
      <c r="AF1770" s="9" t="s">
        <v>2829</v>
      </c>
      <c r="AG1770">
        <v>0</v>
      </c>
      <c r="AH1770">
        <v>0</v>
      </c>
      <c r="AI1770">
        <v>0</v>
      </c>
      <c r="AJ1770">
        <v>1</v>
      </c>
      <c r="AK1770" s="9" t="s">
        <v>2840</v>
      </c>
      <c r="AL1770">
        <f t="shared" si="591"/>
        <v>0</v>
      </c>
      <c r="AM1770">
        <f>IF(AND(INDIRECT(AN1770)='Sample Select backend'!$C$2,INDIRECT(AO1770)=1,INDIRECT(AP1770)='Sample Select backend'!$F$2,INDIRECT(AQ1770)=1,INDIRECT(AR1770)='Sample Select backend'!$M$2),1,0)</f>
        <v>1</v>
      </c>
      <c r="AN1770" t="str">
        <f>_xlfn.CONCAT('Sample Select backend'!$C$4,ROW(AN1770))</f>
        <v>AE1770</v>
      </c>
      <c r="AO1770" s="9" t="str">
        <f>_xlfn.CONCAT('Sample Select backend'!$J$2,ROW(AO1770))</f>
        <v>AJ1770</v>
      </c>
      <c r="AP1770" t="str">
        <f>_xlfn.CONCAT('Sample Select backend'!$F$4,ROW(AP1770))</f>
        <v>AF1770</v>
      </c>
      <c r="AQ1770" t="str">
        <f>_xlfn.CONCAT('Sample Select backend'!$I$10,ROW(AQ1770))</f>
        <v>R1770</v>
      </c>
      <c r="AR1770" t="str">
        <f>_xlfn.CONCAT('Sample Select backend'!$M$4,ROW(AR1770))</f>
        <v>AK1770</v>
      </c>
      <c r="AS1770" t="str">
        <f t="shared" si="592"/>
        <v>Ireland</v>
      </c>
      <c r="AT1770" s="9">
        <f t="shared" si="593"/>
        <v>31</v>
      </c>
      <c r="AU1770">
        <f t="shared" si="594"/>
        <v>0</v>
      </c>
      <c r="AV1770" s="9">
        <v>0</v>
      </c>
    </row>
    <row r="1771" spans="1:48" x14ac:dyDescent="0.35">
      <c r="A1771" s="24" t="s">
        <v>82</v>
      </c>
      <c r="B1771" s="24">
        <v>7</v>
      </c>
      <c r="C1771" s="24">
        <v>30</v>
      </c>
      <c r="D1771" s="24" t="s">
        <v>3791</v>
      </c>
      <c r="E1771" s="24"/>
      <c r="O1771" t="s">
        <v>2800</v>
      </c>
      <c r="P1771" t="s">
        <v>2808</v>
      </c>
      <c r="Q1771" t="s">
        <v>2813</v>
      </c>
      <c r="R1771">
        <v>1</v>
      </c>
      <c r="S1771" t="s">
        <v>202</v>
      </c>
      <c r="T1771" t="s">
        <v>202</v>
      </c>
      <c r="U1771" t="s">
        <v>202</v>
      </c>
      <c r="V1771">
        <v>-1</v>
      </c>
      <c r="W1771">
        <v>-1</v>
      </c>
      <c r="X1771">
        <v>-1</v>
      </c>
      <c r="Y1771">
        <v>-1</v>
      </c>
      <c r="Z1771">
        <v>-1</v>
      </c>
      <c r="AA1771">
        <v>-1</v>
      </c>
      <c r="AB1771">
        <v>-1</v>
      </c>
      <c r="AC1771">
        <v>-1</v>
      </c>
      <c r="AD1771">
        <v>-1</v>
      </c>
      <c r="AE1771" s="4" t="s">
        <v>2828</v>
      </c>
      <c r="AF1771" s="9" t="s">
        <v>2829</v>
      </c>
      <c r="AG1771">
        <v>0</v>
      </c>
      <c r="AH1771">
        <v>0</v>
      </c>
      <c r="AI1771">
        <v>0</v>
      </c>
      <c r="AJ1771">
        <v>1</v>
      </c>
      <c r="AK1771" s="9" t="s">
        <v>2840</v>
      </c>
      <c r="AL1771">
        <f t="shared" si="591"/>
        <v>0</v>
      </c>
      <c r="AM1771">
        <f>IF(AND(INDIRECT(AN1771)='Sample Select backend'!$C$2,INDIRECT(AO1771)=1,INDIRECT(AP1771)='Sample Select backend'!$F$2,INDIRECT(AQ1771)=1,INDIRECT(AR1771)='Sample Select backend'!$M$2),1,0)</f>
        <v>1</v>
      </c>
      <c r="AN1771" t="str">
        <f>_xlfn.CONCAT('Sample Select backend'!$C$4,ROW(AN1771))</f>
        <v>AE1771</v>
      </c>
      <c r="AO1771" s="9" t="str">
        <f>_xlfn.CONCAT('Sample Select backend'!$J$2,ROW(AO1771))</f>
        <v>AJ1771</v>
      </c>
      <c r="AP1771" t="str">
        <f>_xlfn.CONCAT('Sample Select backend'!$F$4,ROW(AP1771))</f>
        <v>AF1771</v>
      </c>
      <c r="AQ1771" t="str">
        <f>_xlfn.CONCAT('Sample Select backend'!$I$10,ROW(AQ1771))</f>
        <v>R1771</v>
      </c>
      <c r="AR1771" t="str">
        <f>_xlfn.CONCAT('Sample Select backend'!$M$4,ROW(AR1771))</f>
        <v>AK1771</v>
      </c>
      <c r="AS1771" t="str">
        <f t="shared" si="592"/>
        <v>Ireland</v>
      </c>
      <c r="AT1771" s="9">
        <f t="shared" si="593"/>
        <v>30</v>
      </c>
      <c r="AU1771">
        <f t="shared" si="594"/>
        <v>0</v>
      </c>
      <c r="AV1771" s="9">
        <v>0</v>
      </c>
    </row>
    <row r="1772" spans="1:48" x14ac:dyDescent="0.35">
      <c r="A1772" s="24" t="s">
        <v>82</v>
      </c>
      <c r="B1772" s="24">
        <v>7</v>
      </c>
      <c r="C1772" s="24">
        <v>30</v>
      </c>
      <c r="D1772" s="24" t="s">
        <v>3792</v>
      </c>
      <c r="E1772" s="24"/>
      <c r="O1772" t="s">
        <v>2800</v>
      </c>
      <c r="P1772" t="s">
        <v>2808</v>
      </c>
      <c r="Q1772" t="s">
        <v>2813</v>
      </c>
      <c r="R1772">
        <v>1</v>
      </c>
      <c r="S1772" t="s">
        <v>202</v>
      </c>
      <c r="T1772" t="s">
        <v>202</v>
      </c>
      <c r="U1772" t="s">
        <v>202</v>
      </c>
      <c r="V1772">
        <v>-1</v>
      </c>
      <c r="W1772">
        <v>-1</v>
      </c>
      <c r="X1772">
        <v>-1</v>
      </c>
      <c r="Y1772">
        <v>-1</v>
      </c>
      <c r="Z1772">
        <v>-1</v>
      </c>
      <c r="AA1772">
        <v>-1</v>
      </c>
      <c r="AB1772">
        <v>-1</v>
      </c>
      <c r="AC1772">
        <v>-1</v>
      </c>
      <c r="AD1772">
        <v>-1</v>
      </c>
      <c r="AE1772" s="4" t="s">
        <v>2828</v>
      </c>
      <c r="AF1772" s="9" t="s">
        <v>2829</v>
      </c>
      <c r="AG1772">
        <v>0</v>
      </c>
      <c r="AH1772">
        <v>0</v>
      </c>
      <c r="AI1772">
        <v>0</v>
      </c>
      <c r="AJ1772">
        <v>1</v>
      </c>
      <c r="AK1772" s="9" t="s">
        <v>2840</v>
      </c>
      <c r="AL1772">
        <f t="shared" si="591"/>
        <v>0</v>
      </c>
      <c r="AM1772">
        <f>IF(AND(INDIRECT(AN1772)='Sample Select backend'!$C$2,INDIRECT(AO1772)=1,INDIRECT(AP1772)='Sample Select backend'!$F$2,INDIRECT(AQ1772)=1,INDIRECT(AR1772)='Sample Select backend'!$M$2),1,0)</f>
        <v>1</v>
      </c>
      <c r="AN1772" t="str">
        <f>_xlfn.CONCAT('Sample Select backend'!$C$4,ROW(AN1772))</f>
        <v>AE1772</v>
      </c>
      <c r="AO1772" s="9" t="str">
        <f>_xlfn.CONCAT('Sample Select backend'!$J$2,ROW(AO1772))</f>
        <v>AJ1772</v>
      </c>
      <c r="AP1772" t="str">
        <f>_xlfn.CONCAT('Sample Select backend'!$F$4,ROW(AP1772))</f>
        <v>AF1772</v>
      </c>
      <c r="AQ1772" t="str">
        <f>_xlfn.CONCAT('Sample Select backend'!$I$10,ROW(AQ1772))</f>
        <v>R1772</v>
      </c>
      <c r="AR1772" t="str">
        <f>_xlfn.CONCAT('Sample Select backend'!$M$4,ROW(AR1772))</f>
        <v>AK1772</v>
      </c>
      <c r="AS1772" t="str">
        <f t="shared" si="592"/>
        <v>Ireland</v>
      </c>
      <c r="AT1772" s="9">
        <f t="shared" si="593"/>
        <v>30</v>
      </c>
      <c r="AU1772">
        <f t="shared" si="594"/>
        <v>0</v>
      </c>
      <c r="AV1772" s="9">
        <v>0</v>
      </c>
    </row>
    <row r="1773" spans="1:48" x14ac:dyDescent="0.35">
      <c r="A1773" s="24" t="s">
        <v>82</v>
      </c>
      <c r="B1773" s="24">
        <v>7</v>
      </c>
      <c r="C1773" s="24">
        <v>30</v>
      </c>
      <c r="D1773" s="24" t="s">
        <v>3793</v>
      </c>
      <c r="E1773" s="24"/>
      <c r="O1773" t="s">
        <v>2800</v>
      </c>
      <c r="P1773" t="s">
        <v>2808</v>
      </c>
      <c r="Q1773" t="s">
        <v>2813</v>
      </c>
      <c r="R1773">
        <v>1</v>
      </c>
      <c r="S1773" t="s">
        <v>202</v>
      </c>
      <c r="T1773" t="s">
        <v>202</v>
      </c>
      <c r="U1773" t="s">
        <v>202</v>
      </c>
      <c r="V1773">
        <v>-1</v>
      </c>
      <c r="W1773">
        <v>-1</v>
      </c>
      <c r="X1773">
        <v>-1</v>
      </c>
      <c r="Y1773">
        <v>-1</v>
      </c>
      <c r="Z1773">
        <v>-1</v>
      </c>
      <c r="AA1773">
        <v>-1</v>
      </c>
      <c r="AB1773">
        <v>-1</v>
      </c>
      <c r="AC1773">
        <v>-1</v>
      </c>
      <c r="AD1773">
        <v>-1</v>
      </c>
      <c r="AE1773" s="4" t="s">
        <v>2828</v>
      </c>
      <c r="AF1773" s="9" t="s">
        <v>2829</v>
      </c>
      <c r="AG1773">
        <v>0</v>
      </c>
      <c r="AH1773">
        <v>0</v>
      </c>
      <c r="AI1773">
        <v>0</v>
      </c>
      <c r="AJ1773">
        <v>1</v>
      </c>
      <c r="AK1773" s="9" t="s">
        <v>2840</v>
      </c>
      <c r="AL1773">
        <f t="shared" si="591"/>
        <v>0</v>
      </c>
      <c r="AM1773">
        <f>IF(AND(INDIRECT(AN1773)='Sample Select backend'!$C$2,INDIRECT(AO1773)=1,INDIRECT(AP1773)='Sample Select backend'!$F$2,INDIRECT(AQ1773)=1,INDIRECT(AR1773)='Sample Select backend'!$M$2),1,0)</f>
        <v>1</v>
      </c>
      <c r="AN1773" t="str">
        <f>_xlfn.CONCAT('Sample Select backend'!$C$4,ROW(AN1773))</f>
        <v>AE1773</v>
      </c>
      <c r="AO1773" s="9" t="str">
        <f>_xlfn.CONCAT('Sample Select backend'!$J$2,ROW(AO1773))</f>
        <v>AJ1773</v>
      </c>
      <c r="AP1773" t="str">
        <f>_xlfn.CONCAT('Sample Select backend'!$F$4,ROW(AP1773))</f>
        <v>AF1773</v>
      </c>
      <c r="AQ1773" t="str">
        <f>_xlfn.CONCAT('Sample Select backend'!$I$10,ROW(AQ1773))</f>
        <v>R1773</v>
      </c>
      <c r="AR1773" t="str">
        <f>_xlfn.CONCAT('Sample Select backend'!$M$4,ROW(AR1773))</f>
        <v>AK1773</v>
      </c>
      <c r="AS1773" t="str">
        <f t="shared" si="592"/>
        <v>Ireland</v>
      </c>
      <c r="AT1773" s="9">
        <f t="shared" si="593"/>
        <v>30</v>
      </c>
      <c r="AU1773">
        <f t="shared" si="594"/>
        <v>0</v>
      </c>
      <c r="AV1773" s="9">
        <v>0</v>
      </c>
    </row>
    <row r="1774" spans="1:48" x14ac:dyDescent="0.35">
      <c r="A1774" s="24" t="s">
        <v>82</v>
      </c>
      <c r="B1774" s="24">
        <v>7</v>
      </c>
      <c r="C1774" s="24">
        <v>30</v>
      </c>
      <c r="D1774" s="24" t="s">
        <v>3794</v>
      </c>
      <c r="E1774" s="24"/>
      <c r="O1774" t="s">
        <v>2800</v>
      </c>
      <c r="P1774" t="s">
        <v>2808</v>
      </c>
      <c r="Q1774" t="s">
        <v>2813</v>
      </c>
      <c r="R1774">
        <v>1</v>
      </c>
      <c r="S1774" t="s">
        <v>202</v>
      </c>
      <c r="T1774" t="s">
        <v>202</v>
      </c>
      <c r="U1774" t="s">
        <v>202</v>
      </c>
      <c r="V1774">
        <v>-1</v>
      </c>
      <c r="W1774">
        <v>-1</v>
      </c>
      <c r="X1774">
        <v>-1</v>
      </c>
      <c r="Y1774">
        <v>-1</v>
      </c>
      <c r="Z1774">
        <v>-1</v>
      </c>
      <c r="AA1774">
        <v>-1</v>
      </c>
      <c r="AB1774">
        <v>-1</v>
      </c>
      <c r="AC1774">
        <v>-1</v>
      </c>
      <c r="AD1774">
        <v>-1</v>
      </c>
      <c r="AE1774" s="4" t="s">
        <v>2828</v>
      </c>
      <c r="AF1774" s="9" t="s">
        <v>2829</v>
      </c>
      <c r="AG1774">
        <v>0</v>
      </c>
      <c r="AH1774">
        <v>0</v>
      </c>
      <c r="AI1774">
        <v>0</v>
      </c>
      <c r="AJ1774">
        <v>1</v>
      </c>
      <c r="AK1774" s="9" t="s">
        <v>2840</v>
      </c>
      <c r="AL1774">
        <f t="shared" si="591"/>
        <v>0</v>
      </c>
      <c r="AM1774">
        <f>IF(AND(INDIRECT(AN1774)='Sample Select backend'!$C$2,INDIRECT(AO1774)=1,INDIRECT(AP1774)='Sample Select backend'!$F$2,INDIRECT(AQ1774)=1,INDIRECT(AR1774)='Sample Select backend'!$M$2),1,0)</f>
        <v>1</v>
      </c>
      <c r="AN1774" t="str">
        <f>_xlfn.CONCAT('Sample Select backend'!$C$4,ROW(AN1774))</f>
        <v>AE1774</v>
      </c>
      <c r="AO1774" s="9" t="str">
        <f>_xlfn.CONCAT('Sample Select backend'!$J$2,ROW(AO1774))</f>
        <v>AJ1774</v>
      </c>
      <c r="AP1774" t="str">
        <f>_xlfn.CONCAT('Sample Select backend'!$F$4,ROW(AP1774))</f>
        <v>AF1774</v>
      </c>
      <c r="AQ1774" t="str">
        <f>_xlfn.CONCAT('Sample Select backend'!$I$10,ROW(AQ1774))</f>
        <v>R1774</v>
      </c>
      <c r="AR1774" t="str">
        <f>_xlfn.CONCAT('Sample Select backend'!$M$4,ROW(AR1774))</f>
        <v>AK1774</v>
      </c>
      <c r="AS1774" t="str">
        <f t="shared" si="592"/>
        <v>Ireland</v>
      </c>
      <c r="AT1774" s="9">
        <f t="shared" si="593"/>
        <v>30</v>
      </c>
      <c r="AU1774">
        <f t="shared" si="594"/>
        <v>0</v>
      </c>
      <c r="AV1774" s="9">
        <v>0</v>
      </c>
    </row>
    <row r="1775" spans="1:48" x14ac:dyDescent="0.35">
      <c r="A1775" s="24" t="s">
        <v>82</v>
      </c>
      <c r="B1775" s="24">
        <v>1</v>
      </c>
      <c r="C1775" s="24">
        <v>4</v>
      </c>
      <c r="D1775" s="24" t="s">
        <v>3795</v>
      </c>
      <c r="E1775" s="24"/>
      <c r="O1775" t="s">
        <v>2800</v>
      </c>
      <c r="P1775" t="s">
        <v>2808</v>
      </c>
      <c r="Q1775" t="s">
        <v>2813</v>
      </c>
      <c r="R1775">
        <v>1</v>
      </c>
      <c r="S1775" t="s">
        <v>202</v>
      </c>
      <c r="T1775" t="s">
        <v>202</v>
      </c>
      <c r="U1775" t="s">
        <v>202</v>
      </c>
      <c r="V1775">
        <v>-1</v>
      </c>
      <c r="W1775">
        <v>-1</v>
      </c>
      <c r="X1775">
        <v>-1</v>
      </c>
      <c r="Y1775">
        <v>-1</v>
      </c>
      <c r="Z1775">
        <v>-1</v>
      </c>
      <c r="AA1775">
        <v>-1</v>
      </c>
      <c r="AB1775">
        <v>-1</v>
      </c>
      <c r="AC1775">
        <v>-1</v>
      </c>
      <c r="AD1775">
        <v>-1</v>
      </c>
      <c r="AE1775" s="4" t="s">
        <v>2828</v>
      </c>
      <c r="AF1775" s="9" t="s">
        <v>2829</v>
      </c>
      <c r="AG1775">
        <v>0</v>
      </c>
      <c r="AH1775">
        <v>0</v>
      </c>
      <c r="AI1775">
        <v>0</v>
      </c>
      <c r="AJ1775">
        <v>1</v>
      </c>
      <c r="AK1775" s="9" t="s">
        <v>2840</v>
      </c>
      <c r="AL1775">
        <f t="shared" si="591"/>
        <v>0</v>
      </c>
      <c r="AM1775">
        <f>IF(AND(INDIRECT(AN1775)='Sample Select backend'!$C$2,INDIRECT(AO1775)=1,INDIRECT(AP1775)='Sample Select backend'!$F$2,INDIRECT(AQ1775)=1,INDIRECT(AR1775)='Sample Select backend'!$M$2),1,0)</f>
        <v>1</v>
      </c>
      <c r="AN1775" t="str">
        <f>_xlfn.CONCAT('Sample Select backend'!$C$4,ROW(AN1775))</f>
        <v>AE1775</v>
      </c>
      <c r="AO1775" s="9" t="str">
        <f>_xlfn.CONCAT('Sample Select backend'!$J$2,ROW(AO1775))</f>
        <v>AJ1775</v>
      </c>
      <c r="AP1775" t="str">
        <f>_xlfn.CONCAT('Sample Select backend'!$F$4,ROW(AP1775))</f>
        <v>AF1775</v>
      </c>
      <c r="AQ1775" t="str">
        <f>_xlfn.CONCAT('Sample Select backend'!$I$10,ROW(AQ1775))</f>
        <v>R1775</v>
      </c>
      <c r="AR1775" t="str">
        <f>_xlfn.CONCAT('Sample Select backend'!$M$4,ROW(AR1775))</f>
        <v>AK1775</v>
      </c>
      <c r="AS1775" t="str">
        <f t="shared" si="592"/>
        <v>Ireland</v>
      </c>
      <c r="AT1775" s="9">
        <f t="shared" si="593"/>
        <v>4</v>
      </c>
      <c r="AU1775">
        <f t="shared" si="594"/>
        <v>0</v>
      </c>
      <c r="AV1775" s="9">
        <v>0</v>
      </c>
    </row>
    <row r="1776" spans="1:48" x14ac:dyDescent="0.35">
      <c r="A1776" s="24" t="s">
        <v>82</v>
      </c>
      <c r="B1776" s="24">
        <v>9</v>
      </c>
      <c r="C1776" s="24">
        <v>34</v>
      </c>
      <c r="D1776" s="24" t="s">
        <v>3796</v>
      </c>
      <c r="E1776" s="24"/>
      <c r="O1776" t="s">
        <v>2800</v>
      </c>
      <c r="P1776" t="s">
        <v>2808</v>
      </c>
      <c r="Q1776" t="s">
        <v>2813</v>
      </c>
      <c r="R1776">
        <v>1</v>
      </c>
      <c r="S1776" t="s">
        <v>202</v>
      </c>
      <c r="T1776" t="s">
        <v>202</v>
      </c>
      <c r="U1776" t="s">
        <v>202</v>
      </c>
      <c r="V1776">
        <v>-1</v>
      </c>
      <c r="W1776">
        <v>-1</v>
      </c>
      <c r="X1776">
        <v>-1</v>
      </c>
      <c r="Y1776">
        <v>-1</v>
      </c>
      <c r="Z1776">
        <v>-1</v>
      </c>
      <c r="AA1776">
        <v>-1</v>
      </c>
      <c r="AB1776">
        <v>-1</v>
      </c>
      <c r="AC1776">
        <v>-1</v>
      </c>
      <c r="AD1776">
        <v>-1</v>
      </c>
      <c r="AE1776" s="4" t="s">
        <v>2828</v>
      </c>
      <c r="AF1776" s="9" t="s">
        <v>2829</v>
      </c>
      <c r="AG1776">
        <v>0</v>
      </c>
      <c r="AH1776">
        <v>0</v>
      </c>
      <c r="AI1776">
        <v>0</v>
      </c>
      <c r="AJ1776">
        <v>1</v>
      </c>
      <c r="AK1776" s="9" t="s">
        <v>2840</v>
      </c>
      <c r="AL1776">
        <f t="shared" si="591"/>
        <v>0</v>
      </c>
      <c r="AM1776">
        <f>IF(AND(INDIRECT(AN1776)='Sample Select backend'!$C$2,INDIRECT(AO1776)=1,INDIRECT(AP1776)='Sample Select backend'!$F$2,INDIRECT(AQ1776)=1,INDIRECT(AR1776)='Sample Select backend'!$M$2),1,0)</f>
        <v>1</v>
      </c>
      <c r="AN1776" t="str">
        <f>_xlfn.CONCAT('Sample Select backend'!$C$4,ROW(AN1776))</f>
        <v>AE1776</v>
      </c>
      <c r="AO1776" s="9" t="str">
        <f>_xlfn.CONCAT('Sample Select backend'!$J$2,ROW(AO1776))</f>
        <v>AJ1776</v>
      </c>
      <c r="AP1776" t="str">
        <f>_xlfn.CONCAT('Sample Select backend'!$F$4,ROW(AP1776))</f>
        <v>AF1776</v>
      </c>
      <c r="AQ1776" t="str">
        <f>_xlfn.CONCAT('Sample Select backend'!$I$10,ROW(AQ1776))</f>
        <v>R1776</v>
      </c>
      <c r="AR1776" t="str">
        <f>_xlfn.CONCAT('Sample Select backend'!$M$4,ROW(AR1776))</f>
        <v>AK1776</v>
      </c>
      <c r="AS1776" t="str">
        <f t="shared" si="592"/>
        <v>Ireland</v>
      </c>
      <c r="AT1776" s="9">
        <f t="shared" si="593"/>
        <v>34</v>
      </c>
      <c r="AU1776">
        <f t="shared" si="594"/>
        <v>0</v>
      </c>
      <c r="AV1776" s="9">
        <v>0</v>
      </c>
    </row>
    <row r="1777" spans="1:48" x14ac:dyDescent="0.35">
      <c r="A1777" s="24" t="s">
        <v>82</v>
      </c>
      <c r="B1777" s="24">
        <v>9</v>
      </c>
      <c r="C1777" s="24">
        <v>34</v>
      </c>
      <c r="D1777" s="24" t="s">
        <v>3797</v>
      </c>
      <c r="E1777" s="24"/>
      <c r="O1777" t="s">
        <v>2800</v>
      </c>
      <c r="P1777" t="s">
        <v>2808</v>
      </c>
      <c r="Q1777" t="s">
        <v>2813</v>
      </c>
      <c r="R1777">
        <v>1</v>
      </c>
      <c r="S1777" t="s">
        <v>202</v>
      </c>
      <c r="T1777" t="s">
        <v>202</v>
      </c>
      <c r="U1777" t="s">
        <v>202</v>
      </c>
      <c r="V1777">
        <v>-1</v>
      </c>
      <c r="W1777">
        <v>-1</v>
      </c>
      <c r="X1777">
        <v>-1</v>
      </c>
      <c r="Y1777">
        <v>-1</v>
      </c>
      <c r="Z1777">
        <v>-1</v>
      </c>
      <c r="AA1777">
        <v>-1</v>
      </c>
      <c r="AB1777">
        <v>-1</v>
      </c>
      <c r="AC1777">
        <v>-1</v>
      </c>
      <c r="AD1777">
        <v>-1</v>
      </c>
      <c r="AE1777" s="4" t="s">
        <v>2828</v>
      </c>
      <c r="AF1777" s="9" t="s">
        <v>2829</v>
      </c>
      <c r="AG1777">
        <v>0</v>
      </c>
      <c r="AH1777">
        <v>0</v>
      </c>
      <c r="AI1777">
        <v>0</v>
      </c>
      <c r="AJ1777">
        <v>1</v>
      </c>
      <c r="AK1777" s="9" t="s">
        <v>2840</v>
      </c>
      <c r="AL1777">
        <f t="shared" si="591"/>
        <v>0</v>
      </c>
      <c r="AM1777">
        <f>IF(AND(INDIRECT(AN1777)='Sample Select backend'!$C$2,INDIRECT(AO1777)=1,INDIRECT(AP1777)='Sample Select backend'!$F$2,INDIRECT(AQ1777)=1,INDIRECT(AR1777)='Sample Select backend'!$M$2),1,0)</f>
        <v>1</v>
      </c>
      <c r="AN1777" t="str">
        <f>_xlfn.CONCAT('Sample Select backend'!$C$4,ROW(AN1777))</f>
        <v>AE1777</v>
      </c>
      <c r="AO1777" s="9" t="str">
        <f>_xlfn.CONCAT('Sample Select backend'!$J$2,ROW(AO1777))</f>
        <v>AJ1777</v>
      </c>
      <c r="AP1777" t="str">
        <f>_xlfn.CONCAT('Sample Select backend'!$F$4,ROW(AP1777))</f>
        <v>AF1777</v>
      </c>
      <c r="AQ1777" t="str">
        <f>_xlfn.CONCAT('Sample Select backend'!$I$10,ROW(AQ1777))</f>
        <v>R1777</v>
      </c>
      <c r="AR1777" t="str">
        <f>_xlfn.CONCAT('Sample Select backend'!$M$4,ROW(AR1777))</f>
        <v>AK1777</v>
      </c>
      <c r="AS1777" t="str">
        <f t="shared" si="592"/>
        <v>Ireland</v>
      </c>
      <c r="AT1777" s="9">
        <f t="shared" si="593"/>
        <v>34</v>
      </c>
      <c r="AU1777">
        <f t="shared" si="594"/>
        <v>0</v>
      </c>
      <c r="AV1777" s="9">
        <v>0</v>
      </c>
    </row>
    <row r="1778" spans="1:48" x14ac:dyDescent="0.35">
      <c r="A1778" s="24" t="s">
        <v>82</v>
      </c>
      <c r="B1778" s="24">
        <v>1</v>
      </c>
      <c r="C1778" s="24">
        <v>7</v>
      </c>
      <c r="D1778" s="24" t="s">
        <v>3798</v>
      </c>
      <c r="E1778" s="24"/>
      <c r="O1778" t="s">
        <v>2800</v>
      </c>
      <c r="P1778" t="s">
        <v>2808</v>
      </c>
      <c r="Q1778" t="s">
        <v>2813</v>
      </c>
      <c r="R1778">
        <v>1</v>
      </c>
      <c r="S1778" t="s">
        <v>202</v>
      </c>
      <c r="T1778" t="s">
        <v>202</v>
      </c>
      <c r="U1778" t="s">
        <v>202</v>
      </c>
      <c r="V1778">
        <v>-1</v>
      </c>
      <c r="W1778">
        <v>-1</v>
      </c>
      <c r="X1778">
        <v>-1</v>
      </c>
      <c r="Y1778">
        <v>-1</v>
      </c>
      <c r="Z1778">
        <v>-1</v>
      </c>
      <c r="AA1778">
        <v>-1</v>
      </c>
      <c r="AB1778">
        <v>-1</v>
      </c>
      <c r="AC1778">
        <v>-1</v>
      </c>
      <c r="AD1778">
        <v>-1</v>
      </c>
      <c r="AE1778" s="4" t="s">
        <v>2828</v>
      </c>
      <c r="AF1778" s="9" t="s">
        <v>2829</v>
      </c>
      <c r="AG1778">
        <v>0</v>
      </c>
      <c r="AH1778">
        <v>0</v>
      </c>
      <c r="AI1778">
        <v>0</v>
      </c>
      <c r="AJ1778">
        <v>1</v>
      </c>
      <c r="AK1778" s="9" t="s">
        <v>2840</v>
      </c>
      <c r="AL1778">
        <f t="shared" si="591"/>
        <v>0</v>
      </c>
      <c r="AM1778">
        <f>IF(AND(INDIRECT(AN1778)='Sample Select backend'!$C$2,INDIRECT(AO1778)=1,INDIRECT(AP1778)='Sample Select backend'!$F$2,INDIRECT(AQ1778)=1,INDIRECT(AR1778)='Sample Select backend'!$M$2),1,0)</f>
        <v>1</v>
      </c>
      <c r="AN1778" t="str">
        <f>_xlfn.CONCAT('Sample Select backend'!$C$4,ROW(AN1778))</f>
        <v>AE1778</v>
      </c>
      <c r="AO1778" s="9" t="str">
        <f>_xlfn.CONCAT('Sample Select backend'!$J$2,ROW(AO1778))</f>
        <v>AJ1778</v>
      </c>
      <c r="AP1778" t="str">
        <f>_xlfn.CONCAT('Sample Select backend'!$F$4,ROW(AP1778))</f>
        <v>AF1778</v>
      </c>
      <c r="AQ1778" t="str">
        <f>_xlfn.CONCAT('Sample Select backend'!$I$10,ROW(AQ1778))</f>
        <v>R1778</v>
      </c>
      <c r="AR1778" t="str">
        <f>_xlfn.CONCAT('Sample Select backend'!$M$4,ROW(AR1778))</f>
        <v>AK1778</v>
      </c>
      <c r="AS1778" t="str">
        <f t="shared" si="592"/>
        <v>Ireland</v>
      </c>
      <c r="AT1778" s="9">
        <f t="shared" si="593"/>
        <v>7</v>
      </c>
      <c r="AU1778">
        <f t="shared" si="594"/>
        <v>0</v>
      </c>
      <c r="AV1778" s="9">
        <v>0</v>
      </c>
    </row>
    <row r="1779" spans="1:48" x14ac:dyDescent="0.35">
      <c r="A1779" s="24" t="s">
        <v>82</v>
      </c>
      <c r="B1779" s="24">
        <v>1</v>
      </c>
      <c r="C1779" s="24">
        <v>11</v>
      </c>
      <c r="D1779" s="24" t="s">
        <v>3799</v>
      </c>
      <c r="E1779" s="24"/>
      <c r="O1779" t="s">
        <v>2800</v>
      </c>
      <c r="P1779" t="s">
        <v>2808</v>
      </c>
      <c r="Q1779" t="s">
        <v>2813</v>
      </c>
      <c r="R1779">
        <v>1</v>
      </c>
      <c r="S1779" t="s">
        <v>202</v>
      </c>
      <c r="T1779" t="s">
        <v>202</v>
      </c>
      <c r="U1779" t="s">
        <v>202</v>
      </c>
      <c r="V1779">
        <v>-1</v>
      </c>
      <c r="W1779">
        <v>-1</v>
      </c>
      <c r="X1779">
        <v>-1</v>
      </c>
      <c r="Y1779">
        <v>-1</v>
      </c>
      <c r="Z1779">
        <v>-1</v>
      </c>
      <c r="AA1779">
        <v>-1</v>
      </c>
      <c r="AB1779">
        <v>-1</v>
      </c>
      <c r="AC1779">
        <v>-1</v>
      </c>
      <c r="AD1779">
        <v>-1</v>
      </c>
      <c r="AE1779" s="4" t="s">
        <v>2828</v>
      </c>
      <c r="AF1779" s="9" t="s">
        <v>2829</v>
      </c>
      <c r="AG1779">
        <v>0</v>
      </c>
      <c r="AH1779">
        <v>0</v>
      </c>
      <c r="AI1779">
        <v>0</v>
      </c>
      <c r="AJ1779">
        <v>1</v>
      </c>
      <c r="AK1779" s="9" t="s">
        <v>2840</v>
      </c>
      <c r="AL1779">
        <f t="shared" si="591"/>
        <v>0</v>
      </c>
      <c r="AM1779">
        <f>IF(AND(INDIRECT(AN1779)='Sample Select backend'!$C$2,INDIRECT(AO1779)=1,INDIRECT(AP1779)='Sample Select backend'!$F$2,INDIRECT(AQ1779)=1,INDIRECT(AR1779)='Sample Select backend'!$M$2),1,0)</f>
        <v>1</v>
      </c>
      <c r="AN1779" t="str">
        <f>_xlfn.CONCAT('Sample Select backend'!$C$4,ROW(AN1779))</f>
        <v>AE1779</v>
      </c>
      <c r="AO1779" s="9" t="str">
        <f>_xlfn.CONCAT('Sample Select backend'!$J$2,ROW(AO1779))</f>
        <v>AJ1779</v>
      </c>
      <c r="AP1779" t="str">
        <f>_xlfn.CONCAT('Sample Select backend'!$F$4,ROW(AP1779))</f>
        <v>AF1779</v>
      </c>
      <c r="AQ1779" t="str">
        <f>_xlfn.CONCAT('Sample Select backend'!$I$10,ROW(AQ1779))</f>
        <v>R1779</v>
      </c>
      <c r="AR1779" t="str">
        <f>_xlfn.CONCAT('Sample Select backend'!$M$4,ROW(AR1779))</f>
        <v>AK1779</v>
      </c>
      <c r="AS1779" t="str">
        <f t="shared" si="592"/>
        <v>Ireland</v>
      </c>
      <c r="AT1779" s="9">
        <f t="shared" si="593"/>
        <v>11</v>
      </c>
      <c r="AU1779">
        <f t="shared" si="594"/>
        <v>0</v>
      </c>
      <c r="AV1779" s="9">
        <v>0</v>
      </c>
    </row>
    <row r="1780" spans="1:48" x14ac:dyDescent="0.35">
      <c r="A1780" s="24" t="s">
        <v>82</v>
      </c>
      <c r="B1780" s="24">
        <v>1</v>
      </c>
      <c r="C1780" s="24" t="s">
        <v>201</v>
      </c>
      <c r="D1780" s="24" t="s">
        <v>3800</v>
      </c>
      <c r="E1780" s="24"/>
      <c r="O1780" t="s">
        <v>2800</v>
      </c>
      <c r="P1780" t="s">
        <v>2808</v>
      </c>
      <c r="Q1780" t="s">
        <v>2813</v>
      </c>
      <c r="R1780">
        <v>1</v>
      </c>
      <c r="S1780" t="s">
        <v>202</v>
      </c>
      <c r="T1780" t="s">
        <v>202</v>
      </c>
      <c r="U1780" t="s">
        <v>202</v>
      </c>
      <c r="V1780">
        <v>-1</v>
      </c>
      <c r="W1780">
        <v>-1</v>
      </c>
      <c r="X1780">
        <v>-1</v>
      </c>
      <c r="Y1780">
        <v>-1</v>
      </c>
      <c r="Z1780">
        <v>-1</v>
      </c>
      <c r="AA1780">
        <v>-1</v>
      </c>
      <c r="AB1780">
        <v>-1</v>
      </c>
      <c r="AC1780">
        <v>-1</v>
      </c>
      <c r="AD1780">
        <v>-1</v>
      </c>
      <c r="AE1780" s="4" t="s">
        <v>2828</v>
      </c>
      <c r="AF1780" s="9" t="s">
        <v>2829</v>
      </c>
      <c r="AG1780">
        <v>0</v>
      </c>
      <c r="AH1780">
        <v>0</v>
      </c>
      <c r="AI1780">
        <v>0</v>
      </c>
      <c r="AJ1780">
        <v>1</v>
      </c>
      <c r="AK1780" s="9" t="s">
        <v>2840</v>
      </c>
      <c r="AL1780">
        <f t="shared" si="591"/>
        <v>0</v>
      </c>
      <c r="AM1780">
        <f>IF(AND(INDIRECT(AN1780)='Sample Select backend'!$C$2,INDIRECT(AO1780)=1,INDIRECT(AP1780)='Sample Select backend'!$F$2,INDIRECT(AQ1780)=1,INDIRECT(AR1780)='Sample Select backend'!$M$2),1,0)</f>
        <v>1</v>
      </c>
      <c r="AN1780" t="str">
        <f>_xlfn.CONCAT('Sample Select backend'!$C$4,ROW(AN1780))</f>
        <v>AE1780</v>
      </c>
      <c r="AO1780" s="9" t="str">
        <f>_xlfn.CONCAT('Sample Select backend'!$J$2,ROW(AO1780))</f>
        <v>AJ1780</v>
      </c>
      <c r="AP1780" t="str">
        <f>_xlfn.CONCAT('Sample Select backend'!$F$4,ROW(AP1780))</f>
        <v>AF1780</v>
      </c>
      <c r="AQ1780" t="str">
        <f>_xlfn.CONCAT('Sample Select backend'!$I$10,ROW(AQ1780))</f>
        <v>R1780</v>
      </c>
      <c r="AR1780" t="str">
        <f>_xlfn.CONCAT('Sample Select backend'!$M$4,ROW(AR1780))</f>
        <v>AK1780</v>
      </c>
      <c r="AS1780" t="str">
        <f t="shared" si="592"/>
        <v>Ireland</v>
      </c>
      <c r="AT1780" s="9" t="str">
        <f t="shared" si="593"/>
        <v>Other</v>
      </c>
      <c r="AU1780">
        <f t="shared" si="594"/>
        <v>0</v>
      </c>
      <c r="AV1780" s="9">
        <v>0</v>
      </c>
    </row>
    <row r="1781" spans="1:48" x14ac:dyDescent="0.35">
      <c r="A1781" s="24" t="s">
        <v>82</v>
      </c>
      <c r="B1781" s="24">
        <v>1</v>
      </c>
      <c r="C1781" s="24">
        <v>2</v>
      </c>
      <c r="D1781" s="24" t="s">
        <v>3801</v>
      </c>
      <c r="E1781" s="24"/>
      <c r="O1781" t="s">
        <v>2800</v>
      </c>
      <c r="P1781" t="s">
        <v>2808</v>
      </c>
      <c r="Q1781" t="s">
        <v>2813</v>
      </c>
      <c r="R1781">
        <v>1</v>
      </c>
      <c r="S1781" t="s">
        <v>202</v>
      </c>
      <c r="T1781" t="s">
        <v>202</v>
      </c>
      <c r="U1781" t="s">
        <v>202</v>
      </c>
      <c r="V1781">
        <v>-1</v>
      </c>
      <c r="W1781">
        <v>-1</v>
      </c>
      <c r="X1781">
        <v>-1</v>
      </c>
      <c r="Y1781">
        <v>-1</v>
      </c>
      <c r="Z1781">
        <v>-1</v>
      </c>
      <c r="AA1781">
        <v>-1</v>
      </c>
      <c r="AB1781">
        <v>-1</v>
      </c>
      <c r="AC1781">
        <v>-1</v>
      </c>
      <c r="AD1781">
        <v>-1</v>
      </c>
      <c r="AE1781" s="4" t="s">
        <v>2828</v>
      </c>
      <c r="AF1781" s="9" t="s">
        <v>2829</v>
      </c>
      <c r="AG1781">
        <v>0</v>
      </c>
      <c r="AH1781">
        <v>0</v>
      </c>
      <c r="AI1781">
        <v>0</v>
      </c>
      <c r="AJ1781">
        <v>1</v>
      </c>
      <c r="AK1781" s="9" t="s">
        <v>2840</v>
      </c>
      <c r="AL1781">
        <f t="shared" si="591"/>
        <v>0</v>
      </c>
      <c r="AM1781">
        <f>IF(AND(INDIRECT(AN1781)='Sample Select backend'!$C$2,INDIRECT(AO1781)=1,INDIRECT(AP1781)='Sample Select backend'!$F$2,INDIRECT(AQ1781)=1,INDIRECT(AR1781)='Sample Select backend'!$M$2),1,0)</f>
        <v>1</v>
      </c>
      <c r="AN1781" t="str">
        <f>_xlfn.CONCAT('Sample Select backend'!$C$4,ROW(AN1781))</f>
        <v>AE1781</v>
      </c>
      <c r="AO1781" s="9" t="str">
        <f>_xlfn.CONCAT('Sample Select backend'!$J$2,ROW(AO1781))</f>
        <v>AJ1781</v>
      </c>
      <c r="AP1781" t="str">
        <f>_xlfn.CONCAT('Sample Select backend'!$F$4,ROW(AP1781))</f>
        <v>AF1781</v>
      </c>
      <c r="AQ1781" t="str">
        <f>_xlfn.CONCAT('Sample Select backend'!$I$10,ROW(AQ1781))</f>
        <v>R1781</v>
      </c>
      <c r="AR1781" t="str">
        <f>_xlfn.CONCAT('Sample Select backend'!$M$4,ROW(AR1781))</f>
        <v>AK1781</v>
      </c>
      <c r="AS1781" t="str">
        <f t="shared" si="592"/>
        <v>Ireland</v>
      </c>
      <c r="AT1781" s="9">
        <f t="shared" si="593"/>
        <v>2</v>
      </c>
      <c r="AU1781">
        <f t="shared" si="594"/>
        <v>0</v>
      </c>
      <c r="AV1781" s="9">
        <v>0</v>
      </c>
    </row>
    <row r="1782" spans="1:48" x14ac:dyDescent="0.35">
      <c r="A1782" s="24" t="s">
        <v>82</v>
      </c>
      <c r="B1782" s="24">
        <v>1</v>
      </c>
      <c r="C1782" s="24">
        <v>2</v>
      </c>
      <c r="D1782" s="24" t="s">
        <v>3802</v>
      </c>
      <c r="E1782" s="24"/>
      <c r="O1782" t="s">
        <v>2800</v>
      </c>
      <c r="P1782" t="s">
        <v>2808</v>
      </c>
      <c r="Q1782" t="s">
        <v>2813</v>
      </c>
      <c r="R1782">
        <v>1</v>
      </c>
      <c r="S1782" t="s">
        <v>202</v>
      </c>
      <c r="T1782" t="s">
        <v>202</v>
      </c>
      <c r="U1782" t="s">
        <v>202</v>
      </c>
      <c r="V1782">
        <v>-1</v>
      </c>
      <c r="W1782">
        <v>-1</v>
      </c>
      <c r="X1782">
        <v>-1</v>
      </c>
      <c r="Y1782">
        <v>-1</v>
      </c>
      <c r="Z1782">
        <v>-1</v>
      </c>
      <c r="AA1782">
        <v>-1</v>
      </c>
      <c r="AB1782">
        <v>-1</v>
      </c>
      <c r="AC1782">
        <v>-1</v>
      </c>
      <c r="AD1782">
        <v>-1</v>
      </c>
      <c r="AE1782" s="4" t="s">
        <v>2828</v>
      </c>
      <c r="AF1782" s="9" t="s">
        <v>2829</v>
      </c>
      <c r="AG1782">
        <v>0</v>
      </c>
      <c r="AH1782">
        <v>0</v>
      </c>
      <c r="AI1782">
        <v>0</v>
      </c>
      <c r="AJ1782">
        <v>1</v>
      </c>
      <c r="AK1782" s="9" t="s">
        <v>2840</v>
      </c>
      <c r="AL1782">
        <f t="shared" si="591"/>
        <v>0</v>
      </c>
      <c r="AM1782">
        <f>IF(AND(INDIRECT(AN1782)='Sample Select backend'!$C$2,INDIRECT(AO1782)=1,INDIRECT(AP1782)='Sample Select backend'!$F$2,INDIRECT(AQ1782)=1,INDIRECT(AR1782)='Sample Select backend'!$M$2),1,0)</f>
        <v>1</v>
      </c>
      <c r="AN1782" t="str">
        <f>_xlfn.CONCAT('Sample Select backend'!$C$4,ROW(AN1782))</f>
        <v>AE1782</v>
      </c>
      <c r="AO1782" s="9" t="str">
        <f>_xlfn.CONCAT('Sample Select backend'!$J$2,ROW(AO1782))</f>
        <v>AJ1782</v>
      </c>
      <c r="AP1782" t="str">
        <f>_xlfn.CONCAT('Sample Select backend'!$F$4,ROW(AP1782))</f>
        <v>AF1782</v>
      </c>
      <c r="AQ1782" t="str">
        <f>_xlfn.CONCAT('Sample Select backend'!$I$10,ROW(AQ1782))</f>
        <v>R1782</v>
      </c>
      <c r="AR1782" t="str">
        <f>_xlfn.CONCAT('Sample Select backend'!$M$4,ROW(AR1782))</f>
        <v>AK1782</v>
      </c>
      <c r="AS1782" t="str">
        <f t="shared" si="592"/>
        <v>Ireland</v>
      </c>
      <c r="AT1782" s="9">
        <f t="shared" si="593"/>
        <v>2</v>
      </c>
      <c r="AU1782">
        <f t="shared" si="594"/>
        <v>0</v>
      </c>
      <c r="AV1782" s="9">
        <v>0</v>
      </c>
    </row>
    <row r="1783" spans="1:48" x14ac:dyDescent="0.35">
      <c r="A1783" s="24" t="s">
        <v>82</v>
      </c>
      <c r="B1783" s="24">
        <v>1</v>
      </c>
      <c r="C1783" s="24" t="s">
        <v>201</v>
      </c>
      <c r="D1783" s="24" t="s">
        <v>3803</v>
      </c>
      <c r="E1783" s="24"/>
      <c r="O1783" t="s">
        <v>2800</v>
      </c>
      <c r="P1783" t="s">
        <v>2808</v>
      </c>
      <c r="Q1783" t="s">
        <v>2813</v>
      </c>
      <c r="R1783">
        <v>1</v>
      </c>
      <c r="S1783" t="s">
        <v>202</v>
      </c>
      <c r="T1783" t="s">
        <v>202</v>
      </c>
      <c r="U1783" t="s">
        <v>202</v>
      </c>
      <c r="V1783">
        <v>-1</v>
      </c>
      <c r="W1783">
        <v>-1</v>
      </c>
      <c r="X1783">
        <v>-1</v>
      </c>
      <c r="Y1783">
        <v>-1</v>
      </c>
      <c r="Z1783">
        <v>-1</v>
      </c>
      <c r="AA1783">
        <v>-1</v>
      </c>
      <c r="AB1783">
        <v>-1</v>
      </c>
      <c r="AC1783">
        <v>-1</v>
      </c>
      <c r="AD1783">
        <v>-1</v>
      </c>
      <c r="AE1783" s="4" t="s">
        <v>2828</v>
      </c>
      <c r="AF1783" s="9" t="s">
        <v>2829</v>
      </c>
      <c r="AG1783">
        <v>0</v>
      </c>
      <c r="AH1783">
        <v>0</v>
      </c>
      <c r="AI1783">
        <v>0</v>
      </c>
      <c r="AJ1783">
        <v>1</v>
      </c>
      <c r="AK1783" s="9" t="s">
        <v>2840</v>
      </c>
      <c r="AL1783">
        <f t="shared" si="591"/>
        <v>0</v>
      </c>
      <c r="AM1783">
        <f>IF(AND(INDIRECT(AN1783)='Sample Select backend'!$C$2,INDIRECT(AO1783)=1,INDIRECT(AP1783)='Sample Select backend'!$F$2,INDIRECT(AQ1783)=1,INDIRECT(AR1783)='Sample Select backend'!$M$2),1,0)</f>
        <v>1</v>
      </c>
      <c r="AN1783" t="str">
        <f>_xlfn.CONCAT('Sample Select backend'!$C$4,ROW(AN1783))</f>
        <v>AE1783</v>
      </c>
      <c r="AO1783" s="9" t="str">
        <f>_xlfn.CONCAT('Sample Select backend'!$J$2,ROW(AO1783))</f>
        <v>AJ1783</v>
      </c>
      <c r="AP1783" t="str">
        <f>_xlfn.CONCAT('Sample Select backend'!$F$4,ROW(AP1783))</f>
        <v>AF1783</v>
      </c>
      <c r="AQ1783" t="str">
        <f>_xlfn.CONCAT('Sample Select backend'!$I$10,ROW(AQ1783))</f>
        <v>R1783</v>
      </c>
      <c r="AR1783" t="str">
        <f>_xlfn.CONCAT('Sample Select backend'!$M$4,ROW(AR1783))</f>
        <v>AK1783</v>
      </c>
      <c r="AS1783" t="str">
        <f t="shared" si="592"/>
        <v>Ireland</v>
      </c>
      <c r="AT1783" s="9" t="str">
        <f t="shared" si="593"/>
        <v>Other</v>
      </c>
      <c r="AU1783">
        <f t="shared" si="594"/>
        <v>0</v>
      </c>
      <c r="AV1783" s="9">
        <v>0</v>
      </c>
    </row>
    <row r="1784" spans="1:48" x14ac:dyDescent="0.35">
      <c r="A1784" s="24" t="s">
        <v>82</v>
      </c>
      <c r="B1784" s="24">
        <v>1</v>
      </c>
      <c r="C1784" s="24">
        <v>5</v>
      </c>
      <c r="D1784" s="24" t="s">
        <v>3804</v>
      </c>
      <c r="E1784" s="24"/>
      <c r="O1784" t="s">
        <v>2800</v>
      </c>
      <c r="P1784" t="s">
        <v>2808</v>
      </c>
      <c r="Q1784" t="s">
        <v>2813</v>
      </c>
      <c r="R1784">
        <v>1</v>
      </c>
      <c r="S1784" t="s">
        <v>202</v>
      </c>
      <c r="T1784" t="s">
        <v>202</v>
      </c>
      <c r="U1784" t="s">
        <v>202</v>
      </c>
      <c r="V1784">
        <v>-1</v>
      </c>
      <c r="W1784">
        <v>-1</v>
      </c>
      <c r="X1784">
        <v>-1</v>
      </c>
      <c r="Y1784">
        <v>-1</v>
      </c>
      <c r="Z1784">
        <v>-1</v>
      </c>
      <c r="AA1784">
        <v>-1</v>
      </c>
      <c r="AB1784">
        <v>-1</v>
      </c>
      <c r="AC1784">
        <v>-1</v>
      </c>
      <c r="AD1784">
        <v>-1</v>
      </c>
      <c r="AE1784" s="4" t="s">
        <v>2828</v>
      </c>
      <c r="AF1784" s="9" t="s">
        <v>2829</v>
      </c>
      <c r="AG1784">
        <v>0</v>
      </c>
      <c r="AH1784">
        <v>0</v>
      </c>
      <c r="AI1784">
        <v>0</v>
      </c>
      <c r="AJ1784">
        <v>1</v>
      </c>
      <c r="AK1784" s="9" t="s">
        <v>2840</v>
      </c>
      <c r="AL1784">
        <f t="shared" si="591"/>
        <v>0</v>
      </c>
      <c r="AM1784">
        <f>IF(AND(INDIRECT(AN1784)='Sample Select backend'!$C$2,INDIRECT(AO1784)=1,INDIRECT(AP1784)='Sample Select backend'!$F$2,INDIRECT(AQ1784)=1,INDIRECT(AR1784)='Sample Select backend'!$M$2),1,0)</f>
        <v>1</v>
      </c>
      <c r="AN1784" t="str">
        <f>_xlfn.CONCAT('Sample Select backend'!$C$4,ROW(AN1784))</f>
        <v>AE1784</v>
      </c>
      <c r="AO1784" s="9" t="str">
        <f>_xlfn.CONCAT('Sample Select backend'!$J$2,ROW(AO1784))</f>
        <v>AJ1784</v>
      </c>
      <c r="AP1784" t="str">
        <f>_xlfn.CONCAT('Sample Select backend'!$F$4,ROW(AP1784))</f>
        <v>AF1784</v>
      </c>
      <c r="AQ1784" t="str">
        <f>_xlfn.CONCAT('Sample Select backend'!$I$10,ROW(AQ1784))</f>
        <v>R1784</v>
      </c>
      <c r="AR1784" t="str">
        <f>_xlfn.CONCAT('Sample Select backend'!$M$4,ROW(AR1784))</f>
        <v>AK1784</v>
      </c>
      <c r="AS1784" t="str">
        <f t="shared" si="592"/>
        <v>Ireland</v>
      </c>
      <c r="AT1784" s="9">
        <f t="shared" si="593"/>
        <v>5</v>
      </c>
      <c r="AU1784">
        <f t="shared" si="594"/>
        <v>0</v>
      </c>
      <c r="AV1784" s="9">
        <v>1</v>
      </c>
    </row>
    <row r="1785" spans="1:48" x14ac:dyDescent="0.35">
      <c r="A1785" t="s">
        <v>80</v>
      </c>
      <c r="B1785">
        <v>1</v>
      </c>
      <c r="C1785" t="s">
        <v>206</v>
      </c>
      <c r="D1785" t="s">
        <v>1177</v>
      </c>
      <c r="E1785">
        <v>2</v>
      </c>
      <c r="F1785">
        <v>2</v>
      </c>
      <c r="G1785">
        <v>-2</v>
      </c>
      <c r="H1785">
        <v>-1</v>
      </c>
      <c r="I1785">
        <v>-2</v>
      </c>
      <c r="J1785">
        <v>2</v>
      </c>
      <c r="K1785">
        <v>1</v>
      </c>
      <c r="M1785">
        <v>1</v>
      </c>
      <c r="N1785" t="s">
        <v>2679</v>
      </c>
      <c r="O1785" t="s">
        <v>2800</v>
      </c>
      <c r="P1785" t="s">
        <v>2808</v>
      </c>
      <c r="Q1785" t="s">
        <v>2813</v>
      </c>
      <c r="R1785">
        <v>0</v>
      </c>
      <c r="S1785" t="s">
        <v>202</v>
      </c>
      <c r="T1785" t="s">
        <v>202</v>
      </c>
      <c r="U1785" t="s">
        <v>202</v>
      </c>
      <c r="V1785">
        <f t="shared" ref="V1785:AD1786" si="605">IF(E1785&gt;0,1,IF(E1785&lt;0,0,-1))</f>
        <v>1</v>
      </c>
      <c r="W1785">
        <f t="shared" si="605"/>
        <v>1</v>
      </c>
      <c r="X1785">
        <f t="shared" si="605"/>
        <v>0</v>
      </c>
      <c r="Y1785">
        <f t="shared" si="605"/>
        <v>0</v>
      </c>
      <c r="Z1785">
        <f t="shared" si="605"/>
        <v>0</v>
      </c>
      <c r="AA1785">
        <f t="shared" si="605"/>
        <v>1</v>
      </c>
      <c r="AB1785">
        <f t="shared" si="605"/>
        <v>1</v>
      </c>
      <c r="AC1785">
        <f t="shared" si="605"/>
        <v>-1</v>
      </c>
      <c r="AD1785">
        <f t="shared" si="605"/>
        <v>1</v>
      </c>
      <c r="AE1785" s="4" t="s">
        <v>2828</v>
      </c>
      <c r="AF1785" s="9" t="s">
        <v>2829</v>
      </c>
      <c r="AG1785">
        <v>0</v>
      </c>
      <c r="AH1785">
        <v>0</v>
      </c>
      <c r="AI1785">
        <v>0</v>
      </c>
      <c r="AJ1785">
        <v>1</v>
      </c>
      <c r="AK1785" s="9" t="s">
        <v>2840</v>
      </c>
      <c r="AL1785">
        <f t="shared" si="591"/>
        <v>0</v>
      </c>
      <c r="AM1785">
        <f>IF(AND(INDIRECT(AN1785)='Sample Select backend'!$C$2,INDIRECT(AO1785)=1,INDIRECT(AP1785)='Sample Select backend'!$F$2,INDIRECT(AQ1785)=1,INDIRECT(AR1785)='Sample Select backend'!$M$2),1,0)</f>
        <v>0</v>
      </c>
      <c r="AN1785" t="str">
        <f>_xlfn.CONCAT('Sample Select backend'!$C$4,ROW(AN1785))</f>
        <v>AE1785</v>
      </c>
      <c r="AO1785" s="9" t="str">
        <f>_xlfn.CONCAT('Sample Select backend'!$J$2,ROW(AO1785))</f>
        <v>AJ1785</v>
      </c>
      <c r="AP1785" t="str">
        <f>_xlfn.CONCAT('Sample Select backend'!$F$4,ROW(AP1785))</f>
        <v>AF1785</v>
      </c>
      <c r="AQ1785" t="str">
        <f>_xlfn.CONCAT('Sample Select backend'!$I$10,ROW(AQ1785))</f>
        <v>R1785</v>
      </c>
      <c r="AR1785" t="str">
        <f>_xlfn.CONCAT('Sample Select backend'!$M$4,ROW(AR1785))</f>
        <v>AK1785</v>
      </c>
      <c r="AS1785" t="str">
        <f t="shared" si="592"/>
        <v>Isle of Man</v>
      </c>
      <c r="AT1785" s="9" t="str">
        <f t="shared" si="593"/>
        <v>Tax exemption/waiver/suspension</v>
      </c>
      <c r="AU1785">
        <f t="shared" si="594"/>
        <v>1</v>
      </c>
      <c r="AV1785" s="9">
        <v>1</v>
      </c>
    </row>
    <row r="1786" spans="1:48" x14ac:dyDescent="0.35">
      <c r="A1786" t="s">
        <v>80</v>
      </c>
      <c r="B1786">
        <v>1</v>
      </c>
      <c r="C1786">
        <v>6</v>
      </c>
      <c r="D1786" t="s">
        <v>1178</v>
      </c>
      <c r="E1786">
        <v>-2</v>
      </c>
      <c r="F1786">
        <v>2</v>
      </c>
      <c r="G1786">
        <v>2</v>
      </c>
      <c r="H1786">
        <v>2</v>
      </c>
      <c r="I1786">
        <v>2</v>
      </c>
      <c r="J1786">
        <v>2</v>
      </c>
      <c r="K1786">
        <v>1</v>
      </c>
      <c r="L1786">
        <v>2</v>
      </c>
      <c r="M1786">
        <v>1</v>
      </c>
      <c r="N1786" t="s">
        <v>2679</v>
      </c>
      <c r="O1786" t="s">
        <v>2800</v>
      </c>
      <c r="P1786" t="s">
        <v>2808</v>
      </c>
      <c r="Q1786" t="s">
        <v>2813</v>
      </c>
      <c r="R1786">
        <v>0</v>
      </c>
      <c r="S1786" t="s">
        <v>202</v>
      </c>
      <c r="T1786" t="s">
        <v>202</v>
      </c>
      <c r="U1786" t="s">
        <v>202</v>
      </c>
      <c r="V1786">
        <f t="shared" si="605"/>
        <v>0</v>
      </c>
      <c r="W1786">
        <f t="shared" si="605"/>
        <v>1</v>
      </c>
      <c r="X1786">
        <f t="shared" si="605"/>
        <v>1</v>
      </c>
      <c r="Y1786">
        <f t="shared" si="605"/>
        <v>1</v>
      </c>
      <c r="Z1786">
        <f t="shared" si="605"/>
        <v>1</v>
      </c>
      <c r="AA1786">
        <f t="shared" si="605"/>
        <v>1</v>
      </c>
      <c r="AB1786">
        <f t="shared" si="605"/>
        <v>1</v>
      </c>
      <c r="AC1786">
        <f t="shared" si="605"/>
        <v>1</v>
      </c>
      <c r="AD1786">
        <f t="shared" si="605"/>
        <v>1</v>
      </c>
      <c r="AE1786" s="4" t="s">
        <v>2828</v>
      </c>
      <c r="AF1786" s="9" t="s">
        <v>2829</v>
      </c>
      <c r="AG1786">
        <v>0</v>
      </c>
      <c r="AH1786">
        <v>0</v>
      </c>
      <c r="AI1786">
        <v>0</v>
      </c>
      <c r="AJ1786">
        <v>1</v>
      </c>
      <c r="AK1786" s="9" t="s">
        <v>2840</v>
      </c>
      <c r="AL1786">
        <f t="shared" si="591"/>
        <v>0</v>
      </c>
      <c r="AM1786">
        <f>IF(AND(INDIRECT(AN1786)='Sample Select backend'!$C$2,INDIRECT(AO1786)=1,INDIRECT(AP1786)='Sample Select backend'!$F$2,INDIRECT(AQ1786)=1,INDIRECT(AR1786)='Sample Select backend'!$M$2),1,0)</f>
        <v>0</v>
      </c>
      <c r="AN1786" t="str">
        <f>_xlfn.CONCAT('Sample Select backend'!$C$4,ROW(AN1786))</f>
        <v>AE1786</v>
      </c>
      <c r="AO1786" s="9" t="str">
        <f>_xlfn.CONCAT('Sample Select backend'!$J$2,ROW(AO1786))</f>
        <v>AJ1786</v>
      </c>
      <c r="AP1786" t="str">
        <f>_xlfn.CONCAT('Sample Select backend'!$F$4,ROW(AP1786))</f>
        <v>AF1786</v>
      </c>
      <c r="AQ1786" t="str">
        <f>_xlfn.CONCAT('Sample Select backend'!$I$10,ROW(AQ1786))</f>
        <v>R1786</v>
      </c>
      <c r="AR1786" t="str">
        <f>_xlfn.CONCAT('Sample Select backend'!$M$4,ROW(AR1786))</f>
        <v>AK1786</v>
      </c>
      <c r="AS1786" t="str">
        <f t="shared" si="592"/>
        <v>Isle of Man</v>
      </c>
      <c r="AT1786" s="9">
        <f t="shared" si="593"/>
        <v>6</v>
      </c>
      <c r="AU1786">
        <f t="shared" si="594"/>
        <v>0</v>
      </c>
      <c r="AV1786" s="9">
        <v>0</v>
      </c>
    </row>
    <row r="1787" spans="1:48" x14ac:dyDescent="0.35">
      <c r="A1787" s="24" t="s">
        <v>80</v>
      </c>
      <c r="B1787" s="24">
        <v>4</v>
      </c>
      <c r="C1787" s="24" t="s">
        <v>206</v>
      </c>
      <c r="D1787" s="24" t="s">
        <v>3805</v>
      </c>
      <c r="E1787" s="24"/>
      <c r="O1787" t="s">
        <v>2800</v>
      </c>
      <c r="P1787" t="s">
        <v>2808</v>
      </c>
      <c r="Q1787" t="s">
        <v>2813</v>
      </c>
      <c r="R1787">
        <v>0</v>
      </c>
      <c r="S1787" t="s">
        <v>202</v>
      </c>
      <c r="T1787" t="s">
        <v>202</v>
      </c>
      <c r="U1787" t="s">
        <v>202</v>
      </c>
      <c r="V1787">
        <v>-1</v>
      </c>
      <c r="W1787">
        <v>-1</v>
      </c>
      <c r="X1787">
        <v>-1</v>
      </c>
      <c r="Y1787">
        <v>-1</v>
      </c>
      <c r="Z1787">
        <v>-1</v>
      </c>
      <c r="AA1787">
        <v>-1</v>
      </c>
      <c r="AB1787">
        <v>-1</v>
      </c>
      <c r="AC1787">
        <v>-1</v>
      </c>
      <c r="AD1787">
        <v>-1</v>
      </c>
      <c r="AE1787" s="4" t="s">
        <v>2828</v>
      </c>
      <c r="AF1787" s="9" t="s">
        <v>2829</v>
      </c>
      <c r="AG1787">
        <v>0</v>
      </c>
      <c r="AH1787">
        <v>0</v>
      </c>
      <c r="AI1787">
        <v>0</v>
      </c>
      <c r="AJ1787">
        <v>1</v>
      </c>
      <c r="AK1787" s="9" t="s">
        <v>2840</v>
      </c>
      <c r="AL1787">
        <f t="shared" si="591"/>
        <v>0</v>
      </c>
      <c r="AM1787">
        <f>IF(AND(INDIRECT(AN1787)='Sample Select backend'!$C$2,INDIRECT(AO1787)=1,INDIRECT(AP1787)='Sample Select backend'!$F$2,INDIRECT(AQ1787)=1,INDIRECT(AR1787)='Sample Select backend'!$M$2),1,0)</f>
        <v>0</v>
      </c>
      <c r="AN1787" t="str">
        <f>_xlfn.CONCAT('Sample Select backend'!$C$4,ROW(AN1787))</f>
        <v>AE1787</v>
      </c>
      <c r="AO1787" s="9" t="str">
        <f>_xlfn.CONCAT('Sample Select backend'!$J$2,ROW(AO1787))</f>
        <v>AJ1787</v>
      </c>
      <c r="AP1787" t="str">
        <f>_xlfn.CONCAT('Sample Select backend'!$F$4,ROW(AP1787))</f>
        <v>AF1787</v>
      </c>
      <c r="AQ1787" t="str">
        <f>_xlfn.CONCAT('Sample Select backend'!$I$10,ROW(AQ1787))</f>
        <v>R1787</v>
      </c>
      <c r="AR1787" t="str">
        <f>_xlfn.CONCAT('Sample Select backend'!$M$4,ROW(AR1787))</f>
        <v>AK1787</v>
      </c>
      <c r="AS1787" t="str">
        <f t="shared" si="592"/>
        <v>Isle of Man</v>
      </c>
      <c r="AT1787" s="9" t="str">
        <f t="shared" si="593"/>
        <v>Tax exemption/waiver/suspension</v>
      </c>
      <c r="AU1787">
        <f t="shared" si="594"/>
        <v>0</v>
      </c>
      <c r="AV1787" s="9">
        <v>0</v>
      </c>
    </row>
    <row r="1788" spans="1:48" x14ac:dyDescent="0.35">
      <c r="A1788" s="24" t="s">
        <v>80</v>
      </c>
      <c r="B1788" s="24">
        <v>3</v>
      </c>
      <c r="C1788" s="24" t="s">
        <v>206</v>
      </c>
      <c r="D1788" s="24" t="s">
        <v>3806</v>
      </c>
      <c r="E1788" s="24"/>
      <c r="O1788" t="s">
        <v>2800</v>
      </c>
      <c r="P1788" t="s">
        <v>2808</v>
      </c>
      <c r="Q1788" t="s">
        <v>2813</v>
      </c>
      <c r="R1788">
        <v>0</v>
      </c>
      <c r="S1788" t="s">
        <v>202</v>
      </c>
      <c r="T1788" t="s">
        <v>202</v>
      </c>
      <c r="U1788" t="s">
        <v>202</v>
      </c>
      <c r="V1788">
        <v>-1</v>
      </c>
      <c r="W1788">
        <v>-1</v>
      </c>
      <c r="X1788">
        <v>-1</v>
      </c>
      <c r="Y1788">
        <v>-1</v>
      </c>
      <c r="Z1788">
        <v>-1</v>
      </c>
      <c r="AA1788">
        <v>-1</v>
      </c>
      <c r="AB1788">
        <v>-1</v>
      </c>
      <c r="AC1788">
        <v>-1</v>
      </c>
      <c r="AD1788">
        <v>-1</v>
      </c>
      <c r="AE1788" s="4" t="s">
        <v>2828</v>
      </c>
      <c r="AF1788" s="9" t="s">
        <v>2829</v>
      </c>
      <c r="AG1788">
        <v>0</v>
      </c>
      <c r="AH1788">
        <v>0</v>
      </c>
      <c r="AI1788">
        <v>0</v>
      </c>
      <c r="AJ1788">
        <v>1</v>
      </c>
      <c r="AK1788" s="9" t="s">
        <v>2840</v>
      </c>
      <c r="AL1788">
        <f t="shared" si="591"/>
        <v>0</v>
      </c>
      <c r="AM1788">
        <f>IF(AND(INDIRECT(AN1788)='Sample Select backend'!$C$2,INDIRECT(AO1788)=1,INDIRECT(AP1788)='Sample Select backend'!$F$2,INDIRECT(AQ1788)=1,INDIRECT(AR1788)='Sample Select backend'!$M$2),1,0)</f>
        <v>0</v>
      </c>
      <c r="AN1788" t="str">
        <f>_xlfn.CONCAT('Sample Select backend'!$C$4,ROW(AN1788))</f>
        <v>AE1788</v>
      </c>
      <c r="AO1788" s="9" t="str">
        <f>_xlfn.CONCAT('Sample Select backend'!$J$2,ROW(AO1788))</f>
        <v>AJ1788</v>
      </c>
      <c r="AP1788" t="str">
        <f>_xlfn.CONCAT('Sample Select backend'!$F$4,ROW(AP1788))</f>
        <v>AF1788</v>
      </c>
      <c r="AQ1788" t="str">
        <f>_xlfn.CONCAT('Sample Select backend'!$I$10,ROW(AQ1788))</f>
        <v>R1788</v>
      </c>
      <c r="AR1788" t="str">
        <f>_xlfn.CONCAT('Sample Select backend'!$M$4,ROW(AR1788))</f>
        <v>AK1788</v>
      </c>
      <c r="AS1788" t="str">
        <f t="shared" si="592"/>
        <v>Isle of Man</v>
      </c>
      <c r="AT1788" s="9" t="str">
        <f t="shared" si="593"/>
        <v>Tax exemption/waiver/suspension</v>
      </c>
      <c r="AU1788">
        <f t="shared" si="594"/>
        <v>0</v>
      </c>
      <c r="AV1788" s="9">
        <v>0</v>
      </c>
    </row>
    <row r="1789" spans="1:48" x14ac:dyDescent="0.35">
      <c r="A1789" s="24" t="s">
        <v>80</v>
      </c>
      <c r="B1789" s="24">
        <v>4</v>
      </c>
      <c r="C1789" s="24">
        <v>20</v>
      </c>
      <c r="D1789" s="24" t="s">
        <v>3807</v>
      </c>
      <c r="E1789" s="24"/>
      <c r="O1789" t="s">
        <v>2800</v>
      </c>
      <c r="P1789" t="s">
        <v>2808</v>
      </c>
      <c r="Q1789" t="s">
        <v>2813</v>
      </c>
      <c r="R1789">
        <v>0</v>
      </c>
      <c r="S1789" t="s">
        <v>202</v>
      </c>
      <c r="T1789" t="s">
        <v>202</v>
      </c>
      <c r="U1789" t="s">
        <v>202</v>
      </c>
      <c r="V1789">
        <v>-1</v>
      </c>
      <c r="W1789">
        <v>-1</v>
      </c>
      <c r="X1789">
        <v>-1</v>
      </c>
      <c r="Y1789">
        <v>-1</v>
      </c>
      <c r="Z1789">
        <v>-1</v>
      </c>
      <c r="AA1789">
        <v>-1</v>
      </c>
      <c r="AB1789">
        <v>-1</v>
      </c>
      <c r="AC1789">
        <v>-1</v>
      </c>
      <c r="AD1789">
        <v>-1</v>
      </c>
      <c r="AE1789" s="4" t="s">
        <v>2828</v>
      </c>
      <c r="AF1789" s="9" t="s">
        <v>2829</v>
      </c>
      <c r="AG1789">
        <v>0</v>
      </c>
      <c r="AH1789">
        <v>0</v>
      </c>
      <c r="AI1789">
        <v>0</v>
      </c>
      <c r="AJ1789">
        <v>1</v>
      </c>
      <c r="AK1789" s="9" t="s">
        <v>2840</v>
      </c>
      <c r="AL1789">
        <f t="shared" si="591"/>
        <v>0</v>
      </c>
      <c r="AM1789">
        <f>IF(AND(INDIRECT(AN1789)='Sample Select backend'!$C$2,INDIRECT(AO1789)=1,INDIRECT(AP1789)='Sample Select backend'!$F$2,INDIRECT(AQ1789)=1,INDIRECT(AR1789)='Sample Select backend'!$M$2),1,0)</f>
        <v>0</v>
      </c>
      <c r="AN1789" t="str">
        <f>_xlfn.CONCAT('Sample Select backend'!$C$4,ROW(AN1789))</f>
        <v>AE1789</v>
      </c>
      <c r="AO1789" s="9" t="str">
        <f>_xlfn.CONCAT('Sample Select backend'!$J$2,ROW(AO1789))</f>
        <v>AJ1789</v>
      </c>
      <c r="AP1789" t="str">
        <f>_xlfn.CONCAT('Sample Select backend'!$F$4,ROW(AP1789))</f>
        <v>AF1789</v>
      </c>
      <c r="AQ1789" t="str">
        <f>_xlfn.CONCAT('Sample Select backend'!$I$10,ROW(AQ1789))</f>
        <v>R1789</v>
      </c>
      <c r="AR1789" t="str">
        <f>_xlfn.CONCAT('Sample Select backend'!$M$4,ROW(AR1789))</f>
        <v>AK1789</v>
      </c>
      <c r="AS1789" t="str">
        <f t="shared" si="592"/>
        <v>Isle of Man</v>
      </c>
      <c r="AT1789" s="9">
        <f t="shared" si="593"/>
        <v>20</v>
      </c>
      <c r="AU1789">
        <f t="shared" si="594"/>
        <v>0</v>
      </c>
      <c r="AV1789" s="9">
        <v>1</v>
      </c>
    </row>
    <row r="1790" spans="1:48" x14ac:dyDescent="0.35">
      <c r="A1790" t="s">
        <v>86</v>
      </c>
      <c r="B1790">
        <v>6</v>
      </c>
      <c r="C1790">
        <v>26</v>
      </c>
      <c r="D1790" t="s">
        <v>1252</v>
      </c>
      <c r="E1790">
        <v>1</v>
      </c>
      <c r="F1790">
        <v>1</v>
      </c>
      <c r="G1790">
        <v>2</v>
      </c>
      <c r="H1790">
        <v>-1</v>
      </c>
      <c r="I1790">
        <v>-2</v>
      </c>
      <c r="J1790">
        <v>2</v>
      </c>
      <c r="K1790">
        <v>1</v>
      </c>
      <c r="L1790">
        <v>2</v>
      </c>
      <c r="M1790">
        <v>1</v>
      </c>
      <c r="N1790" t="s">
        <v>2685</v>
      </c>
      <c r="O1790" t="s">
        <v>2804</v>
      </c>
      <c r="P1790" t="s">
        <v>2808</v>
      </c>
      <c r="Q1790" t="s">
        <v>2813</v>
      </c>
      <c r="R1790">
        <v>0</v>
      </c>
      <c r="S1790" t="s">
        <v>202</v>
      </c>
      <c r="T1790" t="s">
        <v>202</v>
      </c>
      <c r="U1790" t="s">
        <v>202</v>
      </c>
      <c r="V1790">
        <f t="shared" ref="V1790:V1799" si="606">IF(E1790&gt;0,1,IF(E1790&lt;0,0,-1))</f>
        <v>1</v>
      </c>
      <c r="W1790">
        <f t="shared" ref="W1790:W1799" si="607">IF(F1790&gt;0,1,IF(F1790&lt;0,0,-1))</f>
        <v>1</v>
      </c>
      <c r="X1790">
        <f t="shared" ref="X1790:X1799" si="608">IF(G1790&gt;0,1,IF(G1790&lt;0,0,-1))</f>
        <v>1</v>
      </c>
      <c r="Y1790">
        <f t="shared" ref="Y1790:Y1799" si="609">IF(H1790&gt;0,1,IF(H1790&lt;0,0,-1))</f>
        <v>0</v>
      </c>
      <c r="Z1790">
        <f t="shared" ref="Z1790:Z1799" si="610">IF(I1790&gt;0,1,IF(I1790&lt;0,0,-1))</f>
        <v>0</v>
      </c>
      <c r="AA1790">
        <f t="shared" ref="AA1790:AA1799" si="611">IF(J1790&gt;0,1,IF(J1790&lt;0,0,-1))</f>
        <v>1</v>
      </c>
      <c r="AB1790">
        <f t="shared" ref="AB1790:AB1799" si="612">IF(K1790&gt;0,1,IF(K1790&lt;0,0,-1))</f>
        <v>1</v>
      </c>
      <c r="AC1790">
        <f t="shared" ref="AC1790:AC1799" si="613">IF(L1790&gt;0,1,IF(L1790&lt;0,0,-1))</f>
        <v>1</v>
      </c>
      <c r="AD1790">
        <f t="shared" ref="AD1790:AD1799" si="614">IF(M1790&gt;0,1,IF(M1790&lt;0,0,-1))</f>
        <v>1</v>
      </c>
      <c r="AE1790" s="4" t="s">
        <v>2828</v>
      </c>
      <c r="AF1790" s="9" t="s">
        <v>2829</v>
      </c>
      <c r="AG1790">
        <v>0</v>
      </c>
      <c r="AH1790">
        <v>0</v>
      </c>
      <c r="AI1790">
        <v>1</v>
      </c>
      <c r="AJ1790">
        <v>1</v>
      </c>
      <c r="AK1790" s="9" t="s">
        <v>2840</v>
      </c>
      <c r="AL1790">
        <f t="shared" si="591"/>
        <v>0</v>
      </c>
      <c r="AM1790">
        <f>IF(AND(INDIRECT(AN1790)='Sample Select backend'!$C$2,INDIRECT(AO1790)=1,INDIRECT(AP1790)='Sample Select backend'!$F$2,INDIRECT(AQ1790)=1,INDIRECT(AR1790)='Sample Select backend'!$M$2),1,0)</f>
        <v>0</v>
      </c>
      <c r="AN1790" t="str">
        <f>_xlfn.CONCAT('Sample Select backend'!$C$4,ROW(AN1790))</f>
        <v>AE1790</v>
      </c>
      <c r="AO1790" s="9" t="str">
        <f>_xlfn.CONCAT('Sample Select backend'!$J$2,ROW(AO1790))</f>
        <v>AJ1790</v>
      </c>
      <c r="AP1790" t="str">
        <f>_xlfn.CONCAT('Sample Select backend'!$F$4,ROW(AP1790))</f>
        <v>AF1790</v>
      </c>
      <c r="AQ1790" t="str">
        <f>_xlfn.CONCAT('Sample Select backend'!$I$10,ROW(AQ1790))</f>
        <v>R1790</v>
      </c>
      <c r="AR1790" t="str">
        <f>_xlfn.CONCAT('Sample Select backend'!$M$4,ROW(AR1790))</f>
        <v>AK1790</v>
      </c>
      <c r="AS1790" t="str">
        <f t="shared" si="592"/>
        <v>Israel</v>
      </c>
      <c r="AT1790" s="9">
        <f t="shared" si="593"/>
        <v>26</v>
      </c>
      <c r="AU1790">
        <f t="shared" si="594"/>
        <v>1</v>
      </c>
      <c r="AV1790" s="9">
        <v>1</v>
      </c>
    </row>
    <row r="1791" spans="1:48" x14ac:dyDescent="0.35">
      <c r="A1791" t="s">
        <v>86</v>
      </c>
      <c r="B1791">
        <v>1</v>
      </c>
      <c r="C1791">
        <v>6</v>
      </c>
      <c r="D1791" t="s">
        <v>1248</v>
      </c>
      <c r="E1791">
        <v>-2</v>
      </c>
      <c r="F1791">
        <v>2</v>
      </c>
      <c r="G1791">
        <v>2</v>
      </c>
      <c r="H1791">
        <v>2</v>
      </c>
      <c r="I1791">
        <v>2</v>
      </c>
      <c r="J1791">
        <v>2</v>
      </c>
      <c r="K1791">
        <v>1</v>
      </c>
      <c r="L1791">
        <v>2</v>
      </c>
      <c r="M1791">
        <v>1</v>
      </c>
      <c r="N1791" t="s">
        <v>2685</v>
      </c>
      <c r="O1791" t="s">
        <v>2804</v>
      </c>
      <c r="P1791" t="s">
        <v>2808</v>
      </c>
      <c r="Q1791" t="s">
        <v>2813</v>
      </c>
      <c r="R1791">
        <v>0</v>
      </c>
      <c r="S1791" t="s">
        <v>202</v>
      </c>
      <c r="T1791" t="s">
        <v>202</v>
      </c>
      <c r="U1791" t="s">
        <v>202</v>
      </c>
      <c r="V1791">
        <f t="shared" si="606"/>
        <v>0</v>
      </c>
      <c r="W1791">
        <f t="shared" si="607"/>
        <v>1</v>
      </c>
      <c r="X1791">
        <f t="shared" si="608"/>
        <v>1</v>
      </c>
      <c r="Y1791">
        <f t="shared" si="609"/>
        <v>1</v>
      </c>
      <c r="Z1791">
        <f t="shared" si="610"/>
        <v>1</v>
      </c>
      <c r="AA1791">
        <f t="shared" si="611"/>
        <v>1</v>
      </c>
      <c r="AB1791">
        <f t="shared" si="612"/>
        <v>1</v>
      </c>
      <c r="AC1791">
        <f t="shared" si="613"/>
        <v>1</v>
      </c>
      <c r="AD1791">
        <f t="shared" si="614"/>
        <v>1</v>
      </c>
      <c r="AE1791" s="4" t="s">
        <v>2828</v>
      </c>
      <c r="AF1791" s="9" t="s">
        <v>2829</v>
      </c>
      <c r="AG1791">
        <v>0</v>
      </c>
      <c r="AH1791">
        <v>0</v>
      </c>
      <c r="AI1791">
        <v>1</v>
      </c>
      <c r="AJ1791">
        <v>1</v>
      </c>
      <c r="AK1791" s="9" t="s">
        <v>2840</v>
      </c>
      <c r="AL1791">
        <f t="shared" si="591"/>
        <v>0</v>
      </c>
      <c r="AM1791">
        <f>IF(AND(INDIRECT(AN1791)='Sample Select backend'!$C$2,INDIRECT(AO1791)=1,INDIRECT(AP1791)='Sample Select backend'!$F$2,INDIRECT(AQ1791)=1,INDIRECT(AR1791)='Sample Select backend'!$M$2),1,0)</f>
        <v>0</v>
      </c>
      <c r="AN1791" t="str">
        <f>_xlfn.CONCAT('Sample Select backend'!$C$4,ROW(AN1791))</f>
        <v>AE1791</v>
      </c>
      <c r="AO1791" s="9" t="str">
        <f>_xlfn.CONCAT('Sample Select backend'!$J$2,ROW(AO1791))</f>
        <v>AJ1791</v>
      </c>
      <c r="AP1791" t="str">
        <f>_xlfn.CONCAT('Sample Select backend'!$F$4,ROW(AP1791))</f>
        <v>AF1791</v>
      </c>
      <c r="AQ1791" t="str">
        <f>_xlfn.CONCAT('Sample Select backend'!$I$10,ROW(AQ1791))</f>
        <v>R1791</v>
      </c>
      <c r="AR1791" t="str">
        <f>_xlfn.CONCAT('Sample Select backend'!$M$4,ROW(AR1791))</f>
        <v>AK1791</v>
      </c>
      <c r="AS1791" t="str">
        <f t="shared" si="592"/>
        <v>Israel</v>
      </c>
      <c r="AT1791" s="9">
        <f t="shared" si="593"/>
        <v>6</v>
      </c>
      <c r="AU1791">
        <f t="shared" si="594"/>
        <v>0</v>
      </c>
      <c r="AV1791" s="9">
        <v>1</v>
      </c>
    </row>
    <row r="1792" spans="1:48" x14ac:dyDescent="0.35">
      <c r="A1792" t="s">
        <v>86</v>
      </c>
      <c r="B1792">
        <v>1</v>
      </c>
      <c r="C1792">
        <v>6</v>
      </c>
      <c r="D1792" t="s">
        <v>1246</v>
      </c>
      <c r="E1792">
        <v>-2</v>
      </c>
      <c r="F1792">
        <v>2</v>
      </c>
      <c r="G1792">
        <v>2</v>
      </c>
      <c r="H1792">
        <v>2</v>
      </c>
      <c r="I1792">
        <v>2</v>
      </c>
      <c r="J1792">
        <v>2</v>
      </c>
      <c r="K1792">
        <v>1</v>
      </c>
      <c r="L1792">
        <v>2</v>
      </c>
      <c r="M1792">
        <v>1</v>
      </c>
      <c r="N1792" t="s">
        <v>2685</v>
      </c>
      <c r="O1792" t="s">
        <v>2804</v>
      </c>
      <c r="P1792" t="s">
        <v>2808</v>
      </c>
      <c r="Q1792" t="s">
        <v>2813</v>
      </c>
      <c r="R1792">
        <v>0</v>
      </c>
      <c r="S1792" t="s">
        <v>202</v>
      </c>
      <c r="T1792" t="s">
        <v>202</v>
      </c>
      <c r="U1792" t="s">
        <v>202</v>
      </c>
      <c r="V1792">
        <f t="shared" si="606"/>
        <v>0</v>
      </c>
      <c r="W1792">
        <f t="shared" si="607"/>
        <v>1</v>
      </c>
      <c r="X1792">
        <f t="shared" si="608"/>
        <v>1</v>
      </c>
      <c r="Y1792">
        <f t="shared" si="609"/>
        <v>1</v>
      </c>
      <c r="Z1792">
        <f t="shared" si="610"/>
        <v>1</v>
      </c>
      <c r="AA1792">
        <f t="shared" si="611"/>
        <v>1</v>
      </c>
      <c r="AB1792">
        <f t="shared" si="612"/>
        <v>1</v>
      </c>
      <c r="AC1792">
        <f t="shared" si="613"/>
        <v>1</v>
      </c>
      <c r="AD1792">
        <f t="shared" si="614"/>
        <v>1</v>
      </c>
      <c r="AE1792" s="4" t="s">
        <v>2828</v>
      </c>
      <c r="AF1792" s="9" t="s">
        <v>2829</v>
      </c>
      <c r="AG1792">
        <v>0</v>
      </c>
      <c r="AH1792">
        <v>0</v>
      </c>
      <c r="AI1792">
        <v>1</v>
      </c>
      <c r="AJ1792">
        <v>1</v>
      </c>
      <c r="AK1792" s="9" t="s">
        <v>2840</v>
      </c>
      <c r="AL1792">
        <f t="shared" si="591"/>
        <v>0</v>
      </c>
      <c r="AM1792">
        <f>IF(AND(INDIRECT(AN1792)='Sample Select backend'!$C$2,INDIRECT(AO1792)=1,INDIRECT(AP1792)='Sample Select backend'!$F$2,INDIRECT(AQ1792)=1,INDIRECT(AR1792)='Sample Select backend'!$M$2),1,0)</f>
        <v>0</v>
      </c>
      <c r="AN1792" t="str">
        <f>_xlfn.CONCAT('Sample Select backend'!$C$4,ROW(AN1792))</f>
        <v>AE1792</v>
      </c>
      <c r="AO1792" s="9" t="str">
        <f>_xlfn.CONCAT('Sample Select backend'!$J$2,ROW(AO1792))</f>
        <v>AJ1792</v>
      </c>
      <c r="AP1792" t="str">
        <f>_xlfn.CONCAT('Sample Select backend'!$F$4,ROW(AP1792))</f>
        <v>AF1792</v>
      </c>
      <c r="AQ1792" t="str">
        <f>_xlfn.CONCAT('Sample Select backend'!$I$10,ROW(AQ1792))</f>
        <v>R1792</v>
      </c>
      <c r="AR1792" t="str">
        <f>_xlfn.CONCAT('Sample Select backend'!$M$4,ROW(AR1792))</f>
        <v>AK1792</v>
      </c>
      <c r="AS1792" t="str">
        <f t="shared" si="592"/>
        <v>Israel</v>
      </c>
      <c r="AT1792" s="9">
        <f t="shared" si="593"/>
        <v>6</v>
      </c>
      <c r="AU1792">
        <f t="shared" si="594"/>
        <v>0</v>
      </c>
      <c r="AV1792" s="9">
        <v>1</v>
      </c>
    </row>
    <row r="1793" spans="1:48" x14ac:dyDescent="0.35">
      <c r="A1793" t="s">
        <v>86</v>
      </c>
      <c r="B1793">
        <v>6</v>
      </c>
      <c r="C1793">
        <v>26</v>
      </c>
      <c r="D1793" t="s">
        <v>1250</v>
      </c>
      <c r="E1793">
        <v>1</v>
      </c>
      <c r="F1793">
        <v>1</v>
      </c>
      <c r="G1793">
        <v>2</v>
      </c>
      <c r="H1793">
        <v>-1</v>
      </c>
      <c r="I1793">
        <v>2</v>
      </c>
      <c r="J1793">
        <v>2</v>
      </c>
      <c r="K1793">
        <v>1</v>
      </c>
      <c r="L1793">
        <v>2</v>
      </c>
      <c r="M1793">
        <v>1</v>
      </c>
      <c r="N1793" t="s">
        <v>2685</v>
      </c>
      <c r="O1793" t="s">
        <v>2804</v>
      </c>
      <c r="P1793" t="s">
        <v>2808</v>
      </c>
      <c r="Q1793" t="s">
        <v>2813</v>
      </c>
      <c r="R1793">
        <v>0</v>
      </c>
      <c r="S1793" t="s">
        <v>202</v>
      </c>
      <c r="T1793" t="s">
        <v>202</v>
      </c>
      <c r="U1793" t="s">
        <v>202</v>
      </c>
      <c r="V1793">
        <f t="shared" si="606"/>
        <v>1</v>
      </c>
      <c r="W1793">
        <f t="shared" si="607"/>
        <v>1</v>
      </c>
      <c r="X1793">
        <f t="shared" si="608"/>
        <v>1</v>
      </c>
      <c r="Y1793">
        <f t="shared" si="609"/>
        <v>0</v>
      </c>
      <c r="Z1793">
        <f t="shared" si="610"/>
        <v>1</v>
      </c>
      <c r="AA1793">
        <f t="shared" si="611"/>
        <v>1</v>
      </c>
      <c r="AB1793">
        <f t="shared" si="612"/>
        <v>1</v>
      </c>
      <c r="AC1793">
        <f t="shared" si="613"/>
        <v>1</v>
      </c>
      <c r="AD1793">
        <f t="shared" si="614"/>
        <v>1</v>
      </c>
      <c r="AE1793" s="4" t="s">
        <v>2828</v>
      </c>
      <c r="AF1793" s="9" t="s">
        <v>2829</v>
      </c>
      <c r="AG1793">
        <v>0</v>
      </c>
      <c r="AH1793">
        <v>0</v>
      </c>
      <c r="AI1793">
        <v>1</v>
      </c>
      <c r="AJ1793">
        <v>1</v>
      </c>
      <c r="AK1793" s="9" t="s">
        <v>2840</v>
      </c>
      <c r="AL1793">
        <f t="shared" si="591"/>
        <v>0</v>
      </c>
      <c r="AM1793">
        <f>IF(AND(INDIRECT(AN1793)='Sample Select backend'!$C$2,INDIRECT(AO1793)=1,INDIRECT(AP1793)='Sample Select backend'!$F$2,INDIRECT(AQ1793)=1,INDIRECT(AR1793)='Sample Select backend'!$M$2),1,0)</f>
        <v>0</v>
      </c>
      <c r="AN1793" t="str">
        <f>_xlfn.CONCAT('Sample Select backend'!$C$4,ROW(AN1793))</f>
        <v>AE1793</v>
      </c>
      <c r="AO1793" s="9" t="str">
        <f>_xlfn.CONCAT('Sample Select backend'!$J$2,ROW(AO1793))</f>
        <v>AJ1793</v>
      </c>
      <c r="AP1793" t="str">
        <f>_xlfn.CONCAT('Sample Select backend'!$F$4,ROW(AP1793))</f>
        <v>AF1793</v>
      </c>
      <c r="AQ1793" t="str">
        <f>_xlfn.CONCAT('Sample Select backend'!$I$10,ROW(AQ1793))</f>
        <v>R1793</v>
      </c>
      <c r="AR1793" t="str">
        <f>_xlfn.CONCAT('Sample Select backend'!$M$4,ROW(AR1793))</f>
        <v>AK1793</v>
      </c>
      <c r="AS1793" t="str">
        <f t="shared" si="592"/>
        <v>Israel</v>
      </c>
      <c r="AT1793" s="9">
        <f t="shared" si="593"/>
        <v>26</v>
      </c>
      <c r="AU1793">
        <f t="shared" si="594"/>
        <v>0</v>
      </c>
      <c r="AV1793" s="9">
        <v>1</v>
      </c>
    </row>
    <row r="1794" spans="1:48" x14ac:dyDescent="0.35">
      <c r="A1794" t="s">
        <v>86</v>
      </c>
      <c r="B1794">
        <v>6</v>
      </c>
      <c r="C1794">
        <v>29</v>
      </c>
      <c r="D1794" t="s">
        <v>1247</v>
      </c>
      <c r="E1794">
        <v>2</v>
      </c>
      <c r="F1794">
        <v>1</v>
      </c>
      <c r="G1794">
        <v>2</v>
      </c>
      <c r="H1794">
        <v>-1</v>
      </c>
      <c r="I1794">
        <v>2</v>
      </c>
      <c r="J1794">
        <v>-2</v>
      </c>
      <c r="K1794">
        <v>1</v>
      </c>
      <c r="L1794">
        <v>2</v>
      </c>
      <c r="M1794">
        <v>1</v>
      </c>
      <c r="N1794" t="s">
        <v>2685</v>
      </c>
      <c r="O1794" t="s">
        <v>2804</v>
      </c>
      <c r="P1794" t="s">
        <v>2808</v>
      </c>
      <c r="Q1794" t="s">
        <v>2813</v>
      </c>
      <c r="R1794">
        <v>0</v>
      </c>
      <c r="S1794" t="s">
        <v>202</v>
      </c>
      <c r="T1794" t="s">
        <v>202</v>
      </c>
      <c r="U1794" t="s">
        <v>202</v>
      </c>
      <c r="V1794">
        <f t="shared" si="606"/>
        <v>1</v>
      </c>
      <c r="W1794">
        <f t="shared" si="607"/>
        <v>1</v>
      </c>
      <c r="X1794">
        <f t="shared" si="608"/>
        <v>1</v>
      </c>
      <c r="Y1794">
        <f t="shared" si="609"/>
        <v>0</v>
      </c>
      <c r="Z1794">
        <f t="shared" si="610"/>
        <v>1</v>
      </c>
      <c r="AA1794">
        <f t="shared" si="611"/>
        <v>0</v>
      </c>
      <c r="AB1794">
        <f t="shared" si="612"/>
        <v>1</v>
      </c>
      <c r="AC1794">
        <f t="shared" si="613"/>
        <v>1</v>
      </c>
      <c r="AD1794">
        <f t="shared" si="614"/>
        <v>1</v>
      </c>
      <c r="AE1794" s="4" t="s">
        <v>2828</v>
      </c>
      <c r="AF1794" s="9" t="s">
        <v>2829</v>
      </c>
      <c r="AG1794">
        <v>0</v>
      </c>
      <c r="AH1794">
        <v>0</v>
      </c>
      <c r="AI1794">
        <v>1</v>
      </c>
      <c r="AJ1794">
        <v>1</v>
      </c>
      <c r="AK1794" s="9" t="s">
        <v>2840</v>
      </c>
      <c r="AL1794">
        <f t="shared" ref="AL1794:AL1857" si="615">IF(OR(B1794="other",B1794="international",B1794="Transfers",B1794="expenditure"),1,0)</f>
        <v>0</v>
      </c>
      <c r="AM1794">
        <f>IF(AND(INDIRECT(AN1794)='Sample Select backend'!$C$2,INDIRECT(AO1794)=1,INDIRECT(AP1794)='Sample Select backend'!$F$2,INDIRECT(AQ1794)=1,INDIRECT(AR1794)='Sample Select backend'!$M$2),1,0)</f>
        <v>0</v>
      </c>
      <c r="AN1794" t="str">
        <f>_xlfn.CONCAT('Sample Select backend'!$C$4,ROW(AN1794))</f>
        <v>AE1794</v>
      </c>
      <c r="AO1794" s="9" t="str">
        <f>_xlfn.CONCAT('Sample Select backend'!$J$2,ROW(AO1794))</f>
        <v>AJ1794</v>
      </c>
      <c r="AP1794" t="str">
        <f>_xlfn.CONCAT('Sample Select backend'!$F$4,ROW(AP1794))</f>
        <v>AF1794</v>
      </c>
      <c r="AQ1794" t="str">
        <f>_xlfn.CONCAT('Sample Select backend'!$I$10,ROW(AQ1794))</f>
        <v>R1794</v>
      </c>
      <c r="AR1794" t="str">
        <f>_xlfn.CONCAT('Sample Select backend'!$M$4,ROW(AR1794))</f>
        <v>AK1794</v>
      </c>
      <c r="AS1794" t="str">
        <f t="shared" ref="AS1794:AS1857" si="616">A1794</f>
        <v>Israel</v>
      </c>
      <c r="AT1794" s="9">
        <f t="shared" ref="AT1794:AT1857" si="617">IF(ISNUMBER(C1794),C1794,IF(OR(C1794="general",C1794="23;general"),"General",IF(OR(C1794="exemption",C1794="other (exemption)"),"Tax exemption/waiver/suspension","Other")))</f>
        <v>29</v>
      </c>
      <c r="AU1794">
        <f t="shared" ref="AU1794:AU1857" si="618">IF(A1794&lt;&gt;A1793,1,0)</f>
        <v>0</v>
      </c>
      <c r="AV1794" s="9">
        <v>1</v>
      </c>
    </row>
    <row r="1795" spans="1:48" x14ac:dyDescent="0.35">
      <c r="A1795" t="s">
        <v>86</v>
      </c>
      <c r="B1795">
        <v>6</v>
      </c>
      <c r="C1795">
        <v>26</v>
      </c>
      <c r="D1795" t="s">
        <v>1254</v>
      </c>
      <c r="E1795">
        <v>1</v>
      </c>
      <c r="F1795">
        <v>1</v>
      </c>
      <c r="G1795">
        <v>2</v>
      </c>
      <c r="H1795">
        <v>-1</v>
      </c>
      <c r="I1795">
        <v>-2</v>
      </c>
      <c r="J1795">
        <v>-2</v>
      </c>
      <c r="K1795">
        <v>1</v>
      </c>
      <c r="L1795">
        <v>2</v>
      </c>
      <c r="M1795">
        <v>1</v>
      </c>
      <c r="N1795" t="s">
        <v>2685</v>
      </c>
      <c r="O1795" t="s">
        <v>2804</v>
      </c>
      <c r="P1795" t="s">
        <v>2808</v>
      </c>
      <c r="Q1795" t="s">
        <v>2813</v>
      </c>
      <c r="R1795">
        <v>0</v>
      </c>
      <c r="S1795" t="s">
        <v>202</v>
      </c>
      <c r="T1795" t="s">
        <v>202</v>
      </c>
      <c r="U1795" t="s">
        <v>202</v>
      </c>
      <c r="V1795">
        <f t="shared" si="606"/>
        <v>1</v>
      </c>
      <c r="W1795">
        <f t="shared" si="607"/>
        <v>1</v>
      </c>
      <c r="X1795">
        <f t="shared" si="608"/>
        <v>1</v>
      </c>
      <c r="Y1795">
        <f t="shared" si="609"/>
        <v>0</v>
      </c>
      <c r="Z1795">
        <f t="shared" si="610"/>
        <v>0</v>
      </c>
      <c r="AA1795">
        <f t="shared" si="611"/>
        <v>0</v>
      </c>
      <c r="AB1795">
        <f t="shared" si="612"/>
        <v>1</v>
      </c>
      <c r="AC1795">
        <f t="shared" si="613"/>
        <v>1</v>
      </c>
      <c r="AD1795">
        <f t="shared" si="614"/>
        <v>1</v>
      </c>
      <c r="AE1795" s="4" t="s">
        <v>2828</v>
      </c>
      <c r="AF1795" s="9" t="s">
        <v>2829</v>
      </c>
      <c r="AG1795">
        <v>0</v>
      </c>
      <c r="AH1795">
        <v>0</v>
      </c>
      <c r="AI1795">
        <v>1</v>
      </c>
      <c r="AJ1795">
        <v>1</v>
      </c>
      <c r="AK1795" s="9" t="s">
        <v>2840</v>
      </c>
      <c r="AL1795">
        <f t="shared" si="615"/>
        <v>0</v>
      </c>
      <c r="AM1795">
        <f>IF(AND(INDIRECT(AN1795)='Sample Select backend'!$C$2,INDIRECT(AO1795)=1,INDIRECT(AP1795)='Sample Select backend'!$F$2,INDIRECT(AQ1795)=1,INDIRECT(AR1795)='Sample Select backend'!$M$2),1,0)</f>
        <v>0</v>
      </c>
      <c r="AN1795" t="str">
        <f>_xlfn.CONCAT('Sample Select backend'!$C$4,ROW(AN1795))</f>
        <v>AE1795</v>
      </c>
      <c r="AO1795" s="9" t="str">
        <f>_xlfn.CONCAT('Sample Select backend'!$J$2,ROW(AO1795))</f>
        <v>AJ1795</v>
      </c>
      <c r="AP1795" t="str">
        <f>_xlfn.CONCAT('Sample Select backend'!$F$4,ROW(AP1795))</f>
        <v>AF1795</v>
      </c>
      <c r="AQ1795" t="str">
        <f>_xlfn.CONCAT('Sample Select backend'!$I$10,ROW(AQ1795))</f>
        <v>R1795</v>
      </c>
      <c r="AR1795" t="str">
        <f>_xlfn.CONCAT('Sample Select backend'!$M$4,ROW(AR1795))</f>
        <v>AK1795</v>
      </c>
      <c r="AS1795" t="str">
        <f t="shared" si="616"/>
        <v>Israel</v>
      </c>
      <c r="AT1795" s="9">
        <f t="shared" si="617"/>
        <v>26</v>
      </c>
      <c r="AU1795">
        <f t="shared" si="618"/>
        <v>0</v>
      </c>
      <c r="AV1795" s="9">
        <v>1</v>
      </c>
    </row>
    <row r="1796" spans="1:48" x14ac:dyDescent="0.35">
      <c r="A1796" t="s">
        <v>86</v>
      </c>
      <c r="B1796">
        <v>7</v>
      </c>
      <c r="C1796">
        <v>30</v>
      </c>
      <c r="D1796" t="s">
        <v>1249</v>
      </c>
      <c r="E1796">
        <v>1</v>
      </c>
      <c r="F1796">
        <v>1</v>
      </c>
      <c r="G1796">
        <v>2</v>
      </c>
      <c r="H1796">
        <v>1</v>
      </c>
      <c r="I1796">
        <v>-2</v>
      </c>
      <c r="J1796">
        <v>2</v>
      </c>
      <c r="K1796">
        <v>1</v>
      </c>
      <c r="L1796">
        <v>-2</v>
      </c>
      <c r="M1796">
        <v>1</v>
      </c>
      <c r="N1796" t="s">
        <v>2685</v>
      </c>
      <c r="O1796" t="s">
        <v>2804</v>
      </c>
      <c r="P1796" t="s">
        <v>2808</v>
      </c>
      <c r="Q1796" t="s">
        <v>2813</v>
      </c>
      <c r="R1796">
        <v>0</v>
      </c>
      <c r="S1796" t="s">
        <v>202</v>
      </c>
      <c r="T1796" t="s">
        <v>202</v>
      </c>
      <c r="U1796" t="s">
        <v>202</v>
      </c>
      <c r="V1796">
        <f t="shared" si="606"/>
        <v>1</v>
      </c>
      <c r="W1796">
        <f t="shared" si="607"/>
        <v>1</v>
      </c>
      <c r="X1796">
        <f t="shared" si="608"/>
        <v>1</v>
      </c>
      <c r="Y1796">
        <f t="shared" si="609"/>
        <v>1</v>
      </c>
      <c r="Z1796">
        <f t="shared" si="610"/>
        <v>0</v>
      </c>
      <c r="AA1796">
        <f t="shared" si="611"/>
        <v>1</v>
      </c>
      <c r="AB1796">
        <f t="shared" si="612"/>
        <v>1</v>
      </c>
      <c r="AC1796">
        <f t="shared" si="613"/>
        <v>0</v>
      </c>
      <c r="AD1796">
        <f t="shared" si="614"/>
        <v>1</v>
      </c>
      <c r="AE1796" s="4" t="s">
        <v>2828</v>
      </c>
      <c r="AF1796" s="9" t="s">
        <v>2829</v>
      </c>
      <c r="AG1796">
        <v>0</v>
      </c>
      <c r="AH1796">
        <v>0</v>
      </c>
      <c r="AI1796">
        <v>1</v>
      </c>
      <c r="AJ1796">
        <v>1</v>
      </c>
      <c r="AK1796" s="9" t="s">
        <v>2840</v>
      </c>
      <c r="AL1796">
        <f t="shared" si="615"/>
        <v>0</v>
      </c>
      <c r="AM1796">
        <f>IF(AND(INDIRECT(AN1796)='Sample Select backend'!$C$2,INDIRECT(AO1796)=1,INDIRECT(AP1796)='Sample Select backend'!$F$2,INDIRECT(AQ1796)=1,INDIRECT(AR1796)='Sample Select backend'!$M$2),1,0)</f>
        <v>0</v>
      </c>
      <c r="AN1796" t="str">
        <f>_xlfn.CONCAT('Sample Select backend'!$C$4,ROW(AN1796))</f>
        <v>AE1796</v>
      </c>
      <c r="AO1796" s="9" t="str">
        <f>_xlfn.CONCAT('Sample Select backend'!$J$2,ROW(AO1796))</f>
        <v>AJ1796</v>
      </c>
      <c r="AP1796" t="str">
        <f>_xlfn.CONCAT('Sample Select backend'!$F$4,ROW(AP1796))</f>
        <v>AF1796</v>
      </c>
      <c r="AQ1796" t="str">
        <f>_xlfn.CONCAT('Sample Select backend'!$I$10,ROW(AQ1796))</f>
        <v>R1796</v>
      </c>
      <c r="AR1796" t="str">
        <f>_xlfn.CONCAT('Sample Select backend'!$M$4,ROW(AR1796))</f>
        <v>AK1796</v>
      </c>
      <c r="AS1796" t="str">
        <f t="shared" si="616"/>
        <v>Israel</v>
      </c>
      <c r="AT1796" s="9">
        <f t="shared" si="617"/>
        <v>30</v>
      </c>
      <c r="AU1796">
        <f t="shared" si="618"/>
        <v>0</v>
      </c>
      <c r="AV1796" s="9">
        <v>1</v>
      </c>
    </row>
    <row r="1797" spans="1:48" x14ac:dyDescent="0.35">
      <c r="A1797" t="s">
        <v>86</v>
      </c>
      <c r="B1797">
        <v>2</v>
      </c>
      <c r="C1797">
        <v>14</v>
      </c>
      <c r="D1797" t="s">
        <v>1246</v>
      </c>
      <c r="E1797">
        <v>-2</v>
      </c>
      <c r="F1797">
        <v>2</v>
      </c>
      <c r="G1797">
        <v>2</v>
      </c>
      <c r="H1797">
        <v>2</v>
      </c>
      <c r="I1797">
        <v>2</v>
      </c>
      <c r="J1797">
        <v>2</v>
      </c>
      <c r="K1797">
        <v>1</v>
      </c>
      <c r="L1797">
        <v>2</v>
      </c>
      <c r="M1797">
        <v>1</v>
      </c>
      <c r="N1797" t="s">
        <v>2685</v>
      </c>
      <c r="O1797" t="s">
        <v>2804</v>
      </c>
      <c r="P1797" t="s">
        <v>2808</v>
      </c>
      <c r="Q1797" t="s">
        <v>2813</v>
      </c>
      <c r="R1797">
        <v>0</v>
      </c>
      <c r="S1797" t="s">
        <v>202</v>
      </c>
      <c r="T1797" t="s">
        <v>202</v>
      </c>
      <c r="U1797" t="s">
        <v>202</v>
      </c>
      <c r="V1797">
        <f t="shared" si="606"/>
        <v>0</v>
      </c>
      <c r="W1797">
        <f t="shared" si="607"/>
        <v>1</v>
      </c>
      <c r="X1797">
        <f t="shared" si="608"/>
        <v>1</v>
      </c>
      <c r="Y1797">
        <f t="shared" si="609"/>
        <v>1</v>
      </c>
      <c r="Z1797">
        <f t="shared" si="610"/>
        <v>1</v>
      </c>
      <c r="AA1797">
        <f t="shared" si="611"/>
        <v>1</v>
      </c>
      <c r="AB1797">
        <f t="shared" si="612"/>
        <v>1</v>
      </c>
      <c r="AC1797">
        <f t="shared" si="613"/>
        <v>1</v>
      </c>
      <c r="AD1797">
        <f t="shared" si="614"/>
        <v>1</v>
      </c>
      <c r="AE1797" s="4" t="s">
        <v>2828</v>
      </c>
      <c r="AF1797" s="9" t="s">
        <v>2829</v>
      </c>
      <c r="AG1797">
        <v>0</v>
      </c>
      <c r="AH1797">
        <v>0</v>
      </c>
      <c r="AI1797">
        <v>1</v>
      </c>
      <c r="AJ1797">
        <v>1</v>
      </c>
      <c r="AK1797" s="9" t="s">
        <v>2840</v>
      </c>
      <c r="AL1797">
        <f t="shared" si="615"/>
        <v>0</v>
      </c>
      <c r="AM1797">
        <f>IF(AND(INDIRECT(AN1797)='Sample Select backend'!$C$2,INDIRECT(AO1797)=1,INDIRECT(AP1797)='Sample Select backend'!$F$2,INDIRECT(AQ1797)=1,INDIRECT(AR1797)='Sample Select backend'!$M$2),1,0)</f>
        <v>0</v>
      </c>
      <c r="AN1797" t="str">
        <f>_xlfn.CONCAT('Sample Select backend'!$C$4,ROW(AN1797))</f>
        <v>AE1797</v>
      </c>
      <c r="AO1797" s="9" t="str">
        <f>_xlfn.CONCAT('Sample Select backend'!$J$2,ROW(AO1797))</f>
        <v>AJ1797</v>
      </c>
      <c r="AP1797" t="str">
        <f>_xlfn.CONCAT('Sample Select backend'!$F$4,ROW(AP1797))</f>
        <v>AF1797</v>
      </c>
      <c r="AQ1797" t="str">
        <f>_xlfn.CONCAT('Sample Select backend'!$I$10,ROW(AQ1797))</f>
        <v>R1797</v>
      </c>
      <c r="AR1797" t="str">
        <f>_xlfn.CONCAT('Sample Select backend'!$M$4,ROW(AR1797))</f>
        <v>AK1797</v>
      </c>
      <c r="AS1797" t="str">
        <f t="shared" si="616"/>
        <v>Israel</v>
      </c>
      <c r="AT1797" s="9">
        <f t="shared" si="617"/>
        <v>14</v>
      </c>
      <c r="AU1797">
        <f t="shared" si="618"/>
        <v>0</v>
      </c>
      <c r="AV1797" s="9">
        <v>1</v>
      </c>
    </row>
    <row r="1798" spans="1:48" x14ac:dyDescent="0.35">
      <c r="A1798" t="s">
        <v>86</v>
      </c>
      <c r="B1798">
        <v>7</v>
      </c>
      <c r="C1798">
        <v>31</v>
      </c>
      <c r="D1798" t="s">
        <v>1251</v>
      </c>
      <c r="E1798">
        <v>2</v>
      </c>
      <c r="F1798">
        <v>1</v>
      </c>
      <c r="G1798">
        <v>2</v>
      </c>
      <c r="H1798">
        <v>-1</v>
      </c>
      <c r="I1798">
        <v>2</v>
      </c>
      <c r="J1798">
        <v>1</v>
      </c>
      <c r="K1798">
        <v>1</v>
      </c>
      <c r="L1798">
        <v>2</v>
      </c>
      <c r="M1798">
        <v>1</v>
      </c>
      <c r="N1798" t="s">
        <v>2685</v>
      </c>
      <c r="O1798" t="s">
        <v>2804</v>
      </c>
      <c r="P1798" t="s">
        <v>2808</v>
      </c>
      <c r="Q1798" t="s">
        <v>2813</v>
      </c>
      <c r="R1798">
        <v>0</v>
      </c>
      <c r="S1798" t="s">
        <v>202</v>
      </c>
      <c r="T1798" t="s">
        <v>202</v>
      </c>
      <c r="U1798" t="s">
        <v>202</v>
      </c>
      <c r="V1798">
        <f t="shared" si="606"/>
        <v>1</v>
      </c>
      <c r="W1798">
        <f t="shared" si="607"/>
        <v>1</v>
      </c>
      <c r="X1798">
        <f t="shared" si="608"/>
        <v>1</v>
      </c>
      <c r="Y1798">
        <f t="shared" si="609"/>
        <v>0</v>
      </c>
      <c r="Z1798">
        <f t="shared" si="610"/>
        <v>1</v>
      </c>
      <c r="AA1798">
        <f t="shared" si="611"/>
        <v>1</v>
      </c>
      <c r="AB1798">
        <f t="shared" si="612"/>
        <v>1</v>
      </c>
      <c r="AC1798">
        <f t="shared" si="613"/>
        <v>1</v>
      </c>
      <c r="AD1798">
        <f t="shared" si="614"/>
        <v>1</v>
      </c>
      <c r="AE1798" s="4" t="s">
        <v>2828</v>
      </c>
      <c r="AF1798" s="9" t="s">
        <v>2829</v>
      </c>
      <c r="AG1798">
        <v>0</v>
      </c>
      <c r="AH1798">
        <v>0</v>
      </c>
      <c r="AI1798">
        <v>1</v>
      </c>
      <c r="AJ1798">
        <v>1</v>
      </c>
      <c r="AK1798" s="9" t="s">
        <v>2840</v>
      </c>
      <c r="AL1798">
        <f t="shared" si="615"/>
        <v>0</v>
      </c>
      <c r="AM1798">
        <f>IF(AND(INDIRECT(AN1798)='Sample Select backend'!$C$2,INDIRECT(AO1798)=1,INDIRECT(AP1798)='Sample Select backend'!$F$2,INDIRECT(AQ1798)=1,INDIRECT(AR1798)='Sample Select backend'!$M$2),1,0)</f>
        <v>0</v>
      </c>
      <c r="AN1798" t="str">
        <f>_xlfn.CONCAT('Sample Select backend'!$C$4,ROW(AN1798))</f>
        <v>AE1798</v>
      </c>
      <c r="AO1798" s="9" t="str">
        <f>_xlfn.CONCAT('Sample Select backend'!$J$2,ROW(AO1798))</f>
        <v>AJ1798</v>
      </c>
      <c r="AP1798" t="str">
        <f>_xlfn.CONCAT('Sample Select backend'!$F$4,ROW(AP1798))</f>
        <v>AF1798</v>
      </c>
      <c r="AQ1798" t="str">
        <f>_xlfn.CONCAT('Sample Select backend'!$I$10,ROW(AQ1798))</f>
        <v>R1798</v>
      </c>
      <c r="AR1798" t="str">
        <f>_xlfn.CONCAT('Sample Select backend'!$M$4,ROW(AR1798))</f>
        <v>AK1798</v>
      </c>
      <c r="AS1798" t="str">
        <f t="shared" si="616"/>
        <v>Israel</v>
      </c>
      <c r="AT1798" s="9">
        <f t="shared" si="617"/>
        <v>31</v>
      </c>
      <c r="AU1798">
        <f t="shared" si="618"/>
        <v>0</v>
      </c>
      <c r="AV1798" s="9">
        <v>1</v>
      </c>
    </row>
    <row r="1799" spans="1:48" x14ac:dyDescent="0.35">
      <c r="A1799" t="s">
        <v>86</v>
      </c>
      <c r="B1799">
        <v>1</v>
      </c>
      <c r="C1799">
        <v>6</v>
      </c>
      <c r="D1799" t="s">
        <v>1253</v>
      </c>
      <c r="E1799">
        <v>-2</v>
      </c>
      <c r="F1799">
        <v>2</v>
      </c>
      <c r="G1799">
        <v>2</v>
      </c>
      <c r="H1799">
        <v>2</v>
      </c>
      <c r="I1799">
        <v>2</v>
      </c>
      <c r="J1799">
        <v>2</v>
      </c>
      <c r="K1799">
        <v>1</v>
      </c>
      <c r="L1799">
        <v>2</v>
      </c>
      <c r="M1799">
        <v>1</v>
      </c>
      <c r="N1799" t="s">
        <v>2685</v>
      </c>
      <c r="O1799" t="s">
        <v>2804</v>
      </c>
      <c r="P1799" t="s">
        <v>2808</v>
      </c>
      <c r="Q1799" t="s">
        <v>2813</v>
      </c>
      <c r="R1799">
        <v>0</v>
      </c>
      <c r="S1799" t="s">
        <v>202</v>
      </c>
      <c r="T1799" t="s">
        <v>202</v>
      </c>
      <c r="U1799" t="s">
        <v>202</v>
      </c>
      <c r="V1799">
        <f t="shared" si="606"/>
        <v>0</v>
      </c>
      <c r="W1799">
        <f t="shared" si="607"/>
        <v>1</v>
      </c>
      <c r="X1799">
        <f t="shared" si="608"/>
        <v>1</v>
      </c>
      <c r="Y1799">
        <f t="shared" si="609"/>
        <v>1</v>
      </c>
      <c r="Z1799">
        <f t="shared" si="610"/>
        <v>1</v>
      </c>
      <c r="AA1799">
        <f t="shared" si="611"/>
        <v>1</v>
      </c>
      <c r="AB1799">
        <f t="shared" si="612"/>
        <v>1</v>
      </c>
      <c r="AC1799">
        <f t="shared" si="613"/>
        <v>1</v>
      </c>
      <c r="AD1799">
        <f t="shared" si="614"/>
        <v>1</v>
      </c>
      <c r="AE1799" s="4" t="s">
        <v>2828</v>
      </c>
      <c r="AF1799" s="9" t="s">
        <v>2829</v>
      </c>
      <c r="AG1799">
        <v>0</v>
      </c>
      <c r="AH1799">
        <v>0</v>
      </c>
      <c r="AI1799">
        <v>1</v>
      </c>
      <c r="AJ1799">
        <v>1</v>
      </c>
      <c r="AK1799" s="9" t="s">
        <v>2840</v>
      </c>
      <c r="AL1799">
        <f t="shared" si="615"/>
        <v>0</v>
      </c>
      <c r="AM1799">
        <f>IF(AND(INDIRECT(AN1799)='Sample Select backend'!$C$2,INDIRECT(AO1799)=1,INDIRECT(AP1799)='Sample Select backend'!$F$2,INDIRECT(AQ1799)=1,INDIRECT(AR1799)='Sample Select backend'!$M$2),1,0)</f>
        <v>0</v>
      </c>
      <c r="AN1799" t="str">
        <f>_xlfn.CONCAT('Sample Select backend'!$C$4,ROW(AN1799))</f>
        <v>AE1799</v>
      </c>
      <c r="AO1799" s="9" t="str">
        <f>_xlfn.CONCAT('Sample Select backend'!$J$2,ROW(AO1799))</f>
        <v>AJ1799</v>
      </c>
      <c r="AP1799" t="str">
        <f>_xlfn.CONCAT('Sample Select backend'!$F$4,ROW(AP1799))</f>
        <v>AF1799</v>
      </c>
      <c r="AQ1799" t="str">
        <f>_xlfn.CONCAT('Sample Select backend'!$I$10,ROW(AQ1799))</f>
        <v>R1799</v>
      </c>
      <c r="AR1799" t="str">
        <f>_xlfn.CONCAT('Sample Select backend'!$M$4,ROW(AR1799))</f>
        <v>AK1799</v>
      </c>
      <c r="AS1799" t="str">
        <f t="shared" si="616"/>
        <v>Israel</v>
      </c>
      <c r="AT1799" s="9">
        <f t="shared" si="617"/>
        <v>6</v>
      </c>
      <c r="AU1799">
        <f t="shared" si="618"/>
        <v>0</v>
      </c>
      <c r="AV1799" s="9">
        <v>0</v>
      </c>
    </row>
    <row r="1800" spans="1:48" x14ac:dyDescent="0.35">
      <c r="A1800" s="24" t="s">
        <v>86</v>
      </c>
      <c r="B1800" s="24">
        <v>7</v>
      </c>
      <c r="C1800" s="24">
        <v>31</v>
      </c>
      <c r="D1800" s="24" t="s">
        <v>3808</v>
      </c>
      <c r="E1800" s="24"/>
      <c r="O1800" t="s">
        <v>2804</v>
      </c>
      <c r="P1800" t="s">
        <v>2808</v>
      </c>
      <c r="Q1800" t="s">
        <v>2813</v>
      </c>
      <c r="R1800">
        <v>0</v>
      </c>
      <c r="S1800" t="s">
        <v>202</v>
      </c>
      <c r="T1800" t="s">
        <v>202</v>
      </c>
      <c r="U1800" t="s">
        <v>202</v>
      </c>
      <c r="V1800">
        <v>-1</v>
      </c>
      <c r="W1800">
        <v>-1</v>
      </c>
      <c r="X1800">
        <v>-1</v>
      </c>
      <c r="Y1800">
        <v>-1</v>
      </c>
      <c r="Z1800">
        <v>-1</v>
      </c>
      <c r="AA1800">
        <v>-1</v>
      </c>
      <c r="AB1800">
        <v>-1</v>
      </c>
      <c r="AC1800">
        <v>-1</v>
      </c>
      <c r="AD1800">
        <v>-1</v>
      </c>
      <c r="AE1800" s="4" t="s">
        <v>2828</v>
      </c>
      <c r="AF1800" s="9" t="s">
        <v>2829</v>
      </c>
      <c r="AG1800">
        <v>0</v>
      </c>
      <c r="AH1800">
        <v>0</v>
      </c>
      <c r="AI1800">
        <v>1</v>
      </c>
      <c r="AJ1800">
        <v>1</v>
      </c>
      <c r="AK1800" s="9" t="s">
        <v>2840</v>
      </c>
      <c r="AL1800">
        <f t="shared" si="615"/>
        <v>0</v>
      </c>
      <c r="AM1800">
        <f>IF(AND(INDIRECT(AN1800)='Sample Select backend'!$C$2,INDIRECT(AO1800)=1,INDIRECT(AP1800)='Sample Select backend'!$F$2,INDIRECT(AQ1800)=1,INDIRECT(AR1800)='Sample Select backend'!$M$2),1,0)</f>
        <v>0</v>
      </c>
      <c r="AN1800" t="str">
        <f>_xlfn.CONCAT('Sample Select backend'!$C$4,ROW(AN1800))</f>
        <v>AE1800</v>
      </c>
      <c r="AO1800" s="9" t="str">
        <f>_xlfn.CONCAT('Sample Select backend'!$J$2,ROW(AO1800))</f>
        <v>AJ1800</v>
      </c>
      <c r="AP1800" t="str">
        <f>_xlfn.CONCAT('Sample Select backend'!$F$4,ROW(AP1800))</f>
        <v>AF1800</v>
      </c>
      <c r="AQ1800" t="str">
        <f>_xlfn.CONCAT('Sample Select backend'!$I$10,ROW(AQ1800))</f>
        <v>R1800</v>
      </c>
      <c r="AR1800" t="str">
        <f>_xlfn.CONCAT('Sample Select backend'!$M$4,ROW(AR1800))</f>
        <v>AK1800</v>
      </c>
      <c r="AS1800" t="str">
        <f t="shared" si="616"/>
        <v>Israel</v>
      </c>
      <c r="AT1800" s="9">
        <f t="shared" si="617"/>
        <v>31</v>
      </c>
      <c r="AU1800">
        <f t="shared" si="618"/>
        <v>0</v>
      </c>
      <c r="AV1800" s="9">
        <v>0</v>
      </c>
    </row>
    <row r="1801" spans="1:48" x14ac:dyDescent="0.35">
      <c r="A1801" s="24" t="s">
        <v>86</v>
      </c>
      <c r="B1801" s="24">
        <v>6</v>
      </c>
      <c r="C1801" s="24">
        <v>28</v>
      </c>
      <c r="D1801" s="24" t="s">
        <v>3809</v>
      </c>
      <c r="E1801" s="24"/>
      <c r="O1801" t="s">
        <v>2804</v>
      </c>
      <c r="P1801" t="s">
        <v>2808</v>
      </c>
      <c r="Q1801" t="s">
        <v>2813</v>
      </c>
      <c r="R1801">
        <v>0</v>
      </c>
      <c r="S1801" t="s">
        <v>202</v>
      </c>
      <c r="T1801" t="s">
        <v>202</v>
      </c>
      <c r="U1801" t="s">
        <v>202</v>
      </c>
      <c r="V1801">
        <v>-1</v>
      </c>
      <c r="W1801">
        <v>-1</v>
      </c>
      <c r="X1801">
        <v>-1</v>
      </c>
      <c r="Y1801">
        <v>-1</v>
      </c>
      <c r="Z1801">
        <v>-1</v>
      </c>
      <c r="AA1801">
        <v>-1</v>
      </c>
      <c r="AB1801">
        <v>-1</v>
      </c>
      <c r="AC1801">
        <v>-1</v>
      </c>
      <c r="AD1801">
        <v>-1</v>
      </c>
      <c r="AE1801" s="4" t="s">
        <v>2828</v>
      </c>
      <c r="AF1801" s="9" t="s">
        <v>2829</v>
      </c>
      <c r="AG1801">
        <v>0</v>
      </c>
      <c r="AH1801">
        <v>0</v>
      </c>
      <c r="AI1801">
        <v>1</v>
      </c>
      <c r="AJ1801">
        <v>1</v>
      </c>
      <c r="AK1801" s="9" t="s">
        <v>2840</v>
      </c>
      <c r="AL1801">
        <f t="shared" si="615"/>
        <v>0</v>
      </c>
      <c r="AM1801">
        <f>IF(AND(INDIRECT(AN1801)='Sample Select backend'!$C$2,INDIRECT(AO1801)=1,INDIRECT(AP1801)='Sample Select backend'!$F$2,INDIRECT(AQ1801)=1,INDIRECT(AR1801)='Sample Select backend'!$M$2),1,0)</f>
        <v>0</v>
      </c>
      <c r="AN1801" t="str">
        <f>_xlfn.CONCAT('Sample Select backend'!$C$4,ROW(AN1801))</f>
        <v>AE1801</v>
      </c>
      <c r="AO1801" s="9" t="str">
        <f>_xlfn.CONCAT('Sample Select backend'!$J$2,ROW(AO1801))</f>
        <v>AJ1801</v>
      </c>
      <c r="AP1801" t="str">
        <f>_xlfn.CONCAT('Sample Select backend'!$F$4,ROW(AP1801))</f>
        <v>AF1801</v>
      </c>
      <c r="AQ1801" t="str">
        <f>_xlfn.CONCAT('Sample Select backend'!$I$10,ROW(AQ1801))</f>
        <v>R1801</v>
      </c>
      <c r="AR1801" t="str">
        <f>_xlfn.CONCAT('Sample Select backend'!$M$4,ROW(AR1801))</f>
        <v>AK1801</v>
      </c>
      <c r="AS1801" t="str">
        <f t="shared" si="616"/>
        <v>Israel</v>
      </c>
      <c r="AT1801" s="9">
        <f t="shared" si="617"/>
        <v>28</v>
      </c>
      <c r="AU1801">
        <f t="shared" si="618"/>
        <v>0</v>
      </c>
      <c r="AV1801" s="9">
        <v>0</v>
      </c>
    </row>
    <row r="1802" spans="1:48" x14ac:dyDescent="0.35">
      <c r="A1802" s="24" t="s">
        <v>86</v>
      </c>
      <c r="B1802" s="24">
        <v>9</v>
      </c>
      <c r="C1802" s="24">
        <v>34</v>
      </c>
      <c r="D1802" s="24" t="s">
        <v>3810</v>
      </c>
      <c r="E1802" s="24"/>
      <c r="O1802" t="s">
        <v>2804</v>
      </c>
      <c r="P1802" t="s">
        <v>2808</v>
      </c>
      <c r="Q1802" t="s">
        <v>2813</v>
      </c>
      <c r="R1802">
        <v>0</v>
      </c>
      <c r="S1802" t="s">
        <v>202</v>
      </c>
      <c r="T1802" t="s">
        <v>202</v>
      </c>
      <c r="U1802" t="s">
        <v>202</v>
      </c>
      <c r="V1802">
        <v>-1</v>
      </c>
      <c r="W1802">
        <v>-1</v>
      </c>
      <c r="X1802">
        <v>-1</v>
      </c>
      <c r="Y1802">
        <v>-1</v>
      </c>
      <c r="Z1802">
        <v>-1</v>
      </c>
      <c r="AA1802">
        <v>-1</v>
      </c>
      <c r="AB1802">
        <v>-1</v>
      </c>
      <c r="AC1802">
        <v>-1</v>
      </c>
      <c r="AD1802">
        <v>-1</v>
      </c>
      <c r="AE1802" s="4" t="s">
        <v>2828</v>
      </c>
      <c r="AF1802" s="9" t="s">
        <v>2829</v>
      </c>
      <c r="AG1802">
        <v>0</v>
      </c>
      <c r="AH1802">
        <v>0</v>
      </c>
      <c r="AI1802">
        <v>1</v>
      </c>
      <c r="AJ1802">
        <v>1</v>
      </c>
      <c r="AK1802" s="9" t="s">
        <v>2840</v>
      </c>
      <c r="AL1802">
        <f t="shared" si="615"/>
        <v>0</v>
      </c>
      <c r="AM1802">
        <f>IF(AND(INDIRECT(AN1802)='Sample Select backend'!$C$2,INDIRECT(AO1802)=1,INDIRECT(AP1802)='Sample Select backend'!$F$2,INDIRECT(AQ1802)=1,INDIRECT(AR1802)='Sample Select backend'!$M$2),1,0)</f>
        <v>0</v>
      </c>
      <c r="AN1802" t="str">
        <f>_xlfn.CONCAT('Sample Select backend'!$C$4,ROW(AN1802))</f>
        <v>AE1802</v>
      </c>
      <c r="AO1802" s="9" t="str">
        <f>_xlfn.CONCAT('Sample Select backend'!$J$2,ROW(AO1802))</f>
        <v>AJ1802</v>
      </c>
      <c r="AP1802" t="str">
        <f>_xlfn.CONCAT('Sample Select backend'!$F$4,ROW(AP1802))</f>
        <v>AF1802</v>
      </c>
      <c r="AQ1802" t="str">
        <f>_xlfn.CONCAT('Sample Select backend'!$I$10,ROW(AQ1802))</f>
        <v>R1802</v>
      </c>
      <c r="AR1802" t="str">
        <f>_xlfn.CONCAT('Sample Select backend'!$M$4,ROW(AR1802))</f>
        <v>AK1802</v>
      </c>
      <c r="AS1802" t="str">
        <f t="shared" si="616"/>
        <v>Israel</v>
      </c>
      <c r="AT1802" s="9">
        <f t="shared" si="617"/>
        <v>34</v>
      </c>
      <c r="AU1802">
        <f t="shared" si="618"/>
        <v>0</v>
      </c>
      <c r="AV1802" s="9">
        <v>0</v>
      </c>
    </row>
    <row r="1803" spans="1:48" x14ac:dyDescent="0.35">
      <c r="A1803" s="24" t="s">
        <v>86</v>
      </c>
      <c r="B1803" s="24">
        <v>4</v>
      </c>
      <c r="C1803" s="24" t="s">
        <v>206</v>
      </c>
      <c r="D1803" s="24" t="s">
        <v>3811</v>
      </c>
      <c r="E1803" s="24"/>
      <c r="O1803" t="s">
        <v>2804</v>
      </c>
      <c r="P1803" t="s">
        <v>2808</v>
      </c>
      <c r="Q1803" t="s">
        <v>2813</v>
      </c>
      <c r="R1803">
        <v>0</v>
      </c>
      <c r="S1803" t="s">
        <v>202</v>
      </c>
      <c r="T1803" t="s">
        <v>202</v>
      </c>
      <c r="U1803" t="s">
        <v>202</v>
      </c>
      <c r="V1803">
        <v>-1</v>
      </c>
      <c r="W1803">
        <v>-1</v>
      </c>
      <c r="X1803">
        <v>-1</v>
      </c>
      <c r="Y1803">
        <v>-1</v>
      </c>
      <c r="Z1803">
        <v>-1</v>
      </c>
      <c r="AA1803">
        <v>-1</v>
      </c>
      <c r="AB1803">
        <v>-1</v>
      </c>
      <c r="AC1803">
        <v>-1</v>
      </c>
      <c r="AD1803">
        <v>-1</v>
      </c>
      <c r="AE1803" s="4" t="s">
        <v>2828</v>
      </c>
      <c r="AF1803" s="9" t="s">
        <v>2829</v>
      </c>
      <c r="AG1803">
        <v>0</v>
      </c>
      <c r="AH1803">
        <v>0</v>
      </c>
      <c r="AI1803">
        <v>1</v>
      </c>
      <c r="AJ1803">
        <v>1</v>
      </c>
      <c r="AK1803" s="9" t="s">
        <v>2840</v>
      </c>
      <c r="AL1803">
        <f t="shared" si="615"/>
        <v>0</v>
      </c>
      <c r="AM1803">
        <f>IF(AND(INDIRECT(AN1803)='Sample Select backend'!$C$2,INDIRECT(AO1803)=1,INDIRECT(AP1803)='Sample Select backend'!$F$2,INDIRECT(AQ1803)=1,INDIRECT(AR1803)='Sample Select backend'!$M$2),1,0)</f>
        <v>0</v>
      </c>
      <c r="AN1803" t="str">
        <f>_xlfn.CONCAT('Sample Select backend'!$C$4,ROW(AN1803))</f>
        <v>AE1803</v>
      </c>
      <c r="AO1803" s="9" t="str">
        <f>_xlfn.CONCAT('Sample Select backend'!$J$2,ROW(AO1803))</f>
        <v>AJ1803</v>
      </c>
      <c r="AP1803" t="str">
        <f>_xlfn.CONCAT('Sample Select backend'!$F$4,ROW(AP1803))</f>
        <v>AF1803</v>
      </c>
      <c r="AQ1803" t="str">
        <f>_xlfn.CONCAT('Sample Select backend'!$I$10,ROW(AQ1803))</f>
        <v>R1803</v>
      </c>
      <c r="AR1803" t="str">
        <f>_xlfn.CONCAT('Sample Select backend'!$M$4,ROW(AR1803))</f>
        <v>AK1803</v>
      </c>
      <c r="AS1803" t="str">
        <f t="shared" si="616"/>
        <v>Israel</v>
      </c>
      <c r="AT1803" s="9" t="str">
        <f t="shared" si="617"/>
        <v>Tax exemption/waiver/suspension</v>
      </c>
      <c r="AU1803">
        <f t="shared" si="618"/>
        <v>0</v>
      </c>
      <c r="AV1803" s="9">
        <v>0</v>
      </c>
    </row>
    <row r="1804" spans="1:48" x14ac:dyDescent="0.35">
      <c r="A1804" s="24" t="s">
        <v>86</v>
      </c>
      <c r="B1804" s="24">
        <v>1</v>
      </c>
      <c r="C1804" s="24">
        <v>9</v>
      </c>
      <c r="D1804" s="24" t="s">
        <v>3812</v>
      </c>
      <c r="E1804" s="24"/>
      <c r="O1804" t="s">
        <v>2804</v>
      </c>
      <c r="P1804" t="s">
        <v>2808</v>
      </c>
      <c r="Q1804" t="s">
        <v>2813</v>
      </c>
      <c r="R1804">
        <v>0</v>
      </c>
      <c r="S1804" t="s">
        <v>202</v>
      </c>
      <c r="T1804" t="s">
        <v>202</v>
      </c>
      <c r="U1804" t="s">
        <v>202</v>
      </c>
      <c r="V1804">
        <v>-1</v>
      </c>
      <c r="W1804">
        <v>-1</v>
      </c>
      <c r="X1804">
        <v>-1</v>
      </c>
      <c r="Y1804">
        <v>-1</v>
      </c>
      <c r="Z1804">
        <v>-1</v>
      </c>
      <c r="AA1804">
        <v>-1</v>
      </c>
      <c r="AB1804">
        <v>-1</v>
      </c>
      <c r="AC1804">
        <v>-1</v>
      </c>
      <c r="AD1804">
        <v>-1</v>
      </c>
      <c r="AE1804" s="4" t="s">
        <v>2828</v>
      </c>
      <c r="AF1804" s="9" t="s">
        <v>2829</v>
      </c>
      <c r="AG1804">
        <v>0</v>
      </c>
      <c r="AH1804">
        <v>0</v>
      </c>
      <c r="AI1804">
        <v>1</v>
      </c>
      <c r="AJ1804">
        <v>1</v>
      </c>
      <c r="AK1804" s="9" t="s">
        <v>2840</v>
      </c>
      <c r="AL1804">
        <f t="shared" si="615"/>
        <v>0</v>
      </c>
      <c r="AM1804">
        <f>IF(AND(INDIRECT(AN1804)='Sample Select backend'!$C$2,INDIRECT(AO1804)=1,INDIRECT(AP1804)='Sample Select backend'!$F$2,INDIRECT(AQ1804)=1,INDIRECT(AR1804)='Sample Select backend'!$M$2),1,0)</f>
        <v>0</v>
      </c>
      <c r="AN1804" t="str">
        <f>_xlfn.CONCAT('Sample Select backend'!$C$4,ROW(AN1804))</f>
        <v>AE1804</v>
      </c>
      <c r="AO1804" s="9" t="str">
        <f>_xlfn.CONCAT('Sample Select backend'!$J$2,ROW(AO1804))</f>
        <v>AJ1804</v>
      </c>
      <c r="AP1804" t="str">
        <f>_xlfn.CONCAT('Sample Select backend'!$F$4,ROW(AP1804))</f>
        <v>AF1804</v>
      </c>
      <c r="AQ1804" t="str">
        <f>_xlfn.CONCAT('Sample Select backend'!$I$10,ROW(AQ1804))</f>
        <v>R1804</v>
      </c>
      <c r="AR1804" t="str">
        <f>_xlfn.CONCAT('Sample Select backend'!$M$4,ROW(AR1804))</f>
        <v>AK1804</v>
      </c>
      <c r="AS1804" t="str">
        <f t="shared" si="616"/>
        <v>Israel</v>
      </c>
      <c r="AT1804" s="9">
        <f t="shared" si="617"/>
        <v>9</v>
      </c>
      <c r="AU1804">
        <f t="shared" si="618"/>
        <v>0</v>
      </c>
      <c r="AV1804" s="9">
        <v>0</v>
      </c>
    </row>
    <row r="1805" spans="1:48" x14ac:dyDescent="0.35">
      <c r="A1805" s="24" t="s">
        <v>86</v>
      </c>
      <c r="B1805" s="24">
        <v>1</v>
      </c>
      <c r="C1805" s="24">
        <v>7</v>
      </c>
      <c r="D1805" s="24" t="s">
        <v>3813</v>
      </c>
      <c r="E1805" s="24"/>
      <c r="O1805" t="s">
        <v>2804</v>
      </c>
      <c r="P1805" t="s">
        <v>2808</v>
      </c>
      <c r="Q1805" t="s">
        <v>2813</v>
      </c>
      <c r="R1805">
        <v>0</v>
      </c>
      <c r="S1805" t="s">
        <v>202</v>
      </c>
      <c r="T1805" t="s">
        <v>202</v>
      </c>
      <c r="U1805" t="s">
        <v>202</v>
      </c>
      <c r="V1805">
        <v>-1</v>
      </c>
      <c r="W1805">
        <v>-1</v>
      </c>
      <c r="X1805">
        <v>-1</v>
      </c>
      <c r="Y1805">
        <v>-1</v>
      </c>
      <c r="Z1805">
        <v>-1</v>
      </c>
      <c r="AA1805">
        <v>-1</v>
      </c>
      <c r="AB1805">
        <v>-1</v>
      </c>
      <c r="AC1805">
        <v>-1</v>
      </c>
      <c r="AD1805">
        <v>-1</v>
      </c>
      <c r="AE1805" s="4" t="s">
        <v>2828</v>
      </c>
      <c r="AF1805" s="9" t="s">
        <v>2829</v>
      </c>
      <c r="AG1805">
        <v>0</v>
      </c>
      <c r="AH1805">
        <v>0</v>
      </c>
      <c r="AI1805">
        <v>1</v>
      </c>
      <c r="AJ1805">
        <v>1</v>
      </c>
      <c r="AK1805" s="9" t="s">
        <v>2840</v>
      </c>
      <c r="AL1805">
        <f t="shared" si="615"/>
        <v>0</v>
      </c>
      <c r="AM1805">
        <f>IF(AND(INDIRECT(AN1805)='Sample Select backend'!$C$2,INDIRECT(AO1805)=1,INDIRECT(AP1805)='Sample Select backend'!$F$2,INDIRECT(AQ1805)=1,INDIRECT(AR1805)='Sample Select backend'!$M$2),1,0)</f>
        <v>0</v>
      </c>
      <c r="AN1805" t="str">
        <f>_xlfn.CONCAT('Sample Select backend'!$C$4,ROW(AN1805))</f>
        <v>AE1805</v>
      </c>
      <c r="AO1805" s="9" t="str">
        <f>_xlfn.CONCAT('Sample Select backend'!$J$2,ROW(AO1805))</f>
        <v>AJ1805</v>
      </c>
      <c r="AP1805" t="str">
        <f>_xlfn.CONCAT('Sample Select backend'!$F$4,ROW(AP1805))</f>
        <v>AF1805</v>
      </c>
      <c r="AQ1805" t="str">
        <f>_xlfn.CONCAT('Sample Select backend'!$I$10,ROW(AQ1805))</f>
        <v>R1805</v>
      </c>
      <c r="AR1805" t="str">
        <f>_xlfn.CONCAT('Sample Select backend'!$M$4,ROW(AR1805))</f>
        <v>AK1805</v>
      </c>
      <c r="AS1805" t="str">
        <f t="shared" si="616"/>
        <v>Israel</v>
      </c>
      <c r="AT1805" s="9">
        <f t="shared" si="617"/>
        <v>7</v>
      </c>
      <c r="AU1805">
        <f t="shared" si="618"/>
        <v>0</v>
      </c>
      <c r="AV1805" s="9">
        <v>0</v>
      </c>
    </row>
    <row r="1806" spans="1:48" x14ac:dyDescent="0.35">
      <c r="A1806" s="24" t="s">
        <v>86</v>
      </c>
      <c r="B1806" s="24">
        <v>2</v>
      </c>
      <c r="C1806" s="24">
        <v>18</v>
      </c>
      <c r="D1806" s="24" t="s">
        <v>3814</v>
      </c>
      <c r="E1806" s="24"/>
      <c r="O1806" t="s">
        <v>2804</v>
      </c>
      <c r="P1806" t="s">
        <v>2808</v>
      </c>
      <c r="Q1806" t="s">
        <v>2813</v>
      </c>
      <c r="R1806">
        <v>0</v>
      </c>
      <c r="S1806" t="s">
        <v>202</v>
      </c>
      <c r="T1806" t="s">
        <v>202</v>
      </c>
      <c r="U1806" t="s">
        <v>202</v>
      </c>
      <c r="V1806">
        <v>-1</v>
      </c>
      <c r="W1806">
        <v>-1</v>
      </c>
      <c r="X1806">
        <v>-1</v>
      </c>
      <c r="Y1806">
        <v>-1</v>
      </c>
      <c r="Z1806">
        <v>-1</v>
      </c>
      <c r="AA1806">
        <v>-1</v>
      </c>
      <c r="AB1806">
        <v>-1</v>
      </c>
      <c r="AC1806">
        <v>-1</v>
      </c>
      <c r="AD1806">
        <v>-1</v>
      </c>
      <c r="AE1806" s="4" t="s">
        <v>2828</v>
      </c>
      <c r="AF1806" s="9" t="s">
        <v>2829</v>
      </c>
      <c r="AG1806">
        <v>0</v>
      </c>
      <c r="AH1806">
        <v>0</v>
      </c>
      <c r="AI1806">
        <v>1</v>
      </c>
      <c r="AJ1806">
        <v>1</v>
      </c>
      <c r="AK1806" s="9" t="s">
        <v>2840</v>
      </c>
      <c r="AL1806">
        <f t="shared" si="615"/>
        <v>0</v>
      </c>
      <c r="AM1806">
        <f>IF(AND(INDIRECT(AN1806)='Sample Select backend'!$C$2,INDIRECT(AO1806)=1,INDIRECT(AP1806)='Sample Select backend'!$F$2,INDIRECT(AQ1806)=1,INDIRECT(AR1806)='Sample Select backend'!$M$2),1,0)</f>
        <v>0</v>
      </c>
      <c r="AN1806" t="str">
        <f>_xlfn.CONCAT('Sample Select backend'!$C$4,ROW(AN1806))</f>
        <v>AE1806</v>
      </c>
      <c r="AO1806" s="9" t="str">
        <f>_xlfn.CONCAT('Sample Select backend'!$J$2,ROW(AO1806))</f>
        <v>AJ1806</v>
      </c>
      <c r="AP1806" t="str">
        <f>_xlfn.CONCAT('Sample Select backend'!$F$4,ROW(AP1806))</f>
        <v>AF1806</v>
      </c>
      <c r="AQ1806" t="str">
        <f>_xlfn.CONCAT('Sample Select backend'!$I$10,ROW(AQ1806))</f>
        <v>R1806</v>
      </c>
      <c r="AR1806" t="str">
        <f>_xlfn.CONCAT('Sample Select backend'!$M$4,ROW(AR1806))</f>
        <v>AK1806</v>
      </c>
      <c r="AS1806" t="str">
        <f t="shared" si="616"/>
        <v>Israel</v>
      </c>
      <c r="AT1806" s="9">
        <f t="shared" si="617"/>
        <v>18</v>
      </c>
      <c r="AU1806">
        <f t="shared" si="618"/>
        <v>0</v>
      </c>
      <c r="AV1806" s="9">
        <v>0</v>
      </c>
    </row>
    <row r="1807" spans="1:48" x14ac:dyDescent="0.35">
      <c r="A1807" s="24" t="s">
        <v>86</v>
      </c>
      <c r="B1807" s="24">
        <v>9</v>
      </c>
      <c r="C1807" s="24">
        <v>34</v>
      </c>
      <c r="D1807" s="24" t="s">
        <v>3815</v>
      </c>
      <c r="E1807" s="24"/>
      <c r="O1807" t="s">
        <v>2804</v>
      </c>
      <c r="P1807" t="s">
        <v>2808</v>
      </c>
      <c r="Q1807" t="s">
        <v>2813</v>
      </c>
      <c r="R1807">
        <v>0</v>
      </c>
      <c r="S1807" t="s">
        <v>202</v>
      </c>
      <c r="T1807" t="s">
        <v>202</v>
      </c>
      <c r="U1807" t="s">
        <v>202</v>
      </c>
      <c r="V1807">
        <v>-1</v>
      </c>
      <c r="W1807">
        <v>-1</v>
      </c>
      <c r="X1807">
        <v>-1</v>
      </c>
      <c r="Y1807">
        <v>-1</v>
      </c>
      <c r="Z1807">
        <v>-1</v>
      </c>
      <c r="AA1807">
        <v>-1</v>
      </c>
      <c r="AB1807">
        <v>-1</v>
      </c>
      <c r="AC1807">
        <v>-1</v>
      </c>
      <c r="AD1807">
        <v>-1</v>
      </c>
      <c r="AE1807" s="4" t="s">
        <v>2828</v>
      </c>
      <c r="AF1807" s="9" t="s">
        <v>2829</v>
      </c>
      <c r="AG1807">
        <v>0</v>
      </c>
      <c r="AH1807">
        <v>0</v>
      </c>
      <c r="AI1807">
        <v>1</v>
      </c>
      <c r="AJ1807">
        <v>1</v>
      </c>
      <c r="AK1807" s="9" t="s">
        <v>2840</v>
      </c>
      <c r="AL1807">
        <f t="shared" si="615"/>
        <v>0</v>
      </c>
      <c r="AM1807">
        <f>IF(AND(INDIRECT(AN1807)='Sample Select backend'!$C$2,INDIRECT(AO1807)=1,INDIRECT(AP1807)='Sample Select backend'!$F$2,INDIRECT(AQ1807)=1,INDIRECT(AR1807)='Sample Select backend'!$M$2),1,0)</f>
        <v>0</v>
      </c>
      <c r="AN1807" t="str">
        <f>_xlfn.CONCAT('Sample Select backend'!$C$4,ROW(AN1807))</f>
        <v>AE1807</v>
      </c>
      <c r="AO1807" s="9" t="str">
        <f>_xlfn.CONCAT('Sample Select backend'!$J$2,ROW(AO1807))</f>
        <v>AJ1807</v>
      </c>
      <c r="AP1807" t="str">
        <f>_xlfn.CONCAT('Sample Select backend'!$F$4,ROW(AP1807))</f>
        <v>AF1807</v>
      </c>
      <c r="AQ1807" t="str">
        <f>_xlfn.CONCAT('Sample Select backend'!$I$10,ROW(AQ1807))</f>
        <v>R1807</v>
      </c>
      <c r="AR1807" t="str">
        <f>_xlfn.CONCAT('Sample Select backend'!$M$4,ROW(AR1807))</f>
        <v>AK1807</v>
      </c>
      <c r="AS1807" t="str">
        <f t="shared" si="616"/>
        <v>Israel</v>
      </c>
      <c r="AT1807" s="9">
        <f t="shared" si="617"/>
        <v>34</v>
      </c>
      <c r="AU1807">
        <f t="shared" si="618"/>
        <v>0</v>
      </c>
      <c r="AV1807" s="9">
        <v>0</v>
      </c>
    </row>
    <row r="1808" spans="1:48" x14ac:dyDescent="0.35">
      <c r="A1808" s="24" t="s">
        <v>86</v>
      </c>
      <c r="B1808" s="24">
        <v>2</v>
      </c>
      <c r="C1808" s="24" t="s">
        <v>206</v>
      </c>
      <c r="D1808" s="24" t="s">
        <v>3816</v>
      </c>
      <c r="E1808" s="24"/>
      <c r="O1808" t="s">
        <v>2804</v>
      </c>
      <c r="P1808" t="s">
        <v>2808</v>
      </c>
      <c r="Q1808" t="s">
        <v>2813</v>
      </c>
      <c r="R1808">
        <v>0</v>
      </c>
      <c r="S1808" t="s">
        <v>202</v>
      </c>
      <c r="T1808" t="s">
        <v>202</v>
      </c>
      <c r="U1808" t="s">
        <v>202</v>
      </c>
      <c r="V1808">
        <v>-1</v>
      </c>
      <c r="W1808">
        <v>-1</v>
      </c>
      <c r="X1808">
        <v>-1</v>
      </c>
      <c r="Y1808">
        <v>-1</v>
      </c>
      <c r="Z1808">
        <v>-1</v>
      </c>
      <c r="AA1808">
        <v>-1</v>
      </c>
      <c r="AB1808">
        <v>-1</v>
      </c>
      <c r="AC1808">
        <v>-1</v>
      </c>
      <c r="AD1808">
        <v>-1</v>
      </c>
      <c r="AE1808" s="4" t="s">
        <v>2828</v>
      </c>
      <c r="AF1808" s="9" t="s">
        <v>2829</v>
      </c>
      <c r="AG1808">
        <v>0</v>
      </c>
      <c r="AH1808">
        <v>0</v>
      </c>
      <c r="AI1808">
        <v>1</v>
      </c>
      <c r="AJ1808">
        <v>1</v>
      </c>
      <c r="AK1808" s="9" t="s">
        <v>2840</v>
      </c>
      <c r="AL1808">
        <f t="shared" si="615"/>
        <v>0</v>
      </c>
      <c r="AM1808">
        <f>IF(AND(INDIRECT(AN1808)='Sample Select backend'!$C$2,INDIRECT(AO1808)=1,INDIRECT(AP1808)='Sample Select backend'!$F$2,INDIRECT(AQ1808)=1,INDIRECT(AR1808)='Sample Select backend'!$M$2),1,0)</f>
        <v>0</v>
      </c>
      <c r="AN1808" t="str">
        <f>_xlfn.CONCAT('Sample Select backend'!$C$4,ROW(AN1808))</f>
        <v>AE1808</v>
      </c>
      <c r="AO1808" s="9" t="str">
        <f>_xlfn.CONCAT('Sample Select backend'!$J$2,ROW(AO1808))</f>
        <v>AJ1808</v>
      </c>
      <c r="AP1808" t="str">
        <f>_xlfn.CONCAT('Sample Select backend'!$F$4,ROW(AP1808))</f>
        <v>AF1808</v>
      </c>
      <c r="AQ1808" t="str">
        <f>_xlfn.CONCAT('Sample Select backend'!$I$10,ROW(AQ1808))</f>
        <v>R1808</v>
      </c>
      <c r="AR1808" t="str">
        <f>_xlfn.CONCAT('Sample Select backend'!$M$4,ROW(AR1808))</f>
        <v>AK1808</v>
      </c>
      <c r="AS1808" t="str">
        <f t="shared" si="616"/>
        <v>Israel</v>
      </c>
      <c r="AT1808" s="9" t="str">
        <f t="shared" si="617"/>
        <v>Tax exemption/waiver/suspension</v>
      </c>
      <c r="AU1808">
        <f t="shared" si="618"/>
        <v>0</v>
      </c>
      <c r="AV1808" s="9">
        <v>0</v>
      </c>
    </row>
    <row r="1809" spans="1:48" x14ac:dyDescent="0.35">
      <c r="A1809" s="24" t="s">
        <v>86</v>
      </c>
      <c r="B1809" s="24">
        <v>4</v>
      </c>
      <c r="C1809" s="24">
        <v>20</v>
      </c>
      <c r="D1809" s="24" t="s">
        <v>3817</v>
      </c>
      <c r="E1809" s="24"/>
      <c r="O1809" t="s">
        <v>2804</v>
      </c>
      <c r="P1809" t="s">
        <v>2808</v>
      </c>
      <c r="Q1809" t="s">
        <v>2813</v>
      </c>
      <c r="R1809">
        <v>0</v>
      </c>
      <c r="S1809" t="s">
        <v>202</v>
      </c>
      <c r="T1809" t="s">
        <v>202</v>
      </c>
      <c r="U1809" t="s">
        <v>202</v>
      </c>
      <c r="V1809">
        <v>-1</v>
      </c>
      <c r="W1809">
        <v>-1</v>
      </c>
      <c r="X1809">
        <v>-1</v>
      </c>
      <c r="Y1809">
        <v>-1</v>
      </c>
      <c r="Z1809">
        <v>-1</v>
      </c>
      <c r="AA1809">
        <v>-1</v>
      </c>
      <c r="AB1809">
        <v>-1</v>
      </c>
      <c r="AC1809">
        <v>-1</v>
      </c>
      <c r="AD1809">
        <v>-1</v>
      </c>
      <c r="AE1809" s="4" t="s">
        <v>2828</v>
      </c>
      <c r="AF1809" s="9" t="s">
        <v>2829</v>
      </c>
      <c r="AG1809">
        <v>0</v>
      </c>
      <c r="AH1809">
        <v>0</v>
      </c>
      <c r="AI1809">
        <v>1</v>
      </c>
      <c r="AJ1809">
        <v>1</v>
      </c>
      <c r="AK1809" s="9" t="s">
        <v>2840</v>
      </c>
      <c r="AL1809">
        <f t="shared" si="615"/>
        <v>0</v>
      </c>
      <c r="AM1809">
        <f>IF(AND(INDIRECT(AN1809)='Sample Select backend'!$C$2,INDIRECT(AO1809)=1,INDIRECT(AP1809)='Sample Select backend'!$F$2,INDIRECT(AQ1809)=1,INDIRECT(AR1809)='Sample Select backend'!$M$2),1,0)</f>
        <v>0</v>
      </c>
      <c r="AN1809" t="str">
        <f>_xlfn.CONCAT('Sample Select backend'!$C$4,ROW(AN1809))</f>
        <v>AE1809</v>
      </c>
      <c r="AO1809" s="9" t="str">
        <f>_xlfn.CONCAT('Sample Select backend'!$J$2,ROW(AO1809))</f>
        <v>AJ1809</v>
      </c>
      <c r="AP1809" t="str">
        <f>_xlfn.CONCAT('Sample Select backend'!$F$4,ROW(AP1809))</f>
        <v>AF1809</v>
      </c>
      <c r="AQ1809" t="str">
        <f>_xlfn.CONCAT('Sample Select backend'!$I$10,ROW(AQ1809))</f>
        <v>R1809</v>
      </c>
      <c r="AR1809" t="str">
        <f>_xlfn.CONCAT('Sample Select backend'!$M$4,ROW(AR1809))</f>
        <v>AK1809</v>
      </c>
      <c r="AS1809" t="str">
        <f t="shared" si="616"/>
        <v>Israel</v>
      </c>
      <c r="AT1809" s="9">
        <f t="shared" si="617"/>
        <v>20</v>
      </c>
      <c r="AU1809">
        <f t="shared" si="618"/>
        <v>0</v>
      </c>
      <c r="AV1809" s="9">
        <v>0</v>
      </c>
    </row>
    <row r="1810" spans="1:48" x14ac:dyDescent="0.35">
      <c r="A1810" s="24" t="s">
        <v>86</v>
      </c>
      <c r="B1810" s="24">
        <v>7</v>
      </c>
      <c r="C1810" s="24">
        <v>30</v>
      </c>
      <c r="D1810" s="24" t="s">
        <v>3818</v>
      </c>
      <c r="E1810" s="24"/>
      <c r="O1810" t="s">
        <v>2804</v>
      </c>
      <c r="P1810" t="s">
        <v>2808</v>
      </c>
      <c r="Q1810" t="s">
        <v>2813</v>
      </c>
      <c r="R1810">
        <v>0</v>
      </c>
      <c r="S1810" t="s">
        <v>202</v>
      </c>
      <c r="T1810" t="s">
        <v>202</v>
      </c>
      <c r="U1810" t="s">
        <v>202</v>
      </c>
      <c r="V1810">
        <v>-1</v>
      </c>
      <c r="W1810">
        <v>-1</v>
      </c>
      <c r="X1810">
        <v>-1</v>
      </c>
      <c r="Y1810">
        <v>-1</v>
      </c>
      <c r="Z1810">
        <v>-1</v>
      </c>
      <c r="AA1810">
        <v>-1</v>
      </c>
      <c r="AB1810">
        <v>-1</v>
      </c>
      <c r="AC1810">
        <v>-1</v>
      </c>
      <c r="AD1810">
        <v>-1</v>
      </c>
      <c r="AE1810" s="4" t="s">
        <v>2828</v>
      </c>
      <c r="AF1810" s="9" t="s">
        <v>2829</v>
      </c>
      <c r="AG1810">
        <v>0</v>
      </c>
      <c r="AH1810">
        <v>0</v>
      </c>
      <c r="AI1810">
        <v>1</v>
      </c>
      <c r="AJ1810">
        <v>1</v>
      </c>
      <c r="AK1810" s="9" t="s">
        <v>2840</v>
      </c>
      <c r="AL1810">
        <f t="shared" si="615"/>
        <v>0</v>
      </c>
      <c r="AM1810">
        <f>IF(AND(INDIRECT(AN1810)='Sample Select backend'!$C$2,INDIRECT(AO1810)=1,INDIRECT(AP1810)='Sample Select backend'!$F$2,INDIRECT(AQ1810)=1,INDIRECT(AR1810)='Sample Select backend'!$M$2),1,0)</f>
        <v>0</v>
      </c>
      <c r="AN1810" t="str">
        <f>_xlfn.CONCAT('Sample Select backend'!$C$4,ROW(AN1810))</f>
        <v>AE1810</v>
      </c>
      <c r="AO1810" s="9" t="str">
        <f>_xlfn.CONCAT('Sample Select backend'!$J$2,ROW(AO1810))</f>
        <v>AJ1810</v>
      </c>
      <c r="AP1810" t="str">
        <f>_xlfn.CONCAT('Sample Select backend'!$F$4,ROW(AP1810))</f>
        <v>AF1810</v>
      </c>
      <c r="AQ1810" t="str">
        <f>_xlfn.CONCAT('Sample Select backend'!$I$10,ROW(AQ1810))</f>
        <v>R1810</v>
      </c>
      <c r="AR1810" t="str">
        <f>_xlfn.CONCAT('Sample Select backend'!$M$4,ROW(AR1810))</f>
        <v>AK1810</v>
      </c>
      <c r="AS1810" t="str">
        <f t="shared" si="616"/>
        <v>Israel</v>
      </c>
      <c r="AT1810" s="9">
        <f t="shared" si="617"/>
        <v>30</v>
      </c>
      <c r="AU1810">
        <f t="shared" si="618"/>
        <v>0</v>
      </c>
      <c r="AV1810" s="9">
        <v>1</v>
      </c>
    </row>
    <row r="1811" spans="1:48" x14ac:dyDescent="0.35">
      <c r="A1811" t="s">
        <v>87</v>
      </c>
      <c r="B1811">
        <v>1</v>
      </c>
      <c r="C1811">
        <v>6</v>
      </c>
      <c r="D1811" t="s">
        <v>1271</v>
      </c>
      <c r="E1811">
        <v>2</v>
      </c>
      <c r="F1811">
        <v>2</v>
      </c>
      <c r="G1811">
        <v>2</v>
      </c>
      <c r="H1811">
        <v>2</v>
      </c>
      <c r="I1811">
        <v>2</v>
      </c>
      <c r="J1811">
        <v>2</v>
      </c>
      <c r="K1811">
        <v>1</v>
      </c>
      <c r="L1811">
        <v>2</v>
      </c>
      <c r="M1811">
        <v>1</v>
      </c>
      <c r="N1811" t="s">
        <v>2686</v>
      </c>
      <c r="O1811" t="s">
        <v>2800</v>
      </c>
      <c r="P1811" t="s">
        <v>2808</v>
      </c>
      <c r="Q1811" t="s">
        <v>2813</v>
      </c>
      <c r="R1811">
        <v>1</v>
      </c>
      <c r="S1811" t="s">
        <v>202</v>
      </c>
      <c r="T1811" t="s">
        <v>202</v>
      </c>
      <c r="U1811" t="s">
        <v>202</v>
      </c>
      <c r="V1811">
        <f t="shared" ref="V1811:V1834" si="619">IF(E1811&gt;0,1,IF(E1811&lt;0,0,-1))</f>
        <v>1</v>
      </c>
      <c r="W1811">
        <f t="shared" ref="W1811:W1834" si="620">IF(F1811&gt;0,1,IF(F1811&lt;0,0,-1))</f>
        <v>1</v>
      </c>
      <c r="X1811">
        <f t="shared" ref="X1811:X1834" si="621">IF(G1811&gt;0,1,IF(G1811&lt;0,0,-1))</f>
        <v>1</v>
      </c>
      <c r="Y1811">
        <f t="shared" ref="Y1811:Y1834" si="622">IF(H1811&gt;0,1,IF(H1811&lt;0,0,-1))</f>
        <v>1</v>
      </c>
      <c r="Z1811">
        <f t="shared" ref="Z1811:Z1834" si="623">IF(I1811&gt;0,1,IF(I1811&lt;0,0,-1))</f>
        <v>1</v>
      </c>
      <c r="AA1811">
        <f t="shared" ref="AA1811:AA1834" si="624">IF(J1811&gt;0,1,IF(J1811&lt;0,0,-1))</f>
        <v>1</v>
      </c>
      <c r="AB1811">
        <f t="shared" ref="AB1811:AB1834" si="625">IF(K1811&gt;0,1,IF(K1811&lt;0,0,-1))</f>
        <v>1</v>
      </c>
      <c r="AC1811">
        <f t="shared" ref="AC1811:AC1834" si="626">IF(L1811&gt;0,1,IF(L1811&lt;0,0,-1))</f>
        <v>1</v>
      </c>
      <c r="AD1811">
        <f t="shared" ref="AD1811:AD1834" si="627">IF(M1811&gt;0,1,IF(M1811&lt;0,0,-1))</f>
        <v>1</v>
      </c>
      <c r="AE1811" s="4" t="s">
        <v>2828</v>
      </c>
      <c r="AF1811" s="9" t="s">
        <v>2829</v>
      </c>
      <c r="AG1811">
        <v>0</v>
      </c>
      <c r="AH1811">
        <v>0</v>
      </c>
      <c r="AI1811">
        <v>0</v>
      </c>
      <c r="AJ1811">
        <v>1</v>
      </c>
      <c r="AK1811" s="9" t="s">
        <v>2840</v>
      </c>
      <c r="AL1811">
        <f t="shared" si="615"/>
        <v>0</v>
      </c>
      <c r="AM1811">
        <f>IF(AND(INDIRECT(AN1811)='Sample Select backend'!$C$2,INDIRECT(AO1811)=1,INDIRECT(AP1811)='Sample Select backend'!$F$2,INDIRECT(AQ1811)=1,INDIRECT(AR1811)='Sample Select backend'!$M$2),1,0)</f>
        <v>1</v>
      </c>
      <c r="AN1811" t="str">
        <f>_xlfn.CONCAT('Sample Select backend'!$C$4,ROW(AN1811))</f>
        <v>AE1811</v>
      </c>
      <c r="AO1811" s="9" t="str">
        <f>_xlfn.CONCAT('Sample Select backend'!$J$2,ROW(AO1811))</f>
        <v>AJ1811</v>
      </c>
      <c r="AP1811" t="str">
        <f>_xlfn.CONCAT('Sample Select backend'!$F$4,ROW(AP1811))</f>
        <v>AF1811</v>
      </c>
      <c r="AQ1811" t="str">
        <f>_xlfn.CONCAT('Sample Select backend'!$I$10,ROW(AQ1811))</f>
        <v>R1811</v>
      </c>
      <c r="AR1811" t="str">
        <f>_xlfn.CONCAT('Sample Select backend'!$M$4,ROW(AR1811))</f>
        <v>AK1811</v>
      </c>
      <c r="AS1811" t="str">
        <f t="shared" si="616"/>
        <v>Italy</v>
      </c>
      <c r="AT1811" s="9">
        <f t="shared" si="617"/>
        <v>6</v>
      </c>
      <c r="AU1811">
        <f t="shared" si="618"/>
        <v>1</v>
      </c>
      <c r="AV1811" s="9">
        <v>1</v>
      </c>
    </row>
    <row r="1812" spans="1:48" x14ac:dyDescent="0.35">
      <c r="A1812" t="s">
        <v>87</v>
      </c>
      <c r="B1812">
        <v>3</v>
      </c>
      <c r="C1812">
        <v>19</v>
      </c>
      <c r="D1812" t="s">
        <v>1266</v>
      </c>
      <c r="E1812">
        <v>2</v>
      </c>
      <c r="F1812">
        <v>2</v>
      </c>
      <c r="G1812">
        <v>-2</v>
      </c>
      <c r="H1812">
        <v>-1</v>
      </c>
      <c r="I1812">
        <v>-2</v>
      </c>
      <c r="J1812">
        <v>2</v>
      </c>
      <c r="K1812">
        <v>2</v>
      </c>
      <c r="L1812">
        <v>2</v>
      </c>
      <c r="M1812">
        <v>1</v>
      </c>
      <c r="N1812" t="s">
        <v>2686</v>
      </c>
      <c r="O1812" t="s">
        <v>2800</v>
      </c>
      <c r="P1812" t="s">
        <v>2808</v>
      </c>
      <c r="Q1812" t="s">
        <v>2813</v>
      </c>
      <c r="R1812">
        <v>1</v>
      </c>
      <c r="S1812" t="s">
        <v>202</v>
      </c>
      <c r="T1812" t="s">
        <v>202</v>
      </c>
      <c r="U1812" t="s">
        <v>202</v>
      </c>
      <c r="V1812">
        <f t="shared" si="619"/>
        <v>1</v>
      </c>
      <c r="W1812">
        <f t="shared" si="620"/>
        <v>1</v>
      </c>
      <c r="X1812">
        <f t="shared" si="621"/>
        <v>0</v>
      </c>
      <c r="Y1812">
        <f t="shared" si="622"/>
        <v>0</v>
      </c>
      <c r="Z1812">
        <f t="shared" si="623"/>
        <v>0</v>
      </c>
      <c r="AA1812">
        <f t="shared" si="624"/>
        <v>1</v>
      </c>
      <c r="AB1812">
        <f t="shared" si="625"/>
        <v>1</v>
      </c>
      <c r="AC1812">
        <f t="shared" si="626"/>
        <v>1</v>
      </c>
      <c r="AD1812">
        <f t="shared" si="627"/>
        <v>1</v>
      </c>
      <c r="AE1812" s="4" t="s">
        <v>2828</v>
      </c>
      <c r="AF1812" s="9" t="s">
        <v>2829</v>
      </c>
      <c r="AG1812">
        <v>0</v>
      </c>
      <c r="AH1812">
        <v>0</v>
      </c>
      <c r="AI1812">
        <v>0</v>
      </c>
      <c r="AJ1812">
        <v>1</v>
      </c>
      <c r="AK1812" s="9" t="s">
        <v>2840</v>
      </c>
      <c r="AL1812">
        <f t="shared" si="615"/>
        <v>0</v>
      </c>
      <c r="AM1812">
        <f>IF(AND(INDIRECT(AN1812)='Sample Select backend'!$C$2,INDIRECT(AO1812)=1,INDIRECT(AP1812)='Sample Select backend'!$F$2,INDIRECT(AQ1812)=1,INDIRECT(AR1812)='Sample Select backend'!$M$2),1,0)</f>
        <v>1</v>
      </c>
      <c r="AN1812" t="str">
        <f>_xlfn.CONCAT('Sample Select backend'!$C$4,ROW(AN1812))</f>
        <v>AE1812</v>
      </c>
      <c r="AO1812" s="9" t="str">
        <f>_xlfn.CONCAT('Sample Select backend'!$J$2,ROW(AO1812))</f>
        <v>AJ1812</v>
      </c>
      <c r="AP1812" t="str">
        <f>_xlfn.CONCAT('Sample Select backend'!$F$4,ROW(AP1812))</f>
        <v>AF1812</v>
      </c>
      <c r="AQ1812" t="str">
        <f>_xlfn.CONCAT('Sample Select backend'!$I$10,ROW(AQ1812))</f>
        <v>R1812</v>
      </c>
      <c r="AR1812" t="str">
        <f>_xlfn.CONCAT('Sample Select backend'!$M$4,ROW(AR1812))</f>
        <v>AK1812</v>
      </c>
      <c r="AS1812" t="str">
        <f t="shared" si="616"/>
        <v>Italy</v>
      </c>
      <c r="AT1812" s="9">
        <f t="shared" si="617"/>
        <v>19</v>
      </c>
      <c r="AU1812">
        <f t="shared" si="618"/>
        <v>0</v>
      </c>
      <c r="AV1812" s="9">
        <v>1</v>
      </c>
    </row>
    <row r="1813" spans="1:48" x14ac:dyDescent="0.35">
      <c r="A1813" t="s">
        <v>87</v>
      </c>
      <c r="B1813">
        <v>7</v>
      </c>
      <c r="C1813">
        <v>30</v>
      </c>
      <c r="D1813" t="s">
        <v>1264</v>
      </c>
      <c r="E1813">
        <v>1</v>
      </c>
      <c r="F1813">
        <v>1</v>
      </c>
      <c r="G1813">
        <v>2</v>
      </c>
      <c r="H1813">
        <v>1</v>
      </c>
      <c r="I1813">
        <v>2</v>
      </c>
      <c r="J1813">
        <v>2</v>
      </c>
      <c r="K1813">
        <v>1</v>
      </c>
      <c r="L1813">
        <v>-2</v>
      </c>
      <c r="M1813">
        <v>1</v>
      </c>
      <c r="N1813" t="s">
        <v>2686</v>
      </c>
      <c r="O1813" t="s">
        <v>2800</v>
      </c>
      <c r="P1813" t="s">
        <v>2808</v>
      </c>
      <c r="Q1813" t="s">
        <v>2813</v>
      </c>
      <c r="R1813">
        <v>1</v>
      </c>
      <c r="S1813" t="s">
        <v>202</v>
      </c>
      <c r="T1813" t="s">
        <v>202</v>
      </c>
      <c r="U1813" t="s">
        <v>202</v>
      </c>
      <c r="V1813">
        <f t="shared" si="619"/>
        <v>1</v>
      </c>
      <c r="W1813">
        <f t="shared" si="620"/>
        <v>1</v>
      </c>
      <c r="X1813">
        <f t="shared" si="621"/>
        <v>1</v>
      </c>
      <c r="Y1813">
        <f t="shared" si="622"/>
        <v>1</v>
      </c>
      <c r="Z1813">
        <f t="shared" si="623"/>
        <v>1</v>
      </c>
      <c r="AA1813">
        <f t="shared" si="624"/>
        <v>1</v>
      </c>
      <c r="AB1813">
        <f t="shared" si="625"/>
        <v>1</v>
      </c>
      <c r="AC1813">
        <f t="shared" si="626"/>
        <v>0</v>
      </c>
      <c r="AD1813">
        <f t="shared" si="627"/>
        <v>1</v>
      </c>
      <c r="AE1813" s="4" t="s">
        <v>2828</v>
      </c>
      <c r="AF1813" s="9" t="s">
        <v>2829</v>
      </c>
      <c r="AG1813">
        <v>0</v>
      </c>
      <c r="AH1813">
        <v>0</v>
      </c>
      <c r="AI1813">
        <v>0</v>
      </c>
      <c r="AJ1813">
        <v>1</v>
      </c>
      <c r="AK1813" s="9" t="s">
        <v>2840</v>
      </c>
      <c r="AL1813">
        <f t="shared" si="615"/>
        <v>0</v>
      </c>
      <c r="AM1813">
        <f>IF(AND(INDIRECT(AN1813)='Sample Select backend'!$C$2,INDIRECT(AO1813)=1,INDIRECT(AP1813)='Sample Select backend'!$F$2,INDIRECT(AQ1813)=1,INDIRECT(AR1813)='Sample Select backend'!$M$2),1,0)</f>
        <v>1</v>
      </c>
      <c r="AN1813" t="str">
        <f>_xlfn.CONCAT('Sample Select backend'!$C$4,ROW(AN1813))</f>
        <v>AE1813</v>
      </c>
      <c r="AO1813" s="9" t="str">
        <f>_xlfn.CONCAT('Sample Select backend'!$J$2,ROW(AO1813))</f>
        <v>AJ1813</v>
      </c>
      <c r="AP1813" t="str">
        <f>_xlfn.CONCAT('Sample Select backend'!$F$4,ROW(AP1813))</f>
        <v>AF1813</v>
      </c>
      <c r="AQ1813" t="str">
        <f>_xlfn.CONCAT('Sample Select backend'!$I$10,ROW(AQ1813))</f>
        <v>R1813</v>
      </c>
      <c r="AR1813" t="str">
        <f>_xlfn.CONCAT('Sample Select backend'!$M$4,ROW(AR1813))</f>
        <v>AK1813</v>
      </c>
      <c r="AS1813" t="str">
        <f t="shared" si="616"/>
        <v>Italy</v>
      </c>
      <c r="AT1813" s="9">
        <f t="shared" si="617"/>
        <v>30</v>
      </c>
      <c r="AU1813">
        <f t="shared" si="618"/>
        <v>0</v>
      </c>
      <c r="AV1813" s="9">
        <v>1</v>
      </c>
    </row>
    <row r="1814" spans="1:48" x14ac:dyDescent="0.35">
      <c r="A1814" t="s">
        <v>87</v>
      </c>
      <c r="B1814">
        <v>1</v>
      </c>
      <c r="C1814">
        <v>4</v>
      </c>
      <c r="D1814" t="s">
        <v>1259</v>
      </c>
      <c r="F1814">
        <v>2</v>
      </c>
      <c r="G1814">
        <v>-2</v>
      </c>
      <c r="H1814">
        <v>-1</v>
      </c>
      <c r="J1814">
        <v>-2</v>
      </c>
      <c r="K1814">
        <v>2</v>
      </c>
      <c r="L1814">
        <v>-2</v>
      </c>
      <c r="M1814">
        <v>1</v>
      </c>
      <c r="N1814" t="s">
        <v>2686</v>
      </c>
      <c r="O1814" t="s">
        <v>2800</v>
      </c>
      <c r="P1814" t="s">
        <v>2808</v>
      </c>
      <c r="Q1814" t="s">
        <v>2813</v>
      </c>
      <c r="R1814">
        <v>1</v>
      </c>
      <c r="S1814" t="s">
        <v>202</v>
      </c>
      <c r="T1814" t="s">
        <v>202</v>
      </c>
      <c r="U1814" t="s">
        <v>202</v>
      </c>
      <c r="V1814">
        <f t="shared" si="619"/>
        <v>-1</v>
      </c>
      <c r="W1814">
        <f t="shared" si="620"/>
        <v>1</v>
      </c>
      <c r="X1814">
        <f t="shared" si="621"/>
        <v>0</v>
      </c>
      <c r="Y1814">
        <f t="shared" si="622"/>
        <v>0</v>
      </c>
      <c r="Z1814">
        <f t="shared" si="623"/>
        <v>-1</v>
      </c>
      <c r="AA1814">
        <f t="shared" si="624"/>
        <v>0</v>
      </c>
      <c r="AB1814">
        <f t="shared" si="625"/>
        <v>1</v>
      </c>
      <c r="AC1814">
        <f t="shared" si="626"/>
        <v>0</v>
      </c>
      <c r="AD1814">
        <f t="shared" si="627"/>
        <v>1</v>
      </c>
      <c r="AE1814" s="4" t="s">
        <v>2828</v>
      </c>
      <c r="AF1814" s="9" t="s">
        <v>2829</v>
      </c>
      <c r="AG1814">
        <v>0</v>
      </c>
      <c r="AH1814">
        <v>0</v>
      </c>
      <c r="AI1814">
        <v>0</v>
      </c>
      <c r="AJ1814">
        <v>1</v>
      </c>
      <c r="AK1814" s="9" t="s">
        <v>2840</v>
      </c>
      <c r="AL1814">
        <f t="shared" si="615"/>
        <v>0</v>
      </c>
      <c r="AM1814">
        <f>IF(AND(INDIRECT(AN1814)='Sample Select backend'!$C$2,INDIRECT(AO1814)=1,INDIRECT(AP1814)='Sample Select backend'!$F$2,INDIRECT(AQ1814)=1,INDIRECT(AR1814)='Sample Select backend'!$M$2),1,0)</f>
        <v>1</v>
      </c>
      <c r="AN1814" t="str">
        <f>_xlfn.CONCAT('Sample Select backend'!$C$4,ROW(AN1814))</f>
        <v>AE1814</v>
      </c>
      <c r="AO1814" s="9" t="str">
        <f>_xlfn.CONCAT('Sample Select backend'!$J$2,ROW(AO1814))</f>
        <v>AJ1814</v>
      </c>
      <c r="AP1814" t="str">
        <f>_xlfn.CONCAT('Sample Select backend'!$F$4,ROW(AP1814))</f>
        <v>AF1814</v>
      </c>
      <c r="AQ1814" t="str">
        <f>_xlfn.CONCAT('Sample Select backend'!$I$10,ROW(AQ1814))</f>
        <v>R1814</v>
      </c>
      <c r="AR1814" t="str">
        <f>_xlfn.CONCAT('Sample Select backend'!$M$4,ROW(AR1814))</f>
        <v>AK1814</v>
      </c>
      <c r="AS1814" t="str">
        <f t="shared" si="616"/>
        <v>Italy</v>
      </c>
      <c r="AT1814" s="9">
        <f t="shared" si="617"/>
        <v>4</v>
      </c>
      <c r="AU1814">
        <f t="shared" si="618"/>
        <v>0</v>
      </c>
      <c r="AV1814" s="9">
        <v>1</v>
      </c>
    </row>
    <row r="1815" spans="1:48" x14ac:dyDescent="0.35">
      <c r="A1815" t="s">
        <v>87</v>
      </c>
      <c r="B1815">
        <v>6</v>
      </c>
      <c r="C1815">
        <v>29</v>
      </c>
      <c r="D1815" t="s">
        <v>1270</v>
      </c>
      <c r="E1815">
        <v>1</v>
      </c>
      <c r="F1815">
        <v>1</v>
      </c>
      <c r="G1815">
        <v>2</v>
      </c>
      <c r="H1815">
        <v>-1</v>
      </c>
      <c r="I1815">
        <v>-2</v>
      </c>
      <c r="J1815">
        <v>2</v>
      </c>
      <c r="K1815">
        <v>1</v>
      </c>
      <c r="L1815">
        <v>2</v>
      </c>
      <c r="M1815">
        <v>1</v>
      </c>
      <c r="N1815" t="s">
        <v>2686</v>
      </c>
      <c r="O1815" t="s">
        <v>2800</v>
      </c>
      <c r="P1815" t="s">
        <v>2808</v>
      </c>
      <c r="Q1815" t="s">
        <v>2813</v>
      </c>
      <c r="R1815">
        <v>1</v>
      </c>
      <c r="S1815" t="s">
        <v>202</v>
      </c>
      <c r="T1815" t="s">
        <v>202</v>
      </c>
      <c r="U1815" t="s">
        <v>202</v>
      </c>
      <c r="V1815">
        <f t="shared" si="619"/>
        <v>1</v>
      </c>
      <c r="W1815">
        <f t="shared" si="620"/>
        <v>1</v>
      </c>
      <c r="X1815">
        <f t="shared" si="621"/>
        <v>1</v>
      </c>
      <c r="Y1815">
        <f t="shared" si="622"/>
        <v>0</v>
      </c>
      <c r="Z1815">
        <f t="shared" si="623"/>
        <v>0</v>
      </c>
      <c r="AA1815">
        <f t="shared" si="624"/>
        <v>1</v>
      </c>
      <c r="AB1815">
        <f t="shared" si="625"/>
        <v>1</v>
      </c>
      <c r="AC1815">
        <f t="shared" si="626"/>
        <v>1</v>
      </c>
      <c r="AD1815">
        <f t="shared" si="627"/>
        <v>1</v>
      </c>
      <c r="AE1815" s="4" t="s">
        <v>2828</v>
      </c>
      <c r="AF1815" s="9" t="s">
        <v>2829</v>
      </c>
      <c r="AG1815">
        <v>0</v>
      </c>
      <c r="AH1815">
        <v>0</v>
      </c>
      <c r="AI1815">
        <v>0</v>
      </c>
      <c r="AJ1815">
        <v>1</v>
      </c>
      <c r="AK1815" s="9" t="s">
        <v>2840</v>
      </c>
      <c r="AL1815">
        <f t="shared" si="615"/>
        <v>0</v>
      </c>
      <c r="AM1815">
        <f>IF(AND(INDIRECT(AN1815)='Sample Select backend'!$C$2,INDIRECT(AO1815)=1,INDIRECT(AP1815)='Sample Select backend'!$F$2,INDIRECT(AQ1815)=1,INDIRECT(AR1815)='Sample Select backend'!$M$2),1,0)</f>
        <v>1</v>
      </c>
      <c r="AN1815" t="str">
        <f>_xlfn.CONCAT('Sample Select backend'!$C$4,ROW(AN1815))</f>
        <v>AE1815</v>
      </c>
      <c r="AO1815" s="9" t="str">
        <f>_xlfn.CONCAT('Sample Select backend'!$J$2,ROW(AO1815))</f>
        <v>AJ1815</v>
      </c>
      <c r="AP1815" t="str">
        <f>_xlfn.CONCAT('Sample Select backend'!$F$4,ROW(AP1815))</f>
        <v>AF1815</v>
      </c>
      <c r="AQ1815" t="str">
        <f>_xlfn.CONCAT('Sample Select backend'!$I$10,ROW(AQ1815))</f>
        <v>R1815</v>
      </c>
      <c r="AR1815" t="str">
        <f>_xlfn.CONCAT('Sample Select backend'!$M$4,ROW(AR1815))</f>
        <v>AK1815</v>
      </c>
      <c r="AS1815" t="str">
        <f t="shared" si="616"/>
        <v>Italy</v>
      </c>
      <c r="AT1815" s="9">
        <f t="shared" si="617"/>
        <v>29</v>
      </c>
      <c r="AU1815">
        <f t="shared" si="618"/>
        <v>0</v>
      </c>
      <c r="AV1815" s="9">
        <v>1</v>
      </c>
    </row>
    <row r="1816" spans="1:48" x14ac:dyDescent="0.35">
      <c r="A1816" t="s">
        <v>87</v>
      </c>
      <c r="B1816">
        <v>7</v>
      </c>
      <c r="C1816" t="s">
        <v>201</v>
      </c>
      <c r="D1816" t="s">
        <v>1258</v>
      </c>
      <c r="E1816">
        <v>1</v>
      </c>
      <c r="F1816">
        <v>1</v>
      </c>
      <c r="G1816">
        <v>2</v>
      </c>
      <c r="H1816">
        <v>-1</v>
      </c>
      <c r="I1816">
        <v>-2</v>
      </c>
      <c r="J1816">
        <v>2</v>
      </c>
      <c r="K1816">
        <v>1</v>
      </c>
      <c r="L1816">
        <v>-2</v>
      </c>
      <c r="M1816">
        <v>1</v>
      </c>
      <c r="N1816" t="s">
        <v>2686</v>
      </c>
      <c r="O1816" t="s">
        <v>2800</v>
      </c>
      <c r="P1816" t="s">
        <v>2808</v>
      </c>
      <c r="Q1816" t="s">
        <v>2813</v>
      </c>
      <c r="R1816">
        <v>1</v>
      </c>
      <c r="S1816" t="s">
        <v>202</v>
      </c>
      <c r="T1816" t="s">
        <v>202</v>
      </c>
      <c r="U1816" t="s">
        <v>202</v>
      </c>
      <c r="V1816">
        <f t="shared" si="619"/>
        <v>1</v>
      </c>
      <c r="W1816">
        <f t="shared" si="620"/>
        <v>1</v>
      </c>
      <c r="X1816">
        <f t="shared" si="621"/>
        <v>1</v>
      </c>
      <c r="Y1816">
        <f t="shared" si="622"/>
        <v>0</v>
      </c>
      <c r="Z1816">
        <f t="shared" si="623"/>
        <v>0</v>
      </c>
      <c r="AA1816">
        <f t="shared" si="624"/>
        <v>1</v>
      </c>
      <c r="AB1816">
        <f t="shared" si="625"/>
        <v>1</v>
      </c>
      <c r="AC1816">
        <f t="shared" si="626"/>
        <v>0</v>
      </c>
      <c r="AD1816">
        <f t="shared" si="627"/>
        <v>1</v>
      </c>
      <c r="AE1816" s="4" t="s">
        <v>2828</v>
      </c>
      <c r="AF1816" s="9" t="s">
        <v>2829</v>
      </c>
      <c r="AG1816">
        <v>0</v>
      </c>
      <c r="AH1816">
        <v>0</v>
      </c>
      <c r="AI1816">
        <v>0</v>
      </c>
      <c r="AJ1816">
        <v>1</v>
      </c>
      <c r="AK1816" s="9" t="s">
        <v>2840</v>
      </c>
      <c r="AL1816">
        <f t="shared" si="615"/>
        <v>0</v>
      </c>
      <c r="AM1816">
        <f>IF(AND(INDIRECT(AN1816)='Sample Select backend'!$C$2,INDIRECT(AO1816)=1,INDIRECT(AP1816)='Sample Select backend'!$F$2,INDIRECT(AQ1816)=1,INDIRECT(AR1816)='Sample Select backend'!$M$2),1,0)</f>
        <v>1</v>
      </c>
      <c r="AN1816" t="str">
        <f>_xlfn.CONCAT('Sample Select backend'!$C$4,ROW(AN1816))</f>
        <v>AE1816</v>
      </c>
      <c r="AO1816" s="9" t="str">
        <f>_xlfn.CONCAT('Sample Select backend'!$J$2,ROW(AO1816))</f>
        <v>AJ1816</v>
      </c>
      <c r="AP1816" t="str">
        <f>_xlfn.CONCAT('Sample Select backend'!$F$4,ROW(AP1816))</f>
        <v>AF1816</v>
      </c>
      <c r="AQ1816" t="str">
        <f>_xlfn.CONCAT('Sample Select backend'!$I$10,ROW(AQ1816))</f>
        <v>R1816</v>
      </c>
      <c r="AR1816" t="str">
        <f>_xlfn.CONCAT('Sample Select backend'!$M$4,ROW(AR1816))</f>
        <v>AK1816</v>
      </c>
      <c r="AS1816" t="str">
        <f t="shared" si="616"/>
        <v>Italy</v>
      </c>
      <c r="AT1816" s="9" t="str">
        <f t="shared" si="617"/>
        <v>Other</v>
      </c>
      <c r="AU1816">
        <f t="shared" si="618"/>
        <v>0</v>
      </c>
      <c r="AV1816" s="9">
        <v>1</v>
      </c>
    </row>
    <row r="1817" spans="1:48" x14ac:dyDescent="0.35">
      <c r="A1817" t="s">
        <v>87</v>
      </c>
      <c r="B1817">
        <v>6</v>
      </c>
      <c r="C1817">
        <v>26</v>
      </c>
      <c r="D1817" t="s">
        <v>1261</v>
      </c>
      <c r="E1817">
        <v>1</v>
      </c>
      <c r="F1817">
        <v>1</v>
      </c>
      <c r="G1817">
        <v>2</v>
      </c>
      <c r="H1817">
        <v>-1</v>
      </c>
      <c r="I1817">
        <v>-2</v>
      </c>
      <c r="J1817">
        <v>1</v>
      </c>
      <c r="K1817">
        <v>1</v>
      </c>
      <c r="L1817">
        <v>2</v>
      </c>
      <c r="M1817">
        <v>1</v>
      </c>
      <c r="N1817" t="s">
        <v>2686</v>
      </c>
      <c r="O1817" t="s">
        <v>2800</v>
      </c>
      <c r="P1817" t="s">
        <v>2808</v>
      </c>
      <c r="Q1817" t="s">
        <v>2813</v>
      </c>
      <c r="R1817">
        <v>1</v>
      </c>
      <c r="S1817" t="s">
        <v>202</v>
      </c>
      <c r="T1817" t="s">
        <v>202</v>
      </c>
      <c r="U1817" t="s">
        <v>202</v>
      </c>
      <c r="V1817">
        <f t="shared" si="619"/>
        <v>1</v>
      </c>
      <c r="W1817">
        <f t="shared" si="620"/>
        <v>1</v>
      </c>
      <c r="X1817">
        <f t="shared" si="621"/>
        <v>1</v>
      </c>
      <c r="Y1817">
        <f t="shared" si="622"/>
        <v>0</v>
      </c>
      <c r="Z1817">
        <f t="shared" si="623"/>
        <v>0</v>
      </c>
      <c r="AA1817">
        <f t="shared" si="624"/>
        <v>1</v>
      </c>
      <c r="AB1817">
        <f t="shared" si="625"/>
        <v>1</v>
      </c>
      <c r="AC1817">
        <f t="shared" si="626"/>
        <v>1</v>
      </c>
      <c r="AD1817">
        <f t="shared" si="627"/>
        <v>1</v>
      </c>
      <c r="AE1817" s="4" t="s">
        <v>2828</v>
      </c>
      <c r="AF1817" s="9" t="s">
        <v>2829</v>
      </c>
      <c r="AG1817">
        <v>0</v>
      </c>
      <c r="AH1817">
        <v>0</v>
      </c>
      <c r="AI1817">
        <v>0</v>
      </c>
      <c r="AJ1817">
        <v>1</v>
      </c>
      <c r="AK1817" s="9" t="s">
        <v>2840</v>
      </c>
      <c r="AL1817">
        <f t="shared" si="615"/>
        <v>0</v>
      </c>
      <c r="AM1817">
        <f>IF(AND(INDIRECT(AN1817)='Sample Select backend'!$C$2,INDIRECT(AO1817)=1,INDIRECT(AP1817)='Sample Select backend'!$F$2,INDIRECT(AQ1817)=1,INDIRECT(AR1817)='Sample Select backend'!$M$2),1,0)</f>
        <v>1</v>
      </c>
      <c r="AN1817" t="str">
        <f>_xlfn.CONCAT('Sample Select backend'!$C$4,ROW(AN1817))</f>
        <v>AE1817</v>
      </c>
      <c r="AO1817" s="9" t="str">
        <f>_xlfn.CONCAT('Sample Select backend'!$J$2,ROW(AO1817))</f>
        <v>AJ1817</v>
      </c>
      <c r="AP1817" t="str">
        <f>_xlfn.CONCAT('Sample Select backend'!$F$4,ROW(AP1817))</f>
        <v>AF1817</v>
      </c>
      <c r="AQ1817" t="str">
        <f>_xlfn.CONCAT('Sample Select backend'!$I$10,ROW(AQ1817))</f>
        <v>R1817</v>
      </c>
      <c r="AR1817" t="str">
        <f>_xlfn.CONCAT('Sample Select backend'!$M$4,ROW(AR1817))</f>
        <v>AK1817</v>
      </c>
      <c r="AS1817" t="str">
        <f t="shared" si="616"/>
        <v>Italy</v>
      </c>
      <c r="AT1817" s="9">
        <f t="shared" si="617"/>
        <v>26</v>
      </c>
      <c r="AU1817">
        <f t="shared" si="618"/>
        <v>0</v>
      </c>
      <c r="AV1817" s="9">
        <v>1</v>
      </c>
    </row>
    <row r="1818" spans="1:48" x14ac:dyDescent="0.35">
      <c r="A1818" t="s">
        <v>87</v>
      </c>
      <c r="B1818">
        <v>1</v>
      </c>
      <c r="C1818">
        <v>6</v>
      </c>
      <c r="D1818" t="s">
        <v>1257</v>
      </c>
      <c r="F1818">
        <v>2</v>
      </c>
      <c r="G1818">
        <v>2</v>
      </c>
      <c r="H1818">
        <v>2</v>
      </c>
      <c r="I1818">
        <v>2</v>
      </c>
      <c r="J1818">
        <v>2</v>
      </c>
      <c r="K1818">
        <v>1</v>
      </c>
      <c r="L1818">
        <v>2</v>
      </c>
      <c r="M1818">
        <v>1</v>
      </c>
      <c r="N1818" t="s">
        <v>2686</v>
      </c>
      <c r="O1818" t="s">
        <v>2800</v>
      </c>
      <c r="P1818" t="s">
        <v>2808</v>
      </c>
      <c r="Q1818" t="s">
        <v>2813</v>
      </c>
      <c r="R1818">
        <v>1</v>
      </c>
      <c r="S1818" t="s">
        <v>202</v>
      </c>
      <c r="T1818" t="s">
        <v>202</v>
      </c>
      <c r="U1818" t="s">
        <v>202</v>
      </c>
      <c r="V1818">
        <f t="shared" si="619"/>
        <v>-1</v>
      </c>
      <c r="W1818">
        <f t="shared" si="620"/>
        <v>1</v>
      </c>
      <c r="X1818">
        <f t="shared" si="621"/>
        <v>1</v>
      </c>
      <c r="Y1818">
        <f t="shared" si="622"/>
        <v>1</v>
      </c>
      <c r="Z1818">
        <f t="shared" si="623"/>
        <v>1</v>
      </c>
      <c r="AA1818">
        <f t="shared" si="624"/>
        <v>1</v>
      </c>
      <c r="AB1818">
        <f t="shared" si="625"/>
        <v>1</v>
      </c>
      <c r="AC1818">
        <f t="shared" si="626"/>
        <v>1</v>
      </c>
      <c r="AD1818">
        <f t="shared" si="627"/>
        <v>1</v>
      </c>
      <c r="AE1818" s="4" t="s">
        <v>2828</v>
      </c>
      <c r="AF1818" s="9" t="s">
        <v>2829</v>
      </c>
      <c r="AG1818">
        <v>0</v>
      </c>
      <c r="AH1818">
        <v>0</v>
      </c>
      <c r="AI1818">
        <v>0</v>
      </c>
      <c r="AJ1818">
        <v>1</v>
      </c>
      <c r="AK1818" s="9" t="s">
        <v>2840</v>
      </c>
      <c r="AL1818">
        <f t="shared" si="615"/>
        <v>0</v>
      </c>
      <c r="AM1818">
        <f>IF(AND(INDIRECT(AN1818)='Sample Select backend'!$C$2,INDIRECT(AO1818)=1,INDIRECT(AP1818)='Sample Select backend'!$F$2,INDIRECT(AQ1818)=1,INDIRECT(AR1818)='Sample Select backend'!$M$2),1,0)</f>
        <v>1</v>
      </c>
      <c r="AN1818" t="str">
        <f>_xlfn.CONCAT('Sample Select backend'!$C$4,ROW(AN1818))</f>
        <v>AE1818</v>
      </c>
      <c r="AO1818" s="9" t="str">
        <f>_xlfn.CONCAT('Sample Select backend'!$J$2,ROW(AO1818))</f>
        <v>AJ1818</v>
      </c>
      <c r="AP1818" t="str">
        <f>_xlfn.CONCAT('Sample Select backend'!$F$4,ROW(AP1818))</f>
        <v>AF1818</v>
      </c>
      <c r="AQ1818" t="str">
        <f>_xlfn.CONCAT('Sample Select backend'!$I$10,ROW(AQ1818))</f>
        <v>R1818</v>
      </c>
      <c r="AR1818" t="str">
        <f>_xlfn.CONCAT('Sample Select backend'!$M$4,ROW(AR1818))</f>
        <v>AK1818</v>
      </c>
      <c r="AS1818" t="str">
        <f t="shared" si="616"/>
        <v>Italy</v>
      </c>
      <c r="AT1818" s="9">
        <f t="shared" si="617"/>
        <v>6</v>
      </c>
      <c r="AU1818">
        <f t="shared" si="618"/>
        <v>0</v>
      </c>
      <c r="AV1818" s="9">
        <v>1</v>
      </c>
    </row>
    <row r="1819" spans="1:48" x14ac:dyDescent="0.35">
      <c r="A1819" t="s">
        <v>87</v>
      </c>
      <c r="B1819">
        <v>1</v>
      </c>
      <c r="C1819">
        <v>4</v>
      </c>
      <c r="D1819" t="s">
        <v>1274</v>
      </c>
      <c r="E1819">
        <v>2</v>
      </c>
      <c r="F1819">
        <v>2</v>
      </c>
      <c r="G1819">
        <v>-2</v>
      </c>
      <c r="H1819">
        <v>-1</v>
      </c>
      <c r="L1819">
        <v>-2</v>
      </c>
      <c r="M1819">
        <v>1</v>
      </c>
      <c r="N1819" t="s">
        <v>2686</v>
      </c>
      <c r="O1819" t="s">
        <v>2800</v>
      </c>
      <c r="P1819" t="s">
        <v>2808</v>
      </c>
      <c r="Q1819" t="s">
        <v>2813</v>
      </c>
      <c r="R1819">
        <v>1</v>
      </c>
      <c r="S1819" t="s">
        <v>202</v>
      </c>
      <c r="T1819" t="s">
        <v>202</v>
      </c>
      <c r="U1819" t="s">
        <v>202</v>
      </c>
      <c r="V1819">
        <f t="shared" si="619"/>
        <v>1</v>
      </c>
      <c r="W1819">
        <f t="shared" si="620"/>
        <v>1</v>
      </c>
      <c r="X1819">
        <f t="shared" si="621"/>
        <v>0</v>
      </c>
      <c r="Y1819">
        <f t="shared" si="622"/>
        <v>0</v>
      </c>
      <c r="Z1819">
        <f t="shared" si="623"/>
        <v>-1</v>
      </c>
      <c r="AA1819">
        <f t="shared" si="624"/>
        <v>-1</v>
      </c>
      <c r="AB1819">
        <f t="shared" si="625"/>
        <v>-1</v>
      </c>
      <c r="AC1819">
        <f t="shared" si="626"/>
        <v>0</v>
      </c>
      <c r="AD1819">
        <f t="shared" si="627"/>
        <v>1</v>
      </c>
      <c r="AE1819" s="4" t="s">
        <v>2828</v>
      </c>
      <c r="AF1819" s="9" t="s">
        <v>2829</v>
      </c>
      <c r="AG1819">
        <v>0</v>
      </c>
      <c r="AH1819">
        <v>0</v>
      </c>
      <c r="AI1819">
        <v>0</v>
      </c>
      <c r="AJ1819">
        <v>1</v>
      </c>
      <c r="AK1819" s="9" t="s">
        <v>2840</v>
      </c>
      <c r="AL1819">
        <f t="shared" si="615"/>
        <v>0</v>
      </c>
      <c r="AM1819">
        <f>IF(AND(INDIRECT(AN1819)='Sample Select backend'!$C$2,INDIRECT(AO1819)=1,INDIRECT(AP1819)='Sample Select backend'!$F$2,INDIRECT(AQ1819)=1,INDIRECT(AR1819)='Sample Select backend'!$M$2),1,0)</f>
        <v>1</v>
      </c>
      <c r="AN1819" t="str">
        <f>_xlfn.CONCAT('Sample Select backend'!$C$4,ROW(AN1819))</f>
        <v>AE1819</v>
      </c>
      <c r="AO1819" s="9" t="str">
        <f>_xlfn.CONCAT('Sample Select backend'!$J$2,ROW(AO1819))</f>
        <v>AJ1819</v>
      </c>
      <c r="AP1819" t="str">
        <f>_xlfn.CONCAT('Sample Select backend'!$F$4,ROW(AP1819))</f>
        <v>AF1819</v>
      </c>
      <c r="AQ1819" t="str">
        <f>_xlfn.CONCAT('Sample Select backend'!$I$10,ROW(AQ1819))</f>
        <v>R1819</v>
      </c>
      <c r="AR1819" t="str">
        <f>_xlfn.CONCAT('Sample Select backend'!$M$4,ROW(AR1819))</f>
        <v>AK1819</v>
      </c>
      <c r="AS1819" t="str">
        <f t="shared" si="616"/>
        <v>Italy</v>
      </c>
      <c r="AT1819" s="9">
        <f t="shared" si="617"/>
        <v>4</v>
      </c>
      <c r="AU1819">
        <f t="shared" si="618"/>
        <v>0</v>
      </c>
      <c r="AV1819" s="9">
        <v>1</v>
      </c>
    </row>
    <row r="1820" spans="1:48" x14ac:dyDescent="0.35">
      <c r="A1820" t="s">
        <v>87</v>
      </c>
      <c r="B1820" t="s">
        <v>201</v>
      </c>
      <c r="C1820" t="s">
        <v>201</v>
      </c>
      <c r="D1820" t="s">
        <v>1256</v>
      </c>
      <c r="E1820">
        <v>1</v>
      </c>
      <c r="F1820">
        <v>-2</v>
      </c>
      <c r="G1820">
        <v>2</v>
      </c>
      <c r="H1820">
        <v>-1</v>
      </c>
      <c r="I1820">
        <v>2</v>
      </c>
      <c r="J1820">
        <v>-2</v>
      </c>
      <c r="K1820">
        <v>1</v>
      </c>
      <c r="L1820">
        <v>2</v>
      </c>
      <c r="M1820">
        <v>1</v>
      </c>
      <c r="N1820" t="s">
        <v>2686</v>
      </c>
      <c r="O1820" t="s">
        <v>2800</v>
      </c>
      <c r="P1820" t="s">
        <v>2808</v>
      </c>
      <c r="Q1820" t="s">
        <v>2813</v>
      </c>
      <c r="R1820">
        <v>1</v>
      </c>
      <c r="S1820" t="s">
        <v>202</v>
      </c>
      <c r="T1820" t="s">
        <v>202</v>
      </c>
      <c r="U1820" t="s">
        <v>202</v>
      </c>
      <c r="V1820">
        <f t="shared" si="619"/>
        <v>1</v>
      </c>
      <c r="W1820">
        <f t="shared" si="620"/>
        <v>0</v>
      </c>
      <c r="X1820">
        <f t="shared" si="621"/>
        <v>1</v>
      </c>
      <c r="Y1820">
        <f t="shared" si="622"/>
        <v>0</v>
      </c>
      <c r="Z1820">
        <f t="shared" si="623"/>
        <v>1</v>
      </c>
      <c r="AA1820">
        <f t="shared" si="624"/>
        <v>0</v>
      </c>
      <c r="AB1820">
        <f t="shared" si="625"/>
        <v>1</v>
      </c>
      <c r="AC1820">
        <f t="shared" si="626"/>
        <v>1</v>
      </c>
      <c r="AD1820">
        <f t="shared" si="627"/>
        <v>1</v>
      </c>
      <c r="AE1820" s="4" t="s">
        <v>2828</v>
      </c>
      <c r="AF1820" s="9" t="s">
        <v>2829</v>
      </c>
      <c r="AG1820">
        <v>0</v>
      </c>
      <c r="AH1820">
        <v>0</v>
      </c>
      <c r="AI1820">
        <v>0</v>
      </c>
      <c r="AJ1820">
        <v>1</v>
      </c>
      <c r="AK1820" s="9" t="s">
        <v>2840</v>
      </c>
      <c r="AL1820">
        <f t="shared" si="615"/>
        <v>1</v>
      </c>
      <c r="AM1820">
        <f>IF(AND(INDIRECT(AN1820)='Sample Select backend'!$C$2,INDIRECT(AO1820)=1,INDIRECT(AP1820)='Sample Select backend'!$F$2,INDIRECT(AQ1820)=1,INDIRECT(AR1820)='Sample Select backend'!$M$2),1,0)</f>
        <v>1</v>
      </c>
      <c r="AN1820" t="str">
        <f>_xlfn.CONCAT('Sample Select backend'!$C$4,ROW(AN1820))</f>
        <v>AE1820</v>
      </c>
      <c r="AO1820" s="9" t="str">
        <f>_xlfn.CONCAT('Sample Select backend'!$J$2,ROW(AO1820))</f>
        <v>AJ1820</v>
      </c>
      <c r="AP1820" t="str">
        <f>_xlfn.CONCAT('Sample Select backend'!$F$4,ROW(AP1820))</f>
        <v>AF1820</v>
      </c>
      <c r="AQ1820" t="str">
        <f>_xlfn.CONCAT('Sample Select backend'!$I$10,ROW(AQ1820))</f>
        <v>R1820</v>
      </c>
      <c r="AR1820" t="str">
        <f>_xlfn.CONCAT('Sample Select backend'!$M$4,ROW(AR1820))</f>
        <v>AK1820</v>
      </c>
      <c r="AS1820" t="str">
        <f t="shared" si="616"/>
        <v>Italy</v>
      </c>
      <c r="AT1820" s="9" t="str">
        <f t="shared" si="617"/>
        <v>Other</v>
      </c>
      <c r="AU1820">
        <f t="shared" si="618"/>
        <v>0</v>
      </c>
      <c r="AV1820" s="9">
        <v>1</v>
      </c>
    </row>
    <row r="1821" spans="1:48" x14ac:dyDescent="0.35">
      <c r="A1821" t="s">
        <v>87</v>
      </c>
      <c r="B1821">
        <v>5</v>
      </c>
      <c r="C1821" t="s">
        <v>204</v>
      </c>
      <c r="D1821" t="s">
        <v>1265</v>
      </c>
      <c r="E1821">
        <v>1</v>
      </c>
      <c r="F1821">
        <v>-2</v>
      </c>
      <c r="G1821">
        <v>-2</v>
      </c>
      <c r="H1821">
        <v>-1</v>
      </c>
      <c r="I1821">
        <v>-2</v>
      </c>
      <c r="J1821">
        <v>1</v>
      </c>
      <c r="K1821">
        <v>1</v>
      </c>
      <c r="L1821">
        <v>2</v>
      </c>
      <c r="M1821">
        <v>1</v>
      </c>
      <c r="N1821" t="s">
        <v>2686</v>
      </c>
      <c r="O1821" t="s">
        <v>2800</v>
      </c>
      <c r="P1821" t="s">
        <v>2808</v>
      </c>
      <c r="Q1821" t="s">
        <v>2813</v>
      </c>
      <c r="R1821">
        <v>1</v>
      </c>
      <c r="S1821" t="s">
        <v>202</v>
      </c>
      <c r="T1821" t="s">
        <v>202</v>
      </c>
      <c r="U1821" t="s">
        <v>202</v>
      </c>
      <c r="V1821">
        <f t="shared" si="619"/>
        <v>1</v>
      </c>
      <c r="W1821">
        <f t="shared" si="620"/>
        <v>0</v>
      </c>
      <c r="X1821">
        <f t="shared" si="621"/>
        <v>0</v>
      </c>
      <c r="Y1821">
        <f t="shared" si="622"/>
        <v>0</v>
      </c>
      <c r="Z1821">
        <f t="shared" si="623"/>
        <v>0</v>
      </c>
      <c r="AA1821">
        <f t="shared" si="624"/>
        <v>1</v>
      </c>
      <c r="AB1821">
        <f t="shared" si="625"/>
        <v>1</v>
      </c>
      <c r="AC1821">
        <f t="shared" si="626"/>
        <v>1</v>
      </c>
      <c r="AD1821">
        <f t="shared" si="627"/>
        <v>1</v>
      </c>
      <c r="AE1821" s="4" t="s">
        <v>2828</v>
      </c>
      <c r="AF1821" s="9" t="s">
        <v>2829</v>
      </c>
      <c r="AG1821">
        <v>0</v>
      </c>
      <c r="AH1821">
        <v>0</v>
      </c>
      <c r="AI1821">
        <v>0</v>
      </c>
      <c r="AJ1821">
        <v>1</v>
      </c>
      <c r="AK1821" s="9" t="s">
        <v>2840</v>
      </c>
      <c r="AL1821">
        <f t="shared" si="615"/>
        <v>0</v>
      </c>
      <c r="AM1821">
        <f>IF(AND(INDIRECT(AN1821)='Sample Select backend'!$C$2,INDIRECT(AO1821)=1,INDIRECT(AP1821)='Sample Select backend'!$F$2,INDIRECT(AQ1821)=1,INDIRECT(AR1821)='Sample Select backend'!$M$2),1,0)</f>
        <v>1</v>
      </c>
      <c r="AN1821" t="str">
        <f>_xlfn.CONCAT('Sample Select backend'!$C$4,ROW(AN1821))</f>
        <v>AE1821</v>
      </c>
      <c r="AO1821" s="9" t="str">
        <f>_xlfn.CONCAT('Sample Select backend'!$J$2,ROW(AO1821))</f>
        <v>AJ1821</v>
      </c>
      <c r="AP1821" t="str">
        <f>_xlfn.CONCAT('Sample Select backend'!$F$4,ROW(AP1821))</f>
        <v>AF1821</v>
      </c>
      <c r="AQ1821" t="str">
        <f>_xlfn.CONCAT('Sample Select backend'!$I$10,ROW(AQ1821))</f>
        <v>R1821</v>
      </c>
      <c r="AR1821" t="str">
        <f>_xlfn.CONCAT('Sample Select backend'!$M$4,ROW(AR1821))</f>
        <v>AK1821</v>
      </c>
      <c r="AS1821" t="str">
        <f t="shared" si="616"/>
        <v>Italy</v>
      </c>
      <c r="AT1821" s="9" t="str">
        <f t="shared" si="617"/>
        <v>General</v>
      </c>
      <c r="AU1821">
        <f t="shared" si="618"/>
        <v>0</v>
      </c>
      <c r="AV1821" s="9">
        <v>1</v>
      </c>
    </row>
    <row r="1822" spans="1:48" x14ac:dyDescent="0.35">
      <c r="A1822" t="s">
        <v>87</v>
      </c>
      <c r="B1822">
        <v>1</v>
      </c>
      <c r="C1822">
        <v>6</v>
      </c>
      <c r="D1822" t="s">
        <v>1262</v>
      </c>
      <c r="F1822">
        <v>2</v>
      </c>
      <c r="G1822">
        <v>2</v>
      </c>
      <c r="H1822">
        <v>2</v>
      </c>
      <c r="I1822">
        <v>2</v>
      </c>
      <c r="J1822">
        <v>2</v>
      </c>
      <c r="K1822">
        <v>2</v>
      </c>
      <c r="L1822">
        <v>2</v>
      </c>
      <c r="M1822">
        <v>1</v>
      </c>
      <c r="N1822" t="s">
        <v>2686</v>
      </c>
      <c r="O1822" t="s">
        <v>2800</v>
      </c>
      <c r="P1822" t="s">
        <v>2808</v>
      </c>
      <c r="Q1822" t="s">
        <v>2813</v>
      </c>
      <c r="R1822">
        <v>1</v>
      </c>
      <c r="S1822" t="s">
        <v>202</v>
      </c>
      <c r="T1822" t="s">
        <v>202</v>
      </c>
      <c r="U1822" t="s">
        <v>202</v>
      </c>
      <c r="V1822">
        <f t="shared" si="619"/>
        <v>-1</v>
      </c>
      <c r="W1822">
        <f t="shared" si="620"/>
        <v>1</v>
      </c>
      <c r="X1822">
        <f t="shared" si="621"/>
        <v>1</v>
      </c>
      <c r="Y1822">
        <f t="shared" si="622"/>
        <v>1</v>
      </c>
      <c r="Z1822">
        <f t="shared" si="623"/>
        <v>1</v>
      </c>
      <c r="AA1822">
        <f t="shared" si="624"/>
        <v>1</v>
      </c>
      <c r="AB1822">
        <f t="shared" si="625"/>
        <v>1</v>
      </c>
      <c r="AC1822">
        <f t="shared" si="626"/>
        <v>1</v>
      </c>
      <c r="AD1822">
        <f t="shared" si="627"/>
        <v>1</v>
      </c>
      <c r="AE1822" s="4" t="s">
        <v>2828</v>
      </c>
      <c r="AF1822" s="9" t="s">
        <v>2829</v>
      </c>
      <c r="AG1822">
        <v>0</v>
      </c>
      <c r="AH1822">
        <v>0</v>
      </c>
      <c r="AI1822">
        <v>0</v>
      </c>
      <c r="AJ1822">
        <v>1</v>
      </c>
      <c r="AK1822" s="9" t="s">
        <v>2840</v>
      </c>
      <c r="AL1822">
        <f t="shared" si="615"/>
        <v>0</v>
      </c>
      <c r="AM1822">
        <f>IF(AND(INDIRECT(AN1822)='Sample Select backend'!$C$2,INDIRECT(AO1822)=1,INDIRECT(AP1822)='Sample Select backend'!$F$2,INDIRECT(AQ1822)=1,INDIRECT(AR1822)='Sample Select backend'!$M$2),1,0)</f>
        <v>1</v>
      </c>
      <c r="AN1822" t="str">
        <f>_xlfn.CONCAT('Sample Select backend'!$C$4,ROW(AN1822))</f>
        <v>AE1822</v>
      </c>
      <c r="AO1822" s="9" t="str">
        <f>_xlfn.CONCAT('Sample Select backend'!$J$2,ROW(AO1822))</f>
        <v>AJ1822</v>
      </c>
      <c r="AP1822" t="str">
        <f>_xlfn.CONCAT('Sample Select backend'!$F$4,ROW(AP1822))</f>
        <v>AF1822</v>
      </c>
      <c r="AQ1822" t="str">
        <f>_xlfn.CONCAT('Sample Select backend'!$I$10,ROW(AQ1822))</f>
        <v>R1822</v>
      </c>
      <c r="AR1822" t="str">
        <f>_xlfn.CONCAT('Sample Select backend'!$M$4,ROW(AR1822))</f>
        <v>AK1822</v>
      </c>
      <c r="AS1822" t="str">
        <f t="shared" si="616"/>
        <v>Italy</v>
      </c>
      <c r="AT1822" s="9">
        <f t="shared" si="617"/>
        <v>6</v>
      </c>
      <c r="AU1822">
        <f t="shared" si="618"/>
        <v>0</v>
      </c>
      <c r="AV1822" s="9">
        <v>1</v>
      </c>
    </row>
    <row r="1823" spans="1:48" x14ac:dyDescent="0.35">
      <c r="A1823" t="s">
        <v>87</v>
      </c>
      <c r="B1823">
        <v>1</v>
      </c>
      <c r="C1823">
        <v>10</v>
      </c>
      <c r="D1823" t="s">
        <v>1272</v>
      </c>
      <c r="E1823">
        <v>2</v>
      </c>
      <c r="F1823">
        <v>2</v>
      </c>
      <c r="G1823">
        <v>2</v>
      </c>
      <c r="H1823">
        <v>2</v>
      </c>
      <c r="I1823">
        <v>2</v>
      </c>
      <c r="J1823">
        <v>2</v>
      </c>
      <c r="K1823">
        <v>1</v>
      </c>
      <c r="L1823">
        <v>2</v>
      </c>
      <c r="M1823">
        <v>1</v>
      </c>
      <c r="N1823" t="s">
        <v>2686</v>
      </c>
      <c r="O1823" t="s">
        <v>2800</v>
      </c>
      <c r="P1823" t="s">
        <v>2808</v>
      </c>
      <c r="Q1823" t="s">
        <v>2813</v>
      </c>
      <c r="R1823">
        <v>1</v>
      </c>
      <c r="S1823" t="s">
        <v>202</v>
      </c>
      <c r="T1823" t="s">
        <v>202</v>
      </c>
      <c r="U1823" t="s">
        <v>202</v>
      </c>
      <c r="V1823">
        <f t="shared" si="619"/>
        <v>1</v>
      </c>
      <c r="W1823">
        <f t="shared" si="620"/>
        <v>1</v>
      </c>
      <c r="X1823">
        <f t="shared" si="621"/>
        <v>1</v>
      </c>
      <c r="Y1823">
        <f t="shared" si="622"/>
        <v>1</v>
      </c>
      <c r="Z1823">
        <f t="shared" si="623"/>
        <v>1</v>
      </c>
      <c r="AA1823">
        <f t="shared" si="624"/>
        <v>1</v>
      </c>
      <c r="AB1823">
        <f t="shared" si="625"/>
        <v>1</v>
      </c>
      <c r="AC1823">
        <f t="shared" si="626"/>
        <v>1</v>
      </c>
      <c r="AD1823">
        <f t="shared" si="627"/>
        <v>1</v>
      </c>
      <c r="AE1823" s="4" t="s">
        <v>2828</v>
      </c>
      <c r="AF1823" s="9" t="s">
        <v>2829</v>
      </c>
      <c r="AG1823">
        <v>0</v>
      </c>
      <c r="AH1823">
        <v>0</v>
      </c>
      <c r="AI1823">
        <v>0</v>
      </c>
      <c r="AJ1823">
        <v>1</v>
      </c>
      <c r="AK1823" s="9" t="s">
        <v>2840</v>
      </c>
      <c r="AL1823">
        <f t="shared" si="615"/>
        <v>0</v>
      </c>
      <c r="AM1823">
        <f>IF(AND(INDIRECT(AN1823)='Sample Select backend'!$C$2,INDIRECT(AO1823)=1,INDIRECT(AP1823)='Sample Select backend'!$F$2,INDIRECT(AQ1823)=1,INDIRECT(AR1823)='Sample Select backend'!$M$2),1,0)</f>
        <v>1</v>
      </c>
      <c r="AN1823" t="str">
        <f>_xlfn.CONCAT('Sample Select backend'!$C$4,ROW(AN1823))</f>
        <v>AE1823</v>
      </c>
      <c r="AO1823" s="9" t="str">
        <f>_xlfn.CONCAT('Sample Select backend'!$J$2,ROW(AO1823))</f>
        <v>AJ1823</v>
      </c>
      <c r="AP1823" t="str">
        <f>_xlfn.CONCAT('Sample Select backend'!$F$4,ROW(AP1823))</f>
        <v>AF1823</v>
      </c>
      <c r="AQ1823" t="str">
        <f>_xlfn.CONCAT('Sample Select backend'!$I$10,ROW(AQ1823))</f>
        <v>R1823</v>
      </c>
      <c r="AR1823" t="str">
        <f>_xlfn.CONCAT('Sample Select backend'!$M$4,ROW(AR1823))</f>
        <v>AK1823</v>
      </c>
      <c r="AS1823" t="str">
        <f t="shared" si="616"/>
        <v>Italy</v>
      </c>
      <c r="AT1823" s="9">
        <f t="shared" si="617"/>
        <v>10</v>
      </c>
      <c r="AU1823">
        <f t="shared" si="618"/>
        <v>0</v>
      </c>
      <c r="AV1823" s="9">
        <v>1</v>
      </c>
    </row>
    <row r="1824" spans="1:48" x14ac:dyDescent="0.35">
      <c r="A1824" t="s">
        <v>87</v>
      </c>
      <c r="B1824">
        <v>6</v>
      </c>
      <c r="C1824">
        <v>29</v>
      </c>
      <c r="D1824" t="s">
        <v>1275</v>
      </c>
      <c r="E1824">
        <v>1</v>
      </c>
      <c r="F1824">
        <v>1</v>
      </c>
      <c r="G1824">
        <v>-2</v>
      </c>
      <c r="H1824">
        <v>-1</v>
      </c>
      <c r="I1824">
        <v>2</v>
      </c>
      <c r="J1824">
        <v>2</v>
      </c>
      <c r="K1824">
        <v>1</v>
      </c>
      <c r="L1824">
        <v>-2</v>
      </c>
      <c r="M1824">
        <v>1</v>
      </c>
      <c r="N1824" t="s">
        <v>2686</v>
      </c>
      <c r="O1824" t="s">
        <v>2800</v>
      </c>
      <c r="P1824" t="s">
        <v>2808</v>
      </c>
      <c r="Q1824" t="s">
        <v>2813</v>
      </c>
      <c r="R1824">
        <v>1</v>
      </c>
      <c r="S1824" t="s">
        <v>202</v>
      </c>
      <c r="T1824" t="s">
        <v>202</v>
      </c>
      <c r="U1824" t="s">
        <v>202</v>
      </c>
      <c r="V1824">
        <f t="shared" si="619"/>
        <v>1</v>
      </c>
      <c r="W1824">
        <f t="shared" si="620"/>
        <v>1</v>
      </c>
      <c r="X1824">
        <f t="shared" si="621"/>
        <v>0</v>
      </c>
      <c r="Y1824">
        <f t="shared" si="622"/>
        <v>0</v>
      </c>
      <c r="Z1824">
        <f t="shared" si="623"/>
        <v>1</v>
      </c>
      <c r="AA1824">
        <f t="shared" si="624"/>
        <v>1</v>
      </c>
      <c r="AB1824">
        <f t="shared" si="625"/>
        <v>1</v>
      </c>
      <c r="AC1824">
        <f t="shared" si="626"/>
        <v>0</v>
      </c>
      <c r="AD1824">
        <f t="shared" si="627"/>
        <v>1</v>
      </c>
      <c r="AE1824" s="4" t="s">
        <v>2828</v>
      </c>
      <c r="AF1824" s="9" t="s">
        <v>2829</v>
      </c>
      <c r="AG1824">
        <v>0</v>
      </c>
      <c r="AH1824">
        <v>0</v>
      </c>
      <c r="AI1824">
        <v>0</v>
      </c>
      <c r="AJ1824">
        <v>1</v>
      </c>
      <c r="AK1824" s="9" t="s">
        <v>2840</v>
      </c>
      <c r="AL1824">
        <f t="shared" si="615"/>
        <v>0</v>
      </c>
      <c r="AM1824">
        <f>IF(AND(INDIRECT(AN1824)='Sample Select backend'!$C$2,INDIRECT(AO1824)=1,INDIRECT(AP1824)='Sample Select backend'!$F$2,INDIRECT(AQ1824)=1,INDIRECT(AR1824)='Sample Select backend'!$M$2),1,0)</f>
        <v>1</v>
      </c>
      <c r="AN1824" t="str">
        <f>_xlfn.CONCAT('Sample Select backend'!$C$4,ROW(AN1824))</f>
        <v>AE1824</v>
      </c>
      <c r="AO1824" s="9" t="str">
        <f>_xlfn.CONCAT('Sample Select backend'!$J$2,ROW(AO1824))</f>
        <v>AJ1824</v>
      </c>
      <c r="AP1824" t="str">
        <f>_xlfn.CONCAT('Sample Select backend'!$F$4,ROW(AP1824))</f>
        <v>AF1824</v>
      </c>
      <c r="AQ1824" t="str">
        <f>_xlfn.CONCAT('Sample Select backend'!$I$10,ROW(AQ1824))</f>
        <v>R1824</v>
      </c>
      <c r="AR1824" t="str">
        <f>_xlfn.CONCAT('Sample Select backend'!$M$4,ROW(AR1824))</f>
        <v>AK1824</v>
      </c>
      <c r="AS1824" t="str">
        <f t="shared" si="616"/>
        <v>Italy</v>
      </c>
      <c r="AT1824" s="9">
        <f t="shared" si="617"/>
        <v>29</v>
      </c>
      <c r="AU1824">
        <f t="shared" si="618"/>
        <v>0</v>
      </c>
      <c r="AV1824" s="9">
        <v>1</v>
      </c>
    </row>
    <row r="1825" spans="1:48" x14ac:dyDescent="0.35">
      <c r="A1825" t="s">
        <v>87</v>
      </c>
      <c r="B1825" t="s">
        <v>201</v>
      </c>
      <c r="C1825" t="s">
        <v>201</v>
      </c>
      <c r="D1825" t="s">
        <v>1260</v>
      </c>
      <c r="E1825">
        <v>2</v>
      </c>
      <c r="F1825">
        <v>1</v>
      </c>
      <c r="G1825">
        <v>2</v>
      </c>
      <c r="H1825">
        <v>-1</v>
      </c>
      <c r="I1825">
        <v>-2</v>
      </c>
      <c r="J1825">
        <v>2</v>
      </c>
      <c r="K1825">
        <v>-1</v>
      </c>
      <c r="L1825">
        <v>2</v>
      </c>
      <c r="M1825">
        <v>1</v>
      </c>
      <c r="N1825" t="s">
        <v>2686</v>
      </c>
      <c r="O1825" t="s">
        <v>2800</v>
      </c>
      <c r="P1825" t="s">
        <v>2808</v>
      </c>
      <c r="Q1825" t="s">
        <v>2813</v>
      </c>
      <c r="R1825">
        <v>1</v>
      </c>
      <c r="S1825" t="s">
        <v>202</v>
      </c>
      <c r="T1825" t="s">
        <v>202</v>
      </c>
      <c r="U1825" t="s">
        <v>202</v>
      </c>
      <c r="V1825">
        <f t="shared" si="619"/>
        <v>1</v>
      </c>
      <c r="W1825">
        <f t="shared" si="620"/>
        <v>1</v>
      </c>
      <c r="X1825">
        <f t="shared" si="621"/>
        <v>1</v>
      </c>
      <c r="Y1825">
        <f t="shared" si="622"/>
        <v>0</v>
      </c>
      <c r="Z1825">
        <f t="shared" si="623"/>
        <v>0</v>
      </c>
      <c r="AA1825">
        <f t="shared" si="624"/>
        <v>1</v>
      </c>
      <c r="AB1825">
        <f t="shared" si="625"/>
        <v>0</v>
      </c>
      <c r="AC1825">
        <f t="shared" si="626"/>
        <v>1</v>
      </c>
      <c r="AD1825">
        <f t="shared" si="627"/>
        <v>1</v>
      </c>
      <c r="AE1825" s="4" t="s">
        <v>2828</v>
      </c>
      <c r="AF1825" s="9" t="s">
        <v>2829</v>
      </c>
      <c r="AG1825">
        <v>0</v>
      </c>
      <c r="AH1825">
        <v>0</v>
      </c>
      <c r="AI1825">
        <v>0</v>
      </c>
      <c r="AJ1825">
        <v>1</v>
      </c>
      <c r="AK1825" s="9" t="s">
        <v>2840</v>
      </c>
      <c r="AL1825">
        <f t="shared" si="615"/>
        <v>1</v>
      </c>
      <c r="AM1825">
        <f>IF(AND(INDIRECT(AN1825)='Sample Select backend'!$C$2,INDIRECT(AO1825)=1,INDIRECT(AP1825)='Sample Select backend'!$F$2,INDIRECT(AQ1825)=1,INDIRECT(AR1825)='Sample Select backend'!$M$2),1,0)</f>
        <v>1</v>
      </c>
      <c r="AN1825" t="str">
        <f>_xlfn.CONCAT('Sample Select backend'!$C$4,ROW(AN1825))</f>
        <v>AE1825</v>
      </c>
      <c r="AO1825" s="9" t="str">
        <f>_xlfn.CONCAT('Sample Select backend'!$J$2,ROW(AO1825))</f>
        <v>AJ1825</v>
      </c>
      <c r="AP1825" t="str">
        <f>_xlfn.CONCAT('Sample Select backend'!$F$4,ROW(AP1825))</f>
        <v>AF1825</v>
      </c>
      <c r="AQ1825" t="str">
        <f>_xlfn.CONCAT('Sample Select backend'!$I$10,ROW(AQ1825))</f>
        <v>R1825</v>
      </c>
      <c r="AR1825" t="str">
        <f>_xlfn.CONCAT('Sample Select backend'!$M$4,ROW(AR1825))</f>
        <v>AK1825</v>
      </c>
      <c r="AS1825" t="str">
        <f t="shared" si="616"/>
        <v>Italy</v>
      </c>
      <c r="AT1825" s="9" t="str">
        <f t="shared" si="617"/>
        <v>Other</v>
      </c>
      <c r="AU1825">
        <f t="shared" si="618"/>
        <v>0</v>
      </c>
      <c r="AV1825" s="9">
        <v>1</v>
      </c>
    </row>
    <row r="1826" spans="1:48" x14ac:dyDescent="0.35">
      <c r="A1826" t="s">
        <v>87</v>
      </c>
      <c r="B1826">
        <v>6</v>
      </c>
      <c r="C1826">
        <v>29</v>
      </c>
      <c r="D1826" t="s">
        <v>1276</v>
      </c>
      <c r="E1826">
        <v>1</v>
      </c>
      <c r="F1826">
        <v>1</v>
      </c>
      <c r="G1826">
        <v>-2</v>
      </c>
      <c r="H1826">
        <v>-1</v>
      </c>
      <c r="I1826">
        <v>-2</v>
      </c>
      <c r="J1826">
        <v>2</v>
      </c>
      <c r="K1826">
        <v>1</v>
      </c>
      <c r="L1826">
        <v>-2</v>
      </c>
      <c r="M1826">
        <v>1</v>
      </c>
      <c r="N1826" t="s">
        <v>2686</v>
      </c>
      <c r="O1826" t="s">
        <v>2800</v>
      </c>
      <c r="P1826" t="s">
        <v>2808</v>
      </c>
      <c r="Q1826" t="s">
        <v>2813</v>
      </c>
      <c r="R1826">
        <v>1</v>
      </c>
      <c r="S1826" t="s">
        <v>202</v>
      </c>
      <c r="T1826" t="s">
        <v>202</v>
      </c>
      <c r="U1826" t="s">
        <v>202</v>
      </c>
      <c r="V1826">
        <f t="shared" si="619"/>
        <v>1</v>
      </c>
      <c r="W1826">
        <f t="shared" si="620"/>
        <v>1</v>
      </c>
      <c r="X1826">
        <f t="shared" si="621"/>
        <v>0</v>
      </c>
      <c r="Y1826">
        <f t="shared" si="622"/>
        <v>0</v>
      </c>
      <c r="Z1826">
        <f t="shared" si="623"/>
        <v>0</v>
      </c>
      <c r="AA1826">
        <f t="shared" si="624"/>
        <v>1</v>
      </c>
      <c r="AB1826">
        <f t="shared" si="625"/>
        <v>1</v>
      </c>
      <c r="AC1826">
        <f t="shared" si="626"/>
        <v>0</v>
      </c>
      <c r="AD1826">
        <f t="shared" si="627"/>
        <v>1</v>
      </c>
      <c r="AE1826" s="4" t="s">
        <v>2828</v>
      </c>
      <c r="AF1826" s="9" t="s">
        <v>2829</v>
      </c>
      <c r="AG1826">
        <v>0</v>
      </c>
      <c r="AH1826">
        <v>0</v>
      </c>
      <c r="AI1826">
        <v>0</v>
      </c>
      <c r="AJ1826">
        <v>1</v>
      </c>
      <c r="AK1826" s="9" t="s">
        <v>2840</v>
      </c>
      <c r="AL1826">
        <f t="shared" si="615"/>
        <v>0</v>
      </c>
      <c r="AM1826">
        <f>IF(AND(INDIRECT(AN1826)='Sample Select backend'!$C$2,INDIRECT(AO1826)=1,INDIRECT(AP1826)='Sample Select backend'!$F$2,INDIRECT(AQ1826)=1,INDIRECT(AR1826)='Sample Select backend'!$M$2),1,0)</f>
        <v>1</v>
      </c>
      <c r="AN1826" t="str">
        <f>_xlfn.CONCAT('Sample Select backend'!$C$4,ROW(AN1826))</f>
        <v>AE1826</v>
      </c>
      <c r="AO1826" s="9" t="str">
        <f>_xlfn.CONCAT('Sample Select backend'!$J$2,ROW(AO1826))</f>
        <v>AJ1826</v>
      </c>
      <c r="AP1826" t="str">
        <f>_xlfn.CONCAT('Sample Select backend'!$F$4,ROW(AP1826))</f>
        <v>AF1826</v>
      </c>
      <c r="AQ1826" t="str">
        <f>_xlfn.CONCAT('Sample Select backend'!$I$10,ROW(AQ1826))</f>
        <v>R1826</v>
      </c>
      <c r="AR1826" t="str">
        <f>_xlfn.CONCAT('Sample Select backend'!$M$4,ROW(AR1826))</f>
        <v>AK1826</v>
      </c>
      <c r="AS1826" t="str">
        <f t="shared" si="616"/>
        <v>Italy</v>
      </c>
      <c r="AT1826" s="9">
        <f t="shared" si="617"/>
        <v>29</v>
      </c>
      <c r="AU1826">
        <f t="shared" si="618"/>
        <v>0</v>
      </c>
      <c r="AV1826" s="9">
        <v>1</v>
      </c>
    </row>
    <row r="1827" spans="1:48" x14ac:dyDescent="0.35">
      <c r="A1827" t="s">
        <v>87</v>
      </c>
      <c r="B1827">
        <v>2</v>
      </c>
      <c r="C1827">
        <v>14</v>
      </c>
      <c r="D1827" t="s">
        <v>1268</v>
      </c>
      <c r="E1827">
        <v>2</v>
      </c>
      <c r="F1827">
        <v>2</v>
      </c>
      <c r="G1827">
        <v>2</v>
      </c>
      <c r="H1827">
        <v>2</v>
      </c>
      <c r="I1827">
        <v>2</v>
      </c>
      <c r="J1827">
        <v>2</v>
      </c>
      <c r="K1827">
        <v>1</v>
      </c>
      <c r="L1827">
        <v>2</v>
      </c>
      <c r="M1827">
        <v>1</v>
      </c>
      <c r="N1827" t="s">
        <v>2686</v>
      </c>
      <c r="O1827" t="s">
        <v>2800</v>
      </c>
      <c r="P1827" t="s">
        <v>2808</v>
      </c>
      <c r="Q1827" t="s">
        <v>2813</v>
      </c>
      <c r="R1827">
        <v>1</v>
      </c>
      <c r="S1827" t="s">
        <v>202</v>
      </c>
      <c r="T1827" t="s">
        <v>202</v>
      </c>
      <c r="U1827" t="s">
        <v>202</v>
      </c>
      <c r="V1827">
        <f t="shared" si="619"/>
        <v>1</v>
      </c>
      <c r="W1827">
        <f t="shared" si="620"/>
        <v>1</v>
      </c>
      <c r="X1827">
        <f t="shared" si="621"/>
        <v>1</v>
      </c>
      <c r="Y1827">
        <f t="shared" si="622"/>
        <v>1</v>
      </c>
      <c r="Z1827">
        <f t="shared" si="623"/>
        <v>1</v>
      </c>
      <c r="AA1827">
        <f t="shared" si="624"/>
        <v>1</v>
      </c>
      <c r="AB1827">
        <f t="shared" si="625"/>
        <v>1</v>
      </c>
      <c r="AC1827">
        <f t="shared" si="626"/>
        <v>1</v>
      </c>
      <c r="AD1827">
        <f t="shared" si="627"/>
        <v>1</v>
      </c>
      <c r="AE1827" s="4" t="s">
        <v>2828</v>
      </c>
      <c r="AF1827" s="9" t="s">
        <v>2829</v>
      </c>
      <c r="AG1827">
        <v>0</v>
      </c>
      <c r="AH1827">
        <v>0</v>
      </c>
      <c r="AI1827">
        <v>0</v>
      </c>
      <c r="AJ1827">
        <v>1</v>
      </c>
      <c r="AK1827" s="9" t="s">
        <v>2840</v>
      </c>
      <c r="AL1827">
        <f t="shared" si="615"/>
        <v>0</v>
      </c>
      <c r="AM1827">
        <f>IF(AND(INDIRECT(AN1827)='Sample Select backend'!$C$2,INDIRECT(AO1827)=1,INDIRECT(AP1827)='Sample Select backend'!$F$2,INDIRECT(AQ1827)=1,INDIRECT(AR1827)='Sample Select backend'!$M$2),1,0)</f>
        <v>1</v>
      </c>
      <c r="AN1827" t="str">
        <f>_xlfn.CONCAT('Sample Select backend'!$C$4,ROW(AN1827))</f>
        <v>AE1827</v>
      </c>
      <c r="AO1827" s="9" t="str">
        <f>_xlfn.CONCAT('Sample Select backend'!$J$2,ROW(AO1827))</f>
        <v>AJ1827</v>
      </c>
      <c r="AP1827" t="str">
        <f>_xlfn.CONCAT('Sample Select backend'!$F$4,ROW(AP1827))</f>
        <v>AF1827</v>
      </c>
      <c r="AQ1827" t="str">
        <f>_xlfn.CONCAT('Sample Select backend'!$I$10,ROW(AQ1827))</f>
        <v>R1827</v>
      </c>
      <c r="AR1827" t="str">
        <f>_xlfn.CONCAT('Sample Select backend'!$M$4,ROW(AR1827))</f>
        <v>AK1827</v>
      </c>
      <c r="AS1827" t="str">
        <f t="shared" si="616"/>
        <v>Italy</v>
      </c>
      <c r="AT1827" s="9">
        <f t="shared" si="617"/>
        <v>14</v>
      </c>
      <c r="AU1827">
        <f t="shared" si="618"/>
        <v>0</v>
      </c>
      <c r="AV1827" s="9">
        <v>1</v>
      </c>
    </row>
    <row r="1828" spans="1:48" x14ac:dyDescent="0.35">
      <c r="A1828" t="s">
        <v>87</v>
      </c>
      <c r="B1828">
        <v>1</v>
      </c>
      <c r="C1828" t="s">
        <v>206</v>
      </c>
      <c r="D1828" t="s">
        <v>1278</v>
      </c>
      <c r="E1828">
        <v>2</v>
      </c>
      <c r="F1828">
        <v>2</v>
      </c>
      <c r="G1828">
        <v>-2</v>
      </c>
      <c r="H1828">
        <v>-1</v>
      </c>
      <c r="I1828">
        <v>-2</v>
      </c>
      <c r="J1828">
        <v>2</v>
      </c>
      <c r="K1828">
        <v>1</v>
      </c>
      <c r="L1828">
        <v>-2</v>
      </c>
      <c r="M1828">
        <v>1</v>
      </c>
      <c r="N1828" t="s">
        <v>2686</v>
      </c>
      <c r="O1828" t="s">
        <v>2800</v>
      </c>
      <c r="P1828" t="s">
        <v>2808</v>
      </c>
      <c r="Q1828" t="s">
        <v>2813</v>
      </c>
      <c r="R1828">
        <v>1</v>
      </c>
      <c r="S1828" t="s">
        <v>202</v>
      </c>
      <c r="T1828" t="s">
        <v>202</v>
      </c>
      <c r="U1828" t="s">
        <v>202</v>
      </c>
      <c r="V1828">
        <f t="shared" si="619"/>
        <v>1</v>
      </c>
      <c r="W1828">
        <f t="shared" si="620"/>
        <v>1</v>
      </c>
      <c r="X1828">
        <f t="shared" si="621"/>
        <v>0</v>
      </c>
      <c r="Y1828">
        <f t="shared" si="622"/>
        <v>0</v>
      </c>
      <c r="Z1828">
        <f t="shared" si="623"/>
        <v>0</v>
      </c>
      <c r="AA1828">
        <f t="shared" si="624"/>
        <v>1</v>
      </c>
      <c r="AB1828">
        <f t="shared" si="625"/>
        <v>1</v>
      </c>
      <c r="AC1828">
        <f t="shared" si="626"/>
        <v>0</v>
      </c>
      <c r="AD1828">
        <f t="shared" si="627"/>
        <v>1</v>
      </c>
      <c r="AE1828" s="4" t="s">
        <v>2828</v>
      </c>
      <c r="AF1828" s="9" t="s">
        <v>2829</v>
      </c>
      <c r="AG1828">
        <v>0</v>
      </c>
      <c r="AH1828">
        <v>0</v>
      </c>
      <c r="AI1828">
        <v>0</v>
      </c>
      <c r="AJ1828">
        <v>1</v>
      </c>
      <c r="AK1828" s="9" t="s">
        <v>2840</v>
      </c>
      <c r="AL1828">
        <f t="shared" si="615"/>
        <v>0</v>
      </c>
      <c r="AM1828">
        <f>IF(AND(INDIRECT(AN1828)='Sample Select backend'!$C$2,INDIRECT(AO1828)=1,INDIRECT(AP1828)='Sample Select backend'!$F$2,INDIRECT(AQ1828)=1,INDIRECT(AR1828)='Sample Select backend'!$M$2),1,0)</f>
        <v>1</v>
      </c>
      <c r="AN1828" t="str">
        <f>_xlfn.CONCAT('Sample Select backend'!$C$4,ROW(AN1828))</f>
        <v>AE1828</v>
      </c>
      <c r="AO1828" s="9" t="str">
        <f>_xlfn.CONCAT('Sample Select backend'!$J$2,ROW(AO1828))</f>
        <v>AJ1828</v>
      </c>
      <c r="AP1828" t="str">
        <f>_xlfn.CONCAT('Sample Select backend'!$F$4,ROW(AP1828))</f>
        <v>AF1828</v>
      </c>
      <c r="AQ1828" t="str">
        <f>_xlfn.CONCAT('Sample Select backend'!$I$10,ROW(AQ1828))</f>
        <v>R1828</v>
      </c>
      <c r="AR1828" t="str">
        <f>_xlfn.CONCAT('Sample Select backend'!$M$4,ROW(AR1828))</f>
        <v>AK1828</v>
      </c>
      <c r="AS1828" t="str">
        <f t="shared" si="616"/>
        <v>Italy</v>
      </c>
      <c r="AT1828" s="9" t="str">
        <f t="shared" si="617"/>
        <v>Tax exemption/waiver/suspension</v>
      </c>
      <c r="AU1828">
        <f t="shared" si="618"/>
        <v>0</v>
      </c>
      <c r="AV1828" s="9">
        <v>1</v>
      </c>
    </row>
    <row r="1829" spans="1:48" x14ac:dyDescent="0.35">
      <c r="A1829" t="s">
        <v>87</v>
      </c>
      <c r="B1829">
        <v>1</v>
      </c>
      <c r="C1829">
        <v>6</v>
      </c>
      <c r="D1829" t="s">
        <v>1267</v>
      </c>
      <c r="E1829">
        <v>2</v>
      </c>
      <c r="F1829">
        <v>2</v>
      </c>
      <c r="G1829">
        <v>2</v>
      </c>
      <c r="H1829">
        <v>2</v>
      </c>
      <c r="I1829">
        <v>2</v>
      </c>
      <c r="J1829">
        <v>2</v>
      </c>
      <c r="K1829">
        <v>1</v>
      </c>
      <c r="L1829">
        <v>2</v>
      </c>
      <c r="M1829">
        <v>1</v>
      </c>
      <c r="N1829" t="s">
        <v>2686</v>
      </c>
      <c r="O1829" t="s">
        <v>2800</v>
      </c>
      <c r="P1829" t="s">
        <v>2808</v>
      </c>
      <c r="Q1829" t="s">
        <v>2813</v>
      </c>
      <c r="R1829">
        <v>1</v>
      </c>
      <c r="S1829" t="s">
        <v>202</v>
      </c>
      <c r="T1829" t="s">
        <v>202</v>
      </c>
      <c r="U1829" t="s">
        <v>202</v>
      </c>
      <c r="V1829">
        <f t="shared" si="619"/>
        <v>1</v>
      </c>
      <c r="W1829">
        <f t="shared" si="620"/>
        <v>1</v>
      </c>
      <c r="X1829">
        <f t="shared" si="621"/>
        <v>1</v>
      </c>
      <c r="Y1829">
        <f t="shared" si="622"/>
        <v>1</v>
      </c>
      <c r="Z1829">
        <f t="shared" si="623"/>
        <v>1</v>
      </c>
      <c r="AA1829">
        <f t="shared" si="624"/>
        <v>1</v>
      </c>
      <c r="AB1829">
        <f t="shared" si="625"/>
        <v>1</v>
      </c>
      <c r="AC1829">
        <f t="shared" si="626"/>
        <v>1</v>
      </c>
      <c r="AD1829">
        <f t="shared" si="627"/>
        <v>1</v>
      </c>
      <c r="AE1829" s="4" t="s">
        <v>2828</v>
      </c>
      <c r="AF1829" s="9" t="s">
        <v>2829</v>
      </c>
      <c r="AG1829">
        <v>0</v>
      </c>
      <c r="AH1829">
        <v>0</v>
      </c>
      <c r="AI1829">
        <v>0</v>
      </c>
      <c r="AJ1829">
        <v>1</v>
      </c>
      <c r="AK1829" s="9" t="s">
        <v>2840</v>
      </c>
      <c r="AL1829">
        <f t="shared" si="615"/>
        <v>0</v>
      </c>
      <c r="AM1829">
        <f>IF(AND(INDIRECT(AN1829)='Sample Select backend'!$C$2,INDIRECT(AO1829)=1,INDIRECT(AP1829)='Sample Select backend'!$F$2,INDIRECT(AQ1829)=1,INDIRECT(AR1829)='Sample Select backend'!$M$2),1,0)</f>
        <v>1</v>
      </c>
      <c r="AN1829" t="str">
        <f>_xlfn.CONCAT('Sample Select backend'!$C$4,ROW(AN1829))</f>
        <v>AE1829</v>
      </c>
      <c r="AO1829" s="9" t="str">
        <f>_xlfn.CONCAT('Sample Select backend'!$J$2,ROW(AO1829))</f>
        <v>AJ1829</v>
      </c>
      <c r="AP1829" t="str">
        <f>_xlfn.CONCAT('Sample Select backend'!$F$4,ROW(AP1829))</f>
        <v>AF1829</v>
      </c>
      <c r="AQ1829" t="str">
        <f>_xlfn.CONCAT('Sample Select backend'!$I$10,ROW(AQ1829))</f>
        <v>R1829</v>
      </c>
      <c r="AR1829" t="str">
        <f>_xlfn.CONCAT('Sample Select backend'!$M$4,ROW(AR1829))</f>
        <v>AK1829</v>
      </c>
      <c r="AS1829" t="str">
        <f t="shared" si="616"/>
        <v>Italy</v>
      </c>
      <c r="AT1829" s="9">
        <f t="shared" si="617"/>
        <v>6</v>
      </c>
      <c r="AU1829">
        <f t="shared" si="618"/>
        <v>0</v>
      </c>
      <c r="AV1829" s="9">
        <v>1</v>
      </c>
    </row>
    <row r="1830" spans="1:48" x14ac:dyDescent="0.35">
      <c r="A1830" t="s">
        <v>87</v>
      </c>
      <c r="B1830">
        <v>6</v>
      </c>
      <c r="C1830">
        <v>25</v>
      </c>
      <c r="D1830" t="s">
        <v>1263</v>
      </c>
      <c r="E1830">
        <v>1</v>
      </c>
      <c r="F1830">
        <v>1</v>
      </c>
      <c r="G1830">
        <v>-2</v>
      </c>
      <c r="H1830">
        <v>-1</v>
      </c>
      <c r="I1830">
        <v>2</v>
      </c>
      <c r="J1830">
        <v>1</v>
      </c>
      <c r="K1830">
        <v>1</v>
      </c>
      <c r="L1830">
        <v>-2</v>
      </c>
      <c r="M1830">
        <v>1</v>
      </c>
      <c r="N1830" t="s">
        <v>2686</v>
      </c>
      <c r="O1830" t="s">
        <v>2800</v>
      </c>
      <c r="P1830" t="s">
        <v>2808</v>
      </c>
      <c r="Q1830" t="s">
        <v>2813</v>
      </c>
      <c r="R1830">
        <v>1</v>
      </c>
      <c r="S1830" t="s">
        <v>202</v>
      </c>
      <c r="T1830" t="s">
        <v>202</v>
      </c>
      <c r="U1830" t="s">
        <v>202</v>
      </c>
      <c r="V1830">
        <f t="shared" si="619"/>
        <v>1</v>
      </c>
      <c r="W1830">
        <f t="shared" si="620"/>
        <v>1</v>
      </c>
      <c r="X1830">
        <f t="shared" si="621"/>
        <v>0</v>
      </c>
      <c r="Y1830">
        <f t="shared" si="622"/>
        <v>0</v>
      </c>
      <c r="Z1830">
        <f t="shared" si="623"/>
        <v>1</v>
      </c>
      <c r="AA1830">
        <f t="shared" si="624"/>
        <v>1</v>
      </c>
      <c r="AB1830">
        <f t="shared" si="625"/>
        <v>1</v>
      </c>
      <c r="AC1830">
        <f t="shared" si="626"/>
        <v>0</v>
      </c>
      <c r="AD1830">
        <f t="shared" si="627"/>
        <v>1</v>
      </c>
      <c r="AE1830" s="4" t="s">
        <v>2828</v>
      </c>
      <c r="AF1830" s="9" t="s">
        <v>2829</v>
      </c>
      <c r="AG1830">
        <v>0</v>
      </c>
      <c r="AH1830">
        <v>0</v>
      </c>
      <c r="AI1830">
        <v>0</v>
      </c>
      <c r="AJ1830">
        <v>1</v>
      </c>
      <c r="AK1830" s="9" t="s">
        <v>2840</v>
      </c>
      <c r="AL1830">
        <f t="shared" si="615"/>
        <v>0</v>
      </c>
      <c r="AM1830">
        <f>IF(AND(INDIRECT(AN1830)='Sample Select backend'!$C$2,INDIRECT(AO1830)=1,INDIRECT(AP1830)='Sample Select backend'!$F$2,INDIRECT(AQ1830)=1,INDIRECT(AR1830)='Sample Select backend'!$M$2),1,0)</f>
        <v>1</v>
      </c>
      <c r="AN1830" t="str">
        <f>_xlfn.CONCAT('Sample Select backend'!$C$4,ROW(AN1830))</f>
        <v>AE1830</v>
      </c>
      <c r="AO1830" s="9" t="str">
        <f>_xlfn.CONCAT('Sample Select backend'!$J$2,ROW(AO1830))</f>
        <v>AJ1830</v>
      </c>
      <c r="AP1830" t="str">
        <f>_xlfn.CONCAT('Sample Select backend'!$F$4,ROW(AP1830))</f>
        <v>AF1830</v>
      </c>
      <c r="AQ1830" t="str">
        <f>_xlfn.CONCAT('Sample Select backend'!$I$10,ROW(AQ1830))</f>
        <v>R1830</v>
      </c>
      <c r="AR1830" t="str">
        <f>_xlfn.CONCAT('Sample Select backend'!$M$4,ROW(AR1830))</f>
        <v>AK1830</v>
      </c>
      <c r="AS1830" t="str">
        <f t="shared" si="616"/>
        <v>Italy</v>
      </c>
      <c r="AT1830" s="9">
        <f t="shared" si="617"/>
        <v>25</v>
      </c>
      <c r="AU1830">
        <f t="shared" si="618"/>
        <v>0</v>
      </c>
      <c r="AV1830" s="9">
        <v>1</v>
      </c>
    </row>
    <row r="1831" spans="1:48" x14ac:dyDescent="0.35">
      <c r="A1831" t="s">
        <v>87</v>
      </c>
      <c r="B1831">
        <v>1</v>
      </c>
      <c r="C1831" t="s">
        <v>201</v>
      </c>
      <c r="D1831" t="s">
        <v>1273</v>
      </c>
      <c r="E1831">
        <v>-2</v>
      </c>
      <c r="F1831">
        <v>2</v>
      </c>
      <c r="G1831">
        <v>-2</v>
      </c>
      <c r="J1831">
        <v>2</v>
      </c>
      <c r="K1831">
        <v>2</v>
      </c>
      <c r="L1831">
        <v>2</v>
      </c>
      <c r="M1831">
        <v>1</v>
      </c>
      <c r="N1831" t="s">
        <v>2686</v>
      </c>
      <c r="O1831" t="s">
        <v>2800</v>
      </c>
      <c r="P1831" t="s">
        <v>2808</v>
      </c>
      <c r="Q1831" t="s">
        <v>2813</v>
      </c>
      <c r="R1831">
        <v>1</v>
      </c>
      <c r="S1831" t="s">
        <v>202</v>
      </c>
      <c r="T1831" t="s">
        <v>202</v>
      </c>
      <c r="U1831" t="s">
        <v>202</v>
      </c>
      <c r="V1831">
        <f t="shared" si="619"/>
        <v>0</v>
      </c>
      <c r="W1831">
        <f t="shared" si="620"/>
        <v>1</v>
      </c>
      <c r="X1831">
        <f t="shared" si="621"/>
        <v>0</v>
      </c>
      <c r="Y1831">
        <f t="shared" si="622"/>
        <v>-1</v>
      </c>
      <c r="Z1831">
        <f t="shared" si="623"/>
        <v>-1</v>
      </c>
      <c r="AA1831">
        <f t="shared" si="624"/>
        <v>1</v>
      </c>
      <c r="AB1831">
        <f t="shared" si="625"/>
        <v>1</v>
      </c>
      <c r="AC1831">
        <f t="shared" si="626"/>
        <v>1</v>
      </c>
      <c r="AD1831">
        <f t="shared" si="627"/>
        <v>1</v>
      </c>
      <c r="AE1831" s="4" t="s">
        <v>2828</v>
      </c>
      <c r="AF1831" s="9" t="s">
        <v>2829</v>
      </c>
      <c r="AG1831">
        <v>0</v>
      </c>
      <c r="AH1831">
        <v>0</v>
      </c>
      <c r="AI1831">
        <v>0</v>
      </c>
      <c r="AJ1831">
        <v>1</v>
      </c>
      <c r="AK1831" s="9" t="s">
        <v>2840</v>
      </c>
      <c r="AL1831">
        <f t="shared" si="615"/>
        <v>0</v>
      </c>
      <c r="AM1831">
        <f>IF(AND(INDIRECT(AN1831)='Sample Select backend'!$C$2,INDIRECT(AO1831)=1,INDIRECT(AP1831)='Sample Select backend'!$F$2,INDIRECT(AQ1831)=1,INDIRECT(AR1831)='Sample Select backend'!$M$2),1,0)</f>
        <v>1</v>
      </c>
      <c r="AN1831" t="str">
        <f>_xlfn.CONCAT('Sample Select backend'!$C$4,ROW(AN1831))</f>
        <v>AE1831</v>
      </c>
      <c r="AO1831" s="9" t="str">
        <f>_xlfn.CONCAT('Sample Select backend'!$J$2,ROW(AO1831))</f>
        <v>AJ1831</v>
      </c>
      <c r="AP1831" t="str">
        <f>_xlfn.CONCAT('Sample Select backend'!$F$4,ROW(AP1831))</f>
        <v>AF1831</v>
      </c>
      <c r="AQ1831" t="str">
        <f>_xlfn.CONCAT('Sample Select backend'!$I$10,ROW(AQ1831))</f>
        <v>R1831</v>
      </c>
      <c r="AR1831" t="str">
        <f>_xlfn.CONCAT('Sample Select backend'!$M$4,ROW(AR1831))</f>
        <v>AK1831</v>
      </c>
      <c r="AS1831" t="str">
        <f t="shared" si="616"/>
        <v>Italy</v>
      </c>
      <c r="AT1831" s="9" t="str">
        <f t="shared" si="617"/>
        <v>Other</v>
      </c>
      <c r="AU1831">
        <f t="shared" si="618"/>
        <v>0</v>
      </c>
      <c r="AV1831" s="9">
        <v>1</v>
      </c>
    </row>
    <row r="1832" spans="1:48" x14ac:dyDescent="0.35">
      <c r="A1832" t="s">
        <v>87</v>
      </c>
      <c r="B1832">
        <v>7</v>
      </c>
      <c r="C1832">
        <v>30</v>
      </c>
      <c r="D1832" t="s">
        <v>1277</v>
      </c>
      <c r="E1832">
        <v>1</v>
      </c>
      <c r="F1832">
        <v>1</v>
      </c>
      <c r="G1832">
        <v>2</v>
      </c>
      <c r="H1832">
        <v>1</v>
      </c>
      <c r="I1832">
        <v>-2</v>
      </c>
      <c r="J1832">
        <v>2</v>
      </c>
      <c r="K1832">
        <v>1</v>
      </c>
      <c r="L1832">
        <v>-2</v>
      </c>
      <c r="M1832">
        <v>1</v>
      </c>
      <c r="N1832" t="s">
        <v>2686</v>
      </c>
      <c r="O1832" t="s">
        <v>2800</v>
      </c>
      <c r="P1832" t="s">
        <v>2808</v>
      </c>
      <c r="Q1832" t="s">
        <v>2813</v>
      </c>
      <c r="R1832">
        <v>1</v>
      </c>
      <c r="S1832" t="s">
        <v>202</v>
      </c>
      <c r="T1832" t="s">
        <v>202</v>
      </c>
      <c r="U1832" t="s">
        <v>202</v>
      </c>
      <c r="V1832">
        <f t="shared" si="619"/>
        <v>1</v>
      </c>
      <c r="W1832">
        <f t="shared" si="620"/>
        <v>1</v>
      </c>
      <c r="X1832">
        <f t="shared" si="621"/>
        <v>1</v>
      </c>
      <c r="Y1832">
        <f t="shared" si="622"/>
        <v>1</v>
      </c>
      <c r="Z1832">
        <f t="shared" si="623"/>
        <v>0</v>
      </c>
      <c r="AA1832">
        <f t="shared" si="624"/>
        <v>1</v>
      </c>
      <c r="AB1832">
        <f t="shared" si="625"/>
        <v>1</v>
      </c>
      <c r="AC1832">
        <f t="shared" si="626"/>
        <v>0</v>
      </c>
      <c r="AD1832">
        <f t="shared" si="627"/>
        <v>1</v>
      </c>
      <c r="AE1832" s="4" t="s">
        <v>2828</v>
      </c>
      <c r="AF1832" s="9" t="s">
        <v>2829</v>
      </c>
      <c r="AG1832">
        <v>0</v>
      </c>
      <c r="AH1832">
        <v>0</v>
      </c>
      <c r="AI1832">
        <v>0</v>
      </c>
      <c r="AJ1832">
        <v>1</v>
      </c>
      <c r="AK1832" s="9" t="s">
        <v>2840</v>
      </c>
      <c r="AL1832">
        <f t="shared" si="615"/>
        <v>0</v>
      </c>
      <c r="AM1832">
        <f>IF(AND(INDIRECT(AN1832)='Sample Select backend'!$C$2,INDIRECT(AO1832)=1,INDIRECT(AP1832)='Sample Select backend'!$F$2,INDIRECT(AQ1832)=1,INDIRECT(AR1832)='Sample Select backend'!$M$2),1,0)</f>
        <v>1</v>
      </c>
      <c r="AN1832" t="str">
        <f>_xlfn.CONCAT('Sample Select backend'!$C$4,ROW(AN1832))</f>
        <v>AE1832</v>
      </c>
      <c r="AO1832" s="9" t="str">
        <f>_xlfn.CONCAT('Sample Select backend'!$J$2,ROW(AO1832))</f>
        <v>AJ1832</v>
      </c>
      <c r="AP1832" t="str">
        <f>_xlfn.CONCAT('Sample Select backend'!$F$4,ROW(AP1832))</f>
        <v>AF1832</v>
      </c>
      <c r="AQ1832" t="str">
        <f>_xlfn.CONCAT('Sample Select backend'!$I$10,ROW(AQ1832))</f>
        <v>R1832</v>
      </c>
      <c r="AR1832" t="str">
        <f>_xlfn.CONCAT('Sample Select backend'!$M$4,ROW(AR1832))</f>
        <v>AK1832</v>
      </c>
      <c r="AS1832" t="str">
        <f t="shared" si="616"/>
        <v>Italy</v>
      </c>
      <c r="AT1832" s="9">
        <f t="shared" si="617"/>
        <v>30</v>
      </c>
      <c r="AU1832">
        <f t="shared" si="618"/>
        <v>0</v>
      </c>
      <c r="AV1832" s="9">
        <v>1</v>
      </c>
    </row>
    <row r="1833" spans="1:48" x14ac:dyDescent="0.35">
      <c r="A1833" t="s">
        <v>87</v>
      </c>
      <c r="B1833">
        <v>6</v>
      </c>
      <c r="C1833">
        <v>25</v>
      </c>
      <c r="D1833" t="s">
        <v>1269</v>
      </c>
      <c r="E1833">
        <v>1</v>
      </c>
      <c r="F1833">
        <v>1</v>
      </c>
      <c r="G1833">
        <v>-2</v>
      </c>
      <c r="H1833">
        <v>-1</v>
      </c>
      <c r="I1833">
        <v>2</v>
      </c>
      <c r="J1833">
        <v>1</v>
      </c>
      <c r="K1833">
        <v>1</v>
      </c>
      <c r="L1833">
        <v>-2</v>
      </c>
      <c r="M1833">
        <v>1</v>
      </c>
      <c r="N1833" t="s">
        <v>2686</v>
      </c>
      <c r="O1833" t="s">
        <v>2800</v>
      </c>
      <c r="P1833" t="s">
        <v>2808</v>
      </c>
      <c r="Q1833" t="s">
        <v>2813</v>
      </c>
      <c r="R1833">
        <v>1</v>
      </c>
      <c r="S1833" t="s">
        <v>202</v>
      </c>
      <c r="T1833" t="s">
        <v>202</v>
      </c>
      <c r="U1833" t="s">
        <v>202</v>
      </c>
      <c r="V1833">
        <f t="shared" si="619"/>
        <v>1</v>
      </c>
      <c r="W1833">
        <f t="shared" si="620"/>
        <v>1</v>
      </c>
      <c r="X1833">
        <f t="shared" si="621"/>
        <v>0</v>
      </c>
      <c r="Y1833">
        <f t="shared" si="622"/>
        <v>0</v>
      </c>
      <c r="Z1833">
        <f t="shared" si="623"/>
        <v>1</v>
      </c>
      <c r="AA1833">
        <f t="shared" si="624"/>
        <v>1</v>
      </c>
      <c r="AB1833">
        <f t="shared" si="625"/>
        <v>1</v>
      </c>
      <c r="AC1833">
        <f t="shared" si="626"/>
        <v>0</v>
      </c>
      <c r="AD1833">
        <f t="shared" si="627"/>
        <v>1</v>
      </c>
      <c r="AE1833" s="4" t="s">
        <v>2828</v>
      </c>
      <c r="AF1833" s="9" t="s">
        <v>2829</v>
      </c>
      <c r="AG1833">
        <v>0</v>
      </c>
      <c r="AH1833">
        <v>0</v>
      </c>
      <c r="AI1833">
        <v>0</v>
      </c>
      <c r="AJ1833">
        <v>1</v>
      </c>
      <c r="AK1833" s="9" t="s">
        <v>2840</v>
      </c>
      <c r="AL1833">
        <f t="shared" si="615"/>
        <v>0</v>
      </c>
      <c r="AM1833">
        <f>IF(AND(INDIRECT(AN1833)='Sample Select backend'!$C$2,INDIRECT(AO1833)=1,INDIRECT(AP1833)='Sample Select backend'!$F$2,INDIRECT(AQ1833)=1,INDIRECT(AR1833)='Sample Select backend'!$M$2),1,0)</f>
        <v>1</v>
      </c>
      <c r="AN1833" t="str">
        <f>_xlfn.CONCAT('Sample Select backend'!$C$4,ROW(AN1833))</f>
        <v>AE1833</v>
      </c>
      <c r="AO1833" s="9" t="str">
        <f>_xlfn.CONCAT('Sample Select backend'!$J$2,ROW(AO1833))</f>
        <v>AJ1833</v>
      </c>
      <c r="AP1833" t="str">
        <f>_xlfn.CONCAT('Sample Select backend'!$F$4,ROW(AP1833))</f>
        <v>AF1833</v>
      </c>
      <c r="AQ1833" t="str">
        <f>_xlfn.CONCAT('Sample Select backend'!$I$10,ROW(AQ1833))</f>
        <v>R1833</v>
      </c>
      <c r="AR1833" t="str">
        <f>_xlfn.CONCAT('Sample Select backend'!$M$4,ROW(AR1833))</f>
        <v>AK1833</v>
      </c>
      <c r="AS1833" t="str">
        <f t="shared" si="616"/>
        <v>Italy</v>
      </c>
      <c r="AT1833" s="9">
        <f t="shared" si="617"/>
        <v>25</v>
      </c>
      <c r="AU1833">
        <f t="shared" si="618"/>
        <v>0</v>
      </c>
      <c r="AV1833" s="9">
        <v>1</v>
      </c>
    </row>
    <row r="1834" spans="1:48" x14ac:dyDescent="0.35">
      <c r="A1834" t="s">
        <v>87</v>
      </c>
      <c r="B1834">
        <v>6</v>
      </c>
      <c r="C1834">
        <v>25</v>
      </c>
      <c r="D1834" t="s">
        <v>1255</v>
      </c>
      <c r="E1834">
        <v>1</v>
      </c>
      <c r="F1834">
        <v>1</v>
      </c>
      <c r="G1834">
        <v>2</v>
      </c>
      <c r="H1834">
        <v>-1</v>
      </c>
      <c r="I1834">
        <v>2</v>
      </c>
      <c r="J1834">
        <v>1</v>
      </c>
      <c r="K1834">
        <v>1</v>
      </c>
      <c r="L1834">
        <v>-2</v>
      </c>
      <c r="M1834">
        <v>1</v>
      </c>
      <c r="N1834" t="s">
        <v>2686</v>
      </c>
      <c r="O1834" t="s">
        <v>2800</v>
      </c>
      <c r="P1834" t="s">
        <v>2808</v>
      </c>
      <c r="Q1834" t="s">
        <v>2813</v>
      </c>
      <c r="R1834">
        <v>1</v>
      </c>
      <c r="S1834" t="s">
        <v>202</v>
      </c>
      <c r="T1834" t="s">
        <v>202</v>
      </c>
      <c r="U1834" t="s">
        <v>202</v>
      </c>
      <c r="V1834">
        <f t="shared" si="619"/>
        <v>1</v>
      </c>
      <c r="W1834">
        <f t="shared" si="620"/>
        <v>1</v>
      </c>
      <c r="X1834">
        <f t="shared" si="621"/>
        <v>1</v>
      </c>
      <c r="Y1834">
        <f t="shared" si="622"/>
        <v>0</v>
      </c>
      <c r="Z1834">
        <f t="shared" si="623"/>
        <v>1</v>
      </c>
      <c r="AA1834">
        <f t="shared" si="624"/>
        <v>1</v>
      </c>
      <c r="AB1834">
        <f t="shared" si="625"/>
        <v>1</v>
      </c>
      <c r="AC1834">
        <f t="shared" si="626"/>
        <v>0</v>
      </c>
      <c r="AD1834">
        <f t="shared" si="627"/>
        <v>1</v>
      </c>
      <c r="AE1834" s="4" t="s">
        <v>2828</v>
      </c>
      <c r="AF1834" s="9" t="s">
        <v>2829</v>
      </c>
      <c r="AG1834">
        <v>0</v>
      </c>
      <c r="AH1834">
        <v>0</v>
      </c>
      <c r="AI1834">
        <v>0</v>
      </c>
      <c r="AJ1834">
        <v>1</v>
      </c>
      <c r="AK1834" s="9" t="s">
        <v>2840</v>
      </c>
      <c r="AL1834">
        <f t="shared" si="615"/>
        <v>0</v>
      </c>
      <c r="AM1834">
        <f>IF(AND(INDIRECT(AN1834)='Sample Select backend'!$C$2,INDIRECT(AO1834)=1,INDIRECT(AP1834)='Sample Select backend'!$F$2,INDIRECT(AQ1834)=1,INDIRECT(AR1834)='Sample Select backend'!$M$2),1,0)</f>
        <v>1</v>
      </c>
      <c r="AN1834" t="str">
        <f>_xlfn.CONCAT('Sample Select backend'!$C$4,ROW(AN1834))</f>
        <v>AE1834</v>
      </c>
      <c r="AO1834" s="9" t="str">
        <f>_xlfn.CONCAT('Sample Select backend'!$J$2,ROW(AO1834))</f>
        <v>AJ1834</v>
      </c>
      <c r="AP1834" t="str">
        <f>_xlfn.CONCAT('Sample Select backend'!$F$4,ROW(AP1834))</f>
        <v>AF1834</v>
      </c>
      <c r="AQ1834" t="str">
        <f>_xlfn.CONCAT('Sample Select backend'!$I$10,ROW(AQ1834))</f>
        <v>R1834</v>
      </c>
      <c r="AR1834" t="str">
        <f>_xlfn.CONCAT('Sample Select backend'!$M$4,ROW(AR1834))</f>
        <v>AK1834</v>
      </c>
      <c r="AS1834" t="str">
        <f t="shared" si="616"/>
        <v>Italy</v>
      </c>
      <c r="AT1834" s="9">
        <f t="shared" si="617"/>
        <v>25</v>
      </c>
      <c r="AU1834">
        <f t="shared" si="618"/>
        <v>0</v>
      </c>
      <c r="AV1834" s="9">
        <v>0</v>
      </c>
    </row>
    <row r="1835" spans="1:48" x14ac:dyDescent="0.35">
      <c r="A1835" s="24" t="s">
        <v>87</v>
      </c>
      <c r="B1835" s="24">
        <v>6</v>
      </c>
      <c r="C1835" s="24">
        <v>25</v>
      </c>
      <c r="D1835" s="24" t="s">
        <v>3819</v>
      </c>
      <c r="E1835" s="24"/>
      <c r="O1835" t="s">
        <v>2800</v>
      </c>
      <c r="P1835" t="s">
        <v>2808</v>
      </c>
      <c r="Q1835" t="s">
        <v>2813</v>
      </c>
      <c r="R1835">
        <v>1</v>
      </c>
      <c r="S1835" t="s">
        <v>202</v>
      </c>
      <c r="T1835" t="s">
        <v>202</v>
      </c>
      <c r="U1835" t="s">
        <v>202</v>
      </c>
      <c r="V1835">
        <v>-1</v>
      </c>
      <c r="W1835">
        <v>-1</v>
      </c>
      <c r="X1835">
        <v>-1</v>
      </c>
      <c r="Y1835">
        <v>-1</v>
      </c>
      <c r="Z1835">
        <v>-1</v>
      </c>
      <c r="AA1835">
        <v>-1</v>
      </c>
      <c r="AB1835">
        <v>-1</v>
      </c>
      <c r="AC1835">
        <v>-1</v>
      </c>
      <c r="AD1835">
        <v>-1</v>
      </c>
      <c r="AE1835" s="4" t="s">
        <v>2828</v>
      </c>
      <c r="AF1835" s="9" t="s">
        <v>2829</v>
      </c>
      <c r="AG1835">
        <v>0</v>
      </c>
      <c r="AH1835">
        <v>0</v>
      </c>
      <c r="AI1835">
        <v>0</v>
      </c>
      <c r="AJ1835">
        <v>1</v>
      </c>
      <c r="AK1835" s="9" t="s">
        <v>2840</v>
      </c>
      <c r="AL1835">
        <f t="shared" si="615"/>
        <v>0</v>
      </c>
      <c r="AM1835">
        <f>IF(AND(INDIRECT(AN1835)='Sample Select backend'!$C$2,INDIRECT(AO1835)=1,INDIRECT(AP1835)='Sample Select backend'!$F$2,INDIRECT(AQ1835)=1,INDIRECT(AR1835)='Sample Select backend'!$M$2),1,0)</f>
        <v>1</v>
      </c>
      <c r="AN1835" t="str">
        <f>_xlfn.CONCAT('Sample Select backend'!$C$4,ROW(AN1835))</f>
        <v>AE1835</v>
      </c>
      <c r="AO1835" s="9" t="str">
        <f>_xlfn.CONCAT('Sample Select backend'!$J$2,ROW(AO1835))</f>
        <v>AJ1835</v>
      </c>
      <c r="AP1835" t="str">
        <f>_xlfn.CONCAT('Sample Select backend'!$F$4,ROW(AP1835))</f>
        <v>AF1835</v>
      </c>
      <c r="AQ1835" t="str">
        <f>_xlfn.CONCAT('Sample Select backend'!$I$10,ROW(AQ1835))</f>
        <v>R1835</v>
      </c>
      <c r="AR1835" t="str">
        <f>_xlfn.CONCAT('Sample Select backend'!$M$4,ROW(AR1835))</f>
        <v>AK1835</v>
      </c>
      <c r="AS1835" t="str">
        <f t="shared" si="616"/>
        <v>Italy</v>
      </c>
      <c r="AT1835" s="9">
        <f t="shared" si="617"/>
        <v>25</v>
      </c>
      <c r="AU1835">
        <f t="shared" si="618"/>
        <v>0</v>
      </c>
      <c r="AV1835" s="9">
        <v>0</v>
      </c>
    </row>
    <row r="1836" spans="1:48" x14ac:dyDescent="0.35">
      <c r="A1836" s="24" t="s">
        <v>87</v>
      </c>
      <c r="B1836" s="24">
        <v>5</v>
      </c>
      <c r="C1836" s="24">
        <v>24</v>
      </c>
      <c r="D1836" s="24" t="s">
        <v>3820</v>
      </c>
      <c r="E1836" s="24"/>
      <c r="O1836" t="s">
        <v>2800</v>
      </c>
      <c r="P1836" t="s">
        <v>2808</v>
      </c>
      <c r="Q1836" t="s">
        <v>2813</v>
      </c>
      <c r="R1836">
        <v>1</v>
      </c>
      <c r="S1836" t="s">
        <v>202</v>
      </c>
      <c r="T1836" t="s">
        <v>202</v>
      </c>
      <c r="U1836" t="s">
        <v>202</v>
      </c>
      <c r="V1836">
        <v>-1</v>
      </c>
      <c r="W1836">
        <v>-1</v>
      </c>
      <c r="X1836">
        <v>-1</v>
      </c>
      <c r="Y1836">
        <v>-1</v>
      </c>
      <c r="Z1836">
        <v>-1</v>
      </c>
      <c r="AA1836">
        <v>-1</v>
      </c>
      <c r="AB1836">
        <v>-1</v>
      </c>
      <c r="AC1836">
        <v>-1</v>
      </c>
      <c r="AD1836">
        <v>-1</v>
      </c>
      <c r="AE1836" s="4" t="s">
        <v>2828</v>
      </c>
      <c r="AF1836" s="9" t="s">
        <v>2829</v>
      </c>
      <c r="AG1836">
        <v>0</v>
      </c>
      <c r="AH1836">
        <v>0</v>
      </c>
      <c r="AI1836">
        <v>0</v>
      </c>
      <c r="AJ1836">
        <v>1</v>
      </c>
      <c r="AK1836" s="9" t="s">
        <v>2840</v>
      </c>
      <c r="AL1836">
        <f t="shared" si="615"/>
        <v>0</v>
      </c>
      <c r="AM1836">
        <f>IF(AND(INDIRECT(AN1836)='Sample Select backend'!$C$2,INDIRECT(AO1836)=1,INDIRECT(AP1836)='Sample Select backend'!$F$2,INDIRECT(AQ1836)=1,INDIRECT(AR1836)='Sample Select backend'!$M$2),1,0)</f>
        <v>1</v>
      </c>
      <c r="AN1836" t="str">
        <f>_xlfn.CONCAT('Sample Select backend'!$C$4,ROW(AN1836))</f>
        <v>AE1836</v>
      </c>
      <c r="AO1836" s="9" t="str">
        <f>_xlfn.CONCAT('Sample Select backend'!$J$2,ROW(AO1836))</f>
        <v>AJ1836</v>
      </c>
      <c r="AP1836" t="str">
        <f>_xlfn.CONCAT('Sample Select backend'!$F$4,ROW(AP1836))</f>
        <v>AF1836</v>
      </c>
      <c r="AQ1836" t="str">
        <f>_xlfn.CONCAT('Sample Select backend'!$I$10,ROW(AQ1836))</f>
        <v>R1836</v>
      </c>
      <c r="AR1836" t="str">
        <f>_xlfn.CONCAT('Sample Select backend'!$M$4,ROW(AR1836))</f>
        <v>AK1836</v>
      </c>
      <c r="AS1836" t="str">
        <f t="shared" si="616"/>
        <v>Italy</v>
      </c>
      <c r="AT1836" s="9">
        <f t="shared" si="617"/>
        <v>24</v>
      </c>
      <c r="AU1836">
        <f t="shared" si="618"/>
        <v>0</v>
      </c>
      <c r="AV1836" s="9">
        <v>0</v>
      </c>
    </row>
    <row r="1837" spans="1:48" x14ac:dyDescent="0.35">
      <c r="A1837" s="24" t="s">
        <v>87</v>
      </c>
      <c r="B1837" s="24">
        <v>5</v>
      </c>
      <c r="C1837" s="24" t="s">
        <v>204</v>
      </c>
      <c r="D1837" s="24" t="s">
        <v>3821</v>
      </c>
      <c r="E1837" s="24"/>
      <c r="O1837" t="s">
        <v>2800</v>
      </c>
      <c r="P1837" t="s">
        <v>2808</v>
      </c>
      <c r="Q1837" t="s">
        <v>2813</v>
      </c>
      <c r="R1837">
        <v>1</v>
      </c>
      <c r="S1837" t="s">
        <v>202</v>
      </c>
      <c r="T1837" t="s">
        <v>202</v>
      </c>
      <c r="U1837" t="s">
        <v>202</v>
      </c>
      <c r="V1837">
        <v>-1</v>
      </c>
      <c r="W1837">
        <v>-1</v>
      </c>
      <c r="X1837">
        <v>-1</v>
      </c>
      <c r="Y1837">
        <v>-1</v>
      </c>
      <c r="Z1837">
        <v>-1</v>
      </c>
      <c r="AA1837">
        <v>-1</v>
      </c>
      <c r="AB1837">
        <v>-1</v>
      </c>
      <c r="AC1837">
        <v>-1</v>
      </c>
      <c r="AD1837">
        <v>-1</v>
      </c>
      <c r="AE1837" s="4" t="s">
        <v>2828</v>
      </c>
      <c r="AF1837" s="9" t="s">
        <v>2829</v>
      </c>
      <c r="AG1837">
        <v>0</v>
      </c>
      <c r="AH1837">
        <v>0</v>
      </c>
      <c r="AI1837">
        <v>0</v>
      </c>
      <c r="AJ1837">
        <v>1</v>
      </c>
      <c r="AK1837" s="9" t="s">
        <v>2840</v>
      </c>
      <c r="AL1837">
        <f t="shared" si="615"/>
        <v>0</v>
      </c>
      <c r="AM1837">
        <f>IF(AND(INDIRECT(AN1837)='Sample Select backend'!$C$2,INDIRECT(AO1837)=1,INDIRECT(AP1837)='Sample Select backend'!$F$2,INDIRECT(AQ1837)=1,INDIRECT(AR1837)='Sample Select backend'!$M$2),1,0)</f>
        <v>1</v>
      </c>
      <c r="AN1837" t="str">
        <f>_xlfn.CONCAT('Sample Select backend'!$C$4,ROW(AN1837))</f>
        <v>AE1837</v>
      </c>
      <c r="AO1837" s="9" t="str">
        <f>_xlfn.CONCAT('Sample Select backend'!$J$2,ROW(AO1837))</f>
        <v>AJ1837</v>
      </c>
      <c r="AP1837" t="str">
        <f>_xlfn.CONCAT('Sample Select backend'!$F$4,ROW(AP1837))</f>
        <v>AF1837</v>
      </c>
      <c r="AQ1837" t="str">
        <f>_xlfn.CONCAT('Sample Select backend'!$I$10,ROW(AQ1837))</f>
        <v>R1837</v>
      </c>
      <c r="AR1837" t="str">
        <f>_xlfn.CONCAT('Sample Select backend'!$M$4,ROW(AR1837))</f>
        <v>AK1837</v>
      </c>
      <c r="AS1837" t="str">
        <f t="shared" si="616"/>
        <v>Italy</v>
      </c>
      <c r="AT1837" s="9" t="str">
        <f t="shared" si="617"/>
        <v>General</v>
      </c>
      <c r="AU1837">
        <f t="shared" si="618"/>
        <v>0</v>
      </c>
      <c r="AV1837" s="9">
        <v>0</v>
      </c>
    </row>
    <row r="1838" spans="1:48" x14ac:dyDescent="0.35">
      <c r="A1838" s="24" t="s">
        <v>87</v>
      </c>
      <c r="B1838" s="24">
        <v>5</v>
      </c>
      <c r="C1838" s="24" t="s">
        <v>204</v>
      </c>
      <c r="D1838" s="24" t="s">
        <v>3822</v>
      </c>
      <c r="E1838" s="24"/>
      <c r="O1838" t="s">
        <v>2800</v>
      </c>
      <c r="P1838" t="s">
        <v>2808</v>
      </c>
      <c r="Q1838" t="s">
        <v>2813</v>
      </c>
      <c r="R1838">
        <v>1</v>
      </c>
      <c r="S1838" t="s">
        <v>202</v>
      </c>
      <c r="T1838" t="s">
        <v>202</v>
      </c>
      <c r="U1838" t="s">
        <v>202</v>
      </c>
      <c r="V1838">
        <v>-1</v>
      </c>
      <c r="W1838">
        <v>-1</v>
      </c>
      <c r="X1838">
        <v>-1</v>
      </c>
      <c r="Y1838">
        <v>-1</v>
      </c>
      <c r="Z1838">
        <v>-1</v>
      </c>
      <c r="AA1838">
        <v>-1</v>
      </c>
      <c r="AB1838">
        <v>-1</v>
      </c>
      <c r="AC1838">
        <v>-1</v>
      </c>
      <c r="AD1838">
        <v>-1</v>
      </c>
      <c r="AE1838" s="4" t="s">
        <v>2828</v>
      </c>
      <c r="AF1838" s="9" t="s">
        <v>2829</v>
      </c>
      <c r="AG1838">
        <v>0</v>
      </c>
      <c r="AH1838">
        <v>0</v>
      </c>
      <c r="AI1838">
        <v>0</v>
      </c>
      <c r="AJ1838">
        <v>1</v>
      </c>
      <c r="AK1838" s="9" t="s">
        <v>2840</v>
      </c>
      <c r="AL1838">
        <f t="shared" si="615"/>
        <v>0</v>
      </c>
      <c r="AM1838">
        <f>IF(AND(INDIRECT(AN1838)='Sample Select backend'!$C$2,INDIRECT(AO1838)=1,INDIRECT(AP1838)='Sample Select backend'!$F$2,INDIRECT(AQ1838)=1,INDIRECT(AR1838)='Sample Select backend'!$M$2),1,0)</f>
        <v>1</v>
      </c>
      <c r="AN1838" t="str">
        <f>_xlfn.CONCAT('Sample Select backend'!$C$4,ROW(AN1838))</f>
        <v>AE1838</v>
      </c>
      <c r="AO1838" s="9" t="str">
        <f>_xlfn.CONCAT('Sample Select backend'!$J$2,ROW(AO1838))</f>
        <v>AJ1838</v>
      </c>
      <c r="AP1838" t="str">
        <f>_xlfn.CONCAT('Sample Select backend'!$F$4,ROW(AP1838))</f>
        <v>AF1838</v>
      </c>
      <c r="AQ1838" t="str">
        <f>_xlfn.CONCAT('Sample Select backend'!$I$10,ROW(AQ1838))</f>
        <v>R1838</v>
      </c>
      <c r="AR1838" t="str">
        <f>_xlfn.CONCAT('Sample Select backend'!$M$4,ROW(AR1838))</f>
        <v>AK1838</v>
      </c>
      <c r="AS1838" t="str">
        <f t="shared" si="616"/>
        <v>Italy</v>
      </c>
      <c r="AT1838" s="9" t="str">
        <f t="shared" si="617"/>
        <v>General</v>
      </c>
      <c r="AU1838">
        <f t="shared" si="618"/>
        <v>0</v>
      </c>
      <c r="AV1838" s="9">
        <v>0</v>
      </c>
    </row>
    <row r="1839" spans="1:48" x14ac:dyDescent="0.35">
      <c r="A1839" s="24" t="s">
        <v>87</v>
      </c>
      <c r="B1839" s="24">
        <v>7</v>
      </c>
      <c r="C1839" s="24">
        <v>31</v>
      </c>
      <c r="D1839" s="24" t="s">
        <v>3823</v>
      </c>
      <c r="E1839" s="24"/>
      <c r="O1839" t="s">
        <v>2800</v>
      </c>
      <c r="P1839" t="s">
        <v>2808</v>
      </c>
      <c r="Q1839" t="s">
        <v>2813</v>
      </c>
      <c r="R1839">
        <v>1</v>
      </c>
      <c r="S1839" t="s">
        <v>202</v>
      </c>
      <c r="T1839" t="s">
        <v>202</v>
      </c>
      <c r="U1839" t="s">
        <v>202</v>
      </c>
      <c r="V1839">
        <v>-1</v>
      </c>
      <c r="W1839">
        <v>-1</v>
      </c>
      <c r="X1839">
        <v>-1</v>
      </c>
      <c r="Y1839">
        <v>-1</v>
      </c>
      <c r="Z1839">
        <v>-1</v>
      </c>
      <c r="AA1839">
        <v>-1</v>
      </c>
      <c r="AB1839">
        <v>-1</v>
      </c>
      <c r="AC1839">
        <v>-1</v>
      </c>
      <c r="AD1839">
        <v>-1</v>
      </c>
      <c r="AE1839" s="4" t="s">
        <v>2828</v>
      </c>
      <c r="AF1839" s="9" t="s">
        <v>2829</v>
      </c>
      <c r="AG1839">
        <v>0</v>
      </c>
      <c r="AH1839">
        <v>0</v>
      </c>
      <c r="AI1839">
        <v>0</v>
      </c>
      <c r="AJ1839">
        <v>1</v>
      </c>
      <c r="AK1839" s="9" t="s">
        <v>2840</v>
      </c>
      <c r="AL1839">
        <f t="shared" si="615"/>
        <v>0</v>
      </c>
      <c r="AM1839">
        <f>IF(AND(INDIRECT(AN1839)='Sample Select backend'!$C$2,INDIRECT(AO1839)=1,INDIRECT(AP1839)='Sample Select backend'!$F$2,INDIRECT(AQ1839)=1,INDIRECT(AR1839)='Sample Select backend'!$M$2),1,0)</f>
        <v>1</v>
      </c>
      <c r="AN1839" t="str">
        <f>_xlfn.CONCAT('Sample Select backend'!$C$4,ROW(AN1839))</f>
        <v>AE1839</v>
      </c>
      <c r="AO1839" s="9" t="str">
        <f>_xlfn.CONCAT('Sample Select backend'!$J$2,ROW(AO1839))</f>
        <v>AJ1839</v>
      </c>
      <c r="AP1839" t="str">
        <f>_xlfn.CONCAT('Sample Select backend'!$F$4,ROW(AP1839))</f>
        <v>AF1839</v>
      </c>
      <c r="AQ1839" t="str">
        <f>_xlfn.CONCAT('Sample Select backend'!$I$10,ROW(AQ1839))</f>
        <v>R1839</v>
      </c>
      <c r="AR1839" t="str">
        <f>_xlfn.CONCAT('Sample Select backend'!$M$4,ROW(AR1839))</f>
        <v>AK1839</v>
      </c>
      <c r="AS1839" t="str">
        <f t="shared" si="616"/>
        <v>Italy</v>
      </c>
      <c r="AT1839" s="9">
        <f t="shared" si="617"/>
        <v>31</v>
      </c>
      <c r="AU1839">
        <f t="shared" si="618"/>
        <v>0</v>
      </c>
      <c r="AV1839" s="9">
        <v>0</v>
      </c>
    </row>
    <row r="1840" spans="1:48" x14ac:dyDescent="0.35">
      <c r="A1840" s="24" t="s">
        <v>87</v>
      </c>
      <c r="B1840" s="24">
        <v>6</v>
      </c>
      <c r="C1840" s="24">
        <v>29</v>
      </c>
      <c r="D1840" s="24" t="s">
        <v>3824</v>
      </c>
      <c r="E1840" s="24"/>
      <c r="O1840" t="s">
        <v>2800</v>
      </c>
      <c r="P1840" t="s">
        <v>2808</v>
      </c>
      <c r="Q1840" t="s">
        <v>2813</v>
      </c>
      <c r="R1840">
        <v>1</v>
      </c>
      <c r="S1840" t="s">
        <v>202</v>
      </c>
      <c r="T1840" t="s">
        <v>202</v>
      </c>
      <c r="U1840" t="s">
        <v>202</v>
      </c>
      <c r="V1840">
        <v>-1</v>
      </c>
      <c r="W1840">
        <v>-1</v>
      </c>
      <c r="X1840">
        <v>-1</v>
      </c>
      <c r="Y1840">
        <v>-1</v>
      </c>
      <c r="Z1840">
        <v>-1</v>
      </c>
      <c r="AA1840">
        <v>-1</v>
      </c>
      <c r="AB1840">
        <v>-1</v>
      </c>
      <c r="AC1840">
        <v>-1</v>
      </c>
      <c r="AD1840">
        <v>-1</v>
      </c>
      <c r="AE1840" s="4" t="s">
        <v>2828</v>
      </c>
      <c r="AF1840" s="9" t="s">
        <v>2829</v>
      </c>
      <c r="AG1840">
        <v>0</v>
      </c>
      <c r="AH1840">
        <v>0</v>
      </c>
      <c r="AI1840">
        <v>0</v>
      </c>
      <c r="AJ1840">
        <v>1</v>
      </c>
      <c r="AK1840" s="9" t="s">
        <v>2840</v>
      </c>
      <c r="AL1840">
        <f t="shared" si="615"/>
        <v>0</v>
      </c>
      <c r="AM1840">
        <f>IF(AND(INDIRECT(AN1840)='Sample Select backend'!$C$2,INDIRECT(AO1840)=1,INDIRECT(AP1840)='Sample Select backend'!$F$2,INDIRECT(AQ1840)=1,INDIRECT(AR1840)='Sample Select backend'!$M$2),1,0)</f>
        <v>1</v>
      </c>
      <c r="AN1840" t="str">
        <f>_xlfn.CONCAT('Sample Select backend'!$C$4,ROW(AN1840))</f>
        <v>AE1840</v>
      </c>
      <c r="AO1840" s="9" t="str">
        <f>_xlfn.CONCAT('Sample Select backend'!$J$2,ROW(AO1840))</f>
        <v>AJ1840</v>
      </c>
      <c r="AP1840" t="str">
        <f>_xlfn.CONCAT('Sample Select backend'!$F$4,ROW(AP1840))</f>
        <v>AF1840</v>
      </c>
      <c r="AQ1840" t="str">
        <f>_xlfn.CONCAT('Sample Select backend'!$I$10,ROW(AQ1840))</f>
        <v>R1840</v>
      </c>
      <c r="AR1840" t="str">
        <f>_xlfn.CONCAT('Sample Select backend'!$M$4,ROW(AR1840))</f>
        <v>AK1840</v>
      </c>
      <c r="AS1840" t="str">
        <f t="shared" si="616"/>
        <v>Italy</v>
      </c>
      <c r="AT1840" s="9">
        <f t="shared" si="617"/>
        <v>29</v>
      </c>
      <c r="AU1840">
        <f t="shared" si="618"/>
        <v>0</v>
      </c>
      <c r="AV1840" s="9">
        <v>0</v>
      </c>
    </row>
    <row r="1841" spans="1:48" x14ac:dyDescent="0.35">
      <c r="A1841" s="24" t="s">
        <v>87</v>
      </c>
      <c r="B1841" s="24">
        <v>1</v>
      </c>
      <c r="C1841" s="24" t="s">
        <v>206</v>
      </c>
      <c r="D1841" s="24" t="s">
        <v>3825</v>
      </c>
      <c r="E1841" s="24"/>
      <c r="O1841" t="s">
        <v>2800</v>
      </c>
      <c r="P1841" t="s">
        <v>2808</v>
      </c>
      <c r="Q1841" t="s">
        <v>2813</v>
      </c>
      <c r="R1841">
        <v>1</v>
      </c>
      <c r="S1841" t="s">
        <v>202</v>
      </c>
      <c r="T1841" t="s">
        <v>202</v>
      </c>
      <c r="U1841" t="s">
        <v>202</v>
      </c>
      <c r="V1841">
        <v>-1</v>
      </c>
      <c r="W1841">
        <v>-1</v>
      </c>
      <c r="X1841">
        <v>-1</v>
      </c>
      <c r="Y1841">
        <v>-1</v>
      </c>
      <c r="Z1841">
        <v>-1</v>
      </c>
      <c r="AA1841">
        <v>-1</v>
      </c>
      <c r="AB1841">
        <v>-1</v>
      </c>
      <c r="AC1841">
        <v>-1</v>
      </c>
      <c r="AD1841">
        <v>-1</v>
      </c>
      <c r="AE1841" s="4" t="s">
        <v>2828</v>
      </c>
      <c r="AF1841" s="9" t="s">
        <v>2829</v>
      </c>
      <c r="AG1841">
        <v>0</v>
      </c>
      <c r="AH1841">
        <v>0</v>
      </c>
      <c r="AI1841">
        <v>0</v>
      </c>
      <c r="AJ1841">
        <v>1</v>
      </c>
      <c r="AK1841" s="9" t="s">
        <v>2840</v>
      </c>
      <c r="AL1841">
        <f t="shared" si="615"/>
        <v>0</v>
      </c>
      <c r="AM1841">
        <f>IF(AND(INDIRECT(AN1841)='Sample Select backend'!$C$2,INDIRECT(AO1841)=1,INDIRECT(AP1841)='Sample Select backend'!$F$2,INDIRECT(AQ1841)=1,INDIRECT(AR1841)='Sample Select backend'!$M$2),1,0)</f>
        <v>1</v>
      </c>
      <c r="AN1841" t="str">
        <f>_xlfn.CONCAT('Sample Select backend'!$C$4,ROW(AN1841))</f>
        <v>AE1841</v>
      </c>
      <c r="AO1841" s="9" t="str">
        <f>_xlfn.CONCAT('Sample Select backend'!$J$2,ROW(AO1841))</f>
        <v>AJ1841</v>
      </c>
      <c r="AP1841" t="str">
        <f>_xlfn.CONCAT('Sample Select backend'!$F$4,ROW(AP1841))</f>
        <v>AF1841</v>
      </c>
      <c r="AQ1841" t="str">
        <f>_xlfn.CONCAT('Sample Select backend'!$I$10,ROW(AQ1841))</f>
        <v>R1841</v>
      </c>
      <c r="AR1841" t="str">
        <f>_xlfn.CONCAT('Sample Select backend'!$M$4,ROW(AR1841))</f>
        <v>AK1841</v>
      </c>
      <c r="AS1841" t="str">
        <f t="shared" si="616"/>
        <v>Italy</v>
      </c>
      <c r="AT1841" s="9" t="str">
        <f t="shared" si="617"/>
        <v>Tax exemption/waiver/suspension</v>
      </c>
      <c r="AU1841">
        <f t="shared" si="618"/>
        <v>0</v>
      </c>
      <c r="AV1841" s="9">
        <v>0</v>
      </c>
    </row>
    <row r="1842" spans="1:48" x14ac:dyDescent="0.35">
      <c r="A1842" s="24" t="s">
        <v>87</v>
      </c>
      <c r="B1842" s="24">
        <v>1</v>
      </c>
      <c r="C1842" s="24" t="s">
        <v>206</v>
      </c>
      <c r="D1842" s="24" t="s">
        <v>3826</v>
      </c>
      <c r="E1842" s="24"/>
      <c r="O1842" t="s">
        <v>2800</v>
      </c>
      <c r="P1842" t="s">
        <v>2808</v>
      </c>
      <c r="Q1842" t="s">
        <v>2813</v>
      </c>
      <c r="R1842">
        <v>1</v>
      </c>
      <c r="S1842" t="s">
        <v>202</v>
      </c>
      <c r="T1842" t="s">
        <v>202</v>
      </c>
      <c r="U1842" t="s">
        <v>202</v>
      </c>
      <c r="V1842">
        <v>-1</v>
      </c>
      <c r="W1842">
        <v>-1</v>
      </c>
      <c r="X1842">
        <v>-1</v>
      </c>
      <c r="Y1842">
        <v>-1</v>
      </c>
      <c r="Z1842">
        <v>-1</v>
      </c>
      <c r="AA1842">
        <v>-1</v>
      </c>
      <c r="AB1842">
        <v>-1</v>
      </c>
      <c r="AC1842">
        <v>-1</v>
      </c>
      <c r="AD1842">
        <v>-1</v>
      </c>
      <c r="AE1842" s="4" t="s">
        <v>2828</v>
      </c>
      <c r="AF1842" s="9" t="s">
        <v>2829</v>
      </c>
      <c r="AG1842">
        <v>0</v>
      </c>
      <c r="AH1842">
        <v>0</v>
      </c>
      <c r="AI1842">
        <v>0</v>
      </c>
      <c r="AJ1842">
        <v>1</v>
      </c>
      <c r="AK1842" s="9" t="s">
        <v>2840</v>
      </c>
      <c r="AL1842">
        <f t="shared" si="615"/>
        <v>0</v>
      </c>
      <c r="AM1842">
        <f>IF(AND(INDIRECT(AN1842)='Sample Select backend'!$C$2,INDIRECT(AO1842)=1,INDIRECT(AP1842)='Sample Select backend'!$F$2,INDIRECT(AQ1842)=1,INDIRECT(AR1842)='Sample Select backend'!$M$2),1,0)</f>
        <v>1</v>
      </c>
      <c r="AN1842" t="str">
        <f>_xlfn.CONCAT('Sample Select backend'!$C$4,ROW(AN1842))</f>
        <v>AE1842</v>
      </c>
      <c r="AO1842" s="9" t="str">
        <f>_xlfn.CONCAT('Sample Select backend'!$J$2,ROW(AO1842))</f>
        <v>AJ1842</v>
      </c>
      <c r="AP1842" t="str">
        <f>_xlfn.CONCAT('Sample Select backend'!$F$4,ROW(AP1842))</f>
        <v>AF1842</v>
      </c>
      <c r="AQ1842" t="str">
        <f>_xlfn.CONCAT('Sample Select backend'!$I$10,ROW(AQ1842))</f>
        <v>R1842</v>
      </c>
      <c r="AR1842" t="str">
        <f>_xlfn.CONCAT('Sample Select backend'!$M$4,ROW(AR1842))</f>
        <v>AK1842</v>
      </c>
      <c r="AS1842" t="str">
        <f t="shared" si="616"/>
        <v>Italy</v>
      </c>
      <c r="AT1842" s="9" t="str">
        <f t="shared" si="617"/>
        <v>Tax exemption/waiver/suspension</v>
      </c>
      <c r="AU1842">
        <f t="shared" si="618"/>
        <v>0</v>
      </c>
      <c r="AV1842" s="9">
        <v>0</v>
      </c>
    </row>
    <row r="1843" spans="1:48" x14ac:dyDescent="0.35">
      <c r="A1843" s="24" t="s">
        <v>87</v>
      </c>
      <c r="B1843" s="24">
        <v>3</v>
      </c>
      <c r="C1843" s="24" t="s">
        <v>206</v>
      </c>
      <c r="D1843" s="24" t="s">
        <v>3827</v>
      </c>
      <c r="E1843" s="24"/>
      <c r="O1843" t="s">
        <v>2800</v>
      </c>
      <c r="P1843" t="s">
        <v>2808</v>
      </c>
      <c r="Q1843" t="s">
        <v>2813</v>
      </c>
      <c r="R1843">
        <v>1</v>
      </c>
      <c r="S1843" t="s">
        <v>202</v>
      </c>
      <c r="T1843" t="s">
        <v>202</v>
      </c>
      <c r="U1843" t="s">
        <v>202</v>
      </c>
      <c r="V1843">
        <v>-1</v>
      </c>
      <c r="W1843">
        <v>-1</v>
      </c>
      <c r="X1843">
        <v>-1</v>
      </c>
      <c r="Y1843">
        <v>-1</v>
      </c>
      <c r="Z1843">
        <v>-1</v>
      </c>
      <c r="AA1843">
        <v>-1</v>
      </c>
      <c r="AB1843">
        <v>-1</v>
      </c>
      <c r="AC1843">
        <v>-1</v>
      </c>
      <c r="AD1843">
        <v>-1</v>
      </c>
      <c r="AE1843" s="4" t="s">
        <v>2828</v>
      </c>
      <c r="AF1843" s="9" t="s">
        <v>2829</v>
      </c>
      <c r="AG1843">
        <v>0</v>
      </c>
      <c r="AH1843">
        <v>0</v>
      </c>
      <c r="AI1843">
        <v>0</v>
      </c>
      <c r="AJ1843">
        <v>1</v>
      </c>
      <c r="AK1843" s="9" t="s">
        <v>2840</v>
      </c>
      <c r="AL1843">
        <f t="shared" si="615"/>
        <v>0</v>
      </c>
      <c r="AM1843">
        <f>IF(AND(INDIRECT(AN1843)='Sample Select backend'!$C$2,INDIRECT(AO1843)=1,INDIRECT(AP1843)='Sample Select backend'!$F$2,INDIRECT(AQ1843)=1,INDIRECT(AR1843)='Sample Select backend'!$M$2),1,0)</f>
        <v>1</v>
      </c>
      <c r="AN1843" t="str">
        <f>_xlfn.CONCAT('Sample Select backend'!$C$4,ROW(AN1843))</f>
        <v>AE1843</v>
      </c>
      <c r="AO1843" s="9" t="str">
        <f>_xlfn.CONCAT('Sample Select backend'!$J$2,ROW(AO1843))</f>
        <v>AJ1843</v>
      </c>
      <c r="AP1843" t="str">
        <f>_xlfn.CONCAT('Sample Select backend'!$F$4,ROW(AP1843))</f>
        <v>AF1843</v>
      </c>
      <c r="AQ1843" t="str">
        <f>_xlfn.CONCAT('Sample Select backend'!$I$10,ROW(AQ1843))</f>
        <v>R1843</v>
      </c>
      <c r="AR1843" t="str">
        <f>_xlfn.CONCAT('Sample Select backend'!$M$4,ROW(AR1843))</f>
        <v>AK1843</v>
      </c>
      <c r="AS1843" t="str">
        <f t="shared" si="616"/>
        <v>Italy</v>
      </c>
      <c r="AT1843" s="9" t="str">
        <f t="shared" si="617"/>
        <v>Tax exemption/waiver/suspension</v>
      </c>
      <c r="AU1843">
        <f t="shared" si="618"/>
        <v>0</v>
      </c>
      <c r="AV1843" s="9">
        <v>0</v>
      </c>
    </row>
    <row r="1844" spans="1:48" x14ac:dyDescent="0.35">
      <c r="A1844" s="24" t="s">
        <v>87</v>
      </c>
      <c r="B1844" s="24">
        <v>1</v>
      </c>
      <c r="C1844" s="24">
        <v>12</v>
      </c>
      <c r="D1844" s="24" t="s">
        <v>3828</v>
      </c>
      <c r="E1844" s="24"/>
      <c r="O1844" t="s">
        <v>2800</v>
      </c>
      <c r="P1844" t="s">
        <v>2808</v>
      </c>
      <c r="Q1844" t="s">
        <v>2813</v>
      </c>
      <c r="R1844">
        <v>1</v>
      </c>
      <c r="S1844" t="s">
        <v>202</v>
      </c>
      <c r="T1844" t="s">
        <v>202</v>
      </c>
      <c r="U1844" t="s">
        <v>202</v>
      </c>
      <c r="V1844">
        <v>-1</v>
      </c>
      <c r="W1844">
        <v>-1</v>
      </c>
      <c r="X1844">
        <v>-1</v>
      </c>
      <c r="Y1844">
        <v>-1</v>
      </c>
      <c r="Z1844">
        <v>-1</v>
      </c>
      <c r="AA1844">
        <v>-1</v>
      </c>
      <c r="AB1844">
        <v>-1</v>
      </c>
      <c r="AC1844">
        <v>-1</v>
      </c>
      <c r="AD1844">
        <v>-1</v>
      </c>
      <c r="AE1844" s="4" t="s">
        <v>2828</v>
      </c>
      <c r="AF1844" s="9" t="s">
        <v>2829</v>
      </c>
      <c r="AG1844">
        <v>0</v>
      </c>
      <c r="AH1844">
        <v>0</v>
      </c>
      <c r="AI1844">
        <v>0</v>
      </c>
      <c r="AJ1844">
        <v>1</v>
      </c>
      <c r="AK1844" s="9" t="s">
        <v>2840</v>
      </c>
      <c r="AL1844">
        <f t="shared" si="615"/>
        <v>0</v>
      </c>
      <c r="AM1844">
        <f>IF(AND(INDIRECT(AN1844)='Sample Select backend'!$C$2,INDIRECT(AO1844)=1,INDIRECT(AP1844)='Sample Select backend'!$F$2,INDIRECT(AQ1844)=1,INDIRECT(AR1844)='Sample Select backend'!$M$2),1,0)</f>
        <v>1</v>
      </c>
      <c r="AN1844" t="str">
        <f>_xlfn.CONCAT('Sample Select backend'!$C$4,ROW(AN1844))</f>
        <v>AE1844</v>
      </c>
      <c r="AO1844" s="9" t="str">
        <f>_xlfn.CONCAT('Sample Select backend'!$J$2,ROW(AO1844))</f>
        <v>AJ1844</v>
      </c>
      <c r="AP1844" t="str">
        <f>_xlfn.CONCAT('Sample Select backend'!$F$4,ROW(AP1844))</f>
        <v>AF1844</v>
      </c>
      <c r="AQ1844" t="str">
        <f>_xlfn.CONCAT('Sample Select backend'!$I$10,ROW(AQ1844))</f>
        <v>R1844</v>
      </c>
      <c r="AR1844" t="str">
        <f>_xlfn.CONCAT('Sample Select backend'!$M$4,ROW(AR1844))</f>
        <v>AK1844</v>
      </c>
      <c r="AS1844" t="str">
        <f t="shared" si="616"/>
        <v>Italy</v>
      </c>
      <c r="AT1844" s="9">
        <f t="shared" si="617"/>
        <v>12</v>
      </c>
      <c r="AU1844">
        <f t="shared" si="618"/>
        <v>0</v>
      </c>
      <c r="AV1844" s="9">
        <v>0</v>
      </c>
    </row>
    <row r="1845" spans="1:48" x14ac:dyDescent="0.35">
      <c r="A1845" s="24" t="s">
        <v>87</v>
      </c>
      <c r="B1845" s="24">
        <v>1</v>
      </c>
      <c r="C1845" s="24">
        <v>10</v>
      </c>
      <c r="D1845" s="24" t="s">
        <v>3829</v>
      </c>
      <c r="E1845" s="24"/>
      <c r="O1845" t="s">
        <v>2800</v>
      </c>
      <c r="P1845" t="s">
        <v>2808</v>
      </c>
      <c r="Q1845" t="s">
        <v>2813</v>
      </c>
      <c r="R1845">
        <v>1</v>
      </c>
      <c r="S1845" t="s">
        <v>202</v>
      </c>
      <c r="T1845" t="s">
        <v>202</v>
      </c>
      <c r="U1845" t="s">
        <v>202</v>
      </c>
      <c r="V1845">
        <v>-1</v>
      </c>
      <c r="W1845">
        <v>-1</v>
      </c>
      <c r="X1845">
        <v>-1</v>
      </c>
      <c r="Y1845">
        <v>-1</v>
      </c>
      <c r="Z1845">
        <v>-1</v>
      </c>
      <c r="AA1845">
        <v>-1</v>
      </c>
      <c r="AB1845">
        <v>-1</v>
      </c>
      <c r="AC1845">
        <v>-1</v>
      </c>
      <c r="AD1845">
        <v>-1</v>
      </c>
      <c r="AE1845" s="4" t="s">
        <v>2828</v>
      </c>
      <c r="AF1845" s="9" t="s">
        <v>2829</v>
      </c>
      <c r="AG1845">
        <v>0</v>
      </c>
      <c r="AH1845">
        <v>0</v>
      </c>
      <c r="AI1845">
        <v>0</v>
      </c>
      <c r="AJ1845">
        <v>1</v>
      </c>
      <c r="AK1845" s="9" t="s">
        <v>2840</v>
      </c>
      <c r="AL1845">
        <f t="shared" si="615"/>
        <v>0</v>
      </c>
      <c r="AM1845">
        <f>IF(AND(INDIRECT(AN1845)='Sample Select backend'!$C$2,INDIRECT(AO1845)=1,INDIRECT(AP1845)='Sample Select backend'!$F$2,INDIRECT(AQ1845)=1,INDIRECT(AR1845)='Sample Select backend'!$M$2),1,0)</f>
        <v>1</v>
      </c>
      <c r="AN1845" t="str">
        <f>_xlfn.CONCAT('Sample Select backend'!$C$4,ROW(AN1845))</f>
        <v>AE1845</v>
      </c>
      <c r="AO1845" s="9" t="str">
        <f>_xlfn.CONCAT('Sample Select backend'!$J$2,ROW(AO1845))</f>
        <v>AJ1845</v>
      </c>
      <c r="AP1845" t="str">
        <f>_xlfn.CONCAT('Sample Select backend'!$F$4,ROW(AP1845))</f>
        <v>AF1845</v>
      </c>
      <c r="AQ1845" t="str">
        <f>_xlfn.CONCAT('Sample Select backend'!$I$10,ROW(AQ1845))</f>
        <v>R1845</v>
      </c>
      <c r="AR1845" t="str">
        <f>_xlfn.CONCAT('Sample Select backend'!$M$4,ROW(AR1845))</f>
        <v>AK1845</v>
      </c>
      <c r="AS1845" t="str">
        <f t="shared" si="616"/>
        <v>Italy</v>
      </c>
      <c r="AT1845" s="9">
        <f t="shared" si="617"/>
        <v>10</v>
      </c>
      <c r="AU1845">
        <f t="shared" si="618"/>
        <v>0</v>
      </c>
      <c r="AV1845" s="9">
        <v>0</v>
      </c>
    </row>
    <row r="1846" spans="1:48" x14ac:dyDescent="0.35">
      <c r="A1846" s="24" t="s">
        <v>87</v>
      </c>
      <c r="B1846" s="24">
        <v>1</v>
      </c>
      <c r="C1846" s="24" t="s">
        <v>206</v>
      </c>
      <c r="D1846" s="24" t="s">
        <v>3830</v>
      </c>
      <c r="E1846" s="24"/>
      <c r="O1846" t="s">
        <v>2800</v>
      </c>
      <c r="P1846" t="s">
        <v>2808</v>
      </c>
      <c r="Q1846" t="s">
        <v>2813</v>
      </c>
      <c r="R1846">
        <v>1</v>
      </c>
      <c r="S1846" t="s">
        <v>202</v>
      </c>
      <c r="T1846" t="s">
        <v>202</v>
      </c>
      <c r="U1846" t="s">
        <v>202</v>
      </c>
      <c r="V1846">
        <v>-1</v>
      </c>
      <c r="W1846">
        <v>-1</v>
      </c>
      <c r="X1846">
        <v>-1</v>
      </c>
      <c r="Y1846">
        <v>-1</v>
      </c>
      <c r="Z1846">
        <v>-1</v>
      </c>
      <c r="AA1846">
        <v>-1</v>
      </c>
      <c r="AB1846">
        <v>-1</v>
      </c>
      <c r="AC1846">
        <v>-1</v>
      </c>
      <c r="AD1846">
        <v>-1</v>
      </c>
      <c r="AE1846" s="4" t="s">
        <v>2828</v>
      </c>
      <c r="AF1846" s="9" t="s">
        <v>2829</v>
      </c>
      <c r="AG1846">
        <v>0</v>
      </c>
      <c r="AH1846">
        <v>0</v>
      </c>
      <c r="AI1846">
        <v>0</v>
      </c>
      <c r="AJ1846">
        <v>1</v>
      </c>
      <c r="AK1846" s="9" t="s">
        <v>2840</v>
      </c>
      <c r="AL1846">
        <f t="shared" si="615"/>
        <v>0</v>
      </c>
      <c r="AM1846">
        <f>IF(AND(INDIRECT(AN1846)='Sample Select backend'!$C$2,INDIRECT(AO1846)=1,INDIRECT(AP1846)='Sample Select backend'!$F$2,INDIRECT(AQ1846)=1,INDIRECT(AR1846)='Sample Select backend'!$M$2),1,0)</f>
        <v>1</v>
      </c>
      <c r="AN1846" t="str">
        <f>_xlfn.CONCAT('Sample Select backend'!$C$4,ROW(AN1846))</f>
        <v>AE1846</v>
      </c>
      <c r="AO1846" s="9" t="str">
        <f>_xlfn.CONCAT('Sample Select backend'!$J$2,ROW(AO1846))</f>
        <v>AJ1846</v>
      </c>
      <c r="AP1846" t="str">
        <f>_xlfn.CONCAT('Sample Select backend'!$F$4,ROW(AP1846))</f>
        <v>AF1846</v>
      </c>
      <c r="AQ1846" t="str">
        <f>_xlfn.CONCAT('Sample Select backend'!$I$10,ROW(AQ1846))</f>
        <v>R1846</v>
      </c>
      <c r="AR1846" t="str">
        <f>_xlfn.CONCAT('Sample Select backend'!$M$4,ROW(AR1846))</f>
        <v>AK1846</v>
      </c>
      <c r="AS1846" t="str">
        <f t="shared" si="616"/>
        <v>Italy</v>
      </c>
      <c r="AT1846" s="9" t="str">
        <f t="shared" si="617"/>
        <v>Tax exemption/waiver/suspension</v>
      </c>
      <c r="AU1846">
        <f t="shared" si="618"/>
        <v>0</v>
      </c>
      <c r="AV1846" s="9">
        <v>0</v>
      </c>
    </row>
    <row r="1847" spans="1:48" x14ac:dyDescent="0.35">
      <c r="A1847" s="24" t="s">
        <v>87</v>
      </c>
      <c r="B1847" s="24">
        <v>4</v>
      </c>
      <c r="C1847" s="24" t="s">
        <v>201</v>
      </c>
      <c r="D1847" s="24" t="s">
        <v>3831</v>
      </c>
      <c r="E1847" s="24"/>
      <c r="O1847" t="s">
        <v>2800</v>
      </c>
      <c r="P1847" t="s">
        <v>2808</v>
      </c>
      <c r="Q1847" t="s">
        <v>2813</v>
      </c>
      <c r="R1847">
        <v>1</v>
      </c>
      <c r="S1847" t="s">
        <v>202</v>
      </c>
      <c r="T1847" t="s">
        <v>202</v>
      </c>
      <c r="U1847" t="s">
        <v>202</v>
      </c>
      <c r="V1847">
        <v>-1</v>
      </c>
      <c r="W1847">
        <v>-1</v>
      </c>
      <c r="X1847">
        <v>-1</v>
      </c>
      <c r="Y1847">
        <v>-1</v>
      </c>
      <c r="Z1847">
        <v>-1</v>
      </c>
      <c r="AA1847">
        <v>-1</v>
      </c>
      <c r="AB1847">
        <v>-1</v>
      </c>
      <c r="AC1847">
        <v>-1</v>
      </c>
      <c r="AD1847">
        <v>-1</v>
      </c>
      <c r="AE1847" s="4" t="s">
        <v>2828</v>
      </c>
      <c r="AF1847" s="9" t="s">
        <v>2829</v>
      </c>
      <c r="AG1847">
        <v>0</v>
      </c>
      <c r="AH1847">
        <v>0</v>
      </c>
      <c r="AI1847">
        <v>0</v>
      </c>
      <c r="AJ1847">
        <v>1</v>
      </c>
      <c r="AK1847" s="9" t="s">
        <v>2840</v>
      </c>
      <c r="AL1847">
        <f t="shared" si="615"/>
        <v>0</v>
      </c>
      <c r="AM1847">
        <f>IF(AND(INDIRECT(AN1847)='Sample Select backend'!$C$2,INDIRECT(AO1847)=1,INDIRECT(AP1847)='Sample Select backend'!$F$2,INDIRECT(AQ1847)=1,INDIRECT(AR1847)='Sample Select backend'!$M$2),1,0)</f>
        <v>1</v>
      </c>
      <c r="AN1847" t="str">
        <f>_xlfn.CONCAT('Sample Select backend'!$C$4,ROW(AN1847))</f>
        <v>AE1847</v>
      </c>
      <c r="AO1847" s="9" t="str">
        <f>_xlfn.CONCAT('Sample Select backend'!$J$2,ROW(AO1847))</f>
        <v>AJ1847</v>
      </c>
      <c r="AP1847" t="str">
        <f>_xlfn.CONCAT('Sample Select backend'!$F$4,ROW(AP1847))</f>
        <v>AF1847</v>
      </c>
      <c r="AQ1847" t="str">
        <f>_xlfn.CONCAT('Sample Select backend'!$I$10,ROW(AQ1847))</f>
        <v>R1847</v>
      </c>
      <c r="AR1847" t="str">
        <f>_xlfn.CONCAT('Sample Select backend'!$M$4,ROW(AR1847))</f>
        <v>AK1847</v>
      </c>
      <c r="AS1847" t="str">
        <f t="shared" si="616"/>
        <v>Italy</v>
      </c>
      <c r="AT1847" s="9" t="str">
        <f t="shared" si="617"/>
        <v>Other</v>
      </c>
      <c r="AU1847">
        <f t="shared" si="618"/>
        <v>0</v>
      </c>
      <c r="AV1847" s="9">
        <v>0</v>
      </c>
    </row>
    <row r="1848" spans="1:48" x14ac:dyDescent="0.35">
      <c r="A1848" s="24" t="s">
        <v>87</v>
      </c>
      <c r="B1848" s="24">
        <v>3</v>
      </c>
      <c r="C1848" s="24">
        <v>19</v>
      </c>
      <c r="D1848" s="24" t="s">
        <v>3832</v>
      </c>
      <c r="E1848" s="24"/>
      <c r="O1848" t="s">
        <v>2800</v>
      </c>
      <c r="P1848" t="s">
        <v>2808</v>
      </c>
      <c r="Q1848" t="s">
        <v>2813</v>
      </c>
      <c r="R1848">
        <v>1</v>
      </c>
      <c r="S1848" t="s">
        <v>202</v>
      </c>
      <c r="T1848" t="s">
        <v>202</v>
      </c>
      <c r="U1848" t="s">
        <v>202</v>
      </c>
      <c r="V1848">
        <v>-1</v>
      </c>
      <c r="W1848">
        <v>-1</v>
      </c>
      <c r="X1848">
        <v>-1</v>
      </c>
      <c r="Y1848">
        <v>-1</v>
      </c>
      <c r="Z1848">
        <v>-1</v>
      </c>
      <c r="AA1848">
        <v>-1</v>
      </c>
      <c r="AB1848">
        <v>-1</v>
      </c>
      <c r="AC1848">
        <v>-1</v>
      </c>
      <c r="AD1848">
        <v>-1</v>
      </c>
      <c r="AE1848" s="4" t="s">
        <v>2828</v>
      </c>
      <c r="AF1848" s="9" t="s">
        <v>2829</v>
      </c>
      <c r="AG1848">
        <v>0</v>
      </c>
      <c r="AH1848">
        <v>0</v>
      </c>
      <c r="AI1848">
        <v>0</v>
      </c>
      <c r="AJ1848">
        <v>1</v>
      </c>
      <c r="AK1848" s="9" t="s">
        <v>2840</v>
      </c>
      <c r="AL1848">
        <f t="shared" si="615"/>
        <v>0</v>
      </c>
      <c r="AM1848">
        <f>IF(AND(INDIRECT(AN1848)='Sample Select backend'!$C$2,INDIRECT(AO1848)=1,INDIRECT(AP1848)='Sample Select backend'!$F$2,INDIRECT(AQ1848)=1,INDIRECT(AR1848)='Sample Select backend'!$M$2),1,0)</f>
        <v>1</v>
      </c>
      <c r="AN1848" t="str">
        <f>_xlfn.CONCAT('Sample Select backend'!$C$4,ROW(AN1848))</f>
        <v>AE1848</v>
      </c>
      <c r="AO1848" s="9" t="str">
        <f>_xlfn.CONCAT('Sample Select backend'!$J$2,ROW(AO1848))</f>
        <v>AJ1848</v>
      </c>
      <c r="AP1848" t="str">
        <f>_xlfn.CONCAT('Sample Select backend'!$F$4,ROW(AP1848))</f>
        <v>AF1848</v>
      </c>
      <c r="AQ1848" t="str">
        <f>_xlfn.CONCAT('Sample Select backend'!$I$10,ROW(AQ1848))</f>
        <v>R1848</v>
      </c>
      <c r="AR1848" t="str">
        <f>_xlfn.CONCAT('Sample Select backend'!$M$4,ROW(AR1848))</f>
        <v>AK1848</v>
      </c>
      <c r="AS1848" t="str">
        <f t="shared" si="616"/>
        <v>Italy</v>
      </c>
      <c r="AT1848" s="9">
        <f t="shared" si="617"/>
        <v>19</v>
      </c>
      <c r="AU1848">
        <f t="shared" si="618"/>
        <v>0</v>
      </c>
      <c r="AV1848" s="9">
        <v>0</v>
      </c>
    </row>
    <row r="1849" spans="1:48" x14ac:dyDescent="0.35">
      <c r="A1849" s="24" t="s">
        <v>87</v>
      </c>
      <c r="B1849" s="24">
        <v>1</v>
      </c>
      <c r="C1849" s="24">
        <v>6</v>
      </c>
      <c r="D1849" s="24" t="s">
        <v>3833</v>
      </c>
      <c r="E1849" s="24"/>
      <c r="O1849" t="s">
        <v>2800</v>
      </c>
      <c r="P1849" t="s">
        <v>2808</v>
      </c>
      <c r="Q1849" t="s">
        <v>2813</v>
      </c>
      <c r="R1849">
        <v>1</v>
      </c>
      <c r="S1849" t="s">
        <v>202</v>
      </c>
      <c r="T1849" t="s">
        <v>202</v>
      </c>
      <c r="U1849" t="s">
        <v>202</v>
      </c>
      <c r="V1849">
        <v>-1</v>
      </c>
      <c r="W1849">
        <v>-1</v>
      </c>
      <c r="X1849">
        <v>-1</v>
      </c>
      <c r="Y1849">
        <v>-1</v>
      </c>
      <c r="Z1849">
        <v>-1</v>
      </c>
      <c r="AA1849">
        <v>-1</v>
      </c>
      <c r="AB1849">
        <v>-1</v>
      </c>
      <c r="AC1849">
        <v>-1</v>
      </c>
      <c r="AD1849">
        <v>-1</v>
      </c>
      <c r="AE1849" s="4" t="s">
        <v>2828</v>
      </c>
      <c r="AF1849" s="9" t="s">
        <v>2829</v>
      </c>
      <c r="AG1849">
        <v>0</v>
      </c>
      <c r="AH1849">
        <v>0</v>
      </c>
      <c r="AI1849">
        <v>0</v>
      </c>
      <c r="AJ1849">
        <v>1</v>
      </c>
      <c r="AK1849" s="9" t="s">
        <v>2840</v>
      </c>
      <c r="AL1849">
        <f t="shared" si="615"/>
        <v>0</v>
      </c>
      <c r="AM1849">
        <f>IF(AND(INDIRECT(AN1849)='Sample Select backend'!$C$2,INDIRECT(AO1849)=1,INDIRECT(AP1849)='Sample Select backend'!$F$2,INDIRECT(AQ1849)=1,INDIRECT(AR1849)='Sample Select backend'!$M$2),1,0)</f>
        <v>1</v>
      </c>
      <c r="AN1849" t="str">
        <f>_xlfn.CONCAT('Sample Select backend'!$C$4,ROW(AN1849))</f>
        <v>AE1849</v>
      </c>
      <c r="AO1849" s="9" t="str">
        <f>_xlfn.CONCAT('Sample Select backend'!$J$2,ROW(AO1849))</f>
        <v>AJ1849</v>
      </c>
      <c r="AP1849" t="str">
        <f>_xlfn.CONCAT('Sample Select backend'!$F$4,ROW(AP1849))</f>
        <v>AF1849</v>
      </c>
      <c r="AQ1849" t="str">
        <f>_xlfn.CONCAT('Sample Select backend'!$I$10,ROW(AQ1849))</f>
        <v>R1849</v>
      </c>
      <c r="AR1849" t="str">
        <f>_xlfn.CONCAT('Sample Select backend'!$M$4,ROW(AR1849))</f>
        <v>AK1849</v>
      </c>
      <c r="AS1849" t="str">
        <f t="shared" si="616"/>
        <v>Italy</v>
      </c>
      <c r="AT1849" s="9">
        <f t="shared" si="617"/>
        <v>6</v>
      </c>
      <c r="AU1849">
        <f t="shared" si="618"/>
        <v>0</v>
      </c>
      <c r="AV1849" s="9">
        <v>0</v>
      </c>
    </row>
    <row r="1850" spans="1:48" x14ac:dyDescent="0.35">
      <c r="A1850" s="24" t="s">
        <v>87</v>
      </c>
      <c r="B1850" s="24">
        <v>1</v>
      </c>
      <c r="C1850" s="24">
        <v>4</v>
      </c>
      <c r="D1850" s="24" t="s">
        <v>3834</v>
      </c>
      <c r="E1850" s="24"/>
      <c r="O1850" t="s">
        <v>2800</v>
      </c>
      <c r="P1850" t="s">
        <v>2808</v>
      </c>
      <c r="Q1850" t="s">
        <v>2813</v>
      </c>
      <c r="R1850">
        <v>1</v>
      </c>
      <c r="S1850" t="s">
        <v>202</v>
      </c>
      <c r="T1850" t="s">
        <v>202</v>
      </c>
      <c r="U1850" t="s">
        <v>202</v>
      </c>
      <c r="V1850">
        <v>-1</v>
      </c>
      <c r="W1850">
        <v>-1</v>
      </c>
      <c r="X1850">
        <v>-1</v>
      </c>
      <c r="Y1850">
        <v>-1</v>
      </c>
      <c r="Z1850">
        <v>-1</v>
      </c>
      <c r="AA1850">
        <v>-1</v>
      </c>
      <c r="AB1850">
        <v>-1</v>
      </c>
      <c r="AC1850">
        <v>-1</v>
      </c>
      <c r="AD1850">
        <v>-1</v>
      </c>
      <c r="AE1850" s="4" t="s">
        <v>2828</v>
      </c>
      <c r="AF1850" s="9" t="s">
        <v>2829</v>
      </c>
      <c r="AG1850">
        <v>0</v>
      </c>
      <c r="AH1850">
        <v>0</v>
      </c>
      <c r="AI1850">
        <v>0</v>
      </c>
      <c r="AJ1850">
        <v>1</v>
      </c>
      <c r="AK1850" s="9" t="s">
        <v>2840</v>
      </c>
      <c r="AL1850">
        <f t="shared" si="615"/>
        <v>0</v>
      </c>
      <c r="AM1850">
        <f>IF(AND(INDIRECT(AN1850)='Sample Select backend'!$C$2,INDIRECT(AO1850)=1,INDIRECT(AP1850)='Sample Select backend'!$F$2,INDIRECT(AQ1850)=1,INDIRECT(AR1850)='Sample Select backend'!$M$2),1,0)</f>
        <v>1</v>
      </c>
      <c r="AN1850" t="str">
        <f>_xlfn.CONCAT('Sample Select backend'!$C$4,ROW(AN1850))</f>
        <v>AE1850</v>
      </c>
      <c r="AO1850" s="9" t="str">
        <f>_xlfn.CONCAT('Sample Select backend'!$J$2,ROW(AO1850))</f>
        <v>AJ1850</v>
      </c>
      <c r="AP1850" t="str">
        <f>_xlfn.CONCAT('Sample Select backend'!$F$4,ROW(AP1850))</f>
        <v>AF1850</v>
      </c>
      <c r="AQ1850" t="str">
        <f>_xlfn.CONCAT('Sample Select backend'!$I$10,ROW(AQ1850))</f>
        <v>R1850</v>
      </c>
      <c r="AR1850" t="str">
        <f>_xlfn.CONCAT('Sample Select backend'!$M$4,ROW(AR1850))</f>
        <v>AK1850</v>
      </c>
      <c r="AS1850" t="str">
        <f t="shared" si="616"/>
        <v>Italy</v>
      </c>
      <c r="AT1850" s="9">
        <f t="shared" si="617"/>
        <v>4</v>
      </c>
      <c r="AU1850">
        <f t="shared" si="618"/>
        <v>0</v>
      </c>
      <c r="AV1850" s="9">
        <v>0</v>
      </c>
    </row>
    <row r="1851" spans="1:48" x14ac:dyDescent="0.35">
      <c r="A1851" s="24" t="s">
        <v>87</v>
      </c>
      <c r="B1851" s="24">
        <v>1</v>
      </c>
      <c r="C1851" s="24">
        <v>4</v>
      </c>
      <c r="D1851" s="24" t="s">
        <v>3835</v>
      </c>
      <c r="E1851" s="24"/>
      <c r="O1851" t="s">
        <v>2800</v>
      </c>
      <c r="P1851" t="s">
        <v>2808</v>
      </c>
      <c r="Q1851" t="s">
        <v>2813</v>
      </c>
      <c r="R1851">
        <v>1</v>
      </c>
      <c r="S1851" t="s">
        <v>202</v>
      </c>
      <c r="T1851" t="s">
        <v>202</v>
      </c>
      <c r="U1851" t="s">
        <v>202</v>
      </c>
      <c r="V1851">
        <v>-1</v>
      </c>
      <c r="W1851">
        <v>-1</v>
      </c>
      <c r="X1851">
        <v>-1</v>
      </c>
      <c r="Y1851">
        <v>-1</v>
      </c>
      <c r="Z1851">
        <v>-1</v>
      </c>
      <c r="AA1851">
        <v>-1</v>
      </c>
      <c r="AB1851">
        <v>-1</v>
      </c>
      <c r="AC1851">
        <v>-1</v>
      </c>
      <c r="AD1851">
        <v>-1</v>
      </c>
      <c r="AE1851" s="4" t="s">
        <v>2828</v>
      </c>
      <c r="AF1851" s="9" t="s">
        <v>2829</v>
      </c>
      <c r="AG1851">
        <v>0</v>
      </c>
      <c r="AH1851">
        <v>0</v>
      </c>
      <c r="AI1851">
        <v>0</v>
      </c>
      <c r="AJ1851">
        <v>1</v>
      </c>
      <c r="AK1851" s="9" t="s">
        <v>2840</v>
      </c>
      <c r="AL1851">
        <f t="shared" si="615"/>
        <v>0</v>
      </c>
      <c r="AM1851">
        <f>IF(AND(INDIRECT(AN1851)='Sample Select backend'!$C$2,INDIRECT(AO1851)=1,INDIRECT(AP1851)='Sample Select backend'!$F$2,INDIRECT(AQ1851)=1,INDIRECT(AR1851)='Sample Select backend'!$M$2),1,0)</f>
        <v>1</v>
      </c>
      <c r="AN1851" t="str">
        <f>_xlfn.CONCAT('Sample Select backend'!$C$4,ROW(AN1851))</f>
        <v>AE1851</v>
      </c>
      <c r="AO1851" s="9" t="str">
        <f>_xlfn.CONCAT('Sample Select backend'!$J$2,ROW(AO1851))</f>
        <v>AJ1851</v>
      </c>
      <c r="AP1851" t="str">
        <f>_xlfn.CONCAT('Sample Select backend'!$F$4,ROW(AP1851))</f>
        <v>AF1851</v>
      </c>
      <c r="AQ1851" t="str">
        <f>_xlfn.CONCAT('Sample Select backend'!$I$10,ROW(AQ1851))</f>
        <v>R1851</v>
      </c>
      <c r="AR1851" t="str">
        <f>_xlfn.CONCAT('Sample Select backend'!$M$4,ROW(AR1851))</f>
        <v>AK1851</v>
      </c>
      <c r="AS1851" t="str">
        <f t="shared" si="616"/>
        <v>Italy</v>
      </c>
      <c r="AT1851" s="9">
        <f t="shared" si="617"/>
        <v>4</v>
      </c>
      <c r="AU1851">
        <f t="shared" si="618"/>
        <v>0</v>
      </c>
      <c r="AV1851" s="9">
        <v>0</v>
      </c>
    </row>
    <row r="1852" spans="1:48" x14ac:dyDescent="0.35">
      <c r="A1852" s="24" t="s">
        <v>87</v>
      </c>
      <c r="B1852" s="24">
        <v>1</v>
      </c>
      <c r="C1852" s="24">
        <v>4</v>
      </c>
      <c r="D1852" s="24" t="s">
        <v>3836</v>
      </c>
      <c r="E1852" s="24"/>
      <c r="O1852" t="s">
        <v>2800</v>
      </c>
      <c r="P1852" t="s">
        <v>2808</v>
      </c>
      <c r="Q1852" t="s">
        <v>2813</v>
      </c>
      <c r="R1852">
        <v>1</v>
      </c>
      <c r="S1852" t="s">
        <v>202</v>
      </c>
      <c r="T1852" t="s">
        <v>202</v>
      </c>
      <c r="U1852" t="s">
        <v>202</v>
      </c>
      <c r="V1852">
        <v>-1</v>
      </c>
      <c r="W1852">
        <v>-1</v>
      </c>
      <c r="X1852">
        <v>-1</v>
      </c>
      <c r="Y1852">
        <v>-1</v>
      </c>
      <c r="Z1852">
        <v>-1</v>
      </c>
      <c r="AA1852">
        <v>-1</v>
      </c>
      <c r="AB1852">
        <v>-1</v>
      </c>
      <c r="AC1852">
        <v>-1</v>
      </c>
      <c r="AD1852">
        <v>-1</v>
      </c>
      <c r="AE1852" s="4" t="s">
        <v>2828</v>
      </c>
      <c r="AF1852" s="9" t="s">
        <v>2829</v>
      </c>
      <c r="AG1852">
        <v>0</v>
      </c>
      <c r="AH1852">
        <v>0</v>
      </c>
      <c r="AI1852">
        <v>0</v>
      </c>
      <c r="AJ1852">
        <v>1</v>
      </c>
      <c r="AK1852" s="9" t="s">
        <v>2840</v>
      </c>
      <c r="AL1852">
        <f t="shared" si="615"/>
        <v>0</v>
      </c>
      <c r="AM1852">
        <f>IF(AND(INDIRECT(AN1852)='Sample Select backend'!$C$2,INDIRECT(AO1852)=1,INDIRECT(AP1852)='Sample Select backend'!$F$2,INDIRECT(AQ1852)=1,INDIRECT(AR1852)='Sample Select backend'!$M$2),1,0)</f>
        <v>1</v>
      </c>
      <c r="AN1852" t="str">
        <f>_xlfn.CONCAT('Sample Select backend'!$C$4,ROW(AN1852))</f>
        <v>AE1852</v>
      </c>
      <c r="AO1852" s="9" t="str">
        <f>_xlfn.CONCAT('Sample Select backend'!$J$2,ROW(AO1852))</f>
        <v>AJ1852</v>
      </c>
      <c r="AP1852" t="str">
        <f>_xlfn.CONCAT('Sample Select backend'!$F$4,ROW(AP1852))</f>
        <v>AF1852</v>
      </c>
      <c r="AQ1852" t="str">
        <f>_xlfn.CONCAT('Sample Select backend'!$I$10,ROW(AQ1852))</f>
        <v>R1852</v>
      </c>
      <c r="AR1852" t="str">
        <f>_xlfn.CONCAT('Sample Select backend'!$M$4,ROW(AR1852))</f>
        <v>AK1852</v>
      </c>
      <c r="AS1852" t="str">
        <f t="shared" si="616"/>
        <v>Italy</v>
      </c>
      <c r="AT1852" s="9">
        <f t="shared" si="617"/>
        <v>4</v>
      </c>
      <c r="AU1852">
        <f t="shared" si="618"/>
        <v>0</v>
      </c>
      <c r="AV1852" s="9">
        <v>0</v>
      </c>
    </row>
    <row r="1853" spans="1:48" x14ac:dyDescent="0.35">
      <c r="A1853" s="24" t="s">
        <v>87</v>
      </c>
      <c r="B1853" s="24">
        <v>1</v>
      </c>
      <c r="C1853" s="24">
        <v>4</v>
      </c>
      <c r="D1853" s="24" t="s">
        <v>3837</v>
      </c>
      <c r="E1853" s="24"/>
      <c r="O1853" t="s">
        <v>2800</v>
      </c>
      <c r="P1853" t="s">
        <v>2808</v>
      </c>
      <c r="Q1853" t="s">
        <v>2813</v>
      </c>
      <c r="R1853">
        <v>1</v>
      </c>
      <c r="S1853" t="s">
        <v>202</v>
      </c>
      <c r="T1853" t="s">
        <v>202</v>
      </c>
      <c r="U1853" t="s">
        <v>202</v>
      </c>
      <c r="V1853">
        <v>-1</v>
      </c>
      <c r="W1853">
        <v>-1</v>
      </c>
      <c r="X1853">
        <v>-1</v>
      </c>
      <c r="Y1853">
        <v>-1</v>
      </c>
      <c r="Z1853">
        <v>-1</v>
      </c>
      <c r="AA1853">
        <v>-1</v>
      </c>
      <c r="AB1853">
        <v>-1</v>
      </c>
      <c r="AC1853">
        <v>-1</v>
      </c>
      <c r="AD1853">
        <v>-1</v>
      </c>
      <c r="AE1853" s="4" t="s">
        <v>2828</v>
      </c>
      <c r="AF1853" s="9" t="s">
        <v>2829</v>
      </c>
      <c r="AG1853">
        <v>0</v>
      </c>
      <c r="AH1853">
        <v>0</v>
      </c>
      <c r="AI1853">
        <v>0</v>
      </c>
      <c r="AJ1853">
        <v>1</v>
      </c>
      <c r="AK1853" s="9" t="s">
        <v>2840</v>
      </c>
      <c r="AL1853">
        <f t="shared" si="615"/>
        <v>0</v>
      </c>
      <c r="AM1853">
        <f>IF(AND(INDIRECT(AN1853)='Sample Select backend'!$C$2,INDIRECT(AO1853)=1,INDIRECT(AP1853)='Sample Select backend'!$F$2,INDIRECT(AQ1853)=1,INDIRECT(AR1853)='Sample Select backend'!$M$2),1,0)</f>
        <v>1</v>
      </c>
      <c r="AN1853" t="str">
        <f>_xlfn.CONCAT('Sample Select backend'!$C$4,ROW(AN1853))</f>
        <v>AE1853</v>
      </c>
      <c r="AO1853" s="9" t="str">
        <f>_xlfn.CONCAT('Sample Select backend'!$J$2,ROW(AO1853))</f>
        <v>AJ1853</v>
      </c>
      <c r="AP1853" t="str">
        <f>_xlfn.CONCAT('Sample Select backend'!$F$4,ROW(AP1853))</f>
        <v>AF1853</v>
      </c>
      <c r="AQ1853" t="str">
        <f>_xlfn.CONCAT('Sample Select backend'!$I$10,ROW(AQ1853))</f>
        <v>R1853</v>
      </c>
      <c r="AR1853" t="str">
        <f>_xlfn.CONCAT('Sample Select backend'!$M$4,ROW(AR1853))</f>
        <v>AK1853</v>
      </c>
      <c r="AS1853" t="str">
        <f t="shared" si="616"/>
        <v>Italy</v>
      </c>
      <c r="AT1853" s="9">
        <f t="shared" si="617"/>
        <v>4</v>
      </c>
      <c r="AU1853">
        <f t="shared" si="618"/>
        <v>0</v>
      </c>
      <c r="AV1853" s="9">
        <v>0</v>
      </c>
    </row>
    <row r="1854" spans="1:48" x14ac:dyDescent="0.35">
      <c r="A1854" s="24" t="s">
        <v>87</v>
      </c>
      <c r="B1854" s="24">
        <v>1</v>
      </c>
      <c r="C1854" s="24">
        <v>8</v>
      </c>
      <c r="D1854" s="24" t="s">
        <v>3838</v>
      </c>
      <c r="E1854" s="24"/>
      <c r="O1854" t="s">
        <v>2800</v>
      </c>
      <c r="P1854" t="s">
        <v>2808</v>
      </c>
      <c r="Q1854" t="s">
        <v>2813</v>
      </c>
      <c r="R1854">
        <v>1</v>
      </c>
      <c r="S1854" t="s">
        <v>202</v>
      </c>
      <c r="T1854" t="s">
        <v>202</v>
      </c>
      <c r="U1854" t="s">
        <v>202</v>
      </c>
      <c r="V1854">
        <v>-1</v>
      </c>
      <c r="W1854">
        <v>-1</v>
      </c>
      <c r="X1854">
        <v>-1</v>
      </c>
      <c r="Y1854">
        <v>-1</v>
      </c>
      <c r="Z1854">
        <v>-1</v>
      </c>
      <c r="AA1854">
        <v>-1</v>
      </c>
      <c r="AB1854">
        <v>-1</v>
      </c>
      <c r="AC1854">
        <v>-1</v>
      </c>
      <c r="AD1854">
        <v>-1</v>
      </c>
      <c r="AE1854" s="4" t="s">
        <v>2828</v>
      </c>
      <c r="AF1854" s="9" t="s">
        <v>2829</v>
      </c>
      <c r="AG1854">
        <v>0</v>
      </c>
      <c r="AH1854">
        <v>0</v>
      </c>
      <c r="AI1854">
        <v>0</v>
      </c>
      <c r="AJ1854">
        <v>1</v>
      </c>
      <c r="AK1854" s="9" t="s">
        <v>2840</v>
      </c>
      <c r="AL1854">
        <f t="shared" si="615"/>
        <v>0</v>
      </c>
      <c r="AM1854">
        <f>IF(AND(INDIRECT(AN1854)='Sample Select backend'!$C$2,INDIRECT(AO1854)=1,INDIRECT(AP1854)='Sample Select backend'!$F$2,INDIRECT(AQ1854)=1,INDIRECT(AR1854)='Sample Select backend'!$M$2),1,0)</f>
        <v>1</v>
      </c>
      <c r="AN1854" t="str">
        <f>_xlfn.CONCAT('Sample Select backend'!$C$4,ROW(AN1854))</f>
        <v>AE1854</v>
      </c>
      <c r="AO1854" s="9" t="str">
        <f>_xlfn.CONCAT('Sample Select backend'!$J$2,ROW(AO1854))</f>
        <v>AJ1854</v>
      </c>
      <c r="AP1854" t="str">
        <f>_xlfn.CONCAT('Sample Select backend'!$F$4,ROW(AP1854))</f>
        <v>AF1854</v>
      </c>
      <c r="AQ1854" t="str">
        <f>_xlfn.CONCAT('Sample Select backend'!$I$10,ROW(AQ1854))</f>
        <v>R1854</v>
      </c>
      <c r="AR1854" t="str">
        <f>_xlfn.CONCAT('Sample Select backend'!$M$4,ROW(AR1854))</f>
        <v>AK1854</v>
      </c>
      <c r="AS1854" t="str">
        <f t="shared" si="616"/>
        <v>Italy</v>
      </c>
      <c r="AT1854" s="9">
        <f t="shared" si="617"/>
        <v>8</v>
      </c>
      <c r="AU1854">
        <f t="shared" si="618"/>
        <v>0</v>
      </c>
      <c r="AV1854" s="9">
        <v>0</v>
      </c>
    </row>
    <row r="1855" spans="1:48" x14ac:dyDescent="0.35">
      <c r="A1855" s="24" t="s">
        <v>87</v>
      </c>
      <c r="B1855" s="24">
        <v>6</v>
      </c>
      <c r="C1855" s="24">
        <v>28</v>
      </c>
      <c r="D1855" s="24" t="s">
        <v>3839</v>
      </c>
      <c r="E1855" s="24"/>
      <c r="O1855" t="s">
        <v>2800</v>
      </c>
      <c r="P1855" t="s">
        <v>2808</v>
      </c>
      <c r="Q1855" t="s">
        <v>2813</v>
      </c>
      <c r="R1855">
        <v>1</v>
      </c>
      <c r="S1855" t="s">
        <v>202</v>
      </c>
      <c r="T1855" t="s">
        <v>202</v>
      </c>
      <c r="U1855" t="s">
        <v>202</v>
      </c>
      <c r="V1855">
        <v>-1</v>
      </c>
      <c r="W1855">
        <v>-1</v>
      </c>
      <c r="X1855">
        <v>-1</v>
      </c>
      <c r="Y1855">
        <v>-1</v>
      </c>
      <c r="Z1855">
        <v>-1</v>
      </c>
      <c r="AA1855">
        <v>-1</v>
      </c>
      <c r="AB1855">
        <v>-1</v>
      </c>
      <c r="AC1855">
        <v>-1</v>
      </c>
      <c r="AD1855">
        <v>-1</v>
      </c>
      <c r="AE1855" s="4" t="s">
        <v>2828</v>
      </c>
      <c r="AF1855" s="9" t="s">
        <v>2829</v>
      </c>
      <c r="AG1855">
        <v>0</v>
      </c>
      <c r="AH1855">
        <v>0</v>
      </c>
      <c r="AI1855">
        <v>0</v>
      </c>
      <c r="AJ1855">
        <v>1</v>
      </c>
      <c r="AK1855" s="9" t="s">
        <v>2840</v>
      </c>
      <c r="AL1855">
        <f t="shared" si="615"/>
        <v>0</v>
      </c>
      <c r="AM1855">
        <f>IF(AND(INDIRECT(AN1855)='Sample Select backend'!$C$2,INDIRECT(AO1855)=1,INDIRECT(AP1855)='Sample Select backend'!$F$2,INDIRECT(AQ1855)=1,INDIRECT(AR1855)='Sample Select backend'!$M$2),1,0)</f>
        <v>1</v>
      </c>
      <c r="AN1855" t="str">
        <f>_xlfn.CONCAT('Sample Select backend'!$C$4,ROW(AN1855))</f>
        <v>AE1855</v>
      </c>
      <c r="AO1855" s="9" t="str">
        <f>_xlfn.CONCAT('Sample Select backend'!$J$2,ROW(AO1855))</f>
        <v>AJ1855</v>
      </c>
      <c r="AP1855" t="str">
        <f>_xlfn.CONCAT('Sample Select backend'!$F$4,ROW(AP1855))</f>
        <v>AF1855</v>
      </c>
      <c r="AQ1855" t="str">
        <f>_xlfn.CONCAT('Sample Select backend'!$I$10,ROW(AQ1855))</f>
        <v>R1855</v>
      </c>
      <c r="AR1855" t="str">
        <f>_xlfn.CONCAT('Sample Select backend'!$M$4,ROW(AR1855))</f>
        <v>AK1855</v>
      </c>
      <c r="AS1855" t="str">
        <f t="shared" si="616"/>
        <v>Italy</v>
      </c>
      <c r="AT1855" s="9">
        <f t="shared" si="617"/>
        <v>28</v>
      </c>
      <c r="AU1855">
        <f t="shared" si="618"/>
        <v>0</v>
      </c>
      <c r="AV1855" s="9">
        <v>0</v>
      </c>
    </row>
    <row r="1856" spans="1:48" x14ac:dyDescent="0.35">
      <c r="A1856" s="24" t="s">
        <v>87</v>
      </c>
      <c r="B1856" s="24">
        <v>4</v>
      </c>
      <c r="C1856" s="24" t="s">
        <v>201</v>
      </c>
      <c r="D1856" s="24" t="s">
        <v>3840</v>
      </c>
      <c r="E1856" s="24"/>
      <c r="O1856" t="s">
        <v>2800</v>
      </c>
      <c r="P1856" t="s">
        <v>2808</v>
      </c>
      <c r="Q1856" t="s">
        <v>2813</v>
      </c>
      <c r="R1856">
        <v>1</v>
      </c>
      <c r="S1856" t="s">
        <v>202</v>
      </c>
      <c r="T1856" t="s">
        <v>202</v>
      </c>
      <c r="U1856" t="s">
        <v>202</v>
      </c>
      <c r="V1856">
        <v>-1</v>
      </c>
      <c r="W1856">
        <v>-1</v>
      </c>
      <c r="X1856">
        <v>-1</v>
      </c>
      <c r="Y1856">
        <v>-1</v>
      </c>
      <c r="Z1856">
        <v>-1</v>
      </c>
      <c r="AA1856">
        <v>-1</v>
      </c>
      <c r="AB1856">
        <v>-1</v>
      </c>
      <c r="AC1856">
        <v>-1</v>
      </c>
      <c r="AD1856">
        <v>-1</v>
      </c>
      <c r="AE1856" s="4" t="s">
        <v>2828</v>
      </c>
      <c r="AF1856" s="9" t="s">
        <v>2829</v>
      </c>
      <c r="AG1856">
        <v>0</v>
      </c>
      <c r="AH1856">
        <v>0</v>
      </c>
      <c r="AI1856">
        <v>0</v>
      </c>
      <c r="AJ1856">
        <v>1</v>
      </c>
      <c r="AK1856" s="9" t="s">
        <v>2840</v>
      </c>
      <c r="AL1856">
        <f t="shared" si="615"/>
        <v>0</v>
      </c>
      <c r="AM1856">
        <f>IF(AND(INDIRECT(AN1856)='Sample Select backend'!$C$2,INDIRECT(AO1856)=1,INDIRECT(AP1856)='Sample Select backend'!$F$2,INDIRECT(AQ1856)=1,INDIRECT(AR1856)='Sample Select backend'!$M$2),1,0)</f>
        <v>1</v>
      </c>
      <c r="AN1856" t="str">
        <f>_xlfn.CONCAT('Sample Select backend'!$C$4,ROW(AN1856))</f>
        <v>AE1856</v>
      </c>
      <c r="AO1856" s="9" t="str">
        <f>_xlfn.CONCAT('Sample Select backend'!$J$2,ROW(AO1856))</f>
        <v>AJ1856</v>
      </c>
      <c r="AP1856" t="str">
        <f>_xlfn.CONCAT('Sample Select backend'!$F$4,ROW(AP1856))</f>
        <v>AF1856</v>
      </c>
      <c r="AQ1856" t="str">
        <f>_xlfn.CONCAT('Sample Select backend'!$I$10,ROW(AQ1856))</f>
        <v>R1856</v>
      </c>
      <c r="AR1856" t="str">
        <f>_xlfn.CONCAT('Sample Select backend'!$M$4,ROW(AR1856))</f>
        <v>AK1856</v>
      </c>
      <c r="AS1856" t="str">
        <f t="shared" si="616"/>
        <v>Italy</v>
      </c>
      <c r="AT1856" s="9" t="str">
        <f t="shared" si="617"/>
        <v>Other</v>
      </c>
      <c r="AU1856">
        <f t="shared" si="618"/>
        <v>0</v>
      </c>
      <c r="AV1856" s="9">
        <v>0</v>
      </c>
    </row>
    <row r="1857" spans="1:48" x14ac:dyDescent="0.35">
      <c r="A1857" s="24" t="s">
        <v>87</v>
      </c>
      <c r="B1857" s="24">
        <v>4</v>
      </c>
      <c r="C1857" s="24" t="s">
        <v>201</v>
      </c>
      <c r="D1857" s="24" t="s">
        <v>3841</v>
      </c>
      <c r="E1857" s="24"/>
      <c r="O1857" t="s">
        <v>2800</v>
      </c>
      <c r="P1857" t="s">
        <v>2808</v>
      </c>
      <c r="Q1857" t="s">
        <v>2813</v>
      </c>
      <c r="R1857">
        <v>1</v>
      </c>
      <c r="S1857" t="s">
        <v>202</v>
      </c>
      <c r="T1857" t="s">
        <v>202</v>
      </c>
      <c r="U1857" t="s">
        <v>202</v>
      </c>
      <c r="V1857">
        <v>-1</v>
      </c>
      <c r="W1857">
        <v>-1</v>
      </c>
      <c r="X1857">
        <v>-1</v>
      </c>
      <c r="Y1857">
        <v>-1</v>
      </c>
      <c r="Z1857">
        <v>-1</v>
      </c>
      <c r="AA1857">
        <v>-1</v>
      </c>
      <c r="AB1857">
        <v>-1</v>
      </c>
      <c r="AC1857">
        <v>-1</v>
      </c>
      <c r="AD1857">
        <v>-1</v>
      </c>
      <c r="AE1857" s="4" t="s">
        <v>2828</v>
      </c>
      <c r="AF1857" s="9" t="s">
        <v>2829</v>
      </c>
      <c r="AG1857">
        <v>0</v>
      </c>
      <c r="AH1857">
        <v>0</v>
      </c>
      <c r="AI1857">
        <v>0</v>
      </c>
      <c r="AJ1857">
        <v>1</v>
      </c>
      <c r="AK1857" s="9" t="s">
        <v>2840</v>
      </c>
      <c r="AL1857">
        <f t="shared" si="615"/>
        <v>0</v>
      </c>
      <c r="AM1857">
        <f>IF(AND(INDIRECT(AN1857)='Sample Select backend'!$C$2,INDIRECT(AO1857)=1,INDIRECT(AP1857)='Sample Select backend'!$F$2,INDIRECT(AQ1857)=1,INDIRECT(AR1857)='Sample Select backend'!$M$2),1,0)</f>
        <v>1</v>
      </c>
      <c r="AN1857" t="str">
        <f>_xlfn.CONCAT('Sample Select backend'!$C$4,ROW(AN1857))</f>
        <v>AE1857</v>
      </c>
      <c r="AO1857" s="9" t="str">
        <f>_xlfn.CONCAT('Sample Select backend'!$J$2,ROW(AO1857))</f>
        <v>AJ1857</v>
      </c>
      <c r="AP1857" t="str">
        <f>_xlfn.CONCAT('Sample Select backend'!$F$4,ROW(AP1857))</f>
        <v>AF1857</v>
      </c>
      <c r="AQ1857" t="str">
        <f>_xlfn.CONCAT('Sample Select backend'!$I$10,ROW(AQ1857))</f>
        <v>R1857</v>
      </c>
      <c r="AR1857" t="str">
        <f>_xlfn.CONCAT('Sample Select backend'!$M$4,ROW(AR1857))</f>
        <v>AK1857</v>
      </c>
      <c r="AS1857" t="str">
        <f t="shared" si="616"/>
        <v>Italy</v>
      </c>
      <c r="AT1857" s="9" t="str">
        <f t="shared" si="617"/>
        <v>Other</v>
      </c>
      <c r="AU1857">
        <f t="shared" si="618"/>
        <v>0</v>
      </c>
      <c r="AV1857" s="9">
        <v>0</v>
      </c>
    </row>
    <row r="1858" spans="1:48" x14ac:dyDescent="0.35">
      <c r="A1858" s="24" t="s">
        <v>87</v>
      </c>
      <c r="B1858" s="24">
        <v>1</v>
      </c>
      <c r="C1858" s="24" t="s">
        <v>201</v>
      </c>
      <c r="D1858" s="24" t="s">
        <v>3842</v>
      </c>
      <c r="E1858" s="24"/>
      <c r="O1858" t="s">
        <v>2800</v>
      </c>
      <c r="P1858" t="s">
        <v>2808</v>
      </c>
      <c r="Q1858" t="s">
        <v>2813</v>
      </c>
      <c r="R1858">
        <v>1</v>
      </c>
      <c r="S1858" t="s">
        <v>202</v>
      </c>
      <c r="T1858" t="s">
        <v>202</v>
      </c>
      <c r="U1858" t="s">
        <v>202</v>
      </c>
      <c r="V1858">
        <v>-1</v>
      </c>
      <c r="W1858">
        <v>-1</v>
      </c>
      <c r="X1858">
        <v>-1</v>
      </c>
      <c r="Y1858">
        <v>-1</v>
      </c>
      <c r="Z1858">
        <v>-1</v>
      </c>
      <c r="AA1858">
        <v>-1</v>
      </c>
      <c r="AB1858">
        <v>-1</v>
      </c>
      <c r="AC1858">
        <v>-1</v>
      </c>
      <c r="AD1858">
        <v>-1</v>
      </c>
      <c r="AE1858" s="4" t="s">
        <v>2828</v>
      </c>
      <c r="AF1858" s="9" t="s">
        <v>2829</v>
      </c>
      <c r="AG1858">
        <v>0</v>
      </c>
      <c r="AH1858">
        <v>0</v>
      </c>
      <c r="AI1858">
        <v>0</v>
      </c>
      <c r="AJ1858">
        <v>1</v>
      </c>
      <c r="AK1858" s="9" t="s">
        <v>2840</v>
      </c>
      <c r="AL1858">
        <f t="shared" ref="AL1858:AL1921" si="628">IF(OR(B1858="other",B1858="international",B1858="Transfers",B1858="expenditure"),1,0)</f>
        <v>0</v>
      </c>
      <c r="AM1858">
        <f>IF(AND(INDIRECT(AN1858)='Sample Select backend'!$C$2,INDIRECT(AO1858)=1,INDIRECT(AP1858)='Sample Select backend'!$F$2,INDIRECT(AQ1858)=1,INDIRECT(AR1858)='Sample Select backend'!$M$2),1,0)</f>
        <v>1</v>
      </c>
      <c r="AN1858" t="str">
        <f>_xlfn.CONCAT('Sample Select backend'!$C$4,ROW(AN1858))</f>
        <v>AE1858</v>
      </c>
      <c r="AO1858" s="9" t="str">
        <f>_xlfn.CONCAT('Sample Select backend'!$J$2,ROW(AO1858))</f>
        <v>AJ1858</v>
      </c>
      <c r="AP1858" t="str">
        <f>_xlfn.CONCAT('Sample Select backend'!$F$4,ROW(AP1858))</f>
        <v>AF1858</v>
      </c>
      <c r="AQ1858" t="str">
        <f>_xlfn.CONCAT('Sample Select backend'!$I$10,ROW(AQ1858))</f>
        <v>R1858</v>
      </c>
      <c r="AR1858" t="str">
        <f>_xlfn.CONCAT('Sample Select backend'!$M$4,ROW(AR1858))</f>
        <v>AK1858</v>
      </c>
      <c r="AS1858" t="str">
        <f t="shared" ref="AS1858:AS1921" si="629">A1858</f>
        <v>Italy</v>
      </c>
      <c r="AT1858" s="9" t="str">
        <f t="shared" ref="AT1858:AT1921" si="630">IF(ISNUMBER(C1858),C1858,IF(OR(C1858="general",C1858="23;general"),"General",IF(OR(C1858="exemption",C1858="other (exemption)"),"Tax exemption/waiver/suspension","Other")))</f>
        <v>Other</v>
      </c>
      <c r="AU1858">
        <f t="shared" ref="AU1858:AU1921" si="631">IF(A1858&lt;&gt;A1857,1,0)</f>
        <v>0</v>
      </c>
      <c r="AV1858" s="9">
        <v>0</v>
      </c>
    </row>
    <row r="1859" spans="1:48" x14ac:dyDescent="0.35">
      <c r="A1859" s="24" t="s">
        <v>87</v>
      </c>
      <c r="B1859" s="24">
        <v>7</v>
      </c>
      <c r="C1859" s="24">
        <v>30</v>
      </c>
      <c r="D1859" s="24" t="s">
        <v>3843</v>
      </c>
      <c r="E1859" s="24"/>
      <c r="O1859" t="s">
        <v>2800</v>
      </c>
      <c r="P1859" t="s">
        <v>2808</v>
      </c>
      <c r="Q1859" t="s">
        <v>2813</v>
      </c>
      <c r="R1859">
        <v>1</v>
      </c>
      <c r="S1859" t="s">
        <v>202</v>
      </c>
      <c r="T1859" t="s">
        <v>202</v>
      </c>
      <c r="U1859" t="s">
        <v>202</v>
      </c>
      <c r="V1859">
        <v>-1</v>
      </c>
      <c r="W1859">
        <v>-1</v>
      </c>
      <c r="X1859">
        <v>-1</v>
      </c>
      <c r="Y1859">
        <v>-1</v>
      </c>
      <c r="Z1859">
        <v>-1</v>
      </c>
      <c r="AA1859">
        <v>-1</v>
      </c>
      <c r="AB1859">
        <v>-1</v>
      </c>
      <c r="AC1859">
        <v>-1</v>
      </c>
      <c r="AD1859">
        <v>-1</v>
      </c>
      <c r="AE1859" s="4" t="s">
        <v>2828</v>
      </c>
      <c r="AF1859" s="9" t="s">
        <v>2829</v>
      </c>
      <c r="AG1859">
        <v>0</v>
      </c>
      <c r="AH1859">
        <v>0</v>
      </c>
      <c r="AI1859">
        <v>0</v>
      </c>
      <c r="AJ1859">
        <v>1</v>
      </c>
      <c r="AK1859" s="9" t="s">
        <v>2840</v>
      </c>
      <c r="AL1859">
        <f t="shared" si="628"/>
        <v>0</v>
      </c>
      <c r="AM1859">
        <f>IF(AND(INDIRECT(AN1859)='Sample Select backend'!$C$2,INDIRECT(AO1859)=1,INDIRECT(AP1859)='Sample Select backend'!$F$2,INDIRECT(AQ1859)=1,INDIRECT(AR1859)='Sample Select backend'!$M$2),1,0)</f>
        <v>1</v>
      </c>
      <c r="AN1859" t="str">
        <f>_xlfn.CONCAT('Sample Select backend'!$C$4,ROW(AN1859))</f>
        <v>AE1859</v>
      </c>
      <c r="AO1859" s="9" t="str">
        <f>_xlfn.CONCAT('Sample Select backend'!$J$2,ROW(AO1859))</f>
        <v>AJ1859</v>
      </c>
      <c r="AP1859" t="str">
        <f>_xlfn.CONCAT('Sample Select backend'!$F$4,ROW(AP1859))</f>
        <v>AF1859</v>
      </c>
      <c r="AQ1859" t="str">
        <f>_xlfn.CONCAT('Sample Select backend'!$I$10,ROW(AQ1859))</f>
        <v>R1859</v>
      </c>
      <c r="AR1859" t="str">
        <f>_xlfn.CONCAT('Sample Select backend'!$M$4,ROW(AR1859))</f>
        <v>AK1859</v>
      </c>
      <c r="AS1859" t="str">
        <f t="shared" si="629"/>
        <v>Italy</v>
      </c>
      <c r="AT1859" s="9">
        <f t="shared" si="630"/>
        <v>30</v>
      </c>
      <c r="AU1859">
        <f t="shared" si="631"/>
        <v>0</v>
      </c>
      <c r="AV1859" s="9">
        <v>0</v>
      </c>
    </row>
    <row r="1860" spans="1:48" x14ac:dyDescent="0.35">
      <c r="A1860" s="24" t="s">
        <v>87</v>
      </c>
      <c r="B1860" s="24">
        <v>9</v>
      </c>
      <c r="C1860" s="24">
        <v>34</v>
      </c>
      <c r="D1860" s="24" t="s">
        <v>3844</v>
      </c>
      <c r="E1860" s="24"/>
      <c r="O1860" t="s">
        <v>2800</v>
      </c>
      <c r="P1860" t="s">
        <v>2808</v>
      </c>
      <c r="Q1860" t="s">
        <v>2813</v>
      </c>
      <c r="R1860">
        <v>1</v>
      </c>
      <c r="S1860" t="s">
        <v>202</v>
      </c>
      <c r="T1860" t="s">
        <v>202</v>
      </c>
      <c r="U1860" t="s">
        <v>202</v>
      </c>
      <c r="V1860">
        <v>-1</v>
      </c>
      <c r="W1860">
        <v>-1</v>
      </c>
      <c r="X1860">
        <v>-1</v>
      </c>
      <c r="Y1860">
        <v>-1</v>
      </c>
      <c r="Z1860">
        <v>-1</v>
      </c>
      <c r="AA1860">
        <v>-1</v>
      </c>
      <c r="AB1860">
        <v>-1</v>
      </c>
      <c r="AC1860">
        <v>-1</v>
      </c>
      <c r="AD1860">
        <v>-1</v>
      </c>
      <c r="AE1860" s="4" t="s">
        <v>2828</v>
      </c>
      <c r="AF1860" s="9" t="s">
        <v>2829</v>
      </c>
      <c r="AG1860">
        <v>0</v>
      </c>
      <c r="AH1860">
        <v>0</v>
      </c>
      <c r="AI1860">
        <v>0</v>
      </c>
      <c r="AJ1860">
        <v>1</v>
      </c>
      <c r="AK1860" s="9" t="s">
        <v>2840</v>
      </c>
      <c r="AL1860">
        <f t="shared" si="628"/>
        <v>0</v>
      </c>
      <c r="AM1860">
        <f>IF(AND(INDIRECT(AN1860)='Sample Select backend'!$C$2,INDIRECT(AO1860)=1,INDIRECT(AP1860)='Sample Select backend'!$F$2,INDIRECT(AQ1860)=1,INDIRECT(AR1860)='Sample Select backend'!$M$2),1,0)</f>
        <v>1</v>
      </c>
      <c r="AN1860" t="str">
        <f>_xlfn.CONCAT('Sample Select backend'!$C$4,ROW(AN1860))</f>
        <v>AE1860</v>
      </c>
      <c r="AO1860" s="9" t="str">
        <f>_xlfn.CONCAT('Sample Select backend'!$J$2,ROW(AO1860))</f>
        <v>AJ1860</v>
      </c>
      <c r="AP1860" t="str">
        <f>_xlfn.CONCAT('Sample Select backend'!$F$4,ROW(AP1860))</f>
        <v>AF1860</v>
      </c>
      <c r="AQ1860" t="str">
        <f>_xlfn.CONCAT('Sample Select backend'!$I$10,ROW(AQ1860))</f>
        <v>R1860</v>
      </c>
      <c r="AR1860" t="str">
        <f>_xlfn.CONCAT('Sample Select backend'!$M$4,ROW(AR1860))</f>
        <v>AK1860</v>
      </c>
      <c r="AS1860" t="str">
        <f t="shared" si="629"/>
        <v>Italy</v>
      </c>
      <c r="AT1860" s="9">
        <f t="shared" si="630"/>
        <v>34</v>
      </c>
      <c r="AU1860">
        <f t="shared" si="631"/>
        <v>0</v>
      </c>
      <c r="AV1860" s="9">
        <v>1</v>
      </c>
    </row>
    <row r="1861" spans="1:48" x14ac:dyDescent="0.35">
      <c r="A1861" t="s">
        <v>88</v>
      </c>
      <c r="B1861">
        <v>3</v>
      </c>
      <c r="C1861">
        <v>19</v>
      </c>
      <c r="D1861" t="s">
        <v>1281</v>
      </c>
      <c r="E1861">
        <v>2</v>
      </c>
      <c r="F1861">
        <v>2</v>
      </c>
      <c r="G1861">
        <v>-2</v>
      </c>
      <c r="H1861">
        <v>-1</v>
      </c>
      <c r="I1861">
        <v>-2</v>
      </c>
      <c r="K1861">
        <v>-2</v>
      </c>
      <c r="M1861">
        <v>1</v>
      </c>
      <c r="N1861" t="s">
        <v>2687</v>
      </c>
      <c r="O1861" t="s">
        <v>2801</v>
      </c>
      <c r="P1861" t="s">
        <v>2810</v>
      </c>
      <c r="Q1861" t="s">
        <v>2816</v>
      </c>
      <c r="R1861">
        <v>0</v>
      </c>
      <c r="S1861">
        <v>-10</v>
      </c>
      <c r="T1861">
        <v>3</v>
      </c>
      <c r="U1861">
        <v>110.11</v>
      </c>
      <c r="V1861">
        <f t="shared" ref="V1861:AD1865" si="632">IF(E1861&gt;0,1,IF(E1861&lt;0,0,-1))</f>
        <v>1</v>
      </c>
      <c r="W1861">
        <f t="shared" si="632"/>
        <v>1</v>
      </c>
      <c r="X1861">
        <f t="shared" si="632"/>
        <v>0</v>
      </c>
      <c r="Y1861">
        <f t="shared" si="632"/>
        <v>0</v>
      </c>
      <c r="Z1861">
        <f t="shared" si="632"/>
        <v>0</v>
      </c>
      <c r="AA1861">
        <f t="shared" si="632"/>
        <v>-1</v>
      </c>
      <c r="AB1861">
        <f t="shared" si="632"/>
        <v>0</v>
      </c>
      <c r="AC1861">
        <f t="shared" si="632"/>
        <v>-1</v>
      </c>
      <c r="AD1861">
        <f t="shared" si="632"/>
        <v>1</v>
      </c>
      <c r="AE1861" s="4" t="s">
        <v>2828</v>
      </c>
      <c r="AF1861" s="9" t="s">
        <v>2829</v>
      </c>
      <c r="AG1861">
        <v>0</v>
      </c>
      <c r="AH1861">
        <v>1</v>
      </c>
      <c r="AI1861">
        <v>0</v>
      </c>
      <c r="AJ1861">
        <v>1</v>
      </c>
      <c r="AK1861" s="9" t="s">
        <v>2840</v>
      </c>
      <c r="AL1861">
        <f t="shared" si="628"/>
        <v>0</v>
      </c>
      <c r="AM1861">
        <f>IF(AND(INDIRECT(AN1861)='Sample Select backend'!$C$2,INDIRECT(AO1861)=1,INDIRECT(AP1861)='Sample Select backend'!$F$2,INDIRECT(AQ1861)=1,INDIRECT(AR1861)='Sample Select backend'!$M$2),1,0)</f>
        <v>0</v>
      </c>
      <c r="AN1861" t="str">
        <f>_xlfn.CONCAT('Sample Select backend'!$C$4,ROW(AN1861))</f>
        <v>AE1861</v>
      </c>
      <c r="AO1861" s="9" t="str">
        <f>_xlfn.CONCAT('Sample Select backend'!$J$2,ROW(AO1861))</f>
        <v>AJ1861</v>
      </c>
      <c r="AP1861" t="str">
        <f>_xlfn.CONCAT('Sample Select backend'!$F$4,ROW(AP1861))</f>
        <v>AF1861</v>
      </c>
      <c r="AQ1861" t="str">
        <f>_xlfn.CONCAT('Sample Select backend'!$I$10,ROW(AQ1861))</f>
        <v>R1861</v>
      </c>
      <c r="AR1861" t="str">
        <f>_xlfn.CONCAT('Sample Select backend'!$M$4,ROW(AR1861))</f>
        <v>AK1861</v>
      </c>
      <c r="AS1861" t="str">
        <f t="shared" si="629"/>
        <v>Jamaica</v>
      </c>
      <c r="AT1861" s="9">
        <f t="shared" si="630"/>
        <v>19</v>
      </c>
      <c r="AU1861">
        <f t="shared" si="631"/>
        <v>1</v>
      </c>
      <c r="AV1861" s="9">
        <v>1</v>
      </c>
    </row>
    <row r="1862" spans="1:48" x14ac:dyDescent="0.35">
      <c r="A1862" t="s">
        <v>88</v>
      </c>
      <c r="B1862">
        <v>6</v>
      </c>
      <c r="C1862">
        <v>29</v>
      </c>
      <c r="D1862" t="s">
        <v>1280</v>
      </c>
      <c r="E1862">
        <v>1</v>
      </c>
      <c r="F1862">
        <v>1</v>
      </c>
      <c r="G1862">
        <v>2</v>
      </c>
      <c r="H1862">
        <v>-1</v>
      </c>
      <c r="I1862">
        <v>-2</v>
      </c>
      <c r="J1862">
        <v>2</v>
      </c>
      <c r="K1862">
        <v>1</v>
      </c>
      <c r="L1862">
        <v>-2</v>
      </c>
      <c r="M1862">
        <v>1</v>
      </c>
      <c r="N1862" t="s">
        <v>2687</v>
      </c>
      <c r="O1862" t="s">
        <v>2801</v>
      </c>
      <c r="P1862" t="s">
        <v>2810</v>
      </c>
      <c r="Q1862" t="s">
        <v>2816</v>
      </c>
      <c r="R1862">
        <v>0</v>
      </c>
      <c r="S1862">
        <v>-10</v>
      </c>
      <c r="T1862">
        <v>3</v>
      </c>
      <c r="U1862">
        <v>110.11</v>
      </c>
      <c r="V1862">
        <f t="shared" si="632"/>
        <v>1</v>
      </c>
      <c r="W1862">
        <f t="shared" si="632"/>
        <v>1</v>
      </c>
      <c r="X1862">
        <f t="shared" si="632"/>
        <v>1</v>
      </c>
      <c r="Y1862">
        <f t="shared" si="632"/>
        <v>0</v>
      </c>
      <c r="Z1862">
        <f t="shared" si="632"/>
        <v>0</v>
      </c>
      <c r="AA1862">
        <f t="shared" si="632"/>
        <v>1</v>
      </c>
      <c r="AB1862">
        <f t="shared" si="632"/>
        <v>1</v>
      </c>
      <c r="AC1862">
        <f t="shared" si="632"/>
        <v>0</v>
      </c>
      <c r="AD1862">
        <f t="shared" si="632"/>
        <v>1</v>
      </c>
      <c r="AE1862" s="4" t="s">
        <v>2828</v>
      </c>
      <c r="AF1862" s="9" t="s">
        <v>2829</v>
      </c>
      <c r="AG1862">
        <v>0</v>
      </c>
      <c r="AH1862">
        <v>1</v>
      </c>
      <c r="AI1862">
        <v>0</v>
      </c>
      <c r="AJ1862">
        <v>1</v>
      </c>
      <c r="AK1862" s="9" t="s">
        <v>2840</v>
      </c>
      <c r="AL1862">
        <f t="shared" si="628"/>
        <v>0</v>
      </c>
      <c r="AM1862">
        <f>IF(AND(INDIRECT(AN1862)='Sample Select backend'!$C$2,INDIRECT(AO1862)=1,INDIRECT(AP1862)='Sample Select backend'!$F$2,INDIRECT(AQ1862)=1,INDIRECT(AR1862)='Sample Select backend'!$M$2),1,0)</f>
        <v>0</v>
      </c>
      <c r="AN1862" t="str">
        <f>_xlfn.CONCAT('Sample Select backend'!$C$4,ROW(AN1862))</f>
        <v>AE1862</v>
      </c>
      <c r="AO1862" s="9" t="str">
        <f>_xlfn.CONCAT('Sample Select backend'!$J$2,ROW(AO1862))</f>
        <v>AJ1862</v>
      </c>
      <c r="AP1862" t="str">
        <f>_xlfn.CONCAT('Sample Select backend'!$F$4,ROW(AP1862))</f>
        <v>AF1862</v>
      </c>
      <c r="AQ1862" t="str">
        <f>_xlfn.CONCAT('Sample Select backend'!$I$10,ROW(AQ1862))</f>
        <v>R1862</v>
      </c>
      <c r="AR1862" t="str">
        <f>_xlfn.CONCAT('Sample Select backend'!$M$4,ROW(AR1862))</f>
        <v>AK1862</v>
      </c>
      <c r="AS1862" t="str">
        <f t="shared" si="629"/>
        <v>Jamaica</v>
      </c>
      <c r="AT1862" s="9">
        <f t="shared" si="630"/>
        <v>29</v>
      </c>
      <c r="AU1862">
        <f t="shared" si="631"/>
        <v>0</v>
      </c>
      <c r="AV1862" s="9">
        <v>1</v>
      </c>
    </row>
    <row r="1863" spans="1:48" x14ac:dyDescent="0.35">
      <c r="A1863" t="s">
        <v>88</v>
      </c>
      <c r="B1863">
        <v>4</v>
      </c>
      <c r="C1863">
        <v>20</v>
      </c>
      <c r="D1863" t="s">
        <v>1279</v>
      </c>
      <c r="E1863">
        <v>2</v>
      </c>
      <c r="F1863">
        <v>2</v>
      </c>
      <c r="G1863">
        <v>-2</v>
      </c>
      <c r="H1863">
        <v>-1</v>
      </c>
      <c r="I1863">
        <v>-2</v>
      </c>
      <c r="J1863">
        <v>-2</v>
      </c>
      <c r="K1863">
        <v>2</v>
      </c>
      <c r="L1863">
        <v>2</v>
      </c>
      <c r="M1863">
        <v>1</v>
      </c>
      <c r="N1863" t="s">
        <v>2687</v>
      </c>
      <c r="O1863" t="s">
        <v>2801</v>
      </c>
      <c r="P1863" t="s">
        <v>2810</v>
      </c>
      <c r="Q1863" t="s">
        <v>2816</v>
      </c>
      <c r="R1863">
        <v>0</v>
      </c>
      <c r="S1863">
        <v>-10</v>
      </c>
      <c r="T1863">
        <v>3</v>
      </c>
      <c r="U1863">
        <v>110.11</v>
      </c>
      <c r="V1863">
        <f t="shared" si="632"/>
        <v>1</v>
      </c>
      <c r="W1863">
        <f t="shared" si="632"/>
        <v>1</v>
      </c>
      <c r="X1863">
        <f t="shared" si="632"/>
        <v>0</v>
      </c>
      <c r="Y1863">
        <f t="shared" si="632"/>
        <v>0</v>
      </c>
      <c r="Z1863">
        <f t="shared" si="632"/>
        <v>0</v>
      </c>
      <c r="AA1863">
        <f t="shared" si="632"/>
        <v>0</v>
      </c>
      <c r="AB1863">
        <f t="shared" si="632"/>
        <v>1</v>
      </c>
      <c r="AC1863">
        <f t="shared" si="632"/>
        <v>1</v>
      </c>
      <c r="AD1863">
        <f t="shared" si="632"/>
        <v>1</v>
      </c>
      <c r="AE1863" s="4" t="s">
        <v>2828</v>
      </c>
      <c r="AF1863" s="9" t="s">
        <v>2829</v>
      </c>
      <c r="AG1863">
        <v>0</v>
      </c>
      <c r="AH1863">
        <v>1</v>
      </c>
      <c r="AI1863">
        <v>0</v>
      </c>
      <c r="AJ1863">
        <v>1</v>
      </c>
      <c r="AK1863" s="9" t="s">
        <v>2840</v>
      </c>
      <c r="AL1863">
        <f t="shared" si="628"/>
        <v>0</v>
      </c>
      <c r="AM1863">
        <f>IF(AND(INDIRECT(AN1863)='Sample Select backend'!$C$2,INDIRECT(AO1863)=1,INDIRECT(AP1863)='Sample Select backend'!$F$2,INDIRECT(AQ1863)=1,INDIRECT(AR1863)='Sample Select backend'!$M$2),1,0)</f>
        <v>0</v>
      </c>
      <c r="AN1863" t="str">
        <f>_xlfn.CONCAT('Sample Select backend'!$C$4,ROW(AN1863))</f>
        <v>AE1863</v>
      </c>
      <c r="AO1863" s="9" t="str">
        <f>_xlfn.CONCAT('Sample Select backend'!$J$2,ROW(AO1863))</f>
        <v>AJ1863</v>
      </c>
      <c r="AP1863" t="str">
        <f>_xlfn.CONCAT('Sample Select backend'!$F$4,ROW(AP1863))</f>
        <v>AF1863</v>
      </c>
      <c r="AQ1863" t="str">
        <f>_xlfn.CONCAT('Sample Select backend'!$I$10,ROW(AQ1863))</f>
        <v>R1863</v>
      </c>
      <c r="AR1863" t="str">
        <f>_xlfn.CONCAT('Sample Select backend'!$M$4,ROW(AR1863))</f>
        <v>AK1863</v>
      </c>
      <c r="AS1863" t="str">
        <f t="shared" si="629"/>
        <v>Jamaica</v>
      </c>
      <c r="AT1863" s="9">
        <f t="shared" si="630"/>
        <v>20</v>
      </c>
      <c r="AU1863">
        <f t="shared" si="631"/>
        <v>0</v>
      </c>
      <c r="AV1863" s="9">
        <v>1</v>
      </c>
    </row>
    <row r="1864" spans="1:48" x14ac:dyDescent="0.35">
      <c r="A1864" t="s">
        <v>88</v>
      </c>
      <c r="B1864">
        <v>6</v>
      </c>
      <c r="C1864">
        <v>25</v>
      </c>
      <c r="D1864" t="s">
        <v>1283</v>
      </c>
      <c r="E1864">
        <v>1</v>
      </c>
      <c r="F1864">
        <v>1</v>
      </c>
      <c r="G1864">
        <v>2</v>
      </c>
      <c r="H1864">
        <v>-1</v>
      </c>
      <c r="I1864">
        <v>-2</v>
      </c>
      <c r="J1864">
        <v>2</v>
      </c>
      <c r="K1864">
        <v>1</v>
      </c>
      <c r="L1864">
        <v>-2</v>
      </c>
      <c r="M1864">
        <v>1</v>
      </c>
      <c r="N1864" t="s">
        <v>2687</v>
      </c>
      <c r="O1864" t="s">
        <v>2801</v>
      </c>
      <c r="P1864" t="s">
        <v>2810</v>
      </c>
      <c r="Q1864" t="s">
        <v>2816</v>
      </c>
      <c r="R1864">
        <v>0</v>
      </c>
      <c r="S1864">
        <v>-10</v>
      </c>
      <c r="T1864">
        <v>3</v>
      </c>
      <c r="U1864">
        <v>110.11</v>
      </c>
      <c r="V1864">
        <f t="shared" si="632"/>
        <v>1</v>
      </c>
      <c r="W1864">
        <f t="shared" si="632"/>
        <v>1</v>
      </c>
      <c r="X1864">
        <f t="shared" si="632"/>
        <v>1</v>
      </c>
      <c r="Y1864">
        <f t="shared" si="632"/>
        <v>0</v>
      </c>
      <c r="Z1864">
        <f t="shared" si="632"/>
        <v>0</v>
      </c>
      <c r="AA1864">
        <f t="shared" si="632"/>
        <v>1</v>
      </c>
      <c r="AB1864">
        <f t="shared" si="632"/>
        <v>1</v>
      </c>
      <c r="AC1864">
        <f t="shared" si="632"/>
        <v>0</v>
      </c>
      <c r="AD1864">
        <f t="shared" si="632"/>
        <v>1</v>
      </c>
      <c r="AE1864" s="4" t="s">
        <v>2828</v>
      </c>
      <c r="AF1864" s="9" t="s">
        <v>2829</v>
      </c>
      <c r="AG1864">
        <v>0</v>
      </c>
      <c r="AH1864">
        <v>1</v>
      </c>
      <c r="AI1864">
        <v>0</v>
      </c>
      <c r="AJ1864">
        <v>1</v>
      </c>
      <c r="AK1864" s="9" t="s">
        <v>2840</v>
      </c>
      <c r="AL1864">
        <f t="shared" si="628"/>
        <v>0</v>
      </c>
      <c r="AM1864">
        <f>IF(AND(INDIRECT(AN1864)='Sample Select backend'!$C$2,INDIRECT(AO1864)=1,INDIRECT(AP1864)='Sample Select backend'!$F$2,INDIRECT(AQ1864)=1,INDIRECT(AR1864)='Sample Select backend'!$M$2),1,0)</f>
        <v>0</v>
      </c>
      <c r="AN1864" t="str">
        <f>_xlfn.CONCAT('Sample Select backend'!$C$4,ROW(AN1864))</f>
        <v>AE1864</v>
      </c>
      <c r="AO1864" s="9" t="str">
        <f>_xlfn.CONCAT('Sample Select backend'!$J$2,ROW(AO1864))</f>
        <v>AJ1864</v>
      </c>
      <c r="AP1864" t="str">
        <f>_xlfn.CONCAT('Sample Select backend'!$F$4,ROW(AP1864))</f>
        <v>AF1864</v>
      </c>
      <c r="AQ1864" t="str">
        <f>_xlfn.CONCAT('Sample Select backend'!$I$10,ROW(AQ1864))</f>
        <v>R1864</v>
      </c>
      <c r="AR1864" t="str">
        <f>_xlfn.CONCAT('Sample Select backend'!$M$4,ROW(AR1864))</f>
        <v>AK1864</v>
      </c>
      <c r="AS1864" t="str">
        <f t="shared" si="629"/>
        <v>Jamaica</v>
      </c>
      <c r="AT1864" s="9">
        <f t="shared" si="630"/>
        <v>25</v>
      </c>
      <c r="AU1864">
        <f t="shared" si="631"/>
        <v>0</v>
      </c>
      <c r="AV1864" s="9">
        <v>1</v>
      </c>
    </row>
    <row r="1865" spans="1:48" x14ac:dyDescent="0.35">
      <c r="A1865" t="s">
        <v>88</v>
      </c>
      <c r="B1865">
        <v>7</v>
      </c>
      <c r="C1865">
        <v>31</v>
      </c>
      <c r="D1865" t="s">
        <v>1282</v>
      </c>
      <c r="E1865">
        <v>1</v>
      </c>
      <c r="F1865">
        <v>1</v>
      </c>
      <c r="G1865">
        <v>2</v>
      </c>
      <c r="H1865">
        <v>-1</v>
      </c>
      <c r="J1865">
        <v>1</v>
      </c>
      <c r="K1865">
        <v>1</v>
      </c>
      <c r="L1865">
        <v>2</v>
      </c>
      <c r="M1865">
        <v>1</v>
      </c>
      <c r="N1865" t="s">
        <v>2687</v>
      </c>
      <c r="O1865" t="s">
        <v>2801</v>
      </c>
      <c r="P1865" t="s">
        <v>2810</v>
      </c>
      <c r="Q1865" t="s">
        <v>2816</v>
      </c>
      <c r="R1865">
        <v>0</v>
      </c>
      <c r="S1865">
        <v>-10</v>
      </c>
      <c r="T1865">
        <v>3</v>
      </c>
      <c r="U1865">
        <v>110.11</v>
      </c>
      <c r="V1865">
        <f t="shared" si="632"/>
        <v>1</v>
      </c>
      <c r="W1865">
        <f t="shared" si="632"/>
        <v>1</v>
      </c>
      <c r="X1865">
        <f t="shared" si="632"/>
        <v>1</v>
      </c>
      <c r="Y1865">
        <f t="shared" si="632"/>
        <v>0</v>
      </c>
      <c r="Z1865">
        <f t="shared" si="632"/>
        <v>-1</v>
      </c>
      <c r="AA1865">
        <f t="shared" si="632"/>
        <v>1</v>
      </c>
      <c r="AB1865">
        <f t="shared" si="632"/>
        <v>1</v>
      </c>
      <c r="AC1865">
        <f t="shared" si="632"/>
        <v>1</v>
      </c>
      <c r="AD1865">
        <f t="shared" si="632"/>
        <v>1</v>
      </c>
      <c r="AE1865" s="4" t="s">
        <v>2828</v>
      </c>
      <c r="AF1865" s="9" t="s">
        <v>2829</v>
      </c>
      <c r="AG1865">
        <v>0</v>
      </c>
      <c r="AH1865">
        <v>1</v>
      </c>
      <c r="AI1865">
        <v>0</v>
      </c>
      <c r="AJ1865">
        <v>1</v>
      </c>
      <c r="AK1865" s="9" t="s">
        <v>2840</v>
      </c>
      <c r="AL1865">
        <f t="shared" si="628"/>
        <v>0</v>
      </c>
      <c r="AM1865">
        <f>IF(AND(INDIRECT(AN1865)='Sample Select backend'!$C$2,INDIRECT(AO1865)=1,INDIRECT(AP1865)='Sample Select backend'!$F$2,INDIRECT(AQ1865)=1,INDIRECT(AR1865)='Sample Select backend'!$M$2),1,0)</f>
        <v>0</v>
      </c>
      <c r="AN1865" t="str">
        <f>_xlfn.CONCAT('Sample Select backend'!$C$4,ROW(AN1865))</f>
        <v>AE1865</v>
      </c>
      <c r="AO1865" s="9" t="str">
        <f>_xlfn.CONCAT('Sample Select backend'!$J$2,ROW(AO1865))</f>
        <v>AJ1865</v>
      </c>
      <c r="AP1865" t="str">
        <f>_xlfn.CONCAT('Sample Select backend'!$F$4,ROW(AP1865))</f>
        <v>AF1865</v>
      </c>
      <c r="AQ1865" t="str">
        <f>_xlfn.CONCAT('Sample Select backend'!$I$10,ROW(AQ1865))</f>
        <v>R1865</v>
      </c>
      <c r="AR1865" t="str">
        <f>_xlfn.CONCAT('Sample Select backend'!$M$4,ROW(AR1865))</f>
        <v>AK1865</v>
      </c>
      <c r="AS1865" t="str">
        <f t="shared" si="629"/>
        <v>Jamaica</v>
      </c>
      <c r="AT1865" s="9">
        <f t="shared" si="630"/>
        <v>31</v>
      </c>
      <c r="AU1865">
        <f t="shared" si="631"/>
        <v>0</v>
      </c>
      <c r="AV1865" s="9">
        <v>0</v>
      </c>
    </row>
    <row r="1866" spans="1:48" x14ac:dyDescent="0.35">
      <c r="A1866" s="24" t="s">
        <v>88</v>
      </c>
      <c r="B1866" s="24" t="s">
        <v>201</v>
      </c>
      <c r="C1866" s="24" t="s">
        <v>201</v>
      </c>
      <c r="D1866" s="24" t="s">
        <v>3845</v>
      </c>
      <c r="E1866" s="24"/>
      <c r="O1866" t="s">
        <v>2801</v>
      </c>
      <c r="P1866" t="s">
        <v>2810</v>
      </c>
      <c r="Q1866" t="s">
        <v>2816</v>
      </c>
      <c r="R1866">
        <v>0</v>
      </c>
      <c r="S1866">
        <v>-10</v>
      </c>
      <c r="T1866">
        <v>3</v>
      </c>
      <c r="U1866">
        <v>110.11</v>
      </c>
      <c r="V1866">
        <v>-1</v>
      </c>
      <c r="W1866">
        <v>-1</v>
      </c>
      <c r="X1866">
        <v>-1</v>
      </c>
      <c r="Y1866">
        <v>-1</v>
      </c>
      <c r="Z1866">
        <v>-1</v>
      </c>
      <c r="AA1866">
        <v>-1</v>
      </c>
      <c r="AB1866">
        <v>-1</v>
      </c>
      <c r="AC1866">
        <v>-1</v>
      </c>
      <c r="AD1866">
        <v>-1</v>
      </c>
      <c r="AE1866" s="4" t="s">
        <v>2828</v>
      </c>
      <c r="AF1866" s="9" t="s">
        <v>2829</v>
      </c>
      <c r="AG1866">
        <v>0</v>
      </c>
      <c r="AH1866">
        <v>1</v>
      </c>
      <c r="AI1866">
        <v>0</v>
      </c>
      <c r="AJ1866">
        <v>1</v>
      </c>
      <c r="AK1866" s="9" t="s">
        <v>2840</v>
      </c>
      <c r="AL1866">
        <f t="shared" si="628"/>
        <v>1</v>
      </c>
      <c r="AM1866">
        <f>IF(AND(INDIRECT(AN1866)='Sample Select backend'!$C$2,INDIRECT(AO1866)=1,INDIRECT(AP1866)='Sample Select backend'!$F$2,INDIRECT(AQ1866)=1,INDIRECT(AR1866)='Sample Select backend'!$M$2),1,0)</f>
        <v>0</v>
      </c>
      <c r="AN1866" t="str">
        <f>_xlfn.CONCAT('Sample Select backend'!$C$4,ROW(AN1866))</f>
        <v>AE1866</v>
      </c>
      <c r="AO1866" s="9" t="str">
        <f>_xlfn.CONCAT('Sample Select backend'!$J$2,ROW(AO1866))</f>
        <v>AJ1866</v>
      </c>
      <c r="AP1866" t="str">
        <f>_xlfn.CONCAT('Sample Select backend'!$F$4,ROW(AP1866))</f>
        <v>AF1866</v>
      </c>
      <c r="AQ1866" t="str">
        <f>_xlfn.CONCAT('Sample Select backend'!$I$10,ROW(AQ1866))</f>
        <v>R1866</v>
      </c>
      <c r="AR1866" t="str">
        <f>_xlfn.CONCAT('Sample Select backend'!$M$4,ROW(AR1866))</f>
        <v>AK1866</v>
      </c>
      <c r="AS1866" t="str">
        <f t="shared" si="629"/>
        <v>Jamaica</v>
      </c>
      <c r="AT1866" s="9" t="str">
        <f t="shared" si="630"/>
        <v>Other</v>
      </c>
      <c r="AU1866">
        <f t="shared" si="631"/>
        <v>0</v>
      </c>
      <c r="AV1866" s="9">
        <v>0</v>
      </c>
    </row>
    <row r="1867" spans="1:48" x14ac:dyDescent="0.35">
      <c r="A1867" s="24" t="s">
        <v>88</v>
      </c>
      <c r="B1867" s="24">
        <v>7</v>
      </c>
      <c r="C1867" s="24">
        <v>30</v>
      </c>
      <c r="D1867" s="24" t="s">
        <v>3846</v>
      </c>
      <c r="E1867" s="24"/>
      <c r="O1867" t="s">
        <v>2801</v>
      </c>
      <c r="P1867" t="s">
        <v>2810</v>
      </c>
      <c r="Q1867" t="s">
        <v>2816</v>
      </c>
      <c r="R1867">
        <v>0</v>
      </c>
      <c r="S1867">
        <v>-10</v>
      </c>
      <c r="T1867">
        <v>3</v>
      </c>
      <c r="U1867">
        <v>110.11</v>
      </c>
      <c r="V1867">
        <v>-1</v>
      </c>
      <c r="W1867">
        <v>-1</v>
      </c>
      <c r="X1867">
        <v>-1</v>
      </c>
      <c r="Y1867">
        <v>-1</v>
      </c>
      <c r="Z1867">
        <v>-1</v>
      </c>
      <c r="AA1867">
        <v>-1</v>
      </c>
      <c r="AB1867">
        <v>-1</v>
      </c>
      <c r="AC1867">
        <v>-1</v>
      </c>
      <c r="AD1867">
        <v>-1</v>
      </c>
      <c r="AE1867" s="4" t="s">
        <v>2828</v>
      </c>
      <c r="AF1867" s="9" t="s">
        <v>2829</v>
      </c>
      <c r="AG1867">
        <v>0</v>
      </c>
      <c r="AH1867">
        <v>1</v>
      </c>
      <c r="AI1867">
        <v>0</v>
      </c>
      <c r="AJ1867">
        <v>1</v>
      </c>
      <c r="AK1867" s="9" t="s">
        <v>2840</v>
      </c>
      <c r="AL1867">
        <f t="shared" si="628"/>
        <v>0</v>
      </c>
      <c r="AM1867">
        <f>IF(AND(INDIRECT(AN1867)='Sample Select backend'!$C$2,INDIRECT(AO1867)=1,INDIRECT(AP1867)='Sample Select backend'!$F$2,INDIRECT(AQ1867)=1,INDIRECT(AR1867)='Sample Select backend'!$M$2),1,0)</f>
        <v>0</v>
      </c>
      <c r="AN1867" t="str">
        <f>_xlfn.CONCAT('Sample Select backend'!$C$4,ROW(AN1867))</f>
        <v>AE1867</v>
      </c>
      <c r="AO1867" s="9" t="str">
        <f>_xlfn.CONCAT('Sample Select backend'!$J$2,ROW(AO1867))</f>
        <v>AJ1867</v>
      </c>
      <c r="AP1867" t="str">
        <f>_xlfn.CONCAT('Sample Select backend'!$F$4,ROW(AP1867))</f>
        <v>AF1867</v>
      </c>
      <c r="AQ1867" t="str">
        <f>_xlfn.CONCAT('Sample Select backend'!$I$10,ROW(AQ1867))</f>
        <v>R1867</v>
      </c>
      <c r="AR1867" t="str">
        <f>_xlfn.CONCAT('Sample Select backend'!$M$4,ROW(AR1867))</f>
        <v>AK1867</v>
      </c>
      <c r="AS1867" t="str">
        <f t="shared" si="629"/>
        <v>Jamaica</v>
      </c>
      <c r="AT1867" s="9">
        <f t="shared" si="630"/>
        <v>30</v>
      </c>
      <c r="AU1867">
        <f t="shared" si="631"/>
        <v>0</v>
      </c>
      <c r="AV1867" s="9">
        <v>0</v>
      </c>
    </row>
    <row r="1868" spans="1:48" x14ac:dyDescent="0.35">
      <c r="A1868" s="24" t="s">
        <v>88</v>
      </c>
      <c r="B1868" s="24">
        <v>7</v>
      </c>
      <c r="C1868" s="24">
        <v>32</v>
      </c>
      <c r="D1868" s="24" t="s">
        <v>3847</v>
      </c>
      <c r="E1868" s="24"/>
      <c r="O1868" t="s">
        <v>2801</v>
      </c>
      <c r="P1868" t="s">
        <v>2810</v>
      </c>
      <c r="Q1868" t="s">
        <v>2816</v>
      </c>
      <c r="R1868">
        <v>0</v>
      </c>
      <c r="S1868">
        <v>-10</v>
      </c>
      <c r="T1868">
        <v>3</v>
      </c>
      <c r="U1868">
        <v>110.11</v>
      </c>
      <c r="V1868">
        <v>-1</v>
      </c>
      <c r="W1868">
        <v>-1</v>
      </c>
      <c r="X1868">
        <v>-1</v>
      </c>
      <c r="Y1868">
        <v>-1</v>
      </c>
      <c r="Z1868">
        <v>-1</v>
      </c>
      <c r="AA1868">
        <v>-1</v>
      </c>
      <c r="AB1868">
        <v>-1</v>
      </c>
      <c r="AC1868">
        <v>-1</v>
      </c>
      <c r="AD1868">
        <v>-1</v>
      </c>
      <c r="AE1868" s="4" t="s">
        <v>2828</v>
      </c>
      <c r="AF1868" s="9" t="s">
        <v>2829</v>
      </c>
      <c r="AG1868">
        <v>0</v>
      </c>
      <c r="AH1868">
        <v>1</v>
      </c>
      <c r="AI1868">
        <v>0</v>
      </c>
      <c r="AJ1868">
        <v>1</v>
      </c>
      <c r="AK1868" s="9" t="s">
        <v>2840</v>
      </c>
      <c r="AL1868">
        <f t="shared" si="628"/>
        <v>0</v>
      </c>
      <c r="AM1868">
        <f>IF(AND(INDIRECT(AN1868)='Sample Select backend'!$C$2,INDIRECT(AO1868)=1,INDIRECT(AP1868)='Sample Select backend'!$F$2,INDIRECT(AQ1868)=1,INDIRECT(AR1868)='Sample Select backend'!$M$2),1,0)</f>
        <v>0</v>
      </c>
      <c r="AN1868" t="str">
        <f>_xlfn.CONCAT('Sample Select backend'!$C$4,ROW(AN1868))</f>
        <v>AE1868</v>
      </c>
      <c r="AO1868" s="9" t="str">
        <f>_xlfn.CONCAT('Sample Select backend'!$J$2,ROW(AO1868))</f>
        <v>AJ1868</v>
      </c>
      <c r="AP1868" t="str">
        <f>_xlfn.CONCAT('Sample Select backend'!$F$4,ROW(AP1868))</f>
        <v>AF1868</v>
      </c>
      <c r="AQ1868" t="str">
        <f>_xlfn.CONCAT('Sample Select backend'!$I$10,ROW(AQ1868))</f>
        <v>R1868</v>
      </c>
      <c r="AR1868" t="str">
        <f>_xlfn.CONCAT('Sample Select backend'!$M$4,ROW(AR1868))</f>
        <v>AK1868</v>
      </c>
      <c r="AS1868" t="str">
        <f t="shared" si="629"/>
        <v>Jamaica</v>
      </c>
      <c r="AT1868" s="9">
        <f t="shared" si="630"/>
        <v>32</v>
      </c>
      <c r="AU1868">
        <f t="shared" si="631"/>
        <v>0</v>
      </c>
      <c r="AV1868" s="9">
        <v>0</v>
      </c>
    </row>
    <row r="1869" spans="1:48" x14ac:dyDescent="0.35">
      <c r="A1869" s="24" t="s">
        <v>88</v>
      </c>
      <c r="B1869" s="24">
        <v>9</v>
      </c>
      <c r="C1869" s="24">
        <v>34</v>
      </c>
      <c r="D1869" s="24" t="s">
        <v>3848</v>
      </c>
      <c r="E1869" s="24"/>
      <c r="O1869" t="s">
        <v>2801</v>
      </c>
      <c r="P1869" t="s">
        <v>2810</v>
      </c>
      <c r="Q1869" t="s">
        <v>2816</v>
      </c>
      <c r="R1869">
        <v>0</v>
      </c>
      <c r="S1869">
        <v>-10</v>
      </c>
      <c r="T1869">
        <v>3</v>
      </c>
      <c r="U1869">
        <v>110.11</v>
      </c>
      <c r="V1869">
        <v>-1</v>
      </c>
      <c r="W1869">
        <v>-1</v>
      </c>
      <c r="X1869">
        <v>-1</v>
      </c>
      <c r="Y1869">
        <v>-1</v>
      </c>
      <c r="Z1869">
        <v>-1</v>
      </c>
      <c r="AA1869">
        <v>-1</v>
      </c>
      <c r="AB1869">
        <v>-1</v>
      </c>
      <c r="AC1869">
        <v>-1</v>
      </c>
      <c r="AD1869">
        <v>-1</v>
      </c>
      <c r="AE1869" s="4" t="s">
        <v>2828</v>
      </c>
      <c r="AF1869" s="9" t="s">
        <v>2829</v>
      </c>
      <c r="AG1869">
        <v>0</v>
      </c>
      <c r="AH1869">
        <v>1</v>
      </c>
      <c r="AI1869">
        <v>0</v>
      </c>
      <c r="AJ1869">
        <v>1</v>
      </c>
      <c r="AK1869" s="9" t="s">
        <v>2840</v>
      </c>
      <c r="AL1869">
        <f t="shared" si="628"/>
        <v>0</v>
      </c>
      <c r="AM1869">
        <f>IF(AND(INDIRECT(AN1869)='Sample Select backend'!$C$2,INDIRECT(AO1869)=1,INDIRECT(AP1869)='Sample Select backend'!$F$2,INDIRECT(AQ1869)=1,INDIRECT(AR1869)='Sample Select backend'!$M$2),1,0)</f>
        <v>0</v>
      </c>
      <c r="AN1869" t="str">
        <f>_xlfn.CONCAT('Sample Select backend'!$C$4,ROW(AN1869))</f>
        <v>AE1869</v>
      </c>
      <c r="AO1869" s="9" t="str">
        <f>_xlfn.CONCAT('Sample Select backend'!$J$2,ROW(AO1869))</f>
        <v>AJ1869</v>
      </c>
      <c r="AP1869" t="str">
        <f>_xlfn.CONCAT('Sample Select backend'!$F$4,ROW(AP1869))</f>
        <v>AF1869</v>
      </c>
      <c r="AQ1869" t="str">
        <f>_xlfn.CONCAT('Sample Select backend'!$I$10,ROW(AQ1869))</f>
        <v>R1869</v>
      </c>
      <c r="AR1869" t="str">
        <f>_xlfn.CONCAT('Sample Select backend'!$M$4,ROW(AR1869))</f>
        <v>AK1869</v>
      </c>
      <c r="AS1869" t="str">
        <f t="shared" si="629"/>
        <v>Jamaica</v>
      </c>
      <c r="AT1869" s="9">
        <f t="shared" si="630"/>
        <v>34</v>
      </c>
      <c r="AU1869">
        <f t="shared" si="631"/>
        <v>0</v>
      </c>
      <c r="AV1869" s="9">
        <v>0</v>
      </c>
    </row>
    <row r="1870" spans="1:48" x14ac:dyDescent="0.35">
      <c r="A1870" s="24" t="s">
        <v>88</v>
      </c>
      <c r="B1870" s="24">
        <v>7</v>
      </c>
      <c r="C1870" s="24">
        <v>32</v>
      </c>
      <c r="D1870" s="24" t="s">
        <v>3849</v>
      </c>
      <c r="E1870" s="24"/>
      <c r="O1870" t="s">
        <v>2801</v>
      </c>
      <c r="P1870" t="s">
        <v>2810</v>
      </c>
      <c r="Q1870" t="s">
        <v>2816</v>
      </c>
      <c r="R1870">
        <v>0</v>
      </c>
      <c r="S1870">
        <v>-10</v>
      </c>
      <c r="T1870">
        <v>3</v>
      </c>
      <c r="U1870">
        <v>110.11</v>
      </c>
      <c r="V1870">
        <v>-1</v>
      </c>
      <c r="W1870">
        <v>-1</v>
      </c>
      <c r="X1870">
        <v>-1</v>
      </c>
      <c r="Y1870">
        <v>-1</v>
      </c>
      <c r="Z1870">
        <v>-1</v>
      </c>
      <c r="AA1870">
        <v>-1</v>
      </c>
      <c r="AB1870">
        <v>-1</v>
      </c>
      <c r="AC1870">
        <v>-1</v>
      </c>
      <c r="AD1870">
        <v>-1</v>
      </c>
      <c r="AE1870" s="4" t="s">
        <v>2828</v>
      </c>
      <c r="AF1870" s="9" t="s">
        <v>2829</v>
      </c>
      <c r="AG1870">
        <v>0</v>
      </c>
      <c r="AH1870">
        <v>1</v>
      </c>
      <c r="AI1870">
        <v>0</v>
      </c>
      <c r="AJ1870">
        <v>1</v>
      </c>
      <c r="AK1870" s="9" t="s">
        <v>2840</v>
      </c>
      <c r="AL1870">
        <f t="shared" si="628"/>
        <v>0</v>
      </c>
      <c r="AM1870">
        <f>IF(AND(INDIRECT(AN1870)='Sample Select backend'!$C$2,INDIRECT(AO1870)=1,INDIRECT(AP1870)='Sample Select backend'!$F$2,INDIRECT(AQ1870)=1,INDIRECT(AR1870)='Sample Select backend'!$M$2),1,0)</f>
        <v>0</v>
      </c>
      <c r="AN1870" t="str">
        <f>_xlfn.CONCAT('Sample Select backend'!$C$4,ROW(AN1870))</f>
        <v>AE1870</v>
      </c>
      <c r="AO1870" s="9" t="str">
        <f>_xlfn.CONCAT('Sample Select backend'!$J$2,ROW(AO1870))</f>
        <v>AJ1870</v>
      </c>
      <c r="AP1870" t="str">
        <f>_xlfn.CONCAT('Sample Select backend'!$F$4,ROW(AP1870))</f>
        <v>AF1870</v>
      </c>
      <c r="AQ1870" t="str">
        <f>_xlfn.CONCAT('Sample Select backend'!$I$10,ROW(AQ1870))</f>
        <v>R1870</v>
      </c>
      <c r="AR1870" t="str">
        <f>_xlfn.CONCAT('Sample Select backend'!$M$4,ROW(AR1870))</f>
        <v>AK1870</v>
      </c>
      <c r="AS1870" t="str">
        <f t="shared" si="629"/>
        <v>Jamaica</v>
      </c>
      <c r="AT1870" s="9">
        <f t="shared" si="630"/>
        <v>32</v>
      </c>
      <c r="AU1870">
        <f t="shared" si="631"/>
        <v>0</v>
      </c>
      <c r="AV1870" s="9">
        <v>1</v>
      </c>
    </row>
    <row r="1871" spans="1:48" x14ac:dyDescent="0.35">
      <c r="A1871" t="s">
        <v>91</v>
      </c>
      <c r="B1871">
        <v>7</v>
      </c>
      <c r="C1871">
        <v>30</v>
      </c>
      <c r="D1871" t="s">
        <v>1307</v>
      </c>
      <c r="E1871">
        <v>1</v>
      </c>
      <c r="F1871">
        <v>1</v>
      </c>
      <c r="G1871">
        <v>2</v>
      </c>
      <c r="H1871">
        <v>1</v>
      </c>
      <c r="I1871">
        <v>2</v>
      </c>
      <c r="J1871">
        <v>2</v>
      </c>
      <c r="K1871">
        <v>1</v>
      </c>
      <c r="L1871">
        <v>-2</v>
      </c>
      <c r="M1871">
        <v>1</v>
      </c>
      <c r="N1871" t="s">
        <v>2690</v>
      </c>
      <c r="O1871" t="s">
        <v>2805</v>
      </c>
      <c r="P1871" t="s">
        <v>2808</v>
      </c>
      <c r="Q1871" t="s">
        <v>2813</v>
      </c>
      <c r="R1871">
        <v>0</v>
      </c>
      <c r="S1871" t="s">
        <v>202</v>
      </c>
      <c r="T1871" t="s">
        <v>202</v>
      </c>
      <c r="U1871" t="s">
        <v>202</v>
      </c>
      <c r="V1871">
        <f t="shared" ref="V1871:AD1878" si="633">IF(E1871&gt;0,1,IF(E1871&lt;0,0,-1))</f>
        <v>1</v>
      </c>
      <c r="W1871">
        <f t="shared" si="633"/>
        <v>1</v>
      </c>
      <c r="X1871">
        <f t="shared" si="633"/>
        <v>1</v>
      </c>
      <c r="Y1871">
        <f t="shared" si="633"/>
        <v>1</v>
      </c>
      <c r="Z1871">
        <f t="shared" si="633"/>
        <v>1</v>
      </c>
      <c r="AA1871">
        <f t="shared" si="633"/>
        <v>1</v>
      </c>
      <c r="AB1871">
        <f t="shared" si="633"/>
        <v>1</v>
      </c>
      <c r="AC1871">
        <f t="shared" si="633"/>
        <v>0</v>
      </c>
      <c r="AD1871">
        <f t="shared" si="633"/>
        <v>1</v>
      </c>
      <c r="AE1871" s="4" t="s">
        <v>2828</v>
      </c>
      <c r="AF1871" s="9" t="s">
        <v>2829</v>
      </c>
      <c r="AG1871">
        <v>0</v>
      </c>
      <c r="AH1871">
        <v>0</v>
      </c>
      <c r="AI1871">
        <v>1</v>
      </c>
      <c r="AJ1871">
        <v>1</v>
      </c>
      <c r="AK1871" s="9" t="s">
        <v>2840</v>
      </c>
      <c r="AL1871">
        <f t="shared" si="628"/>
        <v>0</v>
      </c>
      <c r="AM1871">
        <f>IF(AND(INDIRECT(AN1871)='Sample Select backend'!$C$2,INDIRECT(AO1871)=1,INDIRECT(AP1871)='Sample Select backend'!$F$2,INDIRECT(AQ1871)=1,INDIRECT(AR1871)='Sample Select backend'!$M$2),1,0)</f>
        <v>0</v>
      </c>
      <c r="AN1871" t="str">
        <f>_xlfn.CONCAT('Sample Select backend'!$C$4,ROW(AN1871))</f>
        <v>AE1871</v>
      </c>
      <c r="AO1871" s="9" t="str">
        <f>_xlfn.CONCAT('Sample Select backend'!$J$2,ROW(AO1871))</f>
        <v>AJ1871</v>
      </c>
      <c r="AP1871" t="str">
        <f>_xlfn.CONCAT('Sample Select backend'!$F$4,ROW(AP1871))</f>
        <v>AF1871</v>
      </c>
      <c r="AQ1871" t="str">
        <f>_xlfn.CONCAT('Sample Select backend'!$I$10,ROW(AQ1871))</f>
        <v>R1871</v>
      </c>
      <c r="AR1871" t="str">
        <f>_xlfn.CONCAT('Sample Select backend'!$M$4,ROW(AR1871))</f>
        <v>AK1871</v>
      </c>
      <c r="AS1871" t="str">
        <f t="shared" si="629"/>
        <v>Japan</v>
      </c>
      <c r="AT1871" s="9">
        <f t="shared" si="630"/>
        <v>30</v>
      </c>
      <c r="AU1871">
        <f t="shared" si="631"/>
        <v>1</v>
      </c>
      <c r="AV1871" s="9">
        <v>1</v>
      </c>
    </row>
    <row r="1872" spans="1:48" x14ac:dyDescent="0.35">
      <c r="A1872" t="s">
        <v>91</v>
      </c>
      <c r="B1872">
        <v>6</v>
      </c>
      <c r="C1872">
        <v>29</v>
      </c>
      <c r="D1872" t="s">
        <v>1301</v>
      </c>
      <c r="E1872">
        <v>1</v>
      </c>
      <c r="F1872">
        <v>1</v>
      </c>
      <c r="G1872">
        <v>-2</v>
      </c>
      <c r="H1872">
        <v>-1</v>
      </c>
      <c r="I1872">
        <v>-2</v>
      </c>
      <c r="J1872">
        <v>2</v>
      </c>
      <c r="K1872">
        <v>1</v>
      </c>
      <c r="L1872">
        <v>-2</v>
      </c>
      <c r="M1872">
        <v>1</v>
      </c>
      <c r="N1872" t="s">
        <v>2690</v>
      </c>
      <c r="O1872" t="s">
        <v>2805</v>
      </c>
      <c r="P1872" t="s">
        <v>2808</v>
      </c>
      <c r="Q1872" t="s">
        <v>2813</v>
      </c>
      <c r="R1872">
        <v>0</v>
      </c>
      <c r="S1872" t="s">
        <v>202</v>
      </c>
      <c r="T1872" t="s">
        <v>202</v>
      </c>
      <c r="U1872" t="s">
        <v>202</v>
      </c>
      <c r="V1872">
        <f t="shared" si="633"/>
        <v>1</v>
      </c>
      <c r="W1872">
        <f t="shared" si="633"/>
        <v>1</v>
      </c>
      <c r="X1872">
        <f t="shared" si="633"/>
        <v>0</v>
      </c>
      <c r="Y1872">
        <f t="shared" si="633"/>
        <v>0</v>
      </c>
      <c r="Z1872">
        <f t="shared" si="633"/>
        <v>0</v>
      </c>
      <c r="AA1872">
        <f t="shared" si="633"/>
        <v>1</v>
      </c>
      <c r="AB1872">
        <f t="shared" si="633"/>
        <v>1</v>
      </c>
      <c r="AC1872">
        <f t="shared" si="633"/>
        <v>0</v>
      </c>
      <c r="AD1872">
        <f t="shared" si="633"/>
        <v>1</v>
      </c>
      <c r="AE1872" s="4" t="s">
        <v>2828</v>
      </c>
      <c r="AF1872" s="9" t="s">
        <v>2829</v>
      </c>
      <c r="AG1872">
        <v>0</v>
      </c>
      <c r="AH1872">
        <v>0</v>
      </c>
      <c r="AI1872">
        <v>1</v>
      </c>
      <c r="AJ1872">
        <v>1</v>
      </c>
      <c r="AK1872" s="9" t="s">
        <v>2840</v>
      </c>
      <c r="AL1872">
        <f t="shared" si="628"/>
        <v>0</v>
      </c>
      <c r="AM1872">
        <f>IF(AND(INDIRECT(AN1872)='Sample Select backend'!$C$2,INDIRECT(AO1872)=1,INDIRECT(AP1872)='Sample Select backend'!$F$2,INDIRECT(AQ1872)=1,INDIRECT(AR1872)='Sample Select backend'!$M$2),1,0)</f>
        <v>0</v>
      </c>
      <c r="AN1872" t="str">
        <f>_xlfn.CONCAT('Sample Select backend'!$C$4,ROW(AN1872))</f>
        <v>AE1872</v>
      </c>
      <c r="AO1872" s="9" t="str">
        <f>_xlfn.CONCAT('Sample Select backend'!$J$2,ROW(AO1872))</f>
        <v>AJ1872</v>
      </c>
      <c r="AP1872" t="str">
        <f>_xlfn.CONCAT('Sample Select backend'!$F$4,ROW(AP1872))</f>
        <v>AF1872</v>
      </c>
      <c r="AQ1872" t="str">
        <f>_xlfn.CONCAT('Sample Select backend'!$I$10,ROW(AQ1872))</f>
        <v>R1872</v>
      </c>
      <c r="AR1872" t="str">
        <f>_xlfn.CONCAT('Sample Select backend'!$M$4,ROW(AR1872))</f>
        <v>AK1872</v>
      </c>
      <c r="AS1872" t="str">
        <f t="shared" si="629"/>
        <v>Japan</v>
      </c>
      <c r="AT1872" s="9">
        <f t="shared" si="630"/>
        <v>29</v>
      </c>
      <c r="AU1872">
        <f t="shared" si="631"/>
        <v>0</v>
      </c>
      <c r="AV1872" s="9">
        <v>1</v>
      </c>
    </row>
    <row r="1873" spans="1:48" x14ac:dyDescent="0.35">
      <c r="A1873" t="s">
        <v>91</v>
      </c>
      <c r="B1873">
        <v>5</v>
      </c>
      <c r="C1873" t="s">
        <v>204</v>
      </c>
      <c r="D1873" t="s">
        <v>1300</v>
      </c>
      <c r="E1873">
        <v>1</v>
      </c>
      <c r="F1873">
        <v>-2</v>
      </c>
      <c r="G1873">
        <v>-2</v>
      </c>
      <c r="H1873">
        <v>-1</v>
      </c>
      <c r="I1873">
        <v>-2</v>
      </c>
      <c r="J1873">
        <v>1</v>
      </c>
      <c r="K1873">
        <v>1</v>
      </c>
      <c r="L1873">
        <v>2</v>
      </c>
      <c r="M1873">
        <v>1</v>
      </c>
      <c r="N1873" t="s">
        <v>2690</v>
      </c>
      <c r="O1873" t="s">
        <v>2805</v>
      </c>
      <c r="P1873" t="s">
        <v>2808</v>
      </c>
      <c r="Q1873" t="s">
        <v>2813</v>
      </c>
      <c r="R1873">
        <v>0</v>
      </c>
      <c r="S1873" t="s">
        <v>202</v>
      </c>
      <c r="T1873" t="s">
        <v>202</v>
      </c>
      <c r="U1873" t="s">
        <v>202</v>
      </c>
      <c r="V1873">
        <f t="shared" si="633"/>
        <v>1</v>
      </c>
      <c r="W1873">
        <f t="shared" si="633"/>
        <v>0</v>
      </c>
      <c r="X1873">
        <f t="shared" si="633"/>
        <v>0</v>
      </c>
      <c r="Y1873">
        <f t="shared" si="633"/>
        <v>0</v>
      </c>
      <c r="Z1873">
        <f t="shared" si="633"/>
        <v>0</v>
      </c>
      <c r="AA1873">
        <f t="shared" si="633"/>
        <v>1</v>
      </c>
      <c r="AB1873">
        <f t="shared" si="633"/>
        <v>1</v>
      </c>
      <c r="AC1873">
        <f t="shared" si="633"/>
        <v>1</v>
      </c>
      <c r="AD1873">
        <f t="shared" si="633"/>
        <v>1</v>
      </c>
      <c r="AE1873" s="4" t="s">
        <v>2828</v>
      </c>
      <c r="AF1873" s="9" t="s">
        <v>2829</v>
      </c>
      <c r="AG1873">
        <v>0</v>
      </c>
      <c r="AH1873">
        <v>0</v>
      </c>
      <c r="AI1873">
        <v>1</v>
      </c>
      <c r="AJ1873">
        <v>1</v>
      </c>
      <c r="AK1873" s="9" t="s">
        <v>2840</v>
      </c>
      <c r="AL1873">
        <f t="shared" si="628"/>
        <v>0</v>
      </c>
      <c r="AM1873">
        <f>IF(AND(INDIRECT(AN1873)='Sample Select backend'!$C$2,INDIRECT(AO1873)=1,INDIRECT(AP1873)='Sample Select backend'!$F$2,INDIRECT(AQ1873)=1,INDIRECT(AR1873)='Sample Select backend'!$M$2),1,0)</f>
        <v>0</v>
      </c>
      <c r="AN1873" t="str">
        <f>_xlfn.CONCAT('Sample Select backend'!$C$4,ROW(AN1873))</f>
        <v>AE1873</v>
      </c>
      <c r="AO1873" s="9" t="str">
        <f>_xlfn.CONCAT('Sample Select backend'!$J$2,ROW(AO1873))</f>
        <v>AJ1873</v>
      </c>
      <c r="AP1873" t="str">
        <f>_xlfn.CONCAT('Sample Select backend'!$F$4,ROW(AP1873))</f>
        <v>AF1873</v>
      </c>
      <c r="AQ1873" t="str">
        <f>_xlfn.CONCAT('Sample Select backend'!$I$10,ROW(AQ1873))</f>
        <v>R1873</v>
      </c>
      <c r="AR1873" t="str">
        <f>_xlfn.CONCAT('Sample Select backend'!$M$4,ROW(AR1873))</f>
        <v>AK1873</v>
      </c>
      <c r="AS1873" t="str">
        <f t="shared" si="629"/>
        <v>Japan</v>
      </c>
      <c r="AT1873" s="9" t="str">
        <f t="shared" si="630"/>
        <v>General</v>
      </c>
      <c r="AU1873">
        <f t="shared" si="631"/>
        <v>0</v>
      </c>
      <c r="AV1873" s="9">
        <v>1</v>
      </c>
    </row>
    <row r="1874" spans="1:48" x14ac:dyDescent="0.35">
      <c r="A1874" t="s">
        <v>91</v>
      </c>
      <c r="B1874">
        <v>1</v>
      </c>
      <c r="C1874">
        <v>6</v>
      </c>
      <c r="D1874" t="s">
        <v>1303</v>
      </c>
      <c r="E1874">
        <v>2</v>
      </c>
      <c r="F1874">
        <v>2</v>
      </c>
      <c r="G1874">
        <v>2</v>
      </c>
      <c r="H1874">
        <v>2</v>
      </c>
      <c r="I1874">
        <v>2</v>
      </c>
      <c r="J1874">
        <v>2</v>
      </c>
      <c r="K1874">
        <v>1</v>
      </c>
      <c r="L1874">
        <v>2</v>
      </c>
      <c r="M1874">
        <v>1</v>
      </c>
      <c r="N1874" t="s">
        <v>2690</v>
      </c>
      <c r="O1874" t="s">
        <v>2805</v>
      </c>
      <c r="P1874" t="s">
        <v>2808</v>
      </c>
      <c r="Q1874" t="s">
        <v>2813</v>
      </c>
      <c r="R1874">
        <v>0</v>
      </c>
      <c r="S1874" t="s">
        <v>202</v>
      </c>
      <c r="T1874" t="s">
        <v>202</v>
      </c>
      <c r="U1874" t="s">
        <v>202</v>
      </c>
      <c r="V1874">
        <f t="shared" si="633"/>
        <v>1</v>
      </c>
      <c r="W1874">
        <f t="shared" si="633"/>
        <v>1</v>
      </c>
      <c r="X1874">
        <f t="shared" si="633"/>
        <v>1</v>
      </c>
      <c r="Y1874">
        <f t="shared" si="633"/>
        <v>1</v>
      </c>
      <c r="Z1874">
        <f t="shared" si="633"/>
        <v>1</v>
      </c>
      <c r="AA1874">
        <f t="shared" si="633"/>
        <v>1</v>
      </c>
      <c r="AB1874">
        <f t="shared" si="633"/>
        <v>1</v>
      </c>
      <c r="AC1874">
        <f t="shared" si="633"/>
        <v>1</v>
      </c>
      <c r="AD1874">
        <f t="shared" si="633"/>
        <v>1</v>
      </c>
      <c r="AE1874" s="4" t="s">
        <v>2828</v>
      </c>
      <c r="AF1874" s="9" t="s">
        <v>2829</v>
      </c>
      <c r="AG1874">
        <v>0</v>
      </c>
      <c r="AH1874">
        <v>0</v>
      </c>
      <c r="AI1874">
        <v>1</v>
      </c>
      <c r="AJ1874">
        <v>1</v>
      </c>
      <c r="AK1874" s="9" t="s">
        <v>2840</v>
      </c>
      <c r="AL1874">
        <f t="shared" si="628"/>
        <v>0</v>
      </c>
      <c r="AM1874">
        <f>IF(AND(INDIRECT(AN1874)='Sample Select backend'!$C$2,INDIRECT(AO1874)=1,INDIRECT(AP1874)='Sample Select backend'!$F$2,INDIRECT(AQ1874)=1,INDIRECT(AR1874)='Sample Select backend'!$M$2),1,0)</f>
        <v>0</v>
      </c>
      <c r="AN1874" t="str">
        <f>_xlfn.CONCAT('Sample Select backend'!$C$4,ROW(AN1874))</f>
        <v>AE1874</v>
      </c>
      <c r="AO1874" s="9" t="str">
        <f>_xlfn.CONCAT('Sample Select backend'!$J$2,ROW(AO1874))</f>
        <v>AJ1874</v>
      </c>
      <c r="AP1874" t="str">
        <f>_xlfn.CONCAT('Sample Select backend'!$F$4,ROW(AP1874))</f>
        <v>AF1874</v>
      </c>
      <c r="AQ1874" t="str">
        <f>_xlfn.CONCAT('Sample Select backend'!$I$10,ROW(AQ1874))</f>
        <v>R1874</v>
      </c>
      <c r="AR1874" t="str">
        <f>_xlfn.CONCAT('Sample Select backend'!$M$4,ROW(AR1874))</f>
        <v>AK1874</v>
      </c>
      <c r="AS1874" t="str">
        <f t="shared" si="629"/>
        <v>Japan</v>
      </c>
      <c r="AT1874" s="9">
        <f t="shared" si="630"/>
        <v>6</v>
      </c>
      <c r="AU1874">
        <f t="shared" si="631"/>
        <v>0</v>
      </c>
      <c r="AV1874" s="9">
        <v>1</v>
      </c>
    </row>
    <row r="1875" spans="1:48" x14ac:dyDescent="0.35">
      <c r="A1875" t="s">
        <v>91</v>
      </c>
      <c r="B1875">
        <v>6</v>
      </c>
      <c r="C1875">
        <v>29</v>
      </c>
      <c r="D1875" t="s">
        <v>1304</v>
      </c>
      <c r="E1875">
        <v>1</v>
      </c>
      <c r="F1875">
        <v>1</v>
      </c>
      <c r="G1875">
        <v>-2</v>
      </c>
      <c r="H1875">
        <v>-1</v>
      </c>
      <c r="I1875">
        <v>-2</v>
      </c>
      <c r="J1875">
        <v>2</v>
      </c>
      <c r="K1875">
        <v>1</v>
      </c>
      <c r="L1875">
        <v>2</v>
      </c>
      <c r="M1875">
        <v>1</v>
      </c>
      <c r="N1875" t="s">
        <v>2690</v>
      </c>
      <c r="O1875" t="s">
        <v>2805</v>
      </c>
      <c r="P1875" t="s">
        <v>2808</v>
      </c>
      <c r="Q1875" t="s">
        <v>2813</v>
      </c>
      <c r="R1875">
        <v>0</v>
      </c>
      <c r="S1875" t="s">
        <v>202</v>
      </c>
      <c r="T1875" t="s">
        <v>202</v>
      </c>
      <c r="U1875" t="s">
        <v>202</v>
      </c>
      <c r="V1875">
        <f t="shared" si="633"/>
        <v>1</v>
      </c>
      <c r="W1875">
        <f t="shared" si="633"/>
        <v>1</v>
      </c>
      <c r="X1875">
        <f t="shared" si="633"/>
        <v>0</v>
      </c>
      <c r="Y1875">
        <f t="shared" si="633"/>
        <v>0</v>
      </c>
      <c r="Z1875">
        <f t="shared" si="633"/>
        <v>0</v>
      </c>
      <c r="AA1875">
        <f t="shared" si="633"/>
        <v>1</v>
      </c>
      <c r="AB1875">
        <f t="shared" si="633"/>
        <v>1</v>
      </c>
      <c r="AC1875">
        <f t="shared" si="633"/>
        <v>1</v>
      </c>
      <c r="AD1875">
        <f t="shared" si="633"/>
        <v>1</v>
      </c>
      <c r="AE1875" s="4" t="s">
        <v>2828</v>
      </c>
      <c r="AF1875" s="9" t="s">
        <v>2829</v>
      </c>
      <c r="AG1875">
        <v>0</v>
      </c>
      <c r="AH1875">
        <v>0</v>
      </c>
      <c r="AI1875">
        <v>1</v>
      </c>
      <c r="AJ1875">
        <v>1</v>
      </c>
      <c r="AK1875" s="9" t="s">
        <v>2840</v>
      </c>
      <c r="AL1875">
        <f t="shared" si="628"/>
        <v>0</v>
      </c>
      <c r="AM1875">
        <f>IF(AND(INDIRECT(AN1875)='Sample Select backend'!$C$2,INDIRECT(AO1875)=1,INDIRECT(AP1875)='Sample Select backend'!$F$2,INDIRECT(AQ1875)=1,INDIRECT(AR1875)='Sample Select backend'!$M$2),1,0)</f>
        <v>0</v>
      </c>
      <c r="AN1875" t="str">
        <f>_xlfn.CONCAT('Sample Select backend'!$C$4,ROW(AN1875))</f>
        <v>AE1875</v>
      </c>
      <c r="AO1875" s="9" t="str">
        <f>_xlfn.CONCAT('Sample Select backend'!$J$2,ROW(AO1875))</f>
        <v>AJ1875</v>
      </c>
      <c r="AP1875" t="str">
        <f>_xlfn.CONCAT('Sample Select backend'!$F$4,ROW(AP1875))</f>
        <v>AF1875</v>
      </c>
      <c r="AQ1875" t="str">
        <f>_xlfn.CONCAT('Sample Select backend'!$I$10,ROW(AQ1875))</f>
        <v>R1875</v>
      </c>
      <c r="AR1875" t="str">
        <f>_xlfn.CONCAT('Sample Select backend'!$M$4,ROW(AR1875))</f>
        <v>AK1875</v>
      </c>
      <c r="AS1875" t="str">
        <f t="shared" si="629"/>
        <v>Japan</v>
      </c>
      <c r="AT1875" s="9">
        <f t="shared" si="630"/>
        <v>29</v>
      </c>
      <c r="AU1875">
        <f t="shared" si="631"/>
        <v>0</v>
      </c>
      <c r="AV1875" s="9">
        <v>1</v>
      </c>
    </row>
    <row r="1876" spans="1:48" x14ac:dyDescent="0.35">
      <c r="A1876" t="s">
        <v>91</v>
      </c>
      <c r="B1876">
        <v>2</v>
      </c>
      <c r="C1876">
        <v>14</v>
      </c>
      <c r="D1876" t="s">
        <v>1302</v>
      </c>
      <c r="E1876">
        <v>-2</v>
      </c>
      <c r="F1876">
        <v>2</v>
      </c>
      <c r="G1876">
        <v>2</v>
      </c>
      <c r="H1876">
        <v>2</v>
      </c>
      <c r="I1876">
        <v>2</v>
      </c>
      <c r="J1876">
        <v>2</v>
      </c>
      <c r="K1876">
        <v>1</v>
      </c>
      <c r="L1876">
        <v>2</v>
      </c>
      <c r="M1876">
        <v>1</v>
      </c>
      <c r="N1876" t="s">
        <v>2690</v>
      </c>
      <c r="O1876" t="s">
        <v>2805</v>
      </c>
      <c r="P1876" t="s">
        <v>2808</v>
      </c>
      <c r="Q1876" t="s">
        <v>2813</v>
      </c>
      <c r="R1876">
        <v>0</v>
      </c>
      <c r="S1876" t="s">
        <v>202</v>
      </c>
      <c r="T1876" t="s">
        <v>202</v>
      </c>
      <c r="U1876" t="s">
        <v>202</v>
      </c>
      <c r="V1876">
        <f t="shared" si="633"/>
        <v>0</v>
      </c>
      <c r="W1876">
        <f t="shared" si="633"/>
        <v>1</v>
      </c>
      <c r="X1876">
        <f t="shared" si="633"/>
        <v>1</v>
      </c>
      <c r="Y1876">
        <f t="shared" si="633"/>
        <v>1</v>
      </c>
      <c r="Z1876">
        <f t="shared" si="633"/>
        <v>1</v>
      </c>
      <c r="AA1876">
        <f t="shared" si="633"/>
        <v>1</v>
      </c>
      <c r="AB1876">
        <f t="shared" si="633"/>
        <v>1</v>
      </c>
      <c r="AC1876">
        <f t="shared" si="633"/>
        <v>1</v>
      </c>
      <c r="AD1876">
        <f t="shared" si="633"/>
        <v>1</v>
      </c>
      <c r="AE1876" s="4" t="s">
        <v>2828</v>
      </c>
      <c r="AF1876" s="9" t="s">
        <v>2829</v>
      </c>
      <c r="AG1876">
        <v>0</v>
      </c>
      <c r="AH1876">
        <v>0</v>
      </c>
      <c r="AI1876">
        <v>1</v>
      </c>
      <c r="AJ1876">
        <v>1</v>
      </c>
      <c r="AK1876" s="9" t="s">
        <v>2840</v>
      </c>
      <c r="AL1876">
        <f t="shared" si="628"/>
        <v>0</v>
      </c>
      <c r="AM1876">
        <f>IF(AND(INDIRECT(AN1876)='Sample Select backend'!$C$2,INDIRECT(AO1876)=1,INDIRECT(AP1876)='Sample Select backend'!$F$2,INDIRECT(AQ1876)=1,INDIRECT(AR1876)='Sample Select backend'!$M$2),1,0)</f>
        <v>0</v>
      </c>
      <c r="AN1876" t="str">
        <f>_xlfn.CONCAT('Sample Select backend'!$C$4,ROW(AN1876))</f>
        <v>AE1876</v>
      </c>
      <c r="AO1876" s="9" t="str">
        <f>_xlfn.CONCAT('Sample Select backend'!$J$2,ROW(AO1876))</f>
        <v>AJ1876</v>
      </c>
      <c r="AP1876" t="str">
        <f>_xlfn.CONCAT('Sample Select backend'!$F$4,ROW(AP1876))</f>
        <v>AF1876</v>
      </c>
      <c r="AQ1876" t="str">
        <f>_xlfn.CONCAT('Sample Select backend'!$I$10,ROW(AQ1876))</f>
        <v>R1876</v>
      </c>
      <c r="AR1876" t="str">
        <f>_xlfn.CONCAT('Sample Select backend'!$M$4,ROW(AR1876))</f>
        <v>AK1876</v>
      </c>
      <c r="AS1876" t="str">
        <f t="shared" si="629"/>
        <v>Japan</v>
      </c>
      <c r="AT1876" s="9">
        <f t="shared" si="630"/>
        <v>14</v>
      </c>
      <c r="AU1876">
        <f t="shared" si="631"/>
        <v>0</v>
      </c>
      <c r="AV1876" s="9">
        <v>1</v>
      </c>
    </row>
    <row r="1877" spans="1:48" x14ac:dyDescent="0.35">
      <c r="A1877" t="s">
        <v>91</v>
      </c>
      <c r="B1877">
        <v>6</v>
      </c>
      <c r="C1877">
        <v>29</v>
      </c>
      <c r="D1877" t="s">
        <v>1306</v>
      </c>
      <c r="E1877">
        <v>1</v>
      </c>
      <c r="F1877">
        <v>1</v>
      </c>
      <c r="G1877">
        <v>-2</v>
      </c>
      <c r="H1877">
        <v>-1</v>
      </c>
      <c r="I1877">
        <v>-2</v>
      </c>
      <c r="J1877">
        <v>2</v>
      </c>
      <c r="K1877">
        <v>1</v>
      </c>
      <c r="L1877">
        <v>-2</v>
      </c>
      <c r="M1877">
        <v>1</v>
      </c>
      <c r="N1877" t="s">
        <v>2690</v>
      </c>
      <c r="O1877" t="s">
        <v>2805</v>
      </c>
      <c r="P1877" t="s">
        <v>2808</v>
      </c>
      <c r="Q1877" t="s">
        <v>2813</v>
      </c>
      <c r="R1877">
        <v>0</v>
      </c>
      <c r="S1877" t="s">
        <v>202</v>
      </c>
      <c r="T1877" t="s">
        <v>202</v>
      </c>
      <c r="U1877" t="s">
        <v>202</v>
      </c>
      <c r="V1877">
        <f t="shared" si="633"/>
        <v>1</v>
      </c>
      <c r="W1877">
        <f t="shared" si="633"/>
        <v>1</v>
      </c>
      <c r="X1877">
        <f t="shared" si="633"/>
        <v>0</v>
      </c>
      <c r="Y1877">
        <f t="shared" si="633"/>
        <v>0</v>
      </c>
      <c r="Z1877">
        <f t="shared" si="633"/>
        <v>0</v>
      </c>
      <c r="AA1877">
        <f t="shared" si="633"/>
        <v>1</v>
      </c>
      <c r="AB1877">
        <f t="shared" si="633"/>
        <v>1</v>
      </c>
      <c r="AC1877">
        <f t="shared" si="633"/>
        <v>0</v>
      </c>
      <c r="AD1877">
        <f t="shared" si="633"/>
        <v>1</v>
      </c>
      <c r="AE1877" s="4" t="s">
        <v>2828</v>
      </c>
      <c r="AF1877" s="9" t="s">
        <v>2829</v>
      </c>
      <c r="AG1877">
        <v>0</v>
      </c>
      <c r="AH1877">
        <v>0</v>
      </c>
      <c r="AI1877">
        <v>1</v>
      </c>
      <c r="AJ1877">
        <v>1</v>
      </c>
      <c r="AK1877" s="9" t="s">
        <v>2840</v>
      </c>
      <c r="AL1877">
        <f t="shared" si="628"/>
        <v>0</v>
      </c>
      <c r="AM1877">
        <f>IF(AND(INDIRECT(AN1877)='Sample Select backend'!$C$2,INDIRECT(AO1877)=1,INDIRECT(AP1877)='Sample Select backend'!$F$2,INDIRECT(AQ1877)=1,INDIRECT(AR1877)='Sample Select backend'!$M$2),1,0)</f>
        <v>0</v>
      </c>
      <c r="AN1877" t="str">
        <f>_xlfn.CONCAT('Sample Select backend'!$C$4,ROW(AN1877))</f>
        <v>AE1877</v>
      </c>
      <c r="AO1877" s="9" t="str">
        <f>_xlfn.CONCAT('Sample Select backend'!$J$2,ROW(AO1877))</f>
        <v>AJ1877</v>
      </c>
      <c r="AP1877" t="str">
        <f>_xlfn.CONCAT('Sample Select backend'!$F$4,ROW(AP1877))</f>
        <v>AF1877</v>
      </c>
      <c r="AQ1877" t="str">
        <f>_xlfn.CONCAT('Sample Select backend'!$I$10,ROW(AQ1877))</f>
        <v>R1877</v>
      </c>
      <c r="AR1877" t="str">
        <f>_xlfn.CONCAT('Sample Select backend'!$M$4,ROW(AR1877))</f>
        <v>AK1877</v>
      </c>
      <c r="AS1877" t="str">
        <f t="shared" si="629"/>
        <v>Japan</v>
      </c>
      <c r="AT1877" s="9">
        <f t="shared" si="630"/>
        <v>29</v>
      </c>
      <c r="AU1877">
        <f t="shared" si="631"/>
        <v>0</v>
      </c>
      <c r="AV1877" s="9">
        <v>1</v>
      </c>
    </row>
    <row r="1878" spans="1:48" x14ac:dyDescent="0.35">
      <c r="A1878" t="s">
        <v>91</v>
      </c>
      <c r="B1878">
        <v>5</v>
      </c>
      <c r="C1878" t="s">
        <v>204</v>
      </c>
      <c r="D1878" t="s">
        <v>1305</v>
      </c>
      <c r="E1878">
        <v>1</v>
      </c>
      <c r="F1878">
        <v>-2</v>
      </c>
      <c r="G1878">
        <v>-2</v>
      </c>
      <c r="H1878">
        <v>-1</v>
      </c>
      <c r="I1878">
        <v>-2</v>
      </c>
      <c r="J1878">
        <v>1</v>
      </c>
      <c r="K1878">
        <v>1</v>
      </c>
      <c r="L1878">
        <v>2</v>
      </c>
      <c r="M1878">
        <v>1</v>
      </c>
      <c r="N1878" t="s">
        <v>2690</v>
      </c>
      <c r="O1878" t="s">
        <v>2805</v>
      </c>
      <c r="P1878" t="s">
        <v>2808</v>
      </c>
      <c r="Q1878" t="s">
        <v>2813</v>
      </c>
      <c r="R1878">
        <v>0</v>
      </c>
      <c r="S1878" t="s">
        <v>202</v>
      </c>
      <c r="T1878" t="s">
        <v>202</v>
      </c>
      <c r="U1878" t="s">
        <v>202</v>
      </c>
      <c r="V1878">
        <f t="shared" si="633"/>
        <v>1</v>
      </c>
      <c r="W1878">
        <f t="shared" si="633"/>
        <v>0</v>
      </c>
      <c r="X1878">
        <f t="shared" si="633"/>
        <v>0</v>
      </c>
      <c r="Y1878">
        <f t="shared" si="633"/>
        <v>0</v>
      </c>
      <c r="Z1878">
        <f t="shared" si="633"/>
        <v>0</v>
      </c>
      <c r="AA1878">
        <f t="shared" si="633"/>
        <v>1</v>
      </c>
      <c r="AB1878">
        <f t="shared" si="633"/>
        <v>1</v>
      </c>
      <c r="AC1878">
        <f t="shared" si="633"/>
        <v>1</v>
      </c>
      <c r="AD1878">
        <f t="shared" si="633"/>
        <v>1</v>
      </c>
      <c r="AE1878" s="4" t="s">
        <v>2828</v>
      </c>
      <c r="AF1878" s="9" t="s">
        <v>2829</v>
      </c>
      <c r="AG1878">
        <v>0</v>
      </c>
      <c r="AH1878">
        <v>0</v>
      </c>
      <c r="AI1878">
        <v>1</v>
      </c>
      <c r="AJ1878">
        <v>1</v>
      </c>
      <c r="AK1878" s="9" t="s">
        <v>2840</v>
      </c>
      <c r="AL1878">
        <f t="shared" si="628"/>
        <v>0</v>
      </c>
      <c r="AM1878">
        <f>IF(AND(INDIRECT(AN1878)='Sample Select backend'!$C$2,INDIRECT(AO1878)=1,INDIRECT(AP1878)='Sample Select backend'!$F$2,INDIRECT(AQ1878)=1,INDIRECT(AR1878)='Sample Select backend'!$M$2),1,0)</f>
        <v>0</v>
      </c>
      <c r="AN1878" t="str">
        <f>_xlfn.CONCAT('Sample Select backend'!$C$4,ROW(AN1878))</f>
        <v>AE1878</v>
      </c>
      <c r="AO1878" s="9" t="str">
        <f>_xlfn.CONCAT('Sample Select backend'!$J$2,ROW(AO1878))</f>
        <v>AJ1878</v>
      </c>
      <c r="AP1878" t="str">
        <f>_xlfn.CONCAT('Sample Select backend'!$F$4,ROW(AP1878))</f>
        <v>AF1878</v>
      </c>
      <c r="AQ1878" t="str">
        <f>_xlfn.CONCAT('Sample Select backend'!$I$10,ROW(AQ1878))</f>
        <v>R1878</v>
      </c>
      <c r="AR1878" t="str">
        <f>_xlfn.CONCAT('Sample Select backend'!$M$4,ROW(AR1878))</f>
        <v>AK1878</v>
      </c>
      <c r="AS1878" t="str">
        <f t="shared" si="629"/>
        <v>Japan</v>
      </c>
      <c r="AT1878" s="9" t="str">
        <f t="shared" si="630"/>
        <v>General</v>
      </c>
      <c r="AU1878">
        <f t="shared" si="631"/>
        <v>0</v>
      </c>
      <c r="AV1878" s="9">
        <v>0</v>
      </c>
    </row>
    <row r="1879" spans="1:48" x14ac:dyDescent="0.35">
      <c r="A1879" s="24" t="s">
        <v>91</v>
      </c>
      <c r="B1879" s="24">
        <v>7</v>
      </c>
      <c r="C1879" s="24">
        <v>30</v>
      </c>
      <c r="D1879" s="24" t="s">
        <v>3850</v>
      </c>
      <c r="E1879" s="24"/>
      <c r="O1879" t="s">
        <v>2805</v>
      </c>
      <c r="P1879" t="s">
        <v>2808</v>
      </c>
      <c r="Q1879" t="s">
        <v>2813</v>
      </c>
      <c r="R1879">
        <v>0</v>
      </c>
      <c r="S1879" t="s">
        <v>202</v>
      </c>
      <c r="T1879" t="s">
        <v>202</v>
      </c>
      <c r="U1879" t="s">
        <v>202</v>
      </c>
      <c r="V1879">
        <v>-1</v>
      </c>
      <c r="W1879">
        <v>-1</v>
      </c>
      <c r="X1879">
        <v>-1</v>
      </c>
      <c r="Y1879">
        <v>-1</v>
      </c>
      <c r="Z1879">
        <v>-1</v>
      </c>
      <c r="AA1879">
        <v>-1</v>
      </c>
      <c r="AB1879">
        <v>-1</v>
      </c>
      <c r="AC1879">
        <v>-1</v>
      </c>
      <c r="AD1879">
        <v>-1</v>
      </c>
      <c r="AE1879" s="4" t="s">
        <v>2828</v>
      </c>
      <c r="AF1879" s="9" t="s">
        <v>2829</v>
      </c>
      <c r="AG1879">
        <v>0</v>
      </c>
      <c r="AH1879">
        <v>0</v>
      </c>
      <c r="AI1879">
        <v>1</v>
      </c>
      <c r="AJ1879">
        <v>1</v>
      </c>
      <c r="AK1879" s="9" t="s">
        <v>2840</v>
      </c>
      <c r="AL1879">
        <f t="shared" si="628"/>
        <v>0</v>
      </c>
      <c r="AM1879">
        <f>IF(AND(INDIRECT(AN1879)='Sample Select backend'!$C$2,INDIRECT(AO1879)=1,INDIRECT(AP1879)='Sample Select backend'!$F$2,INDIRECT(AQ1879)=1,INDIRECT(AR1879)='Sample Select backend'!$M$2),1,0)</f>
        <v>0</v>
      </c>
      <c r="AN1879" t="str">
        <f>_xlfn.CONCAT('Sample Select backend'!$C$4,ROW(AN1879))</f>
        <v>AE1879</v>
      </c>
      <c r="AO1879" s="9" t="str">
        <f>_xlfn.CONCAT('Sample Select backend'!$J$2,ROW(AO1879))</f>
        <v>AJ1879</v>
      </c>
      <c r="AP1879" t="str">
        <f>_xlfn.CONCAT('Sample Select backend'!$F$4,ROW(AP1879))</f>
        <v>AF1879</v>
      </c>
      <c r="AQ1879" t="str">
        <f>_xlfn.CONCAT('Sample Select backend'!$I$10,ROW(AQ1879))</f>
        <v>R1879</v>
      </c>
      <c r="AR1879" t="str">
        <f>_xlfn.CONCAT('Sample Select backend'!$M$4,ROW(AR1879))</f>
        <v>AK1879</v>
      </c>
      <c r="AS1879" t="str">
        <f t="shared" si="629"/>
        <v>Japan</v>
      </c>
      <c r="AT1879" s="9">
        <f t="shared" si="630"/>
        <v>30</v>
      </c>
      <c r="AU1879">
        <f t="shared" si="631"/>
        <v>0</v>
      </c>
      <c r="AV1879" s="9">
        <v>0</v>
      </c>
    </row>
    <row r="1880" spans="1:48" x14ac:dyDescent="0.35">
      <c r="A1880" s="24" t="s">
        <v>91</v>
      </c>
      <c r="B1880" s="24">
        <v>9</v>
      </c>
      <c r="C1880" s="24">
        <v>34</v>
      </c>
      <c r="D1880" s="24" t="s">
        <v>3851</v>
      </c>
      <c r="E1880" s="24"/>
      <c r="O1880" t="s">
        <v>2805</v>
      </c>
      <c r="P1880" t="s">
        <v>2808</v>
      </c>
      <c r="Q1880" t="s">
        <v>2813</v>
      </c>
      <c r="R1880">
        <v>0</v>
      </c>
      <c r="S1880" t="s">
        <v>202</v>
      </c>
      <c r="T1880" t="s">
        <v>202</v>
      </c>
      <c r="U1880" t="s">
        <v>202</v>
      </c>
      <c r="V1880">
        <v>-1</v>
      </c>
      <c r="W1880">
        <v>-1</v>
      </c>
      <c r="X1880">
        <v>-1</v>
      </c>
      <c r="Y1880">
        <v>-1</v>
      </c>
      <c r="Z1880">
        <v>-1</v>
      </c>
      <c r="AA1880">
        <v>-1</v>
      </c>
      <c r="AB1880">
        <v>-1</v>
      </c>
      <c r="AC1880">
        <v>-1</v>
      </c>
      <c r="AD1880">
        <v>-1</v>
      </c>
      <c r="AE1880" s="4" t="s">
        <v>2828</v>
      </c>
      <c r="AF1880" s="9" t="s">
        <v>2829</v>
      </c>
      <c r="AG1880">
        <v>0</v>
      </c>
      <c r="AH1880">
        <v>0</v>
      </c>
      <c r="AI1880">
        <v>1</v>
      </c>
      <c r="AJ1880">
        <v>1</v>
      </c>
      <c r="AK1880" s="9" t="s">
        <v>2840</v>
      </c>
      <c r="AL1880">
        <f t="shared" si="628"/>
        <v>0</v>
      </c>
      <c r="AM1880">
        <f>IF(AND(INDIRECT(AN1880)='Sample Select backend'!$C$2,INDIRECT(AO1880)=1,INDIRECT(AP1880)='Sample Select backend'!$F$2,INDIRECT(AQ1880)=1,INDIRECT(AR1880)='Sample Select backend'!$M$2),1,0)</f>
        <v>0</v>
      </c>
      <c r="AN1880" t="str">
        <f>_xlfn.CONCAT('Sample Select backend'!$C$4,ROW(AN1880))</f>
        <v>AE1880</v>
      </c>
      <c r="AO1880" s="9" t="str">
        <f>_xlfn.CONCAT('Sample Select backend'!$J$2,ROW(AO1880))</f>
        <v>AJ1880</v>
      </c>
      <c r="AP1880" t="str">
        <f>_xlfn.CONCAT('Sample Select backend'!$F$4,ROW(AP1880))</f>
        <v>AF1880</v>
      </c>
      <c r="AQ1880" t="str">
        <f>_xlfn.CONCAT('Sample Select backend'!$I$10,ROW(AQ1880))</f>
        <v>R1880</v>
      </c>
      <c r="AR1880" t="str">
        <f>_xlfn.CONCAT('Sample Select backend'!$M$4,ROW(AR1880))</f>
        <v>AK1880</v>
      </c>
      <c r="AS1880" t="str">
        <f t="shared" si="629"/>
        <v>Japan</v>
      </c>
      <c r="AT1880" s="9">
        <f t="shared" si="630"/>
        <v>34</v>
      </c>
      <c r="AU1880">
        <f t="shared" si="631"/>
        <v>0</v>
      </c>
      <c r="AV1880" s="9">
        <v>0</v>
      </c>
    </row>
    <row r="1881" spans="1:48" x14ac:dyDescent="0.35">
      <c r="A1881" s="24" t="s">
        <v>91</v>
      </c>
      <c r="B1881" s="24">
        <v>1</v>
      </c>
      <c r="C1881" s="24">
        <v>2</v>
      </c>
      <c r="D1881" s="24" t="s">
        <v>3852</v>
      </c>
      <c r="E1881" s="24"/>
      <c r="O1881" t="s">
        <v>2805</v>
      </c>
      <c r="P1881" t="s">
        <v>2808</v>
      </c>
      <c r="Q1881" t="s">
        <v>2813</v>
      </c>
      <c r="R1881">
        <v>0</v>
      </c>
      <c r="S1881" t="s">
        <v>202</v>
      </c>
      <c r="T1881" t="s">
        <v>202</v>
      </c>
      <c r="U1881" t="s">
        <v>202</v>
      </c>
      <c r="V1881">
        <v>-1</v>
      </c>
      <c r="W1881">
        <v>-1</v>
      </c>
      <c r="X1881">
        <v>-1</v>
      </c>
      <c r="Y1881">
        <v>-1</v>
      </c>
      <c r="Z1881">
        <v>-1</v>
      </c>
      <c r="AA1881">
        <v>-1</v>
      </c>
      <c r="AB1881">
        <v>-1</v>
      </c>
      <c r="AC1881">
        <v>-1</v>
      </c>
      <c r="AD1881">
        <v>-1</v>
      </c>
      <c r="AE1881" s="4" t="s">
        <v>2828</v>
      </c>
      <c r="AF1881" s="9" t="s">
        <v>2829</v>
      </c>
      <c r="AG1881">
        <v>0</v>
      </c>
      <c r="AH1881">
        <v>0</v>
      </c>
      <c r="AI1881">
        <v>1</v>
      </c>
      <c r="AJ1881">
        <v>1</v>
      </c>
      <c r="AK1881" s="9" t="s">
        <v>2840</v>
      </c>
      <c r="AL1881">
        <f t="shared" si="628"/>
        <v>0</v>
      </c>
      <c r="AM1881">
        <f>IF(AND(INDIRECT(AN1881)='Sample Select backend'!$C$2,INDIRECT(AO1881)=1,INDIRECT(AP1881)='Sample Select backend'!$F$2,INDIRECT(AQ1881)=1,INDIRECT(AR1881)='Sample Select backend'!$M$2),1,0)</f>
        <v>0</v>
      </c>
      <c r="AN1881" t="str">
        <f>_xlfn.CONCAT('Sample Select backend'!$C$4,ROW(AN1881))</f>
        <v>AE1881</v>
      </c>
      <c r="AO1881" s="9" t="str">
        <f>_xlfn.CONCAT('Sample Select backend'!$J$2,ROW(AO1881))</f>
        <v>AJ1881</v>
      </c>
      <c r="AP1881" t="str">
        <f>_xlfn.CONCAT('Sample Select backend'!$F$4,ROW(AP1881))</f>
        <v>AF1881</v>
      </c>
      <c r="AQ1881" t="str">
        <f>_xlfn.CONCAT('Sample Select backend'!$I$10,ROW(AQ1881))</f>
        <v>R1881</v>
      </c>
      <c r="AR1881" t="str">
        <f>_xlfn.CONCAT('Sample Select backend'!$M$4,ROW(AR1881))</f>
        <v>AK1881</v>
      </c>
      <c r="AS1881" t="str">
        <f t="shared" si="629"/>
        <v>Japan</v>
      </c>
      <c r="AT1881" s="9">
        <f t="shared" si="630"/>
        <v>2</v>
      </c>
      <c r="AU1881">
        <f t="shared" si="631"/>
        <v>0</v>
      </c>
      <c r="AV1881" s="9">
        <v>0</v>
      </c>
    </row>
    <row r="1882" spans="1:48" x14ac:dyDescent="0.35">
      <c r="A1882" s="24" t="s">
        <v>91</v>
      </c>
      <c r="B1882" s="24">
        <v>1</v>
      </c>
      <c r="C1882" s="24">
        <v>2</v>
      </c>
      <c r="D1882" s="24" t="s">
        <v>3853</v>
      </c>
      <c r="E1882" s="24"/>
      <c r="O1882" t="s">
        <v>2805</v>
      </c>
      <c r="P1882" t="s">
        <v>2808</v>
      </c>
      <c r="Q1882" t="s">
        <v>2813</v>
      </c>
      <c r="R1882">
        <v>0</v>
      </c>
      <c r="S1882" t="s">
        <v>202</v>
      </c>
      <c r="T1882" t="s">
        <v>202</v>
      </c>
      <c r="U1882" t="s">
        <v>202</v>
      </c>
      <c r="V1882">
        <v>-1</v>
      </c>
      <c r="W1882">
        <v>-1</v>
      </c>
      <c r="X1882">
        <v>-1</v>
      </c>
      <c r="Y1882">
        <v>-1</v>
      </c>
      <c r="Z1882">
        <v>-1</v>
      </c>
      <c r="AA1882">
        <v>-1</v>
      </c>
      <c r="AB1882">
        <v>-1</v>
      </c>
      <c r="AC1882">
        <v>-1</v>
      </c>
      <c r="AD1882">
        <v>-1</v>
      </c>
      <c r="AE1882" s="4" t="s">
        <v>2828</v>
      </c>
      <c r="AF1882" s="9" t="s">
        <v>2829</v>
      </c>
      <c r="AG1882">
        <v>0</v>
      </c>
      <c r="AH1882">
        <v>0</v>
      </c>
      <c r="AI1882">
        <v>1</v>
      </c>
      <c r="AJ1882">
        <v>1</v>
      </c>
      <c r="AK1882" s="9" t="s">
        <v>2840</v>
      </c>
      <c r="AL1882">
        <f t="shared" si="628"/>
        <v>0</v>
      </c>
      <c r="AM1882">
        <f>IF(AND(INDIRECT(AN1882)='Sample Select backend'!$C$2,INDIRECT(AO1882)=1,INDIRECT(AP1882)='Sample Select backend'!$F$2,INDIRECT(AQ1882)=1,INDIRECT(AR1882)='Sample Select backend'!$M$2),1,0)</f>
        <v>0</v>
      </c>
      <c r="AN1882" t="str">
        <f>_xlfn.CONCAT('Sample Select backend'!$C$4,ROW(AN1882))</f>
        <v>AE1882</v>
      </c>
      <c r="AO1882" s="9" t="str">
        <f>_xlfn.CONCAT('Sample Select backend'!$J$2,ROW(AO1882))</f>
        <v>AJ1882</v>
      </c>
      <c r="AP1882" t="str">
        <f>_xlfn.CONCAT('Sample Select backend'!$F$4,ROW(AP1882))</f>
        <v>AF1882</v>
      </c>
      <c r="AQ1882" t="str">
        <f>_xlfn.CONCAT('Sample Select backend'!$I$10,ROW(AQ1882))</f>
        <v>R1882</v>
      </c>
      <c r="AR1882" t="str">
        <f>_xlfn.CONCAT('Sample Select backend'!$M$4,ROW(AR1882))</f>
        <v>AK1882</v>
      </c>
      <c r="AS1882" t="str">
        <f t="shared" si="629"/>
        <v>Japan</v>
      </c>
      <c r="AT1882" s="9">
        <f t="shared" si="630"/>
        <v>2</v>
      </c>
      <c r="AU1882">
        <f t="shared" si="631"/>
        <v>0</v>
      </c>
      <c r="AV1882" s="9">
        <v>0</v>
      </c>
    </row>
    <row r="1883" spans="1:48" x14ac:dyDescent="0.35">
      <c r="A1883" s="24" t="s">
        <v>91</v>
      </c>
      <c r="B1883" s="24">
        <v>2</v>
      </c>
      <c r="C1883" s="24" t="s">
        <v>206</v>
      </c>
      <c r="D1883" s="24" t="s">
        <v>3854</v>
      </c>
      <c r="E1883" s="24"/>
      <c r="O1883" t="s">
        <v>2805</v>
      </c>
      <c r="P1883" t="s">
        <v>2808</v>
      </c>
      <c r="Q1883" t="s">
        <v>2813</v>
      </c>
      <c r="R1883">
        <v>0</v>
      </c>
      <c r="S1883" t="s">
        <v>202</v>
      </c>
      <c r="T1883" t="s">
        <v>202</v>
      </c>
      <c r="U1883" t="s">
        <v>202</v>
      </c>
      <c r="V1883">
        <v>-1</v>
      </c>
      <c r="W1883">
        <v>-1</v>
      </c>
      <c r="X1883">
        <v>-1</v>
      </c>
      <c r="Y1883">
        <v>-1</v>
      </c>
      <c r="Z1883">
        <v>-1</v>
      </c>
      <c r="AA1883">
        <v>-1</v>
      </c>
      <c r="AB1883">
        <v>-1</v>
      </c>
      <c r="AC1883">
        <v>-1</v>
      </c>
      <c r="AD1883">
        <v>-1</v>
      </c>
      <c r="AE1883" s="4" t="s">
        <v>2828</v>
      </c>
      <c r="AF1883" s="9" t="s">
        <v>2829</v>
      </c>
      <c r="AG1883">
        <v>0</v>
      </c>
      <c r="AH1883">
        <v>0</v>
      </c>
      <c r="AI1883">
        <v>1</v>
      </c>
      <c r="AJ1883">
        <v>1</v>
      </c>
      <c r="AK1883" s="9" t="s">
        <v>2840</v>
      </c>
      <c r="AL1883">
        <f t="shared" si="628"/>
        <v>0</v>
      </c>
      <c r="AM1883">
        <f>IF(AND(INDIRECT(AN1883)='Sample Select backend'!$C$2,INDIRECT(AO1883)=1,INDIRECT(AP1883)='Sample Select backend'!$F$2,INDIRECT(AQ1883)=1,INDIRECT(AR1883)='Sample Select backend'!$M$2),1,0)</f>
        <v>0</v>
      </c>
      <c r="AN1883" t="str">
        <f>_xlfn.CONCAT('Sample Select backend'!$C$4,ROW(AN1883))</f>
        <v>AE1883</v>
      </c>
      <c r="AO1883" s="9" t="str">
        <f>_xlfn.CONCAT('Sample Select backend'!$J$2,ROW(AO1883))</f>
        <v>AJ1883</v>
      </c>
      <c r="AP1883" t="str">
        <f>_xlfn.CONCAT('Sample Select backend'!$F$4,ROW(AP1883))</f>
        <v>AF1883</v>
      </c>
      <c r="AQ1883" t="str">
        <f>_xlfn.CONCAT('Sample Select backend'!$I$10,ROW(AQ1883))</f>
        <v>R1883</v>
      </c>
      <c r="AR1883" t="str">
        <f>_xlfn.CONCAT('Sample Select backend'!$M$4,ROW(AR1883))</f>
        <v>AK1883</v>
      </c>
      <c r="AS1883" t="str">
        <f t="shared" si="629"/>
        <v>Japan</v>
      </c>
      <c r="AT1883" s="9" t="str">
        <f t="shared" si="630"/>
        <v>Tax exemption/waiver/suspension</v>
      </c>
      <c r="AU1883">
        <f t="shared" si="631"/>
        <v>0</v>
      </c>
      <c r="AV1883" s="9">
        <v>0</v>
      </c>
    </row>
    <row r="1884" spans="1:48" x14ac:dyDescent="0.35">
      <c r="A1884" s="24" t="s">
        <v>91</v>
      </c>
      <c r="B1884" s="24">
        <v>1</v>
      </c>
      <c r="C1884" s="24" t="s">
        <v>206</v>
      </c>
      <c r="D1884" s="24" t="s">
        <v>3855</v>
      </c>
      <c r="E1884" s="24"/>
      <c r="O1884" t="s">
        <v>2805</v>
      </c>
      <c r="P1884" t="s">
        <v>2808</v>
      </c>
      <c r="Q1884" t="s">
        <v>2813</v>
      </c>
      <c r="R1884">
        <v>0</v>
      </c>
      <c r="S1884" t="s">
        <v>202</v>
      </c>
      <c r="T1884" t="s">
        <v>202</v>
      </c>
      <c r="U1884" t="s">
        <v>202</v>
      </c>
      <c r="V1884">
        <v>-1</v>
      </c>
      <c r="W1884">
        <v>-1</v>
      </c>
      <c r="X1884">
        <v>-1</v>
      </c>
      <c r="Y1884">
        <v>-1</v>
      </c>
      <c r="Z1884">
        <v>-1</v>
      </c>
      <c r="AA1884">
        <v>-1</v>
      </c>
      <c r="AB1884">
        <v>-1</v>
      </c>
      <c r="AC1884">
        <v>-1</v>
      </c>
      <c r="AD1884">
        <v>-1</v>
      </c>
      <c r="AE1884" s="4" t="s">
        <v>2828</v>
      </c>
      <c r="AF1884" s="9" t="s">
        <v>2829</v>
      </c>
      <c r="AG1884">
        <v>0</v>
      </c>
      <c r="AH1884">
        <v>0</v>
      </c>
      <c r="AI1884">
        <v>1</v>
      </c>
      <c r="AJ1884">
        <v>1</v>
      </c>
      <c r="AK1884" s="9" t="s">
        <v>2840</v>
      </c>
      <c r="AL1884">
        <f t="shared" si="628"/>
        <v>0</v>
      </c>
      <c r="AM1884">
        <f>IF(AND(INDIRECT(AN1884)='Sample Select backend'!$C$2,INDIRECT(AO1884)=1,INDIRECT(AP1884)='Sample Select backend'!$F$2,INDIRECT(AQ1884)=1,INDIRECT(AR1884)='Sample Select backend'!$M$2),1,0)</f>
        <v>0</v>
      </c>
      <c r="AN1884" t="str">
        <f>_xlfn.CONCAT('Sample Select backend'!$C$4,ROW(AN1884))</f>
        <v>AE1884</v>
      </c>
      <c r="AO1884" s="9" t="str">
        <f>_xlfn.CONCAT('Sample Select backend'!$J$2,ROW(AO1884))</f>
        <v>AJ1884</v>
      </c>
      <c r="AP1884" t="str">
        <f>_xlfn.CONCAT('Sample Select backend'!$F$4,ROW(AP1884))</f>
        <v>AF1884</v>
      </c>
      <c r="AQ1884" t="str">
        <f>_xlfn.CONCAT('Sample Select backend'!$I$10,ROW(AQ1884))</f>
        <v>R1884</v>
      </c>
      <c r="AR1884" t="str">
        <f>_xlfn.CONCAT('Sample Select backend'!$M$4,ROW(AR1884))</f>
        <v>AK1884</v>
      </c>
      <c r="AS1884" t="str">
        <f t="shared" si="629"/>
        <v>Japan</v>
      </c>
      <c r="AT1884" s="9" t="str">
        <f t="shared" si="630"/>
        <v>Tax exemption/waiver/suspension</v>
      </c>
      <c r="AU1884">
        <f t="shared" si="631"/>
        <v>0</v>
      </c>
      <c r="AV1884" s="9">
        <v>0</v>
      </c>
    </row>
    <row r="1885" spans="1:48" x14ac:dyDescent="0.35">
      <c r="A1885" s="24" t="s">
        <v>91</v>
      </c>
      <c r="B1885" s="24">
        <v>5</v>
      </c>
      <c r="C1885" s="24" t="s">
        <v>204</v>
      </c>
      <c r="D1885" s="24" t="s">
        <v>3856</v>
      </c>
      <c r="E1885" s="24"/>
      <c r="O1885" t="s">
        <v>2805</v>
      </c>
      <c r="P1885" t="s">
        <v>2808</v>
      </c>
      <c r="Q1885" t="s">
        <v>2813</v>
      </c>
      <c r="R1885">
        <v>0</v>
      </c>
      <c r="S1885" t="s">
        <v>202</v>
      </c>
      <c r="T1885" t="s">
        <v>202</v>
      </c>
      <c r="U1885" t="s">
        <v>202</v>
      </c>
      <c r="V1885">
        <v>-1</v>
      </c>
      <c r="W1885">
        <v>-1</v>
      </c>
      <c r="X1885">
        <v>-1</v>
      </c>
      <c r="Y1885">
        <v>-1</v>
      </c>
      <c r="Z1885">
        <v>-1</v>
      </c>
      <c r="AA1885">
        <v>-1</v>
      </c>
      <c r="AB1885">
        <v>-1</v>
      </c>
      <c r="AC1885">
        <v>-1</v>
      </c>
      <c r="AD1885">
        <v>-1</v>
      </c>
      <c r="AE1885" s="4" t="s">
        <v>2828</v>
      </c>
      <c r="AF1885" s="9" t="s">
        <v>2829</v>
      </c>
      <c r="AG1885">
        <v>0</v>
      </c>
      <c r="AH1885">
        <v>0</v>
      </c>
      <c r="AI1885">
        <v>1</v>
      </c>
      <c r="AJ1885">
        <v>1</v>
      </c>
      <c r="AK1885" s="9" t="s">
        <v>2840</v>
      </c>
      <c r="AL1885">
        <f t="shared" si="628"/>
        <v>0</v>
      </c>
      <c r="AM1885">
        <f>IF(AND(INDIRECT(AN1885)='Sample Select backend'!$C$2,INDIRECT(AO1885)=1,INDIRECT(AP1885)='Sample Select backend'!$F$2,INDIRECT(AQ1885)=1,INDIRECT(AR1885)='Sample Select backend'!$M$2),1,0)</f>
        <v>0</v>
      </c>
      <c r="AN1885" t="str">
        <f>_xlfn.CONCAT('Sample Select backend'!$C$4,ROW(AN1885))</f>
        <v>AE1885</v>
      </c>
      <c r="AO1885" s="9" t="str">
        <f>_xlfn.CONCAT('Sample Select backend'!$J$2,ROW(AO1885))</f>
        <v>AJ1885</v>
      </c>
      <c r="AP1885" t="str">
        <f>_xlfn.CONCAT('Sample Select backend'!$F$4,ROW(AP1885))</f>
        <v>AF1885</v>
      </c>
      <c r="AQ1885" t="str">
        <f>_xlfn.CONCAT('Sample Select backend'!$I$10,ROW(AQ1885))</f>
        <v>R1885</v>
      </c>
      <c r="AR1885" t="str">
        <f>_xlfn.CONCAT('Sample Select backend'!$M$4,ROW(AR1885))</f>
        <v>AK1885</v>
      </c>
      <c r="AS1885" t="str">
        <f t="shared" si="629"/>
        <v>Japan</v>
      </c>
      <c r="AT1885" s="9" t="str">
        <f t="shared" si="630"/>
        <v>General</v>
      </c>
      <c r="AU1885">
        <f t="shared" si="631"/>
        <v>0</v>
      </c>
      <c r="AV1885" s="9">
        <v>0</v>
      </c>
    </row>
    <row r="1886" spans="1:48" x14ac:dyDescent="0.35">
      <c r="A1886" s="24" t="s">
        <v>91</v>
      </c>
      <c r="B1886" s="24">
        <v>6</v>
      </c>
      <c r="C1886" s="24">
        <v>25</v>
      </c>
      <c r="D1886" s="24" t="s">
        <v>3857</v>
      </c>
      <c r="E1886" s="24"/>
      <c r="O1886" t="s">
        <v>2805</v>
      </c>
      <c r="P1886" t="s">
        <v>2808</v>
      </c>
      <c r="Q1886" t="s">
        <v>2813</v>
      </c>
      <c r="R1886">
        <v>0</v>
      </c>
      <c r="S1886" t="s">
        <v>202</v>
      </c>
      <c r="T1886" t="s">
        <v>202</v>
      </c>
      <c r="U1886" t="s">
        <v>202</v>
      </c>
      <c r="V1886">
        <v>-1</v>
      </c>
      <c r="W1886">
        <v>-1</v>
      </c>
      <c r="X1886">
        <v>-1</v>
      </c>
      <c r="Y1886">
        <v>-1</v>
      </c>
      <c r="Z1886">
        <v>-1</v>
      </c>
      <c r="AA1886">
        <v>-1</v>
      </c>
      <c r="AB1886">
        <v>-1</v>
      </c>
      <c r="AC1886">
        <v>-1</v>
      </c>
      <c r="AD1886">
        <v>-1</v>
      </c>
      <c r="AE1886" s="4" t="s">
        <v>2828</v>
      </c>
      <c r="AF1886" s="9" t="s">
        <v>2829</v>
      </c>
      <c r="AG1886">
        <v>0</v>
      </c>
      <c r="AH1886">
        <v>0</v>
      </c>
      <c r="AI1886">
        <v>1</v>
      </c>
      <c r="AJ1886">
        <v>1</v>
      </c>
      <c r="AK1886" s="9" t="s">
        <v>2840</v>
      </c>
      <c r="AL1886">
        <f t="shared" si="628"/>
        <v>0</v>
      </c>
      <c r="AM1886">
        <f>IF(AND(INDIRECT(AN1886)='Sample Select backend'!$C$2,INDIRECT(AO1886)=1,INDIRECT(AP1886)='Sample Select backend'!$F$2,INDIRECT(AQ1886)=1,INDIRECT(AR1886)='Sample Select backend'!$M$2),1,0)</f>
        <v>0</v>
      </c>
      <c r="AN1886" t="str">
        <f>_xlfn.CONCAT('Sample Select backend'!$C$4,ROW(AN1886))</f>
        <v>AE1886</v>
      </c>
      <c r="AO1886" s="9" t="str">
        <f>_xlfn.CONCAT('Sample Select backend'!$J$2,ROW(AO1886))</f>
        <v>AJ1886</v>
      </c>
      <c r="AP1886" t="str">
        <f>_xlfn.CONCAT('Sample Select backend'!$F$4,ROW(AP1886))</f>
        <v>AF1886</v>
      </c>
      <c r="AQ1886" t="str">
        <f>_xlfn.CONCAT('Sample Select backend'!$I$10,ROW(AQ1886))</f>
        <v>R1886</v>
      </c>
      <c r="AR1886" t="str">
        <f>_xlfn.CONCAT('Sample Select backend'!$M$4,ROW(AR1886))</f>
        <v>AK1886</v>
      </c>
      <c r="AS1886" t="str">
        <f t="shared" si="629"/>
        <v>Japan</v>
      </c>
      <c r="AT1886" s="9">
        <f t="shared" si="630"/>
        <v>25</v>
      </c>
      <c r="AU1886">
        <f t="shared" si="631"/>
        <v>0</v>
      </c>
      <c r="AV1886" s="9">
        <v>1</v>
      </c>
    </row>
    <row r="1887" spans="1:48" x14ac:dyDescent="0.35">
      <c r="A1887" t="s">
        <v>89</v>
      </c>
      <c r="B1887">
        <v>7</v>
      </c>
      <c r="C1887">
        <v>30</v>
      </c>
      <c r="D1887" t="s">
        <v>1288</v>
      </c>
      <c r="E1887">
        <v>1</v>
      </c>
      <c r="F1887">
        <v>1</v>
      </c>
      <c r="G1887">
        <v>2</v>
      </c>
      <c r="H1887">
        <v>1</v>
      </c>
      <c r="I1887">
        <v>2</v>
      </c>
      <c r="J1887">
        <v>2</v>
      </c>
      <c r="K1887">
        <v>1</v>
      </c>
      <c r="L1887">
        <v>-2</v>
      </c>
      <c r="M1887">
        <v>1</v>
      </c>
      <c r="N1887" t="s">
        <v>2688</v>
      </c>
      <c r="O1887" t="s">
        <v>2800</v>
      </c>
      <c r="P1887" t="s">
        <v>2808</v>
      </c>
      <c r="Q1887" t="s">
        <v>2813</v>
      </c>
      <c r="R1887">
        <v>0</v>
      </c>
      <c r="S1887" t="s">
        <v>202</v>
      </c>
      <c r="T1887" t="s">
        <v>202</v>
      </c>
      <c r="U1887" t="s">
        <v>202</v>
      </c>
      <c r="V1887">
        <f t="shared" ref="V1887:AD1892" si="634">IF(E1887&gt;0,1,IF(E1887&lt;0,0,-1))</f>
        <v>1</v>
      </c>
      <c r="W1887">
        <f t="shared" si="634"/>
        <v>1</v>
      </c>
      <c r="X1887">
        <f t="shared" si="634"/>
        <v>1</v>
      </c>
      <c r="Y1887">
        <f t="shared" si="634"/>
        <v>1</v>
      </c>
      <c r="Z1887">
        <f t="shared" si="634"/>
        <v>1</v>
      </c>
      <c r="AA1887">
        <f t="shared" si="634"/>
        <v>1</v>
      </c>
      <c r="AB1887">
        <f t="shared" si="634"/>
        <v>1</v>
      </c>
      <c r="AC1887">
        <f t="shared" si="634"/>
        <v>0</v>
      </c>
      <c r="AD1887">
        <f t="shared" si="634"/>
        <v>1</v>
      </c>
      <c r="AE1887" s="4" t="s">
        <v>2828</v>
      </c>
      <c r="AF1887" s="9" t="s">
        <v>2829</v>
      </c>
      <c r="AG1887">
        <v>0</v>
      </c>
      <c r="AH1887">
        <v>0</v>
      </c>
      <c r="AI1887">
        <v>0</v>
      </c>
      <c r="AJ1887">
        <v>1</v>
      </c>
      <c r="AK1887" s="9" t="s">
        <v>2840</v>
      </c>
      <c r="AL1887">
        <f t="shared" si="628"/>
        <v>0</v>
      </c>
      <c r="AM1887">
        <f>IF(AND(INDIRECT(AN1887)='Sample Select backend'!$C$2,INDIRECT(AO1887)=1,INDIRECT(AP1887)='Sample Select backend'!$F$2,INDIRECT(AQ1887)=1,INDIRECT(AR1887)='Sample Select backend'!$M$2),1,0)</f>
        <v>0</v>
      </c>
      <c r="AN1887" t="str">
        <f>_xlfn.CONCAT('Sample Select backend'!$C$4,ROW(AN1887))</f>
        <v>AE1887</v>
      </c>
      <c r="AO1887" s="9" t="str">
        <f>_xlfn.CONCAT('Sample Select backend'!$J$2,ROW(AO1887))</f>
        <v>AJ1887</v>
      </c>
      <c r="AP1887" t="str">
        <f>_xlfn.CONCAT('Sample Select backend'!$F$4,ROW(AP1887))</f>
        <v>AF1887</v>
      </c>
      <c r="AQ1887" t="str">
        <f>_xlfn.CONCAT('Sample Select backend'!$I$10,ROW(AQ1887))</f>
        <v>R1887</v>
      </c>
      <c r="AR1887" t="str">
        <f>_xlfn.CONCAT('Sample Select backend'!$M$4,ROW(AR1887))</f>
        <v>AK1887</v>
      </c>
      <c r="AS1887" t="str">
        <f t="shared" si="629"/>
        <v>Jersey</v>
      </c>
      <c r="AT1887" s="9">
        <f t="shared" si="630"/>
        <v>30</v>
      </c>
      <c r="AU1887">
        <f t="shared" si="631"/>
        <v>1</v>
      </c>
      <c r="AV1887" s="9">
        <v>1</v>
      </c>
    </row>
    <row r="1888" spans="1:48" x14ac:dyDescent="0.35">
      <c r="A1888" t="s">
        <v>89</v>
      </c>
      <c r="B1888">
        <v>6</v>
      </c>
      <c r="C1888">
        <v>29</v>
      </c>
      <c r="D1888" t="s">
        <v>1284</v>
      </c>
      <c r="E1888">
        <v>1</v>
      </c>
      <c r="F1888">
        <v>1</v>
      </c>
      <c r="G1888">
        <v>-2</v>
      </c>
      <c r="H1888">
        <v>-1</v>
      </c>
      <c r="I1888">
        <v>-2</v>
      </c>
      <c r="J1888">
        <v>2</v>
      </c>
      <c r="K1888">
        <v>1</v>
      </c>
      <c r="L1888">
        <v>-2</v>
      </c>
      <c r="M1888">
        <v>1</v>
      </c>
      <c r="N1888" t="s">
        <v>2688</v>
      </c>
      <c r="O1888" t="s">
        <v>2800</v>
      </c>
      <c r="P1888" t="s">
        <v>2808</v>
      </c>
      <c r="Q1888" t="s">
        <v>2813</v>
      </c>
      <c r="R1888">
        <v>0</v>
      </c>
      <c r="S1888" t="s">
        <v>202</v>
      </c>
      <c r="T1888" t="s">
        <v>202</v>
      </c>
      <c r="U1888" t="s">
        <v>202</v>
      </c>
      <c r="V1888">
        <f t="shared" si="634"/>
        <v>1</v>
      </c>
      <c r="W1888">
        <f t="shared" si="634"/>
        <v>1</v>
      </c>
      <c r="X1888">
        <f t="shared" si="634"/>
        <v>0</v>
      </c>
      <c r="Y1888">
        <f t="shared" si="634"/>
        <v>0</v>
      </c>
      <c r="Z1888">
        <f t="shared" si="634"/>
        <v>0</v>
      </c>
      <c r="AA1888">
        <f t="shared" si="634"/>
        <v>1</v>
      </c>
      <c r="AB1888">
        <f t="shared" si="634"/>
        <v>1</v>
      </c>
      <c r="AC1888">
        <f t="shared" si="634"/>
        <v>0</v>
      </c>
      <c r="AD1888">
        <f t="shared" si="634"/>
        <v>1</v>
      </c>
      <c r="AE1888" s="4" t="s">
        <v>2828</v>
      </c>
      <c r="AF1888" s="9" t="s">
        <v>2829</v>
      </c>
      <c r="AG1888">
        <v>0</v>
      </c>
      <c r="AH1888">
        <v>0</v>
      </c>
      <c r="AI1888">
        <v>0</v>
      </c>
      <c r="AJ1888">
        <v>1</v>
      </c>
      <c r="AK1888" s="9" t="s">
        <v>2840</v>
      </c>
      <c r="AL1888">
        <f t="shared" si="628"/>
        <v>0</v>
      </c>
      <c r="AM1888">
        <f>IF(AND(INDIRECT(AN1888)='Sample Select backend'!$C$2,INDIRECT(AO1888)=1,INDIRECT(AP1888)='Sample Select backend'!$F$2,INDIRECT(AQ1888)=1,INDIRECT(AR1888)='Sample Select backend'!$M$2),1,0)</f>
        <v>0</v>
      </c>
      <c r="AN1888" t="str">
        <f>_xlfn.CONCAT('Sample Select backend'!$C$4,ROW(AN1888))</f>
        <v>AE1888</v>
      </c>
      <c r="AO1888" s="9" t="str">
        <f>_xlfn.CONCAT('Sample Select backend'!$J$2,ROW(AO1888))</f>
        <v>AJ1888</v>
      </c>
      <c r="AP1888" t="str">
        <f>_xlfn.CONCAT('Sample Select backend'!$F$4,ROW(AP1888))</f>
        <v>AF1888</v>
      </c>
      <c r="AQ1888" t="str">
        <f>_xlfn.CONCAT('Sample Select backend'!$I$10,ROW(AQ1888))</f>
        <v>R1888</v>
      </c>
      <c r="AR1888" t="str">
        <f>_xlfn.CONCAT('Sample Select backend'!$M$4,ROW(AR1888))</f>
        <v>AK1888</v>
      </c>
      <c r="AS1888" t="str">
        <f t="shared" si="629"/>
        <v>Jersey</v>
      </c>
      <c r="AT1888" s="9">
        <f t="shared" si="630"/>
        <v>29</v>
      </c>
      <c r="AU1888">
        <f t="shared" si="631"/>
        <v>0</v>
      </c>
      <c r="AV1888" s="9">
        <v>1</v>
      </c>
    </row>
    <row r="1889" spans="1:48" x14ac:dyDescent="0.35">
      <c r="A1889" t="s">
        <v>89</v>
      </c>
      <c r="B1889">
        <v>1</v>
      </c>
      <c r="C1889">
        <v>6</v>
      </c>
      <c r="D1889" t="s">
        <v>1289</v>
      </c>
      <c r="E1889">
        <v>-2</v>
      </c>
      <c r="F1889">
        <v>2</v>
      </c>
      <c r="G1889">
        <v>2</v>
      </c>
      <c r="H1889">
        <v>2</v>
      </c>
      <c r="I1889">
        <v>2</v>
      </c>
      <c r="J1889">
        <v>2</v>
      </c>
      <c r="K1889">
        <v>1</v>
      </c>
      <c r="L1889">
        <v>2</v>
      </c>
      <c r="M1889">
        <v>1</v>
      </c>
      <c r="N1889" t="s">
        <v>2688</v>
      </c>
      <c r="O1889" t="s">
        <v>2800</v>
      </c>
      <c r="P1889" t="s">
        <v>2808</v>
      </c>
      <c r="Q1889" t="s">
        <v>2813</v>
      </c>
      <c r="R1889">
        <v>0</v>
      </c>
      <c r="S1889" t="s">
        <v>202</v>
      </c>
      <c r="T1889" t="s">
        <v>202</v>
      </c>
      <c r="U1889" t="s">
        <v>202</v>
      </c>
      <c r="V1889">
        <f t="shared" si="634"/>
        <v>0</v>
      </c>
      <c r="W1889">
        <f t="shared" si="634"/>
        <v>1</v>
      </c>
      <c r="X1889">
        <f t="shared" si="634"/>
        <v>1</v>
      </c>
      <c r="Y1889">
        <f t="shared" si="634"/>
        <v>1</v>
      </c>
      <c r="Z1889">
        <f t="shared" si="634"/>
        <v>1</v>
      </c>
      <c r="AA1889">
        <f t="shared" si="634"/>
        <v>1</v>
      </c>
      <c r="AB1889">
        <f t="shared" si="634"/>
        <v>1</v>
      </c>
      <c r="AC1889">
        <f t="shared" si="634"/>
        <v>1</v>
      </c>
      <c r="AD1889">
        <f t="shared" si="634"/>
        <v>1</v>
      </c>
      <c r="AE1889" s="4" t="s">
        <v>2828</v>
      </c>
      <c r="AF1889" s="9" t="s">
        <v>2829</v>
      </c>
      <c r="AG1889">
        <v>0</v>
      </c>
      <c r="AH1889">
        <v>0</v>
      </c>
      <c r="AI1889">
        <v>0</v>
      </c>
      <c r="AJ1889">
        <v>1</v>
      </c>
      <c r="AK1889" s="9" t="s">
        <v>2840</v>
      </c>
      <c r="AL1889">
        <f t="shared" si="628"/>
        <v>0</v>
      </c>
      <c r="AM1889">
        <f>IF(AND(INDIRECT(AN1889)='Sample Select backend'!$C$2,INDIRECT(AO1889)=1,INDIRECT(AP1889)='Sample Select backend'!$F$2,INDIRECT(AQ1889)=1,INDIRECT(AR1889)='Sample Select backend'!$M$2),1,0)</f>
        <v>0</v>
      </c>
      <c r="AN1889" t="str">
        <f>_xlfn.CONCAT('Sample Select backend'!$C$4,ROW(AN1889))</f>
        <v>AE1889</v>
      </c>
      <c r="AO1889" s="9" t="str">
        <f>_xlfn.CONCAT('Sample Select backend'!$J$2,ROW(AO1889))</f>
        <v>AJ1889</v>
      </c>
      <c r="AP1889" t="str">
        <f>_xlfn.CONCAT('Sample Select backend'!$F$4,ROW(AP1889))</f>
        <v>AF1889</v>
      </c>
      <c r="AQ1889" t="str">
        <f>_xlfn.CONCAT('Sample Select backend'!$I$10,ROW(AQ1889))</f>
        <v>R1889</v>
      </c>
      <c r="AR1889" t="str">
        <f>_xlfn.CONCAT('Sample Select backend'!$M$4,ROW(AR1889))</f>
        <v>AK1889</v>
      </c>
      <c r="AS1889" t="str">
        <f t="shared" si="629"/>
        <v>Jersey</v>
      </c>
      <c r="AT1889" s="9">
        <f t="shared" si="630"/>
        <v>6</v>
      </c>
      <c r="AU1889">
        <f t="shared" si="631"/>
        <v>0</v>
      </c>
      <c r="AV1889" s="9">
        <v>1</v>
      </c>
    </row>
    <row r="1890" spans="1:48" x14ac:dyDescent="0.35">
      <c r="A1890" t="s">
        <v>89</v>
      </c>
      <c r="B1890">
        <v>7</v>
      </c>
      <c r="C1890">
        <v>30</v>
      </c>
      <c r="D1890" t="s">
        <v>1287</v>
      </c>
      <c r="E1890">
        <v>1</v>
      </c>
      <c r="F1890">
        <v>1</v>
      </c>
      <c r="G1890">
        <v>2</v>
      </c>
      <c r="H1890">
        <v>1</v>
      </c>
      <c r="I1890">
        <v>2</v>
      </c>
      <c r="J1890">
        <v>2</v>
      </c>
      <c r="K1890">
        <v>1</v>
      </c>
      <c r="L1890">
        <v>-2</v>
      </c>
      <c r="M1890">
        <v>1</v>
      </c>
      <c r="N1890" t="s">
        <v>2688</v>
      </c>
      <c r="O1890" t="s">
        <v>2800</v>
      </c>
      <c r="P1890" t="s">
        <v>2808</v>
      </c>
      <c r="Q1890" t="s">
        <v>2813</v>
      </c>
      <c r="R1890">
        <v>0</v>
      </c>
      <c r="S1890" t="s">
        <v>202</v>
      </c>
      <c r="T1890" t="s">
        <v>202</v>
      </c>
      <c r="U1890" t="s">
        <v>202</v>
      </c>
      <c r="V1890">
        <f t="shared" si="634"/>
        <v>1</v>
      </c>
      <c r="W1890">
        <f t="shared" si="634"/>
        <v>1</v>
      </c>
      <c r="X1890">
        <f t="shared" si="634"/>
        <v>1</v>
      </c>
      <c r="Y1890">
        <f t="shared" si="634"/>
        <v>1</v>
      </c>
      <c r="Z1890">
        <f t="shared" si="634"/>
        <v>1</v>
      </c>
      <c r="AA1890">
        <f t="shared" si="634"/>
        <v>1</v>
      </c>
      <c r="AB1890">
        <f t="shared" si="634"/>
        <v>1</v>
      </c>
      <c r="AC1890">
        <f t="shared" si="634"/>
        <v>0</v>
      </c>
      <c r="AD1890">
        <f t="shared" si="634"/>
        <v>1</v>
      </c>
      <c r="AE1890" s="4" t="s">
        <v>2828</v>
      </c>
      <c r="AF1890" s="9" t="s">
        <v>2829</v>
      </c>
      <c r="AG1890">
        <v>0</v>
      </c>
      <c r="AH1890">
        <v>0</v>
      </c>
      <c r="AI1890">
        <v>0</v>
      </c>
      <c r="AJ1890">
        <v>1</v>
      </c>
      <c r="AK1890" s="9" t="s">
        <v>2840</v>
      </c>
      <c r="AL1890">
        <f t="shared" si="628"/>
        <v>0</v>
      </c>
      <c r="AM1890">
        <f>IF(AND(INDIRECT(AN1890)='Sample Select backend'!$C$2,INDIRECT(AO1890)=1,INDIRECT(AP1890)='Sample Select backend'!$F$2,INDIRECT(AQ1890)=1,INDIRECT(AR1890)='Sample Select backend'!$M$2),1,0)</f>
        <v>0</v>
      </c>
      <c r="AN1890" t="str">
        <f>_xlfn.CONCAT('Sample Select backend'!$C$4,ROW(AN1890))</f>
        <v>AE1890</v>
      </c>
      <c r="AO1890" s="9" t="str">
        <f>_xlfn.CONCAT('Sample Select backend'!$J$2,ROW(AO1890))</f>
        <v>AJ1890</v>
      </c>
      <c r="AP1890" t="str">
        <f>_xlfn.CONCAT('Sample Select backend'!$F$4,ROW(AP1890))</f>
        <v>AF1890</v>
      </c>
      <c r="AQ1890" t="str">
        <f>_xlfn.CONCAT('Sample Select backend'!$I$10,ROW(AQ1890))</f>
        <v>R1890</v>
      </c>
      <c r="AR1890" t="str">
        <f>_xlfn.CONCAT('Sample Select backend'!$M$4,ROW(AR1890))</f>
        <v>AK1890</v>
      </c>
      <c r="AS1890" t="str">
        <f t="shared" si="629"/>
        <v>Jersey</v>
      </c>
      <c r="AT1890" s="9">
        <f t="shared" si="630"/>
        <v>30</v>
      </c>
      <c r="AU1890">
        <f t="shared" si="631"/>
        <v>0</v>
      </c>
      <c r="AV1890" s="9">
        <v>1</v>
      </c>
    </row>
    <row r="1891" spans="1:48" x14ac:dyDescent="0.35">
      <c r="A1891" t="s">
        <v>89</v>
      </c>
      <c r="B1891">
        <v>1</v>
      </c>
      <c r="C1891" t="s">
        <v>206</v>
      </c>
      <c r="D1891" t="s">
        <v>1286</v>
      </c>
      <c r="E1891">
        <v>2</v>
      </c>
      <c r="F1891">
        <v>2</v>
      </c>
      <c r="G1891">
        <v>-2</v>
      </c>
      <c r="H1891">
        <v>-1</v>
      </c>
      <c r="I1891">
        <v>-2</v>
      </c>
      <c r="J1891">
        <v>2</v>
      </c>
      <c r="M1891">
        <v>1</v>
      </c>
      <c r="N1891" t="s">
        <v>2688</v>
      </c>
      <c r="O1891" t="s">
        <v>2800</v>
      </c>
      <c r="P1891" t="s">
        <v>2808</v>
      </c>
      <c r="Q1891" t="s">
        <v>2813</v>
      </c>
      <c r="R1891">
        <v>0</v>
      </c>
      <c r="S1891" t="s">
        <v>202</v>
      </c>
      <c r="T1891" t="s">
        <v>202</v>
      </c>
      <c r="U1891" t="s">
        <v>202</v>
      </c>
      <c r="V1891">
        <f t="shared" si="634"/>
        <v>1</v>
      </c>
      <c r="W1891">
        <f t="shared" si="634"/>
        <v>1</v>
      </c>
      <c r="X1891">
        <f t="shared" si="634"/>
        <v>0</v>
      </c>
      <c r="Y1891">
        <f t="shared" si="634"/>
        <v>0</v>
      </c>
      <c r="Z1891">
        <f t="shared" si="634"/>
        <v>0</v>
      </c>
      <c r="AA1891">
        <f t="shared" si="634"/>
        <v>1</v>
      </c>
      <c r="AB1891">
        <f t="shared" si="634"/>
        <v>-1</v>
      </c>
      <c r="AC1891">
        <f t="shared" si="634"/>
        <v>-1</v>
      </c>
      <c r="AD1891">
        <f t="shared" si="634"/>
        <v>1</v>
      </c>
      <c r="AE1891" s="4" t="s">
        <v>2828</v>
      </c>
      <c r="AF1891" s="9" t="s">
        <v>2829</v>
      </c>
      <c r="AG1891">
        <v>0</v>
      </c>
      <c r="AH1891">
        <v>0</v>
      </c>
      <c r="AI1891">
        <v>0</v>
      </c>
      <c r="AJ1891">
        <v>1</v>
      </c>
      <c r="AK1891" s="9" t="s">
        <v>2840</v>
      </c>
      <c r="AL1891">
        <f t="shared" si="628"/>
        <v>0</v>
      </c>
      <c r="AM1891">
        <f>IF(AND(INDIRECT(AN1891)='Sample Select backend'!$C$2,INDIRECT(AO1891)=1,INDIRECT(AP1891)='Sample Select backend'!$F$2,INDIRECT(AQ1891)=1,INDIRECT(AR1891)='Sample Select backend'!$M$2),1,0)</f>
        <v>0</v>
      </c>
      <c r="AN1891" t="str">
        <f>_xlfn.CONCAT('Sample Select backend'!$C$4,ROW(AN1891))</f>
        <v>AE1891</v>
      </c>
      <c r="AO1891" s="9" t="str">
        <f>_xlfn.CONCAT('Sample Select backend'!$J$2,ROW(AO1891))</f>
        <v>AJ1891</v>
      </c>
      <c r="AP1891" t="str">
        <f>_xlfn.CONCAT('Sample Select backend'!$F$4,ROW(AP1891))</f>
        <v>AF1891</v>
      </c>
      <c r="AQ1891" t="str">
        <f>_xlfn.CONCAT('Sample Select backend'!$I$10,ROW(AQ1891))</f>
        <v>R1891</v>
      </c>
      <c r="AR1891" t="str">
        <f>_xlfn.CONCAT('Sample Select backend'!$M$4,ROW(AR1891))</f>
        <v>AK1891</v>
      </c>
      <c r="AS1891" t="str">
        <f t="shared" si="629"/>
        <v>Jersey</v>
      </c>
      <c r="AT1891" s="9" t="str">
        <f t="shared" si="630"/>
        <v>Tax exemption/waiver/suspension</v>
      </c>
      <c r="AU1891">
        <f t="shared" si="631"/>
        <v>0</v>
      </c>
      <c r="AV1891" s="9">
        <v>1</v>
      </c>
    </row>
    <row r="1892" spans="1:48" x14ac:dyDescent="0.35">
      <c r="A1892" t="s">
        <v>89</v>
      </c>
      <c r="B1892">
        <v>6</v>
      </c>
      <c r="C1892" t="s">
        <v>201</v>
      </c>
      <c r="D1892" t="s">
        <v>1285</v>
      </c>
      <c r="E1892">
        <v>2</v>
      </c>
      <c r="F1892">
        <v>2</v>
      </c>
      <c r="G1892">
        <v>-2</v>
      </c>
      <c r="H1892">
        <v>-1</v>
      </c>
      <c r="I1892">
        <v>-2</v>
      </c>
      <c r="J1892">
        <v>-2</v>
      </c>
      <c r="K1892">
        <v>-2</v>
      </c>
      <c r="L1892">
        <v>2</v>
      </c>
      <c r="M1892">
        <v>1</v>
      </c>
      <c r="N1892" t="s">
        <v>2688</v>
      </c>
      <c r="O1892" t="s">
        <v>2800</v>
      </c>
      <c r="P1892" t="s">
        <v>2808</v>
      </c>
      <c r="Q1892" t="s">
        <v>2813</v>
      </c>
      <c r="R1892">
        <v>0</v>
      </c>
      <c r="S1892" t="s">
        <v>202</v>
      </c>
      <c r="T1892" t="s">
        <v>202</v>
      </c>
      <c r="U1892" t="s">
        <v>202</v>
      </c>
      <c r="V1892">
        <f t="shared" si="634"/>
        <v>1</v>
      </c>
      <c r="W1892">
        <f t="shared" si="634"/>
        <v>1</v>
      </c>
      <c r="X1892">
        <f t="shared" si="634"/>
        <v>0</v>
      </c>
      <c r="Y1892">
        <f t="shared" si="634"/>
        <v>0</v>
      </c>
      <c r="Z1892">
        <f t="shared" si="634"/>
        <v>0</v>
      </c>
      <c r="AA1892">
        <f t="shared" si="634"/>
        <v>0</v>
      </c>
      <c r="AB1892">
        <f t="shared" si="634"/>
        <v>0</v>
      </c>
      <c r="AC1892">
        <f t="shared" si="634"/>
        <v>1</v>
      </c>
      <c r="AD1892">
        <f t="shared" si="634"/>
        <v>1</v>
      </c>
      <c r="AE1892" s="4" t="s">
        <v>2828</v>
      </c>
      <c r="AF1892" s="9" t="s">
        <v>2829</v>
      </c>
      <c r="AG1892">
        <v>0</v>
      </c>
      <c r="AH1892">
        <v>0</v>
      </c>
      <c r="AI1892">
        <v>0</v>
      </c>
      <c r="AJ1892">
        <v>1</v>
      </c>
      <c r="AK1892" s="9" t="s">
        <v>2840</v>
      </c>
      <c r="AL1892">
        <f t="shared" si="628"/>
        <v>0</v>
      </c>
      <c r="AM1892">
        <f>IF(AND(INDIRECT(AN1892)='Sample Select backend'!$C$2,INDIRECT(AO1892)=1,INDIRECT(AP1892)='Sample Select backend'!$F$2,INDIRECT(AQ1892)=1,INDIRECT(AR1892)='Sample Select backend'!$M$2),1,0)</f>
        <v>0</v>
      </c>
      <c r="AN1892" t="str">
        <f>_xlfn.CONCAT('Sample Select backend'!$C$4,ROW(AN1892))</f>
        <v>AE1892</v>
      </c>
      <c r="AO1892" s="9" t="str">
        <f>_xlfn.CONCAT('Sample Select backend'!$J$2,ROW(AO1892))</f>
        <v>AJ1892</v>
      </c>
      <c r="AP1892" t="str">
        <f>_xlfn.CONCAT('Sample Select backend'!$F$4,ROW(AP1892))</f>
        <v>AF1892</v>
      </c>
      <c r="AQ1892" t="str">
        <f>_xlfn.CONCAT('Sample Select backend'!$I$10,ROW(AQ1892))</f>
        <v>R1892</v>
      </c>
      <c r="AR1892" t="str">
        <f>_xlfn.CONCAT('Sample Select backend'!$M$4,ROW(AR1892))</f>
        <v>AK1892</v>
      </c>
      <c r="AS1892" t="str">
        <f t="shared" si="629"/>
        <v>Jersey</v>
      </c>
      <c r="AT1892" s="9" t="str">
        <f t="shared" si="630"/>
        <v>Other</v>
      </c>
      <c r="AU1892">
        <f t="shared" si="631"/>
        <v>0</v>
      </c>
      <c r="AV1892" s="9">
        <v>0</v>
      </c>
    </row>
    <row r="1893" spans="1:48" x14ac:dyDescent="0.35">
      <c r="A1893" s="24" t="s">
        <v>89</v>
      </c>
      <c r="B1893" s="24">
        <v>6</v>
      </c>
      <c r="C1893" s="24">
        <v>28</v>
      </c>
      <c r="D1893" s="24" t="s">
        <v>3858</v>
      </c>
      <c r="E1893" s="24"/>
      <c r="O1893" t="s">
        <v>2800</v>
      </c>
      <c r="P1893" t="s">
        <v>2808</v>
      </c>
      <c r="Q1893" t="s">
        <v>2813</v>
      </c>
      <c r="R1893">
        <v>0</v>
      </c>
      <c r="S1893" t="s">
        <v>202</v>
      </c>
      <c r="T1893" t="s">
        <v>202</v>
      </c>
      <c r="U1893" t="s">
        <v>202</v>
      </c>
      <c r="V1893">
        <v>-1</v>
      </c>
      <c r="W1893">
        <v>-1</v>
      </c>
      <c r="X1893">
        <v>-1</v>
      </c>
      <c r="Y1893">
        <v>-1</v>
      </c>
      <c r="Z1893">
        <v>-1</v>
      </c>
      <c r="AA1893">
        <v>-1</v>
      </c>
      <c r="AB1893">
        <v>-1</v>
      </c>
      <c r="AC1893">
        <v>-1</v>
      </c>
      <c r="AD1893">
        <v>-1</v>
      </c>
      <c r="AE1893" s="4" t="s">
        <v>2828</v>
      </c>
      <c r="AF1893" s="9" t="s">
        <v>2829</v>
      </c>
      <c r="AG1893">
        <v>0</v>
      </c>
      <c r="AH1893">
        <v>0</v>
      </c>
      <c r="AI1893">
        <v>0</v>
      </c>
      <c r="AJ1893">
        <v>1</v>
      </c>
      <c r="AK1893" s="9" t="s">
        <v>2840</v>
      </c>
      <c r="AL1893">
        <f t="shared" si="628"/>
        <v>0</v>
      </c>
      <c r="AM1893">
        <f>IF(AND(INDIRECT(AN1893)='Sample Select backend'!$C$2,INDIRECT(AO1893)=1,INDIRECT(AP1893)='Sample Select backend'!$F$2,INDIRECT(AQ1893)=1,INDIRECT(AR1893)='Sample Select backend'!$M$2),1,0)</f>
        <v>0</v>
      </c>
      <c r="AN1893" t="str">
        <f>_xlfn.CONCAT('Sample Select backend'!$C$4,ROW(AN1893))</f>
        <v>AE1893</v>
      </c>
      <c r="AO1893" s="9" t="str">
        <f>_xlfn.CONCAT('Sample Select backend'!$J$2,ROW(AO1893))</f>
        <v>AJ1893</v>
      </c>
      <c r="AP1893" t="str">
        <f>_xlfn.CONCAT('Sample Select backend'!$F$4,ROW(AP1893))</f>
        <v>AF1893</v>
      </c>
      <c r="AQ1893" t="str">
        <f>_xlfn.CONCAT('Sample Select backend'!$I$10,ROW(AQ1893))</f>
        <v>R1893</v>
      </c>
      <c r="AR1893" t="str">
        <f>_xlfn.CONCAT('Sample Select backend'!$M$4,ROW(AR1893))</f>
        <v>AK1893</v>
      </c>
      <c r="AS1893" t="str">
        <f t="shared" si="629"/>
        <v>Jersey</v>
      </c>
      <c r="AT1893" s="9">
        <f t="shared" si="630"/>
        <v>28</v>
      </c>
      <c r="AU1893">
        <f t="shared" si="631"/>
        <v>0</v>
      </c>
      <c r="AV1893" s="9">
        <v>0</v>
      </c>
    </row>
    <row r="1894" spans="1:48" x14ac:dyDescent="0.35">
      <c r="A1894" s="24" t="s">
        <v>89</v>
      </c>
      <c r="B1894" s="24">
        <v>6</v>
      </c>
      <c r="C1894" s="24">
        <v>25</v>
      </c>
      <c r="D1894" s="24" t="s">
        <v>3859</v>
      </c>
      <c r="E1894" s="24"/>
      <c r="O1894" t="s">
        <v>2800</v>
      </c>
      <c r="P1894" t="s">
        <v>2808</v>
      </c>
      <c r="Q1894" t="s">
        <v>2813</v>
      </c>
      <c r="R1894">
        <v>0</v>
      </c>
      <c r="S1894" t="s">
        <v>202</v>
      </c>
      <c r="T1894" t="s">
        <v>202</v>
      </c>
      <c r="U1894" t="s">
        <v>202</v>
      </c>
      <c r="V1894">
        <v>-1</v>
      </c>
      <c r="W1894">
        <v>-1</v>
      </c>
      <c r="X1894">
        <v>-1</v>
      </c>
      <c r="Y1894">
        <v>-1</v>
      </c>
      <c r="Z1894">
        <v>-1</v>
      </c>
      <c r="AA1894">
        <v>-1</v>
      </c>
      <c r="AB1894">
        <v>-1</v>
      </c>
      <c r="AC1894">
        <v>-1</v>
      </c>
      <c r="AD1894">
        <v>-1</v>
      </c>
      <c r="AE1894" s="4" t="s">
        <v>2828</v>
      </c>
      <c r="AF1894" s="9" t="s">
        <v>2829</v>
      </c>
      <c r="AG1894">
        <v>0</v>
      </c>
      <c r="AH1894">
        <v>0</v>
      </c>
      <c r="AI1894">
        <v>0</v>
      </c>
      <c r="AJ1894">
        <v>1</v>
      </c>
      <c r="AK1894" s="9" t="s">
        <v>2840</v>
      </c>
      <c r="AL1894">
        <f t="shared" si="628"/>
        <v>0</v>
      </c>
      <c r="AM1894">
        <f>IF(AND(INDIRECT(AN1894)='Sample Select backend'!$C$2,INDIRECT(AO1894)=1,INDIRECT(AP1894)='Sample Select backend'!$F$2,INDIRECT(AQ1894)=1,INDIRECT(AR1894)='Sample Select backend'!$M$2),1,0)</f>
        <v>0</v>
      </c>
      <c r="AN1894" t="str">
        <f>_xlfn.CONCAT('Sample Select backend'!$C$4,ROW(AN1894))</f>
        <v>AE1894</v>
      </c>
      <c r="AO1894" s="9" t="str">
        <f>_xlfn.CONCAT('Sample Select backend'!$J$2,ROW(AO1894))</f>
        <v>AJ1894</v>
      </c>
      <c r="AP1894" t="str">
        <f>_xlfn.CONCAT('Sample Select backend'!$F$4,ROW(AP1894))</f>
        <v>AF1894</v>
      </c>
      <c r="AQ1894" t="str">
        <f>_xlfn.CONCAT('Sample Select backend'!$I$10,ROW(AQ1894))</f>
        <v>R1894</v>
      </c>
      <c r="AR1894" t="str">
        <f>_xlfn.CONCAT('Sample Select backend'!$M$4,ROW(AR1894))</f>
        <v>AK1894</v>
      </c>
      <c r="AS1894" t="str">
        <f t="shared" si="629"/>
        <v>Jersey</v>
      </c>
      <c r="AT1894" s="9">
        <f t="shared" si="630"/>
        <v>25</v>
      </c>
      <c r="AU1894">
        <f t="shared" si="631"/>
        <v>0</v>
      </c>
      <c r="AV1894" s="9">
        <v>0</v>
      </c>
    </row>
    <row r="1895" spans="1:48" x14ac:dyDescent="0.35">
      <c r="A1895" s="24" t="s">
        <v>89</v>
      </c>
      <c r="B1895" s="24">
        <v>6</v>
      </c>
      <c r="C1895" s="24">
        <v>28</v>
      </c>
      <c r="D1895" s="24" t="s">
        <v>3860</v>
      </c>
      <c r="E1895" s="24"/>
      <c r="O1895" t="s">
        <v>2800</v>
      </c>
      <c r="P1895" t="s">
        <v>2808</v>
      </c>
      <c r="Q1895" t="s">
        <v>2813</v>
      </c>
      <c r="R1895">
        <v>0</v>
      </c>
      <c r="S1895" t="s">
        <v>202</v>
      </c>
      <c r="T1895" t="s">
        <v>202</v>
      </c>
      <c r="U1895" t="s">
        <v>202</v>
      </c>
      <c r="V1895">
        <v>-1</v>
      </c>
      <c r="W1895">
        <v>-1</v>
      </c>
      <c r="X1895">
        <v>-1</v>
      </c>
      <c r="Y1895">
        <v>-1</v>
      </c>
      <c r="Z1895">
        <v>-1</v>
      </c>
      <c r="AA1895">
        <v>-1</v>
      </c>
      <c r="AB1895">
        <v>-1</v>
      </c>
      <c r="AC1895">
        <v>-1</v>
      </c>
      <c r="AD1895">
        <v>-1</v>
      </c>
      <c r="AE1895" s="4" t="s">
        <v>2828</v>
      </c>
      <c r="AF1895" s="9" t="s">
        <v>2829</v>
      </c>
      <c r="AG1895">
        <v>0</v>
      </c>
      <c r="AH1895">
        <v>0</v>
      </c>
      <c r="AI1895">
        <v>0</v>
      </c>
      <c r="AJ1895">
        <v>1</v>
      </c>
      <c r="AK1895" s="9" t="s">
        <v>2840</v>
      </c>
      <c r="AL1895">
        <f t="shared" si="628"/>
        <v>0</v>
      </c>
      <c r="AM1895">
        <f>IF(AND(INDIRECT(AN1895)='Sample Select backend'!$C$2,INDIRECT(AO1895)=1,INDIRECT(AP1895)='Sample Select backend'!$F$2,INDIRECT(AQ1895)=1,INDIRECT(AR1895)='Sample Select backend'!$M$2),1,0)</f>
        <v>0</v>
      </c>
      <c r="AN1895" t="str">
        <f>_xlfn.CONCAT('Sample Select backend'!$C$4,ROW(AN1895))</f>
        <v>AE1895</v>
      </c>
      <c r="AO1895" s="9" t="str">
        <f>_xlfn.CONCAT('Sample Select backend'!$J$2,ROW(AO1895))</f>
        <v>AJ1895</v>
      </c>
      <c r="AP1895" t="str">
        <f>_xlfn.CONCAT('Sample Select backend'!$F$4,ROW(AP1895))</f>
        <v>AF1895</v>
      </c>
      <c r="AQ1895" t="str">
        <f>_xlfn.CONCAT('Sample Select backend'!$I$10,ROW(AQ1895))</f>
        <v>R1895</v>
      </c>
      <c r="AR1895" t="str">
        <f>_xlfn.CONCAT('Sample Select backend'!$M$4,ROW(AR1895))</f>
        <v>AK1895</v>
      </c>
      <c r="AS1895" t="str">
        <f t="shared" si="629"/>
        <v>Jersey</v>
      </c>
      <c r="AT1895" s="9">
        <f t="shared" si="630"/>
        <v>28</v>
      </c>
      <c r="AU1895">
        <f t="shared" si="631"/>
        <v>0</v>
      </c>
      <c r="AV1895" s="9">
        <v>0</v>
      </c>
    </row>
    <row r="1896" spans="1:48" x14ac:dyDescent="0.35">
      <c r="A1896" s="24" t="s">
        <v>89</v>
      </c>
      <c r="B1896" s="24" t="s">
        <v>201</v>
      </c>
      <c r="C1896" s="24" t="s">
        <v>201</v>
      </c>
      <c r="D1896" s="24" t="s">
        <v>3861</v>
      </c>
      <c r="E1896" s="24"/>
      <c r="O1896" t="s">
        <v>2800</v>
      </c>
      <c r="P1896" t="s">
        <v>2808</v>
      </c>
      <c r="Q1896" t="s">
        <v>2813</v>
      </c>
      <c r="R1896">
        <v>0</v>
      </c>
      <c r="S1896" t="s">
        <v>202</v>
      </c>
      <c r="T1896" t="s">
        <v>202</v>
      </c>
      <c r="U1896" t="s">
        <v>202</v>
      </c>
      <c r="V1896">
        <v>-1</v>
      </c>
      <c r="W1896">
        <v>-1</v>
      </c>
      <c r="X1896">
        <v>-1</v>
      </c>
      <c r="Y1896">
        <v>-1</v>
      </c>
      <c r="Z1896">
        <v>-1</v>
      </c>
      <c r="AA1896">
        <v>-1</v>
      </c>
      <c r="AB1896">
        <v>-1</v>
      </c>
      <c r="AC1896">
        <v>-1</v>
      </c>
      <c r="AD1896">
        <v>-1</v>
      </c>
      <c r="AE1896" s="4" t="s">
        <v>2828</v>
      </c>
      <c r="AF1896" s="9" t="s">
        <v>2829</v>
      </c>
      <c r="AG1896">
        <v>0</v>
      </c>
      <c r="AH1896">
        <v>0</v>
      </c>
      <c r="AI1896">
        <v>0</v>
      </c>
      <c r="AJ1896">
        <v>1</v>
      </c>
      <c r="AK1896" s="9" t="s">
        <v>2840</v>
      </c>
      <c r="AL1896">
        <f t="shared" si="628"/>
        <v>1</v>
      </c>
      <c r="AM1896">
        <f>IF(AND(INDIRECT(AN1896)='Sample Select backend'!$C$2,INDIRECT(AO1896)=1,INDIRECT(AP1896)='Sample Select backend'!$F$2,INDIRECT(AQ1896)=1,INDIRECT(AR1896)='Sample Select backend'!$M$2),1,0)</f>
        <v>0</v>
      </c>
      <c r="AN1896" t="str">
        <f>_xlfn.CONCAT('Sample Select backend'!$C$4,ROW(AN1896))</f>
        <v>AE1896</v>
      </c>
      <c r="AO1896" s="9" t="str">
        <f>_xlfn.CONCAT('Sample Select backend'!$J$2,ROW(AO1896))</f>
        <v>AJ1896</v>
      </c>
      <c r="AP1896" t="str">
        <f>_xlfn.CONCAT('Sample Select backend'!$F$4,ROW(AP1896))</f>
        <v>AF1896</v>
      </c>
      <c r="AQ1896" t="str">
        <f>_xlfn.CONCAT('Sample Select backend'!$I$10,ROW(AQ1896))</f>
        <v>R1896</v>
      </c>
      <c r="AR1896" t="str">
        <f>_xlfn.CONCAT('Sample Select backend'!$M$4,ROW(AR1896))</f>
        <v>AK1896</v>
      </c>
      <c r="AS1896" t="str">
        <f t="shared" si="629"/>
        <v>Jersey</v>
      </c>
      <c r="AT1896" s="9" t="str">
        <f t="shared" si="630"/>
        <v>Other</v>
      </c>
      <c r="AU1896">
        <f t="shared" si="631"/>
        <v>0</v>
      </c>
      <c r="AV1896" s="9">
        <v>0</v>
      </c>
    </row>
    <row r="1897" spans="1:48" x14ac:dyDescent="0.35">
      <c r="A1897" s="24" t="s">
        <v>89</v>
      </c>
      <c r="B1897" s="24">
        <v>1</v>
      </c>
      <c r="C1897" s="24">
        <v>7</v>
      </c>
      <c r="D1897" s="24" t="s">
        <v>3862</v>
      </c>
      <c r="E1897" s="24"/>
      <c r="O1897" t="s">
        <v>2800</v>
      </c>
      <c r="P1897" t="s">
        <v>2808</v>
      </c>
      <c r="Q1897" t="s">
        <v>2813</v>
      </c>
      <c r="R1897">
        <v>0</v>
      </c>
      <c r="S1897" t="s">
        <v>202</v>
      </c>
      <c r="T1897" t="s">
        <v>202</v>
      </c>
      <c r="U1897" t="s">
        <v>202</v>
      </c>
      <c r="V1897">
        <v>-1</v>
      </c>
      <c r="W1897">
        <v>-1</v>
      </c>
      <c r="X1897">
        <v>-1</v>
      </c>
      <c r="Y1897">
        <v>-1</v>
      </c>
      <c r="Z1897">
        <v>-1</v>
      </c>
      <c r="AA1897">
        <v>-1</v>
      </c>
      <c r="AB1897">
        <v>-1</v>
      </c>
      <c r="AC1897">
        <v>-1</v>
      </c>
      <c r="AD1897">
        <v>-1</v>
      </c>
      <c r="AE1897" s="4" t="s">
        <v>2828</v>
      </c>
      <c r="AF1897" s="9" t="s">
        <v>2829</v>
      </c>
      <c r="AG1897">
        <v>0</v>
      </c>
      <c r="AH1897">
        <v>0</v>
      </c>
      <c r="AI1897">
        <v>0</v>
      </c>
      <c r="AJ1897">
        <v>1</v>
      </c>
      <c r="AK1897" s="9" t="s">
        <v>2840</v>
      </c>
      <c r="AL1897">
        <f t="shared" si="628"/>
        <v>0</v>
      </c>
      <c r="AM1897">
        <f>IF(AND(INDIRECT(AN1897)='Sample Select backend'!$C$2,INDIRECT(AO1897)=1,INDIRECT(AP1897)='Sample Select backend'!$F$2,INDIRECT(AQ1897)=1,INDIRECT(AR1897)='Sample Select backend'!$M$2),1,0)</f>
        <v>0</v>
      </c>
      <c r="AN1897" t="str">
        <f>_xlfn.CONCAT('Sample Select backend'!$C$4,ROW(AN1897))</f>
        <v>AE1897</v>
      </c>
      <c r="AO1897" s="9" t="str">
        <f>_xlfn.CONCAT('Sample Select backend'!$J$2,ROW(AO1897))</f>
        <v>AJ1897</v>
      </c>
      <c r="AP1897" t="str">
        <f>_xlfn.CONCAT('Sample Select backend'!$F$4,ROW(AP1897))</f>
        <v>AF1897</v>
      </c>
      <c r="AQ1897" t="str">
        <f>_xlfn.CONCAT('Sample Select backend'!$I$10,ROW(AQ1897))</f>
        <v>R1897</v>
      </c>
      <c r="AR1897" t="str">
        <f>_xlfn.CONCAT('Sample Select backend'!$M$4,ROW(AR1897))</f>
        <v>AK1897</v>
      </c>
      <c r="AS1897" t="str">
        <f t="shared" si="629"/>
        <v>Jersey</v>
      </c>
      <c r="AT1897" s="9">
        <f t="shared" si="630"/>
        <v>7</v>
      </c>
      <c r="AU1897">
        <f t="shared" si="631"/>
        <v>0</v>
      </c>
      <c r="AV1897" s="9">
        <v>1</v>
      </c>
    </row>
    <row r="1898" spans="1:48" x14ac:dyDescent="0.35">
      <c r="A1898" t="s">
        <v>90</v>
      </c>
      <c r="B1898">
        <v>1</v>
      </c>
      <c r="C1898">
        <v>7</v>
      </c>
      <c r="D1898" t="s">
        <v>1294</v>
      </c>
      <c r="E1898">
        <v>-2</v>
      </c>
      <c r="F1898">
        <v>2</v>
      </c>
      <c r="G1898">
        <v>-2</v>
      </c>
      <c r="H1898">
        <v>-1</v>
      </c>
      <c r="I1898">
        <v>-2</v>
      </c>
      <c r="J1898">
        <v>2</v>
      </c>
      <c r="K1898">
        <v>1</v>
      </c>
      <c r="L1898">
        <v>2</v>
      </c>
      <c r="M1898">
        <v>1</v>
      </c>
      <c r="N1898" t="s">
        <v>2689</v>
      </c>
      <c r="O1898" t="s">
        <v>2804</v>
      </c>
      <c r="P1898" t="s">
        <v>2810</v>
      </c>
      <c r="Q1898" t="s">
        <v>2816</v>
      </c>
      <c r="R1898">
        <v>0</v>
      </c>
      <c r="S1898">
        <v>-1.76</v>
      </c>
      <c r="T1898">
        <v>-2.5499999999999998</v>
      </c>
      <c r="U1898">
        <v>108.98</v>
      </c>
      <c r="V1898">
        <f t="shared" ref="V1898:V1907" si="635">IF(E1898&gt;0,1,IF(E1898&lt;0,0,-1))</f>
        <v>0</v>
      </c>
      <c r="W1898">
        <f t="shared" ref="W1898:W1907" si="636">IF(F1898&gt;0,1,IF(F1898&lt;0,0,-1))</f>
        <v>1</v>
      </c>
      <c r="X1898">
        <f t="shared" ref="X1898:X1907" si="637">IF(G1898&gt;0,1,IF(G1898&lt;0,0,-1))</f>
        <v>0</v>
      </c>
      <c r="Y1898">
        <f t="shared" ref="Y1898:Y1907" si="638">IF(H1898&gt;0,1,IF(H1898&lt;0,0,-1))</f>
        <v>0</v>
      </c>
      <c r="Z1898">
        <f t="shared" ref="Z1898:Z1907" si="639">IF(I1898&gt;0,1,IF(I1898&lt;0,0,-1))</f>
        <v>0</v>
      </c>
      <c r="AA1898">
        <f t="shared" ref="AA1898:AA1907" si="640">IF(J1898&gt;0,1,IF(J1898&lt;0,0,-1))</f>
        <v>1</v>
      </c>
      <c r="AB1898">
        <f t="shared" ref="AB1898:AB1907" si="641">IF(K1898&gt;0,1,IF(K1898&lt;0,0,-1))</f>
        <v>1</v>
      </c>
      <c r="AC1898">
        <f t="shared" ref="AC1898:AC1907" si="642">IF(L1898&gt;0,1,IF(L1898&lt;0,0,-1))</f>
        <v>1</v>
      </c>
      <c r="AD1898">
        <f t="shared" ref="AD1898:AD1907" si="643">IF(M1898&gt;0,1,IF(M1898&lt;0,0,-1))</f>
        <v>1</v>
      </c>
      <c r="AE1898" s="4" t="s">
        <v>2828</v>
      </c>
      <c r="AF1898" s="9" t="s">
        <v>2829</v>
      </c>
      <c r="AG1898">
        <v>0</v>
      </c>
      <c r="AH1898">
        <v>1</v>
      </c>
      <c r="AI1898">
        <v>0</v>
      </c>
      <c r="AJ1898">
        <v>1</v>
      </c>
      <c r="AK1898" s="9" t="s">
        <v>2840</v>
      </c>
      <c r="AL1898">
        <f t="shared" si="628"/>
        <v>0</v>
      </c>
      <c r="AM1898">
        <f>IF(AND(INDIRECT(AN1898)='Sample Select backend'!$C$2,INDIRECT(AO1898)=1,INDIRECT(AP1898)='Sample Select backend'!$F$2,INDIRECT(AQ1898)=1,INDIRECT(AR1898)='Sample Select backend'!$M$2),1,0)</f>
        <v>0</v>
      </c>
      <c r="AN1898" t="str">
        <f>_xlfn.CONCAT('Sample Select backend'!$C$4,ROW(AN1898))</f>
        <v>AE1898</v>
      </c>
      <c r="AO1898" s="9" t="str">
        <f>_xlfn.CONCAT('Sample Select backend'!$J$2,ROW(AO1898))</f>
        <v>AJ1898</v>
      </c>
      <c r="AP1898" t="str">
        <f>_xlfn.CONCAT('Sample Select backend'!$F$4,ROW(AP1898))</f>
        <v>AF1898</v>
      </c>
      <c r="AQ1898" t="str">
        <f>_xlfn.CONCAT('Sample Select backend'!$I$10,ROW(AQ1898))</f>
        <v>R1898</v>
      </c>
      <c r="AR1898" t="str">
        <f>_xlfn.CONCAT('Sample Select backend'!$M$4,ROW(AR1898))</f>
        <v>AK1898</v>
      </c>
      <c r="AS1898" t="str">
        <f t="shared" si="629"/>
        <v>Jordan</v>
      </c>
      <c r="AT1898" s="9">
        <f t="shared" si="630"/>
        <v>7</v>
      </c>
      <c r="AU1898">
        <f t="shared" si="631"/>
        <v>1</v>
      </c>
      <c r="AV1898" s="9">
        <v>1</v>
      </c>
    </row>
    <row r="1899" spans="1:48" x14ac:dyDescent="0.35">
      <c r="A1899" t="s">
        <v>90</v>
      </c>
      <c r="B1899">
        <v>6</v>
      </c>
      <c r="C1899">
        <v>26</v>
      </c>
      <c r="D1899" t="s">
        <v>1291</v>
      </c>
      <c r="E1899">
        <v>1</v>
      </c>
      <c r="F1899">
        <v>1</v>
      </c>
      <c r="G1899">
        <v>2</v>
      </c>
      <c r="H1899">
        <v>-1</v>
      </c>
      <c r="I1899">
        <v>-2</v>
      </c>
      <c r="J1899">
        <v>2</v>
      </c>
      <c r="K1899">
        <v>2</v>
      </c>
      <c r="L1899">
        <v>-2</v>
      </c>
      <c r="M1899">
        <v>1</v>
      </c>
      <c r="N1899" t="s">
        <v>2689</v>
      </c>
      <c r="O1899" t="s">
        <v>2804</v>
      </c>
      <c r="P1899" t="s">
        <v>2810</v>
      </c>
      <c r="Q1899" t="s">
        <v>2816</v>
      </c>
      <c r="R1899">
        <v>0</v>
      </c>
      <c r="S1899">
        <v>-1.76</v>
      </c>
      <c r="T1899">
        <v>-2.5499999999999998</v>
      </c>
      <c r="U1899">
        <v>108.98</v>
      </c>
      <c r="V1899">
        <f t="shared" si="635"/>
        <v>1</v>
      </c>
      <c r="W1899">
        <f t="shared" si="636"/>
        <v>1</v>
      </c>
      <c r="X1899">
        <f t="shared" si="637"/>
        <v>1</v>
      </c>
      <c r="Y1899">
        <f t="shared" si="638"/>
        <v>0</v>
      </c>
      <c r="Z1899">
        <f t="shared" si="639"/>
        <v>0</v>
      </c>
      <c r="AA1899">
        <f t="shared" si="640"/>
        <v>1</v>
      </c>
      <c r="AB1899">
        <f t="shared" si="641"/>
        <v>1</v>
      </c>
      <c r="AC1899">
        <f t="shared" si="642"/>
        <v>0</v>
      </c>
      <c r="AD1899">
        <f t="shared" si="643"/>
        <v>1</v>
      </c>
      <c r="AE1899" s="4" t="s">
        <v>2828</v>
      </c>
      <c r="AF1899" s="9" t="s">
        <v>2829</v>
      </c>
      <c r="AG1899">
        <v>0</v>
      </c>
      <c r="AH1899">
        <v>1</v>
      </c>
      <c r="AI1899">
        <v>0</v>
      </c>
      <c r="AJ1899">
        <v>1</v>
      </c>
      <c r="AK1899" s="9" t="s">
        <v>2840</v>
      </c>
      <c r="AL1899">
        <f t="shared" si="628"/>
        <v>0</v>
      </c>
      <c r="AM1899">
        <f>IF(AND(INDIRECT(AN1899)='Sample Select backend'!$C$2,INDIRECT(AO1899)=1,INDIRECT(AP1899)='Sample Select backend'!$F$2,INDIRECT(AQ1899)=1,INDIRECT(AR1899)='Sample Select backend'!$M$2),1,0)</f>
        <v>0</v>
      </c>
      <c r="AN1899" t="str">
        <f>_xlfn.CONCAT('Sample Select backend'!$C$4,ROW(AN1899))</f>
        <v>AE1899</v>
      </c>
      <c r="AO1899" s="9" t="str">
        <f>_xlfn.CONCAT('Sample Select backend'!$J$2,ROW(AO1899))</f>
        <v>AJ1899</v>
      </c>
      <c r="AP1899" t="str">
        <f>_xlfn.CONCAT('Sample Select backend'!$F$4,ROW(AP1899))</f>
        <v>AF1899</v>
      </c>
      <c r="AQ1899" t="str">
        <f>_xlfn.CONCAT('Sample Select backend'!$I$10,ROW(AQ1899))</f>
        <v>R1899</v>
      </c>
      <c r="AR1899" t="str">
        <f>_xlfn.CONCAT('Sample Select backend'!$M$4,ROW(AR1899))</f>
        <v>AK1899</v>
      </c>
      <c r="AS1899" t="str">
        <f t="shared" si="629"/>
        <v>Jordan</v>
      </c>
      <c r="AT1899" s="9">
        <f t="shared" si="630"/>
        <v>26</v>
      </c>
      <c r="AU1899">
        <f t="shared" si="631"/>
        <v>0</v>
      </c>
      <c r="AV1899" s="9">
        <v>1</v>
      </c>
    </row>
    <row r="1900" spans="1:48" x14ac:dyDescent="0.35">
      <c r="A1900" t="s">
        <v>90</v>
      </c>
      <c r="B1900">
        <v>6</v>
      </c>
      <c r="C1900">
        <v>29</v>
      </c>
      <c r="D1900" t="s">
        <v>1296</v>
      </c>
      <c r="E1900">
        <v>1</v>
      </c>
      <c r="F1900">
        <v>1</v>
      </c>
      <c r="G1900">
        <v>2</v>
      </c>
      <c r="H1900">
        <v>-1</v>
      </c>
      <c r="I1900">
        <v>-2</v>
      </c>
      <c r="J1900">
        <v>2</v>
      </c>
      <c r="K1900">
        <v>1</v>
      </c>
      <c r="L1900">
        <v>2</v>
      </c>
      <c r="M1900">
        <v>1</v>
      </c>
      <c r="N1900" t="s">
        <v>2689</v>
      </c>
      <c r="O1900" t="s">
        <v>2804</v>
      </c>
      <c r="P1900" t="s">
        <v>2810</v>
      </c>
      <c r="Q1900" t="s">
        <v>2816</v>
      </c>
      <c r="R1900">
        <v>0</v>
      </c>
      <c r="S1900">
        <v>-1.76</v>
      </c>
      <c r="T1900">
        <v>-2.5499999999999998</v>
      </c>
      <c r="U1900">
        <v>108.98</v>
      </c>
      <c r="V1900">
        <f t="shared" si="635"/>
        <v>1</v>
      </c>
      <c r="W1900">
        <f t="shared" si="636"/>
        <v>1</v>
      </c>
      <c r="X1900">
        <f t="shared" si="637"/>
        <v>1</v>
      </c>
      <c r="Y1900">
        <f t="shared" si="638"/>
        <v>0</v>
      </c>
      <c r="Z1900">
        <f t="shared" si="639"/>
        <v>0</v>
      </c>
      <c r="AA1900">
        <f t="shared" si="640"/>
        <v>1</v>
      </c>
      <c r="AB1900">
        <f t="shared" si="641"/>
        <v>1</v>
      </c>
      <c r="AC1900">
        <f t="shared" si="642"/>
        <v>1</v>
      </c>
      <c r="AD1900">
        <f t="shared" si="643"/>
        <v>1</v>
      </c>
      <c r="AE1900" s="4" t="s">
        <v>2828</v>
      </c>
      <c r="AF1900" s="9" t="s">
        <v>2829</v>
      </c>
      <c r="AG1900">
        <v>0</v>
      </c>
      <c r="AH1900">
        <v>1</v>
      </c>
      <c r="AI1900">
        <v>0</v>
      </c>
      <c r="AJ1900">
        <v>1</v>
      </c>
      <c r="AK1900" s="9" t="s">
        <v>2840</v>
      </c>
      <c r="AL1900">
        <f t="shared" si="628"/>
        <v>0</v>
      </c>
      <c r="AM1900">
        <f>IF(AND(INDIRECT(AN1900)='Sample Select backend'!$C$2,INDIRECT(AO1900)=1,INDIRECT(AP1900)='Sample Select backend'!$F$2,INDIRECT(AQ1900)=1,INDIRECT(AR1900)='Sample Select backend'!$M$2),1,0)</f>
        <v>0</v>
      </c>
      <c r="AN1900" t="str">
        <f>_xlfn.CONCAT('Sample Select backend'!$C$4,ROW(AN1900))</f>
        <v>AE1900</v>
      </c>
      <c r="AO1900" s="9" t="str">
        <f>_xlfn.CONCAT('Sample Select backend'!$J$2,ROW(AO1900))</f>
        <v>AJ1900</v>
      </c>
      <c r="AP1900" t="str">
        <f>_xlfn.CONCAT('Sample Select backend'!$F$4,ROW(AP1900))</f>
        <v>AF1900</v>
      </c>
      <c r="AQ1900" t="str">
        <f>_xlfn.CONCAT('Sample Select backend'!$I$10,ROW(AQ1900))</f>
        <v>R1900</v>
      </c>
      <c r="AR1900" t="str">
        <f>_xlfn.CONCAT('Sample Select backend'!$M$4,ROW(AR1900))</f>
        <v>AK1900</v>
      </c>
      <c r="AS1900" t="str">
        <f t="shared" si="629"/>
        <v>Jordan</v>
      </c>
      <c r="AT1900" s="9">
        <f t="shared" si="630"/>
        <v>29</v>
      </c>
      <c r="AU1900">
        <f t="shared" si="631"/>
        <v>0</v>
      </c>
      <c r="AV1900" s="9">
        <v>1</v>
      </c>
    </row>
    <row r="1901" spans="1:48" x14ac:dyDescent="0.35">
      <c r="A1901" t="s">
        <v>90</v>
      </c>
      <c r="B1901">
        <v>1</v>
      </c>
      <c r="C1901" t="s">
        <v>206</v>
      </c>
      <c r="D1901" t="s">
        <v>1290</v>
      </c>
      <c r="E1901">
        <v>-2</v>
      </c>
      <c r="F1901">
        <v>2</v>
      </c>
      <c r="G1901">
        <v>-2</v>
      </c>
      <c r="H1901">
        <v>-1</v>
      </c>
      <c r="I1901">
        <v>-2</v>
      </c>
      <c r="J1901">
        <v>2</v>
      </c>
      <c r="K1901">
        <v>1</v>
      </c>
      <c r="L1901">
        <v>2</v>
      </c>
      <c r="M1901">
        <v>1</v>
      </c>
      <c r="N1901" t="s">
        <v>2689</v>
      </c>
      <c r="O1901" t="s">
        <v>2804</v>
      </c>
      <c r="P1901" t="s">
        <v>2810</v>
      </c>
      <c r="Q1901" t="s">
        <v>2816</v>
      </c>
      <c r="R1901">
        <v>0</v>
      </c>
      <c r="S1901">
        <v>-1.76</v>
      </c>
      <c r="T1901">
        <v>-2.5499999999999998</v>
      </c>
      <c r="U1901">
        <v>108.98</v>
      </c>
      <c r="V1901">
        <f t="shared" si="635"/>
        <v>0</v>
      </c>
      <c r="W1901">
        <f t="shared" si="636"/>
        <v>1</v>
      </c>
      <c r="X1901">
        <f t="shared" si="637"/>
        <v>0</v>
      </c>
      <c r="Y1901">
        <f t="shared" si="638"/>
        <v>0</v>
      </c>
      <c r="Z1901">
        <f t="shared" si="639"/>
        <v>0</v>
      </c>
      <c r="AA1901">
        <f t="shared" si="640"/>
        <v>1</v>
      </c>
      <c r="AB1901">
        <f t="shared" si="641"/>
        <v>1</v>
      </c>
      <c r="AC1901">
        <f t="shared" si="642"/>
        <v>1</v>
      </c>
      <c r="AD1901">
        <f t="shared" si="643"/>
        <v>1</v>
      </c>
      <c r="AE1901" s="4" t="s">
        <v>2828</v>
      </c>
      <c r="AF1901" s="9" t="s">
        <v>2829</v>
      </c>
      <c r="AG1901">
        <v>0</v>
      </c>
      <c r="AH1901">
        <v>1</v>
      </c>
      <c r="AI1901">
        <v>0</v>
      </c>
      <c r="AJ1901">
        <v>1</v>
      </c>
      <c r="AK1901" s="9" t="s">
        <v>2840</v>
      </c>
      <c r="AL1901">
        <f t="shared" si="628"/>
        <v>0</v>
      </c>
      <c r="AM1901">
        <f>IF(AND(INDIRECT(AN1901)='Sample Select backend'!$C$2,INDIRECT(AO1901)=1,INDIRECT(AP1901)='Sample Select backend'!$F$2,INDIRECT(AQ1901)=1,INDIRECT(AR1901)='Sample Select backend'!$M$2),1,0)</f>
        <v>0</v>
      </c>
      <c r="AN1901" t="str">
        <f>_xlfn.CONCAT('Sample Select backend'!$C$4,ROW(AN1901))</f>
        <v>AE1901</v>
      </c>
      <c r="AO1901" s="9" t="str">
        <f>_xlfn.CONCAT('Sample Select backend'!$J$2,ROW(AO1901))</f>
        <v>AJ1901</v>
      </c>
      <c r="AP1901" t="str">
        <f>_xlfn.CONCAT('Sample Select backend'!$F$4,ROW(AP1901))</f>
        <v>AF1901</v>
      </c>
      <c r="AQ1901" t="str">
        <f>_xlfn.CONCAT('Sample Select backend'!$I$10,ROW(AQ1901))</f>
        <v>R1901</v>
      </c>
      <c r="AR1901" t="str">
        <f>_xlfn.CONCAT('Sample Select backend'!$M$4,ROW(AR1901))</f>
        <v>AK1901</v>
      </c>
      <c r="AS1901" t="str">
        <f t="shared" si="629"/>
        <v>Jordan</v>
      </c>
      <c r="AT1901" s="9" t="str">
        <f t="shared" si="630"/>
        <v>Tax exemption/waiver/suspension</v>
      </c>
      <c r="AU1901">
        <f t="shared" si="631"/>
        <v>0</v>
      </c>
      <c r="AV1901" s="9">
        <v>1</v>
      </c>
    </row>
    <row r="1902" spans="1:48" x14ac:dyDescent="0.35">
      <c r="A1902" t="s">
        <v>90</v>
      </c>
      <c r="B1902">
        <v>3</v>
      </c>
      <c r="C1902" t="s">
        <v>201</v>
      </c>
      <c r="D1902" t="s">
        <v>1292</v>
      </c>
      <c r="E1902">
        <v>2</v>
      </c>
      <c r="F1902">
        <v>2</v>
      </c>
      <c r="G1902">
        <v>2</v>
      </c>
      <c r="H1902">
        <v>2</v>
      </c>
      <c r="I1902">
        <v>2</v>
      </c>
      <c r="J1902">
        <v>2</v>
      </c>
      <c r="K1902">
        <v>2</v>
      </c>
      <c r="L1902">
        <v>2</v>
      </c>
      <c r="M1902">
        <v>1</v>
      </c>
      <c r="N1902" t="s">
        <v>2689</v>
      </c>
      <c r="O1902" t="s">
        <v>2804</v>
      </c>
      <c r="P1902" t="s">
        <v>2810</v>
      </c>
      <c r="Q1902" t="s">
        <v>2816</v>
      </c>
      <c r="R1902">
        <v>0</v>
      </c>
      <c r="S1902">
        <v>-1.76</v>
      </c>
      <c r="T1902">
        <v>-2.5499999999999998</v>
      </c>
      <c r="U1902">
        <v>108.98</v>
      </c>
      <c r="V1902">
        <f t="shared" si="635"/>
        <v>1</v>
      </c>
      <c r="W1902">
        <f t="shared" si="636"/>
        <v>1</v>
      </c>
      <c r="X1902">
        <f t="shared" si="637"/>
        <v>1</v>
      </c>
      <c r="Y1902">
        <f t="shared" si="638"/>
        <v>1</v>
      </c>
      <c r="Z1902">
        <f t="shared" si="639"/>
        <v>1</v>
      </c>
      <c r="AA1902">
        <f t="shared" si="640"/>
        <v>1</v>
      </c>
      <c r="AB1902">
        <f t="shared" si="641"/>
        <v>1</v>
      </c>
      <c r="AC1902">
        <f t="shared" si="642"/>
        <v>1</v>
      </c>
      <c r="AD1902">
        <f t="shared" si="643"/>
        <v>1</v>
      </c>
      <c r="AE1902" s="4" t="s">
        <v>2828</v>
      </c>
      <c r="AF1902" s="9" t="s">
        <v>2829</v>
      </c>
      <c r="AG1902">
        <v>0</v>
      </c>
      <c r="AH1902">
        <v>1</v>
      </c>
      <c r="AI1902">
        <v>0</v>
      </c>
      <c r="AJ1902">
        <v>1</v>
      </c>
      <c r="AK1902" s="9" t="s">
        <v>2840</v>
      </c>
      <c r="AL1902">
        <f t="shared" si="628"/>
        <v>0</v>
      </c>
      <c r="AM1902">
        <f>IF(AND(INDIRECT(AN1902)='Sample Select backend'!$C$2,INDIRECT(AO1902)=1,INDIRECT(AP1902)='Sample Select backend'!$F$2,INDIRECT(AQ1902)=1,INDIRECT(AR1902)='Sample Select backend'!$M$2),1,0)</f>
        <v>0</v>
      </c>
      <c r="AN1902" t="str">
        <f>_xlfn.CONCAT('Sample Select backend'!$C$4,ROW(AN1902))</f>
        <v>AE1902</v>
      </c>
      <c r="AO1902" s="9" t="str">
        <f>_xlfn.CONCAT('Sample Select backend'!$J$2,ROW(AO1902))</f>
        <v>AJ1902</v>
      </c>
      <c r="AP1902" t="str">
        <f>_xlfn.CONCAT('Sample Select backend'!$F$4,ROW(AP1902))</f>
        <v>AF1902</v>
      </c>
      <c r="AQ1902" t="str">
        <f>_xlfn.CONCAT('Sample Select backend'!$I$10,ROW(AQ1902))</f>
        <v>R1902</v>
      </c>
      <c r="AR1902" t="str">
        <f>_xlfn.CONCAT('Sample Select backend'!$M$4,ROW(AR1902))</f>
        <v>AK1902</v>
      </c>
      <c r="AS1902" t="str">
        <f t="shared" si="629"/>
        <v>Jordan</v>
      </c>
      <c r="AT1902" s="9" t="str">
        <f t="shared" si="630"/>
        <v>Other</v>
      </c>
      <c r="AU1902">
        <f t="shared" si="631"/>
        <v>0</v>
      </c>
      <c r="AV1902" s="9">
        <v>1</v>
      </c>
    </row>
    <row r="1903" spans="1:48" x14ac:dyDescent="0.35">
      <c r="A1903" t="s">
        <v>90</v>
      </c>
      <c r="B1903">
        <v>6</v>
      </c>
      <c r="C1903">
        <v>25</v>
      </c>
      <c r="D1903" t="s">
        <v>1298</v>
      </c>
      <c r="E1903">
        <v>1</v>
      </c>
      <c r="F1903">
        <v>1</v>
      </c>
      <c r="G1903">
        <v>2</v>
      </c>
      <c r="H1903">
        <v>-1</v>
      </c>
      <c r="I1903">
        <v>-2</v>
      </c>
      <c r="J1903">
        <v>1</v>
      </c>
      <c r="K1903">
        <v>1</v>
      </c>
      <c r="L1903">
        <v>-2</v>
      </c>
      <c r="M1903">
        <v>1</v>
      </c>
      <c r="N1903" t="s">
        <v>2689</v>
      </c>
      <c r="O1903" t="s">
        <v>2804</v>
      </c>
      <c r="P1903" t="s">
        <v>2810</v>
      </c>
      <c r="Q1903" t="s">
        <v>2816</v>
      </c>
      <c r="R1903">
        <v>0</v>
      </c>
      <c r="S1903">
        <v>-1.76</v>
      </c>
      <c r="T1903">
        <v>-2.5499999999999998</v>
      </c>
      <c r="U1903">
        <v>108.98</v>
      </c>
      <c r="V1903">
        <f t="shared" si="635"/>
        <v>1</v>
      </c>
      <c r="W1903">
        <f t="shared" si="636"/>
        <v>1</v>
      </c>
      <c r="X1903">
        <f t="shared" si="637"/>
        <v>1</v>
      </c>
      <c r="Y1903">
        <f t="shared" si="638"/>
        <v>0</v>
      </c>
      <c r="Z1903">
        <f t="shared" si="639"/>
        <v>0</v>
      </c>
      <c r="AA1903">
        <f t="shared" si="640"/>
        <v>1</v>
      </c>
      <c r="AB1903">
        <f t="shared" si="641"/>
        <v>1</v>
      </c>
      <c r="AC1903">
        <f t="shared" si="642"/>
        <v>0</v>
      </c>
      <c r="AD1903">
        <f t="shared" si="643"/>
        <v>1</v>
      </c>
      <c r="AE1903" s="4" t="s">
        <v>2828</v>
      </c>
      <c r="AF1903" s="9" t="s">
        <v>2829</v>
      </c>
      <c r="AG1903">
        <v>0</v>
      </c>
      <c r="AH1903">
        <v>1</v>
      </c>
      <c r="AI1903">
        <v>0</v>
      </c>
      <c r="AJ1903">
        <v>1</v>
      </c>
      <c r="AK1903" s="9" t="s">
        <v>2840</v>
      </c>
      <c r="AL1903">
        <f t="shared" si="628"/>
        <v>0</v>
      </c>
      <c r="AM1903">
        <f>IF(AND(INDIRECT(AN1903)='Sample Select backend'!$C$2,INDIRECT(AO1903)=1,INDIRECT(AP1903)='Sample Select backend'!$F$2,INDIRECT(AQ1903)=1,INDIRECT(AR1903)='Sample Select backend'!$M$2),1,0)</f>
        <v>0</v>
      </c>
      <c r="AN1903" t="str">
        <f>_xlfn.CONCAT('Sample Select backend'!$C$4,ROW(AN1903))</f>
        <v>AE1903</v>
      </c>
      <c r="AO1903" s="9" t="str">
        <f>_xlfn.CONCAT('Sample Select backend'!$J$2,ROW(AO1903))</f>
        <v>AJ1903</v>
      </c>
      <c r="AP1903" t="str">
        <f>_xlfn.CONCAT('Sample Select backend'!$F$4,ROW(AP1903))</f>
        <v>AF1903</v>
      </c>
      <c r="AQ1903" t="str">
        <f>_xlfn.CONCAT('Sample Select backend'!$I$10,ROW(AQ1903))</f>
        <v>R1903</v>
      </c>
      <c r="AR1903" t="str">
        <f>_xlfn.CONCAT('Sample Select backend'!$M$4,ROW(AR1903))</f>
        <v>AK1903</v>
      </c>
      <c r="AS1903" t="str">
        <f t="shared" si="629"/>
        <v>Jordan</v>
      </c>
      <c r="AT1903" s="9">
        <f t="shared" si="630"/>
        <v>25</v>
      </c>
      <c r="AU1903">
        <f t="shared" si="631"/>
        <v>0</v>
      </c>
      <c r="AV1903" s="9">
        <v>1</v>
      </c>
    </row>
    <row r="1904" spans="1:48" x14ac:dyDescent="0.35">
      <c r="A1904" t="s">
        <v>90</v>
      </c>
      <c r="B1904">
        <v>1</v>
      </c>
      <c r="C1904">
        <v>5</v>
      </c>
      <c r="D1904" t="s">
        <v>1297</v>
      </c>
      <c r="E1904">
        <v>-2</v>
      </c>
      <c r="F1904">
        <v>2</v>
      </c>
      <c r="G1904">
        <v>2</v>
      </c>
      <c r="H1904">
        <v>2</v>
      </c>
      <c r="I1904">
        <v>2</v>
      </c>
      <c r="J1904">
        <v>2</v>
      </c>
      <c r="K1904">
        <v>1</v>
      </c>
      <c r="L1904">
        <v>2</v>
      </c>
      <c r="M1904">
        <v>1</v>
      </c>
      <c r="N1904" t="s">
        <v>2689</v>
      </c>
      <c r="O1904" t="s">
        <v>2804</v>
      </c>
      <c r="P1904" t="s">
        <v>2810</v>
      </c>
      <c r="Q1904" t="s">
        <v>2816</v>
      </c>
      <c r="R1904">
        <v>0</v>
      </c>
      <c r="S1904">
        <v>-1.76</v>
      </c>
      <c r="T1904">
        <v>-2.5499999999999998</v>
      </c>
      <c r="U1904">
        <v>108.98</v>
      </c>
      <c r="V1904">
        <f t="shared" si="635"/>
        <v>0</v>
      </c>
      <c r="W1904">
        <f t="shared" si="636"/>
        <v>1</v>
      </c>
      <c r="X1904">
        <f t="shared" si="637"/>
        <v>1</v>
      </c>
      <c r="Y1904">
        <f t="shared" si="638"/>
        <v>1</v>
      </c>
      <c r="Z1904">
        <f t="shared" si="639"/>
        <v>1</v>
      </c>
      <c r="AA1904">
        <f t="shared" si="640"/>
        <v>1</v>
      </c>
      <c r="AB1904">
        <f t="shared" si="641"/>
        <v>1</v>
      </c>
      <c r="AC1904">
        <f t="shared" si="642"/>
        <v>1</v>
      </c>
      <c r="AD1904">
        <f t="shared" si="643"/>
        <v>1</v>
      </c>
      <c r="AE1904" s="4" t="s">
        <v>2828</v>
      </c>
      <c r="AF1904" s="9" t="s">
        <v>2829</v>
      </c>
      <c r="AG1904">
        <v>0</v>
      </c>
      <c r="AH1904">
        <v>1</v>
      </c>
      <c r="AI1904">
        <v>0</v>
      </c>
      <c r="AJ1904">
        <v>1</v>
      </c>
      <c r="AK1904" s="9" t="s">
        <v>2840</v>
      </c>
      <c r="AL1904">
        <f t="shared" si="628"/>
        <v>0</v>
      </c>
      <c r="AM1904">
        <f>IF(AND(INDIRECT(AN1904)='Sample Select backend'!$C$2,INDIRECT(AO1904)=1,INDIRECT(AP1904)='Sample Select backend'!$F$2,INDIRECT(AQ1904)=1,INDIRECT(AR1904)='Sample Select backend'!$M$2),1,0)</f>
        <v>0</v>
      </c>
      <c r="AN1904" t="str">
        <f>_xlfn.CONCAT('Sample Select backend'!$C$4,ROW(AN1904))</f>
        <v>AE1904</v>
      </c>
      <c r="AO1904" s="9" t="str">
        <f>_xlfn.CONCAT('Sample Select backend'!$J$2,ROW(AO1904))</f>
        <v>AJ1904</v>
      </c>
      <c r="AP1904" t="str">
        <f>_xlfn.CONCAT('Sample Select backend'!$F$4,ROW(AP1904))</f>
        <v>AF1904</v>
      </c>
      <c r="AQ1904" t="str">
        <f>_xlfn.CONCAT('Sample Select backend'!$I$10,ROW(AQ1904))</f>
        <v>R1904</v>
      </c>
      <c r="AR1904" t="str">
        <f>_xlfn.CONCAT('Sample Select backend'!$M$4,ROW(AR1904))</f>
        <v>AK1904</v>
      </c>
      <c r="AS1904" t="str">
        <f t="shared" si="629"/>
        <v>Jordan</v>
      </c>
      <c r="AT1904" s="9">
        <f t="shared" si="630"/>
        <v>5</v>
      </c>
      <c r="AU1904">
        <f t="shared" si="631"/>
        <v>0</v>
      </c>
      <c r="AV1904" s="9">
        <v>1</v>
      </c>
    </row>
    <row r="1905" spans="1:48" x14ac:dyDescent="0.35">
      <c r="A1905" t="s">
        <v>90</v>
      </c>
      <c r="B1905">
        <v>1</v>
      </c>
      <c r="C1905">
        <v>6</v>
      </c>
      <c r="D1905" t="s">
        <v>1295</v>
      </c>
      <c r="E1905">
        <v>2</v>
      </c>
      <c r="F1905">
        <v>2</v>
      </c>
      <c r="G1905">
        <v>2</v>
      </c>
      <c r="H1905">
        <v>2</v>
      </c>
      <c r="I1905">
        <v>2</v>
      </c>
      <c r="J1905">
        <v>2</v>
      </c>
      <c r="K1905">
        <v>1</v>
      </c>
      <c r="L1905">
        <v>2</v>
      </c>
      <c r="M1905">
        <v>1</v>
      </c>
      <c r="N1905" t="s">
        <v>2689</v>
      </c>
      <c r="O1905" t="s">
        <v>2804</v>
      </c>
      <c r="P1905" t="s">
        <v>2810</v>
      </c>
      <c r="Q1905" t="s">
        <v>2816</v>
      </c>
      <c r="R1905">
        <v>0</v>
      </c>
      <c r="S1905">
        <v>-1.76</v>
      </c>
      <c r="T1905">
        <v>-2.5499999999999998</v>
      </c>
      <c r="U1905">
        <v>108.98</v>
      </c>
      <c r="V1905">
        <f t="shared" si="635"/>
        <v>1</v>
      </c>
      <c r="W1905">
        <f t="shared" si="636"/>
        <v>1</v>
      </c>
      <c r="X1905">
        <f t="shared" si="637"/>
        <v>1</v>
      </c>
      <c r="Y1905">
        <f t="shared" si="638"/>
        <v>1</v>
      </c>
      <c r="Z1905">
        <f t="shared" si="639"/>
        <v>1</v>
      </c>
      <c r="AA1905">
        <f t="shared" si="640"/>
        <v>1</v>
      </c>
      <c r="AB1905">
        <f t="shared" si="641"/>
        <v>1</v>
      </c>
      <c r="AC1905">
        <f t="shared" si="642"/>
        <v>1</v>
      </c>
      <c r="AD1905">
        <f t="shared" si="643"/>
        <v>1</v>
      </c>
      <c r="AE1905" s="4" t="s">
        <v>2828</v>
      </c>
      <c r="AF1905" s="9" t="s">
        <v>2829</v>
      </c>
      <c r="AG1905">
        <v>0</v>
      </c>
      <c r="AH1905">
        <v>1</v>
      </c>
      <c r="AI1905">
        <v>0</v>
      </c>
      <c r="AJ1905">
        <v>1</v>
      </c>
      <c r="AK1905" s="9" t="s">
        <v>2840</v>
      </c>
      <c r="AL1905">
        <f t="shared" si="628"/>
        <v>0</v>
      </c>
      <c r="AM1905">
        <f>IF(AND(INDIRECT(AN1905)='Sample Select backend'!$C$2,INDIRECT(AO1905)=1,INDIRECT(AP1905)='Sample Select backend'!$F$2,INDIRECT(AQ1905)=1,INDIRECT(AR1905)='Sample Select backend'!$M$2),1,0)</f>
        <v>0</v>
      </c>
      <c r="AN1905" t="str">
        <f>_xlfn.CONCAT('Sample Select backend'!$C$4,ROW(AN1905))</f>
        <v>AE1905</v>
      </c>
      <c r="AO1905" s="9" t="str">
        <f>_xlfn.CONCAT('Sample Select backend'!$J$2,ROW(AO1905))</f>
        <v>AJ1905</v>
      </c>
      <c r="AP1905" t="str">
        <f>_xlfn.CONCAT('Sample Select backend'!$F$4,ROW(AP1905))</f>
        <v>AF1905</v>
      </c>
      <c r="AQ1905" t="str">
        <f>_xlfn.CONCAT('Sample Select backend'!$I$10,ROW(AQ1905))</f>
        <v>R1905</v>
      </c>
      <c r="AR1905" t="str">
        <f>_xlfn.CONCAT('Sample Select backend'!$M$4,ROW(AR1905))</f>
        <v>AK1905</v>
      </c>
      <c r="AS1905" t="str">
        <f t="shared" si="629"/>
        <v>Jordan</v>
      </c>
      <c r="AT1905" s="9">
        <f t="shared" si="630"/>
        <v>6</v>
      </c>
      <c r="AU1905">
        <f t="shared" si="631"/>
        <v>0</v>
      </c>
      <c r="AV1905" s="9">
        <v>1</v>
      </c>
    </row>
    <row r="1906" spans="1:48" x14ac:dyDescent="0.35">
      <c r="A1906" t="s">
        <v>90</v>
      </c>
      <c r="B1906">
        <v>6</v>
      </c>
      <c r="C1906">
        <v>28</v>
      </c>
      <c r="D1906" t="s">
        <v>1299</v>
      </c>
      <c r="E1906">
        <v>1</v>
      </c>
      <c r="F1906">
        <v>1</v>
      </c>
      <c r="G1906">
        <v>2</v>
      </c>
      <c r="H1906">
        <v>-1</v>
      </c>
      <c r="I1906">
        <v>2</v>
      </c>
      <c r="J1906">
        <v>2</v>
      </c>
      <c r="K1906">
        <v>1</v>
      </c>
      <c r="L1906">
        <v>2</v>
      </c>
      <c r="M1906">
        <v>1</v>
      </c>
      <c r="N1906" t="s">
        <v>2689</v>
      </c>
      <c r="O1906" t="s">
        <v>2804</v>
      </c>
      <c r="P1906" t="s">
        <v>2810</v>
      </c>
      <c r="Q1906" t="s">
        <v>2816</v>
      </c>
      <c r="R1906">
        <v>0</v>
      </c>
      <c r="S1906">
        <v>-1.76</v>
      </c>
      <c r="T1906">
        <v>-2.5499999999999998</v>
      </c>
      <c r="U1906">
        <v>108.98</v>
      </c>
      <c r="V1906">
        <f t="shared" si="635"/>
        <v>1</v>
      </c>
      <c r="W1906">
        <f t="shared" si="636"/>
        <v>1</v>
      </c>
      <c r="X1906">
        <f t="shared" si="637"/>
        <v>1</v>
      </c>
      <c r="Y1906">
        <f t="shared" si="638"/>
        <v>0</v>
      </c>
      <c r="Z1906">
        <f t="shared" si="639"/>
        <v>1</v>
      </c>
      <c r="AA1906">
        <f t="shared" si="640"/>
        <v>1</v>
      </c>
      <c r="AB1906">
        <f t="shared" si="641"/>
        <v>1</v>
      </c>
      <c r="AC1906">
        <f t="shared" si="642"/>
        <v>1</v>
      </c>
      <c r="AD1906">
        <f t="shared" si="643"/>
        <v>1</v>
      </c>
      <c r="AE1906" s="4" t="s">
        <v>2828</v>
      </c>
      <c r="AF1906" s="9" t="s">
        <v>2829</v>
      </c>
      <c r="AG1906">
        <v>0</v>
      </c>
      <c r="AH1906">
        <v>1</v>
      </c>
      <c r="AI1906">
        <v>0</v>
      </c>
      <c r="AJ1906">
        <v>1</v>
      </c>
      <c r="AK1906" s="9" t="s">
        <v>2840</v>
      </c>
      <c r="AL1906">
        <f t="shared" si="628"/>
        <v>0</v>
      </c>
      <c r="AM1906">
        <f>IF(AND(INDIRECT(AN1906)='Sample Select backend'!$C$2,INDIRECT(AO1906)=1,INDIRECT(AP1906)='Sample Select backend'!$F$2,INDIRECT(AQ1906)=1,INDIRECT(AR1906)='Sample Select backend'!$M$2),1,0)</f>
        <v>0</v>
      </c>
      <c r="AN1906" t="str">
        <f>_xlfn.CONCAT('Sample Select backend'!$C$4,ROW(AN1906))</f>
        <v>AE1906</v>
      </c>
      <c r="AO1906" s="9" t="str">
        <f>_xlfn.CONCAT('Sample Select backend'!$J$2,ROW(AO1906))</f>
        <v>AJ1906</v>
      </c>
      <c r="AP1906" t="str">
        <f>_xlfn.CONCAT('Sample Select backend'!$F$4,ROW(AP1906))</f>
        <v>AF1906</v>
      </c>
      <c r="AQ1906" t="str">
        <f>_xlfn.CONCAT('Sample Select backend'!$I$10,ROW(AQ1906))</f>
        <v>R1906</v>
      </c>
      <c r="AR1906" t="str">
        <f>_xlfn.CONCAT('Sample Select backend'!$M$4,ROW(AR1906))</f>
        <v>AK1906</v>
      </c>
      <c r="AS1906" t="str">
        <f t="shared" si="629"/>
        <v>Jordan</v>
      </c>
      <c r="AT1906" s="9">
        <f t="shared" si="630"/>
        <v>28</v>
      </c>
      <c r="AU1906">
        <f t="shared" si="631"/>
        <v>0</v>
      </c>
      <c r="AV1906" s="9">
        <v>1</v>
      </c>
    </row>
    <row r="1907" spans="1:48" x14ac:dyDescent="0.35">
      <c r="A1907" t="s">
        <v>90</v>
      </c>
      <c r="B1907">
        <v>6</v>
      </c>
      <c r="C1907">
        <v>27</v>
      </c>
      <c r="D1907" t="s">
        <v>1293</v>
      </c>
      <c r="E1907">
        <v>1</v>
      </c>
      <c r="F1907">
        <v>1</v>
      </c>
      <c r="G1907">
        <v>2</v>
      </c>
      <c r="H1907">
        <v>2</v>
      </c>
      <c r="I1907">
        <v>2</v>
      </c>
      <c r="J1907">
        <v>2</v>
      </c>
      <c r="K1907">
        <v>2</v>
      </c>
      <c r="L1907">
        <v>2</v>
      </c>
      <c r="M1907">
        <v>1</v>
      </c>
      <c r="N1907" t="s">
        <v>2689</v>
      </c>
      <c r="O1907" t="s">
        <v>2804</v>
      </c>
      <c r="P1907" t="s">
        <v>2810</v>
      </c>
      <c r="Q1907" t="s">
        <v>2816</v>
      </c>
      <c r="R1907">
        <v>0</v>
      </c>
      <c r="S1907">
        <v>-1.76</v>
      </c>
      <c r="T1907">
        <v>-2.5499999999999998</v>
      </c>
      <c r="U1907">
        <v>108.98</v>
      </c>
      <c r="V1907">
        <f t="shared" si="635"/>
        <v>1</v>
      </c>
      <c r="W1907">
        <f t="shared" si="636"/>
        <v>1</v>
      </c>
      <c r="X1907">
        <f t="shared" si="637"/>
        <v>1</v>
      </c>
      <c r="Y1907">
        <f t="shared" si="638"/>
        <v>1</v>
      </c>
      <c r="Z1907">
        <f t="shared" si="639"/>
        <v>1</v>
      </c>
      <c r="AA1907">
        <f t="shared" si="640"/>
        <v>1</v>
      </c>
      <c r="AB1907">
        <f t="shared" si="641"/>
        <v>1</v>
      </c>
      <c r="AC1907">
        <f t="shared" si="642"/>
        <v>1</v>
      </c>
      <c r="AD1907">
        <f t="shared" si="643"/>
        <v>1</v>
      </c>
      <c r="AE1907" s="4" t="s">
        <v>2828</v>
      </c>
      <c r="AF1907" s="9" t="s">
        <v>2829</v>
      </c>
      <c r="AG1907">
        <v>0</v>
      </c>
      <c r="AH1907">
        <v>1</v>
      </c>
      <c r="AI1907">
        <v>0</v>
      </c>
      <c r="AJ1907">
        <v>1</v>
      </c>
      <c r="AK1907" s="9" t="s">
        <v>2840</v>
      </c>
      <c r="AL1907">
        <f t="shared" si="628"/>
        <v>0</v>
      </c>
      <c r="AM1907">
        <f>IF(AND(INDIRECT(AN1907)='Sample Select backend'!$C$2,INDIRECT(AO1907)=1,INDIRECT(AP1907)='Sample Select backend'!$F$2,INDIRECT(AQ1907)=1,INDIRECT(AR1907)='Sample Select backend'!$M$2),1,0)</f>
        <v>0</v>
      </c>
      <c r="AN1907" t="str">
        <f>_xlfn.CONCAT('Sample Select backend'!$C$4,ROW(AN1907))</f>
        <v>AE1907</v>
      </c>
      <c r="AO1907" s="9" t="str">
        <f>_xlfn.CONCAT('Sample Select backend'!$J$2,ROW(AO1907))</f>
        <v>AJ1907</v>
      </c>
      <c r="AP1907" t="str">
        <f>_xlfn.CONCAT('Sample Select backend'!$F$4,ROW(AP1907))</f>
        <v>AF1907</v>
      </c>
      <c r="AQ1907" t="str">
        <f>_xlfn.CONCAT('Sample Select backend'!$I$10,ROW(AQ1907))</f>
        <v>R1907</v>
      </c>
      <c r="AR1907" t="str">
        <f>_xlfn.CONCAT('Sample Select backend'!$M$4,ROW(AR1907))</f>
        <v>AK1907</v>
      </c>
      <c r="AS1907" t="str">
        <f t="shared" si="629"/>
        <v>Jordan</v>
      </c>
      <c r="AT1907" s="9">
        <f t="shared" si="630"/>
        <v>27</v>
      </c>
      <c r="AU1907">
        <f t="shared" si="631"/>
        <v>0</v>
      </c>
      <c r="AV1907" s="9">
        <v>0</v>
      </c>
    </row>
    <row r="1908" spans="1:48" x14ac:dyDescent="0.35">
      <c r="A1908" s="24" t="s">
        <v>90</v>
      </c>
      <c r="B1908" s="24">
        <v>5</v>
      </c>
      <c r="C1908" s="24" t="s">
        <v>201</v>
      </c>
      <c r="D1908" s="24" t="s">
        <v>3863</v>
      </c>
      <c r="E1908" s="24"/>
      <c r="O1908" t="s">
        <v>2804</v>
      </c>
      <c r="P1908" t="s">
        <v>2810</v>
      </c>
      <c r="Q1908" t="s">
        <v>2816</v>
      </c>
      <c r="R1908">
        <v>0</v>
      </c>
      <c r="S1908">
        <v>-1.76</v>
      </c>
      <c r="T1908">
        <v>-2.5499999999999998</v>
      </c>
      <c r="U1908">
        <v>108.98</v>
      </c>
      <c r="V1908">
        <v>-1</v>
      </c>
      <c r="W1908">
        <v>-1</v>
      </c>
      <c r="X1908">
        <v>-1</v>
      </c>
      <c r="Y1908">
        <v>-1</v>
      </c>
      <c r="Z1908">
        <v>-1</v>
      </c>
      <c r="AA1908">
        <v>-1</v>
      </c>
      <c r="AB1908">
        <v>-1</v>
      </c>
      <c r="AC1908">
        <v>-1</v>
      </c>
      <c r="AD1908">
        <v>-1</v>
      </c>
      <c r="AE1908" s="4" t="s">
        <v>2828</v>
      </c>
      <c r="AF1908" s="9" t="s">
        <v>2829</v>
      </c>
      <c r="AG1908">
        <v>0</v>
      </c>
      <c r="AH1908">
        <v>1</v>
      </c>
      <c r="AI1908">
        <v>0</v>
      </c>
      <c r="AJ1908">
        <v>1</v>
      </c>
      <c r="AK1908" s="9" t="s">
        <v>2840</v>
      </c>
      <c r="AL1908">
        <f t="shared" si="628"/>
        <v>0</v>
      </c>
      <c r="AM1908">
        <f>IF(AND(INDIRECT(AN1908)='Sample Select backend'!$C$2,INDIRECT(AO1908)=1,INDIRECT(AP1908)='Sample Select backend'!$F$2,INDIRECT(AQ1908)=1,INDIRECT(AR1908)='Sample Select backend'!$M$2),1,0)</f>
        <v>0</v>
      </c>
      <c r="AN1908" t="str">
        <f>_xlfn.CONCAT('Sample Select backend'!$C$4,ROW(AN1908))</f>
        <v>AE1908</v>
      </c>
      <c r="AO1908" s="9" t="str">
        <f>_xlfn.CONCAT('Sample Select backend'!$J$2,ROW(AO1908))</f>
        <v>AJ1908</v>
      </c>
      <c r="AP1908" t="str">
        <f>_xlfn.CONCAT('Sample Select backend'!$F$4,ROW(AP1908))</f>
        <v>AF1908</v>
      </c>
      <c r="AQ1908" t="str">
        <f>_xlfn.CONCAT('Sample Select backend'!$I$10,ROW(AQ1908))</f>
        <v>R1908</v>
      </c>
      <c r="AR1908" t="str">
        <f>_xlfn.CONCAT('Sample Select backend'!$M$4,ROW(AR1908))</f>
        <v>AK1908</v>
      </c>
      <c r="AS1908" t="str">
        <f t="shared" si="629"/>
        <v>Jordan</v>
      </c>
      <c r="AT1908" s="9" t="str">
        <f t="shared" si="630"/>
        <v>Other</v>
      </c>
      <c r="AU1908">
        <f t="shared" si="631"/>
        <v>0</v>
      </c>
      <c r="AV1908" s="9">
        <v>0</v>
      </c>
    </row>
    <row r="1909" spans="1:48" x14ac:dyDescent="0.35">
      <c r="A1909" s="24" t="s">
        <v>90</v>
      </c>
      <c r="B1909" s="24">
        <v>6</v>
      </c>
      <c r="C1909" s="24">
        <v>28</v>
      </c>
      <c r="D1909" s="24" t="s">
        <v>3864</v>
      </c>
      <c r="E1909" s="24"/>
      <c r="O1909" t="s">
        <v>2804</v>
      </c>
      <c r="P1909" t="s">
        <v>2810</v>
      </c>
      <c r="Q1909" t="s">
        <v>2816</v>
      </c>
      <c r="R1909">
        <v>0</v>
      </c>
      <c r="S1909">
        <v>-1.76</v>
      </c>
      <c r="T1909">
        <v>-2.5499999999999998</v>
      </c>
      <c r="U1909">
        <v>108.98</v>
      </c>
      <c r="V1909">
        <v>-1</v>
      </c>
      <c r="W1909">
        <v>-1</v>
      </c>
      <c r="X1909">
        <v>-1</v>
      </c>
      <c r="Y1909">
        <v>-1</v>
      </c>
      <c r="Z1909">
        <v>-1</v>
      </c>
      <c r="AA1909">
        <v>-1</v>
      </c>
      <c r="AB1909">
        <v>-1</v>
      </c>
      <c r="AC1909">
        <v>-1</v>
      </c>
      <c r="AD1909">
        <v>-1</v>
      </c>
      <c r="AE1909" s="4" t="s">
        <v>2828</v>
      </c>
      <c r="AF1909" s="9" t="s">
        <v>2829</v>
      </c>
      <c r="AG1909">
        <v>0</v>
      </c>
      <c r="AH1909">
        <v>1</v>
      </c>
      <c r="AI1909">
        <v>0</v>
      </c>
      <c r="AJ1909">
        <v>1</v>
      </c>
      <c r="AK1909" s="9" t="s">
        <v>2840</v>
      </c>
      <c r="AL1909">
        <f t="shared" si="628"/>
        <v>0</v>
      </c>
      <c r="AM1909">
        <f>IF(AND(INDIRECT(AN1909)='Sample Select backend'!$C$2,INDIRECT(AO1909)=1,INDIRECT(AP1909)='Sample Select backend'!$F$2,INDIRECT(AQ1909)=1,INDIRECT(AR1909)='Sample Select backend'!$M$2),1,0)</f>
        <v>0</v>
      </c>
      <c r="AN1909" t="str">
        <f>_xlfn.CONCAT('Sample Select backend'!$C$4,ROW(AN1909))</f>
        <v>AE1909</v>
      </c>
      <c r="AO1909" s="9" t="str">
        <f>_xlfn.CONCAT('Sample Select backend'!$J$2,ROW(AO1909))</f>
        <v>AJ1909</v>
      </c>
      <c r="AP1909" t="str">
        <f>_xlfn.CONCAT('Sample Select backend'!$F$4,ROW(AP1909))</f>
        <v>AF1909</v>
      </c>
      <c r="AQ1909" t="str">
        <f>_xlfn.CONCAT('Sample Select backend'!$I$10,ROW(AQ1909))</f>
        <v>R1909</v>
      </c>
      <c r="AR1909" t="str">
        <f>_xlfn.CONCAT('Sample Select backend'!$M$4,ROW(AR1909))</f>
        <v>AK1909</v>
      </c>
      <c r="AS1909" t="str">
        <f t="shared" si="629"/>
        <v>Jordan</v>
      </c>
      <c r="AT1909" s="9">
        <f t="shared" si="630"/>
        <v>28</v>
      </c>
      <c r="AU1909">
        <f t="shared" si="631"/>
        <v>0</v>
      </c>
      <c r="AV1909" s="9">
        <v>0</v>
      </c>
    </row>
    <row r="1910" spans="1:48" x14ac:dyDescent="0.35">
      <c r="A1910" s="24" t="s">
        <v>90</v>
      </c>
      <c r="B1910" s="24">
        <v>1</v>
      </c>
      <c r="C1910" s="24">
        <v>6</v>
      </c>
      <c r="D1910" s="24" t="s">
        <v>3865</v>
      </c>
      <c r="E1910" s="24"/>
      <c r="O1910" t="s">
        <v>2804</v>
      </c>
      <c r="P1910" t="s">
        <v>2810</v>
      </c>
      <c r="Q1910" t="s">
        <v>2816</v>
      </c>
      <c r="R1910">
        <v>0</v>
      </c>
      <c r="S1910">
        <v>-1.76</v>
      </c>
      <c r="T1910">
        <v>-2.5499999999999998</v>
      </c>
      <c r="U1910">
        <v>108.98</v>
      </c>
      <c r="V1910">
        <v>-1</v>
      </c>
      <c r="W1910">
        <v>-1</v>
      </c>
      <c r="X1910">
        <v>-1</v>
      </c>
      <c r="Y1910">
        <v>-1</v>
      </c>
      <c r="Z1910">
        <v>-1</v>
      </c>
      <c r="AA1910">
        <v>-1</v>
      </c>
      <c r="AB1910">
        <v>-1</v>
      </c>
      <c r="AC1910">
        <v>-1</v>
      </c>
      <c r="AD1910">
        <v>-1</v>
      </c>
      <c r="AE1910" s="4" t="s">
        <v>2828</v>
      </c>
      <c r="AF1910" s="9" t="s">
        <v>2829</v>
      </c>
      <c r="AG1910">
        <v>0</v>
      </c>
      <c r="AH1910">
        <v>1</v>
      </c>
      <c r="AI1910">
        <v>0</v>
      </c>
      <c r="AJ1910">
        <v>1</v>
      </c>
      <c r="AK1910" s="9" t="s">
        <v>2840</v>
      </c>
      <c r="AL1910">
        <f t="shared" si="628"/>
        <v>0</v>
      </c>
      <c r="AM1910">
        <f>IF(AND(INDIRECT(AN1910)='Sample Select backend'!$C$2,INDIRECT(AO1910)=1,INDIRECT(AP1910)='Sample Select backend'!$F$2,INDIRECT(AQ1910)=1,INDIRECT(AR1910)='Sample Select backend'!$M$2),1,0)</f>
        <v>0</v>
      </c>
      <c r="AN1910" t="str">
        <f>_xlfn.CONCAT('Sample Select backend'!$C$4,ROW(AN1910))</f>
        <v>AE1910</v>
      </c>
      <c r="AO1910" s="9" t="str">
        <f>_xlfn.CONCAT('Sample Select backend'!$J$2,ROW(AO1910))</f>
        <v>AJ1910</v>
      </c>
      <c r="AP1910" t="str">
        <f>_xlfn.CONCAT('Sample Select backend'!$F$4,ROW(AP1910))</f>
        <v>AF1910</v>
      </c>
      <c r="AQ1910" t="str">
        <f>_xlfn.CONCAT('Sample Select backend'!$I$10,ROW(AQ1910))</f>
        <v>R1910</v>
      </c>
      <c r="AR1910" t="str">
        <f>_xlfn.CONCAT('Sample Select backend'!$M$4,ROW(AR1910))</f>
        <v>AK1910</v>
      </c>
      <c r="AS1910" t="str">
        <f t="shared" si="629"/>
        <v>Jordan</v>
      </c>
      <c r="AT1910" s="9">
        <f t="shared" si="630"/>
        <v>6</v>
      </c>
      <c r="AU1910">
        <f t="shared" si="631"/>
        <v>0</v>
      </c>
      <c r="AV1910" s="9">
        <v>0</v>
      </c>
    </row>
    <row r="1911" spans="1:48" x14ac:dyDescent="0.35">
      <c r="A1911" s="24" t="s">
        <v>90</v>
      </c>
      <c r="B1911" s="24">
        <v>4</v>
      </c>
      <c r="C1911" s="24">
        <v>20</v>
      </c>
      <c r="D1911" s="24" t="s">
        <v>3866</v>
      </c>
      <c r="E1911" s="24"/>
      <c r="O1911" t="s">
        <v>2804</v>
      </c>
      <c r="P1911" t="s">
        <v>2810</v>
      </c>
      <c r="Q1911" t="s">
        <v>2816</v>
      </c>
      <c r="R1911">
        <v>0</v>
      </c>
      <c r="S1911">
        <v>-1.76</v>
      </c>
      <c r="T1911">
        <v>-2.5499999999999998</v>
      </c>
      <c r="U1911">
        <v>108.98</v>
      </c>
      <c r="V1911">
        <v>-1</v>
      </c>
      <c r="W1911">
        <v>-1</v>
      </c>
      <c r="X1911">
        <v>-1</v>
      </c>
      <c r="Y1911">
        <v>-1</v>
      </c>
      <c r="Z1911">
        <v>-1</v>
      </c>
      <c r="AA1911">
        <v>-1</v>
      </c>
      <c r="AB1911">
        <v>-1</v>
      </c>
      <c r="AC1911">
        <v>-1</v>
      </c>
      <c r="AD1911">
        <v>-1</v>
      </c>
      <c r="AE1911" s="4" t="s">
        <v>2828</v>
      </c>
      <c r="AF1911" s="9" t="s">
        <v>2829</v>
      </c>
      <c r="AG1911">
        <v>0</v>
      </c>
      <c r="AH1911">
        <v>1</v>
      </c>
      <c r="AI1911">
        <v>0</v>
      </c>
      <c r="AJ1911">
        <v>1</v>
      </c>
      <c r="AK1911" s="9" t="s">
        <v>2840</v>
      </c>
      <c r="AL1911">
        <f t="shared" si="628"/>
        <v>0</v>
      </c>
      <c r="AM1911">
        <f>IF(AND(INDIRECT(AN1911)='Sample Select backend'!$C$2,INDIRECT(AO1911)=1,INDIRECT(AP1911)='Sample Select backend'!$F$2,INDIRECT(AQ1911)=1,INDIRECT(AR1911)='Sample Select backend'!$M$2),1,0)</f>
        <v>0</v>
      </c>
      <c r="AN1911" t="str">
        <f>_xlfn.CONCAT('Sample Select backend'!$C$4,ROW(AN1911))</f>
        <v>AE1911</v>
      </c>
      <c r="AO1911" s="9" t="str">
        <f>_xlfn.CONCAT('Sample Select backend'!$J$2,ROW(AO1911))</f>
        <v>AJ1911</v>
      </c>
      <c r="AP1911" t="str">
        <f>_xlfn.CONCAT('Sample Select backend'!$F$4,ROW(AP1911))</f>
        <v>AF1911</v>
      </c>
      <c r="AQ1911" t="str">
        <f>_xlfn.CONCAT('Sample Select backend'!$I$10,ROW(AQ1911))</f>
        <v>R1911</v>
      </c>
      <c r="AR1911" t="str">
        <f>_xlfn.CONCAT('Sample Select backend'!$M$4,ROW(AR1911))</f>
        <v>AK1911</v>
      </c>
      <c r="AS1911" t="str">
        <f t="shared" si="629"/>
        <v>Jordan</v>
      </c>
      <c r="AT1911" s="9">
        <f t="shared" si="630"/>
        <v>20</v>
      </c>
      <c r="AU1911">
        <f t="shared" si="631"/>
        <v>0</v>
      </c>
      <c r="AV1911" s="9">
        <v>0</v>
      </c>
    </row>
    <row r="1912" spans="1:48" x14ac:dyDescent="0.35">
      <c r="A1912" s="24" t="s">
        <v>90</v>
      </c>
      <c r="B1912" s="24">
        <v>1</v>
      </c>
      <c r="C1912" s="24">
        <v>6</v>
      </c>
      <c r="D1912" s="24" t="s">
        <v>3867</v>
      </c>
      <c r="E1912" s="24"/>
      <c r="O1912" t="s">
        <v>2804</v>
      </c>
      <c r="P1912" t="s">
        <v>2810</v>
      </c>
      <c r="Q1912" t="s">
        <v>2816</v>
      </c>
      <c r="R1912">
        <v>0</v>
      </c>
      <c r="S1912">
        <v>-1.76</v>
      </c>
      <c r="T1912">
        <v>-2.5499999999999998</v>
      </c>
      <c r="U1912">
        <v>108.98</v>
      </c>
      <c r="V1912">
        <v>-1</v>
      </c>
      <c r="W1912">
        <v>-1</v>
      </c>
      <c r="X1912">
        <v>-1</v>
      </c>
      <c r="Y1912">
        <v>-1</v>
      </c>
      <c r="Z1912">
        <v>-1</v>
      </c>
      <c r="AA1912">
        <v>-1</v>
      </c>
      <c r="AB1912">
        <v>-1</v>
      </c>
      <c r="AC1912">
        <v>-1</v>
      </c>
      <c r="AD1912">
        <v>-1</v>
      </c>
      <c r="AE1912" s="4" t="s">
        <v>2828</v>
      </c>
      <c r="AF1912" s="9" t="s">
        <v>2829</v>
      </c>
      <c r="AG1912">
        <v>0</v>
      </c>
      <c r="AH1912">
        <v>1</v>
      </c>
      <c r="AI1912">
        <v>0</v>
      </c>
      <c r="AJ1912">
        <v>1</v>
      </c>
      <c r="AK1912" s="9" t="s">
        <v>2840</v>
      </c>
      <c r="AL1912">
        <f t="shared" si="628"/>
        <v>0</v>
      </c>
      <c r="AM1912">
        <f>IF(AND(INDIRECT(AN1912)='Sample Select backend'!$C$2,INDIRECT(AO1912)=1,INDIRECT(AP1912)='Sample Select backend'!$F$2,INDIRECT(AQ1912)=1,INDIRECT(AR1912)='Sample Select backend'!$M$2),1,0)</f>
        <v>0</v>
      </c>
      <c r="AN1912" t="str">
        <f>_xlfn.CONCAT('Sample Select backend'!$C$4,ROW(AN1912))</f>
        <v>AE1912</v>
      </c>
      <c r="AO1912" s="9" t="str">
        <f>_xlfn.CONCAT('Sample Select backend'!$J$2,ROW(AO1912))</f>
        <v>AJ1912</v>
      </c>
      <c r="AP1912" t="str">
        <f>_xlfn.CONCAT('Sample Select backend'!$F$4,ROW(AP1912))</f>
        <v>AF1912</v>
      </c>
      <c r="AQ1912" t="str">
        <f>_xlfn.CONCAT('Sample Select backend'!$I$10,ROW(AQ1912))</f>
        <v>R1912</v>
      </c>
      <c r="AR1912" t="str">
        <f>_xlfn.CONCAT('Sample Select backend'!$M$4,ROW(AR1912))</f>
        <v>AK1912</v>
      </c>
      <c r="AS1912" t="str">
        <f t="shared" si="629"/>
        <v>Jordan</v>
      </c>
      <c r="AT1912" s="9">
        <f t="shared" si="630"/>
        <v>6</v>
      </c>
      <c r="AU1912">
        <f t="shared" si="631"/>
        <v>0</v>
      </c>
      <c r="AV1912" s="9">
        <v>0</v>
      </c>
    </row>
    <row r="1913" spans="1:48" x14ac:dyDescent="0.35">
      <c r="A1913" s="24" t="s">
        <v>90</v>
      </c>
      <c r="B1913" s="24">
        <v>1</v>
      </c>
      <c r="C1913" s="24" t="s">
        <v>201</v>
      </c>
      <c r="D1913" s="24" t="s">
        <v>3868</v>
      </c>
      <c r="E1913" s="24"/>
      <c r="O1913" t="s">
        <v>2804</v>
      </c>
      <c r="P1913" t="s">
        <v>2810</v>
      </c>
      <c r="Q1913" t="s">
        <v>2816</v>
      </c>
      <c r="R1913">
        <v>0</v>
      </c>
      <c r="S1913">
        <v>-1.76</v>
      </c>
      <c r="T1913">
        <v>-2.5499999999999998</v>
      </c>
      <c r="U1913">
        <v>108.98</v>
      </c>
      <c r="V1913">
        <v>-1</v>
      </c>
      <c r="W1913">
        <v>-1</v>
      </c>
      <c r="X1913">
        <v>-1</v>
      </c>
      <c r="Y1913">
        <v>-1</v>
      </c>
      <c r="Z1913">
        <v>-1</v>
      </c>
      <c r="AA1913">
        <v>-1</v>
      </c>
      <c r="AB1913">
        <v>-1</v>
      </c>
      <c r="AC1913">
        <v>-1</v>
      </c>
      <c r="AD1913">
        <v>-1</v>
      </c>
      <c r="AE1913" s="4" t="s">
        <v>2828</v>
      </c>
      <c r="AF1913" s="9" t="s">
        <v>2829</v>
      </c>
      <c r="AG1913">
        <v>0</v>
      </c>
      <c r="AH1913">
        <v>1</v>
      </c>
      <c r="AI1913">
        <v>0</v>
      </c>
      <c r="AJ1913">
        <v>1</v>
      </c>
      <c r="AK1913" s="9" t="s">
        <v>2840</v>
      </c>
      <c r="AL1913">
        <f t="shared" si="628"/>
        <v>0</v>
      </c>
      <c r="AM1913">
        <f>IF(AND(INDIRECT(AN1913)='Sample Select backend'!$C$2,INDIRECT(AO1913)=1,INDIRECT(AP1913)='Sample Select backend'!$F$2,INDIRECT(AQ1913)=1,INDIRECT(AR1913)='Sample Select backend'!$M$2),1,0)</f>
        <v>0</v>
      </c>
      <c r="AN1913" t="str">
        <f>_xlfn.CONCAT('Sample Select backend'!$C$4,ROW(AN1913))</f>
        <v>AE1913</v>
      </c>
      <c r="AO1913" s="9" t="str">
        <f>_xlfn.CONCAT('Sample Select backend'!$J$2,ROW(AO1913))</f>
        <v>AJ1913</v>
      </c>
      <c r="AP1913" t="str">
        <f>_xlfn.CONCAT('Sample Select backend'!$F$4,ROW(AP1913))</f>
        <v>AF1913</v>
      </c>
      <c r="AQ1913" t="str">
        <f>_xlfn.CONCAT('Sample Select backend'!$I$10,ROW(AQ1913))</f>
        <v>R1913</v>
      </c>
      <c r="AR1913" t="str">
        <f>_xlfn.CONCAT('Sample Select backend'!$M$4,ROW(AR1913))</f>
        <v>AK1913</v>
      </c>
      <c r="AS1913" t="str">
        <f t="shared" si="629"/>
        <v>Jordan</v>
      </c>
      <c r="AT1913" s="9" t="str">
        <f t="shared" si="630"/>
        <v>Other</v>
      </c>
      <c r="AU1913">
        <f t="shared" si="631"/>
        <v>0</v>
      </c>
      <c r="AV1913" s="9">
        <v>0</v>
      </c>
    </row>
    <row r="1914" spans="1:48" x14ac:dyDescent="0.35">
      <c r="A1914" s="24" t="s">
        <v>90</v>
      </c>
      <c r="B1914" s="24">
        <v>1</v>
      </c>
      <c r="C1914" s="24">
        <v>11</v>
      </c>
      <c r="D1914" s="24" t="s">
        <v>3869</v>
      </c>
      <c r="E1914" s="24"/>
      <c r="O1914" t="s">
        <v>2804</v>
      </c>
      <c r="P1914" t="s">
        <v>2810</v>
      </c>
      <c r="Q1914" t="s">
        <v>2816</v>
      </c>
      <c r="R1914">
        <v>0</v>
      </c>
      <c r="S1914">
        <v>-1.76</v>
      </c>
      <c r="T1914">
        <v>-2.5499999999999998</v>
      </c>
      <c r="U1914">
        <v>108.98</v>
      </c>
      <c r="V1914">
        <v>-1</v>
      </c>
      <c r="W1914">
        <v>-1</v>
      </c>
      <c r="X1914">
        <v>-1</v>
      </c>
      <c r="Y1914">
        <v>-1</v>
      </c>
      <c r="Z1914">
        <v>-1</v>
      </c>
      <c r="AA1914">
        <v>-1</v>
      </c>
      <c r="AB1914">
        <v>-1</v>
      </c>
      <c r="AC1914">
        <v>-1</v>
      </c>
      <c r="AD1914">
        <v>-1</v>
      </c>
      <c r="AE1914" s="4" t="s">
        <v>2828</v>
      </c>
      <c r="AF1914" s="9" t="s">
        <v>2829</v>
      </c>
      <c r="AG1914">
        <v>0</v>
      </c>
      <c r="AH1914">
        <v>1</v>
      </c>
      <c r="AI1914">
        <v>0</v>
      </c>
      <c r="AJ1914">
        <v>1</v>
      </c>
      <c r="AK1914" s="9" t="s">
        <v>2840</v>
      </c>
      <c r="AL1914">
        <f t="shared" si="628"/>
        <v>0</v>
      </c>
      <c r="AM1914">
        <f>IF(AND(INDIRECT(AN1914)='Sample Select backend'!$C$2,INDIRECT(AO1914)=1,INDIRECT(AP1914)='Sample Select backend'!$F$2,INDIRECT(AQ1914)=1,INDIRECT(AR1914)='Sample Select backend'!$M$2),1,0)</f>
        <v>0</v>
      </c>
      <c r="AN1914" t="str">
        <f>_xlfn.CONCAT('Sample Select backend'!$C$4,ROW(AN1914))</f>
        <v>AE1914</v>
      </c>
      <c r="AO1914" s="9" t="str">
        <f>_xlfn.CONCAT('Sample Select backend'!$J$2,ROW(AO1914))</f>
        <v>AJ1914</v>
      </c>
      <c r="AP1914" t="str">
        <f>_xlfn.CONCAT('Sample Select backend'!$F$4,ROW(AP1914))</f>
        <v>AF1914</v>
      </c>
      <c r="AQ1914" t="str">
        <f>_xlfn.CONCAT('Sample Select backend'!$I$10,ROW(AQ1914))</f>
        <v>R1914</v>
      </c>
      <c r="AR1914" t="str">
        <f>_xlfn.CONCAT('Sample Select backend'!$M$4,ROW(AR1914))</f>
        <v>AK1914</v>
      </c>
      <c r="AS1914" t="str">
        <f t="shared" si="629"/>
        <v>Jordan</v>
      </c>
      <c r="AT1914" s="9">
        <f t="shared" si="630"/>
        <v>11</v>
      </c>
      <c r="AU1914">
        <f t="shared" si="631"/>
        <v>0</v>
      </c>
      <c r="AV1914" s="9">
        <v>0</v>
      </c>
    </row>
    <row r="1915" spans="1:48" x14ac:dyDescent="0.35">
      <c r="A1915" s="24" t="s">
        <v>90</v>
      </c>
      <c r="B1915" s="24">
        <v>1</v>
      </c>
      <c r="C1915" s="24">
        <v>6</v>
      </c>
      <c r="D1915" s="24" t="s">
        <v>3870</v>
      </c>
      <c r="E1915" s="24"/>
      <c r="O1915" t="s">
        <v>2804</v>
      </c>
      <c r="P1915" t="s">
        <v>2810</v>
      </c>
      <c r="Q1915" t="s">
        <v>2816</v>
      </c>
      <c r="R1915">
        <v>0</v>
      </c>
      <c r="S1915">
        <v>-1.76</v>
      </c>
      <c r="T1915">
        <v>-2.5499999999999998</v>
      </c>
      <c r="U1915">
        <v>108.98</v>
      </c>
      <c r="V1915">
        <v>-1</v>
      </c>
      <c r="W1915">
        <v>-1</v>
      </c>
      <c r="X1915">
        <v>-1</v>
      </c>
      <c r="Y1915">
        <v>-1</v>
      </c>
      <c r="Z1915">
        <v>-1</v>
      </c>
      <c r="AA1915">
        <v>-1</v>
      </c>
      <c r="AB1915">
        <v>-1</v>
      </c>
      <c r="AC1915">
        <v>-1</v>
      </c>
      <c r="AD1915">
        <v>-1</v>
      </c>
      <c r="AE1915" s="4" t="s">
        <v>2828</v>
      </c>
      <c r="AF1915" s="9" t="s">
        <v>2829</v>
      </c>
      <c r="AG1915">
        <v>0</v>
      </c>
      <c r="AH1915">
        <v>1</v>
      </c>
      <c r="AI1915">
        <v>0</v>
      </c>
      <c r="AJ1915">
        <v>1</v>
      </c>
      <c r="AK1915" s="9" t="s">
        <v>2840</v>
      </c>
      <c r="AL1915">
        <f t="shared" si="628"/>
        <v>0</v>
      </c>
      <c r="AM1915">
        <f>IF(AND(INDIRECT(AN1915)='Sample Select backend'!$C$2,INDIRECT(AO1915)=1,INDIRECT(AP1915)='Sample Select backend'!$F$2,INDIRECT(AQ1915)=1,INDIRECT(AR1915)='Sample Select backend'!$M$2),1,0)</f>
        <v>0</v>
      </c>
      <c r="AN1915" t="str">
        <f>_xlfn.CONCAT('Sample Select backend'!$C$4,ROW(AN1915))</f>
        <v>AE1915</v>
      </c>
      <c r="AO1915" s="9" t="str">
        <f>_xlfn.CONCAT('Sample Select backend'!$J$2,ROW(AO1915))</f>
        <v>AJ1915</v>
      </c>
      <c r="AP1915" t="str">
        <f>_xlfn.CONCAT('Sample Select backend'!$F$4,ROW(AP1915))</f>
        <v>AF1915</v>
      </c>
      <c r="AQ1915" t="str">
        <f>_xlfn.CONCAT('Sample Select backend'!$I$10,ROW(AQ1915))</f>
        <v>R1915</v>
      </c>
      <c r="AR1915" t="str">
        <f>_xlfn.CONCAT('Sample Select backend'!$M$4,ROW(AR1915))</f>
        <v>AK1915</v>
      </c>
      <c r="AS1915" t="str">
        <f t="shared" si="629"/>
        <v>Jordan</v>
      </c>
      <c r="AT1915" s="9">
        <f t="shared" si="630"/>
        <v>6</v>
      </c>
      <c r="AU1915">
        <f t="shared" si="631"/>
        <v>0</v>
      </c>
      <c r="AV1915" s="9">
        <v>0</v>
      </c>
    </row>
    <row r="1916" spans="1:48" x14ac:dyDescent="0.35">
      <c r="A1916" s="24" t="s">
        <v>90</v>
      </c>
      <c r="B1916" s="24">
        <v>2</v>
      </c>
      <c r="C1916" s="24">
        <v>14</v>
      </c>
      <c r="D1916" s="24" t="s">
        <v>3871</v>
      </c>
      <c r="E1916" s="24"/>
      <c r="O1916" t="s">
        <v>2804</v>
      </c>
      <c r="P1916" t="s">
        <v>2810</v>
      </c>
      <c r="Q1916" t="s">
        <v>2816</v>
      </c>
      <c r="R1916">
        <v>0</v>
      </c>
      <c r="S1916">
        <v>-1.76</v>
      </c>
      <c r="T1916">
        <v>-2.5499999999999998</v>
      </c>
      <c r="U1916">
        <v>108.98</v>
      </c>
      <c r="V1916">
        <v>-1</v>
      </c>
      <c r="W1916">
        <v>-1</v>
      </c>
      <c r="X1916">
        <v>-1</v>
      </c>
      <c r="Y1916">
        <v>-1</v>
      </c>
      <c r="Z1916">
        <v>-1</v>
      </c>
      <c r="AA1916">
        <v>-1</v>
      </c>
      <c r="AB1916">
        <v>-1</v>
      </c>
      <c r="AC1916">
        <v>-1</v>
      </c>
      <c r="AD1916">
        <v>-1</v>
      </c>
      <c r="AE1916" s="4" t="s">
        <v>2828</v>
      </c>
      <c r="AF1916" s="9" t="s">
        <v>2829</v>
      </c>
      <c r="AG1916">
        <v>0</v>
      </c>
      <c r="AH1916">
        <v>1</v>
      </c>
      <c r="AI1916">
        <v>0</v>
      </c>
      <c r="AJ1916">
        <v>1</v>
      </c>
      <c r="AK1916" s="9" t="s">
        <v>2840</v>
      </c>
      <c r="AL1916">
        <f t="shared" si="628"/>
        <v>0</v>
      </c>
      <c r="AM1916">
        <f>IF(AND(INDIRECT(AN1916)='Sample Select backend'!$C$2,INDIRECT(AO1916)=1,INDIRECT(AP1916)='Sample Select backend'!$F$2,INDIRECT(AQ1916)=1,INDIRECT(AR1916)='Sample Select backend'!$M$2),1,0)</f>
        <v>0</v>
      </c>
      <c r="AN1916" t="str">
        <f>_xlfn.CONCAT('Sample Select backend'!$C$4,ROW(AN1916))</f>
        <v>AE1916</v>
      </c>
      <c r="AO1916" s="9" t="str">
        <f>_xlfn.CONCAT('Sample Select backend'!$J$2,ROW(AO1916))</f>
        <v>AJ1916</v>
      </c>
      <c r="AP1916" t="str">
        <f>_xlfn.CONCAT('Sample Select backend'!$F$4,ROW(AP1916))</f>
        <v>AF1916</v>
      </c>
      <c r="AQ1916" t="str">
        <f>_xlfn.CONCAT('Sample Select backend'!$I$10,ROW(AQ1916))</f>
        <v>R1916</v>
      </c>
      <c r="AR1916" t="str">
        <f>_xlfn.CONCAT('Sample Select backend'!$M$4,ROW(AR1916))</f>
        <v>AK1916</v>
      </c>
      <c r="AS1916" t="str">
        <f t="shared" si="629"/>
        <v>Jordan</v>
      </c>
      <c r="AT1916" s="9">
        <f t="shared" si="630"/>
        <v>14</v>
      </c>
      <c r="AU1916">
        <f t="shared" si="631"/>
        <v>0</v>
      </c>
      <c r="AV1916" s="9">
        <v>0</v>
      </c>
    </row>
    <row r="1917" spans="1:48" x14ac:dyDescent="0.35">
      <c r="A1917" s="24" t="s">
        <v>90</v>
      </c>
      <c r="B1917" s="24">
        <v>1</v>
      </c>
      <c r="C1917" s="24">
        <v>6</v>
      </c>
      <c r="D1917" s="24" t="s">
        <v>3872</v>
      </c>
      <c r="E1917" s="24"/>
      <c r="O1917" t="s">
        <v>2804</v>
      </c>
      <c r="P1917" t="s">
        <v>2810</v>
      </c>
      <c r="Q1917" t="s">
        <v>2816</v>
      </c>
      <c r="R1917">
        <v>0</v>
      </c>
      <c r="S1917">
        <v>-1.76</v>
      </c>
      <c r="T1917">
        <v>-2.5499999999999998</v>
      </c>
      <c r="U1917">
        <v>108.98</v>
      </c>
      <c r="V1917">
        <v>-1</v>
      </c>
      <c r="W1917">
        <v>-1</v>
      </c>
      <c r="X1917">
        <v>-1</v>
      </c>
      <c r="Y1917">
        <v>-1</v>
      </c>
      <c r="Z1917">
        <v>-1</v>
      </c>
      <c r="AA1917">
        <v>-1</v>
      </c>
      <c r="AB1917">
        <v>-1</v>
      </c>
      <c r="AC1917">
        <v>-1</v>
      </c>
      <c r="AD1917">
        <v>-1</v>
      </c>
      <c r="AE1917" s="4" t="s">
        <v>2828</v>
      </c>
      <c r="AF1917" s="9" t="s">
        <v>2829</v>
      </c>
      <c r="AG1917">
        <v>0</v>
      </c>
      <c r="AH1917">
        <v>1</v>
      </c>
      <c r="AI1917">
        <v>0</v>
      </c>
      <c r="AJ1917">
        <v>1</v>
      </c>
      <c r="AK1917" s="9" t="s">
        <v>2840</v>
      </c>
      <c r="AL1917">
        <f t="shared" si="628"/>
        <v>0</v>
      </c>
      <c r="AM1917">
        <f>IF(AND(INDIRECT(AN1917)='Sample Select backend'!$C$2,INDIRECT(AO1917)=1,INDIRECT(AP1917)='Sample Select backend'!$F$2,INDIRECT(AQ1917)=1,INDIRECT(AR1917)='Sample Select backend'!$M$2),1,0)</f>
        <v>0</v>
      </c>
      <c r="AN1917" t="str">
        <f>_xlfn.CONCAT('Sample Select backend'!$C$4,ROW(AN1917))</f>
        <v>AE1917</v>
      </c>
      <c r="AO1917" s="9" t="str">
        <f>_xlfn.CONCAT('Sample Select backend'!$J$2,ROW(AO1917))</f>
        <v>AJ1917</v>
      </c>
      <c r="AP1917" t="str">
        <f>_xlfn.CONCAT('Sample Select backend'!$F$4,ROW(AP1917))</f>
        <v>AF1917</v>
      </c>
      <c r="AQ1917" t="str">
        <f>_xlfn.CONCAT('Sample Select backend'!$I$10,ROW(AQ1917))</f>
        <v>R1917</v>
      </c>
      <c r="AR1917" t="str">
        <f>_xlfn.CONCAT('Sample Select backend'!$M$4,ROW(AR1917))</f>
        <v>AK1917</v>
      </c>
      <c r="AS1917" t="str">
        <f t="shared" si="629"/>
        <v>Jordan</v>
      </c>
      <c r="AT1917" s="9">
        <f t="shared" si="630"/>
        <v>6</v>
      </c>
      <c r="AU1917">
        <f t="shared" si="631"/>
        <v>0</v>
      </c>
      <c r="AV1917" s="9">
        <v>1</v>
      </c>
    </row>
    <row r="1918" spans="1:48" x14ac:dyDescent="0.35">
      <c r="A1918" t="s">
        <v>92</v>
      </c>
      <c r="B1918">
        <v>2</v>
      </c>
      <c r="C1918" t="s">
        <v>206</v>
      </c>
      <c r="D1918" t="s">
        <v>1313</v>
      </c>
      <c r="E1918">
        <v>2</v>
      </c>
      <c r="F1918">
        <v>2</v>
      </c>
      <c r="G1918">
        <v>-2</v>
      </c>
      <c r="H1918">
        <v>-1</v>
      </c>
      <c r="I1918">
        <v>-2</v>
      </c>
      <c r="K1918">
        <v>-2</v>
      </c>
      <c r="M1918">
        <v>1</v>
      </c>
      <c r="N1918" t="s">
        <v>2691</v>
      </c>
      <c r="O1918" t="s">
        <v>2800</v>
      </c>
      <c r="P1918" t="s">
        <v>2810</v>
      </c>
      <c r="Q1918" t="s">
        <v>2816</v>
      </c>
      <c r="R1918">
        <v>0</v>
      </c>
      <c r="S1918">
        <v>-2.57</v>
      </c>
      <c r="T1918">
        <v>-2.95</v>
      </c>
      <c r="U1918">
        <v>24.35</v>
      </c>
      <c r="V1918">
        <f t="shared" ref="V1918:V1935" si="644">IF(E1918&gt;0,1,IF(E1918&lt;0,0,-1))</f>
        <v>1</v>
      </c>
      <c r="W1918">
        <f t="shared" ref="W1918:W1935" si="645">IF(F1918&gt;0,1,IF(F1918&lt;0,0,-1))</f>
        <v>1</v>
      </c>
      <c r="X1918">
        <f t="shared" ref="X1918:X1935" si="646">IF(G1918&gt;0,1,IF(G1918&lt;0,0,-1))</f>
        <v>0</v>
      </c>
      <c r="Y1918">
        <f t="shared" ref="Y1918:Y1935" si="647">IF(H1918&gt;0,1,IF(H1918&lt;0,0,-1))</f>
        <v>0</v>
      </c>
      <c r="Z1918">
        <f t="shared" ref="Z1918:Z1935" si="648">IF(I1918&gt;0,1,IF(I1918&lt;0,0,-1))</f>
        <v>0</v>
      </c>
      <c r="AA1918">
        <f t="shared" ref="AA1918:AA1935" si="649">IF(J1918&gt;0,1,IF(J1918&lt;0,0,-1))</f>
        <v>-1</v>
      </c>
      <c r="AB1918">
        <f t="shared" ref="AB1918:AB1935" si="650">IF(K1918&gt;0,1,IF(K1918&lt;0,0,-1))</f>
        <v>0</v>
      </c>
      <c r="AC1918">
        <f t="shared" ref="AC1918:AC1935" si="651">IF(L1918&gt;0,1,IF(L1918&lt;0,0,-1))</f>
        <v>-1</v>
      </c>
      <c r="AD1918">
        <f t="shared" ref="AD1918:AD1935" si="652">IF(M1918&gt;0,1,IF(M1918&lt;0,0,-1))</f>
        <v>1</v>
      </c>
      <c r="AE1918" s="4" t="s">
        <v>2828</v>
      </c>
      <c r="AF1918" s="9" t="s">
        <v>2829</v>
      </c>
      <c r="AG1918">
        <v>0</v>
      </c>
      <c r="AH1918">
        <v>1</v>
      </c>
      <c r="AI1918">
        <v>0</v>
      </c>
      <c r="AJ1918">
        <v>1</v>
      </c>
      <c r="AK1918" s="9" t="s">
        <v>2840</v>
      </c>
      <c r="AL1918">
        <f t="shared" si="628"/>
        <v>0</v>
      </c>
      <c r="AM1918">
        <f>IF(AND(INDIRECT(AN1918)='Sample Select backend'!$C$2,INDIRECT(AO1918)=1,INDIRECT(AP1918)='Sample Select backend'!$F$2,INDIRECT(AQ1918)=1,INDIRECT(AR1918)='Sample Select backend'!$M$2),1,0)</f>
        <v>0</v>
      </c>
      <c r="AN1918" t="str">
        <f>_xlfn.CONCAT('Sample Select backend'!$C$4,ROW(AN1918))</f>
        <v>AE1918</v>
      </c>
      <c r="AO1918" s="9" t="str">
        <f>_xlfn.CONCAT('Sample Select backend'!$J$2,ROW(AO1918))</f>
        <v>AJ1918</v>
      </c>
      <c r="AP1918" t="str">
        <f>_xlfn.CONCAT('Sample Select backend'!$F$4,ROW(AP1918))</f>
        <v>AF1918</v>
      </c>
      <c r="AQ1918" t="str">
        <f>_xlfn.CONCAT('Sample Select backend'!$I$10,ROW(AQ1918))</f>
        <v>R1918</v>
      </c>
      <c r="AR1918" t="str">
        <f>_xlfn.CONCAT('Sample Select backend'!$M$4,ROW(AR1918))</f>
        <v>AK1918</v>
      </c>
      <c r="AS1918" t="str">
        <f t="shared" si="629"/>
        <v>Kazakhstan</v>
      </c>
      <c r="AT1918" s="9" t="str">
        <f t="shared" si="630"/>
        <v>Tax exemption/waiver/suspension</v>
      </c>
      <c r="AU1918">
        <f t="shared" si="631"/>
        <v>1</v>
      </c>
      <c r="AV1918" s="9">
        <v>1</v>
      </c>
    </row>
    <row r="1919" spans="1:48" x14ac:dyDescent="0.35">
      <c r="A1919" t="s">
        <v>92</v>
      </c>
      <c r="B1919">
        <v>1</v>
      </c>
      <c r="C1919">
        <v>6</v>
      </c>
      <c r="D1919" t="s">
        <v>1317</v>
      </c>
      <c r="E1919">
        <v>2</v>
      </c>
      <c r="F1919">
        <v>2</v>
      </c>
      <c r="G1919">
        <v>2</v>
      </c>
      <c r="H1919">
        <v>2</v>
      </c>
      <c r="I1919">
        <v>2</v>
      </c>
      <c r="J1919">
        <v>2</v>
      </c>
      <c r="K1919">
        <v>1</v>
      </c>
      <c r="L1919">
        <v>2</v>
      </c>
      <c r="M1919">
        <v>1</v>
      </c>
      <c r="N1919" t="s">
        <v>2691</v>
      </c>
      <c r="O1919" t="s">
        <v>2800</v>
      </c>
      <c r="P1919" t="s">
        <v>2810</v>
      </c>
      <c r="Q1919" t="s">
        <v>2816</v>
      </c>
      <c r="R1919">
        <v>0</v>
      </c>
      <c r="S1919">
        <v>-2.57</v>
      </c>
      <c r="T1919">
        <v>-2.95</v>
      </c>
      <c r="U1919">
        <v>24.35</v>
      </c>
      <c r="V1919">
        <f t="shared" si="644"/>
        <v>1</v>
      </c>
      <c r="W1919">
        <f t="shared" si="645"/>
        <v>1</v>
      </c>
      <c r="X1919">
        <f t="shared" si="646"/>
        <v>1</v>
      </c>
      <c r="Y1919">
        <f t="shared" si="647"/>
        <v>1</v>
      </c>
      <c r="Z1919">
        <f t="shared" si="648"/>
        <v>1</v>
      </c>
      <c r="AA1919">
        <f t="shared" si="649"/>
        <v>1</v>
      </c>
      <c r="AB1919">
        <f t="shared" si="650"/>
        <v>1</v>
      </c>
      <c r="AC1919">
        <f t="shared" si="651"/>
        <v>1</v>
      </c>
      <c r="AD1919">
        <f t="shared" si="652"/>
        <v>1</v>
      </c>
      <c r="AE1919" s="4" t="s">
        <v>2828</v>
      </c>
      <c r="AF1919" s="9" t="s">
        <v>2829</v>
      </c>
      <c r="AG1919">
        <v>0</v>
      </c>
      <c r="AH1919">
        <v>1</v>
      </c>
      <c r="AI1919">
        <v>0</v>
      </c>
      <c r="AJ1919">
        <v>1</v>
      </c>
      <c r="AK1919" s="9" t="s">
        <v>2840</v>
      </c>
      <c r="AL1919">
        <f t="shared" si="628"/>
        <v>0</v>
      </c>
      <c r="AM1919">
        <f>IF(AND(INDIRECT(AN1919)='Sample Select backend'!$C$2,INDIRECT(AO1919)=1,INDIRECT(AP1919)='Sample Select backend'!$F$2,INDIRECT(AQ1919)=1,INDIRECT(AR1919)='Sample Select backend'!$M$2),1,0)</f>
        <v>0</v>
      </c>
      <c r="AN1919" t="str">
        <f>_xlfn.CONCAT('Sample Select backend'!$C$4,ROW(AN1919))</f>
        <v>AE1919</v>
      </c>
      <c r="AO1919" s="9" t="str">
        <f>_xlfn.CONCAT('Sample Select backend'!$J$2,ROW(AO1919))</f>
        <v>AJ1919</v>
      </c>
      <c r="AP1919" t="str">
        <f>_xlfn.CONCAT('Sample Select backend'!$F$4,ROW(AP1919))</f>
        <v>AF1919</v>
      </c>
      <c r="AQ1919" t="str">
        <f>_xlfn.CONCAT('Sample Select backend'!$I$10,ROW(AQ1919))</f>
        <v>R1919</v>
      </c>
      <c r="AR1919" t="str">
        <f>_xlfn.CONCAT('Sample Select backend'!$M$4,ROW(AR1919))</f>
        <v>AK1919</v>
      </c>
      <c r="AS1919" t="str">
        <f t="shared" si="629"/>
        <v>Kazakhstan</v>
      </c>
      <c r="AT1919" s="9">
        <f t="shared" si="630"/>
        <v>6</v>
      </c>
      <c r="AU1919">
        <f t="shared" si="631"/>
        <v>0</v>
      </c>
      <c r="AV1919" s="9">
        <v>1</v>
      </c>
    </row>
    <row r="1920" spans="1:48" x14ac:dyDescent="0.35">
      <c r="A1920" t="s">
        <v>92</v>
      </c>
      <c r="B1920">
        <v>2</v>
      </c>
      <c r="C1920">
        <v>13</v>
      </c>
      <c r="D1920" t="s">
        <v>1308</v>
      </c>
      <c r="E1920">
        <v>-2</v>
      </c>
      <c r="F1920">
        <v>2</v>
      </c>
      <c r="G1920">
        <v>2</v>
      </c>
      <c r="H1920">
        <v>2</v>
      </c>
      <c r="I1920">
        <v>2</v>
      </c>
      <c r="J1920">
        <v>2</v>
      </c>
      <c r="K1920">
        <v>1</v>
      </c>
      <c r="L1920">
        <v>2</v>
      </c>
      <c r="M1920">
        <v>1</v>
      </c>
      <c r="N1920" t="s">
        <v>2691</v>
      </c>
      <c r="O1920" t="s">
        <v>2800</v>
      </c>
      <c r="P1920" t="s">
        <v>2810</v>
      </c>
      <c r="Q1920" t="s">
        <v>2816</v>
      </c>
      <c r="R1920">
        <v>0</v>
      </c>
      <c r="S1920">
        <v>-2.57</v>
      </c>
      <c r="T1920">
        <v>-2.95</v>
      </c>
      <c r="U1920">
        <v>24.35</v>
      </c>
      <c r="V1920">
        <f t="shared" si="644"/>
        <v>0</v>
      </c>
      <c r="W1920">
        <f t="shared" si="645"/>
        <v>1</v>
      </c>
      <c r="X1920">
        <f t="shared" si="646"/>
        <v>1</v>
      </c>
      <c r="Y1920">
        <f t="shared" si="647"/>
        <v>1</v>
      </c>
      <c r="Z1920">
        <f t="shared" si="648"/>
        <v>1</v>
      </c>
      <c r="AA1920">
        <f t="shared" si="649"/>
        <v>1</v>
      </c>
      <c r="AB1920">
        <f t="shared" si="650"/>
        <v>1</v>
      </c>
      <c r="AC1920">
        <f t="shared" si="651"/>
        <v>1</v>
      </c>
      <c r="AD1920">
        <f t="shared" si="652"/>
        <v>1</v>
      </c>
      <c r="AE1920" s="4" t="s">
        <v>2828</v>
      </c>
      <c r="AF1920" s="9" t="s">
        <v>2829</v>
      </c>
      <c r="AG1920">
        <v>0</v>
      </c>
      <c r="AH1920">
        <v>1</v>
      </c>
      <c r="AI1920">
        <v>0</v>
      </c>
      <c r="AJ1920">
        <v>1</v>
      </c>
      <c r="AK1920" s="9" t="s">
        <v>2840</v>
      </c>
      <c r="AL1920">
        <f t="shared" si="628"/>
        <v>0</v>
      </c>
      <c r="AM1920">
        <f>IF(AND(INDIRECT(AN1920)='Sample Select backend'!$C$2,INDIRECT(AO1920)=1,INDIRECT(AP1920)='Sample Select backend'!$F$2,INDIRECT(AQ1920)=1,INDIRECT(AR1920)='Sample Select backend'!$M$2),1,0)</f>
        <v>0</v>
      </c>
      <c r="AN1920" t="str">
        <f>_xlfn.CONCAT('Sample Select backend'!$C$4,ROW(AN1920))</f>
        <v>AE1920</v>
      </c>
      <c r="AO1920" s="9" t="str">
        <f>_xlfn.CONCAT('Sample Select backend'!$J$2,ROW(AO1920))</f>
        <v>AJ1920</v>
      </c>
      <c r="AP1920" t="str">
        <f>_xlfn.CONCAT('Sample Select backend'!$F$4,ROW(AP1920))</f>
        <v>AF1920</v>
      </c>
      <c r="AQ1920" t="str">
        <f>_xlfn.CONCAT('Sample Select backend'!$I$10,ROW(AQ1920))</f>
        <v>R1920</v>
      </c>
      <c r="AR1920" t="str">
        <f>_xlfn.CONCAT('Sample Select backend'!$M$4,ROW(AR1920))</f>
        <v>AK1920</v>
      </c>
      <c r="AS1920" t="str">
        <f t="shared" si="629"/>
        <v>Kazakhstan</v>
      </c>
      <c r="AT1920" s="9">
        <f t="shared" si="630"/>
        <v>13</v>
      </c>
      <c r="AU1920">
        <f t="shared" si="631"/>
        <v>0</v>
      </c>
      <c r="AV1920" s="9">
        <v>1</v>
      </c>
    </row>
    <row r="1921" spans="1:48" x14ac:dyDescent="0.35">
      <c r="A1921" t="s">
        <v>92</v>
      </c>
      <c r="B1921">
        <v>5</v>
      </c>
      <c r="C1921" t="s">
        <v>204</v>
      </c>
      <c r="D1921" t="s">
        <v>1324</v>
      </c>
      <c r="E1921">
        <v>1</v>
      </c>
      <c r="F1921">
        <v>-2</v>
      </c>
      <c r="G1921">
        <v>-2</v>
      </c>
      <c r="H1921">
        <v>-1</v>
      </c>
      <c r="I1921">
        <v>-2</v>
      </c>
      <c r="J1921">
        <v>1</v>
      </c>
      <c r="K1921">
        <v>1</v>
      </c>
      <c r="L1921">
        <v>2</v>
      </c>
      <c r="M1921">
        <v>1</v>
      </c>
      <c r="N1921" t="s">
        <v>2691</v>
      </c>
      <c r="O1921" t="s">
        <v>2800</v>
      </c>
      <c r="P1921" t="s">
        <v>2810</v>
      </c>
      <c r="Q1921" t="s">
        <v>2816</v>
      </c>
      <c r="R1921">
        <v>0</v>
      </c>
      <c r="S1921">
        <v>-2.57</v>
      </c>
      <c r="T1921">
        <v>-2.95</v>
      </c>
      <c r="U1921">
        <v>24.35</v>
      </c>
      <c r="V1921">
        <f t="shared" si="644"/>
        <v>1</v>
      </c>
      <c r="W1921">
        <f t="shared" si="645"/>
        <v>0</v>
      </c>
      <c r="X1921">
        <f t="shared" si="646"/>
        <v>0</v>
      </c>
      <c r="Y1921">
        <f t="shared" si="647"/>
        <v>0</v>
      </c>
      <c r="Z1921">
        <f t="shared" si="648"/>
        <v>0</v>
      </c>
      <c r="AA1921">
        <f t="shared" si="649"/>
        <v>1</v>
      </c>
      <c r="AB1921">
        <f t="shared" si="650"/>
        <v>1</v>
      </c>
      <c r="AC1921">
        <f t="shared" si="651"/>
        <v>1</v>
      </c>
      <c r="AD1921">
        <f t="shared" si="652"/>
        <v>1</v>
      </c>
      <c r="AE1921" s="4" t="s">
        <v>2828</v>
      </c>
      <c r="AF1921" s="9" t="s">
        <v>2829</v>
      </c>
      <c r="AG1921">
        <v>0</v>
      </c>
      <c r="AH1921">
        <v>1</v>
      </c>
      <c r="AI1921">
        <v>0</v>
      </c>
      <c r="AJ1921">
        <v>1</v>
      </c>
      <c r="AK1921" s="9" t="s">
        <v>2840</v>
      </c>
      <c r="AL1921">
        <f t="shared" si="628"/>
        <v>0</v>
      </c>
      <c r="AM1921">
        <f>IF(AND(INDIRECT(AN1921)='Sample Select backend'!$C$2,INDIRECT(AO1921)=1,INDIRECT(AP1921)='Sample Select backend'!$F$2,INDIRECT(AQ1921)=1,INDIRECT(AR1921)='Sample Select backend'!$M$2),1,0)</f>
        <v>0</v>
      </c>
      <c r="AN1921" t="str">
        <f>_xlfn.CONCAT('Sample Select backend'!$C$4,ROW(AN1921))</f>
        <v>AE1921</v>
      </c>
      <c r="AO1921" s="9" t="str">
        <f>_xlfn.CONCAT('Sample Select backend'!$J$2,ROW(AO1921))</f>
        <v>AJ1921</v>
      </c>
      <c r="AP1921" t="str">
        <f>_xlfn.CONCAT('Sample Select backend'!$F$4,ROW(AP1921))</f>
        <v>AF1921</v>
      </c>
      <c r="AQ1921" t="str">
        <f>_xlfn.CONCAT('Sample Select backend'!$I$10,ROW(AQ1921))</f>
        <v>R1921</v>
      </c>
      <c r="AR1921" t="str">
        <f>_xlfn.CONCAT('Sample Select backend'!$M$4,ROW(AR1921))</f>
        <v>AK1921</v>
      </c>
      <c r="AS1921" t="str">
        <f t="shared" si="629"/>
        <v>Kazakhstan</v>
      </c>
      <c r="AT1921" s="9" t="str">
        <f t="shared" si="630"/>
        <v>General</v>
      </c>
      <c r="AU1921">
        <f t="shared" si="631"/>
        <v>0</v>
      </c>
      <c r="AV1921" s="9">
        <v>1</v>
      </c>
    </row>
    <row r="1922" spans="1:48" x14ac:dyDescent="0.35">
      <c r="A1922" t="s">
        <v>92</v>
      </c>
      <c r="B1922">
        <v>1</v>
      </c>
      <c r="C1922">
        <v>6</v>
      </c>
      <c r="D1922" t="s">
        <v>1321</v>
      </c>
      <c r="E1922">
        <v>2</v>
      </c>
      <c r="F1922">
        <v>2</v>
      </c>
      <c r="G1922">
        <v>2</v>
      </c>
      <c r="H1922">
        <v>2</v>
      </c>
      <c r="I1922">
        <v>2</v>
      </c>
      <c r="J1922">
        <v>2</v>
      </c>
      <c r="K1922">
        <v>1</v>
      </c>
      <c r="L1922">
        <v>2</v>
      </c>
      <c r="M1922">
        <v>1</v>
      </c>
      <c r="N1922" t="s">
        <v>2691</v>
      </c>
      <c r="O1922" t="s">
        <v>2800</v>
      </c>
      <c r="P1922" t="s">
        <v>2810</v>
      </c>
      <c r="Q1922" t="s">
        <v>2816</v>
      </c>
      <c r="R1922">
        <v>0</v>
      </c>
      <c r="S1922">
        <v>-2.57</v>
      </c>
      <c r="T1922">
        <v>-2.95</v>
      </c>
      <c r="U1922">
        <v>24.35</v>
      </c>
      <c r="V1922">
        <f t="shared" si="644"/>
        <v>1</v>
      </c>
      <c r="W1922">
        <f t="shared" si="645"/>
        <v>1</v>
      </c>
      <c r="X1922">
        <f t="shared" si="646"/>
        <v>1</v>
      </c>
      <c r="Y1922">
        <f t="shared" si="647"/>
        <v>1</v>
      </c>
      <c r="Z1922">
        <f t="shared" si="648"/>
        <v>1</v>
      </c>
      <c r="AA1922">
        <f t="shared" si="649"/>
        <v>1</v>
      </c>
      <c r="AB1922">
        <f t="shared" si="650"/>
        <v>1</v>
      </c>
      <c r="AC1922">
        <f t="shared" si="651"/>
        <v>1</v>
      </c>
      <c r="AD1922">
        <f t="shared" si="652"/>
        <v>1</v>
      </c>
      <c r="AE1922" s="4" t="s">
        <v>2828</v>
      </c>
      <c r="AF1922" s="9" t="s">
        <v>2829</v>
      </c>
      <c r="AG1922">
        <v>0</v>
      </c>
      <c r="AH1922">
        <v>1</v>
      </c>
      <c r="AI1922">
        <v>0</v>
      </c>
      <c r="AJ1922">
        <v>1</v>
      </c>
      <c r="AK1922" s="9" t="s">
        <v>2840</v>
      </c>
      <c r="AL1922">
        <f t="shared" ref="AL1922:AL1985" si="653">IF(OR(B1922="other",B1922="international",B1922="Transfers",B1922="expenditure"),1,0)</f>
        <v>0</v>
      </c>
      <c r="AM1922">
        <f>IF(AND(INDIRECT(AN1922)='Sample Select backend'!$C$2,INDIRECT(AO1922)=1,INDIRECT(AP1922)='Sample Select backend'!$F$2,INDIRECT(AQ1922)=1,INDIRECT(AR1922)='Sample Select backend'!$M$2),1,0)</f>
        <v>0</v>
      </c>
      <c r="AN1922" t="str">
        <f>_xlfn.CONCAT('Sample Select backend'!$C$4,ROW(AN1922))</f>
        <v>AE1922</v>
      </c>
      <c r="AO1922" s="9" t="str">
        <f>_xlfn.CONCAT('Sample Select backend'!$J$2,ROW(AO1922))</f>
        <v>AJ1922</v>
      </c>
      <c r="AP1922" t="str">
        <f>_xlfn.CONCAT('Sample Select backend'!$F$4,ROW(AP1922))</f>
        <v>AF1922</v>
      </c>
      <c r="AQ1922" t="str">
        <f>_xlfn.CONCAT('Sample Select backend'!$I$10,ROW(AQ1922))</f>
        <v>R1922</v>
      </c>
      <c r="AR1922" t="str">
        <f>_xlfn.CONCAT('Sample Select backend'!$M$4,ROW(AR1922))</f>
        <v>AK1922</v>
      </c>
      <c r="AS1922" t="str">
        <f t="shared" ref="AS1922:AS1985" si="654">A1922</f>
        <v>Kazakhstan</v>
      </c>
      <c r="AT1922" s="9">
        <f t="shared" ref="AT1922:AT1985" si="655">IF(ISNUMBER(C1922),C1922,IF(OR(C1922="general",C1922="23;general"),"General",IF(OR(C1922="exemption",C1922="other (exemption)"),"Tax exemption/waiver/suspension","Other")))</f>
        <v>6</v>
      </c>
      <c r="AU1922">
        <f t="shared" ref="AU1922:AU1985" si="656">IF(A1922&lt;&gt;A1921,1,0)</f>
        <v>0</v>
      </c>
      <c r="AV1922" s="9">
        <v>1</v>
      </c>
    </row>
    <row r="1923" spans="1:48" x14ac:dyDescent="0.35">
      <c r="A1923" t="s">
        <v>92</v>
      </c>
      <c r="B1923">
        <v>1</v>
      </c>
      <c r="C1923" t="s">
        <v>206</v>
      </c>
      <c r="D1923" t="s">
        <v>1312</v>
      </c>
      <c r="E1923">
        <v>2</v>
      </c>
      <c r="F1923">
        <v>2</v>
      </c>
      <c r="G1923">
        <v>-2</v>
      </c>
      <c r="H1923">
        <v>-1</v>
      </c>
      <c r="I1923">
        <v>-2</v>
      </c>
      <c r="J1923">
        <v>2</v>
      </c>
      <c r="K1923">
        <v>2</v>
      </c>
      <c r="M1923">
        <v>1</v>
      </c>
      <c r="N1923" t="s">
        <v>2691</v>
      </c>
      <c r="O1923" t="s">
        <v>2800</v>
      </c>
      <c r="P1923" t="s">
        <v>2810</v>
      </c>
      <c r="Q1923" t="s">
        <v>2816</v>
      </c>
      <c r="R1923">
        <v>0</v>
      </c>
      <c r="S1923">
        <v>-2.57</v>
      </c>
      <c r="T1923">
        <v>-2.95</v>
      </c>
      <c r="U1923">
        <v>24.35</v>
      </c>
      <c r="V1923">
        <f t="shared" si="644"/>
        <v>1</v>
      </c>
      <c r="W1923">
        <f t="shared" si="645"/>
        <v>1</v>
      </c>
      <c r="X1923">
        <f t="shared" si="646"/>
        <v>0</v>
      </c>
      <c r="Y1923">
        <f t="shared" si="647"/>
        <v>0</v>
      </c>
      <c r="Z1923">
        <f t="shared" si="648"/>
        <v>0</v>
      </c>
      <c r="AA1923">
        <f t="shared" si="649"/>
        <v>1</v>
      </c>
      <c r="AB1923">
        <f t="shared" si="650"/>
        <v>1</v>
      </c>
      <c r="AC1923">
        <f t="shared" si="651"/>
        <v>-1</v>
      </c>
      <c r="AD1923">
        <f t="shared" si="652"/>
        <v>1</v>
      </c>
      <c r="AE1923" s="4" t="s">
        <v>2828</v>
      </c>
      <c r="AF1923" s="9" t="s">
        <v>2829</v>
      </c>
      <c r="AG1923">
        <v>0</v>
      </c>
      <c r="AH1923">
        <v>1</v>
      </c>
      <c r="AI1923">
        <v>0</v>
      </c>
      <c r="AJ1923">
        <v>1</v>
      </c>
      <c r="AK1923" s="9" t="s">
        <v>2840</v>
      </c>
      <c r="AL1923">
        <f t="shared" si="653"/>
        <v>0</v>
      </c>
      <c r="AM1923">
        <f>IF(AND(INDIRECT(AN1923)='Sample Select backend'!$C$2,INDIRECT(AO1923)=1,INDIRECT(AP1923)='Sample Select backend'!$F$2,INDIRECT(AQ1923)=1,INDIRECT(AR1923)='Sample Select backend'!$M$2),1,0)</f>
        <v>0</v>
      </c>
      <c r="AN1923" t="str">
        <f>_xlfn.CONCAT('Sample Select backend'!$C$4,ROW(AN1923))</f>
        <v>AE1923</v>
      </c>
      <c r="AO1923" s="9" t="str">
        <f>_xlfn.CONCAT('Sample Select backend'!$J$2,ROW(AO1923))</f>
        <v>AJ1923</v>
      </c>
      <c r="AP1923" t="str">
        <f>_xlfn.CONCAT('Sample Select backend'!$F$4,ROW(AP1923))</f>
        <v>AF1923</v>
      </c>
      <c r="AQ1923" t="str">
        <f>_xlfn.CONCAT('Sample Select backend'!$I$10,ROW(AQ1923))</f>
        <v>R1923</v>
      </c>
      <c r="AR1923" t="str">
        <f>_xlfn.CONCAT('Sample Select backend'!$M$4,ROW(AR1923))</f>
        <v>AK1923</v>
      </c>
      <c r="AS1923" t="str">
        <f t="shared" si="654"/>
        <v>Kazakhstan</v>
      </c>
      <c r="AT1923" s="9" t="str">
        <f t="shared" si="655"/>
        <v>Tax exemption/waiver/suspension</v>
      </c>
      <c r="AU1923">
        <f t="shared" si="656"/>
        <v>0</v>
      </c>
      <c r="AV1923" s="9">
        <v>1</v>
      </c>
    </row>
    <row r="1924" spans="1:48" x14ac:dyDescent="0.35">
      <c r="A1924" t="s">
        <v>92</v>
      </c>
      <c r="B1924">
        <v>1</v>
      </c>
      <c r="C1924" t="s">
        <v>206</v>
      </c>
      <c r="D1924" t="s">
        <v>1322</v>
      </c>
      <c r="E1924">
        <v>2</v>
      </c>
      <c r="F1924">
        <v>2</v>
      </c>
      <c r="G1924">
        <v>-2</v>
      </c>
      <c r="H1924">
        <v>-1</v>
      </c>
      <c r="I1924">
        <v>-2</v>
      </c>
      <c r="J1924">
        <v>2</v>
      </c>
      <c r="K1924">
        <v>2</v>
      </c>
      <c r="M1924">
        <v>1</v>
      </c>
      <c r="N1924" t="s">
        <v>2691</v>
      </c>
      <c r="O1924" t="s">
        <v>2800</v>
      </c>
      <c r="P1924" t="s">
        <v>2810</v>
      </c>
      <c r="Q1924" t="s">
        <v>2816</v>
      </c>
      <c r="R1924">
        <v>0</v>
      </c>
      <c r="S1924">
        <v>-2.57</v>
      </c>
      <c r="T1924">
        <v>-2.95</v>
      </c>
      <c r="U1924">
        <v>24.35</v>
      </c>
      <c r="V1924">
        <f t="shared" si="644"/>
        <v>1</v>
      </c>
      <c r="W1924">
        <f t="shared" si="645"/>
        <v>1</v>
      </c>
      <c r="X1924">
        <f t="shared" si="646"/>
        <v>0</v>
      </c>
      <c r="Y1924">
        <f t="shared" si="647"/>
        <v>0</v>
      </c>
      <c r="Z1924">
        <f t="shared" si="648"/>
        <v>0</v>
      </c>
      <c r="AA1924">
        <f t="shared" si="649"/>
        <v>1</v>
      </c>
      <c r="AB1924">
        <f t="shared" si="650"/>
        <v>1</v>
      </c>
      <c r="AC1924">
        <f t="shared" si="651"/>
        <v>-1</v>
      </c>
      <c r="AD1924">
        <f t="shared" si="652"/>
        <v>1</v>
      </c>
      <c r="AE1924" s="4" t="s">
        <v>2828</v>
      </c>
      <c r="AF1924" s="9" t="s">
        <v>2829</v>
      </c>
      <c r="AG1924">
        <v>0</v>
      </c>
      <c r="AH1924">
        <v>1</v>
      </c>
      <c r="AI1924">
        <v>0</v>
      </c>
      <c r="AJ1924">
        <v>1</v>
      </c>
      <c r="AK1924" s="9" t="s">
        <v>2840</v>
      </c>
      <c r="AL1924">
        <f t="shared" si="653"/>
        <v>0</v>
      </c>
      <c r="AM1924">
        <f>IF(AND(INDIRECT(AN1924)='Sample Select backend'!$C$2,INDIRECT(AO1924)=1,INDIRECT(AP1924)='Sample Select backend'!$F$2,INDIRECT(AQ1924)=1,INDIRECT(AR1924)='Sample Select backend'!$M$2),1,0)</f>
        <v>0</v>
      </c>
      <c r="AN1924" t="str">
        <f>_xlfn.CONCAT('Sample Select backend'!$C$4,ROW(AN1924))</f>
        <v>AE1924</v>
      </c>
      <c r="AO1924" s="9" t="str">
        <f>_xlfn.CONCAT('Sample Select backend'!$J$2,ROW(AO1924))</f>
        <v>AJ1924</v>
      </c>
      <c r="AP1924" t="str">
        <f>_xlfn.CONCAT('Sample Select backend'!$F$4,ROW(AP1924))</f>
        <v>AF1924</v>
      </c>
      <c r="AQ1924" t="str">
        <f>_xlfn.CONCAT('Sample Select backend'!$I$10,ROW(AQ1924))</f>
        <v>R1924</v>
      </c>
      <c r="AR1924" t="str">
        <f>_xlfn.CONCAT('Sample Select backend'!$M$4,ROW(AR1924))</f>
        <v>AK1924</v>
      </c>
      <c r="AS1924" t="str">
        <f t="shared" si="654"/>
        <v>Kazakhstan</v>
      </c>
      <c r="AT1924" s="9" t="str">
        <f t="shared" si="655"/>
        <v>Tax exemption/waiver/suspension</v>
      </c>
      <c r="AU1924">
        <f t="shared" si="656"/>
        <v>0</v>
      </c>
      <c r="AV1924" s="9">
        <v>1</v>
      </c>
    </row>
    <row r="1925" spans="1:48" x14ac:dyDescent="0.35">
      <c r="A1925" t="s">
        <v>92</v>
      </c>
      <c r="B1925">
        <v>6</v>
      </c>
      <c r="C1925">
        <v>25</v>
      </c>
      <c r="D1925" t="s">
        <v>1320</v>
      </c>
      <c r="E1925">
        <v>1</v>
      </c>
      <c r="F1925">
        <v>1</v>
      </c>
      <c r="G1925">
        <v>-2</v>
      </c>
      <c r="H1925">
        <v>-1</v>
      </c>
      <c r="I1925">
        <v>-2</v>
      </c>
      <c r="J1925">
        <v>2</v>
      </c>
      <c r="K1925">
        <v>1</v>
      </c>
      <c r="L1925">
        <v>-2</v>
      </c>
      <c r="M1925">
        <v>1</v>
      </c>
      <c r="N1925" t="s">
        <v>2691</v>
      </c>
      <c r="O1925" t="s">
        <v>2800</v>
      </c>
      <c r="P1925" t="s">
        <v>2810</v>
      </c>
      <c r="Q1925" t="s">
        <v>2816</v>
      </c>
      <c r="R1925">
        <v>0</v>
      </c>
      <c r="S1925">
        <v>-2.57</v>
      </c>
      <c r="T1925">
        <v>-2.95</v>
      </c>
      <c r="U1925">
        <v>24.35</v>
      </c>
      <c r="V1925">
        <f t="shared" si="644"/>
        <v>1</v>
      </c>
      <c r="W1925">
        <f t="shared" si="645"/>
        <v>1</v>
      </c>
      <c r="X1925">
        <f t="shared" si="646"/>
        <v>0</v>
      </c>
      <c r="Y1925">
        <f t="shared" si="647"/>
        <v>0</v>
      </c>
      <c r="Z1925">
        <f t="shared" si="648"/>
        <v>0</v>
      </c>
      <c r="AA1925">
        <f t="shared" si="649"/>
        <v>1</v>
      </c>
      <c r="AB1925">
        <f t="shared" si="650"/>
        <v>1</v>
      </c>
      <c r="AC1925">
        <f t="shared" si="651"/>
        <v>0</v>
      </c>
      <c r="AD1925">
        <f t="shared" si="652"/>
        <v>1</v>
      </c>
      <c r="AE1925" s="4" t="s">
        <v>2828</v>
      </c>
      <c r="AF1925" s="9" t="s">
        <v>2829</v>
      </c>
      <c r="AG1925">
        <v>0</v>
      </c>
      <c r="AH1925">
        <v>1</v>
      </c>
      <c r="AI1925">
        <v>0</v>
      </c>
      <c r="AJ1925">
        <v>1</v>
      </c>
      <c r="AK1925" s="9" t="s">
        <v>2840</v>
      </c>
      <c r="AL1925">
        <f t="shared" si="653"/>
        <v>0</v>
      </c>
      <c r="AM1925">
        <f>IF(AND(INDIRECT(AN1925)='Sample Select backend'!$C$2,INDIRECT(AO1925)=1,INDIRECT(AP1925)='Sample Select backend'!$F$2,INDIRECT(AQ1925)=1,INDIRECT(AR1925)='Sample Select backend'!$M$2),1,0)</f>
        <v>0</v>
      </c>
      <c r="AN1925" t="str">
        <f>_xlfn.CONCAT('Sample Select backend'!$C$4,ROW(AN1925))</f>
        <v>AE1925</v>
      </c>
      <c r="AO1925" s="9" t="str">
        <f>_xlfn.CONCAT('Sample Select backend'!$J$2,ROW(AO1925))</f>
        <v>AJ1925</v>
      </c>
      <c r="AP1925" t="str">
        <f>_xlfn.CONCAT('Sample Select backend'!$F$4,ROW(AP1925))</f>
        <v>AF1925</v>
      </c>
      <c r="AQ1925" t="str">
        <f>_xlfn.CONCAT('Sample Select backend'!$I$10,ROW(AQ1925))</f>
        <v>R1925</v>
      </c>
      <c r="AR1925" t="str">
        <f>_xlfn.CONCAT('Sample Select backend'!$M$4,ROW(AR1925))</f>
        <v>AK1925</v>
      </c>
      <c r="AS1925" t="str">
        <f t="shared" si="654"/>
        <v>Kazakhstan</v>
      </c>
      <c r="AT1925" s="9">
        <f t="shared" si="655"/>
        <v>25</v>
      </c>
      <c r="AU1925">
        <f t="shared" si="656"/>
        <v>0</v>
      </c>
      <c r="AV1925" s="9">
        <v>1</v>
      </c>
    </row>
    <row r="1926" spans="1:48" x14ac:dyDescent="0.35">
      <c r="A1926" t="s">
        <v>92</v>
      </c>
      <c r="B1926">
        <v>6</v>
      </c>
      <c r="C1926" t="s">
        <v>201</v>
      </c>
      <c r="D1926" t="s">
        <v>1319</v>
      </c>
      <c r="E1926">
        <v>1</v>
      </c>
      <c r="F1926">
        <v>-2</v>
      </c>
      <c r="G1926">
        <v>-2</v>
      </c>
      <c r="H1926">
        <v>-1</v>
      </c>
      <c r="I1926">
        <v>-2</v>
      </c>
      <c r="J1926">
        <v>-2</v>
      </c>
      <c r="K1926">
        <v>1</v>
      </c>
      <c r="L1926">
        <v>2</v>
      </c>
      <c r="M1926">
        <v>-2</v>
      </c>
      <c r="N1926" t="s">
        <v>2691</v>
      </c>
      <c r="O1926" t="s">
        <v>2800</v>
      </c>
      <c r="P1926" t="s">
        <v>2810</v>
      </c>
      <c r="Q1926" t="s">
        <v>2816</v>
      </c>
      <c r="R1926">
        <v>0</v>
      </c>
      <c r="S1926">
        <v>-2.57</v>
      </c>
      <c r="T1926">
        <v>-2.95</v>
      </c>
      <c r="U1926">
        <v>24.35</v>
      </c>
      <c r="V1926">
        <f t="shared" si="644"/>
        <v>1</v>
      </c>
      <c r="W1926">
        <f t="shared" si="645"/>
        <v>0</v>
      </c>
      <c r="X1926">
        <f t="shared" si="646"/>
        <v>0</v>
      </c>
      <c r="Y1926">
        <f t="shared" si="647"/>
        <v>0</v>
      </c>
      <c r="Z1926">
        <f t="shared" si="648"/>
        <v>0</v>
      </c>
      <c r="AA1926">
        <f t="shared" si="649"/>
        <v>0</v>
      </c>
      <c r="AB1926">
        <f t="shared" si="650"/>
        <v>1</v>
      </c>
      <c r="AC1926">
        <f t="shared" si="651"/>
        <v>1</v>
      </c>
      <c r="AD1926">
        <f t="shared" si="652"/>
        <v>0</v>
      </c>
      <c r="AE1926" s="4" t="s">
        <v>2828</v>
      </c>
      <c r="AF1926" s="9" t="s">
        <v>2829</v>
      </c>
      <c r="AG1926">
        <v>0</v>
      </c>
      <c r="AH1926">
        <v>1</v>
      </c>
      <c r="AI1926">
        <v>0</v>
      </c>
      <c r="AJ1926">
        <v>1</v>
      </c>
      <c r="AK1926" s="9" t="s">
        <v>2840</v>
      </c>
      <c r="AL1926">
        <f t="shared" si="653"/>
        <v>0</v>
      </c>
      <c r="AM1926">
        <f>IF(AND(INDIRECT(AN1926)='Sample Select backend'!$C$2,INDIRECT(AO1926)=1,INDIRECT(AP1926)='Sample Select backend'!$F$2,INDIRECT(AQ1926)=1,INDIRECT(AR1926)='Sample Select backend'!$M$2),1,0)</f>
        <v>0</v>
      </c>
      <c r="AN1926" t="str">
        <f>_xlfn.CONCAT('Sample Select backend'!$C$4,ROW(AN1926))</f>
        <v>AE1926</v>
      </c>
      <c r="AO1926" s="9" t="str">
        <f>_xlfn.CONCAT('Sample Select backend'!$J$2,ROW(AO1926))</f>
        <v>AJ1926</v>
      </c>
      <c r="AP1926" t="str">
        <f>_xlfn.CONCAT('Sample Select backend'!$F$4,ROW(AP1926))</f>
        <v>AF1926</v>
      </c>
      <c r="AQ1926" t="str">
        <f>_xlfn.CONCAT('Sample Select backend'!$I$10,ROW(AQ1926))</f>
        <v>R1926</v>
      </c>
      <c r="AR1926" t="str">
        <f>_xlfn.CONCAT('Sample Select backend'!$M$4,ROW(AR1926))</f>
        <v>AK1926</v>
      </c>
      <c r="AS1926" t="str">
        <f t="shared" si="654"/>
        <v>Kazakhstan</v>
      </c>
      <c r="AT1926" s="9" t="str">
        <f t="shared" si="655"/>
        <v>Other</v>
      </c>
      <c r="AU1926">
        <f t="shared" si="656"/>
        <v>0</v>
      </c>
      <c r="AV1926" s="9">
        <v>1</v>
      </c>
    </row>
    <row r="1927" spans="1:48" x14ac:dyDescent="0.35">
      <c r="A1927" t="s">
        <v>92</v>
      </c>
      <c r="B1927">
        <v>1</v>
      </c>
      <c r="C1927" t="s">
        <v>206</v>
      </c>
      <c r="D1927" t="s">
        <v>1323</v>
      </c>
      <c r="E1927">
        <v>2</v>
      </c>
      <c r="F1927">
        <v>2</v>
      </c>
      <c r="G1927">
        <v>-2</v>
      </c>
      <c r="H1927">
        <v>-1</v>
      </c>
      <c r="I1927">
        <v>-2</v>
      </c>
      <c r="J1927">
        <v>2</v>
      </c>
      <c r="K1927">
        <v>2</v>
      </c>
      <c r="M1927">
        <v>1</v>
      </c>
      <c r="N1927" t="s">
        <v>2691</v>
      </c>
      <c r="O1927" t="s">
        <v>2800</v>
      </c>
      <c r="P1927" t="s">
        <v>2810</v>
      </c>
      <c r="Q1927" t="s">
        <v>2816</v>
      </c>
      <c r="R1927">
        <v>0</v>
      </c>
      <c r="S1927">
        <v>-2.57</v>
      </c>
      <c r="T1927">
        <v>-2.95</v>
      </c>
      <c r="U1927">
        <v>24.35</v>
      </c>
      <c r="V1927">
        <f t="shared" si="644"/>
        <v>1</v>
      </c>
      <c r="W1927">
        <f t="shared" si="645"/>
        <v>1</v>
      </c>
      <c r="X1927">
        <f t="shared" si="646"/>
        <v>0</v>
      </c>
      <c r="Y1927">
        <f t="shared" si="647"/>
        <v>0</v>
      </c>
      <c r="Z1927">
        <f t="shared" si="648"/>
        <v>0</v>
      </c>
      <c r="AA1927">
        <f t="shared" si="649"/>
        <v>1</v>
      </c>
      <c r="AB1927">
        <f t="shared" si="650"/>
        <v>1</v>
      </c>
      <c r="AC1927">
        <f t="shared" si="651"/>
        <v>-1</v>
      </c>
      <c r="AD1927">
        <f t="shared" si="652"/>
        <v>1</v>
      </c>
      <c r="AE1927" s="4" t="s">
        <v>2828</v>
      </c>
      <c r="AF1927" s="9" t="s">
        <v>2829</v>
      </c>
      <c r="AG1927">
        <v>0</v>
      </c>
      <c r="AH1927">
        <v>1</v>
      </c>
      <c r="AI1927">
        <v>0</v>
      </c>
      <c r="AJ1927">
        <v>1</v>
      </c>
      <c r="AK1927" s="9" t="s">
        <v>2840</v>
      </c>
      <c r="AL1927">
        <f t="shared" si="653"/>
        <v>0</v>
      </c>
      <c r="AM1927">
        <f>IF(AND(INDIRECT(AN1927)='Sample Select backend'!$C$2,INDIRECT(AO1927)=1,INDIRECT(AP1927)='Sample Select backend'!$F$2,INDIRECT(AQ1927)=1,INDIRECT(AR1927)='Sample Select backend'!$M$2),1,0)</f>
        <v>0</v>
      </c>
      <c r="AN1927" t="str">
        <f>_xlfn.CONCAT('Sample Select backend'!$C$4,ROW(AN1927))</f>
        <v>AE1927</v>
      </c>
      <c r="AO1927" s="9" t="str">
        <f>_xlfn.CONCAT('Sample Select backend'!$J$2,ROW(AO1927))</f>
        <v>AJ1927</v>
      </c>
      <c r="AP1927" t="str">
        <f>_xlfn.CONCAT('Sample Select backend'!$F$4,ROW(AP1927))</f>
        <v>AF1927</v>
      </c>
      <c r="AQ1927" t="str">
        <f>_xlfn.CONCAT('Sample Select backend'!$I$10,ROW(AQ1927))</f>
        <v>R1927</v>
      </c>
      <c r="AR1927" t="str">
        <f>_xlfn.CONCAT('Sample Select backend'!$M$4,ROW(AR1927))</f>
        <v>AK1927</v>
      </c>
      <c r="AS1927" t="str">
        <f t="shared" si="654"/>
        <v>Kazakhstan</v>
      </c>
      <c r="AT1927" s="9" t="str">
        <f t="shared" si="655"/>
        <v>Tax exemption/waiver/suspension</v>
      </c>
      <c r="AU1927">
        <f t="shared" si="656"/>
        <v>0</v>
      </c>
      <c r="AV1927" s="9">
        <v>1</v>
      </c>
    </row>
    <row r="1928" spans="1:48" x14ac:dyDescent="0.35">
      <c r="A1928" t="s">
        <v>92</v>
      </c>
      <c r="B1928">
        <v>1</v>
      </c>
      <c r="C1928" t="s">
        <v>206</v>
      </c>
      <c r="D1928" t="s">
        <v>1314</v>
      </c>
      <c r="E1928">
        <v>2</v>
      </c>
      <c r="F1928">
        <v>2</v>
      </c>
      <c r="G1928">
        <v>-2</v>
      </c>
      <c r="H1928">
        <v>-1</v>
      </c>
      <c r="I1928">
        <v>-2</v>
      </c>
      <c r="J1928">
        <v>2</v>
      </c>
      <c r="K1928">
        <v>2</v>
      </c>
      <c r="M1928">
        <v>1</v>
      </c>
      <c r="N1928" t="s">
        <v>2691</v>
      </c>
      <c r="O1928" t="s">
        <v>2800</v>
      </c>
      <c r="P1928" t="s">
        <v>2810</v>
      </c>
      <c r="Q1928" t="s">
        <v>2816</v>
      </c>
      <c r="R1928">
        <v>0</v>
      </c>
      <c r="S1928">
        <v>-2.57</v>
      </c>
      <c r="T1928">
        <v>-2.95</v>
      </c>
      <c r="U1928">
        <v>24.35</v>
      </c>
      <c r="V1928">
        <f t="shared" si="644"/>
        <v>1</v>
      </c>
      <c r="W1928">
        <f t="shared" si="645"/>
        <v>1</v>
      </c>
      <c r="X1928">
        <f t="shared" si="646"/>
        <v>0</v>
      </c>
      <c r="Y1928">
        <f t="shared" si="647"/>
        <v>0</v>
      </c>
      <c r="Z1928">
        <f t="shared" si="648"/>
        <v>0</v>
      </c>
      <c r="AA1928">
        <f t="shared" si="649"/>
        <v>1</v>
      </c>
      <c r="AB1928">
        <f t="shared" si="650"/>
        <v>1</v>
      </c>
      <c r="AC1928">
        <f t="shared" si="651"/>
        <v>-1</v>
      </c>
      <c r="AD1928">
        <f t="shared" si="652"/>
        <v>1</v>
      </c>
      <c r="AE1928" s="4" t="s">
        <v>2828</v>
      </c>
      <c r="AF1928" s="9" t="s">
        <v>2829</v>
      </c>
      <c r="AG1928">
        <v>0</v>
      </c>
      <c r="AH1928">
        <v>1</v>
      </c>
      <c r="AI1928">
        <v>0</v>
      </c>
      <c r="AJ1928">
        <v>1</v>
      </c>
      <c r="AK1928" s="9" t="s">
        <v>2840</v>
      </c>
      <c r="AL1928">
        <f t="shared" si="653"/>
        <v>0</v>
      </c>
      <c r="AM1928">
        <f>IF(AND(INDIRECT(AN1928)='Sample Select backend'!$C$2,INDIRECT(AO1928)=1,INDIRECT(AP1928)='Sample Select backend'!$F$2,INDIRECT(AQ1928)=1,INDIRECT(AR1928)='Sample Select backend'!$M$2),1,0)</f>
        <v>0</v>
      </c>
      <c r="AN1928" t="str">
        <f>_xlfn.CONCAT('Sample Select backend'!$C$4,ROW(AN1928))</f>
        <v>AE1928</v>
      </c>
      <c r="AO1928" s="9" t="str">
        <f>_xlfn.CONCAT('Sample Select backend'!$J$2,ROW(AO1928))</f>
        <v>AJ1928</v>
      </c>
      <c r="AP1928" t="str">
        <f>_xlfn.CONCAT('Sample Select backend'!$F$4,ROW(AP1928))</f>
        <v>AF1928</v>
      </c>
      <c r="AQ1928" t="str">
        <f>_xlfn.CONCAT('Sample Select backend'!$I$10,ROW(AQ1928))</f>
        <v>R1928</v>
      </c>
      <c r="AR1928" t="str">
        <f>_xlfn.CONCAT('Sample Select backend'!$M$4,ROW(AR1928))</f>
        <v>AK1928</v>
      </c>
      <c r="AS1928" t="str">
        <f t="shared" si="654"/>
        <v>Kazakhstan</v>
      </c>
      <c r="AT1928" s="9" t="str">
        <f t="shared" si="655"/>
        <v>Tax exemption/waiver/suspension</v>
      </c>
      <c r="AU1928">
        <f t="shared" si="656"/>
        <v>0</v>
      </c>
      <c r="AV1928" s="9">
        <v>1</v>
      </c>
    </row>
    <row r="1929" spans="1:48" x14ac:dyDescent="0.35">
      <c r="A1929" t="s">
        <v>92</v>
      </c>
      <c r="B1929">
        <v>6</v>
      </c>
      <c r="C1929">
        <v>28</v>
      </c>
      <c r="D1929" t="s">
        <v>1311</v>
      </c>
      <c r="E1929">
        <v>1</v>
      </c>
      <c r="F1929">
        <v>1</v>
      </c>
      <c r="G1929">
        <v>2</v>
      </c>
      <c r="H1929">
        <v>-1</v>
      </c>
      <c r="I1929">
        <v>-2</v>
      </c>
      <c r="J1929">
        <v>2</v>
      </c>
      <c r="K1929">
        <v>1</v>
      </c>
      <c r="L1929">
        <v>2</v>
      </c>
      <c r="M1929">
        <v>2</v>
      </c>
      <c r="N1929" t="s">
        <v>2691</v>
      </c>
      <c r="O1929" t="s">
        <v>2800</v>
      </c>
      <c r="P1929" t="s">
        <v>2810</v>
      </c>
      <c r="Q1929" t="s">
        <v>2816</v>
      </c>
      <c r="R1929">
        <v>0</v>
      </c>
      <c r="S1929">
        <v>-2.57</v>
      </c>
      <c r="T1929">
        <v>-2.95</v>
      </c>
      <c r="U1929">
        <v>24.35</v>
      </c>
      <c r="V1929">
        <f t="shared" si="644"/>
        <v>1</v>
      </c>
      <c r="W1929">
        <f t="shared" si="645"/>
        <v>1</v>
      </c>
      <c r="X1929">
        <f t="shared" si="646"/>
        <v>1</v>
      </c>
      <c r="Y1929">
        <f t="shared" si="647"/>
        <v>0</v>
      </c>
      <c r="Z1929">
        <f t="shared" si="648"/>
        <v>0</v>
      </c>
      <c r="AA1929">
        <f t="shared" si="649"/>
        <v>1</v>
      </c>
      <c r="AB1929">
        <f t="shared" si="650"/>
        <v>1</v>
      </c>
      <c r="AC1929">
        <f t="shared" si="651"/>
        <v>1</v>
      </c>
      <c r="AD1929">
        <f t="shared" si="652"/>
        <v>1</v>
      </c>
      <c r="AE1929" s="4" t="s">
        <v>2828</v>
      </c>
      <c r="AF1929" s="9" t="s">
        <v>2829</v>
      </c>
      <c r="AG1929">
        <v>0</v>
      </c>
      <c r="AH1929">
        <v>1</v>
      </c>
      <c r="AI1929">
        <v>0</v>
      </c>
      <c r="AJ1929">
        <v>1</v>
      </c>
      <c r="AK1929" s="9" t="s">
        <v>2840</v>
      </c>
      <c r="AL1929">
        <f t="shared" si="653"/>
        <v>0</v>
      </c>
      <c r="AM1929">
        <f>IF(AND(INDIRECT(AN1929)='Sample Select backend'!$C$2,INDIRECT(AO1929)=1,INDIRECT(AP1929)='Sample Select backend'!$F$2,INDIRECT(AQ1929)=1,INDIRECT(AR1929)='Sample Select backend'!$M$2),1,0)</f>
        <v>0</v>
      </c>
      <c r="AN1929" t="str">
        <f>_xlfn.CONCAT('Sample Select backend'!$C$4,ROW(AN1929))</f>
        <v>AE1929</v>
      </c>
      <c r="AO1929" s="9" t="str">
        <f>_xlfn.CONCAT('Sample Select backend'!$J$2,ROW(AO1929))</f>
        <v>AJ1929</v>
      </c>
      <c r="AP1929" t="str">
        <f>_xlfn.CONCAT('Sample Select backend'!$F$4,ROW(AP1929))</f>
        <v>AF1929</v>
      </c>
      <c r="AQ1929" t="str">
        <f>_xlfn.CONCAT('Sample Select backend'!$I$10,ROW(AQ1929))</f>
        <v>R1929</v>
      </c>
      <c r="AR1929" t="str">
        <f>_xlfn.CONCAT('Sample Select backend'!$M$4,ROW(AR1929))</f>
        <v>AK1929</v>
      </c>
      <c r="AS1929" t="str">
        <f t="shared" si="654"/>
        <v>Kazakhstan</v>
      </c>
      <c r="AT1929" s="9">
        <f t="shared" si="655"/>
        <v>28</v>
      </c>
      <c r="AU1929">
        <f t="shared" si="656"/>
        <v>0</v>
      </c>
      <c r="AV1929" s="9">
        <v>1</v>
      </c>
    </row>
    <row r="1930" spans="1:48" x14ac:dyDescent="0.35">
      <c r="A1930" t="s">
        <v>92</v>
      </c>
      <c r="B1930">
        <v>1</v>
      </c>
      <c r="C1930">
        <v>5</v>
      </c>
      <c r="D1930" t="s">
        <v>1308</v>
      </c>
      <c r="E1930">
        <v>-2</v>
      </c>
      <c r="F1930">
        <v>2</v>
      </c>
      <c r="G1930">
        <v>2</v>
      </c>
      <c r="H1930">
        <v>2</v>
      </c>
      <c r="I1930">
        <v>2</v>
      </c>
      <c r="J1930">
        <v>2</v>
      </c>
      <c r="K1930">
        <v>1</v>
      </c>
      <c r="L1930">
        <v>2</v>
      </c>
      <c r="M1930">
        <v>1</v>
      </c>
      <c r="N1930" t="s">
        <v>2691</v>
      </c>
      <c r="O1930" t="s">
        <v>2800</v>
      </c>
      <c r="P1930" t="s">
        <v>2810</v>
      </c>
      <c r="Q1930" t="s">
        <v>2816</v>
      </c>
      <c r="R1930">
        <v>0</v>
      </c>
      <c r="S1930">
        <v>-2.57</v>
      </c>
      <c r="T1930">
        <v>-2.95</v>
      </c>
      <c r="U1930">
        <v>24.35</v>
      </c>
      <c r="V1930">
        <f t="shared" si="644"/>
        <v>0</v>
      </c>
      <c r="W1930">
        <f t="shared" si="645"/>
        <v>1</v>
      </c>
      <c r="X1930">
        <f t="shared" si="646"/>
        <v>1</v>
      </c>
      <c r="Y1930">
        <f t="shared" si="647"/>
        <v>1</v>
      </c>
      <c r="Z1930">
        <f t="shared" si="648"/>
        <v>1</v>
      </c>
      <c r="AA1930">
        <f t="shared" si="649"/>
        <v>1</v>
      </c>
      <c r="AB1930">
        <f t="shared" si="650"/>
        <v>1</v>
      </c>
      <c r="AC1930">
        <f t="shared" si="651"/>
        <v>1</v>
      </c>
      <c r="AD1930">
        <f t="shared" si="652"/>
        <v>1</v>
      </c>
      <c r="AE1930" s="4" t="s">
        <v>2828</v>
      </c>
      <c r="AF1930" s="9" t="s">
        <v>2829</v>
      </c>
      <c r="AG1930">
        <v>0</v>
      </c>
      <c r="AH1930">
        <v>1</v>
      </c>
      <c r="AI1930">
        <v>0</v>
      </c>
      <c r="AJ1930">
        <v>1</v>
      </c>
      <c r="AK1930" s="9" t="s">
        <v>2840</v>
      </c>
      <c r="AL1930">
        <f t="shared" si="653"/>
        <v>0</v>
      </c>
      <c r="AM1930">
        <f>IF(AND(INDIRECT(AN1930)='Sample Select backend'!$C$2,INDIRECT(AO1930)=1,INDIRECT(AP1930)='Sample Select backend'!$F$2,INDIRECT(AQ1930)=1,INDIRECT(AR1930)='Sample Select backend'!$M$2),1,0)</f>
        <v>0</v>
      </c>
      <c r="AN1930" t="str">
        <f>_xlfn.CONCAT('Sample Select backend'!$C$4,ROW(AN1930))</f>
        <v>AE1930</v>
      </c>
      <c r="AO1930" s="9" t="str">
        <f>_xlfn.CONCAT('Sample Select backend'!$J$2,ROW(AO1930))</f>
        <v>AJ1930</v>
      </c>
      <c r="AP1930" t="str">
        <f>_xlfn.CONCAT('Sample Select backend'!$F$4,ROW(AP1930))</f>
        <v>AF1930</v>
      </c>
      <c r="AQ1930" t="str">
        <f>_xlfn.CONCAT('Sample Select backend'!$I$10,ROW(AQ1930))</f>
        <v>R1930</v>
      </c>
      <c r="AR1930" t="str">
        <f>_xlfn.CONCAT('Sample Select backend'!$M$4,ROW(AR1930))</f>
        <v>AK1930</v>
      </c>
      <c r="AS1930" t="str">
        <f t="shared" si="654"/>
        <v>Kazakhstan</v>
      </c>
      <c r="AT1930" s="9">
        <f t="shared" si="655"/>
        <v>5</v>
      </c>
      <c r="AU1930">
        <f t="shared" si="656"/>
        <v>0</v>
      </c>
      <c r="AV1930" s="9">
        <v>1</v>
      </c>
    </row>
    <row r="1931" spans="1:48" x14ac:dyDescent="0.35">
      <c r="A1931" t="s">
        <v>92</v>
      </c>
      <c r="B1931">
        <v>7</v>
      </c>
      <c r="C1931">
        <v>30</v>
      </c>
      <c r="D1931" t="s">
        <v>1309</v>
      </c>
      <c r="E1931">
        <v>1</v>
      </c>
      <c r="F1931">
        <v>1</v>
      </c>
      <c r="G1931">
        <v>2</v>
      </c>
      <c r="H1931">
        <v>1</v>
      </c>
      <c r="I1931">
        <v>2</v>
      </c>
      <c r="J1931">
        <v>2</v>
      </c>
      <c r="K1931">
        <v>1</v>
      </c>
      <c r="L1931">
        <v>-2</v>
      </c>
      <c r="M1931">
        <v>1</v>
      </c>
      <c r="N1931" t="s">
        <v>2691</v>
      </c>
      <c r="O1931" t="s">
        <v>2800</v>
      </c>
      <c r="P1931" t="s">
        <v>2810</v>
      </c>
      <c r="Q1931" t="s">
        <v>2816</v>
      </c>
      <c r="R1931">
        <v>0</v>
      </c>
      <c r="S1931">
        <v>-2.57</v>
      </c>
      <c r="T1931">
        <v>-2.95</v>
      </c>
      <c r="U1931">
        <v>24.35</v>
      </c>
      <c r="V1931">
        <f t="shared" si="644"/>
        <v>1</v>
      </c>
      <c r="W1931">
        <f t="shared" si="645"/>
        <v>1</v>
      </c>
      <c r="X1931">
        <f t="shared" si="646"/>
        <v>1</v>
      </c>
      <c r="Y1931">
        <f t="shared" si="647"/>
        <v>1</v>
      </c>
      <c r="Z1931">
        <f t="shared" si="648"/>
        <v>1</v>
      </c>
      <c r="AA1931">
        <f t="shared" si="649"/>
        <v>1</v>
      </c>
      <c r="AB1931">
        <f t="shared" si="650"/>
        <v>1</v>
      </c>
      <c r="AC1931">
        <f t="shared" si="651"/>
        <v>0</v>
      </c>
      <c r="AD1931">
        <f t="shared" si="652"/>
        <v>1</v>
      </c>
      <c r="AE1931" s="4" t="s">
        <v>2828</v>
      </c>
      <c r="AF1931" s="9" t="s">
        <v>2829</v>
      </c>
      <c r="AG1931">
        <v>0</v>
      </c>
      <c r="AH1931">
        <v>1</v>
      </c>
      <c r="AI1931">
        <v>0</v>
      </c>
      <c r="AJ1931">
        <v>1</v>
      </c>
      <c r="AK1931" s="9" t="s">
        <v>2840</v>
      </c>
      <c r="AL1931">
        <f t="shared" si="653"/>
        <v>0</v>
      </c>
      <c r="AM1931">
        <f>IF(AND(INDIRECT(AN1931)='Sample Select backend'!$C$2,INDIRECT(AO1931)=1,INDIRECT(AP1931)='Sample Select backend'!$F$2,INDIRECT(AQ1931)=1,INDIRECT(AR1931)='Sample Select backend'!$M$2),1,0)</f>
        <v>0</v>
      </c>
      <c r="AN1931" t="str">
        <f>_xlfn.CONCAT('Sample Select backend'!$C$4,ROW(AN1931))</f>
        <v>AE1931</v>
      </c>
      <c r="AO1931" s="9" t="str">
        <f>_xlfn.CONCAT('Sample Select backend'!$J$2,ROW(AO1931))</f>
        <v>AJ1931</v>
      </c>
      <c r="AP1931" t="str">
        <f>_xlfn.CONCAT('Sample Select backend'!$F$4,ROW(AP1931))</f>
        <v>AF1931</v>
      </c>
      <c r="AQ1931" t="str">
        <f>_xlfn.CONCAT('Sample Select backend'!$I$10,ROW(AQ1931))</f>
        <v>R1931</v>
      </c>
      <c r="AR1931" t="str">
        <f>_xlfn.CONCAT('Sample Select backend'!$M$4,ROW(AR1931))</f>
        <v>AK1931</v>
      </c>
      <c r="AS1931" t="str">
        <f t="shared" si="654"/>
        <v>Kazakhstan</v>
      </c>
      <c r="AT1931" s="9">
        <f t="shared" si="655"/>
        <v>30</v>
      </c>
      <c r="AU1931">
        <f t="shared" si="656"/>
        <v>0</v>
      </c>
      <c r="AV1931" s="9">
        <v>1</v>
      </c>
    </row>
    <row r="1932" spans="1:48" x14ac:dyDescent="0.35">
      <c r="A1932" t="s">
        <v>92</v>
      </c>
      <c r="B1932">
        <v>4</v>
      </c>
      <c r="C1932">
        <v>20</v>
      </c>
      <c r="D1932" t="s">
        <v>1315</v>
      </c>
      <c r="E1932">
        <v>2</v>
      </c>
      <c r="F1932">
        <v>2</v>
      </c>
      <c r="G1932">
        <v>-2</v>
      </c>
      <c r="H1932">
        <v>-1</v>
      </c>
      <c r="I1932">
        <v>-2</v>
      </c>
      <c r="J1932">
        <v>2</v>
      </c>
      <c r="K1932">
        <v>2</v>
      </c>
      <c r="L1932">
        <v>2</v>
      </c>
      <c r="M1932">
        <v>1</v>
      </c>
      <c r="N1932" t="s">
        <v>2691</v>
      </c>
      <c r="O1932" t="s">
        <v>2800</v>
      </c>
      <c r="P1932" t="s">
        <v>2810</v>
      </c>
      <c r="Q1932" t="s">
        <v>2816</v>
      </c>
      <c r="R1932">
        <v>0</v>
      </c>
      <c r="S1932">
        <v>-2.57</v>
      </c>
      <c r="T1932">
        <v>-2.95</v>
      </c>
      <c r="U1932">
        <v>24.35</v>
      </c>
      <c r="V1932">
        <f t="shared" si="644"/>
        <v>1</v>
      </c>
      <c r="W1932">
        <f t="shared" si="645"/>
        <v>1</v>
      </c>
      <c r="X1932">
        <f t="shared" si="646"/>
        <v>0</v>
      </c>
      <c r="Y1932">
        <f t="shared" si="647"/>
        <v>0</v>
      </c>
      <c r="Z1932">
        <f t="shared" si="648"/>
        <v>0</v>
      </c>
      <c r="AA1932">
        <f t="shared" si="649"/>
        <v>1</v>
      </c>
      <c r="AB1932">
        <f t="shared" si="650"/>
        <v>1</v>
      </c>
      <c r="AC1932">
        <f t="shared" si="651"/>
        <v>1</v>
      </c>
      <c r="AD1932">
        <f t="shared" si="652"/>
        <v>1</v>
      </c>
      <c r="AE1932" s="4" t="s">
        <v>2828</v>
      </c>
      <c r="AF1932" s="9" t="s">
        <v>2829</v>
      </c>
      <c r="AG1932">
        <v>0</v>
      </c>
      <c r="AH1932">
        <v>1</v>
      </c>
      <c r="AI1932">
        <v>0</v>
      </c>
      <c r="AJ1932">
        <v>1</v>
      </c>
      <c r="AK1932" s="9" t="s">
        <v>2840</v>
      </c>
      <c r="AL1932">
        <f t="shared" si="653"/>
        <v>0</v>
      </c>
      <c r="AM1932">
        <f>IF(AND(INDIRECT(AN1932)='Sample Select backend'!$C$2,INDIRECT(AO1932)=1,INDIRECT(AP1932)='Sample Select backend'!$F$2,INDIRECT(AQ1932)=1,INDIRECT(AR1932)='Sample Select backend'!$M$2),1,0)</f>
        <v>0</v>
      </c>
      <c r="AN1932" t="str">
        <f>_xlfn.CONCAT('Sample Select backend'!$C$4,ROW(AN1932))</f>
        <v>AE1932</v>
      </c>
      <c r="AO1932" s="9" t="str">
        <f>_xlfn.CONCAT('Sample Select backend'!$J$2,ROW(AO1932))</f>
        <v>AJ1932</v>
      </c>
      <c r="AP1932" t="str">
        <f>_xlfn.CONCAT('Sample Select backend'!$F$4,ROW(AP1932))</f>
        <v>AF1932</v>
      </c>
      <c r="AQ1932" t="str">
        <f>_xlfn.CONCAT('Sample Select backend'!$I$10,ROW(AQ1932))</f>
        <v>R1932</v>
      </c>
      <c r="AR1932" t="str">
        <f>_xlfn.CONCAT('Sample Select backend'!$M$4,ROW(AR1932))</f>
        <v>AK1932</v>
      </c>
      <c r="AS1932" t="str">
        <f t="shared" si="654"/>
        <v>Kazakhstan</v>
      </c>
      <c r="AT1932" s="9">
        <f t="shared" si="655"/>
        <v>20</v>
      </c>
      <c r="AU1932">
        <f t="shared" si="656"/>
        <v>0</v>
      </c>
      <c r="AV1932" s="9">
        <v>1</v>
      </c>
    </row>
    <row r="1933" spans="1:48" x14ac:dyDescent="0.35">
      <c r="A1933" t="s">
        <v>92</v>
      </c>
      <c r="B1933">
        <v>1</v>
      </c>
      <c r="C1933" t="s">
        <v>206</v>
      </c>
      <c r="D1933" t="s">
        <v>1316</v>
      </c>
      <c r="E1933">
        <v>2</v>
      </c>
      <c r="F1933">
        <v>2</v>
      </c>
      <c r="G1933">
        <v>-2</v>
      </c>
      <c r="H1933">
        <v>-1</v>
      </c>
      <c r="I1933">
        <v>-2</v>
      </c>
      <c r="J1933">
        <v>-2</v>
      </c>
      <c r="K1933">
        <v>-2</v>
      </c>
      <c r="M1933">
        <v>1</v>
      </c>
      <c r="N1933" t="s">
        <v>2691</v>
      </c>
      <c r="O1933" t="s">
        <v>2800</v>
      </c>
      <c r="P1933" t="s">
        <v>2810</v>
      </c>
      <c r="Q1933" t="s">
        <v>2816</v>
      </c>
      <c r="R1933">
        <v>0</v>
      </c>
      <c r="S1933">
        <v>-2.57</v>
      </c>
      <c r="T1933">
        <v>-2.95</v>
      </c>
      <c r="U1933">
        <v>24.35</v>
      </c>
      <c r="V1933">
        <f t="shared" si="644"/>
        <v>1</v>
      </c>
      <c r="W1933">
        <f t="shared" si="645"/>
        <v>1</v>
      </c>
      <c r="X1933">
        <f t="shared" si="646"/>
        <v>0</v>
      </c>
      <c r="Y1933">
        <f t="shared" si="647"/>
        <v>0</v>
      </c>
      <c r="Z1933">
        <f t="shared" si="648"/>
        <v>0</v>
      </c>
      <c r="AA1933">
        <f t="shared" si="649"/>
        <v>0</v>
      </c>
      <c r="AB1933">
        <f t="shared" si="650"/>
        <v>0</v>
      </c>
      <c r="AC1933">
        <f t="shared" si="651"/>
        <v>-1</v>
      </c>
      <c r="AD1933">
        <f t="shared" si="652"/>
        <v>1</v>
      </c>
      <c r="AE1933" s="4" t="s">
        <v>2828</v>
      </c>
      <c r="AF1933" s="9" t="s">
        <v>2829</v>
      </c>
      <c r="AG1933">
        <v>0</v>
      </c>
      <c r="AH1933">
        <v>1</v>
      </c>
      <c r="AI1933">
        <v>0</v>
      </c>
      <c r="AJ1933">
        <v>1</v>
      </c>
      <c r="AK1933" s="9" t="s">
        <v>2840</v>
      </c>
      <c r="AL1933">
        <f t="shared" si="653"/>
        <v>0</v>
      </c>
      <c r="AM1933">
        <f>IF(AND(INDIRECT(AN1933)='Sample Select backend'!$C$2,INDIRECT(AO1933)=1,INDIRECT(AP1933)='Sample Select backend'!$F$2,INDIRECT(AQ1933)=1,INDIRECT(AR1933)='Sample Select backend'!$M$2),1,0)</f>
        <v>0</v>
      </c>
      <c r="AN1933" t="str">
        <f>_xlfn.CONCAT('Sample Select backend'!$C$4,ROW(AN1933))</f>
        <v>AE1933</v>
      </c>
      <c r="AO1933" s="9" t="str">
        <f>_xlfn.CONCAT('Sample Select backend'!$J$2,ROW(AO1933))</f>
        <v>AJ1933</v>
      </c>
      <c r="AP1933" t="str">
        <f>_xlfn.CONCAT('Sample Select backend'!$F$4,ROW(AP1933))</f>
        <v>AF1933</v>
      </c>
      <c r="AQ1933" t="str">
        <f>_xlfn.CONCAT('Sample Select backend'!$I$10,ROW(AQ1933))</f>
        <v>R1933</v>
      </c>
      <c r="AR1933" t="str">
        <f>_xlfn.CONCAT('Sample Select backend'!$M$4,ROW(AR1933))</f>
        <v>AK1933</v>
      </c>
      <c r="AS1933" t="str">
        <f t="shared" si="654"/>
        <v>Kazakhstan</v>
      </c>
      <c r="AT1933" s="9" t="str">
        <f t="shared" si="655"/>
        <v>Tax exemption/waiver/suspension</v>
      </c>
      <c r="AU1933">
        <f t="shared" si="656"/>
        <v>0</v>
      </c>
      <c r="AV1933" s="9">
        <v>1</v>
      </c>
    </row>
    <row r="1934" spans="1:48" x14ac:dyDescent="0.35">
      <c r="A1934" t="s">
        <v>92</v>
      </c>
      <c r="B1934">
        <v>6</v>
      </c>
      <c r="C1934">
        <v>27</v>
      </c>
      <c r="D1934" t="s">
        <v>1310</v>
      </c>
      <c r="E1934">
        <v>1</v>
      </c>
      <c r="F1934">
        <v>1</v>
      </c>
      <c r="G1934">
        <v>2</v>
      </c>
      <c r="H1934">
        <v>-1</v>
      </c>
      <c r="I1934">
        <v>-2</v>
      </c>
      <c r="J1934">
        <v>-2</v>
      </c>
      <c r="K1934">
        <v>1</v>
      </c>
      <c r="L1934">
        <v>2</v>
      </c>
      <c r="M1934">
        <v>1</v>
      </c>
      <c r="N1934" t="s">
        <v>2691</v>
      </c>
      <c r="O1934" t="s">
        <v>2800</v>
      </c>
      <c r="P1934" t="s">
        <v>2810</v>
      </c>
      <c r="Q1934" t="s">
        <v>2816</v>
      </c>
      <c r="R1934">
        <v>0</v>
      </c>
      <c r="S1934">
        <v>-2.57</v>
      </c>
      <c r="T1934">
        <v>-2.95</v>
      </c>
      <c r="U1934">
        <v>24.35</v>
      </c>
      <c r="V1934">
        <f t="shared" si="644"/>
        <v>1</v>
      </c>
      <c r="W1934">
        <f t="shared" si="645"/>
        <v>1</v>
      </c>
      <c r="X1934">
        <f t="shared" si="646"/>
        <v>1</v>
      </c>
      <c r="Y1934">
        <f t="shared" si="647"/>
        <v>0</v>
      </c>
      <c r="Z1934">
        <f t="shared" si="648"/>
        <v>0</v>
      </c>
      <c r="AA1934">
        <f t="shared" si="649"/>
        <v>0</v>
      </c>
      <c r="AB1934">
        <f t="shared" si="650"/>
        <v>1</v>
      </c>
      <c r="AC1934">
        <f t="shared" si="651"/>
        <v>1</v>
      </c>
      <c r="AD1934">
        <f t="shared" si="652"/>
        <v>1</v>
      </c>
      <c r="AE1934" s="4" t="s">
        <v>2828</v>
      </c>
      <c r="AF1934" s="9" t="s">
        <v>2829</v>
      </c>
      <c r="AG1934">
        <v>0</v>
      </c>
      <c r="AH1934">
        <v>1</v>
      </c>
      <c r="AI1934">
        <v>0</v>
      </c>
      <c r="AJ1934">
        <v>1</v>
      </c>
      <c r="AK1934" s="9" t="s">
        <v>2840</v>
      </c>
      <c r="AL1934">
        <f t="shared" si="653"/>
        <v>0</v>
      </c>
      <c r="AM1934">
        <f>IF(AND(INDIRECT(AN1934)='Sample Select backend'!$C$2,INDIRECT(AO1934)=1,INDIRECT(AP1934)='Sample Select backend'!$F$2,INDIRECT(AQ1934)=1,INDIRECT(AR1934)='Sample Select backend'!$M$2),1,0)</f>
        <v>0</v>
      </c>
      <c r="AN1934" t="str">
        <f>_xlfn.CONCAT('Sample Select backend'!$C$4,ROW(AN1934))</f>
        <v>AE1934</v>
      </c>
      <c r="AO1934" s="9" t="str">
        <f>_xlfn.CONCAT('Sample Select backend'!$J$2,ROW(AO1934))</f>
        <v>AJ1934</v>
      </c>
      <c r="AP1934" t="str">
        <f>_xlfn.CONCAT('Sample Select backend'!$F$4,ROW(AP1934))</f>
        <v>AF1934</v>
      </c>
      <c r="AQ1934" t="str">
        <f>_xlfn.CONCAT('Sample Select backend'!$I$10,ROW(AQ1934))</f>
        <v>R1934</v>
      </c>
      <c r="AR1934" t="str">
        <f>_xlfn.CONCAT('Sample Select backend'!$M$4,ROW(AR1934))</f>
        <v>AK1934</v>
      </c>
      <c r="AS1934" t="str">
        <f t="shared" si="654"/>
        <v>Kazakhstan</v>
      </c>
      <c r="AT1934" s="9">
        <f t="shared" si="655"/>
        <v>27</v>
      </c>
      <c r="AU1934">
        <f t="shared" si="656"/>
        <v>0</v>
      </c>
      <c r="AV1934" s="9">
        <v>1</v>
      </c>
    </row>
    <row r="1935" spans="1:48" x14ac:dyDescent="0.35">
      <c r="A1935" t="s">
        <v>92</v>
      </c>
      <c r="B1935">
        <v>1</v>
      </c>
      <c r="C1935" t="s">
        <v>206</v>
      </c>
      <c r="D1935" t="s">
        <v>1318</v>
      </c>
      <c r="F1935">
        <v>2</v>
      </c>
      <c r="G1935">
        <v>-2</v>
      </c>
      <c r="H1935">
        <v>-1</v>
      </c>
      <c r="I1935">
        <v>-2</v>
      </c>
      <c r="J1935">
        <v>2</v>
      </c>
      <c r="K1935">
        <v>1</v>
      </c>
      <c r="M1935">
        <v>1</v>
      </c>
      <c r="N1935" t="s">
        <v>2691</v>
      </c>
      <c r="O1935" t="s">
        <v>2800</v>
      </c>
      <c r="P1935" t="s">
        <v>2810</v>
      </c>
      <c r="Q1935" t="s">
        <v>2816</v>
      </c>
      <c r="R1935">
        <v>0</v>
      </c>
      <c r="S1935">
        <v>-2.57</v>
      </c>
      <c r="T1935">
        <v>-2.95</v>
      </c>
      <c r="U1935">
        <v>24.35</v>
      </c>
      <c r="V1935">
        <f t="shared" si="644"/>
        <v>-1</v>
      </c>
      <c r="W1935">
        <f t="shared" si="645"/>
        <v>1</v>
      </c>
      <c r="X1935">
        <f t="shared" si="646"/>
        <v>0</v>
      </c>
      <c r="Y1935">
        <f t="shared" si="647"/>
        <v>0</v>
      </c>
      <c r="Z1935">
        <f t="shared" si="648"/>
        <v>0</v>
      </c>
      <c r="AA1935">
        <f t="shared" si="649"/>
        <v>1</v>
      </c>
      <c r="AB1935">
        <f t="shared" si="650"/>
        <v>1</v>
      </c>
      <c r="AC1935">
        <f t="shared" si="651"/>
        <v>-1</v>
      </c>
      <c r="AD1935">
        <f t="shared" si="652"/>
        <v>1</v>
      </c>
      <c r="AE1935" s="4" t="s">
        <v>2828</v>
      </c>
      <c r="AF1935" s="9" t="s">
        <v>2829</v>
      </c>
      <c r="AG1935">
        <v>0</v>
      </c>
      <c r="AH1935">
        <v>1</v>
      </c>
      <c r="AI1935">
        <v>0</v>
      </c>
      <c r="AJ1935">
        <v>1</v>
      </c>
      <c r="AK1935" s="9" t="s">
        <v>2840</v>
      </c>
      <c r="AL1935">
        <f t="shared" si="653"/>
        <v>0</v>
      </c>
      <c r="AM1935">
        <f>IF(AND(INDIRECT(AN1935)='Sample Select backend'!$C$2,INDIRECT(AO1935)=1,INDIRECT(AP1935)='Sample Select backend'!$F$2,INDIRECT(AQ1935)=1,INDIRECT(AR1935)='Sample Select backend'!$M$2),1,0)</f>
        <v>0</v>
      </c>
      <c r="AN1935" t="str">
        <f>_xlfn.CONCAT('Sample Select backend'!$C$4,ROW(AN1935))</f>
        <v>AE1935</v>
      </c>
      <c r="AO1935" s="9" t="str">
        <f>_xlfn.CONCAT('Sample Select backend'!$J$2,ROW(AO1935))</f>
        <v>AJ1935</v>
      </c>
      <c r="AP1935" t="str">
        <f>_xlfn.CONCAT('Sample Select backend'!$F$4,ROW(AP1935))</f>
        <v>AF1935</v>
      </c>
      <c r="AQ1935" t="str">
        <f>_xlfn.CONCAT('Sample Select backend'!$I$10,ROW(AQ1935))</f>
        <v>R1935</v>
      </c>
      <c r="AR1935" t="str">
        <f>_xlfn.CONCAT('Sample Select backend'!$M$4,ROW(AR1935))</f>
        <v>AK1935</v>
      </c>
      <c r="AS1935" t="str">
        <f t="shared" si="654"/>
        <v>Kazakhstan</v>
      </c>
      <c r="AT1935" s="9" t="str">
        <f t="shared" si="655"/>
        <v>Tax exemption/waiver/suspension</v>
      </c>
      <c r="AU1935">
        <f t="shared" si="656"/>
        <v>0</v>
      </c>
      <c r="AV1935" s="9">
        <v>0</v>
      </c>
    </row>
    <row r="1936" spans="1:48" x14ac:dyDescent="0.35">
      <c r="A1936" s="24" t="s">
        <v>92</v>
      </c>
      <c r="B1936" s="24">
        <v>6</v>
      </c>
      <c r="C1936" s="24">
        <v>28</v>
      </c>
      <c r="D1936" s="24" t="s">
        <v>3873</v>
      </c>
      <c r="E1936" s="24"/>
      <c r="O1936" t="s">
        <v>2800</v>
      </c>
      <c r="P1936" t="s">
        <v>2810</v>
      </c>
      <c r="Q1936" t="s">
        <v>2816</v>
      </c>
      <c r="R1936">
        <v>0</v>
      </c>
      <c r="S1936">
        <v>-2.57</v>
      </c>
      <c r="T1936">
        <v>-2.95</v>
      </c>
      <c r="U1936">
        <v>24.35</v>
      </c>
      <c r="V1936">
        <v>-1</v>
      </c>
      <c r="W1936">
        <v>-1</v>
      </c>
      <c r="X1936">
        <v>-1</v>
      </c>
      <c r="Y1936">
        <v>-1</v>
      </c>
      <c r="Z1936">
        <v>-1</v>
      </c>
      <c r="AA1936">
        <v>-1</v>
      </c>
      <c r="AB1936">
        <v>-1</v>
      </c>
      <c r="AC1936">
        <v>-1</v>
      </c>
      <c r="AD1936">
        <v>-1</v>
      </c>
      <c r="AE1936" s="4" t="s">
        <v>2828</v>
      </c>
      <c r="AF1936" s="9" t="s">
        <v>2829</v>
      </c>
      <c r="AG1936">
        <v>0</v>
      </c>
      <c r="AH1936">
        <v>1</v>
      </c>
      <c r="AI1936">
        <v>0</v>
      </c>
      <c r="AJ1936">
        <v>1</v>
      </c>
      <c r="AK1936" s="9" t="s">
        <v>2840</v>
      </c>
      <c r="AL1936">
        <f t="shared" si="653"/>
        <v>0</v>
      </c>
      <c r="AM1936">
        <f>IF(AND(INDIRECT(AN1936)='Sample Select backend'!$C$2,INDIRECT(AO1936)=1,INDIRECT(AP1936)='Sample Select backend'!$F$2,INDIRECT(AQ1936)=1,INDIRECT(AR1936)='Sample Select backend'!$M$2),1,0)</f>
        <v>0</v>
      </c>
      <c r="AN1936" t="str">
        <f>_xlfn.CONCAT('Sample Select backend'!$C$4,ROW(AN1936))</f>
        <v>AE1936</v>
      </c>
      <c r="AO1936" s="9" t="str">
        <f>_xlfn.CONCAT('Sample Select backend'!$J$2,ROW(AO1936))</f>
        <v>AJ1936</v>
      </c>
      <c r="AP1936" t="str">
        <f>_xlfn.CONCAT('Sample Select backend'!$F$4,ROW(AP1936))</f>
        <v>AF1936</v>
      </c>
      <c r="AQ1936" t="str">
        <f>_xlfn.CONCAT('Sample Select backend'!$I$10,ROW(AQ1936))</f>
        <v>R1936</v>
      </c>
      <c r="AR1936" t="str">
        <f>_xlfn.CONCAT('Sample Select backend'!$M$4,ROW(AR1936))</f>
        <v>AK1936</v>
      </c>
      <c r="AS1936" t="str">
        <f t="shared" si="654"/>
        <v>Kazakhstan</v>
      </c>
      <c r="AT1936" s="9">
        <f t="shared" si="655"/>
        <v>28</v>
      </c>
      <c r="AU1936">
        <f t="shared" si="656"/>
        <v>0</v>
      </c>
      <c r="AV1936" s="9">
        <v>0</v>
      </c>
    </row>
    <row r="1937" spans="1:48" x14ac:dyDescent="0.35">
      <c r="A1937" s="24" t="s">
        <v>92</v>
      </c>
      <c r="B1937" s="24">
        <v>1</v>
      </c>
      <c r="C1937" s="24">
        <v>8</v>
      </c>
      <c r="D1937" s="24" t="s">
        <v>3874</v>
      </c>
      <c r="E1937" s="24"/>
      <c r="O1937" t="s">
        <v>2800</v>
      </c>
      <c r="P1937" t="s">
        <v>2810</v>
      </c>
      <c r="Q1937" t="s">
        <v>2816</v>
      </c>
      <c r="R1937">
        <v>0</v>
      </c>
      <c r="S1937">
        <v>-2.57</v>
      </c>
      <c r="T1937">
        <v>-2.95</v>
      </c>
      <c r="U1937">
        <v>24.35</v>
      </c>
      <c r="V1937">
        <v>-1</v>
      </c>
      <c r="W1937">
        <v>-1</v>
      </c>
      <c r="X1937">
        <v>-1</v>
      </c>
      <c r="Y1937">
        <v>-1</v>
      </c>
      <c r="Z1937">
        <v>-1</v>
      </c>
      <c r="AA1937">
        <v>-1</v>
      </c>
      <c r="AB1937">
        <v>-1</v>
      </c>
      <c r="AC1937">
        <v>-1</v>
      </c>
      <c r="AD1937">
        <v>-1</v>
      </c>
      <c r="AE1937" s="4" t="s">
        <v>2828</v>
      </c>
      <c r="AF1937" s="9" t="s">
        <v>2829</v>
      </c>
      <c r="AG1937">
        <v>0</v>
      </c>
      <c r="AH1937">
        <v>1</v>
      </c>
      <c r="AI1937">
        <v>0</v>
      </c>
      <c r="AJ1937">
        <v>1</v>
      </c>
      <c r="AK1937" s="9" t="s">
        <v>2840</v>
      </c>
      <c r="AL1937">
        <f t="shared" si="653"/>
        <v>0</v>
      </c>
      <c r="AM1937">
        <f>IF(AND(INDIRECT(AN1937)='Sample Select backend'!$C$2,INDIRECT(AO1937)=1,INDIRECT(AP1937)='Sample Select backend'!$F$2,INDIRECT(AQ1937)=1,INDIRECT(AR1937)='Sample Select backend'!$M$2),1,0)</f>
        <v>0</v>
      </c>
      <c r="AN1937" t="str">
        <f>_xlfn.CONCAT('Sample Select backend'!$C$4,ROW(AN1937))</f>
        <v>AE1937</v>
      </c>
      <c r="AO1937" s="9" t="str">
        <f>_xlfn.CONCAT('Sample Select backend'!$J$2,ROW(AO1937))</f>
        <v>AJ1937</v>
      </c>
      <c r="AP1937" t="str">
        <f>_xlfn.CONCAT('Sample Select backend'!$F$4,ROW(AP1937))</f>
        <v>AF1937</v>
      </c>
      <c r="AQ1937" t="str">
        <f>_xlfn.CONCAT('Sample Select backend'!$I$10,ROW(AQ1937))</f>
        <v>R1937</v>
      </c>
      <c r="AR1937" t="str">
        <f>_xlfn.CONCAT('Sample Select backend'!$M$4,ROW(AR1937))</f>
        <v>AK1937</v>
      </c>
      <c r="AS1937" t="str">
        <f t="shared" si="654"/>
        <v>Kazakhstan</v>
      </c>
      <c r="AT1937" s="9">
        <f t="shared" si="655"/>
        <v>8</v>
      </c>
      <c r="AU1937">
        <f t="shared" si="656"/>
        <v>0</v>
      </c>
      <c r="AV1937" s="9">
        <v>0</v>
      </c>
    </row>
    <row r="1938" spans="1:48" x14ac:dyDescent="0.35">
      <c r="A1938" s="24" t="s">
        <v>92</v>
      </c>
      <c r="B1938" s="24">
        <v>7</v>
      </c>
      <c r="C1938" s="24">
        <v>30</v>
      </c>
      <c r="D1938" s="24" t="s">
        <v>3875</v>
      </c>
      <c r="E1938" s="24"/>
      <c r="O1938" t="s">
        <v>2800</v>
      </c>
      <c r="P1938" t="s">
        <v>2810</v>
      </c>
      <c r="Q1938" t="s">
        <v>2816</v>
      </c>
      <c r="R1938">
        <v>0</v>
      </c>
      <c r="S1938">
        <v>-2.57</v>
      </c>
      <c r="T1938">
        <v>-2.95</v>
      </c>
      <c r="U1938">
        <v>24.35</v>
      </c>
      <c r="V1938">
        <v>-1</v>
      </c>
      <c r="W1938">
        <v>-1</v>
      </c>
      <c r="X1938">
        <v>-1</v>
      </c>
      <c r="Y1938">
        <v>-1</v>
      </c>
      <c r="Z1938">
        <v>-1</v>
      </c>
      <c r="AA1938">
        <v>-1</v>
      </c>
      <c r="AB1938">
        <v>-1</v>
      </c>
      <c r="AC1938">
        <v>-1</v>
      </c>
      <c r="AD1938">
        <v>-1</v>
      </c>
      <c r="AE1938" s="4" t="s">
        <v>2828</v>
      </c>
      <c r="AF1938" s="9" t="s">
        <v>2829</v>
      </c>
      <c r="AG1938">
        <v>0</v>
      </c>
      <c r="AH1938">
        <v>1</v>
      </c>
      <c r="AI1938">
        <v>0</v>
      </c>
      <c r="AJ1938">
        <v>1</v>
      </c>
      <c r="AK1938" s="9" t="s">
        <v>2840</v>
      </c>
      <c r="AL1938">
        <f t="shared" si="653"/>
        <v>0</v>
      </c>
      <c r="AM1938">
        <f>IF(AND(INDIRECT(AN1938)='Sample Select backend'!$C$2,INDIRECT(AO1938)=1,INDIRECT(AP1938)='Sample Select backend'!$F$2,INDIRECT(AQ1938)=1,INDIRECT(AR1938)='Sample Select backend'!$M$2),1,0)</f>
        <v>0</v>
      </c>
      <c r="AN1938" t="str">
        <f>_xlfn.CONCAT('Sample Select backend'!$C$4,ROW(AN1938))</f>
        <v>AE1938</v>
      </c>
      <c r="AO1938" s="9" t="str">
        <f>_xlfn.CONCAT('Sample Select backend'!$J$2,ROW(AO1938))</f>
        <v>AJ1938</v>
      </c>
      <c r="AP1938" t="str">
        <f>_xlfn.CONCAT('Sample Select backend'!$F$4,ROW(AP1938))</f>
        <v>AF1938</v>
      </c>
      <c r="AQ1938" t="str">
        <f>_xlfn.CONCAT('Sample Select backend'!$I$10,ROW(AQ1938))</f>
        <v>R1938</v>
      </c>
      <c r="AR1938" t="str">
        <f>_xlfn.CONCAT('Sample Select backend'!$M$4,ROW(AR1938))</f>
        <v>AK1938</v>
      </c>
      <c r="AS1938" t="str">
        <f t="shared" si="654"/>
        <v>Kazakhstan</v>
      </c>
      <c r="AT1938" s="9">
        <f t="shared" si="655"/>
        <v>30</v>
      </c>
      <c r="AU1938">
        <f t="shared" si="656"/>
        <v>0</v>
      </c>
      <c r="AV1938" s="9">
        <v>0</v>
      </c>
    </row>
    <row r="1939" spans="1:48" x14ac:dyDescent="0.35">
      <c r="A1939" s="24" t="s">
        <v>92</v>
      </c>
      <c r="B1939" s="24" t="s">
        <v>201</v>
      </c>
      <c r="C1939" s="24" t="s">
        <v>201</v>
      </c>
      <c r="D1939" s="24" t="s">
        <v>3876</v>
      </c>
      <c r="E1939" s="24"/>
      <c r="O1939" t="s">
        <v>2800</v>
      </c>
      <c r="P1939" t="s">
        <v>2810</v>
      </c>
      <c r="Q1939" t="s">
        <v>2816</v>
      </c>
      <c r="R1939">
        <v>0</v>
      </c>
      <c r="S1939">
        <v>-2.57</v>
      </c>
      <c r="T1939">
        <v>-2.95</v>
      </c>
      <c r="U1939">
        <v>24.35</v>
      </c>
      <c r="V1939">
        <v>-1</v>
      </c>
      <c r="W1939">
        <v>-1</v>
      </c>
      <c r="X1939">
        <v>-1</v>
      </c>
      <c r="Y1939">
        <v>-1</v>
      </c>
      <c r="Z1939">
        <v>-1</v>
      </c>
      <c r="AA1939">
        <v>-1</v>
      </c>
      <c r="AB1939">
        <v>-1</v>
      </c>
      <c r="AC1939">
        <v>-1</v>
      </c>
      <c r="AD1939">
        <v>-1</v>
      </c>
      <c r="AE1939" s="4" t="s">
        <v>2828</v>
      </c>
      <c r="AF1939" s="9" t="s">
        <v>2829</v>
      </c>
      <c r="AG1939">
        <v>0</v>
      </c>
      <c r="AH1939">
        <v>1</v>
      </c>
      <c r="AI1939">
        <v>0</v>
      </c>
      <c r="AJ1939">
        <v>1</v>
      </c>
      <c r="AK1939" s="9" t="s">
        <v>2840</v>
      </c>
      <c r="AL1939">
        <f t="shared" si="653"/>
        <v>1</v>
      </c>
      <c r="AM1939">
        <f>IF(AND(INDIRECT(AN1939)='Sample Select backend'!$C$2,INDIRECT(AO1939)=1,INDIRECT(AP1939)='Sample Select backend'!$F$2,INDIRECT(AQ1939)=1,INDIRECT(AR1939)='Sample Select backend'!$M$2),1,0)</f>
        <v>0</v>
      </c>
      <c r="AN1939" t="str">
        <f>_xlfn.CONCAT('Sample Select backend'!$C$4,ROW(AN1939))</f>
        <v>AE1939</v>
      </c>
      <c r="AO1939" s="9" t="str">
        <f>_xlfn.CONCAT('Sample Select backend'!$J$2,ROW(AO1939))</f>
        <v>AJ1939</v>
      </c>
      <c r="AP1939" t="str">
        <f>_xlfn.CONCAT('Sample Select backend'!$F$4,ROW(AP1939))</f>
        <v>AF1939</v>
      </c>
      <c r="AQ1939" t="str">
        <f>_xlfn.CONCAT('Sample Select backend'!$I$10,ROW(AQ1939))</f>
        <v>R1939</v>
      </c>
      <c r="AR1939" t="str">
        <f>_xlfn.CONCAT('Sample Select backend'!$M$4,ROW(AR1939))</f>
        <v>AK1939</v>
      </c>
      <c r="AS1939" t="str">
        <f t="shared" si="654"/>
        <v>Kazakhstan</v>
      </c>
      <c r="AT1939" s="9" t="str">
        <f t="shared" si="655"/>
        <v>Other</v>
      </c>
      <c r="AU1939">
        <f t="shared" si="656"/>
        <v>0</v>
      </c>
      <c r="AV1939" s="9">
        <v>0</v>
      </c>
    </row>
    <row r="1940" spans="1:48" x14ac:dyDescent="0.35">
      <c r="A1940" s="24" t="s">
        <v>92</v>
      </c>
      <c r="B1940" s="24">
        <v>6</v>
      </c>
      <c r="C1940" s="24">
        <v>25</v>
      </c>
      <c r="D1940" s="24" t="s">
        <v>3877</v>
      </c>
      <c r="E1940" s="24"/>
      <c r="O1940" t="s">
        <v>2800</v>
      </c>
      <c r="P1940" t="s">
        <v>2810</v>
      </c>
      <c r="Q1940" t="s">
        <v>2816</v>
      </c>
      <c r="R1940">
        <v>0</v>
      </c>
      <c r="S1940">
        <v>-2.57</v>
      </c>
      <c r="T1940">
        <v>-2.95</v>
      </c>
      <c r="U1940">
        <v>24.35</v>
      </c>
      <c r="V1940">
        <v>-1</v>
      </c>
      <c r="W1940">
        <v>-1</v>
      </c>
      <c r="X1940">
        <v>-1</v>
      </c>
      <c r="Y1940">
        <v>-1</v>
      </c>
      <c r="Z1940">
        <v>-1</v>
      </c>
      <c r="AA1940">
        <v>-1</v>
      </c>
      <c r="AB1940">
        <v>-1</v>
      </c>
      <c r="AC1940">
        <v>-1</v>
      </c>
      <c r="AD1940">
        <v>-1</v>
      </c>
      <c r="AE1940" s="4" t="s">
        <v>2828</v>
      </c>
      <c r="AF1940" s="9" t="s">
        <v>2829</v>
      </c>
      <c r="AG1940">
        <v>0</v>
      </c>
      <c r="AH1940">
        <v>1</v>
      </c>
      <c r="AI1940">
        <v>0</v>
      </c>
      <c r="AJ1940">
        <v>1</v>
      </c>
      <c r="AK1940" s="9" t="s">
        <v>2840</v>
      </c>
      <c r="AL1940">
        <f t="shared" si="653"/>
        <v>0</v>
      </c>
      <c r="AM1940">
        <f>IF(AND(INDIRECT(AN1940)='Sample Select backend'!$C$2,INDIRECT(AO1940)=1,INDIRECT(AP1940)='Sample Select backend'!$F$2,INDIRECT(AQ1940)=1,INDIRECT(AR1940)='Sample Select backend'!$M$2),1,0)</f>
        <v>0</v>
      </c>
      <c r="AN1940" t="str">
        <f>_xlfn.CONCAT('Sample Select backend'!$C$4,ROW(AN1940))</f>
        <v>AE1940</v>
      </c>
      <c r="AO1940" s="9" t="str">
        <f>_xlfn.CONCAT('Sample Select backend'!$J$2,ROW(AO1940))</f>
        <v>AJ1940</v>
      </c>
      <c r="AP1940" t="str">
        <f>_xlfn.CONCAT('Sample Select backend'!$F$4,ROW(AP1940))</f>
        <v>AF1940</v>
      </c>
      <c r="AQ1940" t="str">
        <f>_xlfn.CONCAT('Sample Select backend'!$I$10,ROW(AQ1940))</f>
        <v>R1940</v>
      </c>
      <c r="AR1940" t="str">
        <f>_xlfn.CONCAT('Sample Select backend'!$M$4,ROW(AR1940))</f>
        <v>AK1940</v>
      </c>
      <c r="AS1940" t="str">
        <f t="shared" si="654"/>
        <v>Kazakhstan</v>
      </c>
      <c r="AT1940" s="9">
        <f t="shared" si="655"/>
        <v>25</v>
      </c>
      <c r="AU1940">
        <f t="shared" si="656"/>
        <v>0</v>
      </c>
      <c r="AV1940" s="9">
        <v>0</v>
      </c>
    </row>
    <row r="1941" spans="1:48" x14ac:dyDescent="0.35">
      <c r="A1941" s="24" t="s">
        <v>92</v>
      </c>
      <c r="B1941" s="24">
        <v>1</v>
      </c>
      <c r="C1941" s="24" t="s">
        <v>206</v>
      </c>
      <c r="D1941" s="24" t="s">
        <v>3878</v>
      </c>
      <c r="E1941" s="24"/>
      <c r="O1941" t="s">
        <v>2800</v>
      </c>
      <c r="P1941" t="s">
        <v>2810</v>
      </c>
      <c r="Q1941" t="s">
        <v>2816</v>
      </c>
      <c r="R1941">
        <v>0</v>
      </c>
      <c r="S1941">
        <v>-2.57</v>
      </c>
      <c r="T1941">
        <v>-2.95</v>
      </c>
      <c r="U1941">
        <v>24.35</v>
      </c>
      <c r="V1941">
        <v>-1</v>
      </c>
      <c r="W1941">
        <v>-1</v>
      </c>
      <c r="X1941">
        <v>-1</v>
      </c>
      <c r="Y1941">
        <v>-1</v>
      </c>
      <c r="Z1941">
        <v>-1</v>
      </c>
      <c r="AA1941">
        <v>-1</v>
      </c>
      <c r="AB1941">
        <v>-1</v>
      </c>
      <c r="AC1941">
        <v>-1</v>
      </c>
      <c r="AD1941">
        <v>-1</v>
      </c>
      <c r="AE1941" s="4" t="s">
        <v>2828</v>
      </c>
      <c r="AF1941" s="9" t="s">
        <v>2829</v>
      </c>
      <c r="AG1941">
        <v>0</v>
      </c>
      <c r="AH1941">
        <v>1</v>
      </c>
      <c r="AI1941">
        <v>0</v>
      </c>
      <c r="AJ1941">
        <v>1</v>
      </c>
      <c r="AK1941" s="9" t="s">
        <v>2840</v>
      </c>
      <c r="AL1941">
        <f t="shared" si="653"/>
        <v>0</v>
      </c>
      <c r="AM1941">
        <f>IF(AND(INDIRECT(AN1941)='Sample Select backend'!$C$2,INDIRECT(AO1941)=1,INDIRECT(AP1941)='Sample Select backend'!$F$2,INDIRECT(AQ1941)=1,INDIRECT(AR1941)='Sample Select backend'!$M$2),1,0)</f>
        <v>0</v>
      </c>
      <c r="AN1941" t="str">
        <f>_xlfn.CONCAT('Sample Select backend'!$C$4,ROW(AN1941))</f>
        <v>AE1941</v>
      </c>
      <c r="AO1941" s="9" t="str">
        <f>_xlfn.CONCAT('Sample Select backend'!$J$2,ROW(AO1941))</f>
        <v>AJ1941</v>
      </c>
      <c r="AP1941" t="str">
        <f>_xlfn.CONCAT('Sample Select backend'!$F$4,ROW(AP1941))</f>
        <v>AF1941</v>
      </c>
      <c r="AQ1941" t="str">
        <f>_xlfn.CONCAT('Sample Select backend'!$I$10,ROW(AQ1941))</f>
        <v>R1941</v>
      </c>
      <c r="AR1941" t="str">
        <f>_xlfn.CONCAT('Sample Select backend'!$M$4,ROW(AR1941))</f>
        <v>AK1941</v>
      </c>
      <c r="AS1941" t="str">
        <f t="shared" si="654"/>
        <v>Kazakhstan</v>
      </c>
      <c r="AT1941" s="9" t="str">
        <f t="shared" si="655"/>
        <v>Tax exemption/waiver/suspension</v>
      </c>
      <c r="AU1941">
        <f t="shared" si="656"/>
        <v>0</v>
      </c>
      <c r="AV1941" s="9">
        <v>0</v>
      </c>
    </row>
    <row r="1942" spans="1:48" x14ac:dyDescent="0.35">
      <c r="A1942" s="24" t="s">
        <v>92</v>
      </c>
      <c r="B1942" s="24">
        <v>2</v>
      </c>
      <c r="C1942" s="24" t="s">
        <v>206</v>
      </c>
      <c r="D1942" s="24" t="s">
        <v>3879</v>
      </c>
      <c r="E1942" s="24"/>
      <c r="O1942" t="s">
        <v>2800</v>
      </c>
      <c r="P1942" t="s">
        <v>2810</v>
      </c>
      <c r="Q1942" t="s">
        <v>2816</v>
      </c>
      <c r="R1942">
        <v>0</v>
      </c>
      <c r="S1942">
        <v>-2.57</v>
      </c>
      <c r="T1942">
        <v>-2.95</v>
      </c>
      <c r="U1942">
        <v>24.35</v>
      </c>
      <c r="V1942">
        <v>-1</v>
      </c>
      <c r="W1942">
        <v>-1</v>
      </c>
      <c r="X1942">
        <v>-1</v>
      </c>
      <c r="Y1942">
        <v>-1</v>
      </c>
      <c r="Z1942">
        <v>-1</v>
      </c>
      <c r="AA1942">
        <v>-1</v>
      </c>
      <c r="AB1942">
        <v>-1</v>
      </c>
      <c r="AC1942">
        <v>-1</v>
      </c>
      <c r="AD1942">
        <v>-1</v>
      </c>
      <c r="AE1942" s="4" t="s">
        <v>2828</v>
      </c>
      <c r="AF1942" s="9" t="s">
        <v>2829</v>
      </c>
      <c r="AG1942">
        <v>0</v>
      </c>
      <c r="AH1942">
        <v>1</v>
      </c>
      <c r="AI1942">
        <v>0</v>
      </c>
      <c r="AJ1942">
        <v>1</v>
      </c>
      <c r="AK1942" s="9" t="s">
        <v>2840</v>
      </c>
      <c r="AL1942">
        <f t="shared" si="653"/>
        <v>0</v>
      </c>
      <c r="AM1942">
        <f>IF(AND(INDIRECT(AN1942)='Sample Select backend'!$C$2,INDIRECT(AO1942)=1,INDIRECT(AP1942)='Sample Select backend'!$F$2,INDIRECT(AQ1942)=1,INDIRECT(AR1942)='Sample Select backend'!$M$2),1,0)</f>
        <v>0</v>
      </c>
      <c r="AN1942" t="str">
        <f>_xlfn.CONCAT('Sample Select backend'!$C$4,ROW(AN1942))</f>
        <v>AE1942</v>
      </c>
      <c r="AO1942" s="9" t="str">
        <f>_xlfn.CONCAT('Sample Select backend'!$J$2,ROW(AO1942))</f>
        <v>AJ1942</v>
      </c>
      <c r="AP1942" t="str">
        <f>_xlfn.CONCAT('Sample Select backend'!$F$4,ROW(AP1942))</f>
        <v>AF1942</v>
      </c>
      <c r="AQ1942" t="str">
        <f>_xlfn.CONCAT('Sample Select backend'!$I$10,ROW(AQ1942))</f>
        <v>R1942</v>
      </c>
      <c r="AR1942" t="str">
        <f>_xlfn.CONCAT('Sample Select backend'!$M$4,ROW(AR1942))</f>
        <v>AK1942</v>
      </c>
      <c r="AS1942" t="str">
        <f t="shared" si="654"/>
        <v>Kazakhstan</v>
      </c>
      <c r="AT1942" s="9" t="str">
        <f t="shared" si="655"/>
        <v>Tax exemption/waiver/suspension</v>
      </c>
      <c r="AU1942">
        <f t="shared" si="656"/>
        <v>0</v>
      </c>
      <c r="AV1942" s="9">
        <v>1</v>
      </c>
    </row>
    <row r="1943" spans="1:48" x14ac:dyDescent="0.35">
      <c r="A1943" t="s">
        <v>93</v>
      </c>
      <c r="B1943">
        <v>1</v>
      </c>
      <c r="C1943" t="s">
        <v>201</v>
      </c>
      <c r="D1943" t="s">
        <v>1349</v>
      </c>
      <c r="E1943">
        <v>-2</v>
      </c>
      <c r="F1943">
        <v>2</v>
      </c>
      <c r="G1943">
        <v>-2</v>
      </c>
      <c r="I1943">
        <v>2</v>
      </c>
      <c r="J1943">
        <v>-2</v>
      </c>
      <c r="K1943">
        <v>2</v>
      </c>
      <c r="L1943">
        <v>2</v>
      </c>
      <c r="M1943">
        <v>1</v>
      </c>
      <c r="N1943" t="s">
        <v>2692</v>
      </c>
      <c r="O1943" t="s">
        <v>2803</v>
      </c>
      <c r="P1943" t="s">
        <v>2811</v>
      </c>
      <c r="Q1943" t="s">
        <v>2815</v>
      </c>
      <c r="R1943">
        <v>0</v>
      </c>
      <c r="S1943">
        <v>-0.31</v>
      </c>
      <c r="T1943">
        <v>-4.0599999999999996</v>
      </c>
      <c r="U1943">
        <v>67.23</v>
      </c>
      <c r="V1943">
        <f t="shared" ref="V1943:V1972" si="657">IF(E1943&gt;0,1,IF(E1943&lt;0,0,-1))</f>
        <v>0</v>
      </c>
      <c r="W1943">
        <f t="shared" ref="W1943:W1972" si="658">IF(F1943&gt;0,1,IF(F1943&lt;0,0,-1))</f>
        <v>1</v>
      </c>
      <c r="X1943">
        <f t="shared" ref="X1943:X1972" si="659">IF(G1943&gt;0,1,IF(G1943&lt;0,0,-1))</f>
        <v>0</v>
      </c>
      <c r="Y1943">
        <f t="shared" ref="Y1943:Y1972" si="660">IF(H1943&gt;0,1,IF(H1943&lt;0,0,-1))</f>
        <v>-1</v>
      </c>
      <c r="Z1943">
        <f t="shared" ref="Z1943:Z1972" si="661">IF(I1943&gt;0,1,IF(I1943&lt;0,0,-1))</f>
        <v>1</v>
      </c>
      <c r="AA1943">
        <f t="shared" ref="AA1943:AA1972" si="662">IF(J1943&gt;0,1,IF(J1943&lt;0,0,-1))</f>
        <v>0</v>
      </c>
      <c r="AB1943">
        <f t="shared" ref="AB1943:AB1972" si="663">IF(K1943&gt;0,1,IF(K1943&lt;0,0,-1))</f>
        <v>1</v>
      </c>
      <c r="AC1943">
        <f t="shared" ref="AC1943:AC1972" si="664">IF(L1943&gt;0,1,IF(L1943&lt;0,0,-1))</f>
        <v>1</v>
      </c>
      <c r="AD1943">
        <f t="shared" ref="AD1943:AD1972" si="665">IF(M1943&gt;0,1,IF(M1943&lt;0,0,-1))</f>
        <v>1</v>
      </c>
      <c r="AE1943" s="4" t="s">
        <v>2828</v>
      </c>
      <c r="AF1943" s="9" t="s">
        <v>2829</v>
      </c>
      <c r="AG1943">
        <v>1</v>
      </c>
      <c r="AH1943">
        <v>0</v>
      </c>
      <c r="AI1943">
        <v>0</v>
      </c>
      <c r="AJ1943">
        <v>1</v>
      </c>
      <c r="AK1943" s="9" t="s">
        <v>2840</v>
      </c>
      <c r="AL1943">
        <f t="shared" si="653"/>
        <v>0</v>
      </c>
      <c r="AM1943">
        <f>IF(AND(INDIRECT(AN1943)='Sample Select backend'!$C$2,INDIRECT(AO1943)=1,INDIRECT(AP1943)='Sample Select backend'!$F$2,INDIRECT(AQ1943)=1,INDIRECT(AR1943)='Sample Select backend'!$M$2),1,0)</f>
        <v>0</v>
      </c>
      <c r="AN1943" t="str">
        <f>_xlfn.CONCAT('Sample Select backend'!$C$4,ROW(AN1943))</f>
        <v>AE1943</v>
      </c>
      <c r="AO1943" s="9" t="str">
        <f>_xlfn.CONCAT('Sample Select backend'!$J$2,ROW(AO1943))</f>
        <v>AJ1943</v>
      </c>
      <c r="AP1943" t="str">
        <f>_xlfn.CONCAT('Sample Select backend'!$F$4,ROW(AP1943))</f>
        <v>AF1943</v>
      </c>
      <c r="AQ1943" t="str">
        <f>_xlfn.CONCAT('Sample Select backend'!$I$10,ROW(AQ1943))</f>
        <v>R1943</v>
      </c>
      <c r="AR1943" t="str">
        <f>_xlfn.CONCAT('Sample Select backend'!$M$4,ROW(AR1943))</f>
        <v>AK1943</v>
      </c>
      <c r="AS1943" t="str">
        <f t="shared" si="654"/>
        <v>Kenya</v>
      </c>
      <c r="AT1943" s="9" t="str">
        <f t="shared" si="655"/>
        <v>Other</v>
      </c>
      <c r="AU1943">
        <f t="shared" si="656"/>
        <v>1</v>
      </c>
      <c r="AV1943" s="9">
        <v>1</v>
      </c>
    </row>
    <row r="1944" spans="1:48" x14ac:dyDescent="0.35">
      <c r="A1944" t="s">
        <v>93</v>
      </c>
      <c r="B1944">
        <v>1</v>
      </c>
      <c r="C1944" t="s">
        <v>206</v>
      </c>
      <c r="D1944" t="s">
        <v>1354</v>
      </c>
      <c r="F1944">
        <v>2</v>
      </c>
      <c r="H1944">
        <v>-1</v>
      </c>
      <c r="J1944">
        <v>-2</v>
      </c>
      <c r="K1944">
        <v>-2</v>
      </c>
      <c r="M1944">
        <v>1</v>
      </c>
      <c r="N1944" t="s">
        <v>2692</v>
      </c>
      <c r="O1944" t="s">
        <v>2803</v>
      </c>
      <c r="P1944" t="s">
        <v>2811</v>
      </c>
      <c r="Q1944" t="s">
        <v>2815</v>
      </c>
      <c r="R1944">
        <v>0</v>
      </c>
      <c r="S1944">
        <v>-0.31</v>
      </c>
      <c r="T1944">
        <v>-4.0599999999999996</v>
      </c>
      <c r="U1944">
        <v>67.23</v>
      </c>
      <c r="V1944">
        <f t="shared" si="657"/>
        <v>-1</v>
      </c>
      <c r="W1944">
        <f t="shared" si="658"/>
        <v>1</v>
      </c>
      <c r="X1944">
        <f t="shared" si="659"/>
        <v>-1</v>
      </c>
      <c r="Y1944">
        <f t="shared" si="660"/>
        <v>0</v>
      </c>
      <c r="Z1944">
        <f t="shared" si="661"/>
        <v>-1</v>
      </c>
      <c r="AA1944">
        <f t="shared" si="662"/>
        <v>0</v>
      </c>
      <c r="AB1944">
        <f t="shared" si="663"/>
        <v>0</v>
      </c>
      <c r="AC1944">
        <f t="shared" si="664"/>
        <v>-1</v>
      </c>
      <c r="AD1944">
        <f t="shared" si="665"/>
        <v>1</v>
      </c>
      <c r="AE1944" s="4" t="s">
        <v>2828</v>
      </c>
      <c r="AF1944" s="9" t="s">
        <v>2829</v>
      </c>
      <c r="AG1944">
        <v>1</v>
      </c>
      <c r="AH1944">
        <v>0</v>
      </c>
      <c r="AI1944">
        <v>0</v>
      </c>
      <c r="AJ1944">
        <v>1</v>
      </c>
      <c r="AK1944" s="9" t="s">
        <v>2840</v>
      </c>
      <c r="AL1944">
        <f t="shared" si="653"/>
        <v>0</v>
      </c>
      <c r="AM1944">
        <f>IF(AND(INDIRECT(AN1944)='Sample Select backend'!$C$2,INDIRECT(AO1944)=1,INDIRECT(AP1944)='Sample Select backend'!$F$2,INDIRECT(AQ1944)=1,INDIRECT(AR1944)='Sample Select backend'!$M$2),1,0)</f>
        <v>0</v>
      </c>
      <c r="AN1944" t="str">
        <f>_xlfn.CONCAT('Sample Select backend'!$C$4,ROW(AN1944))</f>
        <v>AE1944</v>
      </c>
      <c r="AO1944" s="9" t="str">
        <f>_xlfn.CONCAT('Sample Select backend'!$J$2,ROW(AO1944))</f>
        <v>AJ1944</v>
      </c>
      <c r="AP1944" t="str">
        <f>_xlfn.CONCAT('Sample Select backend'!$F$4,ROW(AP1944))</f>
        <v>AF1944</v>
      </c>
      <c r="AQ1944" t="str">
        <f>_xlfn.CONCAT('Sample Select backend'!$I$10,ROW(AQ1944))</f>
        <v>R1944</v>
      </c>
      <c r="AR1944" t="str">
        <f>_xlfn.CONCAT('Sample Select backend'!$M$4,ROW(AR1944))</f>
        <v>AK1944</v>
      </c>
      <c r="AS1944" t="str">
        <f t="shared" si="654"/>
        <v>Kenya</v>
      </c>
      <c r="AT1944" s="9" t="str">
        <f t="shared" si="655"/>
        <v>Tax exemption/waiver/suspension</v>
      </c>
      <c r="AU1944">
        <f t="shared" si="656"/>
        <v>0</v>
      </c>
      <c r="AV1944" s="9">
        <v>1</v>
      </c>
    </row>
    <row r="1945" spans="1:48" x14ac:dyDescent="0.35">
      <c r="A1945" t="s">
        <v>93</v>
      </c>
      <c r="B1945" s="9" t="s">
        <v>201</v>
      </c>
      <c r="C1945" t="s">
        <v>201</v>
      </c>
      <c r="D1945" t="s">
        <v>1348</v>
      </c>
      <c r="E1945">
        <v>2</v>
      </c>
      <c r="F1945">
        <v>1</v>
      </c>
      <c r="G1945">
        <v>2</v>
      </c>
      <c r="H1945">
        <v>2</v>
      </c>
      <c r="I1945">
        <v>2</v>
      </c>
      <c r="J1945">
        <v>-1</v>
      </c>
      <c r="K1945">
        <v>2</v>
      </c>
      <c r="L1945">
        <v>2</v>
      </c>
      <c r="M1945">
        <v>1</v>
      </c>
      <c r="N1945" t="s">
        <v>2692</v>
      </c>
      <c r="O1945" t="s">
        <v>2803</v>
      </c>
      <c r="P1945" t="s">
        <v>2811</v>
      </c>
      <c r="Q1945" t="s">
        <v>2815</v>
      </c>
      <c r="R1945">
        <v>0</v>
      </c>
      <c r="S1945">
        <v>-0.31</v>
      </c>
      <c r="T1945">
        <v>-4.0599999999999996</v>
      </c>
      <c r="U1945">
        <v>67.23</v>
      </c>
      <c r="V1945">
        <f t="shared" si="657"/>
        <v>1</v>
      </c>
      <c r="W1945">
        <f t="shared" si="658"/>
        <v>1</v>
      </c>
      <c r="X1945">
        <f t="shared" si="659"/>
        <v>1</v>
      </c>
      <c r="Y1945">
        <f t="shared" si="660"/>
        <v>1</v>
      </c>
      <c r="Z1945">
        <f t="shared" si="661"/>
        <v>1</v>
      </c>
      <c r="AA1945">
        <f t="shared" si="662"/>
        <v>0</v>
      </c>
      <c r="AB1945">
        <f t="shared" si="663"/>
        <v>1</v>
      </c>
      <c r="AC1945">
        <f t="shared" si="664"/>
        <v>1</v>
      </c>
      <c r="AD1945">
        <f t="shared" si="665"/>
        <v>1</v>
      </c>
      <c r="AE1945" s="4" t="s">
        <v>2828</v>
      </c>
      <c r="AF1945" s="9" t="s">
        <v>2829</v>
      </c>
      <c r="AG1945">
        <v>1</v>
      </c>
      <c r="AH1945">
        <v>0</v>
      </c>
      <c r="AI1945">
        <v>0</v>
      </c>
      <c r="AJ1945">
        <v>1</v>
      </c>
      <c r="AK1945" s="9" t="s">
        <v>2840</v>
      </c>
      <c r="AL1945">
        <f t="shared" si="653"/>
        <v>1</v>
      </c>
      <c r="AM1945">
        <f>IF(AND(INDIRECT(AN1945)='Sample Select backend'!$C$2,INDIRECT(AO1945)=1,INDIRECT(AP1945)='Sample Select backend'!$F$2,INDIRECT(AQ1945)=1,INDIRECT(AR1945)='Sample Select backend'!$M$2),1,0)</f>
        <v>0</v>
      </c>
      <c r="AN1945" t="str">
        <f>_xlfn.CONCAT('Sample Select backend'!$C$4,ROW(AN1945))</f>
        <v>AE1945</v>
      </c>
      <c r="AO1945" s="9" t="str">
        <f>_xlfn.CONCAT('Sample Select backend'!$J$2,ROW(AO1945))</f>
        <v>AJ1945</v>
      </c>
      <c r="AP1945" t="str">
        <f>_xlfn.CONCAT('Sample Select backend'!$F$4,ROW(AP1945))</f>
        <v>AF1945</v>
      </c>
      <c r="AQ1945" t="str">
        <f>_xlfn.CONCAT('Sample Select backend'!$I$10,ROW(AQ1945))</f>
        <v>R1945</v>
      </c>
      <c r="AR1945" t="str">
        <f>_xlfn.CONCAT('Sample Select backend'!$M$4,ROW(AR1945))</f>
        <v>AK1945</v>
      </c>
      <c r="AS1945" t="str">
        <f t="shared" si="654"/>
        <v>Kenya</v>
      </c>
      <c r="AT1945" s="9" t="str">
        <f t="shared" si="655"/>
        <v>Other</v>
      </c>
      <c r="AU1945">
        <f t="shared" si="656"/>
        <v>0</v>
      </c>
      <c r="AV1945" s="9">
        <v>1</v>
      </c>
    </row>
    <row r="1946" spans="1:48" x14ac:dyDescent="0.35">
      <c r="A1946" t="s">
        <v>93</v>
      </c>
      <c r="B1946">
        <v>5</v>
      </c>
      <c r="C1946" t="s">
        <v>204</v>
      </c>
      <c r="D1946" t="s">
        <v>1341</v>
      </c>
      <c r="E1946">
        <v>1</v>
      </c>
      <c r="F1946">
        <v>-2</v>
      </c>
      <c r="G1946">
        <v>-2</v>
      </c>
      <c r="H1946">
        <v>-1</v>
      </c>
      <c r="I1946">
        <v>-2</v>
      </c>
      <c r="J1946">
        <v>1</v>
      </c>
      <c r="K1946">
        <v>1</v>
      </c>
      <c r="L1946">
        <v>2</v>
      </c>
      <c r="M1946">
        <v>1</v>
      </c>
      <c r="N1946" t="s">
        <v>2692</v>
      </c>
      <c r="O1946" t="s">
        <v>2803</v>
      </c>
      <c r="P1946" t="s">
        <v>2811</v>
      </c>
      <c r="Q1946" t="s">
        <v>2815</v>
      </c>
      <c r="R1946">
        <v>0</v>
      </c>
      <c r="S1946">
        <v>-0.31</v>
      </c>
      <c r="T1946">
        <v>-4.0599999999999996</v>
      </c>
      <c r="U1946">
        <v>67.23</v>
      </c>
      <c r="V1946">
        <f t="shared" si="657"/>
        <v>1</v>
      </c>
      <c r="W1946">
        <f t="shared" si="658"/>
        <v>0</v>
      </c>
      <c r="X1946">
        <f t="shared" si="659"/>
        <v>0</v>
      </c>
      <c r="Y1946">
        <f t="shared" si="660"/>
        <v>0</v>
      </c>
      <c r="Z1946">
        <f t="shared" si="661"/>
        <v>0</v>
      </c>
      <c r="AA1946">
        <f t="shared" si="662"/>
        <v>1</v>
      </c>
      <c r="AB1946">
        <f t="shared" si="663"/>
        <v>1</v>
      </c>
      <c r="AC1946">
        <f t="shared" si="664"/>
        <v>1</v>
      </c>
      <c r="AD1946">
        <f t="shared" si="665"/>
        <v>1</v>
      </c>
      <c r="AE1946" s="4" t="s">
        <v>2828</v>
      </c>
      <c r="AF1946" s="9" t="s">
        <v>2829</v>
      </c>
      <c r="AG1946">
        <v>1</v>
      </c>
      <c r="AH1946">
        <v>0</v>
      </c>
      <c r="AI1946">
        <v>0</v>
      </c>
      <c r="AJ1946">
        <v>1</v>
      </c>
      <c r="AK1946" s="9" t="s">
        <v>2840</v>
      </c>
      <c r="AL1946">
        <f t="shared" si="653"/>
        <v>0</v>
      </c>
      <c r="AM1946">
        <f>IF(AND(INDIRECT(AN1946)='Sample Select backend'!$C$2,INDIRECT(AO1946)=1,INDIRECT(AP1946)='Sample Select backend'!$F$2,INDIRECT(AQ1946)=1,INDIRECT(AR1946)='Sample Select backend'!$M$2),1,0)</f>
        <v>0</v>
      </c>
      <c r="AN1946" t="str">
        <f>_xlfn.CONCAT('Sample Select backend'!$C$4,ROW(AN1946))</f>
        <v>AE1946</v>
      </c>
      <c r="AO1946" s="9" t="str">
        <f>_xlfn.CONCAT('Sample Select backend'!$J$2,ROW(AO1946))</f>
        <v>AJ1946</v>
      </c>
      <c r="AP1946" t="str">
        <f>_xlfn.CONCAT('Sample Select backend'!$F$4,ROW(AP1946))</f>
        <v>AF1946</v>
      </c>
      <c r="AQ1946" t="str">
        <f>_xlfn.CONCAT('Sample Select backend'!$I$10,ROW(AQ1946))</f>
        <v>R1946</v>
      </c>
      <c r="AR1946" t="str">
        <f>_xlfn.CONCAT('Sample Select backend'!$M$4,ROW(AR1946))</f>
        <v>AK1946</v>
      </c>
      <c r="AS1946" t="str">
        <f t="shared" si="654"/>
        <v>Kenya</v>
      </c>
      <c r="AT1946" s="9" t="str">
        <f t="shared" si="655"/>
        <v>General</v>
      </c>
      <c r="AU1946">
        <f t="shared" si="656"/>
        <v>0</v>
      </c>
      <c r="AV1946" s="9">
        <v>0</v>
      </c>
    </row>
    <row r="1947" spans="1:48" x14ac:dyDescent="0.35">
      <c r="A1947" t="s">
        <v>93</v>
      </c>
      <c r="B1947">
        <v>8</v>
      </c>
      <c r="C1947" t="s">
        <v>202</v>
      </c>
      <c r="D1947" t="s">
        <v>1336</v>
      </c>
      <c r="N1947" t="s">
        <v>2692</v>
      </c>
      <c r="O1947" t="s">
        <v>2803</v>
      </c>
      <c r="P1947" t="s">
        <v>2811</v>
      </c>
      <c r="Q1947" t="s">
        <v>2815</v>
      </c>
      <c r="R1947">
        <v>0</v>
      </c>
      <c r="S1947">
        <v>-0.31</v>
      </c>
      <c r="T1947">
        <v>-4.0599999999999996</v>
      </c>
      <c r="U1947">
        <v>67.23</v>
      </c>
      <c r="V1947">
        <f t="shared" si="657"/>
        <v>-1</v>
      </c>
      <c r="W1947">
        <f t="shared" si="658"/>
        <v>-1</v>
      </c>
      <c r="X1947">
        <f t="shared" si="659"/>
        <v>-1</v>
      </c>
      <c r="Y1947">
        <f t="shared" si="660"/>
        <v>-1</v>
      </c>
      <c r="Z1947">
        <f t="shared" si="661"/>
        <v>-1</v>
      </c>
      <c r="AA1947">
        <f t="shared" si="662"/>
        <v>-1</v>
      </c>
      <c r="AB1947">
        <f t="shared" si="663"/>
        <v>-1</v>
      </c>
      <c r="AC1947">
        <f t="shared" si="664"/>
        <v>-1</v>
      </c>
      <c r="AD1947">
        <f t="shared" si="665"/>
        <v>-1</v>
      </c>
      <c r="AE1947" s="4" t="s">
        <v>2828</v>
      </c>
      <c r="AF1947" s="9" t="s">
        <v>2829</v>
      </c>
      <c r="AG1947">
        <v>1</v>
      </c>
      <c r="AH1947">
        <v>0</v>
      </c>
      <c r="AI1947">
        <v>0</v>
      </c>
      <c r="AJ1947">
        <v>1</v>
      </c>
      <c r="AK1947" s="9" t="s">
        <v>2840</v>
      </c>
      <c r="AL1947">
        <f t="shared" si="653"/>
        <v>0</v>
      </c>
      <c r="AM1947">
        <f>IF(AND(INDIRECT(AN1947)='Sample Select backend'!$C$2,INDIRECT(AO1947)=1,INDIRECT(AP1947)='Sample Select backend'!$F$2,INDIRECT(AQ1947)=1,INDIRECT(AR1947)='Sample Select backend'!$M$2),1,0)</f>
        <v>0</v>
      </c>
      <c r="AN1947" t="str">
        <f>_xlfn.CONCAT('Sample Select backend'!$C$4,ROW(AN1947))</f>
        <v>AE1947</v>
      </c>
      <c r="AO1947" s="9" t="str">
        <f>_xlfn.CONCAT('Sample Select backend'!$J$2,ROW(AO1947))</f>
        <v>AJ1947</v>
      </c>
      <c r="AP1947" t="str">
        <f>_xlfn.CONCAT('Sample Select backend'!$F$4,ROW(AP1947))</f>
        <v>AF1947</v>
      </c>
      <c r="AQ1947" t="str">
        <f>_xlfn.CONCAT('Sample Select backend'!$I$10,ROW(AQ1947))</f>
        <v>R1947</v>
      </c>
      <c r="AR1947" t="str">
        <f>_xlfn.CONCAT('Sample Select backend'!$M$4,ROW(AR1947))</f>
        <v>AK1947</v>
      </c>
      <c r="AS1947" t="str">
        <f t="shared" si="654"/>
        <v>Kenya</v>
      </c>
      <c r="AT1947" s="9" t="str">
        <f t="shared" si="655"/>
        <v>Other</v>
      </c>
      <c r="AU1947">
        <f t="shared" si="656"/>
        <v>0</v>
      </c>
      <c r="AV1947" s="9">
        <v>1</v>
      </c>
    </row>
    <row r="1948" spans="1:48" x14ac:dyDescent="0.35">
      <c r="A1948" t="s">
        <v>93</v>
      </c>
      <c r="B1948">
        <v>2</v>
      </c>
      <c r="C1948">
        <v>15</v>
      </c>
      <c r="D1948" t="s">
        <v>1335</v>
      </c>
      <c r="E1948">
        <v>-2</v>
      </c>
      <c r="F1948">
        <v>2</v>
      </c>
      <c r="G1948">
        <v>-2</v>
      </c>
      <c r="H1948">
        <v>-1</v>
      </c>
      <c r="I1948">
        <v>-2</v>
      </c>
      <c r="J1948">
        <v>-2</v>
      </c>
      <c r="K1948">
        <v>2</v>
      </c>
      <c r="L1948">
        <v>2</v>
      </c>
      <c r="M1948">
        <v>1</v>
      </c>
      <c r="N1948" t="s">
        <v>2692</v>
      </c>
      <c r="O1948" t="s">
        <v>2803</v>
      </c>
      <c r="P1948" t="s">
        <v>2811</v>
      </c>
      <c r="Q1948" t="s">
        <v>2815</v>
      </c>
      <c r="R1948">
        <v>0</v>
      </c>
      <c r="S1948">
        <v>-0.31</v>
      </c>
      <c r="T1948">
        <v>-4.0599999999999996</v>
      </c>
      <c r="U1948">
        <v>67.23</v>
      </c>
      <c r="V1948">
        <f t="shared" si="657"/>
        <v>0</v>
      </c>
      <c r="W1948">
        <f t="shared" si="658"/>
        <v>1</v>
      </c>
      <c r="X1948">
        <f t="shared" si="659"/>
        <v>0</v>
      </c>
      <c r="Y1948">
        <f t="shared" si="660"/>
        <v>0</v>
      </c>
      <c r="Z1948">
        <f t="shared" si="661"/>
        <v>0</v>
      </c>
      <c r="AA1948">
        <f t="shared" si="662"/>
        <v>0</v>
      </c>
      <c r="AB1948">
        <f t="shared" si="663"/>
        <v>1</v>
      </c>
      <c r="AC1948">
        <f t="shared" si="664"/>
        <v>1</v>
      </c>
      <c r="AD1948">
        <f t="shared" si="665"/>
        <v>1</v>
      </c>
      <c r="AE1948" s="4" t="s">
        <v>2828</v>
      </c>
      <c r="AF1948" s="9" t="s">
        <v>2829</v>
      </c>
      <c r="AG1948">
        <v>1</v>
      </c>
      <c r="AH1948">
        <v>0</v>
      </c>
      <c r="AI1948">
        <v>0</v>
      </c>
      <c r="AJ1948">
        <v>1</v>
      </c>
      <c r="AK1948" s="9" t="s">
        <v>2840</v>
      </c>
      <c r="AL1948">
        <f t="shared" si="653"/>
        <v>0</v>
      </c>
      <c r="AM1948">
        <f>IF(AND(INDIRECT(AN1948)='Sample Select backend'!$C$2,INDIRECT(AO1948)=1,INDIRECT(AP1948)='Sample Select backend'!$F$2,INDIRECT(AQ1948)=1,INDIRECT(AR1948)='Sample Select backend'!$M$2),1,0)</f>
        <v>0</v>
      </c>
      <c r="AN1948" t="str">
        <f>_xlfn.CONCAT('Sample Select backend'!$C$4,ROW(AN1948))</f>
        <v>AE1948</v>
      </c>
      <c r="AO1948" s="9" t="str">
        <f>_xlfn.CONCAT('Sample Select backend'!$J$2,ROW(AO1948))</f>
        <v>AJ1948</v>
      </c>
      <c r="AP1948" t="str">
        <f>_xlfn.CONCAT('Sample Select backend'!$F$4,ROW(AP1948))</f>
        <v>AF1948</v>
      </c>
      <c r="AQ1948" t="str">
        <f>_xlfn.CONCAT('Sample Select backend'!$I$10,ROW(AQ1948))</f>
        <v>R1948</v>
      </c>
      <c r="AR1948" t="str">
        <f>_xlfn.CONCAT('Sample Select backend'!$M$4,ROW(AR1948))</f>
        <v>AK1948</v>
      </c>
      <c r="AS1948" t="str">
        <f t="shared" si="654"/>
        <v>Kenya</v>
      </c>
      <c r="AT1948" s="9">
        <f t="shared" si="655"/>
        <v>15</v>
      </c>
      <c r="AU1948">
        <f t="shared" si="656"/>
        <v>0</v>
      </c>
      <c r="AV1948" s="9">
        <v>1</v>
      </c>
    </row>
    <row r="1949" spans="1:48" x14ac:dyDescent="0.35">
      <c r="A1949" t="s">
        <v>93</v>
      </c>
      <c r="B1949">
        <v>4</v>
      </c>
      <c r="C1949">
        <v>20</v>
      </c>
      <c r="D1949" t="s">
        <v>1339</v>
      </c>
      <c r="E1949">
        <v>-2</v>
      </c>
      <c r="F1949">
        <v>2</v>
      </c>
      <c r="G1949">
        <v>-2</v>
      </c>
      <c r="H1949">
        <v>-1</v>
      </c>
      <c r="I1949">
        <v>-2</v>
      </c>
      <c r="J1949">
        <v>-2</v>
      </c>
      <c r="K1949">
        <v>2</v>
      </c>
      <c r="L1949">
        <v>2</v>
      </c>
      <c r="M1949">
        <v>1</v>
      </c>
      <c r="N1949" t="s">
        <v>2692</v>
      </c>
      <c r="O1949" t="s">
        <v>2803</v>
      </c>
      <c r="P1949" t="s">
        <v>2811</v>
      </c>
      <c r="Q1949" t="s">
        <v>2815</v>
      </c>
      <c r="R1949">
        <v>0</v>
      </c>
      <c r="S1949">
        <v>-0.31</v>
      </c>
      <c r="T1949">
        <v>-4.0599999999999996</v>
      </c>
      <c r="U1949">
        <v>67.23</v>
      </c>
      <c r="V1949">
        <f t="shared" si="657"/>
        <v>0</v>
      </c>
      <c r="W1949">
        <f t="shared" si="658"/>
        <v>1</v>
      </c>
      <c r="X1949">
        <f t="shared" si="659"/>
        <v>0</v>
      </c>
      <c r="Y1949">
        <f t="shared" si="660"/>
        <v>0</v>
      </c>
      <c r="Z1949">
        <f t="shared" si="661"/>
        <v>0</v>
      </c>
      <c r="AA1949">
        <f t="shared" si="662"/>
        <v>0</v>
      </c>
      <c r="AB1949">
        <f t="shared" si="663"/>
        <v>1</v>
      </c>
      <c r="AC1949">
        <f t="shared" si="664"/>
        <v>1</v>
      </c>
      <c r="AD1949">
        <f t="shared" si="665"/>
        <v>1</v>
      </c>
      <c r="AE1949" s="4" t="s">
        <v>2828</v>
      </c>
      <c r="AF1949" s="9" t="s">
        <v>2829</v>
      </c>
      <c r="AG1949">
        <v>1</v>
      </c>
      <c r="AH1949">
        <v>0</v>
      </c>
      <c r="AI1949">
        <v>0</v>
      </c>
      <c r="AJ1949">
        <v>1</v>
      </c>
      <c r="AK1949" s="9" t="s">
        <v>2840</v>
      </c>
      <c r="AL1949">
        <f t="shared" si="653"/>
        <v>0</v>
      </c>
      <c r="AM1949">
        <f>IF(AND(INDIRECT(AN1949)='Sample Select backend'!$C$2,INDIRECT(AO1949)=1,INDIRECT(AP1949)='Sample Select backend'!$F$2,INDIRECT(AQ1949)=1,INDIRECT(AR1949)='Sample Select backend'!$M$2),1,0)</f>
        <v>0</v>
      </c>
      <c r="AN1949" t="str">
        <f>_xlfn.CONCAT('Sample Select backend'!$C$4,ROW(AN1949))</f>
        <v>AE1949</v>
      </c>
      <c r="AO1949" s="9" t="str">
        <f>_xlfn.CONCAT('Sample Select backend'!$J$2,ROW(AO1949))</f>
        <v>AJ1949</v>
      </c>
      <c r="AP1949" t="str">
        <f>_xlfn.CONCAT('Sample Select backend'!$F$4,ROW(AP1949))</f>
        <v>AF1949</v>
      </c>
      <c r="AQ1949" t="str">
        <f>_xlfn.CONCAT('Sample Select backend'!$I$10,ROW(AQ1949))</f>
        <v>R1949</v>
      </c>
      <c r="AR1949" t="str">
        <f>_xlfn.CONCAT('Sample Select backend'!$M$4,ROW(AR1949))</f>
        <v>AK1949</v>
      </c>
      <c r="AS1949" t="str">
        <f t="shared" si="654"/>
        <v>Kenya</v>
      </c>
      <c r="AT1949" s="9">
        <f t="shared" si="655"/>
        <v>20</v>
      </c>
      <c r="AU1949">
        <f t="shared" si="656"/>
        <v>0</v>
      </c>
      <c r="AV1949" s="9">
        <v>1</v>
      </c>
    </row>
    <row r="1950" spans="1:48" x14ac:dyDescent="0.35">
      <c r="A1950" t="s">
        <v>93</v>
      </c>
      <c r="B1950">
        <v>1</v>
      </c>
      <c r="C1950">
        <v>7</v>
      </c>
      <c r="D1950" t="s">
        <v>1352</v>
      </c>
      <c r="E1950">
        <v>2</v>
      </c>
      <c r="F1950">
        <v>2</v>
      </c>
      <c r="G1950">
        <v>-2</v>
      </c>
      <c r="H1950">
        <v>-1</v>
      </c>
      <c r="I1950">
        <v>-2</v>
      </c>
      <c r="J1950">
        <v>-2</v>
      </c>
      <c r="K1950">
        <v>2</v>
      </c>
      <c r="L1950">
        <v>2</v>
      </c>
      <c r="M1950">
        <v>1</v>
      </c>
      <c r="N1950" t="s">
        <v>2692</v>
      </c>
      <c r="O1950" t="s">
        <v>2803</v>
      </c>
      <c r="P1950" t="s">
        <v>2811</v>
      </c>
      <c r="Q1950" t="s">
        <v>2815</v>
      </c>
      <c r="R1950">
        <v>0</v>
      </c>
      <c r="S1950">
        <v>-0.31</v>
      </c>
      <c r="T1950">
        <v>-4.0599999999999996</v>
      </c>
      <c r="U1950">
        <v>67.23</v>
      </c>
      <c r="V1950">
        <f t="shared" si="657"/>
        <v>1</v>
      </c>
      <c r="W1950">
        <f t="shared" si="658"/>
        <v>1</v>
      </c>
      <c r="X1950">
        <f t="shared" si="659"/>
        <v>0</v>
      </c>
      <c r="Y1950">
        <f t="shared" si="660"/>
        <v>0</v>
      </c>
      <c r="Z1950">
        <f t="shared" si="661"/>
        <v>0</v>
      </c>
      <c r="AA1950">
        <f t="shared" si="662"/>
        <v>0</v>
      </c>
      <c r="AB1950">
        <f t="shared" si="663"/>
        <v>1</v>
      </c>
      <c r="AC1950">
        <f t="shared" si="664"/>
        <v>1</v>
      </c>
      <c r="AD1950">
        <f t="shared" si="665"/>
        <v>1</v>
      </c>
      <c r="AE1950" s="4" t="s">
        <v>2828</v>
      </c>
      <c r="AF1950" s="9" t="s">
        <v>2829</v>
      </c>
      <c r="AG1950">
        <v>1</v>
      </c>
      <c r="AH1950">
        <v>0</v>
      </c>
      <c r="AI1950">
        <v>0</v>
      </c>
      <c r="AJ1950">
        <v>1</v>
      </c>
      <c r="AK1950" s="9" t="s">
        <v>2840</v>
      </c>
      <c r="AL1950">
        <f t="shared" si="653"/>
        <v>0</v>
      </c>
      <c r="AM1950">
        <f>IF(AND(INDIRECT(AN1950)='Sample Select backend'!$C$2,INDIRECT(AO1950)=1,INDIRECT(AP1950)='Sample Select backend'!$F$2,INDIRECT(AQ1950)=1,INDIRECT(AR1950)='Sample Select backend'!$M$2),1,0)</f>
        <v>0</v>
      </c>
      <c r="AN1950" t="str">
        <f>_xlfn.CONCAT('Sample Select backend'!$C$4,ROW(AN1950))</f>
        <v>AE1950</v>
      </c>
      <c r="AO1950" s="9" t="str">
        <f>_xlfn.CONCAT('Sample Select backend'!$J$2,ROW(AO1950))</f>
        <v>AJ1950</v>
      </c>
      <c r="AP1950" t="str">
        <f>_xlfn.CONCAT('Sample Select backend'!$F$4,ROW(AP1950))</f>
        <v>AF1950</v>
      </c>
      <c r="AQ1950" t="str">
        <f>_xlfn.CONCAT('Sample Select backend'!$I$10,ROW(AQ1950))</f>
        <v>R1950</v>
      </c>
      <c r="AR1950" t="str">
        <f>_xlfn.CONCAT('Sample Select backend'!$M$4,ROW(AR1950))</f>
        <v>AK1950</v>
      </c>
      <c r="AS1950" t="str">
        <f t="shared" si="654"/>
        <v>Kenya</v>
      </c>
      <c r="AT1950" s="9">
        <f t="shared" si="655"/>
        <v>7</v>
      </c>
      <c r="AU1950">
        <f t="shared" si="656"/>
        <v>0</v>
      </c>
      <c r="AV1950" s="9">
        <v>0</v>
      </c>
    </row>
    <row r="1951" spans="1:48" x14ac:dyDescent="0.35">
      <c r="A1951" t="s">
        <v>93</v>
      </c>
      <c r="B1951">
        <v>8</v>
      </c>
      <c r="C1951" t="s">
        <v>210</v>
      </c>
      <c r="D1951" t="s">
        <v>1344</v>
      </c>
      <c r="N1951" t="s">
        <v>2692</v>
      </c>
      <c r="O1951" t="s">
        <v>2803</v>
      </c>
      <c r="P1951" t="s">
        <v>2811</v>
      </c>
      <c r="Q1951" t="s">
        <v>2815</v>
      </c>
      <c r="R1951">
        <v>0</v>
      </c>
      <c r="S1951">
        <v>-0.31</v>
      </c>
      <c r="T1951">
        <v>-4.0599999999999996</v>
      </c>
      <c r="U1951">
        <v>67.23</v>
      </c>
      <c r="V1951">
        <f t="shared" si="657"/>
        <v>-1</v>
      </c>
      <c r="W1951">
        <f t="shared" si="658"/>
        <v>-1</v>
      </c>
      <c r="X1951">
        <f t="shared" si="659"/>
        <v>-1</v>
      </c>
      <c r="Y1951">
        <f t="shared" si="660"/>
        <v>-1</v>
      </c>
      <c r="Z1951">
        <f t="shared" si="661"/>
        <v>-1</v>
      </c>
      <c r="AA1951">
        <f t="shared" si="662"/>
        <v>-1</v>
      </c>
      <c r="AB1951">
        <f t="shared" si="663"/>
        <v>-1</v>
      </c>
      <c r="AC1951">
        <f t="shared" si="664"/>
        <v>-1</v>
      </c>
      <c r="AD1951">
        <f t="shared" si="665"/>
        <v>-1</v>
      </c>
      <c r="AE1951" s="4" t="s">
        <v>2828</v>
      </c>
      <c r="AF1951" s="9" t="s">
        <v>2829</v>
      </c>
      <c r="AG1951">
        <v>1</v>
      </c>
      <c r="AH1951">
        <v>0</v>
      </c>
      <c r="AI1951">
        <v>0</v>
      </c>
      <c r="AJ1951">
        <v>1</v>
      </c>
      <c r="AK1951" s="9" t="s">
        <v>2840</v>
      </c>
      <c r="AL1951">
        <f t="shared" si="653"/>
        <v>0</v>
      </c>
      <c r="AM1951">
        <f>IF(AND(INDIRECT(AN1951)='Sample Select backend'!$C$2,INDIRECT(AO1951)=1,INDIRECT(AP1951)='Sample Select backend'!$F$2,INDIRECT(AQ1951)=1,INDIRECT(AR1951)='Sample Select backend'!$M$2),1,0)</f>
        <v>0</v>
      </c>
      <c r="AN1951" t="str">
        <f>_xlfn.CONCAT('Sample Select backend'!$C$4,ROW(AN1951))</f>
        <v>AE1951</v>
      </c>
      <c r="AO1951" s="9" t="str">
        <f>_xlfn.CONCAT('Sample Select backend'!$J$2,ROW(AO1951))</f>
        <v>AJ1951</v>
      </c>
      <c r="AP1951" t="str">
        <f>_xlfn.CONCAT('Sample Select backend'!$F$4,ROW(AP1951))</f>
        <v>AF1951</v>
      </c>
      <c r="AQ1951" t="str">
        <f>_xlfn.CONCAT('Sample Select backend'!$I$10,ROW(AQ1951))</f>
        <v>R1951</v>
      </c>
      <c r="AR1951" t="str">
        <f>_xlfn.CONCAT('Sample Select backend'!$M$4,ROW(AR1951))</f>
        <v>AK1951</v>
      </c>
      <c r="AS1951" t="str">
        <f t="shared" si="654"/>
        <v>Kenya</v>
      </c>
      <c r="AT1951" s="9" t="str">
        <f t="shared" si="655"/>
        <v>Other</v>
      </c>
      <c r="AU1951">
        <f t="shared" si="656"/>
        <v>0</v>
      </c>
      <c r="AV1951" s="9">
        <v>1</v>
      </c>
    </row>
    <row r="1952" spans="1:48" x14ac:dyDescent="0.35">
      <c r="A1952" t="s">
        <v>93</v>
      </c>
      <c r="B1952" s="9" t="s">
        <v>201</v>
      </c>
      <c r="C1952" t="s">
        <v>201</v>
      </c>
      <c r="D1952" t="s">
        <v>1327</v>
      </c>
      <c r="E1952">
        <v>1</v>
      </c>
      <c r="F1952">
        <v>1</v>
      </c>
      <c r="G1952">
        <v>2</v>
      </c>
      <c r="H1952">
        <v>-1</v>
      </c>
      <c r="I1952">
        <v>2</v>
      </c>
      <c r="J1952">
        <v>-2</v>
      </c>
      <c r="K1952">
        <v>1</v>
      </c>
      <c r="L1952">
        <v>2</v>
      </c>
      <c r="M1952">
        <v>1</v>
      </c>
      <c r="N1952" t="s">
        <v>2692</v>
      </c>
      <c r="O1952" t="s">
        <v>2803</v>
      </c>
      <c r="P1952" t="s">
        <v>2811</v>
      </c>
      <c r="Q1952" t="s">
        <v>2815</v>
      </c>
      <c r="R1952">
        <v>0</v>
      </c>
      <c r="S1952">
        <v>-0.31</v>
      </c>
      <c r="T1952">
        <v>-4.0599999999999996</v>
      </c>
      <c r="U1952">
        <v>67.23</v>
      </c>
      <c r="V1952">
        <f t="shared" si="657"/>
        <v>1</v>
      </c>
      <c r="W1952">
        <f t="shared" si="658"/>
        <v>1</v>
      </c>
      <c r="X1952">
        <f t="shared" si="659"/>
        <v>1</v>
      </c>
      <c r="Y1952">
        <f t="shared" si="660"/>
        <v>0</v>
      </c>
      <c r="Z1952">
        <f t="shared" si="661"/>
        <v>1</v>
      </c>
      <c r="AA1952">
        <f t="shared" si="662"/>
        <v>0</v>
      </c>
      <c r="AB1952">
        <f t="shared" si="663"/>
        <v>1</v>
      </c>
      <c r="AC1952">
        <f t="shared" si="664"/>
        <v>1</v>
      </c>
      <c r="AD1952">
        <f t="shared" si="665"/>
        <v>1</v>
      </c>
      <c r="AE1952" s="4" t="s">
        <v>2828</v>
      </c>
      <c r="AF1952" s="9" t="s">
        <v>2829</v>
      </c>
      <c r="AG1952">
        <v>1</v>
      </c>
      <c r="AH1952">
        <v>0</v>
      </c>
      <c r="AI1952">
        <v>0</v>
      </c>
      <c r="AJ1952">
        <v>1</v>
      </c>
      <c r="AK1952" s="9" t="s">
        <v>2840</v>
      </c>
      <c r="AL1952">
        <f t="shared" si="653"/>
        <v>1</v>
      </c>
      <c r="AM1952">
        <f>IF(AND(INDIRECT(AN1952)='Sample Select backend'!$C$2,INDIRECT(AO1952)=1,INDIRECT(AP1952)='Sample Select backend'!$F$2,INDIRECT(AQ1952)=1,INDIRECT(AR1952)='Sample Select backend'!$M$2),1,0)</f>
        <v>0</v>
      </c>
      <c r="AN1952" t="str">
        <f>_xlfn.CONCAT('Sample Select backend'!$C$4,ROW(AN1952))</f>
        <v>AE1952</v>
      </c>
      <c r="AO1952" s="9" t="str">
        <f>_xlfn.CONCAT('Sample Select backend'!$J$2,ROW(AO1952))</f>
        <v>AJ1952</v>
      </c>
      <c r="AP1952" t="str">
        <f>_xlfn.CONCAT('Sample Select backend'!$F$4,ROW(AP1952))</f>
        <v>AF1952</v>
      </c>
      <c r="AQ1952" t="str">
        <f>_xlfn.CONCAT('Sample Select backend'!$I$10,ROW(AQ1952))</f>
        <v>R1952</v>
      </c>
      <c r="AR1952" t="str">
        <f>_xlfn.CONCAT('Sample Select backend'!$M$4,ROW(AR1952))</f>
        <v>AK1952</v>
      </c>
      <c r="AS1952" t="str">
        <f t="shared" si="654"/>
        <v>Kenya</v>
      </c>
      <c r="AT1952" s="9" t="str">
        <f t="shared" si="655"/>
        <v>Other</v>
      </c>
      <c r="AU1952">
        <f t="shared" si="656"/>
        <v>0</v>
      </c>
      <c r="AV1952" s="9">
        <v>1</v>
      </c>
    </row>
    <row r="1953" spans="1:48" x14ac:dyDescent="0.35">
      <c r="A1953" t="s">
        <v>93</v>
      </c>
      <c r="B1953">
        <v>1</v>
      </c>
      <c r="C1953">
        <v>3</v>
      </c>
      <c r="D1953" t="s">
        <v>1346</v>
      </c>
      <c r="E1953">
        <v>2</v>
      </c>
      <c r="F1953">
        <v>2</v>
      </c>
      <c r="G1953">
        <v>-2</v>
      </c>
      <c r="H1953">
        <v>-1</v>
      </c>
      <c r="I1953">
        <v>2</v>
      </c>
      <c r="J1953">
        <v>-2</v>
      </c>
      <c r="K1953">
        <v>2</v>
      </c>
      <c r="L1953">
        <v>-2</v>
      </c>
      <c r="M1953">
        <v>1</v>
      </c>
      <c r="N1953" t="s">
        <v>2692</v>
      </c>
      <c r="O1953" t="s">
        <v>2803</v>
      </c>
      <c r="P1953" t="s">
        <v>2811</v>
      </c>
      <c r="Q1953" t="s">
        <v>2815</v>
      </c>
      <c r="R1953">
        <v>0</v>
      </c>
      <c r="S1953">
        <v>-0.31</v>
      </c>
      <c r="T1953">
        <v>-4.0599999999999996</v>
      </c>
      <c r="U1953">
        <v>67.23</v>
      </c>
      <c r="V1953">
        <f t="shared" si="657"/>
        <v>1</v>
      </c>
      <c r="W1953">
        <f t="shared" si="658"/>
        <v>1</v>
      </c>
      <c r="X1953">
        <f t="shared" si="659"/>
        <v>0</v>
      </c>
      <c r="Y1953">
        <f t="shared" si="660"/>
        <v>0</v>
      </c>
      <c r="Z1953">
        <f t="shared" si="661"/>
        <v>1</v>
      </c>
      <c r="AA1953">
        <f t="shared" si="662"/>
        <v>0</v>
      </c>
      <c r="AB1953">
        <f t="shared" si="663"/>
        <v>1</v>
      </c>
      <c r="AC1953">
        <f t="shared" si="664"/>
        <v>0</v>
      </c>
      <c r="AD1953">
        <f t="shared" si="665"/>
        <v>1</v>
      </c>
      <c r="AE1953" s="4" t="s">
        <v>2828</v>
      </c>
      <c r="AF1953" s="9" t="s">
        <v>2829</v>
      </c>
      <c r="AG1953">
        <v>1</v>
      </c>
      <c r="AH1953">
        <v>0</v>
      </c>
      <c r="AI1953">
        <v>0</v>
      </c>
      <c r="AJ1953">
        <v>1</v>
      </c>
      <c r="AK1953" s="9" t="s">
        <v>2840</v>
      </c>
      <c r="AL1953">
        <f t="shared" si="653"/>
        <v>0</v>
      </c>
      <c r="AM1953">
        <f>IF(AND(INDIRECT(AN1953)='Sample Select backend'!$C$2,INDIRECT(AO1953)=1,INDIRECT(AP1953)='Sample Select backend'!$F$2,INDIRECT(AQ1953)=1,INDIRECT(AR1953)='Sample Select backend'!$M$2),1,0)</f>
        <v>0</v>
      </c>
      <c r="AN1953" t="str">
        <f>_xlfn.CONCAT('Sample Select backend'!$C$4,ROW(AN1953))</f>
        <v>AE1953</v>
      </c>
      <c r="AO1953" s="9" t="str">
        <f>_xlfn.CONCAT('Sample Select backend'!$J$2,ROW(AO1953))</f>
        <v>AJ1953</v>
      </c>
      <c r="AP1953" t="str">
        <f>_xlfn.CONCAT('Sample Select backend'!$F$4,ROW(AP1953))</f>
        <v>AF1953</v>
      </c>
      <c r="AQ1953" t="str">
        <f>_xlfn.CONCAT('Sample Select backend'!$I$10,ROW(AQ1953))</f>
        <v>R1953</v>
      </c>
      <c r="AR1953" t="str">
        <f>_xlfn.CONCAT('Sample Select backend'!$M$4,ROW(AR1953))</f>
        <v>AK1953</v>
      </c>
      <c r="AS1953" t="str">
        <f t="shared" si="654"/>
        <v>Kenya</v>
      </c>
      <c r="AT1953" s="9">
        <f t="shared" si="655"/>
        <v>3</v>
      </c>
      <c r="AU1953">
        <f t="shared" si="656"/>
        <v>0</v>
      </c>
      <c r="AV1953" s="9">
        <v>0</v>
      </c>
    </row>
    <row r="1954" spans="1:48" x14ac:dyDescent="0.35">
      <c r="A1954" t="s">
        <v>93</v>
      </c>
      <c r="B1954">
        <v>8</v>
      </c>
      <c r="C1954" t="s">
        <v>202</v>
      </c>
      <c r="D1954" t="s">
        <v>1333</v>
      </c>
      <c r="N1954" t="s">
        <v>2692</v>
      </c>
      <c r="O1954" t="s">
        <v>2803</v>
      </c>
      <c r="P1954" t="s">
        <v>2811</v>
      </c>
      <c r="Q1954" t="s">
        <v>2815</v>
      </c>
      <c r="R1954">
        <v>0</v>
      </c>
      <c r="S1954">
        <v>-0.31</v>
      </c>
      <c r="T1954">
        <v>-4.0599999999999996</v>
      </c>
      <c r="U1954">
        <v>67.23</v>
      </c>
      <c r="V1954">
        <f t="shared" si="657"/>
        <v>-1</v>
      </c>
      <c r="W1954">
        <f t="shared" si="658"/>
        <v>-1</v>
      </c>
      <c r="X1954">
        <f t="shared" si="659"/>
        <v>-1</v>
      </c>
      <c r="Y1954">
        <f t="shared" si="660"/>
        <v>-1</v>
      </c>
      <c r="Z1954">
        <f t="shared" si="661"/>
        <v>-1</v>
      </c>
      <c r="AA1954">
        <f t="shared" si="662"/>
        <v>-1</v>
      </c>
      <c r="AB1954">
        <f t="shared" si="663"/>
        <v>-1</v>
      </c>
      <c r="AC1954">
        <f t="shared" si="664"/>
        <v>-1</v>
      </c>
      <c r="AD1954">
        <f t="shared" si="665"/>
        <v>-1</v>
      </c>
      <c r="AE1954" s="4" t="s">
        <v>2828</v>
      </c>
      <c r="AF1954" s="9" t="s">
        <v>2829</v>
      </c>
      <c r="AG1954">
        <v>1</v>
      </c>
      <c r="AH1954">
        <v>0</v>
      </c>
      <c r="AI1954">
        <v>0</v>
      </c>
      <c r="AJ1954">
        <v>1</v>
      </c>
      <c r="AK1954" s="9" t="s">
        <v>2840</v>
      </c>
      <c r="AL1954">
        <f t="shared" si="653"/>
        <v>0</v>
      </c>
      <c r="AM1954">
        <f>IF(AND(INDIRECT(AN1954)='Sample Select backend'!$C$2,INDIRECT(AO1954)=1,INDIRECT(AP1954)='Sample Select backend'!$F$2,INDIRECT(AQ1954)=1,INDIRECT(AR1954)='Sample Select backend'!$M$2),1,0)</f>
        <v>0</v>
      </c>
      <c r="AN1954" t="str">
        <f>_xlfn.CONCAT('Sample Select backend'!$C$4,ROW(AN1954))</f>
        <v>AE1954</v>
      </c>
      <c r="AO1954" s="9" t="str">
        <f>_xlfn.CONCAT('Sample Select backend'!$J$2,ROW(AO1954))</f>
        <v>AJ1954</v>
      </c>
      <c r="AP1954" t="str">
        <f>_xlfn.CONCAT('Sample Select backend'!$F$4,ROW(AP1954))</f>
        <v>AF1954</v>
      </c>
      <c r="AQ1954" t="str">
        <f>_xlfn.CONCAT('Sample Select backend'!$I$10,ROW(AQ1954))</f>
        <v>R1954</v>
      </c>
      <c r="AR1954" t="str">
        <f>_xlfn.CONCAT('Sample Select backend'!$M$4,ROW(AR1954))</f>
        <v>AK1954</v>
      </c>
      <c r="AS1954" t="str">
        <f t="shared" si="654"/>
        <v>Kenya</v>
      </c>
      <c r="AT1954" s="9" t="str">
        <f t="shared" si="655"/>
        <v>Other</v>
      </c>
      <c r="AU1954">
        <f t="shared" si="656"/>
        <v>0</v>
      </c>
      <c r="AV1954" s="9">
        <v>1</v>
      </c>
    </row>
    <row r="1955" spans="1:48" x14ac:dyDescent="0.35">
      <c r="A1955" t="s">
        <v>93</v>
      </c>
      <c r="B1955">
        <v>1</v>
      </c>
      <c r="C1955">
        <v>7</v>
      </c>
      <c r="D1955" t="s">
        <v>1329</v>
      </c>
      <c r="E1955">
        <v>-2</v>
      </c>
      <c r="F1955">
        <v>2</v>
      </c>
      <c r="G1955">
        <v>-2</v>
      </c>
      <c r="H1955">
        <v>-1</v>
      </c>
      <c r="I1955">
        <v>-2</v>
      </c>
      <c r="J1955">
        <v>-2</v>
      </c>
      <c r="L1955">
        <v>2</v>
      </c>
      <c r="M1955">
        <v>1</v>
      </c>
      <c r="N1955" t="s">
        <v>2692</v>
      </c>
      <c r="O1955" t="s">
        <v>2803</v>
      </c>
      <c r="P1955" t="s">
        <v>2811</v>
      </c>
      <c r="Q1955" t="s">
        <v>2815</v>
      </c>
      <c r="R1955">
        <v>0</v>
      </c>
      <c r="S1955">
        <v>-0.31</v>
      </c>
      <c r="T1955">
        <v>-4.0599999999999996</v>
      </c>
      <c r="U1955">
        <v>67.23</v>
      </c>
      <c r="V1955">
        <f t="shared" si="657"/>
        <v>0</v>
      </c>
      <c r="W1955">
        <f t="shared" si="658"/>
        <v>1</v>
      </c>
      <c r="X1955">
        <f t="shared" si="659"/>
        <v>0</v>
      </c>
      <c r="Y1955">
        <f t="shared" si="660"/>
        <v>0</v>
      </c>
      <c r="Z1955">
        <f t="shared" si="661"/>
        <v>0</v>
      </c>
      <c r="AA1955">
        <f t="shared" si="662"/>
        <v>0</v>
      </c>
      <c r="AB1955">
        <f t="shared" si="663"/>
        <v>-1</v>
      </c>
      <c r="AC1955">
        <f t="shared" si="664"/>
        <v>1</v>
      </c>
      <c r="AD1955">
        <f t="shared" si="665"/>
        <v>1</v>
      </c>
      <c r="AE1955" s="4" t="s">
        <v>2828</v>
      </c>
      <c r="AF1955" s="9" t="s">
        <v>2829</v>
      </c>
      <c r="AG1955">
        <v>1</v>
      </c>
      <c r="AH1955">
        <v>0</v>
      </c>
      <c r="AI1955">
        <v>0</v>
      </c>
      <c r="AJ1955">
        <v>1</v>
      </c>
      <c r="AK1955" s="9" t="s">
        <v>2840</v>
      </c>
      <c r="AL1955">
        <f t="shared" si="653"/>
        <v>0</v>
      </c>
      <c r="AM1955">
        <f>IF(AND(INDIRECT(AN1955)='Sample Select backend'!$C$2,INDIRECT(AO1955)=1,INDIRECT(AP1955)='Sample Select backend'!$F$2,INDIRECT(AQ1955)=1,INDIRECT(AR1955)='Sample Select backend'!$M$2),1,0)</f>
        <v>0</v>
      </c>
      <c r="AN1955" t="str">
        <f>_xlfn.CONCAT('Sample Select backend'!$C$4,ROW(AN1955))</f>
        <v>AE1955</v>
      </c>
      <c r="AO1955" s="9" t="str">
        <f>_xlfn.CONCAT('Sample Select backend'!$J$2,ROW(AO1955))</f>
        <v>AJ1955</v>
      </c>
      <c r="AP1955" t="str">
        <f>_xlfn.CONCAT('Sample Select backend'!$F$4,ROW(AP1955))</f>
        <v>AF1955</v>
      </c>
      <c r="AQ1955" t="str">
        <f>_xlfn.CONCAT('Sample Select backend'!$I$10,ROW(AQ1955))</f>
        <v>R1955</v>
      </c>
      <c r="AR1955" t="str">
        <f>_xlfn.CONCAT('Sample Select backend'!$M$4,ROW(AR1955))</f>
        <v>AK1955</v>
      </c>
      <c r="AS1955" t="str">
        <f t="shared" si="654"/>
        <v>Kenya</v>
      </c>
      <c r="AT1955" s="9">
        <f t="shared" si="655"/>
        <v>7</v>
      </c>
      <c r="AU1955">
        <f t="shared" si="656"/>
        <v>0</v>
      </c>
      <c r="AV1955" s="9">
        <v>1</v>
      </c>
    </row>
    <row r="1956" spans="1:48" x14ac:dyDescent="0.35">
      <c r="A1956" t="s">
        <v>93</v>
      </c>
      <c r="B1956">
        <v>1</v>
      </c>
      <c r="C1956">
        <v>9</v>
      </c>
      <c r="D1956" t="s">
        <v>1332</v>
      </c>
      <c r="E1956">
        <v>-2</v>
      </c>
      <c r="F1956">
        <v>2</v>
      </c>
      <c r="G1956">
        <v>2</v>
      </c>
      <c r="H1956">
        <v>2</v>
      </c>
      <c r="I1956">
        <v>2</v>
      </c>
      <c r="J1956">
        <v>2</v>
      </c>
      <c r="K1956">
        <v>2</v>
      </c>
      <c r="L1956">
        <v>2</v>
      </c>
      <c r="M1956">
        <v>1</v>
      </c>
      <c r="N1956" t="s">
        <v>2692</v>
      </c>
      <c r="O1956" t="s">
        <v>2803</v>
      </c>
      <c r="P1956" t="s">
        <v>2811</v>
      </c>
      <c r="Q1956" t="s">
        <v>2815</v>
      </c>
      <c r="R1956">
        <v>0</v>
      </c>
      <c r="S1956">
        <v>-0.31</v>
      </c>
      <c r="T1956">
        <v>-4.0599999999999996</v>
      </c>
      <c r="U1956">
        <v>67.23</v>
      </c>
      <c r="V1956">
        <f t="shared" si="657"/>
        <v>0</v>
      </c>
      <c r="W1956">
        <f t="shared" si="658"/>
        <v>1</v>
      </c>
      <c r="X1956">
        <f t="shared" si="659"/>
        <v>1</v>
      </c>
      <c r="Y1956">
        <f t="shared" si="660"/>
        <v>1</v>
      </c>
      <c r="Z1956">
        <f t="shared" si="661"/>
        <v>1</v>
      </c>
      <c r="AA1956">
        <f t="shared" si="662"/>
        <v>1</v>
      </c>
      <c r="AB1956">
        <f t="shared" si="663"/>
        <v>1</v>
      </c>
      <c r="AC1956">
        <f t="shared" si="664"/>
        <v>1</v>
      </c>
      <c r="AD1956">
        <f t="shared" si="665"/>
        <v>1</v>
      </c>
      <c r="AE1956" s="4" t="s">
        <v>2828</v>
      </c>
      <c r="AF1956" s="9" t="s">
        <v>2829</v>
      </c>
      <c r="AG1956">
        <v>1</v>
      </c>
      <c r="AH1956">
        <v>0</v>
      </c>
      <c r="AI1956">
        <v>0</v>
      </c>
      <c r="AJ1956">
        <v>1</v>
      </c>
      <c r="AK1956" s="9" t="s">
        <v>2840</v>
      </c>
      <c r="AL1956">
        <f t="shared" si="653"/>
        <v>0</v>
      </c>
      <c r="AM1956">
        <f>IF(AND(INDIRECT(AN1956)='Sample Select backend'!$C$2,INDIRECT(AO1956)=1,INDIRECT(AP1956)='Sample Select backend'!$F$2,INDIRECT(AQ1956)=1,INDIRECT(AR1956)='Sample Select backend'!$M$2),1,0)</f>
        <v>0</v>
      </c>
      <c r="AN1956" t="str">
        <f>_xlfn.CONCAT('Sample Select backend'!$C$4,ROW(AN1956))</f>
        <v>AE1956</v>
      </c>
      <c r="AO1956" s="9" t="str">
        <f>_xlfn.CONCAT('Sample Select backend'!$J$2,ROW(AO1956))</f>
        <v>AJ1956</v>
      </c>
      <c r="AP1956" t="str">
        <f>_xlfn.CONCAT('Sample Select backend'!$F$4,ROW(AP1956))</f>
        <v>AF1956</v>
      </c>
      <c r="AQ1956" t="str">
        <f>_xlfn.CONCAT('Sample Select backend'!$I$10,ROW(AQ1956))</f>
        <v>R1956</v>
      </c>
      <c r="AR1956" t="str">
        <f>_xlfn.CONCAT('Sample Select backend'!$M$4,ROW(AR1956))</f>
        <v>AK1956</v>
      </c>
      <c r="AS1956" t="str">
        <f t="shared" si="654"/>
        <v>Kenya</v>
      </c>
      <c r="AT1956" s="9">
        <f t="shared" si="655"/>
        <v>9</v>
      </c>
      <c r="AU1956">
        <f t="shared" si="656"/>
        <v>0</v>
      </c>
      <c r="AV1956" s="9">
        <v>1</v>
      </c>
    </row>
    <row r="1957" spans="1:48" x14ac:dyDescent="0.35">
      <c r="A1957" t="s">
        <v>93</v>
      </c>
      <c r="B1957">
        <v>7</v>
      </c>
      <c r="C1957">
        <v>30</v>
      </c>
      <c r="D1957" t="s">
        <v>1328</v>
      </c>
      <c r="E1957">
        <v>2</v>
      </c>
      <c r="F1957">
        <v>1</v>
      </c>
      <c r="G1957">
        <v>-2</v>
      </c>
      <c r="I1957">
        <v>-2</v>
      </c>
      <c r="J1957">
        <v>2</v>
      </c>
      <c r="K1957">
        <v>1</v>
      </c>
      <c r="L1957">
        <v>-2</v>
      </c>
      <c r="M1957">
        <v>1</v>
      </c>
      <c r="N1957" t="s">
        <v>2692</v>
      </c>
      <c r="O1957" t="s">
        <v>2803</v>
      </c>
      <c r="P1957" t="s">
        <v>2811</v>
      </c>
      <c r="Q1957" t="s">
        <v>2815</v>
      </c>
      <c r="R1957">
        <v>0</v>
      </c>
      <c r="S1957">
        <v>-0.31</v>
      </c>
      <c r="T1957">
        <v>-4.0599999999999996</v>
      </c>
      <c r="U1957">
        <v>67.23</v>
      </c>
      <c r="V1957">
        <f t="shared" si="657"/>
        <v>1</v>
      </c>
      <c r="W1957">
        <f t="shared" si="658"/>
        <v>1</v>
      </c>
      <c r="X1957">
        <f t="shared" si="659"/>
        <v>0</v>
      </c>
      <c r="Y1957">
        <f t="shared" si="660"/>
        <v>-1</v>
      </c>
      <c r="Z1957">
        <f t="shared" si="661"/>
        <v>0</v>
      </c>
      <c r="AA1957">
        <f t="shared" si="662"/>
        <v>1</v>
      </c>
      <c r="AB1957">
        <f t="shared" si="663"/>
        <v>1</v>
      </c>
      <c r="AC1957">
        <f t="shared" si="664"/>
        <v>0</v>
      </c>
      <c r="AD1957">
        <f t="shared" si="665"/>
        <v>1</v>
      </c>
      <c r="AE1957" s="4" t="s">
        <v>2828</v>
      </c>
      <c r="AF1957" s="9" t="s">
        <v>2829</v>
      </c>
      <c r="AG1957">
        <v>1</v>
      </c>
      <c r="AH1957">
        <v>0</v>
      </c>
      <c r="AI1957">
        <v>0</v>
      </c>
      <c r="AJ1957">
        <v>1</v>
      </c>
      <c r="AK1957" s="9" t="s">
        <v>2840</v>
      </c>
      <c r="AL1957">
        <f t="shared" si="653"/>
        <v>0</v>
      </c>
      <c r="AM1957">
        <f>IF(AND(INDIRECT(AN1957)='Sample Select backend'!$C$2,INDIRECT(AO1957)=1,INDIRECT(AP1957)='Sample Select backend'!$F$2,INDIRECT(AQ1957)=1,INDIRECT(AR1957)='Sample Select backend'!$M$2),1,0)</f>
        <v>0</v>
      </c>
      <c r="AN1957" t="str">
        <f>_xlfn.CONCAT('Sample Select backend'!$C$4,ROW(AN1957))</f>
        <v>AE1957</v>
      </c>
      <c r="AO1957" s="9" t="str">
        <f>_xlfn.CONCAT('Sample Select backend'!$J$2,ROW(AO1957))</f>
        <v>AJ1957</v>
      </c>
      <c r="AP1957" t="str">
        <f>_xlfn.CONCAT('Sample Select backend'!$F$4,ROW(AP1957))</f>
        <v>AF1957</v>
      </c>
      <c r="AQ1957" t="str">
        <f>_xlfn.CONCAT('Sample Select backend'!$I$10,ROW(AQ1957))</f>
        <v>R1957</v>
      </c>
      <c r="AR1957" t="str">
        <f>_xlfn.CONCAT('Sample Select backend'!$M$4,ROW(AR1957))</f>
        <v>AK1957</v>
      </c>
      <c r="AS1957" t="str">
        <f t="shared" si="654"/>
        <v>Kenya</v>
      </c>
      <c r="AT1957" s="9">
        <f t="shared" si="655"/>
        <v>30</v>
      </c>
      <c r="AU1957">
        <f t="shared" si="656"/>
        <v>0</v>
      </c>
      <c r="AV1957" s="9">
        <v>1</v>
      </c>
    </row>
    <row r="1958" spans="1:48" x14ac:dyDescent="0.35">
      <c r="A1958" t="s">
        <v>93</v>
      </c>
      <c r="B1958">
        <v>2</v>
      </c>
      <c r="C1958" t="s">
        <v>206</v>
      </c>
      <c r="D1958" t="s">
        <v>1343</v>
      </c>
      <c r="E1958">
        <v>2</v>
      </c>
      <c r="F1958">
        <v>2</v>
      </c>
      <c r="G1958">
        <v>-2</v>
      </c>
      <c r="H1958">
        <v>-1</v>
      </c>
      <c r="I1958">
        <v>-2</v>
      </c>
      <c r="J1958">
        <v>-2</v>
      </c>
      <c r="K1958">
        <v>-2</v>
      </c>
      <c r="L1958">
        <v>-2</v>
      </c>
      <c r="M1958">
        <v>1</v>
      </c>
      <c r="N1958" t="s">
        <v>2692</v>
      </c>
      <c r="O1958" t="s">
        <v>2803</v>
      </c>
      <c r="P1958" t="s">
        <v>2811</v>
      </c>
      <c r="Q1958" t="s">
        <v>2815</v>
      </c>
      <c r="R1958">
        <v>0</v>
      </c>
      <c r="S1958">
        <v>-0.31</v>
      </c>
      <c r="T1958">
        <v>-4.0599999999999996</v>
      </c>
      <c r="U1958">
        <v>67.23</v>
      </c>
      <c r="V1958">
        <f t="shared" si="657"/>
        <v>1</v>
      </c>
      <c r="W1958">
        <f t="shared" si="658"/>
        <v>1</v>
      </c>
      <c r="X1958">
        <f t="shared" si="659"/>
        <v>0</v>
      </c>
      <c r="Y1958">
        <f t="shared" si="660"/>
        <v>0</v>
      </c>
      <c r="Z1958">
        <f t="shared" si="661"/>
        <v>0</v>
      </c>
      <c r="AA1958">
        <f t="shared" si="662"/>
        <v>0</v>
      </c>
      <c r="AB1958">
        <f t="shared" si="663"/>
        <v>0</v>
      </c>
      <c r="AC1958">
        <f t="shared" si="664"/>
        <v>0</v>
      </c>
      <c r="AD1958">
        <f t="shared" si="665"/>
        <v>1</v>
      </c>
      <c r="AE1958" s="4" t="s">
        <v>2828</v>
      </c>
      <c r="AF1958" s="9" t="s">
        <v>2829</v>
      </c>
      <c r="AG1958">
        <v>1</v>
      </c>
      <c r="AH1958">
        <v>0</v>
      </c>
      <c r="AI1958">
        <v>0</v>
      </c>
      <c r="AJ1958">
        <v>1</v>
      </c>
      <c r="AK1958" s="9" t="s">
        <v>2840</v>
      </c>
      <c r="AL1958">
        <f t="shared" si="653"/>
        <v>0</v>
      </c>
      <c r="AM1958">
        <f>IF(AND(INDIRECT(AN1958)='Sample Select backend'!$C$2,INDIRECT(AO1958)=1,INDIRECT(AP1958)='Sample Select backend'!$F$2,INDIRECT(AQ1958)=1,INDIRECT(AR1958)='Sample Select backend'!$M$2),1,0)</f>
        <v>0</v>
      </c>
      <c r="AN1958" t="str">
        <f>_xlfn.CONCAT('Sample Select backend'!$C$4,ROW(AN1958))</f>
        <v>AE1958</v>
      </c>
      <c r="AO1958" s="9" t="str">
        <f>_xlfn.CONCAT('Sample Select backend'!$J$2,ROW(AO1958))</f>
        <v>AJ1958</v>
      </c>
      <c r="AP1958" t="str">
        <f>_xlfn.CONCAT('Sample Select backend'!$F$4,ROW(AP1958))</f>
        <v>AF1958</v>
      </c>
      <c r="AQ1958" t="str">
        <f>_xlfn.CONCAT('Sample Select backend'!$I$10,ROW(AQ1958))</f>
        <v>R1958</v>
      </c>
      <c r="AR1958" t="str">
        <f>_xlfn.CONCAT('Sample Select backend'!$M$4,ROW(AR1958))</f>
        <v>AK1958</v>
      </c>
      <c r="AS1958" t="str">
        <f t="shared" si="654"/>
        <v>Kenya</v>
      </c>
      <c r="AT1958" s="9" t="str">
        <f t="shared" si="655"/>
        <v>Tax exemption/waiver/suspension</v>
      </c>
      <c r="AU1958">
        <f t="shared" si="656"/>
        <v>0</v>
      </c>
      <c r="AV1958" s="9">
        <v>1</v>
      </c>
    </row>
    <row r="1959" spans="1:48" x14ac:dyDescent="0.35">
      <c r="A1959" t="s">
        <v>93</v>
      </c>
      <c r="B1959" s="9" t="s">
        <v>201</v>
      </c>
      <c r="C1959" t="s">
        <v>201</v>
      </c>
      <c r="D1959" t="s">
        <v>1342</v>
      </c>
      <c r="E1959">
        <v>1</v>
      </c>
      <c r="F1959">
        <v>1</v>
      </c>
      <c r="G1959">
        <v>1</v>
      </c>
      <c r="H1959">
        <v>1</v>
      </c>
      <c r="I1959">
        <v>2</v>
      </c>
      <c r="J1959">
        <v>2</v>
      </c>
      <c r="K1959">
        <v>1</v>
      </c>
      <c r="L1959">
        <v>1</v>
      </c>
      <c r="M1959">
        <v>1</v>
      </c>
      <c r="N1959" t="s">
        <v>2692</v>
      </c>
      <c r="O1959" t="s">
        <v>2803</v>
      </c>
      <c r="P1959" t="s">
        <v>2811</v>
      </c>
      <c r="Q1959" t="s">
        <v>2815</v>
      </c>
      <c r="R1959">
        <v>0</v>
      </c>
      <c r="S1959">
        <v>-0.31</v>
      </c>
      <c r="T1959">
        <v>-4.0599999999999996</v>
      </c>
      <c r="U1959">
        <v>67.23</v>
      </c>
      <c r="V1959">
        <f t="shared" si="657"/>
        <v>1</v>
      </c>
      <c r="W1959">
        <f t="shared" si="658"/>
        <v>1</v>
      </c>
      <c r="X1959">
        <f t="shared" si="659"/>
        <v>1</v>
      </c>
      <c r="Y1959">
        <f t="shared" si="660"/>
        <v>1</v>
      </c>
      <c r="Z1959">
        <f t="shared" si="661"/>
        <v>1</v>
      </c>
      <c r="AA1959">
        <f t="shared" si="662"/>
        <v>1</v>
      </c>
      <c r="AB1959">
        <f t="shared" si="663"/>
        <v>1</v>
      </c>
      <c r="AC1959">
        <f t="shared" si="664"/>
        <v>1</v>
      </c>
      <c r="AD1959">
        <f t="shared" si="665"/>
        <v>1</v>
      </c>
      <c r="AE1959" s="4" t="s">
        <v>2828</v>
      </c>
      <c r="AF1959" s="9" t="s">
        <v>2829</v>
      </c>
      <c r="AG1959">
        <v>1</v>
      </c>
      <c r="AH1959">
        <v>0</v>
      </c>
      <c r="AI1959">
        <v>0</v>
      </c>
      <c r="AJ1959">
        <v>1</v>
      </c>
      <c r="AK1959" s="9" t="s">
        <v>2840</v>
      </c>
      <c r="AL1959">
        <f t="shared" si="653"/>
        <v>1</v>
      </c>
      <c r="AM1959">
        <f>IF(AND(INDIRECT(AN1959)='Sample Select backend'!$C$2,INDIRECT(AO1959)=1,INDIRECT(AP1959)='Sample Select backend'!$F$2,INDIRECT(AQ1959)=1,INDIRECT(AR1959)='Sample Select backend'!$M$2),1,0)</f>
        <v>0</v>
      </c>
      <c r="AN1959" t="str">
        <f>_xlfn.CONCAT('Sample Select backend'!$C$4,ROW(AN1959))</f>
        <v>AE1959</v>
      </c>
      <c r="AO1959" s="9" t="str">
        <f>_xlfn.CONCAT('Sample Select backend'!$J$2,ROW(AO1959))</f>
        <v>AJ1959</v>
      </c>
      <c r="AP1959" t="str">
        <f>_xlfn.CONCAT('Sample Select backend'!$F$4,ROW(AP1959))</f>
        <v>AF1959</v>
      </c>
      <c r="AQ1959" t="str">
        <f>_xlfn.CONCAT('Sample Select backend'!$I$10,ROW(AQ1959))</f>
        <v>R1959</v>
      </c>
      <c r="AR1959" t="str">
        <f>_xlfn.CONCAT('Sample Select backend'!$M$4,ROW(AR1959))</f>
        <v>AK1959</v>
      </c>
      <c r="AS1959" t="str">
        <f t="shared" si="654"/>
        <v>Kenya</v>
      </c>
      <c r="AT1959" s="9" t="str">
        <f t="shared" si="655"/>
        <v>Other</v>
      </c>
      <c r="AU1959">
        <f t="shared" si="656"/>
        <v>0</v>
      </c>
      <c r="AV1959" s="9">
        <v>1</v>
      </c>
    </row>
    <row r="1960" spans="1:48" x14ac:dyDescent="0.35">
      <c r="A1960" t="s">
        <v>93</v>
      </c>
      <c r="B1960">
        <v>2</v>
      </c>
      <c r="C1960">
        <v>15</v>
      </c>
      <c r="D1960" t="s">
        <v>1334</v>
      </c>
      <c r="E1960">
        <v>-2</v>
      </c>
      <c r="F1960">
        <v>2</v>
      </c>
      <c r="G1960">
        <v>-2</v>
      </c>
      <c r="H1960">
        <v>-1</v>
      </c>
      <c r="I1960">
        <v>-2</v>
      </c>
      <c r="J1960">
        <v>-2</v>
      </c>
      <c r="K1960">
        <v>2</v>
      </c>
      <c r="L1960">
        <v>2</v>
      </c>
      <c r="M1960">
        <v>1</v>
      </c>
      <c r="N1960" t="s">
        <v>2692</v>
      </c>
      <c r="O1960" t="s">
        <v>2803</v>
      </c>
      <c r="P1960" t="s">
        <v>2811</v>
      </c>
      <c r="Q1960" t="s">
        <v>2815</v>
      </c>
      <c r="R1960">
        <v>0</v>
      </c>
      <c r="S1960">
        <v>-0.31</v>
      </c>
      <c r="T1960">
        <v>-4.0599999999999996</v>
      </c>
      <c r="U1960">
        <v>67.23</v>
      </c>
      <c r="V1960">
        <f t="shared" si="657"/>
        <v>0</v>
      </c>
      <c r="W1960">
        <f t="shared" si="658"/>
        <v>1</v>
      </c>
      <c r="X1960">
        <f t="shared" si="659"/>
        <v>0</v>
      </c>
      <c r="Y1960">
        <f t="shared" si="660"/>
        <v>0</v>
      </c>
      <c r="Z1960">
        <f t="shared" si="661"/>
        <v>0</v>
      </c>
      <c r="AA1960">
        <f t="shared" si="662"/>
        <v>0</v>
      </c>
      <c r="AB1960">
        <f t="shared" si="663"/>
        <v>1</v>
      </c>
      <c r="AC1960">
        <f t="shared" si="664"/>
        <v>1</v>
      </c>
      <c r="AD1960">
        <f t="shared" si="665"/>
        <v>1</v>
      </c>
      <c r="AE1960" s="4" t="s">
        <v>2828</v>
      </c>
      <c r="AF1960" s="9" t="s">
        <v>2829</v>
      </c>
      <c r="AG1960">
        <v>1</v>
      </c>
      <c r="AH1960">
        <v>0</v>
      </c>
      <c r="AI1960">
        <v>0</v>
      </c>
      <c r="AJ1960">
        <v>1</v>
      </c>
      <c r="AK1960" s="9" t="s">
        <v>2840</v>
      </c>
      <c r="AL1960">
        <f t="shared" si="653"/>
        <v>0</v>
      </c>
      <c r="AM1960">
        <f>IF(AND(INDIRECT(AN1960)='Sample Select backend'!$C$2,INDIRECT(AO1960)=1,INDIRECT(AP1960)='Sample Select backend'!$F$2,INDIRECT(AQ1960)=1,INDIRECT(AR1960)='Sample Select backend'!$M$2),1,0)</f>
        <v>0</v>
      </c>
      <c r="AN1960" t="str">
        <f>_xlfn.CONCAT('Sample Select backend'!$C$4,ROW(AN1960))</f>
        <v>AE1960</v>
      </c>
      <c r="AO1960" s="9" t="str">
        <f>_xlfn.CONCAT('Sample Select backend'!$J$2,ROW(AO1960))</f>
        <v>AJ1960</v>
      </c>
      <c r="AP1960" t="str">
        <f>_xlfn.CONCAT('Sample Select backend'!$F$4,ROW(AP1960))</f>
        <v>AF1960</v>
      </c>
      <c r="AQ1960" t="str">
        <f>_xlfn.CONCAT('Sample Select backend'!$I$10,ROW(AQ1960))</f>
        <v>R1960</v>
      </c>
      <c r="AR1960" t="str">
        <f>_xlfn.CONCAT('Sample Select backend'!$M$4,ROW(AR1960))</f>
        <v>AK1960</v>
      </c>
      <c r="AS1960" t="str">
        <f t="shared" si="654"/>
        <v>Kenya</v>
      </c>
      <c r="AT1960" s="9">
        <f t="shared" si="655"/>
        <v>15</v>
      </c>
      <c r="AU1960">
        <f t="shared" si="656"/>
        <v>0</v>
      </c>
      <c r="AV1960" s="9">
        <v>1</v>
      </c>
    </row>
    <row r="1961" spans="1:48" x14ac:dyDescent="0.35">
      <c r="A1961" t="s">
        <v>93</v>
      </c>
      <c r="B1961">
        <v>3</v>
      </c>
      <c r="C1961" t="s">
        <v>206</v>
      </c>
      <c r="D1961" t="s">
        <v>1338</v>
      </c>
      <c r="E1961">
        <v>2</v>
      </c>
      <c r="F1961">
        <v>2</v>
      </c>
      <c r="G1961">
        <v>-2</v>
      </c>
      <c r="H1961">
        <v>-1</v>
      </c>
      <c r="I1961">
        <v>-2</v>
      </c>
      <c r="K1961">
        <v>-2</v>
      </c>
      <c r="M1961">
        <v>1</v>
      </c>
      <c r="N1961" t="s">
        <v>2692</v>
      </c>
      <c r="O1961" t="s">
        <v>2803</v>
      </c>
      <c r="P1961" t="s">
        <v>2811</v>
      </c>
      <c r="Q1961" t="s">
        <v>2815</v>
      </c>
      <c r="R1961">
        <v>0</v>
      </c>
      <c r="S1961">
        <v>-0.31</v>
      </c>
      <c r="T1961">
        <v>-4.0599999999999996</v>
      </c>
      <c r="U1961">
        <v>67.23</v>
      </c>
      <c r="V1961">
        <f t="shared" si="657"/>
        <v>1</v>
      </c>
      <c r="W1961">
        <f t="shared" si="658"/>
        <v>1</v>
      </c>
      <c r="X1961">
        <f t="shared" si="659"/>
        <v>0</v>
      </c>
      <c r="Y1961">
        <f t="shared" si="660"/>
        <v>0</v>
      </c>
      <c r="Z1961">
        <f t="shared" si="661"/>
        <v>0</v>
      </c>
      <c r="AA1961">
        <f t="shared" si="662"/>
        <v>-1</v>
      </c>
      <c r="AB1961">
        <f t="shared" si="663"/>
        <v>0</v>
      </c>
      <c r="AC1961">
        <f t="shared" si="664"/>
        <v>-1</v>
      </c>
      <c r="AD1961">
        <f t="shared" si="665"/>
        <v>1</v>
      </c>
      <c r="AE1961" s="4" t="s">
        <v>2828</v>
      </c>
      <c r="AF1961" s="9" t="s">
        <v>2829</v>
      </c>
      <c r="AG1961">
        <v>1</v>
      </c>
      <c r="AH1961">
        <v>0</v>
      </c>
      <c r="AI1961">
        <v>0</v>
      </c>
      <c r="AJ1961">
        <v>1</v>
      </c>
      <c r="AK1961" s="9" t="s">
        <v>2840</v>
      </c>
      <c r="AL1961">
        <f t="shared" si="653"/>
        <v>0</v>
      </c>
      <c r="AM1961">
        <f>IF(AND(INDIRECT(AN1961)='Sample Select backend'!$C$2,INDIRECT(AO1961)=1,INDIRECT(AP1961)='Sample Select backend'!$F$2,INDIRECT(AQ1961)=1,INDIRECT(AR1961)='Sample Select backend'!$M$2),1,0)</f>
        <v>0</v>
      </c>
      <c r="AN1961" t="str">
        <f>_xlfn.CONCAT('Sample Select backend'!$C$4,ROW(AN1961))</f>
        <v>AE1961</v>
      </c>
      <c r="AO1961" s="9" t="str">
        <f>_xlfn.CONCAT('Sample Select backend'!$J$2,ROW(AO1961))</f>
        <v>AJ1961</v>
      </c>
      <c r="AP1961" t="str">
        <f>_xlfn.CONCAT('Sample Select backend'!$F$4,ROW(AP1961))</f>
        <v>AF1961</v>
      </c>
      <c r="AQ1961" t="str">
        <f>_xlfn.CONCAT('Sample Select backend'!$I$10,ROW(AQ1961))</f>
        <v>R1961</v>
      </c>
      <c r="AR1961" t="str">
        <f>_xlfn.CONCAT('Sample Select backend'!$M$4,ROW(AR1961))</f>
        <v>AK1961</v>
      </c>
      <c r="AS1961" t="str">
        <f t="shared" si="654"/>
        <v>Kenya</v>
      </c>
      <c r="AT1961" s="9" t="str">
        <f t="shared" si="655"/>
        <v>Tax exemption/waiver/suspension</v>
      </c>
      <c r="AU1961">
        <f t="shared" si="656"/>
        <v>0</v>
      </c>
      <c r="AV1961" s="9">
        <v>1</v>
      </c>
    </row>
    <row r="1962" spans="1:48" x14ac:dyDescent="0.35">
      <c r="A1962" t="s">
        <v>93</v>
      </c>
      <c r="B1962">
        <v>5</v>
      </c>
      <c r="C1962">
        <v>24</v>
      </c>
      <c r="D1962" t="s">
        <v>1350</v>
      </c>
      <c r="E1962">
        <v>1</v>
      </c>
      <c r="F1962">
        <v>-2</v>
      </c>
      <c r="G1962">
        <v>-2</v>
      </c>
      <c r="H1962">
        <v>-1</v>
      </c>
      <c r="I1962">
        <v>-2</v>
      </c>
      <c r="J1962">
        <v>1</v>
      </c>
      <c r="K1962">
        <v>1</v>
      </c>
      <c r="L1962">
        <v>2</v>
      </c>
      <c r="M1962">
        <v>1</v>
      </c>
      <c r="N1962" t="s">
        <v>2692</v>
      </c>
      <c r="O1962" t="s">
        <v>2803</v>
      </c>
      <c r="P1962" t="s">
        <v>2811</v>
      </c>
      <c r="Q1962" t="s">
        <v>2815</v>
      </c>
      <c r="R1962">
        <v>0</v>
      </c>
      <c r="S1962">
        <v>-0.31</v>
      </c>
      <c r="T1962">
        <v>-4.0599999999999996</v>
      </c>
      <c r="U1962">
        <v>67.23</v>
      </c>
      <c r="V1962">
        <f t="shared" si="657"/>
        <v>1</v>
      </c>
      <c r="W1962">
        <f t="shared" si="658"/>
        <v>0</v>
      </c>
      <c r="X1962">
        <f t="shared" si="659"/>
        <v>0</v>
      </c>
      <c r="Y1962">
        <f t="shared" si="660"/>
        <v>0</v>
      </c>
      <c r="Z1962">
        <f t="shared" si="661"/>
        <v>0</v>
      </c>
      <c r="AA1962">
        <f t="shared" si="662"/>
        <v>1</v>
      </c>
      <c r="AB1962">
        <f t="shared" si="663"/>
        <v>1</v>
      </c>
      <c r="AC1962">
        <f t="shared" si="664"/>
        <v>1</v>
      </c>
      <c r="AD1962">
        <f t="shared" si="665"/>
        <v>1</v>
      </c>
      <c r="AE1962" s="4" t="s">
        <v>2828</v>
      </c>
      <c r="AF1962" s="9" t="s">
        <v>2829</v>
      </c>
      <c r="AG1962">
        <v>1</v>
      </c>
      <c r="AH1962">
        <v>0</v>
      </c>
      <c r="AI1962">
        <v>0</v>
      </c>
      <c r="AJ1962">
        <v>1</v>
      </c>
      <c r="AK1962" s="9" t="s">
        <v>2840</v>
      </c>
      <c r="AL1962">
        <f t="shared" si="653"/>
        <v>0</v>
      </c>
      <c r="AM1962">
        <f>IF(AND(INDIRECT(AN1962)='Sample Select backend'!$C$2,INDIRECT(AO1962)=1,INDIRECT(AP1962)='Sample Select backend'!$F$2,INDIRECT(AQ1962)=1,INDIRECT(AR1962)='Sample Select backend'!$M$2),1,0)</f>
        <v>0</v>
      </c>
      <c r="AN1962" t="str">
        <f>_xlfn.CONCAT('Sample Select backend'!$C$4,ROW(AN1962))</f>
        <v>AE1962</v>
      </c>
      <c r="AO1962" s="9" t="str">
        <f>_xlfn.CONCAT('Sample Select backend'!$J$2,ROW(AO1962))</f>
        <v>AJ1962</v>
      </c>
      <c r="AP1962" t="str">
        <f>_xlfn.CONCAT('Sample Select backend'!$F$4,ROW(AP1962))</f>
        <v>AF1962</v>
      </c>
      <c r="AQ1962" t="str">
        <f>_xlfn.CONCAT('Sample Select backend'!$I$10,ROW(AQ1962))</f>
        <v>R1962</v>
      </c>
      <c r="AR1962" t="str">
        <f>_xlfn.CONCAT('Sample Select backend'!$M$4,ROW(AR1962))</f>
        <v>AK1962</v>
      </c>
      <c r="AS1962" t="str">
        <f t="shared" si="654"/>
        <v>Kenya</v>
      </c>
      <c r="AT1962" s="9">
        <f t="shared" si="655"/>
        <v>24</v>
      </c>
      <c r="AU1962">
        <f t="shared" si="656"/>
        <v>0</v>
      </c>
      <c r="AV1962" s="9">
        <v>0</v>
      </c>
    </row>
    <row r="1963" spans="1:48" x14ac:dyDescent="0.35">
      <c r="A1963" t="s">
        <v>93</v>
      </c>
      <c r="B1963">
        <v>8</v>
      </c>
      <c r="C1963" t="s">
        <v>210</v>
      </c>
      <c r="D1963" t="s">
        <v>1353</v>
      </c>
      <c r="N1963" t="s">
        <v>2692</v>
      </c>
      <c r="O1963" t="s">
        <v>2803</v>
      </c>
      <c r="P1963" t="s">
        <v>2811</v>
      </c>
      <c r="Q1963" t="s">
        <v>2815</v>
      </c>
      <c r="R1963">
        <v>0</v>
      </c>
      <c r="S1963">
        <v>-0.31</v>
      </c>
      <c r="T1963">
        <v>-4.0599999999999996</v>
      </c>
      <c r="U1963">
        <v>67.23</v>
      </c>
      <c r="V1963">
        <f t="shared" si="657"/>
        <v>-1</v>
      </c>
      <c r="W1963">
        <f t="shared" si="658"/>
        <v>-1</v>
      </c>
      <c r="X1963">
        <f t="shared" si="659"/>
        <v>-1</v>
      </c>
      <c r="Y1963">
        <f t="shared" si="660"/>
        <v>-1</v>
      </c>
      <c r="Z1963">
        <f t="shared" si="661"/>
        <v>-1</v>
      </c>
      <c r="AA1963">
        <f t="shared" si="662"/>
        <v>-1</v>
      </c>
      <c r="AB1963">
        <f t="shared" si="663"/>
        <v>-1</v>
      </c>
      <c r="AC1963">
        <f t="shared" si="664"/>
        <v>-1</v>
      </c>
      <c r="AD1963">
        <f t="shared" si="665"/>
        <v>-1</v>
      </c>
      <c r="AE1963" s="4" t="s">
        <v>2828</v>
      </c>
      <c r="AF1963" s="9" t="s">
        <v>2829</v>
      </c>
      <c r="AG1963">
        <v>1</v>
      </c>
      <c r="AH1963">
        <v>0</v>
      </c>
      <c r="AI1963">
        <v>0</v>
      </c>
      <c r="AJ1963">
        <v>1</v>
      </c>
      <c r="AK1963" s="9" t="s">
        <v>2840</v>
      </c>
      <c r="AL1963">
        <f t="shared" si="653"/>
        <v>0</v>
      </c>
      <c r="AM1963">
        <f>IF(AND(INDIRECT(AN1963)='Sample Select backend'!$C$2,INDIRECT(AO1963)=1,INDIRECT(AP1963)='Sample Select backend'!$F$2,INDIRECT(AQ1963)=1,INDIRECT(AR1963)='Sample Select backend'!$M$2),1,0)</f>
        <v>0</v>
      </c>
      <c r="AN1963" t="str">
        <f>_xlfn.CONCAT('Sample Select backend'!$C$4,ROW(AN1963))</f>
        <v>AE1963</v>
      </c>
      <c r="AO1963" s="9" t="str">
        <f>_xlfn.CONCAT('Sample Select backend'!$J$2,ROW(AO1963))</f>
        <v>AJ1963</v>
      </c>
      <c r="AP1963" t="str">
        <f>_xlfn.CONCAT('Sample Select backend'!$F$4,ROW(AP1963))</f>
        <v>AF1963</v>
      </c>
      <c r="AQ1963" t="str">
        <f>_xlfn.CONCAT('Sample Select backend'!$I$10,ROW(AQ1963))</f>
        <v>R1963</v>
      </c>
      <c r="AR1963" t="str">
        <f>_xlfn.CONCAT('Sample Select backend'!$M$4,ROW(AR1963))</f>
        <v>AK1963</v>
      </c>
      <c r="AS1963" t="str">
        <f t="shared" si="654"/>
        <v>Kenya</v>
      </c>
      <c r="AT1963" s="9" t="str">
        <f t="shared" si="655"/>
        <v>Other</v>
      </c>
      <c r="AU1963">
        <f t="shared" si="656"/>
        <v>0</v>
      </c>
      <c r="AV1963" s="9">
        <v>1</v>
      </c>
    </row>
    <row r="1964" spans="1:48" x14ac:dyDescent="0.35">
      <c r="A1964" t="s">
        <v>93</v>
      </c>
      <c r="B1964">
        <v>1</v>
      </c>
      <c r="C1964">
        <v>3</v>
      </c>
      <c r="D1964" t="s">
        <v>1351</v>
      </c>
      <c r="E1964">
        <v>2</v>
      </c>
      <c r="F1964">
        <v>2</v>
      </c>
      <c r="G1964">
        <v>-2</v>
      </c>
      <c r="H1964">
        <v>-1</v>
      </c>
      <c r="I1964">
        <v>2</v>
      </c>
      <c r="J1964">
        <v>-2</v>
      </c>
      <c r="K1964">
        <v>2</v>
      </c>
      <c r="L1964">
        <v>-2</v>
      </c>
      <c r="M1964">
        <v>1</v>
      </c>
      <c r="N1964" t="s">
        <v>2692</v>
      </c>
      <c r="O1964" t="s">
        <v>2803</v>
      </c>
      <c r="P1964" t="s">
        <v>2811</v>
      </c>
      <c r="Q1964" t="s">
        <v>2815</v>
      </c>
      <c r="R1964">
        <v>0</v>
      </c>
      <c r="S1964">
        <v>-0.31</v>
      </c>
      <c r="T1964">
        <v>-4.0599999999999996</v>
      </c>
      <c r="U1964">
        <v>67.23</v>
      </c>
      <c r="V1964">
        <f t="shared" si="657"/>
        <v>1</v>
      </c>
      <c r="W1964">
        <f t="shared" si="658"/>
        <v>1</v>
      </c>
      <c r="X1964">
        <f t="shared" si="659"/>
        <v>0</v>
      </c>
      <c r="Y1964">
        <f t="shared" si="660"/>
        <v>0</v>
      </c>
      <c r="Z1964">
        <f t="shared" si="661"/>
        <v>1</v>
      </c>
      <c r="AA1964">
        <f t="shared" si="662"/>
        <v>0</v>
      </c>
      <c r="AB1964">
        <f t="shared" si="663"/>
        <v>1</v>
      </c>
      <c r="AC1964">
        <f t="shared" si="664"/>
        <v>0</v>
      </c>
      <c r="AD1964">
        <f t="shared" si="665"/>
        <v>1</v>
      </c>
      <c r="AE1964" s="4" t="s">
        <v>2828</v>
      </c>
      <c r="AF1964" s="9" t="s">
        <v>2829</v>
      </c>
      <c r="AG1964">
        <v>1</v>
      </c>
      <c r="AH1964">
        <v>0</v>
      </c>
      <c r="AI1964">
        <v>0</v>
      </c>
      <c r="AJ1964">
        <v>1</v>
      </c>
      <c r="AK1964" s="9" t="s">
        <v>2840</v>
      </c>
      <c r="AL1964">
        <f t="shared" si="653"/>
        <v>0</v>
      </c>
      <c r="AM1964">
        <f>IF(AND(INDIRECT(AN1964)='Sample Select backend'!$C$2,INDIRECT(AO1964)=1,INDIRECT(AP1964)='Sample Select backend'!$F$2,INDIRECT(AQ1964)=1,INDIRECT(AR1964)='Sample Select backend'!$M$2),1,0)</f>
        <v>0</v>
      </c>
      <c r="AN1964" t="str">
        <f>_xlfn.CONCAT('Sample Select backend'!$C$4,ROW(AN1964))</f>
        <v>AE1964</v>
      </c>
      <c r="AO1964" s="9" t="str">
        <f>_xlfn.CONCAT('Sample Select backend'!$J$2,ROW(AO1964))</f>
        <v>AJ1964</v>
      </c>
      <c r="AP1964" t="str">
        <f>_xlfn.CONCAT('Sample Select backend'!$F$4,ROW(AP1964))</f>
        <v>AF1964</v>
      </c>
      <c r="AQ1964" t="str">
        <f>_xlfn.CONCAT('Sample Select backend'!$I$10,ROW(AQ1964))</f>
        <v>R1964</v>
      </c>
      <c r="AR1964" t="str">
        <f>_xlfn.CONCAT('Sample Select backend'!$M$4,ROW(AR1964))</f>
        <v>AK1964</v>
      </c>
      <c r="AS1964" t="str">
        <f t="shared" si="654"/>
        <v>Kenya</v>
      </c>
      <c r="AT1964" s="9">
        <f t="shared" si="655"/>
        <v>3</v>
      </c>
      <c r="AU1964">
        <f t="shared" si="656"/>
        <v>0</v>
      </c>
      <c r="AV1964" s="9">
        <v>1</v>
      </c>
    </row>
    <row r="1965" spans="1:48" x14ac:dyDescent="0.35">
      <c r="A1965" t="s">
        <v>93</v>
      </c>
      <c r="B1965">
        <v>2</v>
      </c>
      <c r="C1965">
        <v>17</v>
      </c>
      <c r="D1965" t="s">
        <v>1340</v>
      </c>
      <c r="E1965">
        <v>-2</v>
      </c>
      <c r="F1965">
        <v>2</v>
      </c>
      <c r="G1965">
        <v>2</v>
      </c>
      <c r="H1965">
        <v>-1</v>
      </c>
      <c r="J1965">
        <v>-2</v>
      </c>
      <c r="K1965">
        <v>2</v>
      </c>
      <c r="L1965">
        <v>2</v>
      </c>
      <c r="M1965">
        <v>1</v>
      </c>
      <c r="N1965" t="s">
        <v>2692</v>
      </c>
      <c r="O1965" t="s">
        <v>2803</v>
      </c>
      <c r="P1965" t="s">
        <v>2811</v>
      </c>
      <c r="Q1965" t="s">
        <v>2815</v>
      </c>
      <c r="R1965">
        <v>0</v>
      </c>
      <c r="S1965">
        <v>-0.31</v>
      </c>
      <c r="T1965">
        <v>-4.0599999999999996</v>
      </c>
      <c r="U1965">
        <v>67.23</v>
      </c>
      <c r="V1965">
        <f t="shared" si="657"/>
        <v>0</v>
      </c>
      <c r="W1965">
        <f t="shared" si="658"/>
        <v>1</v>
      </c>
      <c r="X1965">
        <f t="shared" si="659"/>
        <v>1</v>
      </c>
      <c r="Y1965">
        <f t="shared" si="660"/>
        <v>0</v>
      </c>
      <c r="Z1965">
        <f t="shared" si="661"/>
        <v>-1</v>
      </c>
      <c r="AA1965">
        <f t="shared" si="662"/>
        <v>0</v>
      </c>
      <c r="AB1965">
        <f t="shared" si="663"/>
        <v>1</v>
      </c>
      <c r="AC1965">
        <f t="shared" si="664"/>
        <v>1</v>
      </c>
      <c r="AD1965">
        <f t="shared" si="665"/>
        <v>1</v>
      </c>
      <c r="AE1965" s="4" t="s">
        <v>2828</v>
      </c>
      <c r="AF1965" s="9" t="s">
        <v>2829</v>
      </c>
      <c r="AG1965">
        <v>1</v>
      </c>
      <c r="AH1965">
        <v>0</v>
      </c>
      <c r="AI1965">
        <v>0</v>
      </c>
      <c r="AJ1965">
        <v>1</v>
      </c>
      <c r="AK1965" s="9" t="s">
        <v>2840</v>
      </c>
      <c r="AL1965">
        <f t="shared" si="653"/>
        <v>0</v>
      </c>
      <c r="AM1965">
        <f>IF(AND(INDIRECT(AN1965)='Sample Select backend'!$C$2,INDIRECT(AO1965)=1,INDIRECT(AP1965)='Sample Select backend'!$F$2,INDIRECT(AQ1965)=1,INDIRECT(AR1965)='Sample Select backend'!$M$2),1,0)</f>
        <v>0</v>
      </c>
      <c r="AN1965" t="str">
        <f>_xlfn.CONCAT('Sample Select backend'!$C$4,ROW(AN1965))</f>
        <v>AE1965</v>
      </c>
      <c r="AO1965" s="9" t="str">
        <f>_xlfn.CONCAT('Sample Select backend'!$J$2,ROW(AO1965))</f>
        <v>AJ1965</v>
      </c>
      <c r="AP1965" t="str">
        <f>_xlfn.CONCAT('Sample Select backend'!$F$4,ROW(AP1965))</f>
        <v>AF1965</v>
      </c>
      <c r="AQ1965" t="str">
        <f>_xlfn.CONCAT('Sample Select backend'!$I$10,ROW(AQ1965))</f>
        <v>R1965</v>
      </c>
      <c r="AR1965" t="str">
        <f>_xlfn.CONCAT('Sample Select backend'!$M$4,ROW(AR1965))</f>
        <v>AK1965</v>
      </c>
      <c r="AS1965" t="str">
        <f t="shared" si="654"/>
        <v>Kenya</v>
      </c>
      <c r="AT1965" s="9">
        <f t="shared" si="655"/>
        <v>17</v>
      </c>
      <c r="AU1965">
        <f t="shared" si="656"/>
        <v>0</v>
      </c>
      <c r="AV1965" s="9">
        <v>1</v>
      </c>
    </row>
    <row r="1966" spans="1:48" x14ac:dyDescent="0.35">
      <c r="A1966" t="s">
        <v>93</v>
      </c>
      <c r="B1966">
        <v>6</v>
      </c>
      <c r="C1966">
        <v>27</v>
      </c>
      <c r="D1966" t="s">
        <v>1337</v>
      </c>
      <c r="E1966">
        <v>1</v>
      </c>
      <c r="F1966">
        <v>1</v>
      </c>
      <c r="G1966">
        <v>2</v>
      </c>
      <c r="H1966">
        <v>-1</v>
      </c>
      <c r="I1966">
        <v>2</v>
      </c>
      <c r="J1966">
        <v>2</v>
      </c>
      <c r="K1966">
        <v>1</v>
      </c>
      <c r="L1966">
        <v>2</v>
      </c>
      <c r="M1966">
        <v>1</v>
      </c>
      <c r="N1966" t="s">
        <v>2692</v>
      </c>
      <c r="O1966" t="s">
        <v>2803</v>
      </c>
      <c r="P1966" t="s">
        <v>2811</v>
      </c>
      <c r="Q1966" t="s">
        <v>2815</v>
      </c>
      <c r="R1966">
        <v>0</v>
      </c>
      <c r="S1966">
        <v>-0.31</v>
      </c>
      <c r="T1966">
        <v>-4.0599999999999996</v>
      </c>
      <c r="U1966">
        <v>67.23</v>
      </c>
      <c r="V1966">
        <f t="shared" si="657"/>
        <v>1</v>
      </c>
      <c r="W1966">
        <f t="shared" si="658"/>
        <v>1</v>
      </c>
      <c r="X1966">
        <f t="shared" si="659"/>
        <v>1</v>
      </c>
      <c r="Y1966">
        <f t="shared" si="660"/>
        <v>0</v>
      </c>
      <c r="Z1966">
        <f t="shared" si="661"/>
        <v>1</v>
      </c>
      <c r="AA1966">
        <f t="shared" si="662"/>
        <v>1</v>
      </c>
      <c r="AB1966">
        <f t="shared" si="663"/>
        <v>1</v>
      </c>
      <c r="AC1966">
        <f t="shared" si="664"/>
        <v>1</v>
      </c>
      <c r="AD1966">
        <f t="shared" si="665"/>
        <v>1</v>
      </c>
      <c r="AE1966" s="4" t="s">
        <v>2828</v>
      </c>
      <c r="AF1966" s="9" t="s">
        <v>2829</v>
      </c>
      <c r="AG1966">
        <v>1</v>
      </c>
      <c r="AH1966">
        <v>0</v>
      </c>
      <c r="AI1966">
        <v>0</v>
      </c>
      <c r="AJ1966">
        <v>1</v>
      </c>
      <c r="AK1966" s="9" t="s">
        <v>2840</v>
      </c>
      <c r="AL1966">
        <f t="shared" si="653"/>
        <v>0</v>
      </c>
      <c r="AM1966">
        <f>IF(AND(INDIRECT(AN1966)='Sample Select backend'!$C$2,INDIRECT(AO1966)=1,INDIRECT(AP1966)='Sample Select backend'!$F$2,INDIRECT(AQ1966)=1,INDIRECT(AR1966)='Sample Select backend'!$M$2),1,0)</f>
        <v>0</v>
      </c>
      <c r="AN1966" t="str">
        <f>_xlfn.CONCAT('Sample Select backend'!$C$4,ROW(AN1966))</f>
        <v>AE1966</v>
      </c>
      <c r="AO1966" s="9" t="str">
        <f>_xlfn.CONCAT('Sample Select backend'!$J$2,ROW(AO1966))</f>
        <v>AJ1966</v>
      </c>
      <c r="AP1966" t="str">
        <f>_xlfn.CONCAT('Sample Select backend'!$F$4,ROW(AP1966))</f>
        <v>AF1966</v>
      </c>
      <c r="AQ1966" t="str">
        <f>_xlfn.CONCAT('Sample Select backend'!$I$10,ROW(AQ1966))</f>
        <v>R1966</v>
      </c>
      <c r="AR1966" t="str">
        <f>_xlfn.CONCAT('Sample Select backend'!$M$4,ROW(AR1966))</f>
        <v>AK1966</v>
      </c>
      <c r="AS1966" t="str">
        <f t="shared" si="654"/>
        <v>Kenya</v>
      </c>
      <c r="AT1966" s="9">
        <f t="shared" si="655"/>
        <v>27</v>
      </c>
      <c r="AU1966">
        <f t="shared" si="656"/>
        <v>0</v>
      </c>
      <c r="AV1966" s="9">
        <v>0</v>
      </c>
    </row>
    <row r="1967" spans="1:48" x14ac:dyDescent="0.35">
      <c r="A1967" t="s">
        <v>93</v>
      </c>
      <c r="B1967">
        <v>8</v>
      </c>
      <c r="C1967" t="s">
        <v>202</v>
      </c>
      <c r="D1967" t="s">
        <v>1330</v>
      </c>
      <c r="N1967" t="s">
        <v>2692</v>
      </c>
      <c r="O1967" t="s">
        <v>2803</v>
      </c>
      <c r="P1967" t="s">
        <v>2811</v>
      </c>
      <c r="Q1967" t="s">
        <v>2815</v>
      </c>
      <c r="R1967">
        <v>0</v>
      </c>
      <c r="S1967">
        <v>-0.31</v>
      </c>
      <c r="T1967">
        <v>-4.0599999999999996</v>
      </c>
      <c r="U1967">
        <v>67.23</v>
      </c>
      <c r="V1967">
        <f t="shared" si="657"/>
        <v>-1</v>
      </c>
      <c r="W1967">
        <f t="shared" si="658"/>
        <v>-1</v>
      </c>
      <c r="X1967">
        <f t="shared" si="659"/>
        <v>-1</v>
      </c>
      <c r="Y1967">
        <f t="shared" si="660"/>
        <v>-1</v>
      </c>
      <c r="Z1967">
        <f t="shared" si="661"/>
        <v>-1</v>
      </c>
      <c r="AA1967">
        <f t="shared" si="662"/>
        <v>-1</v>
      </c>
      <c r="AB1967">
        <f t="shared" si="663"/>
        <v>-1</v>
      </c>
      <c r="AC1967">
        <f t="shared" si="664"/>
        <v>-1</v>
      </c>
      <c r="AD1967">
        <f t="shared" si="665"/>
        <v>-1</v>
      </c>
      <c r="AE1967" s="4" t="s">
        <v>2828</v>
      </c>
      <c r="AF1967" s="9" t="s">
        <v>2829</v>
      </c>
      <c r="AG1967">
        <v>1</v>
      </c>
      <c r="AH1967">
        <v>0</v>
      </c>
      <c r="AI1967">
        <v>0</v>
      </c>
      <c r="AJ1967">
        <v>1</v>
      </c>
      <c r="AK1967" s="9" t="s">
        <v>2840</v>
      </c>
      <c r="AL1967">
        <f t="shared" si="653"/>
        <v>0</v>
      </c>
      <c r="AM1967">
        <f>IF(AND(INDIRECT(AN1967)='Sample Select backend'!$C$2,INDIRECT(AO1967)=1,INDIRECT(AP1967)='Sample Select backend'!$F$2,INDIRECT(AQ1967)=1,INDIRECT(AR1967)='Sample Select backend'!$M$2),1,0)</f>
        <v>0</v>
      </c>
      <c r="AN1967" t="str">
        <f>_xlfn.CONCAT('Sample Select backend'!$C$4,ROW(AN1967))</f>
        <v>AE1967</v>
      </c>
      <c r="AO1967" s="9" t="str">
        <f>_xlfn.CONCAT('Sample Select backend'!$J$2,ROW(AO1967))</f>
        <v>AJ1967</v>
      </c>
      <c r="AP1967" t="str">
        <f>_xlfn.CONCAT('Sample Select backend'!$F$4,ROW(AP1967))</f>
        <v>AF1967</v>
      </c>
      <c r="AQ1967" t="str">
        <f>_xlfn.CONCAT('Sample Select backend'!$I$10,ROW(AQ1967))</f>
        <v>R1967</v>
      </c>
      <c r="AR1967" t="str">
        <f>_xlfn.CONCAT('Sample Select backend'!$M$4,ROW(AR1967))</f>
        <v>AK1967</v>
      </c>
      <c r="AS1967" t="str">
        <f t="shared" si="654"/>
        <v>Kenya</v>
      </c>
      <c r="AT1967" s="9" t="str">
        <f t="shared" si="655"/>
        <v>Other</v>
      </c>
      <c r="AU1967">
        <f t="shared" si="656"/>
        <v>0</v>
      </c>
      <c r="AV1967" s="9">
        <v>0</v>
      </c>
    </row>
    <row r="1968" spans="1:48" x14ac:dyDescent="0.35">
      <c r="A1968" t="s">
        <v>93</v>
      </c>
      <c r="B1968">
        <v>8</v>
      </c>
      <c r="C1968" t="s">
        <v>210</v>
      </c>
      <c r="D1968" t="s">
        <v>1345</v>
      </c>
      <c r="N1968" t="s">
        <v>2692</v>
      </c>
      <c r="O1968" t="s">
        <v>2803</v>
      </c>
      <c r="P1968" t="s">
        <v>2811</v>
      </c>
      <c r="Q1968" t="s">
        <v>2815</v>
      </c>
      <c r="R1968">
        <v>0</v>
      </c>
      <c r="S1968">
        <v>-0.31</v>
      </c>
      <c r="T1968">
        <v>-4.0599999999999996</v>
      </c>
      <c r="U1968">
        <v>67.23</v>
      </c>
      <c r="V1968">
        <f t="shared" si="657"/>
        <v>-1</v>
      </c>
      <c r="W1968">
        <f t="shared" si="658"/>
        <v>-1</v>
      </c>
      <c r="X1968">
        <f t="shared" si="659"/>
        <v>-1</v>
      </c>
      <c r="Y1968">
        <f t="shared" si="660"/>
        <v>-1</v>
      </c>
      <c r="Z1968">
        <f t="shared" si="661"/>
        <v>-1</v>
      </c>
      <c r="AA1968">
        <f t="shared" si="662"/>
        <v>-1</v>
      </c>
      <c r="AB1968">
        <f t="shared" si="663"/>
        <v>-1</v>
      </c>
      <c r="AC1968">
        <f t="shared" si="664"/>
        <v>-1</v>
      </c>
      <c r="AD1968">
        <f t="shared" si="665"/>
        <v>-1</v>
      </c>
      <c r="AE1968" s="4" t="s">
        <v>2828</v>
      </c>
      <c r="AF1968" s="9" t="s">
        <v>2829</v>
      </c>
      <c r="AG1968">
        <v>1</v>
      </c>
      <c r="AH1968">
        <v>0</v>
      </c>
      <c r="AI1968">
        <v>0</v>
      </c>
      <c r="AJ1968">
        <v>1</v>
      </c>
      <c r="AK1968" s="9" t="s">
        <v>2840</v>
      </c>
      <c r="AL1968">
        <f t="shared" si="653"/>
        <v>0</v>
      </c>
      <c r="AM1968">
        <f>IF(AND(INDIRECT(AN1968)='Sample Select backend'!$C$2,INDIRECT(AO1968)=1,INDIRECT(AP1968)='Sample Select backend'!$F$2,INDIRECT(AQ1968)=1,INDIRECT(AR1968)='Sample Select backend'!$M$2),1,0)</f>
        <v>0</v>
      </c>
      <c r="AN1968" t="str">
        <f>_xlfn.CONCAT('Sample Select backend'!$C$4,ROW(AN1968))</f>
        <v>AE1968</v>
      </c>
      <c r="AO1968" s="9" t="str">
        <f>_xlfn.CONCAT('Sample Select backend'!$J$2,ROW(AO1968))</f>
        <v>AJ1968</v>
      </c>
      <c r="AP1968" t="str">
        <f>_xlfn.CONCAT('Sample Select backend'!$F$4,ROW(AP1968))</f>
        <v>AF1968</v>
      </c>
      <c r="AQ1968" t="str">
        <f>_xlfn.CONCAT('Sample Select backend'!$I$10,ROW(AQ1968))</f>
        <v>R1968</v>
      </c>
      <c r="AR1968" t="str">
        <f>_xlfn.CONCAT('Sample Select backend'!$M$4,ROW(AR1968))</f>
        <v>AK1968</v>
      </c>
      <c r="AS1968" t="str">
        <f t="shared" si="654"/>
        <v>Kenya</v>
      </c>
      <c r="AT1968" s="9" t="str">
        <f t="shared" si="655"/>
        <v>Other</v>
      </c>
      <c r="AU1968">
        <f t="shared" si="656"/>
        <v>0</v>
      </c>
      <c r="AV1968" s="9">
        <v>1</v>
      </c>
    </row>
    <row r="1969" spans="1:48" x14ac:dyDescent="0.35">
      <c r="A1969" t="s">
        <v>93</v>
      </c>
      <c r="B1969">
        <v>1</v>
      </c>
      <c r="C1969">
        <v>7</v>
      </c>
      <c r="D1969" t="s">
        <v>1347</v>
      </c>
      <c r="E1969">
        <v>-2</v>
      </c>
      <c r="F1969">
        <v>2</v>
      </c>
      <c r="G1969">
        <v>-2</v>
      </c>
      <c r="H1969">
        <v>-1</v>
      </c>
      <c r="I1969">
        <v>-2</v>
      </c>
      <c r="J1969">
        <v>-2</v>
      </c>
      <c r="K1969">
        <v>2</v>
      </c>
      <c r="L1969">
        <v>2</v>
      </c>
      <c r="M1969">
        <v>1</v>
      </c>
      <c r="N1969" t="s">
        <v>2692</v>
      </c>
      <c r="O1969" t="s">
        <v>2803</v>
      </c>
      <c r="P1969" t="s">
        <v>2811</v>
      </c>
      <c r="Q1969" t="s">
        <v>2815</v>
      </c>
      <c r="R1969">
        <v>0</v>
      </c>
      <c r="S1969">
        <v>-0.31</v>
      </c>
      <c r="T1969">
        <v>-4.0599999999999996</v>
      </c>
      <c r="U1969">
        <v>67.23</v>
      </c>
      <c r="V1969">
        <f t="shared" si="657"/>
        <v>0</v>
      </c>
      <c r="W1969">
        <f t="shared" si="658"/>
        <v>1</v>
      </c>
      <c r="X1969">
        <f t="shared" si="659"/>
        <v>0</v>
      </c>
      <c r="Y1969">
        <f t="shared" si="660"/>
        <v>0</v>
      </c>
      <c r="Z1969">
        <f t="shared" si="661"/>
        <v>0</v>
      </c>
      <c r="AA1969">
        <f t="shared" si="662"/>
        <v>0</v>
      </c>
      <c r="AB1969">
        <f t="shared" si="663"/>
        <v>1</v>
      </c>
      <c r="AC1969">
        <f t="shared" si="664"/>
        <v>1</v>
      </c>
      <c r="AD1969">
        <f t="shared" si="665"/>
        <v>1</v>
      </c>
      <c r="AE1969" s="4" t="s">
        <v>2828</v>
      </c>
      <c r="AF1969" s="9" t="s">
        <v>2829</v>
      </c>
      <c r="AG1969">
        <v>1</v>
      </c>
      <c r="AH1969">
        <v>0</v>
      </c>
      <c r="AI1969">
        <v>0</v>
      </c>
      <c r="AJ1969">
        <v>1</v>
      </c>
      <c r="AK1969" s="9" t="s">
        <v>2840</v>
      </c>
      <c r="AL1969">
        <f t="shared" si="653"/>
        <v>0</v>
      </c>
      <c r="AM1969">
        <f>IF(AND(INDIRECT(AN1969)='Sample Select backend'!$C$2,INDIRECT(AO1969)=1,INDIRECT(AP1969)='Sample Select backend'!$F$2,INDIRECT(AQ1969)=1,INDIRECT(AR1969)='Sample Select backend'!$M$2),1,0)</f>
        <v>0</v>
      </c>
      <c r="AN1969" t="str">
        <f>_xlfn.CONCAT('Sample Select backend'!$C$4,ROW(AN1969))</f>
        <v>AE1969</v>
      </c>
      <c r="AO1969" s="9" t="str">
        <f>_xlfn.CONCAT('Sample Select backend'!$J$2,ROW(AO1969))</f>
        <v>AJ1969</v>
      </c>
      <c r="AP1969" t="str">
        <f>_xlfn.CONCAT('Sample Select backend'!$F$4,ROW(AP1969))</f>
        <v>AF1969</v>
      </c>
      <c r="AQ1969" t="str">
        <f>_xlfn.CONCAT('Sample Select backend'!$I$10,ROW(AQ1969))</f>
        <v>R1969</v>
      </c>
      <c r="AR1969" t="str">
        <f>_xlfn.CONCAT('Sample Select backend'!$M$4,ROW(AR1969))</f>
        <v>AK1969</v>
      </c>
      <c r="AS1969" t="str">
        <f t="shared" si="654"/>
        <v>Kenya</v>
      </c>
      <c r="AT1969" s="9">
        <f t="shared" si="655"/>
        <v>7</v>
      </c>
      <c r="AU1969">
        <f t="shared" si="656"/>
        <v>0</v>
      </c>
      <c r="AV1969" s="9">
        <v>1</v>
      </c>
    </row>
    <row r="1970" spans="1:48" x14ac:dyDescent="0.35">
      <c r="A1970" t="s">
        <v>93</v>
      </c>
      <c r="B1970">
        <v>6</v>
      </c>
      <c r="C1970">
        <v>25</v>
      </c>
      <c r="D1970" t="s">
        <v>1331</v>
      </c>
      <c r="E1970">
        <v>1</v>
      </c>
      <c r="F1970">
        <v>1</v>
      </c>
      <c r="G1970">
        <v>-2</v>
      </c>
      <c r="H1970">
        <v>-1</v>
      </c>
      <c r="I1970">
        <v>2</v>
      </c>
      <c r="J1970">
        <v>2</v>
      </c>
      <c r="K1970">
        <v>1</v>
      </c>
      <c r="L1970">
        <v>-2</v>
      </c>
      <c r="M1970">
        <v>1</v>
      </c>
      <c r="N1970" t="s">
        <v>2692</v>
      </c>
      <c r="O1970" t="s">
        <v>2803</v>
      </c>
      <c r="P1970" t="s">
        <v>2811</v>
      </c>
      <c r="Q1970" t="s">
        <v>2815</v>
      </c>
      <c r="R1970">
        <v>0</v>
      </c>
      <c r="S1970">
        <v>-0.31</v>
      </c>
      <c r="T1970">
        <v>-4.0599999999999996</v>
      </c>
      <c r="U1970">
        <v>67.23</v>
      </c>
      <c r="V1970">
        <f t="shared" si="657"/>
        <v>1</v>
      </c>
      <c r="W1970">
        <f t="shared" si="658"/>
        <v>1</v>
      </c>
      <c r="X1970">
        <f t="shared" si="659"/>
        <v>0</v>
      </c>
      <c r="Y1970">
        <f t="shared" si="660"/>
        <v>0</v>
      </c>
      <c r="Z1970">
        <f t="shared" si="661"/>
        <v>1</v>
      </c>
      <c r="AA1970">
        <f t="shared" si="662"/>
        <v>1</v>
      </c>
      <c r="AB1970">
        <f t="shared" si="663"/>
        <v>1</v>
      </c>
      <c r="AC1970">
        <f t="shared" si="664"/>
        <v>0</v>
      </c>
      <c r="AD1970">
        <f t="shared" si="665"/>
        <v>1</v>
      </c>
      <c r="AE1970" s="4" t="s">
        <v>2828</v>
      </c>
      <c r="AF1970" s="9" t="s">
        <v>2829</v>
      </c>
      <c r="AG1970">
        <v>1</v>
      </c>
      <c r="AH1970">
        <v>0</v>
      </c>
      <c r="AI1970">
        <v>0</v>
      </c>
      <c r="AJ1970">
        <v>1</v>
      </c>
      <c r="AK1970" s="9" t="s">
        <v>2840</v>
      </c>
      <c r="AL1970">
        <f t="shared" si="653"/>
        <v>0</v>
      </c>
      <c r="AM1970">
        <f>IF(AND(INDIRECT(AN1970)='Sample Select backend'!$C$2,INDIRECT(AO1970)=1,INDIRECT(AP1970)='Sample Select backend'!$F$2,INDIRECT(AQ1970)=1,INDIRECT(AR1970)='Sample Select backend'!$M$2),1,0)</f>
        <v>0</v>
      </c>
      <c r="AN1970" t="str">
        <f>_xlfn.CONCAT('Sample Select backend'!$C$4,ROW(AN1970))</f>
        <v>AE1970</v>
      </c>
      <c r="AO1970" s="9" t="str">
        <f>_xlfn.CONCAT('Sample Select backend'!$J$2,ROW(AO1970))</f>
        <v>AJ1970</v>
      </c>
      <c r="AP1970" t="str">
        <f>_xlfn.CONCAT('Sample Select backend'!$F$4,ROW(AP1970))</f>
        <v>AF1970</v>
      </c>
      <c r="AQ1970" t="str">
        <f>_xlfn.CONCAT('Sample Select backend'!$I$10,ROW(AQ1970))</f>
        <v>R1970</v>
      </c>
      <c r="AR1970" t="str">
        <f>_xlfn.CONCAT('Sample Select backend'!$M$4,ROW(AR1970))</f>
        <v>AK1970</v>
      </c>
      <c r="AS1970" t="str">
        <f t="shared" si="654"/>
        <v>Kenya</v>
      </c>
      <c r="AT1970" s="9">
        <f t="shared" si="655"/>
        <v>25</v>
      </c>
      <c r="AU1970">
        <f t="shared" si="656"/>
        <v>0</v>
      </c>
      <c r="AV1970" s="9">
        <v>0</v>
      </c>
    </row>
    <row r="1971" spans="1:48" x14ac:dyDescent="0.35">
      <c r="A1971" t="s">
        <v>93</v>
      </c>
      <c r="B1971">
        <v>8</v>
      </c>
      <c r="C1971" t="s">
        <v>202</v>
      </c>
      <c r="D1971" t="s">
        <v>1326</v>
      </c>
      <c r="N1971" t="s">
        <v>2692</v>
      </c>
      <c r="O1971" t="s">
        <v>2803</v>
      </c>
      <c r="P1971" t="s">
        <v>2811</v>
      </c>
      <c r="Q1971" t="s">
        <v>2815</v>
      </c>
      <c r="R1971">
        <v>0</v>
      </c>
      <c r="S1971">
        <v>-0.31</v>
      </c>
      <c r="T1971">
        <v>-4.0599999999999996</v>
      </c>
      <c r="U1971">
        <v>67.23</v>
      </c>
      <c r="V1971">
        <f t="shared" si="657"/>
        <v>-1</v>
      </c>
      <c r="W1971">
        <f t="shared" si="658"/>
        <v>-1</v>
      </c>
      <c r="X1971">
        <f t="shared" si="659"/>
        <v>-1</v>
      </c>
      <c r="Y1971">
        <f t="shared" si="660"/>
        <v>-1</v>
      </c>
      <c r="Z1971">
        <f t="shared" si="661"/>
        <v>-1</v>
      </c>
      <c r="AA1971">
        <f t="shared" si="662"/>
        <v>-1</v>
      </c>
      <c r="AB1971">
        <f t="shared" si="663"/>
        <v>-1</v>
      </c>
      <c r="AC1971">
        <f t="shared" si="664"/>
        <v>-1</v>
      </c>
      <c r="AD1971">
        <f t="shared" si="665"/>
        <v>-1</v>
      </c>
      <c r="AE1971" s="4" t="s">
        <v>2828</v>
      </c>
      <c r="AF1971" s="9" t="s">
        <v>2829</v>
      </c>
      <c r="AG1971">
        <v>1</v>
      </c>
      <c r="AH1971">
        <v>0</v>
      </c>
      <c r="AI1971">
        <v>0</v>
      </c>
      <c r="AJ1971">
        <v>1</v>
      </c>
      <c r="AK1971" s="9" t="s">
        <v>2840</v>
      </c>
      <c r="AL1971">
        <f t="shared" si="653"/>
        <v>0</v>
      </c>
      <c r="AM1971">
        <f>IF(AND(INDIRECT(AN1971)='Sample Select backend'!$C$2,INDIRECT(AO1971)=1,INDIRECT(AP1971)='Sample Select backend'!$F$2,INDIRECT(AQ1971)=1,INDIRECT(AR1971)='Sample Select backend'!$M$2),1,0)</f>
        <v>0</v>
      </c>
      <c r="AN1971" t="str">
        <f>_xlfn.CONCAT('Sample Select backend'!$C$4,ROW(AN1971))</f>
        <v>AE1971</v>
      </c>
      <c r="AO1971" s="9" t="str">
        <f>_xlfn.CONCAT('Sample Select backend'!$J$2,ROW(AO1971))</f>
        <v>AJ1971</v>
      </c>
      <c r="AP1971" t="str">
        <f>_xlfn.CONCAT('Sample Select backend'!$F$4,ROW(AP1971))</f>
        <v>AF1971</v>
      </c>
      <c r="AQ1971" t="str">
        <f>_xlfn.CONCAT('Sample Select backend'!$I$10,ROW(AQ1971))</f>
        <v>R1971</v>
      </c>
      <c r="AR1971" t="str">
        <f>_xlfn.CONCAT('Sample Select backend'!$M$4,ROW(AR1971))</f>
        <v>AK1971</v>
      </c>
      <c r="AS1971" t="str">
        <f t="shared" si="654"/>
        <v>Kenya</v>
      </c>
      <c r="AT1971" s="9" t="str">
        <f t="shared" si="655"/>
        <v>Other</v>
      </c>
      <c r="AU1971">
        <f t="shared" si="656"/>
        <v>0</v>
      </c>
      <c r="AV1971" s="9">
        <v>0</v>
      </c>
    </row>
    <row r="1972" spans="1:48" x14ac:dyDescent="0.35">
      <c r="A1972" t="s">
        <v>93</v>
      </c>
      <c r="B1972">
        <v>8</v>
      </c>
      <c r="C1972" t="s">
        <v>202</v>
      </c>
      <c r="D1972" t="s">
        <v>1325</v>
      </c>
      <c r="N1972" t="s">
        <v>2692</v>
      </c>
      <c r="O1972" t="s">
        <v>2803</v>
      </c>
      <c r="P1972" t="s">
        <v>2811</v>
      </c>
      <c r="Q1972" t="s">
        <v>2815</v>
      </c>
      <c r="R1972">
        <v>0</v>
      </c>
      <c r="S1972">
        <v>-0.31</v>
      </c>
      <c r="T1972">
        <v>-4.0599999999999996</v>
      </c>
      <c r="U1972">
        <v>67.23</v>
      </c>
      <c r="V1972">
        <f t="shared" si="657"/>
        <v>-1</v>
      </c>
      <c r="W1972">
        <f t="shared" si="658"/>
        <v>-1</v>
      </c>
      <c r="X1972">
        <f t="shared" si="659"/>
        <v>-1</v>
      </c>
      <c r="Y1972">
        <f t="shared" si="660"/>
        <v>-1</v>
      </c>
      <c r="Z1972">
        <f t="shared" si="661"/>
        <v>-1</v>
      </c>
      <c r="AA1972">
        <f t="shared" si="662"/>
        <v>-1</v>
      </c>
      <c r="AB1972">
        <f t="shared" si="663"/>
        <v>-1</v>
      </c>
      <c r="AC1972">
        <f t="shared" si="664"/>
        <v>-1</v>
      </c>
      <c r="AD1972">
        <f t="shared" si="665"/>
        <v>-1</v>
      </c>
      <c r="AE1972" s="4" t="s">
        <v>2828</v>
      </c>
      <c r="AF1972" s="9" t="s">
        <v>2829</v>
      </c>
      <c r="AG1972">
        <v>1</v>
      </c>
      <c r="AH1972">
        <v>0</v>
      </c>
      <c r="AI1972">
        <v>0</v>
      </c>
      <c r="AJ1972">
        <v>1</v>
      </c>
      <c r="AK1972" s="9" t="s">
        <v>2840</v>
      </c>
      <c r="AL1972">
        <f t="shared" si="653"/>
        <v>0</v>
      </c>
      <c r="AM1972">
        <f>IF(AND(INDIRECT(AN1972)='Sample Select backend'!$C$2,INDIRECT(AO1972)=1,INDIRECT(AP1972)='Sample Select backend'!$F$2,INDIRECT(AQ1972)=1,INDIRECT(AR1972)='Sample Select backend'!$M$2),1,0)</f>
        <v>0</v>
      </c>
      <c r="AN1972" t="str">
        <f>_xlfn.CONCAT('Sample Select backend'!$C$4,ROW(AN1972))</f>
        <v>AE1972</v>
      </c>
      <c r="AO1972" s="9" t="str">
        <f>_xlfn.CONCAT('Sample Select backend'!$J$2,ROW(AO1972))</f>
        <v>AJ1972</v>
      </c>
      <c r="AP1972" t="str">
        <f>_xlfn.CONCAT('Sample Select backend'!$F$4,ROW(AP1972))</f>
        <v>AF1972</v>
      </c>
      <c r="AQ1972" t="str">
        <f>_xlfn.CONCAT('Sample Select backend'!$I$10,ROW(AQ1972))</f>
        <v>R1972</v>
      </c>
      <c r="AR1972" t="str">
        <f>_xlfn.CONCAT('Sample Select backend'!$M$4,ROW(AR1972))</f>
        <v>AK1972</v>
      </c>
      <c r="AS1972" t="str">
        <f t="shared" si="654"/>
        <v>Kenya</v>
      </c>
      <c r="AT1972" s="9" t="str">
        <f t="shared" si="655"/>
        <v>Other</v>
      </c>
      <c r="AU1972">
        <f t="shared" si="656"/>
        <v>0</v>
      </c>
      <c r="AV1972" s="9">
        <v>0</v>
      </c>
    </row>
    <row r="1973" spans="1:48" x14ac:dyDescent="0.35">
      <c r="A1973" s="24" t="s">
        <v>93</v>
      </c>
      <c r="B1973" s="24">
        <v>6</v>
      </c>
      <c r="C1973" s="24">
        <v>29</v>
      </c>
      <c r="D1973" s="24" t="s">
        <v>3880</v>
      </c>
      <c r="E1973" s="24"/>
      <c r="O1973" t="s">
        <v>2803</v>
      </c>
      <c r="P1973" t="s">
        <v>2811</v>
      </c>
      <c r="Q1973" t="s">
        <v>2815</v>
      </c>
      <c r="R1973">
        <v>0</v>
      </c>
      <c r="S1973">
        <v>-0.31</v>
      </c>
      <c r="T1973">
        <v>-4.0599999999999996</v>
      </c>
      <c r="U1973">
        <v>67.23</v>
      </c>
      <c r="V1973">
        <v>-1</v>
      </c>
      <c r="W1973">
        <v>-1</v>
      </c>
      <c r="X1973">
        <v>-1</v>
      </c>
      <c r="Y1973">
        <v>-1</v>
      </c>
      <c r="Z1973">
        <v>-1</v>
      </c>
      <c r="AA1973">
        <v>-1</v>
      </c>
      <c r="AB1973">
        <v>-1</v>
      </c>
      <c r="AC1973">
        <v>-1</v>
      </c>
      <c r="AD1973">
        <v>-1</v>
      </c>
      <c r="AE1973" s="4" t="s">
        <v>2828</v>
      </c>
      <c r="AF1973" s="9" t="s">
        <v>2829</v>
      </c>
      <c r="AG1973">
        <v>1</v>
      </c>
      <c r="AH1973">
        <v>0</v>
      </c>
      <c r="AI1973">
        <v>0</v>
      </c>
      <c r="AJ1973">
        <v>1</v>
      </c>
      <c r="AK1973" s="9" t="s">
        <v>2840</v>
      </c>
      <c r="AL1973">
        <f t="shared" si="653"/>
        <v>0</v>
      </c>
      <c r="AM1973">
        <f>IF(AND(INDIRECT(AN1973)='Sample Select backend'!$C$2,INDIRECT(AO1973)=1,INDIRECT(AP1973)='Sample Select backend'!$F$2,INDIRECT(AQ1973)=1,INDIRECT(AR1973)='Sample Select backend'!$M$2),1,0)</f>
        <v>0</v>
      </c>
      <c r="AN1973" t="str">
        <f>_xlfn.CONCAT('Sample Select backend'!$C$4,ROW(AN1973))</f>
        <v>AE1973</v>
      </c>
      <c r="AO1973" s="9" t="str">
        <f>_xlfn.CONCAT('Sample Select backend'!$J$2,ROW(AO1973))</f>
        <v>AJ1973</v>
      </c>
      <c r="AP1973" t="str">
        <f>_xlfn.CONCAT('Sample Select backend'!$F$4,ROW(AP1973))</f>
        <v>AF1973</v>
      </c>
      <c r="AQ1973" t="str">
        <f>_xlfn.CONCAT('Sample Select backend'!$I$10,ROW(AQ1973))</f>
        <v>R1973</v>
      </c>
      <c r="AR1973" t="str">
        <f>_xlfn.CONCAT('Sample Select backend'!$M$4,ROW(AR1973))</f>
        <v>AK1973</v>
      </c>
      <c r="AS1973" t="str">
        <f t="shared" si="654"/>
        <v>Kenya</v>
      </c>
      <c r="AT1973" s="9">
        <f t="shared" si="655"/>
        <v>29</v>
      </c>
      <c r="AU1973">
        <f t="shared" si="656"/>
        <v>0</v>
      </c>
      <c r="AV1973" s="9">
        <v>0</v>
      </c>
    </row>
    <row r="1974" spans="1:48" x14ac:dyDescent="0.35">
      <c r="A1974" s="24" t="s">
        <v>93</v>
      </c>
      <c r="B1974" s="24">
        <v>7</v>
      </c>
      <c r="C1974" s="24">
        <v>30</v>
      </c>
      <c r="D1974" s="24" t="s">
        <v>3881</v>
      </c>
      <c r="E1974" s="24"/>
      <c r="O1974" t="s">
        <v>2803</v>
      </c>
      <c r="P1974" t="s">
        <v>2811</v>
      </c>
      <c r="Q1974" t="s">
        <v>2815</v>
      </c>
      <c r="R1974">
        <v>0</v>
      </c>
      <c r="S1974">
        <v>-0.31</v>
      </c>
      <c r="T1974">
        <v>-4.0599999999999996</v>
      </c>
      <c r="U1974">
        <v>67.23</v>
      </c>
      <c r="V1974">
        <v>-1</v>
      </c>
      <c r="W1974">
        <v>-1</v>
      </c>
      <c r="X1974">
        <v>-1</v>
      </c>
      <c r="Y1974">
        <v>-1</v>
      </c>
      <c r="Z1974">
        <v>-1</v>
      </c>
      <c r="AA1974">
        <v>-1</v>
      </c>
      <c r="AB1974">
        <v>-1</v>
      </c>
      <c r="AC1974">
        <v>-1</v>
      </c>
      <c r="AD1974">
        <v>-1</v>
      </c>
      <c r="AE1974" s="4" t="s">
        <v>2828</v>
      </c>
      <c r="AF1974" s="9" t="s">
        <v>2829</v>
      </c>
      <c r="AG1974">
        <v>1</v>
      </c>
      <c r="AH1974">
        <v>0</v>
      </c>
      <c r="AI1974">
        <v>0</v>
      </c>
      <c r="AJ1974">
        <v>1</v>
      </c>
      <c r="AK1974" s="9" t="s">
        <v>2840</v>
      </c>
      <c r="AL1974">
        <f t="shared" si="653"/>
        <v>0</v>
      </c>
      <c r="AM1974">
        <f>IF(AND(INDIRECT(AN1974)='Sample Select backend'!$C$2,INDIRECT(AO1974)=1,INDIRECT(AP1974)='Sample Select backend'!$F$2,INDIRECT(AQ1974)=1,INDIRECT(AR1974)='Sample Select backend'!$M$2),1,0)</f>
        <v>0</v>
      </c>
      <c r="AN1974" t="str">
        <f>_xlfn.CONCAT('Sample Select backend'!$C$4,ROW(AN1974))</f>
        <v>AE1974</v>
      </c>
      <c r="AO1974" s="9" t="str">
        <f>_xlfn.CONCAT('Sample Select backend'!$J$2,ROW(AO1974))</f>
        <v>AJ1974</v>
      </c>
      <c r="AP1974" t="str">
        <f>_xlfn.CONCAT('Sample Select backend'!$F$4,ROW(AP1974))</f>
        <v>AF1974</v>
      </c>
      <c r="AQ1974" t="str">
        <f>_xlfn.CONCAT('Sample Select backend'!$I$10,ROW(AQ1974))</f>
        <v>R1974</v>
      </c>
      <c r="AR1974" t="str">
        <f>_xlfn.CONCAT('Sample Select backend'!$M$4,ROW(AR1974))</f>
        <v>AK1974</v>
      </c>
      <c r="AS1974" t="str">
        <f t="shared" si="654"/>
        <v>Kenya</v>
      </c>
      <c r="AT1974" s="9">
        <f t="shared" si="655"/>
        <v>30</v>
      </c>
      <c r="AU1974">
        <f t="shared" si="656"/>
        <v>0</v>
      </c>
      <c r="AV1974" s="9">
        <v>0</v>
      </c>
    </row>
    <row r="1975" spans="1:48" x14ac:dyDescent="0.35">
      <c r="A1975" s="24" t="s">
        <v>93</v>
      </c>
      <c r="B1975" s="24">
        <v>1</v>
      </c>
      <c r="C1975" s="24">
        <v>9</v>
      </c>
      <c r="D1975" s="24" t="s">
        <v>3882</v>
      </c>
      <c r="E1975" s="24"/>
      <c r="O1975" t="s">
        <v>2803</v>
      </c>
      <c r="P1975" t="s">
        <v>2811</v>
      </c>
      <c r="Q1975" t="s">
        <v>2815</v>
      </c>
      <c r="R1975">
        <v>0</v>
      </c>
      <c r="S1975">
        <v>-0.31</v>
      </c>
      <c r="T1975">
        <v>-4.0599999999999996</v>
      </c>
      <c r="U1975">
        <v>67.23</v>
      </c>
      <c r="V1975">
        <v>-1</v>
      </c>
      <c r="W1975">
        <v>-1</v>
      </c>
      <c r="X1975">
        <v>-1</v>
      </c>
      <c r="Y1975">
        <v>-1</v>
      </c>
      <c r="Z1975">
        <v>-1</v>
      </c>
      <c r="AA1975">
        <v>-1</v>
      </c>
      <c r="AB1975">
        <v>-1</v>
      </c>
      <c r="AC1975">
        <v>-1</v>
      </c>
      <c r="AD1975">
        <v>-1</v>
      </c>
      <c r="AE1975" s="4" t="s">
        <v>2828</v>
      </c>
      <c r="AF1975" s="9" t="s">
        <v>2829</v>
      </c>
      <c r="AG1975">
        <v>1</v>
      </c>
      <c r="AH1975">
        <v>0</v>
      </c>
      <c r="AI1975">
        <v>0</v>
      </c>
      <c r="AJ1975">
        <v>1</v>
      </c>
      <c r="AK1975" s="9" t="s">
        <v>2840</v>
      </c>
      <c r="AL1975">
        <f t="shared" si="653"/>
        <v>0</v>
      </c>
      <c r="AM1975">
        <f>IF(AND(INDIRECT(AN1975)='Sample Select backend'!$C$2,INDIRECT(AO1975)=1,INDIRECT(AP1975)='Sample Select backend'!$F$2,INDIRECT(AQ1975)=1,INDIRECT(AR1975)='Sample Select backend'!$M$2),1,0)</f>
        <v>0</v>
      </c>
      <c r="AN1975" t="str">
        <f>_xlfn.CONCAT('Sample Select backend'!$C$4,ROW(AN1975))</f>
        <v>AE1975</v>
      </c>
      <c r="AO1975" s="9" t="str">
        <f>_xlfn.CONCAT('Sample Select backend'!$J$2,ROW(AO1975))</f>
        <v>AJ1975</v>
      </c>
      <c r="AP1975" t="str">
        <f>_xlfn.CONCAT('Sample Select backend'!$F$4,ROW(AP1975))</f>
        <v>AF1975</v>
      </c>
      <c r="AQ1975" t="str">
        <f>_xlfn.CONCAT('Sample Select backend'!$I$10,ROW(AQ1975))</f>
        <v>R1975</v>
      </c>
      <c r="AR1975" t="str">
        <f>_xlfn.CONCAT('Sample Select backend'!$M$4,ROW(AR1975))</f>
        <v>AK1975</v>
      </c>
      <c r="AS1975" t="str">
        <f t="shared" si="654"/>
        <v>Kenya</v>
      </c>
      <c r="AT1975" s="9">
        <f t="shared" si="655"/>
        <v>9</v>
      </c>
      <c r="AU1975">
        <f t="shared" si="656"/>
        <v>0</v>
      </c>
      <c r="AV1975" s="9">
        <v>0</v>
      </c>
    </row>
    <row r="1976" spans="1:48" x14ac:dyDescent="0.35">
      <c r="A1976" s="24" t="s">
        <v>93</v>
      </c>
      <c r="B1976" s="24">
        <v>6</v>
      </c>
      <c r="C1976" s="24">
        <v>25</v>
      </c>
      <c r="D1976" s="24" t="s">
        <v>3883</v>
      </c>
      <c r="E1976" s="24"/>
      <c r="O1976" t="s">
        <v>2803</v>
      </c>
      <c r="P1976" t="s">
        <v>2811</v>
      </c>
      <c r="Q1976" t="s">
        <v>2815</v>
      </c>
      <c r="R1976">
        <v>0</v>
      </c>
      <c r="S1976">
        <v>-0.31</v>
      </c>
      <c r="T1976">
        <v>-4.0599999999999996</v>
      </c>
      <c r="U1976">
        <v>67.23</v>
      </c>
      <c r="V1976">
        <v>-1</v>
      </c>
      <c r="W1976">
        <v>-1</v>
      </c>
      <c r="X1976">
        <v>-1</v>
      </c>
      <c r="Y1976">
        <v>-1</v>
      </c>
      <c r="Z1976">
        <v>-1</v>
      </c>
      <c r="AA1976">
        <v>-1</v>
      </c>
      <c r="AB1976">
        <v>-1</v>
      </c>
      <c r="AC1976">
        <v>-1</v>
      </c>
      <c r="AD1976">
        <v>-1</v>
      </c>
      <c r="AE1976" s="4" t="s">
        <v>2828</v>
      </c>
      <c r="AF1976" s="9" t="s">
        <v>2829</v>
      </c>
      <c r="AG1976">
        <v>1</v>
      </c>
      <c r="AH1976">
        <v>0</v>
      </c>
      <c r="AI1976">
        <v>0</v>
      </c>
      <c r="AJ1976">
        <v>1</v>
      </c>
      <c r="AK1976" s="9" t="s">
        <v>2840</v>
      </c>
      <c r="AL1976">
        <f t="shared" si="653"/>
        <v>0</v>
      </c>
      <c r="AM1976">
        <f>IF(AND(INDIRECT(AN1976)='Sample Select backend'!$C$2,INDIRECT(AO1976)=1,INDIRECT(AP1976)='Sample Select backend'!$F$2,INDIRECT(AQ1976)=1,INDIRECT(AR1976)='Sample Select backend'!$M$2),1,0)</f>
        <v>0</v>
      </c>
      <c r="AN1976" t="str">
        <f>_xlfn.CONCAT('Sample Select backend'!$C$4,ROW(AN1976))</f>
        <v>AE1976</v>
      </c>
      <c r="AO1976" s="9" t="str">
        <f>_xlfn.CONCAT('Sample Select backend'!$J$2,ROW(AO1976))</f>
        <v>AJ1976</v>
      </c>
      <c r="AP1976" t="str">
        <f>_xlfn.CONCAT('Sample Select backend'!$F$4,ROW(AP1976))</f>
        <v>AF1976</v>
      </c>
      <c r="AQ1976" t="str">
        <f>_xlfn.CONCAT('Sample Select backend'!$I$10,ROW(AQ1976))</f>
        <v>R1976</v>
      </c>
      <c r="AR1976" t="str">
        <f>_xlfn.CONCAT('Sample Select backend'!$M$4,ROW(AR1976))</f>
        <v>AK1976</v>
      </c>
      <c r="AS1976" t="str">
        <f t="shared" si="654"/>
        <v>Kenya</v>
      </c>
      <c r="AT1976" s="9">
        <f t="shared" si="655"/>
        <v>25</v>
      </c>
      <c r="AU1976">
        <f t="shared" si="656"/>
        <v>0</v>
      </c>
      <c r="AV1976" s="9">
        <v>0</v>
      </c>
    </row>
    <row r="1977" spans="1:48" x14ac:dyDescent="0.35">
      <c r="A1977" s="24" t="s">
        <v>93</v>
      </c>
      <c r="B1977" s="24">
        <v>7</v>
      </c>
      <c r="C1977" s="24" t="s">
        <v>201</v>
      </c>
      <c r="D1977" s="24" t="s">
        <v>3884</v>
      </c>
      <c r="E1977" s="24"/>
      <c r="O1977" t="s">
        <v>2803</v>
      </c>
      <c r="P1977" t="s">
        <v>2811</v>
      </c>
      <c r="Q1977" t="s">
        <v>2815</v>
      </c>
      <c r="R1977">
        <v>0</v>
      </c>
      <c r="S1977">
        <v>-0.31</v>
      </c>
      <c r="T1977">
        <v>-4.0599999999999996</v>
      </c>
      <c r="U1977">
        <v>67.23</v>
      </c>
      <c r="V1977">
        <v>-1</v>
      </c>
      <c r="W1977">
        <v>-1</v>
      </c>
      <c r="X1977">
        <v>-1</v>
      </c>
      <c r="Y1977">
        <v>-1</v>
      </c>
      <c r="Z1977">
        <v>-1</v>
      </c>
      <c r="AA1977">
        <v>-1</v>
      </c>
      <c r="AB1977">
        <v>-1</v>
      </c>
      <c r="AC1977">
        <v>-1</v>
      </c>
      <c r="AD1977">
        <v>-1</v>
      </c>
      <c r="AE1977" s="4" t="s">
        <v>2828</v>
      </c>
      <c r="AF1977" s="9" t="s">
        <v>2829</v>
      </c>
      <c r="AG1977">
        <v>1</v>
      </c>
      <c r="AH1977">
        <v>0</v>
      </c>
      <c r="AI1977">
        <v>0</v>
      </c>
      <c r="AJ1977">
        <v>1</v>
      </c>
      <c r="AK1977" s="9" t="s">
        <v>2840</v>
      </c>
      <c r="AL1977">
        <f t="shared" si="653"/>
        <v>0</v>
      </c>
      <c r="AM1977">
        <f>IF(AND(INDIRECT(AN1977)='Sample Select backend'!$C$2,INDIRECT(AO1977)=1,INDIRECT(AP1977)='Sample Select backend'!$F$2,INDIRECT(AQ1977)=1,INDIRECT(AR1977)='Sample Select backend'!$M$2),1,0)</f>
        <v>0</v>
      </c>
      <c r="AN1977" t="str">
        <f>_xlfn.CONCAT('Sample Select backend'!$C$4,ROW(AN1977))</f>
        <v>AE1977</v>
      </c>
      <c r="AO1977" s="9" t="str">
        <f>_xlfn.CONCAT('Sample Select backend'!$J$2,ROW(AO1977))</f>
        <v>AJ1977</v>
      </c>
      <c r="AP1977" t="str">
        <f>_xlfn.CONCAT('Sample Select backend'!$F$4,ROW(AP1977))</f>
        <v>AF1977</v>
      </c>
      <c r="AQ1977" t="str">
        <f>_xlfn.CONCAT('Sample Select backend'!$I$10,ROW(AQ1977))</f>
        <v>R1977</v>
      </c>
      <c r="AR1977" t="str">
        <f>_xlfn.CONCAT('Sample Select backend'!$M$4,ROW(AR1977))</f>
        <v>AK1977</v>
      </c>
      <c r="AS1977" t="str">
        <f t="shared" si="654"/>
        <v>Kenya</v>
      </c>
      <c r="AT1977" s="9" t="str">
        <f t="shared" si="655"/>
        <v>Other</v>
      </c>
      <c r="AU1977">
        <f t="shared" si="656"/>
        <v>0</v>
      </c>
      <c r="AV1977" s="9">
        <v>0</v>
      </c>
    </row>
    <row r="1978" spans="1:48" x14ac:dyDescent="0.35">
      <c r="A1978" s="24" t="s">
        <v>93</v>
      </c>
      <c r="B1978" s="24">
        <v>7</v>
      </c>
      <c r="C1978" s="24">
        <v>30</v>
      </c>
      <c r="D1978" s="24" t="s">
        <v>3885</v>
      </c>
      <c r="E1978" s="24"/>
      <c r="O1978" t="s">
        <v>2803</v>
      </c>
      <c r="P1978" t="s">
        <v>2811</v>
      </c>
      <c r="Q1978" t="s">
        <v>2815</v>
      </c>
      <c r="R1978">
        <v>0</v>
      </c>
      <c r="S1978">
        <v>-0.31</v>
      </c>
      <c r="T1978">
        <v>-4.0599999999999996</v>
      </c>
      <c r="U1978">
        <v>67.23</v>
      </c>
      <c r="V1978">
        <v>-1</v>
      </c>
      <c r="W1978">
        <v>-1</v>
      </c>
      <c r="X1978">
        <v>-1</v>
      </c>
      <c r="Y1978">
        <v>-1</v>
      </c>
      <c r="Z1978">
        <v>-1</v>
      </c>
      <c r="AA1978">
        <v>-1</v>
      </c>
      <c r="AB1978">
        <v>-1</v>
      </c>
      <c r="AC1978">
        <v>-1</v>
      </c>
      <c r="AD1978">
        <v>-1</v>
      </c>
      <c r="AE1978" s="4" t="s">
        <v>2828</v>
      </c>
      <c r="AF1978" s="9" t="s">
        <v>2829</v>
      </c>
      <c r="AG1978">
        <v>1</v>
      </c>
      <c r="AH1978">
        <v>0</v>
      </c>
      <c r="AI1978">
        <v>0</v>
      </c>
      <c r="AJ1978">
        <v>1</v>
      </c>
      <c r="AK1978" s="9" t="s">
        <v>2840</v>
      </c>
      <c r="AL1978">
        <f t="shared" si="653"/>
        <v>0</v>
      </c>
      <c r="AM1978">
        <f>IF(AND(INDIRECT(AN1978)='Sample Select backend'!$C$2,INDIRECT(AO1978)=1,INDIRECT(AP1978)='Sample Select backend'!$F$2,INDIRECT(AQ1978)=1,INDIRECT(AR1978)='Sample Select backend'!$M$2),1,0)</f>
        <v>0</v>
      </c>
      <c r="AN1978" t="str">
        <f>_xlfn.CONCAT('Sample Select backend'!$C$4,ROW(AN1978))</f>
        <v>AE1978</v>
      </c>
      <c r="AO1978" s="9" t="str">
        <f>_xlfn.CONCAT('Sample Select backend'!$J$2,ROW(AO1978))</f>
        <v>AJ1978</v>
      </c>
      <c r="AP1978" t="str">
        <f>_xlfn.CONCAT('Sample Select backend'!$F$4,ROW(AP1978))</f>
        <v>AF1978</v>
      </c>
      <c r="AQ1978" t="str">
        <f>_xlfn.CONCAT('Sample Select backend'!$I$10,ROW(AQ1978))</f>
        <v>R1978</v>
      </c>
      <c r="AR1978" t="str">
        <f>_xlfn.CONCAT('Sample Select backend'!$M$4,ROW(AR1978))</f>
        <v>AK1978</v>
      </c>
      <c r="AS1978" t="str">
        <f t="shared" si="654"/>
        <v>Kenya</v>
      </c>
      <c r="AT1978" s="9">
        <f t="shared" si="655"/>
        <v>30</v>
      </c>
      <c r="AU1978">
        <f t="shared" si="656"/>
        <v>0</v>
      </c>
      <c r="AV1978" s="9">
        <v>0</v>
      </c>
    </row>
    <row r="1979" spans="1:48" x14ac:dyDescent="0.35">
      <c r="A1979" s="24" t="s">
        <v>93</v>
      </c>
      <c r="B1979" s="24">
        <v>7</v>
      </c>
      <c r="C1979" s="24">
        <v>30</v>
      </c>
      <c r="D1979" s="24" t="s">
        <v>3886</v>
      </c>
      <c r="E1979" s="24"/>
      <c r="O1979" t="s">
        <v>2803</v>
      </c>
      <c r="P1979" t="s">
        <v>2811</v>
      </c>
      <c r="Q1979" t="s">
        <v>2815</v>
      </c>
      <c r="R1979">
        <v>0</v>
      </c>
      <c r="S1979">
        <v>-0.31</v>
      </c>
      <c r="T1979">
        <v>-4.0599999999999996</v>
      </c>
      <c r="U1979">
        <v>67.23</v>
      </c>
      <c r="V1979">
        <v>-1</v>
      </c>
      <c r="W1979">
        <v>-1</v>
      </c>
      <c r="X1979">
        <v>-1</v>
      </c>
      <c r="Y1979">
        <v>-1</v>
      </c>
      <c r="Z1979">
        <v>-1</v>
      </c>
      <c r="AA1979">
        <v>-1</v>
      </c>
      <c r="AB1979">
        <v>-1</v>
      </c>
      <c r="AC1979">
        <v>-1</v>
      </c>
      <c r="AD1979">
        <v>-1</v>
      </c>
      <c r="AE1979" s="4" t="s">
        <v>2828</v>
      </c>
      <c r="AF1979" s="9" t="s">
        <v>2829</v>
      </c>
      <c r="AG1979">
        <v>1</v>
      </c>
      <c r="AH1979">
        <v>0</v>
      </c>
      <c r="AI1979">
        <v>0</v>
      </c>
      <c r="AJ1979">
        <v>1</v>
      </c>
      <c r="AK1979" s="9" t="s">
        <v>2840</v>
      </c>
      <c r="AL1979">
        <f t="shared" si="653"/>
        <v>0</v>
      </c>
      <c r="AM1979">
        <f>IF(AND(INDIRECT(AN1979)='Sample Select backend'!$C$2,INDIRECT(AO1979)=1,INDIRECT(AP1979)='Sample Select backend'!$F$2,INDIRECT(AQ1979)=1,INDIRECT(AR1979)='Sample Select backend'!$M$2),1,0)</f>
        <v>0</v>
      </c>
      <c r="AN1979" t="str">
        <f>_xlfn.CONCAT('Sample Select backend'!$C$4,ROW(AN1979))</f>
        <v>AE1979</v>
      </c>
      <c r="AO1979" s="9" t="str">
        <f>_xlfn.CONCAT('Sample Select backend'!$J$2,ROW(AO1979))</f>
        <v>AJ1979</v>
      </c>
      <c r="AP1979" t="str">
        <f>_xlfn.CONCAT('Sample Select backend'!$F$4,ROW(AP1979))</f>
        <v>AF1979</v>
      </c>
      <c r="AQ1979" t="str">
        <f>_xlfn.CONCAT('Sample Select backend'!$I$10,ROW(AQ1979))</f>
        <v>R1979</v>
      </c>
      <c r="AR1979" t="str">
        <f>_xlfn.CONCAT('Sample Select backend'!$M$4,ROW(AR1979))</f>
        <v>AK1979</v>
      </c>
      <c r="AS1979" t="str">
        <f t="shared" si="654"/>
        <v>Kenya</v>
      </c>
      <c r="AT1979" s="9">
        <f t="shared" si="655"/>
        <v>30</v>
      </c>
      <c r="AU1979">
        <f t="shared" si="656"/>
        <v>0</v>
      </c>
      <c r="AV1979" s="9">
        <v>1</v>
      </c>
    </row>
    <row r="1980" spans="1:48" x14ac:dyDescent="0.35">
      <c r="A1980" t="s">
        <v>97</v>
      </c>
      <c r="B1980">
        <v>1</v>
      </c>
      <c r="C1980">
        <v>7</v>
      </c>
      <c r="D1980" t="s">
        <v>1396</v>
      </c>
      <c r="E1980">
        <v>2</v>
      </c>
      <c r="F1980">
        <v>2</v>
      </c>
      <c r="G1980">
        <v>-2</v>
      </c>
      <c r="H1980">
        <v>-1</v>
      </c>
      <c r="I1980">
        <v>-2</v>
      </c>
      <c r="J1980">
        <v>2</v>
      </c>
      <c r="K1980">
        <v>2</v>
      </c>
      <c r="L1980">
        <v>2</v>
      </c>
      <c r="M1980">
        <v>1</v>
      </c>
      <c r="N1980" t="s">
        <v>2696</v>
      </c>
      <c r="O1980" t="s">
        <v>2805</v>
      </c>
      <c r="P1980" t="s">
        <v>2808</v>
      </c>
      <c r="Q1980" t="s">
        <v>2813</v>
      </c>
      <c r="R1980">
        <v>0</v>
      </c>
      <c r="S1980" t="s">
        <v>202</v>
      </c>
      <c r="T1980" t="s">
        <v>202</v>
      </c>
      <c r="U1980" t="s">
        <v>202</v>
      </c>
      <c r="V1980">
        <f t="shared" ref="V1980:V2003" si="666">IF(E1980&gt;0,1,IF(E1980&lt;0,0,-1))</f>
        <v>1</v>
      </c>
      <c r="W1980">
        <f t="shared" ref="W1980:W2003" si="667">IF(F1980&gt;0,1,IF(F1980&lt;0,0,-1))</f>
        <v>1</v>
      </c>
      <c r="X1980">
        <f t="shared" ref="X1980:X2003" si="668">IF(G1980&gt;0,1,IF(G1980&lt;0,0,-1))</f>
        <v>0</v>
      </c>
      <c r="Y1980">
        <f t="shared" ref="Y1980:Y2003" si="669">IF(H1980&gt;0,1,IF(H1980&lt;0,0,-1))</f>
        <v>0</v>
      </c>
      <c r="Z1980">
        <f t="shared" ref="Z1980:Z2003" si="670">IF(I1980&gt;0,1,IF(I1980&lt;0,0,-1))</f>
        <v>0</v>
      </c>
      <c r="AA1980">
        <f t="shared" ref="AA1980:AA2003" si="671">IF(J1980&gt;0,1,IF(J1980&lt;0,0,-1))</f>
        <v>1</v>
      </c>
      <c r="AB1980">
        <f t="shared" ref="AB1980:AB2003" si="672">IF(K1980&gt;0,1,IF(K1980&lt;0,0,-1))</f>
        <v>1</v>
      </c>
      <c r="AC1980">
        <f t="shared" ref="AC1980:AC2003" si="673">IF(L1980&gt;0,1,IF(L1980&lt;0,0,-1))</f>
        <v>1</v>
      </c>
      <c r="AD1980">
        <f t="shared" ref="AD1980:AD2003" si="674">IF(M1980&gt;0,1,IF(M1980&lt;0,0,-1))</f>
        <v>1</v>
      </c>
      <c r="AE1980" s="4" t="s">
        <v>2828</v>
      </c>
      <c r="AF1980" s="9" t="s">
        <v>2829</v>
      </c>
      <c r="AG1980">
        <v>0</v>
      </c>
      <c r="AH1980">
        <v>0</v>
      </c>
      <c r="AI1980">
        <v>1</v>
      </c>
      <c r="AJ1980">
        <v>1</v>
      </c>
      <c r="AK1980" s="9" t="s">
        <v>2840</v>
      </c>
      <c r="AL1980">
        <f t="shared" si="653"/>
        <v>0</v>
      </c>
      <c r="AM1980">
        <f>IF(AND(INDIRECT(AN1980)='Sample Select backend'!$C$2,INDIRECT(AO1980)=1,INDIRECT(AP1980)='Sample Select backend'!$F$2,INDIRECT(AQ1980)=1,INDIRECT(AR1980)='Sample Select backend'!$M$2),1,0)</f>
        <v>0</v>
      </c>
      <c r="AN1980" t="str">
        <f>_xlfn.CONCAT('Sample Select backend'!$C$4,ROW(AN1980))</f>
        <v>AE1980</v>
      </c>
      <c r="AO1980" s="9" t="str">
        <f>_xlfn.CONCAT('Sample Select backend'!$J$2,ROW(AO1980))</f>
        <v>AJ1980</v>
      </c>
      <c r="AP1980" t="str">
        <f>_xlfn.CONCAT('Sample Select backend'!$F$4,ROW(AP1980))</f>
        <v>AF1980</v>
      </c>
      <c r="AQ1980" t="str">
        <f>_xlfn.CONCAT('Sample Select backend'!$I$10,ROW(AQ1980))</f>
        <v>R1980</v>
      </c>
      <c r="AR1980" t="str">
        <f>_xlfn.CONCAT('Sample Select backend'!$M$4,ROW(AR1980))</f>
        <v>AK1980</v>
      </c>
      <c r="AS1980" t="str">
        <f t="shared" si="654"/>
        <v>Korea, Republic of</v>
      </c>
      <c r="AT1980" s="9">
        <f t="shared" si="655"/>
        <v>7</v>
      </c>
      <c r="AU1980">
        <f t="shared" si="656"/>
        <v>1</v>
      </c>
      <c r="AV1980" s="9">
        <v>1</v>
      </c>
    </row>
    <row r="1981" spans="1:48" x14ac:dyDescent="0.35">
      <c r="A1981" t="s">
        <v>97</v>
      </c>
      <c r="B1981">
        <v>6</v>
      </c>
      <c r="C1981">
        <v>29</v>
      </c>
      <c r="D1981" t="s">
        <v>1403</v>
      </c>
      <c r="E1981">
        <v>1</v>
      </c>
      <c r="F1981">
        <v>1</v>
      </c>
      <c r="G1981">
        <v>2</v>
      </c>
      <c r="H1981">
        <v>-1</v>
      </c>
      <c r="I1981">
        <v>2</v>
      </c>
      <c r="J1981">
        <v>2</v>
      </c>
      <c r="K1981">
        <v>1</v>
      </c>
      <c r="L1981">
        <v>2</v>
      </c>
      <c r="M1981">
        <v>1</v>
      </c>
      <c r="N1981" t="s">
        <v>2696</v>
      </c>
      <c r="O1981" t="s">
        <v>2805</v>
      </c>
      <c r="P1981" t="s">
        <v>2808</v>
      </c>
      <c r="Q1981" t="s">
        <v>2813</v>
      </c>
      <c r="R1981">
        <v>0</v>
      </c>
      <c r="S1981" t="s">
        <v>202</v>
      </c>
      <c r="T1981" t="s">
        <v>202</v>
      </c>
      <c r="U1981" t="s">
        <v>202</v>
      </c>
      <c r="V1981">
        <f t="shared" si="666"/>
        <v>1</v>
      </c>
      <c r="W1981">
        <f t="shared" si="667"/>
        <v>1</v>
      </c>
      <c r="X1981">
        <f t="shared" si="668"/>
        <v>1</v>
      </c>
      <c r="Y1981">
        <f t="shared" si="669"/>
        <v>0</v>
      </c>
      <c r="Z1981">
        <f t="shared" si="670"/>
        <v>1</v>
      </c>
      <c r="AA1981">
        <f t="shared" si="671"/>
        <v>1</v>
      </c>
      <c r="AB1981">
        <f t="shared" si="672"/>
        <v>1</v>
      </c>
      <c r="AC1981">
        <f t="shared" si="673"/>
        <v>1</v>
      </c>
      <c r="AD1981">
        <f t="shared" si="674"/>
        <v>1</v>
      </c>
      <c r="AE1981" s="4" t="s">
        <v>2828</v>
      </c>
      <c r="AF1981" s="9" t="s">
        <v>2829</v>
      </c>
      <c r="AG1981">
        <v>0</v>
      </c>
      <c r="AH1981">
        <v>0</v>
      </c>
      <c r="AI1981">
        <v>1</v>
      </c>
      <c r="AJ1981">
        <v>1</v>
      </c>
      <c r="AK1981" s="9" t="s">
        <v>2840</v>
      </c>
      <c r="AL1981">
        <f t="shared" si="653"/>
        <v>0</v>
      </c>
      <c r="AM1981">
        <f>IF(AND(INDIRECT(AN1981)='Sample Select backend'!$C$2,INDIRECT(AO1981)=1,INDIRECT(AP1981)='Sample Select backend'!$F$2,INDIRECT(AQ1981)=1,INDIRECT(AR1981)='Sample Select backend'!$M$2),1,0)</f>
        <v>0</v>
      </c>
      <c r="AN1981" t="str">
        <f>_xlfn.CONCAT('Sample Select backend'!$C$4,ROW(AN1981))</f>
        <v>AE1981</v>
      </c>
      <c r="AO1981" s="9" t="str">
        <f>_xlfn.CONCAT('Sample Select backend'!$J$2,ROW(AO1981))</f>
        <v>AJ1981</v>
      </c>
      <c r="AP1981" t="str">
        <f>_xlfn.CONCAT('Sample Select backend'!$F$4,ROW(AP1981))</f>
        <v>AF1981</v>
      </c>
      <c r="AQ1981" t="str">
        <f>_xlfn.CONCAT('Sample Select backend'!$I$10,ROW(AQ1981))</f>
        <v>R1981</v>
      </c>
      <c r="AR1981" t="str">
        <f>_xlfn.CONCAT('Sample Select backend'!$M$4,ROW(AR1981))</f>
        <v>AK1981</v>
      </c>
      <c r="AS1981" t="str">
        <f t="shared" si="654"/>
        <v>Korea, Republic of</v>
      </c>
      <c r="AT1981" s="9">
        <f t="shared" si="655"/>
        <v>29</v>
      </c>
      <c r="AU1981">
        <f t="shared" si="656"/>
        <v>0</v>
      </c>
      <c r="AV1981" s="9">
        <v>1</v>
      </c>
    </row>
    <row r="1982" spans="1:48" x14ac:dyDescent="0.35">
      <c r="A1982" t="s">
        <v>97</v>
      </c>
      <c r="B1982">
        <v>4</v>
      </c>
      <c r="C1982">
        <v>20</v>
      </c>
      <c r="D1982" t="s">
        <v>1402</v>
      </c>
      <c r="E1982">
        <v>2</v>
      </c>
      <c r="F1982">
        <v>2</v>
      </c>
      <c r="G1982">
        <v>-2</v>
      </c>
      <c r="H1982">
        <v>-1</v>
      </c>
      <c r="I1982">
        <v>-2</v>
      </c>
      <c r="J1982">
        <v>-2</v>
      </c>
      <c r="K1982">
        <v>-2</v>
      </c>
      <c r="L1982">
        <v>2</v>
      </c>
      <c r="M1982">
        <v>1</v>
      </c>
      <c r="N1982" t="s">
        <v>2696</v>
      </c>
      <c r="O1982" t="s">
        <v>2805</v>
      </c>
      <c r="P1982" t="s">
        <v>2808</v>
      </c>
      <c r="Q1982" t="s">
        <v>2813</v>
      </c>
      <c r="R1982">
        <v>0</v>
      </c>
      <c r="S1982" t="s">
        <v>202</v>
      </c>
      <c r="T1982" t="s">
        <v>202</v>
      </c>
      <c r="U1982" t="s">
        <v>202</v>
      </c>
      <c r="V1982">
        <f t="shared" si="666"/>
        <v>1</v>
      </c>
      <c r="W1982">
        <f t="shared" si="667"/>
        <v>1</v>
      </c>
      <c r="X1982">
        <f t="shared" si="668"/>
        <v>0</v>
      </c>
      <c r="Y1982">
        <f t="shared" si="669"/>
        <v>0</v>
      </c>
      <c r="Z1982">
        <f t="shared" si="670"/>
        <v>0</v>
      </c>
      <c r="AA1982">
        <f t="shared" si="671"/>
        <v>0</v>
      </c>
      <c r="AB1982">
        <f t="shared" si="672"/>
        <v>0</v>
      </c>
      <c r="AC1982">
        <f t="shared" si="673"/>
        <v>1</v>
      </c>
      <c r="AD1982">
        <f t="shared" si="674"/>
        <v>1</v>
      </c>
      <c r="AE1982" s="4" t="s">
        <v>2828</v>
      </c>
      <c r="AF1982" s="9" t="s">
        <v>2829</v>
      </c>
      <c r="AG1982">
        <v>0</v>
      </c>
      <c r="AH1982">
        <v>0</v>
      </c>
      <c r="AI1982">
        <v>1</v>
      </c>
      <c r="AJ1982">
        <v>1</v>
      </c>
      <c r="AK1982" s="9" t="s">
        <v>2840</v>
      </c>
      <c r="AL1982">
        <f t="shared" si="653"/>
        <v>0</v>
      </c>
      <c r="AM1982">
        <f>IF(AND(INDIRECT(AN1982)='Sample Select backend'!$C$2,INDIRECT(AO1982)=1,INDIRECT(AP1982)='Sample Select backend'!$F$2,INDIRECT(AQ1982)=1,INDIRECT(AR1982)='Sample Select backend'!$M$2),1,0)</f>
        <v>0</v>
      </c>
      <c r="AN1982" t="str">
        <f>_xlfn.CONCAT('Sample Select backend'!$C$4,ROW(AN1982))</f>
        <v>AE1982</v>
      </c>
      <c r="AO1982" s="9" t="str">
        <f>_xlfn.CONCAT('Sample Select backend'!$J$2,ROW(AO1982))</f>
        <v>AJ1982</v>
      </c>
      <c r="AP1982" t="str">
        <f>_xlfn.CONCAT('Sample Select backend'!$F$4,ROW(AP1982))</f>
        <v>AF1982</v>
      </c>
      <c r="AQ1982" t="str">
        <f>_xlfn.CONCAT('Sample Select backend'!$I$10,ROW(AQ1982))</f>
        <v>R1982</v>
      </c>
      <c r="AR1982" t="str">
        <f>_xlfn.CONCAT('Sample Select backend'!$M$4,ROW(AR1982))</f>
        <v>AK1982</v>
      </c>
      <c r="AS1982" t="str">
        <f t="shared" si="654"/>
        <v>Korea, Republic of</v>
      </c>
      <c r="AT1982" s="9">
        <f t="shared" si="655"/>
        <v>20</v>
      </c>
      <c r="AU1982">
        <f t="shared" si="656"/>
        <v>0</v>
      </c>
      <c r="AV1982" s="9">
        <v>1</v>
      </c>
    </row>
    <row r="1983" spans="1:48" x14ac:dyDescent="0.35">
      <c r="A1983" t="s">
        <v>97</v>
      </c>
      <c r="B1983">
        <v>6</v>
      </c>
      <c r="C1983">
        <v>29</v>
      </c>
      <c r="D1983" t="s">
        <v>1401</v>
      </c>
      <c r="E1983">
        <v>1</v>
      </c>
      <c r="F1983">
        <v>1</v>
      </c>
      <c r="G1983">
        <v>2</v>
      </c>
      <c r="H1983">
        <v>-1</v>
      </c>
      <c r="I1983">
        <v>2</v>
      </c>
      <c r="J1983">
        <v>2</v>
      </c>
      <c r="K1983">
        <v>1</v>
      </c>
      <c r="L1983">
        <v>-2</v>
      </c>
      <c r="M1983">
        <v>1</v>
      </c>
      <c r="N1983" t="s">
        <v>2696</v>
      </c>
      <c r="O1983" t="s">
        <v>2805</v>
      </c>
      <c r="P1983" t="s">
        <v>2808</v>
      </c>
      <c r="Q1983" t="s">
        <v>2813</v>
      </c>
      <c r="R1983">
        <v>0</v>
      </c>
      <c r="S1983" t="s">
        <v>202</v>
      </c>
      <c r="T1983" t="s">
        <v>202</v>
      </c>
      <c r="U1983" t="s">
        <v>202</v>
      </c>
      <c r="V1983">
        <f t="shared" si="666"/>
        <v>1</v>
      </c>
      <c r="W1983">
        <f t="shared" si="667"/>
        <v>1</v>
      </c>
      <c r="X1983">
        <f t="shared" si="668"/>
        <v>1</v>
      </c>
      <c r="Y1983">
        <f t="shared" si="669"/>
        <v>0</v>
      </c>
      <c r="Z1983">
        <f t="shared" si="670"/>
        <v>1</v>
      </c>
      <c r="AA1983">
        <f t="shared" si="671"/>
        <v>1</v>
      </c>
      <c r="AB1983">
        <f t="shared" si="672"/>
        <v>1</v>
      </c>
      <c r="AC1983">
        <f t="shared" si="673"/>
        <v>0</v>
      </c>
      <c r="AD1983">
        <f t="shared" si="674"/>
        <v>1</v>
      </c>
      <c r="AE1983" s="4" t="s">
        <v>2828</v>
      </c>
      <c r="AF1983" s="9" t="s">
        <v>2829</v>
      </c>
      <c r="AG1983">
        <v>0</v>
      </c>
      <c r="AH1983">
        <v>0</v>
      </c>
      <c r="AI1983">
        <v>1</v>
      </c>
      <c r="AJ1983">
        <v>1</v>
      </c>
      <c r="AK1983" s="9" t="s">
        <v>2840</v>
      </c>
      <c r="AL1983">
        <f t="shared" si="653"/>
        <v>0</v>
      </c>
      <c r="AM1983">
        <f>IF(AND(INDIRECT(AN1983)='Sample Select backend'!$C$2,INDIRECT(AO1983)=1,INDIRECT(AP1983)='Sample Select backend'!$F$2,INDIRECT(AQ1983)=1,INDIRECT(AR1983)='Sample Select backend'!$M$2),1,0)</f>
        <v>0</v>
      </c>
      <c r="AN1983" t="str">
        <f>_xlfn.CONCAT('Sample Select backend'!$C$4,ROW(AN1983))</f>
        <v>AE1983</v>
      </c>
      <c r="AO1983" s="9" t="str">
        <f>_xlfn.CONCAT('Sample Select backend'!$J$2,ROW(AO1983))</f>
        <v>AJ1983</v>
      </c>
      <c r="AP1983" t="str">
        <f>_xlfn.CONCAT('Sample Select backend'!$F$4,ROW(AP1983))</f>
        <v>AF1983</v>
      </c>
      <c r="AQ1983" t="str">
        <f>_xlfn.CONCAT('Sample Select backend'!$I$10,ROW(AQ1983))</f>
        <v>R1983</v>
      </c>
      <c r="AR1983" t="str">
        <f>_xlfn.CONCAT('Sample Select backend'!$M$4,ROW(AR1983))</f>
        <v>AK1983</v>
      </c>
      <c r="AS1983" t="str">
        <f t="shared" si="654"/>
        <v>Korea, Republic of</v>
      </c>
      <c r="AT1983" s="9">
        <f t="shared" si="655"/>
        <v>29</v>
      </c>
      <c r="AU1983">
        <f t="shared" si="656"/>
        <v>0</v>
      </c>
      <c r="AV1983" s="9">
        <v>1</v>
      </c>
    </row>
    <row r="1984" spans="1:48" x14ac:dyDescent="0.35">
      <c r="A1984" t="s">
        <v>97</v>
      </c>
      <c r="B1984">
        <v>7</v>
      </c>
      <c r="C1984">
        <v>30</v>
      </c>
      <c r="D1984" t="s">
        <v>1400</v>
      </c>
      <c r="E1984">
        <v>1</v>
      </c>
      <c r="F1984">
        <v>1</v>
      </c>
      <c r="G1984">
        <v>2</v>
      </c>
      <c r="H1984">
        <v>1</v>
      </c>
      <c r="I1984">
        <v>2</v>
      </c>
      <c r="J1984">
        <v>2</v>
      </c>
      <c r="K1984">
        <v>1</v>
      </c>
      <c r="L1984">
        <v>2</v>
      </c>
      <c r="M1984">
        <v>1</v>
      </c>
      <c r="N1984" t="s">
        <v>2696</v>
      </c>
      <c r="O1984" t="s">
        <v>2805</v>
      </c>
      <c r="P1984" t="s">
        <v>2808</v>
      </c>
      <c r="Q1984" t="s">
        <v>2813</v>
      </c>
      <c r="R1984">
        <v>0</v>
      </c>
      <c r="S1984" t="s">
        <v>202</v>
      </c>
      <c r="T1984" t="s">
        <v>202</v>
      </c>
      <c r="U1984" t="s">
        <v>202</v>
      </c>
      <c r="V1984">
        <f t="shared" si="666"/>
        <v>1</v>
      </c>
      <c r="W1984">
        <f t="shared" si="667"/>
        <v>1</v>
      </c>
      <c r="X1984">
        <f t="shared" si="668"/>
        <v>1</v>
      </c>
      <c r="Y1984">
        <f t="shared" si="669"/>
        <v>1</v>
      </c>
      <c r="Z1984">
        <f t="shared" si="670"/>
        <v>1</v>
      </c>
      <c r="AA1984">
        <f t="shared" si="671"/>
        <v>1</v>
      </c>
      <c r="AB1984">
        <f t="shared" si="672"/>
        <v>1</v>
      </c>
      <c r="AC1984">
        <f t="shared" si="673"/>
        <v>1</v>
      </c>
      <c r="AD1984">
        <f t="shared" si="674"/>
        <v>1</v>
      </c>
      <c r="AE1984" s="4" t="s">
        <v>2828</v>
      </c>
      <c r="AF1984" s="9" t="s">
        <v>2829</v>
      </c>
      <c r="AG1984">
        <v>0</v>
      </c>
      <c r="AH1984">
        <v>0</v>
      </c>
      <c r="AI1984">
        <v>1</v>
      </c>
      <c r="AJ1984">
        <v>1</v>
      </c>
      <c r="AK1984" s="9" t="s">
        <v>2840</v>
      </c>
      <c r="AL1984">
        <f t="shared" si="653"/>
        <v>0</v>
      </c>
      <c r="AM1984">
        <f>IF(AND(INDIRECT(AN1984)='Sample Select backend'!$C$2,INDIRECT(AO1984)=1,INDIRECT(AP1984)='Sample Select backend'!$F$2,INDIRECT(AQ1984)=1,INDIRECT(AR1984)='Sample Select backend'!$M$2),1,0)</f>
        <v>0</v>
      </c>
      <c r="AN1984" t="str">
        <f>_xlfn.CONCAT('Sample Select backend'!$C$4,ROW(AN1984))</f>
        <v>AE1984</v>
      </c>
      <c r="AO1984" s="9" t="str">
        <f>_xlfn.CONCAT('Sample Select backend'!$J$2,ROW(AO1984))</f>
        <v>AJ1984</v>
      </c>
      <c r="AP1984" t="str">
        <f>_xlfn.CONCAT('Sample Select backend'!$F$4,ROW(AP1984))</f>
        <v>AF1984</v>
      </c>
      <c r="AQ1984" t="str">
        <f>_xlfn.CONCAT('Sample Select backend'!$I$10,ROW(AQ1984))</f>
        <v>R1984</v>
      </c>
      <c r="AR1984" t="str">
        <f>_xlfn.CONCAT('Sample Select backend'!$M$4,ROW(AR1984))</f>
        <v>AK1984</v>
      </c>
      <c r="AS1984" t="str">
        <f t="shared" si="654"/>
        <v>Korea, Republic of</v>
      </c>
      <c r="AT1984" s="9">
        <f t="shared" si="655"/>
        <v>30</v>
      </c>
      <c r="AU1984">
        <f t="shared" si="656"/>
        <v>0</v>
      </c>
      <c r="AV1984" s="9">
        <v>1</v>
      </c>
    </row>
    <row r="1985" spans="1:48" x14ac:dyDescent="0.35">
      <c r="A1985" t="s">
        <v>97</v>
      </c>
      <c r="B1985">
        <v>4</v>
      </c>
      <c r="C1985">
        <v>20</v>
      </c>
      <c r="D1985" t="s">
        <v>1399</v>
      </c>
      <c r="E1985">
        <v>2</v>
      </c>
      <c r="F1985">
        <v>2</v>
      </c>
      <c r="H1985">
        <v>-1</v>
      </c>
      <c r="J1985">
        <v>2</v>
      </c>
      <c r="K1985">
        <v>2</v>
      </c>
      <c r="L1985">
        <v>2</v>
      </c>
      <c r="M1985">
        <v>1</v>
      </c>
      <c r="N1985" t="s">
        <v>2696</v>
      </c>
      <c r="O1985" t="s">
        <v>2805</v>
      </c>
      <c r="P1985" t="s">
        <v>2808</v>
      </c>
      <c r="Q1985" t="s">
        <v>2813</v>
      </c>
      <c r="R1985">
        <v>0</v>
      </c>
      <c r="S1985" t="s">
        <v>202</v>
      </c>
      <c r="T1985" t="s">
        <v>202</v>
      </c>
      <c r="U1985" t="s">
        <v>202</v>
      </c>
      <c r="V1985">
        <f t="shared" si="666"/>
        <v>1</v>
      </c>
      <c r="W1985">
        <f t="shared" si="667"/>
        <v>1</v>
      </c>
      <c r="X1985">
        <f t="shared" si="668"/>
        <v>-1</v>
      </c>
      <c r="Y1985">
        <f t="shared" si="669"/>
        <v>0</v>
      </c>
      <c r="Z1985">
        <f t="shared" si="670"/>
        <v>-1</v>
      </c>
      <c r="AA1985">
        <f t="shared" si="671"/>
        <v>1</v>
      </c>
      <c r="AB1985">
        <f t="shared" si="672"/>
        <v>1</v>
      </c>
      <c r="AC1985">
        <f t="shared" si="673"/>
        <v>1</v>
      </c>
      <c r="AD1985">
        <f t="shared" si="674"/>
        <v>1</v>
      </c>
      <c r="AE1985" s="4" t="s">
        <v>2828</v>
      </c>
      <c r="AF1985" s="9" t="s">
        <v>2829</v>
      </c>
      <c r="AG1985">
        <v>0</v>
      </c>
      <c r="AH1985">
        <v>0</v>
      </c>
      <c r="AI1985">
        <v>1</v>
      </c>
      <c r="AJ1985">
        <v>1</v>
      </c>
      <c r="AK1985" s="9" t="s">
        <v>2840</v>
      </c>
      <c r="AL1985">
        <f t="shared" si="653"/>
        <v>0</v>
      </c>
      <c r="AM1985">
        <f>IF(AND(INDIRECT(AN1985)='Sample Select backend'!$C$2,INDIRECT(AO1985)=1,INDIRECT(AP1985)='Sample Select backend'!$F$2,INDIRECT(AQ1985)=1,INDIRECT(AR1985)='Sample Select backend'!$M$2),1,0)</f>
        <v>0</v>
      </c>
      <c r="AN1985" t="str">
        <f>_xlfn.CONCAT('Sample Select backend'!$C$4,ROW(AN1985))</f>
        <v>AE1985</v>
      </c>
      <c r="AO1985" s="9" t="str">
        <f>_xlfn.CONCAT('Sample Select backend'!$J$2,ROW(AO1985))</f>
        <v>AJ1985</v>
      </c>
      <c r="AP1985" t="str">
        <f>_xlfn.CONCAT('Sample Select backend'!$F$4,ROW(AP1985))</f>
        <v>AF1985</v>
      </c>
      <c r="AQ1985" t="str">
        <f>_xlfn.CONCAT('Sample Select backend'!$I$10,ROW(AQ1985))</f>
        <v>R1985</v>
      </c>
      <c r="AR1985" t="str">
        <f>_xlfn.CONCAT('Sample Select backend'!$M$4,ROW(AR1985))</f>
        <v>AK1985</v>
      </c>
      <c r="AS1985" t="str">
        <f t="shared" si="654"/>
        <v>Korea, Republic of</v>
      </c>
      <c r="AT1985" s="9">
        <f t="shared" si="655"/>
        <v>20</v>
      </c>
      <c r="AU1985">
        <f t="shared" si="656"/>
        <v>0</v>
      </c>
      <c r="AV1985" s="9">
        <v>1</v>
      </c>
    </row>
    <row r="1986" spans="1:48" x14ac:dyDescent="0.35">
      <c r="A1986" t="s">
        <v>97</v>
      </c>
      <c r="B1986">
        <v>6</v>
      </c>
      <c r="C1986">
        <v>25</v>
      </c>
      <c r="D1986" t="s">
        <v>1407</v>
      </c>
      <c r="E1986">
        <v>1</v>
      </c>
      <c r="F1986">
        <v>1</v>
      </c>
      <c r="G1986">
        <v>2</v>
      </c>
      <c r="H1986">
        <v>-1</v>
      </c>
      <c r="I1986">
        <v>-2</v>
      </c>
      <c r="J1986">
        <v>2</v>
      </c>
      <c r="K1986">
        <v>1</v>
      </c>
      <c r="L1986">
        <v>2</v>
      </c>
      <c r="M1986">
        <v>1</v>
      </c>
      <c r="N1986" t="s">
        <v>2696</v>
      </c>
      <c r="O1986" t="s">
        <v>2805</v>
      </c>
      <c r="P1986" t="s">
        <v>2808</v>
      </c>
      <c r="Q1986" t="s">
        <v>2813</v>
      </c>
      <c r="R1986">
        <v>0</v>
      </c>
      <c r="S1986" t="s">
        <v>202</v>
      </c>
      <c r="T1986" t="s">
        <v>202</v>
      </c>
      <c r="U1986" t="s">
        <v>202</v>
      </c>
      <c r="V1986">
        <f t="shared" si="666"/>
        <v>1</v>
      </c>
      <c r="W1986">
        <f t="shared" si="667"/>
        <v>1</v>
      </c>
      <c r="X1986">
        <f t="shared" si="668"/>
        <v>1</v>
      </c>
      <c r="Y1986">
        <f t="shared" si="669"/>
        <v>0</v>
      </c>
      <c r="Z1986">
        <f t="shared" si="670"/>
        <v>0</v>
      </c>
      <c r="AA1986">
        <f t="shared" si="671"/>
        <v>1</v>
      </c>
      <c r="AB1986">
        <f t="shared" si="672"/>
        <v>1</v>
      </c>
      <c r="AC1986">
        <f t="shared" si="673"/>
        <v>1</v>
      </c>
      <c r="AD1986">
        <f t="shared" si="674"/>
        <v>1</v>
      </c>
      <c r="AE1986" s="4" t="s">
        <v>2828</v>
      </c>
      <c r="AF1986" s="9" t="s">
        <v>2829</v>
      </c>
      <c r="AG1986">
        <v>0</v>
      </c>
      <c r="AH1986">
        <v>0</v>
      </c>
      <c r="AI1986">
        <v>1</v>
      </c>
      <c r="AJ1986">
        <v>1</v>
      </c>
      <c r="AK1986" s="9" t="s">
        <v>2840</v>
      </c>
      <c r="AL1986">
        <f t="shared" ref="AL1986:AL2049" si="675">IF(OR(B1986="other",B1986="international",B1986="Transfers",B1986="expenditure"),1,0)</f>
        <v>0</v>
      </c>
      <c r="AM1986">
        <f>IF(AND(INDIRECT(AN1986)='Sample Select backend'!$C$2,INDIRECT(AO1986)=1,INDIRECT(AP1986)='Sample Select backend'!$F$2,INDIRECT(AQ1986)=1,INDIRECT(AR1986)='Sample Select backend'!$M$2),1,0)</f>
        <v>0</v>
      </c>
      <c r="AN1986" t="str">
        <f>_xlfn.CONCAT('Sample Select backend'!$C$4,ROW(AN1986))</f>
        <v>AE1986</v>
      </c>
      <c r="AO1986" s="9" t="str">
        <f>_xlfn.CONCAT('Sample Select backend'!$J$2,ROW(AO1986))</f>
        <v>AJ1986</v>
      </c>
      <c r="AP1986" t="str">
        <f>_xlfn.CONCAT('Sample Select backend'!$F$4,ROW(AP1986))</f>
        <v>AF1986</v>
      </c>
      <c r="AQ1986" t="str">
        <f>_xlfn.CONCAT('Sample Select backend'!$I$10,ROW(AQ1986))</f>
        <v>R1986</v>
      </c>
      <c r="AR1986" t="str">
        <f>_xlfn.CONCAT('Sample Select backend'!$M$4,ROW(AR1986))</f>
        <v>AK1986</v>
      </c>
      <c r="AS1986" t="str">
        <f t="shared" ref="AS1986:AS2049" si="676">A1986</f>
        <v>Korea, Republic of</v>
      </c>
      <c r="AT1986" s="9">
        <f t="shared" ref="AT1986:AT2049" si="677">IF(ISNUMBER(C1986),C1986,IF(OR(C1986="general",C1986="23;general"),"General",IF(OR(C1986="exemption",C1986="other (exemption)"),"Tax exemption/waiver/suspension","Other")))</f>
        <v>25</v>
      </c>
      <c r="AU1986">
        <f t="shared" ref="AU1986:AU2049" si="678">IF(A1986&lt;&gt;A1985,1,0)</f>
        <v>0</v>
      </c>
      <c r="AV1986" s="9">
        <v>1</v>
      </c>
    </row>
    <row r="1987" spans="1:48" x14ac:dyDescent="0.35">
      <c r="A1987" t="s">
        <v>97</v>
      </c>
      <c r="B1987">
        <v>6</v>
      </c>
      <c r="C1987">
        <v>26</v>
      </c>
      <c r="D1987" t="s">
        <v>1409</v>
      </c>
      <c r="E1987">
        <v>1</v>
      </c>
      <c r="F1987">
        <v>1</v>
      </c>
      <c r="G1987">
        <v>-2</v>
      </c>
      <c r="H1987">
        <v>-1</v>
      </c>
      <c r="I1987">
        <v>-2</v>
      </c>
      <c r="J1987">
        <v>2</v>
      </c>
      <c r="K1987">
        <v>1</v>
      </c>
      <c r="L1987">
        <v>-2</v>
      </c>
      <c r="M1987">
        <v>1</v>
      </c>
      <c r="N1987" t="s">
        <v>2696</v>
      </c>
      <c r="O1987" t="s">
        <v>2805</v>
      </c>
      <c r="P1987" t="s">
        <v>2808</v>
      </c>
      <c r="Q1987" t="s">
        <v>2813</v>
      </c>
      <c r="R1987">
        <v>0</v>
      </c>
      <c r="S1987" t="s">
        <v>202</v>
      </c>
      <c r="T1987" t="s">
        <v>202</v>
      </c>
      <c r="U1987" t="s">
        <v>202</v>
      </c>
      <c r="V1987">
        <f t="shared" si="666"/>
        <v>1</v>
      </c>
      <c r="W1987">
        <f t="shared" si="667"/>
        <v>1</v>
      </c>
      <c r="X1987">
        <f t="shared" si="668"/>
        <v>0</v>
      </c>
      <c r="Y1987">
        <f t="shared" si="669"/>
        <v>0</v>
      </c>
      <c r="Z1987">
        <f t="shared" si="670"/>
        <v>0</v>
      </c>
      <c r="AA1987">
        <f t="shared" si="671"/>
        <v>1</v>
      </c>
      <c r="AB1987">
        <f t="shared" si="672"/>
        <v>1</v>
      </c>
      <c r="AC1987">
        <f t="shared" si="673"/>
        <v>0</v>
      </c>
      <c r="AD1987">
        <f t="shared" si="674"/>
        <v>1</v>
      </c>
      <c r="AE1987" s="4" t="s">
        <v>2828</v>
      </c>
      <c r="AF1987" s="9" t="s">
        <v>2829</v>
      </c>
      <c r="AG1987">
        <v>0</v>
      </c>
      <c r="AH1987">
        <v>0</v>
      </c>
      <c r="AI1987">
        <v>1</v>
      </c>
      <c r="AJ1987">
        <v>1</v>
      </c>
      <c r="AK1987" s="9" t="s">
        <v>2840</v>
      </c>
      <c r="AL1987">
        <f t="shared" si="675"/>
        <v>0</v>
      </c>
      <c r="AM1987">
        <f>IF(AND(INDIRECT(AN1987)='Sample Select backend'!$C$2,INDIRECT(AO1987)=1,INDIRECT(AP1987)='Sample Select backend'!$F$2,INDIRECT(AQ1987)=1,INDIRECT(AR1987)='Sample Select backend'!$M$2),1,0)</f>
        <v>0</v>
      </c>
      <c r="AN1987" t="str">
        <f>_xlfn.CONCAT('Sample Select backend'!$C$4,ROW(AN1987))</f>
        <v>AE1987</v>
      </c>
      <c r="AO1987" s="9" t="str">
        <f>_xlfn.CONCAT('Sample Select backend'!$J$2,ROW(AO1987))</f>
        <v>AJ1987</v>
      </c>
      <c r="AP1987" t="str">
        <f>_xlfn.CONCAT('Sample Select backend'!$F$4,ROW(AP1987))</f>
        <v>AF1987</v>
      </c>
      <c r="AQ1987" t="str">
        <f>_xlfn.CONCAT('Sample Select backend'!$I$10,ROW(AQ1987))</f>
        <v>R1987</v>
      </c>
      <c r="AR1987" t="str">
        <f>_xlfn.CONCAT('Sample Select backend'!$M$4,ROW(AR1987))</f>
        <v>AK1987</v>
      </c>
      <c r="AS1987" t="str">
        <f t="shared" si="676"/>
        <v>Korea, Republic of</v>
      </c>
      <c r="AT1987" s="9">
        <f t="shared" si="677"/>
        <v>26</v>
      </c>
      <c r="AU1987">
        <f t="shared" si="678"/>
        <v>0</v>
      </c>
      <c r="AV1987" s="9">
        <v>1</v>
      </c>
    </row>
    <row r="1988" spans="1:48" x14ac:dyDescent="0.35">
      <c r="A1988" t="s">
        <v>97</v>
      </c>
      <c r="B1988">
        <v>7</v>
      </c>
      <c r="C1988">
        <v>30</v>
      </c>
      <c r="D1988" t="s">
        <v>1415</v>
      </c>
      <c r="E1988">
        <v>1</v>
      </c>
      <c r="F1988">
        <v>1</v>
      </c>
      <c r="G1988">
        <v>-2</v>
      </c>
      <c r="H1988">
        <v>1</v>
      </c>
      <c r="I1988">
        <v>2</v>
      </c>
      <c r="J1988">
        <v>2</v>
      </c>
      <c r="K1988">
        <v>1</v>
      </c>
      <c r="L1988">
        <v>-2</v>
      </c>
      <c r="M1988">
        <v>1</v>
      </c>
      <c r="N1988" t="s">
        <v>2696</v>
      </c>
      <c r="O1988" t="s">
        <v>2805</v>
      </c>
      <c r="P1988" t="s">
        <v>2808</v>
      </c>
      <c r="Q1988" t="s">
        <v>2813</v>
      </c>
      <c r="R1988">
        <v>0</v>
      </c>
      <c r="S1988" t="s">
        <v>202</v>
      </c>
      <c r="T1988" t="s">
        <v>202</v>
      </c>
      <c r="U1988" t="s">
        <v>202</v>
      </c>
      <c r="V1988">
        <f t="shared" si="666"/>
        <v>1</v>
      </c>
      <c r="W1988">
        <f t="shared" si="667"/>
        <v>1</v>
      </c>
      <c r="X1988">
        <f t="shared" si="668"/>
        <v>0</v>
      </c>
      <c r="Y1988">
        <f t="shared" si="669"/>
        <v>1</v>
      </c>
      <c r="Z1988">
        <f t="shared" si="670"/>
        <v>1</v>
      </c>
      <c r="AA1988">
        <f t="shared" si="671"/>
        <v>1</v>
      </c>
      <c r="AB1988">
        <f t="shared" si="672"/>
        <v>1</v>
      </c>
      <c r="AC1988">
        <f t="shared" si="673"/>
        <v>0</v>
      </c>
      <c r="AD1988">
        <f t="shared" si="674"/>
        <v>1</v>
      </c>
      <c r="AE1988" s="4" t="s">
        <v>2828</v>
      </c>
      <c r="AF1988" s="9" t="s">
        <v>2829</v>
      </c>
      <c r="AG1988">
        <v>0</v>
      </c>
      <c r="AH1988">
        <v>0</v>
      </c>
      <c r="AI1988">
        <v>1</v>
      </c>
      <c r="AJ1988">
        <v>1</v>
      </c>
      <c r="AK1988" s="9" t="s">
        <v>2840</v>
      </c>
      <c r="AL1988">
        <f t="shared" si="675"/>
        <v>0</v>
      </c>
      <c r="AM1988">
        <f>IF(AND(INDIRECT(AN1988)='Sample Select backend'!$C$2,INDIRECT(AO1988)=1,INDIRECT(AP1988)='Sample Select backend'!$F$2,INDIRECT(AQ1988)=1,INDIRECT(AR1988)='Sample Select backend'!$M$2),1,0)</f>
        <v>0</v>
      </c>
      <c r="AN1988" t="str">
        <f>_xlfn.CONCAT('Sample Select backend'!$C$4,ROW(AN1988))</f>
        <v>AE1988</v>
      </c>
      <c r="AO1988" s="9" t="str">
        <f>_xlfn.CONCAT('Sample Select backend'!$J$2,ROW(AO1988))</f>
        <v>AJ1988</v>
      </c>
      <c r="AP1988" t="str">
        <f>_xlfn.CONCAT('Sample Select backend'!$F$4,ROW(AP1988))</f>
        <v>AF1988</v>
      </c>
      <c r="AQ1988" t="str">
        <f>_xlfn.CONCAT('Sample Select backend'!$I$10,ROW(AQ1988))</f>
        <v>R1988</v>
      </c>
      <c r="AR1988" t="str">
        <f>_xlfn.CONCAT('Sample Select backend'!$M$4,ROW(AR1988))</f>
        <v>AK1988</v>
      </c>
      <c r="AS1988" t="str">
        <f t="shared" si="676"/>
        <v>Korea, Republic of</v>
      </c>
      <c r="AT1988" s="9">
        <f t="shared" si="677"/>
        <v>30</v>
      </c>
      <c r="AU1988">
        <f t="shared" si="678"/>
        <v>0</v>
      </c>
      <c r="AV1988" s="9">
        <v>1</v>
      </c>
    </row>
    <row r="1989" spans="1:48" x14ac:dyDescent="0.35">
      <c r="A1989" t="s">
        <v>97</v>
      </c>
      <c r="B1989">
        <v>1</v>
      </c>
      <c r="C1989">
        <v>7</v>
      </c>
      <c r="D1989" t="s">
        <v>1410</v>
      </c>
      <c r="E1989">
        <v>-2</v>
      </c>
      <c r="F1989">
        <v>2</v>
      </c>
      <c r="G1989">
        <v>-2</v>
      </c>
      <c r="H1989">
        <v>-1</v>
      </c>
      <c r="I1989">
        <v>-2</v>
      </c>
      <c r="M1989">
        <v>1</v>
      </c>
      <c r="N1989" t="s">
        <v>2696</v>
      </c>
      <c r="O1989" t="s">
        <v>2805</v>
      </c>
      <c r="P1989" t="s">
        <v>2808</v>
      </c>
      <c r="Q1989" t="s">
        <v>2813</v>
      </c>
      <c r="R1989">
        <v>0</v>
      </c>
      <c r="S1989" t="s">
        <v>202</v>
      </c>
      <c r="T1989" t="s">
        <v>202</v>
      </c>
      <c r="U1989" t="s">
        <v>202</v>
      </c>
      <c r="V1989">
        <f t="shared" si="666"/>
        <v>0</v>
      </c>
      <c r="W1989">
        <f t="shared" si="667"/>
        <v>1</v>
      </c>
      <c r="X1989">
        <f t="shared" si="668"/>
        <v>0</v>
      </c>
      <c r="Y1989">
        <f t="shared" si="669"/>
        <v>0</v>
      </c>
      <c r="Z1989">
        <f t="shared" si="670"/>
        <v>0</v>
      </c>
      <c r="AA1989">
        <f t="shared" si="671"/>
        <v>-1</v>
      </c>
      <c r="AB1989">
        <f t="shared" si="672"/>
        <v>-1</v>
      </c>
      <c r="AC1989">
        <f t="shared" si="673"/>
        <v>-1</v>
      </c>
      <c r="AD1989">
        <f t="shared" si="674"/>
        <v>1</v>
      </c>
      <c r="AE1989" s="4" t="s">
        <v>2828</v>
      </c>
      <c r="AF1989" s="9" t="s">
        <v>2829</v>
      </c>
      <c r="AG1989">
        <v>0</v>
      </c>
      <c r="AH1989">
        <v>0</v>
      </c>
      <c r="AI1989">
        <v>1</v>
      </c>
      <c r="AJ1989">
        <v>1</v>
      </c>
      <c r="AK1989" s="9" t="s">
        <v>2840</v>
      </c>
      <c r="AL1989">
        <f t="shared" si="675"/>
        <v>0</v>
      </c>
      <c r="AM1989">
        <f>IF(AND(INDIRECT(AN1989)='Sample Select backend'!$C$2,INDIRECT(AO1989)=1,INDIRECT(AP1989)='Sample Select backend'!$F$2,INDIRECT(AQ1989)=1,INDIRECT(AR1989)='Sample Select backend'!$M$2),1,0)</f>
        <v>0</v>
      </c>
      <c r="AN1989" t="str">
        <f>_xlfn.CONCAT('Sample Select backend'!$C$4,ROW(AN1989))</f>
        <v>AE1989</v>
      </c>
      <c r="AO1989" s="9" t="str">
        <f>_xlfn.CONCAT('Sample Select backend'!$J$2,ROW(AO1989))</f>
        <v>AJ1989</v>
      </c>
      <c r="AP1989" t="str">
        <f>_xlfn.CONCAT('Sample Select backend'!$F$4,ROW(AP1989))</f>
        <v>AF1989</v>
      </c>
      <c r="AQ1989" t="str">
        <f>_xlfn.CONCAT('Sample Select backend'!$I$10,ROW(AQ1989))</f>
        <v>R1989</v>
      </c>
      <c r="AR1989" t="str">
        <f>_xlfn.CONCAT('Sample Select backend'!$M$4,ROW(AR1989))</f>
        <v>AK1989</v>
      </c>
      <c r="AS1989" t="str">
        <f t="shared" si="676"/>
        <v>Korea, Republic of</v>
      </c>
      <c r="AT1989" s="9">
        <f t="shared" si="677"/>
        <v>7</v>
      </c>
      <c r="AU1989">
        <f t="shared" si="678"/>
        <v>0</v>
      </c>
      <c r="AV1989" s="9">
        <v>1</v>
      </c>
    </row>
    <row r="1990" spans="1:48" x14ac:dyDescent="0.35">
      <c r="A1990" t="s">
        <v>97</v>
      </c>
      <c r="B1990">
        <v>1</v>
      </c>
      <c r="C1990">
        <v>6</v>
      </c>
      <c r="D1990" t="s">
        <v>1413</v>
      </c>
      <c r="E1990">
        <v>2</v>
      </c>
      <c r="F1990">
        <v>2</v>
      </c>
      <c r="G1990">
        <v>2</v>
      </c>
      <c r="H1990">
        <v>2</v>
      </c>
      <c r="I1990">
        <v>2</v>
      </c>
      <c r="J1990">
        <v>2</v>
      </c>
      <c r="K1990">
        <v>1</v>
      </c>
      <c r="L1990">
        <v>2</v>
      </c>
      <c r="M1990">
        <v>1</v>
      </c>
      <c r="N1990" t="s">
        <v>2696</v>
      </c>
      <c r="O1990" t="s">
        <v>2805</v>
      </c>
      <c r="P1990" t="s">
        <v>2808</v>
      </c>
      <c r="Q1990" t="s">
        <v>2813</v>
      </c>
      <c r="R1990">
        <v>0</v>
      </c>
      <c r="S1990" t="s">
        <v>202</v>
      </c>
      <c r="T1990" t="s">
        <v>202</v>
      </c>
      <c r="U1990" t="s">
        <v>202</v>
      </c>
      <c r="V1990">
        <f t="shared" si="666"/>
        <v>1</v>
      </c>
      <c r="W1990">
        <f t="shared" si="667"/>
        <v>1</v>
      </c>
      <c r="X1990">
        <f t="shared" si="668"/>
        <v>1</v>
      </c>
      <c r="Y1990">
        <f t="shared" si="669"/>
        <v>1</v>
      </c>
      <c r="Z1990">
        <f t="shared" si="670"/>
        <v>1</v>
      </c>
      <c r="AA1990">
        <f t="shared" si="671"/>
        <v>1</v>
      </c>
      <c r="AB1990">
        <f t="shared" si="672"/>
        <v>1</v>
      </c>
      <c r="AC1990">
        <f t="shared" si="673"/>
        <v>1</v>
      </c>
      <c r="AD1990">
        <f t="shared" si="674"/>
        <v>1</v>
      </c>
      <c r="AE1990" s="4" t="s">
        <v>2828</v>
      </c>
      <c r="AF1990" s="9" t="s">
        <v>2829</v>
      </c>
      <c r="AG1990">
        <v>0</v>
      </c>
      <c r="AH1990">
        <v>0</v>
      </c>
      <c r="AI1990">
        <v>1</v>
      </c>
      <c r="AJ1990">
        <v>1</v>
      </c>
      <c r="AK1990" s="9" t="s">
        <v>2840</v>
      </c>
      <c r="AL1990">
        <f t="shared" si="675"/>
        <v>0</v>
      </c>
      <c r="AM1990">
        <f>IF(AND(INDIRECT(AN1990)='Sample Select backend'!$C$2,INDIRECT(AO1990)=1,INDIRECT(AP1990)='Sample Select backend'!$F$2,INDIRECT(AQ1990)=1,INDIRECT(AR1990)='Sample Select backend'!$M$2),1,0)</f>
        <v>0</v>
      </c>
      <c r="AN1990" t="str">
        <f>_xlfn.CONCAT('Sample Select backend'!$C$4,ROW(AN1990))</f>
        <v>AE1990</v>
      </c>
      <c r="AO1990" s="9" t="str">
        <f>_xlfn.CONCAT('Sample Select backend'!$J$2,ROW(AO1990))</f>
        <v>AJ1990</v>
      </c>
      <c r="AP1990" t="str">
        <f>_xlfn.CONCAT('Sample Select backend'!$F$4,ROW(AP1990))</f>
        <v>AF1990</v>
      </c>
      <c r="AQ1990" t="str">
        <f>_xlfn.CONCAT('Sample Select backend'!$I$10,ROW(AQ1990))</f>
        <v>R1990</v>
      </c>
      <c r="AR1990" t="str">
        <f>_xlfn.CONCAT('Sample Select backend'!$M$4,ROW(AR1990))</f>
        <v>AK1990</v>
      </c>
      <c r="AS1990" t="str">
        <f t="shared" si="676"/>
        <v>Korea, Republic of</v>
      </c>
      <c r="AT1990" s="9">
        <f t="shared" si="677"/>
        <v>6</v>
      </c>
      <c r="AU1990">
        <f t="shared" si="678"/>
        <v>0</v>
      </c>
      <c r="AV1990" s="9">
        <v>1</v>
      </c>
    </row>
    <row r="1991" spans="1:48" x14ac:dyDescent="0.35">
      <c r="A1991" t="s">
        <v>97</v>
      </c>
      <c r="B1991">
        <v>4</v>
      </c>
      <c r="C1991">
        <v>20</v>
      </c>
      <c r="D1991" t="s">
        <v>1418</v>
      </c>
      <c r="E1991">
        <v>2</v>
      </c>
      <c r="F1991">
        <v>2</v>
      </c>
      <c r="G1991">
        <v>2</v>
      </c>
      <c r="H1991">
        <v>-2</v>
      </c>
      <c r="I1991">
        <v>2</v>
      </c>
      <c r="J1991">
        <v>2</v>
      </c>
      <c r="K1991">
        <v>2</v>
      </c>
      <c r="L1991">
        <v>2</v>
      </c>
      <c r="M1991">
        <v>1</v>
      </c>
      <c r="N1991" t="s">
        <v>2696</v>
      </c>
      <c r="O1991" t="s">
        <v>2805</v>
      </c>
      <c r="P1991" t="s">
        <v>2808</v>
      </c>
      <c r="Q1991" t="s">
        <v>2813</v>
      </c>
      <c r="R1991">
        <v>0</v>
      </c>
      <c r="S1991" t="s">
        <v>202</v>
      </c>
      <c r="T1991" t="s">
        <v>202</v>
      </c>
      <c r="U1991" t="s">
        <v>202</v>
      </c>
      <c r="V1991">
        <f t="shared" si="666"/>
        <v>1</v>
      </c>
      <c r="W1991">
        <f t="shared" si="667"/>
        <v>1</v>
      </c>
      <c r="X1991">
        <f t="shared" si="668"/>
        <v>1</v>
      </c>
      <c r="Y1991">
        <f t="shared" si="669"/>
        <v>0</v>
      </c>
      <c r="Z1991">
        <f t="shared" si="670"/>
        <v>1</v>
      </c>
      <c r="AA1991">
        <f t="shared" si="671"/>
        <v>1</v>
      </c>
      <c r="AB1991">
        <f t="shared" si="672"/>
        <v>1</v>
      </c>
      <c r="AC1991">
        <f t="shared" si="673"/>
        <v>1</v>
      </c>
      <c r="AD1991">
        <f t="shared" si="674"/>
        <v>1</v>
      </c>
      <c r="AE1991" s="4" t="s">
        <v>2828</v>
      </c>
      <c r="AF1991" s="9" t="s">
        <v>2829</v>
      </c>
      <c r="AG1991">
        <v>0</v>
      </c>
      <c r="AH1991">
        <v>0</v>
      </c>
      <c r="AI1991">
        <v>1</v>
      </c>
      <c r="AJ1991">
        <v>1</v>
      </c>
      <c r="AK1991" s="9" t="s">
        <v>2840</v>
      </c>
      <c r="AL1991">
        <f t="shared" si="675"/>
        <v>0</v>
      </c>
      <c r="AM1991">
        <f>IF(AND(INDIRECT(AN1991)='Sample Select backend'!$C$2,INDIRECT(AO1991)=1,INDIRECT(AP1991)='Sample Select backend'!$F$2,INDIRECT(AQ1991)=1,INDIRECT(AR1991)='Sample Select backend'!$M$2),1,0)</f>
        <v>0</v>
      </c>
      <c r="AN1991" t="str">
        <f>_xlfn.CONCAT('Sample Select backend'!$C$4,ROW(AN1991))</f>
        <v>AE1991</v>
      </c>
      <c r="AO1991" s="9" t="str">
        <f>_xlfn.CONCAT('Sample Select backend'!$J$2,ROW(AO1991))</f>
        <v>AJ1991</v>
      </c>
      <c r="AP1991" t="str">
        <f>_xlfn.CONCAT('Sample Select backend'!$F$4,ROW(AP1991))</f>
        <v>AF1991</v>
      </c>
      <c r="AQ1991" t="str">
        <f>_xlfn.CONCAT('Sample Select backend'!$I$10,ROW(AQ1991))</f>
        <v>R1991</v>
      </c>
      <c r="AR1991" t="str">
        <f>_xlfn.CONCAT('Sample Select backend'!$M$4,ROW(AR1991))</f>
        <v>AK1991</v>
      </c>
      <c r="AS1991" t="str">
        <f t="shared" si="676"/>
        <v>Korea, Republic of</v>
      </c>
      <c r="AT1991" s="9">
        <f t="shared" si="677"/>
        <v>20</v>
      </c>
      <c r="AU1991">
        <f t="shared" si="678"/>
        <v>0</v>
      </c>
      <c r="AV1991" s="9">
        <v>1</v>
      </c>
    </row>
    <row r="1992" spans="1:48" x14ac:dyDescent="0.35">
      <c r="A1992" t="s">
        <v>97</v>
      </c>
      <c r="B1992">
        <v>1</v>
      </c>
      <c r="C1992">
        <v>7</v>
      </c>
      <c r="D1992" t="s">
        <v>1405</v>
      </c>
      <c r="E1992">
        <v>2</v>
      </c>
      <c r="F1992">
        <v>2</v>
      </c>
      <c r="G1992">
        <v>-2</v>
      </c>
      <c r="H1992">
        <v>-1</v>
      </c>
      <c r="I1992">
        <v>-2</v>
      </c>
      <c r="J1992">
        <v>-2</v>
      </c>
      <c r="K1992">
        <v>2</v>
      </c>
      <c r="L1992">
        <v>-2</v>
      </c>
      <c r="M1992">
        <v>1</v>
      </c>
      <c r="N1992" t="s">
        <v>2696</v>
      </c>
      <c r="O1992" t="s">
        <v>2805</v>
      </c>
      <c r="P1992" t="s">
        <v>2808</v>
      </c>
      <c r="Q1992" t="s">
        <v>2813</v>
      </c>
      <c r="R1992">
        <v>0</v>
      </c>
      <c r="S1992" t="s">
        <v>202</v>
      </c>
      <c r="T1992" t="s">
        <v>202</v>
      </c>
      <c r="U1992" t="s">
        <v>202</v>
      </c>
      <c r="V1992">
        <f t="shared" si="666"/>
        <v>1</v>
      </c>
      <c r="W1992">
        <f t="shared" si="667"/>
        <v>1</v>
      </c>
      <c r="X1992">
        <f t="shared" si="668"/>
        <v>0</v>
      </c>
      <c r="Y1992">
        <f t="shared" si="669"/>
        <v>0</v>
      </c>
      <c r="Z1992">
        <f t="shared" si="670"/>
        <v>0</v>
      </c>
      <c r="AA1992">
        <f t="shared" si="671"/>
        <v>0</v>
      </c>
      <c r="AB1992">
        <f t="shared" si="672"/>
        <v>1</v>
      </c>
      <c r="AC1992">
        <f t="shared" si="673"/>
        <v>0</v>
      </c>
      <c r="AD1992">
        <f t="shared" si="674"/>
        <v>1</v>
      </c>
      <c r="AE1992" s="4" t="s">
        <v>2828</v>
      </c>
      <c r="AF1992" s="9" t="s">
        <v>2829</v>
      </c>
      <c r="AG1992">
        <v>0</v>
      </c>
      <c r="AH1992">
        <v>0</v>
      </c>
      <c r="AI1992">
        <v>1</v>
      </c>
      <c r="AJ1992">
        <v>1</v>
      </c>
      <c r="AK1992" s="9" t="s">
        <v>2840</v>
      </c>
      <c r="AL1992">
        <f t="shared" si="675"/>
        <v>0</v>
      </c>
      <c r="AM1992">
        <f>IF(AND(INDIRECT(AN1992)='Sample Select backend'!$C$2,INDIRECT(AO1992)=1,INDIRECT(AP1992)='Sample Select backend'!$F$2,INDIRECT(AQ1992)=1,INDIRECT(AR1992)='Sample Select backend'!$M$2),1,0)</f>
        <v>0</v>
      </c>
      <c r="AN1992" t="str">
        <f>_xlfn.CONCAT('Sample Select backend'!$C$4,ROW(AN1992))</f>
        <v>AE1992</v>
      </c>
      <c r="AO1992" s="9" t="str">
        <f>_xlfn.CONCAT('Sample Select backend'!$J$2,ROW(AO1992))</f>
        <v>AJ1992</v>
      </c>
      <c r="AP1992" t="str">
        <f>_xlfn.CONCAT('Sample Select backend'!$F$4,ROW(AP1992))</f>
        <v>AF1992</v>
      </c>
      <c r="AQ1992" t="str">
        <f>_xlfn.CONCAT('Sample Select backend'!$I$10,ROW(AQ1992))</f>
        <v>R1992</v>
      </c>
      <c r="AR1992" t="str">
        <f>_xlfn.CONCAT('Sample Select backend'!$M$4,ROW(AR1992))</f>
        <v>AK1992</v>
      </c>
      <c r="AS1992" t="str">
        <f t="shared" si="676"/>
        <v>Korea, Republic of</v>
      </c>
      <c r="AT1992" s="9">
        <f t="shared" si="677"/>
        <v>7</v>
      </c>
      <c r="AU1992">
        <f t="shared" si="678"/>
        <v>0</v>
      </c>
      <c r="AV1992" s="9">
        <v>1</v>
      </c>
    </row>
    <row r="1993" spans="1:48" x14ac:dyDescent="0.35">
      <c r="A1993" t="s">
        <v>97</v>
      </c>
      <c r="B1993">
        <v>1</v>
      </c>
      <c r="C1993">
        <v>7</v>
      </c>
      <c r="D1993" t="s">
        <v>1411</v>
      </c>
      <c r="E1993">
        <v>2</v>
      </c>
      <c r="F1993">
        <v>2</v>
      </c>
      <c r="G1993">
        <v>-2</v>
      </c>
      <c r="H1993">
        <v>-1</v>
      </c>
      <c r="I1993">
        <v>-2</v>
      </c>
      <c r="J1993">
        <v>-2</v>
      </c>
      <c r="K1993">
        <v>2</v>
      </c>
      <c r="L1993">
        <v>2</v>
      </c>
      <c r="M1993">
        <v>1</v>
      </c>
      <c r="N1993" t="s">
        <v>2696</v>
      </c>
      <c r="O1993" t="s">
        <v>2805</v>
      </c>
      <c r="P1993" t="s">
        <v>2808</v>
      </c>
      <c r="Q1993" t="s">
        <v>2813</v>
      </c>
      <c r="R1993">
        <v>0</v>
      </c>
      <c r="S1993" t="s">
        <v>202</v>
      </c>
      <c r="T1993" t="s">
        <v>202</v>
      </c>
      <c r="U1993" t="s">
        <v>202</v>
      </c>
      <c r="V1993">
        <f t="shared" si="666"/>
        <v>1</v>
      </c>
      <c r="W1993">
        <f t="shared" si="667"/>
        <v>1</v>
      </c>
      <c r="X1993">
        <f t="shared" si="668"/>
        <v>0</v>
      </c>
      <c r="Y1993">
        <f t="shared" si="669"/>
        <v>0</v>
      </c>
      <c r="Z1993">
        <f t="shared" si="670"/>
        <v>0</v>
      </c>
      <c r="AA1993">
        <f t="shared" si="671"/>
        <v>0</v>
      </c>
      <c r="AB1993">
        <f t="shared" si="672"/>
        <v>1</v>
      </c>
      <c r="AC1993">
        <f t="shared" si="673"/>
        <v>1</v>
      </c>
      <c r="AD1993">
        <f t="shared" si="674"/>
        <v>1</v>
      </c>
      <c r="AE1993" s="4" t="s">
        <v>2828</v>
      </c>
      <c r="AF1993" s="9" t="s">
        <v>2829</v>
      </c>
      <c r="AG1993">
        <v>0</v>
      </c>
      <c r="AH1993">
        <v>0</v>
      </c>
      <c r="AI1993">
        <v>1</v>
      </c>
      <c r="AJ1993">
        <v>1</v>
      </c>
      <c r="AK1993" s="9" t="s">
        <v>2840</v>
      </c>
      <c r="AL1993">
        <f t="shared" si="675"/>
        <v>0</v>
      </c>
      <c r="AM1993">
        <f>IF(AND(INDIRECT(AN1993)='Sample Select backend'!$C$2,INDIRECT(AO1993)=1,INDIRECT(AP1993)='Sample Select backend'!$F$2,INDIRECT(AQ1993)=1,INDIRECT(AR1993)='Sample Select backend'!$M$2),1,0)</f>
        <v>0</v>
      </c>
      <c r="AN1993" t="str">
        <f>_xlfn.CONCAT('Sample Select backend'!$C$4,ROW(AN1993))</f>
        <v>AE1993</v>
      </c>
      <c r="AO1993" s="9" t="str">
        <f>_xlfn.CONCAT('Sample Select backend'!$J$2,ROW(AO1993))</f>
        <v>AJ1993</v>
      </c>
      <c r="AP1993" t="str">
        <f>_xlfn.CONCAT('Sample Select backend'!$F$4,ROW(AP1993))</f>
        <v>AF1993</v>
      </c>
      <c r="AQ1993" t="str">
        <f>_xlfn.CONCAT('Sample Select backend'!$I$10,ROW(AQ1993))</f>
        <v>R1993</v>
      </c>
      <c r="AR1993" t="str">
        <f>_xlfn.CONCAT('Sample Select backend'!$M$4,ROW(AR1993))</f>
        <v>AK1993</v>
      </c>
      <c r="AS1993" t="str">
        <f t="shared" si="676"/>
        <v>Korea, Republic of</v>
      </c>
      <c r="AT1993" s="9">
        <f t="shared" si="677"/>
        <v>7</v>
      </c>
      <c r="AU1993">
        <f t="shared" si="678"/>
        <v>0</v>
      </c>
      <c r="AV1993" s="9">
        <v>1</v>
      </c>
    </row>
    <row r="1994" spans="1:48" x14ac:dyDescent="0.35">
      <c r="A1994" t="s">
        <v>97</v>
      </c>
      <c r="B1994">
        <v>6</v>
      </c>
      <c r="C1994">
        <v>25</v>
      </c>
      <c r="D1994" t="s">
        <v>1404</v>
      </c>
      <c r="E1994">
        <v>1</v>
      </c>
      <c r="F1994">
        <v>1</v>
      </c>
      <c r="G1994">
        <v>-2</v>
      </c>
      <c r="H1994">
        <v>-1</v>
      </c>
      <c r="I1994">
        <v>-2</v>
      </c>
      <c r="J1994">
        <v>2</v>
      </c>
      <c r="K1994">
        <v>1</v>
      </c>
      <c r="L1994">
        <v>-2</v>
      </c>
      <c r="M1994">
        <v>1</v>
      </c>
      <c r="N1994" t="s">
        <v>2696</v>
      </c>
      <c r="O1994" t="s">
        <v>2805</v>
      </c>
      <c r="P1994" t="s">
        <v>2808</v>
      </c>
      <c r="Q1994" t="s">
        <v>2813</v>
      </c>
      <c r="R1994">
        <v>0</v>
      </c>
      <c r="S1994" t="s">
        <v>202</v>
      </c>
      <c r="T1994" t="s">
        <v>202</v>
      </c>
      <c r="U1994" t="s">
        <v>202</v>
      </c>
      <c r="V1994">
        <f t="shared" si="666"/>
        <v>1</v>
      </c>
      <c r="W1994">
        <f t="shared" si="667"/>
        <v>1</v>
      </c>
      <c r="X1994">
        <f t="shared" si="668"/>
        <v>0</v>
      </c>
      <c r="Y1994">
        <f t="shared" si="669"/>
        <v>0</v>
      </c>
      <c r="Z1994">
        <f t="shared" si="670"/>
        <v>0</v>
      </c>
      <c r="AA1994">
        <f t="shared" si="671"/>
        <v>1</v>
      </c>
      <c r="AB1994">
        <f t="shared" si="672"/>
        <v>1</v>
      </c>
      <c r="AC1994">
        <f t="shared" si="673"/>
        <v>0</v>
      </c>
      <c r="AD1994">
        <f t="shared" si="674"/>
        <v>1</v>
      </c>
      <c r="AE1994" s="4" t="s">
        <v>2828</v>
      </c>
      <c r="AF1994" s="9" t="s">
        <v>2829</v>
      </c>
      <c r="AG1994">
        <v>0</v>
      </c>
      <c r="AH1994">
        <v>0</v>
      </c>
      <c r="AI1994">
        <v>1</v>
      </c>
      <c r="AJ1994">
        <v>1</v>
      </c>
      <c r="AK1994" s="9" t="s">
        <v>2840</v>
      </c>
      <c r="AL1994">
        <f t="shared" si="675"/>
        <v>0</v>
      </c>
      <c r="AM1994">
        <f>IF(AND(INDIRECT(AN1994)='Sample Select backend'!$C$2,INDIRECT(AO1994)=1,INDIRECT(AP1994)='Sample Select backend'!$F$2,INDIRECT(AQ1994)=1,INDIRECT(AR1994)='Sample Select backend'!$M$2),1,0)</f>
        <v>0</v>
      </c>
      <c r="AN1994" t="str">
        <f>_xlfn.CONCAT('Sample Select backend'!$C$4,ROW(AN1994))</f>
        <v>AE1994</v>
      </c>
      <c r="AO1994" s="9" t="str">
        <f>_xlfn.CONCAT('Sample Select backend'!$J$2,ROW(AO1994))</f>
        <v>AJ1994</v>
      </c>
      <c r="AP1994" t="str">
        <f>_xlfn.CONCAT('Sample Select backend'!$F$4,ROW(AP1994))</f>
        <v>AF1994</v>
      </c>
      <c r="AQ1994" t="str">
        <f>_xlfn.CONCAT('Sample Select backend'!$I$10,ROW(AQ1994))</f>
        <v>R1994</v>
      </c>
      <c r="AR1994" t="str">
        <f>_xlfn.CONCAT('Sample Select backend'!$M$4,ROW(AR1994))</f>
        <v>AK1994</v>
      </c>
      <c r="AS1994" t="str">
        <f t="shared" si="676"/>
        <v>Korea, Republic of</v>
      </c>
      <c r="AT1994" s="9">
        <f t="shared" si="677"/>
        <v>25</v>
      </c>
      <c r="AU1994">
        <f t="shared" si="678"/>
        <v>0</v>
      </c>
      <c r="AV1994" s="9">
        <v>1</v>
      </c>
    </row>
    <row r="1995" spans="1:48" x14ac:dyDescent="0.35">
      <c r="A1995" t="s">
        <v>97</v>
      </c>
      <c r="B1995">
        <v>5</v>
      </c>
      <c r="C1995" t="s">
        <v>204</v>
      </c>
      <c r="D1995" t="s">
        <v>1397</v>
      </c>
      <c r="E1995">
        <v>1</v>
      </c>
      <c r="F1995">
        <v>-2</v>
      </c>
      <c r="G1995">
        <v>-2</v>
      </c>
      <c r="H1995">
        <v>-1</v>
      </c>
      <c r="I1995">
        <v>-2</v>
      </c>
      <c r="J1995">
        <v>1</v>
      </c>
      <c r="K1995">
        <v>1</v>
      </c>
      <c r="L1995">
        <v>2</v>
      </c>
      <c r="M1995">
        <v>1</v>
      </c>
      <c r="N1995" t="s">
        <v>2696</v>
      </c>
      <c r="O1995" t="s">
        <v>2805</v>
      </c>
      <c r="P1995" t="s">
        <v>2808</v>
      </c>
      <c r="Q1995" t="s">
        <v>2813</v>
      </c>
      <c r="R1995">
        <v>0</v>
      </c>
      <c r="S1995" t="s">
        <v>202</v>
      </c>
      <c r="T1995" t="s">
        <v>202</v>
      </c>
      <c r="U1995" t="s">
        <v>202</v>
      </c>
      <c r="V1995">
        <f t="shared" si="666"/>
        <v>1</v>
      </c>
      <c r="W1995">
        <f t="shared" si="667"/>
        <v>0</v>
      </c>
      <c r="X1995">
        <f t="shared" si="668"/>
        <v>0</v>
      </c>
      <c r="Y1995">
        <f t="shared" si="669"/>
        <v>0</v>
      </c>
      <c r="Z1995">
        <f t="shared" si="670"/>
        <v>0</v>
      </c>
      <c r="AA1995">
        <f t="shared" si="671"/>
        <v>1</v>
      </c>
      <c r="AB1995">
        <f t="shared" si="672"/>
        <v>1</v>
      </c>
      <c r="AC1995">
        <f t="shared" si="673"/>
        <v>1</v>
      </c>
      <c r="AD1995">
        <f t="shared" si="674"/>
        <v>1</v>
      </c>
      <c r="AE1995" s="4" t="s">
        <v>2828</v>
      </c>
      <c r="AF1995" s="9" t="s">
        <v>2829</v>
      </c>
      <c r="AG1995">
        <v>0</v>
      </c>
      <c r="AH1995">
        <v>0</v>
      </c>
      <c r="AI1995">
        <v>1</v>
      </c>
      <c r="AJ1995">
        <v>1</v>
      </c>
      <c r="AK1995" s="9" t="s">
        <v>2840</v>
      </c>
      <c r="AL1995">
        <f t="shared" si="675"/>
        <v>0</v>
      </c>
      <c r="AM1995">
        <f>IF(AND(INDIRECT(AN1995)='Sample Select backend'!$C$2,INDIRECT(AO1995)=1,INDIRECT(AP1995)='Sample Select backend'!$F$2,INDIRECT(AQ1995)=1,INDIRECT(AR1995)='Sample Select backend'!$M$2),1,0)</f>
        <v>0</v>
      </c>
      <c r="AN1995" t="str">
        <f>_xlfn.CONCAT('Sample Select backend'!$C$4,ROW(AN1995))</f>
        <v>AE1995</v>
      </c>
      <c r="AO1995" s="9" t="str">
        <f>_xlfn.CONCAT('Sample Select backend'!$J$2,ROW(AO1995))</f>
        <v>AJ1995</v>
      </c>
      <c r="AP1995" t="str">
        <f>_xlfn.CONCAT('Sample Select backend'!$F$4,ROW(AP1995))</f>
        <v>AF1995</v>
      </c>
      <c r="AQ1995" t="str">
        <f>_xlfn.CONCAT('Sample Select backend'!$I$10,ROW(AQ1995))</f>
        <v>R1995</v>
      </c>
      <c r="AR1995" t="str">
        <f>_xlfn.CONCAT('Sample Select backend'!$M$4,ROW(AR1995))</f>
        <v>AK1995</v>
      </c>
      <c r="AS1995" t="str">
        <f t="shared" si="676"/>
        <v>Korea, Republic of</v>
      </c>
      <c r="AT1995" s="9" t="str">
        <f t="shared" si="677"/>
        <v>General</v>
      </c>
      <c r="AU1995">
        <f t="shared" si="678"/>
        <v>0</v>
      </c>
      <c r="AV1995" s="9">
        <v>1</v>
      </c>
    </row>
    <row r="1996" spans="1:48" x14ac:dyDescent="0.35">
      <c r="A1996" t="s">
        <v>97</v>
      </c>
      <c r="B1996">
        <v>6</v>
      </c>
      <c r="C1996" t="s">
        <v>201</v>
      </c>
      <c r="D1996" t="s">
        <v>1417</v>
      </c>
      <c r="E1996">
        <v>1</v>
      </c>
      <c r="F1996">
        <v>1</v>
      </c>
      <c r="G1996">
        <v>-2</v>
      </c>
      <c r="H1996">
        <v>-1</v>
      </c>
      <c r="I1996">
        <v>2</v>
      </c>
      <c r="J1996">
        <v>2</v>
      </c>
      <c r="K1996">
        <v>1</v>
      </c>
      <c r="L1996">
        <v>1</v>
      </c>
      <c r="M1996">
        <v>1</v>
      </c>
      <c r="N1996" t="s">
        <v>2696</v>
      </c>
      <c r="O1996" t="s">
        <v>2805</v>
      </c>
      <c r="P1996" t="s">
        <v>2808</v>
      </c>
      <c r="Q1996" t="s">
        <v>2813</v>
      </c>
      <c r="R1996">
        <v>0</v>
      </c>
      <c r="S1996" t="s">
        <v>202</v>
      </c>
      <c r="T1996" t="s">
        <v>202</v>
      </c>
      <c r="U1996" t="s">
        <v>202</v>
      </c>
      <c r="V1996">
        <f t="shared" si="666"/>
        <v>1</v>
      </c>
      <c r="W1996">
        <f t="shared" si="667"/>
        <v>1</v>
      </c>
      <c r="X1996">
        <f t="shared" si="668"/>
        <v>0</v>
      </c>
      <c r="Y1996">
        <f t="shared" si="669"/>
        <v>0</v>
      </c>
      <c r="Z1996">
        <f t="shared" si="670"/>
        <v>1</v>
      </c>
      <c r="AA1996">
        <f t="shared" si="671"/>
        <v>1</v>
      </c>
      <c r="AB1996">
        <f t="shared" si="672"/>
        <v>1</v>
      </c>
      <c r="AC1996">
        <f t="shared" si="673"/>
        <v>1</v>
      </c>
      <c r="AD1996">
        <f t="shared" si="674"/>
        <v>1</v>
      </c>
      <c r="AE1996" s="4" t="s">
        <v>2828</v>
      </c>
      <c r="AF1996" s="9" t="s">
        <v>2829</v>
      </c>
      <c r="AG1996">
        <v>0</v>
      </c>
      <c r="AH1996">
        <v>0</v>
      </c>
      <c r="AI1996">
        <v>1</v>
      </c>
      <c r="AJ1996">
        <v>1</v>
      </c>
      <c r="AK1996" s="9" t="s">
        <v>2840</v>
      </c>
      <c r="AL1996">
        <f t="shared" si="675"/>
        <v>0</v>
      </c>
      <c r="AM1996">
        <f>IF(AND(INDIRECT(AN1996)='Sample Select backend'!$C$2,INDIRECT(AO1996)=1,INDIRECT(AP1996)='Sample Select backend'!$F$2,INDIRECT(AQ1996)=1,INDIRECT(AR1996)='Sample Select backend'!$M$2),1,0)</f>
        <v>0</v>
      </c>
      <c r="AN1996" t="str">
        <f>_xlfn.CONCAT('Sample Select backend'!$C$4,ROW(AN1996))</f>
        <v>AE1996</v>
      </c>
      <c r="AO1996" s="9" t="str">
        <f>_xlfn.CONCAT('Sample Select backend'!$J$2,ROW(AO1996))</f>
        <v>AJ1996</v>
      </c>
      <c r="AP1996" t="str">
        <f>_xlfn.CONCAT('Sample Select backend'!$F$4,ROW(AP1996))</f>
        <v>AF1996</v>
      </c>
      <c r="AQ1996" t="str">
        <f>_xlfn.CONCAT('Sample Select backend'!$I$10,ROW(AQ1996))</f>
        <v>R1996</v>
      </c>
      <c r="AR1996" t="str">
        <f>_xlfn.CONCAT('Sample Select backend'!$M$4,ROW(AR1996))</f>
        <v>AK1996</v>
      </c>
      <c r="AS1996" t="str">
        <f t="shared" si="676"/>
        <v>Korea, Republic of</v>
      </c>
      <c r="AT1996" s="9" t="str">
        <f t="shared" si="677"/>
        <v>Other</v>
      </c>
      <c r="AU1996">
        <f t="shared" si="678"/>
        <v>0</v>
      </c>
      <c r="AV1996" s="9">
        <v>1</v>
      </c>
    </row>
    <row r="1997" spans="1:48" x14ac:dyDescent="0.35">
      <c r="A1997" t="s">
        <v>97</v>
      </c>
      <c r="B1997">
        <v>6</v>
      </c>
      <c r="C1997">
        <v>28</v>
      </c>
      <c r="D1997" t="s">
        <v>1406</v>
      </c>
      <c r="E1997">
        <v>1</v>
      </c>
      <c r="F1997">
        <v>1</v>
      </c>
      <c r="G1997">
        <v>2</v>
      </c>
      <c r="H1997">
        <v>-1</v>
      </c>
      <c r="I1997">
        <v>2</v>
      </c>
      <c r="J1997">
        <v>2</v>
      </c>
      <c r="K1997">
        <v>1</v>
      </c>
      <c r="L1997">
        <v>-2</v>
      </c>
      <c r="M1997">
        <v>1</v>
      </c>
      <c r="N1997" t="s">
        <v>2696</v>
      </c>
      <c r="O1997" t="s">
        <v>2805</v>
      </c>
      <c r="P1997" t="s">
        <v>2808</v>
      </c>
      <c r="Q1997" t="s">
        <v>2813</v>
      </c>
      <c r="R1997">
        <v>0</v>
      </c>
      <c r="S1997" t="s">
        <v>202</v>
      </c>
      <c r="T1997" t="s">
        <v>202</v>
      </c>
      <c r="U1997" t="s">
        <v>202</v>
      </c>
      <c r="V1997">
        <f t="shared" si="666"/>
        <v>1</v>
      </c>
      <c r="W1997">
        <f t="shared" si="667"/>
        <v>1</v>
      </c>
      <c r="X1997">
        <f t="shared" si="668"/>
        <v>1</v>
      </c>
      <c r="Y1997">
        <f t="shared" si="669"/>
        <v>0</v>
      </c>
      <c r="Z1997">
        <f t="shared" si="670"/>
        <v>1</v>
      </c>
      <c r="AA1997">
        <f t="shared" si="671"/>
        <v>1</v>
      </c>
      <c r="AB1997">
        <f t="shared" si="672"/>
        <v>1</v>
      </c>
      <c r="AC1997">
        <f t="shared" si="673"/>
        <v>0</v>
      </c>
      <c r="AD1997">
        <f t="shared" si="674"/>
        <v>1</v>
      </c>
      <c r="AE1997" s="4" t="s">
        <v>2828</v>
      </c>
      <c r="AF1997" s="9" t="s">
        <v>2829</v>
      </c>
      <c r="AG1997">
        <v>0</v>
      </c>
      <c r="AH1997">
        <v>0</v>
      </c>
      <c r="AI1997">
        <v>1</v>
      </c>
      <c r="AJ1997">
        <v>1</v>
      </c>
      <c r="AK1997" s="9" t="s">
        <v>2840</v>
      </c>
      <c r="AL1997">
        <f t="shared" si="675"/>
        <v>0</v>
      </c>
      <c r="AM1997">
        <f>IF(AND(INDIRECT(AN1997)='Sample Select backend'!$C$2,INDIRECT(AO1997)=1,INDIRECT(AP1997)='Sample Select backend'!$F$2,INDIRECT(AQ1997)=1,INDIRECT(AR1997)='Sample Select backend'!$M$2),1,0)</f>
        <v>0</v>
      </c>
      <c r="AN1997" t="str">
        <f>_xlfn.CONCAT('Sample Select backend'!$C$4,ROW(AN1997))</f>
        <v>AE1997</v>
      </c>
      <c r="AO1997" s="9" t="str">
        <f>_xlfn.CONCAT('Sample Select backend'!$J$2,ROW(AO1997))</f>
        <v>AJ1997</v>
      </c>
      <c r="AP1997" t="str">
        <f>_xlfn.CONCAT('Sample Select backend'!$F$4,ROW(AP1997))</f>
        <v>AF1997</v>
      </c>
      <c r="AQ1997" t="str">
        <f>_xlfn.CONCAT('Sample Select backend'!$I$10,ROW(AQ1997))</f>
        <v>R1997</v>
      </c>
      <c r="AR1997" t="str">
        <f>_xlfn.CONCAT('Sample Select backend'!$M$4,ROW(AR1997))</f>
        <v>AK1997</v>
      </c>
      <c r="AS1997" t="str">
        <f t="shared" si="676"/>
        <v>Korea, Republic of</v>
      </c>
      <c r="AT1997" s="9">
        <f t="shared" si="677"/>
        <v>28</v>
      </c>
      <c r="AU1997">
        <f t="shared" si="678"/>
        <v>0</v>
      </c>
      <c r="AV1997" s="9">
        <v>1</v>
      </c>
    </row>
    <row r="1998" spans="1:48" x14ac:dyDescent="0.35">
      <c r="A1998" t="s">
        <v>97</v>
      </c>
      <c r="B1998">
        <v>6</v>
      </c>
      <c r="C1998">
        <v>28</v>
      </c>
      <c r="D1998" t="s">
        <v>1395</v>
      </c>
      <c r="E1998">
        <v>-2</v>
      </c>
      <c r="F1998">
        <v>1</v>
      </c>
      <c r="G1998">
        <v>2</v>
      </c>
      <c r="H1998">
        <v>1</v>
      </c>
      <c r="I1998">
        <v>2</v>
      </c>
      <c r="J1998">
        <v>2</v>
      </c>
      <c r="K1998">
        <v>1</v>
      </c>
      <c r="L1998">
        <v>2</v>
      </c>
      <c r="M1998">
        <v>1</v>
      </c>
      <c r="N1998" t="s">
        <v>2696</v>
      </c>
      <c r="O1998" t="s">
        <v>2805</v>
      </c>
      <c r="P1998" t="s">
        <v>2808</v>
      </c>
      <c r="Q1998" t="s">
        <v>2813</v>
      </c>
      <c r="R1998">
        <v>0</v>
      </c>
      <c r="S1998" t="s">
        <v>202</v>
      </c>
      <c r="T1998" t="s">
        <v>202</v>
      </c>
      <c r="U1998" t="s">
        <v>202</v>
      </c>
      <c r="V1998">
        <f t="shared" si="666"/>
        <v>0</v>
      </c>
      <c r="W1998">
        <f t="shared" si="667"/>
        <v>1</v>
      </c>
      <c r="X1998">
        <f t="shared" si="668"/>
        <v>1</v>
      </c>
      <c r="Y1998">
        <f t="shared" si="669"/>
        <v>1</v>
      </c>
      <c r="Z1998">
        <f t="shared" si="670"/>
        <v>1</v>
      </c>
      <c r="AA1998">
        <f t="shared" si="671"/>
        <v>1</v>
      </c>
      <c r="AB1998">
        <f t="shared" si="672"/>
        <v>1</v>
      </c>
      <c r="AC1998">
        <f t="shared" si="673"/>
        <v>1</v>
      </c>
      <c r="AD1998">
        <f t="shared" si="674"/>
        <v>1</v>
      </c>
      <c r="AE1998" s="4" t="s">
        <v>2828</v>
      </c>
      <c r="AF1998" s="9" t="s">
        <v>2829</v>
      </c>
      <c r="AG1998">
        <v>0</v>
      </c>
      <c r="AH1998">
        <v>0</v>
      </c>
      <c r="AI1998">
        <v>1</v>
      </c>
      <c r="AJ1998">
        <v>1</v>
      </c>
      <c r="AK1998" s="9" t="s">
        <v>2840</v>
      </c>
      <c r="AL1998">
        <f t="shared" si="675"/>
        <v>0</v>
      </c>
      <c r="AM1998">
        <f>IF(AND(INDIRECT(AN1998)='Sample Select backend'!$C$2,INDIRECT(AO1998)=1,INDIRECT(AP1998)='Sample Select backend'!$F$2,INDIRECT(AQ1998)=1,INDIRECT(AR1998)='Sample Select backend'!$M$2),1,0)</f>
        <v>0</v>
      </c>
      <c r="AN1998" t="str">
        <f>_xlfn.CONCAT('Sample Select backend'!$C$4,ROW(AN1998))</f>
        <v>AE1998</v>
      </c>
      <c r="AO1998" s="9" t="str">
        <f>_xlfn.CONCAT('Sample Select backend'!$J$2,ROW(AO1998))</f>
        <v>AJ1998</v>
      </c>
      <c r="AP1998" t="str">
        <f>_xlfn.CONCAT('Sample Select backend'!$F$4,ROW(AP1998))</f>
        <v>AF1998</v>
      </c>
      <c r="AQ1998" t="str">
        <f>_xlfn.CONCAT('Sample Select backend'!$I$10,ROW(AQ1998))</f>
        <v>R1998</v>
      </c>
      <c r="AR1998" t="str">
        <f>_xlfn.CONCAT('Sample Select backend'!$M$4,ROW(AR1998))</f>
        <v>AK1998</v>
      </c>
      <c r="AS1998" t="str">
        <f t="shared" si="676"/>
        <v>Korea, Republic of</v>
      </c>
      <c r="AT1998" s="9">
        <f t="shared" si="677"/>
        <v>28</v>
      </c>
      <c r="AU1998">
        <f t="shared" si="678"/>
        <v>0</v>
      </c>
      <c r="AV1998" s="9">
        <v>1</v>
      </c>
    </row>
    <row r="1999" spans="1:48" x14ac:dyDescent="0.35">
      <c r="A1999" t="s">
        <v>97</v>
      </c>
      <c r="B1999">
        <v>5</v>
      </c>
      <c r="C1999" t="s">
        <v>204</v>
      </c>
      <c r="D1999" t="s">
        <v>1412</v>
      </c>
      <c r="E1999">
        <v>1</v>
      </c>
      <c r="F1999">
        <v>-2</v>
      </c>
      <c r="G1999">
        <v>-2</v>
      </c>
      <c r="H1999">
        <v>-1</v>
      </c>
      <c r="I1999">
        <v>-2</v>
      </c>
      <c r="J1999">
        <v>1</v>
      </c>
      <c r="K1999">
        <v>1</v>
      </c>
      <c r="L1999">
        <v>2</v>
      </c>
      <c r="M1999">
        <v>1</v>
      </c>
      <c r="N1999" t="s">
        <v>2696</v>
      </c>
      <c r="O1999" t="s">
        <v>2805</v>
      </c>
      <c r="P1999" t="s">
        <v>2808</v>
      </c>
      <c r="Q1999" t="s">
        <v>2813</v>
      </c>
      <c r="R1999">
        <v>0</v>
      </c>
      <c r="S1999" t="s">
        <v>202</v>
      </c>
      <c r="T1999" t="s">
        <v>202</v>
      </c>
      <c r="U1999" t="s">
        <v>202</v>
      </c>
      <c r="V1999">
        <f t="shared" si="666"/>
        <v>1</v>
      </c>
      <c r="W1999">
        <f t="shared" si="667"/>
        <v>0</v>
      </c>
      <c r="X1999">
        <f t="shared" si="668"/>
        <v>0</v>
      </c>
      <c r="Y1999">
        <f t="shared" si="669"/>
        <v>0</v>
      </c>
      <c r="Z1999">
        <f t="shared" si="670"/>
        <v>0</v>
      </c>
      <c r="AA1999">
        <f t="shared" si="671"/>
        <v>1</v>
      </c>
      <c r="AB1999">
        <f t="shared" si="672"/>
        <v>1</v>
      </c>
      <c r="AC1999">
        <f t="shared" si="673"/>
        <v>1</v>
      </c>
      <c r="AD1999">
        <f t="shared" si="674"/>
        <v>1</v>
      </c>
      <c r="AE1999" s="4" t="s">
        <v>2828</v>
      </c>
      <c r="AF1999" s="9" t="s">
        <v>2829</v>
      </c>
      <c r="AG1999">
        <v>0</v>
      </c>
      <c r="AH1999">
        <v>0</v>
      </c>
      <c r="AI1999">
        <v>1</v>
      </c>
      <c r="AJ1999">
        <v>1</v>
      </c>
      <c r="AK1999" s="9" t="s">
        <v>2840</v>
      </c>
      <c r="AL1999">
        <f t="shared" si="675"/>
        <v>0</v>
      </c>
      <c r="AM1999">
        <f>IF(AND(INDIRECT(AN1999)='Sample Select backend'!$C$2,INDIRECT(AO1999)=1,INDIRECT(AP1999)='Sample Select backend'!$F$2,INDIRECT(AQ1999)=1,INDIRECT(AR1999)='Sample Select backend'!$M$2),1,0)</f>
        <v>0</v>
      </c>
      <c r="AN1999" t="str">
        <f>_xlfn.CONCAT('Sample Select backend'!$C$4,ROW(AN1999))</f>
        <v>AE1999</v>
      </c>
      <c r="AO1999" s="9" t="str">
        <f>_xlfn.CONCAT('Sample Select backend'!$J$2,ROW(AO1999))</f>
        <v>AJ1999</v>
      </c>
      <c r="AP1999" t="str">
        <f>_xlfn.CONCAT('Sample Select backend'!$F$4,ROW(AP1999))</f>
        <v>AF1999</v>
      </c>
      <c r="AQ1999" t="str">
        <f>_xlfn.CONCAT('Sample Select backend'!$I$10,ROW(AQ1999))</f>
        <v>R1999</v>
      </c>
      <c r="AR1999" t="str">
        <f>_xlfn.CONCAT('Sample Select backend'!$M$4,ROW(AR1999))</f>
        <v>AK1999</v>
      </c>
      <c r="AS1999" t="str">
        <f t="shared" si="676"/>
        <v>Korea, Republic of</v>
      </c>
      <c r="AT1999" s="9" t="str">
        <f t="shared" si="677"/>
        <v>General</v>
      </c>
      <c r="AU1999">
        <f t="shared" si="678"/>
        <v>0</v>
      </c>
      <c r="AV1999" s="9">
        <v>1</v>
      </c>
    </row>
    <row r="2000" spans="1:48" x14ac:dyDescent="0.35">
      <c r="A2000" t="s">
        <v>97</v>
      </c>
      <c r="B2000">
        <v>6</v>
      </c>
      <c r="C2000">
        <v>29</v>
      </c>
      <c r="D2000" t="s">
        <v>1414</v>
      </c>
      <c r="E2000">
        <v>1</v>
      </c>
      <c r="F2000">
        <v>1</v>
      </c>
      <c r="G2000">
        <v>-2</v>
      </c>
      <c r="H2000">
        <v>-1</v>
      </c>
      <c r="I2000">
        <v>-2</v>
      </c>
      <c r="J2000">
        <v>2</v>
      </c>
      <c r="K2000">
        <v>1</v>
      </c>
      <c r="L2000">
        <v>-2</v>
      </c>
      <c r="M2000">
        <v>1</v>
      </c>
      <c r="N2000" t="s">
        <v>2696</v>
      </c>
      <c r="O2000" t="s">
        <v>2805</v>
      </c>
      <c r="P2000" t="s">
        <v>2808</v>
      </c>
      <c r="Q2000" t="s">
        <v>2813</v>
      </c>
      <c r="R2000">
        <v>0</v>
      </c>
      <c r="S2000" t="s">
        <v>202</v>
      </c>
      <c r="T2000" t="s">
        <v>202</v>
      </c>
      <c r="U2000" t="s">
        <v>202</v>
      </c>
      <c r="V2000">
        <f t="shared" si="666"/>
        <v>1</v>
      </c>
      <c r="W2000">
        <f t="shared" si="667"/>
        <v>1</v>
      </c>
      <c r="X2000">
        <f t="shared" si="668"/>
        <v>0</v>
      </c>
      <c r="Y2000">
        <f t="shared" si="669"/>
        <v>0</v>
      </c>
      <c r="Z2000">
        <f t="shared" si="670"/>
        <v>0</v>
      </c>
      <c r="AA2000">
        <f t="shared" si="671"/>
        <v>1</v>
      </c>
      <c r="AB2000">
        <f t="shared" si="672"/>
        <v>1</v>
      </c>
      <c r="AC2000">
        <f t="shared" si="673"/>
        <v>0</v>
      </c>
      <c r="AD2000">
        <f t="shared" si="674"/>
        <v>1</v>
      </c>
      <c r="AE2000" s="4" t="s">
        <v>2828</v>
      </c>
      <c r="AF2000" s="9" t="s">
        <v>2829</v>
      </c>
      <c r="AG2000">
        <v>0</v>
      </c>
      <c r="AH2000">
        <v>0</v>
      </c>
      <c r="AI2000">
        <v>1</v>
      </c>
      <c r="AJ2000">
        <v>1</v>
      </c>
      <c r="AK2000" s="9" t="s">
        <v>2840</v>
      </c>
      <c r="AL2000">
        <f t="shared" si="675"/>
        <v>0</v>
      </c>
      <c r="AM2000">
        <f>IF(AND(INDIRECT(AN2000)='Sample Select backend'!$C$2,INDIRECT(AO2000)=1,INDIRECT(AP2000)='Sample Select backend'!$F$2,INDIRECT(AQ2000)=1,INDIRECT(AR2000)='Sample Select backend'!$M$2),1,0)</f>
        <v>0</v>
      </c>
      <c r="AN2000" t="str">
        <f>_xlfn.CONCAT('Sample Select backend'!$C$4,ROW(AN2000))</f>
        <v>AE2000</v>
      </c>
      <c r="AO2000" s="9" t="str">
        <f>_xlfn.CONCAT('Sample Select backend'!$J$2,ROW(AO2000))</f>
        <v>AJ2000</v>
      </c>
      <c r="AP2000" t="str">
        <f>_xlfn.CONCAT('Sample Select backend'!$F$4,ROW(AP2000))</f>
        <v>AF2000</v>
      </c>
      <c r="AQ2000" t="str">
        <f>_xlfn.CONCAT('Sample Select backend'!$I$10,ROW(AQ2000))</f>
        <v>R2000</v>
      </c>
      <c r="AR2000" t="str">
        <f>_xlfn.CONCAT('Sample Select backend'!$M$4,ROW(AR2000))</f>
        <v>AK2000</v>
      </c>
      <c r="AS2000" t="str">
        <f t="shared" si="676"/>
        <v>Korea, Republic of</v>
      </c>
      <c r="AT2000" s="9">
        <f t="shared" si="677"/>
        <v>29</v>
      </c>
      <c r="AU2000">
        <f t="shared" si="678"/>
        <v>0</v>
      </c>
      <c r="AV2000" s="9">
        <v>1</v>
      </c>
    </row>
    <row r="2001" spans="1:48" x14ac:dyDescent="0.35">
      <c r="A2001" t="s">
        <v>97</v>
      </c>
      <c r="B2001">
        <v>6</v>
      </c>
      <c r="C2001">
        <v>27</v>
      </c>
      <c r="D2001" t="s">
        <v>1416</v>
      </c>
      <c r="E2001">
        <v>1</v>
      </c>
      <c r="F2001">
        <v>1</v>
      </c>
      <c r="G2001">
        <v>2</v>
      </c>
      <c r="H2001">
        <v>-1</v>
      </c>
      <c r="I2001">
        <v>-2</v>
      </c>
      <c r="J2001">
        <v>2</v>
      </c>
      <c r="K2001">
        <v>-1</v>
      </c>
      <c r="L2001">
        <v>2</v>
      </c>
      <c r="M2001">
        <v>1</v>
      </c>
      <c r="N2001" t="s">
        <v>2696</v>
      </c>
      <c r="O2001" t="s">
        <v>2805</v>
      </c>
      <c r="P2001" t="s">
        <v>2808</v>
      </c>
      <c r="Q2001" t="s">
        <v>2813</v>
      </c>
      <c r="R2001">
        <v>0</v>
      </c>
      <c r="S2001" t="s">
        <v>202</v>
      </c>
      <c r="T2001" t="s">
        <v>202</v>
      </c>
      <c r="U2001" t="s">
        <v>202</v>
      </c>
      <c r="V2001">
        <f t="shared" si="666"/>
        <v>1</v>
      </c>
      <c r="W2001">
        <f t="shared" si="667"/>
        <v>1</v>
      </c>
      <c r="X2001">
        <f t="shared" si="668"/>
        <v>1</v>
      </c>
      <c r="Y2001">
        <f t="shared" si="669"/>
        <v>0</v>
      </c>
      <c r="Z2001">
        <f t="shared" si="670"/>
        <v>0</v>
      </c>
      <c r="AA2001">
        <f t="shared" si="671"/>
        <v>1</v>
      </c>
      <c r="AB2001">
        <f t="shared" si="672"/>
        <v>0</v>
      </c>
      <c r="AC2001">
        <f t="shared" si="673"/>
        <v>1</v>
      </c>
      <c r="AD2001">
        <f t="shared" si="674"/>
        <v>1</v>
      </c>
      <c r="AE2001" s="4" t="s">
        <v>2828</v>
      </c>
      <c r="AF2001" s="9" t="s">
        <v>2829</v>
      </c>
      <c r="AG2001">
        <v>0</v>
      </c>
      <c r="AH2001">
        <v>0</v>
      </c>
      <c r="AI2001">
        <v>1</v>
      </c>
      <c r="AJ2001">
        <v>1</v>
      </c>
      <c r="AK2001" s="9" t="s">
        <v>2840</v>
      </c>
      <c r="AL2001">
        <f t="shared" si="675"/>
        <v>0</v>
      </c>
      <c r="AM2001">
        <f>IF(AND(INDIRECT(AN2001)='Sample Select backend'!$C$2,INDIRECT(AO2001)=1,INDIRECT(AP2001)='Sample Select backend'!$F$2,INDIRECT(AQ2001)=1,INDIRECT(AR2001)='Sample Select backend'!$M$2),1,0)</f>
        <v>0</v>
      </c>
      <c r="AN2001" t="str">
        <f>_xlfn.CONCAT('Sample Select backend'!$C$4,ROW(AN2001))</f>
        <v>AE2001</v>
      </c>
      <c r="AO2001" s="9" t="str">
        <f>_xlfn.CONCAT('Sample Select backend'!$J$2,ROW(AO2001))</f>
        <v>AJ2001</v>
      </c>
      <c r="AP2001" t="str">
        <f>_xlfn.CONCAT('Sample Select backend'!$F$4,ROW(AP2001))</f>
        <v>AF2001</v>
      </c>
      <c r="AQ2001" t="str">
        <f>_xlfn.CONCAT('Sample Select backend'!$I$10,ROW(AQ2001))</f>
        <v>R2001</v>
      </c>
      <c r="AR2001" t="str">
        <f>_xlfn.CONCAT('Sample Select backend'!$M$4,ROW(AR2001))</f>
        <v>AK2001</v>
      </c>
      <c r="AS2001" t="str">
        <f t="shared" si="676"/>
        <v>Korea, Republic of</v>
      </c>
      <c r="AT2001" s="9">
        <f t="shared" si="677"/>
        <v>27</v>
      </c>
      <c r="AU2001">
        <f t="shared" si="678"/>
        <v>0</v>
      </c>
      <c r="AV2001" s="9">
        <v>1</v>
      </c>
    </row>
    <row r="2002" spans="1:48" x14ac:dyDescent="0.35">
      <c r="A2002" t="s">
        <v>97</v>
      </c>
      <c r="B2002">
        <v>6</v>
      </c>
      <c r="C2002">
        <v>25</v>
      </c>
      <c r="D2002" t="s">
        <v>1398</v>
      </c>
      <c r="E2002">
        <v>1</v>
      </c>
      <c r="F2002">
        <v>1</v>
      </c>
      <c r="G2002">
        <v>2</v>
      </c>
      <c r="H2002">
        <v>-1</v>
      </c>
      <c r="I2002">
        <v>2</v>
      </c>
      <c r="J2002">
        <v>2</v>
      </c>
      <c r="K2002">
        <v>1</v>
      </c>
      <c r="L2002">
        <v>2</v>
      </c>
      <c r="M2002">
        <v>1</v>
      </c>
      <c r="N2002" t="s">
        <v>2696</v>
      </c>
      <c r="O2002" t="s">
        <v>2805</v>
      </c>
      <c r="P2002" t="s">
        <v>2808</v>
      </c>
      <c r="Q2002" t="s">
        <v>2813</v>
      </c>
      <c r="R2002">
        <v>0</v>
      </c>
      <c r="S2002" t="s">
        <v>202</v>
      </c>
      <c r="T2002" t="s">
        <v>202</v>
      </c>
      <c r="U2002" t="s">
        <v>202</v>
      </c>
      <c r="V2002">
        <f t="shared" si="666"/>
        <v>1</v>
      </c>
      <c r="W2002">
        <f t="shared" si="667"/>
        <v>1</v>
      </c>
      <c r="X2002">
        <f t="shared" si="668"/>
        <v>1</v>
      </c>
      <c r="Y2002">
        <f t="shared" si="669"/>
        <v>0</v>
      </c>
      <c r="Z2002">
        <f t="shared" si="670"/>
        <v>1</v>
      </c>
      <c r="AA2002">
        <f t="shared" si="671"/>
        <v>1</v>
      </c>
      <c r="AB2002">
        <f t="shared" si="672"/>
        <v>1</v>
      </c>
      <c r="AC2002">
        <f t="shared" si="673"/>
        <v>1</v>
      </c>
      <c r="AD2002">
        <f t="shared" si="674"/>
        <v>1</v>
      </c>
      <c r="AE2002" s="4" t="s">
        <v>2828</v>
      </c>
      <c r="AF2002" s="9" t="s">
        <v>2829</v>
      </c>
      <c r="AG2002">
        <v>0</v>
      </c>
      <c r="AH2002">
        <v>0</v>
      </c>
      <c r="AI2002">
        <v>1</v>
      </c>
      <c r="AJ2002">
        <v>1</v>
      </c>
      <c r="AK2002" s="9" t="s">
        <v>2840</v>
      </c>
      <c r="AL2002">
        <f t="shared" si="675"/>
        <v>0</v>
      </c>
      <c r="AM2002">
        <f>IF(AND(INDIRECT(AN2002)='Sample Select backend'!$C$2,INDIRECT(AO2002)=1,INDIRECT(AP2002)='Sample Select backend'!$F$2,INDIRECT(AQ2002)=1,INDIRECT(AR2002)='Sample Select backend'!$M$2),1,0)</f>
        <v>0</v>
      </c>
      <c r="AN2002" t="str">
        <f>_xlfn.CONCAT('Sample Select backend'!$C$4,ROW(AN2002))</f>
        <v>AE2002</v>
      </c>
      <c r="AO2002" s="9" t="str">
        <f>_xlfn.CONCAT('Sample Select backend'!$J$2,ROW(AO2002))</f>
        <v>AJ2002</v>
      </c>
      <c r="AP2002" t="str">
        <f>_xlfn.CONCAT('Sample Select backend'!$F$4,ROW(AP2002))</f>
        <v>AF2002</v>
      </c>
      <c r="AQ2002" t="str">
        <f>_xlfn.CONCAT('Sample Select backend'!$I$10,ROW(AQ2002))</f>
        <v>R2002</v>
      </c>
      <c r="AR2002" t="str">
        <f>_xlfn.CONCAT('Sample Select backend'!$M$4,ROW(AR2002))</f>
        <v>AK2002</v>
      </c>
      <c r="AS2002" t="str">
        <f t="shared" si="676"/>
        <v>Korea, Republic of</v>
      </c>
      <c r="AT2002" s="9">
        <f t="shared" si="677"/>
        <v>25</v>
      </c>
      <c r="AU2002">
        <f t="shared" si="678"/>
        <v>0</v>
      </c>
      <c r="AV2002" s="9">
        <v>0</v>
      </c>
    </row>
    <row r="2003" spans="1:48" x14ac:dyDescent="0.35">
      <c r="A2003" t="s">
        <v>97</v>
      </c>
      <c r="B2003" s="9" t="s">
        <v>201</v>
      </c>
      <c r="C2003" t="s">
        <v>202</v>
      </c>
      <c r="D2003" t="s">
        <v>1408</v>
      </c>
      <c r="N2003" t="s">
        <v>2696</v>
      </c>
      <c r="O2003" t="s">
        <v>2805</v>
      </c>
      <c r="P2003" t="s">
        <v>2808</v>
      </c>
      <c r="Q2003" t="s">
        <v>2813</v>
      </c>
      <c r="R2003">
        <v>0</v>
      </c>
      <c r="S2003" t="s">
        <v>202</v>
      </c>
      <c r="T2003" t="s">
        <v>202</v>
      </c>
      <c r="U2003" t="s">
        <v>202</v>
      </c>
      <c r="V2003">
        <f t="shared" si="666"/>
        <v>-1</v>
      </c>
      <c r="W2003">
        <f t="shared" si="667"/>
        <v>-1</v>
      </c>
      <c r="X2003">
        <f t="shared" si="668"/>
        <v>-1</v>
      </c>
      <c r="Y2003">
        <f t="shared" si="669"/>
        <v>-1</v>
      </c>
      <c r="Z2003">
        <f t="shared" si="670"/>
        <v>-1</v>
      </c>
      <c r="AA2003">
        <f t="shared" si="671"/>
        <v>-1</v>
      </c>
      <c r="AB2003">
        <f t="shared" si="672"/>
        <v>-1</v>
      </c>
      <c r="AC2003">
        <f t="shared" si="673"/>
        <v>-1</v>
      </c>
      <c r="AD2003">
        <f t="shared" si="674"/>
        <v>-1</v>
      </c>
      <c r="AE2003" s="4" t="s">
        <v>2828</v>
      </c>
      <c r="AF2003" s="9" t="s">
        <v>2829</v>
      </c>
      <c r="AG2003">
        <v>0</v>
      </c>
      <c r="AH2003">
        <v>0</v>
      </c>
      <c r="AI2003">
        <v>1</v>
      </c>
      <c r="AJ2003">
        <v>1</v>
      </c>
      <c r="AK2003" s="9" t="s">
        <v>2840</v>
      </c>
      <c r="AL2003">
        <f t="shared" si="675"/>
        <v>1</v>
      </c>
      <c r="AM2003">
        <f>IF(AND(INDIRECT(AN2003)='Sample Select backend'!$C$2,INDIRECT(AO2003)=1,INDIRECT(AP2003)='Sample Select backend'!$F$2,INDIRECT(AQ2003)=1,INDIRECT(AR2003)='Sample Select backend'!$M$2),1,0)</f>
        <v>0</v>
      </c>
      <c r="AN2003" t="str">
        <f>_xlfn.CONCAT('Sample Select backend'!$C$4,ROW(AN2003))</f>
        <v>AE2003</v>
      </c>
      <c r="AO2003" s="9" t="str">
        <f>_xlfn.CONCAT('Sample Select backend'!$J$2,ROW(AO2003))</f>
        <v>AJ2003</v>
      </c>
      <c r="AP2003" t="str">
        <f>_xlfn.CONCAT('Sample Select backend'!$F$4,ROW(AP2003))</f>
        <v>AF2003</v>
      </c>
      <c r="AQ2003" t="str">
        <f>_xlfn.CONCAT('Sample Select backend'!$I$10,ROW(AQ2003))</f>
        <v>R2003</v>
      </c>
      <c r="AR2003" t="str">
        <f>_xlfn.CONCAT('Sample Select backend'!$M$4,ROW(AR2003))</f>
        <v>AK2003</v>
      </c>
      <c r="AS2003" t="str">
        <f t="shared" si="676"/>
        <v>Korea, Republic of</v>
      </c>
      <c r="AT2003" s="9" t="str">
        <f t="shared" si="677"/>
        <v>Other</v>
      </c>
      <c r="AU2003">
        <f t="shared" si="678"/>
        <v>0</v>
      </c>
      <c r="AV2003" s="9">
        <v>0</v>
      </c>
    </row>
    <row r="2004" spans="1:48" x14ac:dyDescent="0.35">
      <c r="A2004" t="s">
        <v>97</v>
      </c>
      <c r="B2004" s="24">
        <v>7</v>
      </c>
      <c r="C2004" s="24">
        <v>30</v>
      </c>
      <c r="D2004" s="24" t="s">
        <v>4312</v>
      </c>
      <c r="E2004" s="24"/>
      <c r="O2004" t="s">
        <v>2805</v>
      </c>
      <c r="P2004" t="s">
        <v>2808</v>
      </c>
      <c r="Q2004" t="s">
        <v>2813</v>
      </c>
      <c r="R2004">
        <v>0</v>
      </c>
      <c r="S2004" t="s">
        <v>202</v>
      </c>
      <c r="T2004" t="s">
        <v>202</v>
      </c>
      <c r="U2004" t="s">
        <v>202</v>
      </c>
      <c r="V2004">
        <v>-1</v>
      </c>
      <c r="W2004">
        <v>-1</v>
      </c>
      <c r="X2004">
        <v>-1</v>
      </c>
      <c r="Y2004">
        <v>-1</v>
      </c>
      <c r="Z2004">
        <v>-1</v>
      </c>
      <c r="AA2004">
        <v>-1</v>
      </c>
      <c r="AB2004">
        <v>-1</v>
      </c>
      <c r="AC2004">
        <v>-1</v>
      </c>
      <c r="AD2004">
        <v>-1</v>
      </c>
      <c r="AE2004" s="4" t="s">
        <v>2828</v>
      </c>
      <c r="AF2004" s="9" t="s">
        <v>2829</v>
      </c>
      <c r="AG2004">
        <v>0</v>
      </c>
      <c r="AH2004">
        <v>0</v>
      </c>
      <c r="AI2004">
        <v>1</v>
      </c>
      <c r="AJ2004">
        <v>1</v>
      </c>
      <c r="AK2004" s="9" t="s">
        <v>2840</v>
      </c>
      <c r="AL2004">
        <f t="shared" si="675"/>
        <v>0</v>
      </c>
      <c r="AM2004">
        <f>IF(AND(INDIRECT(AN2004)='Sample Select backend'!$C$2,INDIRECT(AO2004)=1,INDIRECT(AP2004)='Sample Select backend'!$F$2,INDIRECT(AQ2004)=1,INDIRECT(AR2004)='Sample Select backend'!$M$2),1,0)</f>
        <v>0</v>
      </c>
      <c r="AN2004" t="str">
        <f>_xlfn.CONCAT('Sample Select backend'!$C$4,ROW(AN2004))</f>
        <v>AE2004</v>
      </c>
      <c r="AO2004" s="9" t="str">
        <f>_xlfn.CONCAT('Sample Select backend'!$J$2,ROW(AO2004))</f>
        <v>AJ2004</v>
      </c>
      <c r="AP2004" t="str">
        <f>_xlfn.CONCAT('Sample Select backend'!$F$4,ROW(AP2004))</f>
        <v>AF2004</v>
      </c>
      <c r="AQ2004" t="str">
        <f>_xlfn.CONCAT('Sample Select backend'!$I$10,ROW(AQ2004))</f>
        <v>R2004</v>
      </c>
      <c r="AR2004" t="str">
        <f>_xlfn.CONCAT('Sample Select backend'!$M$4,ROW(AR2004))</f>
        <v>AK2004</v>
      </c>
      <c r="AS2004" t="str">
        <f t="shared" si="676"/>
        <v>Korea, Republic of</v>
      </c>
      <c r="AT2004" s="9">
        <f t="shared" si="677"/>
        <v>30</v>
      </c>
      <c r="AU2004">
        <f t="shared" si="678"/>
        <v>0</v>
      </c>
      <c r="AV2004" s="9">
        <v>0</v>
      </c>
    </row>
    <row r="2005" spans="1:48" x14ac:dyDescent="0.35">
      <c r="A2005" t="s">
        <v>97</v>
      </c>
      <c r="B2005" s="24">
        <v>6</v>
      </c>
      <c r="C2005" s="24">
        <v>26</v>
      </c>
      <c r="D2005" s="24" t="s">
        <v>4313</v>
      </c>
      <c r="E2005" s="24"/>
      <c r="O2005" t="s">
        <v>2805</v>
      </c>
      <c r="P2005" t="s">
        <v>2808</v>
      </c>
      <c r="Q2005" t="s">
        <v>2813</v>
      </c>
      <c r="R2005">
        <v>0</v>
      </c>
      <c r="S2005" t="s">
        <v>202</v>
      </c>
      <c r="T2005" t="s">
        <v>202</v>
      </c>
      <c r="U2005" t="s">
        <v>202</v>
      </c>
      <c r="V2005">
        <v>-1</v>
      </c>
      <c r="W2005">
        <v>-1</v>
      </c>
      <c r="X2005">
        <v>-1</v>
      </c>
      <c r="Y2005">
        <v>-1</v>
      </c>
      <c r="Z2005">
        <v>-1</v>
      </c>
      <c r="AA2005">
        <v>-1</v>
      </c>
      <c r="AB2005">
        <v>-1</v>
      </c>
      <c r="AC2005">
        <v>-1</v>
      </c>
      <c r="AD2005">
        <v>-1</v>
      </c>
      <c r="AE2005" s="4" t="s">
        <v>2828</v>
      </c>
      <c r="AF2005" s="9" t="s">
        <v>2829</v>
      </c>
      <c r="AG2005">
        <v>0</v>
      </c>
      <c r="AH2005">
        <v>0</v>
      </c>
      <c r="AI2005">
        <v>1</v>
      </c>
      <c r="AJ2005">
        <v>1</v>
      </c>
      <c r="AK2005" s="9" t="s">
        <v>2840</v>
      </c>
      <c r="AL2005">
        <f t="shared" si="675"/>
        <v>0</v>
      </c>
      <c r="AM2005">
        <f>IF(AND(INDIRECT(AN2005)='Sample Select backend'!$C$2,INDIRECT(AO2005)=1,INDIRECT(AP2005)='Sample Select backend'!$F$2,INDIRECT(AQ2005)=1,INDIRECT(AR2005)='Sample Select backend'!$M$2),1,0)</f>
        <v>0</v>
      </c>
      <c r="AN2005" t="str">
        <f>_xlfn.CONCAT('Sample Select backend'!$C$4,ROW(AN2005))</f>
        <v>AE2005</v>
      </c>
      <c r="AO2005" s="9" t="str">
        <f>_xlfn.CONCAT('Sample Select backend'!$J$2,ROW(AO2005))</f>
        <v>AJ2005</v>
      </c>
      <c r="AP2005" t="str">
        <f>_xlfn.CONCAT('Sample Select backend'!$F$4,ROW(AP2005))</f>
        <v>AF2005</v>
      </c>
      <c r="AQ2005" t="str">
        <f>_xlfn.CONCAT('Sample Select backend'!$I$10,ROW(AQ2005))</f>
        <v>R2005</v>
      </c>
      <c r="AR2005" t="str">
        <f>_xlfn.CONCAT('Sample Select backend'!$M$4,ROW(AR2005))</f>
        <v>AK2005</v>
      </c>
      <c r="AS2005" t="str">
        <f t="shared" si="676"/>
        <v>Korea, Republic of</v>
      </c>
      <c r="AT2005" s="9">
        <f t="shared" si="677"/>
        <v>26</v>
      </c>
      <c r="AU2005">
        <f t="shared" si="678"/>
        <v>0</v>
      </c>
      <c r="AV2005" s="9">
        <v>0</v>
      </c>
    </row>
    <row r="2006" spans="1:48" x14ac:dyDescent="0.35">
      <c r="A2006" t="s">
        <v>97</v>
      </c>
      <c r="B2006" s="24">
        <v>5</v>
      </c>
      <c r="C2006" s="24" t="s">
        <v>204</v>
      </c>
      <c r="D2006" s="24" t="s">
        <v>4314</v>
      </c>
      <c r="E2006" s="24"/>
      <c r="O2006" t="s">
        <v>2805</v>
      </c>
      <c r="P2006" t="s">
        <v>2808</v>
      </c>
      <c r="Q2006" t="s">
        <v>2813</v>
      </c>
      <c r="R2006">
        <v>0</v>
      </c>
      <c r="S2006" t="s">
        <v>202</v>
      </c>
      <c r="T2006" t="s">
        <v>202</v>
      </c>
      <c r="U2006" t="s">
        <v>202</v>
      </c>
      <c r="V2006">
        <v>-1</v>
      </c>
      <c r="W2006">
        <v>-1</v>
      </c>
      <c r="X2006">
        <v>-1</v>
      </c>
      <c r="Y2006">
        <v>-1</v>
      </c>
      <c r="Z2006">
        <v>-1</v>
      </c>
      <c r="AA2006">
        <v>-1</v>
      </c>
      <c r="AB2006">
        <v>-1</v>
      </c>
      <c r="AC2006">
        <v>-1</v>
      </c>
      <c r="AD2006">
        <v>-1</v>
      </c>
      <c r="AE2006" s="4" t="s">
        <v>2828</v>
      </c>
      <c r="AF2006" s="9" t="s">
        <v>2829</v>
      </c>
      <c r="AG2006">
        <v>0</v>
      </c>
      <c r="AH2006">
        <v>0</v>
      </c>
      <c r="AI2006">
        <v>1</v>
      </c>
      <c r="AJ2006">
        <v>1</v>
      </c>
      <c r="AK2006" s="9" t="s">
        <v>2840</v>
      </c>
      <c r="AL2006">
        <f t="shared" si="675"/>
        <v>0</v>
      </c>
      <c r="AM2006">
        <f>IF(AND(INDIRECT(AN2006)='Sample Select backend'!$C$2,INDIRECT(AO2006)=1,INDIRECT(AP2006)='Sample Select backend'!$F$2,INDIRECT(AQ2006)=1,INDIRECT(AR2006)='Sample Select backend'!$M$2),1,0)</f>
        <v>0</v>
      </c>
      <c r="AN2006" t="str">
        <f>_xlfn.CONCAT('Sample Select backend'!$C$4,ROW(AN2006))</f>
        <v>AE2006</v>
      </c>
      <c r="AO2006" s="9" t="str">
        <f>_xlfn.CONCAT('Sample Select backend'!$J$2,ROW(AO2006))</f>
        <v>AJ2006</v>
      </c>
      <c r="AP2006" t="str">
        <f>_xlfn.CONCAT('Sample Select backend'!$F$4,ROW(AP2006))</f>
        <v>AF2006</v>
      </c>
      <c r="AQ2006" t="str">
        <f>_xlfn.CONCAT('Sample Select backend'!$I$10,ROW(AQ2006))</f>
        <v>R2006</v>
      </c>
      <c r="AR2006" t="str">
        <f>_xlfn.CONCAT('Sample Select backend'!$M$4,ROW(AR2006))</f>
        <v>AK2006</v>
      </c>
      <c r="AS2006" t="str">
        <f t="shared" si="676"/>
        <v>Korea, Republic of</v>
      </c>
      <c r="AT2006" s="9" t="str">
        <f t="shared" si="677"/>
        <v>General</v>
      </c>
      <c r="AU2006">
        <f t="shared" si="678"/>
        <v>0</v>
      </c>
      <c r="AV2006" s="9">
        <v>0</v>
      </c>
    </row>
    <row r="2007" spans="1:48" x14ac:dyDescent="0.35">
      <c r="A2007" t="s">
        <v>97</v>
      </c>
      <c r="B2007" s="24" t="s">
        <v>201</v>
      </c>
      <c r="C2007" s="24" t="s">
        <v>201</v>
      </c>
      <c r="D2007" s="24" t="s">
        <v>4315</v>
      </c>
      <c r="E2007" s="24"/>
      <c r="O2007" t="s">
        <v>2805</v>
      </c>
      <c r="P2007" t="s">
        <v>2808</v>
      </c>
      <c r="Q2007" t="s">
        <v>2813</v>
      </c>
      <c r="R2007">
        <v>0</v>
      </c>
      <c r="S2007" t="s">
        <v>202</v>
      </c>
      <c r="T2007" t="s">
        <v>202</v>
      </c>
      <c r="U2007" t="s">
        <v>202</v>
      </c>
      <c r="V2007">
        <v>-1</v>
      </c>
      <c r="W2007">
        <v>-1</v>
      </c>
      <c r="X2007">
        <v>-1</v>
      </c>
      <c r="Y2007">
        <v>-1</v>
      </c>
      <c r="Z2007">
        <v>-1</v>
      </c>
      <c r="AA2007">
        <v>-1</v>
      </c>
      <c r="AB2007">
        <v>-1</v>
      </c>
      <c r="AC2007">
        <v>-1</v>
      </c>
      <c r="AD2007">
        <v>-1</v>
      </c>
      <c r="AE2007" s="4" t="s">
        <v>2828</v>
      </c>
      <c r="AF2007" s="9" t="s">
        <v>2829</v>
      </c>
      <c r="AG2007">
        <v>0</v>
      </c>
      <c r="AH2007">
        <v>0</v>
      </c>
      <c r="AI2007">
        <v>1</v>
      </c>
      <c r="AJ2007">
        <v>1</v>
      </c>
      <c r="AK2007" s="9" t="s">
        <v>2840</v>
      </c>
      <c r="AL2007">
        <f t="shared" si="675"/>
        <v>1</v>
      </c>
      <c r="AM2007">
        <f>IF(AND(INDIRECT(AN2007)='Sample Select backend'!$C$2,INDIRECT(AO2007)=1,INDIRECT(AP2007)='Sample Select backend'!$F$2,INDIRECT(AQ2007)=1,INDIRECT(AR2007)='Sample Select backend'!$M$2),1,0)</f>
        <v>0</v>
      </c>
      <c r="AN2007" t="str">
        <f>_xlfn.CONCAT('Sample Select backend'!$C$4,ROW(AN2007))</f>
        <v>AE2007</v>
      </c>
      <c r="AO2007" s="9" t="str">
        <f>_xlfn.CONCAT('Sample Select backend'!$J$2,ROW(AO2007))</f>
        <v>AJ2007</v>
      </c>
      <c r="AP2007" t="str">
        <f>_xlfn.CONCAT('Sample Select backend'!$F$4,ROW(AP2007))</f>
        <v>AF2007</v>
      </c>
      <c r="AQ2007" t="str">
        <f>_xlfn.CONCAT('Sample Select backend'!$I$10,ROW(AQ2007))</f>
        <v>R2007</v>
      </c>
      <c r="AR2007" t="str">
        <f>_xlfn.CONCAT('Sample Select backend'!$M$4,ROW(AR2007))</f>
        <v>AK2007</v>
      </c>
      <c r="AS2007" t="str">
        <f t="shared" si="676"/>
        <v>Korea, Republic of</v>
      </c>
      <c r="AT2007" s="9" t="str">
        <f t="shared" si="677"/>
        <v>Other</v>
      </c>
      <c r="AU2007">
        <f t="shared" si="678"/>
        <v>0</v>
      </c>
      <c r="AV2007" s="9">
        <v>0</v>
      </c>
    </row>
    <row r="2008" spans="1:48" x14ac:dyDescent="0.35">
      <c r="A2008" t="s">
        <v>97</v>
      </c>
      <c r="B2008" s="24">
        <v>1</v>
      </c>
      <c r="C2008" s="24">
        <v>3</v>
      </c>
      <c r="D2008" s="24" t="s">
        <v>4316</v>
      </c>
      <c r="E2008" s="24"/>
      <c r="O2008" t="s">
        <v>2805</v>
      </c>
      <c r="P2008" t="s">
        <v>2808</v>
      </c>
      <c r="Q2008" t="s">
        <v>2813</v>
      </c>
      <c r="R2008">
        <v>0</v>
      </c>
      <c r="S2008" t="s">
        <v>202</v>
      </c>
      <c r="T2008" t="s">
        <v>202</v>
      </c>
      <c r="U2008" t="s">
        <v>202</v>
      </c>
      <c r="V2008">
        <v>-1</v>
      </c>
      <c r="W2008">
        <v>-1</v>
      </c>
      <c r="X2008">
        <v>-1</v>
      </c>
      <c r="Y2008">
        <v>-1</v>
      </c>
      <c r="Z2008">
        <v>-1</v>
      </c>
      <c r="AA2008">
        <v>-1</v>
      </c>
      <c r="AB2008">
        <v>-1</v>
      </c>
      <c r="AC2008">
        <v>-1</v>
      </c>
      <c r="AD2008">
        <v>-1</v>
      </c>
      <c r="AE2008" s="4" t="s">
        <v>2828</v>
      </c>
      <c r="AF2008" s="9" t="s">
        <v>2829</v>
      </c>
      <c r="AG2008">
        <v>0</v>
      </c>
      <c r="AH2008">
        <v>0</v>
      </c>
      <c r="AI2008">
        <v>1</v>
      </c>
      <c r="AJ2008">
        <v>1</v>
      </c>
      <c r="AK2008" s="9" t="s">
        <v>2840</v>
      </c>
      <c r="AL2008">
        <f t="shared" si="675"/>
        <v>0</v>
      </c>
      <c r="AM2008">
        <f>IF(AND(INDIRECT(AN2008)='Sample Select backend'!$C$2,INDIRECT(AO2008)=1,INDIRECT(AP2008)='Sample Select backend'!$F$2,INDIRECT(AQ2008)=1,INDIRECT(AR2008)='Sample Select backend'!$M$2),1,0)</f>
        <v>0</v>
      </c>
      <c r="AN2008" t="str">
        <f>_xlfn.CONCAT('Sample Select backend'!$C$4,ROW(AN2008))</f>
        <v>AE2008</v>
      </c>
      <c r="AO2008" s="9" t="str">
        <f>_xlfn.CONCAT('Sample Select backend'!$J$2,ROW(AO2008))</f>
        <v>AJ2008</v>
      </c>
      <c r="AP2008" t="str">
        <f>_xlfn.CONCAT('Sample Select backend'!$F$4,ROW(AP2008))</f>
        <v>AF2008</v>
      </c>
      <c r="AQ2008" t="str">
        <f>_xlfn.CONCAT('Sample Select backend'!$I$10,ROW(AQ2008))</f>
        <v>R2008</v>
      </c>
      <c r="AR2008" t="str">
        <f>_xlfn.CONCAT('Sample Select backend'!$M$4,ROW(AR2008))</f>
        <v>AK2008</v>
      </c>
      <c r="AS2008" t="str">
        <f t="shared" si="676"/>
        <v>Korea, Republic of</v>
      </c>
      <c r="AT2008" s="9">
        <f t="shared" si="677"/>
        <v>3</v>
      </c>
      <c r="AU2008">
        <f t="shared" si="678"/>
        <v>0</v>
      </c>
      <c r="AV2008" s="9">
        <v>0</v>
      </c>
    </row>
    <row r="2009" spans="1:48" x14ac:dyDescent="0.35">
      <c r="A2009" t="s">
        <v>97</v>
      </c>
      <c r="B2009" s="24">
        <v>1</v>
      </c>
      <c r="C2009" s="24">
        <v>9</v>
      </c>
      <c r="D2009" s="24" t="s">
        <v>4317</v>
      </c>
      <c r="E2009" s="24"/>
      <c r="O2009" t="s">
        <v>2805</v>
      </c>
      <c r="P2009" t="s">
        <v>2808</v>
      </c>
      <c r="Q2009" t="s">
        <v>2813</v>
      </c>
      <c r="R2009">
        <v>0</v>
      </c>
      <c r="S2009" t="s">
        <v>202</v>
      </c>
      <c r="T2009" t="s">
        <v>202</v>
      </c>
      <c r="U2009" t="s">
        <v>202</v>
      </c>
      <c r="V2009">
        <v>-1</v>
      </c>
      <c r="W2009">
        <v>-1</v>
      </c>
      <c r="X2009">
        <v>-1</v>
      </c>
      <c r="Y2009">
        <v>-1</v>
      </c>
      <c r="Z2009">
        <v>-1</v>
      </c>
      <c r="AA2009">
        <v>-1</v>
      </c>
      <c r="AB2009">
        <v>-1</v>
      </c>
      <c r="AC2009">
        <v>-1</v>
      </c>
      <c r="AD2009">
        <v>-1</v>
      </c>
      <c r="AE2009" s="4" t="s">
        <v>2828</v>
      </c>
      <c r="AF2009" s="9" t="s">
        <v>2829</v>
      </c>
      <c r="AG2009">
        <v>0</v>
      </c>
      <c r="AH2009">
        <v>0</v>
      </c>
      <c r="AI2009">
        <v>1</v>
      </c>
      <c r="AJ2009">
        <v>1</v>
      </c>
      <c r="AK2009" s="9" t="s">
        <v>2840</v>
      </c>
      <c r="AL2009">
        <f t="shared" si="675"/>
        <v>0</v>
      </c>
      <c r="AM2009">
        <f>IF(AND(INDIRECT(AN2009)='Sample Select backend'!$C$2,INDIRECT(AO2009)=1,INDIRECT(AP2009)='Sample Select backend'!$F$2,INDIRECT(AQ2009)=1,INDIRECT(AR2009)='Sample Select backend'!$M$2),1,0)</f>
        <v>0</v>
      </c>
      <c r="AN2009" t="str">
        <f>_xlfn.CONCAT('Sample Select backend'!$C$4,ROW(AN2009))</f>
        <v>AE2009</v>
      </c>
      <c r="AO2009" s="9" t="str">
        <f>_xlfn.CONCAT('Sample Select backend'!$J$2,ROW(AO2009))</f>
        <v>AJ2009</v>
      </c>
      <c r="AP2009" t="str">
        <f>_xlfn.CONCAT('Sample Select backend'!$F$4,ROW(AP2009))</f>
        <v>AF2009</v>
      </c>
      <c r="AQ2009" t="str">
        <f>_xlfn.CONCAT('Sample Select backend'!$I$10,ROW(AQ2009))</f>
        <v>R2009</v>
      </c>
      <c r="AR2009" t="str">
        <f>_xlfn.CONCAT('Sample Select backend'!$M$4,ROW(AR2009))</f>
        <v>AK2009</v>
      </c>
      <c r="AS2009" t="str">
        <f t="shared" si="676"/>
        <v>Korea, Republic of</v>
      </c>
      <c r="AT2009" s="9">
        <f t="shared" si="677"/>
        <v>9</v>
      </c>
      <c r="AU2009">
        <f t="shared" si="678"/>
        <v>0</v>
      </c>
      <c r="AV2009" s="9">
        <v>0</v>
      </c>
    </row>
    <row r="2010" spans="1:48" x14ac:dyDescent="0.35">
      <c r="A2010" t="s">
        <v>97</v>
      </c>
      <c r="B2010" s="24">
        <v>1</v>
      </c>
      <c r="C2010" s="24" t="s">
        <v>206</v>
      </c>
      <c r="D2010" s="24" t="s">
        <v>4318</v>
      </c>
      <c r="E2010" s="24"/>
      <c r="O2010" t="s">
        <v>2805</v>
      </c>
      <c r="P2010" t="s">
        <v>2808</v>
      </c>
      <c r="Q2010" t="s">
        <v>2813</v>
      </c>
      <c r="R2010">
        <v>0</v>
      </c>
      <c r="S2010" t="s">
        <v>202</v>
      </c>
      <c r="T2010" t="s">
        <v>202</v>
      </c>
      <c r="U2010" t="s">
        <v>202</v>
      </c>
      <c r="V2010">
        <v>-1</v>
      </c>
      <c r="W2010">
        <v>-1</v>
      </c>
      <c r="X2010">
        <v>-1</v>
      </c>
      <c r="Y2010">
        <v>-1</v>
      </c>
      <c r="Z2010">
        <v>-1</v>
      </c>
      <c r="AA2010">
        <v>-1</v>
      </c>
      <c r="AB2010">
        <v>-1</v>
      </c>
      <c r="AC2010">
        <v>-1</v>
      </c>
      <c r="AD2010">
        <v>-1</v>
      </c>
      <c r="AE2010" s="4" t="s">
        <v>2828</v>
      </c>
      <c r="AF2010" s="9" t="s">
        <v>2829</v>
      </c>
      <c r="AG2010">
        <v>0</v>
      </c>
      <c r="AH2010">
        <v>0</v>
      </c>
      <c r="AI2010">
        <v>1</v>
      </c>
      <c r="AJ2010">
        <v>1</v>
      </c>
      <c r="AK2010" s="9" t="s">
        <v>2840</v>
      </c>
      <c r="AL2010">
        <f t="shared" si="675"/>
        <v>0</v>
      </c>
      <c r="AM2010">
        <f>IF(AND(INDIRECT(AN2010)='Sample Select backend'!$C$2,INDIRECT(AO2010)=1,INDIRECT(AP2010)='Sample Select backend'!$F$2,INDIRECT(AQ2010)=1,INDIRECT(AR2010)='Sample Select backend'!$M$2),1,0)</f>
        <v>0</v>
      </c>
      <c r="AN2010" t="str">
        <f>_xlfn.CONCAT('Sample Select backend'!$C$4,ROW(AN2010))</f>
        <v>AE2010</v>
      </c>
      <c r="AO2010" s="9" t="str">
        <f>_xlfn.CONCAT('Sample Select backend'!$J$2,ROW(AO2010))</f>
        <v>AJ2010</v>
      </c>
      <c r="AP2010" t="str">
        <f>_xlfn.CONCAT('Sample Select backend'!$F$4,ROW(AP2010))</f>
        <v>AF2010</v>
      </c>
      <c r="AQ2010" t="str">
        <f>_xlfn.CONCAT('Sample Select backend'!$I$10,ROW(AQ2010))</f>
        <v>R2010</v>
      </c>
      <c r="AR2010" t="str">
        <f>_xlfn.CONCAT('Sample Select backend'!$M$4,ROW(AR2010))</f>
        <v>AK2010</v>
      </c>
      <c r="AS2010" t="str">
        <f t="shared" si="676"/>
        <v>Korea, Republic of</v>
      </c>
      <c r="AT2010" s="9" t="str">
        <f t="shared" si="677"/>
        <v>Tax exemption/waiver/suspension</v>
      </c>
      <c r="AU2010">
        <f t="shared" si="678"/>
        <v>0</v>
      </c>
      <c r="AV2010" s="9">
        <v>0</v>
      </c>
    </row>
    <row r="2011" spans="1:48" x14ac:dyDescent="0.35">
      <c r="A2011" t="s">
        <v>97</v>
      </c>
      <c r="B2011" s="24">
        <v>1</v>
      </c>
      <c r="C2011" s="24">
        <v>5</v>
      </c>
      <c r="D2011" s="24" t="s">
        <v>4319</v>
      </c>
      <c r="E2011" s="24"/>
      <c r="O2011" t="s">
        <v>2805</v>
      </c>
      <c r="P2011" t="s">
        <v>2808</v>
      </c>
      <c r="Q2011" t="s">
        <v>2813</v>
      </c>
      <c r="R2011">
        <v>0</v>
      </c>
      <c r="S2011" t="s">
        <v>202</v>
      </c>
      <c r="T2011" t="s">
        <v>202</v>
      </c>
      <c r="U2011" t="s">
        <v>202</v>
      </c>
      <c r="V2011">
        <v>-1</v>
      </c>
      <c r="W2011">
        <v>-1</v>
      </c>
      <c r="X2011">
        <v>-1</v>
      </c>
      <c r="Y2011">
        <v>-1</v>
      </c>
      <c r="Z2011">
        <v>-1</v>
      </c>
      <c r="AA2011">
        <v>-1</v>
      </c>
      <c r="AB2011">
        <v>-1</v>
      </c>
      <c r="AC2011">
        <v>-1</v>
      </c>
      <c r="AD2011">
        <v>-1</v>
      </c>
      <c r="AE2011" s="4" t="s">
        <v>2828</v>
      </c>
      <c r="AF2011" s="9" t="s">
        <v>2829</v>
      </c>
      <c r="AG2011">
        <v>0</v>
      </c>
      <c r="AH2011">
        <v>0</v>
      </c>
      <c r="AI2011">
        <v>1</v>
      </c>
      <c r="AJ2011">
        <v>1</v>
      </c>
      <c r="AK2011" s="9" t="s">
        <v>2840</v>
      </c>
      <c r="AL2011">
        <f t="shared" si="675"/>
        <v>0</v>
      </c>
      <c r="AM2011">
        <f>IF(AND(INDIRECT(AN2011)='Sample Select backend'!$C$2,INDIRECT(AO2011)=1,INDIRECT(AP2011)='Sample Select backend'!$F$2,INDIRECT(AQ2011)=1,INDIRECT(AR2011)='Sample Select backend'!$M$2),1,0)</f>
        <v>0</v>
      </c>
      <c r="AN2011" t="str">
        <f>_xlfn.CONCAT('Sample Select backend'!$C$4,ROW(AN2011))</f>
        <v>AE2011</v>
      </c>
      <c r="AO2011" s="9" t="str">
        <f>_xlfn.CONCAT('Sample Select backend'!$J$2,ROW(AO2011))</f>
        <v>AJ2011</v>
      </c>
      <c r="AP2011" t="str">
        <f>_xlfn.CONCAT('Sample Select backend'!$F$4,ROW(AP2011))</f>
        <v>AF2011</v>
      </c>
      <c r="AQ2011" t="str">
        <f>_xlfn.CONCAT('Sample Select backend'!$I$10,ROW(AQ2011))</f>
        <v>R2011</v>
      </c>
      <c r="AR2011" t="str">
        <f>_xlfn.CONCAT('Sample Select backend'!$M$4,ROW(AR2011))</f>
        <v>AK2011</v>
      </c>
      <c r="AS2011" t="str">
        <f t="shared" si="676"/>
        <v>Korea, Republic of</v>
      </c>
      <c r="AT2011" s="9">
        <f t="shared" si="677"/>
        <v>5</v>
      </c>
      <c r="AU2011">
        <f t="shared" si="678"/>
        <v>0</v>
      </c>
      <c r="AV2011" s="9">
        <v>0</v>
      </c>
    </row>
    <row r="2012" spans="1:48" x14ac:dyDescent="0.35">
      <c r="A2012" t="s">
        <v>97</v>
      </c>
      <c r="B2012" s="24">
        <v>1</v>
      </c>
      <c r="C2012" s="24">
        <v>6</v>
      </c>
      <c r="D2012" s="24" t="s">
        <v>4320</v>
      </c>
      <c r="E2012" s="24"/>
      <c r="O2012" t="s">
        <v>2805</v>
      </c>
      <c r="P2012" t="s">
        <v>2808</v>
      </c>
      <c r="Q2012" t="s">
        <v>2813</v>
      </c>
      <c r="R2012">
        <v>0</v>
      </c>
      <c r="S2012" t="s">
        <v>202</v>
      </c>
      <c r="T2012" t="s">
        <v>202</v>
      </c>
      <c r="U2012" t="s">
        <v>202</v>
      </c>
      <c r="V2012">
        <v>-1</v>
      </c>
      <c r="W2012">
        <v>-1</v>
      </c>
      <c r="X2012">
        <v>-1</v>
      </c>
      <c r="Y2012">
        <v>-1</v>
      </c>
      <c r="Z2012">
        <v>-1</v>
      </c>
      <c r="AA2012">
        <v>-1</v>
      </c>
      <c r="AB2012">
        <v>-1</v>
      </c>
      <c r="AC2012">
        <v>-1</v>
      </c>
      <c r="AD2012">
        <v>-1</v>
      </c>
      <c r="AE2012" s="4" t="s">
        <v>2828</v>
      </c>
      <c r="AF2012" s="9" t="s">
        <v>2829</v>
      </c>
      <c r="AG2012">
        <v>0</v>
      </c>
      <c r="AH2012">
        <v>0</v>
      </c>
      <c r="AI2012">
        <v>1</v>
      </c>
      <c r="AJ2012">
        <v>1</v>
      </c>
      <c r="AK2012" s="9" t="s">
        <v>2840</v>
      </c>
      <c r="AL2012">
        <f t="shared" si="675"/>
        <v>0</v>
      </c>
      <c r="AM2012">
        <f>IF(AND(INDIRECT(AN2012)='Sample Select backend'!$C$2,INDIRECT(AO2012)=1,INDIRECT(AP2012)='Sample Select backend'!$F$2,INDIRECT(AQ2012)=1,INDIRECT(AR2012)='Sample Select backend'!$M$2),1,0)</f>
        <v>0</v>
      </c>
      <c r="AN2012" t="str">
        <f>_xlfn.CONCAT('Sample Select backend'!$C$4,ROW(AN2012))</f>
        <v>AE2012</v>
      </c>
      <c r="AO2012" s="9" t="str">
        <f>_xlfn.CONCAT('Sample Select backend'!$J$2,ROW(AO2012))</f>
        <v>AJ2012</v>
      </c>
      <c r="AP2012" t="str">
        <f>_xlfn.CONCAT('Sample Select backend'!$F$4,ROW(AP2012))</f>
        <v>AF2012</v>
      </c>
      <c r="AQ2012" t="str">
        <f>_xlfn.CONCAT('Sample Select backend'!$I$10,ROW(AQ2012))</f>
        <v>R2012</v>
      </c>
      <c r="AR2012" t="str">
        <f>_xlfn.CONCAT('Sample Select backend'!$M$4,ROW(AR2012))</f>
        <v>AK2012</v>
      </c>
      <c r="AS2012" t="str">
        <f t="shared" si="676"/>
        <v>Korea, Republic of</v>
      </c>
      <c r="AT2012" s="9">
        <f t="shared" si="677"/>
        <v>6</v>
      </c>
      <c r="AU2012">
        <f t="shared" si="678"/>
        <v>0</v>
      </c>
      <c r="AV2012" s="9">
        <v>0</v>
      </c>
    </row>
    <row r="2013" spans="1:48" x14ac:dyDescent="0.35">
      <c r="A2013" t="s">
        <v>97</v>
      </c>
      <c r="B2013" s="24" t="s">
        <v>201</v>
      </c>
      <c r="C2013" s="24" t="s">
        <v>201</v>
      </c>
      <c r="D2013" s="24" t="s">
        <v>4321</v>
      </c>
      <c r="E2013" s="24"/>
      <c r="O2013" t="s">
        <v>2805</v>
      </c>
      <c r="P2013" t="s">
        <v>2808</v>
      </c>
      <c r="Q2013" t="s">
        <v>2813</v>
      </c>
      <c r="R2013">
        <v>0</v>
      </c>
      <c r="S2013" t="s">
        <v>202</v>
      </c>
      <c r="T2013" t="s">
        <v>202</v>
      </c>
      <c r="U2013" t="s">
        <v>202</v>
      </c>
      <c r="V2013">
        <v>-1</v>
      </c>
      <c r="W2013">
        <v>-1</v>
      </c>
      <c r="X2013">
        <v>-1</v>
      </c>
      <c r="Y2013">
        <v>-1</v>
      </c>
      <c r="Z2013">
        <v>-1</v>
      </c>
      <c r="AA2013">
        <v>-1</v>
      </c>
      <c r="AB2013">
        <v>-1</v>
      </c>
      <c r="AC2013">
        <v>-1</v>
      </c>
      <c r="AD2013">
        <v>-1</v>
      </c>
      <c r="AE2013" s="4" t="s">
        <v>2828</v>
      </c>
      <c r="AF2013" s="9" t="s">
        <v>2829</v>
      </c>
      <c r="AG2013">
        <v>0</v>
      </c>
      <c r="AH2013">
        <v>0</v>
      </c>
      <c r="AI2013">
        <v>1</v>
      </c>
      <c r="AJ2013">
        <v>1</v>
      </c>
      <c r="AK2013" s="9" t="s">
        <v>2840</v>
      </c>
      <c r="AL2013">
        <f t="shared" si="675"/>
        <v>1</v>
      </c>
      <c r="AM2013">
        <f>IF(AND(INDIRECT(AN2013)='Sample Select backend'!$C$2,INDIRECT(AO2013)=1,INDIRECT(AP2013)='Sample Select backend'!$F$2,INDIRECT(AQ2013)=1,INDIRECT(AR2013)='Sample Select backend'!$M$2),1,0)</f>
        <v>0</v>
      </c>
      <c r="AN2013" t="str">
        <f>_xlfn.CONCAT('Sample Select backend'!$C$4,ROW(AN2013))</f>
        <v>AE2013</v>
      </c>
      <c r="AO2013" s="9" t="str">
        <f>_xlfn.CONCAT('Sample Select backend'!$J$2,ROW(AO2013))</f>
        <v>AJ2013</v>
      </c>
      <c r="AP2013" t="str">
        <f>_xlfn.CONCAT('Sample Select backend'!$F$4,ROW(AP2013))</f>
        <v>AF2013</v>
      </c>
      <c r="AQ2013" t="str">
        <f>_xlfn.CONCAT('Sample Select backend'!$I$10,ROW(AQ2013))</f>
        <v>R2013</v>
      </c>
      <c r="AR2013" t="str">
        <f>_xlfn.CONCAT('Sample Select backend'!$M$4,ROW(AR2013))</f>
        <v>AK2013</v>
      </c>
      <c r="AS2013" t="str">
        <f t="shared" si="676"/>
        <v>Korea, Republic of</v>
      </c>
      <c r="AT2013" s="9" t="str">
        <f t="shared" si="677"/>
        <v>Other</v>
      </c>
      <c r="AU2013">
        <f t="shared" si="678"/>
        <v>0</v>
      </c>
      <c r="AV2013" s="9">
        <v>0</v>
      </c>
    </row>
    <row r="2014" spans="1:48" x14ac:dyDescent="0.35">
      <c r="A2014" t="s">
        <v>97</v>
      </c>
      <c r="B2014" s="24">
        <v>1</v>
      </c>
      <c r="C2014" s="24">
        <v>12</v>
      </c>
      <c r="D2014" s="24" t="s">
        <v>4322</v>
      </c>
      <c r="E2014" s="24"/>
      <c r="O2014" t="s">
        <v>2805</v>
      </c>
      <c r="P2014" t="s">
        <v>2808</v>
      </c>
      <c r="Q2014" t="s">
        <v>2813</v>
      </c>
      <c r="R2014">
        <v>0</v>
      </c>
      <c r="S2014" t="s">
        <v>202</v>
      </c>
      <c r="T2014" t="s">
        <v>202</v>
      </c>
      <c r="U2014" t="s">
        <v>202</v>
      </c>
      <c r="V2014">
        <v>-1</v>
      </c>
      <c r="W2014">
        <v>-1</v>
      </c>
      <c r="X2014">
        <v>-1</v>
      </c>
      <c r="Y2014">
        <v>-1</v>
      </c>
      <c r="Z2014">
        <v>-1</v>
      </c>
      <c r="AA2014">
        <v>-1</v>
      </c>
      <c r="AB2014">
        <v>-1</v>
      </c>
      <c r="AC2014">
        <v>-1</v>
      </c>
      <c r="AD2014">
        <v>-1</v>
      </c>
      <c r="AE2014" s="4" t="s">
        <v>2828</v>
      </c>
      <c r="AF2014" s="9" t="s">
        <v>2829</v>
      </c>
      <c r="AG2014">
        <v>0</v>
      </c>
      <c r="AH2014">
        <v>0</v>
      </c>
      <c r="AI2014">
        <v>1</v>
      </c>
      <c r="AJ2014">
        <v>1</v>
      </c>
      <c r="AK2014" s="9" t="s">
        <v>2840</v>
      </c>
      <c r="AL2014">
        <f t="shared" si="675"/>
        <v>0</v>
      </c>
      <c r="AM2014">
        <f>IF(AND(INDIRECT(AN2014)='Sample Select backend'!$C$2,INDIRECT(AO2014)=1,INDIRECT(AP2014)='Sample Select backend'!$F$2,INDIRECT(AQ2014)=1,INDIRECT(AR2014)='Sample Select backend'!$M$2),1,0)</f>
        <v>0</v>
      </c>
      <c r="AN2014" t="str">
        <f>_xlfn.CONCAT('Sample Select backend'!$C$4,ROW(AN2014))</f>
        <v>AE2014</v>
      </c>
      <c r="AO2014" s="9" t="str">
        <f>_xlfn.CONCAT('Sample Select backend'!$J$2,ROW(AO2014))</f>
        <v>AJ2014</v>
      </c>
      <c r="AP2014" t="str">
        <f>_xlfn.CONCAT('Sample Select backend'!$F$4,ROW(AP2014))</f>
        <v>AF2014</v>
      </c>
      <c r="AQ2014" t="str">
        <f>_xlfn.CONCAT('Sample Select backend'!$I$10,ROW(AQ2014))</f>
        <v>R2014</v>
      </c>
      <c r="AR2014" t="str">
        <f>_xlfn.CONCAT('Sample Select backend'!$M$4,ROW(AR2014))</f>
        <v>AK2014</v>
      </c>
      <c r="AS2014" t="str">
        <f t="shared" si="676"/>
        <v>Korea, Republic of</v>
      </c>
      <c r="AT2014" s="9">
        <f t="shared" si="677"/>
        <v>12</v>
      </c>
      <c r="AU2014">
        <f t="shared" si="678"/>
        <v>0</v>
      </c>
      <c r="AV2014" s="9">
        <v>1</v>
      </c>
    </row>
    <row r="2015" spans="1:48" x14ac:dyDescent="0.35">
      <c r="A2015" t="s">
        <v>195</v>
      </c>
      <c r="B2015">
        <v>6</v>
      </c>
      <c r="C2015">
        <v>27</v>
      </c>
      <c r="D2015" t="s">
        <v>2544</v>
      </c>
      <c r="E2015">
        <v>1</v>
      </c>
      <c r="F2015">
        <v>1</v>
      </c>
      <c r="G2015">
        <v>2</v>
      </c>
      <c r="H2015">
        <v>1</v>
      </c>
      <c r="I2015">
        <v>1</v>
      </c>
      <c r="J2015">
        <v>-2</v>
      </c>
      <c r="K2015">
        <v>-1</v>
      </c>
      <c r="L2015">
        <v>2</v>
      </c>
      <c r="M2015">
        <v>1</v>
      </c>
      <c r="N2015" t="s">
        <v>2794</v>
      </c>
      <c r="O2015" t="s">
        <v>2800</v>
      </c>
      <c r="P2015" t="s">
        <v>2809</v>
      </c>
      <c r="Q2015" t="s">
        <v>2816</v>
      </c>
      <c r="R2015">
        <v>0</v>
      </c>
      <c r="S2015">
        <v>-6.89</v>
      </c>
      <c r="T2015">
        <v>-7.24</v>
      </c>
      <c r="U2015">
        <v>22.28</v>
      </c>
      <c r="V2015">
        <f t="shared" ref="V2015:V2026" si="679">IF(E2015&gt;0,1,IF(E2015&lt;0,0,-1))</f>
        <v>1</v>
      </c>
      <c r="W2015">
        <f t="shared" ref="W2015:W2026" si="680">IF(F2015&gt;0,1,IF(F2015&lt;0,0,-1))</f>
        <v>1</v>
      </c>
      <c r="X2015">
        <f t="shared" ref="X2015:X2026" si="681">IF(G2015&gt;0,1,IF(G2015&lt;0,0,-1))</f>
        <v>1</v>
      </c>
      <c r="Y2015">
        <f t="shared" ref="Y2015:Y2026" si="682">IF(H2015&gt;0,1,IF(H2015&lt;0,0,-1))</f>
        <v>1</v>
      </c>
      <c r="Z2015">
        <f t="shared" ref="Z2015:Z2026" si="683">IF(I2015&gt;0,1,IF(I2015&lt;0,0,-1))</f>
        <v>1</v>
      </c>
      <c r="AA2015">
        <f t="shared" ref="AA2015:AA2026" si="684">IF(J2015&gt;0,1,IF(J2015&lt;0,0,-1))</f>
        <v>0</v>
      </c>
      <c r="AB2015">
        <f t="shared" ref="AB2015:AB2026" si="685">IF(K2015&gt;0,1,IF(K2015&lt;0,0,-1))</f>
        <v>0</v>
      </c>
      <c r="AC2015">
        <f t="shared" ref="AC2015:AC2026" si="686">IF(L2015&gt;0,1,IF(L2015&lt;0,0,-1))</f>
        <v>1</v>
      </c>
      <c r="AD2015">
        <f t="shared" ref="AD2015:AD2026" si="687">IF(M2015&gt;0,1,IF(M2015&lt;0,0,-1))</f>
        <v>1</v>
      </c>
      <c r="AE2015" s="4" t="s">
        <v>2828</v>
      </c>
      <c r="AF2015" s="9" t="s">
        <v>2829</v>
      </c>
      <c r="AG2015">
        <v>1</v>
      </c>
      <c r="AH2015">
        <v>0</v>
      </c>
      <c r="AI2015">
        <v>0</v>
      </c>
      <c r="AJ2015">
        <v>1</v>
      </c>
      <c r="AK2015" s="9" t="s">
        <v>2840</v>
      </c>
      <c r="AL2015">
        <f t="shared" si="675"/>
        <v>0</v>
      </c>
      <c r="AM2015">
        <f>IF(AND(INDIRECT(AN2015)='Sample Select backend'!$C$2,INDIRECT(AO2015)=1,INDIRECT(AP2015)='Sample Select backend'!$F$2,INDIRECT(AQ2015)=1,INDIRECT(AR2015)='Sample Select backend'!$M$2),1,0)</f>
        <v>0</v>
      </c>
      <c r="AN2015" t="str">
        <f>_xlfn.CONCAT('Sample Select backend'!$C$4,ROW(AN2015))</f>
        <v>AE2015</v>
      </c>
      <c r="AO2015" s="9" t="str">
        <f>_xlfn.CONCAT('Sample Select backend'!$J$2,ROW(AO2015))</f>
        <v>AJ2015</v>
      </c>
      <c r="AP2015" t="str">
        <f>_xlfn.CONCAT('Sample Select backend'!$F$4,ROW(AP2015))</f>
        <v>AF2015</v>
      </c>
      <c r="AQ2015" t="str">
        <f>_xlfn.CONCAT('Sample Select backend'!$I$10,ROW(AQ2015))</f>
        <v>R2015</v>
      </c>
      <c r="AR2015" t="str">
        <f>_xlfn.CONCAT('Sample Select backend'!$M$4,ROW(AR2015))</f>
        <v>AK2015</v>
      </c>
      <c r="AS2015" t="str">
        <f t="shared" si="676"/>
        <v>Kosovo</v>
      </c>
      <c r="AT2015" s="9">
        <f t="shared" si="677"/>
        <v>27</v>
      </c>
      <c r="AU2015">
        <f t="shared" si="678"/>
        <v>1</v>
      </c>
      <c r="AV2015" s="9">
        <v>1</v>
      </c>
    </row>
    <row r="2016" spans="1:48" x14ac:dyDescent="0.35">
      <c r="A2016" t="s">
        <v>195</v>
      </c>
      <c r="B2016">
        <v>1</v>
      </c>
      <c r="C2016">
        <v>6</v>
      </c>
      <c r="D2016" t="s">
        <v>2545</v>
      </c>
      <c r="E2016">
        <v>-2</v>
      </c>
      <c r="F2016">
        <v>2</v>
      </c>
      <c r="G2016">
        <v>2</v>
      </c>
      <c r="H2016">
        <v>2</v>
      </c>
      <c r="I2016">
        <v>2</v>
      </c>
      <c r="J2016">
        <v>2</v>
      </c>
      <c r="K2016">
        <v>1</v>
      </c>
      <c r="L2016">
        <v>2</v>
      </c>
      <c r="M2016">
        <v>1</v>
      </c>
      <c r="N2016" t="s">
        <v>2794</v>
      </c>
      <c r="O2016" t="s">
        <v>2800</v>
      </c>
      <c r="P2016" t="s">
        <v>2809</v>
      </c>
      <c r="Q2016" t="s">
        <v>2816</v>
      </c>
      <c r="R2016">
        <v>0</v>
      </c>
      <c r="S2016">
        <v>-6.89</v>
      </c>
      <c r="T2016">
        <v>-7.24</v>
      </c>
      <c r="U2016">
        <v>22.28</v>
      </c>
      <c r="V2016">
        <f t="shared" si="679"/>
        <v>0</v>
      </c>
      <c r="W2016">
        <f t="shared" si="680"/>
        <v>1</v>
      </c>
      <c r="X2016">
        <f t="shared" si="681"/>
        <v>1</v>
      </c>
      <c r="Y2016">
        <f t="shared" si="682"/>
        <v>1</v>
      </c>
      <c r="Z2016">
        <f t="shared" si="683"/>
        <v>1</v>
      </c>
      <c r="AA2016">
        <f t="shared" si="684"/>
        <v>1</v>
      </c>
      <c r="AB2016">
        <f t="shared" si="685"/>
        <v>1</v>
      </c>
      <c r="AC2016">
        <f t="shared" si="686"/>
        <v>1</v>
      </c>
      <c r="AD2016">
        <f t="shared" si="687"/>
        <v>1</v>
      </c>
      <c r="AE2016" s="4" t="s">
        <v>2828</v>
      </c>
      <c r="AF2016" s="9" t="s">
        <v>2829</v>
      </c>
      <c r="AG2016">
        <v>1</v>
      </c>
      <c r="AH2016">
        <v>0</v>
      </c>
      <c r="AI2016">
        <v>0</v>
      </c>
      <c r="AJ2016">
        <v>1</v>
      </c>
      <c r="AK2016" s="9" t="s">
        <v>2840</v>
      </c>
      <c r="AL2016">
        <f t="shared" si="675"/>
        <v>0</v>
      </c>
      <c r="AM2016">
        <f>IF(AND(INDIRECT(AN2016)='Sample Select backend'!$C$2,INDIRECT(AO2016)=1,INDIRECT(AP2016)='Sample Select backend'!$F$2,INDIRECT(AQ2016)=1,INDIRECT(AR2016)='Sample Select backend'!$M$2),1,0)</f>
        <v>0</v>
      </c>
      <c r="AN2016" t="str">
        <f>_xlfn.CONCAT('Sample Select backend'!$C$4,ROW(AN2016))</f>
        <v>AE2016</v>
      </c>
      <c r="AO2016" s="9" t="str">
        <f>_xlfn.CONCAT('Sample Select backend'!$J$2,ROW(AO2016))</f>
        <v>AJ2016</v>
      </c>
      <c r="AP2016" t="str">
        <f>_xlfn.CONCAT('Sample Select backend'!$F$4,ROW(AP2016))</f>
        <v>AF2016</v>
      </c>
      <c r="AQ2016" t="str">
        <f>_xlfn.CONCAT('Sample Select backend'!$I$10,ROW(AQ2016))</f>
        <v>R2016</v>
      </c>
      <c r="AR2016" t="str">
        <f>_xlfn.CONCAT('Sample Select backend'!$M$4,ROW(AR2016))</f>
        <v>AK2016</v>
      </c>
      <c r="AS2016" t="str">
        <f t="shared" si="676"/>
        <v>Kosovo</v>
      </c>
      <c r="AT2016" s="9">
        <f t="shared" si="677"/>
        <v>6</v>
      </c>
      <c r="AU2016">
        <f t="shared" si="678"/>
        <v>0</v>
      </c>
      <c r="AV2016" s="9">
        <v>1</v>
      </c>
    </row>
    <row r="2017" spans="1:48" x14ac:dyDescent="0.35">
      <c r="A2017" t="s">
        <v>195</v>
      </c>
      <c r="B2017">
        <v>1</v>
      </c>
      <c r="C2017">
        <v>6</v>
      </c>
      <c r="D2017" t="s">
        <v>2542</v>
      </c>
      <c r="E2017">
        <v>-2</v>
      </c>
      <c r="F2017">
        <v>2</v>
      </c>
      <c r="G2017">
        <v>2</v>
      </c>
      <c r="H2017">
        <v>2</v>
      </c>
      <c r="I2017">
        <v>2</v>
      </c>
      <c r="J2017">
        <v>2</v>
      </c>
      <c r="K2017">
        <v>1</v>
      </c>
      <c r="L2017">
        <v>2</v>
      </c>
      <c r="M2017">
        <v>1</v>
      </c>
      <c r="N2017" t="s">
        <v>2794</v>
      </c>
      <c r="O2017" t="s">
        <v>2800</v>
      </c>
      <c r="P2017" t="s">
        <v>2809</v>
      </c>
      <c r="Q2017" t="s">
        <v>2816</v>
      </c>
      <c r="R2017">
        <v>0</v>
      </c>
      <c r="S2017">
        <v>-6.89</v>
      </c>
      <c r="T2017">
        <v>-7.24</v>
      </c>
      <c r="U2017">
        <v>22.28</v>
      </c>
      <c r="V2017">
        <f t="shared" si="679"/>
        <v>0</v>
      </c>
      <c r="W2017">
        <f t="shared" si="680"/>
        <v>1</v>
      </c>
      <c r="X2017">
        <f t="shared" si="681"/>
        <v>1</v>
      </c>
      <c r="Y2017">
        <f t="shared" si="682"/>
        <v>1</v>
      </c>
      <c r="Z2017">
        <f t="shared" si="683"/>
        <v>1</v>
      </c>
      <c r="AA2017">
        <f t="shared" si="684"/>
        <v>1</v>
      </c>
      <c r="AB2017">
        <f t="shared" si="685"/>
        <v>1</v>
      </c>
      <c r="AC2017">
        <f t="shared" si="686"/>
        <v>1</v>
      </c>
      <c r="AD2017">
        <f t="shared" si="687"/>
        <v>1</v>
      </c>
      <c r="AE2017" s="4" t="s">
        <v>2828</v>
      </c>
      <c r="AF2017" s="9" t="s">
        <v>2829</v>
      </c>
      <c r="AG2017">
        <v>1</v>
      </c>
      <c r="AH2017">
        <v>0</v>
      </c>
      <c r="AI2017">
        <v>0</v>
      </c>
      <c r="AJ2017">
        <v>1</v>
      </c>
      <c r="AK2017" s="9" t="s">
        <v>2840</v>
      </c>
      <c r="AL2017">
        <f t="shared" si="675"/>
        <v>0</v>
      </c>
      <c r="AM2017">
        <f>IF(AND(INDIRECT(AN2017)='Sample Select backend'!$C$2,INDIRECT(AO2017)=1,INDIRECT(AP2017)='Sample Select backend'!$F$2,INDIRECT(AQ2017)=1,INDIRECT(AR2017)='Sample Select backend'!$M$2),1,0)</f>
        <v>0</v>
      </c>
      <c r="AN2017" t="str">
        <f>_xlfn.CONCAT('Sample Select backend'!$C$4,ROW(AN2017))</f>
        <v>AE2017</v>
      </c>
      <c r="AO2017" s="9" t="str">
        <f>_xlfn.CONCAT('Sample Select backend'!$J$2,ROW(AO2017))</f>
        <v>AJ2017</v>
      </c>
      <c r="AP2017" t="str">
        <f>_xlfn.CONCAT('Sample Select backend'!$F$4,ROW(AP2017))</f>
        <v>AF2017</v>
      </c>
      <c r="AQ2017" t="str">
        <f>_xlfn.CONCAT('Sample Select backend'!$I$10,ROW(AQ2017))</f>
        <v>R2017</v>
      </c>
      <c r="AR2017" t="str">
        <f>_xlfn.CONCAT('Sample Select backend'!$M$4,ROW(AR2017))</f>
        <v>AK2017</v>
      </c>
      <c r="AS2017" t="str">
        <f t="shared" si="676"/>
        <v>Kosovo</v>
      </c>
      <c r="AT2017" s="9">
        <f t="shared" si="677"/>
        <v>6</v>
      </c>
      <c r="AU2017">
        <f t="shared" si="678"/>
        <v>0</v>
      </c>
      <c r="AV2017" s="9">
        <v>1</v>
      </c>
    </row>
    <row r="2018" spans="1:48" x14ac:dyDescent="0.35">
      <c r="A2018" t="s">
        <v>195</v>
      </c>
      <c r="B2018">
        <v>6</v>
      </c>
      <c r="C2018">
        <v>28</v>
      </c>
      <c r="D2018" t="s">
        <v>2539</v>
      </c>
      <c r="E2018">
        <v>-2</v>
      </c>
      <c r="F2018">
        <v>1</v>
      </c>
      <c r="G2018">
        <v>2</v>
      </c>
      <c r="H2018">
        <v>1</v>
      </c>
      <c r="I2018">
        <v>2</v>
      </c>
      <c r="J2018">
        <v>2</v>
      </c>
      <c r="K2018">
        <v>1</v>
      </c>
      <c r="L2018">
        <v>2</v>
      </c>
      <c r="M2018">
        <v>1</v>
      </c>
      <c r="N2018" t="s">
        <v>2794</v>
      </c>
      <c r="O2018" t="s">
        <v>2800</v>
      </c>
      <c r="P2018" t="s">
        <v>2809</v>
      </c>
      <c r="Q2018" t="s">
        <v>2816</v>
      </c>
      <c r="R2018">
        <v>0</v>
      </c>
      <c r="S2018">
        <v>-6.89</v>
      </c>
      <c r="T2018">
        <v>-7.24</v>
      </c>
      <c r="U2018">
        <v>22.28</v>
      </c>
      <c r="V2018">
        <f t="shared" si="679"/>
        <v>0</v>
      </c>
      <c r="W2018">
        <f t="shared" si="680"/>
        <v>1</v>
      </c>
      <c r="X2018">
        <f t="shared" si="681"/>
        <v>1</v>
      </c>
      <c r="Y2018">
        <f t="shared" si="682"/>
        <v>1</v>
      </c>
      <c r="Z2018">
        <f t="shared" si="683"/>
        <v>1</v>
      </c>
      <c r="AA2018">
        <f t="shared" si="684"/>
        <v>1</v>
      </c>
      <c r="AB2018">
        <f t="shared" si="685"/>
        <v>1</v>
      </c>
      <c r="AC2018">
        <f t="shared" si="686"/>
        <v>1</v>
      </c>
      <c r="AD2018">
        <f t="shared" si="687"/>
        <v>1</v>
      </c>
      <c r="AE2018" s="4" t="s">
        <v>2828</v>
      </c>
      <c r="AF2018" s="9" t="s">
        <v>2829</v>
      </c>
      <c r="AG2018">
        <v>1</v>
      </c>
      <c r="AH2018">
        <v>0</v>
      </c>
      <c r="AI2018">
        <v>0</v>
      </c>
      <c r="AJ2018">
        <v>1</v>
      </c>
      <c r="AK2018" s="9" t="s">
        <v>2840</v>
      </c>
      <c r="AL2018">
        <f t="shared" si="675"/>
        <v>0</v>
      </c>
      <c r="AM2018">
        <f>IF(AND(INDIRECT(AN2018)='Sample Select backend'!$C$2,INDIRECT(AO2018)=1,INDIRECT(AP2018)='Sample Select backend'!$F$2,INDIRECT(AQ2018)=1,INDIRECT(AR2018)='Sample Select backend'!$M$2),1,0)</f>
        <v>0</v>
      </c>
      <c r="AN2018" t="str">
        <f>_xlfn.CONCAT('Sample Select backend'!$C$4,ROW(AN2018))</f>
        <v>AE2018</v>
      </c>
      <c r="AO2018" s="9" t="str">
        <f>_xlfn.CONCAT('Sample Select backend'!$J$2,ROW(AO2018))</f>
        <v>AJ2018</v>
      </c>
      <c r="AP2018" t="str">
        <f>_xlfn.CONCAT('Sample Select backend'!$F$4,ROW(AP2018))</f>
        <v>AF2018</v>
      </c>
      <c r="AQ2018" t="str">
        <f>_xlfn.CONCAT('Sample Select backend'!$I$10,ROW(AQ2018))</f>
        <v>R2018</v>
      </c>
      <c r="AR2018" t="str">
        <f>_xlfn.CONCAT('Sample Select backend'!$M$4,ROW(AR2018))</f>
        <v>AK2018</v>
      </c>
      <c r="AS2018" t="str">
        <f t="shared" si="676"/>
        <v>Kosovo</v>
      </c>
      <c r="AT2018" s="9">
        <f t="shared" si="677"/>
        <v>28</v>
      </c>
      <c r="AU2018">
        <f t="shared" si="678"/>
        <v>0</v>
      </c>
      <c r="AV2018" s="9">
        <v>1</v>
      </c>
    </row>
    <row r="2019" spans="1:48" x14ac:dyDescent="0.35">
      <c r="A2019" t="s">
        <v>195</v>
      </c>
      <c r="B2019">
        <v>4</v>
      </c>
      <c r="C2019" t="s">
        <v>206</v>
      </c>
      <c r="D2019" t="s">
        <v>2546</v>
      </c>
      <c r="E2019">
        <v>2</v>
      </c>
      <c r="F2019">
        <v>2</v>
      </c>
      <c r="G2019">
        <v>-2</v>
      </c>
      <c r="H2019">
        <v>-1</v>
      </c>
      <c r="I2019">
        <v>-2</v>
      </c>
      <c r="J2019">
        <v>-2</v>
      </c>
      <c r="K2019">
        <v>-2</v>
      </c>
      <c r="M2019">
        <v>1</v>
      </c>
      <c r="N2019" t="s">
        <v>2794</v>
      </c>
      <c r="O2019" t="s">
        <v>2800</v>
      </c>
      <c r="P2019" t="s">
        <v>2809</v>
      </c>
      <c r="Q2019" t="s">
        <v>2816</v>
      </c>
      <c r="R2019">
        <v>0</v>
      </c>
      <c r="S2019">
        <v>-6.89</v>
      </c>
      <c r="T2019">
        <v>-7.24</v>
      </c>
      <c r="U2019">
        <v>22.28</v>
      </c>
      <c r="V2019">
        <f t="shared" si="679"/>
        <v>1</v>
      </c>
      <c r="W2019">
        <f t="shared" si="680"/>
        <v>1</v>
      </c>
      <c r="X2019">
        <f t="shared" si="681"/>
        <v>0</v>
      </c>
      <c r="Y2019">
        <f t="shared" si="682"/>
        <v>0</v>
      </c>
      <c r="Z2019">
        <f t="shared" si="683"/>
        <v>0</v>
      </c>
      <c r="AA2019">
        <f t="shared" si="684"/>
        <v>0</v>
      </c>
      <c r="AB2019">
        <f t="shared" si="685"/>
        <v>0</v>
      </c>
      <c r="AC2019">
        <f t="shared" si="686"/>
        <v>-1</v>
      </c>
      <c r="AD2019">
        <f t="shared" si="687"/>
        <v>1</v>
      </c>
      <c r="AE2019" s="4" t="s">
        <v>2828</v>
      </c>
      <c r="AF2019" s="9" t="s">
        <v>2829</v>
      </c>
      <c r="AG2019">
        <v>1</v>
      </c>
      <c r="AH2019">
        <v>0</v>
      </c>
      <c r="AI2019">
        <v>0</v>
      </c>
      <c r="AJ2019">
        <v>1</v>
      </c>
      <c r="AK2019" s="9" t="s">
        <v>2840</v>
      </c>
      <c r="AL2019">
        <f t="shared" si="675"/>
        <v>0</v>
      </c>
      <c r="AM2019">
        <f>IF(AND(INDIRECT(AN2019)='Sample Select backend'!$C$2,INDIRECT(AO2019)=1,INDIRECT(AP2019)='Sample Select backend'!$F$2,INDIRECT(AQ2019)=1,INDIRECT(AR2019)='Sample Select backend'!$M$2),1,0)</f>
        <v>0</v>
      </c>
      <c r="AN2019" t="str">
        <f>_xlfn.CONCAT('Sample Select backend'!$C$4,ROW(AN2019))</f>
        <v>AE2019</v>
      </c>
      <c r="AO2019" s="9" t="str">
        <f>_xlfn.CONCAT('Sample Select backend'!$J$2,ROW(AO2019))</f>
        <v>AJ2019</v>
      </c>
      <c r="AP2019" t="str">
        <f>_xlfn.CONCAT('Sample Select backend'!$F$4,ROW(AP2019))</f>
        <v>AF2019</v>
      </c>
      <c r="AQ2019" t="str">
        <f>_xlfn.CONCAT('Sample Select backend'!$I$10,ROW(AQ2019))</f>
        <v>R2019</v>
      </c>
      <c r="AR2019" t="str">
        <f>_xlfn.CONCAT('Sample Select backend'!$M$4,ROW(AR2019))</f>
        <v>AK2019</v>
      </c>
      <c r="AS2019" t="str">
        <f t="shared" si="676"/>
        <v>Kosovo</v>
      </c>
      <c r="AT2019" s="9" t="str">
        <f t="shared" si="677"/>
        <v>Tax exemption/waiver/suspension</v>
      </c>
      <c r="AU2019">
        <f t="shared" si="678"/>
        <v>0</v>
      </c>
      <c r="AV2019" s="9">
        <v>1</v>
      </c>
    </row>
    <row r="2020" spans="1:48" x14ac:dyDescent="0.35">
      <c r="A2020" t="s">
        <v>195</v>
      </c>
      <c r="B2020">
        <v>6</v>
      </c>
      <c r="C2020" t="s">
        <v>201</v>
      </c>
      <c r="D2020" t="s">
        <v>2541</v>
      </c>
      <c r="E2020">
        <v>1</v>
      </c>
      <c r="F2020">
        <v>1</v>
      </c>
      <c r="G2020">
        <v>2</v>
      </c>
      <c r="H2020">
        <v>1</v>
      </c>
      <c r="I2020">
        <v>1</v>
      </c>
      <c r="J2020">
        <v>-2</v>
      </c>
      <c r="K2020">
        <v>-1</v>
      </c>
      <c r="L2020">
        <v>2</v>
      </c>
      <c r="M2020">
        <v>1</v>
      </c>
      <c r="N2020" t="s">
        <v>2794</v>
      </c>
      <c r="O2020" t="s">
        <v>2800</v>
      </c>
      <c r="P2020" t="s">
        <v>2809</v>
      </c>
      <c r="Q2020" t="s">
        <v>2816</v>
      </c>
      <c r="R2020">
        <v>0</v>
      </c>
      <c r="S2020">
        <v>-6.89</v>
      </c>
      <c r="T2020">
        <v>-7.24</v>
      </c>
      <c r="U2020">
        <v>22.28</v>
      </c>
      <c r="V2020">
        <f t="shared" si="679"/>
        <v>1</v>
      </c>
      <c r="W2020">
        <f t="shared" si="680"/>
        <v>1</v>
      </c>
      <c r="X2020">
        <f t="shared" si="681"/>
        <v>1</v>
      </c>
      <c r="Y2020">
        <f t="shared" si="682"/>
        <v>1</v>
      </c>
      <c r="Z2020">
        <f t="shared" si="683"/>
        <v>1</v>
      </c>
      <c r="AA2020">
        <f t="shared" si="684"/>
        <v>0</v>
      </c>
      <c r="AB2020">
        <f t="shared" si="685"/>
        <v>0</v>
      </c>
      <c r="AC2020">
        <f t="shared" si="686"/>
        <v>1</v>
      </c>
      <c r="AD2020">
        <f t="shared" si="687"/>
        <v>1</v>
      </c>
      <c r="AE2020" s="4" t="s">
        <v>2828</v>
      </c>
      <c r="AF2020" s="9" t="s">
        <v>2829</v>
      </c>
      <c r="AG2020">
        <v>1</v>
      </c>
      <c r="AH2020">
        <v>0</v>
      </c>
      <c r="AI2020">
        <v>0</v>
      </c>
      <c r="AJ2020">
        <v>1</v>
      </c>
      <c r="AK2020" s="9" t="s">
        <v>2840</v>
      </c>
      <c r="AL2020">
        <f t="shared" si="675"/>
        <v>0</v>
      </c>
      <c r="AM2020">
        <f>IF(AND(INDIRECT(AN2020)='Sample Select backend'!$C$2,INDIRECT(AO2020)=1,INDIRECT(AP2020)='Sample Select backend'!$F$2,INDIRECT(AQ2020)=1,INDIRECT(AR2020)='Sample Select backend'!$M$2),1,0)</f>
        <v>0</v>
      </c>
      <c r="AN2020" t="str">
        <f>_xlfn.CONCAT('Sample Select backend'!$C$4,ROW(AN2020))</f>
        <v>AE2020</v>
      </c>
      <c r="AO2020" s="9" t="str">
        <f>_xlfn.CONCAT('Sample Select backend'!$J$2,ROW(AO2020))</f>
        <v>AJ2020</v>
      </c>
      <c r="AP2020" t="str">
        <f>_xlfn.CONCAT('Sample Select backend'!$F$4,ROW(AP2020))</f>
        <v>AF2020</v>
      </c>
      <c r="AQ2020" t="str">
        <f>_xlfn.CONCAT('Sample Select backend'!$I$10,ROW(AQ2020))</f>
        <v>R2020</v>
      </c>
      <c r="AR2020" t="str">
        <f>_xlfn.CONCAT('Sample Select backend'!$M$4,ROW(AR2020))</f>
        <v>AK2020</v>
      </c>
      <c r="AS2020" t="str">
        <f t="shared" si="676"/>
        <v>Kosovo</v>
      </c>
      <c r="AT2020" s="9" t="str">
        <f t="shared" si="677"/>
        <v>Other</v>
      </c>
      <c r="AU2020">
        <f t="shared" si="678"/>
        <v>0</v>
      </c>
      <c r="AV2020" s="9">
        <v>1</v>
      </c>
    </row>
    <row r="2021" spans="1:48" x14ac:dyDescent="0.35">
      <c r="A2021" t="s">
        <v>195</v>
      </c>
      <c r="B2021">
        <v>5</v>
      </c>
      <c r="C2021" t="s">
        <v>204</v>
      </c>
      <c r="D2021" t="s">
        <v>2540</v>
      </c>
      <c r="E2021">
        <v>1</v>
      </c>
      <c r="F2021">
        <v>-2</v>
      </c>
      <c r="G2021">
        <v>-2</v>
      </c>
      <c r="H2021">
        <v>-1</v>
      </c>
      <c r="I2021">
        <v>-2</v>
      </c>
      <c r="J2021">
        <v>1</v>
      </c>
      <c r="K2021">
        <v>1</v>
      </c>
      <c r="L2021">
        <v>2</v>
      </c>
      <c r="M2021">
        <v>1</v>
      </c>
      <c r="N2021" t="s">
        <v>2794</v>
      </c>
      <c r="O2021" t="s">
        <v>2800</v>
      </c>
      <c r="P2021" t="s">
        <v>2809</v>
      </c>
      <c r="Q2021" t="s">
        <v>2816</v>
      </c>
      <c r="R2021">
        <v>0</v>
      </c>
      <c r="S2021">
        <v>-6.89</v>
      </c>
      <c r="T2021">
        <v>-7.24</v>
      </c>
      <c r="U2021">
        <v>22.28</v>
      </c>
      <c r="V2021">
        <f t="shared" si="679"/>
        <v>1</v>
      </c>
      <c r="W2021">
        <f t="shared" si="680"/>
        <v>0</v>
      </c>
      <c r="X2021">
        <f t="shared" si="681"/>
        <v>0</v>
      </c>
      <c r="Y2021">
        <f t="shared" si="682"/>
        <v>0</v>
      </c>
      <c r="Z2021">
        <f t="shared" si="683"/>
        <v>0</v>
      </c>
      <c r="AA2021">
        <f t="shared" si="684"/>
        <v>1</v>
      </c>
      <c r="AB2021">
        <f t="shared" si="685"/>
        <v>1</v>
      </c>
      <c r="AC2021">
        <f t="shared" si="686"/>
        <v>1</v>
      </c>
      <c r="AD2021">
        <f t="shared" si="687"/>
        <v>1</v>
      </c>
      <c r="AE2021" s="4" t="s">
        <v>2828</v>
      </c>
      <c r="AF2021" s="9" t="s">
        <v>2829</v>
      </c>
      <c r="AG2021">
        <v>1</v>
      </c>
      <c r="AH2021">
        <v>0</v>
      </c>
      <c r="AI2021">
        <v>0</v>
      </c>
      <c r="AJ2021">
        <v>1</v>
      </c>
      <c r="AK2021" s="9" t="s">
        <v>2840</v>
      </c>
      <c r="AL2021">
        <f t="shared" si="675"/>
        <v>0</v>
      </c>
      <c r="AM2021">
        <f>IF(AND(INDIRECT(AN2021)='Sample Select backend'!$C$2,INDIRECT(AO2021)=1,INDIRECT(AP2021)='Sample Select backend'!$F$2,INDIRECT(AQ2021)=1,INDIRECT(AR2021)='Sample Select backend'!$M$2),1,0)</f>
        <v>0</v>
      </c>
      <c r="AN2021" t="str">
        <f>_xlfn.CONCAT('Sample Select backend'!$C$4,ROW(AN2021))</f>
        <v>AE2021</v>
      </c>
      <c r="AO2021" s="9" t="str">
        <f>_xlfn.CONCAT('Sample Select backend'!$J$2,ROW(AO2021))</f>
        <v>AJ2021</v>
      </c>
      <c r="AP2021" t="str">
        <f>_xlfn.CONCAT('Sample Select backend'!$F$4,ROW(AP2021))</f>
        <v>AF2021</v>
      </c>
      <c r="AQ2021" t="str">
        <f>_xlfn.CONCAT('Sample Select backend'!$I$10,ROW(AQ2021))</f>
        <v>R2021</v>
      </c>
      <c r="AR2021" t="str">
        <f>_xlfn.CONCAT('Sample Select backend'!$M$4,ROW(AR2021))</f>
        <v>AK2021</v>
      </c>
      <c r="AS2021" t="str">
        <f t="shared" si="676"/>
        <v>Kosovo</v>
      </c>
      <c r="AT2021" s="9" t="str">
        <f t="shared" si="677"/>
        <v>General</v>
      </c>
      <c r="AU2021">
        <f t="shared" si="678"/>
        <v>0</v>
      </c>
      <c r="AV2021" s="9">
        <v>1</v>
      </c>
    </row>
    <row r="2022" spans="1:48" x14ac:dyDescent="0.35">
      <c r="A2022" t="s">
        <v>195</v>
      </c>
      <c r="B2022">
        <v>2</v>
      </c>
      <c r="C2022">
        <v>14</v>
      </c>
      <c r="D2022" t="s">
        <v>2543</v>
      </c>
      <c r="E2022">
        <v>-2</v>
      </c>
      <c r="F2022">
        <v>2</v>
      </c>
      <c r="G2022">
        <v>2</v>
      </c>
      <c r="H2022">
        <v>2</v>
      </c>
      <c r="I2022">
        <v>2</v>
      </c>
      <c r="J2022">
        <v>2</v>
      </c>
      <c r="K2022">
        <v>1</v>
      </c>
      <c r="L2022">
        <v>2</v>
      </c>
      <c r="M2022">
        <v>1</v>
      </c>
      <c r="N2022" t="s">
        <v>2794</v>
      </c>
      <c r="O2022" t="s">
        <v>2800</v>
      </c>
      <c r="P2022" t="s">
        <v>2809</v>
      </c>
      <c r="Q2022" t="s">
        <v>2816</v>
      </c>
      <c r="R2022">
        <v>0</v>
      </c>
      <c r="S2022">
        <v>-6.89</v>
      </c>
      <c r="T2022">
        <v>-7.24</v>
      </c>
      <c r="U2022">
        <v>22.28</v>
      </c>
      <c r="V2022">
        <f t="shared" si="679"/>
        <v>0</v>
      </c>
      <c r="W2022">
        <f t="shared" si="680"/>
        <v>1</v>
      </c>
      <c r="X2022">
        <f t="shared" si="681"/>
        <v>1</v>
      </c>
      <c r="Y2022">
        <f t="shared" si="682"/>
        <v>1</v>
      </c>
      <c r="Z2022">
        <f t="shared" si="683"/>
        <v>1</v>
      </c>
      <c r="AA2022">
        <f t="shared" si="684"/>
        <v>1</v>
      </c>
      <c r="AB2022">
        <f t="shared" si="685"/>
        <v>1</v>
      </c>
      <c r="AC2022">
        <f t="shared" si="686"/>
        <v>1</v>
      </c>
      <c r="AD2022">
        <f t="shared" si="687"/>
        <v>1</v>
      </c>
      <c r="AE2022" s="4" t="s">
        <v>2828</v>
      </c>
      <c r="AF2022" s="9" t="s">
        <v>2829</v>
      </c>
      <c r="AG2022">
        <v>1</v>
      </c>
      <c r="AH2022">
        <v>0</v>
      </c>
      <c r="AI2022">
        <v>0</v>
      </c>
      <c r="AJ2022">
        <v>1</v>
      </c>
      <c r="AK2022" s="9" t="s">
        <v>2840</v>
      </c>
      <c r="AL2022">
        <f t="shared" si="675"/>
        <v>0</v>
      </c>
      <c r="AM2022">
        <f>IF(AND(INDIRECT(AN2022)='Sample Select backend'!$C$2,INDIRECT(AO2022)=1,INDIRECT(AP2022)='Sample Select backend'!$F$2,INDIRECT(AQ2022)=1,INDIRECT(AR2022)='Sample Select backend'!$M$2),1,0)</f>
        <v>0</v>
      </c>
      <c r="AN2022" t="str">
        <f>_xlfn.CONCAT('Sample Select backend'!$C$4,ROW(AN2022))</f>
        <v>AE2022</v>
      </c>
      <c r="AO2022" s="9" t="str">
        <f>_xlfn.CONCAT('Sample Select backend'!$J$2,ROW(AO2022))</f>
        <v>AJ2022</v>
      </c>
      <c r="AP2022" t="str">
        <f>_xlfn.CONCAT('Sample Select backend'!$F$4,ROW(AP2022))</f>
        <v>AF2022</v>
      </c>
      <c r="AQ2022" t="str">
        <f>_xlfn.CONCAT('Sample Select backend'!$I$10,ROW(AQ2022))</f>
        <v>R2022</v>
      </c>
      <c r="AR2022" t="str">
        <f>_xlfn.CONCAT('Sample Select backend'!$M$4,ROW(AR2022))</f>
        <v>AK2022</v>
      </c>
      <c r="AS2022" t="str">
        <f t="shared" si="676"/>
        <v>Kosovo</v>
      </c>
      <c r="AT2022" s="9">
        <f t="shared" si="677"/>
        <v>14</v>
      </c>
      <c r="AU2022">
        <f t="shared" si="678"/>
        <v>0</v>
      </c>
      <c r="AV2022" s="9">
        <v>1</v>
      </c>
    </row>
    <row r="2023" spans="1:48" x14ac:dyDescent="0.35">
      <c r="A2023" t="s">
        <v>195</v>
      </c>
      <c r="B2023">
        <v>6</v>
      </c>
      <c r="C2023">
        <v>26</v>
      </c>
      <c r="D2023" t="s">
        <v>2548</v>
      </c>
      <c r="E2023">
        <v>1</v>
      </c>
      <c r="F2023">
        <v>1</v>
      </c>
      <c r="G2023">
        <v>2</v>
      </c>
      <c r="H2023">
        <v>-1</v>
      </c>
      <c r="I2023">
        <v>-2</v>
      </c>
      <c r="J2023">
        <v>2</v>
      </c>
      <c r="K2023">
        <v>1</v>
      </c>
      <c r="L2023">
        <v>-2</v>
      </c>
      <c r="M2023">
        <v>1</v>
      </c>
      <c r="N2023" t="s">
        <v>2794</v>
      </c>
      <c r="O2023" t="s">
        <v>2800</v>
      </c>
      <c r="P2023" t="s">
        <v>2809</v>
      </c>
      <c r="Q2023" t="s">
        <v>2816</v>
      </c>
      <c r="R2023">
        <v>0</v>
      </c>
      <c r="S2023">
        <v>-6.89</v>
      </c>
      <c r="T2023">
        <v>-7.24</v>
      </c>
      <c r="U2023">
        <v>22.28</v>
      </c>
      <c r="V2023">
        <f t="shared" si="679"/>
        <v>1</v>
      </c>
      <c r="W2023">
        <f t="shared" si="680"/>
        <v>1</v>
      </c>
      <c r="X2023">
        <f t="shared" si="681"/>
        <v>1</v>
      </c>
      <c r="Y2023">
        <f t="shared" si="682"/>
        <v>0</v>
      </c>
      <c r="Z2023">
        <f t="shared" si="683"/>
        <v>0</v>
      </c>
      <c r="AA2023">
        <f t="shared" si="684"/>
        <v>1</v>
      </c>
      <c r="AB2023">
        <f t="shared" si="685"/>
        <v>1</v>
      </c>
      <c r="AC2023">
        <f t="shared" si="686"/>
        <v>0</v>
      </c>
      <c r="AD2023">
        <f t="shared" si="687"/>
        <v>1</v>
      </c>
      <c r="AE2023" s="4" t="s">
        <v>2828</v>
      </c>
      <c r="AF2023" s="9" t="s">
        <v>2829</v>
      </c>
      <c r="AG2023">
        <v>1</v>
      </c>
      <c r="AH2023">
        <v>0</v>
      </c>
      <c r="AI2023">
        <v>0</v>
      </c>
      <c r="AJ2023">
        <v>1</v>
      </c>
      <c r="AK2023" s="9" t="s">
        <v>2840</v>
      </c>
      <c r="AL2023">
        <f t="shared" si="675"/>
        <v>0</v>
      </c>
      <c r="AM2023">
        <f>IF(AND(INDIRECT(AN2023)='Sample Select backend'!$C$2,INDIRECT(AO2023)=1,INDIRECT(AP2023)='Sample Select backend'!$F$2,INDIRECT(AQ2023)=1,INDIRECT(AR2023)='Sample Select backend'!$M$2),1,0)</f>
        <v>0</v>
      </c>
      <c r="AN2023" t="str">
        <f>_xlfn.CONCAT('Sample Select backend'!$C$4,ROW(AN2023))</f>
        <v>AE2023</v>
      </c>
      <c r="AO2023" s="9" t="str">
        <f>_xlfn.CONCAT('Sample Select backend'!$J$2,ROW(AO2023))</f>
        <v>AJ2023</v>
      </c>
      <c r="AP2023" t="str">
        <f>_xlfn.CONCAT('Sample Select backend'!$F$4,ROW(AP2023))</f>
        <v>AF2023</v>
      </c>
      <c r="AQ2023" t="str">
        <f>_xlfn.CONCAT('Sample Select backend'!$I$10,ROW(AQ2023))</f>
        <v>R2023</v>
      </c>
      <c r="AR2023" t="str">
        <f>_xlfn.CONCAT('Sample Select backend'!$M$4,ROW(AR2023))</f>
        <v>AK2023</v>
      </c>
      <c r="AS2023" t="str">
        <f t="shared" si="676"/>
        <v>Kosovo</v>
      </c>
      <c r="AT2023" s="9">
        <f t="shared" si="677"/>
        <v>26</v>
      </c>
      <c r="AU2023">
        <f t="shared" si="678"/>
        <v>0</v>
      </c>
      <c r="AV2023" s="9">
        <v>1</v>
      </c>
    </row>
    <row r="2024" spans="1:48" x14ac:dyDescent="0.35">
      <c r="A2024" t="s">
        <v>195</v>
      </c>
      <c r="B2024">
        <v>6</v>
      </c>
      <c r="C2024">
        <v>27</v>
      </c>
      <c r="D2024" t="s">
        <v>2549</v>
      </c>
      <c r="E2024">
        <v>1</v>
      </c>
      <c r="F2024">
        <v>1</v>
      </c>
      <c r="G2024">
        <v>2</v>
      </c>
      <c r="H2024">
        <v>1</v>
      </c>
      <c r="I2024">
        <v>1</v>
      </c>
      <c r="J2024">
        <v>-2</v>
      </c>
      <c r="K2024">
        <v>-1</v>
      </c>
      <c r="L2024">
        <v>2</v>
      </c>
      <c r="M2024">
        <v>1</v>
      </c>
      <c r="N2024" t="s">
        <v>2794</v>
      </c>
      <c r="O2024" t="s">
        <v>2800</v>
      </c>
      <c r="P2024" t="s">
        <v>2809</v>
      </c>
      <c r="Q2024" t="s">
        <v>2816</v>
      </c>
      <c r="R2024">
        <v>0</v>
      </c>
      <c r="S2024">
        <v>-6.89</v>
      </c>
      <c r="T2024">
        <v>-7.24</v>
      </c>
      <c r="U2024">
        <v>22.28</v>
      </c>
      <c r="V2024">
        <f t="shared" si="679"/>
        <v>1</v>
      </c>
      <c r="W2024">
        <f t="shared" si="680"/>
        <v>1</v>
      </c>
      <c r="X2024">
        <f t="shared" si="681"/>
        <v>1</v>
      </c>
      <c r="Y2024">
        <f t="shared" si="682"/>
        <v>1</v>
      </c>
      <c r="Z2024">
        <f t="shared" si="683"/>
        <v>1</v>
      </c>
      <c r="AA2024">
        <f t="shared" si="684"/>
        <v>0</v>
      </c>
      <c r="AB2024">
        <f t="shared" si="685"/>
        <v>0</v>
      </c>
      <c r="AC2024">
        <f t="shared" si="686"/>
        <v>1</v>
      </c>
      <c r="AD2024">
        <f t="shared" si="687"/>
        <v>1</v>
      </c>
      <c r="AE2024" s="4" t="s">
        <v>2828</v>
      </c>
      <c r="AF2024" s="9" t="s">
        <v>2829</v>
      </c>
      <c r="AG2024">
        <v>1</v>
      </c>
      <c r="AH2024">
        <v>0</v>
      </c>
      <c r="AI2024">
        <v>0</v>
      </c>
      <c r="AJ2024">
        <v>1</v>
      </c>
      <c r="AK2024" s="9" t="s">
        <v>2840</v>
      </c>
      <c r="AL2024">
        <f t="shared" si="675"/>
        <v>0</v>
      </c>
      <c r="AM2024">
        <f>IF(AND(INDIRECT(AN2024)='Sample Select backend'!$C$2,INDIRECT(AO2024)=1,INDIRECT(AP2024)='Sample Select backend'!$F$2,INDIRECT(AQ2024)=1,INDIRECT(AR2024)='Sample Select backend'!$M$2),1,0)</f>
        <v>0</v>
      </c>
      <c r="AN2024" t="str">
        <f>_xlfn.CONCAT('Sample Select backend'!$C$4,ROW(AN2024))</f>
        <v>AE2024</v>
      </c>
      <c r="AO2024" s="9" t="str">
        <f>_xlfn.CONCAT('Sample Select backend'!$J$2,ROW(AO2024))</f>
        <v>AJ2024</v>
      </c>
      <c r="AP2024" t="str">
        <f>_xlfn.CONCAT('Sample Select backend'!$F$4,ROW(AP2024))</f>
        <v>AF2024</v>
      </c>
      <c r="AQ2024" t="str">
        <f>_xlfn.CONCAT('Sample Select backend'!$I$10,ROW(AQ2024))</f>
        <v>R2024</v>
      </c>
      <c r="AR2024" t="str">
        <f>_xlfn.CONCAT('Sample Select backend'!$M$4,ROW(AR2024))</f>
        <v>AK2024</v>
      </c>
      <c r="AS2024" t="str">
        <f t="shared" si="676"/>
        <v>Kosovo</v>
      </c>
      <c r="AT2024" s="9">
        <f t="shared" si="677"/>
        <v>27</v>
      </c>
      <c r="AU2024">
        <f t="shared" si="678"/>
        <v>0</v>
      </c>
      <c r="AV2024" s="9">
        <v>1</v>
      </c>
    </row>
    <row r="2025" spans="1:48" x14ac:dyDescent="0.35">
      <c r="A2025" t="s">
        <v>195</v>
      </c>
      <c r="B2025">
        <v>6</v>
      </c>
      <c r="C2025">
        <v>28</v>
      </c>
      <c r="D2025" t="s">
        <v>2547</v>
      </c>
      <c r="E2025">
        <v>1</v>
      </c>
      <c r="F2025">
        <v>1</v>
      </c>
      <c r="G2025">
        <v>2</v>
      </c>
      <c r="H2025">
        <v>-1</v>
      </c>
      <c r="I2025">
        <v>2</v>
      </c>
      <c r="J2025">
        <v>2</v>
      </c>
      <c r="K2025">
        <v>1</v>
      </c>
      <c r="L2025">
        <v>2</v>
      </c>
      <c r="M2025">
        <v>1</v>
      </c>
      <c r="N2025" t="s">
        <v>2794</v>
      </c>
      <c r="O2025" t="s">
        <v>2800</v>
      </c>
      <c r="P2025" t="s">
        <v>2809</v>
      </c>
      <c r="Q2025" t="s">
        <v>2816</v>
      </c>
      <c r="R2025">
        <v>0</v>
      </c>
      <c r="S2025">
        <v>-6.89</v>
      </c>
      <c r="T2025">
        <v>-7.24</v>
      </c>
      <c r="U2025">
        <v>22.28</v>
      </c>
      <c r="V2025">
        <f t="shared" si="679"/>
        <v>1</v>
      </c>
      <c r="W2025">
        <f t="shared" si="680"/>
        <v>1</v>
      </c>
      <c r="X2025">
        <f t="shared" si="681"/>
        <v>1</v>
      </c>
      <c r="Y2025">
        <f t="shared" si="682"/>
        <v>0</v>
      </c>
      <c r="Z2025">
        <f t="shared" si="683"/>
        <v>1</v>
      </c>
      <c r="AA2025">
        <f t="shared" si="684"/>
        <v>1</v>
      </c>
      <c r="AB2025">
        <f t="shared" si="685"/>
        <v>1</v>
      </c>
      <c r="AC2025">
        <f t="shared" si="686"/>
        <v>1</v>
      </c>
      <c r="AD2025">
        <f t="shared" si="687"/>
        <v>1</v>
      </c>
      <c r="AE2025" s="4" t="s">
        <v>2828</v>
      </c>
      <c r="AF2025" s="9" t="s">
        <v>2829</v>
      </c>
      <c r="AG2025">
        <v>1</v>
      </c>
      <c r="AH2025">
        <v>0</v>
      </c>
      <c r="AI2025">
        <v>0</v>
      </c>
      <c r="AJ2025">
        <v>1</v>
      </c>
      <c r="AK2025" s="9" t="s">
        <v>2840</v>
      </c>
      <c r="AL2025">
        <f t="shared" si="675"/>
        <v>0</v>
      </c>
      <c r="AM2025">
        <f>IF(AND(INDIRECT(AN2025)='Sample Select backend'!$C$2,INDIRECT(AO2025)=1,INDIRECT(AP2025)='Sample Select backend'!$F$2,INDIRECT(AQ2025)=1,INDIRECT(AR2025)='Sample Select backend'!$M$2),1,0)</f>
        <v>0</v>
      </c>
      <c r="AN2025" t="str">
        <f>_xlfn.CONCAT('Sample Select backend'!$C$4,ROW(AN2025))</f>
        <v>AE2025</v>
      </c>
      <c r="AO2025" s="9" t="str">
        <f>_xlfn.CONCAT('Sample Select backend'!$J$2,ROW(AO2025))</f>
        <v>AJ2025</v>
      </c>
      <c r="AP2025" t="str">
        <f>_xlfn.CONCAT('Sample Select backend'!$F$4,ROW(AP2025))</f>
        <v>AF2025</v>
      </c>
      <c r="AQ2025" t="str">
        <f>_xlfn.CONCAT('Sample Select backend'!$I$10,ROW(AQ2025))</f>
        <v>R2025</v>
      </c>
      <c r="AR2025" t="str">
        <f>_xlfn.CONCAT('Sample Select backend'!$M$4,ROW(AR2025))</f>
        <v>AK2025</v>
      </c>
      <c r="AS2025" t="str">
        <f t="shared" si="676"/>
        <v>Kosovo</v>
      </c>
      <c r="AT2025" s="9">
        <f t="shared" si="677"/>
        <v>28</v>
      </c>
      <c r="AU2025">
        <f t="shared" si="678"/>
        <v>0</v>
      </c>
      <c r="AV2025" s="9">
        <v>1</v>
      </c>
    </row>
    <row r="2026" spans="1:48" x14ac:dyDescent="0.35">
      <c r="A2026" t="s">
        <v>195</v>
      </c>
      <c r="B2026">
        <v>6</v>
      </c>
      <c r="C2026">
        <v>25</v>
      </c>
      <c r="D2026" t="s">
        <v>2538</v>
      </c>
      <c r="E2026">
        <v>1</v>
      </c>
      <c r="F2026">
        <v>1</v>
      </c>
      <c r="G2026">
        <v>2</v>
      </c>
      <c r="H2026">
        <v>-1</v>
      </c>
      <c r="I2026">
        <v>-2</v>
      </c>
      <c r="J2026">
        <v>2</v>
      </c>
      <c r="K2026">
        <v>1</v>
      </c>
      <c r="L2026">
        <v>2</v>
      </c>
      <c r="M2026">
        <v>1</v>
      </c>
      <c r="N2026" t="s">
        <v>2794</v>
      </c>
      <c r="O2026" t="s">
        <v>2800</v>
      </c>
      <c r="P2026" t="s">
        <v>2809</v>
      </c>
      <c r="Q2026" t="s">
        <v>2816</v>
      </c>
      <c r="R2026">
        <v>0</v>
      </c>
      <c r="S2026">
        <v>-6.89</v>
      </c>
      <c r="T2026">
        <v>-7.24</v>
      </c>
      <c r="U2026">
        <v>22.28</v>
      </c>
      <c r="V2026">
        <f t="shared" si="679"/>
        <v>1</v>
      </c>
      <c r="W2026">
        <f t="shared" si="680"/>
        <v>1</v>
      </c>
      <c r="X2026">
        <f t="shared" si="681"/>
        <v>1</v>
      </c>
      <c r="Y2026">
        <f t="shared" si="682"/>
        <v>0</v>
      </c>
      <c r="Z2026">
        <f t="shared" si="683"/>
        <v>0</v>
      </c>
      <c r="AA2026">
        <f t="shared" si="684"/>
        <v>1</v>
      </c>
      <c r="AB2026">
        <f t="shared" si="685"/>
        <v>1</v>
      </c>
      <c r="AC2026">
        <f t="shared" si="686"/>
        <v>1</v>
      </c>
      <c r="AD2026">
        <f t="shared" si="687"/>
        <v>1</v>
      </c>
      <c r="AE2026" s="4" t="s">
        <v>2828</v>
      </c>
      <c r="AF2026" s="9" t="s">
        <v>2829</v>
      </c>
      <c r="AG2026">
        <v>1</v>
      </c>
      <c r="AH2026">
        <v>0</v>
      </c>
      <c r="AI2026">
        <v>0</v>
      </c>
      <c r="AJ2026">
        <v>1</v>
      </c>
      <c r="AK2026" s="9" t="s">
        <v>2840</v>
      </c>
      <c r="AL2026">
        <f t="shared" si="675"/>
        <v>0</v>
      </c>
      <c r="AM2026">
        <f>IF(AND(INDIRECT(AN2026)='Sample Select backend'!$C$2,INDIRECT(AO2026)=1,INDIRECT(AP2026)='Sample Select backend'!$F$2,INDIRECT(AQ2026)=1,INDIRECT(AR2026)='Sample Select backend'!$M$2),1,0)</f>
        <v>0</v>
      </c>
      <c r="AN2026" t="str">
        <f>_xlfn.CONCAT('Sample Select backend'!$C$4,ROW(AN2026))</f>
        <v>AE2026</v>
      </c>
      <c r="AO2026" s="9" t="str">
        <f>_xlfn.CONCAT('Sample Select backend'!$J$2,ROW(AO2026))</f>
        <v>AJ2026</v>
      </c>
      <c r="AP2026" t="str">
        <f>_xlfn.CONCAT('Sample Select backend'!$F$4,ROW(AP2026))</f>
        <v>AF2026</v>
      </c>
      <c r="AQ2026" t="str">
        <f>_xlfn.CONCAT('Sample Select backend'!$I$10,ROW(AQ2026))</f>
        <v>R2026</v>
      </c>
      <c r="AR2026" t="str">
        <f>_xlfn.CONCAT('Sample Select backend'!$M$4,ROW(AR2026))</f>
        <v>AK2026</v>
      </c>
      <c r="AS2026" t="str">
        <f t="shared" si="676"/>
        <v>Kosovo</v>
      </c>
      <c r="AT2026" s="9">
        <f t="shared" si="677"/>
        <v>25</v>
      </c>
      <c r="AU2026">
        <f t="shared" si="678"/>
        <v>0</v>
      </c>
      <c r="AV2026" s="9">
        <v>0</v>
      </c>
    </row>
    <row r="2027" spans="1:48" x14ac:dyDescent="0.35">
      <c r="A2027" s="24" t="s">
        <v>195</v>
      </c>
      <c r="B2027" s="24">
        <v>6</v>
      </c>
      <c r="C2027" s="24">
        <v>29</v>
      </c>
      <c r="D2027" s="24" t="s">
        <v>3887</v>
      </c>
      <c r="E2027" s="24"/>
      <c r="O2027" t="s">
        <v>2800</v>
      </c>
      <c r="P2027" t="s">
        <v>2809</v>
      </c>
      <c r="Q2027" t="s">
        <v>2816</v>
      </c>
      <c r="R2027">
        <v>0</v>
      </c>
      <c r="S2027">
        <v>-6.89</v>
      </c>
      <c r="T2027">
        <v>-7.24</v>
      </c>
      <c r="U2027">
        <v>22.28</v>
      </c>
      <c r="V2027">
        <v>-1</v>
      </c>
      <c r="W2027">
        <v>-1</v>
      </c>
      <c r="X2027">
        <v>-1</v>
      </c>
      <c r="Y2027">
        <v>-1</v>
      </c>
      <c r="Z2027">
        <v>-1</v>
      </c>
      <c r="AA2027">
        <v>-1</v>
      </c>
      <c r="AB2027">
        <v>-1</v>
      </c>
      <c r="AC2027">
        <v>-1</v>
      </c>
      <c r="AD2027">
        <v>-1</v>
      </c>
      <c r="AE2027" s="4" t="s">
        <v>2828</v>
      </c>
      <c r="AF2027" s="9" t="s">
        <v>2829</v>
      </c>
      <c r="AG2027">
        <v>1</v>
      </c>
      <c r="AH2027">
        <v>0</v>
      </c>
      <c r="AI2027">
        <v>0</v>
      </c>
      <c r="AJ2027">
        <v>1</v>
      </c>
      <c r="AK2027" s="9" t="s">
        <v>2840</v>
      </c>
      <c r="AL2027">
        <f t="shared" si="675"/>
        <v>0</v>
      </c>
      <c r="AM2027">
        <f>IF(AND(INDIRECT(AN2027)='Sample Select backend'!$C$2,INDIRECT(AO2027)=1,INDIRECT(AP2027)='Sample Select backend'!$F$2,INDIRECT(AQ2027)=1,INDIRECT(AR2027)='Sample Select backend'!$M$2),1,0)</f>
        <v>0</v>
      </c>
      <c r="AN2027" t="str">
        <f>_xlfn.CONCAT('Sample Select backend'!$C$4,ROW(AN2027))</f>
        <v>AE2027</v>
      </c>
      <c r="AO2027" s="9" t="str">
        <f>_xlfn.CONCAT('Sample Select backend'!$J$2,ROW(AO2027))</f>
        <v>AJ2027</v>
      </c>
      <c r="AP2027" t="str">
        <f>_xlfn.CONCAT('Sample Select backend'!$F$4,ROW(AP2027))</f>
        <v>AF2027</v>
      </c>
      <c r="AQ2027" t="str">
        <f>_xlfn.CONCAT('Sample Select backend'!$I$10,ROW(AQ2027))</f>
        <v>R2027</v>
      </c>
      <c r="AR2027" t="str">
        <f>_xlfn.CONCAT('Sample Select backend'!$M$4,ROW(AR2027))</f>
        <v>AK2027</v>
      </c>
      <c r="AS2027" t="str">
        <f t="shared" si="676"/>
        <v>Kosovo</v>
      </c>
      <c r="AT2027" s="9">
        <f t="shared" si="677"/>
        <v>29</v>
      </c>
      <c r="AU2027">
        <f t="shared" si="678"/>
        <v>0</v>
      </c>
      <c r="AV2027" s="9">
        <v>0</v>
      </c>
    </row>
    <row r="2028" spans="1:48" x14ac:dyDescent="0.35">
      <c r="A2028" s="24" t="s">
        <v>195</v>
      </c>
      <c r="B2028" s="24">
        <v>8</v>
      </c>
      <c r="C2028" s="24">
        <v>33</v>
      </c>
      <c r="D2028" s="24" t="s">
        <v>3888</v>
      </c>
      <c r="E2028" s="24"/>
      <c r="O2028" t="s">
        <v>2800</v>
      </c>
      <c r="P2028" t="s">
        <v>2809</v>
      </c>
      <c r="Q2028" t="s">
        <v>2816</v>
      </c>
      <c r="R2028">
        <v>0</v>
      </c>
      <c r="S2028">
        <v>-6.89</v>
      </c>
      <c r="T2028">
        <v>-7.24</v>
      </c>
      <c r="U2028">
        <v>22.28</v>
      </c>
      <c r="V2028">
        <v>-1</v>
      </c>
      <c r="W2028">
        <v>-1</v>
      </c>
      <c r="X2028">
        <v>-1</v>
      </c>
      <c r="Y2028">
        <v>-1</v>
      </c>
      <c r="Z2028">
        <v>-1</v>
      </c>
      <c r="AA2028">
        <v>-1</v>
      </c>
      <c r="AB2028">
        <v>-1</v>
      </c>
      <c r="AC2028">
        <v>-1</v>
      </c>
      <c r="AD2028">
        <v>-1</v>
      </c>
      <c r="AE2028" s="4" t="s">
        <v>2828</v>
      </c>
      <c r="AF2028" s="9" t="s">
        <v>2829</v>
      </c>
      <c r="AG2028">
        <v>1</v>
      </c>
      <c r="AH2028">
        <v>0</v>
      </c>
      <c r="AI2028">
        <v>0</v>
      </c>
      <c r="AJ2028">
        <v>1</v>
      </c>
      <c r="AK2028" s="9" t="s">
        <v>2840</v>
      </c>
      <c r="AL2028">
        <f t="shared" si="675"/>
        <v>0</v>
      </c>
      <c r="AM2028">
        <f>IF(AND(INDIRECT(AN2028)='Sample Select backend'!$C$2,INDIRECT(AO2028)=1,INDIRECT(AP2028)='Sample Select backend'!$F$2,INDIRECT(AQ2028)=1,INDIRECT(AR2028)='Sample Select backend'!$M$2),1,0)</f>
        <v>0</v>
      </c>
      <c r="AN2028" t="str">
        <f>_xlfn.CONCAT('Sample Select backend'!$C$4,ROW(AN2028))</f>
        <v>AE2028</v>
      </c>
      <c r="AO2028" s="9" t="str">
        <f>_xlfn.CONCAT('Sample Select backend'!$J$2,ROW(AO2028))</f>
        <v>AJ2028</v>
      </c>
      <c r="AP2028" t="str">
        <f>_xlfn.CONCAT('Sample Select backend'!$F$4,ROW(AP2028))</f>
        <v>AF2028</v>
      </c>
      <c r="AQ2028" t="str">
        <f>_xlfn.CONCAT('Sample Select backend'!$I$10,ROW(AQ2028))</f>
        <v>R2028</v>
      </c>
      <c r="AR2028" t="str">
        <f>_xlfn.CONCAT('Sample Select backend'!$M$4,ROW(AR2028))</f>
        <v>AK2028</v>
      </c>
      <c r="AS2028" t="str">
        <f t="shared" si="676"/>
        <v>Kosovo</v>
      </c>
      <c r="AT2028" s="9">
        <f t="shared" si="677"/>
        <v>33</v>
      </c>
      <c r="AU2028">
        <f t="shared" si="678"/>
        <v>0</v>
      </c>
      <c r="AV2028" s="9">
        <v>0</v>
      </c>
    </row>
    <row r="2029" spans="1:48" x14ac:dyDescent="0.35">
      <c r="A2029" s="24" t="s">
        <v>195</v>
      </c>
      <c r="B2029" s="24">
        <v>6</v>
      </c>
      <c r="C2029" s="24">
        <v>28</v>
      </c>
      <c r="D2029" s="24" t="s">
        <v>3889</v>
      </c>
      <c r="E2029" s="24"/>
      <c r="O2029" t="s">
        <v>2800</v>
      </c>
      <c r="P2029" t="s">
        <v>2809</v>
      </c>
      <c r="Q2029" t="s">
        <v>2816</v>
      </c>
      <c r="R2029">
        <v>0</v>
      </c>
      <c r="S2029">
        <v>-6.89</v>
      </c>
      <c r="T2029">
        <v>-7.24</v>
      </c>
      <c r="U2029">
        <v>22.28</v>
      </c>
      <c r="V2029">
        <v>-1</v>
      </c>
      <c r="W2029">
        <v>-1</v>
      </c>
      <c r="X2029">
        <v>-1</v>
      </c>
      <c r="Y2029">
        <v>-1</v>
      </c>
      <c r="Z2029">
        <v>-1</v>
      </c>
      <c r="AA2029">
        <v>-1</v>
      </c>
      <c r="AB2029">
        <v>-1</v>
      </c>
      <c r="AC2029">
        <v>-1</v>
      </c>
      <c r="AD2029">
        <v>-1</v>
      </c>
      <c r="AE2029" s="4" t="s">
        <v>2828</v>
      </c>
      <c r="AF2029" s="9" t="s">
        <v>2829</v>
      </c>
      <c r="AG2029">
        <v>1</v>
      </c>
      <c r="AH2029">
        <v>0</v>
      </c>
      <c r="AI2029">
        <v>0</v>
      </c>
      <c r="AJ2029">
        <v>1</v>
      </c>
      <c r="AK2029" s="9" t="s">
        <v>2840</v>
      </c>
      <c r="AL2029">
        <f t="shared" si="675"/>
        <v>0</v>
      </c>
      <c r="AM2029">
        <f>IF(AND(INDIRECT(AN2029)='Sample Select backend'!$C$2,INDIRECT(AO2029)=1,INDIRECT(AP2029)='Sample Select backend'!$F$2,INDIRECT(AQ2029)=1,INDIRECT(AR2029)='Sample Select backend'!$M$2),1,0)</f>
        <v>0</v>
      </c>
      <c r="AN2029" t="str">
        <f>_xlfn.CONCAT('Sample Select backend'!$C$4,ROW(AN2029))</f>
        <v>AE2029</v>
      </c>
      <c r="AO2029" s="9" t="str">
        <f>_xlfn.CONCAT('Sample Select backend'!$J$2,ROW(AO2029))</f>
        <v>AJ2029</v>
      </c>
      <c r="AP2029" t="str">
        <f>_xlfn.CONCAT('Sample Select backend'!$F$4,ROW(AP2029))</f>
        <v>AF2029</v>
      </c>
      <c r="AQ2029" t="str">
        <f>_xlfn.CONCAT('Sample Select backend'!$I$10,ROW(AQ2029))</f>
        <v>R2029</v>
      </c>
      <c r="AR2029" t="str">
        <f>_xlfn.CONCAT('Sample Select backend'!$M$4,ROW(AR2029))</f>
        <v>AK2029</v>
      </c>
      <c r="AS2029" t="str">
        <f t="shared" si="676"/>
        <v>Kosovo</v>
      </c>
      <c r="AT2029" s="9">
        <f t="shared" si="677"/>
        <v>28</v>
      </c>
      <c r="AU2029">
        <f t="shared" si="678"/>
        <v>0</v>
      </c>
      <c r="AV2029" s="9">
        <v>0</v>
      </c>
    </row>
    <row r="2030" spans="1:48" x14ac:dyDescent="0.35">
      <c r="A2030" s="24" t="s">
        <v>195</v>
      </c>
      <c r="B2030" s="24">
        <v>1</v>
      </c>
      <c r="C2030" s="24">
        <v>6</v>
      </c>
      <c r="D2030" s="24" t="s">
        <v>3890</v>
      </c>
      <c r="E2030" s="24"/>
      <c r="O2030" t="s">
        <v>2800</v>
      </c>
      <c r="P2030" t="s">
        <v>2809</v>
      </c>
      <c r="Q2030" t="s">
        <v>2816</v>
      </c>
      <c r="R2030">
        <v>0</v>
      </c>
      <c r="S2030">
        <v>-6.89</v>
      </c>
      <c r="T2030">
        <v>-7.24</v>
      </c>
      <c r="U2030">
        <v>22.28</v>
      </c>
      <c r="V2030">
        <v>-1</v>
      </c>
      <c r="W2030">
        <v>-1</v>
      </c>
      <c r="X2030">
        <v>-1</v>
      </c>
      <c r="Y2030">
        <v>-1</v>
      </c>
      <c r="Z2030">
        <v>-1</v>
      </c>
      <c r="AA2030">
        <v>-1</v>
      </c>
      <c r="AB2030">
        <v>-1</v>
      </c>
      <c r="AC2030">
        <v>-1</v>
      </c>
      <c r="AD2030">
        <v>-1</v>
      </c>
      <c r="AE2030" s="4" t="s">
        <v>2828</v>
      </c>
      <c r="AF2030" s="9" t="s">
        <v>2829</v>
      </c>
      <c r="AG2030">
        <v>1</v>
      </c>
      <c r="AH2030">
        <v>0</v>
      </c>
      <c r="AI2030">
        <v>0</v>
      </c>
      <c r="AJ2030">
        <v>1</v>
      </c>
      <c r="AK2030" s="9" t="s">
        <v>2840</v>
      </c>
      <c r="AL2030">
        <f t="shared" si="675"/>
        <v>0</v>
      </c>
      <c r="AM2030">
        <f>IF(AND(INDIRECT(AN2030)='Sample Select backend'!$C$2,INDIRECT(AO2030)=1,INDIRECT(AP2030)='Sample Select backend'!$F$2,INDIRECT(AQ2030)=1,INDIRECT(AR2030)='Sample Select backend'!$M$2),1,0)</f>
        <v>0</v>
      </c>
      <c r="AN2030" t="str">
        <f>_xlfn.CONCAT('Sample Select backend'!$C$4,ROW(AN2030))</f>
        <v>AE2030</v>
      </c>
      <c r="AO2030" s="9" t="str">
        <f>_xlfn.CONCAT('Sample Select backend'!$J$2,ROW(AO2030))</f>
        <v>AJ2030</v>
      </c>
      <c r="AP2030" t="str">
        <f>_xlfn.CONCAT('Sample Select backend'!$F$4,ROW(AP2030))</f>
        <v>AF2030</v>
      </c>
      <c r="AQ2030" t="str">
        <f>_xlfn.CONCAT('Sample Select backend'!$I$10,ROW(AQ2030))</f>
        <v>R2030</v>
      </c>
      <c r="AR2030" t="str">
        <f>_xlfn.CONCAT('Sample Select backend'!$M$4,ROW(AR2030))</f>
        <v>AK2030</v>
      </c>
      <c r="AS2030" t="str">
        <f t="shared" si="676"/>
        <v>Kosovo</v>
      </c>
      <c r="AT2030" s="9">
        <f t="shared" si="677"/>
        <v>6</v>
      </c>
      <c r="AU2030">
        <f t="shared" si="678"/>
        <v>0</v>
      </c>
      <c r="AV2030" s="9">
        <v>0</v>
      </c>
    </row>
    <row r="2031" spans="1:48" x14ac:dyDescent="0.35">
      <c r="A2031" s="24" t="s">
        <v>195</v>
      </c>
      <c r="B2031" s="24">
        <v>2</v>
      </c>
      <c r="C2031" s="24">
        <v>14</v>
      </c>
      <c r="D2031" s="24" t="s">
        <v>3891</v>
      </c>
      <c r="E2031" s="24"/>
      <c r="O2031" t="s">
        <v>2800</v>
      </c>
      <c r="P2031" t="s">
        <v>2809</v>
      </c>
      <c r="Q2031" t="s">
        <v>2816</v>
      </c>
      <c r="R2031">
        <v>0</v>
      </c>
      <c r="S2031">
        <v>-6.89</v>
      </c>
      <c r="T2031">
        <v>-7.24</v>
      </c>
      <c r="U2031">
        <v>22.28</v>
      </c>
      <c r="V2031">
        <v>-1</v>
      </c>
      <c r="W2031">
        <v>-1</v>
      </c>
      <c r="X2031">
        <v>-1</v>
      </c>
      <c r="Y2031">
        <v>-1</v>
      </c>
      <c r="Z2031">
        <v>-1</v>
      </c>
      <c r="AA2031">
        <v>-1</v>
      </c>
      <c r="AB2031">
        <v>-1</v>
      </c>
      <c r="AC2031">
        <v>-1</v>
      </c>
      <c r="AD2031">
        <v>-1</v>
      </c>
      <c r="AE2031" s="4" t="s">
        <v>2828</v>
      </c>
      <c r="AF2031" s="9" t="s">
        <v>2829</v>
      </c>
      <c r="AG2031">
        <v>1</v>
      </c>
      <c r="AH2031">
        <v>0</v>
      </c>
      <c r="AI2031">
        <v>0</v>
      </c>
      <c r="AJ2031">
        <v>1</v>
      </c>
      <c r="AK2031" s="9" t="s">
        <v>2840</v>
      </c>
      <c r="AL2031">
        <f t="shared" si="675"/>
        <v>0</v>
      </c>
      <c r="AM2031">
        <f>IF(AND(INDIRECT(AN2031)='Sample Select backend'!$C$2,INDIRECT(AO2031)=1,INDIRECT(AP2031)='Sample Select backend'!$F$2,INDIRECT(AQ2031)=1,INDIRECT(AR2031)='Sample Select backend'!$M$2),1,0)</f>
        <v>0</v>
      </c>
      <c r="AN2031" t="str">
        <f>_xlfn.CONCAT('Sample Select backend'!$C$4,ROW(AN2031))</f>
        <v>AE2031</v>
      </c>
      <c r="AO2031" s="9" t="str">
        <f>_xlfn.CONCAT('Sample Select backend'!$J$2,ROW(AO2031))</f>
        <v>AJ2031</v>
      </c>
      <c r="AP2031" t="str">
        <f>_xlfn.CONCAT('Sample Select backend'!$F$4,ROW(AP2031))</f>
        <v>AF2031</v>
      </c>
      <c r="AQ2031" t="str">
        <f>_xlfn.CONCAT('Sample Select backend'!$I$10,ROW(AQ2031))</f>
        <v>R2031</v>
      </c>
      <c r="AR2031" t="str">
        <f>_xlfn.CONCAT('Sample Select backend'!$M$4,ROW(AR2031))</f>
        <v>AK2031</v>
      </c>
      <c r="AS2031" t="str">
        <f t="shared" si="676"/>
        <v>Kosovo</v>
      </c>
      <c r="AT2031" s="9">
        <f t="shared" si="677"/>
        <v>14</v>
      </c>
      <c r="AU2031">
        <f t="shared" si="678"/>
        <v>0</v>
      </c>
      <c r="AV2031" s="9">
        <v>0</v>
      </c>
    </row>
    <row r="2032" spans="1:48" x14ac:dyDescent="0.35">
      <c r="A2032" s="24" t="s">
        <v>195</v>
      </c>
      <c r="B2032" s="24">
        <v>2</v>
      </c>
      <c r="C2032" s="24" t="s">
        <v>201</v>
      </c>
      <c r="D2032" s="24" t="s">
        <v>3892</v>
      </c>
      <c r="E2032" s="24"/>
      <c r="O2032" t="s">
        <v>2800</v>
      </c>
      <c r="P2032" t="s">
        <v>2809</v>
      </c>
      <c r="Q2032" t="s">
        <v>2816</v>
      </c>
      <c r="R2032">
        <v>0</v>
      </c>
      <c r="S2032">
        <v>-6.89</v>
      </c>
      <c r="T2032">
        <v>-7.24</v>
      </c>
      <c r="U2032">
        <v>22.28</v>
      </c>
      <c r="V2032">
        <v>-1</v>
      </c>
      <c r="W2032">
        <v>-1</v>
      </c>
      <c r="X2032">
        <v>-1</v>
      </c>
      <c r="Y2032">
        <v>-1</v>
      </c>
      <c r="Z2032">
        <v>-1</v>
      </c>
      <c r="AA2032">
        <v>-1</v>
      </c>
      <c r="AB2032">
        <v>-1</v>
      </c>
      <c r="AC2032">
        <v>-1</v>
      </c>
      <c r="AD2032">
        <v>-1</v>
      </c>
      <c r="AE2032" s="4" t="s">
        <v>2828</v>
      </c>
      <c r="AF2032" s="9" t="s">
        <v>2829</v>
      </c>
      <c r="AG2032">
        <v>1</v>
      </c>
      <c r="AH2032">
        <v>0</v>
      </c>
      <c r="AI2032">
        <v>0</v>
      </c>
      <c r="AJ2032">
        <v>1</v>
      </c>
      <c r="AK2032" s="9" t="s">
        <v>2840</v>
      </c>
      <c r="AL2032">
        <f t="shared" si="675"/>
        <v>0</v>
      </c>
      <c r="AM2032">
        <f>IF(AND(INDIRECT(AN2032)='Sample Select backend'!$C$2,INDIRECT(AO2032)=1,INDIRECT(AP2032)='Sample Select backend'!$F$2,INDIRECT(AQ2032)=1,INDIRECT(AR2032)='Sample Select backend'!$M$2),1,0)</f>
        <v>0</v>
      </c>
      <c r="AN2032" t="str">
        <f>_xlfn.CONCAT('Sample Select backend'!$C$4,ROW(AN2032))</f>
        <v>AE2032</v>
      </c>
      <c r="AO2032" s="9" t="str">
        <f>_xlfn.CONCAT('Sample Select backend'!$J$2,ROW(AO2032))</f>
        <v>AJ2032</v>
      </c>
      <c r="AP2032" t="str">
        <f>_xlfn.CONCAT('Sample Select backend'!$F$4,ROW(AP2032))</f>
        <v>AF2032</v>
      </c>
      <c r="AQ2032" t="str">
        <f>_xlfn.CONCAT('Sample Select backend'!$I$10,ROW(AQ2032))</f>
        <v>R2032</v>
      </c>
      <c r="AR2032" t="str">
        <f>_xlfn.CONCAT('Sample Select backend'!$M$4,ROW(AR2032))</f>
        <v>AK2032</v>
      </c>
      <c r="AS2032" t="str">
        <f t="shared" si="676"/>
        <v>Kosovo</v>
      </c>
      <c r="AT2032" s="9" t="str">
        <f t="shared" si="677"/>
        <v>Other</v>
      </c>
      <c r="AU2032">
        <f t="shared" si="678"/>
        <v>0</v>
      </c>
      <c r="AV2032" s="9">
        <v>1</v>
      </c>
    </row>
    <row r="2033" spans="1:48" x14ac:dyDescent="0.35">
      <c r="A2033" s="24" t="s">
        <v>195</v>
      </c>
      <c r="B2033" s="24">
        <v>4</v>
      </c>
      <c r="C2033" s="24">
        <v>20</v>
      </c>
      <c r="D2033" s="9" t="s">
        <v>4652</v>
      </c>
      <c r="O2033" t="s">
        <v>2800</v>
      </c>
      <c r="P2033" t="s">
        <v>2809</v>
      </c>
      <c r="Q2033" t="s">
        <v>2816</v>
      </c>
      <c r="R2033">
        <v>0</v>
      </c>
      <c r="S2033">
        <v>-6.89</v>
      </c>
      <c r="T2033">
        <v>-7.24</v>
      </c>
      <c r="U2033">
        <v>22.28</v>
      </c>
      <c r="V2033">
        <v>-1</v>
      </c>
      <c r="W2033">
        <v>-1</v>
      </c>
      <c r="X2033">
        <v>-1</v>
      </c>
      <c r="Y2033">
        <v>-1</v>
      </c>
      <c r="Z2033">
        <v>-1</v>
      </c>
      <c r="AA2033">
        <v>-1</v>
      </c>
      <c r="AB2033">
        <v>-1</v>
      </c>
      <c r="AC2033">
        <v>-1</v>
      </c>
      <c r="AD2033">
        <v>-1</v>
      </c>
      <c r="AE2033" s="4" t="s">
        <v>2828</v>
      </c>
      <c r="AF2033" t="s">
        <v>2829</v>
      </c>
      <c r="AG2033">
        <v>1</v>
      </c>
      <c r="AH2033">
        <v>0</v>
      </c>
      <c r="AI2033">
        <v>0</v>
      </c>
      <c r="AJ2033">
        <v>1</v>
      </c>
      <c r="AK2033" s="9" t="s">
        <v>2840</v>
      </c>
      <c r="AL2033">
        <f t="shared" si="675"/>
        <v>0</v>
      </c>
      <c r="AM2033">
        <f>IF(AND(INDIRECT(AN2033)='Sample Select backend'!$C$2,INDIRECT(AO2033)=1,INDIRECT(AP2033)='Sample Select backend'!$F$2,INDIRECT(AQ2033)=1,INDIRECT(AR2033)='Sample Select backend'!$M$2),1,0)</f>
        <v>0</v>
      </c>
      <c r="AN2033" t="str">
        <f>_xlfn.CONCAT('Sample Select backend'!$C$4,ROW(AN2033))</f>
        <v>AE2033</v>
      </c>
      <c r="AO2033" s="9" t="str">
        <f>_xlfn.CONCAT('Sample Select backend'!$J$2,ROW(AO2033))</f>
        <v>AJ2033</v>
      </c>
      <c r="AP2033" t="str">
        <f>_xlfn.CONCAT('Sample Select backend'!$F$4,ROW(AP2033))</f>
        <v>AF2033</v>
      </c>
      <c r="AQ2033" t="str">
        <f>_xlfn.CONCAT('Sample Select backend'!$I$10,ROW(AQ2033))</f>
        <v>R2033</v>
      </c>
      <c r="AR2033" t="str">
        <f>_xlfn.CONCAT('Sample Select backend'!$M$4,ROW(AR2033))</f>
        <v>AK2033</v>
      </c>
      <c r="AS2033" t="str">
        <f t="shared" si="676"/>
        <v>Kosovo</v>
      </c>
      <c r="AT2033" s="9">
        <f t="shared" si="677"/>
        <v>20</v>
      </c>
      <c r="AU2033">
        <f t="shared" si="678"/>
        <v>0</v>
      </c>
      <c r="AV2033" s="9">
        <v>1</v>
      </c>
    </row>
    <row r="2034" spans="1:48" x14ac:dyDescent="0.35">
      <c r="A2034" t="s">
        <v>98</v>
      </c>
      <c r="B2034">
        <v>7</v>
      </c>
      <c r="C2034">
        <v>30</v>
      </c>
      <c r="D2034" t="s">
        <v>1424</v>
      </c>
      <c r="E2034">
        <v>1</v>
      </c>
      <c r="F2034">
        <v>1</v>
      </c>
      <c r="G2034">
        <v>2</v>
      </c>
      <c r="H2034">
        <v>1</v>
      </c>
      <c r="I2034">
        <v>2</v>
      </c>
      <c r="J2034">
        <v>1</v>
      </c>
      <c r="K2034">
        <v>1</v>
      </c>
      <c r="L2034">
        <v>-2</v>
      </c>
      <c r="M2034">
        <v>1</v>
      </c>
      <c r="N2034" t="s">
        <v>2697</v>
      </c>
      <c r="O2034" t="s">
        <v>2804</v>
      </c>
      <c r="P2034" t="s">
        <v>2808</v>
      </c>
      <c r="Q2034" t="s">
        <v>2813</v>
      </c>
      <c r="R2034">
        <v>0</v>
      </c>
      <c r="S2034">
        <v>-5.4</v>
      </c>
      <c r="T2034">
        <v>-25.42</v>
      </c>
      <c r="U2034">
        <v>22.55</v>
      </c>
      <c r="V2034">
        <f t="shared" ref="V2034:V2047" si="688">IF(E2034&gt;0,1,IF(E2034&lt;0,0,-1))</f>
        <v>1</v>
      </c>
      <c r="W2034">
        <f t="shared" ref="W2034:W2047" si="689">IF(F2034&gt;0,1,IF(F2034&lt;0,0,-1))</f>
        <v>1</v>
      </c>
      <c r="X2034">
        <f t="shared" ref="X2034:X2047" si="690">IF(G2034&gt;0,1,IF(G2034&lt;0,0,-1))</f>
        <v>1</v>
      </c>
      <c r="Y2034">
        <f t="shared" ref="Y2034:Y2047" si="691">IF(H2034&gt;0,1,IF(H2034&lt;0,0,-1))</f>
        <v>1</v>
      </c>
      <c r="Z2034">
        <f t="shared" ref="Z2034:Z2047" si="692">IF(I2034&gt;0,1,IF(I2034&lt;0,0,-1))</f>
        <v>1</v>
      </c>
      <c r="AA2034">
        <f t="shared" ref="AA2034:AA2047" si="693">IF(J2034&gt;0,1,IF(J2034&lt;0,0,-1))</f>
        <v>1</v>
      </c>
      <c r="AB2034">
        <f t="shared" ref="AB2034:AB2047" si="694">IF(K2034&gt;0,1,IF(K2034&lt;0,0,-1))</f>
        <v>1</v>
      </c>
      <c r="AC2034">
        <f t="shared" ref="AC2034:AC2047" si="695">IF(L2034&gt;0,1,IF(L2034&lt;0,0,-1))</f>
        <v>0</v>
      </c>
      <c r="AD2034">
        <f t="shared" ref="AD2034:AD2047" si="696">IF(M2034&gt;0,1,IF(M2034&lt;0,0,-1))</f>
        <v>1</v>
      </c>
      <c r="AE2034" s="4" t="s">
        <v>2828</v>
      </c>
      <c r="AF2034" s="9" t="s">
        <v>2829</v>
      </c>
      <c r="AG2034">
        <v>0</v>
      </c>
      <c r="AH2034">
        <v>0</v>
      </c>
      <c r="AI2034">
        <v>0</v>
      </c>
      <c r="AJ2034">
        <v>1</v>
      </c>
      <c r="AK2034" s="9" t="s">
        <v>2840</v>
      </c>
      <c r="AL2034">
        <f t="shared" si="675"/>
        <v>0</v>
      </c>
      <c r="AM2034">
        <f>IF(AND(INDIRECT(AN2034)='Sample Select backend'!$C$2,INDIRECT(AO2034)=1,INDIRECT(AP2034)='Sample Select backend'!$F$2,INDIRECT(AQ2034)=1,INDIRECT(AR2034)='Sample Select backend'!$M$2),1,0)</f>
        <v>0</v>
      </c>
      <c r="AN2034" t="str">
        <f>_xlfn.CONCAT('Sample Select backend'!$C$4,ROW(AN2034))</f>
        <v>AE2034</v>
      </c>
      <c r="AO2034" s="9" t="str">
        <f>_xlfn.CONCAT('Sample Select backend'!$J$2,ROW(AO2034))</f>
        <v>AJ2034</v>
      </c>
      <c r="AP2034" t="str">
        <f>_xlfn.CONCAT('Sample Select backend'!$F$4,ROW(AP2034))</f>
        <v>AF2034</v>
      </c>
      <c r="AQ2034" t="str">
        <f>_xlfn.CONCAT('Sample Select backend'!$I$10,ROW(AQ2034))</f>
        <v>R2034</v>
      </c>
      <c r="AR2034" t="str">
        <f>_xlfn.CONCAT('Sample Select backend'!$M$4,ROW(AR2034))</f>
        <v>AK2034</v>
      </c>
      <c r="AS2034" t="str">
        <f t="shared" si="676"/>
        <v>Kuwait</v>
      </c>
      <c r="AT2034" s="9">
        <f t="shared" si="677"/>
        <v>30</v>
      </c>
      <c r="AU2034">
        <f t="shared" si="678"/>
        <v>1</v>
      </c>
      <c r="AV2034" s="9">
        <v>1</v>
      </c>
    </row>
    <row r="2035" spans="1:48" x14ac:dyDescent="0.35">
      <c r="A2035" t="s">
        <v>98</v>
      </c>
      <c r="B2035">
        <v>7</v>
      </c>
      <c r="C2035">
        <v>30</v>
      </c>
      <c r="D2035" t="s">
        <v>1421</v>
      </c>
      <c r="E2035">
        <v>1</v>
      </c>
      <c r="F2035">
        <v>1</v>
      </c>
      <c r="G2035">
        <v>2</v>
      </c>
      <c r="H2035">
        <v>1</v>
      </c>
      <c r="I2035">
        <v>2</v>
      </c>
      <c r="J2035">
        <v>2</v>
      </c>
      <c r="K2035">
        <v>1</v>
      </c>
      <c r="L2035">
        <v>2</v>
      </c>
      <c r="M2035">
        <v>1</v>
      </c>
      <c r="N2035" t="s">
        <v>2697</v>
      </c>
      <c r="O2035" t="s">
        <v>2804</v>
      </c>
      <c r="P2035" t="s">
        <v>2808</v>
      </c>
      <c r="Q2035" t="s">
        <v>2813</v>
      </c>
      <c r="R2035">
        <v>0</v>
      </c>
      <c r="S2035">
        <v>-5.4</v>
      </c>
      <c r="T2035">
        <v>-25.42</v>
      </c>
      <c r="U2035">
        <v>22.55</v>
      </c>
      <c r="V2035">
        <f t="shared" si="688"/>
        <v>1</v>
      </c>
      <c r="W2035">
        <f t="shared" si="689"/>
        <v>1</v>
      </c>
      <c r="X2035">
        <f t="shared" si="690"/>
        <v>1</v>
      </c>
      <c r="Y2035">
        <f t="shared" si="691"/>
        <v>1</v>
      </c>
      <c r="Z2035">
        <f t="shared" si="692"/>
        <v>1</v>
      </c>
      <c r="AA2035">
        <f t="shared" si="693"/>
        <v>1</v>
      </c>
      <c r="AB2035">
        <f t="shared" si="694"/>
        <v>1</v>
      </c>
      <c r="AC2035">
        <f t="shared" si="695"/>
        <v>1</v>
      </c>
      <c r="AD2035">
        <f t="shared" si="696"/>
        <v>1</v>
      </c>
      <c r="AE2035" s="4" t="s">
        <v>2828</v>
      </c>
      <c r="AF2035" s="9" t="s">
        <v>2829</v>
      </c>
      <c r="AG2035">
        <v>0</v>
      </c>
      <c r="AH2035">
        <v>0</v>
      </c>
      <c r="AI2035">
        <v>0</v>
      </c>
      <c r="AJ2035">
        <v>1</v>
      </c>
      <c r="AK2035" s="9" t="s">
        <v>2840</v>
      </c>
      <c r="AL2035">
        <f t="shared" si="675"/>
        <v>0</v>
      </c>
      <c r="AM2035">
        <f>IF(AND(INDIRECT(AN2035)='Sample Select backend'!$C$2,INDIRECT(AO2035)=1,INDIRECT(AP2035)='Sample Select backend'!$F$2,INDIRECT(AQ2035)=1,INDIRECT(AR2035)='Sample Select backend'!$M$2),1,0)</f>
        <v>0</v>
      </c>
      <c r="AN2035" t="str">
        <f>_xlfn.CONCAT('Sample Select backend'!$C$4,ROW(AN2035))</f>
        <v>AE2035</v>
      </c>
      <c r="AO2035" s="9" t="str">
        <f>_xlfn.CONCAT('Sample Select backend'!$J$2,ROW(AO2035))</f>
        <v>AJ2035</v>
      </c>
      <c r="AP2035" t="str">
        <f>_xlfn.CONCAT('Sample Select backend'!$F$4,ROW(AP2035))</f>
        <v>AF2035</v>
      </c>
      <c r="AQ2035" t="str">
        <f>_xlfn.CONCAT('Sample Select backend'!$I$10,ROW(AQ2035))</f>
        <v>R2035</v>
      </c>
      <c r="AR2035" t="str">
        <f>_xlfn.CONCAT('Sample Select backend'!$M$4,ROW(AR2035))</f>
        <v>AK2035</v>
      </c>
      <c r="AS2035" t="str">
        <f t="shared" si="676"/>
        <v>Kuwait</v>
      </c>
      <c r="AT2035" s="9">
        <f t="shared" si="677"/>
        <v>30</v>
      </c>
      <c r="AU2035">
        <f t="shared" si="678"/>
        <v>0</v>
      </c>
      <c r="AV2035" s="9">
        <v>1</v>
      </c>
    </row>
    <row r="2036" spans="1:48" x14ac:dyDescent="0.35">
      <c r="A2036" t="s">
        <v>98</v>
      </c>
      <c r="B2036">
        <v>6</v>
      </c>
      <c r="C2036" t="s">
        <v>201</v>
      </c>
      <c r="D2036" t="s">
        <v>1422</v>
      </c>
      <c r="E2036">
        <v>1</v>
      </c>
      <c r="F2036">
        <v>1</v>
      </c>
      <c r="G2036">
        <v>2</v>
      </c>
      <c r="H2036">
        <v>-1</v>
      </c>
      <c r="I2036">
        <v>2</v>
      </c>
      <c r="J2036">
        <v>2</v>
      </c>
      <c r="K2036">
        <v>1</v>
      </c>
      <c r="L2036">
        <v>2</v>
      </c>
      <c r="M2036">
        <v>1</v>
      </c>
      <c r="N2036" t="s">
        <v>2697</v>
      </c>
      <c r="O2036" t="s">
        <v>2804</v>
      </c>
      <c r="P2036" t="s">
        <v>2808</v>
      </c>
      <c r="Q2036" t="s">
        <v>2813</v>
      </c>
      <c r="R2036">
        <v>0</v>
      </c>
      <c r="S2036">
        <v>-5.4</v>
      </c>
      <c r="T2036">
        <v>-25.42</v>
      </c>
      <c r="U2036">
        <v>22.55</v>
      </c>
      <c r="V2036">
        <f t="shared" si="688"/>
        <v>1</v>
      </c>
      <c r="W2036">
        <f t="shared" si="689"/>
        <v>1</v>
      </c>
      <c r="X2036">
        <f t="shared" si="690"/>
        <v>1</v>
      </c>
      <c r="Y2036">
        <f t="shared" si="691"/>
        <v>0</v>
      </c>
      <c r="Z2036">
        <f t="shared" si="692"/>
        <v>1</v>
      </c>
      <c r="AA2036">
        <f t="shared" si="693"/>
        <v>1</v>
      </c>
      <c r="AB2036">
        <f t="shared" si="694"/>
        <v>1</v>
      </c>
      <c r="AC2036">
        <f t="shared" si="695"/>
        <v>1</v>
      </c>
      <c r="AD2036">
        <f t="shared" si="696"/>
        <v>1</v>
      </c>
      <c r="AE2036" s="4" t="s">
        <v>2828</v>
      </c>
      <c r="AF2036" s="9" t="s">
        <v>2829</v>
      </c>
      <c r="AG2036">
        <v>0</v>
      </c>
      <c r="AH2036">
        <v>0</v>
      </c>
      <c r="AI2036">
        <v>0</v>
      </c>
      <c r="AJ2036">
        <v>1</v>
      </c>
      <c r="AK2036" s="9" t="s">
        <v>2840</v>
      </c>
      <c r="AL2036">
        <f t="shared" si="675"/>
        <v>0</v>
      </c>
      <c r="AM2036">
        <f>IF(AND(INDIRECT(AN2036)='Sample Select backend'!$C$2,INDIRECT(AO2036)=1,INDIRECT(AP2036)='Sample Select backend'!$F$2,INDIRECT(AQ2036)=1,INDIRECT(AR2036)='Sample Select backend'!$M$2),1,0)</f>
        <v>0</v>
      </c>
      <c r="AN2036" t="str">
        <f>_xlfn.CONCAT('Sample Select backend'!$C$4,ROW(AN2036))</f>
        <v>AE2036</v>
      </c>
      <c r="AO2036" s="9" t="str">
        <f>_xlfn.CONCAT('Sample Select backend'!$J$2,ROW(AO2036))</f>
        <v>AJ2036</v>
      </c>
      <c r="AP2036" t="str">
        <f>_xlfn.CONCAT('Sample Select backend'!$F$4,ROW(AP2036))</f>
        <v>AF2036</v>
      </c>
      <c r="AQ2036" t="str">
        <f>_xlfn.CONCAT('Sample Select backend'!$I$10,ROW(AQ2036))</f>
        <v>R2036</v>
      </c>
      <c r="AR2036" t="str">
        <f>_xlfn.CONCAT('Sample Select backend'!$M$4,ROW(AR2036))</f>
        <v>AK2036</v>
      </c>
      <c r="AS2036" t="str">
        <f t="shared" si="676"/>
        <v>Kuwait</v>
      </c>
      <c r="AT2036" s="9" t="str">
        <f t="shared" si="677"/>
        <v>Other</v>
      </c>
      <c r="AU2036">
        <f t="shared" si="678"/>
        <v>0</v>
      </c>
      <c r="AV2036" s="9">
        <v>1</v>
      </c>
    </row>
    <row r="2037" spans="1:48" x14ac:dyDescent="0.35">
      <c r="A2037" t="s">
        <v>98</v>
      </c>
      <c r="B2037">
        <v>5</v>
      </c>
      <c r="C2037" t="s">
        <v>204</v>
      </c>
      <c r="D2037" t="s">
        <v>1423</v>
      </c>
      <c r="E2037">
        <v>1</v>
      </c>
      <c r="F2037">
        <v>-2</v>
      </c>
      <c r="G2037">
        <v>-2</v>
      </c>
      <c r="H2037">
        <v>-1</v>
      </c>
      <c r="I2037">
        <v>-2</v>
      </c>
      <c r="J2037">
        <v>1</v>
      </c>
      <c r="K2037">
        <v>1</v>
      </c>
      <c r="L2037">
        <v>2</v>
      </c>
      <c r="M2037">
        <v>1</v>
      </c>
      <c r="N2037" t="s">
        <v>2697</v>
      </c>
      <c r="O2037" t="s">
        <v>2804</v>
      </c>
      <c r="P2037" t="s">
        <v>2808</v>
      </c>
      <c r="Q2037" t="s">
        <v>2813</v>
      </c>
      <c r="R2037">
        <v>0</v>
      </c>
      <c r="S2037">
        <v>-5.4</v>
      </c>
      <c r="T2037">
        <v>-25.42</v>
      </c>
      <c r="U2037">
        <v>22.55</v>
      </c>
      <c r="V2037">
        <f t="shared" si="688"/>
        <v>1</v>
      </c>
      <c r="W2037">
        <f t="shared" si="689"/>
        <v>0</v>
      </c>
      <c r="X2037">
        <f t="shared" si="690"/>
        <v>0</v>
      </c>
      <c r="Y2037">
        <f t="shared" si="691"/>
        <v>0</v>
      </c>
      <c r="Z2037">
        <f t="shared" si="692"/>
        <v>0</v>
      </c>
      <c r="AA2037">
        <f t="shared" si="693"/>
        <v>1</v>
      </c>
      <c r="AB2037">
        <f t="shared" si="694"/>
        <v>1</v>
      </c>
      <c r="AC2037">
        <f t="shared" si="695"/>
        <v>1</v>
      </c>
      <c r="AD2037">
        <f t="shared" si="696"/>
        <v>1</v>
      </c>
      <c r="AE2037" s="4" t="s">
        <v>2828</v>
      </c>
      <c r="AF2037" s="9" t="s">
        <v>2829</v>
      </c>
      <c r="AG2037">
        <v>0</v>
      </c>
      <c r="AH2037">
        <v>0</v>
      </c>
      <c r="AI2037">
        <v>0</v>
      </c>
      <c r="AJ2037">
        <v>1</v>
      </c>
      <c r="AK2037" s="9" t="s">
        <v>2840</v>
      </c>
      <c r="AL2037">
        <f t="shared" si="675"/>
        <v>0</v>
      </c>
      <c r="AM2037">
        <f>IF(AND(INDIRECT(AN2037)='Sample Select backend'!$C$2,INDIRECT(AO2037)=1,INDIRECT(AP2037)='Sample Select backend'!$F$2,INDIRECT(AQ2037)=1,INDIRECT(AR2037)='Sample Select backend'!$M$2),1,0)</f>
        <v>0</v>
      </c>
      <c r="AN2037" t="str">
        <f>_xlfn.CONCAT('Sample Select backend'!$C$4,ROW(AN2037))</f>
        <v>AE2037</v>
      </c>
      <c r="AO2037" s="9" t="str">
        <f>_xlfn.CONCAT('Sample Select backend'!$J$2,ROW(AO2037))</f>
        <v>AJ2037</v>
      </c>
      <c r="AP2037" t="str">
        <f>_xlfn.CONCAT('Sample Select backend'!$F$4,ROW(AP2037))</f>
        <v>AF2037</v>
      </c>
      <c r="AQ2037" t="str">
        <f>_xlfn.CONCAT('Sample Select backend'!$I$10,ROW(AQ2037))</f>
        <v>R2037</v>
      </c>
      <c r="AR2037" t="str">
        <f>_xlfn.CONCAT('Sample Select backend'!$M$4,ROW(AR2037))</f>
        <v>AK2037</v>
      </c>
      <c r="AS2037" t="str">
        <f t="shared" si="676"/>
        <v>Kuwait</v>
      </c>
      <c r="AT2037" s="9" t="str">
        <f t="shared" si="677"/>
        <v>General</v>
      </c>
      <c r="AU2037">
        <f t="shared" si="678"/>
        <v>0</v>
      </c>
      <c r="AV2037" s="9">
        <v>1</v>
      </c>
    </row>
    <row r="2038" spans="1:48" x14ac:dyDescent="0.35">
      <c r="A2038" t="s">
        <v>98</v>
      </c>
      <c r="B2038">
        <v>6</v>
      </c>
      <c r="C2038">
        <v>26</v>
      </c>
      <c r="D2038" t="s">
        <v>1420</v>
      </c>
      <c r="E2038">
        <v>-2</v>
      </c>
      <c r="F2038">
        <v>1</v>
      </c>
      <c r="G2038">
        <v>2</v>
      </c>
      <c r="H2038">
        <v>-1</v>
      </c>
      <c r="I2038">
        <v>2</v>
      </c>
      <c r="J2038">
        <v>2</v>
      </c>
      <c r="K2038">
        <v>2</v>
      </c>
      <c r="L2038">
        <v>2</v>
      </c>
      <c r="M2038">
        <v>1</v>
      </c>
      <c r="N2038" t="s">
        <v>2697</v>
      </c>
      <c r="O2038" t="s">
        <v>2804</v>
      </c>
      <c r="P2038" t="s">
        <v>2808</v>
      </c>
      <c r="Q2038" t="s">
        <v>2813</v>
      </c>
      <c r="R2038">
        <v>0</v>
      </c>
      <c r="S2038">
        <v>-5.4</v>
      </c>
      <c r="T2038">
        <v>-25.42</v>
      </c>
      <c r="U2038">
        <v>22.55</v>
      </c>
      <c r="V2038">
        <f t="shared" si="688"/>
        <v>0</v>
      </c>
      <c r="W2038">
        <f t="shared" si="689"/>
        <v>1</v>
      </c>
      <c r="X2038">
        <f t="shared" si="690"/>
        <v>1</v>
      </c>
      <c r="Y2038">
        <f t="shared" si="691"/>
        <v>0</v>
      </c>
      <c r="Z2038">
        <f t="shared" si="692"/>
        <v>1</v>
      </c>
      <c r="AA2038">
        <f t="shared" si="693"/>
        <v>1</v>
      </c>
      <c r="AB2038">
        <f t="shared" si="694"/>
        <v>1</v>
      </c>
      <c r="AC2038">
        <f t="shared" si="695"/>
        <v>1</v>
      </c>
      <c r="AD2038">
        <f t="shared" si="696"/>
        <v>1</v>
      </c>
      <c r="AE2038" s="4" t="s">
        <v>2828</v>
      </c>
      <c r="AF2038" s="9" t="s">
        <v>2829</v>
      </c>
      <c r="AG2038">
        <v>0</v>
      </c>
      <c r="AH2038">
        <v>0</v>
      </c>
      <c r="AI2038">
        <v>0</v>
      </c>
      <c r="AJ2038">
        <v>1</v>
      </c>
      <c r="AK2038" s="9" t="s">
        <v>2840</v>
      </c>
      <c r="AL2038">
        <f t="shared" si="675"/>
        <v>0</v>
      </c>
      <c r="AM2038">
        <f>IF(AND(INDIRECT(AN2038)='Sample Select backend'!$C$2,INDIRECT(AO2038)=1,INDIRECT(AP2038)='Sample Select backend'!$F$2,INDIRECT(AQ2038)=1,INDIRECT(AR2038)='Sample Select backend'!$M$2),1,0)</f>
        <v>0</v>
      </c>
      <c r="AN2038" t="str">
        <f>_xlfn.CONCAT('Sample Select backend'!$C$4,ROW(AN2038))</f>
        <v>AE2038</v>
      </c>
      <c r="AO2038" s="9" t="str">
        <f>_xlfn.CONCAT('Sample Select backend'!$J$2,ROW(AO2038))</f>
        <v>AJ2038</v>
      </c>
      <c r="AP2038" t="str">
        <f>_xlfn.CONCAT('Sample Select backend'!$F$4,ROW(AP2038))</f>
        <v>AF2038</v>
      </c>
      <c r="AQ2038" t="str">
        <f>_xlfn.CONCAT('Sample Select backend'!$I$10,ROW(AQ2038))</f>
        <v>R2038</v>
      </c>
      <c r="AR2038" t="str">
        <f>_xlfn.CONCAT('Sample Select backend'!$M$4,ROW(AR2038))</f>
        <v>AK2038</v>
      </c>
      <c r="AS2038" t="str">
        <f t="shared" si="676"/>
        <v>Kuwait</v>
      </c>
      <c r="AT2038" s="9">
        <f t="shared" si="677"/>
        <v>26</v>
      </c>
      <c r="AU2038">
        <f t="shared" si="678"/>
        <v>0</v>
      </c>
      <c r="AV2038" s="9">
        <v>1</v>
      </c>
    </row>
    <row r="2039" spans="1:48" x14ac:dyDescent="0.35">
      <c r="A2039" t="s">
        <v>98</v>
      </c>
      <c r="B2039">
        <v>1</v>
      </c>
      <c r="C2039">
        <v>6</v>
      </c>
      <c r="D2039" t="s">
        <v>1419</v>
      </c>
      <c r="E2039">
        <v>-2</v>
      </c>
      <c r="F2039">
        <v>2</v>
      </c>
      <c r="G2039">
        <v>2</v>
      </c>
      <c r="H2039">
        <v>2</v>
      </c>
      <c r="I2039">
        <v>2</v>
      </c>
      <c r="J2039">
        <v>2</v>
      </c>
      <c r="K2039">
        <v>1</v>
      </c>
      <c r="L2039">
        <v>2</v>
      </c>
      <c r="M2039">
        <v>1</v>
      </c>
      <c r="N2039" t="s">
        <v>2697</v>
      </c>
      <c r="O2039" t="s">
        <v>2804</v>
      </c>
      <c r="P2039" t="s">
        <v>2808</v>
      </c>
      <c r="Q2039" t="s">
        <v>2813</v>
      </c>
      <c r="R2039">
        <v>0</v>
      </c>
      <c r="S2039">
        <v>-5.4</v>
      </c>
      <c r="T2039">
        <v>-25.42</v>
      </c>
      <c r="U2039">
        <v>22.55</v>
      </c>
      <c r="V2039">
        <f t="shared" si="688"/>
        <v>0</v>
      </c>
      <c r="W2039">
        <f t="shared" si="689"/>
        <v>1</v>
      </c>
      <c r="X2039">
        <f t="shared" si="690"/>
        <v>1</v>
      </c>
      <c r="Y2039">
        <f t="shared" si="691"/>
        <v>1</v>
      </c>
      <c r="Z2039">
        <f t="shared" si="692"/>
        <v>1</v>
      </c>
      <c r="AA2039">
        <f t="shared" si="693"/>
        <v>1</v>
      </c>
      <c r="AB2039">
        <f t="shared" si="694"/>
        <v>1</v>
      </c>
      <c r="AC2039">
        <f t="shared" si="695"/>
        <v>1</v>
      </c>
      <c r="AD2039">
        <f t="shared" si="696"/>
        <v>1</v>
      </c>
      <c r="AE2039" s="4" t="s">
        <v>2828</v>
      </c>
      <c r="AF2039" s="9" t="s">
        <v>2829</v>
      </c>
      <c r="AG2039">
        <v>0</v>
      </c>
      <c r="AH2039">
        <v>0</v>
      </c>
      <c r="AI2039">
        <v>0</v>
      </c>
      <c r="AJ2039">
        <v>1</v>
      </c>
      <c r="AK2039" s="9" t="s">
        <v>2840</v>
      </c>
      <c r="AL2039">
        <f t="shared" si="675"/>
        <v>0</v>
      </c>
      <c r="AM2039">
        <f>IF(AND(INDIRECT(AN2039)='Sample Select backend'!$C$2,INDIRECT(AO2039)=1,INDIRECT(AP2039)='Sample Select backend'!$F$2,INDIRECT(AQ2039)=1,INDIRECT(AR2039)='Sample Select backend'!$M$2),1,0)</f>
        <v>0</v>
      </c>
      <c r="AN2039" t="str">
        <f>_xlfn.CONCAT('Sample Select backend'!$C$4,ROW(AN2039))</f>
        <v>AE2039</v>
      </c>
      <c r="AO2039" s="9" t="str">
        <f>_xlfn.CONCAT('Sample Select backend'!$J$2,ROW(AO2039))</f>
        <v>AJ2039</v>
      </c>
      <c r="AP2039" t="str">
        <f>_xlfn.CONCAT('Sample Select backend'!$F$4,ROW(AP2039))</f>
        <v>AF2039</v>
      </c>
      <c r="AQ2039" t="str">
        <f>_xlfn.CONCAT('Sample Select backend'!$I$10,ROW(AQ2039))</f>
        <v>R2039</v>
      </c>
      <c r="AR2039" t="str">
        <f>_xlfn.CONCAT('Sample Select backend'!$M$4,ROW(AR2039))</f>
        <v>AK2039</v>
      </c>
      <c r="AS2039" t="str">
        <f t="shared" si="676"/>
        <v>Kuwait</v>
      </c>
      <c r="AT2039" s="9">
        <f t="shared" si="677"/>
        <v>6</v>
      </c>
      <c r="AU2039">
        <f t="shared" si="678"/>
        <v>0</v>
      </c>
      <c r="AV2039" s="9">
        <v>1</v>
      </c>
    </row>
    <row r="2040" spans="1:48" x14ac:dyDescent="0.35">
      <c r="A2040" t="s">
        <v>94</v>
      </c>
      <c r="B2040">
        <v>6</v>
      </c>
      <c r="C2040">
        <v>25</v>
      </c>
      <c r="D2040" t="s">
        <v>1361</v>
      </c>
      <c r="E2040">
        <v>1</v>
      </c>
      <c r="F2040">
        <v>1</v>
      </c>
      <c r="G2040">
        <v>2</v>
      </c>
      <c r="H2040">
        <v>-1</v>
      </c>
      <c r="I2040">
        <v>2</v>
      </c>
      <c r="J2040">
        <v>2</v>
      </c>
      <c r="K2040">
        <v>1</v>
      </c>
      <c r="L2040">
        <v>2</v>
      </c>
      <c r="M2040">
        <v>1</v>
      </c>
      <c r="N2040" t="s">
        <v>2693</v>
      </c>
      <c r="O2040" t="s">
        <v>2800</v>
      </c>
      <c r="P2040" t="s">
        <v>2809</v>
      </c>
      <c r="Q2040" t="s">
        <v>2815</v>
      </c>
      <c r="R2040">
        <v>0</v>
      </c>
      <c r="S2040">
        <v>-8.6199999999999992</v>
      </c>
      <c r="T2040">
        <v>-2.96</v>
      </c>
      <c r="U2040">
        <v>68.14</v>
      </c>
      <c r="V2040">
        <f t="shared" si="688"/>
        <v>1</v>
      </c>
      <c r="W2040">
        <f t="shared" si="689"/>
        <v>1</v>
      </c>
      <c r="X2040">
        <f t="shared" si="690"/>
        <v>1</v>
      </c>
      <c r="Y2040">
        <f t="shared" si="691"/>
        <v>0</v>
      </c>
      <c r="Z2040">
        <f t="shared" si="692"/>
        <v>1</v>
      </c>
      <c r="AA2040">
        <f t="shared" si="693"/>
        <v>1</v>
      </c>
      <c r="AB2040">
        <f t="shared" si="694"/>
        <v>1</v>
      </c>
      <c r="AC2040">
        <f t="shared" si="695"/>
        <v>1</v>
      </c>
      <c r="AD2040">
        <f t="shared" si="696"/>
        <v>1</v>
      </c>
      <c r="AE2040" s="4" t="s">
        <v>2828</v>
      </c>
      <c r="AF2040" s="9" t="s">
        <v>2829</v>
      </c>
      <c r="AG2040">
        <v>1</v>
      </c>
      <c r="AH2040">
        <v>0</v>
      </c>
      <c r="AI2040">
        <v>0</v>
      </c>
      <c r="AJ2040">
        <v>1</v>
      </c>
      <c r="AK2040" s="9" t="s">
        <v>2840</v>
      </c>
      <c r="AL2040">
        <f t="shared" si="675"/>
        <v>0</v>
      </c>
      <c r="AM2040">
        <f>IF(AND(INDIRECT(AN2040)='Sample Select backend'!$C$2,INDIRECT(AO2040)=1,INDIRECT(AP2040)='Sample Select backend'!$F$2,INDIRECT(AQ2040)=1,INDIRECT(AR2040)='Sample Select backend'!$M$2),1,0)</f>
        <v>0</v>
      </c>
      <c r="AN2040" t="str">
        <f>_xlfn.CONCAT('Sample Select backend'!$C$4,ROW(AN2040))</f>
        <v>AE2040</v>
      </c>
      <c r="AO2040" s="9" t="str">
        <f>_xlfn.CONCAT('Sample Select backend'!$J$2,ROW(AO2040))</f>
        <v>AJ2040</v>
      </c>
      <c r="AP2040" t="str">
        <f>_xlfn.CONCAT('Sample Select backend'!$F$4,ROW(AP2040))</f>
        <v>AF2040</v>
      </c>
      <c r="AQ2040" t="str">
        <f>_xlfn.CONCAT('Sample Select backend'!$I$10,ROW(AQ2040))</f>
        <v>R2040</v>
      </c>
      <c r="AR2040" t="str">
        <f>_xlfn.CONCAT('Sample Select backend'!$M$4,ROW(AR2040))</f>
        <v>AK2040</v>
      </c>
      <c r="AS2040" t="str">
        <f t="shared" si="676"/>
        <v>Kyrgyzstan</v>
      </c>
      <c r="AT2040" s="9">
        <f t="shared" si="677"/>
        <v>25</v>
      </c>
      <c r="AU2040">
        <f t="shared" si="678"/>
        <v>1</v>
      </c>
      <c r="AV2040" s="9">
        <v>1</v>
      </c>
    </row>
    <row r="2041" spans="1:48" x14ac:dyDescent="0.35">
      <c r="A2041" t="s">
        <v>94</v>
      </c>
      <c r="B2041">
        <v>6</v>
      </c>
      <c r="C2041">
        <v>28</v>
      </c>
      <c r="D2041" t="s">
        <v>1357</v>
      </c>
      <c r="E2041">
        <v>-2</v>
      </c>
      <c r="F2041">
        <v>1</v>
      </c>
      <c r="G2041">
        <v>2</v>
      </c>
      <c r="H2041">
        <v>1</v>
      </c>
      <c r="I2041">
        <v>2</v>
      </c>
      <c r="J2041">
        <v>2</v>
      </c>
      <c r="K2041">
        <v>1</v>
      </c>
      <c r="L2041">
        <v>2</v>
      </c>
      <c r="M2041">
        <v>1</v>
      </c>
      <c r="N2041" t="s">
        <v>2693</v>
      </c>
      <c r="O2041" t="s">
        <v>2800</v>
      </c>
      <c r="P2041" t="s">
        <v>2809</v>
      </c>
      <c r="Q2041" t="s">
        <v>2815</v>
      </c>
      <c r="R2041">
        <v>0</v>
      </c>
      <c r="S2041">
        <v>-8.6199999999999992</v>
      </c>
      <c r="T2041">
        <v>-2.96</v>
      </c>
      <c r="U2041">
        <v>68.14</v>
      </c>
      <c r="V2041">
        <f t="shared" si="688"/>
        <v>0</v>
      </c>
      <c r="W2041">
        <f t="shared" si="689"/>
        <v>1</v>
      </c>
      <c r="X2041">
        <f t="shared" si="690"/>
        <v>1</v>
      </c>
      <c r="Y2041">
        <f t="shared" si="691"/>
        <v>1</v>
      </c>
      <c r="Z2041">
        <f t="shared" si="692"/>
        <v>1</v>
      </c>
      <c r="AA2041">
        <f t="shared" si="693"/>
        <v>1</v>
      </c>
      <c r="AB2041">
        <f t="shared" si="694"/>
        <v>1</v>
      </c>
      <c r="AC2041">
        <f t="shared" si="695"/>
        <v>1</v>
      </c>
      <c r="AD2041">
        <f t="shared" si="696"/>
        <v>1</v>
      </c>
      <c r="AE2041" s="4" t="s">
        <v>2828</v>
      </c>
      <c r="AF2041" s="9" t="s">
        <v>2829</v>
      </c>
      <c r="AG2041">
        <v>1</v>
      </c>
      <c r="AH2041">
        <v>0</v>
      </c>
      <c r="AI2041">
        <v>0</v>
      </c>
      <c r="AJ2041">
        <v>1</v>
      </c>
      <c r="AK2041" s="9" t="s">
        <v>2840</v>
      </c>
      <c r="AL2041">
        <f t="shared" si="675"/>
        <v>0</v>
      </c>
      <c r="AM2041">
        <f>IF(AND(INDIRECT(AN2041)='Sample Select backend'!$C$2,INDIRECT(AO2041)=1,INDIRECT(AP2041)='Sample Select backend'!$F$2,INDIRECT(AQ2041)=1,INDIRECT(AR2041)='Sample Select backend'!$M$2),1,0)</f>
        <v>0</v>
      </c>
      <c r="AN2041" t="str">
        <f>_xlfn.CONCAT('Sample Select backend'!$C$4,ROW(AN2041))</f>
        <v>AE2041</v>
      </c>
      <c r="AO2041" s="9" t="str">
        <f>_xlfn.CONCAT('Sample Select backend'!$J$2,ROW(AO2041))</f>
        <v>AJ2041</v>
      </c>
      <c r="AP2041" t="str">
        <f>_xlfn.CONCAT('Sample Select backend'!$F$4,ROW(AP2041))</f>
        <v>AF2041</v>
      </c>
      <c r="AQ2041" t="str">
        <f>_xlfn.CONCAT('Sample Select backend'!$I$10,ROW(AQ2041))</f>
        <v>R2041</v>
      </c>
      <c r="AR2041" t="str">
        <f>_xlfn.CONCAT('Sample Select backend'!$M$4,ROW(AR2041))</f>
        <v>AK2041</v>
      </c>
      <c r="AS2041" t="str">
        <f t="shared" si="676"/>
        <v>Kyrgyzstan</v>
      </c>
      <c r="AT2041" s="9">
        <f t="shared" si="677"/>
        <v>28</v>
      </c>
      <c r="AU2041">
        <f t="shared" si="678"/>
        <v>0</v>
      </c>
      <c r="AV2041" s="9">
        <v>1</v>
      </c>
    </row>
    <row r="2042" spans="1:48" x14ac:dyDescent="0.35">
      <c r="A2042" t="s">
        <v>94</v>
      </c>
      <c r="B2042">
        <v>5</v>
      </c>
      <c r="C2042" t="s">
        <v>204</v>
      </c>
      <c r="D2042" t="s">
        <v>1360</v>
      </c>
      <c r="E2042">
        <v>1</v>
      </c>
      <c r="F2042">
        <v>-2</v>
      </c>
      <c r="G2042">
        <v>-2</v>
      </c>
      <c r="H2042">
        <v>-1</v>
      </c>
      <c r="I2042">
        <v>-2</v>
      </c>
      <c r="J2042">
        <v>1</v>
      </c>
      <c r="K2042">
        <v>1</v>
      </c>
      <c r="L2042">
        <v>2</v>
      </c>
      <c r="M2042">
        <v>1</v>
      </c>
      <c r="N2042" t="s">
        <v>2693</v>
      </c>
      <c r="O2042" t="s">
        <v>2800</v>
      </c>
      <c r="P2042" t="s">
        <v>2809</v>
      </c>
      <c r="Q2042" t="s">
        <v>2815</v>
      </c>
      <c r="R2042">
        <v>0</v>
      </c>
      <c r="S2042">
        <v>-8.6199999999999992</v>
      </c>
      <c r="T2042">
        <v>-2.96</v>
      </c>
      <c r="U2042">
        <v>68.14</v>
      </c>
      <c r="V2042">
        <f t="shared" si="688"/>
        <v>1</v>
      </c>
      <c r="W2042">
        <f t="shared" si="689"/>
        <v>0</v>
      </c>
      <c r="X2042">
        <f t="shared" si="690"/>
        <v>0</v>
      </c>
      <c r="Y2042">
        <f t="shared" si="691"/>
        <v>0</v>
      </c>
      <c r="Z2042">
        <f t="shared" si="692"/>
        <v>0</v>
      </c>
      <c r="AA2042">
        <f t="shared" si="693"/>
        <v>1</v>
      </c>
      <c r="AB2042">
        <f t="shared" si="694"/>
        <v>1</v>
      </c>
      <c r="AC2042">
        <f t="shared" si="695"/>
        <v>1</v>
      </c>
      <c r="AD2042">
        <f t="shared" si="696"/>
        <v>1</v>
      </c>
      <c r="AE2042" s="4" t="s">
        <v>2828</v>
      </c>
      <c r="AF2042" s="9" t="s">
        <v>2829</v>
      </c>
      <c r="AG2042">
        <v>1</v>
      </c>
      <c r="AH2042">
        <v>0</v>
      </c>
      <c r="AI2042">
        <v>0</v>
      </c>
      <c r="AJ2042">
        <v>1</v>
      </c>
      <c r="AK2042" s="9" t="s">
        <v>2840</v>
      </c>
      <c r="AL2042">
        <f t="shared" si="675"/>
        <v>0</v>
      </c>
      <c r="AM2042">
        <f>IF(AND(INDIRECT(AN2042)='Sample Select backend'!$C$2,INDIRECT(AO2042)=1,INDIRECT(AP2042)='Sample Select backend'!$F$2,INDIRECT(AQ2042)=1,INDIRECT(AR2042)='Sample Select backend'!$M$2),1,0)</f>
        <v>0</v>
      </c>
      <c r="AN2042" t="str">
        <f>_xlfn.CONCAT('Sample Select backend'!$C$4,ROW(AN2042))</f>
        <v>AE2042</v>
      </c>
      <c r="AO2042" s="9" t="str">
        <f>_xlfn.CONCAT('Sample Select backend'!$J$2,ROW(AO2042))</f>
        <v>AJ2042</v>
      </c>
      <c r="AP2042" t="str">
        <f>_xlfn.CONCAT('Sample Select backend'!$F$4,ROW(AP2042))</f>
        <v>AF2042</v>
      </c>
      <c r="AQ2042" t="str">
        <f>_xlfn.CONCAT('Sample Select backend'!$I$10,ROW(AQ2042))</f>
        <v>R2042</v>
      </c>
      <c r="AR2042" t="str">
        <f>_xlfn.CONCAT('Sample Select backend'!$M$4,ROW(AR2042))</f>
        <v>AK2042</v>
      </c>
      <c r="AS2042" t="str">
        <f t="shared" si="676"/>
        <v>Kyrgyzstan</v>
      </c>
      <c r="AT2042" s="9" t="str">
        <f t="shared" si="677"/>
        <v>General</v>
      </c>
      <c r="AU2042">
        <f t="shared" si="678"/>
        <v>0</v>
      </c>
      <c r="AV2042" s="9">
        <v>1</v>
      </c>
    </row>
    <row r="2043" spans="1:48" x14ac:dyDescent="0.35">
      <c r="A2043" t="s">
        <v>94</v>
      </c>
      <c r="B2043">
        <v>6</v>
      </c>
      <c r="C2043">
        <v>28</v>
      </c>
      <c r="D2043" t="s">
        <v>1355</v>
      </c>
      <c r="E2043">
        <v>1</v>
      </c>
      <c r="F2043">
        <v>1</v>
      </c>
      <c r="G2043">
        <v>2</v>
      </c>
      <c r="H2043">
        <v>-1</v>
      </c>
      <c r="I2043">
        <v>2</v>
      </c>
      <c r="J2043">
        <v>2</v>
      </c>
      <c r="K2043">
        <v>1</v>
      </c>
      <c r="L2043">
        <v>2</v>
      </c>
      <c r="M2043">
        <v>1</v>
      </c>
      <c r="N2043" t="s">
        <v>2693</v>
      </c>
      <c r="O2043" t="s">
        <v>2800</v>
      </c>
      <c r="P2043" t="s">
        <v>2809</v>
      </c>
      <c r="Q2043" t="s">
        <v>2815</v>
      </c>
      <c r="R2043">
        <v>0</v>
      </c>
      <c r="S2043">
        <v>-8.6199999999999992</v>
      </c>
      <c r="T2043">
        <v>-2.96</v>
      </c>
      <c r="U2043">
        <v>68.14</v>
      </c>
      <c r="V2043">
        <f t="shared" si="688"/>
        <v>1</v>
      </c>
      <c r="W2043">
        <f t="shared" si="689"/>
        <v>1</v>
      </c>
      <c r="X2043">
        <f t="shared" si="690"/>
        <v>1</v>
      </c>
      <c r="Y2043">
        <f t="shared" si="691"/>
        <v>0</v>
      </c>
      <c r="Z2043">
        <f t="shared" si="692"/>
        <v>1</v>
      </c>
      <c r="AA2043">
        <f t="shared" si="693"/>
        <v>1</v>
      </c>
      <c r="AB2043">
        <f t="shared" si="694"/>
        <v>1</v>
      </c>
      <c r="AC2043">
        <f t="shared" si="695"/>
        <v>1</v>
      </c>
      <c r="AD2043">
        <f t="shared" si="696"/>
        <v>1</v>
      </c>
      <c r="AE2043" s="4" t="s">
        <v>2828</v>
      </c>
      <c r="AF2043" s="9" t="s">
        <v>2829</v>
      </c>
      <c r="AG2043">
        <v>1</v>
      </c>
      <c r="AH2043">
        <v>0</v>
      </c>
      <c r="AI2043">
        <v>0</v>
      </c>
      <c r="AJ2043">
        <v>1</v>
      </c>
      <c r="AK2043" s="9" t="s">
        <v>2840</v>
      </c>
      <c r="AL2043">
        <f t="shared" si="675"/>
        <v>0</v>
      </c>
      <c r="AM2043">
        <f>IF(AND(INDIRECT(AN2043)='Sample Select backend'!$C$2,INDIRECT(AO2043)=1,INDIRECT(AP2043)='Sample Select backend'!$F$2,INDIRECT(AQ2043)=1,INDIRECT(AR2043)='Sample Select backend'!$M$2),1,0)</f>
        <v>0</v>
      </c>
      <c r="AN2043" t="str">
        <f>_xlfn.CONCAT('Sample Select backend'!$C$4,ROW(AN2043))</f>
        <v>AE2043</v>
      </c>
      <c r="AO2043" s="9" t="str">
        <f>_xlfn.CONCAT('Sample Select backend'!$J$2,ROW(AO2043))</f>
        <v>AJ2043</v>
      </c>
      <c r="AP2043" t="str">
        <f>_xlfn.CONCAT('Sample Select backend'!$F$4,ROW(AP2043))</f>
        <v>AF2043</v>
      </c>
      <c r="AQ2043" t="str">
        <f>_xlfn.CONCAT('Sample Select backend'!$I$10,ROW(AQ2043))</f>
        <v>R2043</v>
      </c>
      <c r="AR2043" t="str">
        <f>_xlfn.CONCAT('Sample Select backend'!$M$4,ROW(AR2043))</f>
        <v>AK2043</v>
      </c>
      <c r="AS2043" t="str">
        <f t="shared" si="676"/>
        <v>Kyrgyzstan</v>
      </c>
      <c r="AT2043" s="9">
        <f t="shared" si="677"/>
        <v>28</v>
      </c>
      <c r="AU2043">
        <f t="shared" si="678"/>
        <v>0</v>
      </c>
      <c r="AV2043" s="9">
        <v>1</v>
      </c>
    </row>
    <row r="2044" spans="1:48" x14ac:dyDescent="0.35">
      <c r="A2044" t="s">
        <v>94</v>
      </c>
      <c r="B2044">
        <v>6</v>
      </c>
      <c r="C2044">
        <v>28</v>
      </c>
      <c r="D2044" t="s">
        <v>1358</v>
      </c>
      <c r="E2044">
        <v>-2</v>
      </c>
      <c r="F2044">
        <v>1</v>
      </c>
      <c r="G2044">
        <v>2</v>
      </c>
      <c r="H2044">
        <v>-1</v>
      </c>
      <c r="I2044">
        <v>2</v>
      </c>
      <c r="J2044">
        <v>2</v>
      </c>
      <c r="K2044">
        <v>1</v>
      </c>
      <c r="L2044">
        <v>2</v>
      </c>
      <c r="M2044">
        <v>1</v>
      </c>
      <c r="N2044" t="s">
        <v>2693</v>
      </c>
      <c r="O2044" t="s">
        <v>2800</v>
      </c>
      <c r="P2044" t="s">
        <v>2809</v>
      </c>
      <c r="Q2044" t="s">
        <v>2815</v>
      </c>
      <c r="R2044">
        <v>0</v>
      </c>
      <c r="S2044">
        <v>-8.6199999999999992</v>
      </c>
      <c r="T2044">
        <v>-2.96</v>
      </c>
      <c r="U2044">
        <v>68.14</v>
      </c>
      <c r="V2044">
        <f t="shared" si="688"/>
        <v>0</v>
      </c>
      <c r="W2044">
        <f t="shared" si="689"/>
        <v>1</v>
      </c>
      <c r="X2044">
        <f t="shared" si="690"/>
        <v>1</v>
      </c>
      <c r="Y2044">
        <f t="shared" si="691"/>
        <v>0</v>
      </c>
      <c r="Z2044">
        <f t="shared" si="692"/>
        <v>1</v>
      </c>
      <c r="AA2044">
        <f t="shared" si="693"/>
        <v>1</v>
      </c>
      <c r="AB2044">
        <f t="shared" si="694"/>
        <v>1</v>
      </c>
      <c r="AC2044">
        <f t="shared" si="695"/>
        <v>1</v>
      </c>
      <c r="AD2044">
        <f t="shared" si="696"/>
        <v>1</v>
      </c>
      <c r="AE2044" s="4" t="s">
        <v>2828</v>
      </c>
      <c r="AF2044" s="9" t="s">
        <v>2829</v>
      </c>
      <c r="AG2044">
        <v>1</v>
      </c>
      <c r="AH2044">
        <v>0</v>
      </c>
      <c r="AI2044">
        <v>0</v>
      </c>
      <c r="AJ2044">
        <v>1</v>
      </c>
      <c r="AK2044" s="9" t="s">
        <v>2840</v>
      </c>
      <c r="AL2044">
        <f t="shared" si="675"/>
        <v>0</v>
      </c>
      <c r="AM2044">
        <f>IF(AND(INDIRECT(AN2044)='Sample Select backend'!$C$2,INDIRECT(AO2044)=1,INDIRECT(AP2044)='Sample Select backend'!$F$2,INDIRECT(AQ2044)=1,INDIRECT(AR2044)='Sample Select backend'!$M$2),1,0)</f>
        <v>0</v>
      </c>
      <c r="AN2044" t="str">
        <f>_xlfn.CONCAT('Sample Select backend'!$C$4,ROW(AN2044))</f>
        <v>AE2044</v>
      </c>
      <c r="AO2044" s="9" t="str">
        <f>_xlfn.CONCAT('Sample Select backend'!$J$2,ROW(AO2044))</f>
        <v>AJ2044</v>
      </c>
      <c r="AP2044" t="str">
        <f>_xlfn.CONCAT('Sample Select backend'!$F$4,ROW(AP2044))</f>
        <v>AF2044</v>
      </c>
      <c r="AQ2044" t="str">
        <f>_xlfn.CONCAT('Sample Select backend'!$I$10,ROW(AQ2044))</f>
        <v>R2044</v>
      </c>
      <c r="AR2044" t="str">
        <f>_xlfn.CONCAT('Sample Select backend'!$M$4,ROW(AR2044))</f>
        <v>AK2044</v>
      </c>
      <c r="AS2044" t="str">
        <f t="shared" si="676"/>
        <v>Kyrgyzstan</v>
      </c>
      <c r="AT2044" s="9">
        <f t="shared" si="677"/>
        <v>28</v>
      </c>
      <c r="AU2044">
        <f t="shared" si="678"/>
        <v>0</v>
      </c>
      <c r="AV2044" s="9">
        <v>1</v>
      </c>
    </row>
    <row r="2045" spans="1:48" x14ac:dyDescent="0.35">
      <c r="A2045" t="s">
        <v>94</v>
      </c>
      <c r="B2045">
        <v>1</v>
      </c>
      <c r="C2045" t="s">
        <v>206</v>
      </c>
      <c r="D2045" t="s">
        <v>1362</v>
      </c>
      <c r="E2045">
        <v>-2</v>
      </c>
      <c r="F2045">
        <v>2</v>
      </c>
      <c r="G2045">
        <v>-2</v>
      </c>
      <c r="H2045">
        <v>-1</v>
      </c>
      <c r="I2045">
        <v>-2</v>
      </c>
      <c r="J2045">
        <v>2</v>
      </c>
      <c r="K2045">
        <v>2</v>
      </c>
      <c r="M2045">
        <v>1</v>
      </c>
      <c r="N2045" t="s">
        <v>2693</v>
      </c>
      <c r="O2045" t="s">
        <v>2800</v>
      </c>
      <c r="P2045" t="s">
        <v>2809</v>
      </c>
      <c r="Q2045" t="s">
        <v>2815</v>
      </c>
      <c r="R2045">
        <v>0</v>
      </c>
      <c r="S2045">
        <v>-8.6199999999999992</v>
      </c>
      <c r="T2045">
        <v>-2.96</v>
      </c>
      <c r="U2045">
        <v>68.14</v>
      </c>
      <c r="V2045">
        <f t="shared" si="688"/>
        <v>0</v>
      </c>
      <c r="W2045">
        <f t="shared" si="689"/>
        <v>1</v>
      </c>
      <c r="X2045">
        <f t="shared" si="690"/>
        <v>0</v>
      </c>
      <c r="Y2045">
        <f t="shared" si="691"/>
        <v>0</v>
      </c>
      <c r="Z2045">
        <f t="shared" si="692"/>
        <v>0</v>
      </c>
      <c r="AA2045">
        <f t="shared" si="693"/>
        <v>1</v>
      </c>
      <c r="AB2045">
        <f t="shared" si="694"/>
        <v>1</v>
      </c>
      <c r="AC2045">
        <f t="shared" si="695"/>
        <v>-1</v>
      </c>
      <c r="AD2045">
        <f t="shared" si="696"/>
        <v>1</v>
      </c>
      <c r="AE2045" s="4" t="s">
        <v>2828</v>
      </c>
      <c r="AF2045" s="9" t="s">
        <v>2829</v>
      </c>
      <c r="AG2045">
        <v>1</v>
      </c>
      <c r="AH2045">
        <v>0</v>
      </c>
      <c r="AI2045">
        <v>0</v>
      </c>
      <c r="AJ2045">
        <v>1</v>
      </c>
      <c r="AK2045" s="9" t="s">
        <v>2840</v>
      </c>
      <c r="AL2045">
        <f t="shared" si="675"/>
        <v>0</v>
      </c>
      <c r="AM2045">
        <f>IF(AND(INDIRECT(AN2045)='Sample Select backend'!$C$2,INDIRECT(AO2045)=1,INDIRECT(AP2045)='Sample Select backend'!$F$2,INDIRECT(AQ2045)=1,INDIRECT(AR2045)='Sample Select backend'!$M$2),1,0)</f>
        <v>0</v>
      </c>
      <c r="AN2045" t="str">
        <f>_xlfn.CONCAT('Sample Select backend'!$C$4,ROW(AN2045))</f>
        <v>AE2045</v>
      </c>
      <c r="AO2045" s="9" t="str">
        <f>_xlfn.CONCAT('Sample Select backend'!$J$2,ROW(AO2045))</f>
        <v>AJ2045</v>
      </c>
      <c r="AP2045" t="str">
        <f>_xlfn.CONCAT('Sample Select backend'!$F$4,ROW(AP2045))</f>
        <v>AF2045</v>
      </c>
      <c r="AQ2045" t="str">
        <f>_xlfn.CONCAT('Sample Select backend'!$I$10,ROW(AQ2045))</f>
        <v>R2045</v>
      </c>
      <c r="AR2045" t="str">
        <f>_xlfn.CONCAT('Sample Select backend'!$M$4,ROW(AR2045))</f>
        <v>AK2045</v>
      </c>
      <c r="AS2045" t="str">
        <f t="shared" si="676"/>
        <v>Kyrgyzstan</v>
      </c>
      <c r="AT2045" s="9" t="str">
        <f t="shared" si="677"/>
        <v>Tax exemption/waiver/suspension</v>
      </c>
      <c r="AU2045">
        <f t="shared" si="678"/>
        <v>0</v>
      </c>
      <c r="AV2045" s="9">
        <v>1</v>
      </c>
    </row>
    <row r="2046" spans="1:48" x14ac:dyDescent="0.35">
      <c r="A2046" t="s">
        <v>94</v>
      </c>
      <c r="B2046">
        <v>1</v>
      </c>
      <c r="C2046">
        <v>6</v>
      </c>
      <c r="D2046" t="s">
        <v>1356</v>
      </c>
      <c r="E2046">
        <v>-2</v>
      </c>
      <c r="F2046">
        <v>2</v>
      </c>
      <c r="G2046">
        <v>2</v>
      </c>
      <c r="H2046">
        <v>2</v>
      </c>
      <c r="I2046">
        <v>2</v>
      </c>
      <c r="J2046">
        <v>2</v>
      </c>
      <c r="K2046">
        <v>1</v>
      </c>
      <c r="L2046">
        <v>2</v>
      </c>
      <c r="M2046">
        <v>1</v>
      </c>
      <c r="N2046" t="s">
        <v>2693</v>
      </c>
      <c r="O2046" t="s">
        <v>2800</v>
      </c>
      <c r="P2046" t="s">
        <v>2809</v>
      </c>
      <c r="Q2046" t="s">
        <v>2815</v>
      </c>
      <c r="R2046">
        <v>0</v>
      </c>
      <c r="S2046">
        <v>-8.6199999999999992</v>
      </c>
      <c r="T2046">
        <v>-2.96</v>
      </c>
      <c r="U2046">
        <v>68.14</v>
      </c>
      <c r="V2046">
        <f t="shared" si="688"/>
        <v>0</v>
      </c>
      <c r="W2046">
        <f t="shared" si="689"/>
        <v>1</v>
      </c>
      <c r="X2046">
        <f t="shared" si="690"/>
        <v>1</v>
      </c>
      <c r="Y2046">
        <f t="shared" si="691"/>
        <v>1</v>
      </c>
      <c r="Z2046">
        <f t="shared" si="692"/>
        <v>1</v>
      </c>
      <c r="AA2046">
        <f t="shared" si="693"/>
        <v>1</v>
      </c>
      <c r="AB2046">
        <f t="shared" si="694"/>
        <v>1</v>
      </c>
      <c r="AC2046">
        <f t="shared" si="695"/>
        <v>1</v>
      </c>
      <c r="AD2046">
        <f t="shared" si="696"/>
        <v>1</v>
      </c>
      <c r="AE2046" s="4" t="s">
        <v>2828</v>
      </c>
      <c r="AF2046" s="9" t="s">
        <v>2829</v>
      </c>
      <c r="AG2046">
        <v>1</v>
      </c>
      <c r="AH2046">
        <v>0</v>
      </c>
      <c r="AI2046">
        <v>0</v>
      </c>
      <c r="AJ2046">
        <v>1</v>
      </c>
      <c r="AK2046" s="9" t="s">
        <v>2840</v>
      </c>
      <c r="AL2046">
        <f t="shared" si="675"/>
        <v>0</v>
      </c>
      <c r="AM2046">
        <f>IF(AND(INDIRECT(AN2046)='Sample Select backend'!$C$2,INDIRECT(AO2046)=1,INDIRECT(AP2046)='Sample Select backend'!$F$2,INDIRECT(AQ2046)=1,INDIRECT(AR2046)='Sample Select backend'!$M$2),1,0)</f>
        <v>0</v>
      </c>
      <c r="AN2046" t="str">
        <f>_xlfn.CONCAT('Sample Select backend'!$C$4,ROW(AN2046))</f>
        <v>AE2046</v>
      </c>
      <c r="AO2046" s="9" t="str">
        <f>_xlfn.CONCAT('Sample Select backend'!$J$2,ROW(AO2046))</f>
        <v>AJ2046</v>
      </c>
      <c r="AP2046" t="str">
        <f>_xlfn.CONCAT('Sample Select backend'!$F$4,ROW(AP2046))</f>
        <v>AF2046</v>
      </c>
      <c r="AQ2046" t="str">
        <f>_xlfn.CONCAT('Sample Select backend'!$I$10,ROW(AQ2046))</f>
        <v>R2046</v>
      </c>
      <c r="AR2046" t="str">
        <f>_xlfn.CONCAT('Sample Select backend'!$M$4,ROW(AR2046))</f>
        <v>AK2046</v>
      </c>
      <c r="AS2046" t="str">
        <f t="shared" si="676"/>
        <v>Kyrgyzstan</v>
      </c>
      <c r="AT2046" s="9">
        <f t="shared" si="677"/>
        <v>6</v>
      </c>
      <c r="AU2046">
        <f t="shared" si="678"/>
        <v>0</v>
      </c>
      <c r="AV2046" s="9">
        <v>0</v>
      </c>
    </row>
    <row r="2047" spans="1:48" x14ac:dyDescent="0.35">
      <c r="A2047" t="s">
        <v>94</v>
      </c>
      <c r="B2047">
        <v>7</v>
      </c>
      <c r="C2047">
        <v>30</v>
      </c>
      <c r="D2047" t="s">
        <v>1359</v>
      </c>
      <c r="E2047">
        <v>1</v>
      </c>
      <c r="F2047">
        <v>1</v>
      </c>
      <c r="G2047">
        <v>2</v>
      </c>
      <c r="H2047">
        <v>1</v>
      </c>
      <c r="I2047">
        <v>2</v>
      </c>
      <c r="J2047">
        <v>2</v>
      </c>
      <c r="K2047">
        <v>1</v>
      </c>
      <c r="L2047">
        <v>-2</v>
      </c>
      <c r="M2047">
        <v>1</v>
      </c>
      <c r="N2047" t="s">
        <v>2693</v>
      </c>
      <c r="O2047" t="s">
        <v>2800</v>
      </c>
      <c r="P2047" t="s">
        <v>2809</v>
      </c>
      <c r="Q2047" t="s">
        <v>2815</v>
      </c>
      <c r="R2047">
        <v>0</v>
      </c>
      <c r="S2047">
        <v>-8.6199999999999992</v>
      </c>
      <c r="T2047">
        <v>-2.96</v>
      </c>
      <c r="U2047">
        <v>68.14</v>
      </c>
      <c r="V2047">
        <f t="shared" si="688"/>
        <v>1</v>
      </c>
      <c r="W2047">
        <f t="shared" si="689"/>
        <v>1</v>
      </c>
      <c r="X2047">
        <f t="shared" si="690"/>
        <v>1</v>
      </c>
      <c r="Y2047">
        <f t="shared" si="691"/>
        <v>1</v>
      </c>
      <c r="Z2047">
        <f t="shared" si="692"/>
        <v>1</v>
      </c>
      <c r="AA2047">
        <f t="shared" si="693"/>
        <v>1</v>
      </c>
      <c r="AB2047">
        <f t="shared" si="694"/>
        <v>1</v>
      </c>
      <c r="AC2047">
        <f t="shared" si="695"/>
        <v>0</v>
      </c>
      <c r="AD2047">
        <f t="shared" si="696"/>
        <v>1</v>
      </c>
      <c r="AE2047" s="4" t="s">
        <v>2828</v>
      </c>
      <c r="AF2047" s="9" t="s">
        <v>2829</v>
      </c>
      <c r="AG2047">
        <v>1</v>
      </c>
      <c r="AH2047">
        <v>0</v>
      </c>
      <c r="AI2047">
        <v>0</v>
      </c>
      <c r="AJ2047">
        <v>1</v>
      </c>
      <c r="AK2047" s="9" t="s">
        <v>2840</v>
      </c>
      <c r="AL2047">
        <f t="shared" si="675"/>
        <v>0</v>
      </c>
      <c r="AM2047">
        <f>IF(AND(INDIRECT(AN2047)='Sample Select backend'!$C$2,INDIRECT(AO2047)=1,INDIRECT(AP2047)='Sample Select backend'!$F$2,INDIRECT(AQ2047)=1,INDIRECT(AR2047)='Sample Select backend'!$M$2),1,0)</f>
        <v>0</v>
      </c>
      <c r="AN2047" t="str">
        <f>_xlfn.CONCAT('Sample Select backend'!$C$4,ROW(AN2047))</f>
        <v>AE2047</v>
      </c>
      <c r="AO2047" s="9" t="str">
        <f>_xlfn.CONCAT('Sample Select backend'!$J$2,ROW(AO2047))</f>
        <v>AJ2047</v>
      </c>
      <c r="AP2047" t="str">
        <f>_xlfn.CONCAT('Sample Select backend'!$F$4,ROW(AP2047))</f>
        <v>AF2047</v>
      </c>
      <c r="AQ2047" t="str">
        <f>_xlfn.CONCAT('Sample Select backend'!$I$10,ROW(AQ2047))</f>
        <v>R2047</v>
      </c>
      <c r="AR2047" t="str">
        <f>_xlfn.CONCAT('Sample Select backend'!$M$4,ROW(AR2047))</f>
        <v>AK2047</v>
      </c>
      <c r="AS2047" t="str">
        <f t="shared" si="676"/>
        <v>Kyrgyzstan</v>
      </c>
      <c r="AT2047" s="9">
        <f t="shared" si="677"/>
        <v>30</v>
      </c>
      <c r="AU2047">
        <f t="shared" si="678"/>
        <v>0</v>
      </c>
      <c r="AV2047" s="9">
        <v>0</v>
      </c>
    </row>
    <row r="2048" spans="1:48" x14ac:dyDescent="0.35">
      <c r="A2048" t="s">
        <v>94</v>
      </c>
      <c r="B2048" s="24">
        <v>1</v>
      </c>
      <c r="C2048" s="24" t="s">
        <v>206</v>
      </c>
      <c r="D2048" s="24" t="s">
        <v>3893</v>
      </c>
      <c r="E2048" s="24"/>
      <c r="O2048" t="s">
        <v>2800</v>
      </c>
      <c r="P2048" t="s">
        <v>2809</v>
      </c>
      <c r="Q2048" t="s">
        <v>2815</v>
      </c>
      <c r="R2048">
        <v>0</v>
      </c>
      <c r="S2048">
        <v>-8.6199999999999992</v>
      </c>
      <c r="T2048">
        <v>-2.96</v>
      </c>
      <c r="U2048">
        <v>68.14</v>
      </c>
      <c r="V2048">
        <v>-1</v>
      </c>
      <c r="W2048">
        <v>-1</v>
      </c>
      <c r="X2048">
        <v>-1</v>
      </c>
      <c r="Y2048">
        <v>-1</v>
      </c>
      <c r="Z2048">
        <v>-1</v>
      </c>
      <c r="AA2048">
        <v>-1</v>
      </c>
      <c r="AB2048">
        <v>-1</v>
      </c>
      <c r="AC2048">
        <v>-1</v>
      </c>
      <c r="AD2048">
        <v>-1</v>
      </c>
      <c r="AE2048" s="4" t="s">
        <v>2828</v>
      </c>
      <c r="AF2048" s="9" t="s">
        <v>2829</v>
      </c>
      <c r="AG2048">
        <v>1</v>
      </c>
      <c r="AH2048">
        <v>0</v>
      </c>
      <c r="AI2048">
        <v>0</v>
      </c>
      <c r="AJ2048">
        <v>1</v>
      </c>
      <c r="AK2048" s="9" t="s">
        <v>2840</v>
      </c>
      <c r="AL2048">
        <f t="shared" si="675"/>
        <v>0</v>
      </c>
      <c r="AM2048">
        <f>IF(AND(INDIRECT(AN2048)='Sample Select backend'!$C$2,INDIRECT(AO2048)=1,INDIRECT(AP2048)='Sample Select backend'!$F$2,INDIRECT(AQ2048)=1,INDIRECT(AR2048)='Sample Select backend'!$M$2),1,0)</f>
        <v>0</v>
      </c>
      <c r="AN2048" t="str">
        <f>_xlfn.CONCAT('Sample Select backend'!$C$4,ROW(AN2048))</f>
        <v>AE2048</v>
      </c>
      <c r="AO2048" s="9" t="str">
        <f>_xlfn.CONCAT('Sample Select backend'!$J$2,ROW(AO2048))</f>
        <v>AJ2048</v>
      </c>
      <c r="AP2048" t="str">
        <f>_xlfn.CONCAT('Sample Select backend'!$F$4,ROW(AP2048))</f>
        <v>AF2048</v>
      </c>
      <c r="AQ2048" t="str">
        <f>_xlfn.CONCAT('Sample Select backend'!$I$10,ROW(AQ2048))</f>
        <v>R2048</v>
      </c>
      <c r="AR2048" t="str">
        <f>_xlfn.CONCAT('Sample Select backend'!$M$4,ROW(AR2048))</f>
        <v>AK2048</v>
      </c>
      <c r="AS2048" t="str">
        <f t="shared" si="676"/>
        <v>Kyrgyzstan</v>
      </c>
      <c r="AT2048" s="9" t="str">
        <f t="shared" si="677"/>
        <v>Tax exemption/waiver/suspension</v>
      </c>
      <c r="AU2048">
        <f t="shared" si="678"/>
        <v>0</v>
      </c>
      <c r="AV2048" s="9">
        <v>0</v>
      </c>
    </row>
    <row r="2049" spans="1:48" x14ac:dyDescent="0.35">
      <c r="A2049" t="s">
        <v>94</v>
      </c>
      <c r="B2049" s="24" t="s">
        <v>201</v>
      </c>
      <c r="C2049" s="24" t="s">
        <v>201</v>
      </c>
      <c r="D2049" s="24" t="s">
        <v>3894</v>
      </c>
      <c r="E2049" s="24"/>
      <c r="O2049" t="s">
        <v>2800</v>
      </c>
      <c r="P2049" t="s">
        <v>2809</v>
      </c>
      <c r="Q2049" t="s">
        <v>2815</v>
      </c>
      <c r="R2049">
        <v>0</v>
      </c>
      <c r="S2049">
        <v>-8.6199999999999992</v>
      </c>
      <c r="T2049">
        <v>-2.96</v>
      </c>
      <c r="U2049">
        <v>68.14</v>
      </c>
      <c r="V2049">
        <v>-1</v>
      </c>
      <c r="W2049">
        <v>-1</v>
      </c>
      <c r="X2049">
        <v>-1</v>
      </c>
      <c r="Y2049">
        <v>-1</v>
      </c>
      <c r="Z2049">
        <v>-1</v>
      </c>
      <c r="AA2049">
        <v>-1</v>
      </c>
      <c r="AB2049">
        <v>-1</v>
      </c>
      <c r="AC2049">
        <v>-1</v>
      </c>
      <c r="AD2049">
        <v>-1</v>
      </c>
      <c r="AE2049" s="4" t="s">
        <v>2828</v>
      </c>
      <c r="AF2049" s="9" t="s">
        <v>2829</v>
      </c>
      <c r="AG2049">
        <v>1</v>
      </c>
      <c r="AH2049">
        <v>0</v>
      </c>
      <c r="AI2049">
        <v>0</v>
      </c>
      <c r="AJ2049">
        <v>1</v>
      </c>
      <c r="AK2049" s="9" t="s">
        <v>2840</v>
      </c>
      <c r="AL2049">
        <f t="shared" si="675"/>
        <v>1</v>
      </c>
      <c r="AM2049">
        <f>IF(AND(INDIRECT(AN2049)='Sample Select backend'!$C$2,INDIRECT(AO2049)=1,INDIRECT(AP2049)='Sample Select backend'!$F$2,INDIRECT(AQ2049)=1,INDIRECT(AR2049)='Sample Select backend'!$M$2),1,0)</f>
        <v>0</v>
      </c>
      <c r="AN2049" t="str">
        <f>_xlfn.CONCAT('Sample Select backend'!$C$4,ROW(AN2049))</f>
        <v>AE2049</v>
      </c>
      <c r="AO2049" s="9" t="str">
        <f>_xlfn.CONCAT('Sample Select backend'!$J$2,ROW(AO2049))</f>
        <v>AJ2049</v>
      </c>
      <c r="AP2049" t="str">
        <f>_xlfn.CONCAT('Sample Select backend'!$F$4,ROW(AP2049))</f>
        <v>AF2049</v>
      </c>
      <c r="AQ2049" t="str">
        <f>_xlfn.CONCAT('Sample Select backend'!$I$10,ROW(AQ2049))</f>
        <v>R2049</v>
      </c>
      <c r="AR2049" t="str">
        <f>_xlfn.CONCAT('Sample Select backend'!$M$4,ROW(AR2049))</f>
        <v>AK2049</v>
      </c>
      <c r="AS2049" t="str">
        <f t="shared" si="676"/>
        <v>Kyrgyzstan</v>
      </c>
      <c r="AT2049" s="9" t="str">
        <f t="shared" si="677"/>
        <v>Other</v>
      </c>
      <c r="AU2049">
        <f t="shared" si="678"/>
        <v>0</v>
      </c>
      <c r="AV2049" s="9">
        <v>1</v>
      </c>
    </row>
    <row r="2050" spans="1:48" x14ac:dyDescent="0.35">
      <c r="A2050" t="s">
        <v>94</v>
      </c>
      <c r="B2050" s="24" t="s">
        <v>201</v>
      </c>
      <c r="C2050" s="24" t="s">
        <v>201</v>
      </c>
      <c r="D2050" s="24" t="s">
        <v>3895</v>
      </c>
      <c r="E2050" s="24"/>
      <c r="O2050" t="s">
        <v>2800</v>
      </c>
      <c r="P2050" t="s">
        <v>2809</v>
      </c>
      <c r="Q2050" t="s">
        <v>2815</v>
      </c>
      <c r="R2050">
        <v>0</v>
      </c>
      <c r="S2050">
        <v>-8.6199999999999992</v>
      </c>
      <c r="T2050">
        <v>-2.96</v>
      </c>
      <c r="U2050">
        <v>68.14</v>
      </c>
      <c r="V2050">
        <v>-1</v>
      </c>
      <c r="W2050">
        <v>-1</v>
      </c>
      <c r="X2050">
        <v>-1</v>
      </c>
      <c r="Y2050">
        <v>-1</v>
      </c>
      <c r="Z2050">
        <v>-1</v>
      </c>
      <c r="AA2050">
        <v>-1</v>
      </c>
      <c r="AB2050">
        <v>-1</v>
      </c>
      <c r="AC2050">
        <v>-1</v>
      </c>
      <c r="AD2050">
        <v>-1</v>
      </c>
      <c r="AE2050" s="4" t="s">
        <v>2828</v>
      </c>
      <c r="AF2050" s="9" t="s">
        <v>2829</v>
      </c>
      <c r="AG2050">
        <v>1</v>
      </c>
      <c r="AH2050">
        <v>0</v>
      </c>
      <c r="AI2050">
        <v>0</v>
      </c>
      <c r="AJ2050">
        <v>1</v>
      </c>
      <c r="AK2050" s="9" t="s">
        <v>2840</v>
      </c>
      <c r="AL2050">
        <f t="shared" ref="AL2050:AL2113" si="697">IF(OR(B2050="other",B2050="international",B2050="Transfers",B2050="expenditure"),1,0)</f>
        <v>1</v>
      </c>
      <c r="AM2050">
        <f>IF(AND(INDIRECT(AN2050)='Sample Select backend'!$C$2,INDIRECT(AO2050)=1,INDIRECT(AP2050)='Sample Select backend'!$F$2,INDIRECT(AQ2050)=1,INDIRECT(AR2050)='Sample Select backend'!$M$2),1,0)</f>
        <v>0</v>
      </c>
      <c r="AN2050" t="str">
        <f>_xlfn.CONCAT('Sample Select backend'!$C$4,ROW(AN2050))</f>
        <v>AE2050</v>
      </c>
      <c r="AO2050" s="9" t="str">
        <f>_xlfn.CONCAT('Sample Select backend'!$J$2,ROW(AO2050))</f>
        <v>AJ2050</v>
      </c>
      <c r="AP2050" t="str">
        <f>_xlfn.CONCAT('Sample Select backend'!$F$4,ROW(AP2050))</f>
        <v>AF2050</v>
      </c>
      <c r="AQ2050" t="str">
        <f>_xlfn.CONCAT('Sample Select backend'!$I$10,ROW(AQ2050))</f>
        <v>R2050</v>
      </c>
      <c r="AR2050" t="str">
        <f>_xlfn.CONCAT('Sample Select backend'!$M$4,ROW(AR2050))</f>
        <v>AK2050</v>
      </c>
      <c r="AS2050" t="str">
        <f t="shared" ref="AS2050:AS2113" si="698">A2050</f>
        <v>Kyrgyzstan</v>
      </c>
      <c r="AT2050" s="9" t="str">
        <f t="shared" ref="AT2050:AT2113" si="699">IF(ISNUMBER(C2050),C2050,IF(OR(C2050="general",C2050="23;general"),"General",IF(OR(C2050="exemption",C2050="other (exemption)"),"Tax exemption/waiver/suspension","Other")))</f>
        <v>Other</v>
      </c>
      <c r="AU2050">
        <f t="shared" ref="AU2050:AU2113" si="700">IF(A2050&lt;&gt;A2049,1,0)</f>
        <v>0</v>
      </c>
      <c r="AV2050" s="9">
        <v>1</v>
      </c>
    </row>
    <row r="2051" spans="1:48" x14ac:dyDescent="0.35">
      <c r="A2051" t="s">
        <v>99</v>
      </c>
      <c r="B2051">
        <v>5</v>
      </c>
      <c r="C2051" t="s">
        <v>204</v>
      </c>
      <c r="D2051" t="s">
        <v>1426</v>
      </c>
      <c r="E2051">
        <v>1</v>
      </c>
      <c r="F2051">
        <v>-2</v>
      </c>
      <c r="G2051">
        <v>-2</v>
      </c>
      <c r="H2051">
        <v>-1</v>
      </c>
      <c r="I2051">
        <v>-2</v>
      </c>
      <c r="J2051">
        <v>1</v>
      </c>
      <c r="K2051">
        <v>1</v>
      </c>
      <c r="L2051">
        <v>2</v>
      </c>
      <c r="M2051">
        <v>1</v>
      </c>
      <c r="N2051" t="s">
        <v>2698</v>
      </c>
      <c r="O2051" t="s">
        <v>2805</v>
      </c>
      <c r="P2051" t="s">
        <v>2809</v>
      </c>
      <c r="Q2051" t="s">
        <v>2815</v>
      </c>
      <c r="R2051">
        <v>0</v>
      </c>
      <c r="S2051">
        <v>0.37</v>
      </c>
      <c r="T2051">
        <v>-3.47</v>
      </c>
      <c r="U2051">
        <v>64.489999999999995</v>
      </c>
      <c r="V2051">
        <f t="shared" ref="V2051:AD2056" si="701">IF(E2051&gt;0,1,IF(E2051&lt;0,0,-1))</f>
        <v>1</v>
      </c>
      <c r="W2051">
        <f t="shared" si="701"/>
        <v>0</v>
      </c>
      <c r="X2051">
        <f t="shared" si="701"/>
        <v>0</v>
      </c>
      <c r="Y2051">
        <f t="shared" si="701"/>
        <v>0</v>
      </c>
      <c r="Z2051">
        <f t="shared" si="701"/>
        <v>0</v>
      </c>
      <c r="AA2051">
        <f t="shared" si="701"/>
        <v>1</v>
      </c>
      <c r="AB2051">
        <f t="shared" si="701"/>
        <v>1</v>
      </c>
      <c r="AC2051">
        <f t="shared" si="701"/>
        <v>1</v>
      </c>
      <c r="AD2051">
        <f t="shared" si="701"/>
        <v>1</v>
      </c>
      <c r="AE2051" s="4" t="s">
        <v>2828</v>
      </c>
      <c r="AF2051" s="9" t="s">
        <v>2829</v>
      </c>
      <c r="AG2051">
        <v>1</v>
      </c>
      <c r="AH2051">
        <v>0</v>
      </c>
      <c r="AI2051">
        <v>0</v>
      </c>
      <c r="AJ2051">
        <v>1</v>
      </c>
      <c r="AK2051" s="9" t="s">
        <v>2840</v>
      </c>
      <c r="AL2051">
        <f t="shared" si="697"/>
        <v>0</v>
      </c>
      <c r="AM2051">
        <f>IF(AND(INDIRECT(AN2051)='Sample Select backend'!$C$2,INDIRECT(AO2051)=1,INDIRECT(AP2051)='Sample Select backend'!$F$2,INDIRECT(AQ2051)=1,INDIRECT(AR2051)='Sample Select backend'!$M$2),1,0)</f>
        <v>0</v>
      </c>
      <c r="AN2051" t="str">
        <f>_xlfn.CONCAT('Sample Select backend'!$C$4,ROW(AN2051))</f>
        <v>AE2051</v>
      </c>
      <c r="AO2051" s="9" t="str">
        <f>_xlfn.CONCAT('Sample Select backend'!$J$2,ROW(AO2051))</f>
        <v>AJ2051</v>
      </c>
      <c r="AP2051" t="str">
        <f>_xlfn.CONCAT('Sample Select backend'!$F$4,ROW(AP2051))</f>
        <v>AF2051</v>
      </c>
      <c r="AQ2051" t="str">
        <f>_xlfn.CONCAT('Sample Select backend'!$I$10,ROW(AQ2051))</f>
        <v>R2051</v>
      </c>
      <c r="AR2051" t="str">
        <f>_xlfn.CONCAT('Sample Select backend'!$M$4,ROW(AR2051))</f>
        <v>AK2051</v>
      </c>
      <c r="AS2051" t="str">
        <f t="shared" si="698"/>
        <v>Lao People's Democratic Republic</v>
      </c>
      <c r="AT2051" s="9" t="str">
        <f t="shared" si="699"/>
        <v>General</v>
      </c>
      <c r="AU2051">
        <f t="shared" si="700"/>
        <v>1</v>
      </c>
      <c r="AV2051" s="9">
        <v>1</v>
      </c>
    </row>
    <row r="2052" spans="1:48" x14ac:dyDescent="0.35">
      <c r="A2052" t="s">
        <v>99</v>
      </c>
      <c r="B2052">
        <v>6</v>
      </c>
      <c r="C2052">
        <v>27</v>
      </c>
      <c r="D2052" t="s">
        <v>1430</v>
      </c>
      <c r="E2052">
        <v>1</v>
      </c>
      <c r="F2052">
        <v>1</v>
      </c>
      <c r="G2052">
        <v>2</v>
      </c>
      <c r="H2052">
        <v>-1</v>
      </c>
      <c r="I2052">
        <v>2</v>
      </c>
      <c r="J2052">
        <v>2</v>
      </c>
      <c r="K2052">
        <v>1</v>
      </c>
      <c r="L2052">
        <v>2</v>
      </c>
      <c r="M2052">
        <v>1</v>
      </c>
      <c r="N2052" t="s">
        <v>2698</v>
      </c>
      <c r="O2052" t="s">
        <v>2805</v>
      </c>
      <c r="P2052" t="s">
        <v>2809</v>
      </c>
      <c r="Q2052" t="s">
        <v>2815</v>
      </c>
      <c r="R2052">
        <v>0</v>
      </c>
      <c r="S2052">
        <v>0.37</v>
      </c>
      <c r="T2052">
        <v>-3.47</v>
      </c>
      <c r="U2052">
        <v>64.489999999999995</v>
      </c>
      <c r="V2052">
        <f t="shared" si="701"/>
        <v>1</v>
      </c>
      <c r="W2052">
        <f t="shared" si="701"/>
        <v>1</v>
      </c>
      <c r="X2052">
        <f t="shared" si="701"/>
        <v>1</v>
      </c>
      <c r="Y2052">
        <f t="shared" si="701"/>
        <v>0</v>
      </c>
      <c r="Z2052">
        <f t="shared" si="701"/>
        <v>1</v>
      </c>
      <c r="AA2052">
        <f t="shared" si="701"/>
        <v>1</v>
      </c>
      <c r="AB2052">
        <f t="shared" si="701"/>
        <v>1</v>
      </c>
      <c r="AC2052">
        <f t="shared" si="701"/>
        <v>1</v>
      </c>
      <c r="AD2052">
        <f t="shared" si="701"/>
        <v>1</v>
      </c>
      <c r="AE2052" s="4" t="s">
        <v>2828</v>
      </c>
      <c r="AF2052" s="9" t="s">
        <v>2829</v>
      </c>
      <c r="AG2052">
        <v>1</v>
      </c>
      <c r="AH2052">
        <v>0</v>
      </c>
      <c r="AI2052">
        <v>0</v>
      </c>
      <c r="AJ2052">
        <v>1</v>
      </c>
      <c r="AK2052" s="9" t="s">
        <v>2840</v>
      </c>
      <c r="AL2052">
        <f t="shared" si="697"/>
        <v>0</v>
      </c>
      <c r="AM2052">
        <f>IF(AND(INDIRECT(AN2052)='Sample Select backend'!$C$2,INDIRECT(AO2052)=1,INDIRECT(AP2052)='Sample Select backend'!$F$2,INDIRECT(AQ2052)=1,INDIRECT(AR2052)='Sample Select backend'!$M$2),1,0)</f>
        <v>0</v>
      </c>
      <c r="AN2052" t="str">
        <f>_xlfn.CONCAT('Sample Select backend'!$C$4,ROW(AN2052))</f>
        <v>AE2052</v>
      </c>
      <c r="AO2052" s="9" t="str">
        <f>_xlfn.CONCAT('Sample Select backend'!$J$2,ROW(AO2052))</f>
        <v>AJ2052</v>
      </c>
      <c r="AP2052" t="str">
        <f>_xlfn.CONCAT('Sample Select backend'!$F$4,ROW(AP2052))</f>
        <v>AF2052</v>
      </c>
      <c r="AQ2052" t="str">
        <f>_xlfn.CONCAT('Sample Select backend'!$I$10,ROW(AQ2052))</f>
        <v>R2052</v>
      </c>
      <c r="AR2052" t="str">
        <f>_xlfn.CONCAT('Sample Select backend'!$M$4,ROW(AR2052))</f>
        <v>AK2052</v>
      </c>
      <c r="AS2052" t="str">
        <f t="shared" si="698"/>
        <v>Lao People's Democratic Republic</v>
      </c>
      <c r="AT2052" s="9">
        <f t="shared" si="699"/>
        <v>27</v>
      </c>
      <c r="AU2052">
        <f t="shared" si="700"/>
        <v>0</v>
      </c>
      <c r="AV2052" s="9">
        <v>1</v>
      </c>
    </row>
    <row r="2053" spans="1:48" x14ac:dyDescent="0.35">
      <c r="A2053" t="s">
        <v>99</v>
      </c>
      <c r="B2053">
        <v>1</v>
      </c>
      <c r="C2053" t="s">
        <v>206</v>
      </c>
      <c r="D2053" t="s">
        <v>1428</v>
      </c>
      <c r="E2053">
        <v>2</v>
      </c>
      <c r="F2053">
        <v>2</v>
      </c>
      <c r="G2053">
        <v>-2</v>
      </c>
      <c r="H2053">
        <v>-1</v>
      </c>
      <c r="I2053">
        <v>-2</v>
      </c>
      <c r="J2053">
        <v>2</v>
      </c>
      <c r="K2053">
        <v>2</v>
      </c>
      <c r="M2053">
        <v>1</v>
      </c>
      <c r="N2053" t="s">
        <v>2698</v>
      </c>
      <c r="O2053" t="s">
        <v>2805</v>
      </c>
      <c r="P2053" t="s">
        <v>2809</v>
      </c>
      <c r="Q2053" t="s">
        <v>2815</v>
      </c>
      <c r="R2053">
        <v>0</v>
      </c>
      <c r="S2053">
        <v>0.37</v>
      </c>
      <c r="T2053">
        <v>-3.47</v>
      </c>
      <c r="U2053">
        <v>64.489999999999995</v>
      </c>
      <c r="V2053">
        <f t="shared" si="701"/>
        <v>1</v>
      </c>
      <c r="W2053">
        <f t="shared" si="701"/>
        <v>1</v>
      </c>
      <c r="X2053">
        <f t="shared" si="701"/>
        <v>0</v>
      </c>
      <c r="Y2053">
        <f t="shared" si="701"/>
        <v>0</v>
      </c>
      <c r="Z2053">
        <f t="shared" si="701"/>
        <v>0</v>
      </c>
      <c r="AA2053">
        <f t="shared" si="701"/>
        <v>1</v>
      </c>
      <c r="AB2053">
        <f t="shared" si="701"/>
        <v>1</v>
      </c>
      <c r="AC2053">
        <f t="shared" si="701"/>
        <v>-1</v>
      </c>
      <c r="AD2053">
        <f t="shared" si="701"/>
        <v>1</v>
      </c>
      <c r="AE2053" s="4" t="s">
        <v>2828</v>
      </c>
      <c r="AF2053" s="9" t="s">
        <v>2829</v>
      </c>
      <c r="AG2053">
        <v>1</v>
      </c>
      <c r="AH2053">
        <v>0</v>
      </c>
      <c r="AI2053">
        <v>0</v>
      </c>
      <c r="AJ2053">
        <v>1</v>
      </c>
      <c r="AK2053" s="9" t="s">
        <v>2840</v>
      </c>
      <c r="AL2053">
        <f t="shared" si="697"/>
        <v>0</v>
      </c>
      <c r="AM2053">
        <f>IF(AND(INDIRECT(AN2053)='Sample Select backend'!$C$2,INDIRECT(AO2053)=1,INDIRECT(AP2053)='Sample Select backend'!$F$2,INDIRECT(AQ2053)=1,INDIRECT(AR2053)='Sample Select backend'!$M$2),1,0)</f>
        <v>0</v>
      </c>
      <c r="AN2053" t="str">
        <f>_xlfn.CONCAT('Sample Select backend'!$C$4,ROW(AN2053))</f>
        <v>AE2053</v>
      </c>
      <c r="AO2053" s="9" t="str">
        <f>_xlfn.CONCAT('Sample Select backend'!$J$2,ROW(AO2053))</f>
        <v>AJ2053</v>
      </c>
      <c r="AP2053" t="str">
        <f>_xlfn.CONCAT('Sample Select backend'!$F$4,ROW(AP2053))</f>
        <v>AF2053</v>
      </c>
      <c r="AQ2053" t="str">
        <f>_xlfn.CONCAT('Sample Select backend'!$I$10,ROW(AQ2053))</f>
        <v>R2053</v>
      </c>
      <c r="AR2053" t="str">
        <f>_xlfn.CONCAT('Sample Select backend'!$M$4,ROW(AR2053))</f>
        <v>AK2053</v>
      </c>
      <c r="AS2053" t="str">
        <f t="shared" si="698"/>
        <v>Lao People's Democratic Republic</v>
      </c>
      <c r="AT2053" s="9" t="str">
        <f t="shared" si="699"/>
        <v>Tax exemption/waiver/suspension</v>
      </c>
      <c r="AU2053">
        <f t="shared" si="700"/>
        <v>0</v>
      </c>
      <c r="AV2053" s="9">
        <v>1</v>
      </c>
    </row>
    <row r="2054" spans="1:48" x14ac:dyDescent="0.35">
      <c r="A2054" t="s">
        <v>99</v>
      </c>
      <c r="B2054">
        <v>2</v>
      </c>
      <c r="C2054" t="s">
        <v>206</v>
      </c>
      <c r="D2054" t="s">
        <v>1427</v>
      </c>
      <c r="E2054">
        <v>2</v>
      </c>
      <c r="F2054">
        <v>2</v>
      </c>
      <c r="G2054">
        <v>-2</v>
      </c>
      <c r="H2054">
        <v>-1</v>
      </c>
      <c r="I2054">
        <v>-2</v>
      </c>
      <c r="J2054">
        <v>2</v>
      </c>
      <c r="K2054">
        <v>2</v>
      </c>
      <c r="M2054">
        <v>1</v>
      </c>
      <c r="N2054" t="s">
        <v>2698</v>
      </c>
      <c r="O2054" t="s">
        <v>2805</v>
      </c>
      <c r="P2054" t="s">
        <v>2809</v>
      </c>
      <c r="Q2054" t="s">
        <v>2815</v>
      </c>
      <c r="R2054">
        <v>0</v>
      </c>
      <c r="S2054">
        <v>0.37</v>
      </c>
      <c r="T2054">
        <v>-3.47</v>
      </c>
      <c r="U2054">
        <v>64.489999999999995</v>
      </c>
      <c r="V2054">
        <f t="shared" si="701"/>
        <v>1</v>
      </c>
      <c r="W2054">
        <f t="shared" si="701"/>
        <v>1</v>
      </c>
      <c r="X2054">
        <f t="shared" si="701"/>
        <v>0</v>
      </c>
      <c r="Y2054">
        <f t="shared" si="701"/>
        <v>0</v>
      </c>
      <c r="Z2054">
        <f t="shared" si="701"/>
        <v>0</v>
      </c>
      <c r="AA2054">
        <f t="shared" si="701"/>
        <v>1</v>
      </c>
      <c r="AB2054">
        <f t="shared" si="701"/>
        <v>1</v>
      </c>
      <c r="AC2054">
        <f t="shared" si="701"/>
        <v>-1</v>
      </c>
      <c r="AD2054">
        <f t="shared" si="701"/>
        <v>1</v>
      </c>
      <c r="AE2054" s="4" t="s">
        <v>2828</v>
      </c>
      <c r="AF2054" s="9" t="s">
        <v>2829</v>
      </c>
      <c r="AG2054">
        <v>1</v>
      </c>
      <c r="AH2054">
        <v>0</v>
      </c>
      <c r="AI2054">
        <v>0</v>
      </c>
      <c r="AJ2054">
        <v>1</v>
      </c>
      <c r="AK2054" s="9" t="s">
        <v>2840</v>
      </c>
      <c r="AL2054">
        <f t="shared" si="697"/>
        <v>0</v>
      </c>
      <c r="AM2054">
        <f>IF(AND(INDIRECT(AN2054)='Sample Select backend'!$C$2,INDIRECT(AO2054)=1,INDIRECT(AP2054)='Sample Select backend'!$F$2,INDIRECT(AQ2054)=1,INDIRECT(AR2054)='Sample Select backend'!$M$2),1,0)</f>
        <v>0</v>
      </c>
      <c r="AN2054" t="str">
        <f>_xlfn.CONCAT('Sample Select backend'!$C$4,ROW(AN2054))</f>
        <v>AE2054</v>
      </c>
      <c r="AO2054" s="9" t="str">
        <f>_xlfn.CONCAT('Sample Select backend'!$J$2,ROW(AO2054))</f>
        <v>AJ2054</v>
      </c>
      <c r="AP2054" t="str">
        <f>_xlfn.CONCAT('Sample Select backend'!$F$4,ROW(AP2054))</f>
        <v>AF2054</v>
      </c>
      <c r="AQ2054" t="str">
        <f>_xlfn.CONCAT('Sample Select backend'!$I$10,ROW(AQ2054))</f>
        <v>R2054</v>
      </c>
      <c r="AR2054" t="str">
        <f>_xlfn.CONCAT('Sample Select backend'!$M$4,ROW(AR2054))</f>
        <v>AK2054</v>
      </c>
      <c r="AS2054" t="str">
        <f t="shared" si="698"/>
        <v>Lao People's Democratic Republic</v>
      </c>
      <c r="AT2054" s="9" t="str">
        <f t="shared" si="699"/>
        <v>Tax exemption/waiver/suspension</v>
      </c>
      <c r="AU2054">
        <f t="shared" si="700"/>
        <v>0</v>
      </c>
      <c r="AV2054" s="9">
        <v>1</v>
      </c>
    </row>
    <row r="2055" spans="1:48" x14ac:dyDescent="0.35">
      <c r="A2055" t="s">
        <v>99</v>
      </c>
      <c r="B2055">
        <v>1</v>
      </c>
      <c r="C2055">
        <v>6</v>
      </c>
      <c r="D2055" t="s">
        <v>1429</v>
      </c>
      <c r="E2055">
        <v>2</v>
      </c>
      <c r="F2055">
        <v>2</v>
      </c>
      <c r="G2055">
        <v>2</v>
      </c>
      <c r="H2055">
        <v>2</v>
      </c>
      <c r="I2055">
        <v>2</v>
      </c>
      <c r="J2055">
        <v>2</v>
      </c>
      <c r="K2055">
        <v>1</v>
      </c>
      <c r="L2055">
        <v>2</v>
      </c>
      <c r="M2055">
        <v>1</v>
      </c>
      <c r="N2055" t="s">
        <v>2698</v>
      </c>
      <c r="O2055" t="s">
        <v>2805</v>
      </c>
      <c r="P2055" t="s">
        <v>2809</v>
      </c>
      <c r="Q2055" t="s">
        <v>2815</v>
      </c>
      <c r="R2055">
        <v>0</v>
      </c>
      <c r="S2055">
        <v>0.37</v>
      </c>
      <c r="T2055">
        <v>-3.47</v>
      </c>
      <c r="U2055">
        <v>64.489999999999995</v>
      </c>
      <c r="V2055">
        <f t="shared" si="701"/>
        <v>1</v>
      </c>
      <c r="W2055">
        <f t="shared" si="701"/>
        <v>1</v>
      </c>
      <c r="X2055">
        <f t="shared" si="701"/>
        <v>1</v>
      </c>
      <c r="Y2055">
        <f t="shared" si="701"/>
        <v>1</v>
      </c>
      <c r="Z2055">
        <f t="shared" si="701"/>
        <v>1</v>
      </c>
      <c r="AA2055">
        <f t="shared" si="701"/>
        <v>1</v>
      </c>
      <c r="AB2055">
        <f t="shared" si="701"/>
        <v>1</v>
      </c>
      <c r="AC2055">
        <f t="shared" si="701"/>
        <v>1</v>
      </c>
      <c r="AD2055">
        <f t="shared" si="701"/>
        <v>1</v>
      </c>
      <c r="AE2055" s="4" t="s">
        <v>2828</v>
      </c>
      <c r="AF2055" s="9" t="s">
        <v>2829</v>
      </c>
      <c r="AG2055">
        <v>1</v>
      </c>
      <c r="AH2055">
        <v>0</v>
      </c>
      <c r="AI2055">
        <v>0</v>
      </c>
      <c r="AJ2055">
        <v>1</v>
      </c>
      <c r="AK2055" s="9" t="s">
        <v>2840</v>
      </c>
      <c r="AL2055">
        <f t="shared" si="697"/>
        <v>0</v>
      </c>
      <c r="AM2055">
        <f>IF(AND(INDIRECT(AN2055)='Sample Select backend'!$C$2,INDIRECT(AO2055)=1,INDIRECT(AP2055)='Sample Select backend'!$F$2,INDIRECT(AQ2055)=1,INDIRECT(AR2055)='Sample Select backend'!$M$2),1,0)</f>
        <v>0</v>
      </c>
      <c r="AN2055" t="str">
        <f>_xlfn.CONCAT('Sample Select backend'!$C$4,ROW(AN2055))</f>
        <v>AE2055</v>
      </c>
      <c r="AO2055" s="9" t="str">
        <f>_xlfn.CONCAT('Sample Select backend'!$J$2,ROW(AO2055))</f>
        <v>AJ2055</v>
      </c>
      <c r="AP2055" t="str">
        <f>_xlfn.CONCAT('Sample Select backend'!$F$4,ROW(AP2055))</f>
        <v>AF2055</v>
      </c>
      <c r="AQ2055" t="str">
        <f>_xlfn.CONCAT('Sample Select backend'!$I$10,ROW(AQ2055))</f>
        <v>R2055</v>
      </c>
      <c r="AR2055" t="str">
        <f>_xlfn.CONCAT('Sample Select backend'!$M$4,ROW(AR2055))</f>
        <v>AK2055</v>
      </c>
      <c r="AS2055" t="str">
        <f t="shared" si="698"/>
        <v>Lao People's Democratic Republic</v>
      </c>
      <c r="AT2055" s="9">
        <f t="shared" si="699"/>
        <v>6</v>
      </c>
      <c r="AU2055">
        <f t="shared" si="700"/>
        <v>0</v>
      </c>
      <c r="AV2055" s="9">
        <v>0</v>
      </c>
    </row>
    <row r="2056" spans="1:48" x14ac:dyDescent="0.35">
      <c r="A2056" t="s">
        <v>99</v>
      </c>
      <c r="B2056">
        <v>3</v>
      </c>
      <c r="C2056" t="s">
        <v>206</v>
      </c>
      <c r="D2056" t="s">
        <v>1425</v>
      </c>
      <c r="E2056">
        <v>1</v>
      </c>
      <c r="F2056">
        <v>2</v>
      </c>
      <c r="G2056">
        <v>-2</v>
      </c>
      <c r="H2056">
        <v>-1</v>
      </c>
      <c r="I2056">
        <v>-2</v>
      </c>
      <c r="J2056">
        <v>2</v>
      </c>
      <c r="K2056">
        <v>-2</v>
      </c>
      <c r="M2056">
        <v>1</v>
      </c>
      <c r="N2056" t="s">
        <v>2698</v>
      </c>
      <c r="O2056" t="s">
        <v>2805</v>
      </c>
      <c r="P2056" t="s">
        <v>2809</v>
      </c>
      <c r="Q2056" t="s">
        <v>2815</v>
      </c>
      <c r="R2056">
        <v>0</v>
      </c>
      <c r="S2056">
        <v>0.37</v>
      </c>
      <c r="T2056">
        <v>-3.47</v>
      </c>
      <c r="U2056">
        <v>64.489999999999995</v>
      </c>
      <c r="V2056">
        <f t="shared" si="701"/>
        <v>1</v>
      </c>
      <c r="W2056">
        <f t="shared" si="701"/>
        <v>1</v>
      </c>
      <c r="X2056">
        <f t="shared" si="701"/>
        <v>0</v>
      </c>
      <c r="Y2056">
        <f t="shared" si="701"/>
        <v>0</v>
      </c>
      <c r="Z2056">
        <f t="shared" si="701"/>
        <v>0</v>
      </c>
      <c r="AA2056">
        <f t="shared" si="701"/>
        <v>1</v>
      </c>
      <c r="AB2056">
        <f t="shared" si="701"/>
        <v>0</v>
      </c>
      <c r="AC2056">
        <f t="shared" si="701"/>
        <v>-1</v>
      </c>
      <c r="AD2056">
        <f t="shared" si="701"/>
        <v>1</v>
      </c>
      <c r="AE2056" s="4" t="s">
        <v>2828</v>
      </c>
      <c r="AF2056" s="9" t="s">
        <v>2829</v>
      </c>
      <c r="AG2056">
        <v>1</v>
      </c>
      <c r="AH2056">
        <v>0</v>
      </c>
      <c r="AI2056">
        <v>0</v>
      </c>
      <c r="AJ2056">
        <v>1</v>
      </c>
      <c r="AK2056" s="9" t="s">
        <v>2840</v>
      </c>
      <c r="AL2056">
        <f t="shared" si="697"/>
        <v>0</v>
      </c>
      <c r="AM2056">
        <f>IF(AND(INDIRECT(AN2056)='Sample Select backend'!$C$2,INDIRECT(AO2056)=1,INDIRECT(AP2056)='Sample Select backend'!$F$2,INDIRECT(AQ2056)=1,INDIRECT(AR2056)='Sample Select backend'!$M$2),1,0)</f>
        <v>0</v>
      </c>
      <c r="AN2056" t="str">
        <f>_xlfn.CONCAT('Sample Select backend'!$C$4,ROW(AN2056))</f>
        <v>AE2056</v>
      </c>
      <c r="AO2056" s="9" t="str">
        <f>_xlfn.CONCAT('Sample Select backend'!$J$2,ROW(AO2056))</f>
        <v>AJ2056</v>
      </c>
      <c r="AP2056" t="str">
        <f>_xlfn.CONCAT('Sample Select backend'!$F$4,ROW(AP2056))</f>
        <v>AF2056</v>
      </c>
      <c r="AQ2056" t="str">
        <f>_xlfn.CONCAT('Sample Select backend'!$I$10,ROW(AQ2056))</f>
        <v>R2056</v>
      </c>
      <c r="AR2056" t="str">
        <f>_xlfn.CONCAT('Sample Select backend'!$M$4,ROW(AR2056))</f>
        <v>AK2056</v>
      </c>
      <c r="AS2056" t="str">
        <f t="shared" si="698"/>
        <v>Lao People's Democratic Republic</v>
      </c>
      <c r="AT2056" s="9" t="str">
        <f t="shared" si="699"/>
        <v>Tax exemption/waiver/suspension</v>
      </c>
      <c r="AU2056">
        <f t="shared" si="700"/>
        <v>0</v>
      </c>
      <c r="AV2056" s="9">
        <v>1</v>
      </c>
    </row>
    <row r="2057" spans="1:48" x14ac:dyDescent="0.35">
      <c r="A2057" t="s">
        <v>99</v>
      </c>
      <c r="B2057" s="24" t="s">
        <v>201</v>
      </c>
      <c r="C2057" s="24" t="s">
        <v>201</v>
      </c>
      <c r="D2057" s="24" t="s">
        <v>3896</v>
      </c>
      <c r="E2057" s="24"/>
      <c r="O2057" t="s">
        <v>2805</v>
      </c>
      <c r="P2057" t="s">
        <v>2809</v>
      </c>
      <c r="Q2057" t="s">
        <v>2815</v>
      </c>
      <c r="R2057">
        <v>0</v>
      </c>
      <c r="S2057">
        <v>0.37</v>
      </c>
      <c r="T2057">
        <v>-3.47</v>
      </c>
      <c r="U2057">
        <v>64.489999999999995</v>
      </c>
      <c r="V2057">
        <v>-1</v>
      </c>
      <c r="W2057">
        <v>-1</v>
      </c>
      <c r="X2057">
        <v>-1</v>
      </c>
      <c r="Y2057">
        <v>-1</v>
      </c>
      <c r="Z2057">
        <v>-1</v>
      </c>
      <c r="AA2057">
        <v>-1</v>
      </c>
      <c r="AB2057">
        <v>-1</v>
      </c>
      <c r="AC2057">
        <v>-1</v>
      </c>
      <c r="AD2057">
        <v>-1</v>
      </c>
      <c r="AE2057" s="4" t="s">
        <v>2828</v>
      </c>
      <c r="AF2057" s="9" t="s">
        <v>2829</v>
      </c>
      <c r="AG2057">
        <v>1</v>
      </c>
      <c r="AH2057">
        <v>0</v>
      </c>
      <c r="AI2057">
        <v>0</v>
      </c>
      <c r="AJ2057">
        <v>1</v>
      </c>
      <c r="AK2057" s="9" t="s">
        <v>2840</v>
      </c>
      <c r="AL2057">
        <f t="shared" si="697"/>
        <v>1</v>
      </c>
      <c r="AM2057">
        <f>IF(AND(INDIRECT(AN2057)='Sample Select backend'!$C$2,INDIRECT(AO2057)=1,INDIRECT(AP2057)='Sample Select backend'!$F$2,INDIRECT(AQ2057)=1,INDIRECT(AR2057)='Sample Select backend'!$M$2),1,0)</f>
        <v>0</v>
      </c>
      <c r="AN2057" t="str">
        <f>_xlfn.CONCAT('Sample Select backend'!$C$4,ROW(AN2057))</f>
        <v>AE2057</v>
      </c>
      <c r="AO2057" s="9" t="str">
        <f>_xlfn.CONCAT('Sample Select backend'!$J$2,ROW(AO2057))</f>
        <v>AJ2057</v>
      </c>
      <c r="AP2057" t="str">
        <f>_xlfn.CONCAT('Sample Select backend'!$F$4,ROW(AP2057))</f>
        <v>AF2057</v>
      </c>
      <c r="AQ2057" t="str">
        <f>_xlfn.CONCAT('Sample Select backend'!$I$10,ROW(AQ2057))</f>
        <v>R2057</v>
      </c>
      <c r="AR2057" t="str">
        <f>_xlfn.CONCAT('Sample Select backend'!$M$4,ROW(AR2057))</f>
        <v>AK2057</v>
      </c>
      <c r="AS2057" t="str">
        <f t="shared" si="698"/>
        <v>Lao People's Democratic Republic</v>
      </c>
      <c r="AT2057" s="9" t="str">
        <f t="shared" si="699"/>
        <v>Other</v>
      </c>
      <c r="AU2057">
        <f t="shared" si="700"/>
        <v>0</v>
      </c>
      <c r="AV2057" s="9">
        <v>1</v>
      </c>
    </row>
    <row r="2058" spans="1:48" x14ac:dyDescent="0.35">
      <c r="A2058" t="s">
        <v>108</v>
      </c>
      <c r="B2058">
        <v>5</v>
      </c>
      <c r="C2058" t="s">
        <v>201</v>
      </c>
      <c r="D2058" t="s">
        <v>1508</v>
      </c>
      <c r="E2058">
        <v>1</v>
      </c>
      <c r="F2058">
        <v>1</v>
      </c>
      <c r="G2058">
        <v>2</v>
      </c>
      <c r="H2058">
        <v>-1</v>
      </c>
      <c r="I2058">
        <v>2</v>
      </c>
      <c r="J2058">
        <v>2</v>
      </c>
      <c r="K2058">
        <v>1</v>
      </c>
      <c r="L2058">
        <v>2</v>
      </c>
      <c r="M2058">
        <v>1</v>
      </c>
      <c r="N2058" t="s">
        <v>2707</v>
      </c>
      <c r="O2058" t="s">
        <v>2800</v>
      </c>
      <c r="P2058" t="s">
        <v>2808</v>
      </c>
      <c r="Q2058" t="s">
        <v>2813</v>
      </c>
      <c r="R2058">
        <v>0</v>
      </c>
      <c r="S2058" t="s">
        <v>202</v>
      </c>
      <c r="T2058" t="s">
        <v>202</v>
      </c>
      <c r="U2058" t="s">
        <v>202</v>
      </c>
      <c r="V2058">
        <f t="shared" ref="V2058:V2066" si="702">IF(E2058&gt;0,1,IF(E2058&lt;0,0,-1))</f>
        <v>1</v>
      </c>
      <c r="W2058">
        <f t="shared" ref="W2058:W2066" si="703">IF(F2058&gt;0,1,IF(F2058&lt;0,0,-1))</f>
        <v>1</v>
      </c>
      <c r="X2058">
        <f t="shared" ref="X2058:X2066" si="704">IF(G2058&gt;0,1,IF(G2058&lt;0,0,-1))</f>
        <v>1</v>
      </c>
      <c r="Y2058">
        <f t="shared" ref="Y2058:Y2066" si="705">IF(H2058&gt;0,1,IF(H2058&lt;0,0,-1))</f>
        <v>0</v>
      </c>
      <c r="Z2058">
        <f t="shared" ref="Z2058:Z2066" si="706">IF(I2058&gt;0,1,IF(I2058&lt;0,0,-1))</f>
        <v>1</v>
      </c>
      <c r="AA2058">
        <f t="shared" ref="AA2058:AA2066" si="707">IF(J2058&gt;0,1,IF(J2058&lt;0,0,-1))</f>
        <v>1</v>
      </c>
      <c r="AB2058">
        <f t="shared" ref="AB2058:AB2066" si="708">IF(K2058&gt;0,1,IF(K2058&lt;0,0,-1))</f>
        <v>1</v>
      </c>
      <c r="AC2058">
        <f t="shared" ref="AC2058:AC2066" si="709">IF(L2058&gt;0,1,IF(L2058&lt;0,0,-1))</f>
        <v>1</v>
      </c>
      <c r="AD2058">
        <f t="shared" ref="AD2058:AD2066" si="710">IF(M2058&gt;0,1,IF(M2058&lt;0,0,-1))</f>
        <v>1</v>
      </c>
      <c r="AE2058" s="4" t="s">
        <v>2828</v>
      </c>
      <c r="AF2058" s="9" t="s">
        <v>2829</v>
      </c>
      <c r="AG2058">
        <v>0</v>
      </c>
      <c r="AH2058">
        <v>0</v>
      </c>
      <c r="AI2058">
        <v>1</v>
      </c>
      <c r="AJ2058">
        <v>1</v>
      </c>
      <c r="AK2058" s="9" t="s">
        <v>2840</v>
      </c>
      <c r="AL2058">
        <f t="shared" si="697"/>
        <v>0</v>
      </c>
      <c r="AM2058">
        <f>IF(AND(INDIRECT(AN2058)='Sample Select backend'!$C$2,INDIRECT(AO2058)=1,INDIRECT(AP2058)='Sample Select backend'!$F$2,INDIRECT(AQ2058)=1,INDIRECT(AR2058)='Sample Select backend'!$M$2),1,0)</f>
        <v>0</v>
      </c>
      <c r="AN2058" t="str">
        <f>_xlfn.CONCAT('Sample Select backend'!$C$4,ROW(AN2058))</f>
        <v>AE2058</v>
      </c>
      <c r="AO2058" s="9" t="str">
        <f>_xlfn.CONCAT('Sample Select backend'!$J$2,ROW(AO2058))</f>
        <v>AJ2058</v>
      </c>
      <c r="AP2058" t="str">
        <f>_xlfn.CONCAT('Sample Select backend'!$F$4,ROW(AP2058))</f>
        <v>AF2058</v>
      </c>
      <c r="AQ2058" t="str">
        <f>_xlfn.CONCAT('Sample Select backend'!$I$10,ROW(AQ2058))</f>
        <v>R2058</v>
      </c>
      <c r="AR2058" t="str">
        <f>_xlfn.CONCAT('Sample Select backend'!$M$4,ROW(AR2058))</f>
        <v>AK2058</v>
      </c>
      <c r="AS2058" t="str">
        <f t="shared" si="698"/>
        <v>Latvia</v>
      </c>
      <c r="AT2058" s="9" t="str">
        <f t="shared" si="699"/>
        <v>Other</v>
      </c>
      <c r="AU2058">
        <f t="shared" si="700"/>
        <v>1</v>
      </c>
      <c r="AV2058" s="9">
        <v>1</v>
      </c>
    </row>
    <row r="2059" spans="1:48" x14ac:dyDescent="0.35">
      <c r="A2059" t="s">
        <v>108</v>
      </c>
      <c r="B2059">
        <v>3</v>
      </c>
      <c r="C2059">
        <v>19</v>
      </c>
      <c r="D2059" t="s">
        <v>1512</v>
      </c>
      <c r="E2059">
        <v>2</v>
      </c>
      <c r="F2059">
        <v>2</v>
      </c>
      <c r="G2059">
        <v>-2</v>
      </c>
      <c r="H2059">
        <v>-1</v>
      </c>
      <c r="I2059">
        <v>-2</v>
      </c>
      <c r="K2059">
        <v>2</v>
      </c>
      <c r="L2059">
        <v>2</v>
      </c>
      <c r="M2059">
        <v>1</v>
      </c>
      <c r="N2059" t="s">
        <v>2707</v>
      </c>
      <c r="O2059" t="s">
        <v>2800</v>
      </c>
      <c r="P2059" t="s">
        <v>2808</v>
      </c>
      <c r="Q2059" t="s">
        <v>2813</v>
      </c>
      <c r="R2059">
        <v>0</v>
      </c>
      <c r="S2059" t="s">
        <v>202</v>
      </c>
      <c r="T2059" t="s">
        <v>202</v>
      </c>
      <c r="U2059" t="s">
        <v>202</v>
      </c>
      <c r="V2059">
        <f t="shared" si="702"/>
        <v>1</v>
      </c>
      <c r="W2059">
        <f t="shared" si="703"/>
        <v>1</v>
      </c>
      <c r="X2059">
        <f t="shared" si="704"/>
        <v>0</v>
      </c>
      <c r="Y2059">
        <f t="shared" si="705"/>
        <v>0</v>
      </c>
      <c r="Z2059">
        <f t="shared" si="706"/>
        <v>0</v>
      </c>
      <c r="AA2059">
        <f t="shared" si="707"/>
        <v>-1</v>
      </c>
      <c r="AB2059">
        <f t="shared" si="708"/>
        <v>1</v>
      </c>
      <c r="AC2059">
        <f t="shared" si="709"/>
        <v>1</v>
      </c>
      <c r="AD2059">
        <f t="shared" si="710"/>
        <v>1</v>
      </c>
      <c r="AE2059" s="4" t="s">
        <v>2828</v>
      </c>
      <c r="AF2059" s="9" t="s">
        <v>2829</v>
      </c>
      <c r="AG2059">
        <v>0</v>
      </c>
      <c r="AH2059">
        <v>0</v>
      </c>
      <c r="AI2059">
        <v>1</v>
      </c>
      <c r="AJ2059">
        <v>1</v>
      </c>
      <c r="AK2059" s="9" t="s">
        <v>2840</v>
      </c>
      <c r="AL2059">
        <f t="shared" si="697"/>
        <v>0</v>
      </c>
      <c r="AM2059">
        <f>IF(AND(INDIRECT(AN2059)='Sample Select backend'!$C$2,INDIRECT(AO2059)=1,INDIRECT(AP2059)='Sample Select backend'!$F$2,INDIRECT(AQ2059)=1,INDIRECT(AR2059)='Sample Select backend'!$M$2),1,0)</f>
        <v>0</v>
      </c>
      <c r="AN2059" t="str">
        <f>_xlfn.CONCAT('Sample Select backend'!$C$4,ROW(AN2059))</f>
        <v>AE2059</v>
      </c>
      <c r="AO2059" s="9" t="str">
        <f>_xlfn.CONCAT('Sample Select backend'!$J$2,ROW(AO2059))</f>
        <v>AJ2059</v>
      </c>
      <c r="AP2059" t="str">
        <f>_xlfn.CONCAT('Sample Select backend'!$F$4,ROW(AP2059))</f>
        <v>AF2059</v>
      </c>
      <c r="AQ2059" t="str">
        <f>_xlfn.CONCAT('Sample Select backend'!$I$10,ROW(AQ2059))</f>
        <v>R2059</v>
      </c>
      <c r="AR2059" t="str">
        <f>_xlfn.CONCAT('Sample Select backend'!$M$4,ROW(AR2059))</f>
        <v>AK2059</v>
      </c>
      <c r="AS2059" t="str">
        <f t="shared" si="698"/>
        <v>Latvia</v>
      </c>
      <c r="AT2059" s="9">
        <f t="shared" si="699"/>
        <v>19</v>
      </c>
      <c r="AU2059">
        <f t="shared" si="700"/>
        <v>0</v>
      </c>
      <c r="AV2059" s="9">
        <v>1</v>
      </c>
    </row>
    <row r="2060" spans="1:48" x14ac:dyDescent="0.35">
      <c r="A2060" t="s">
        <v>108</v>
      </c>
      <c r="B2060">
        <v>1</v>
      </c>
      <c r="C2060">
        <v>6</v>
      </c>
      <c r="D2060" t="s">
        <v>1515</v>
      </c>
      <c r="E2060">
        <v>2</v>
      </c>
      <c r="F2060">
        <v>2</v>
      </c>
      <c r="G2060">
        <v>2</v>
      </c>
      <c r="H2060">
        <v>2</v>
      </c>
      <c r="I2060">
        <v>2</v>
      </c>
      <c r="J2060">
        <v>2</v>
      </c>
      <c r="K2060">
        <v>1</v>
      </c>
      <c r="L2060">
        <v>2</v>
      </c>
      <c r="M2060">
        <v>1</v>
      </c>
      <c r="N2060" t="s">
        <v>2707</v>
      </c>
      <c r="O2060" t="s">
        <v>2800</v>
      </c>
      <c r="P2060" t="s">
        <v>2808</v>
      </c>
      <c r="Q2060" t="s">
        <v>2813</v>
      </c>
      <c r="R2060">
        <v>0</v>
      </c>
      <c r="S2060" t="s">
        <v>202</v>
      </c>
      <c r="T2060" t="s">
        <v>202</v>
      </c>
      <c r="U2060" t="s">
        <v>202</v>
      </c>
      <c r="V2060">
        <f t="shared" si="702"/>
        <v>1</v>
      </c>
      <c r="W2060">
        <f t="shared" si="703"/>
        <v>1</v>
      </c>
      <c r="X2060">
        <f t="shared" si="704"/>
        <v>1</v>
      </c>
      <c r="Y2060">
        <f t="shared" si="705"/>
        <v>1</v>
      </c>
      <c r="Z2060">
        <f t="shared" si="706"/>
        <v>1</v>
      </c>
      <c r="AA2060">
        <f t="shared" si="707"/>
        <v>1</v>
      </c>
      <c r="AB2060">
        <f t="shared" si="708"/>
        <v>1</v>
      </c>
      <c r="AC2060">
        <f t="shared" si="709"/>
        <v>1</v>
      </c>
      <c r="AD2060">
        <f t="shared" si="710"/>
        <v>1</v>
      </c>
      <c r="AE2060" s="4" t="s">
        <v>2828</v>
      </c>
      <c r="AF2060" s="9" t="s">
        <v>2829</v>
      </c>
      <c r="AG2060">
        <v>0</v>
      </c>
      <c r="AH2060">
        <v>0</v>
      </c>
      <c r="AI2060">
        <v>1</v>
      </c>
      <c r="AJ2060">
        <v>1</v>
      </c>
      <c r="AK2060" s="9" t="s">
        <v>2840</v>
      </c>
      <c r="AL2060">
        <f t="shared" si="697"/>
        <v>0</v>
      </c>
      <c r="AM2060">
        <f>IF(AND(INDIRECT(AN2060)='Sample Select backend'!$C$2,INDIRECT(AO2060)=1,INDIRECT(AP2060)='Sample Select backend'!$F$2,INDIRECT(AQ2060)=1,INDIRECT(AR2060)='Sample Select backend'!$M$2),1,0)</f>
        <v>0</v>
      </c>
      <c r="AN2060" t="str">
        <f>_xlfn.CONCAT('Sample Select backend'!$C$4,ROW(AN2060))</f>
        <v>AE2060</v>
      </c>
      <c r="AO2060" s="9" t="str">
        <f>_xlfn.CONCAT('Sample Select backend'!$J$2,ROW(AO2060))</f>
        <v>AJ2060</v>
      </c>
      <c r="AP2060" t="str">
        <f>_xlfn.CONCAT('Sample Select backend'!$F$4,ROW(AP2060))</f>
        <v>AF2060</v>
      </c>
      <c r="AQ2060" t="str">
        <f>_xlfn.CONCAT('Sample Select backend'!$I$10,ROW(AQ2060))</f>
        <v>R2060</v>
      </c>
      <c r="AR2060" t="str">
        <f>_xlfn.CONCAT('Sample Select backend'!$M$4,ROW(AR2060))</f>
        <v>AK2060</v>
      </c>
      <c r="AS2060" t="str">
        <f t="shared" si="698"/>
        <v>Latvia</v>
      </c>
      <c r="AT2060" s="9">
        <f t="shared" si="699"/>
        <v>6</v>
      </c>
      <c r="AU2060">
        <f t="shared" si="700"/>
        <v>0</v>
      </c>
      <c r="AV2060" s="9">
        <v>1</v>
      </c>
    </row>
    <row r="2061" spans="1:48" x14ac:dyDescent="0.35">
      <c r="A2061" t="s">
        <v>108</v>
      </c>
      <c r="B2061">
        <v>9</v>
      </c>
      <c r="C2061">
        <v>34</v>
      </c>
      <c r="D2061" t="s">
        <v>1511</v>
      </c>
      <c r="E2061">
        <v>2</v>
      </c>
      <c r="F2061">
        <v>1</v>
      </c>
      <c r="G2061">
        <v>2</v>
      </c>
      <c r="H2061">
        <v>-1</v>
      </c>
      <c r="I2061">
        <v>2</v>
      </c>
      <c r="J2061">
        <v>2</v>
      </c>
      <c r="K2061">
        <v>1</v>
      </c>
      <c r="L2061">
        <v>2</v>
      </c>
      <c r="M2061">
        <v>-2</v>
      </c>
      <c r="N2061" t="s">
        <v>2707</v>
      </c>
      <c r="O2061" t="s">
        <v>2800</v>
      </c>
      <c r="P2061" t="s">
        <v>2808</v>
      </c>
      <c r="Q2061" t="s">
        <v>2813</v>
      </c>
      <c r="R2061">
        <v>0</v>
      </c>
      <c r="S2061" t="s">
        <v>202</v>
      </c>
      <c r="T2061" t="s">
        <v>202</v>
      </c>
      <c r="U2061" t="s">
        <v>202</v>
      </c>
      <c r="V2061">
        <f t="shared" si="702"/>
        <v>1</v>
      </c>
      <c r="W2061">
        <f t="shared" si="703"/>
        <v>1</v>
      </c>
      <c r="X2061">
        <f t="shared" si="704"/>
        <v>1</v>
      </c>
      <c r="Y2061">
        <f t="shared" si="705"/>
        <v>0</v>
      </c>
      <c r="Z2061">
        <f t="shared" si="706"/>
        <v>1</v>
      </c>
      <c r="AA2061">
        <f t="shared" si="707"/>
        <v>1</v>
      </c>
      <c r="AB2061">
        <f t="shared" si="708"/>
        <v>1</v>
      </c>
      <c r="AC2061">
        <f t="shared" si="709"/>
        <v>1</v>
      </c>
      <c r="AD2061">
        <f t="shared" si="710"/>
        <v>0</v>
      </c>
      <c r="AE2061" s="4" t="s">
        <v>2828</v>
      </c>
      <c r="AF2061" s="9" t="s">
        <v>2829</v>
      </c>
      <c r="AG2061">
        <v>0</v>
      </c>
      <c r="AH2061">
        <v>0</v>
      </c>
      <c r="AI2061">
        <v>1</v>
      </c>
      <c r="AJ2061">
        <v>1</v>
      </c>
      <c r="AK2061" s="9" t="s">
        <v>2840</v>
      </c>
      <c r="AL2061">
        <f t="shared" si="697"/>
        <v>0</v>
      </c>
      <c r="AM2061">
        <f>IF(AND(INDIRECT(AN2061)='Sample Select backend'!$C$2,INDIRECT(AO2061)=1,INDIRECT(AP2061)='Sample Select backend'!$F$2,INDIRECT(AQ2061)=1,INDIRECT(AR2061)='Sample Select backend'!$M$2),1,0)</f>
        <v>0</v>
      </c>
      <c r="AN2061" t="str">
        <f>_xlfn.CONCAT('Sample Select backend'!$C$4,ROW(AN2061))</f>
        <v>AE2061</v>
      </c>
      <c r="AO2061" s="9" t="str">
        <f>_xlfn.CONCAT('Sample Select backend'!$J$2,ROW(AO2061))</f>
        <v>AJ2061</v>
      </c>
      <c r="AP2061" t="str">
        <f>_xlfn.CONCAT('Sample Select backend'!$F$4,ROW(AP2061))</f>
        <v>AF2061</v>
      </c>
      <c r="AQ2061" t="str">
        <f>_xlfn.CONCAT('Sample Select backend'!$I$10,ROW(AQ2061))</f>
        <v>R2061</v>
      </c>
      <c r="AR2061" t="str">
        <f>_xlfn.CONCAT('Sample Select backend'!$M$4,ROW(AR2061))</f>
        <v>AK2061</v>
      </c>
      <c r="AS2061" t="str">
        <f t="shared" si="698"/>
        <v>Latvia</v>
      </c>
      <c r="AT2061" s="9">
        <f t="shared" si="699"/>
        <v>34</v>
      </c>
      <c r="AU2061">
        <f t="shared" si="700"/>
        <v>0</v>
      </c>
      <c r="AV2061" s="9">
        <v>1</v>
      </c>
    </row>
    <row r="2062" spans="1:48" x14ac:dyDescent="0.35">
      <c r="A2062" t="s">
        <v>108</v>
      </c>
      <c r="B2062">
        <v>6</v>
      </c>
      <c r="C2062">
        <v>29</v>
      </c>
      <c r="D2062" t="s">
        <v>1509</v>
      </c>
      <c r="E2062">
        <v>1</v>
      </c>
      <c r="F2062">
        <v>1</v>
      </c>
      <c r="G2062">
        <v>-2</v>
      </c>
      <c r="H2062">
        <v>-1</v>
      </c>
      <c r="I2062">
        <v>-2</v>
      </c>
      <c r="J2062">
        <v>2</v>
      </c>
      <c r="K2062">
        <v>1</v>
      </c>
      <c r="L2062">
        <v>2</v>
      </c>
      <c r="M2062">
        <v>1</v>
      </c>
      <c r="N2062" t="s">
        <v>2707</v>
      </c>
      <c r="O2062" t="s">
        <v>2800</v>
      </c>
      <c r="P2062" t="s">
        <v>2808</v>
      </c>
      <c r="Q2062" t="s">
        <v>2813</v>
      </c>
      <c r="R2062">
        <v>0</v>
      </c>
      <c r="S2062" t="s">
        <v>202</v>
      </c>
      <c r="T2062" t="s">
        <v>202</v>
      </c>
      <c r="U2062" t="s">
        <v>202</v>
      </c>
      <c r="V2062">
        <f t="shared" si="702"/>
        <v>1</v>
      </c>
      <c r="W2062">
        <f t="shared" si="703"/>
        <v>1</v>
      </c>
      <c r="X2062">
        <f t="shared" si="704"/>
        <v>0</v>
      </c>
      <c r="Y2062">
        <f t="shared" si="705"/>
        <v>0</v>
      </c>
      <c r="Z2062">
        <f t="shared" si="706"/>
        <v>0</v>
      </c>
      <c r="AA2062">
        <f t="shared" si="707"/>
        <v>1</v>
      </c>
      <c r="AB2062">
        <f t="shared" si="708"/>
        <v>1</v>
      </c>
      <c r="AC2062">
        <f t="shared" si="709"/>
        <v>1</v>
      </c>
      <c r="AD2062">
        <f t="shared" si="710"/>
        <v>1</v>
      </c>
      <c r="AE2062" s="4" t="s">
        <v>2828</v>
      </c>
      <c r="AF2062" s="9" t="s">
        <v>2829</v>
      </c>
      <c r="AG2062">
        <v>0</v>
      </c>
      <c r="AH2062">
        <v>0</v>
      </c>
      <c r="AI2062">
        <v>1</v>
      </c>
      <c r="AJ2062">
        <v>1</v>
      </c>
      <c r="AK2062" s="9" t="s">
        <v>2840</v>
      </c>
      <c r="AL2062">
        <f t="shared" si="697"/>
        <v>0</v>
      </c>
      <c r="AM2062">
        <f>IF(AND(INDIRECT(AN2062)='Sample Select backend'!$C$2,INDIRECT(AO2062)=1,INDIRECT(AP2062)='Sample Select backend'!$F$2,INDIRECT(AQ2062)=1,INDIRECT(AR2062)='Sample Select backend'!$M$2),1,0)</f>
        <v>0</v>
      </c>
      <c r="AN2062" t="str">
        <f>_xlfn.CONCAT('Sample Select backend'!$C$4,ROW(AN2062))</f>
        <v>AE2062</v>
      </c>
      <c r="AO2062" s="9" t="str">
        <f>_xlfn.CONCAT('Sample Select backend'!$J$2,ROW(AO2062))</f>
        <v>AJ2062</v>
      </c>
      <c r="AP2062" t="str">
        <f>_xlfn.CONCAT('Sample Select backend'!$F$4,ROW(AP2062))</f>
        <v>AF2062</v>
      </c>
      <c r="AQ2062" t="str">
        <f>_xlfn.CONCAT('Sample Select backend'!$I$10,ROW(AQ2062))</f>
        <v>R2062</v>
      </c>
      <c r="AR2062" t="str">
        <f>_xlfn.CONCAT('Sample Select backend'!$M$4,ROW(AR2062))</f>
        <v>AK2062</v>
      </c>
      <c r="AS2062" t="str">
        <f t="shared" si="698"/>
        <v>Latvia</v>
      </c>
      <c r="AT2062" s="9">
        <f t="shared" si="699"/>
        <v>29</v>
      </c>
      <c r="AU2062">
        <f t="shared" si="700"/>
        <v>0</v>
      </c>
      <c r="AV2062" s="9">
        <v>1</v>
      </c>
    </row>
    <row r="2063" spans="1:48" x14ac:dyDescent="0.35">
      <c r="A2063" t="s">
        <v>108</v>
      </c>
      <c r="B2063">
        <v>1</v>
      </c>
      <c r="C2063">
        <v>9</v>
      </c>
      <c r="D2063" t="s">
        <v>1514</v>
      </c>
      <c r="E2063">
        <v>-2</v>
      </c>
      <c r="F2063">
        <v>2</v>
      </c>
      <c r="G2063">
        <v>2</v>
      </c>
      <c r="H2063">
        <v>2</v>
      </c>
      <c r="I2063">
        <v>2</v>
      </c>
      <c r="J2063">
        <v>-2</v>
      </c>
      <c r="K2063">
        <v>-2</v>
      </c>
      <c r="L2063">
        <v>2</v>
      </c>
      <c r="M2063">
        <v>1</v>
      </c>
      <c r="N2063" t="s">
        <v>2707</v>
      </c>
      <c r="O2063" t="s">
        <v>2800</v>
      </c>
      <c r="P2063" t="s">
        <v>2808</v>
      </c>
      <c r="Q2063" t="s">
        <v>2813</v>
      </c>
      <c r="R2063">
        <v>0</v>
      </c>
      <c r="S2063" t="s">
        <v>202</v>
      </c>
      <c r="T2063" t="s">
        <v>202</v>
      </c>
      <c r="U2063" t="s">
        <v>202</v>
      </c>
      <c r="V2063">
        <f t="shared" si="702"/>
        <v>0</v>
      </c>
      <c r="W2063">
        <f t="shared" si="703"/>
        <v>1</v>
      </c>
      <c r="X2063">
        <f t="shared" si="704"/>
        <v>1</v>
      </c>
      <c r="Y2063">
        <f t="shared" si="705"/>
        <v>1</v>
      </c>
      <c r="Z2063">
        <f t="shared" si="706"/>
        <v>1</v>
      </c>
      <c r="AA2063">
        <f t="shared" si="707"/>
        <v>0</v>
      </c>
      <c r="AB2063">
        <f t="shared" si="708"/>
        <v>0</v>
      </c>
      <c r="AC2063">
        <f t="shared" si="709"/>
        <v>1</v>
      </c>
      <c r="AD2063">
        <f t="shared" si="710"/>
        <v>1</v>
      </c>
      <c r="AE2063" s="4" t="s">
        <v>2828</v>
      </c>
      <c r="AF2063" s="9" t="s">
        <v>2829</v>
      </c>
      <c r="AG2063">
        <v>0</v>
      </c>
      <c r="AH2063">
        <v>0</v>
      </c>
      <c r="AI2063">
        <v>1</v>
      </c>
      <c r="AJ2063">
        <v>1</v>
      </c>
      <c r="AK2063" s="9" t="s">
        <v>2840</v>
      </c>
      <c r="AL2063">
        <f t="shared" si="697"/>
        <v>0</v>
      </c>
      <c r="AM2063">
        <f>IF(AND(INDIRECT(AN2063)='Sample Select backend'!$C$2,INDIRECT(AO2063)=1,INDIRECT(AP2063)='Sample Select backend'!$F$2,INDIRECT(AQ2063)=1,INDIRECT(AR2063)='Sample Select backend'!$M$2),1,0)</f>
        <v>0</v>
      </c>
      <c r="AN2063" t="str">
        <f>_xlfn.CONCAT('Sample Select backend'!$C$4,ROW(AN2063))</f>
        <v>AE2063</v>
      </c>
      <c r="AO2063" s="9" t="str">
        <f>_xlfn.CONCAT('Sample Select backend'!$J$2,ROW(AO2063))</f>
        <v>AJ2063</v>
      </c>
      <c r="AP2063" t="str">
        <f>_xlfn.CONCAT('Sample Select backend'!$F$4,ROW(AP2063))</f>
        <v>AF2063</v>
      </c>
      <c r="AQ2063" t="str">
        <f>_xlfn.CONCAT('Sample Select backend'!$I$10,ROW(AQ2063))</f>
        <v>R2063</v>
      </c>
      <c r="AR2063" t="str">
        <f>_xlfn.CONCAT('Sample Select backend'!$M$4,ROW(AR2063))</f>
        <v>AK2063</v>
      </c>
      <c r="AS2063" t="str">
        <f t="shared" si="698"/>
        <v>Latvia</v>
      </c>
      <c r="AT2063" s="9">
        <f t="shared" si="699"/>
        <v>9</v>
      </c>
      <c r="AU2063">
        <f t="shared" si="700"/>
        <v>0</v>
      </c>
      <c r="AV2063" s="9">
        <v>1</v>
      </c>
    </row>
    <row r="2064" spans="1:48" x14ac:dyDescent="0.35">
      <c r="A2064" t="s">
        <v>108</v>
      </c>
      <c r="B2064">
        <v>7</v>
      </c>
      <c r="C2064">
        <v>30</v>
      </c>
      <c r="D2064" t="s">
        <v>1513</v>
      </c>
      <c r="E2064">
        <v>1</v>
      </c>
      <c r="F2064">
        <v>1</v>
      </c>
      <c r="G2064">
        <v>2</v>
      </c>
      <c r="H2064">
        <v>1</v>
      </c>
      <c r="I2064">
        <v>2</v>
      </c>
      <c r="J2064">
        <v>2</v>
      </c>
      <c r="K2064">
        <v>1</v>
      </c>
      <c r="L2064">
        <v>-2</v>
      </c>
      <c r="M2064">
        <v>1</v>
      </c>
      <c r="N2064" t="s">
        <v>2707</v>
      </c>
      <c r="O2064" t="s">
        <v>2800</v>
      </c>
      <c r="P2064" t="s">
        <v>2808</v>
      </c>
      <c r="Q2064" t="s">
        <v>2813</v>
      </c>
      <c r="R2064">
        <v>0</v>
      </c>
      <c r="S2064" t="s">
        <v>202</v>
      </c>
      <c r="T2064" t="s">
        <v>202</v>
      </c>
      <c r="U2064" t="s">
        <v>202</v>
      </c>
      <c r="V2064">
        <f t="shared" si="702"/>
        <v>1</v>
      </c>
      <c r="W2064">
        <f t="shared" si="703"/>
        <v>1</v>
      </c>
      <c r="X2064">
        <f t="shared" si="704"/>
        <v>1</v>
      </c>
      <c r="Y2064">
        <f t="shared" si="705"/>
        <v>1</v>
      </c>
      <c r="Z2064">
        <f t="shared" si="706"/>
        <v>1</v>
      </c>
      <c r="AA2064">
        <f t="shared" si="707"/>
        <v>1</v>
      </c>
      <c r="AB2064">
        <f t="shared" si="708"/>
        <v>1</v>
      </c>
      <c r="AC2064">
        <f t="shared" si="709"/>
        <v>0</v>
      </c>
      <c r="AD2064">
        <f t="shared" si="710"/>
        <v>1</v>
      </c>
      <c r="AE2064" s="4" t="s">
        <v>2828</v>
      </c>
      <c r="AF2064" s="9" t="s">
        <v>2829</v>
      </c>
      <c r="AG2064">
        <v>0</v>
      </c>
      <c r="AH2064">
        <v>0</v>
      </c>
      <c r="AI2064">
        <v>1</v>
      </c>
      <c r="AJ2064">
        <v>1</v>
      </c>
      <c r="AK2064" s="9" t="s">
        <v>2840</v>
      </c>
      <c r="AL2064">
        <f t="shared" si="697"/>
        <v>0</v>
      </c>
      <c r="AM2064">
        <f>IF(AND(INDIRECT(AN2064)='Sample Select backend'!$C$2,INDIRECT(AO2064)=1,INDIRECT(AP2064)='Sample Select backend'!$F$2,INDIRECT(AQ2064)=1,INDIRECT(AR2064)='Sample Select backend'!$M$2),1,0)</f>
        <v>0</v>
      </c>
      <c r="AN2064" t="str">
        <f>_xlfn.CONCAT('Sample Select backend'!$C$4,ROW(AN2064))</f>
        <v>AE2064</v>
      </c>
      <c r="AO2064" s="9" t="str">
        <f>_xlfn.CONCAT('Sample Select backend'!$J$2,ROW(AO2064))</f>
        <v>AJ2064</v>
      </c>
      <c r="AP2064" t="str">
        <f>_xlfn.CONCAT('Sample Select backend'!$F$4,ROW(AP2064))</f>
        <v>AF2064</v>
      </c>
      <c r="AQ2064" t="str">
        <f>_xlfn.CONCAT('Sample Select backend'!$I$10,ROW(AQ2064))</f>
        <v>R2064</v>
      </c>
      <c r="AR2064" t="str">
        <f>_xlfn.CONCAT('Sample Select backend'!$M$4,ROW(AR2064))</f>
        <v>AK2064</v>
      </c>
      <c r="AS2064" t="str">
        <f t="shared" si="698"/>
        <v>Latvia</v>
      </c>
      <c r="AT2064" s="9">
        <f t="shared" si="699"/>
        <v>30</v>
      </c>
      <c r="AU2064">
        <f t="shared" si="700"/>
        <v>0</v>
      </c>
      <c r="AV2064" s="9">
        <v>1</v>
      </c>
    </row>
    <row r="2065" spans="1:48" x14ac:dyDescent="0.35">
      <c r="A2065" t="s">
        <v>108</v>
      </c>
      <c r="B2065">
        <v>1</v>
      </c>
      <c r="C2065">
        <v>6</v>
      </c>
      <c r="D2065" t="s">
        <v>1516</v>
      </c>
      <c r="E2065">
        <v>-2</v>
      </c>
      <c r="F2065">
        <v>2</v>
      </c>
      <c r="G2065">
        <v>2</v>
      </c>
      <c r="H2065">
        <v>2</v>
      </c>
      <c r="I2065">
        <v>2</v>
      </c>
      <c r="J2065">
        <v>2</v>
      </c>
      <c r="K2065">
        <v>2</v>
      </c>
      <c r="L2065">
        <v>2</v>
      </c>
      <c r="M2065">
        <v>1</v>
      </c>
      <c r="N2065" t="s">
        <v>2707</v>
      </c>
      <c r="O2065" t="s">
        <v>2800</v>
      </c>
      <c r="P2065" t="s">
        <v>2808</v>
      </c>
      <c r="Q2065" t="s">
        <v>2813</v>
      </c>
      <c r="R2065">
        <v>0</v>
      </c>
      <c r="S2065" t="s">
        <v>202</v>
      </c>
      <c r="T2065" t="s">
        <v>202</v>
      </c>
      <c r="U2065" t="s">
        <v>202</v>
      </c>
      <c r="V2065">
        <f t="shared" si="702"/>
        <v>0</v>
      </c>
      <c r="W2065">
        <f t="shared" si="703"/>
        <v>1</v>
      </c>
      <c r="X2065">
        <f t="shared" si="704"/>
        <v>1</v>
      </c>
      <c r="Y2065">
        <f t="shared" si="705"/>
        <v>1</v>
      </c>
      <c r="Z2065">
        <f t="shared" si="706"/>
        <v>1</v>
      </c>
      <c r="AA2065">
        <f t="shared" si="707"/>
        <v>1</v>
      </c>
      <c r="AB2065">
        <f t="shared" si="708"/>
        <v>1</v>
      </c>
      <c r="AC2065">
        <f t="shared" si="709"/>
        <v>1</v>
      </c>
      <c r="AD2065">
        <f t="shared" si="710"/>
        <v>1</v>
      </c>
      <c r="AE2065" s="4" t="s">
        <v>2828</v>
      </c>
      <c r="AF2065" s="9" t="s">
        <v>2829</v>
      </c>
      <c r="AG2065">
        <v>0</v>
      </c>
      <c r="AH2065">
        <v>0</v>
      </c>
      <c r="AI2065">
        <v>1</v>
      </c>
      <c r="AJ2065">
        <v>1</v>
      </c>
      <c r="AK2065" s="9" t="s">
        <v>2840</v>
      </c>
      <c r="AL2065">
        <f t="shared" si="697"/>
        <v>0</v>
      </c>
      <c r="AM2065">
        <f>IF(AND(INDIRECT(AN2065)='Sample Select backend'!$C$2,INDIRECT(AO2065)=1,INDIRECT(AP2065)='Sample Select backend'!$F$2,INDIRECT(AQ2065)=1,INDIRECT(AR2065)='Sample Select backend'!$M$2),1,0)</f>
        <v>0</v>
      </c>
      <c r="AN2065" t="str">
        <f>_xlfn.CONCAT('Sample Select backend'!$C$4,ROW(AN2065))</f>
        <v>AE2065</v>
      </c>
      <c r="AO2065" s="9" t="str">
        <f>_xlfn.CONCAT('Sample Select backend'!$J$2,ROW(AO2065))</f>
        <v>AJ2065</v>
      </c>
      <c r="AP2065" t="str">
        <f>_xlfn.CONCAT('Sample Select backend'!$F$4,ROW(AP2065))</f>
        <v>AF2065</v>
      </c>
      <c r="AQ2065" t="str">
        <f>_xlfn.CONCAT('Sample Select backend'!$I$10,ROW(AQ2065))</f>
        <v>R2065</v>
      </c>
      <c r="AR2065" t="str">
        <f>_xlfn.CONCAT('Sample Select backend'!$M$4,ROW(AR2065))</f>
        <v>AK2065</v>
      </c>
      <c r="AS2065" t="str">
        <f t="shared" si="698"/>
        <v>Latvia</v>
      </c>
      <c r="AT2065" s="9">
        <f t="shared" si="699"/>
        <v>6</v>
      </c>
      <c r="AU2065">
        <f t="shared" si="700"/>
        <v>0</v>
      </c>
      <c r="AV2065" s="9">
        <v>0</v>
      </c>
    </row>
    <row r="2066" spans="1:48" x14ac:dyDescent="0.35">
      <c r="A2066" t="s">
        <v>108</v>
      </c>
      <c r="B2066">
        <v>5</v>
      </c>
      <c r="C2066" t="s">
        <v>201</v>
      </c>
      <c r="D2066" t="s">
        <v>1510</v>
      </c>
      <c r="E2066">
        <v>1</v>
      </c>
      <c r="F2066">
        <v>1</v>
      </c>
      <c r="G2066">
        <v>2</v>
      </c>
      <c r="H2066">
        <v>-1</v>
      </c>
      <c r="I2066">
        <v>2</v>
      </c>
      <c r="J2066">
        <v>2</v>
      </c>
      <c r="K2066">
        <v>1</v>
      </c>
      <c r="L2066">
        <v>2</v>
      </c>
      <c r="M2066">
        <v>1</v>
      </c>
      <c r="N2066" t="s">
        <v>2707</v>
      </c>
      <c r="O2066" t="s">
        <v>2800</v>
      </c>
      <c r="P2066" t="s">
        <v>2808</v>
      </c>
      <c r="Q2066" t="s">
        <v>2813</v>
      </c>
      <c r="R2066">
        <v>0</v>
      </c>
      <c r="S2066" t="s">
        <v>202</v>
      </c>
      <c r="T2066" t="s">
        <v>202</v>
      </c>
      <c r="U2066" t="s">
        <v>202</v>
      </c>
      <c r="V2066">
        <f t="shared" si="702"/>
        <v>1</v>
      </c>
      <c r="W2066">
        <f t="shared" si="703"/>
        <v>1</v>
      </c>
      <c r="X2066">
        <f t="shared" si="704"/>
        <v>1</v>
      </c>
      <c r="Y2066">
        <f t="shared" si="705"/>
        <v>0</v>
      </c>
      <c r="Z2066">
        <f t="shared" si="706"/>
        <v>1</v>
      </c>
      <c r="AA2066">
        <f t="shared" si="707"/>
        <v>1</v>
      </c>
      <c r="AB2066">
        <f t="shared" si="708"/>
        <v>1</v>
      </c>
      <c r="AC2066">
        <f t="shared" si="709"/>
        <v>1</v>
      </c>
      <c r="AD2066">
        <f t="shared" si="710"/>
        <v>1</v>
      </c>
      <c r="AE2066" s="4" t="s">
        <v>2828</v>
      </c>
      <c r="AF2066" s="9" t="s">
        <v>2829</v>
      </c>
      <c r="AG2066">
        <v>0</v>
      </c>
      <c r="AH2066">
        <v>0</v>
      </c>
      <c r="AI2066">
        <v>1</v>
      </c>
      <c r="AJ2066">
        <v>1</v>
      </c>
      <c r="AK2066" s="9" t="s">
        <v>2840</v>
      </c>
      <c r="AL2066">
        <f t="shared" si="697"/>
        <v>0</v>
      </c>
      <c r="AM2066">
        <f>IF(AND(INDIRECT(AN2066)='Sample Select backend'!$C$2,INDIRECT(AO2066)=1,INDIRECT(AP2066)='Sample Select backend'!$F$2,INDIRECT(AQ2066)=1,INDIRECT(AR2066)='Sample Select backend'!$M$2),1,0)</f>
        <v>0</v>
      </c>
      <c r="AN2066" t="str">
        <f>_xlfn.CONCAT('Sample Select backend'!$C$4,ROW(AN2066))</f>
        <v>AE2066</v>
      </c>
      <c r="AO2066" s="9" t="str">
        <f>_xlfn.CONCAT('Sample Select backend'!$J$2,ROW(AO2066))</f>
        <v>AJ2066</v>
      </c>
      <c r="AP2066" t="str">
        <f>_xlfn.CONCAT('Sample Select backend'!$F$4,ROW(AP2066))</f>
        <v>AF2066</v>
      </c>
      <c r="AQ2066" t="str">
        <f>_xlfn.CONCAT('Sample Select backend'!$I$10,ROW(AQ2066))</f>
        <v>R2066</v>
      </c>
      <c r="AR2066" t="str">
        <f>_xlfn.CONCAT('Sample Select backend'!$M$4,ROW(AR2066))</f>
        <v>AK2066</v>
      </c>
      <c r="AS2066" t="str">
        <f t="shared" si="698"/>
        <v>Latvia</v>
      </c>
      <c r="AT2066" s="9" t="str">
        <f t="shared" si="699"/>
        <v>Other</v>
      </c>
      <c r="AU2066">
        <f t="shared" si="700"/>
        <v>0</v>
      </c>
      <c r="AV2066" s="9">
        <v>0</v>
      </c>
    </row>
    <row r="2067" spans="1:48" x14ac:dyDescent="0.35">
      <c r="A2067" s="24" t="s">
        <v>108</v>
      </c>
      <c r="B2067" s="24">
        <v>9</v>
      </c>
      <c r="C2067" s="24">
        <v>34</v>
      </c>
      <c r="D2067" s="24" t="s">
        <v>3897</v>
      </c>
      <c r="E2067" s="24"/>
      <c r="O2067" t="s">
        <v>2800</v>
      </c>
      <c r="P2067" t="s">
        <v>2808</v>
      </c>
      <c r="Q2067" t="s">
        <v>2813</v>
      </c>
      <c r="R2067">
        <v>0</v>
      </c>
      <c r="S2067" t="s">
        <v>202</v>
      </c>
      <c r="T2067" t="s">
        <v>202</v>
      </c>
      <c r="U2067" t="s">
        <v>202</v>
      </c>
      <c r="V2067">
        <v>-1</v>
      </c>
      <c r="W2067">
        <v>-1</v>
      </c>
      <c r="X2067">
        <v>-1</v>
      </c>
      <c r="Y2067">
        <v>-1</v>
      </c>
      <c r="Z2067">
        <v>-1</v>
      </c>
      <c r="AA2067">
        <v>-1</v>
      </c>
      <c r="AB2067">
        <v>-1</v>
      </c>
      <c r="AC2067">
        <v>-1</v>
      </c>
      <c r="AD2067">
        <v>-1</v>
      </c>
      <c r="AE2067" s="4" t="s">
        <v>2828</v>
      </c>
      <c r="AF2067" s="9" t="s">
        <v>2829</v>
      </c>
      <c r="AG2067">
        <v>0</v>
      </c>
      <c r="AH2067">
        <v>0</v>
      </c>
      <c r="AI2067">
        <v>1</v>
      </c>
      <c r="AJ2067">
        <v>1</v>
      </c>
      <c r="AK2067" s="9" t="s">
        <v>2840</v>
      </c>
      <c r="AL2067">
        <f t="shared" si="697"/>
        <v>0</v>
      </c>
      <c r="AM2067">
        <f>IF(AND(INDIRECT(AN2067)='Sample Select backend'!$C$2,INDIRECT(AO2067)=1,INDIRECT(AP2067)='Sample Select backend'!$F$2,INDIRECT(AQ2067)=1,INDIRECT(AR2067)='Sample Select backend'!$M$2),1,0)</f>
        <v>0</v>
      </c>
      <c r="AN2067" t="str">
        <f>_xlfn.CONCAT('Sample Select backend'!$C$4,ROW(AN2067))</f>
        <v>AE2067</v>
      </c>
      <c r="AO2067" s="9" t="str">
        <f>_xlfn.CONCAT('Sample Select backend'!$J$2,ROW(AO2067))</f>
        <v>AJ2067</v>
      </c>
      <c r="AP2067" t="str">
        <f>_xlfn.CONCAT('Sample Select backend'!$F$4,ROW(AP2067))</f>
        <v>AF2067</v>
      </c>
      <c r="AQ2067" t="str">
        <f>_xlfn.CONCAT('Sample Select backend'!$I$10,ROW(AQ2067))</f>
        <v>R2067</v>
      </c>
      <c r="AR2067" t="str">
        <f>_xlfn.CONCAT('Sample Select backend'!$M$4,ROW(AR2067))</f>
        <v>AK2067</v>
      </c>
      <c r="AS2067" t="str">
        <f t="shared" si="698"/>
        <v>Latvia</v>
      </c>
      <c r="AT2067" s="9">
        <f t="shared" si="699"/>
        <v>34</v>
      </c>
      <c r="AU2067">
        <f t="shared" si="700"/>
        <v>0</v>
      </c>
      <c r="AV2067" s="9">
        <v>0</v>
      </c>
    </row>
    <row r="2068" spans="1:48" x14ac:dyDescent="0.35">
      <c r="A2068" s="24" t="s">
        <v>108</v>
      </c>
      <c r="B2068" s="24" t="s">
        <v>201</v>
      </c>
      <c r="C2068" s="24" t="s">
        <v>201</v>
      </c>
      <c r="D2068" s="24" t="s">
        <v>3898</v>
      </c>
      <c r="E2068" s="24"/>
      <c r="O2068" t="s">
        <v>2800</v>
      </c>
      <c r="P2068" t="s">
        <v>2808</v>
      </c>
      <c r="Q2068" t="s">
        <v>2813</v>
      </c>
      <c r="R2068">
        <v>0</v>
      </c>
      <c r="S2068" t="s">
        <v>202</v>
      </c>
      <c r="T2068" t="s">
        <v>202</v>
      </c>
      <c r="U2068" t="s">
        <v>202</v>
      </c>
      <c r="V2068">
        <v>-1</v>
      </c>
      <c r="W2068">
        <v>-1</v>
      </c>
      <c r="X2068">
        <v>-1</v>
      </c>
      <c r="Y2068">
        <v>-1</v>
      </c>
      <c r="Z2068">
        <v>-1</v>
      </c>
      <c r="AA2068">
        <v>-1</v>
      </c>
      <c r="AB2068">
        <v>-1</v>
      </c>
      <c r="AC2068">
        <v>-1</v>
      </c>
      <c r="AD2068">
        <v>-1</v>
      </c>
      <c r="AE2068" s="4" t="s">
        <v>2828</v>
      </c>
      <c r="AF2068" s="9" t="s">
        <v>2829</v>
      </c>
      <c r="AG2068">
        <v>0</v>
      </c>
      <c r="AH2068">
        <v>0</v>
      </c>
      <c r="AI2068">
        <v>1</v>
      </c>
      <c r="AJ2068">
        <v>1</v>
      </c>
      <c r="AK2068" s="9" t="s">
        <v>2840</v>
      </c>
      <c r="AL2068">
        <f t="shared" si="697"/>
        <v>1</v>
      </c>
      <c r="AM2068">
        <f>IF(AND(INDIRECT(AN2068)='Sample Select backend'!$C$2,INDIRECT(AO2068)=1,INDIRECT(AP2068)='Sample Select backend'!$F$2,INDIRECT(AQ2068)=1,INDIRECT(AR2068)='Sample Select backend'!$M$2),1,0)</f>
        <v>0</v>
      </c>
      <c r="AN2068" t="str">
        <f>_xlfn.CONCAT('Sample Select backend'!$C$4,ROW(AN2068))</f>
        <v>AE2068</v>
      </c>
      <c r="AO2068" s="9" t="str">
        <f>_xlfn.CONCAT('Sample Select backend'!$J$2,ROW(AO2068))</f>
        <v>AJ2068</v>
      </c>
      <c r="AP2068" t="str">
        <f>_xlfn.CONCAT('Sample Select backend'!$F$4,ROW(AP2068))</f>
        <v>AF2068</v>
      </c>
      <c r="AQ2068" t="str">
        <f>_xlfn.CONCAT('Sample Select backend'!$I$10,ROW(AQ2068))</f>
        <v>R2068</v>
      </c>
      <c r="AR2068" t="str">
        <f>_xlfn.CONCAT('Sample Select backend'!$M$4,ROW(AR2068))</f>
        <v>AK2068</v>
      </c>
      <c r="AS2068" t="str">
        <f t="shared" si="698"/>
        <v>Latvia</v>
      </c>
      <c r="AT2068" s="9" t="str">
        <f t="shared" si="699"/>
        <v>Other</v>
      </c>
      <c r="AU2068">
        <f t="shared" si="700"/>
        <v>0</v>
      </c>
      <c r="AV2068" s="9">
        <v>0</v>
      </c>
    </row>
    <row r="2069" spans="1:48" x14ac:dyDescent="0.35">
      <c r="A2069" s="24" t="s">
        <v>108</v>
      </c>
      <c r="B2069" s="24">
        <v>1</v>
      </c>
      <c r="C2069" s="24" t="s">
        <v>201</v>
      </c>
      <c r="D2069" s="24" t="s">
        <v>3899</v>
      </c>
      <c r="E2069" s="24"/>
      <c r="O2069" t="s">
        <v>2800</v>
      </c>
      <c r="P2069" t="s">
        <v>2808</v>
      </c>
      <c r="Q2069" t="s">
        <v>2813</v>
      </c>
      <c r="R2069">
        <v>0</v>
      </c>
      <c r="S2069" t="s">
        <v>202</v>
      </c>
      <c r="T2069" t="s">
        <v>202</v>
      </c>
      <c r="U2069" t="s">
        <v>202</v>
      </c>
      <c r="V2069">
        <v>-1</v>
      </c>
      <c r="W2069">
        <v>-1</v>
      </c>
      <c r="X2069">
        <v>-1</v>
      </c>
      <c r="Y2069">
        <v>-1</v>
      </c>
      <c r="Z2069">
        <v>-1</v>
      </c>
      <c r="AA2069">
        <v>-1</v>
      </c>
      <c r="AB2069">
        <v>-1</v>
      </c>
      <c r="AC2069">
        <v>-1</v>
      </c>
      <c r="AD2069">
        <v>-1</v>
      </c>
      <c r="AE2069" s="4" t="s">
        <v>2828</v>
      </c>
      <c r="AF2069" s="9" t="s">
        <v>2829</v>
      </c>
      <c r="AG2069">
        <v>0</v>
      </c>
      <c r="AH2069">
        <v>0</v>
      </c>
      <c r="AI2069">
        <v>1</v>
      </c>
      <c r="AJ2069">
        <v>1</v>
      </c>
      <c r="AK2069" s="9" t="s">
        <v>2840</v>
      </c>
      <c r="AL2069">
        <f t="shared" si="697"/>
        <v>0</v>
      </c>
      <c r="AM2069">
        <f>IF(AND(INDIRECT(AN2069)='Sample Select backend'!$C$2,INDIRECT(AO2069)=1,INDIRECT(AP2069)='Sample Select backend'!$F$2,INDIRECT(AQ2069)=1,INDIRECT(AR2069)='Sample Select backend'!$M$2),1,0)</f>
        <v>0</v>
      </c>
      <c r="AN2069" t="str">
        <f>_xlfn.CONCAT('Sample Select backend'!$C$4,ROW(AN2069))</f>
        <v>AE2069</v>
      </c>
      <c r="AO2069" s="9" t="str">
        <f>_xlfn.CONCAT('Sample Select backend'!$J$2,ROW(AO2069))</f>
        <v>AJ2069</v>
      </c>
      <c r="AP2069" t="str">
        <f>_xlfn.CONCAT('Sample Select backend'!$F$4,ROW(AP2069))</f>
        <v>AF2069</v>
      </c>
      <c r="AQ2069" t="str">
        <f>_xlfn.CONCAT('Sample Select backend'!$I$10,ROW(AQ2069))</f>
        <v>R2069</v>
      </c>
      <c r="AR2069" t="str">
        <f>_xlfn.CONCAT('Sample Select backend'!$M$4,ROW(AR2069))</f>
        <v>AK2069</v>
      </c>
      <c r="AS2069" t="str">
        <f t="shared" si="698"/>
        <v>Latvia</v>
      </c>
      <c r="AT2069" s="9" t="str">
        <f t="shared" si="699"/>
        <v>Other</v>
      </c>
      <c r="AU2069">
        <f t="shared" si="700"/>
        <v>0</v>
      </c>
      <c r="AV2069" s="9">
        <v>0</v>
      </c>
    </row>
    <row r="2070" spans="1:48" x14ac:dyDescent="0.35">
      <c r="A2070" s="24" t="s">
        <v>108</v>
      </c>
      <c r="B2070" s="24">
        <v>6</v>
      </c>
      <c r="C2070" s="24">
        <v>28</v>
      </c>
      <c r="D2070" s="24" t="s">
        <v>3900</v>
      </c>
      <c r="E2070" s="24"/>
      <c r="O2070" t="s">
        <v>2800</v>
      </c>
      <c r="P2070" t="s">
        <v>2808</v>
      </c>
      <c r="Q2070" t="s">
        <v>2813</v>
      </c>
      <c r="R2070">
        <v>0</v>
      </c>
      <c r="S2070" t="s">
        <v>202</v>
      </c>
      <c r="T2070" t="s">
        <v>202</v>
      </c>
      <c r="U2070" t="s">
        <v>202</v>
      </c>
      <c r="V2070">
        <v>-1</v>
      </c>
      <c r="W2070">
        <v>-1</v>
      </c>
      <c r="X2070">
        <v>-1</v>
      </c>
      <c r="Y2070">
        <v>-1</v>
      </c>
      <c r="Z2070">
        <v>-1</v>
      </c>
      <c r="AA2070">
        <v>-1</v>
      </c>
      <c r="AB2070">
        <v>-1</v>
      </c>
      <c r="AC2070">
        <v>-1</v>
      </c>
      <c r="AD2070">
        <v>-1</v>
      </c>
      <c r="AE2070" s="4" t="s">
        <v>2828</v>
      </c>
      <c r="AF2070" s="9" t="s">
        <v>2829</v>
      </c>
      <c r="AG2070">
        <v>0</v>
      </c>
      <c r="AH2070">
        <v>0</v>
      </c>
      <c r="AI2070">
        <v>1</v>
      </c>
      <c r="AJ2070">
        <v>1</v>
      </c>
      <c r="AK2070" s="9" t="s">
        <v>2840</v>
      </c>
      <c r="AL2070">
        <f t="shared" si="697"/>
        <v>0</v>
      </c>
      <c r="AM2070">
        <f>IF(AND(INDIRECT(AN2070)='Sample Select backend'!$C$2,INDIRECT(AO2070)=1,INDIRECT(AP2070)='Sample Select backend'!$F$2,INDIRECT(AQ2070)=1,INDIRECT(AR2070)='Sample Select backend'!$M$2),1,0)</f>
        <v>0</v>
      </c>
      <c r="AN2070" t="str">
        <f>_xlfn.CONCAT('Sample Select backend'!$C$4,ROW(AN2070))</f>
        <v>AE2070</v>
      </c>
      <c r="AO2070" s="9" t="str">
        <f>_xlfn.CONCAT('Sample Select backend'!$J$2,ROW(AO2070))</f>
        <v>AJ2070</v>
      </c>
      <c r="AP2070" t="str">
        <f>_xlfn.CONCAT('Sample Select backend'!$F$4,ROW(AP2070))</f>
        <v>AF2070</v>
      </c>
      <c r="AQ2070" t="str">
        <f>_xlfn.CONCAT('Sample Select backend'!$I$10,ROW(AQ2070))</f>
        <v>R2070</v>
      </c>
      <c r="AR2070" t="str">
        <f>_xlfn.CONCAT('Sample Select backend'!$M$4,ROW(AR2070))</f>
        <v>AK2070</v>
      </c>
      <c r="AS2070" t="str">
        <f t="shared" si="698"/>
        <v>Latvia</v>
      </c>
      <c r="AT2070" s="9">
        <f t="shared" si="699"/>
        <v>28</v>
      </c>
      <c r="AU2070">
        <f t="shared" si="700"/>
        <v>0</v>
      </c>
      <c r="AV2070" s="9">
        <v>1</v>
      </c>
    </row>
    <row r="2071" spans="1:48" x14ac:dyDescent="0.35">
      <c r="A2071" s="24" t="s">
        <v>108</v>
      </c>
      <c r="B2071" s="24" t="s">
        <v>201</v>
      </c>
      <c r="C2071" s="24" t="s">
        <v>201</v>
      </c>
      <c r="D2071" s="24" t="s">
        <v>3901</v>
      </c>
      <c r="E2071" s="24"/>
      <c r="O2071" t="s">
        <v>2800</v>
      </c>
      <c r="P2071" t="s">
        <v>2808</v>
      </c>
      <c r="Q2071" t="s">
        <v>2813</v>
      </c>
      <c r="R2071">
        <v>0</v>
      </c>
      <c r="S2071" t="s">
        <v>202</v>
      </c>
      <c r="T2071" t="s">
        <v>202</v>
      </c>
      <c r="U2071" t="s">
        <v>202</v>
      </c>
      <c r="V2071">
        <v>-1</v>
      </c>
      <c r="W2071">
        <v>-1</v>
      </c>
      <c r="X2071">
        <v>-1</v>
      </c>
      <c r="Y2071">
        <v>-1</v>
      </c>
      <c r="Z2071">
        <v>-1</v>
      </c>
      <c r="AA2071">
        <v>-1</v>
      </c>
      <c r="AB2071">
        <v>-1</v>
      </c>
      <c r="AC2071">
        <v>-1</v>
      </c>
      <c r="AD2071">
        <v>-1</v>
      </c>
      <c r="AE2071" s="4" t="s">
        <v>2828</v>
      </c>
      <c r="AF2071" s="9" t="s">
        <v>2829</v>
      </c>
      <c r="AG2071">
        <v>0</v>
      </c>
      <c r="AH2071">
        <v>0</v>
      </c>
      <c r="AI2071">
        <v>1</v>
      </c>
      <c r="AJ2071">
        <v>1</v>
      </c>
      <c r="AK2071" s="9" t="s">
        <v>2840</v>
      </c>
      <c r="AL2071">
        <f t="shared" si="697"/>
        <v>1</v>
      </c>
      <c r="AM2071">
        <f>IF(AND(INDIRECT(AN2071)='Sample Select backend'!$C$2,INDIRECT(AO2071)=1,INDIRECT(AP2071)='Sample Select backend'!$F$2,INDIRECT(AQ2071)=1,INDIRECT(AR2071)='Sample Select backend'!$M$2),1,0)</f>
        <v>0</v>
      </c>
      <c r="AN2071" t="str">
        <f>_xlfn.CONCAT('Sample Select backend'!$C$4,ROW(AN2071))</f>
        <v>AE2071</v>
      </c>
      <c r="AO2071" s="9" t="str">
        <f>_xlfn.CONCAT('Sample Select backend'!$J$2,ROW(AO2071))</f>
        <v>AJ2071</v>
      </c>
      <c r="AP2071" t="str">
        <f>_xlfn.CONCAT('Sample Select backend'!$F$4,ROW(AP2071))</f>
        <v>AF2071</v>
      </c>
      <c r="AQ2071" t="str">
        <f>_xlfn.CONCAT('Sample Select backend'!$I$10,ROW(AQ2071))</f>
        <v>R2071</v>
      </c>
      <c r="AR2071" t="str">
        <f>_xlfn.CONCAT('Sample Select backend'!$M$4,ROW(AR2071))</f>
        <v>AK2071</v>
      </c>
      <c r="AS2071" t="str">
        <f t="shared" si="698"/>
        <v>Latvia</v>
      </c>
      <c r="AT2071" s="9" t="str">
        <f t="shared" si="699"/>
        <v>Other</v>
      </c>
      <c r="AU2071">
        <f t="shared" si="700"/>
        <v>0</v>
      </c>
      <c r="AV2071" s="9">
        <v>1</v>
      </c>
    </row>
    <row r="2072" spans="1:48" x14ac:dyDescent="0.35">
      <c r="A2072" t="s">
        <v>100</v>
      </c>
      <c r="B2072">
        <v>6</v>
      </c>
      <c r="C2072">
        <v>28</v>
      </c>
      <c r="D2072" t="s">
        <v>1435</v>
      </c>
      <c r="E2072">
        <v>2</v>
      </c>
      <c r="F2072">
        <v>1</v>
      </c>
      <c r="G2072">
        <v>2</v>
      </c>
      <c r="H2072">
        <v>-1</v>
      </c>
      <c r="I2072">
        <v>2</v>
      </c>
      <c r="J2072">
        <v>2</v>
      </c>
      <c r="K2072">
        <v>1</v>
      </c>
      <c r="L2072">
        <v>2</v>
      </c>
      <c r="M2072">
        <v>1</v>
      </c>
      <c r="N2072" t="s">
        <v>2699</v>
      </c>
      <c r="O2072" t="s">
        <v>2804</v>
      </c>
      <c r="P2072" t="s">
        <v>2810</v>
      </c>
      <c r="Q2072" t="s">
        <v>2816</v>
      </c>
      <c r="R2072">
        <v>0</v>
      </c>
      <c r="S2072">
        <v>-20.3</v>
      </c>
      <c r="T2072">
        <v>-2.67</v>
      </c>
      <c r="U2072">
        <v>186.74</v>
      </c>
      <c r="V2072">
        <f t="shared" ref="V2072:AD2077" si="711">IF(E2072&gt;0,1,IF(E2072&lt;0,0,-1))</f>
        <v>1</v>
      </c>
      <c r="W2072">
        <f t="shared" si="711"/>
        <v>1</v>
      </c>
      <c r="X2072">
        <f t="shared" si="711"/>
        <v>1</v>
      </c>
      <c r="Y2072">
        <f t="shared" si="711"/>
        <v>0</v>
      </c>
      <c r="Z2072">
        <f t="shared" si="711"/>
        <v>1</v>
      </c>
      <c r="AA2072">
        <f t="shared" si="711"/>
        <v>1</v>
      </c>
      <c r="AB2072">
        <f t="shared" si="711"/>
        <v>1</v>
      </c>
      <c r="AC2072">
        <f t="shared" si="711"/>
        <v>1</v>
      </c>
      <c r="AD2072">
        <f t="shared" si="711"/>
        <v>1</v>
      </c>
      <c r="AE2072" s="4" t="s">
        <v>2828</v>
      </c>
      <c r="AF2072" s="9" t="s">
        <v>2829</v>
      </c>
      <c r="AG2072">
        <v>0</v>
      </c>
      <c r="AH2072">
        <v>1</v>
      </c>
      <c r="AI2072">
        <v>0</v>
      </c>
      <c r="AJ2072">
        <v>1</v>
      </c>
      <c r="AK2072" s="9" t="s">
        <v>2840</v>
      </c>
      <c r="AL2072">
        <f t="shared" si="697"/>
        <v>0</v>
      </c>
      <c r="AM2072">
        <f>IF(AND(INDIRECT(AN2072)='Sample Select backend'!$C$2,INDIRECT(AO2072)=1,INDIRECT(AP2072)='Sample Select backend'!$F$2,INDIRECT(AQ2072)=1,INDIRECT(AR2072)='Sample Select backend'!$M$2),1,0)</f>
        <v>0</v>
      </c>
      <c r="AN2072" t="str">
        <f>_xlfn.CONCAT('Sample Select backend'!$C$4,ROW(AN2072))</f>
        <v>AE2072</v>
      </c>
      <c r="AO2072" s="9" t="str">
        <f>_xlfn.CONCAT('Sample Select backend'!$J$2,ROW(AO2072))</f>
        <v>AJ2072</v>
      </c>
      <c r="AP2072" t="str">
        <f>_xlfn.CONCAT('Sample Select backend'!$F$4,ROW(AP2072))</f>
        <v>AF2072</v>
      </c>
      <c r="AQ2072" t="str">
        <f>_xlfn.CONCAT('Sample Select backend'!$I$10,ROW(AQ2072))</f>
        <v>R2072</v>
      </c>
      <c r="AR2072" t="str">
        <f>_xlfn.CONCAT('Sample Select backend'!$M$4,ROW(AR2072))</f>
        <v>AK2072</v>
      </c>
      <c r="AS2072" t="str">
        <f t="shared" si="698"/>
        <v>Lebanon</v>
      </c>
      <c r="AT2072" s="9">
        <f t="shared" si="699"/>
        <v>28</v>
      </c>
      <c r="AU2072">
        <f t="shared" si="700"/>
        <v>1</v>
      </c>
      <c r="AV2072" s="9">
        <v>1</v>
      </c>
    </row>
    <row r="2073" spans="1:48" x14ac:dyDescent="0.35">
      <c r="A2073" t="s">
        <v>100</v>
      </c>
      <c r="B2073">
        <v>6</v>
      </c>
      <c r="C2073">
        <v>25</v>
      </c>
      <c r="D2073" t="s">
        <v>1434</v>
      </c>
      <c r="E2073">
        <v>1</v>
      </c>
      <c r="F2073">
        <v>1</v>
      </c>
      <c r="G2073">
        <v>-2</v>
      </c>
      <c r="H2073">
        <v>-1</v>
      </c>
      <c r="I2073">
        <v>-2</v>
      </c>
      <c r="J2073">
        <v>2</v>
      </c>
      <c r="K2073">
        <v>1</v>
      </c>
      <c r="L2073">
        <v>-2</v>
      </c>
      <c r="M2073">
        <v>1</v>
      </c>
      <c r="N2073" t="s">
        <v>2699</v>
      </c>
      <c r="O2073" t="s">
        <v>2804</v>
      </c>
      <c r="P2073" t="s">
        <v>2810</v>
      </c>
      <c r="Q2073" t="s">
        <v>2816</v>
      </c>
      <c r="R2073">
        <v>0</v>
      </c>
      <c r="S2073">
        <v>-20.3</v>
      </c>
      <c r="T2073">
        <v>-2.67</v>
      </c>
      <c r="U2073">
        <v>186.74</v>
      </c>
      <c r="V2073">
        <f t="shared" si="711"/>
        <v>1</v>
      </c>
      <c r="W2073">
        <f t="shared" si="711"/>
        <v>1</v>
      </c>
      <c r="X2073">
        <f t="shared" si="711"/>
        <v>0</v>
      </c>
      <c r="Y2073">
        <f t="shared" si="711"/>
        <v>0</v>
      </c>
      <c r="Z2073">
        <f t="shared" si="711"/>
        <v>0</v>
      </c>
      <c r="AA2073">
        <f t="shared" si="711"/>
        <v>1</v>
      </c>
      <c r="AB2073">
        <f t="shared" si="711"/>
        <v>1</v>
      </c>
      <c r="AC2073">
        <f t="shared" si="711"/>
        <v>0</v>
      </c>
      <c r="AD2073">
        <f t="shared" si="711"/>
        <v>1</v>
      </c>
      <c r="AE2073" s="4" t="s">
        <v>2828</v>
      </c>
      <c r="AF2073" s="9" t="s">
        <v>2829</v>
      </c>
      <c r="AG2073">
        <v>0</v>
      </c>
      <c r="AH2073">
        <v>1</v>
      </c>
      <c r="AI2073">
        <v>0</v>
      </c>
      <c r="AJ2073">
        <v>1</v>
      </c>
      <c r="AK2073" s="9" t="s">
        <v>2840</v>
      </c>
      <c r="AL2073">
        <f t="shared" si="697"/>
        <v>0</v>
      </c>
      <c r="AM2073">
        <f>IF(AND(INDIRECT(AN2073)='Sample Select backend'!$C$2,INDIRECT(AO2073)=1,INDIRECT(AP2073)='Sample Select backend'!$F$2,INDIRECT(AQ2073)=1,INDIRECT(AR2073)='Sample Select backend'!$M$2),1,0)</f>
        <v>0</v>
      </c>
      <c r="AN2073" t="str">
        <f>_xlfn.CONCAT('Sample Select backend'!$C$4,ROW(AN2073))</f>
        <v>AE2073</v>
      </c>
      <c r="AO2073" s="9" t="str">
        <f>_xlfn.CONCAT('Sample Select backend'!$J$2,ROW(AO2073))</f>
        <v>AJ2073</v>
      </c>
      <c r="AP2073" t="str">
        <f>_xlfn.CONCAT('Sample Select backend'!$F$4,ROW(AP2073))</f>
        <v>AF2073</v>
      </c>
      <c r="AQ2073" t="str">
        <f>_xlfn.CONCAT('Sample Select backend'!$I$10,ROW(AQ2073))</f>
        <v>R2073</v>
      </c>
      <c r="AR2073" t="str">
        <f>_xlfn.CONCAT('Sample Select backend'!$M$4,ROW(AR2073))</f>
        <v>AK2073</v>
      </c>
      <c r="AS2073" t="str">
        <f t="shared" si="698"/>
        <v>Lebanon</v>
      </c>
      <c r="AT2073" s="9">
        <f t="shared" si="699"/>
        <v>25</v>
      </c>
      <c r="AU2073">
        <f t="shared" si="700"/>
        <v>0</v>
      </c>
      <c r="AV2073" s="9">
        <v>1</v>
      </c>
    </row>
    <row r="2074" spans="1:48" x14ac:dyDescent="0.35">
      <c r="A2074" t="s">
        <v>100</v>
      </c>
      <c r="B2074">
        <v>6</v>
      </c>
      <c r="C2074">
        <v>28</v>
      </c>
      <c r="D2074" t="s">
        <v>1436</v>
      </c>
      <c r="E2074">
        <v>-2</v>
      </c>
      <c r="F2074">
        <v>1</v>
      </c>
      <c r="G2074">
        <v>2</v>
      </c>
      <c r="H2074">
        <v>1</v>
      </c>
      <c r="I2074">
        <v>2</v>
      </c>
      <c r="J2074">
        <v>2</v>
      </c>
      <c r="K2074">
        <v>1</v>
      </c>
      <c r="L2074">
        <v>2</v>
      </c>
      <c r="M2074">
        <v>1</v>
      </c>
      <c r="N2074" t="s">
        <v>2699</v>
      </c>
      <c r="O2074" t="s">
        <v>2804</v>
      </c>
      <c r="P2074" t="s">
        <v>2810</v>
      </c>
      <c r="Q2074" t="s">
        <v>2816</v>
      </c>
      <c r="R2074">
        <v>0</v>
      </c>
      <c r="S2074">
        <v>-20.3</v>
      </c>
      <c r="T2074">
        <v>-2.67</v>
      </c>
      <c r="U2074">
        <v>186.74</v>
      </c>
      <c r="V2074">
        <f t="shared" si="711"/>
        <v>0</v>
      </c>
      <c r="W2074">
        <f t="shared" si="711"/>
        <v>1</v>
      </c>
      <c r="X2074">
        <f t="shared" si="711"/>
        <v>1</v>
      </c>
      <c r="Y2074">
        <f t="shared" si="711"/>
        <v>1</v>
      </c>
      <c r="Z2074">
        <f t="shared" si="711"/>
        <v>1</v>
      </c>
      <c r="AA2074">
        <f t="shared" si="711"/>
        <v>1</v>
      </c>
      <c r="AB2074">
        <f t="shared" si="711"/>
        <v>1</v>
      </c>
      <c r="AC2074">
        <f t="shared" si="711"/>
        <v>1</v>
      </c>
      <c r="AD2074">
        <f t="shared" si="711"/>
        <v>1</v>
      </c>
      <c r="AE2074" s="4" t="s">
        <v>2828</v>
      </c>
      <c r="AF2074" s="9" t="s">
        <v>2829</v>
      </c>
      <c r="AG2074">
        <v>0</v>
      </c>
      <c r="AH2074">
        <v>1</v>
      </c>
      <c r="AI2074">
        <v>0</v>
      </c>
      <c r="AJ2074">
        <v>1</v>
      </c>
      <c r="AK2074" s="9" t="s">
        <v>2840</v>
      </c>
      <c r="AL2074">
        <f t="shared" si="697"/>
        <v>0</v>
      </c>
      <c r="AM2074">
        <f>IF(AND(INDIRECT(AN2074)='Sample Select backend'!$C$2,INDIRECT(AO2074)=1,INDIRECT(AP2074)='Sample Select backend'!$F$2,INDIRECT(AQ2074)=1,INDIRECT(AR2074)='Sample Select backend'!$M$2),1,0)</f>
        <v>0</v>
      </c>
      <c r="AN2074" t="str">
        <f>_xlfn.CONCAT('Sample Select backend'!$C$4,ROW(AN2074))</f>
        <v>AE2074</v>
      </c>
      <c r="AO2074" s="9" t="str">
        <f>_xlfn.CONCAT('Sample Select backend'!$J$2,ROW(AO2074))</f>
        <v>AJ2074</v>
      </c>
      <c r="AP2074" t="str">
        <f>_xlfn.CONCAT('Sample Select backend'!$F$4,ROW(AP2074))</f>
        <v>AF2074</v>
      </c>
      <c r="AQ2074" t="str">
        <f>_xlfn.CONCAT('Sample Select backend'!$I$10,ROW(AQ2074))</f>
        <v>R2074</v>
      </c>
      <c r="AR2074" t="str">
        <f>_xlfn.CONCAT('Sample Select backend'!$M$4,ROW(AR2074))</f>
        <v>AK2074</v>
      </c>
      <c r="AS2074" t="str">
        <f t="shared" si="698"/>
        <v>Lebanon</v>
      </c>
      <c r="AT2074" s="9">
        <f t="shared" si="699"/>
        <v>28</v>
      </c>
      <c r="AU2074">
        <f t="shared" si="700"/>
        <v>0</v>
      </c>
      <c r="AV2074" s="9">
        <v>1</v>
      </c>
    </row>
    <row r="2075" spans="1:48" x14ac:dyDescent="0.35">
      <c r="A2075" t="s">
        <v>100</v>
      </c>
      <c r="B2075">
        <v>7</v>
      </c>
      <c r="C2075">
        <v>30</v>
      </c>
      <c r="D2075" t="s">
        <v>1431</v>
      </c>
      <c r="E2075">
        <v>1</v>
      </c>
      <c r="F2075">
        <v>1</v>
      </c>
      <c r="G2075">
        <v>2</v>
      </c>
      <c r="H2075">
        <v>1</v>
      </c>
      <c r="I2075">
        <v>-2</v>
      </c>
      <c r="J2075">
        <v>2</v>
      </c>
      <c r="K2075">
        <v>1</v>
      </c>
      <c r="L2075">
        <v>2</v>
      </c>
      <c r="M2075">
        <v>1</v>
      </c>
      <c r="N2075" t="s">
        <v>2699</v>
      </c>
      <c r="O2075" t="s">
        <v>2804</v>
      </c>
      <c r="P2075" t="s">
        <v>2810</v>
      </c>
      <c r="Q2075" t="s">
        <v>2816</v>
      </c>
      <c r="R2075">
        <v>0</v>
      </c>
      <c r="S2075">
        <v>-20.3</v>
      </c>
      <c r="T2075">
        <v>-2.67</v>
      </c>
      <c r="U2075">
        <v>186.74</v>
      </c>
      <c r="V2075">
        <f t="shared" si="711"/>
        <v>1</v>
      </c>
      <c r="W2075">
        <f t="shared" si="711"/>
        <v>1</v>
      </c>
      <c r="X2075">
        <f t="shared" si="711"/>
        <v>1</v>
      </c>
      <c r="Y2075">
        <f t="shared" si="711"/>
        <v>1</v>
      </c>
      <c r="Z2075">
        <f t="shared" si="711"/>
        <v>0</v>
      </c>
      <c r="AA2075">
        <f t="shared" si="711"/>
        <v>1</v>
      </c>
      <c r="AB2075">
        <f t="shared" si="711"/>
        <v>1</v>
      </c>
      <c r="AC2075">
        <f t="shared" si="711"/>
        <v>1</v>
      </c>
      <c r="AD2075">
        <f t="shared" si="711"/>
        <v>1</v>
      </c>
      <c r="AE2075" s="4" t="s">
        <v>2828</v>
      </c>
      <c r="AF2075" s="9" t="s">
        <v>2829</v>
      </c>
      <c r="AG2075">
        <v>0</v>
      </c>
      <c r="AH2075">
        <v>1</v>
      </c>
      <c r="AI2075">
        <v>0</v>
      </c>
      <c r="AJ2075">
        <v>1</v>
      </c>
      <c r="AK2075" s="9" t="s">
        <v>2840</v>
      </c>
      <c r="AL2075">
        <f t="shared" si="697"/>
        <v>0</v>
      </c>
      <c r="AM2075">
        <f>IF(AND(INDIRECT(AN2075)='Sample Select backend'!$C$2,INDIRECT(AO2075)=1,INDIRECT(AP2075)='Sample Select backend'!$F$2,INDIRECT(AQ2075)=1,INDIRECT(AR2075)='Sample Select backend'!$M$2),1,0)</f>
        <v>0</v>
      </c>
      <c r="AN2075" t="str">
        <f>_xlfn.CONCAT('Sample Select backend'!$C$4,ROW(AN2075))</f>
        <v>AE2075</v>
      </c>
      <c r="AO2075" s="9" t="str">
        <f>_xlfn.CONCAT('Sample Select backend'!$J$2,ROW(AO2075))</f>
        <v>AJ2075</v>
      </c>
      <c r="AP2075" t="str">
        <f>_xlfn.CONCAT('Sample Select backend'!$F$4,ROW(AP2075))</f>
        <v>AF2075</v>
      </c>
      <c r="AQ2075" t="str">
        <f>_xlfn.CONCAT('Sample Select backend'!$I$10,ROW(AQ2075))</f>
        <v>R2075</v>
      </c>
      <c r="AR2075" t="str">
        <f>_xlfn.CONCAT('Sample Select backend'!$M$4,ROW(AR2075))</f>
        <v>AK2075</v>
      </c>
      <c r="AS2075" t="str">
        <f t="shared" si="698"/>
        <v>Lebanon</v>
      </c>
      <c r="AT2075" s="9">
        <f t="shared" si="699"/>
        <v>30</v>
      </c>
      <c r="AU2075">
        <f t="shared" si="700"/>
        <v>0</v>
      </c>
      <c r="AV2075" s="9">
        <v>1</v>
      </c>
    </row>
    <row r="2076" spans="1:48" x14ac:dyDescent="0.35">
      <c r="A2076" t="s">
        <v>100</v>
      </c>
      <c r="B2076">
        <v>1</v>
      </c>
      <c r="C2076">
        <v>6</v>
      </c>
      <c r="D2076" t="s">
        <v>1432</v>
      </c>
      <c r="E2076">
        <v>-2</v>
      </c>
      <c r="F2076">
        <v>2</v>
      </c>
      <c r="G2076">
        <v>2</v>
      </c>
      <c r="H2076">
        <v>2</v>
      </c>
      <c r="I2076">
        <v>2</v>
      </c>
      <c r="J2076">
        <v>2</v>
      </c>
      <c r="K2076">
        <v>1</v>
      </c>
      <c r="L2076">
        <v>2</v>
      </c>
      <c r="M2076">
        <v>1</v>
      </c>
      <c r="N2076" t="s">
        <v>2699</v>
      </c>
      <c r="O2076" t="s">
        <v>2804</v>
      </c>
      <c r="P2076" t="s">
        <v>2810</v>
      </c>
      <c r="Q2076" t="s">
        <v>2816</v>
      </c>
      <c r="R2076">
        <v>0</v>
      </c>
      <c r="S2076">
        <v>-20.3</v>
      </c>
      <c r="T2076">
        <v>-2.67</v>
      </c>
      <c r="U2076">
        <v>186.74</v>
      </c>
      <c r="V2076">
        <f t="shared" si="711"/>
        <v>0</v>
      </c>
      <c r="W2076">
        <f t="shared" si="711"/>
        <v>1</v>
      </c>
      <c r="X2076">
        <f t="shared" si="711"/>
        <v>1</v>
      </c>
      <c r="Y2076">
        <f t="shared" si="711"/>
        <v>1</v>
      </c>
      <c r="Z2076">
        <f t="shared" si="711"/>
        <v>1</v>
      </c>
      <c r="AA2076">
        <f t="shared" si="711"/>
        <v>1</v>
      </c>
      <c r="AB2076">
        <f t="shared" si="711"/>
        <v>1</v>
      </c>
      <c r="AC2076">
        <f t="shared" si="711"/>
        <v>1</v>
      </c>
      <c r="AD2076">
        <f t="shared" si="711"/>
        <v>1</v>
      </c>
      <c r="AE2076" s="4" t="s">
        <v>2828</v>
      </c>
      <c r="AF2076" s="9" t="s">
        <v>2829</v>
      </c>
      <c r="AG2076">
        <v>0</v>
      </c>
      <c r="AH2076">
        <v>1</v>
      </c>
      <c r="AI2076">
        <v>0</v>
      </c>
      <c r="AJ2076">
        <v>1</v>
      </c>
      <c r="AK2076" s="9" t="s">
        <v>2840</v>
      </c>
      <c r="AL2076">
        <f t="shared" si="697"/>
        <v>0</v>
      </c>
      <c r="AM2076">
        <f>IF(AND(INDIRECT(AN2076)='Sample Select backend'!$C$2,INDIRECT(AO2076)=1,INDIRECT(AP2076)='Sample Select backend'!$F$2,INDIRECT(AQ2076)=1,INDIRECT(AR2076)='Sample Select backend'!$M$2),1,0)</f>
        <v>0</v>
      </c>
      <c r="AN2076" t="str">
        <f>_xlfn.CONCAT('Sample Select backend'!$C$4,ROW(AN2076))</f>
        <v>AE2076</v>
      </c>
      <c r="AO2076" s="9" t="str">
        <f>_xlfn.CONCAT('Sample Select backend'!$J$2,ROW(AO2076))</f>
        <v>AJ2076</v>
      </c>
      <c r="AP2076" t="str">
        <f>_xlfn.CONCAT('Sample Select backend'!$F$4,ROW(AP2076))</f>
        <v>AF2076</v>
      </c>
      <c r="AQ2076" t="str">
        <f>_xlfn.CONCAT('Sample Select backend'!$I$10,ROW(AQ2076))</f>
        <v>R2076</v>
      </c>
      <c r="AR2076" t="str">
        <f>_xlfn.CONCAT('Sample Select backend'!$M$4,ROW(AR2076))</f>
        <v>AK2076</v>
      </c>
      <c r="AS2076" t="str">
        <f t="shared" si="698"/>
        <v>Lebanon</v>
      </c>
      <c r="AT2076" s="9">
        <f t="shared" si="699"/>
        <v>6</v>
      </c>
      <c r="AU2076">
        <f t="shared" si="700"/>
        <v>0</v>
      </c>
      <c r="AV2076" s="9">
        <v>0</v>
      </c>
    </row>
    <row r="2077" spans="1:48" x14ac:dyDescent="0.35">
      <c r="A2077" t="s">
        <v>100</v>
      </c>
      <c r="B2077">
        <v>6</v>
      </c>
      <c r="C2077">
        <v>29</v>
      </c>
      <c r="D2077" t="s">
        <v>1433</v>
      </c>
      <c r="E2077">
        <v>1</v>
      </c>
      <c r="F2077">
        <v>1</v>
      </c>
      <c r="G2077">
        <v>2</v>
      </c>
      <c r="H2077">
        <v>-1</v>
      </c>
      <c r="I2077">
        <v>-2</v>
      </c>
      <c r="J2077">
        <v>2</v>
      </c>
      <c r="K2077">
        <v>1</v>
      </c>
      <c r="L2077">
        <v>2</v>
      </c>
      <c r="M2077">
        <v>1</v>
      </c>
      <c r="N2077" t="s">
        <v>2699</v>
      </c>
      <c r="O2077" t="s">
        <v>2804</v>
      </c>
      <c r="P2077" t="s">
        <v>2810</v>
      </c>
      <c r="Q2077" t="s">
        <v>2816</v>
      </c>
      <c r="R2077">
        <v>0</v>
      </c>
      <c r="S2077">
        <v>-20.3</v>
      </c>
      <c r="T2077">
        <v>-2.67</v>
      </c>
      <c r="U2077">
        <v>186.74</v>
      </c>
      <c r="V2077">
        <f t="shared" si="711"/>
        <v>1</v>
      </c>
      <c r="W2077">
        <f t="shared" si="711"/>
        <v>1</v>
      </c>
      <c r="X2077">
        <f t="shared" si="711"/>
        <v>1</v>
      </c>
      <c r="Y2077">
        <f t="shared" si="711"/>
        <v>0</v>
      </c>
      <c r="Z2077">
        <f t="shared" si="711"/>
        <v>0</v>
      </c>
      <c r="AA2077">
        <f t="shared" si="711"/>
        <v>1</v>
      </c>
      <c r="AB2077">
        <f t="shared" si="711"/>
        <v>1</v>
      </c>
      <c r="AC2077">
        <f t="shared" si="711"/>
        <v>1</v>
      </c>
      <c r="AD2077">
        <f t="shared" si="711"/>
        <v>1</v>
      </c>
      <c r="AE2077" s="4" t="s">
        <v>2828</v>
      </c>
      <c r="AF2077" s="9" t="s">
        <v>2829</v>
      </c>
      <c r="AG2077">
        <v>0</v>
      </c>
      <c r="AH2077">
        <v>1</v>
      </c>
      <c r="AI2077">
        <v>0</v>
      </c>
      <c r="AJ2077">
        <v>1</v>
      </c>
      <c r="AK2077" s="9" t="s">
        <v>2840</v>
      </c>
      <c r="AL2077">
        <f t="shared" si="697"/>
        <v>0</v>
      </c>
      <c r="AM2077">
        <f>IF(AND(INDIRECT(AN2077)='Sample Select backend'!$C$2,INDIRECT(AO2077)=1,INDIRECT(AP2077)='Sample Select backend'!$F$2,INDIRECT(AQ2077)=1,INDIRECT(AR2077)='Sample Select backend'!$M$2),1,0)</f>
        <v>0</v>
      </c>
      <c r="AN2077" t="str">
        <f>_xlfn.CONCAT('Sample Select backend'!$C$4,ROW(AN2077))</f>
        <v>AE2077</v>
      </c>
      <c r="AO2077" s="9" t="str">
        <f>_xlfn.CONCAT('Sample Select backend'!$J$2,ROW(AO2077))</f>
        <v>AJ2077</v>
      </c>
      <c r="AP2077" t="str">
        <f>_xlfn.CONCAT('Sample Select backend'!$F$4,ROW(AP2077))</f>
        <v>AF2077</v>
      </c>
      <c r="AQ2077" t="str">
        <f>_xlfn.CONCAT('Sample Select backend'!$I$10,ROW(AQ2077))</f>
        <v>R2077</v>
      </c>
      <c r="AR2077" t="str">
        <f>_xlfn.CONCAT('Sample Select backend'!$M$4,ROW(AR2077))</f>
        <v>AK2077</v>
      </c>
      <c r="AS2077" t="str">
        <f t="shared" si="698"/>
        <v>Lebanon</v>
      </c>
      <c r="AT2077" s="9">
        <f t="shared" si="699"/>
        <v>29</v>
      </c>
      <c r="AU2077">
        <f t="shared" si="700"/>
        <v>0</v>
      </c>
      <c r="AV2077" s="9">
        <v>1</v>
      </c>
    </row>
    <row r="2078" spans="1:48" x14ac:dyDescent="0.35">
      <c r="A2078" s="24" t="s">
        <v>100</v>
      </c>
      <c r="B2078" s="24">
        <v>9</v>
      </c>
      <c r="C2078" s="24">
        <v>34</v>
      </c>
      <c r="D2078" s="24" t="s">
        <v>3902</v>
      </c>
      <c r="E2078" s="24"/>
      <c r="O2078" t="s">
        <v>2804</v>
      </c>
      <c r="P2078" t="s">
        <v>2810</v>
      </c>
      <c r="Q2078" t="s">
        <v>2816</v>
      </c>
      <c r="R2078">
        <v>0</v>
      </c>
      <c r="S2078">
        <v>-20.3</v>
      </c>
      <c r="T2078">
        <v>-2.67</v>
      </c>
      <c r="U2078">
        <v>186.74</v>
      </c>
      <c r="V2078">
        <v>-1</v>
      </c>
      <c r="W2078">
        <v>-1</v>
      </c>
      <c r="X2078">
        <v>-1</v>
      </c>
      <c r="Y2078">
        <v>-1</v>
      </c>
      <c r="Z2078">
        <v>-1</v>
      </c>
      <c r="AA2078">
        <v>-1</v>
      </c>
      <c r="AB2078">
        <v>-1</v>
      </c>
      <c r="AC2078">
        <v>-1</v>
      </c>
      <c r="AD2078">
        <v>-1</v>
      </c>
      <c r="AE2078" s="4" t="s">
        <v>2828</v>
      </c>
      <c r="AF2078" s="9" t="s">
        <v>2829</v>
      </c>
      <c r="AG2078">
        <v>0</v>
      </c>
      <c r="AH2078">
        <v>1</v>
      </c>
      <c r="AI2078">
        <v>0</v>
      </c>
      <c r="AJ2078">
        <v>1</v>
      </c>
      <c r="AK2078" s="9" t="s">
        <v>2840</v>
      </c>
      <c r="AL2078">
        <f t="shared" si="697"/>
        <v>0</v>
      </c>
      <c r="AM2078">
        <f>IF(AND(INDIRECT(AN2078)='Sample Select backend'!$C$2,INDIRECT(AO2078)=1,INDIRECT(AP2078)='Sample Select backend'!$F$2,INDIRECT(AQ2078)=1,INDIRECT(AR2078)='Sample Select backend'!$M$2),1,0)</f>
        <v>0</v>
      </c>
      <c r="AN2078" t="str">
        <f>_xlfn.CONCAT('Sample Select backend'!$C$4,ROW(AN2078))</f>
        <v>AE2078</v>
      </c>
      <c r="AO2078" s="9" t="str">
        <f>_xlfn.CONCAT('Sample Select backend'!$J$2,ROW(AO2078))</f>
        <v>AJ2078</v>
      </c>
      <c r="AP2078" t="str">
        <f>_xlfn.CONCAT('Sample Select backend'!$F$4,ROW(AP2078))</f>
        <v>AF2078</v>
      </c>
      <c r="AQ2078" t="str">
        <f>_xlfn.CONCAT('Sample Select backend'!$I$10,ROW(AQ2078))</f>
        <v>R2078</v>
      </c>
      <c r="AR2078" t="str">
        <f>_xlfn.CONCAT('Sample Select backend'!$M$4,ROW(AR2078))</f>
        <v>AK2078</v>
      </c>
      <c r="AS2078" t="str">
        <f t="shared" si="698"/>
        <v>Lebanon</v>
      </c>
      <c r="AT2078" s="9">
        <f t="shared" si="699"/>
        <v>34</v>
      </c>
      <c r="AU2078">
        <f t="shared" si="700"/>
        <v>0</v>
      </c>
      <c r="AV2078" s="9">
        <v>1</v>
      </c>
    </row>
    <row r="2079" spans="1:48" x14ac:dyDescent="0.35">
      <c r="A2079" t="s">
        <v>105</v>
      </c>
      <c r="B2079">
        <v>7</v>
      </c>
      <c r="C2079">
        <v>30</v>
      </c>
      <c r="D2079" t="s">
        <v>1464</v>
      </c>
      <c r="E2079">
        <v>1</v>
      </c>
      <c r="F2079">
        <v>1</v>
      </c>
      <c r="G2079">
        <v>2</v>
      </c>
      <c r="H2079">
        <v>1</v>
      </c>
      <c r="I2079">
        <v>2</v>
      </c>
      <c r="J2079">
        <v>2</v>
      </c>
      <c r="K2079">
        <v>1</v>
      </c>
      <c r="L2079">
        <v>2</v>
      </c>
      <c r="M2079">
        <v>1</v>
      </c>
      <c r="N2079" t="s">
        <v>2704</v>
      </c>
      <c r="O2079" t="s">
        <v>2803</v>
      </c>
      <c r="P2079" t="s">
        <v>2809</v>
      </c>
      <c r="Q2079" t="s">
        <v>2815</v>
      </c>
      <c r="R2079">
        <v>0</v>
      </c>
      <c r="S2079">
        <v>-5.79</v>
      </c>
      <c r="T2079">
        <v>-3.46</v>
      </c>
      <c r="U2079">
        <v>65.39</v>
      </c>
      <c r="V2079">
        <f t="shared" ref="V2079:AD2085" si="712">IF(E2079&gt;0,1,IF(E2079&lt;0,0,-1))</f>
        <v>1</v>
      </c>
      <c r="W2079">
        <f t="shared" si="712"/>
        <v>1</v>
      </c>
      <c r="X2079">
        <f t="shared" si="712"/>
        <v>1</v>
      </c>
      <c r="Y2079">
        <f t="shared" si="712"/>
        <v>1</v>
      </c>
      <c r="Z2079">
        <f t="shared" si="712"/>
        <v>1</v>
      </c>
      <c r="AA2079">
        <f t="shared" si="712"/>
        <v>1</v>
      </c>
      <c r="AB2079">
        <f t="shared" si="712"/>
        <v>1</v>
      </c>
      <c r="AC2079">
        <f t="shared" si="712"/>
        <v>1</v>
      </c>
      <c r="AD2079">
        <f t="shared" si="712"/>
        <v>1</v>
      </c>
      <c r="AE2079" s="4" t="s">
        <v>2828</v>
      </c>
      <c r="AF2079" s="9" t="s">
        <v>2829</v>
      </c>
      <c r="AG2079">
        <v>1</v>
      </c>
      <c r="AH2079">
        <v>0</v>
      </c>
      <c r="AI2079">
        <v>0</v>
      </c>
      <c r="AJ2079">
        <v>1</v>
      </c>
      <c r="AK2079" s="9" t="s">
        <v>2840</v>
      </c>
      <c r="AL2079">
        <f t="shared" si="697"/>
        <v>0</v>
      </c>
      <c r="AM2079">
        <f>IF(AND(INDIRECT(AN2079)='Sample Select backend'!$C$2,INDIRECT(AO2079)=1,INDIRECT(AP2079)='Sample Select backend'!$F$2,INDIRECT(AQ2079)=1,INDIRECT(AR2079)='Sample Select backend'!$M$2),1,0)</f>
        <v>0</v>
      </c>
      <c r="AN2079" t="str">
        <f>_xlfn.CONCAT('Sample Select backend'!$C$4,ROW(AN2079))</f>
        <v>AE2079</v>
      </c>
      <c r="AO2079" s="9" t="str">
        <f>_xlfn.CONCAT('Sample Select backend'!$J$2,ROW(AO2079))</f>
        <v>AJ2079</v>
      </c>
      <c r="AP2079" t="str">
        <f>_xlfn.CONCAT('Sample Select backend'!$F$4,ROW(AP2079))</f>
        <v>AF2079</v>
      </c>
      <c r="AQ2079" t="str">
        <f>_xlfn.CONCAT('Sample Select backend'!$I$10,ROW(AQ2079))</f>
        <v>R2079</v>
      </c>
      <c r="AR2079" t="str">
        <f>_xlfn.CONCAT('Sample Select backend'!$M$4,ROW(AR2079))</f>
        <v>AK2079</v>
      </c>
      <c r="AS2079" t="str">
        <f t="shared" si="698"/>
        <v>Lesotho</v>
      </c>
      <c r="AT2079" s="9">
        <f t="shared" si="699"/>
        <v>30</v>
      </c>
      <c r="AU2079">
        <f t="shared" si="700"/>
        <v>1</v>
      </c>
      <c r="AV2079" s="9">
        <v>1</v>
      </c>
    </row>
    <row r="2080" spans="1:48" x14ac:dyDescent="0.35">
      <c r="A2080" t="s">
        <v>105</v>
      </c>
      <c r="B2080">
        <v>1</v>
      </c>
      <c r="C2080">
        <v>6</v>
      </c>
      <c r="D2080" t="s">
        <v>1466</v>
      </c>
      <c r="E2080">
        <v>-2</v>
      </c>
      <c r="F2080">
        <v>2</v>
      </c>
      <c r="G2080">
        <v>2</v>
      </c>
      <c r="H2080">
        <v>2</v>
      </c>
      <c r="I2080">
        <v>2</v>
      </c>
      <c r="J2080">
        <v>2</v>
      </c>
      <c r="K2080">
        <v>1</v>
      </c>
      <c r="L2080">
        <v>2</v>
      </c>
      <c r="M2080">
        <v>1</v>
      </c>
      <c r="N2080" t="s">
        <v>2704</v>
      </c>
      <c r="O2080" t="s">
        <v>2803</v>
      </c>
      <c r="P2080" t="s">
        <v>2809</v>
      </c>
      <c r="Q2080" t="s">
        <v>2815</v>
      </c>
      <c r="R2080">
        <v>0</v>
      </c>
      <c r="S2080">
        <v>-5.79</v>
      </c>
      <c r="T2080">
        <v>-3.46</v>
      </c>
      <c r="U2080">
        <v>65.39</v>
      </c>
      <c r="V2080">
        <f t="shared" si="712"/>
        <v>0</v>
      </c>
      <c r="W2080">
        <f t="shared" si="712"/>
        <v>1</v>
      </c>
      <c r="X2080">
        <f t="shared" si="712"/>
        <v>1</v>
      </c>
      <c r="Y2080">
        <f t="shared" si="712"/>
        <v>1</v>
      </c>
      <c r="Z2080">
        <f t="shared" si="712"/>
        <v>1</v>
      </c>
      <c r="AA2080">
        <f t="shared" si="712"/>
        <v>1</v>
      </c>
      <c r="AB2080">
        <f t="shared" si="712"/>
        <v>1</v>
      </c>
      <c r="AC2080">
        <f t="shared" si="712"/>
        <v>1</v>
      </c>
      <c r="AD2080">
        <f t="shared" si="712"/>
        <v>1</v>
      </c>
      <c r="AE2080" s="4" t="s">
        <v>2828</v>
      </c>
      <c r="AF2080" s="9" t="s">
        <v>2829</v>
      </c>
      <c r="AG2080">
        <v>1</v>
      </c>
      <c r="AH2080">
        <v>0</v>
      </c>
      <c r="AI2080">
        <v>0</v>
      </c>
      <c r="AJ2080">
        <v>1</v>
      </c>
      <c r="AK2080" s="9" t="s">
        <v>2840</v>
      </c>
      <c r="AL2080">
        <f t="shared" si="697"/>
        <v>0</v>
      </c>
      <c r="AM2080">
        <f>IF(AND(INDIRECT(AN2080)='Sample Select backend'!$C$2,INDIRECT(AO2080)=1,INDIRECT(AP2080)='Sample Select backend'!$F$2,INDIRECT(AQ2080)=1,INDIRECT(AR2080)='Sample Select backend'!$M$2),1,0)</f>
        <v>0</v>
      </c>
      <c r="AN2080" t="str">
        <f>_xlfn.CONCAT('Sample Select backend'!$C$4,ROW(AN2080))</f>
        <v>AE2080</v>
      </c>
      <c r="AO2080" s="9" t="str">
        <f>_xlfn.CONCAT('Sample Select backend'!$J$2,ROW(AO2080))</f>
        <v>AJ2080</v>
      </c>
      <c r="AP2080" t="str">
        <f>_xlfn.CONCAT('Sample Select backend'!$F$4,ROW(AP2080))</f>
        <v>AF2080</v>
      </c>
      <c r="AQ2080" t="str">
        <f>_xlfn.CONCAT('Sample Select backend'!$I$10,ROW(AQ2080))</f>
        <v>R2080</v>
      </c>
      <c r="AR2080" t="str">
        <f>_xlfn.CONCAT('Sample Select backend'!$M$4,ROW(AR2080))</f>
        <v>AK2080</v>
      </c>
      <c r="AS2080" t="str">
        <f t="shared" si="698"/>
        <v>Lesotho</v>
      </c>
      <c r="AT2080" s="9">
        <f t="shared" si="699"/>
        <v>6</v>
      </c>
      <c r="AU2080">
        <f t="shared" si="700"/>
        <v>0</v>
      </c>
      <c r="AV2080" s="9">
        <v>1</v>
      </c>
    </row>
    <row r="2081" spans="1:48" x14ac:dyDescent="0.35">
      <c r="A2081" t="s">
        <v>105</v>
      </c>
      <c r="B2081">
        <v>6</v>
      </c>
      <c r="C2081">
        <v>28</v>
      </c>
      <c r="D2081" t="s">
        <v>1465</v>
      </c>
      <c r="E2081">
        <v>-2</v>
      </c>
      <c r="F2081">
        <v>1</v>
      </c>
      <c r="G2081">
        <v>2</v>
      </c>
      <c r="H2081">
        <v>-1</v>
      </c>
      <c r="I2081">
        <v>2</v>
      </c>
      <c r="J2081">
        <v>2</v>
      </c>
      <c r="K2081">
        <v>1</v>
      </c>
      <c r="L2081">
        <v>2</v>
      </c>
      <c r="M2081">
        <v>1</v>
      </c>
      <c r="N2081" t="s">
        <v>2704</v>
      </c>
      <c r="O2081" t="s">
        <v>2803</v>
      </c>
      <c r="P2081" t="s">
        <v>2809</v>
      </c>
      <c r="Q2081" t="s">
        <v>2815</v>
      </c>
      <c r="R2081">
        <v>0</v>
      </c>
      <c r="S2081">
        <v>-5.79</v>
      </c>
      <c r="T2081">
        <v>-3.46</v>
      </c>
      <c r="U2081">
        <v>65.39</v>
      </c>
      <c r="V2081">
        <f t="shared" si="712"/>
        <v>0</v>
      </c>
      <c r="W2081">
        <f t="shared" si="712"/>
        <v>1</v>
      </c>
      <c r="X2081">
        <f t="shared" si="712"/>
        <v>1</v>
      </c>
      <c r="Y2081">
        <f t="shared" si="712"/>
        <v>0</v>
      </c>
      <c r="Z2081">
        <f t="shared" si="712"/>
        <v>1</v>
      </c>
      <c r="AA2081">
        <f t="shared" si="712"/>
        <v>1</v>
      </c>
      <c r="AB2081">
        <f t="shared" si="712"/>
        <v>1</v>
      </c>
      <c r="AC2081">
        <f t="shared" si="712"/>
        <v>1</v>
      </c>
      <c r="AD2081">
        <f t="shared" si="712"/>
        <v>1</v>
      </c>
      <c r="AE2081" s="4" t="s">
        <v>2828</v>
      </c>
      <c r="AF2081" s="9" t="s">
        <v>2829</v>
      </c>
      <c r="AG2081">
        <v>1</v>
      </c>
      <c r="AH2081">
        <v>0</v>
      </c>
      <c r="AI2081">
        <v>0</v>
      </c>
      <c r="AJ2081">
        <v>1</v>
      </c>
      <c r="AK2081" s="9" t="s">
        <v>2840</v>
      </c>
      <c r="AL2081">
        <f t="shared" si="697"/>
        <v>0</v>
      </c>
      <c r="AM2081">
        <f>IF(AND(INDIRECT(AN2081)='Sample Select backend'!$C$2,INDIRECT(AO2081)=1,INDIRECT(AP2081)='Sample Select backend'!$F$2,INDIRECT(AQ2081)=1,INDIRECT(AR2081)='Sample Select backend'!$M$2),1,0)</f>
        <v>0</v>
      </c>
      <c r="AN2081" t="str">
        <f>_xlfn.CONCAT('Sample Select backend'!$C$4,ROW(AN2081))</f>
        <v>AE2081</v>
      </c>
      <c r="AO2081" s="9" t="str">
        <f>_xlfn.CONCAT('Sample Select backend'!$J$2,ROW(AO2081))</f>
        <v>AJ2081</v>
      </c>
      <c r="AP2081" t="str">
        <f>_xlfn.CONCAT('Sample Select backend'!$F$4,ROW(AP2081))</f>
        <v>AF2081</v>
      </c>
      <c r="AQ2081" t="str">
        <f>_xlfn.CONCAT('Sample Select backend'!$I$10,ROW(AQ2081))</f>
        <v>R2081</v>
      </c>
      <c r="AR2081" t="str">
        <f>_xlfn.CONCAT('Sample Select backend'!$M$4,ROW(AR2081))</f>
        <v>AK2081</v>
      </c>
      <c r="AS2081" t="str">
        <f t="shared" si="698"/>
        <v>Lesotho</v>
      </c>
      <c r="AT2081" s="9">
        <f t="shared" si="699"/>
        <v>28</v>
      </c>
      <c r="AU2081">
        <f t="shared" si="700"/>
        <v>0</v>
      </c>
      <c r="AV2081" s="9">
        <v>1</v>
      </c>
    </row>
    <row r="2082" spans="1:48" x14ac:dyDescent="0.35">
      <c r="A2082" t="s">
        <v>105</v>
      </c>
      <c r="B2082">
        <v>6</v>
      </c>
      <c r="C2082">
        <v>27</v>
      </c>
      <c r="D2082" t="s">
        <v>1469</v>
      </c>
      <c r="E2082">
        <v>1</v>
      </c>
      <c r="F2082">
        <v>1</v>
      </c>
      <c r="G2082">
        <v>2</v>
      </c>
      <c r="H2082">
        <v>-1</v>
      </c>
      <c r="I2082">
        <v>2</v>
      </c>
      <c r="K2082">
        <v>1</v>
      </c>
      <c r="L2082">
        <v>2</v>
      </c>
      <c r="M2082">
        <v>1</v>
      </c>
      <c r="N2082" t="s">
        <v>2704</v>
      </c>
      <c r="O2082" t="s">
        <v>2803</v>
      </c>
      <c r="P2082" t="s">
        <v>2809</v>
      </c>
      <c r="Q2082" t="s">
        <v>2815</v>
      </c>
      <c r="R2082">
        <v>0</v>
      </c>
      <c r="S2082">
        <v>-5.79</v>
      </c>
      <c r="T2082">
        <v>-3.46</v>
      </c>
      <c r="U2082">
        <v>65.39</v>
      </c>
      <c r="V2082">
        <f t="shared" si="712"/>
        <v>1</v>
      </c>
      <c r="W2082">
        <f t="shared" si="712"/>
        <v>1</v>
      </c>
      <c r="X2082">
        <f t="shared" si="712"/>
        <v>1</v>
      </c>
      <c r="Y2082">
        <f t="shared" si="712"/>
        <v>0</v>
      </c>
      <c r="Z2082">
        <f t="shared" si="712"/>
        <v>1</v>
      </c>
      <c r="AA2082">
        <f t="shared" si="712"/>
        <v>-1</v>
      </c>
      <c r="AB2082">
        <f t="shared" si="712"/>
        <v>1</v>
      </c>
      <c r="AC2082">
        <f t="shared" si="712"/>
        <v>1</v>
      </c>
      <c r="AD2082">
        <f t="shared" si="712"/>
        <v>1</v>
      </c>
      <c r="AE2082" s="4" t="s">
        <v>2828</v>
      </c>
      <c r="AF2082" s="9" t="s">
        <v>2829</v>
      </c>
      <c r="AG2082">
        <v>1</v>
      </c>
      <c r="AH2082">
        <v>0</v>
      </c>
      <c r="AI2082">
        <v>0</v>
      </c>
      <c r="AJ2082">
        <v>1</v>
      </c>
      <c r="AK2082" s="9" t="s">
        <v>2840</v>
      </c>
      <c r="AL2082">
        <f t="shared" si="697"/>
        <v>0</v>
      </c>
      <c r="AM2082">
        <f>IF(AND(INDIRECT(AN2082)='Sample Select backend'!$C$2,INDIRECT(AO2082)=1,INDIRECT(AP2082)='Sample Select backend'!$F$2,INDIRECT(AQ2082)=1,INDIRECT(AR2082)='Sample Select backend'!$M$2),1,0)</f>
        <v>0</v>
      </c>
      <c r="AN2082" t="str">
        <f>_xlfn.CONCAT('Sample Select backend'!$C$4,ROW(AN2082))</f>
        <v>AE2082</v>
      </c>
      <c r="AO2082" s="9" t="str">
        <f>_xlfn.CONCAT('Sample Select backend'!$J$2,ROW(AO2082))</f>
        <v>AJ2082</v>
      </c>
      <c r="AP2082" t="str">
        <f>_xlfn.CONCAT('Sample Select backend'!$F$4,ROW(AP2082))</f>
        <v>AF2082</v>
      </c>
      <c r="AQ2082" t="str">
        <f>_xlfn.CONCAT('Sample Select backend'!$I$10,ROW(AQ2082))</f>
        <v>R2082</v>
      </c>
      <c r="AR2082" t="str">
        <f>_xlfn.CONCAT('Sample Select backend'!$M$4,ROW(AR2082))</f>
        <v>AK2082</v>
      </c>
      <c r="AS2082" t="str">
        <f t="shared" si="698"/>
        <v>Lesotho</v>
      </c>
      <c r="AT2082" s="9">
        <f t="shared" si="699"/>
        <v>27</v>
      </c>
      <c r="AU2082">
        <f t="shared" si="700"/>
        <v>0</v>
      </c>
      <c r="AV2082" s="9">
        <v>1</v>
      </c>
    </row>
    <row r="2083" spans="1:48" x14ac:dyDescent="0.35">
      <c r="A2083" t="s">
        <v>105</v>
      </c>
      <c r="B2083">
        <v>7</v>
      </c>
      <c r="C2083" t="s">
        <v>201</v>
      </c>
      <c r="D2083" t="s">
        <v>1470</v>
      </c>
      <c r="E2083">
        <v>1</v>
      </c>
      <c r="F2083">
        <v>1</v>
      </c>
      <c r="G2083">
        <v>-2</v>
      </c>
      <c r="H2083">
        <v>-1</v>
      </c>
      <c r="I2083">
        <v>2</v>
      </c>
      <c r="J2083">
        <v>2</v>
      </c>
      <c r="K2083">
        <v>1</v>
      </c>
      <c r="L2083">
        <v>2</v>
      </c>
      <c r="M2083">
        <v>1</v>
      </c>
      <c r="N2083" t="s">
        <v>2704</v>
      </c>
      <c r="O2083" t="s">
        <v>2803</v>
      </c>
      <c r="P2083" t="s">
        <v>2809</v>
      </c>
      <c r="Q2083" t="s">
        <v>2815</v>
      </c>
      <c r="R2083">
        <v>0</v>
      </c>
      <c r="S2083">
        <v>-5.79</v>
      </c>
      <c r="T2083">
        <v>-3.46</v>
      </c>
      <c r="U2083">
        <v>65.39</v>
      </c>
      <c r="V2083">
        <f t="shared" si="712"/>
        <v>1</v>
      </c>
      <c r="W2083">
        <f t="shared" si="712"/>
        <v>1</v>
      </c>
      <c r="X2083">
        <f t="shared" si="712"/>
        <v>0</v>
      </c>
      <c r="Y2083">
        <f t="shared" si="712"/>
        <v>0</v>
      </c>
      <c r="Z2083">
        <f t="shared" si="712"/>
        <v>1</v>
      </c>
      <c r="AA2083">
        <f t="shared" si="712"/>
        <v>1</v>
      </c>
      <c r="AB2083">
        <f t="shared" si="712"/>
        <v>1</v>
      </c>
      <c r="AC2083">
        <f t="shared" si="712"/>
        <v>1</v>
      </c>
      <c r="AD2083">
        <f t="shared" si="712"/>
        <v>1</v>
      </c>
      <c r="AE2083" s="4" t="s">
        <v>2828</v>
      </c>
      <c r="AF2083" s="9" t="s">
        <v>2829</v>
      </c>
      <c r="AG2083">
        <v>1</v>
      </c>
      <c r="AH2083">
        <v>0</v>
      </c>
      <c r="AI2083">
        <v>0</v>
      </c>
      <c r="AJ2083">
        <v>1</v>
      </c>
      <c r="AK2083" s="9" t="s">
        <v>2840</v>
      </c>
      <c r="AL2083">
        <f t="shared" si="697"/>
        <v>0</v>
      </c>
      <c r="AM2083">
        <f>IF(AND(INDIRECT(AN2083)='Sample Select backend'!$C$2,INDIRECT(AO2083)=1,INDIRECT(AP2083)='Sample Select backend'!$F$2,INDIRECT(AQ2083)=1,INDIRECT(AR2083)='Sample Select backend'!$M$2),1,0)</f>
        <v>0</v>
      </c>
      <c r="AN2083" t="str">
        <f>_xlfn.CONCAT('Sample Select backend'!$C$4,ROW(AN2083))</f>
        <v>AE2083</v>
      </c>
      <c r="AO2083" s="9" t="str">
        <f>_xlfn.CONCAT('Sample Select backend'!$J$2,ROW(AO2083))</f>
        <v>AJ2083</v>
      </c>
      <c r="AP2083" t="str">
        <f>_xlfn.CONCAT('Sample Select backend'!$F$4,ROW(AP2083))</f>
        <v>AF2083</v>
      </c>
      <c r="AQ2083" t="str">
        <f>_xlfn.CONCAT('Sample Select backend'!$I$10,ROW(AQ2083))</f>
        <v>R2083</v>
      </c>
      <c r="AR2083" t="str">
        <f>_xlfn.CONCAT('Sample Select backend'!$M$4,ROW(AR2083))</f>
        <v>AK2083</v>
      </c>
      <c r="AS2083" t="str">
        <f t="shared" si="698"/>
        <v>Lesotho</v>
      </c>
      <c r="AT2083" s="9" t="str">
        <f t="shared" si="699"/>
        <v>Other</v>
      </c>
      <c r="AU2083">
        <f t="shared" si="700"/>
        <v>0</v>
      </c>
      <c r="AV2083" s="9">
        <v>1</v>
      </c>
    </row>
    <row r="2084" spans="1:48" x14ac:dyDescent="0.35">
      <c r="A2084" t="s">
        <v>105</v>
      </c>
      <c r="B2084">
        <v>6</v>
      </c>
      <c r="C2084">
        <v>29</v>
      </c>
      <c r="D2084" t="s">
        <v>1468</v>
      </c>
      <c r="E2084">
        <v>1</v>
      </c>
      <c r="F2084">
        <v>1</v>
      </c>
      <c r="G2084">
        <v>-2</v>
      </c>
      <c r="H2084">
        <v>-1</v>
      </c>
      <c r="I2084">
        <v>2</v>
      </c>
      <c r="J2084">
        <v>2</v>
      </c>
      <c r="K2084">
        <v>1</v>
      </c>
      <c r="L2084">
        <v>2</v>
      </c>
      <c r="M2084">
        <v>1</v>
      </c>
      <c r="N2084" t="s">
        <v>2704</v>
      </c>
      <c r="O2084" t="s">
        <v>2803</v>
      </c>
      <c r="P2084" t="s">
        <v>2809</v>
      </c>
      <c r="Q2084" t="s">
        <v>2815</v>
      </c>
      <c r="R2084">
        <v>0</v>
      </c>
      <c r="S2084">
        <v>-5.79</v>
      </c>
      <c r="T2084">
        <v>-3.46</v>
      </c>
      <c r="U2084">
        <v>65.39</v>
      </c>
      <c r="V2084">
        <f t="shared" si="712"/>
        <v>1</v>
      </c>
      <c r="W2084">
        <f t="shared" si="712"/>
        <v>1</v>
      </c>
      <c r="X2084">
        <f t="shared" si="712"/>
        <v>0</v>
      </c>
      <c r="Y2084">
        <f t="shared" si="712"/>
        <v>0</v>
      </c>
      <c r="Z2084">
        <f t="shared" si="712"/>
        <v>1</v>
      </c>
      <c r="AA2084">
        <f t="shared" si="712"/>
        <v>1</v>
      </c>
      <c r="AB2084">
        <f t="shared" si="712"/>
        <v>1</v>
      </c>
      <c r="AC2084">
        <f t="shared" si="712"/>
        <v>1</v>
      </c>
      <c r="AD2084">
        <f t="shared" si="712"/>
        <v>1</v>
      </c>
      <c r="AE2084" s="4" t="s">
        <v>2828</v>
      </c>
      <c r="AF2084" s="9" t="s">
        <v>2829</v>
      </c>
      <c r="AG2084">
        <v>1</v>
      </c>
      <c r="AH2084">
        <v>0</v>
      </c>
      <c r="AI2084">
        <v>0</v>
      </c>
      <c r="AJ2084">
        <v>1</v>
      </c>
      <c r="AK2084" s="9" t="s">
        <v>2840</v>
      </c>
      <c r="AL2084">
        <f t="shared" si="697"/>
        <v>0</v>
      </c>
      <c r="AM2084">
        <f>IF(AND(INDIRECT(AN2084)='Sample Select backend'!$C$2,INDIRECT(AO2084)=1,INDIRECT(AP2084)='Sample Select backend'!$F$2,INDIRECT(AQ2084)=1,INDIRECT(AR2084)='Sample Select backend'!$M$2),1,0)</f>
        <v>0</v>
      </c>
      <c r="AN2084" t="str">
        <f>_xlfn.CONCAT('Sample Select backend'!$C$4,ROW(AN2084))</f>
        <v>AE2084</v>
      </c>
      <c r="AO2084" s="9" t="str">
        <f>_xlfn.CONCAT('Sample Select backend'!$J$2,ROW(AO2084))</f>
        <v>AJ2084</v>
      </c>
      <c r="AP2084" t="str">
        <f>_xlfn.CONCAT('Sample Select backend'!$F$4,ROW(AP2084))</f>
        <v>AF2084</v>
      </c>
      <c r="AQ2084" t="str">
        <f>_xlfn.CONCAT('Sample Select backend'!$I$10,ROW(AQ2084))</f>
        <v>R2084</v>
      </c>
      <c r="AR2084" t="str">
        <f>_xlfn.CONCAT('Sample Select backend'!$M$4,ROW(AR2084))</f>
        <v>AK2084</v>
      </c>
      <c r="AS2084" t="str">
        <f t="shared" si="698"/>
        <v>Lesotho</v>
      </c>
      <c r="AT2084" s="9">
        <f t="shared" si="699"/>
        <v>29</v>
      </c>
      <c r="AU2084">
        <f t="shared" si="700"/>
        <v>0</v>
      </c>
      <c r="AV2084" s="9">
        <v>0</v>
      </c>
    </row>
    <row r="2085" spans="1:48" x14ac:dyDescent="0.35">
      <c r="A2085" t="s">
        <v>105</v>
      </c>
      <c r="B2085">
        <v>5</v>
      </c>
      <c r="C2085" t="s">
        <v>204</v>
      </c>
      <c r="D2085" t="s">
        <v>1467</v>
      </c>
      <c r="E2085">
        <v>1</v>
      </c>
      <c r="F2085">
        <v>-2</v>
      </c>
      <c r="G2085">
        <v>-2</v>
      </c>
      <c r="H2085">
        <v>-1</v>
      </c>
      <c r="I2085">
        <v>-2</v>
      </c>
      <c r="J2085">
        <v>1</v>
      </c>
      <c r="K2085">
        <v>1</v>
      </c>
      <c r="L2085">
        <v>2</v>
      </c>
      <c r="M2085">
        <v>1</v>
      </c>
      <c r="N2085" t="s">
        <v>2704</v>
      </c>
      <c r="O2085" t="s">
        <v>2803</v>
      </c>
      <c r="P2085" t="s">
        <v>2809</v>
      </c>
      <c r="Q2085" t="s">
        <v>2815</v>
      </c>
      <c r="R2085">
        <v>0</v>
      </c>
      <c r="S2085">
        <v>-5.79</v>
      </c>
      <c r="T2085">
        <v>-3.46</v>
      </c>
      <c r="U2085">
        <v>65.39</v>
      </c>
      <c r="V2085">
        <f t="shared" si="712"/>
        <v>1</v>
      </c>
      <c r="W2085">
        <f t="shared" si="712"/>
        <v>0</v>
      </c>
      <c r="X2085">
        <f t="shared" si="712"/>
        <v>0</v>
      </c>
      <c r="Y2085">
        <f t="shared" si="712"/>
        <v>0</v>
      </c>
      <c r="Z2085">
        <f t="shared" si="712"/>
        <v>0</v>
      </c>
      <c r="AA2085">
        <f t="shared" si="712"/>
        <v>1</v>
      </c>
      <c r="AB2085">
        <f t="shared" si="712"/>
        <v>1</v>
      </c>
      <c r="AC2085">
        <f t="shared" si="712"/>
        <v>1</v>
      </c>
      <c r="AD2085">
        <f t="shared" si="712"/>
        <v>1</v>
      </c>
      <c r="AE2085" s="4" t="s">
        <v>2828</v>
      </c>
      <c r="AF2085" s="9" t="s">
        <v>2829</v>
      </c>
      <c r="AG2085">
        <v>1</v>
      </c>
      <c r="AH2085">
        <v>0</v>
      </c>
      <c r="AI2085">
        <v>0</v>
      </c>
      <c r="AJ2085">
        <v>1</v>
      </c>
      <c r="AK2085" s="9" t="s">
        <v>2840</v>
      </c>
      <c r="AL2085">
        <f t="shared" si="697"/>
        <v>0</v>
      </c>
      <c r="AM2085">
        <f>IF(AND(INDIRECT(AN2085)='Sample Select backend'!$C$2,INDIRECT(AO2085)=1,INDIRECT(AP2085)='Sample Select backend'!$F$2,INDIRECT(AQ2085)=1,INDIRECT(AR2085)='Sample Select backend'!$M$2),1,0)</f>
        <v>0</v>
      </c>
      <c r="AN2085" t="str">
        <f>_xlfn.CONCAT('Sample Select backend'!$C$4,ROW(AN2085))</f>
        <v>AE2085</v>
      </c>
      <c r="AO2085" s="9" t="str">
        <f>_xlfn.CONCAT('Sample Select backend'!$J$2,ROW(AO2085))</f>
        <v>AJ2085</v>
      </c>
      <c r="AP2085" t="str">
        <f>_xlfn.CONCAT('Sample Select backend'!$F$4,ROW(AP2085))</f>
        <v>AF2085</v>
      </c>
      <c r="AQ2085" t="str">
        <f>_xlfn.CONCAT('Sample Select backend'!$I$10,ROW(AQ2085))</f>
        <v>R2085</v>
      </c>
      <c r="AR2085" t="str">
        <f>_xlfn.CONCAT('Sample Select backend'!$M$4,ROW(AR2085))</f>
        <v>AK2085</v>
      </c>
      <c r="AS2085" t="str">
        <f t="shared" si="698"/>
        <v>Lesotho</v>
      </c>
      <c r="AT2085" s="9" t="str">
        <f t="shared" si="699"/>
        <v>General</v>
      </c>
      <c r="AU2085">
        <f t="shared" si="700"/>
        <v>0</v>
      </c>
      <c r="AV2085" s="9">
        <v>0</v>
      </c>
    </row>
    <row r="2086" spans="1:48" x14ac:dyDescent="0.35">
      <c r="A2086" s="24" t="s">
        <v>105</v>
      </c>
      <c r="B2086" s="24">
        <v>5</v>
      </c>
      <c r="C2086" s="24" t="s">
        <v>204</v>
      </c>
      <c r="D2086" s="24" t="s">
        <v>3903</v>
      </c>
      <c r="E2086" s="24"/>
      <c r="O2086" t="s">
        <v>2803</v>
      </c>
      <c r="P2086" t="s">
        <v>2809</v>
      </c>
      <c r="Q2086" t="s">
        <v>2815</v>
      </c>
      <c r="R2086">
        <v>0</v>
      </c>
      <c r="S2086">
        <v>-5.79</v>
      </c>
      <c r="T2086">
        <v>-3.46</v>
      </c>
      <c r="U2086">
        <v>65.39</v>
      </c>
      <c r="V2086">
        <v>-1</v>
      </c>
      <c r="W2086">
        <v>-1</v>
      </c>
      <c r="X2086">
        <v>-1</v>
      </c>
      <c r="Y2086">
        <v>-1</v>
      </c>
      <c r="Z2086">
        <v>-1</v>
      </c>
      <c r="AA2086">
        <v>-1</v>
      </c>
      <c r="AB2086">
        <v>-1</v>
      </c>
      <c r="AC2086">
        <v>-1</v>
      </c>
      <c r="AD2086">
        <v>-1</v>
      </c>
      <c r="AE2086" s="4" t="s">
        <v>2828</v>
      </c>
      <c r="AF2086" s="9" t="s">
        <v>2829</v>
      </c>
      <c r="AG2086">
        <v>1</v>
      </c>
      <c r="AH2086">
        <v>0</v>
      </c>
      <c r="AI2086">
        <v>0</v>
      </c>
      <c r="AJ2086">
        <v>1</v>
      </c>
      <c r="AK2086" s="9" t="s">
        <v>2840</v>
      </c>
      <c r="AL2086">
        <f t="shared" si="697"/>
        <v>0</v>
      </c>
      <c r="AM2086">
        <f>IF(AND(INDIRECT(AN2086)='Sample Select backend'!$C$2,INDIRECT(AO2086)=1,INDIRECT(AP2086)='Sample Select backend'!$F$2,INDIRECT(AQ2086)=1,INDIRECT(AR2086)='Sample Select backend'!$M$2),1,0)</f>
        <v>0</v>
      </c>
      <c r="AN2086" t="str">
        <f>_xlfn.CONCAT('Sample Select backend'!$C$4,ROW(AN2086))</f>
        <v>AE2086</v>
      </c>
      <c r="AO2086" s="9" t="str">
        <f>_xlfn.CONCAT('Sample Select backend'!$J$2,ROW(AO2086))</f>
        <v>AJ2086</v>
      </c>
      <c r="AP2086" t="str">
        <f>_xlfn.CONCAT('Sample Select backend'!$F$4,ROW(AP2086))</f>
        <v>AF2086</v>
      </c>
      <c r="AQ2086" t="str">
        <f>_xlfn.CONCAT('Sample Select backend'!$I$10,ROW(AQ2086))</f>
        <v>R2086</v>
      </c>
      <c r="AR2086" t="str">
        <f>_xlfn.CONCAT('Sample Select backend'!$M$4,ROW(AR2086))</f>
        <v>AK2086</v>
      </c>
      <c r="AS2086" t="str">
        <f t="shared" si="698"/>
        <v>Lesotho</v>
      </c>
      <c r="AT2086" s="9" t="str">
        <f t="shared" si="699"/>
        <v>General</v>
      </c>
      <c r="AU2086">
        <f t="shared" si="700"/>
        <v>0</v>
      </c>
      <c r="AV2086" s="9">
        <v>0</v>
      </c>
    </row>
    <row r="2087" spans="1:48" x14ac:dyDescent="0.35">
      <c r="A2087" s="24" t="s">
        <v>105</v>
      </c>
      <c r="B2087" s="24" t="s">
        <v>201</v>
      </c>
      <c r="C2087" s="24" t="s">
        <v>201</v>
      </c>
      <c r="D2087" s="24" t="s">
        <v>3904</v>
      </c>
      <c r="E2087" s="24"/>
      <c r="O2087" t="s">
        <v>2803</v>
      </c>
      <c r="P2087" t="s">
        <v>2809</v>
      </c>
      <c r="Q2087" t="s">
        <v>2815</v>
      </c>
      <c r="R2087">
        <v>0</v>
      </c>
      <c r="S2087">
        <v>-5.79</v>
      </c>
      <c r="T2087">
        <v>-3.46</v>
      </c>
      <c r="U2087">
        <v>65.39</v>
      </c>
      <c r="V2087">
        <v>-1</v>
      </c>
      <c r="W2087">
        <v>-1</v>
      </c>
      <c r="X2087">
        <v>-1</v>
      </c>
      <c r="Y2087">
        <v>-1</v>
      </c>
      <c r="Z2087">
        <v>-1</v>
      </c>
      <c r="AA2087">
        <v>-1</v>
      </c>
      <c r="AB2087">
        <v>-1</v>
      </c>
      <c r="AC2087">
        <v>-1</v>
      </c>
      <c r="AD2087">
        <v>-1</v>
      </c>
      <c r="AE2087" s="4" t="s">
        <v>2828</v>
      </c>
      <c r="AF2087" s="9" t="s">
        <v>2829</v>
      </c>
      <c r="AG2087">
        <v>1</v>
      </c>
      <c r="AH2087">
        <v>0</v>
      </c>
      <c r="AI2087">
        <v>0</v>
      </c>
      <c r="AJ2087">
        <v>1</v>
      </c>
      <c r="AK2087" s="9" t="s">
        <v>2840</v>
      </c>
      <c r="AL2087">
        <f t="shared" si="697"/>
        <v>1</v>
      </c>
      <c r="AM2087">
        <f>IF(AND(INDIRECT(AN2087)='Sample Select backend'!$C$2,INDIRECT(AO2087)=1,INDIRECT(AP2087)='Sample Select backend'!$F$2,INDIRECT(AQ2087)=1,INDIRECT(AR2087)='Sample Select backend'!$M$2),1,0)</f>
        <v>0</v>
      </c>
      <c r="AN2087" t="str">
        <f>_xlfn.CONCAT('Sample Select backend'!$C$4,ROW(AN2087))</f>
        <v>AE2087</v>
      </c>
      <c r="AO2087" s="9" t="str">
        <f>_xlfn.CONCAT('Sample Select backend'!$J$2,ROW(AO2087))</f>
        <v>AJ2087</v>
      </c>
      <c r="AP2087" t="str">
        <f>_xlfn.CONCAT('Sample Select backend'!$F$4,ROW(AP2087))</f>
        <v>AF2087</v>
      </c>
      <c r="AQ2087" t="str">
        <f>_xlfn.CONCAT('Sample Select backend'!$I$10,ROW(AQ2087))</f>
        <v>R2087</v>
      </c>
      <c r="AR2087" t="str">
        <f>_xlfn.CONCAT('Sample Select backend'!$M$4,ROW(AR2087))</f>
        <v>AK2087</v>
      </c>
      <c r="AS2087" t="str">
        <f t="shared" si="698"/>
        <v>Lesotho</v>
      </c>
      <c r="AT2087" s="9" t="str">
        <f t="shared" si="699"/>
        <v>Other</v>
      </c>
      <c r="AU2087">
        <f t="shared" si="700"/>
        <v>0</v>
      </c>
      <c r="AV2087" s="9">
        <v>0</v>
      </c>
    </row>
    <row r="2088" spans="1:48" x14ac:dyDescent="0.35">
      <c r="A2088" s="24" t="s">
        <v>105</v>
      </c>
      <c r="B2088" s="24">
        <v>6</v>
      </c>
      <c r="C2088" s="24">
        <v>27</v>
      </c>
      <c r="D2088" s="24" t="s">
        <v>3905</v>
      </c>
      <c r="E2088" s="24"/>
      <c r="O2088" t="s">
        <v>2803</v>
      </c>
      <c r="P2088" t="s">
        <v>2809</v>
      </c>
      <c r="Q2088" t="s">
        <v>2815</v>
      </c>
      <c r="R2088">
        <v>0</v>
      </c>
      <c r="S2088">
        <v>-5.79</v>
      </c>
      <c r="T2088">
        <v>-3.46</v>
      </c>
      <c r="U2088">
        <v>65.39</v>
      </c>
      <c r="V2088">
        <v>-1</v>
      </c>
      <c r="W2088">
        <v>-1</v>
      </c>
      <c r="X2088">
        <v>-1</v>
      </c>
      <c r="Y2088">
        <v>-1</v>
      </c>
      <c r="Z2088">
        <v>-1</v>
      </c>
      <c r="AA2088">
        <v>-1</v>
      </c>
      <c r="AB2088">
        <v>-1</v>
      </c>
      <c r="AC2088">
        <v>-1</v>
      </c>
      <c r="AD2088">
        <v>-1</v>
      </c>
      <c r="AE2088" s="4" t="s">
        <v>2828</v>
      </c>
      <c r="AF2088" s="9" t="s">
        <v>2829</v>
      </c>
      <c r="AG2088">
        <v>1</v>
      </c>
      <c r="AH2088">
        <v>0</v>
      </c>
      <c r="AI2088">
        <v>0</v>
      </c>
      <c r="AJ2088">
        <v>1</v>
      </c>
      <c r="AK2088" s="9" t="s">
        <v>2840</v>
      </c>
      <c r="AL2088">
        <f t="shared" si="697"/>
        <v>0</v>
      </c>
      <c r="AM2088">
        <f>IF(AND(INDIRECT(AN2088)='Sample Select backend'!$C$2,INDIRECT(AO2088)=1,INDIRECT(AP2088)='Sample Select backend'!$F$2,INDIRECT(AQ2088)=1,INDIRECT(AR2088)='Sample Select backend'!$M$2),1,0)</f>
        <v>0</v>
      </c>
      <c r="AN2088" t="str">
        <f>_xlfn.CONCAT('Sample Select backend'!$C$4,ROW(AN2088))</f>
        <v>AE2088</v>
      </c>
      <c r="AO2088" s="9" t="str">
        <f>_xlfn.CONCAT('Sample Select backend'!$J$2,ROW(AO2088))</f>
        <v>AJ2088</v>
      </c>
      <c r="AP2088" t="str">
        <f>_xlfn.CONCAT('Sample Select backend'!$F$4,ROW(AP2088))</f>
        <v>AF2088</v>
      </c>
      <c r="AQ2088" t="str">
        <f>_xlfn.CONCAT('Sample Select backend'!$I$10,ROW(AQ2088))</f>
        <v>R2088</v>
      </c>
      <c r="AR2088" t="str">
        <f>_xlfn.CONCAT('Sample Select backend'!$M$4,ROW(AR2088))</f>
        <v>AK2088</v>
      </c>
      <c r="AS2088" t="str">
        <f t="shared" si="698"/>
        <v>Lesotho</v>
      </c>
      <c r="AT2088" s="9">
        <f t="shared" si="699"/>
        <v>27</v>
      </c>
      <c r="AU2088">
        <f t="shared" si="700"/>
        <v>0</v>
      </c>
      <c r="AV2088" s="9">
        <v>0</v>
      </c>
    </row>
    <row r="2089" spans="1:48" x14ac:dyDescent="0.35">
      <c r="A2089" s="24" t="s">
        <v>105</v>
      </c>
      <c r="B2089" s="24">
        <v>6</v>
      </c>
      <c r="C2089" s="24">
        <v>27</v>
      </c>
      <c r="D2089" s="24" t="s">
        <v>3906</v>
      </c>
      <c r="E2089" s="24"/>
      <c r="O2089" t="s">
        <v>2803</v>
      </c>
      <c r="P2089" t="s">
        <v>2809</v>
      </c>
      <c r="Q2089" t="s">
        <v>2815</v>
      </c>
      <c r="R2089">
        <v>0</v>
      </c>
      <c r="S2089">
        <v>-5.79</v>
      </c>
      <c r="T2089">
        <v>-3.46</v>
      </c>
      <c r="U2089">
        <v>65.39</v>
      </c>
      <c r="V2089">
        <v>-1</v>
      </c>
      <c r="W2089">
        <v>-1</v>
      </c>
      <c r="X2089">
        <v>-1</v>
      </c>
      <c r="Y2089">
        <v>-1</v>
      </c>
      <c r="Z2089">
        <v>-1</v>
      </c>
      <c r="AA2089">
        <v>-1</v>
      </c>
      <c r="AB2089">
        <v>-1</v>
      </c>
      <c r="AC2089">
        <v>-1</v>
      </c>
      <c r="AD2089">
        <v>-1</v>
      </c>
      <c r="AE2089" s="4" t="s">
        <v>2828</v>
      </c>
      <c r="AF2089" s="9" t="s">
        <v>2829</v>
      </c>
      <c r="AG2089">
        <v>1</v>
      </c>
      <c r="AH2089">
        <v>0</v>
      </c>
      <c r="AI2089">
        <v>0</v>
      </c>
      <c r="AJ2089">
        <v>1</v>
      </c>
      <c r="AK2089" s="9" t="s">
        <v>2840</v>
      </c>
      <c r="AL2089">
        <f t="shared" si="697"/>
        <v>0</v>
      </c>
      <c r="AM2089">
        <f>IF(AND(INDIRECT(AN2089)='Sample Select backend'!$C$2,INDIRECT(AO2089)=1,INDIRECT(AP2089)='Sample Select backend'!$F$2,INDIRECT(AQ2089)=1,INDIRECT(AR2089)='Sample Select backend'!$M$2),1,0)</f>
        <v>0</v>
      </c>
      <c r="AN2089" t="str">
        <f>_xlfn.CONCAT('Sample Select backend'!$C$4,ROW(AN2089))</f>
        <v>AE2089</v>
      </c>
      <c r="AO2089" s="9" t="str">
        <f>_xlfn.CONCAT('Sample Select backend'!$J$2,ROW(AO2089))</f>
        <v>AJ2089</v>
      </c>
      <c r="AP2089" t="str">
        <f>_xlfn.CONCAT('Sample Select backend'!$F$4,ROW(AP2089))</f>
        <v>AF2089</v>
      </c>
      <c r="AQ2089" t="str">
        <f>_xlfn.CONCAT('Sample Select backend'!$I$10,ROW(AQ2089))</f>
        <v>R2089</v>
      </c>
      <c r="AR2089" t="str">
        <f>_xlfn.CONCAT('Sample Select backend'!$M$4,ROW(AR2089))</f>
        <v>AK2089</v>
      </c>
      <c r="AS2089" t="str">
        <f t="shared" si="698"/>
        <v>Lesotho</v>
      </c>
      <c r="AT2089" s="9">
        <f t="shared" si="699"/>
        <v>27</v>
      </c>
      <c r="AU2089">
        <f t="shared" si="700"/>
        <v>0</v>
      </c>
      <c r="AV2089" s="9">
        <v>0</v>
      </c>
    </row>
    <row r="2090" spans="1:48" x14ac:dyDescent="0.35">
      <c r="A2090" s="24" t="s">
        <v>105</v>
      </c>
      <c r="B2090" s="24">
        <v>6</v>
      </c>
      <c r="C2090" s="24">
        <v>25</v>
      </c>
      <c r="D2090" s="24" t="s">
        <v>3907</v>
      </c>
      <c r="E2090" s="24"/>
      <c r="O2090" t="s">
        <v>2803</v>
      </c>
      <c r="P2090" t="s">
        <v>2809</v>
      </c>
      <c r="Q2090" t="s">
        <v>2815</v>
      </c>
      <c r="R2090">
        <v>0</v>
      </c>
      <c r="S2090">
        <v>-5.79</v>
      </c>
      <c r="T2090">
        <v>-3.46</v>
      </c>
      <c r="U2090">
        <v>65.39</v>
      </c>
      <c r="V2090">
        <v>-1</v>
      </c>
      <c r="W2090">
        <v>-1</v>
      </c>
      <c r="X2090">
        <v>-1</v>
      </c>
      <c r="Y2090">
        <v>-1</v>
      </c>
      <c r="Z2090">
        <v>-1</v>
      </c>
      <c r="AA2090">
        <v>-1</v>
      </c>
      <c r="AB2090">
        <v>-1</v>
      </c>
      <c r="AC2090">
        <v>-1</v>
      </c>
      <c r="AD2090">
        <v>-1</v>
      </c>
      <c r="AE2090" s="4" t="s">
        <v>2828</v>
      </c>
      <c r="AF2090" s="9" t="s">
        <v>2829</v>
      </c>
      <c r="AG2090">
        <v>1</v>
      </c>
      <c r="AH2090">
        <v>0</v>
      </c>
      <c r="AI2090">
        <v>0</v>
      </c>
      <c r="AJ2090">
        <v>1</v>
      </c>
      <c r="AK2090" s="9" t="s">
        <v>2840</v>
      </c>
      <c r="AL2090">
        <f t="shared" si="697"/>
        <v>0</v>
      </c>
      <c r="AM2090">
        <f>IF(AND(INDIRECT(AN2090)='Sample Select backend'!$C$2,INDIRECT(AO2090)=1,INDIRECT(AP2090)='Sample Select backend'!$F$2,INDIRECT(AQ2090)=1,INDIRECT(AR2090)='Sample Select backend'!$M$2),1,0)</f>
        <v>0</v>
      </c>
      <c r="AN2090" t="str">
        <f>_xlfn.CONCAT('Sample Select backend'!$C$4,ROW(AN2090))</f>
        <v>AE2090</v>
      </c>
      <c r="AO2090" s="9" t="str">
        <f>_xlfn.CONCAT('Sample Select backend'!$J$2,ROW(AO2090))</f>
        <v>AJ2090</v>
      </c>
      <c r="AP2090" t="str">
        <f>_xlfn.CONCAT('Sample Select backend'!$F$4,ROW(AP2090))</f>
        <v>AF2090</v>
      </c>
      <c r="AQ2090" t="str">
        <f>_xlfn.CONCAT('Sample Select backend'!$I$10,ROW(AQ2090))</f>
        <v>R2090</v>
      </c>
      <c r="AR2090" t="str">
        <f>_xlfn.CONCAT('Sample Select backend'!$M$4,ROW(AR2090))</f>
        <v>AK2090</v>
      </c>
      <c r="AS2090" t="str">
        <f t="shared" si="698"/>
        <v>Lesotho</v>
      </c>
      <c r="AT2090" s="9">
        <f t="shared" si="699"/>
        <v>25</v>
      </c>
      <c r="AU2090">
        <f t="shared" si="700"/>
        <v>0</v>
      </c>
      <c r="AV2090" s="9">
        <v>0</v>
      </c>
    </row>
    <row r="2091" spans="1:48" x14ac:dyDescent="0.35">
      <c r="A2091" s="24" t="s">
        <v>105</v>
      </c>
      <c r="B2091" s="24">
        <v>7</v>
      </c>
      <c r="C2091" s="24">
        <v>31</v>
      </c>
      <c r="D2091" s="24" t="s">
        <v>3908</v>
      </c>
      <c r="E2091" s="24"/>
      <c r="O2091" t="s">
        <v>2803</v>
      </c>
      <c r="P2091" t="s">
        <v>2809</v>
      </c>
      <c r="Q2091" t="s">
        <v>2815</v>
      </c>
      <c r="R2091">
        <v>0</v>
      </c>
      <c r="S2091">
        <v>-5.79</v>
      </c>
      <c r="T2091">
        <v>-3.46</v>
      </c>
      <c r="U2091">
        <v>65.39</v>
      </c>
      <c r="V2091">
        <v>-1</v>
      </c>
      <c r="W2091">
        <v>-1</v>
      </c>
      <c r="X2091">
        <v>-1</v>
      </c>
      <c r="Y2091">
        <v>-1</v>
      </c>
      <c r="Z2091">
        <v>-1</v>
      </c>
      <c r="AA2091">
        <v>-1</v>
      </c>
      <c r="AB2091">
        <v>-1</v>
      </c>
      <c r="AC2091">
        <v>-1</v>
      </c>
      <c r="AD2091">
        <v>-1</v>
      </c>
      <c r="AE2091" s="4" t="s">
        <v>2828</v>
      </c>
      <c r="AF2091" s="9" t="s">
        <v>2829</v>
      </c>
      <c r="AG2091">
        <v>1</v>
      </c>
      <c r="AH2091">
        <v>0</v>
      </c>
      <c r="AI2091">
        <v>0</v>
      </c>
      <c r="AJ2091">
        <v>1</v>
      </c>
      <c r="AK2091" s="9" t="s">
        <v>2840</v>
      </c>
      <c r="AL2091">
        <f t="shared" si="697"/>
        <v>0</v>
      </c>
      <c r="AM2091">
        <f>IF(AND(INDIRECT(AN2091)='Sample Select backend'!$C$2,INDIRECT(AO2091)=1,INDIRECT(AP2091)='Sample Select backend'!$F$2,INDIRECT(AQ2091)=1,INDIRECT(AR2091)='Sample Select backend'!$M$2),1,0)</f>
        <v>0</v>
      </c>
      <c r="AN2091" t="str">
        <f>_xlfn.CONCAT('Sample Select backend'!$C$4,ROW(AN2091))</f>
        <v>AE2091</v>
      </c>
      <c r="AO2091" s="9" t="str">
        <f>_xlfn.CONCAT('Sample Select backend'!$J$2,ROW(AO2091))</f>
        <v>AJ2091</v>
      </c>
      <c r="AP2091" t="str">
        <f>_xlfn.CONCAT('Sample Select backend'!$F$4,ROW(AP2091))</f>
        <v>AF2091</v>
      </c>
      <c r="AQ2091" t="str">
        <f>_xlfn.CONCAT('Sample Select backend'!$I$10,ROW(AQ2091))</f>
        <v>R2091</v>
      </c>
      <c r="AR2091" t="str">
        <f>_xlfn.CONCAT('Sample Select backend'!$M$4,ROW(AR2091))</f>
        <v>AK2091</v>
      </c>
      <c r="AS2091" t="str">
        <f t="shared" si="698"/>
        <v>Lesotho</v>
      </c>
      <c r="AT2091" s="9">
        <f t="shared" si="699"/>
        <v>31</v>
      </c>
      <c r="AU2091">
        <f t="shared" si="700"/>
        <v>0</v>
      </c>
      <c r="AV2091" s="9">
        <v>0</v>
      </c>
    </row>
    <row r="2092" spans="1:48" x14ac:dyDescent="0.35">
      <c r="A2092" s="24" t="s">
        <v>105</v>
      </c>
      <c r="B2092" s="24">
        <v>6</v>
      </c>
      <c r="C2092" s="24">
        <v>28</v>
      </c>
      <c r="D2092" s="24" t="s">
        <v>3909</v>
      </c>
      <c r="E2092" s="24"/>
      <c r="O2092" t="s">
        <v>2803</v>
      </c>
      <c r="P2092" t="s">
        <v>2809</v>
      </c>
      <c r="Q2092" t="s">
        <v>2815</v>
      </c>
      <c r="R2092">
        <v>0</v>
      </c>
      <c r="S2092">
        <v>-5.79</v>
      </c>
      <c r="T2092">
        <v>-3.46</v>
      </c>
      <c r="U2092">
        <v>65.39</v>
      </c>
      <c r="V2092">
        <v>-1</v>
      </c>
      <c r="W2092">
        <v>-1</v>
      </c>
      <c r="X2092">
        <v>-1</v>
      </c>
      <c r="Y2092">
        <v>-1</v>
      </c>
      <c r="Z2092">
        <v>-1</v>
      </c>
      <c r="AA2092">
        <v>-1</v>
      </c>
      <c r="AB2092">
        <v>-1</v>
      </c>
      <c r="AC2092">
        <v>-1</v>
      </c>
      <c r="AD2092">
        <v>-1</v>
      </c>
      <c r="AE2092" s="4" t="s">
        <v>2828</v>
      </c>
      <c r="AF2092" s="9" t="s">
        <v>2829</v>
      </c>
      <c r="AG2092">
        <v>1</v>
      </c>
      <c r="AH2092">
        <v>0</v>
      </c>
      <c r="AI2092">
        <v>0</v>
      </c>
      <c r="AJ2092">
        <v>1</v>
      </c>
      <c r="AK2092" s="9" t="s">
        <v>2840</v>
      </c>
      <c r="AL2092">
        <f t="shared" si="697"/>
        <v>0</v>
      </c>
      <c r="AM2092">
        <f>IF(AND(INDIRECT(AN2092)='Sample Select backend'!$C$2,INDIRECT(AO2092)=1,INDIRECT(AP2092)='Sample Select backend'!$F$2,INDIRECT(AQ2092)=1,INDIRECT(AR2092)='Sample Select backend'!$M$2),1,0)</f>
        <v>0</v>
      </c>
      <c r="AN2092" t="str">
        <f>_xlfn.CONCAT('Sample Select backend'!$C$4,ROW(AN2092))</f>
        <v>AE2092</v>
      </c>
      <c r="AO2092" s="9" t="str">
        <f>_xlfn.CONCAT('Sample Select backend'!$J$2,ROW(AO2092))</f>
        <v>AJ2092</v>
      </c>
      <c r="AP2092" t="str">
        <f>_xlfn.CONCAT('Sample Select backend'!$F$4,ROW(AP2092))</f>
        <v>AF2092</v>
      </c>
      <c r="AQ2092" t="str">
        <f>_xlfn.CONCAT('Sample Select backend'!$I$10,ROW(AQ2092))</f>
        <v>R2092</v>
      </c>
      <c r="AR2092" t="str">
        <f>_xlfn.CONCAT('Sample Select backend'!$M$4,ROW(AR2092))</f>
        <v>AK2092</v>
      </c>
      <c r="AS2092" t="str">
        <f t="shared" si="698"/>
        <v>Lesotho</v>
      </c>
      <c r="AT2092" s="9">
        <f t="shared" si="699"/>
        <v>28</v>
      </c>
      <c r="AU2092">
        <f t="shared" si="700"/>
        <v>0</v>
      </c>
      <c r="AV2092" s="9">
        <v>0</v>
      </c>
    </row>
    <row r="2093" spans="1:48" x14ac:dyDescent="0.35">
      <c r="A2093" s="24" t="s">
        <v>105</v>
      </c>
      <c r="B2093" s="24">
        <v>9</v>
      </c>
      <c r="C2093" s="24">
        <v>34</v>
      </c>
      <c r="D2093" s="24" t="s">
        <v>3910</v>
      </c>
      <c r="E2093" s="24"/>
      <c r="O2093" t="s">
        <v>2803</v>
      </c>
      <c r="P2093" t="s">
        <v>2809</v>
      </c>
      <c r="Q2093" t="s">
        <v>2815</v>
      </c>
      <c r="R2093">
        <v>0</v>
      </c>
      <c r="S2093">
        <v>-5.79</v>
      </c>
      <c r="T2093">
        <v>-3.46</v>
      </c>
      <c r="U2093">
        <v>65.39</v>
      </c>
      <c r="V2093">
        <v>-1</v>
      </c>
      <c r="W2093">
        <v>-1</v>
      </c>
      <c r="X2093">
        <v>-1</v>
      </c>
      <c r="Y2093">
        <v>-1</v>
      </c>
      <c r="Z2093">
        <v>-1</v>
      </c>
      <c r="AA2093">
        <v>-1</v>
      </c>
      <c r="AB2093">
        <v>-1</v>
      </c>
      <c r="AC2093">
        <v>-1</v>
      </c>
      <c r="AD2093">
        <v>-1</v>
      </c>
      <c r="AE2093" s="4" t="s">
        <v>2828</v>
      </c>
      <c r="AF2093" s="9" t="s">
        <v>2829</v>
      </c>
      <c r="AG2093">
        <v>1</v>
      </c>
      <c r="AH2093">
        <v>0</v>
      </c>
      <c r="AI2093">
        <v>0</v>
      </c>
      <c r="AJ2093">
        <v>1</v>
      </c>
      <c r="AK2093" s="9" t="s">
        <v>2840</v>
      </c>
      <c r="AL2093">
        <f t="shared" si="697"/>
        <v>0</v>
      </c>
      <c r="AM2093">
        <f>IF(AND(INDIRECT(AN2093)='Sample Select backend'!$C$2,INDIRECT(AO2093)=1,INDIRECT(AP2093)='Sample Select backend'!$F$2,INDIRECT(AQ2093)=1,INDIRECT(AR2093)='Sample Select backend'!$M$2),1,0)</f>
        <v>0</v>
      </c>
      <c r="AN2093" t="str">
        <f>_xlfn.CONCAT('Sample Select backend'!$C$4,ROW(AN2093))</f>
        <v>AE2093</v>
      </c>
      <c r="AO2093" s="9" t="str">
        <f>_xlfn.CONCAT('Sample Select backend'!$J$2,ROW(AO2093))</f>
        <v>AJ2093</v>
      </c>
      <c r="AP2093" t="str">
        <f>_xlfn.CONCAT('Sample Select backend'!$F$4,ROW(AP2093))</f>
        <v>AF2093</v>
      </c>
      <c r="AQ2093" t="str">
        <f>_xlfn.CONCAT('Sample Select backend'!$I$10,ROW(AQ2093))</f>
        <v>R2093</v>
      </c>
      <c r="AR2093" t="str">
        <f>_xlfn.CONCAT('Sample Select backend'!$M$4,ROW(AR2093))</f>
        <v>AK2093</v>
      </c>
      <c r="AS2093" t="str">
        <f t="shared" si="698"/>
        <v>Lesotho</v>
      </c>
      <c r="AT2093" s="9">
        <f t="shared" si="699"/>
        <v>34</v>
      </c>
      <c r="AU2093">
        <f t="shared" si="700"/>
        <v>0</v>
      </c>
      <c r="AV2093" s="9">
        <v>0</v>
      </c>
    </row>
    <row r="2094" spans="1:48" x14ac:dyDescent="0.35">
      <c r="A2094" s="24" t="s">
        <v>105</v>
      </c>
      <c r="B2094" s="24">
        <v>7</v>
      </c>
      <c r="C2094" s="24">
        <v>30</v>
      </c>
      <c r="D2094" s="24" t="s">
        <v>3911</v>
      </c>
      <c r="E2094" s="24"/>
      <c r="O2094" t="s">
        <v>2803</v>
      </c>
      <c r="P2094" t="s">
        <v>2809</v>
      </c>
      <c r="Q2094" t="s">
        <v>2815</v>
      </c>
      <c r="R2094">
        <v>0</v>
      </c>
      <c r="S2094">
        <v>-5.79</v>
      </c>
      <c r="T2094">
        <v>-3.46</v>
      </c>
      <c r="U2094">
        <v>65.39</v>
      </c>
      <c r="V2094">
        <v>-1</v>
      </c>
      <c r="W2094">
        <v>-1</v>
      </c>
      <c r="X2094">
        <v>-1</v>
      </c>
      <c r="Y2094">
        <v>-1</v>
      </c>
      <c r="Z2094">
        <v>-1</v>
      </c>
      <c r="AA2094">
        <v>-1</v>
      </c>
      <c r="AB2094">
        <v>-1</v>
      </c>
      <c r="AC2094">
        <v>-1</v>
      </c>
      <c r="AD2094">
        <v>-1</v>
      </c>
      <c r="AE2094" s="4" t="s">
        <v>2828</v>
      </c>
      <c r="AF2094" s="9" t="s">
        <v>2829</v>
      </c>
      <c r="AG2094">
        <v>1</v>
      </c>
      <c r="AH2094">
        <v>0</v>
      </c>
      <c r="AI2094">
        <v>0</v>
      </c>
      <c r="AJ2094">
        <v>1</v>
      </c>
      <c r="AK2094" s="9" t="s">
        <v>2840</v>
      </c>
      <c r="AL2094">
        <f t="shared" si="697"/>
        <v>0</v>
      </c>
      <c r="AM2094">
        <f>IF(AND(INDIRECT(AN2094)='Sample Select backend'!$C$2,INDIRECT(AO2094)=1,INDIRECT(AP2094)='Sample Select backend'!$F$2,INDIRECT(AQ2094)=1,INDIRECT(AR2094)='Sample Select backend'!$M$2),1,0)</f>
        <v>0</v>
      </c>
      <c r="AN2094" t="str">
        <f>_xlfn.CONCAT('Sample Select backend'!$C$4,ROW(AN2094))</f>
        <v>AE2094</v>
      </c>
      <c r="AO2094" s="9" t="str">
        <f>_xlfn.CONCAT('Sample Select backend'!$J$2,ROW(AO2094))</f>
        <v>AJ2094</v>
      </c>
      <c r="AP2094" t="str">
        <f>_xlfn.CONCAT('Sample Select backend'!$F$4,ROW(AP2094))</f>
        <v>AF2094</v>
      </c>
      <c r="AQ2094" t="str">
        <f>_xlfn.CONCAT('Sample Select backend'!$I$10,ROW(AQ2094))</f>
        <v>R2094</v>
      </c>
      <c r="AR2094" t="str">
        <f>_xlfn.CONCAT('Sample Select backend'!$M$4,ROW(AR2094))</f>
        <v>AK2094</v>
      </c>
      <c r="AS2094" t="str">
        <f t="shared" si="698"/>
        <v>Lesotho</v>
      </c>
      <c r="AT2094" s="9">
        <f t="shared" si="699"/>
        <v>30</v>
      </c>
      <c r="AU2094">
        <f t="shared" si="700"/>
        <v>0</v>
      </c>
      <c r="AV2094" s="9">
        <v>0</v>
      </c>
    </row>
    <row r="2095" spans="1:48" x14ac:dyDescent="0.35">
      <c r="A2095" s="24" t="s">
        <v>105</v>
      </c>
      <c r="B2095" s="24">
        <v>7</v>
      </c>
      <c r="C2095" s="24">
        <v>31</v>
      </c>
      <c r="D2095" s="24" t="s">
        <v>3912</v>
      </c>
      <c r="E2095" s="24"/>
      <c r="O2095" t="s">
        <v>2803</v>
      </c>
      <c r="P2095" t="s">
        <v>2809</v>
      </c>
      <c r="Q2095" t="s">
        <v>2815</v>
      </c>
      <c r="R2095">
        <v>0</v>
      </c>
      <c r="S2095">
        <v>-5.79</v>
      </c>
      <c r="T2095">
        <v>-3.46</v>
      </c>
      <c r="U2095">
        <v>65.39</v>
      </c>
      <c r="V2095">
        <v>-1</v>
      </c>
      <c r="W2095">
        <v>-1</v>
      </c>
      <c r="X2095">
        <v>-1</v>
      </c>
      <c r="Y2095">
        <v>-1</v>
      </c>
      <c r="Z2095">
        <v>-1</v>
      </c>
      <c r="AA2095">
        <v>-1</v>
      </c>
      <c r="AB2095">
        <v>-1</v>
      </c>
      <c r="AC2095">
        <v>-1</v>
      </c>
      <c r="AD2095">
        <v>-1</v>
      </c>
      <c r="AE2095" s="4" t="s">
        <v>2828</v>
      </c>
      <c r="AF2095" s="9" t="s">
        <v>2829</v>
      </c>
      <c r="AG2095">
        <v>1</v>
      </c>
      <c r="AH2095">
        <v>0</v>
      </c>
      <c r="AI2095">
        <v>0</v>
      </c>
      <c r="AJ2095">
        <v>1</v>
      </c>
      <c r="AK2095" s="9" t="s">
        <v>2840</v>
      </c>
      <c r="AL2095">
        <f t="shared" si="697"/>
        <v>0</v>
      </c>
      <c r="AM2095">
        <f>IF(AND(INDIRECT(AN2095)='Sample Select backend'!$C$2,INDIRECT(AO2095)=1,INDIRECT(AP2095)='Sample Select backend'!$F$2,INDIRECT(AQ2095)=1,INDIRECT(AR2095)='Sample Select backend'!$M$2),1,0)</f>
        <v>0</v>
      </c>
      <c r="AN2095" t="str">
        <f>_xlfn.CONCAT('Sample Select backend'!$C$4,ROW(AN2095))</f>
        <v>AE2095</v>
      </c>
      <c r="AO2095" s="9" t="str">
        <f>_xlfn.CONCAT('Sample Select backend'!$J$2,ROW(AO2095))</f>
        <v>AJ2095</v>
      </c>
      <c r="AP2095" t="str">
        <f>_xlfn.CONCAT('Sample Select backend'!$F$4,ROW(AP2095))</f>
        <v>AF2095</v>
      </c>
      <c r="AQ2095" t="str">
        <f>_xlfn.CONCAT('Sample Select backend'!$I$10,ROW(AQ2095))</f>
        <v>R2095</v>
      </c>
      <c r="AR2095" t="str">
        <f>_xlfn.CONCAT('Sample Select backend'!$M$4,ROW(AR2095))</f>
        <v>AK2095</v>
      </c>
      <c r="AS2095" t="str">
        <f t="shared" si="698"/>
        <v>Lesotho</v>
      </c>
      <c r="AT2095" s="9">
        <f t="shared" si="699"/>
        <v>31</v>
      </c>
      <c r="AU2095">
        <f t="shared" si="700"/>
        <v>0</v>
      </c>
      <c r="AV2095" s="9">
        <v>0</v>
      </c>
    </row>
    <row r="2096" spans="1:48" x14ac:dyDescent="0.35">
      <c r="A2096" s="24" t="s">
        <v>105</v>
      </c>
      <c r="B2096" s="24">
        <v>6</v>
      </c>
      <c r="C2096" s="24">
        <v>28</v>
      </c>
      <c r="D2096" s="24" t="s">
        <v>3913</v>
      </c>
      <c r="E2096" s="24"/>
      <c r="O2096" t="s">
        <v>2803</v>
      </c>
      <c r="P2096" t="s">
        <v>2809</v>
      </c>
      <c r="Q2096" t="s">
        <v>2815</v>
      </c>
      <c r="R2096">
        <v>0</v>
      </c>
      <c r="S2096">
        <v>-5.79</v>
      </c>
      <c r="T2096">
        <v>-3.46</v>
      </c>
      <c r="U2096">
        <v>65.39</v>
      </c>
      <c r="V2096">
        <v>-1</v>
      </c>
      <c r="W2096">
        <v>-1</v>
      </c>
      <c r="X2096">
        <v>-1</v>
      </c>
      <c r="Y2096">
        <v>-1</v>
      </c>
      <c r="Z2096">
        <v>-1</v>
      </c>
      <c r="AA2096">
        <v>-1</v>
      </c>
      <c r="AB2096">
        <v>-1</v>
      </c>
      <c r="AC2096">
        <v>-1</v>
      </c>
      <c r="AD2096">
        <v>-1</v>
      </c>
      <c r="AE2096" s="4" t="s">
        <v>2828</v>
      </c>
      <c r="AF2096" s="9" t="s">
        <v>2829</v>
      </c>
      <c r="AG2096">
        <v>1</v>
      </c>
      <c r="AH2096">
        <v>0</v>
      </c>
      <c r="AI2096">
        <v>0</v>
      </c>
      <c r="AJ2096">
        <v>1</v>
      </c>
      <c r="AK2096" s="9" t="s">
        <v>2840</v>
      </c>
      <c r="AL2096">
        <f t="shared" si="697"/>
        <v>0</v>
      </c>
      <c r="AM2096">
        <f>IF(AND(INDIRECT(AN2096)='Sample Select backend'!$C$2,INDIRECT(AO2096)=1,INDIRECT(AP2096)='Sample Select backend'!$F$2,INDIRECT(AQ2096)=1,INDIRECT(AR2096)='Sample Select backend'!$M$2),1,0)</f>
        <v>0</v>
      </c>
      <c r="AN2096" t="str">
        <f>_xlfn.CONCAT('Sample Select backend'!$C$4,ROW(AN2096))</f>
        <v>AE2096</v>
      </c>
      <c r="AO2096" s="9" t="str">
        <f>_xlfn.CONCAT('Sample Select backend'!$J$2,ROW(AO2096))</f>
        <v>AJ2096</v>
      </c>
      <c r="AP2096" t="str">
        <f>_xlfn.CONCAT('Sample Select backend'!$F$4,ROW(AP2096))</f>
        <v>AF2096</v>
      </c>
      <c r="AQ2096" t="str">
        <f>_xlfn.CONCAT('Sample Select backend'!$I$10,ROW(AQ2096))</f>
        <v>R2096</v>
      </c>
      <c r="AR2096" t="str">
        <f>_xlfn.CONCAT('Sample Select backend'!$M$4,ROW(AR2096))</f>
        <v>AK2096</v>
      </c>
      <c r="AS2096" t="str">
        <f t="shared" si="698"/>
        <v>Lesotho</v>
      </c>
      <c r="AT2096" s="9">
        <f t="shared" si="699"/>
        <v>28</v>
      </c>
      <c r="AU2096">
        <f t="shared" si="700"/>
        <v>0</v>
      </c>
      <c r="AV2096" s="9">
        <v>0</v>
      </c>
    </row>
    <row r="2097" spans="1:48" x14ac:dyDescent="0.35">
      <c r="A2097" s="24" t="s">
        <v>105</v>
      </c>
      <c r="B2097" s="24">
        <v>1</v>
      </c>
      <c r="C2097" s="24">
        <v>6</v>
      </c>
      <c r="D2097" s="24" t="s">
        <v>3914</v>
      </c>
      <c r="E2097" s="24"/>
      <c r="O2097" t="s">
        <v>2803</v>
      </c>
      <c r="P2097" t="s">
        <v>2809</v>
      </c>
      <c r="Q2097" t="s">
        <v>2815</v>
      </c>
      <c r="R2097">
        <v>0</v>
      </c>
      <c r="S2097">
        <v>-5.79</v>
      </c>
      <c r="T2097">
        <v>-3.46</v>
      </c>
      <c r="U2097">
        <v>65.39</v>
      </c>
      <c r="V2097">
        <v>-1</v>
      </c>
      <c r="W2097">
        <v>-1</v>
      </c>
      <c r="X2097">
        <v>-1</v>
      </c>
      <c r="Y2097">
        <v>-1</v>
      </c>
      <c r="Z2097">
        <v>-1</v>
      </c>
      <c r="AA2097">
        <v>-1</v>
      </c>
      <c r="AB2097">
        <v>-1</v>
      </c>
      <c r="AC2097">
        <v>-1</v>
      </c>
      <c r="AD2097">
        <v>-1</v>
      </c>
      <c r="AE2097" s="4" t="s">
        <v>2828</v>
      </c>
      <c r="AF2097" s="9" t="s">
        <v>2829</v>
      </c>
      <c r="AG2097">
        <v>1</v>
      </c>
      <c r="AH2097">
        <v>0</v>
      </c>
      <c r="AI2097">
        <v>0</v>
      </c>
      <c r="AJ2097">
        <v>1</v>
      </c>
      <c r="AK2097" s="9" t="s">
        <v>2840</v>
      </c>
      <c r="AL2097">
        <f t="shared" si="697"/>
        <v>0</v>
      </c>
      <c r="AM2097">
        <f>IF(AND(INDIRECT(AN2097)='Sample Select backend'!$C$2,INDIRECT(AO2097)=1,INDIRECT(AP2097)='Sample Select backend'!$F$2,INDIRECT(AQ2097)=1,INDIRECT(AR2097)='Sample Select backend'!$M$2),1,0)</f>
        <v>0</v>
      </c>
      <c r="AN2097" t="str">
        <f>_xlfn.CONCAT('Sample Select backend'!$C$4,ROW(AN2097))</f>
        <v>AE2097</v>
      </c>
      <c r="AO2097" s="9" t="str">
        <f>_xlfn.CONCAT('Sample Select backend'!$J$2,ROW(AO2097))</f>
        <v>AJ2097</v>
      </c>
      <c r="AP2097" t="str">
        <f>_xlfn.CONCAT('Sample Select backend'!$F$4,ROW(AP2097))</f>
        <v>AF2097</v>
      </c>
      <c r="AQ2097" t="str">
        <f>_xlfn.CONCAT('Sample Select backend'!$I$10,ROW(AQ2097))</f>
        <v>R2097</v>
      </c>
      <c r="AR2097" t="str">
        <f>_xlfn.CONCAT('Sample Select backend'!$M$4,ROW(AR2097))</f>
        <v>AK2097</v>
      </c>
      <c r="AS2097" t="str">
        <f t="shared" si="698"/>
        <v>Lesotho</v>
      </c>
      <c r="AT2097" s="9">
        <f t="shared" si="699"/>
        <v>6</v>
      </c>
      <c r="AU2097">
        <f t="shared" si="700"/>
        <v>0</v>
      </c>
      <c r="AV2097" s="9">
        <v>1</v>
      </c>
    </row>
    <row r="2098" spans="1:48" x14ac:dyDescent="0.35">
      <c r="A2098" s="24" t="s">
        <v>105</v>
      </c>
      <c r="B2098" s="24">
        <v>1</v>
      </c>
      <c r="C2098" s="24">
        <v>6</v>
      </c>
      <c r="D2098" s="24" t="s">
        <v>3915</v>
      </c>
      <c r="E2098" s="24"/>
      <c r="O2098" t="s">
        <v>2803</v>
      </c>
      <c r="P2098" t="s">
        <v>2809</v>
      </c>
      <c r="Q2098" t="s">
        <v>2815</v>
      </c>
      <c r="R2098">
        <v>0</v>
      </c>
      <c r="S2098">
        <v>-5.79</v>
      </c>
      <c r="T2098">
        <v>-3.46</v>
      </c>
      <c r="U2098">
        <v>65.39</v>
      </c>
      <c r="V2098">
        <v>-1</v>
      </c>
      <c r="W2098">
        <v>-1</v>
      </c>
      <c r="X2098">
        <v>-1</v>
      </c>
      <c r="Y2098">
        <v>-1</v>
      </c>
      <c r="Z2098">
        <v>-1</v>
      </c>
      <c r="AA2098">
        <v>-1</v>
      </c>
      <c r="AB2098">
        <v>-1</v>
      </c>
      <c r="AC2098">
        <v>-1</v>
      </c>
      <c r="AD2098">
        <v>-1</v>
      </c>
      <c r="AE2098" s="4" t="s">
        <v>2828</v>
      </c>
      <c r="AF2098" s="9" t="s">
        <v>2829</v>
      </c>
      <c r="AG2098">
        <v>1</v>
      </c>
      <c r="AH2098">
        <v>0</v>
      </c>
      <c r="AI2098">
        <v>0</v>
      </c>
      <c r="AJ2098">
        <v>1</v>
      </c>
      <c r="AK2098" s="9" t="s">
        <v>2840</v>
      </c>
      <c r="AL2098">
        <f t="shared" si="697"/>
        <v>0</v>
      </c>
      <c r="AM2098">
        <f>IF(AND(INDIRECT(AN2098)='Sample Select backend'!$C$2,INDIRECT(AO2098)=1,INDIRECT(AP2098)='Sample Select backend'!$F$2,INDIRECT(AQ2098)=1,INDIRECT(AR2098)='Sample Select backend'!$M$2),1,0)</f>
        <v>0</v>
      </c>
      <c r="AN2098" t="str">
        <f>_xlfn.CONCAT('Sample Select backend'!$C$4,ROW(AN2098))</f>
        <v>AE2098</v>
      </c>
      <c r="AO2098" s="9" t="str">
        <f>_xlfn.CONCAT('Sample Select backend'!$J$2,ROW(AO2098))</f>
        <v>AJ2098</v>
      </c>
      <c r="AP2098" t="str">
        <f>_xlfn.CONCAT('Sample Select backend'!$F$4,ROW(AP2098))</f>
        <v>AF2098</v>
      </c>
      <c r="AQ2098" t="str">
        <f>_xlfn.CONCAT('Sample Select backend'!$I$10,ROW(AQ2098))</f>
        <v>R2098</v>
      </c>
      <c r="AR2098" t="str">
        <f>_xlfn.CONCAT('Sample Select backend'!$M$4,ROW(AR2098))</f>
        <v>AK2098</v>
      </c>
      <c r="AS2098" t="str">
        <f t="shared" si="698"/>
        <v>Lesotho</v>
      </c>
      <c r="AT2098" s="9">
        <f t="shared" si="699"/>
        <v>6</v>
      </c>
      <c r="AU2098">
        <f t="shared" si="700"/>
        <v>0</v>
      </c>
      <c r="AV2098" s="9">
        <v>1</v>
      </c>
    </row>
    <row r="2099" spans="1:48" x14ac:dyDescent="0.35">
      <c r="A2099" t="s">
        <v>101</v>
      </c>
      <c r="B2099">
        <v>6</v>
      </c>
      <c r="C2099">
        <v>28</v>
      </c>
      <c r="D2099" t="s">
        <v>1440</v>
      </c>
      <c r="E2099">
        <v>1</v>
      </c>
      <c r="F2099">
        <v>1</v>
      </c>
      <c r="G2099">
        <v>2</v>
      </c>
      <c r="H2099">
        <v>-1</v>
      </c>
      <c r="I2099">
        <v>2</v>
      </c>
      <c r="J2099">
        <v>2</v>
      </c>
      <c r="K2099">
        <v>1</v>
      </c>
      <c r="L2099">
        <v>2</v>
      </c>
      <c r="M2099">
        <v>-2</v>
      </c>
      <c r="N2099" t="s">
        <v>2700</v>
      </c>
      <c r="O2099" t="s">
        <v>2803</v>
      </c>
      <c r="P2099" t="s">
        <v>2809</v>
      </c>
      <c r="Q2099" t="s">
        <v>2814</v>
      </c>
      <c r="R2099">
        <v>0</v>
      </c>
      <c r="S2099">
        <v>-2.89</v>
      </c>
      <c r="T2099">
        <v>-2.35</v>
      </c>
      <c r="U2099">
        <v>56.65</v>
      </c>
      <c r="V2099">
        <f t="shared" ref="V2099:AD2103" si="713">IF(E2099&gt;0,1,IF(E2099&lt;0,0,-1))</f>
        <v>1</v>
      </c>
      <c r="W2099">
        <f t="shared" si="713"/>
        <v>1</v>
      </c>
      <c r="X2099">
        <f t="shared" si="713"/>
        <v>1</v>
      </c>
      <c r="Y2099">
        <f t="shared" si="713"/>
        <v>0</v>
      </c>
      <c r="Z2099">
        <f t="shared" si="713"/>
        <v>1</v>
      </c>
      <c r="AA2099">
        <f t="shared" si="713"/>
        <v>1</v>
      </c>
      <c r="AB2099">
        <f t="shared" si="713"/>
        <v>1</v>
      </c>
      <c r="AC2099">
        <f t="shared" si="713"/>
        <v>1</v>
      </c>
      <c r="AD2099">
        <f t="shared" si="713"/>
        <v>0</v>
      </c>
      <c r="AE2099" s="4" t="s">
        <v>2828</v>
      </c>
      <c r="AF2099" s="9" t="s">
        <v>2829</v>
      </c>
      <c r="AG2099">
        <v>1</v>
      </c>
      <c r="AH2099">
        <v>0</v>
      </c>
      <c r="AI2099">
        <v>0</v>
      </c>
      <c r="AJ2099">
        <v>1</v>
      </c>
      <c r="AK2099" s="9" t="s">
        <v>2840</v>
      </c>
      <c r="AL2099">
        <f t="shared" si="697"/>
        <v>0</v>
      </c>
      <c r="AM2099">
        <f>IF(AND(INDIRECT(AN2099)='Sample Select backend'!$C$2,INDIRECT(AO2099)=1,INDIRECT(AP2099)='Sample Select backend'!$F$2,INDIRECT(AQ2099)=1,INDIRECT(AR2099)='Sample Select backend'!$M$2),1,0)</f>
        <v>0</v>
      </c>
      <c r="AN2099" t="str">
        <f>_xlfn.CONCAT('Sample Select backend'!$C$4,ROW(AN2099))</f>
        <v>AE2099</v>
      </c>
      <c r="AO2099" s="9" t="str">
        <f>_xlfn.CONCAT('Sample Select backend'!$J$2,ROW(AO2099))</f>
        <v>AJ2099</v>
      </c>
      <c r="AP2099" t="str">
        <f>_xlfn.CONCAT('Sample Select backend'!$F$4,ROW(AP2099))</f>
        <v>AF2099</v>
      </c>
      <c r="AQ2099" t="str">
        <f>_xlfn.CONCAT('Sample Select backend'!$I$10,ROW(AQ2099))</f>
        <v>R2099</v>
      </c>
      <c r="AR2099" t="str">
        <f>_xlfn.CONCAT('Sample Select backend'!$M$4,ROW(AR2099))</f>
        <v>AK2099</v>
      </c>
      <c r="AS2099" t="str">
        <f t="shared" si="698"/>
        <v>Liberia</v>
      </c>
      <c r="AT2099" s="9">
        <f t="shared" si="699"/>
        <v>28</v>
      </c>
      <c r="AU2099">
        <f t="shared" si="700"/>
        <v>1</v>
      </c>
      <c r="AV2099" s="9">
        <v>1</v>
      </c>
    </row>
    <row r="2100" spans="1:48" x14ac:dyDescent="0.35">
      <c r="A2100" t="s">
        <v>101</v>
      </c>
      <c r="B2100">
        <v>6</v>
      </c>
      <c r="C2100">
        <v>28</v>
      </c>
      <c r="D2100" t="s">
        <v>1439</v>
      </c>
      <c r="E2100">
        <v>1</v>
      </c>
      <c r="F2100">
        <v>1</v>
      </c>
      <c r="G2100">
        <v>2</v>
      </c>
      <c r="H2100">
        <v>-1</v>
      </c>
      <c r="I2100">
        <v>-2</v>
      </c>
      <c r="J2100">
        <v>1</v>
      </c>
      <c r="K2100">
        <v>1</v>
      </c>
      <c r="L2100">
        <v>2</v>
      </c>
      <c r="M2100">
        <v>-2</v>
      </c>
      <c r="N2100" t="s">
        <v>2700</v>
      </c>
      <c r="O2100" t="s">
        <v>2803</v>
      </c>
      <c r="P2100" t="s">
        <v>2809</v>
      </c>
      <c r="Q2100" t="s">
        <v>2814</v>
      </c>
      <c r="R2100">
        <v>0</v>
      </c>
      <c r="S2100">
        <v>-2.89</v>
      </c>
      <c r="T2100">
        <v>-2.35</v>
      </c>
      <c r="U2100">
        <v>56.65</v>
      </c>
      <c r="V2100">
        <f t="shared" si="713"/>
        <v>1</v>
      </c>
      <c r="W2100">
        <f t="shared" si="713"/>
        <v>1</v>
      </c>
      <c r="X2100">
        <f t="shared" si="713"/>
        <v>1</v>
      </c>
      <c r="Y2100">
        <f t="shared" si="713"/>
        <v>0</v>
      </c>
      <c r="Z2100">
        <f t="shared" si="713"/>
        <v>0</v>
      </c>
      <c r="AA2100">
        <f t="shared" si="713"/>
        <v>1</v>
      </c>
      <c r="AB2100">
        <f t="shared" si="713"/>
        <v>1</v>
      </c>
      <c r="AC2100">
        <f t="shared" si="713"/>
        <v>1</v>
      </c>
      <c r="AD2100">
        <f t="shared" si="713"/>
        <v>0</v>
      </c>
      <c r="AE2100" s="4" t="s">
        <v>2828</v>
      </c>
      <c r="AF2100" s="9" t="s">
        <v>2829</v>
      </c>
      <c r="AG2100">
        <v>1</v>
      </c>
      <c r="AH2100">
        <v>0</v>
      </c>
      <c r="AI2100">
        <v>0</v>
      </c>
      <c r="AJ2100">
        <v>1</v>
      </c>
      <c r="AK2100" s="9" t="s">
        <v>2840</v>
      </c>
      <c r="AL2100">
        <f t="shared" si="697"/>
        <v>0</v>
      </c>
      <c r="AM2100">
        <f>IF(AND(INDIRECT(AN2100)='Sample Select backend'!$C$2,INDIRECT(AO2100)=1,INDIRECT(AP2100)='Sample Select backend'!$F$2,INDIRECT(AQ2100)=1,INDIRECT(AR2100)='Sample Select backend'!$M$2),1,0)</f>
        <v>0</v>
      </c>
      <c r="AN2100" t="str">
        <f>_xlfn.CONCAT('Sample Select backend'!$C$4,ROW(AN2100))</f>
        <v>AE2100</v>
      </c>
      <c r="AO2100" s="9" t="str">
        <f>_xlfn.CONCAT('Sample Select backend'!$J$2,ROW(AO2100))</f>
        <v>AJ2100</v>
      </c>
      <c r="AP2100" t="str">
        <f>_xlfn.CONCAT('Sample Select backend'!$F$4,ROW(AP2100))</f>
        <v>AF2100</v>
      </c>
      <c r="AQ2100" t="str">
        <f>_xlfn.CONCAT('Sample Select backend'!$I$10,ROW(AQ2100))</f>
        <v>R2100</v>
      </c>
      <c r="AR2100" t="str">
        <f>_xlfn.CONCAT('Sample Select backend'!$M$4,ROW(AR2100))</f>
        <v>AK2100</v>
      </c>
      <c r="AS2100" t="str">
        <f t="shared" si="698"/>
        <v>Liberia</v>
      </c>
      <c r="AT2100" s="9">
        <f t="shared" si="699"/>
        <v>28</v>
      </c>
      <c r="AU2100">
        <f t="shared" si="700"/>
        <v>0</v>
      </c>
      <c r="AV2100" s="9">
        <v>1</v>
      </c>
    </row>
    <row r="2101" spans="1:48" x14ac:dyDescent="0.35">
      <c r="A2101" t="s">
        <v>101</v>
      </c>
      <c r="B2101">
        <v>5</v>
      </c>
      <c r="C2101" t="s">
        <v>204</v>
      </c>
      <c r="D2101" t="s">
        <v>1437</v>
      </c>
      <c r="E2101">
        <v>1</v>
      </c>
      <c r="F2101">
        <v>-2</v>
      </c>
      <c r="G2101">
        <v>-2</v>
      </c>
      <c r="H2101">
        <v>-1</v>
      </c>
      <c r="I2101">
        <v>-2</v>
      </c>
      <c r="J2101">
        <v>1</v>
      </c>
      <c r="K2101">
        <v>1</v>
      </c>
      <c r="L2101">
        <v>2</v>
      </c>
      <c r="M2101">
        <v>1</v>
      </c>
      <c r="N2101" t="s">
        <v>2700</v>
      </c>
      <c r="O2101" t="s">
        <v>2803</v>
      </c>
      <c r="P2101" t="s">
        <v>2809</v>
      </c>
      <c r="Q2101" t="s">
        <v>2814</v>
      </c>
      <c r="R2101">
        <v>0</v>
      </c>
      <c r="S2101">
        <v>-2.89</v>
      </c>
      <c r="T2101">
        <v>-2.35</v>
      </c>
      <c r="U2101">
        <v>56.65</v>
      </c>
      <c r="V2101">
        <f t="shared" si="713"/>
        <v>1</v>
      </c>
      <c r="W2101">
        <f t="shared" si="713"/>
        <v>0</v>
      </c>
      <c r="X2101">
        <f t="shared" si="713"/>
        <v>0</v>
      </c>
      <c r="Y2101">
        <f t="shared" si="713"/>
        <v>0</v>
      </c>
      <c r="Z2101">
        <f t="shared" si="713"/>
        <v>0</v>
      </c>
      <c r="AA2101">
        <f t="shared" si="713"/>
        <v>1</v>
      </c>
      <c r="AB2101">
        <f t="shared" si="713"/>
        <v>1</v>
      </c>
      <c r="AC2101">
        <f t="shared" si="713"/>
        <v>1</v>
      </c>
      <c r="AD2101">
        <f t="shared" si="713"/>
        <v>1</v>
      </c>
      <c r="AE2101" s="4" t="s">
        <v>2828</v>
      </c>
      <c r="AF2101" s="9" t="s">
        <v>2829</v>
      </c>
      <c r="AG2101">
        <v>1</v>
      </c>
      <c r="AH2101">
        <v>0</v>
      </c>
      <c r="AI2101">
        <v>0</v>
      </c>
      <c r="AJ2101">
        <v>1</v>
      </c>
      <c r="AK2101" s="9" t="s">
        <v>2840</v>
      </c>
      <c r="AL2101">
        <f t="shared" si="697"/>
        <v>0</v>
      </c>
      <c r="AM2101">
        <f>IF(AND(INDIRECT(AN2101)='Sample Select backend'!$C$2,INDIRECT(AO2101)=1,INDIRECT(AP2101)='Sample Select backend'!$F$2,INDIRECT(AQ2101)=1,INDIRECT(AR2101)='Sample Select backend'!$M$2),1,0)</f>
        <v>0</v>
      </c>
      <c r="AN2101" t="str">
        <f>_xlfn.CONCAT('Sample Select backend'!$C$4,ROW(AN2101))</f>
        <v>AE2101</v>
      </c>
      <c r="AO2101" s="9" t="str">
        <f>_xlfn.CONCAT('Sample Select backend'!$J$2,ROW(AO2101))</f>
        <v>AJ2101</v>
      </c>
      <c r="AP2101" t="str">
        <f>_xlfn.CONCAT('Sample Select backend'!$F$4,ROW(AP2101))</f>
        <v>AF2101</v>
      </c>
      <c r="AQ2101" t="str">
        <f>_xlfn.CONCAT('Sample Select backend'!$I$10,ROW(AQ2101))</f>
        <v>R2101</v>
      </c>
      <c r="AR2101" t="str">
        <f>_xlfn.CONCAT('Sample Select backend'!$M$4,ROW(AR2101))</f>
        <v>AK2101</v>
      </c>
      <c r="AS2101" t="str">
        <f t="shared" si="698"/>
        <v>Liberia</v>
      </c>
      <c r="AT2101" s="9" t="str">
        <f t="shared" si="699"/>
        <v>General</v>
      </c>
      <c r="AU2101">
        <f t="shared" si="700"/>
        <v>0</v>
      </c>
      <c r="AV2101" s="9">
        <v>1</v>
      </c>
    </row>
    <row r="2102" spans="1:48" x14ac:dyDescent="0.35">
      <c r="A2102" t="s">
        <v>101</v>
      </c>
      <c r="B2102">
        <v>1</v>
      </c>
      <c r="C2102" t="s">
        <v>201</v>
      </c>
      <c r="D2102" t="s">
        <v>1441</v>
      </c>
      <c r="E2102">
        <v>-2</v>
      </c>
      <c r="F2102">
        <v>1</v>
      </c>
      <c r="G2102">
        <v>-2</v>
      </c>
      <c r="H2102">
        <v>2</v>
      </c>
      <c r="I2102">
        <v>2</v>
      </c>
      <c r="J2102">
        <v>-2</v>
      </c>
      <c r="K2102">
        <v>-2</v>
      </c>
      <c r="L2102">
        <v>2</v>
      </c>
      <c r="M2102">
        <v>1</v>
      </c>
      <c r="N2102" t="s">
        <v>2700</v>
      </c>
      <c r="O2102" t="s">
        <v>2803</v>
      </c>
      <c r="P2102" t="s">
        <v>2809</v>
      </c>
      <c r="Q2102" t="s">
        <v>2814</v>
      </c>
      <c r="R2102">
        <v>0</v>
      </c>
      <c r="S2102">
        <v>-2.89</v>
      </c>
      <c r="T2102">
        <v>-2.35</v>
      </c>
      <c r="U2102">
        <v>56.65</v>
      </c>
      <c r="V2102">
        <f t="shared" si="713"/>
        <v>0</v>
      </c>
      <c r="W2102">
        <f t="shared" si="713"/>
        <v>1</v>
      </c>
      <c r="X2102">
        <f t="shared" si="713"/>
        <v>0</v>
      </c>
      <c r="Y2102">
        <f t="shared" si="713"/>
        <v>1</v>
      </c>
      <c r="Z2102">
        <f t="shared" si="713"/>
        <v>1</v>
      </c>
      <c r="AA2102">
        <f t="shared" si="713"/>
        <v>0</v>
      </c>
      <c r="AB2102">
        <f t="shared" si="713"/>
        <v>0</v>
      </c>
      <c r="AC2102">
        <f t="shared" si="713"/>
        <v>1</v>
      </c>
      <c r="AD2102">
        <f t="shared" si="713"/>
        <v>1</v>
      </c>
      <c r="AE2102" s="4" t="s">
        <v>2828</v>
      </c>
      <c r="AF2102" s="9" t="s">
        <v>2829</v>
      </c>
      <c r="AG2102">
        <v>1</v>
      </c>
      <c r="AH2102">
        <v>0</v>
      </c>
      <c r="AI2102">
        <v>0</v>
      </c>
      <c r="AJ2102">
        <v>1</v>
      </c>
      <c r="AK2102" s="9" t="s">
        <v>2840</v>
      </c>
      <c r="AL2102">
        <f t="shared" si="697"/>
        <v>0</v>
      </c>
      <c r="AM2102">
        <f>IF(AND(INDIRECT(AN2102)='Sample Select backend'!$C$2,INDIRECT(AO2102)=1,INDIRECT(AP2102)='Sample Select backend'!$F$2,INDIRECT(AQ2102)=1,INDIRECT(AR2102)='Sample Select backend'!$M$2),1,0)</f>
        <v>0</v>
      </c>
      <c r="AN2102" t="str">
        <f>_xlfn.CONCAT('Sample Select backend'!$C$4,ROW(AN2102))</f>
        <v>AE2102</v>
      </c>
      <c r="AO2102" s="9" t="str">
        <f>_xlfn.CONCAT('Sample Select backend'!$J$2,ROW(AO2102))</f>
        <v>AJ2102</v>
      </c>
      <c r="AP2102" t="str">
        <f>_xlfn.CONCAT('Sample Select backend'!$F$4,ROW(AP2102))</f>
        <v>AF2102</v>
      </c>
      <c r="AQ2102" t="str">
        <f>_xlfn.CONCAT('Sample Select backend'!$I$10,ROW(AQ2102))</f>
        <v>R2102</v>
      </c>
      <c r="AR2102" t="str">
        <f>_xlfn.CONCAT('Sample Select backend'!$M$4,ROW(AR2102))</f>
        <v>AK2102</v>
      </c>
      <c r="AS2102" t="str">
        <f t="shared" si="698"/>
        <v>Liberia</v>
      </c>
      <c r="AT2102" s="9" t="str">
        <f t="shared" si="699"/>
        <v>Other</v>
      </c>
      <c r="AU2102">
        <f t="shared" si="700"/>
        <v>0</v>
      </c>
      <c r="AV2102" s="9">
        <v>0</v>
      </c>
    </row>
    <row r="2103" spans="1:48" x14ac:dyDescent="0.35">
      <c r="A2103" t="s">
        <v>101</v>
      </c>
      <c r="B2103">
        <v>6</v>
      </c>
      <c r="C2103">
        <v>28</v>
      </c>
      <c r="D2103" t="s">
        <v>1438</v>
      </c>
      <c r="E2103">
        <v>-2</v>
      </c>
      <c r="F2103">
        <v>1</v>
      </c>
      <c r="G2103">
        <v>-2</v>
      </c>
      <c r="H2103">
        <v>-1</v>
      </c>
      <c r="I2103">
        <v>-2</v>
      </c>
      <c r="J2103">
        <v>2</v>
      </c>
      <c r="K2103">
        <v>1</v>
      </c>
      <c r="L2103">
        <v>2</v>
      </c>
      <c r="M2103">
        <v>1</v>
      </c>
      <c r="N2103" t="s">
        <v>2700</v>
      </c>
      <c r="O2103" t="s">
        <v>2803</v>
      </c>
      <c r="P2103" t="s">
        <v>2809</v>
      </c>
      <c r="Q2103" t="s">
        <v>2814</v>
      </c>
      <c r="R2103">
        <v>0</v>
      </c>
      <c r="S2103">
        <v>-2.89</v>
      </c>
      <c r="T2103">
        <v>-2.35</v>
      </c>
      <c r="U2103">
        <v>56.65</v>
      </c>
      <c r="V2103">
        <f t="shared" si="713"/>
        <v>0</v>
      </c>
      <c r="W2103">
        <f t="shared" si="713"/>
        <v>1</v>
      </c>
      <c r="X2103">
        <f t="shared" si="713"/>
        <v>0</v>
      </c>
      <c r="Y2103">
        <f t="shared" si="713"/>
        <v>0</v>
      </c>
      <c r="Z2103">
        <f t="shared" si="713"/>
        <v>0</v>
      </c>
      <c r="AA2103">
        <f t="shared" si="713"/>
        <v>1</v>
      </c>
      <c r="AB2103">
        <f t="shared" si="713"/>
        <v>1</v>
      </c>
      <c r="AC2103">
        <f t="shared" si="713"/>
        <v>1</v>
      </c>
      <c r="AD2103">
        <f t="shared" si="713"/>
        <v>1</v>
      </c>
      <c r="AE2103" s="4" t="s">
        <v>2828</v>
      </c>
      <c r="AF2103" s="9" t="s">
        <v>2829</v>
      </c>
      <c r="AG2103">
        <v>1</v>
      </c>
      <c r="AH2103">
        <v>0</v>
      </c>
      <c r="AI2103">
        <v>0</v>
      </c>
      <c r="AJ2103">
        <v>1</v>
      </c>
      <c r="AK2103" s="9" t="s">
        <v>2840</v>
      </c>
      <c r="AL2103">
        <f t="shared" si="697"/>
        <v>0</v>
      </c>
      <c r="AM2103">
        <f>IF(AND(INDIRECT(AN2103)='Sample Select backend'!$C$2,INDIRECT(AO2103)=1,INDIRECT(AP2103)='Sample Select backend'!$F$2,INDIRECT(AQ2103)=1,INDIRECT(AR2103)='Sample Select backend'!$M$2),1,0)</f>
        <v>0</v>
      </c>
      <c r="AN2103" t="str">
        <f>_xlfn.CONCAT('Sample Select backend'!$C$4,ROW(AN2103))</f>
        <v>AE2103</v>
      </c>
      <c r="AO2103" s="9" t="str">
        <f>_xlfn.CONCAT('Sample Select backend'!$J$2,ROW(AO2103))</f>
        <v>AJ2103</v>
      </c>
      <c r="AP2103" t="str">
        <f>_xlfn.CONCAT('Sample Select backend'!$F$4,ROW(AP2103))</f>
        <v>AF2103</v>
      </c>
      <c r="AQ2103" t="str">
        <f>_xlfn.CONCAT('Sample Select backend'!$I$10,ROW(AQ2103))</f>
        <v>R2103</v>
      </c>
      <c r="AR2103" t="str">
        <f>_xlfn.CONCAT('Sample Select backend'!$M$4,ROW(AR2103))</f>
        <v>AK2103</v>
      </c>
      <c r="AS2103" t="str">
        <f t="shared" si="698"/>
        <v>Liberia</v>
      </c>
      <c r="AT2103" s="9">
        <f t="shared" si="699"/>
        <v>28</v>
      </c>
      <c r="AU2103">
        <f t="shared" si="700"/>
        <v>0</v>
      </c>
      <c r="AV2103" s="9">
        <v>1</v>
      </c>
    </row>
    <row r="2104" spans="1:48" x14ac:dyDescent="0.35">
      <c r="A2104" s="24" t="s">
        <v>101</v>
      </c>
      <c r="B2104" s="24">
        <v>5</v>
      </c>
      <c r="C2104" s="24" t="s">
        <v>204</v>
      </c>
      <c r="D2104" s="24" t="s">
        <v>3916</v>
      </c>
      <c r="E2104" s="24"/>
      <c r="O2104" t="s">
        <v>2803</v>
      </c>
      <c r="P2104" t="s">
        <v>2809</v>
      </c>
      <c r="Q2104" t="s">
        <v>2814</v>
      </c>
      <c r="R2104">
        <v>0</v>
      </c>
      <c r="S2104">
        <v>-2.89</v>
      </c>
      <c r="T2104">
        <v>-2.35</v>
      </c>
      <c r="U2104">
        <v>56.65</v>
      </c>
      <c r="V2104">
        <v>-1</v>
      </c>
      <c r="W2104">
        <v>-1</v>
      </c>
      <c r="X2104">
        <v>-1</v>
      </c>
      <c r="Y2104">
        <v>-1</v>
      </c>
      <c r="Z2104">
        <v>-1</v>
      </c>
      <c r="AA2104">
        <v>-1</v>
      </c>
      <c r="AB2104">
        <v>-1</v>
      </c>
      <c r="AC2104">
        <v>-1</v>
      </c>
      <c r="AD2104">
        <v>-1</v>
      </c>
      <c r="AE2104" s="4" t="s">
        <v>2828</v>
      </c>
      <c r="AF2104" s="9" t="s">
        <v>2829</v>
      </c>
      <c r="AG2104">
        <v>1</v>
      </c>
      <c r="AH2104">
        <v>0</v>
      </c>
      <c r="AI2104">
        <v>0</v>
      </c>
      <c r="AJ2104">
        <v>1</v>
      </c>
      <c r="AK2104" s="9" t="s">
        <v>2840</v>
      </c>
      <c r="AL2104">
        <f t="shared" si="697"/>
        <v>0</v>
      </c>
      <c r="AM2104">
        <f>IF(AND(INDIRECT(AN2104)='Sample Select backend'!$C$2,INDIRECT(AO2104)=1,INDIRECT(AP2104)='Sample Select backend'!$F$2,INDIRECT(AQ2104)=1,INDIRECT(AR2104)='Sample Select backend'!$M$2),1,0)</f>
        <v>0</v>
      </c>
      <c r="AN2104" t="str">
        <f>_xlfn.CONCAT('Sample Select backend'!$C$4,ROW(AN2104))</f>
        <v>AE2104</v>
      </c>
      <c r="AO2104" s="9" t="str">
        <f>_xlfn.CONCAT('Sample Select backend'!$J$2,ROW(AO2104))</f>
        <v>AJ2104</v>
      </c>
      <c r="AP2104" t="str">
        <f>_xlfn.CONCAT('Sample Select backend'!$F$4,ROW(AP2104))</f>
        <v>AF2104</v>
      </c>
      <c r="AQ2104" t="str">
        <f>_xlfn.CONCAT('Sample Select backend'!$I$10,ROW(AQ2104))</f>
        <v>R2104</v>
      </c>
      <c r="AR2104" t="str">
        <f>_xlfn.CONCAT('Sample Select backend'!$M$4,ROW(AR2104))</f>
        <v>AK2104</v>
      </c>
      <c r="AS2104" t="str">
        <f t="shared" si="698"/>
        <v>Liberia</v>
      </c>
      <c r="AT2104" s="9" t="str">
        <f t="shared" si="699"/>
        <v>General</v>
      </c>
      <c r="AU2104">
        <f t="shared" si="700"/>
        <v>0</v>
      </c>
      <c r="AV2104" s="9">
        <v>0</v>
      </c>
    </row>
    <row r="2105" spans="1:48" x14ac:dyDescent="0.35">
      <c r="A2105" t="s">
        <v>102</v>
      </c>
      <c r="B2105">
        <v>5</v>
      </c>
      <c r="C2105" t="s">
        <v>204</v>
      </c>
      <c r="D2105" t="s">
        <v>1442</v>
      </c>
      <c r="E2105">
        <v>1</v>
      </c>
      <c r="F2105">
        <v>-2</v>
      </c>
      <c r="G2105">
        <v>-2</v>
      </c>
      <c r="H2105">
        <v>-1</v>
      </c>
      <c r="I2105">
        <v>-2</v>
      </c>
      <c r="J2105">
        <v>1</v>
      </c>
      <c r="K2105">
        <v>1</v>
      </c>
      <c r="L2105">
        <v>2</v>
      </c>
      <c r="M2105">
        <v>1</v>
      </c>
      <c r="N2105" t="s">
        <v>2701</v>
      </c>
      <c r="O2105" t="s">
        <v>2804</v>
      </c>
      <c r="P2105" t="s">
        <v>2810</v>
      </c>
      <c r="Q2105" t="s">
        <v>2816</v>
      </c>
      <c r="R2105">
        <v>0</v>
      </c>
      <c r="S2105">
        <v>-31.3</v>
      </c>
      <c r="T2105">
        <v>-45.4</v>
      </c>
      <c r="U2105">
        <v>137.07</v>
      </c>
      <c r="V2105">
        <f t="shared" ref="V2105:AD2105" si="714">IF(E2105&gt;0,1,IF(E2105&lt;0,0,-1))</f>
        <v>1</v>
      </c>
      <c r="W2105">
        <f t="shared" si="714"/>
        <v>0</v>
      </c>
      <c r="X2105">
        <f t="shared" si="714"/>
        <v>0</v>
      </c>
      <c r="Y2105">
        <f t="shared" si="714"/>
        <v>0</v>
      </c>
      <c r="Z2105">
        <f t="shared" si="714"/>
        <v>0</v>
      </c>
      <c r="AA2105">
        <f t="shared" si="714"/>
        <v>1</v>
      </c>
      <c r="AB2105">
        <f t="shared" si="714"/>
        <v>1</v>
      </c>
      <c r="AC2105">
        <f t="shared" si="714"/>
        <v>1</v>
      </c>
      <c r="AD2105">
        <f t="shared" si="714"/>
        <v>1</v>
      </c>
      <c r="AE2105" s="4" t="s">
        <v>2828</v>
      </c>
      <c r="AF2105" s="9" t="s">
        <v>2829</v>
      </c>
      <c r="AG2105">
        <v>0</v>
      </c>
      <c r="AH2105">
        <v>1</v>
      </c>
      <c r="AI2105">
        <v>0</v>
      </c>
      <c r="AJ2105">
        <v>1</v>
      </c>
      <c r="AK2105" s="9" t="s">
        <v>2840</v>
      </c>
      <c r="AL2105">
        <f t="shared" si="697"/>
        <v>0</v>
      </c>
      <c r="AM2105">
        <f>IF(AND(INDIRECT(AN2105)='Sample Select backend'!$C$2,INDIRECT(AO2105)=1,INDIRECT(AP2105)='Sample Select backend'!$F$2,INDIRECT(AQ2105)=1,INDIRECT(AR2105)='Sample Select backend'!$M$2),1,0)</f>
        <v>0</v>
      </c>
      <c r="AN2105" t="str">
        <f>_xlfn.CONCAT('Sample Select backend'!$C$4,ROW(AN2105))</f>
        <v>AE2105</v>
      </c>
      <c r="AO2105" s="9" t="str">
        <f>_xlfn.CONCAT('Sample Select backend'!$J$2,ROW(AO2105))</f>
        <v>AJ2105</v>
      </c>
      <c r="AP2105" t="str">
        <f>_xlfn.CONCAT('Sample Select backend'!$F$4,ROW(AP2105))</f>
        <v>AF2105</v>
      </c>
      <c r="AQ2105" t="str">
        <f>_xlfn.CONCAT('Sample Select backend'!$I$10,ROW(AQ2105))</f>
        <v>R2105</v>
      </c>
      <c r="AR2105" t="str">
        <f>_xlfn.CONCAT('Sample Select backend'!$M$4,ROW(AR2105))</f>
        <v>AK2105</v>
      </c>
      <c r="AS2105" t="str">
        <f t="shared" si="698"/>
        <v>Libya</v>
      </c>
      <c r="AT2105" s="9" t="str">
        <f t="shared" si="699"/>
        <v>General</v>
      </c>
      <c r="AU2105">
        <f t="shared" si="700"/>
        <v>1</v>
      </c>
      <c r="AV2105" s="9">
        <v>0</v>
      </c>
    </row>
    <row r="2106" spans="1:48" x14ac:dyDescent="0.35">
      <c r="A2106" s="24" t="s">
        <v>102</v>
      </c>
      <c r="B2106" s="24">
        <v>5</v>
      </c>
      <c r="C2106" s="24" t="s">
        <v>204</v>
      </c>
      <c r="D2106" s="24" t="s">
        <v>3917</v>
      </c>
      <c r="E2106" s="24"/>
      <c r="O2106" t="s">
        <v>2804</v>
      </c>
      <c r="P2106" t="s">
        <v>2810</v>
      </c>
      <c r="Q2106" t="s">
        <v>2816</v>
      </c>
      <c r="R2106">
        <v>0</v>
      </c>
      <c r="S2106">
        <v>-31.3</v>
      </c>
      <c r="T2106">
        <v>-45.4</v>
      </c>
      <c r="U2106">
        <v>137.07</v>
      </c>
      <c r="V2106">
        <v>-1</v>
      </c>
      <c r="W2106">
        <v>-1</v>
      </c>
      <c r="X2106">
        <v>-1</v>
      </c>
      <c r="Y2106">
        <v>-1</v>
      </c>
      <c r="Z2106">
        <v>-1</v>
      </c>
      <c r="AA2106">
        <v>-1</v>
      </c>
      <c r="AB2106">
        <v>-1</v>
      </c>
      <c r="AC2106">
        <v>-1</v>
      </c>
      <c r="AD2106">
        <v>-1</v>
      </c>
      <c r="AE2106" s="4" t="s">
        <v>2828</v>
      </c>
      <c r="AF2106" s="9" t="s">
        <v>2829</v>
      </c>
      <c r="AG2106">
        <v>0</v>
      </c>
      <c r="AH2106">
        <v>1</v>
      </c>
      <c r="AI2106">
        <v>0</v>
      </c>
      <c r="AJ2106">
        <v>1</v>
      </c>
      <c r="AK2106" s="9" t="s">
        <v>2840</v>
      </c>
      <c r="AL2106">
        <f t="shared" si="697"/>
        <v>0</v>
      </c>
      <c r="AM2106">
        <f>IF(AND(INDIRECT(AN2106)='Sample Select backend'!$C$2,INDIRECT(AO2106)=1,INDIRECT(AP2106)='Sample Select backend'!$F$2,INDIRECT(AQ2106)=1,INDIRECT(AR2106)='Sample Select backend'!$M$2),1,0)</f>
        <v>0</v>
      </c>
      <c r="AN2106" t="str">
        <f>_xlfn.CONCAT('Sample Select backend'!$C$4,ROW(AN2106))</f>
        <v>AE2106</v>
      </c>
      <c r="AO2106" s="9" t="str">
        <f>_xlfn.CONCAT('Sample Select backend'!$J$2,ROW(AO2106))</f>
        <v>AJ2106</v>
      </c>
      <c r="AP2106" t="str">
        <f>_xlfn.CONCAT('Sample Select backend'!$F$4,ROW(AP2106))</f>
        <v>AF2106</v>
      </c>
      <c r="AQ2106" t="str">
        <f>_xlfn.CONCAT('Sample Select backend'!$I$10,ROW(AQ2106))</f>
        <v>R2106</v>
      </c>
      <c r="AR2106" t="str">
        <f>_xlfn.CONCAT('Sample Select backend'!$M$4,ROW(AR2106))</f>
        <v>AK2106</v>
      </c>
      <c r="AS2106" t="str">
        <f t="shared" si="698"/>
        <v>Libya</v>
      </c>
      <c r="AT2106" s="9" t="str">
        <f t="shared" si="699"/>
        <v>General</v>
      </c>
      <c r="AU2106">
        <f t="shared" si="700"/>
        <v>0</v>
      </c>
      <c r="AV2106" s="9">
        <v>0</v>
      </c>
    </row>
    <row r="2107" spans="1:48" x14ac:dyDescent="0.35">
      <c r="A2107" s="24" t="s">
        <v>102</v>
      </c>
      <c r="B2107" s="24">
        <v>5</v>
      </c>
      <c r="C2107" s="24">
        <v>21</v>
      </c>
      <c r="D2107" s="24" t="s">
        <v>3918</v>
      </c>
      <c r="E2107" s="24"/>
      <c r="O2107" t="s">
        <v>2804</v>
      </c>
      <c r="P2107" t="s">
        <v>2810</v>
      </c>
      <c r="Q2107" t="s">
        <v>2816</v>
      </c>
      <c r="R2107">
        <v>0</v>
      </c>
      <c r="S2107">
        <v>-31.3</v>
      </c>
      <c r="T2107">
        <v>-45.4</v>
      </c>
      <c r="U2107">
        <v>137.07</v>
      </c>
      <c r="V2107">
        <v>-1</v>
      </c>
      <c r="W2107">
        <v>-1</v>
      </c>
      <c r="X2107">
        <v>-1</v>
      </c>
      <c r="Y2107">
        <v>-1</v>
      </c>
      <c r="Z2107">
        <v>-1</v>
      </c>
      <c r="AA2107">
        <v>-1</v>
      </c>
      <c r="AB2107">
        <v>-1</v>
      </c>
      <c r="AC2107">
        <v>-1</v>
      </c>
      <c r="AD2107">
        <v>-1</v>
      </c>
      <c r="AE2107" s="4" t="s">
        <v>2828</v>
      </c>
      <c r="AF2107" s="9" t="s">
        <v>2829</v>
      </c>
      <c r="AG2107">
        <v>0</v>
      </c>
      <c r="AH2107">
        <v>1</v>
      </c>
      <c r="AI2107">
        <v>0</v>
      </c>
      <c r="AJ2107">
        <v>1</v>
      </c>
      <c r="AK2107" s="9" t="s">
        <v>2840</v>
      </c>
      <c r="AL2107">
        <f t="shared" si="697"/>
        <v>0</v>
      </c>
      <c r="AM2107">
        <f>IF(AND(INDIRECT(AN2107)='Sample Select backend'!$C$2,INDIRECT(AO2107)=1,INDIRECT(AP2107)='Sample Select backend'!$F$2,INDIRECT(AQ2107)=1,INDIRECT(AR2107)='Sample Select backend'!$M$2),1,0)</f>
        <v>0</v>
      </c>
      <c r="AN2107" t="str">
        <f>_xlfn.CONCAT('Sample Select backend'!$C$4,ROW(AN2107))</f>
        <v>AE2107</v>
      </c>
      <c r="AO2107" s="9" t="str">
        <f>_xlfn.CONCAT('Sample Select backend'!$J$2,ROW(AO2107))</f>
        <v>AJ2107</v>
      </c>
      <c r="AP2107" t="str">
        <f>_xlfn.CONCAT('Sample Select backend'!$F$4,ROW(AP2107))</f>
        <v>AF2107</v>
      </c>
      <c r="AQ2107" t="str">
        <f>_xlfn.CONCAT('Sample Select backend'!$I$10,ROW(AQ2107))</f>
        <v>R2107</v>
      </c>
      <c r="AR2107" t="str">
        <f>_xlfn.CONCAT('Sample Select backend'!$M$4,ROW(AR2107))</f>
        <v>AK2107</v>
      </c>
      <c r="AS2107" t="str">
        <f t="shared" si="698"/>
        <v>Libya</v>
      </c>
      <c r="AT2107" s="9">
        <f t="shared" si="699"/>
        <v>21</v>
      </c>
      <c r="AU2107">
        <f t="shared" si="700"/>
        <v>0</v>
      </c>
      <c r="AV2107" s="9">
        <v>1</v>
      </c>
    </row>
    <row r="2108" spans="1:48" x14ac:dyDescent="0.35">
      <c r="A2108" s="24" t="s">
        <v>102</v>
      </c>
      <c r="B2108" s="24" t="s">
        <v>201</v>
      </c>
      <c r="C2108" s="24" t="s">
        <v>201</v>
      </c>
      <c r="D2108" s="24" t="s">
        <v>3919</v>
      </c>
      <c r="E2108" s="24"/>
      <c r="O2108" t="s">
        <v>2804</v>
      </c>
      <c r="P2108" t="s">
        <v>2810</v>
      </c>
      <c r="Q2108" t="s">
        <v>2816</v>
      </c>
      <c r="R2108">
        <v>0</v>
      </c>
      <c r="S2108">
        <v>-31.3</v>
      </c>
      <c r="T2108">
        <v>-45.4</v>
      </c>
      <c r="U2108">
        <v>137.07</v>
      </c>
      <c r="V2108">
        <v>-1</v>
      </c>
      <c r="W2108">
        <v>-1</v>
      </c>
      <c r="X2108">
        <v>-1</v>
      </c>
      <c r="Y2108">
        <v>-1</v>
      </c>
      <c r="Z2108">
        <v>-1</v>
      </c>
      <c r="AA2108">
        <v>-1</v>
      </c>
      <c r="AB2108">
        <v>-1</v>
      </c>
      <c r="AC2108">
        <v>-1</v>
      </c>
      <c r="AD2108">
        <v>-1</v>
      </c>
      <c r="AE2108" s="4" t="s">
        <v>2828</v>
      </c>
      <c r="AF2108" s="9" t="s">
        <v>2829</v>
      </c>
      <c r="AG2108">
        <v>0</v>
      </c>
      <c r="AH2108">
        <v>1</v>
      </c>
      <c r="AI2108">
        <v>0</v>
      </c>
      <c r="AJ2108">
        <v>1</v>
      </c>
      <c r="AK2108" s="9" t="s">
        <v>2840</v>
      </c>
      <c r="AL2108">
        <f t="shared" si="697"/>
        <v>1</v>
      </c>
      <c r="AM2108">
        <f>IF(AND(INDIRECT(AN2108)='Sample Select backend'!$C$2,INDIRECT(AO2108)=1,INDIRECT(AP2108)='Sample Select backend'!$F$2,INDIRECT(AQ2108)=1,INDIRECT(AR2108)='Sample Select backend'!$M$2),1,0)</f>
        <v>0</v>
      </c>
      <c r="AN2108" t="str">
        <f>_xlfn.CONCAT('Sample Select backend'!$C$4,ROW(AN2108))</f>
        <v>AE2108</v>
      </c>
      <c r="AO2108" s="9" t="str">
        <f>_xlfn.CONCAT('Sample Select backend'!$J$2,ROW(AO2108))</f>
        <v>AJ2108</v>
      </c>
      <c r="AP2108" t="str">
        <f>_xlfn.CONCAT('Sample Select backend'!$F$4,ROW(AP2108))</f>
        <v>AF2108</v>
      </c>
      <c r="AQ2108" t="str">
        <f>_xlfn.CONCAT('Sample Select backend'!$I$10,ROW(AQ2108))</f>
        <v>R2108</v>
      </c>
      <c r="AR2108" t="str">
        <f>_xlfn.CONCAT('Sample Select backend'!$M$4,ROW(AR2108))</f>
        <v>AK2108</v>
      </c>
      <c r="AS2108" t="str">
        <f t="shared" si="698"/>
        <v>Libya</v>
      </c>
      <c r="AT2108" s="9" t="str">
        <f t="shared" si="699"/>
        <v>Other</v>
      </c>
      <c r="AU2108">
        <f t="shared" si="700"/>
        <v>0</v>
      </c>
      <c r="AV2108" s="9">
        <v>1</v>
      </c>
    </row>
    <row r="2109" spans="1:48" x14ac:dyDescent="0.35">
      <c r="A2109" t="s">
        <v>106</v>
      </c>
      <c r="B2109">
        <v>1</v>
      </c>
      <c r="C2109">
        <v>6</v>
      </c>
      <c r="D2109" t="s">
        <v>1479</v>
      </c>
      <c r="E2109">
        <v>-2</v>
      </c>
      <c r="F2109">
        <v>2</v>
      </c>
      <c r="G2109">
        <v>2</v>
      </c>
      <c r="H2109">
        <v>2</v>
      </c>
      <c r="I2109">
        <v>2</v>
      </c>
      <c r="J2109">
        <v>2</v>
      </c>
      <c r="K2109">
        <v>1</v>
      </c>
      <c r="L2109">
        <v>2</v>
      </c>
      <c r="M2109">
        <v>1</v>
      </c>
      <c r="N2109" t="s">
        <v>2705</v>
      </c>
      <c r="O2109" t="s">
        <v>2800</v>
      </c>
      <c r="P2109" t="s">
        <v>2808</v>
      </c>
      <c r="Q2109" t="s">
        <v>2813</v>
      </c>
      <c r="R2109">
        <v>0</v>
      </c>
      <c r="S2109" t="s">
        <v>202</v>
      </c>
      <c r="T2109" t="s">
        <v>202</v>
      </c>
      <c r="U2109" t="s">
        <v>202</v>
      </c>
      <c r="V2109">
        <f t="shared" ref="V2109:V2128" si="715">IF(E2109&gt;0,1,IF(E2109&lt;0,0,-1))</f>
        <v>0</v>
      </c>
      <c r="W2109">
        <f t="shared" ref="W2109:W2128" si="716">IF(F2109&gt;0,1,IF(F2109&lt;0,0,-1))</f>
        <v>1</v>
      </c>
      <c r="X2109">
        <f t="shared" ref="X2109:X2128" si="717">IF(G2109&gt;0,1,IF(G2109&lt;0,0,-1))</f>
        <v>1</v>
      </c>
      <c r="Y2109">
        <f t="shared" ref="Y2109:Y2128" si="718">IF(H2109&gt;0,1,IF(H2109&lt;0,0,-1))</f>
        <v>1</v>
      </c>
      <c r="Z2109">
        <f t="shared" ref="Z2109:Z2128" si="719">IF(I2109&gt;0,1,IF(I2109&lt;0,0,-1))</f>
        <v>1</v>
      </c>
      <c r="AA2109">
        <f t="shared" ref="AA2109:AA2128" si="720">IF(J2109&gt;0,1,IF(J2109&lt;0,0,-1))</f>
        <v>1</v>
      </c>
      <c r="AB2109">
        <f t="shared" ref="AB2109:AB2128" si="721">IF(K2109&gt;0,1,IF(K2109&lt;0,0,-1))</f>
        <v>1</v>
      </c>
      <c r="AC2109">
        <f t="shared" ref="AC2109:AC2128" si="722">IF(L2109&gt;0,1,IF(L2109&lt;0,0,-1))</f>
        <v>1</v>
      </c>
      <c r="AD2109">
        <f t="shared" ref="AD2109:AD2128" si="723">IF(M2109&gt;0,1,IF(M2109&lt;0,0,-1))</f>
        <v>1</v>
      </c>
      <c r="AE2109" s="4" t="s">
        <v>2828</v>
      </c>
      <c r="AF2109" s="9" t="s">
        <v>2829</v>
      </c>
      <c r="AG2109">
        <v>0</v>
      </c>
      <c r="AH2109">
        <v>0</v>
      </c>
      <c r="AI2109">
        <v>1</v>
      </c>
      <c r="AJ2109">
        <v>1</v>
      </c>
      <c r="AK2109" s="9" t="s">
        <v>2840</v>
      </c>
      <c r="AL2109">
        <f t="shared" si="697"/>
        <v>0</v>
      </c>
      <c r="AM2109">
        <f>IF(AND(INDIRECT(AN2109)='Sample Select backend'!$C$2,INDIRECT(AO2109)=1,INDIRECT(AP2109)='Sample Select backend'!$F$2,INDIRECT(AQ2109)=1,INDIRECT(AR2109)='Sample Select backend'!$M$2),1,0)</f>
        <v>0</v>
      </c>
      <c r="AN2109" t="str">
        <f>_xlfn.CONCAT('Sample Select backend'!$C$4,ROW(AN2109))</f>
        <v>AE2109</v>
      </c>
      <c r="AO2109" s="9" t="str">
        <f>_xlfn.CONCAT('Sample Select backend'!$J$2,ROW(AO2109))</f>
        <v>AJ2109</v>
      </c>
      <c r="AP2109" t="str">
        <f>_xlfn.CONCAT('Sample Select backend'!$F$4,ROW(AP2109))</f>
        <v>AF2109</v>
      </c>
      <c r="AQ2109" t="str">
        <f>_xlfn.CONCAT('Sample Select backend'!$I$10,ROW(AQ2109))</f>
        <v>R2109</v>
      </c>
      <c r="AR2109" t="str">
        <f>_xlfn.CONCAT('Sample Select backend'!$M$4,ROW(AR2109))</f>
        <v>AK2109</v>
      </c>
      <c r="AS2109" t="str">
        <f t="shared" si="698"/>
        <v>Lithuania</v>
      </c>
      <c r="AT2109" s="9">
        <f t="shared" si="699"/>
        <v>6</v>
      </c>
      <c r="AU2109">
        <f t="shared" si="700"/>
        <v>1</v>
      </c>
      <c r="AV2109" s="9">
        <v>1</v>
      </c>
    </row>
    <row r="2110" spans="1:48" x14ac:dyDescent="0.35">
      <c r="A2110" t="s">
        <v>106</v>
      </c>
      <c r="B2110">
        <v>1</v>
      </c>
      <c r="C2110" t="s">
        <v>206</v>
      </c>
      <c r="D2110" t="s">
        <v>1480</v>
      </c>
      <c r="E2110">
        <v>-2</v>
      </c>
      <c r="F2110">
        <v>2</v>
      </c>
      <c r="G2110">
        <v>-2</v>
      </c>
      <c r="H2110">
        <v>-1</v>
      </c>
      <c r="I2110">
        <v>-2</v>
      </c>
      <c r="J2110">
        <v>-2</v>
      </c>
      <c r="K2110">
        <v>-2</v>
      </c>
      <c r="M2110">
        <v>1</v>
      </c>
      <c r="N2110" t="s">
        <v>2705</v>
      </c>
      <c r="O2110" t="s">
        <v>2800</v>
      </c>
      <c r="P2110" t="s">
        <v>2808</v>
      </c>
      <c r="Q2110" t="s">
        <v>2813</v>
      </c>
      <c r="R2110">
        <v>0</v>
      </c>
      <c r="S2110" t="s">
        <v>202</v>
      </c>
      <c r="T2110" t="s">
        <v>202</v>
      </c>
      <c r="U2110" t="s">
        <v>202</v>
      </c>
      <c r="V2110">
        <f t="shared" si="715"/>
        <v>0</v>
      </c>
      <c r="W2110">
        <f t="shared" si="716"/>
        <v>1</v>
      </c>
      <c r="X2110">
        <f t="shared" si="717"/>
        <v>0</v>
      </c>
      <c r="Y2110">
        <f t="shared" si="718"/>
        <v>0</v>
      </c>
      <c r="Z2110">
        <f t="shared" si="719"/>
        <v>0</v>
      </c>
      <c r="AA2110">
        <f t="shared" si="720"/>
        <v>0</v>
      </c>
      <c r="AB2110">
        <f t="shared" si="721"/>
        <v>0</v>
      </c>
      <c r="AC2110">
        <f t="shared" si="722"/>
        <v>-1</v>
      </c>
      <c r="AD2110">
        <f t="shared" si="723"/>
        <v>1</v>
      </c>
      <c r="AE2110" s="4" t="s">
        <v>2828</v>
      </c>
      <c r="AF2110" s="9" t="s">
        <v>2829</v>
      </c>
      <c r="AG2110">
        <v>0</v>
      </c>
      <c r="AH2110">
        <v>0</v>
      </c>
      <c r="AI2110">
        <v>1</v>
      </c>
      <c r="AJ2110">
        <v>1</v>
      </c>
      <c r="AK2110" s="9" t="s">
        <v>2840</v>
      </c>
      <c r="AL2110">
        <f t="shared" si="697"/>
        <v>0</v>
      </c>
      <c r="AM2110">
        <f>IF(AND(INDIRECT(AN2110)='Sample Select backend'!$C$2,INDIRECT(AO2110)=1,INDIRECT(AP2110)='Sample Select backend'!$F$2,INDIRECT(AQ2110)=1,INDIRECT(AR2110)='Sample Select backend'!$M$2),1,0)</f>
        <v>0</v>
      </c>
      <c r="AN2110" t="str">
        <f>_xlfn.CONCAT('Sample Select backend'!$C$4,ROW(AN2110))</f>
        <v>AE2110</v>
      </c>
      <c r="AO2110" s="9" t="str">
        <f>_xlfn.CONCAT('Sample Select backend'!$J$2,ROW(AO2110))</f>
        <v>AJ2110</v>
      </c>
      <c r="AP2110" t="str">
        <f>_xlfn.CONCAT('Sample Select backend'!$F$4,ROW(AP2110))</f>
        <v>AF2110</v>
      </c>
      <c r="AQ2110" t="str">
        <f>_xlfn.CONCAT('Sample Select backend'!$I$10,ROW(AQ2110))</f>
        <v>R2110</v>
      </c>
      <c r="AR2110" t="str">
        <f>_xlfn.CONCAT('Sample Select backend'!$M$4,ROW(AR2110))</f>
        <v>AK2110</v>
      </c>
      <c r="AS2110" t="str">
        <f t="shared" si="698"/>
        <v>Lithuania</v>
      </c>
      <c r="AT2110" s="9" t="str">
        <f t="shared" si="699"/>
        <v>Tax exemption/waiver/suspension</v>
      </c>
      <c r="AU2110">
        <f t="shared" si="700"/>
        <v>0</v>
      </c>
      <c r="AV2110" s="9">
        <v>1</v>
      </c>
    </row>
    <row r="2111" spans="1:48" x14ac:dyDescent="0.35">
      <c r="A2111" t="s">
        <v>106</v>
      </c>
      <c r="B2111">
        <v>7</v>
      </c>
      <c r="C2111">
        <v>30</v>
      </c>
      <c r="D2111" t="s">
        <v>1489</v>
      </c>
      <c r="E2111">
        <v>1</v>
      </c>
      <c r="F2111">
        <v>1</v>
      </c>
      <c r="G2111">
        <v>2</v>
      </c>
      <c r="H2111">
        <v>-1</v>
      </c>
      <c r="I2111">
        <v>-2</v>
      </c>
      <c r="J2111">
        <v>2</v>
      </c>
      <c r="K2111">
        <v>1</v>
      </c>
      <c r="L2111">
        <v>-2</v>
      </c>
      <c r="M2111">
        <v>1</v>
      </c>
      <c r="N2111" t="s">
        <v>2705</v>
      </c>
      <c r="O2111" t="s">
        <v>2800</v>
      </c>
      <c r="P2111" t="s">
        <v>2808</v>
      </c>
      <c r="Q2111" t="s">
        <v>2813</v>
      </c>
      <c r="R2111">
        <v>0</v>
      </c>
      <c r="S2111" t="s">
        <v>202</v>
      </c>
      <c r="T2111" t="s">
        <v>202</v>
      </c>
      <c r="U2111" t="s">
        <v>202</v>
      </c>
      <c r="V2111">
        <f t="shared" si="715"/>
        <v>1</v>
      </c>
      <c r="W2111">
        <f t="shared" si="716"/>
        <v>1</v>
      </c>
      <c r="X2111">
        <f t="shared" si="717"/>
        <v>1</v>
      </c>
      <c r="Y2111">
        <f t="shared" si="718"/>
        <v>0</v>
      </c>
      <c r="Z2111">
        <f t="shared" si="719"/>
        <v>0</v>
      </c>
      <c r="AA2111">
        <f t="shared" si="720"/>
        <v>1</v>
      </c>
      <c r="AB2111">
        <f t="shared" si="721"/>
        <v>1</v>
      </c>
      <c r="AC2111">
        <f t="shared" si="722"/>
        <v>0</v>
      </c>
      <c r="AD2111">
        <f t="shared" si="723"/>
        <v>1</v>
      </c>
      <c r="AE2111" s="4" t="s">
        <v>2828</v>
      </c>
      <c r="AF2111" s="9" t="s">
        <v>2829</v>
      </c>
      <c r="AG2111">
        <v>0</v>
      </c>
      <c r="AH2111">
        <v>0</v>
      </c>
      <c r="AI2111">
        <v>1</v>
      </c>
      <c r="AJ2111">
        <v>1</v>
      </c>
      <c r="AK2111" s="9" t="s">
        <v>2840</v>
      </c>
      <c r="AL2111">
        <f t="shared" si="697"/>
        <v>0</v>
      </c>
      <c r="AM2111">
        <f>IF(AND(INDIRECT(AN2111)='Sample Select backend'!$C$2,INDIRECT(AO2111)=1,INDIRECT(AP2111)='Sample Select backend'!$F$2,INDIRECT(AQ2111)=1,INDIRECT(AR2111)='Sample Select backend'!$M$2),1,0)</f>
        <v>0</v>
      </c>
      <c r="AN2111" t="str">
        <f>_xlfn.CONCAT('Sample Select backend'!$C$4,ROW(AN2111))</f>
        <v>AE2111</v>
      </c>
      <c r="AO2111" s="9" t="str">
        <f>_xlfn.CONCAT('Sample Select backend'!$J$2,ROW(AO2111))</f>
        <v>AJ2111</v>
      </c>
      <c r="AP2111" t="str">
        <f>_xlfn.CONCAT('Sample Select backend'!$F$4,ROW(AP2111))</f>
        <v>AF2111</v>
      </c>
      <c r="AQ2111" t="str">
        <f>_xlfn.CONCAT('Sample Select backend'!$I$10,ROW(AQ2111))</f>
        <v>R2111</v>
      </c>
      <c r="AR2111" t="str">
        <f>_xlfn.CONCAT('Sample Select backend'!$M$4,ROW(AR2111))</f>
        <v>AK2111</v>
      </c>
      <c r="AS2111" t="str">
        <f t="shared" si="698"/>
        <v>Lithuania</v>
      </c>
      <c r="AT2111" s="9">
        <f t="shared" si="699"/>
        <v>30</v>
      </c>
      <c r="AU2111">
        <f t="shared" si="700"/>
        <v>0</v>
      </c>
      <c r="AV2111" s="9">
        <v>1</v>
      </c>
    </row>
    <row r="2112" spans="1:48" x14ac:dyDescent="0.35">
      <c r="A2112" t="s">
        <v>106</v>
      </c>
      <c r="B2112">
        <v>7</v>
      </c>
      <c r="C2112">
        <v>30</v>
      </c>
      <c r="D2112" t="s">
        <v>1481</v>
      </c>
      <c r="E2112">
        <v>1</v>
      </c>
      <c r="F2112">
        <v>1</v>
      </c>
      <c r="G2112">
        <v>2</v>
      </c>
      <c r="H2112">
        <v>-1</v>
      </c>
      <c r="I2112">
        <v>-2</v>
      </c>
      <c r="J2112">
        <v>2</v>
      </c>
      <c r="K2112">
        <v>1</v>
      </c>
      <c r="L2112">
        <v>-2</v>
      </c>
      <c r="M2112">
        <v>1</v>
      </c>
      <c r="N2112" t="s">
        <v>2705</v>
      </c>
      <c r="O2112" t="s">
        <v>2800</v>
      </c>
      <c r="P2112" t="s">
        <v>2808</v>
      </c>
      <c r="Q2112" t="s">
        <v>2813</v>
      </c>
      <c r="R2112">
        <v>0</v>
      </c>
      <c r="S2112" t="s">
        <v>202</v>
      </c>
      <c r="T2112" t="s">
        <v>202</v>
      </c>
      <c r="U2112" t="s">
        <v>202</v>
      </c>
      <c r="V2112">
        <f t="shared" si="715"/>
        <v>1</v>
      </c>
      <c r="W2112">
        <f t="shared" si="716"/>
        <v>1</v>
      </c>
      <c r="X2112">
        <f t="shared" si="717"/>
        <v>1</v>
      </c>
      <c r="Y2112">
        <f t="shared" si="718"/>
        <v>0</v>
      </c>
      <c r="Z2112">
        <f t="shared" si="719"/>
        <v>0</v>
      </c>
      <c r="AA2112">
        <f t="shared" si="720"/>
        <v>1</v>
      </c>
      <c r="AB2112">
        <f t="shared" si="721"/>
        <v>1</v>
      </c>
      <c r="AC2112">
        <f t="shared" si="722"/>
        <v>0</v>
      </c>
      <c r="AD2112">
        <f t="shared" si="723"/>
        <v>1</v>
      </c>
      <c r="AE2112" s="4" t="s">
        <v>2828</v>
      </c>
      <c r="AF2112" s="9" t="s">
        <v>2829</v>
      </c>
      <c r="AG2112">
        <v>0</v>
      </c>
      <c r="AH2112">
        <v>0</v>
      </c>
      <c r="AI2112">
        <v>1</v>
      </c>
      <c r="AJ2112">
        <v>1</v>
      </c>
      <c r="AK2112" s="9" t="s">
        <v>2840</v>
      </c>
      <c r="AL2112">
        <f t="shared" si="697"/>
        <v>0</v>
      </c>
      <c r="AM2112">
        <f>IF(AND(INDIRECT(AN2112)='Sample Select backend'!$C$2,INDIRECT(AO2112)=1,INDIRECT(AP2112)='Sample Select backend'!$F$2,INDIRECT(AQ2112)=1,INDIRECT(AR2112)='Sample Select backend'!$M$2),1,0)</f>
        <v>0</v>
      </c>
      <c r="AN2112" t="str">
        <f>_xlfn.CONCAT('Sample Select backend'!$C$4,ROW(AN2112))</f>
        <v>AE2112</v>
      </c>
      <c r="AO2112" s="9" t="str">
        <f>_xlfn.CONCAT('Sample Select backend'!$J$2,ROW(AO2112))</f>
        <v>AJ2112</v>
      </c>
      <c r="AP2112" t="str">
        <f>_xlfn.CONCAT('Sample Select backend'!$F$4,ROW(AP2112))</f>
        <v>AF2112</v>
      </c>
      <c r="AQ2112" t="str">
        <f>_xlfn.CONCAT('Sample Select backend'!$I$10,ROW(AQ2112))</f>
        <v>R2112</v>
      </c>
      <c r="AR2112" t="str">
        <f>_xlfn.CONCAT('Sample Select backend'!$M$4,ROW(AR2112))</f>
        <v>AK2112</v>
      </c>
      <c r="AS2112" t="str">
        <f t="shared" si="698"/>
        <v>Lithuania</v>
      </c>
      <c r="AT2112" s="9">
        <f t="shared" si="699"/>
        <v>30</v>
      </c>
      <c r="AU2112">
        <f t="shared" si="700"/>
        <v>0</v>
      </c>
      <c r="AV2112" s="9">
        <v>1</v>
      </c>
    </row>
    <row r="2113" spans="1:48" x14ac:dyDescent="0.35">
      <c r="A2113" t="s">
        <v>106</v>
      </c>
      <c r="B2113">
        <v>9</v>
      </c>
      <c r="C2113">
        <v>34</v>
      </c>
      <c r="D2113" t="s">
        <v>1471</v>
      </c>
      <c r="E2113">
        <v>1</v>
      </c>
      <c r="F2113">
        <v>1</v>
      </c>
      <c r="G2113">
        <v>2</v>
      </c>
      <c r="H2113">
        <v>-1</v>
      </c>
      <c r="I2113">
        <v>-2</v>
      </c>
      <c r="J2113">
        <v>-2</v>
      </c>
      <c r="K2113">
        <v>1</v>
      </c>
      <c r="L2113">
        <v>-2</v>
      </c>
      <c r="M2113">
        <v>1</v>
      </c>
      <c r="N2113" t="s">
        <v>2705</v>
      </c>
      <c r="O2113" t="s">
        <v>2800</v>
      </c>
      <c r="P2113" t="s">
        <v>2808</v>
      </c>
      <c r="Q2113" t="s">
        <v>2813</v>
      </c>
      <c r="R2113">
        <v>0</v>
      </c>
      <c r="S2113" t="s">
        <v>202</v>
      </c>
      <c r="T2113" t="s">
        <v>202</v>
      </c>
      <c r="U2113" t="s">
        <v>202</v>
      </c>
      <c r="V2113">
        <f t="shared" si="715"/>
        <v>1</v>
      </c>
      <c r="W2113">
        <f t="shared" si="716"/>
        <v>1</v>
      </c>
      <c r="X2113">
        <f t="shared" si="717"/>
        <v>1</v>
      </c>
      <c r="Y2113">
        <f t="shared" si="718"/>
        <v>0</v>
      </c>
      <c r="Z2113">
        <f t="shared" si="719"/>
        <v>0</v>
      </c>
      <c r="AA2113">
        <f t="shared" si="720"/>
        <v>0</v>
      </c>
      <c r="AB2113">
        <f t="shared" si="721"/>
        <v>1</v>
      </c>
      <c r="AC2113">
        <f t="shared" si="722"/>
        <v>0</v>
      </c>
      <c r="AD2113">
        <f t="shared" si="723"/>
        <v>1</v>
      </c>
      <c r="AE2113" s="4" t="s">
        <v>2828</v>
      </c>
      <c r="AF2113" s="9" t="s">
        <v>2829</v>
      </c>
      <c r="AG2113">
        <v>0</v>
      </c>
      <c r="AH2113">
        <v>0</v>
      </c>
      <c r="AI2113">
        <v>1</v>
      </c>
      <c r="AJ2113">
        <v>1</v>
      </c>
      <c r="AK2113" s="9" t="s">
        <v>2840</v>
      </c>
      <c r="AL2113">
        <f t="shared" si="697"/>
        <v>0</v>
      </c>
      <c r="AM2113">
        <f>IF(AND(INDIRECT(AN2113)='Sample Select backend'!$C$2,INDIRECT(AO2113)=1,INDIRECT(AP2113)='Sample Select backend'!$F$2,INDIRECT(AQ2113)=1,INDIRECT(AR2113)='Sample Select backend'!$M$2),1,0)</f>
        <v>0</v>
      </c>
      <c r="AN2113" t="str">
        <f>_xlfn.CONCAT('Sample Select backend'!$C$4,ROW(AN2113))</f>
        <v>AE2113</v>
      </c>
      <c r="AO2113" s="9" t="str">
        <f>_xlfn.CONCAT('Sample Select backend'!$J$2,ROW(AO2113))</f>
        <v>AJ2113</v>
      </c>
      <c r="AP2113" t="str">
        <f>_xlfn.CONCAT('Sample Select backend'!$F$4,ROW(AP2113))</f>
        <v>AF2113</v>
      </c>
      <c r="AQ2113" t="str">
        <f>_xlfn.CONCAT('Sample Select backend'!$I$10,ROW(AQ2113))</f>
        <v>R2113</v>
      </c>
      <c r="AR2113" t="str">
        <f>_xlfn.CONCAT('Sample Select backend'!$M$4,ROW(AR2113))</f>
        <v>AK2113</v>
      </c>
      <c r="AS2113" t="str">
        <f t="shared" si="698"/>
        <v>Lithuania</v>
      </c>
      <c r="AT2113" s="9">
        <f t="shared" si="699"/>
        <v>34</v>
      </c>
      <c r="AU2113">
        <f t="shared" si="700"/>
        <v>0</v>
      </c>
      <c r="AV2113" s="9">
        <v>1</v>
      </c>
    </row>
    <row r="2114" spans="1:48" x14ac:dyDescent="0.35">
      <c r="A2114" t="s">
        <v>106</v>
      </c>
      <c r="B2114">
        <v>7</v>
      </c>
      <c r="C2114">
        <v>30</v>
      </c>
      <c r="D2114" t="s">
        <v>1472</v>
      </c>
      <c r="E2114">
        <v>1</v>
      </c>
      <c r="F2114">
        <v>1</v>
      </c>
      <c r="G2114">
        <v>2</v>
      </c>
      <c r="H2114">
        <v>-1</v>
      </c>
      <c r="I2114">
        <v>-2</v>
      </c>
      <c r="J2114">
        <v>2</v>
      </c>
      <c r="K2114">
        <v>1</v>
      </c>
      <c r="L2114">
        <v>-2</v>
      </c>
      <c r="M2114">
        <v>1</v>
      </c>
      <c r="N2114" t="s">
        <v>2705</v>
      </c>
      <c r="O2114" t="s">
        <v>2800</v>
      </c>
      <c r="P2114" t="s">
        <v>2808</v>
      </c>
      <c r="Q2114" t="s">
        <v>2813</v>
      </c>
      <c r="R2114">
        <v>0</v>
      </c>
      <c r="S2114" t="s">
        <v>202</v>
      </c>
      <c r="T2114" t="s">
        <v>202</v>
      </c>
      <c r="U2114" t="s">
        <v>202</v>
      </c>
      <c r="V2114">
        <f t="shared" si="715"/>
        <v>1</v>
      </c>
      <c r="W2114">
        <f t="shared" si="716"/>
        <v>1</v>
      </c>
      <c r="X2114">
        <f t="shared" si="717"/>
        <v>1</v>
      </c>
      <c r="Y2114">
        <f t="shared" si="718"/>
        <v>0</v>
      </c>
      <c r="Z2114">
        <f t="shared" si="719"/>
        <v>0</v>
      </c>
      <c r="AA2114">
        <f t="shared" si="720"/>
        <v>1</v>
      </c>
      <c r="AB2114">
        <f t="shared" si="721"/>
        <v>1</v>
      </c>
      <c r="AC2114">
        <f t="shared" si="722"/>
        <v>0</v>
      </c>
      <c r="AD2114">
        <f t="shared" si="723"/>
        <v>1</v>
      </c>
      <c r="AE2114" s="4" t="s">
        <v>2828</v>
      </c>
      <c r="AF2114" s="9" t="s">
        <v>2829</v>
      </c>
      <c r="AG2114">
        <v>0</v>
      </c>
      <c r="AH2114">
        <v>0</v>
      </c>
      <c r="AI2114">
        <v>1</v>
      </c>
      <c r="AJ2114">
        <v>1</v>
      </c>
      <c r="AK2114" s="9" t="s">
        <v>2840</v>
      </c>
      <c r="AL2114">
        <f t="shared" ref="AL2114:AL2177" si="724">IF(OR(B2114="other",B2114="international",B2114="Transfers",B2114="expenditure"),1,0)</f>
        <v>0</v>
      </c>
      <c r="AM2114">
        <f>IF(AND(INDIRECT(AN2114)='Sample Select backend'!$C$2,INDIRECT(AO2114)=1,INDIRECT(AP2114)='Sample Select backend'!$F$2,INDIRECT(AQ2114)=1,INDIRECT(AR2114)='Sample Select backend'!$M$2),1,0)</f>
        <v>0</v>
      </c>
      <c r="AN2114" t="str">
        <f>_xlfn.CONCAT('Sample Select backend'!$C$4,ROW(AN2114))</f>
        <v>AE2114</v>
      </c>
      <c r="AO2114" s="9" t="str">
        <f>_xlfn.CONCAT('Sample Select backend'!$J$2,ROW(AO2114))</f>
        <v>AJ2114</v>
      </c>
      <c r="AP2114" t="str">
        <f>_xlfn.CONCAT('Sample Select backend'!$F$4,ROW(AP2114))</f>
        <v>AF2114</v>
      </c>
      <c r="AQ2114" t="str">
        <f>_xlfn.CONCAT('Sample Select backend'!$I$10,ROW(AQ2114))</f>
        <v>R2114</v>
      </c>
      <c r="AR2114" t="str">
        <f>_xlfn.CONCAT('Sample Select backend'!$M$4,ROW(AR2114))</f>
        <v>AK2114</v>
      </c>
      <c r="AS2114" t="str">
        <f t="shared" ref="AS2114:AS2177" si="725">A2114</f>
        <v>Lithuania</v>
      </c>
      <c r="AT2114" s="9">
        <f t="shared" ref="AT2114:AT2177" si="726">IF(ISNUMBER(C2114),C2114,IF(OR(C2114="general",C2114="23;general"),"General",IF(OR(C2114="exemption",C2114="other (exemption)"),"Tax exemption/waiver/suspension","Other")))</f>
        <v>30</v>
      </c>
      <c r="AU2114">
        <f t="shared" ref="AU2114:AU2177" si="727">IF(A2114&lt;&gt;A2113,1,0)</f>
        <v>0</v>
      </c>
      <c r="AV2114" s="9">
        <v>1</v>
      </c>
    </row>
    <row r="2115" spans="1:48" x14ac:dyDescent="0.35">
      <c r="A2115" t="s">
        <v>106</v>
      </c>
      <c r="B2115">
        <v>6</v>
      </c>
      <c r="C2115">
        <v>27</v>
      </c>
      <c r="D2115" t="s">
        <v>1476</v>
      </c>
      <c r="E2115">
        <v>1</v>
      </c>
      <c r="F2115">
        <v>1</v>
      </c>
      <c r="G2115">
        <v>2</v>
      </c>
      <c r="H2115">
        <v>-1</v>
      </c>
      <c r="I2115">
        <v>-2</v>
      </c>
      <c r="J2115">
        <v>2</v>
      </c>
      <c r="K2115">
        <v>1</v>
      </c>
      <c r="L2115">
        <v>-2</v>
      </c>
      <c r="M2115">
        <v>1</v>
      </c>
      <c r="N2115" t="s">
        <v>2705</v>
      </c>
      <c r="O2115" t="s">
        <v>2800</v>
      </c>
      <c r="P2115" t="s">
        <v>2808</v>
      </c>
      <c r="Q2115" t="s">
        <v>2813</v>
      </c>
      <c r="R2115">
        <v>0</v>
      </c>
      <c r="S2115" t="s">
        <v>202</v>
      </c>
      <c r="T2115" t="s">
        <v>202</v>
      </c>
      <c r="U2115" t="s">
        <v>202</v>
      </c>
      <c r="V2115">
        <f t="shared" si="715"/>
        <v>1</v>
      </c>
      <c r="W2115">
        <f t="shared" si="716"/>
        <v>1</v>
      </c>
      <c r="X2115">
        <f t="shared" si="717"/>
        <v>1</v>
      </c>
      <c r="Y2115">
        <f t="shared" si="718"/>
        <v>0</v>
      </c>
      <c r="Z2115">
        <f t="shared" si="719"/>
        <v>0</v>
      </c>
      <c r="AA2115">
        <f t="shared" si="720"/>
        <v>1</v>
      </c>
      <c r="AB2115">
        <f t="shared" si="721"/>
        <v>1</v>
      </c>
      <c r="AC2115">
        <f t="shared" si="722"/>
        <v>0</v>
      </c>
      <c r="AD2115">
        <f t="shared" si="723"/>
        <v>1</v>
      </c>
      <c r="AE2115" s="4" t="s">
        <v>2828</v>
      </c>
      <c r="AF2115" s="9" t="s">
        <v>2829</v>
      </c>
      <c r="AG2115">
        <v>0</v>
      </c>
      <c r="AH2115">
        <v>0</v>
      </c>
      <c r="AI2115">
        <v>1</v>
      </c>
      <c r="AJ2115">
        <v>1</v>
      </c>
      <c r="AK2115" s="9" t="s">
        <v>2840</v>
      </c>
      <c r="AL2115">
        <f t="shared" si="724"/>
        <v>0</v>
      </c>
      <c r="AM2115">
        <f>IF(AND(INDIRECT(AN2115)='Sample Select backend'!$C$2,INDIRECT(AO2115)=1,INDIRECT(AP2115)='Sample Select backend'!$F$2,INDIRECT(AQ2115)=1,INDIRECT(AR2115)='Sample Select backend'!$M$2),1,0)</f>
        <v>0</v>
      </c>
      <c r="AN2115" t="str">
        <f>_xlfn.CONCAT('Sample Select backend'!$C$4,ROW(AN2115))</f>
        <v>AE2115</v>
      </c>
      <c r="AO2115" s="9" t="str">
        <f>_xlfn.CONCAT('Sample Select backend'!$J$2,ROW(AO2115))</f>
        <v>AJ2115</v>
      </c>
      <c r="AP2115" t="str">
        <f>_xlfn.CONCAT('Sample Select backend'!$F$4,ROW(AP2115))</f>
        <v>AF2115</v>
      </c>
      <c r="AQ2115" t="str">
        <f>_xlfn.CONCAT('Sample Select backend'!$I$10,ROW(AQ2115))</f>
        <v>R2115</v>
      </c>
      <c r="AR2115" t="str">
        <f>_xlfn.CONCAT('Sample Select backend'!$M$4,ROW(AR2115))</f>
        <v>AK2115</v>
      </c>
      <c r="AS2115" t="str">
        <f t="shared" si="725"/>
        <v>Lithuania</v>
      </c>
      <c r="AT2115" s="9">
        <f t="shared" si="726"/>
        <v>27</v>
      </c>
      <c r="AU2115">
        <f t="shared" si="727"/>
        <v>0</v>
      </c>
      <c r="AV2115" s="9">
        <v>1</v>
      </c>
    </row>
    <row r="2116" spans="1:48" x14ac:dyDescent="0.35">
      <c r="A2116" t="s">
        <v>106</v>
      </c>
      <c r="B2116">
        <v>3</v>
      </c>
      <c r="C2116">
        <v>19</v>
      </c>
      <c r="D2116" t="s">
        <v>1486</v>
      </c>
      <c r="E2116">
        <v>2</v>
      </c>
      <c r="F2116">
        <v>2</v>
      </c>
      <c r="G2116">
        <v>-2</v>
      </c>
      <c r="H2116">
        <v>-1</v>
      </c>
      <c r="I2116">
        <v>-2</v>
      </c>
      <c r="J2116">
        <v>2</v>
      </c>
      <c r="K2116">
        <v>-2</v>
      </c>
      <c r="M2116">
        <v>1</v>
      </c>
      <c r="N2116" t="s">
        <v>2705</v>
      </c>
      <c r="O2116" t="s">
        <v>2800</v>
      </c>
      <c r="P2116" t="s">
        <v>2808</v>
      </c>
      <c r="Q2116" t="s">
        <v>2813</v>
      </c>
      <c r="R2116">
        <v>0</v>
      </c>
      <c r="S2116" t="s">
        <v>202</v>
      </c>
      <c r="T2116" t="s">
        <v>202</v>
      </c>
      <c r="U2116" t="s">
        <v>202</v>
      </c>
      <c r="V2116">
        <f t="shared" si="715"/>
        <v>1</v>
      </c>
      <c r="W2116">
        <f t="shared" si="716"/>
        <v>1</v>
      </c>
      <c r="X2116">
        <f t="shared" si="717"/>
        <v>0</v>
      </c>
      <c r="Y2116">
        <f t="shared" si="718"/>
        <v>0</v>
      </c>
      <c r="Z2116">
        <f t="shared" si="719"/>
        <v>0</v>
      </c>
      <c r="AA2116">
        <f t="shared" si="720"/>
        <v>1</v>
      </c>
      <c r="AB2116">
        <f t="shared" si="721"/>
        <v>0</v>
      </c>
      <c r="AC2116">
        <f t="shared" si="722"/>
        <v>-1</v>
      </c>
      <c r="AD2116">
        <f t="shared" si="723"/>
        <v>1</v>
      </c>
      <c r="AE2116" s="4" t="s">
        <v>2828</v>
      </c>
      <c r="AF2116" s="9" t="s">
        <v>2829</v>
      </c>
      <c r="AG2116">
        <v>0</v>
      </c>
      <c r="AH2116">
        <v>0</v>
      </c>
      <c r="AI2116">
        <v>1</v>
      </c>
      <c r="AJ2116">
        <v>1</v>
      </c>
      <c r="AK2116" s="9" t="s">
        <v>2840</v>
      </c>
      <c r="AL2116">
        <f t="shared" si="724"/>
        <v>0</v>
      </c>
      <c r="AM2116">
        <f>IF(AND(INDIRECT(AN2116)='Sample Select backend'!$C$2,INDIRECT(AO2116)=1,INDIRECT(AP2116)='Sample Select backend'!$F$2,INDIRECT(AQ2116)=1,INDIRECT(AR2116)='Sample Select backend'!$M$2),1,0)</f>
        <v>0</v>
      </c>
      <c r="AN2116" t="str">
        <f>_xlfn.CONCAT('Sample Select backend'!$C$4,ROW(AN2116))</f>
        <v>AE2116</v>
      </c>
      <c r="AO2116" s="9" t="str">
        <f>_xlfn.CONCAT('Sample Select backend'!$J$2,ROW(AO2116))</f>
        <v>AJ2116</v>
      </c>
      <c r="AP2116" t="str">
        <f>_xlfn.CONCAT('Sample Select backend'!$F$4,ROW(AP2116))</f>
        <v>AF2116</v>
      </c>
      <c r="AQ2116" t="str">
        <f>_xlfn.CONCAT('Sample Select backend'!$I$10,ROW(AQ2116))</f>
        <v>R2116</v>
      </c>
      <c r="AR2116" t="str">
        <f>_xlfn.CONCAT('Sample Select backend'!$M$4,ROW(AR2116))</f>
        <v>AK2116</v>
      </c>
      <c r="AS2116" t="str">
        <f t="shared" si="725"/>
        <v>Lithuania</v>
      </c>
      <c r="AT2116" s="9">
        <f t="shared" si="726"/>
        <v>19</v>
      </c>
      <c r="AU2116">
        <f t="shared" si="727"/>
        <v>0</v>
      </c>
      <c r="AV2116" s="9">
        <v>1</v>
      </c>
    </row>
    <row r="2117" spans="1:48" x14ac:dyDescent="0.35">
      <c r="A2117" t="s">
        <v>106</v>
      </c>
      <c r="B2117">
        <v>5</v>
      </c>
      <c r="C2117" t="s">
        <v>204</v>
      </c>
      <c r="D2117" t="s">
        <v>1483</v>
      </c>
      <c r="E2117">
        <v>1</v>
      </c>
      <c r="F2117">
        <v>-2</v>
      </c>
      <c r="G2117">
        <v>-2</v>
      </c>
      <c r="H2117">
        <v>-1</v>
      </c>
      <c r="I2117">
        <v>-2</v>
      </c>
      <c r="J2117">
        <v>1</v>
      </c>
      <c r="K2117">
        <v>1</v>
      </c>
      <c r="L2117">
        <v>2</v>
      </c>
      <c r="M2117">
        <v>1</v>
      </c>
      <c r="N2117" t="s">
        <v>2705</v>
      </c>
      <c r="O2117" t="s">
        <v>2800</v>
      </c>
      <c r="P2117" t="s">
        <v>2808</v>
      </c>
      <c r="Q2117" t="s">
        <v>2813</v>
      </c>
      <c r="R2117">
        <v>0</v>
      </c>
      <c r="S2117" t="s">
        <v>202</v>
      </c>
      <c r="T2117" t="s">
        <v>202</v>
      </c>
      <c r="U2117" t="s">
        <v>202</v>
      </c>
      <c r="V2117">
        <f t="shared" si="715"/>
        <v>1</v>
      </c>
      <c r="W2117">
        <f t="shared" si="716"/>
        <v>0</v>
      </c>
      <c r="X2117">
        <f t="shared" si="717"/>
        <v>0</v>
      </c>
      <c r="Y2117">
        <f t="shared" si="718"/>
        <v>0</v>
      </c>
      <c r="Z2117">
        <f t="shared" si="719"/>
        <v>0</v>
      </c>
      <c r="AA2117">
        <f t="shared" si="720"/>
        <v>1</v>
      </c>
      <c r="AB2117">
        <f t="shared" si="721"/>
        <v>1</v>
      </c>
      <c r="AC2117">
        <f t="shared" si="722"/>
        <v>1</v>
      </c>
      <c r="AD2117">
        <f t="shared" si="723"/>
        <v>1</v>
      </c>
      <c r="AE2117" s="4" t="s">
        <v>2828</v>
      </c>
      <c r="AF2117" s="9" t="s">
        <v>2829</v>
      </c>
      <c r="AG2117">
        <v>0</v>
      </c>
      <c r="AH2117">
        <v>0</v>
      </c>
      <c r="AI2117">
        <v>1</v>
      </c>
      <c r="AJ2117">
        <v>1</v>
      </c>
      <c r="AK2117" s="9" t="s">
        <v>2840</v>
      </c>
      <c r="AL2117">
        <f t="shared" si="724"/>
        <v>0</v>
      </c>
      <c r="AM2117">
        <f>IF(AND(INDIRECT(AN2117)='Sample Select backend'!$C$2,INDIRECT(AO2117)=1,INDIRECT(AP2117)='Sample Select backend'!$F$2,INDIRECT(AQ2117)=1,INDIRECT(AR2117)='Sample Select backend'!$M$2),1,0)</f>
        <v>0</v>
      </c>
      <c r="AN2117" t="str">
        <f>_xlfn.CONCAT('Sample Select backend'!$C$4,ROW(AN2117))</f>
        <v>AE2117</v>
      </c>
      <c r="AO2117" s="9" t="str">
        <f>_xlfn.CONCAT('Sample Select backend'!$J$2,ROW(AO2117))</f>
        <v>AJ2117</v>
      </c>
      <c r="AP2117" t="str">
        <f>_xlfn.CONCAT('Sample Select backend'!$F$4,ROW(AP2117))</f>
        <v>AF2117</v>
      </c>
      <c r="AQ2117" t="str">
        <f>_xlfn.CONCAT('Sample Select backend'!$I$10,ROW(AQ2117))</f>
        <v>R2117</v>
      </c>
      <c r="AR2117" t="str">
        <f>_xlfn.CONCAT('Sample Select backend'!$M$4,ROW(AR2117))</f>
        <v>AK2117</v>
      </c>
      <c r="AS2117" t="str">
        <f t="shared" si="725"/>
        <v>Lithuania</v>
      </c>
      <c r="AT2117" s="9" t="str">
        <f t="shared" si="726"/>
        <v>General</v>
      </c>
      <c r="AU2117">
        <f t="shared" si="727"/>
        <v>0</v>
      </c>
      <c r="AV2117" s="9">
        <v>1</v>
      </c>
    </row>
    <row r="2118" spans="1:48" x14ac:dyDescent="0.35">
      <c r="A2118" t="s">
        <v>106</v>
      </c>
      <c r="B2118">
        <v>2</v>
      </c>
      <c r="C2118">
        <v>14</v>
      </c>
      <c r="D2118" t="s">
        <v>1477</v>
      </c>
      <c r="E2118">
        <v>-2</v>
      </c>
      <c r="F2118">
        <v>2</v>
      </c>
      <c r="G2118">
        <v>2</v>
      </c>
      <c r="H2118">
        <v>2</v>
      </c>
      <c r="I2118">
        <v>2</v>
      </c>
      <c r="J2118">
        <v>2</v>
      </c>
      <c r="K2118">
        <v>1</v>
      </c>
      <c r="L2118">
        <v>2</v>
      </c>
      <c r="M2118">
        <v>1</v>
      </c>
      <c r="N2118" t="s">
        <v>2705</v>
      </c>
      <c r="O2118" t="s">
        <v>2800</v>
      </c>
      <c r="P2118" t="s">
        <v>2808</v>
      </c>
      <c r="Q2118" t="s">
        <v>2813</v>
      </c>
      <c r="R2118">
        <v>0</v>
      </c>
      <c r="S2118" t="s">
        <v>202</v>
      </c>
      <c r="T2118" t="s">
        <v>202</v>
      </c>
      <c r="U2118" t="s">
        <v>202</v>
      </c>
      <c r="V2118">
        <f t="shared" si="715"/>
        <v>0</v>
      </c>
      <c r="W2118">
        <f t="shared" si="716"/>
        <v>1</v>
      </c>
      <c r="X2118">
        <f t="shared" si="717"/>
        <v>1</v>
      </c>
      <c r="Y2118">
        <f t="shared" si="718"/>
        <v>1</v>
      </c>
      <c r="Z2118">
        <f t="shared" si="719"/>
        <v>1</v>
      </c>
      <c r="AA2118">
        <f t="shared" si="720"/>
        <v>1</v>
      </c>
      <c r="AB2118">
        <f t="shared" si="721"/>
        <v>1</v>
      </c>
      <c r="AC2118">
        <f t="shared" si="722"/>
        <v>1</v>
      </c>
      <c r="AD2118">
        <f t="shared" si="723"/>
        <v>1</v>
      </c>
      <c r="AE2118" s="4" t="s">
        <v>2828</v>
      </c>
      <c r="AF2118" s="9" t="s">
        <v>2829</v>
      </c>
      <c r="AG2118">
        <v>0</v>
      </c>
      <c r="AH2118">
        <v>0</v>
      </c>
      <c r="AI2118">
        <v>1</v>
      </c>
      <c r="AJ2118">
        <v>1</v>
      </c>
      <c r="AK2118" s="9" t="s">
        <v>2840</v>
      </c>
      <c r="AL2118">
        <f t="shared" si="724"/>
        <v>0</v>
      </c>
      <c r="AM2118">
        <f>IF(AND(INDIRECT(AN2118)='Sample Select backend'!$C$2,INDIRECT(AO2118)=1,INDIRECT(AP2118)='Sample Select backend'!$F$2,INDIRECT(AQ2118)=1,INDIRECT(AR2118)='Sample Select backend'!$M$2),1,0)</f>
        <v>0</v>
      </c>
      <c r="AN2118" t="str">
        <f>_xlfn.CONCAT('Sample Select backend'!$C$4,ROW(AN2118))</f>
        <v>AE2118</v>
      </c>
      <c r="AO2118" s="9" t="str">
        <f>_xlfn.CONCAT('Sample Select backend'!$J$2,ROW(AO2118))</f>
        <v>AJ2118</v>
      </c>
      <c r="AP2118" t="str">
        <f>_xlfn.CONCAT('Sample Select backend'!$F$4,ROW(AP2118))</f>
        <v>AF2118</v>
      </c>
      <c r="AQ2118" t="str">
        <f>_xlfn.CONCAT('Sample Select backend'!$I$10,ROW(AQ2118))</f>
        <v>R2118</v>
      </c>
      <c r="AR2118" t="str">
        <f>_xlfn.CONCAT('Sample Select backend'!$M$4,ROW(AR2118))</f>
        <v>AK2118</v>
      </c>
      <c r="AS2118" t="str">
        <f t="shared" si="725"/>
        <v>Lithuania</v>
      </c>
      <c r="AT2118" s="9">
        <f t="shared" si="726"/>
        <v>14</v>
      </c>
      <c r="AU2118">
        <f t="shared" si="727"/>
        <v>0</v>
      </c>
      <c r="AV2118" s="9">
        <v>1</v>
      </c>
    </row>
    <row r="2119" spans="1:48" x14ac:dyDescent="0.35">
      <c r="A2119" t="s">
        <v>106</v>
      </c>
      <c r="B2119">
        <v>1</v>
      </c>
      <c r="C2119">
        <v>10</v>
      </c>
      <c r="D2119" t="s">
        <v>1475</v>
      </c>
      <c r="E2119">
        <v>-2</v>
      </c>
      <c r="F2119">
        <v>2</v>
      </c>
      <c r="G2119">
        <v>2</v>
      </c>
      <c r="H2119">
        <v>2</v>
      </c>
      <c r="I2119">
        <v>2</v>
      </c>
      <c r="J2119">
        <v>2</v>
      </c>
      <c r="K2119">
        <v>1</v>
      </c>
      <c r="L2119">
        <v>2</v>
      </c>
      <c r="M2119">
        <v>1</v>
      </c>
      <c r="N2119" t="s">
        <v>2705</v>
      </c>
      <c r="O2119" t="s">
        <v>2800</v>
      </c>
      <c r="P2119" t="s">
        <v>2808</v>
      </c>
      <c r="Q2119" t="s">
        <v>2813</v>
      </c>
      <c r="R2119">
        <v>0</v>
      </c>
      <c r="S2119" t="s">
        <v>202</v>
      </c>
      <c r="T2119" t="s">
        <v>202</v>
      </c>
      <c r="U2119" t="s">
        <v>202</v>
      </c>
      <c r="V2119">
        <f t="shared" si="715"/>
        <v>0</v>
      </c>
      <c r="W2119">
        <f t="shared" si="716"/>
        <v>1</v>
      </c>
      <c r="X2119">
        <f t="shared" si="717"/>
        <v>1</v>
      </c>
      <c r="Y2119">
        <f t="shared" si="718"/>
        <v>1</v>
      </c>
      <c r="Z2119">
        <f t="shared" si="719"/>
        <v>1</v>
      </c>
      <c r="AA2119">
        <f t="shared" si="720"/>
        <v>1</v>
      </c>
      <c r="AB2119">
        <f t="shared" si="721"/>
        <v>1</v>
      </c>
      <c r="AC2119">
        <f t="shared" si="722"/>
        <v>1</v>
      </c>
      <c r="AD2119">
        <f t="shared" si="723"/>
        <v>1</v>
      </c>
      <c r="AE2119" s="4" t="s">
        <v>2828</v>
      </c>
      <c r="AF2119" s="9" t="s">
        <v>2829</v>
      </c>
      <c r="AG2119">
        <v>0</v>
      </c>
      <c r="AH2119">
        <v>0</v>
      </c>
      <c r="AI2119">
        <v>1</v>
      </c>
      <c r="AJ2119">
        <v>1</v>
      </c>
      <c r="AK2119" s="9" t="s">
        <v>2840</v>
      </c>
      <c r="AL2119">
        <f t="shared" si="724"/>
        <v>0</v>
      </c>
      <c r="AM2119">
        <f>IF(AND(INDIRECT(AN2119)='Sample Select backend'!$C$2,INDIRECT(AO2119)=1,INDIRECT(AP2119)='Sample Select backend'!$F$2,INDIRECT(AQ2119)=1,INDIRECT(AR2119)='Sample Select backend'!$M$2),1,0)</f>
        <v>0</v>
      </c>
      <c r="AN2119" t="str">
        <f>_xlfn.CONCAT('Sample Select backend'!$C$4,ROW(AN2119))</f>
        <v>AE2119</v>
      </c>
      <c r="AO2119" s="9" t="str">
        <f>_xlfn.CONCAT('Sample Select backend'!$J$2,ROW(AO2119))</f>
        <v>AJ2119</v>
      </c>
      <c r="AP2119" t="str">
        <f>_xlfn.CONCAT('Sample Select backend'!$F$4,ROW(AP2119))</f>
        <v>AF2119</v>
      </c>
      <c r="AQ2119" t="str">
        <f>_xlfn.CONCAT('Sample Select backend'!$I$10,ROW(AQ2119))</f>
        <v>R2119</v>
      </c>
      <c r="AR2119" t="str">
        <f>_xlfn.CONCAT('Sample Select backend'!$M$4,ROW(AR2119))</f>
        <v>AK2119</v>
      </c>
      <c r="AS2119" t="str">
        <f t="shared" si="725"/>
        <v>Lithuania</v>
      </c>
      <c r="AT2119" s="9">
        <f t="shared" si="726"/>
        <v>10</v>
      </c>
      <c r="AU2119">
        <f t="shared" si="727"/>
        <v>0</v>
      </c>
      <c r="AV2119" s="9">
        <v>1</v>
      </c>
    </row>
    <row r="2120" spans="1:48" x14ac:dyDescent="0.35">
      <c r="A2120" t="s">
        <v>106</v>
      </c>
      <c r="B2120">
        <v>6</v>
      </c>
      <c r="C2120">
        <v>29</v>
      </c>
      <c r="D2120" t="s">
        <v>1473</v>
      </c>
      <c r="E2120">
        <v>1</v>
      </c>
      <c r="F2120">
        <v>1</v>
      </c>
      <c r="G2120">
        <v>2</v>
      </c>
      <c r="H2120">
        <v>-1</v>
      </c>
      <c r="I2120">
        <v>-2</v>
      </c>
      <c r="J2120">
        <v>2</v>
      </c>
      <c r="K2120">
        <v>1</v>
      </c>
      <c r="L2120">
        <v>2</v>
      </c>
      <c r="M2120">
        <v>1</v>
      </c>
      <c r="N2120" t="s">
        <v>2705</v>
      </c>
      <c r="O2120" t="s">
        <v>2800</v>
      </c>
      <c r="P2120" t="s">
        <v>2808</v>
      </c>
      <c r="Q2120" t="s">
        <v>2813</v>
      </c>
      <c r="R2120">
        <v>0</v>
      </c>
      <c r="S2120" t="s">
        <v>202</v>
      </c>
      <c r="T2120" t="s">
        <v>202</v>
      </c>
      <c r="U2120" t="s">
        <v>202</v>
      </c>
      <c r="V2120">
        <f t="shared" si="715"/>
        <v>1</v>
      </c>
      <c r="W2120">
        <f t="shared" si="716"/>
        <v>1</v>
      </c>
      <c r="X2120">
        <f t="shared" si="717"/>
        <v>1</v>
      </c>
      <c r="Y2120">
        <f t="shared" si="718"/>
        <v>0</v>
      </c>
      <c r="Z2120">
        <f t="shared" si="719"/>
        <v>0</v>
      </c>
      <c r="AA2120">
        <f t="shared" si="720"/>
        <v>1</v>
      </c>
      <c r="AB2120">
        <f t="shared" si="721"/>
        <v>1</v>
      </c>
      <c r="AC2120">
        <f t="shared" si="722"/>
        <v>1</v>
      </c>
      <c r="AD2120">
        <f t="shared" si="723"/>
        <v>1</v>
      </c>
      <c r="AE2120" s="4" t="s">
        <v>2828</v>
      </c>
      <c r="AF2120" s="9" t="s">
        <v>2829</v>
      </c>
      <c r="AG2120">
        <v>0</v>
      </c>
      <c r="AH2120">
        <v>0</v>
      </c>
      <c r="AI2120">
        <v>1</v>
      </c>
      <c r="AJ2120">
        <v>1</v>
      </c>
      <c r="AK2120" s="9" t="s">
        <v>2840</v>
      </c>
      <c r="AL2120">
        <f t="shared" si="724"/>
        <v>0</v>
      </c>
      <c r="AM2120">
        <f>IF(AND(INDIRECT(AN2120)='Sample Select backend'!$C$2,INDIRECT(AO2120)=1,INDIRECT(AP2120)='Sample Select backend'!$F$2,INDIRECT(AQ2120)=1,INDIRECT(AR2120)='Sample Select backend'!$M$2),1,0)</f>
        <v>0</v>
      </c>
      <c r="AN2120" t="str">
        <f>_xlfn.CONCAT('Sample Select backend'!$C$4,ROW(AN2120))</f>
        <v>AE2120</v>
      </c>
      <c r="AO2120" s="9" t="str">
        <f>_xlfn.CONCAT('Sample Select backend'!$J$2,ROW(AO2120))</f>
        <v>AJ2120</v>
      </c>
      <c r="AP2120" t="str">
        <f>_xlfn.CONCAT('Sample Select backend'!$F$4,ROW(AP2120))</f>
        <v>AF2120</v>
      </c>
      <c r="AQ2120" t="str">
        <f>_xlfn.CONCAT('Sample Select backend'!$I$10,ROW(AQ2120))</f>
        <v>R2120</v>
      </c>
      <c r="AR2120" t="str">
        <f>_xlfn.CONCAT('Sample Select backend'!$M$4,ROW(AR2120))</f>
        <v>AK2120</v>
      </c>
      <c r="AS2120" t="str">
        <f t="shared" si="725"/>
        <v>Lithuania</v>
      </c>
      <c r="AT2120" s="9">
        <f t="shared" si="726"/>
        <v>29</v>
      </c>
      <c r="AU2120">
        <f t="shared" si="727"/>
        <v>0</v>
      </c>
      <c r="AV2120" s="9">
        <v>1</v>
      </c>
    </row>
    <row r="2121" spans="1:48" x14ac:dyDescent="0.35">
      <c r="A2121" t="s">
        <v>106</v>
      </c>
      <c r="B2121">
        <v>6</v>
      </c>
      <c r="C2121">
        <v>29</v>
      </c>
      <c r="D2121" t="s">
        <v>1490</v>
      </c>
      <c r="E2121">
        <v>1</v>
      </c>
      <c r="F2121">
        <v>1</v>
      </c>
      <c r="G2121">
        <v>2</v>
      </c>
      <c r="H2121">
        <v>-1</v>
      </c>
      <c r="I2121">
        <v>-2</v>
      </c>
      <c r="J2121">
        <v>2</v>
      </c>
      <c r="K2121">
        <v>1</v>
      </c>
      <c r="L2121">
        <v>-2</v>
      </c>
      <c r="M2121">
        <v>1</v>
      </c>
      <c r="N2121" t="s">
        <v>2705</v>
      </c>
      <c r="O2121" t="s">
        <v>2800</v>
      </c>
      <c r="P2121" t="s">
        <v>2808</v>
      </c>
      <c r="Q2121" t="s">
        <v>2813</v>
      </c>
      <c r="R2121">
        <v>0</v>
      </c>
      <c r="S2121" t="s">
        <v>202</v>
      </c>
      <c r="T2121" t="s">
        <v>202</v>
      </c>
      <c r="U2121" t="s">
        <v>202</v>
      </c>
      <c r="V2121">
        <f t="shared" si="715"/>
        <v>1</v>
      </c>
      <c r="W2121">
        <f t="shared" si="716"/>
        <v>1</v>
      </c>
      <c r="X2121">
        <f t="shared" si="717"/>
        <v>1</v>
      </c>
      <c r="Y2121">
        <f t="shared" si="718"/>
        <v>0</v>
      </c>
      <c r="Z2121">
        <f t="shared" si="719"/>
        <v>0</v>
      </c>
      <c r="AA2121">
        <f t="shared" si="720"/>
        <v>1</v>
      </c>
      <c r="AB2121">
        <f t="shared" si="721"/>
        <v>1</v>
      </c>
      <c r="AC2121">
        <f t="shared" si="722"/>
        <v>0</v>
      </c>
      <c r="AD2121">
        <f t="shared" si="723"/>
        <v>1</v>
      </c>
      <c r="AE2121" s="4" t="s">
        <v>2828</v>
      </c>
      <c r="AF2121" s="9" t="s">
        <v>2829</v>
      </c>
      <c r="AG2121">
        <v>0</v>
      </c>
      <c r="AH2121">
        <v>0</v>
      </c>
      <c r="AI2121">
        <v>1</v>
      </c>
      <c r="AJ2121">
        <v>1</v>
      </c>
      <c r="AK2121" s="9" t="s">
        <v>2840</v>
      </c>
      <c r="AL2121">
        <f t="shared" si="724"/>
        <v>0</v>
      </c>
      <c r="AM2121">
        <f>IF(AND(INDIRECT(AN2121)='Sample Select backend'!$C$2,INDIRECT(AO2121)=1,INDIRECT(AP2121)='Sample Select backend'!$F$2,INDIRECT(AQ2121)=1,INDIRECT(AR2121)='Sample Select backend'!$M$2),1,0)</f>
        <v>0</v>
      </c>
      <c r="AN2121" t="str">
        <f>_xlfn.CONCAT('Sample Select backend'!$C$4,ROW(AN2121))</f>
        <v>AE2121</v>
      </c>
      <c r="AO2121" s="9" t="str">
        <f>_xlfn.CONCAT('Sample Select backend'!$J$2,ROW(AO2121))</f>
        <v>AJ2121</v>
      </c>
      <c r="AP2121" t="str">
        <f>_xlfn.CONCAT('Sample Select backend'!$F$4,ROW(AP2121))</f>
        <v>AF2121</v>
      </c>
      <c r="AQ2121" t="str">
        <f>_xlfn.CONCAT('Sample Select backend'!$I$10,ROW(AQ2121))</f>
        <v>R2121</v>
      </c>
      <c r="AR2121" t="str">
        <f>_xlfn.CONCAT('Sample Select backend'!$M$4,ROW(AR2121))</f>
        <v>AK2121</v>
      </c>
      <c r="AS2121" t="str">
        <f t="shared" si="725"/>
        <v>Lithuania</v>
      </c>
      <c r="AT2121" s="9">
        <f t="shared" si="726"/>
        <v>29</v>
      </c>
      <c r="AU2121">
        <f t="shared" si="727"/>
        <v>0</v>
      </c>
      <c r="AV2121" s="9">
        <v>1</v>
      </c>
    </row>
    <row r="2122" spans="1:48" x14ac:dyDescent="0.35">
      <c r="A2122" t="s">
        <v>106</v>
      </c>
      <c r="B2122">
        <v>7</v>
      </c>
      <c r="C2122">
        <v>30</v>
      </c>
      <c r="D2122" t="s">
        <v>1485</v>
      </c>
      <c r="E2122">
        <v>1</v>
      </c>
      <c r="F2122">
        <v>1</v>
      </c>
      <c r="G2122">
        <v>2</v>
      </c>
      <c r="H2122">
        <v>1</v>
      </c>
      <c r="I2122">
        <v>2</v>
      </c>
      <c r="J2122">
        <v>2</v>
      </c>
      <c r="K2122">
        <v>1</v>
      </c>
      <c r="L2122">
        <v>-2</v>
      </c>
      <c r="M2122">
        <v>1</v>
      </c>
      <c r="N2122" t="s">
        <v>2705</v>
      </c>
      <c r="O2122" t="s">
        <v>2800</v>
      </c>
      <c r="P2122" t="s">
        <v>2808</v>
      </c>
      <c r="Q2122" t="s">
        <v>2813</v>
      </c>
      <c r="R2122">
        <v>0</v>
      </c>
      <c r="S2122" t="s">
        <v>202</v>
      </c>
      <c r="T2122" t="s">
        <v>202</v>
      </c>
      <c r="U2122" t="s">
        <v>202</v>
      </c>
      <c r="V2122">
        <f t="shared" si="715"/>
        <v>1</v>
      </c>
      <c r="W2122">
        <f t="shared" si="716"/>
        <v>1</v>
      </c>
      <c r="X2122">
        <f t="shared" si="717"/>
        <v>1</v>
      </c>
      <c r="Y2122">
        <f t="shared" si="718"/>
        <v>1</v>
      </c>
      <c r="Z2122">
        <f t="shared" si="719"/>
        <v>1</v>
      </c>
      <c r="AA2122">
        <f t="shared" si="720"/>
        <v>1</v>
      </c>
      <c r="AB2122">
        <f t="shared" si="721"/>
        <v>1</v>
      </c>
      <c r="AC2122">
        <f t="shared" si="722"/>
        <v>0</v>
      </c>
      <c r="AD2122">
        <f t="shared" si="723"/>
        <v>1</v>
      </c>
      <c r="AE2122" s="4" t="s">
        <v>2828</v>
      </c>
      <c r="AF2122" s="9" t="s">
        <v>2829</v>
      </c>
      <c r="AG2122">
        <v>0</v>
      </c>
      <c r="AH2122">
        <v>0</v>
      </c>
      <c r="AI2122">
        <v>1</v>
      </c>
      <c r="AJ2122">
        <v>1</v>
      </c>
      <c r="AK2122" s="9" t="s">
        <v>2840</v>
      </c>
      <c r="AL2122">
        <f t="shared" si="724"/>
        <v>0</v>
      </c>
      <c r="AM2122">
        <f>IF(AND(INDIRECT(AN2122)='Sample Select backend'!$C$2,INDIRECT(AO2122)=1,INDIRECT(AP2122)='Sample Select backend'!$F$2,INDIRECT(AQ2122)=1,INDIRECT(AR2122)='Sample Select backend'!$M$2),1,0)</f>
        <v>0</v>
      </c>
      <c r="AN2122" t="str">
        <f>_xlfn.CONCAT('Sample Select backend'!$C$4,ROW(AN2122))</f>
        <v>AE2122</v>
      </c>
      <c r="AO2122" s="9" t="str">
        <f>_xlfn.CONCAT('Sample Select backend'!$J$2,ROW(AO2122))</f>
        <v>AJ2122</v>
      </c>
      <c r="AP2122" t="str">
        <f>_xlfn.CONCAT('Sample Select backend'!$F$4,ROW(AP2122))</f>
        <v>AF2122</v>
      </c>
      <c r="AQ2122" t="str">
        <f>_xlfn.CONCAT('Sample Select backend'!$I$10,ROW(AQ2122))</f>
        <v>R2122</v>
      </c>
      <c r="AR2122" t="str">
        <f>_xlfn.CONCAT('Sample Select backend'!$M$4,ROW(AR2122))</f>
        <v>AK2122</v>
      </c>
      <c r="AS2122" t="str">
        <f t="shared" si="725"/>
        <v>Lithuania</v>
      </c>
      <c r="AT2122" s="9">
        <f t="shared" si="726"/>
        <v>30</v>
      </c>
      <c r="AU2122">
        <f t="shared" si="727"/>
        <v>0</v>
      </c>
      <c r="AV2122" s="9">
        <v>1</v>
      </c>
    </row>
    <row r="2123" spans="1:48" x14ac:dyDescent="0.35">
      <c r="A2123" t="s">
        <v>106</v>
      </c>
      <c r="B2123">
        <v>5</v>
      </c>
      <c r="C2123" t="s">
        <v>201</v>
      </c>
      <c r="D2123" t="s">
        <v>1482</v>
      </c>
      <c r="E2123">
        <v>1</v>
      </c>
      <c r="F2123">
        <v>1</v>
      </c>
      <c r="G2123">
        <v>2</v>
      </c>
      <c r="H2123">
        <v>-1</v>
      </c>
      <c r="I2123">
        <v>2</v>
      </c>
      <c r="J2123">
        <v>-2</v>
      </c>
      <c r="K2123">
        <v>1</v>
      </c>
      <c r="L2123">
        <v>2</v>
      </c>
      <c r="M2123">
        <v>1</v>
      </c>
      <c r="N2123" t="s">
        <v>2705</v>
      </c>
      <c r="O2123" t="s">
        <v>2800</v>
      </c>
      <c r="P2123" t="s">
        <v>2808</v>
      </c>
      <c r="Q2123" t="s">
        <v>2813</v>
      </c>
      <c r="R2123">
        <v>0</v>
      </c>
      <c r="S2123" t="s">
        <v>202</v>
      </c>
      <c r="T2123" t="s">
        <v>202</v>
      </c>
      <c r="U2123" t="s">
        <v>202</v>
      </c>
      <c r="V2123">
        <f t="shared" si="715"/>
        <v>1</v>
      </c>
      <c r="W2123">
        <f t="shared" si="716"/>
        <v>1</v>
      </c>
      <c r="X2123">
        <f t="shared" si="717"/>
        <v>1</v>
      </c>
      <c r="Y2123">
        <f t="shared" si="718"/>
        <v>0</v>
      </c>
      <c r="Z2123">
        <f t="shared" si="719"/>
        <v>1</v>
      </c>
      <c r="AA2123">
        <f t="shared" si="720"/>
        <v>0</v>
      </c>
      <c r="AB2123">
        <f t="shared" si="721"/>
        <v>1</v>
      </c>
      <c r="AC2123">
        <f t="shared" si="722"/>
        <v>1</v>
      </c>
      <c r="AD2123">
        <f t="shared" si="723"/>
        <v>1</v>
      </c>
      <c r="AE2123" s="4" t="s">
        <v>2828</v>
      </c>
      <c r="AF2123" s="9" t="s">
        <v>2829</v>
      </c>
      <c r="AG2123">
        <v>0</v>
      </c>
      <c r="AH2123">
        <v>0</v>
      </c>
      <c r="AI2123">
        <v>1</v>
      </c>
      <c r="AJ2123">
        <v>1</v>
      </c>
      <c r="AK2123" s="9" t="s">
        <v>2840</v>
      </c>
      <c r="AL2123">
        <f t="shared" si="724"/>
        <v>0</v>
      </c>
      <c r="AM2123">
        <f>IF(AND(INDIRECT(AN2123)='Sample Select backend'!$C$2,INDIRECT(AO2123)=1,INDIRECT(AP2123)='Sample Select backend'!$F$2,INDIRECT(AQ2123)=1,INDIRECT(AR2123)='Sample Select backend'!$M$2),1,0)</f>
        <v>0</v>
      </c>
      <c r="AN2123" t="str">
        <f>_xlfn.CONCAT('Sample Select backend'!$C$4,ROW(AN2123))</f>
        <v>AE2123</v>
      </c>
      <c r="AO2123" s="9" t="str">
        <f>_xlfn.CONCAT('Sample Select backend'!$J$2,ROW(AO2123))</f>
        <v>AJ2123</v>
      </c>
      <c r="AP2123" t="str">
        <f>_xlfn.CONCAT('Sample Select backend'!$F$4,ROW(AP2123))</f>
        <v>AF2123</v>
      </c>
      <c r="AQ2123" t="str">
        <f>_xlfn.CONCAT('Sample Select backend'!$I$10,ROW(AQ2123))</f>
        <v>R2123</v>
      </c>
      <c r="AR2123" t="str">
        <f>_xlfn.CONCAT('Sample Select backend'!$M$4,ROW(AR2123))</f>
        <v>AK2123</v>
      </c>
      <c r="AS2123" t="str">
        <f t="shared" si="725"/>
        <v>Lithuania</v>
      </c>
      <c r="AT2123" s="9" t="str">
        <f t="shared" si="726"/>
        <v>Other</v>
      </c>
      <c r="AU2123">
        <f t="shared" si="727"/>
        <v>0</v>
      </c>
      <c r="AV2123" s="9">
        <v>1</v>
      </c>
    </row>
    <row r="2124" spans="1:48" x14ac:dyDescent="0.35">
      <c r="A2124" t="s">
        <v>106</v>
      </c>
      <c r="B2124">
        <v>6</v>
      </c>
      <c r="C2124">
        <v>28</v>
      </c>
      <c r="D2124" t="s">
        <v>1474</v>
      </c>
      <c r="E2124">
        <v>-2</v>
      </c>
      <c r="F2124">
        <v>1</v>
      </c>
      <c r="G2124">
        <v>2</v>
      </c>
      <c r="H2124">
        <v>1</v>
      </c>
      <c r="I2124">
        <v>2</v>
      </c>
      <c r="J2124">
        <v>2</v>
      </c>
      <c r="K2124">
        <v>1</v>
      </c>
      <c r="L2124">
        <v>2</v>
      </c>
      <c r="M2124">
        <v>1</v>
      </c>
      <c r="N2124" t="s">
        <v>2705</v>
      </c>
      <c r="O2124" t="s">
        <v>2800</v>
      </c>
      <c r="P2124" t="s">
        <v>2808</v>
      </c>
      <c r="Q2124" t="s">
        <v>2813</v>
      </c>
      <c r="R2124">
        <v>0</v>
      </c>
      <c r="S2124" t="s">
        <v>202</v>
      </c>
      <c r="T2124" t="s">
        <v>202</v>
      </c>
      <c r="U2124" t="s">
        <v>202</v>
      </c>
      <c r="V2124">
        <f t="shared" si="715"/>
        <v>0</v>
      </c>
      <c r="W2124">
        <f t="shared" si="716"/>
        <v>1</v>
      </c>
      <c r="X2124">
        <f t="shared" si="717"/>
        <v>1</v>
      </c>
      <c r="Y2124">
        <f t="shared" si="718"/>
        <v>1</v>
      </c>
      <c r="Z2124">
        <f t="shared" si="719"/>
        <v>1</v>
      </c>
      <c r="AA2124">
        <f t="shared" si="720"/>
        <v>1</v>
      </c>
      <c r="AB2124">
        <f t="shared" si="721"/>
        <v>1</v>
      </c>
      <c r="AC2124">
        <f t="shared" si="722"/>
        <v>1</v>
      </c>
      <c r="AD2124">
        <f t="shared" si="723"/>
        <v>1</v>
      </c>
      <c r="AE2124" s="4" t="s">
        <v>2828</v>
      </c>
      <c r="AF2124" s="9" t="s">
        <v>2829</v>
      </c>
      <c r="AG2124">
        <v>0</v>
      </c>
      <c r="AH2124">
        <v>0</v>
      </c>
      <c r="AI2124">
        <v>1</v>
      </c>
      <c r="AJ2124">
        <v>1</v>
      </c>
      <c r="AK2124" s="9" t="s">
        <v>2840</v>
      </c>
      <c r="AL2124">
        <f t="shared" si="724"/>
        <v>0</v>
      </c>
      <c r="AM2124">
        <f>IF(AND(INDIRECT(AN2124)='Sample Select backend'!$C$2,INDIRECT(AO2124)=1,INDIRECT(AP2124)='Sample Select backend'!$F$2,INDIRECT(AQ2124)=1,INDIRECT(AR2124)='Sample Select backend'!$M$2),1,0)</f>
        <v>0</v>
      </c>
      <c r="AN2124" t="str">
        <f>_xlfn.CONCAT('Sample Select backend'!$C$4,ROW(AN2124))</f>
        <v>AE2124</v>
      </c>
      <c r="AO2124" s="9" t="str">
        <f>_xlfn.CONCAT('Sample Select backend'!$J$2,ROW(AO2124))</f>
        <v>AJ2124</v>
      </c>
      <c r="AP2124" t="str">
        <f>_xlfn.CONCAT('Sample Select backend'!$F$4,ROW(AP2124))</f>
        <v>AF2124</v>
      </c>
      <c r="AQ2124" t="str">
        <f>_xlfn.CONCAT('Sample Select backend'!$I$10,ROW(AQ2124))</f>
        <v>R2124</v>
      </c>
      <c r="AR2124" t="str">
        <f>_xlfn.CONCAT('Sample Select backend'!$M$4,ROW(AR2124))</f>
        <v>AK2124</v>
      </c>
      <c r="AS2124" t="str">
        <f t="shared" si="725"/>
        <v>Lithuania</v>
      </c>
      <c r="AT2124" s="9">
        <f t="shared" si="726"/>
        <v>28</v>
      </c>
      <c r="AU2124">
        <f t="shared" si="727"/>
        <v>0</v>
      </c>
      <c r="AV2124" s="9">
        <v>1</v>
      </c>
    </row>
    <row r="2125" spans="1:48" x14ac:dyDescent="0.35">
      <c r="A2125" t="s">
        <v>106</v>
      </c>
      <c r="B2125">
        <v>6</v>
      </c>
      <c r="C2125">
        <v>29</v>
      </c>
      <c r="D2125" t="s">
        <v>1478</v>
      </c>
      <c r="E2125">
        <v>1</v>
      </c>
      <c r="F2125">
        <v>1</v>
      </c>
      <c r="G2125">
        <v>2</v>
      </c>
      <c r="H2125">
        <v>-1</v>
      </c>
      <c r="I2125">
        <v>-2</v>
      </c>
      <c r="J2125">
        <v>-2</v>
      </c>
      <c r="K2125">
        <v>1</v>
      </c>
      <c r="L2125">
        <v>-2</v>
      </c>
      <c r="M2125">
        <v>1</v>
      </c>
      <c r="N2125" t="s">
        <v>2705</v>
      </c>
      <c r="O2125" t="s">
        <v>2800</v>
      </c>
      <c r="P2125" t="s">
        <v>2808</v>
      </c>
      <c r="Q2125" t="s">
        <v>2813</v>
      </c>
      <c r="R2125">
        <v>0</v>
      </c>
      <c r="S2125" t="s">
        <v>202</v>
      </c>
      <c r="T2125" t="s">
        <v>202</v>
      </c>
      <c r="U2125" t="s">
        <v>202</v>
      </c>
      <c r="V2125">
        <f t="shared" si="715"/>
        <v>1</v>
      </c>
      <c r="W2125">
        <f t="shared" si="716"/>
        <v>1</v>
      </c>
      <c r="X2125">
        <f t="shared" si="717"/>
        <v>1</v>
      </c>
      <c r="Y2125">
        <f t="shared" si="718"/>
        <v>0</v>
      </c>
      <c r="Z2125">
        <f t="shared" si="719"/>
        <v>0</v>
      </c>
      <c r="AA2125">
        <f t="shared" si="720"/>
        <v>0</v>
      </c>
      <c r="AB2125">
        <f t="shared" si="721"/>
        <v>1</v>
      </c>
      <c r="AC2125">
        <f t="shared" si="722"/>
        <v>0</v>
      </c>
      <c r="AD2125">
        <f t="shared" si="723"/>
        <v>1</v>
      </c>
      <c r="AE2125" s="4" t="s">
        <v>2828</v>
      </c>
      <c r="AF2125" s="9" t="s">
        <v>2829</v>
      </c>
      <c r="AG2125">
        <v>0</v>
      </c>
      <c r="AH2125">
        <v>0</v>
      </c>
      <c r="AI2125">
        <v>1</v>
      </c>
      <c r="AJ2125">
        <v>1</v>
      </c>
      <c r="AK2125" s="9" t="s">
        <v>2840</v>
      </c>
      <c r="AL2125">
        <f t="shared" si="724"/>
        <v>0</v>
      </c>
      <c r="AM2125">
        <f>IF(AND(INDIRECT(AN2125)='Sample Select backend'!$C$2,INDIRECT(AO2125)=1,INDIRECT(AP2125)='Sample Select backend'!$F$2,INDIRECT(AQ2125)=1,INDIRECT(AR2125)='Sample Select backend'!$M$2),1,0)</f>
        <v>0</v>
      </c>
      <c r="AN2125" t="str">
        <f>_xlfn.CONCAT('Sample Select backend'!$C$4,ROW(AN2125))</f>
        <v>AE2125</v>
      </c>
      <c r="AO2125" s="9" t="str">
        <f>_xlfn.CONCAT('Sample Select backend'!$J$2,ROW(AO2125))</f>
        <v>AJ2125</v>
      </c>
      <c r="AP2125" t="str">
        <f>_xlfn.CONCAT('Sample Select backend'!$F$4,ROW(AP2125))</f>
        <v>AF2125</v>
      </c>
      <c r="AQ2125" t="str">
        <f>_xlfn.CONCAT('Sample Select backend'!$I$10,ROW(AQ2125))</f>
        <v>R2125</v>
      </c>
      <c r="AR2125" t="str">
        <f>_xlfn.CONCAT('Sample Select backend'!$M$4,ROW(AR2125))</f>
        <v>AK2125</v>
      </c>
      <c r="AS2125" t="str">
        <f t="shared" si="725"/>
        <v>Lithuania</v>
      </c>
      <c r="AT2125" s="9">
        <f t="shared" si="726"/>
        <v>29</v>
      </c>
      <c r="AU2125">
        <f t="shared" si="727"/>
        <v>0</v>
      </c>
      <c r="AV2125" s="9">
        <v>1</v>
      </c>
    </row>
    <row r="2126" spans="1:48" x14ac:dyDescent="0.35">
      <c r="A2126" t="s">
        <v>106</v>
      </c>
      <c r="B2126">
        <v>1</v>
      </c>
      <c r="C2126">
        <v>11</v>
      </c>
      <c r="D2126" t="s">
        <v>1484</v>
      </c>
      <c r="E2126">
        <v>2</v>
      </c>
      <c r="F2126">
        <v>2</v>
      </c>
      <c r="G2126">
        <v>-2</v>
      </c>
      <c r="H2126">
        <v>2</v>
      </c>
      <c r="I2126">
        <v>-2</v>
      </c>
      <c r="J2126">
        <v>2</v>
      </c>
      <c r="K2126">
        <v>-2</v>
      </c>
      <c r="L2126">
        <v>2</v>
      </c>
      <c r="M2126">
        <v>1</v>
      </c>
      <c r="N2126" t="s">
        <v>2705</v>
      </c>
      <c r="O2126" t="s">
        <v>2800</v>
      </c>
      <c r="P2126" t="s">
        <v>2808</v>
      </c>
      <c r="Q2126" t="s">
        <v>2813</v>
      </c>
      <c r="R2126">
        <v>0</v>
      </c>
      <c r="S2126" t="s">
        <v>202</v>
      </c>
      <c r="T2126" t="s">
        <v>202</v>
      </c>
      <c r="U2126" t="s">
        <v>202</v>
      </c>
      <c r="V2126">
        <f t="shared" si="715"/>
        <v>1</v>
      </c>
      <c r="W2126">
        <f t="shared" si="716"/>
        <v>1</v>
      </c>
      <c r="X2126">
        <f t="shared" si="717"/>
        <v>0</v>
      </c>
      <c r="Y2126">
        <f t="shared" si="718"/>
        <v>1</v>
      </c>
      <c r="Z2126">
        <f t="shared" si="719"/>
        <v>0</v>
      </c>
      <c r="AA2126">
        <f t="shared" si="720"/>
        <v>1</v>
      </c>
      <c r="AB2126">
        <f t="shared" si="721"/>
        <v>0</v>
      </c>
      <c r="AC2126">
        <f t="shared" si="722"/>
        <v>1</v>
      </c>
      <c r="AD2126">
        <f t="shared" si="723"/>
        <v>1</v>
      </c>
      <c r="AE2126" s="4" t="s">
        <v>2828</v>
      </c>
      <c r="AF2126" s="9" t="s">
        <v>2829</v>
      </c>
      <c r="AG2126">
        <v>0</v>
      </c>
      <c r="AH2126">
        <v>0</v>
      </c>
      <c r="AI2126">
        <v>1</v>
      </c>
      <c r="AJ2126">
        <v>1</v>
      </c>
      <c r="AK2126" s="9" t="s">
        <v>2840</v>
      </c>
      <c r="AL2126">
        <f t="shared" si="724"/>
        <v>0</v>
      </c>
      <c r="AM2126">
        <f>IF(AND(INDIRECT(AN2126)='Sample Select backend'!$C$2,INDIRECT(AO2126)=1,INDIRECT(AP2126)='Sample Select backend'!$F$2,INDIRECT(AQ2126)=1,INDIRECT(AR2126)='Sample Select backend'!$M$2),1,0)</f>
        <v>0</v>
      </c>
      <c r="AN2126" t="str">
        <f>_xlfn.CONCAT('Sample Select backend'!$C$4,ROW(AN2126))</f>
        <v>AE2126</v>
      </c>
      <c r="AO2126" s="9" t="str">
        <f>_xlfn.CONCAT('Sample Select backend'!$J$2,ROW(AO2126))</f>
        <v>AJ2126</v>
      </c>
      <c r="AP2126" t="str">
        <f>_xlfn.CONCAT('Sample Select backend'!$F$4,ROW(AP2126))</f>
        <v>AF2126</v>
      </c>
      <c r="AQ2126" t="str">
        <f>_xlfn.CONCAT('Sample Select backend'!$I$10,ROW(AQ2126))</f>
        <v>R2126</v>
      </c>
      <c r="AR2126" t="str">
        <f>_xlfn.CONCAT('Sample Select backend'!$M$4,ROW(AR2126))</f>
        <v>AK2126</v>
      </c>
      <c r="AS2126" t="str">
        <f t="shared" si="725"/>
        <v>Lithuania</v>
      </c>
      <c r="AT2126" s="9">
        <f t="shared" si="726"/>
        <v>11</v>
      </c>
      <c r="AU2126">
        <f t="shared" si="727"/>
        <v>0</v>
      </c>
      <c r="AV2126" s="9">
        <v>1</v>
      </c>
    </row>
    <row r="2127" spans="1:48" x14ac:dyDescent="0.35">
      <c r="A2127" t="s">
        <v>106</v>
      </c>
      <c r="B2127">
        <v>6</v>
      </c>
      <c r="C2127">
        <v>29</v>
      </c>
      <c r="D2127" t="s">
        <v>1487</v>
      </c>
      <c r="E2127">
        <v>1</v>
      </c>
      <c r="F2127">
        <v>1</v>
      </c>
      <c r="G2127">
        <v>2</v>
      </c>
      <c r="H2127">
        <v>-1</v>
      </c>
      <c r="I2127">
        <v>-2</v>
      </c>
      <c r="J2127">
        <v>2</v>
      </c>
      <c r="K2127">
        <v>1</v>
      </c>
      <c r="L2127">
        <v>2</v>
      </c>
      <c r="M2127">
        <v>1</v>
      </c>
      <c r="N2127" t="s">
        <v>2705</v>
      </c>
      <c r="O2127" t="s">
        <v>2800</v>
      </c>
      <c r="P2127" t="s">
        <v>2808</v>
      </c>
      <c r="Q2127" t="s">
        <v>2813</v>
      </c>
      <c r="R2127">
        <v>0</v>
      </c>
      <c r="S2127" t="s">
        <v>202</v>
      </c>
      <c r="T2127" t="s">
        <v>202</v>
      </c>
      <c r="U2127" t="s">
        <v>202</v>
      </c>
      <c r="V2127">
        <f t="shared" si="715"/>
        <v>1</v>
      </c>
      <c r="W2127">
        <f t="shared" si="716"/>
        <v>1</v>
      </c>
      <c r="X2127">
        <f t="shared" si="717"/>
        <v>1</v>
      </c>
      <c r="Y2127">
        <f t="shared" si="718"/>
        <v>0</v>
      </c>
      <c r="Z2127">
        <f t="shared" si="719"/>
        <v>0</v>
      </c>
      <c r="AA2127">
        <f t="shared" si="720"/>
        <v>1</v>
      </c>
      <c r="AB2127">
        <f t="shared" si="721"/>
        <v>1</v>
      </c>
      <c r="AC2127">
        <f t="shared" si="722"/>
        <v>1</v>
      </c>
      <c r="AD2127">
        <f t="shared" si="723"/>
        <v>1</v>
      </c>
      <c r="AE2127" s="4" t="s">
        <v>2828</v>
      </c>
      <c r="AF2127" s="9" t="s">
        <v>2829</v>
      </c>
      <c r="AG2127">
        <v>0</v>
      </c>
      <c r="AH2127">
        <v>0</v>
      </c>
      <c r="AI2127">
        <v>1</v>
      </c>
      <c r="AJ2127">
        <v>1</v>
      </c>
      <c r="AK2127" s="9" t="s">
        <v>2840</v>
      </c>
      <c r="AL2127">
        <f t="shared" si="724"/>
        <v>0</v>
      </c>
      <c r="AM2127">
        <f>IF(AND(INDIRECT(AN2127)='Sample Select backend'!$C$2,INDIRECT(AO2127)=1,INDIRECT(AP2127)='Sample Select backend'!$F$2,INDIRECT(AQ2127)=1,INDIRECT(AR2127)='Sample Select backend'!$M$2),1,0)</f>
        <v>0</v>
      </c>
      <c r="AN2127" t="str">
        <f>_xlfn.CONCAT('Sample Select backend'!$C$4,ROW(AN2127))</f>
        <v>AE2127</v>
      </c>
      <c r="AO2127" s="9" t="str">
        <f>_xlfn.CONCAT('Sample Select backend'!$J$2,ROW(AO2127))</f>
        <v>AJ2127</v>
      </c>
      <c r="AP2127" t="str">
        <f>_xlfn.CONCAT('Sample Select backend'!$F$4,ROW(AP2127))</f>
        <v>AF2127</v>
      </c>
      <c r="AQ2127" t="str">
        <f>_xlfn.CONCAT('Sample Select backend'!$I$10,ROW(AQ2127))</f>
        <v>R2127</v>
      </c>
      <c r="AR2127" t="str">
        <f>_xlfn.CONCAT('Sample Select backend'!$M$4,ROW(AR2127))</f>
        <v>AK2127</v>
      </c>
      <c r="AS2127" t="str">
        <f t="shared" si="725"/>
        <v>Lithuania</v>
      </c>
      <c r="AT2127" s="9">
        <f t="shared" si="726"/>
        <v>29</v>
      </c>
      <c r="AU2127">
        <f t="shared" si="727"/>
        <v>0</v>
      </c>
      <c r="AV2127" s="9">
        <v>0</v>
      </c>
    </row>
    <row r="2128" spans="1:48" x14ac:dyDescent="0.35">
      <c r="A2128" t="s">
        <v>106</v>
      </c>
      <c r="B2128">
        <v>7</v>
      </c>
      <c r="C2128">
        <v>30</v>
      </c>
      <c r="D2128" t="s">
        <v>1488</v>
      </c>
      <c r="E2128">
        <v>1</v>
      </c>
      <c r="F2128">
        <v>1</v>
      </c>
      <c r="G2128">
        <v>2</v>
      </c>
      <c r="H2128">
        <v>1</v>
      </c>
      <c r="I2128">
        <v>2</v>
      </c>
      <c r="J2128">
        <v>2</v>
      </c>
      <c r="K2128">
        <v>1</v>
      </c>
      <c r="L2128">
        <v>2</v>
      </c>
      <c r="M2128">
        <v>1</v>
      </c>
      <c r="N2128" t="s">
        <v>2705</v>
      </c>
      <c r="O2128" t="s">
        <v>2800</v>
      </c>
      <c r="P2128" t="s">
        <v>2808</v>
      </c>
      <c r="Q2128" t="s">
        <v>2813</v>
      </c>
      <c r="R2128">
        <v>0</v>
      </c>
      <c r="S2128" t="s">
        <v>202</v>
      </c>
      <c r="T2128" t="s">
        <v>202</v>
      </c>
      <c r="U2128" t="s">
        <v>202</v>
      </c>
      <c r="V2128">
        <f t="shared" si="715"/>
        <v>1</v>
      </c>
      <c r="W2128">
        <f t="shared" si="716"/>
        <v>1</v>
      </c>
      <c r="X2128">
        <f t="shared" si="717"/>
        <v>1</v>
      </c>
      <c r="Y2128">
        <f t="shared" si="718"/>
        <v>1</v>
      </c>
      <c r="Z2128">
        <f t="shared" si="719"/>
        <v>1</v>
      </c>
      <c r="AA2128">
        <f t="shared" si="720"/>
        <v>1</v>
      </c>
      <c r="AB2128">
        <f t="shared" si="721"/>
        <v>1</v>
      </c>
      <c r="AC2128">
        <f t="shared" si="722"/>
        <v>1</v>
      </c>
      <c r="AD2128">
        <f t="shared" si="723"/>
        <v>1</v>
      </c>
      <c r="AE2128" s="4" t="s">
        <v>2828</v>
      </c>
      <c r="AF2128" s="9" t="s">
        <v>2829</v>
      </c>
      <c r="AG2128">
        <v>0</v>
      </c>
      <c r="AH2128">
        <v>0</v>
      </c>
      <c r="AI2128">
        <v>1</v>
      </c>
      <c r="AJ2128">
        <v>1</v>
      </c>
      <c r="AK2128" s="9" t="s">
        <v>2840</v>
      </c>
      <c r="AL2128">
        <f t="shared" si="724"/>
        <v>0</v>
      </c>
      <c r="AM2128">
        <f>IF(AND(INDIRECT(AN2128)='Sample Select backend'!$C$2,INDIRECT(AO2128)=1,INDIRECT(AP2128)='Sample Select backend'!$F$2,INDIRECT(AQ2128)=1,INDIRECT(AR2128)='Sample Select backend'!$M$2),1,0)</f>
        <v>0</v>
      </c>
      <c r="AN2128" t="str">
        <f>_xlfn.CONCAT('Sample Select backend'!$C$4,ROW(AN2128))</f>
        <v>AE2128</v>
      </c>
      <c r="AO2128" s="9" t="str">
        <f>_xlfn.CONCAT('Sample Select backend'!$J$2,ROW(AO2128))</f>
        <v>AJ2128</v>
      </c>
      <c r="AP2128" t="str">
        <f>_xlfn.CONCAT('Sample Select backend'!$F$4,ROW(AP2128))</f>
        <v>AF2128</v>
      </c>
      <c r="AQ2128" t="str">
        <f>_xlfn.CONCAT('Sample Select backend'!$I$10,ROW(AQ2128))</f>
        <v>R2128</v>
      </c>
      <c r="AR2128" t="str">
        <f>_xlfn.CONCAT('Sample Select backend'!$M$4,ROW(AR2128))</f>
        <v>AK2128</v>
      </c>
      <c r="AS2128" t="str">
        <f t="shared" si="725"/>
        <v>Lithuania</v>
      </c>
      <c r="AT2128" s="9">
        <f t="shared" si="726"/>
        <v>30</v>
      </c>
      <c r="AU2128">
        <f t="shared" si="727"/>
        <v>0</v>
      </c>
      <c r="AV2128" s="9">
        <v>0</v>
      </c>
    </row>
    <row r="2129" spans="1:48" x14ac:dyDescent="0.35">
      <c r="A2129" s="24" t="s">
        <v>106</v>
      </c>
      <c r="B2129" s="24">
        <v>7</v>
      </c>
      <c r="C2129" s="24">
        <v>30</v>
      </c>
      <c r="D2129" s="24" t="s">
        <v>3920</v>
      </c>
      <c r="E2129" s="24"/>
      <c r="O2129" t="s">
        <v>2800</v>
      </c>
      <c r="P2129" t="s">
        <v>2808</v>
      </c>
      <c r="Q2129" t="s">
        <v>2813</v>
      </c>
      <c r="R2129">
        <v>0</v>
      </c>
      <c r="S2129" t="s">
        <v>202</v>
      </c>
      <c r="T2129" t="s">
        <v>202</v>
      </c>
      <c r="U2129" t="s">
        <v>202</v>
      </c>
      <c r="V2129">
        <v>-1</v>
      </c>
      <c r="W2129">
        <v>-1</v>
      </c>
      <c r="X2129">
        <v>-1</v>
      </c>
      <c r="Y2129">
        <v>-1</v>
      </c>
      <c r="Z2129">
        <v>-1</v>
      </c>
      <c r="AA2129">
        <v>-1</v>
      </c>
      <c r="AB2129">
        <v>-1</v>
      </c>
      <c r="AC2129">
        <v>-1</v>
      </c>
      <c r="AD2129">
        <v>-1</v>
      </c>
      <c r="AE2129" s="4" t="s">
        <v>2828</v>
      </c>
      <c r="AF2129" s="9" t="s">
        <v>2829</v>
      </c>
      <c r="AG2129">
        <v>0</v>
      </c>
      <c r="AH2129">
        <v>0</v>
      </c>
      <c r="AI2129">
        <v>1</v>
      </c>
      <c r="AJ2129">
        <v>1</v>
      </c>
      <c r="AK2129" s="9" t="s">
        <v>2840</v>
      </c>
      <c r="AL2129">
        <f t="shared" si="724"/>
        <v>0</v>
      </c>
      <c r="AM2129">
        <f>IF(AND(INDIRECT(AN2129)='Sample Select backend'!$C$2,INDIRECT(AO2129)=1,INDIRECT(AP2129)='Sample Select backend'!$F$2,INDIRECT(AQ2129)=1,INDIRECT(AR2129)='Sample Select backend'!$M$2),1,0)</f>
        <v>0</v>
      </c>
      <c r="AN2129" t="str">
        <f>_xlfn.CONCAT('Sample Select backend'!$C$4,ROW(AN2129))</f>
        <v>AE2129</v>
      </c>
      <c r="AO2129" s="9" t="str">
        <f>_xlfn.CONCAT('Sample Select backend'!$J$2,ROW(AO2129))</f>
        <v>AJ2129</v>
      </c>
      <c r="AP2129" t="str">
        <f>_xlfn.CONCAT('Sample Select backend'!$F$4,ROW(AP2129))</f>
        <v>AF2129</v>
      </c>
      <c r="AQ2129" t="str">
        <f>_xlfn.CONCAT('Sample Select backend'!$I$10,ROW(AQ2129))</f>
        <v>R2129</v>
      </c>
      <c r="AR2129" t="str">
        <f>_xlfn.CONCAT('Sample Select backend'!$M$4,ROW(AR2129))</f>
        <v>AK2129</v>
      </c>
      <c r="AS2129" t="str">
        <f t="shared" si="725"/>
        <v>Lithuania</v>
      </c>
      <c r="AT2129" s="9">
        <f t="shared" si="726"/>
        <v>30</v>
      </c>
      <c r="AU2129">
        <f t="shared" si="727"/>
        <v>0</v>
      </c>
      <c r="AV2129" s="9">
        <v>0</v>
      </c>
    </row>
    <row r="2130" spans="1:48" x14ac:dyDescent="0.35">
      <c r="A2130" s="24" t="s">
        <v>106</v>
      </c>
      <c r="B2130" s="24">
        <v>6</v>
      </c>
      <c r="C2130" s="24">
        <v>28</v>
      </c>
      <c r="D2130" s="24" t="s">
        <v>3921</v>
      </c>
      <c r="E2130" s="24"/>
      <c r="O2130" t="s">
        <v>2800</v>
      </c>
      <c r="P2130" t="s">
        <v>2808</v>
      </c>
      <c r="Q2130" t="s">
        <v>2813</v>
      </c>
      <c r="R2130">
        <v>0</v>
      </c>
      <c r="S2130" t="s">
        <v>202</v>
      </c>
      <c r="T2130" t="s">
        <v>202</v>
      </c>
      <c r="U2130" t="s">
        <v>202</v>
      </c>
      <c r="V2130">
        <v>-1</v>
      </c>
      <c r="W2130">
        <v>-1</v>
      </c>
      <c r="X2130">
        <v>-1</v>
      </c>
      <c r="Y2130">
        <v>-1</v>
      </c>
      <c r="Z2130">
        <v>-1</v>
      </c>
      <c r="AA2130">
        <v>-1</v>
      </c>
      <c r="AB2130">
        <v>-1</v>
      </c>
      <c r="AC2130">
        <v>-1</v>
      </c>
      <c r="AD2130">
        <v>-1</v>
      </c>
      <c r="AE2130" s="4" t="s">
        <v>2828</v>
      </c>
      <c r="AF2130" s="9" t="s">
        <v>2829</v>
      </c>
      <c r="AG2130">
        <v>0</v>
      </c>
      <c r="AH2130">
        <v>0</v>
      </c>
      <c r="AI2130">
        <v>1</v>
      </c>
      <c r="AJ2130">
        <v>1</v>
      </c>
      <c r="AK2130" s="9" t="s">
        <v>2840</v>
      </c>
      <c r="AL2130">
        <f t="shared" si="724"/>
        <v>0</v>
      </c>
      <c r="AM2130">
        <f>IF(AND(INDIRECT(AN2130)='Sample Select backend'!$C$2,INDIRECT(AO2130)=1,INDIRECT(AP2130)='Sample Select backend'!$F$2,INDIRECT(AQ2130)=1,INDIRECT(AR2130)='Sample Select backend'!$M$2),1,0)</f>
        <v>0</v>
      </c>
      <c r="AN2130" t="str">
        <f>_xlfn.CONCAT('Sample Select backend'!$C$4,ROW(AN2130))</f>
        <v>AE2130</v>
      </c>
      <c r="AO2130" s="9" t="str">
        <f>_xlfn.CONCAT('Sample Select backend'!$J$2,ROW(AO2130))</f>
        <v>AJ2130</v>
      </c>
      <c r="AP2130" t="str">
        <f>_xlfn.CONCAT('Sample Select backend'!$F$4,ROW(AP2130))</f>
        <v>AF2130</v>
      </c>
      <c r="AQ2130" t="str">
        <f>_xlfn.CONCAT('Sample Select backend'!$I$10,ROW(AQ2130))</f>
        <v>R2130</v>
      </c>
      <c r="AR2130" t="str">
        <f>_xlfn.CONCAT('Sample Select backend'!$M$4,ROW(AR2130))</f>
        <v>AK2130</v>
      </c>
      <c r="AS2130" t="str">
        <f t="shared" si="725"/>
        <v>Lithuania</v>
      </c>
      <c r="AT2130" s="9">
        <f t="shared" si="726"/>
        <v>28</v>
      </c>
      <c r="AU2130">
        <f t="shared" si="727"/>
        <v>0</v>
      </c>
      <c r="AV2130" s="9">
        <v>0</v>
      </c>
    </row>
    <row r="2131" spans="1:48" x14ac:dyDescent="0.35">
      <c r="A2131" s="24" t="s">
        <v>106</v>
      </c>
      <c r="B2131" s="24">
        <v>6</v>
      </c>
      <c r="C2131" s="24">
        <v>27</v>
      </c>
      <c r="D2131" s="24" t="s">
        <v>3922</v>
      </c>
      <c r="E2131" s="24"/>
      <c r="O2131" t="s">
        <v>2800</v>
      </c>
      <c r="P2131" t="s">
        <v>2808</v>
      </c>
      <c r="Q2131" t="s">
        <v>2813</v>
      </c>
      <c r="R2131">
        <v>0</v>
      </c>
      <c r="S2131" t="s">
        <v>202</v>
      </c>
      <c r="T2131" t="s">
        <v>202</v>
      </c>
      <c r="U2131" t="s">
        <v>202</v>
      </c>
      <c r="V2131">
        <v>-1</v>
      </c>
      <c r="W2131">
        <v>-1</v>
      </c>
      <c r="X2131">
        <v>-1</v>
      </c>
      <c r="Y2131">
        <v>-1</v>
      </c>
      <c r="Z2131">
        <v>-1</v>
      </c>
      <c r="AA2131">
        <v>-1</v>
      </c>
      <c r="AB2131">
        <v>-1</v>
      </c>
      <c r="AC2131">
        <v>-1</v>
      </c>
      <c r="AD2131">
        <v>-1</v>
      </c>
      <c r="AE2131" s="4" t="s">
        <v>2828</v>
      </c>
      <c r="AF2131" s="9" t="s">
        <v>2829</v>
      </c>
      <c r="AG2131">
        <v>0</v>
      </c>
      <c r="AH2131">
        <v>0</v>
      </c>
      <c r="AI2131">
        <v>1</v>
      </c>
      <c r="AJ2131">
        <v>1</v>
      </c>
      <c r="AK2131" s="9" t="s">
        <v>2840</v>
      </c>
      <c r="AL2131">
        <f t="shared" si="724"/>
        <v>0</v>
      </c>
      <c r="AM2131">
        <f>IF(AND(INDIRECT(AN2131)='Sample Select backend'!$C$2,INDIRECT(AO2131)=1,INDIRECT(AP2131)='Sample Select backend'!$F$2,INDIRECT(AQ2131)=1,INDIRECT(AR2131)='Sample Select backend'!$M$2),1,0)</f>
        <v>0</v>
      </c>
      <c r="AN2131" t="str">
        <f>_xlfn.CONCAT('Sample Select backend'!$C$4,ROW(AN2131))</f>
        <v>AE2131</v>
      </c>
      <c r="AO2131" s="9" t="str">
        <f>_xlfn.CONCAT('Sample Select backend'!$J$2,ROW(AO2131))</f>
        <v>AJ2131</v>
      </c>
      <c r="AP2131" t="str">
        <f>_xlfn.CONCAT('Sample Select backend'!$F$4,ROW(AP2131))</f>
        <v>AF2131</v>
      </c>
      <c r="AQ2131" t="str">
        <f>_xlfn.CONCAT('Sample Select backend'!$I$10,ROW(AQ2131))</f>
        <v>R2131</v>
      </c>
      <c r="AR2131" t="str">
        <f>_xlfn.CONCAT('Sample Select backend'!$M$4,ROW(AR2131))</f>
        <v>AK2131</v>
      </c>
      <c r="AS2131" t="str">
        <f t="shared" si="725"/>
        <v>Lithuania</v>
      </c>
      <c r="AT2131" s="9">
        <f t="shared" si="726"/>
        <v>27</v>
      </c>
      <c r="AU2131">
        <f t="shared" si="727"/>
        <v>0</v>
      </c>
      <c r="AV2131" s="9">
        <v>0</v>
      </c>
    </row>
    <row r="2132" spans="1:48" x14ac:dyDescent="0.35">
      <c r="A2132" s="24" t="s">
        <v>106</v>
      </c>
      <c r="B2132" s="24">
        <v>6</v>
      </c>
      <c r="C2132" s="24">
        <v>26</v>
      </c>
      <c r="D2132" s="24" t="s">
        <v>3923</v>
      </c>
      <c r="E2132" s="24"/>
      <c r="O2132" t="s">
        <v>2800</v>
      </c>
      <c r="P2132" t="s">
        <v>2808</v>
      </c>
      <c r="Q2132" t="s">
        <v>2813</v>
      </c>
      <c r="R2132">
        <v>0</v>
      </c>
      <c r="S2132" t="s">
        <v>202</v>
      </c>
      <c r="T2132" t="s">
        <v>202</v>
      </c>
      <c r="U2132" t="s">
        <v>202</v>
      </c>
      <c r="V2132">
        <v>-1</v>
      </c>
      <c r="W2132">
        <v>-1</v>
      </c>
      <c r="X2132">
        <v>-1</v>
      </c>
      <c r="Y2132">
        <v>-1</v>
      </c>
      <c r="Z2132">
        <v>-1</v>
      </c>
      <c r="AA2132">
        <v>-1</v>
      </c>
      <c r="AB2132">
        <v>-1</v>
      </c>
      <c r="AC2132">
        <v>-1</v>
      </c>
      <c r="AD2132">
        <v>-1</v>
      </c>
      <c r="AE2132" s="4" t="s">
        <v>2828</v>
      </c>
      <c r="AF2132" s="9" t="s">
        <v>2829</v>
      </c>
      <c r="AG2132">
        <v>0</v>
      </c>
      <c r="AH2132">
        <v>0</v>
      </c>
      <c r="AI2132">
        <v>1</v>
      </c>
      <c r="AJ2132">
        <v>1</v>
      </c>
      <c r="AK2132" s="9" t="s">
        <v>2840</v>
      </c>
      <c r="AL2132">
        <f t="shared" si="724"/>
        <v>0</v>
      </c>
      <c r="AM2132">
        <f>IF(AND(INDIRECT(AN2132)='Sample Select backend'!$C$2,INDIRECT(AO2132)=1,INDIRECT(AP2132)='Sample Select backend'!$F$2,INDIRECT(AQ2132)=1,INDIRECT(AR2132)='Sample Select backend'!$M$2),1,0)</f>
        <v>0</v>
      </c>
      <c r="AN2132" t="str">
        <f>_xlfn.CONCAT('Sample Select backend'!$C$4,ROW(AN2132))</f>
        <v>AE2132</v>
      </c>
      <c r="AO2132" s="9" t="str">
        <f>_xlfn.CONCAT('Sample Select backend'!$J$2,ROW(AO2132))</f>
        <v>AJ2132</v>
      </c>
      <c r="AP2132" t="str">
        <f>_xlfn.CONCAT('Sample Select backend'!$F$4,ROW(AP2132))</f>
        <v>AF2132</v>
      </c>
      <c r="AQ2132" t="str">
        <f>_xlfn.CONCAT('Sample Select backend'!$I$10,ROW(AQ2132))</f>
        <v>R2132</v>
      </c>
      <c r="AR2132" t="str">
        <f>_xlfn.CONCAT('Sample Select backend'!$M$4,ROW(AR2132))</f>
        <v>AK2132</v>
      </c>
      <c r="AS2132" t="str">
        <f t="shared" si="725"/>
        <v>Lithuania</v>
      </c>
      <c r="AT2132" s="9">
        <f t="shared" si="726"/>
        <v>26</v>
      </c>
      <c r="AU2132">
        <f t="shared" si="727"/>
        <v>0</v>
      </c>
      <c r="AV2132" s="9">
        <v>0</v>
      </c>
    </row>
    <row r="2133" spans="1:48" x14ac:dyDescent="0.35">
      <c r="A2133" s="24" t="s">
        <v>106</v>
      </c>
      <c r="B2133" s="24">
        <v>6</v>
      </c>
      <c r="C2133" s="24">
        <v>27</v>
      </c>
      <c r="D2133" s="24" t="s">
        <v>3924</v>
      </c>
      <c r="E2133" s="24"/>
      <c r="O2133" t="s">
        <v>2800</v>
      </c>
      <c r="P2133" t="s">
        <v>2808</v>
      </c>
      <c r="Q2133" t="s">
        <v>2813</v>
      </c>
      <c r="R2133">
        <v>0</v>
      </c>
      <c r="S2133" t="s">
        <v>202</v>
      </c>
      <c r="T2133" t="s">
        <v>202</v>
      </c>
      <c r="U2133" t="s">
        <v>202</v>
      </c>
      <c r="V2133">
        <v>-1</v>
      </c>
      <c r="W2133">
        <v>-1</v>
      </c>
      <c r="X2133">
        <v>-1</v>
      </c>
      <c r="Y2133">
        <v>-1</v>
      </c>
      <c r="Z2133">
        <v>-1</v>
      </c>
      <c r="AA2133">
        <v>-1</v>
      </c>
      <c r="AB2133">
        <v>-1</v>
      </c>
      <c r="AC2133">
        <v>-1</v>
      </c>
      <c r="AD2133">
        <v>-1</v>
      </c>
      <c r="AE2133" s="4" t="s">
        <v>2828</v>
      </c>
      <c r="AF2133" s="9" t="s">
        <v>2829</v>
      </c>
      <c r="AG2133">
        <v>0</v>
      </c>
      <c r="AH2133">
        <v>0</v>
      </c>
      <c r="AI2133">
        <v>1</v>
      </c>
      <c r="AJ2133">
        <v>1</v>
      </c>
      <c r="AK2133" s="9" t="s">
        <v>2840</v>
      </c>
      <c r="AL2133">
        <f t="shared" si="724"/>
        <v>0</v>
      </c>
      <c r="AM2133">
        <f>IF(AND(INDIRECT(AN2133)='Sample Select backend'!$C$2,INDIRECT(AO2133)=1,INDIRECT(AP2133)='Sample Select backend'!$F$2,INDIRECT(AQ2133)=1,INDIRECT(AR2133)='Sample Select backend'!$M$2),1,0)</f>
        <v>0</v>
      </c>
      <c r="AN2133" t="str">
        <f>_xlfn.CONCAT('Sample Select backend'!$C$4,ROW(AN2133))</f>
        <v>AE2133</v>
      </c>
      <c r="AO2133" s="9" t="str">
        <f>_xlfn.CONCAT('Sample Select backend'!$J$2,ROW(AO2133))</f>
        <v>AJ2133</v>
      </c>
      <c r="AP2133" t="str">
        <f>_xlfn.CONCAT('Sample Select backend'!$F$4,ROW(AP2133))</f>
        <v>AF2133</v>
      </c>
      <c r="AQ2133" t="str">
        <f>_xlfn.CONCAT('Sample Select backend'!$I$10,ROW(AQ2133))</f>
        <v>R2133</v>
      </c>
      <c r="AR2133" t="str">
        <f>_xlfn.CONCAT('Sample Select backend'!$M$4,ROW(AR2133))</f>
        <v>AK2133</v>
      </c>
      <c r="AS2133" t="str">
        <f t="shared" si="725"/>
        <v>Lithuania</v>
      </c>
      <c r="AT2133" s="9">
        <f t="shared" si="726"/>
        <v>27</v>
      </c>
      <c r="AU2133">
        <f t="shared" si="727"/>
        <v>0</v>
      </c>
      <c r="AV2133" s="9">
        <v>0</v>
      </c>
    </row>
    <row r="2134" spans="1:48" x14ac:dyDescent="0.35">
      <c r="A2134" s="24" t="s">
        <v>106</v>
      </c>
      <c r="B2134" s="24" t="s">
        <v>201</v>
      </c>
      <c r="C2134" s="24" t="s">
        <v>201</v>
      </c>
      <c r="D2134" s="24" t="s">
        <v>3925</v>
      </c>
      <c r="E2134" s="24"/>
      <c r="O2134" t="s">
        <v>2800</v>
      </c>
      <c r="P2134" t="s">
        <v>2808</v>
      </c>
      <c r="Q2134" t="s">
        <v>2813</v>
      </c>
      <c r="R2134">
        <v>0</v>
      </c>
      <c r="S2134" t="s">
        <v>202</v>
      </c>
      <c r="T2134" t="s">
        <v>202</v>
      </c>
      <c r="U2134" t="s">
        <v>202</v>
      </c>
      <c r="V2134">
        <v>-1</v>
      </c>
      <c r="W2134">
        <v>-1</v>
      </c>
      <c r="X2134">
        <v>-1</v>
      </c>
      <c r="Y2134">
        <v>-1</v>
      </c>
      <c r="Z2134">
        <v>-1</v>
      </c>
      <c r="AA2134">
        <v>-1</v>
      </c>
      <c r="AB2134">
        <v>-1</v>
      </c>
      <c r="AC2134">
        <v>-1</v>
      </c>
      <c r="AD2134">
        <v>-1</v>
      </c>
      <c r="AE2134" s="4" t="s">
        <v>2828</v>
      </c>
      <c r="AF2134" s="9" t="s">
        <v>2829</v>
      </c>
      <c r="AG2134">
        <v>0</v>
      </c>
      <c r="AH2134">
        <v>0</v>
      </c>
      <c r="AI2134">
        <v>1</v>
      </c>
      <c r="AJ2134">
        <v>1</v>
      </c>
      <c r="AK2134" s="9" t="s">
        <v>2840</v>
      </c>
      <c r="AL2134">
        <f t="shared" si="724"/>
        <v>1</v>
      </c>
      <c r="AM2134">
        <f>IF(AND(INDIRECT(AN2134)='Sample Select backend'!$C$2,INDIRECT(AO2134)=1,INDIRECT(AP2134)='Sample Select backend'!$F$2,INDIRECT(AQ2134)=1,INDIRECT(AR2134)='Sample Select backend'!$M$2),1,0)</f>
        <v>0</v>
      </c>
      <c r="AN2134" t="str">
        <f>_xlfn.CONCAT('Sample Select backend'!$C$4,ROW(AN2134))</f>
        <v>AE2134</v>
      </c>
      <c r="AO2134" s="9" t="str">
        <f>_xlfn.CONCAT('Sample Select backend'!$J$2,ROW(AO2134))</f>
        <v>AJ2134</v>
      </c>
      <c r="AP2134" t="str">
        <f>_xlfn.CONCAT('Sample Select backend'!$F$4,ROW(AP2134))</f>
        <v>AF2134</v>
      </c>
      <c r="AQ2134" t="str">
        <f>_xlfn.CONCAT('Sample Select backend'!$I$10,ROW(AQ2134))</f>
        <v>R2134</v>
      </c>
      <c r="AR2134" t="str">
        <f>_xlfn.CONCAT('Sample Select backend'!$M$4,ROW(AR2134))</f>
        <v>AK2134</v>
      </c>
      <c r="AS2134" t="str">
        <f t="shared" si="725"/>
        <v>Lithuania</v>
      </c>
      <c r="AT2134" s="9" t="str">
        <f t="shared" si="726"/>
        <v>Other</v>
      </c>
      <c r="AU2134">
        <f t="shared" si="727"/>
        <v>0</v>
      </c>
      <c r="AV2134" s="9">
        <v>0</v>
      </c>
    </row>
    <row r="2135" spans="1:48" x14ac:dyDescent="0.35">
      <c r="A2135" s="24" t="s">
        <v>106</v>
      </c>
      <c r="B2135" s="24">
        <v>9</v>
      </c>
      <c r="C2135" s="24">
        <v>34</v>
      </c>
      <c r="D2135" s="24" t="s">
        <v>3926</v>
      </c>
      <c r="E2135" s="24"/>
      <c r="O2135" t="s">
        <v>2800</v>
      </c>
      <c r="P2135" t="s">
        <v>2808</v>
      </c>
      <c r="Q2135" t="s">
        <v>2813</v>
      </c>
      <c r="R2135">
        <v>0</v>
      </c>
      <c r="S2135" t="s">
        <v>202</v>
      </c>
      <c r="T2135" t="s">
        <v>202</v>
      </c>
      <c r="U2135" t="s">
        <v>202</v>
      </c>
      <c r="V2135">
        <v>-1</v>
      </c>
      <c r="W2135">
        <v>-1</v>
      </c>
      <c r="X2135">
        <v>-1</v>
      </c>
      <c r="Y2135">
        <v>-1</v>
      </c>
      <c r="Z2135">
        <v>-1</v>
      </c>
      <c r="AA2135">
        <v>-1</v>
      </c>
      <c r="AB2135">
        <v>-1</v>
      </c>
      <c r="AC2135">
        <v>-1</v>
      </c>
      <c r="AD2135">
        <v>-1</v>
      </c>
      <c r="AE2135" s="4" t="s">
        <v>2828</v>
      </c>
      <c r="AF2135" s="9" t="s">
        <v>2829</v>
      </c>
      <c r="AG2135">
        <v>0</v>
      </c>
      <c r="AH2135">
        <v>0</v>
      </c>
      <c r="AI2135">
        <v>1</v>
      </c>
      <c r="AJ2135">
        <v>1</v>
      </c>
      <c r="AK2135" s="9" t="s">
        <v>2840</v>
      </c>
      <c r="AL2135">
        <f t="shared" si="724"/>
        <v>0</v>
      </c>
      <c r="AM2135">
        <f>IF(AND(INDIRECT(AN2135)='Sample Select backend'!$C$2,INDIRECT(AO2135)=1,INDIRECT(AP2135)='Sample Select backend'!$F$2,INDIRECT(AQ2135)=1,INDIRECT(AR2135)='Sample Select backend'!$M$2),1,0)</f>
        <v>0</v>
      </c>
      <c r="AN2135" t="str">
        <f>_xlfn.CONCAT('Sample Select backend'!$C$4,ROW(AN2135))</f>
        <v>AE2135</v>
      </c>
      <c r="AO2135" s="9" t="str">
        <f>_xlfn.CONCAT('Sample Select backend'!$J$2,ROW(AO2135))</f>
        <v>AJ2135</v>
      </c>
      <c r="AP2135" t="str">
        <f>_xlfn.CONCAT('Sample Select backend'!$F$4,ROW(AP2135))</f>
        <v>AF2135</v>
      </c>
      <c r="AQ2135" t="str">
        <f>_xlfn.CONCAT('Sample Select backend'!$I$10,ROW(AQ2135))</f>
        <v>R2135</v>
      </c>
      <c r="AR2135" t="str">
        <f>_xlfn.CONCAT('Sample Select backend'!$M$4,ROW(AR2135))</f>
        <v>AK2135</v>
      </c>
      <c r="AS2135" t="str">
        <f t="shared" si="725"/>
        <v>Lithuania</v>
      </c>
      <c r="AT2135" s="9">
        <f t="shared" si="726"/>
        <v>34</v>
      </c>
      <c r="AU2135">
        <f t="shared" si="727"/>
        <v>0</v>
      </c>
      <c r="AV2135" s="9">
        <v>0</v>
      </c>
    </row>
    <row r="2136" spans="1:48" x14ac:dyDescent="0.35">
      <c r="A2136" s="24" t="s">
        <v>106</v>
      </c>
      <c r="B2136" s="24">
        <v>9</v>
      </c>
      <c r="C2136" s="24">
        <v>34</v>
      </c>
      <c r="D2136" s="24" t="s">
        <v>3927</v>
      </c>
      <c r="E2136" s="24"/>
      <c r="O2136" t="s">
        <v>2800</v>
      </c>
      <c r="P2136" t="s">
        <v>2808</v>
      </c>
      <c r="Q2136" t="s">
        <v>2813</v>
      </c>
      <c r="R2136">
        <v>0</v>
      </c>
      <c r="S2136" t="s">
        <v>202</v>
      </c>
      <c r="T2136" t="s">
        <v>202</v>
      </c>
      <c r="U2136" t="s">
        <v>202</v>
      </c>
      <c r="V2136">
        <v>-1</v>
      </c>
      <c r="W2136">
        <v>-1</v>
      </c>
      <c r="X2136">
        <v>-1</v>
      </c>
      <c r="Y2136">
        <v>-1</v>
      </c>
      <c r="Z2136">
        <v>-1</v>
      </c>
      <c r="AA2136">
        <v>-1</v>
      </c>
      <c r="AB2136">
        <v>-1</v>
      </c>
      <c r="AC2136">
        <v>-1</v>
      </c>
      <c r="AD2136">
        <v>-1</v>
      </c>
      <c r="AE2136" s="4" t="s">
        <v>2828</v>
      </c>
      <c r="AF2136" s="9" t="s">
        <v>2829</v>
      </c>
      <c r="AG2136">
        <v>0</v>
      </c>
      <c r="AH2136">
        <v>0</v>
      </c>
      <c r="AI2136">
        <v>1</v>
      </c>
      <c r="AJ2136">
        <v>1</v>
      </c>
      <c r="AK2136" s="9" t="s">
        <v>2840</v>
      </c>
      <c r="AL2136">
        <f t="shared" si="724"/>
        <v>0</v>
      </c>
      <c r="AM2136">
        <f>IF(AND(INDIRECT(AN2136)='Sample Select backend'!$C$2,INDIRECT(AO2136)=1,INDIRECT(AP2136)='Sample Select backend'!$F$2,INDIRECT(AQ2136)=1,INDIRECT(AR2136)='Sample Select backend'!$M$2),1,0)</f>
        <v>0</v>
      </c>
      <c r="AN2136" t="str">
        <f>_xlfn.CONCAT('Sample Select backend'!$C$4,ROW(AN2136))</f>
        <v>AE2136</v>
      </c>
      <c r="AO2136" s="9" t="str">
        <f>_xlfn.CONCAT('Sample Select backend'!$J$2,ROW(AO2136))</f>
        <v>AJ2136</v>
      </c>
      <c r="AP2136" t="str">
        <f>_xlfn.CONCAT('Sample Select backend'!$F$4,ROW(AP2136))</f>
        <v>AF2136</v>
      </c>
      <c r="AQ2136" t="str">
        <f>_xlfn.CONCAT('Sample Select backend'!$I$10,ROW(AQ2136))</f>
        <v>R2136</v>
      </c>
      <c r="AR2136" t="str">
        <f>_xlfn.CONCAT('Sample Select backend'!$M$4,ROW(AR2136))</f>
        <v>AK2136</v>
      </c>
      <c r="AS2136" t="str">
        <f t="shared" si="725"/>
        <v>Lithuania</v>
      </c>
      <c r="AT2136" s="9">
        <f t="shared" si="726"/>
        <v>34</v>
      </c>
      <c r="AU2136">
        <f t="shared" si="727"/>
        <v>0</v>
      </c>
      <c r="AV2136" s="9">
        <v>1</v>
      </c>
    </row>
    <row r="2137" spans="1:48" x14ac:dyDescent="0.35">
      <c r="A2137" s="24" t="s">
        <v>106</v>
      </c>
      <c r="B2137" s="24">
        <v>9</v>
      </c>
      <c r="C2137" s="24">
        <v>34</v>
      </c>
      <c r="D2137" s="24" t="s">
        <v>3928</v>
      </c>
      <c r="E2137" s="24"/>
      <c r="O2137" t="s">
        <v>2800</v>
      </c>
      <c r="P2137" t="s">
        <v>2808</v>
      </c>
      <c r="Q2137" t="s">
        <v>2813</v>
      </c>
      <c r="R2137">
        <v>0</v>
      </c>
      <c r="S2137" t="s">
        <v>202</v>
      </c>
      <c r="T2137" t="s">
        <v>202</v>
      </c>
      <c r="U2137" t="s">
        <v>202</v>
      </c>
      <c r="V2137">
        <v>-1</v>
      </c>
      <c r="W2137">
        <v>-1</v>
      </c>
      <c r="X2137">
        <v>-1</v>
      </c>
      <c r="Y2137">
        <v>-1</v>
      </c>
      <c r="Z2137">
        <v>-1</v>
      </c>
      <c r="AA2137">
        <v>-1</v>
      </c>
      <c r="AB2137">
        <v>-1</v>
      </c>
      <c r="AC2137">
        <v>-1</v>
      </c>
      <c r="AD2137">
        <v>-1</v>
      </c>
      <c r="AE2137" s="4" t="s">
        <v>2828</v>
      </c>
      <c r="AF2137" s="9" t="s">
        <v>2829</v>
      </c>
      <c r="AG2137">
        <v>0</v>
      </c>
      <c r="AH2137">
        <v>0</v>
      </c>
      <c r="AI2137">
        <v>1</v>
      </c>
      <c r="AJ2137">
        <v>1</v>
      </c>
      <c r="AK2137" s="9" t="s">
        <v>2840</v>
      </c>
      <c r="AL2137">
        <f t="shared" si="724"/>
        <v>0</v>
      </c>
      <c r="AM2137">
        <f>IF(AND(INDIRECT(AN2137)='Sample Select backend'!$C$2,INDIRECT(AO2137)=1,INDIRECT(AP2137)='Sample Select backend'!$F$2,INDIRECT(AQ2137)=1,INDIRECT(AR2137)='Sample Select backend'!$M$2),1,0)</f>
        <v>0</v>
      </c>
      <c r="AN2137" t="str">
        <f>_xlfn.CONCAT('Sample Select backend'!$C$4,ROW(AN2137))</f>
        <v>AE2137</v>
      </c>
      <c r="AO2137" s="9" t="str">
        <f>_xlfn.CONCAT('Sample Select backend'!$J$2,ROW(AO2137))</f>
        <v>AJ2137</v>
      </c>
      <c r="AP2137" t="str">
        <f>_xlfn.CONCAT('Sample Select backend'!$F$4,ROW(AP2137))</f>
        <v>AF2137</v>
      </c>
      <c r="AQ2137" t="str">
        <f>_xlfn.CONCAT('Sample Select backend'!$I$10,ROW(AQ2137))</f>
        <v>R2137</v>
      </c>
      <c r="AR2137" t="str">
        <f>_xlfn.CONCAT('Sample Select backend'!$M$4,ROW(AR2137))</f>
        <v>AK2137</v>
      </c>
      <c r="AS2137" t="str">
        <f t="shared" si="725"/>
        <v>Lithuania</v>
      </c>
      <c r="AT2137" s="9">
        <f t="shared" si="726"/>
        <v>34</v>
      </c>
      <c r="AU2137">
        <f t="shared" si="727"/>
        <v>0</v>
      </c>
      <c r="AV2137" s="9">
        <v>1</v>
      </c>
    </row>
    <row r="2138" spans="1:48" x14ac:dyDescent="0.35">
      <c r="A2138" t="s">
        <v>107</v>
      </c>
      <c r="B2138">
        <v>1</v>
      </c>
      <c r="C2138">
        <v>6</v>
      </c>
      <c r="D2138" t="s">
        <v>1505</v>
      </c>
      <c r="E2138">
        <v>-2</v>
      </c>
      <c r="F2138">
        <v>2</v>
      </c>
      <c r="G2138">
        <v>2</v>
      </c>
      <c r="H2138">
        <v>2</v>
      </c>
      <c r="I2138">
        <v>2</v>
      </c>
      <c r="J2138">
        <v>2</v>
      </c>
      <c r="K2138">
        <v>1</v>
      </c>
      <c r="L2138">
        <v>2</v>
      </c>
      <c r="M2138">
        <v>1</v>
      </c>
      <c r="N2138" t="s">
        <v>2706</v>
      </c>
      <c r="O2138" t="s">
        <v>2800</v>
      </c>
      <c r="P2138" t="s">
        <v>2808</v>
      </c>
      <c r="Q2138" t="s">
        <v>2813</v>
      </c>
      <c r="R2138">
        <v>0</v>
      </c>
      <c r="S2138" t="s">
        <v>202</v>
      </c>
      <c r="T2138" t="s">
        <v>202</v>
      </c>
      <c r="U2138" t="s">
        <v>202</v>
      </c>
      <c r="V2138">
        <f t="shared" ref="V2138:V2154" si="728">IF(E2138&gt;0,1,IF(E2138&lt;0,0,-1))</f>
        <v>0</v>
      </c>
      <c r="W2138">
        <f t="shared" ref="W2138:W2154" si="729">IF(F2138&gt;0,1,IF(F2138&lt;0,0,-1))</f>
        <v>1</v>
      </c>
      <c r="X2138">
        <f t="shared" ref="X2138:X2154" si="730">IF(G2138&gt;0,1,IF(G2138&lt;0,0,-1))</f>
        <v>1</v>
      </c>
      <c r="Y2138">
        <f t="shared" ref="Y2138:Y2154" si="731">IF(H2138&gt;0,1,IF(H2138&lt;0,0,-1))</f>
        <v>1</v>
      </c>
      <c r="Z2138">
        <f t="shared" ref="Z2138:Z2154" si="732">IF(I2138&gt;0,1,IF(I2138&lt;0,0,-1))</f>
        <v>1</v>
      </c>
      <c r="AA2138">
        <f t="shared" ref="AA2138:AA2154" si="733">IF(J2138&gt;0,1,IF(J2138&lt;0,0,-1))</f>
        <v>1</v>
      </c>
      <c r="AB2138">
        <f t="shared" ref="AB2138:AB2154" si="734">IF(K2138&gt;0,1,IF(K2138&lt;0,0,-1))</f>
        <v>1</v>
      </c>
      <c r="AC2138">
        <f t="shared" ref="AC2138:AC2154" si="735">IF(L2138&gt;0,1,IF(L2138&lt;0,0,-1))</f>
        <v>1</v>
      </c>
      <c r="AD2138">
        <f t="shared" ref="AD2138:AD2154" si="736">IF(M2138&gt;0,1,IF(M2138&lt;0,0,-1))</f>
        <v>1</v>
      </c>
      <c r="AE2138" s="4" t="s">
        <v>2828</v>
      </c>
      <c r="AF2138" s="9" t="s">
        <v>2829</v>
      </c>
      <c r="AG2138">
        <v>0</v>
      </c>
      <c r="AH2138">
        <v>0</v>
      </c>
      <c r="AI2138">
        <v>1</v>
      </c>
      <c r="AJ2138">
        <v>1</v>
      </c>
      <c r="AK2138" s="9" t="s">
        <v>2840</v>
      </c>
      <c r="AL2138">
        <f t="shared" si="724"/>
        <v>0</v>
      </c>
      <c r="AM2138">
        <f>IF(AND(INDIRECT(AN2138)='Sample Select backend'!$C$2,INDIRECT(AO2138)=1,INDIRECT(AP2138)='Sample Select backend'!$F$2,INDIRECT(AQ2138)=1,INDIRECT(AR2138)='Sample Select backend'!$M$2),1,0)</f>
        <v>0</v>
      </c>
      <c r="AN2138" t="str">
        <f>_xlfn.CONCAT('Sample Select backend'!$C$4,ROW(AN2138))</f>
        <v>AE2138</v>
      </c>
      <c r="AO2138" s="9" t="str">
        <f>_xlfn.CONCAT('Sample Select backend'!$J$2,ROW(AO2138))</f>
        <v>AJ2138</v>
      </c>
      <c r="AP2138" t="str">
        <f>_xlfn.CONCAT('Sample Select backend'!$F$4,ROW(AP2138))</f>
        <v>AF2138</v>
      </c>
      <c r="AQ2138" t="str">
        <f>_xlfn.CONCAT('Sample Select backend'!$I$10,ROW(AQ2138))</f>
        <v>R2138</v>
      </c>
      <c r="AR2138" t="str">
        <f>_xlfn.CONCAT('Sample Select backend'!$M$4,ROW(AR2138))</f>
        <v>AK2138</v>
      </c>
      <c r="AS2138" t="str">
        <f t="shared" si="725"/>
        <v>Luxembourg</v>
      </c>
      <c r="AT2138" s="9">
        <f t="shared" si="726"/>
        <v>6</v>
      </c>
      <c r="AU2138">
        <f t="shared" si="727"/>
        <v>1</v>
      </c>
      <c r="AV2138" s="9">
        <v>1</v>
      </c>
    </row>
    <row r="2139" spans="1:48" x14ac:dyDescent="0.35">
      <c r="A2139" t="s">
        <v>107</v>
      </c>
      <c r="B2139">
        <v>7</v>
      </c>
      <c r="C2139">
        <v>30</v>
      </c>
      <c r="D2139" t="s">
        <v>1499</v>
      </c>
      <c r="E2139">
        <v>-2</v>
      </c>
      <c r="F2139">
        <v>1</v>
      </c>
      <c r="G2139">
        <v>-2</v>
      </c>
      <c r="H2139">
        <v>1</v>
      </c>
      <c r="I2139">
        <v>2</v>
      </c>
      <c r="J2139">
        <v>2</v>
      </c>
      <c r="K2139">
        <v>1</v>
      </c>
      <c r="L2139">
        <v>-2</v>
      </c>
      <c r="M2139">
        <v>1</v>
      </c>
      <c r="N2139" t="s">
        <v>2706</v>
      </c>
      <c r="O2139" t="s">
        <v>2800</v>
      </c>
      <c r="P2139" t="s">
        <v>2808</v>
      </c>
      <c r="Q2139" t="s">
        <v>2813</v>
      </c>
      <c r="R2139">
        <v>0</v>
      </c>
      <c r="S2139" t="s">
        <v>202</v>
      </c>
      <c r="T2139" t="s">
        <v>202</v>
      </c>
      <c r="U2139" t="s">
        <v>202</v>
      </c>
      <c r="V2139">
        <f t="shared" si="728"/>
        <v>0</v>
      </c>
      <c r="W2139">
        <f t="shared" si="729"/>
        <v>1</v>
      </c>
      <c r="X2139">
        <f t="shared" si="730"/>
        <v>0</v>
      </c>
      <c r="Y2139">
        <f t="shared" si="731"/>
        <v>1</v>
      </c>
      <c r="Z2139">
        <f t="shared" si="732"/>
        <v>1</v>
      </c>
      <c r="AA2139">
        <f t="shared" si="733"/>
        <v>1</v>
      </c>
      <c r="AB2139">
        <f t="shared" si="734"/>
        <v>1</v>
      </c>
      <c r="AC2139">
        <f t="shared" si="735"/>
        <v>0</v>
      </c>
      <c r="AD2139">
        <f t="shared" si="736"/>
        <v>1</v>
      </c>
      <c r="AE2139" s="4" t="s">
        <v>2828</v>
      </c>
      <c r="AF2139" s="9" t="s">
        <v>2829</v>
      </c>
      <c r="AG2139">
        <v>0</v>
      </c>
      <c r="AH2139">
        <v>0</v>
      </c>
      <c r="AI2139">
        <v>1</v>
      </c>
      <c r="AJ2139">
        <v>1</v>
      </c>
      <c r="AK2139" s="9" t="s">
        <v>2840</v>
      </c>
      <c r="AL2139">
        <f t="shared" si="724"/>
        <v>0</v>
      </c>
      <c r="AM2139">
        <f>IF(AND(INDIRECT(AN2139)='Sample Select backend'!$C$2,INDIRECT(AO2139)=1,INDIRECT(AP2139)='Sample Select backend'!$F$2,INDIRECT(AQ2139)=1,INDIRECT(AR2139)='Sample Select backend'!$M$2),1,0)</f>
        <v>0</v>
      </c>
      <c r="AN2139" t="str">
        <f>_xlfn.CONCAT('Sample Select backend'!$C$4,ROW(AN2139))</f>
        <v>AE2139</v>
      </c>
      <c r="AO2139" s="9" t="str">
        <f>_xlfn.CONCAT('Sample Select backend'!$J$2,ROW(AO2139))</f>
        <v>AJ2139</v>
      </c>
      <c r="AP2139" t="str">
        <f>_xlfn.CONCAT('Sample Select backend'!$F$4,ROW(AP2139))</f>
        <v>AF2139</v>
      </c>
      <c r="AQ2139" t="str">
        <f>_xlfn.CONCAT('Sample Select backend'!$I$10,ROW(AQ2139))</f>
        <v>R2139</v>
      </c>
      <c r="AR2139" t="str">
        <f>_xlfn.CONCAT('Sample Select backend'!$M$4,ROW(AR2139))</f>
        <v>AK2139</v>
      </c>
      <c r="AS2139" t="str">
        <f t="shared" si="725"/>
        <v>Luxembourg</v>
      </c>
      <c r="AT2139" s="9">
        <f t="shared" si="726"/>
        <v>30</v>
      </c>
      <c r="AU2139">
        <f t="shared" si="727"/>
        <v>0</v>
      </c>
      <c r="AV2139" s="9">
        <v>1</v>
      </c>
    </row>
    <row r="2140" spans="1:48" x14ac:dyDescent="0.35">
      <c r="A2140" t="s">
        <v>107</v>
      </c>
      <c r="B2140">
        <v>1</v>
      </c>
      <c r="C2140">
        <v>6</v>
      </c>
      <c r="D2140" t="s">
        <v>1491</v>
      </c>
      <c r="E2140">
        <v>2</v>
      </c>
      <c r="F2140">
        <v>2</v>
      </c>
      <c r="G2140">
        <v>2</v>
      </c>
      <c r="H2140">
        <v>2</v>
      </c>
      <c r="I2140">
        <v>2</v>
      </c>
      <c r="J2140">
        <v>2</v>
      </c>
      <c r="K2140">
        <v>1</v>
      </c>
      <c r="L2140">
        <v>2</v>
      </c>
      <c r="M2140">
        <v>1</v>
      </c>
      <c r="N2140" t="s">
        <v>2706</v>
      </c>
      <c r="O2140" t="s">
        <v>2800</v>
      </c>
      <c r="P2140" t="s">
        <v>2808</v>
      </c>
      <c r="Q2140" t="s">
        <v>2813</v>
      </c>
      <c r="R2140">
        <v>0</v>
      </c>
      <c r="S2140" t="s">
        <v>202</v>
      </c>
      <c r="T2140" t="s">
        <v>202</v>
      </c>
      <c r="U2140" t="s">
        <v>202</v>
      </c>
      <c r="V2140">
        <f t="shared" si="728"/>
        <v>1</v>
      </c>
      <c r="W2140">
        <f t="shared" si="729"/>
        <v>1</v>
      </c>
      <c r="X2140">
        <f t="shared" si="730"/>
        <v>1</v>
      </c>
      <c r="Y2140">
        <f t="shared" si="731"/>
        <v>1</v>
      </c>
      <c r="Z2140">
        <f t="shared" si="732"/>
        <v>1</v>
      </c>
      <c r="AA2140">
        <f t="shared" si="733"/>
        <v>1</v>
      </c>
      <c r="AB2140">
        <f t="shared" si="734"/>
        <v>1</v>
      </c>
      <c r="AC2140">
        <f t="shared" si="735"/>
        <v>1</v>
      </c>
      <c r="AD2140">
        <f t="shared" si="736"/>
        <v>1</v>
      </c>
      <c r="AE2140" s="4" t="s">
        <v>2828</v>
      </c>
      <c r="AF2140" s="9" t="s">
        <v>2829</v>
      </c>
      <c r="AG2140">
        <v>0</v>
      </c>
      <c r="AH2140">
        <v>0</v>
      </c>
      <c r="AI2140">
        <v>1</v>
      </c>
      <c r="AJ2140">
        <v>1</v>
      </c>
      <c r="AK2140" s="9" t="s">
        <v>2840</v>
      </c>
      <c r="AL2140">
        <f t="shared" si="724"/>
        <v>0</v>
      </c>
      <c r="AM2140">
        <f>IF(AND(INDIRECT(AN2140)='Sample Select backend'!$C$2,INDIRECT(AO2140)=1,INDIRECT(AP2140)='Sample Select backend'!$F$2,INDIRECT(AQ2140)=1,INDIRECT(AR2140)='Sample Select backend'!$M$2),1,0)</f>
        <v>0</v>
      </c>
      <c r="AN2140" t="str">
        <f>_xlfn.CONCAT('Sample Select backend'!$C$4,ROW(AN2140))</f>
        <v>AE2140</v>
      </c>
      <c r="AO2140" s="9" t="str">
        <f>_xlfn.CONCAT('Sample Select backend'!$J$2,ROW(AO2140))</f>
        <v>AJ2140</v>
      </c>
      <c r="AP2140" t="str">
        <f>_xlfn.CONCAT('Sample Select backend'!$F$4,ROW(AP2140))</f>
        <v>AF2140</v>
      </c>
      <c r="AQ2140" t="str">
        <f>_xlfn.CONCAT('Sample Select backend'!$I$10,ROW(AQ2140))</f>
        <v>R2140</v>
      </c>
      <c r="AR2140" t="str">
        <f>_xlfn.CONCAT('Sample Select backend'!$M$4,ROW(AR2140))</f>
        <v>AK2140</v>
      </c>
      <c r="AS2140" t="str">
        <f t="shared" si="725"/>
        <v>Luxembourg</v>
      </c>
      <c r="AT2140" s="9">
        <f t="shared" si="726"/>
        <v>6</v>
      </c>
      <c r="AU2140">
        <f t="shared" si="727"/>
        <v>0</v>
      </c>
      <c r="AV2140" s="9">
        <v>1</v>
      </c>
    </row>
    <row r="2141" spans="1:48" x14ac:dyDescent="0.35">
      <c r="A2141" t="s">
        <v>107</v>
      </c>
      <c r="B2141">
        <v>5</v>
      </c>
      <c r="C2141" t="s">
        <v>204</v>
      </c>
      <c r="D2141" t="s">
        <v>1501</v>
      </c>
      <c r="E2141">
        <v>1</v>
      </c>
      <c r="F2141">
        <v>-2</v>
      </c>
      <c r="G2141">
        <v>-2</v>
      </c>
      <c r="H2141">
        <v>-1</v>
      </c>
      <c r="I2141">
        <v>-2</v>
      </c>
      <c r="J2141">
        <v>1</v>
      </c>
      <c r="K2141">
        <v>1</v>
      </c>
      <c r="L2141">
        <v>2</v>
      </c>
      <c r="M2141">
        <v>1</v>
      </c>
      <c r="N2141" t="s">
        <v>2706</v>
      </c>
      <c r="O2141" t="s">
        <v>2800</v>
      </c>
      <c r="P2141" t="s">
        <v>2808</v>
      </c>
      <c r="Q2141" t="s">
        <v>2813</v>
      </c>
      <c r="R2141">
        <v>0</v>
      </c>
      <c r="S2141" t="s">
        <v>202</v>
      </c>
      <c r="T2141" t="s">
        <v>202</v>
      </c>
      <c r="U2141" t="s">
        <v>202</v>
      </c>
      <c r="V2141">
        <f t="shared" si="728"/>
        <v>1</v>
      </c>
      <c r="W2141">
        <f t="shared" si="729"/>
        <v>0</v>
      </c>
      <c r="X2141">
        <f t="shared" si="730"/>
        <v>0</v>
      </c>
      <c r="Y2141">
        <f t="shared" si="731"/>
        <v>0</v>
      </c>
      <c r="Z2141">
        <f t="shared" si="732"/>
        <v>0</v>
      </c>
      <c r="AA2141">
        <f t="shared" si="733"/>
        <v>1</v>
      </c>
      <c r="AB2141">
        <f t="shared" si="734"/>
        <v>1</v>
      </c>
      <c r="AC2141">
        <f t="shared" si="735"/>
        <v>1</v>
      </c>
      <c r="AD2141">
        <f t="shared" si="736"/>
        <v>1</v>
      </c>
      <c r="AE2141" s="4" t="s">
        <v>2828</v>
      </c>
      <c r="AF2141" s="9" t="s">
        <v>2829</v>
      </c>
      <c r="AG2141">
        <v>0</v>
      </c>
      <c r="AH2141">
        <v>0</v>
      </c>
      <c r="AI2141">
        <v>1</v>
      </c>
      <c r="AJ2141">
        <v>1</v>
      </c>
      <c r="AK2141" s="9" t="s">
        <v>2840</v>
      </c>
      <c r="AL2141">
        <f t="shared" si="724"/>
        <v>0</v>
      </c>
      <c r="AM2141">
        <f>IF(AND(INDIRECT(AN2141)='Sample Select backend'!$C$2,INDIRECT(AO2141)=1,INDIRECT(AP2141)='Sample Select backend'!$F$2,INDIRECT(AQ2141)=1,INDIRECT(AR2141)='Sample Select backend'!$M$2),1,0)</f>
        <v>0</v>
      </c>
      <c r="AN2141" t="str">
        <f>_xlfn.CONCAT('Sample Select backend'!$C$4,ROW(AN2141))</f>
        <v>AE2141</v>
      </c>
      <c r="AO2141" s="9" t="str">
        <f>_xlfn.CONCAT('Sample Select backend'!$J$2,ROW(AO2141))</f>
        <v>AJ2141</v>
      </c>
      <c r="AP2141" t="str">
        <f>_xlfn.CONCAT('Sample Select backend'!$F$4,ROW(AP2141))</f>
        <v>AF2141</v>
      </c>
      <c r="AQ2141" t="str">
        <f>_xlfn.CONCAT('Sample Select backend'!$I$10,ROW(AQ2141))</f>
        <v>R2141</v>
      </c>
      <c r="AR2141" t="str">
        <f>_xlfn.CONCAT('Sample Select backend'!$M$4,ROW(AR2141))</f>
        <v>AK2141</v>
      </c>
      <c r="AS2141" t="str">
        <f t="shared" si="725"/>
        <v>Luxembourg</v>
      </c>
      <c r="AT2141" s="9" t="str">
        <f t="shared" si="726"/>
        <v>General</v>
      </c>
      <c r="AU2141">
        <f t="shared" si="727"/>
        <v>0</v>
      </c>
      <c r="AV2141" s="9">
        <v>1</v>
      </c>
    </row>
    <row r="2142" spans="1:48" x14ac:dyDescent="0.35">
      <c r="A2142" t="s">
        <v>107</v>
      </c>
      <c r="B2142">
        <v>6</v>
      </c>
      <c r="C2142">
        <v>28</v>
      </c>
      <c r="D2142" t="s">
        <v>1493</v>
      </c>
      <c r="E2142">
        <v>1</v>
      </c>
      <c r="F2142">
        <v>1</v>
      </c>
      <c r="G2142">
        <v>2</v>
      </c>
      <c r="H2142">
        <v>-1</v>
      </c>
      <c r="I2142">
        <v>2</v>
      </c>
      <c r="J2142">
        <v>2</v>
      </c>
      <c r="K2142">
        <v>1</v>
      </c>
      <c r="L2142">
        <v>2</v>
      </c>
      <c r="M2142">
        <v>1</v>
      </c>
      <c r="N2142" t="s">
        <v>2706</v>
      </c>
      <c r="O2142" t="s">
        <v>2800</v>
      </c>
      <c r="P2142" t="s">
        <v>2808</v>
      </c>
      <c r="Q2142" t="s">
        <v>2813</v>
      </c>
      <c r="R2142">
        <v>0</v>
      </c>
      <c r="S2142" t="s">
        <v>202</v>
      </c>
      <c r="T2142" t="s">
        <v>202</v>
      </c>
      <c r="U2142" t="s">
        <v>202</v>
      </c>
      <c r="V2142">
        <f t="shared" si="728"/>
        <v>1</v>
      </c>
      <c r="W2142">
        <f t="shared" si="729"/>
        <v>1</v>
      </c>
      <c r="X2142">
        <f t="shared" si="730"/>
        <v>1</v>
      </c>
      <c r="Y2142">
        <f t="shared" si="731"/>
        <v>0</v>
      </c>
      <c r="Z2142">
        <f t="shared" si="732"/>
        <v>1</v>
      </c>
      <c r="AA2142">
        <f t="shared" si="733"/>
        <v>1</v>
      </c>
      <c r="AB2142">
        <f t="shared" si="734"/>
        <v>1</v>
      </c>
      <c r="AC2142">
        <f t="shared" si="735"/>
        <v>1</v>
      </c>
      <c r="AD2142">
        <f t="shared" si="736"/>
        <v>1</v>
      </c>
      <c r="AE2142" s="4" t="s">
        <v>2828</v>
      </c>
      <c r="AF2142" s="9" t="s">
        <v>2829</v>
      </c>
      <c r="AG2142">
        <v>0</v>
      </c>
      <c r="AH2142">
        <v>0</v>
      </c>
      <c r="AI2142">
        <v>1</v>
      </c>
      <c r="AJ2142">
        <v>1</v>
      </c>
      <c r="AK2142" s="9" t="s">
        <v>2840</v>
      </c>
      <c r="AL2142">
        <f t="shared" si="724"/>
        <v>0</v>
      </c>
      <c r="AM2142">
        <f>IF(AND(INDIRECT(AN2142)='Sample Select backend'!$C$2,INDIRECT(AO2142)=1,INDIRECT(AP2142)='Sample Select backend'!$F$2,INDIRECT(AQ2142)=1,INDIRECT(AR2142)='Sample Select backend'!$M$2),1,0)</f>
        <v>0</v>
      </c>
      <c r="AN2142" t="str">
        <f>_xlfn.CONCAT('Sample Select backend'!$C$4,ROW(AN2142))</f>
        <v>AE2142</v>
      </c>
      <c r="AO2142" s="9" t="str">
        <f>_xlfn.CONCAT('Sample Select backend'!$J$2,ROW(AO2142))</f>
        <v>AJ2142</v>
      </c>
      <c r="AP2142" t="str">
        <f>_xlfn.CONCAT('Sample Select backend'!$F$4,ROW(AP2142))</f>
        <v>AF2142</v>
      </c>
      <c r="AQ2142" t="str">
        <f>_xlfn.CONCAT('Sample Select backend'!$I$10,ROW(AQ2142))</f>
        <v>R2142</v>
      </c>
      <c r="AR2142" t="str">
        <f>_xlfn.CONCAT('Sample Select backend'!$M$4,ROW(AR2142))</f>
        <v>AK2142</v>
      </c>
      <c r="AS2142" t="str">
        <f t="shared" si="725"/>
        <v>Luxembourg</v>
      </c>
      <c r="AT2142" s="9">
        <f t="shared" si="726"/>
        <v>28</v>
      </c>
      <c r="AU2142">
        <f t="shared" si="727"/>
        <v>0</v>
      </c>
      <c r="AV2142" s="9">
        <v>1</v>
      </c>
    </row>
    <row r="2143" spans="1:48" x14ac:dyDescent="0.35">
      <c r="A2143" t="s">
        <v>107</v>
      </c>
      <c r="B2143">
        <v>2</v>
      </c>
      <c r="C2143">
        <v>14</v>
      </c>
      <c r="D2143" t="s">
        <v>1492</v>
      </c>
      <c r="E2143">
        <v>-1</v>
      </c>
      <c r="F2143">
        <v>2</v>
      </c>
      <c r="G2143">
        <v>2</v>
      </c>
      <c r="H2143">
        <v>2</v>
      </c>
      <c r="I2143">
        <v>2</v>
      </c>
      <c r="J2143">
        <v>2</v>
      </c>
      <c r="K2143">
        <v>1</v>
      </c>
      <c r="L2143">
        <v>2</v>
      </c>
      <c r="M2143">
        <v>1</v>
      </c>
      <c r="N2143" t="s">
        <v>2706</v>
      </c>
      <c r="O2143" t="s">
        <v>2800</v>
      </c>
      <c r="P2143" t="s">
        <v>2808</v>
      </c>
      <c r="Q2143" t="s">
        <v>2813</v>
      </c>
      <c r="R2143">
        <v>0</v>
      </c>
      <c r="S2143" t="s">
        <v>202</v>
      </c>
      <c r="T2143" t="s">
        <v>202</v>
      </c>
      <c r="U2143" t="s">
        <v>202</v>
      </c>
      <c r="V2143">
        <f t="shared" si="728"/>
        <v>0</v>
      </c>
      <c r="W2143">
        <f t="shared" si="729"/>
        <v>1</v>
      </c>
      <c r="X2143">
        <f t="shared" si="730"/>
        <v>1</v>
      </c>
      <c r="Y2143">
        <f t="shared" si="731"/>
        <v>1</v>
      </c>
      <c r="Z2143">
        <f t="shared" si="732"/>
        <v>1</v>
      </c>
      <c r="AA2143">
        <f t="shared" si="733"/>
        <v>1</v>
      </c>
      <c r="AB2143">
        <f t="shared" si="734"/>
        <v>1</v>
      </c>
      <c r="AC2143">
        <f t="shared" si="735"/>
        <v>1</v>
      </c>
      <c r="AD2143">
        <f t="shared" si="736"/>
        <v>1</v>
      </c>
      <c r="AE2143" s="4" t="s">
        <v>2828</v>
      </c>
      <c r="AF2143" s="9" t="s">
        <v>2829</v>
      </c>
      <c r="AG2143">
        <v>0</v>
      </c>
      <c r="AH2143">
        <v>0</v>
      </c>
      <c r="AI2143">
        <v>1</v>
      </c>
      <c r="AJ2143">
        <v>1</v>
      </c>
      <c r="AK2143" s="9" t="s">
        <v>2840</v>
      </c>
      <c r="AL2143">
        <f t="shared" si="724"/>
        <v>0</v>
      </c>
      <c r="AM2143">
        <f>IF(AND(INDIRECT(AN2143)='Sample Select backend'!$C$2,INDIRECT(AO2143)=1,INDIRECT(AP2143)='Sample Select backend'!$F$2,INDIRECT(AQ2143)=1,INDIRECT(AR2143)='Sample Select backend'!$M$2),1,0)</f>
        <v>0</v>
      </c>
      <c r="AN2143" t="str">
        <f>_xlfn.CONCAT('Sample Select backend'!$C$4,ROW(AN2143))</f>
        <v>AE2143</v>
      </c>
      <c r="AO2143" s="9" t="str">
        <f>_xlfn.CONCAT('Sample Select backend'!$J$2,ROW(AO2143))</f>
        <v>AJ2143</v>
      </c>
      <c r="AP2143" t="str">
        <f>_xlfn.CONCAT('Sample Select backend'!$F$4,ROW(AP2143))</f>
        <v>AF2143</v>
      </c>
      <c r="AQ2143" t="str">
        <f>_xlfn.CONCAT('Sample Select backend'!$I$10,ROW(AQ2143))</f>
        <v>R2143</v>
      </c>
      <c r="AR2143" t="str">
        <f>_xlfn.CONCAT('Sample Select backend'!$M$4,ROW(AR2143))</f>
        <v>AK2143</v>
      </c>
      <c r="AS2143" t="str">
        <f t="shared" si="725"/>
        <v>Luxembourg</v>
      </c>
      <c r="AT2143" s="9">
        <f t="shared" si="726"/>
        <v>14</v>
      </c>
      <c r="AU2143">
        <f t="shared" si="727"/>
        <v>0</v>
      </c>
      <c r="AV2143" s="9">
        <v>1</v>
      </c>
    </row>
    <row r="2144" spans="1:48" x14ac:dyDescent="0.35">
      <c r="A2144" t="s">
        <v>107</v>
      </c>
      <c r="B2144">
        <v>6</v>
      </c>
      <c r="C2144">
        <v>29</v>
      </c>
      <c r="D2144" t="s">
        <v>1502</v>
      </c>
      <c r="E2144">
        <v>1</v>
      </c>
      <c r="F2144">
        <v>1</v>
      </c>
      <c r="G2144">
        <v>2</v>
      </c>
      <c r="H2144">
        <v>-1</v>
      </c>
      <c r="I2144">
        <v>-2</v>
      </c>
      <c r="J2144">
        <v>2</v>
      </c>
      <c r="K2144">
        <v>1</v>
      </c>
      <c r="L2144">
        <v>2</v>
      </c>
      <c r="M2144">
        <v>1</v>
      </c>
      <c r="N2144" t="s">
        <v>2706</v>
      </c>
      <c r="O2144" t="s">
        <v>2800</v>
      </c>
      <c r="P2144" t="s">
        <v>2808</v>
      </c>
      <c r="Q2144" t="s">
        <v>2813</v>
      </c>
      <c r="R2144">
        <v>0</v>
      </c>
      <c r="S2144" t="s">
        <v>202</v>
      </c>
      <c r="T2144" t="s">
        <v>202</v>
      </c>
      <c r="U2144" t="s">
        <v>202</v>
      </c>
      <c r="V2144">
        <f t="shared" si="728"/>
        <v>1</v>
      </c>
      <c r="W2144">
        <f t="shared" si="729"/>
        <v>1</v>
      </c>
      <c r="X2144">
        <f t="shared" si="730"/>
        <v>1</v>
      </c>
      <c r="Y2144">
        <f t="shared" si="731"/>
        <v>0</v>
      </c>
      <c r="Z2144">
        <f t="shared" si="732"/>
        <v>0</v>
      </c>
      <c r="AA2144">
        <f t="shared" si="733"/>
        <v>1</v>
      </c>
      <c r="AB2144">
        <f t="shared" si="734"/>
        <v>1</v>
      </c>
      <c r="AC2144">
        <f t="shared" si="735"/>
        <v>1</v>
      </c>
      <c r="AD2144">
        <f t="shared" si="736"/>
        <v>1</v>
      </c>
      <c r="AE2144" s="4" t="s">
        <v>2828</v>
      </c>
      <c r="AF2144" s="9" t="s">
        <v>2829</v>
      </c>
      <c r="AG2144">
        <v>0</v>
      </c>
      <c r="AH2144">
        <v>0</v>
      </c>
      <c r="AI2144">
        <v>1</v>
      </c>
      <c r="AJ2144">
        <v>1</v>
      </c>
      <c r="AK2144" s="9" t="s">
        <v>2840</v>
      </c>
      <c r="AL2144">
        <f t="shared" si="724"/>
        <v>0</v>
      </c>
      <c r="AM2144">
        <f>IF(AND(INDIRECT(AN2144)='Sample Select backend'!$C$2,INDIRECT(AO2144)=1,INDIRECT(AP2144)='Sample Select backend'!$F$2,INDIRECT(AQ2144)=1,INDIRECT(AR2144)='Sample Select backend'!$M$2),1,0)</f>
        <v>0</v>
      </c>
      <c r="AN2144" t="str">
        <f>_xlfn.CONCAT('Sample Select backend'!$C$4,ROW(AN2144))</f>
        <v>AE2144</v>
      </c>
      <c r="AO2144" s="9" t="str">
        <f>_xlfn.CONCAT('Sample Select backend'!$J$2,ROW(AO2144))</f>
        <v>AJ2144</v>
      </c>
      <c r="AP2144" t="str">
        <f>_xlfn.CONCAT('Sample Select backend'!$F$4,ROW(AP2144))</f>
        <v>AF2144</v>
      </c>
      <c r="AQ2144" t="str">
        <f>_xlfn.CONCAT('Sample Select backend'!$I$10,ROW(AQ2144))</f>
        <v>R2144</v>
      </c>
      <c r="AR2144" t="str">
        <f>_xlfn.CONCAT('Sample Select backend'!$M$4,ROW(AR2144))</f>
        <v>AK2144</v>
      </c>
      <c r="AS2144" t="str">
        <f t="shared" si="725"/>
        <v>Luxembourg</v>
      </c>
      <c r="AT2144" s="9">
        <f t="shared" si="726"/>
        <v>29</v>
      </c>
      <c r="AU2144">
        <f t="shared" si="727"/>
        <v>0</v>
      </c>
      <c r="AV2144" s="9">
        <v>1</v>
      </c>
    </row>
    <row r="2145" spans="1:48" x14ac:dyDescent="0.35">
      <c r="A2145" t="s">
        <v>107</v>
      </c>
      <c r="B2145">
        <v>1</v>
      </c>
      <c r="C2145">
        <v>5</v>
      </c>
      <c r="D2145" t="s">
        <v>1496</v>
      </c>
      <c r="E2145">
        <v>2</v>
      </c>
      <c r="F2145">
        <v>2</v>
      </c>
      <c r="G2145">
        <v>2</v>
      </c>
      <c r="H2145">
        <v>2</v>
      </c>
      <c r="I2145">
        <v>2</v>
      </c>
      <c r="J2145">
        <v>2</v>
      </c>
      <c r="K2145">
        <v>1</v>
      </c>
      <c r="L2145">
        <v>2</v>
      </c>
      <c r="M2145">
        <v>1</v>
      </c>
      <c r="N2145" t="s">
        <v>2706</v>
      </c>
      <c r="O2145" t="s">
        <v>2800</v>
      </c>
      <c r="P2145" t="s">
        <v>2808</v>
      </c>
      <c r="Q2145" t="s">
        <v>2813</v>
      </c>
      <c r="R2145">
        <v>0</v>
      </c>
      <c r="S2145" t="s">
        <v>202</v>
      </c>
      <c r="T2145" t="s">
        <v>202</v>
      </c>
      <c r="U2145" t="s">
        <v>202</v>
      </c>
      <c r="V2145">
        <f t="shared" si="728"/>
        <v>1</v>
      </c>
      <c r="W2145">
        <f t="shared" si="729"/>
        <v>1</v>
      </c>
      <c r="X2145">
        <f t="shared" si="730"/>
        <v>1</v>
      </c>
      <c r="Y2145">
        <f t="shared" si="731"/>
        <v>1</v>
      </c>
      <c r="Z2145">
        <f t="shared" si="732"/>
        <v>1</v>
      </c>
      <c r="AA2145">
        <f t="shared" si="733"/>
        <v>1</v>
      </c>
      <c r="AB2145">
        <f t="shared" si="734"/>
        <v>1</v>
      </c>
      <c r="AC2145">
        <f t="shared" si="735"/>
        <v>1</v>
      </c>
      <c r="AD2145">
        <f t="shared" si="736"/>
        <v>1</v>
      </c>
      <c r="AE2145" s="4" t="s">
        <v>2828</v>
      </c>
      <c r="AF2145" s="9" t="s">
        <v>2829</v>
      </c>
      <c r="AG2145">
        <v>0</v>
      </c>
      <c r="AH2145">
        <v>0</v>
      </c>
      <c r="AI2145">
        <v>1</v>
      </c>
      <c r="AJ2145">
        <v>1</v>
      </c>
      <c r="AK2145" s="9" t="s">
        <v>2840</v>
      </c>
      <c r="AL2145">
        <f t="shared" si="724"/>
        <v>0</v>
      </c>
      <c r="AM2145">
        <f>IF(AND(INDIRECT(AN2145)='Sample Select backend'!$C$2,INDIRECT(AO2145)=1,INDIRECT(AP2145)='Sample Select backend'!$F$2,INDIRECT(AQ2145)=1,INDIRECT(AR2145)='Sample Select backend'!$M$2),1,0)</f>
        <v>0</v>
      </c>
      <c r="AN2145" t="str">
        <f>_xlfn.CONCAT('Sample Select backend'!$C$4,ROW(AN2145))</f>
        <v>AE2145</v>
      </c>
      <c r="AO2145" s="9" t="str">
        <f>_xlfn.CONCAT('Sample Select backend'!$J$2,ROW(AO2145))</f>
        <v>AJ2145</v>
      </c>
      <c r="AP2145" t="str">
        <f>_xlfn.CONCAT('Sample Select backend'!$F$4,ROW(AP2145))</f>
        <v>AF2145</v>
      </c>
      <c r="AQ2145" t="str">
        <f>_xlfn.CONCAT('Sample Select backend'!$I$10,ROW(AQ2145))</f>
        <v>R2145</v>
      </c>
      <c r="AR2145" t="str">
        <f>_xlfn.CONCAT('Sample Select backend'!$M$4,ROW(AR2145))</f>
        <v>AK2145</v>
      </c>
      <c r="AS2145" t="str">
        <f t="shared" si="725"/>
        <v>Luxembourg</v>
      </c>
      <c r="AT2145" s="9">
        <f t="shared" si="726"/>
        <v>5</v>
      </c>
      <c r="AU2145">
        <f t="shared" si="727"/>
        <v>0</v>
      </c>
      <c r="AV2145" s="9">
        <v>1</v>
      </c>
    </row>
    <row r="2146" spans="1:48" x14ac:dyDescent="0.35">
      <c r="A2146" t="s">
        <v>107</v>
      </c>
      <c r="B2146">
        <v>6</v>
      </c>
      <c r="C2146">
        <v>26</v>
      </c>
      <c r="D2146" t="s">
        <v>1503</v>
      </c>
      <c r="E2146">
        <v>-2</v>
      </c>
      <c r="F2146">
        <v>1</v>
      </c>
      <c r="G2146">
        <v>-2</v>
      </c>
      <c r="H2146">
        <v>-1</v>
      </c>
      <c r="I2146">
        <v>2</v>
      </c>
      <c r="J2146">
        <v>-2</v>
      </c>
      <c r="K2146">
        <v>1</v>
      </c>
      <c r="M2146">
        <v>1</v>
      </c>
      <c r="N2146" t="s">
        <v>2706</v>
      </c>
      <c r="O2146" t="s">
        <v>2800</v>
      </c>
      <c r="P2146" t="s">
        <v>2808</v>
      </c>
      <c r="Q2146" t="s">
        <v>2813</v>
      </c>
      <c r="R2146">
        <v>0</v>
      </c>
      <c r="S2146" t="s">
        <v>202</v>
      </c>
      <c r="T2146" t="s">
        <v>202</v>
      </c>
      <c r="U2146" t="s">
        <v>202</v>
      </c>
      <c r="V2146">
        <f t="shared" si="728"/>
        <v>0</v>
      </c>
      <c r="W2146">
        <f t="shared" si="729"/>
        <v>1</v>
      </c>
      <c r="X2146">
        <f t="shared" si="730"/>
        <v>0</v>
      </c>
      <c r="Y2146">
        <f t="shared" si="731"/>
        <v>0</v>
      </c>
      <c r="Z2146">
        <f t="shared" si="732"/>
        <v>1</v>
      </c>
      <c r="AA2146">
        <f t="shared" si="733"/>
        <v>0</v>
      </c>
      <c r="AB2146">
        <f t="shared" si="734"/>
        <v>1</v>
      </c>
      <c r="AC2146">
        <f t="shared" si="735"/>
        <v>-1</v>
      </c>
      <c r="AD2146">
        <f t="shared" si="736"/>
        <v>1</v>
      </c>
      <c r="AE2146" s="4" t="s">
        <v>2828</v>
      </c>
      <c r="AF2146" s="9" t="s">
        <v>2829</v>
      </c>
      <c r="AG2146">
        <v>0</v>
      </c>
      <c r="AH2146">
        <v>0</v>
      </c>
      <c r="AI2146">
        <v>1</v>
      </c>
      <c r="AJ2146">
        <v>1</v>
      </c>
      <c r="AK2146" s="9" t="s">
        <v>2840</v>
      </c>
      <c r="AL2146">
        <f t="shared" si="724"/>
        <v>0</v>
      </c>
      <c r="AM2146">
        <f>IF(AND(INDIRECT(AN2146)='Sample Select backend'!$C$2,INDIRECT(AO2146)=1,INDIRECT(AP2146)='Sample Select backend'!$F$2,INDIRECT(AQ2146)=1,INDIRECT(AR2146)='Sample Select backend'!$M$2),1,0)</f>
        <v>0</v>
      </c>
      <c r="AN2146" t="str">
        <f>_xlfn.CONCAT('Sample Select backend'!$C$4,ROW(AN2146))</f>
        <v>AE2146</v>
      </c>
      <c r="AO2146" s="9" t="str">
        <f>_xlfn.CONCAT('Sample Select backend'!$J$2,ROW(AO2146))</f>
        <v>AJ2146</v>
      </c>
      <c r="AP2146" t="str">
        <f>_xlfn.CONCAT('Sample Select backend'!$F$4,ROW(AP2146))</f>
        <v>AF2146</v>
      </c>
      <c r="AQ2146" t="str">
        <f>_xlfn.CONCAT('Sample Select backend'!$I$10,ROW(AQ2146))</f>
        <v>R2146</v>
      </c>
      <c r="AR2146" t="str">
        <f>_xlfn.CONCAT('Sample Select backend'!$M$4,ROW(AR2146))</f>
        <v>AK2146</v>
      </c>
      <c r="AS2146" t="str">
        <f t="shared" si="725"/>
        <v>Luxembourg</v>
      </c>
      <c r="AT2146" s="9">
        <f t="shared" si="726"/>
        <v>26</v>
      </c>
      <c r="AU2146">
        <f t="shared" si="727"/>
        <v>0</v>
      </c>
      <c r="AV2146" s="9">
        <v>1</v>
      </c>
    </row>
    <row r="2147" spans="1:48" x14ac:dyDescent="0.35">
      <c r="A2147" t="s">
        <v>107</v>
      </c>
      <c r="B2147">
        <v>1</v>
      </c>
      <c r="C2147">
        <v>9</v>
      </c>
      <c r="D2147" t="s">
        <v>1500</v>
      </c>
      <c r="E2147">
        <v>2</v>
      </c>
      <c r="F2147">
        <v>2</v>
      </c>
      <c r="G2147">
        <v>2</v>
      </c>
      <c r="H2147">
        <v>2</v>
      </c>
      <c r="I2147">
        <v>2</v>
      </c>
      <c r="J2147">
        <v>-2</v>
      </c>
      <c r="K2147">
        <v>-2</v>
      </c>
      <c r="L2147">
        <v>2</v>
      </c>
      <c r="M2147">
        <v>1</v>
      </c>
      <c r="N2147" t="s">
        <v>2706</v>
      </c>
      <c r="O2147" t="s">
        <v>2800</v>
      </c>
      <c r="P2147" t="s">
        <v>2808</v>
      </c>
      <c r="Q2147" t="s">
        <v>2813</v>
      </c>
      <c r="R2147">
        <v>0</v>
      </c>
      <c r="S2147" t="s">
        <v>202</v>
      </c>
      <c r="T2147" t="s">
        <v>202</v>
      </c>
      <c r="U2147" t="s">
        <v>202</v>
      </c>
      <c r="V2147">
        <f t="shared" si="728"/>
        <v>1</v>
      </c>
      <c r="W2147">
        <f t="shared" si="729"/>
        <v>1</v>
      </c>
      <c r="X2147">
        <f t="shared" si="730"/>
        <v>1</v>
      </c>
      <c r="Y2147">
        <f t="shared" si="731"/>
        <v>1</v>
      </c>
      <c r="Z2147">
        <f t="shared" si="732"/>
        <v>1</v>
      </c>
      <c r="AA2147">
        <f t="shared" si="733"/>
        <v>0</v>
      </c>
      <c r="AB2147">
        <f t="shared" si="734"/>
        <v>0</v>
      </c>
      <c r="AC2147">
        <f t="shared" si="735"/>
        <v>1</v>
      </c>
      <c r="AD2147">
        <f t="shared" si="736"/>
        <v>1</v>
      </c>
      <c r="AE2147" s="4" t="s">
        <v>2828</v>
      </c>
      <c r="AF2147" s="9" t="s">
        <v>2829</v>
      </c>
      <c r="AG2147">
        <v>0</v>
      </c>
      <c r="AH2147">
        <v>0</v>
      </c>
      <c r="AI2147">
        <v>1</v>
      </c>
      <c r="AJ2147">
        <v>1</v>
      </c>
      <c r="AK2147" s="9" t="s">
        <v>2840</v>
      </c>
      <c r="AL2147">
        <f t="shared" si="724"/>
        <v>0</v>
      </c>
      <c r="AM2147">
        <f>IF(AND(INDIRECT(AN2147)='Sample Select backend'!$C$2,INDIRECT(AO2147)=1,INDIRECT(AP2147)='Sample Select backend'!$F$2,INDIRECT(AQ2147)=1,INDIRECT(AR2147)='Sample Select backend'!$M$2),1,0)</f>
        <v>0</v>
      </c>
      <c r="AN2147" t="str">
        <f>_xlfn.CONCAT('Sample Select backend'!$C$4,ROW(AN2147))</f>
        <v>AE2147</v>
      </c>
      <c r="AO2147" s="9" t="str">
        <f>_xlfn.CONCAT('Sample Select backend'!$J$2,ROW(AO2147))</f>
        <v>AJ2147</v>
      </c>
      <c r="AP2147" t="str">
        <f>_xlfn.CONCAT('Sample Select backend'!$F$4,ROW(AP2147))</f>
        <v>AF2147</v>
      </c>
      <c r="AQ2147" t="str">
        <f>_xlfn.CONCAT('Sample Select backend'!$I$10,ROW(AQ2147))</f>
        <v>R2147</v>
      </c>
      <c r="AR2147" t="str">
        <f>_xlfn.CONCAT('Sample Select backend'!$M$4,ROW(AR2147))</f>
        <v>AK2147</v>
      </c>
      <c r="AS2147" t="str">
        <f t="shared" si="725"/>
        <v>Luxembourg</v>
      </c>
      <c r="AT2147" s="9">
        <f t="shared" si="726"/>
        <v>9</v>
      </c>
      <c r="AU2147">
        <f t="shared" si="727"/>
        <v>0</v>
      </c>
      <c r="AV2147" s="9">
        <v>1</v>
      </c>
    </row>
    <row r="2148" spans="1:48" x14ac:dyDescent="0.35">
      <c r="A2148" t="s">
        <v>107</v>
      </c>
      <c r="B2148">
        <v>1</v>
      </c>
      <c r="C2148">
        <v>6</v>
      </c>
      <c r="D2148" t="s">
        <v>1507</v>
      </c>
      <c r="E2148">
        <v>-2</v>
      </c>
      <c r="F2148">
        <v>2</v>
      </c>
      <c r="G2148">
        <v>2</v>
      </c>
      <c r="H2148">
        <v>2</v>
      </c>
      <c r="I2148">
        <v>2</v>
      </c>
      <c r="J2148">
        <v>2</v>
      </c>
      <c r="K2148">
        <v>1</v>
      </c>
      <c r="L2148">
        <v>2</v>
      </c>
      <c r="M2148">
        <v>1</v>
      </c>
      <c r="N2148" t="s">
        <v>2706</v>
      </c>
      <c r="O2148" t="s">
        <v>2800</v>
      </c>
      <c r="P2148" t="s">
        <v>2808</v>
      </c>
      <c r="Q2148" t="s">
        <v>2813</v>
      </c>
      <c r="R2148">
        <v>0</v>
      </c>
      <c r="S2148" t="s">
        <v>202</v>
      </c>
      <c r="T2148" t="s">
        <v>202</v>
      </c>
      <c r="U2148" t="s">
        <v>202</v>
      </c>
      <c r="V2148">
        <f t="shared" si="728"/>
        <v>0</v>
      </c>
      <c r="W2148">
        <f t="shared" si="729"/>
        <v>1</v>
      </c>
      <c r="X2148">
        <f t="shared" si="730"/>
        <v>1</v>
      </c>
      <c r="Y2148">
        <f t="shared" si="731"/>
        <v>1</v>
      </c>
      <c r="Z2148">
        <f t="shared" si="732"/>
        <v>1</v>
      </c>
      <c r="AA2148">
        <f t="shared" si="733"/>
        <v>1</v>
      </c>
      <c r="AB2148">
        <f t="shared" si="734"/>
        <v>1</v>
      </c>
      <c r="AC2148">
        <f t="shared" si="735"/>
        <v>1</v>
      </c>
      <c r="AD2148">
        <f t="shared" si="736"/>
        <v>1</v>
      </c>
      <c r="AE2148" s="4" t="s">
        <v>2828</v>
      </c>
      <c r="AF2148" s="9" t="s">
        <v>2829</v>
      </c>
      <c r="AG2148">
        <v>0</v>
      </c>
      <c r="AH2148">
        <v>0</v>
      </c>
      <c r="AI2148">
        <v>1</v>
      </c>
      <c r="AJ2148">
        <v>1</v>
      </c>
      <c r="AK2148" s="9" t="s">
        <v>2840</v>
      </c>
      <c r="AL2148">
        <f t="shared" si="724"/>
        <v>0</v>
      </c>
      <c r="AM2148">
        <f>IF(AND(INDIRECT(AN2148)='Sample Select backend'!$C$2,INDIRECT(AO2148)=1,INDIRECT(AP2148)='Sample Select backend'!$F$2,INDIRECT(AQ2148)=1,INDIRECT(AR2148)='Sample Select backend'!$M$2),1,0)</f>
        <v>0</v>
      </c>
      <c r="AN2148" t="str">
        <f>_xlfn.CONCAT('Sample Select backend'!$C$4,ROW(AN2148))</f>
        <v>AE2148</v>
      </c>
      <c r="AO2148" s="9" t="str">
        <f>_xlfn.CONCAT('Sample Select backend'!$J$2,ROW(AO2148))</f>
        <v>AJ2148</v>
      </c>
      <c r="AP2148" t="str">
        <f>_xlfn.CONCAT('Sample Select backend'!$F$4,ROW(AP2148))</f>
        <v>AF2148</v>
      </c>
      <c r="AQ2148" t="str">
        <f>_xlfn.CONCAT('Sample Select backend'!$I$10,ROW(AQ2148))</f>
        <v>R2148</v>
      </c>
      <c r="AR2148" t="str">
        <f>_xlfn.CONCAT('Sample Select backend'!$M$4,ROW(AR2148))</f>
        <v>AK2148</v>
      </c>
      <c r="AS2148" t="str">
        <f t="shared" si="725"/>
        <v>Luxembourg</v>
      </c>
      <c r="AT2148" s="9">
        <f t="shared" si="726"/>
        <v>6</v>
      </c>
      <c r="AU2148">
        <f t="shared" si="727"/>
        <v>0</v>
      </c>
      <c r="AV2148" s="9">
        <v>1</v>
      </c>
    </row>
    <row r="2149" spans="1:48" x14ac:dyDescent="0.35">
      <c r="A2149" t="s">
        <v>107</v>
      </c>
      <c r="B2149">
        <v>7</v>
      </c>
      <c r="C2149">
        <v>30</v>
      </c>
      <c r="D2149" t="s">
        <v>1506</v>
      </c>
      <c r="E2149">
        <v>1</v>
      </c>
      <c r="F2149">
        <v>1</v>
      </c>
      <c r="G2149">
        <v>2</v>
      </c>
      <c r="H2149">
        <v>1</v>
      </c>
      <c r="I2149">
        <v>2</v>
      </c>
      <c r="J2149">
        <v>2</v>
      </c>
      <c r="K2149">
        <v>1</v>
      </c>
      <c r="L2149">
        <v>2</v>
      </c>
      <c r="M2149">
        <v>1</v>
      </c>
      <c r="N2149" t="s">
        <v>2706</v>
      </c>
      <c r="O2149" t="s">
        <v>2800</v>
      </c>
      <c r="P2149" t="s">
        <v>2808</v>
      </c>
      <c r="Q2149" t="s">
        <v>2813</v>
      </c>
      <c r="R2149">
        <v>0</v>
      </c>
      <c r="S2149" t="s">
        <v>202</v>
      </c>
      <c r="T2149" t="s">
        <v>202</v>
      </c>
      <c r="U2149" t="s">
        <v>202</v>
      </c>
      <c r="V2149">
        <f t="shared" si="728"/>
        <v>1</v>
      </c>
      <c r="W2149">
        <f t="shared" si="729"/>
        <v>1</v>
      </c>
      <c r="X2149">
        <f t="shared" si="730"/>
        <v>1</v>
      </c>
      <c r="Y2149">
        <f t="shared" si="731"/>
        <v>1</v>
      </c>
      <c r="Z2149">
        <f t="shared" si="732"/>
        <v>1</v>
      </c>
      <c r="AA2149">
        <f t="shared" si="733"/>
        <v>1</v>
      </c>
      <c r="AB2149">
        <f t="shared" si="734"/>
        <v>1</v>
      </c>
      <c r="AC2149">
        <f t="shared" si="735"/>
        <v>1</v>
      </c>
      <c r="AD2149">
        <f t="shared" si="736"/>
        <v>1</v>
      </c>
      <c r="AE2149" s="4" t="s">
        <v>2828</v>
      </c>
      <c r="AF2149" s="9" t="s">
        <v>2829</v>
      </c>
      <c r="AG2149">
        <v>0</v>
      </c>
      <c r="AH2149">
        <v>0</v>
      </c>
      <c r="AI2149">
        <v>1</v>
      </c>
      <c r="AJ2149">
        <v>1</v>
      </c>
      <c r="AK2149" s="9" t="s">
        <v>2840</v>
      </c>
      <c r="AL2149">
        <f t="shared" si="724"/>
        <v>0</v>
      </c>
      <c r="AM2149">
        <f>IF(AND(INDIRECT(AN2149)='Sample Select backend'!$C$2,INDIRECT(AO2149)=1,INDIRECT(AP2149)='Sample Select backend'!$F$2,INDIRECT(AQ2149)=1,INDIRECT(AR2149)='Sample Select backend'!$M$2),1,0)</f>
        <v>0</v>
      </c>
      <c r="AN2149" t="str">
        <f>_xlfn.CONCAT('Sample Select backend'!$C$4,ROW(AN2149))</f>
        <v>AE2149</v>
      </c>
      <c r="AO2149" s="9" t="str">
        <f>_xlfn.CONCAT('Sample Select backend'!$J$2,ROW(AO2149))</f>
        <v>AJ2149</v>
      </c>
      <c r="AP2149" t="str">
        <f>_xlfn.CONCAT('Sample Select backend'!$F$4,ROW(AP2149))</f>
        <v>AF2149</v>
      </c>
      <c r="AQ2149" t="str">
        <f>_xlfn.CONCAT('Sample Select backend'!$I$10,ROW(AQ2149))</f>
        <v>R2149</v>
      </c>
      <c r="AR2149" t="str">
        <f>_xlfn.CONCAT('Sample Select backend'!$M$4,ROW(AR2149))</f>
        <v>AK2149</v>
      </c>
      <c r="AS2149" t="str">
        <f t="shared" si="725"/>
        <v>Luxembourg</v>
      </c>
      <c r="AT2149" s="9">
        <f t="shared" si="726"/>
        <v>30</v>
      </c>
      <c r="AU2149">
        <f t="shared" si="727"/>
        <v>0</v>
      </c>
      <c r="AV2149" s="9">
        <v>1</v>
      </c>
    </row>
    <row r="2150" spans="1:48" x14ac:dyDescent="0.35">
      <c r="A2150" t="s">
        <v>107</v>
      </c>
      <c r="B2150">
        <v>2</v>
      </c>
      <c r="C2150">
        <v>13</v>
      </c>
      <c r="D2150" t="s">
        <v>1495</v>
      </c>
      <c r="E2150">
        <v>-2</v>
      </c>
      <c r="F2150">
        <v>2</v>
      </c>
      <c r="G2150">
        <v>2</v>
      </c>
      <c r="H2150">
        <v>2</v>
      </c>
      <c r="I2150">
        <v>2</v>
      </c>
      <c r="J2150">
        <v>2</v>
      </c>
      <c r="K2150">
        <v>1</v>
      </c>
      <c r="L2150">
        <v>2</v>
      </c>
      <c r="M2150">
        <v>1</v>
      </c>
      <c r="N2150" t="s">
        <v>2706</v>
      </c>
      <c r="O2150" t="s">
        <v>2800</v>
      </c>
      <c r="P2150" t="s">
        <v>2808</v>
      </c>
      <c r="Q2150" t="s">
        <v>2813</v>
      </c>
      <c r="R2150">
        <v>0</v>
      </c>
      <c r="S2150" t="s">
        <v>202</v>
      </c>
      <c r="T2150" t="s">
        <v>202</v>
      </c>
      <c r="U2150" t="s">
        <v>202</v>
      </c>
      <c r="V2150">
        <f t="shared" si="728"/>
        <v>0</v>
      </c>
      <c r="W2150">
        <f t="shared" si="729"/>
        <v>1</v>
      </c>
      <c r="X2150">
        <f t="shared" si="730"/>
        <v>1</v>
      </c>
      <c r="Y2150">
        <f t="shared" si="731"/>
        <v>1</v>
      </c>
      <c r="Z2150">
        <f t="shared" si="732"/>
        <v>1</v>
      </c>
      <c r="AA2150">
        <f t="shared" si="733"/>
        <v>1</v>
      </c>
      <c r="AB2150">
        <f t="shared" si="734"/>
        <v>1</v>
      </c>
      <c r="AC2150">
        <f t="shared" si="735"/>
        <v>1</v>
      </c>
      <c r="AD2150">
        <f t="shared" si="736"/>
        <v>1</v>
      </c>
      <c r="AE2150" s="4" t="s">
        <v>2828</v>
      </c>
      <c r="AF2150" s="9" t="s">
        <v>2829</v>
      </c>
      <c r="AG2150">
        <v>0</v>
      </c>
      <c r="AH2150">
        <v>0</v>
      </c>
      <c r="AI2150">
        <v>1</v>
      </c>
      <c r="AJ2150">
        <v>1</v>
      </c>
      <c r="AK2150" s="9" t="s">
        <v>2840</v>
      </c>
      <c r="AL2150">
        <f t="shared" si="724"/>
        <v>0</v>
      </c>
      <c r="AM2150">
        <f>IF(AND(INDIRECT(AN2150)='Sample Select backend'!$C$2,INDIRECT(AO2150)=1,INDIRECT(AP2150)='Sample Select backend'!$F$2,INDIRECT(AQ2150)=1,INDIRECT(AR2150)='Sample Select backend'!$M$2),1,0)</f>
        <v>0</v>
      </c>
      <c r="AN2150" t="str">
        <f>_xlfn.CONCAT('Sample Select backend'!$C$4,ROW(AN2150))</f>
        <v>AE2150</v>
      </c>
      <c r="AO2150" s="9" t="str">
        <f>_xlfn.CONCAT('Sample Select backend'!$J$2,ROW(AO2150))</f>
        <v>AJ2150</v>
      </c>
      <c r="AP2150" t="str">
        <f>_xlfn.CONCAT('Sample Select backend'!$F$4,ROW(AP2150))</f>
        <v>AF2150</v>
      </c>
      <c r="AQ2150" t="str">
        <f>_xlfn.CONCAT('Sample Select backend'!$I$10,ROW(AQ2150))</f>
        <v>R2150</v>
      </c>
      <c r="AR2150" t="str">
        <f>_xlfn.CONCAT('Sample Select backend'!$M$4,ROW(AR2150))</f>
        <v>AK2150</v>
      </c>
      <c r="AS2150" t="str">
        <f t="shared" si="725"/>
        <v>Luxembourg</v>
      </c>
      <c r="AT2150" s="9">
        <f t="shared" si="726"/>
        <v>13</v>
      </c>
      <c r="AU2150">
        <f t="shared" si="727"/>
        <v>0</v>
      </c>
      <c r="AV2150" s="9">
        <v>1</v>
      </c>
    </row>
    <row r="2151" spans="1:48" x14ac:dyDescent="0.35">
      <c r="A2151" t="s">
        <v>107</v>
      </c>
      <c r="B2151">
        <v>7</v>
      </c>
      <c r="C2151">
        <v>30</v>
      </c>
      <c r="D2151" t="s">
        <v>1497</v>
      </c>
      <c r="E2151">
        <v>1</v>
      </c>
      <c r="F2151">
        <v>1</v>
      </c>
      <c r="I2151">
        <v>2</v>
      </c>
      <c r="J2151">
        <v>2</v>
      </c>
      <c r="K2151">
        <v>1</v>
      </c>
      <c r="L2151">
        <v>-2</v>
      </c>
      <c r="M2151">
        <v>1</v>
      </c>
      <c r="N2151" t="s">
        <v>2706</v>
      </c>
      <c r="O2151" t="s">
        <v>2800</v>
      </c>
      <c r="P2151" t="s">
        <v>2808</v>
      </c>
      <c r="Q2151" t="s">
        <v>2813</v>
      </c>
      <c r="R2151">
        <v>0</v>
      </c>
      <c r="S2151" t="s">
        <v>202</v>
      </c>
      <c r="T2151" t="s">
        <v>202</v>
      </c>
      <c r="U2151" t="s">
        <v>202</v>
      </c>
      <c r="V2151">
        <f t="shared" si="728"/>
        <v>1</v>
      </c>
      <c r="W2151">
        <f t="shared" si="729"/>
        <v>1</v>
      </c>
      <c r="X2151">
        <f t="shared" si="730"/>
        <v>-1</v>
      </c>
      <c r="Y2151">
        <f t="shared" si="731"/>
        <v>-1</v>
      </c>
      <c r="Z2151">
        <f t="shared" si="732"/>
        <v>1</v>
      </c>
      <c r="AA2151">
        <f t="shared" si="733"/>
        <v>1</v>
      </c>
      <c r="AB2151">
        <f t="shared" si="734"/>
        <v>1</v>
      </c>
      <c r="AC2151">
        <f t="shared" si="735"/>
        <v>0</v>
      </c>
      <c r="AD2151">
        <f t="shared" si="736"/>
        <v>1</v>
      </c>
      <c r="AE2151" s="4" t="s">
        <v>2828</v>
      </c>
      <c r="AF2151" s="9" t="s">
        <v>2829</v>
      </c>
      <c r="AG2151">
        <v>0</v>
      </c>
      <c r="AH2151">
        <v>0</v>
      </c>
      <c r="AI2151">
        <v>1</v>
      </c>
      <c r="AJ2151">
        <v>1</v>
      </c>
      <c r="AK2151" s="9" t="s">
        <v>2840</v>
      </c>
      <c r="AL2151">
        <f t="shared" si="724"/>
        <v>0</v>
      </c>
      <c r="AM2151">
        <f>IF(AND(INDIRECT(AN2151)='Sample Select backend'!$C$2,INDIRECT(AO2151)=1,INDIRECT(AP2151)='Sample Select backend'!$F$2,INDIRECT(AQ2151)=1,INDIRECT(AR2151)='Sample Select backend'!$M$2),1,0)</f>
        <v>0</v>
      </c>
      <c r="AN2151" t="str">
        <f>_xlfn.CONCAT('Sample Select backend'!$C$4,ROW(AN2151))</f>
        <v>AE2151</v>
      </c>
      <c r="AO2151" s="9" t="str">
        <f>_xlfn.CONCAT('Sample Select backend'!$J$2,ROW(AO2151))</f>
        <v>AJ2151</v>
      </c>
      <c r="AP2151" t="str">
        <f>_xlfn.CONCAT('Sample Select backend'!$F$4,ROW(AP2151))</f>
        <v>AF2151</v>
      </c>
      <c r="AQ2151" t="str">
        <f>_xlfn.CONCAT('Sample Select backend'!$I$10,ROW(AQ2151))</f>
        <v>R2151</v>
      </c>
      <c r="AR2151" t="str">
        <f>_xlfn.CONCAT('Sample Select backend'!$M$4,ROW(AR2151))</f>
        <v>AK2151</v>
      </c>
      <c r="AS2151" t="str">
        <f t="shared" si="725"/>
        <v>Luxembourg</v>
      </c>
      <c r="AT2151" s="9">
        <f t="shared" si="726"/>
        <v>30</v>
      </c>
      <c r="AU2151">
        <f t="shared" si="727"/>
        <v>0</v>
      </c>
      <c r="AV2151" s="9">
        <v>1</v>
      </c>
    </row>
    <row r="2152" spans="1:48" x14ac:dyDescent="0.35">
      <c r="A2152" t="s">
        <v>107</v>
      </c>
      <c r="B2152">
        <v>1</v>
      </c>
      <c r="C2152">
        <v>10</v>
      </c>
      <c r="D2152" t="s">
        <v>1504</v>
      </c>
      <c r="E2152">
        <v>2</v>
      </c>
      <c r="F2152">
        <v>2</v>
      </c>
      <c r="G2152">
        <v>2</v>
      </c>
      <c r="H2152">
        <v>2</v>
      </c>
      <c r="I2152">
        <v>2</v>
      </c>
      <c r="J2152">
        <v>2</v>
      </c>
      <c r="K2152">
        <v>1</v>
      </c>
      <c r="L2152">
        <v>2</v>
      </c>
      <c r="M2152">
        <v>1</v>
      </c>
      <c r="N2152" t="s">
        <v>2706</v>
      </c>
      <c r="O2152" t="s">
        <v>2800</v>
      </c>
      <c r="P2152" t="s">
        <v>2808</v>
      </c>
      <c r="Q2152" t="s">
        <v>2813</v>
      </c>
      <c r="R2152">
        <v>0</v>
      </c>
      <c r="S2152" t="s">
        <v>202</v>
      </c>
      <c r="T2152" t="s">
        <v>202</v>
      </c>
      <c r="U2152" t="s">
        <v>202</v>
      </c>
      <c r="V2152">
        <f t="shared" si="728"/>
        <v>1</v>
      </c>
      <c r="W2152">
        <f t="shared" si="729"/>
        <v>1</v>
      </c>
      <c r="X2152">
        <f t="shared" si="730"/>
        <v>1</v>
      </c>
      <c r="Y2152">
        <f t="shared" si="731"/>
        <v>1</v>
      </c>
      <c r="Z2152">
        <f t="shared" si="732"/>
        <v>1</v>
      </c>
      <c r="AA2152">
        <f t="shared" si="733"/>
        <v>1</v>
      </c>
      <c r="AB2152">
        <f t="shared" si="734"/>
        <v>1</v>
      </c>
      <c r="AC2152">
        <f t="shared" si="735"/>
        <v>1</v>
      </c>
      <c r="AD2152">
        <f t="shared" si="736"/>
        <v>1</v>
      </c>
      <c r="AE2152" s="4" t="s">
        <v>2828</v>
      </c>
      <c r="AF2152" s="9" t="s">
        <v>2829</v>
      </c>
      <c r="AG2152">
        <v>0</v>
      </c>
      <c r="AH2152">
        <v>0</v>
      </c>
      <c r="AI2152">
        <v>1</v>
      </c>
      <c r="AJ2152">
        <v>1</v>
      </c>
      <c r="AK2152" s="9" t="s">
        <v>2840</v>
      </c>
      <c r="AL2152">
        <f t="shared" si="724"/>
        <v>0</v>
      </c>
      <c r="AM2152">
        <f>IF(AND(INDIRECT(AN2152)='Sample Select backend'!$C$2,INDIRECT(AO2152)=1,INDIRECT(AP2152)='Sample Select backend'!$F$2,INDIRECT(AQ2152)=1,INDIRECT(AR2152)='Sample Select backend'!$M$2),1,0)</f>
        <v>0</v>
      </c>
      <c r="AN2152" t="str">
        <f>_xlfn.CONCAT('Sample Select backend'!$C$4,ROW(AN2152))</f>
        <v>AE2152</v>
      </c>
      <c r="AO2152" s="9" t="str">
        <f>_xlfn.CONCAT('Sample Select backend'!$J$2,ROW(AO2152))</f>
        <v>AJ2152</v>
      </c>
      <c r="AP2152" t="str">
        <f>_xlfn.CONCAT('Sample Select backend'!$F$4,ROW(AP2152))</f>
        <v>AF2152</v>
      </c>
      <c r="AQ2152" t="str">
        <f>_xlfn.CONCAT('Sample Select backend'!$I$10,ROW(AQ2152))</f>
        <v>R2152</v>
      </c>
      <c r="AR2152" t="str">
        <f>_xlfn.CONCAT('Sample Select backend'!$M$4,ROW(AR2152))</f>
        <v>AK2152</v>
      </c>
      <c r="AS2152" t="str">
        <f t="shared" si="725"/>
        <v>Luxembourg</v>
      </c>
      <c r="AT2152" s="9">
        <f t="shared" si="726"/>
        <v>10</v>
      </c>
      <c r="AU2152">
        <f t="shared" si="727"/>
        <v>0</v>
      </c>
      <c r="AV2152" s="9">
        <v>1</v>
      </c>
    </row>
    <row r="2153" spans="1:48" x14ac:dyDescent="0.35">
      <c r="A2153" t="s">
        <v>107</v>
      </c>
      <c r="B2153">
        <v>7</v>
      </c>
      <c r="C2153">
        <v>31</v>
      </c>
      <c r="D2153" t="s">
        <v>1494</v>
      </c>
      <c r="E2153">
        <v>1</v>
      </c>
      <c r="F2153">
        <v>1</v>
      </c>
      <c r="G2153">
        <v>-2</v>
      </c>
      <c r="H2153">
        <v>-1</v>
      </c>
      <c r="I2153">
        <v>-2</v>
      </c>
      <c r="J2153">
        <v>2</v>
      </c>
      <c r="K2153">
        <v>1</v>
      </c>
      <c r="L2153">
        <v>-2</v>
      </c>
      <c r="M2153">
        <v>1</v>
      </c>
      <c r="N2153" t="s">
        <v>2706</v>
      </c>
      <c r="O2153" t="s">
        <v>2800</v>
      </c>
      <c r="P2153" t="s">
        <v>2808</v>
      </c>
      <c r="Q2153" t="s">
        <v>2813</v>
      </c>
      <c r="R2153">
        <v>0</v>
      </c>
      <c r="S2153" t="s">
        <v>202</v>
      </c>
      <c r="T2153" t="s">
        <v>202</v>
      </c>
      <c r="U2153" t="s">
        <v>202</v>
      </c>
      <c r="V2153">
        <f t="shared" si="728"/>
        <v>1</v>
      </c>
      <c r="W2153">
        <f t="shared" si="729"/>
        <v>1</v>
      </c>
      <c r="X2153">
        <f t="shared" si="730"/>
        <v>0</v>
      </c>
      <c r="Y2153">
        <f t="shared" si="731"/>
        <v>0</v>
      </c>
      <c r="Z2153">
        <f t="shared" si="732"/>
        <v>0</v>
      </c>
      <c r="AA2153">
        <f t="shared" si="733"/>
        <v>1</v>
      </c>
      <c r="AB2153">
        <f t="shared" si="734"/>
        <v>1</v>
      </c>
      <c r="AC2153">
        <f t="shared" si="735"/>
        <v>0</v>
      </c>
      <c r="AD2153">
        <f t="shared" si="736"/>
        <v>1</v>
      </c>
      <c r="AE2153" s="4" t="s">
        <v>2828</v>
      </c>
      <c r="AF2153" s="9" t="s">
        <v>2829</v>
      </c>
      <c r="AG2153">
        <v>0</v>
      </c>
      <c r="AH2153">
        <v>0</v>
      </c>
      <c r="AI2153">
        <v>1</v>
      </c>
      <c r="AJ2153">
        <v>1</v>
      </c>
      <c r="AK2153" s="9" t="s">
        <v>2840</v>
      </c>
      <c r="AL2153">
        <f t="shared" si="724"/>
        <v>0</v>
      </c>
      <c r="AM2153">
        <f>IF(AND(INDIRECT(AN2153)='Sample Select backend'!$C$2,INDIRECT(AO2153)=1,INDIRECT(AP2153)='Sample Select backend'!$F$2,INDIRECT(AQ2153)=1,INDIRECT(AR2153)='Sample Select backend'!$M$2),1,0)</f>
        <v>0</v>
      </c>
      <c r="AN2153" t="str">
        <f>_xlfn.CONCAT('Sample Select backend'!$C$4,ROW(AN2153))</f>
        <v>AE2153</v>
      </c>
      <c r="AO2153" s="9" t="str">
        <f>_xlfn.CONCAT('Sample Select backend'!$J$2,ROW(AO2153))</f>
        <v>AJ2153</v>
      </c>
      <c r="AP2153" t="str">
        <f>_xlfn.CONCAT('Sample Select backend'!$F$4,ROW(AP2153))</f>
        <v>AF2153</v>
      </c>
      <c r="AQ2153" t="str">
        <f>_xlfn.CONCAT('Sample Select backend'!$I$10,ROW(AQ2153))</f>
        <v>R2153</v>
      </c>
      <c r="AR2153" t="str">
        <f>_xlfn.CONCAT('Sample Select backend'!$M$4,ROW(AR2153))</f>
        <v>AK2153</v>
      </c>
      <c r="AS2153" t="str">
        <f t="shared" si="725"/>
        <v>Luxembourg</v>
      </c>
      <c r="AT2153" s="9">
        <f t="shared" si="726"/>
        <v>31</v>
      </c>
      <c r="AU2153">
        <f t="shared" si="727"/>
        <v>0</v>
      </c>
      <c r="AV2153" s="9">
        <v>0</v>
      </c>
    </row>
    <row r="2154" spans="1:48" x14ac:dyDescent="0.35">
      <c r="A2154" t="s">
        <v>107</v>
      </c>
      <c r="B2154">
        <v>6</v>
      </c>
      <c r="C2154">
        <v>29</v>
      </c>
      <c r="D2154" t="s">
        <v>1498</v>
      </c>
      <c r="E2154">
        <v>-2</v>
      </c>
      <c r="F2154">
        <v>1</v>
      </c>
      <c r="G2154">
        <v>-2</v>
      </c>
      <c r="H2154">
        <v>-1</v>
      </c>
      <c r="I2154">
        <v>2</v>
      </c>
      <c r="J2154">
        <v>2</v>
      </c>
      <c r="K2154">
        <v>1</v>
      </c>
      <c r="L2154">
        <v>2</v>
      </c>
      <c r="M2154">
        <v>1</v>
      </c>
      <c r="N2154" t="s">
        <v>2706</v>
      </c>
      <c r="O2154" t="s">
        <v>2800</v>
      </c>
      <c r="P2154" t="s">
        <v>2808</v>
      </c>
      <c r="Q2154" t="s">
        <v>2813</v>
      </c>
      <c r="R2154">
        <v>0</v>
      </c>
      <c r="S2154" t="s">
        <v>202</v>
      </c>
      <c r="T2154" t="s">
        <v>202</v>
      </c>
      <c r="U2154" t="s">
        <v>202</v>
      </c>
      <c r="V2154">
        <f t="shared" si="728"/>
        <v>0</v>
      </c>
      <c r="W2154">
        <f t="shared" si="729"/>
        <v>1</v>
      </c>
      <c r="X2154">
        <f t="shared" si="730"/>
        <v>0</v>
      </c>
      <c r="Y2154">
        <f t="shared" si="731"/>
        <v>0</v>
      </c>
      <c r="Z2154">
        <f t="shared" si="732"/>
        <v>1</v>
      </c>
      <c r="AA2154">
        <f t="shared" si="733"/>
        <v>1</v>
      </c>
      <c r="AB2154">
        <f t="shared" si="734"/>
        <v>1</v>
      </c>
      <c r="AC2154">
        <f t="shared" si="735"/>
        <v>1</v>
      </c>
      <c r="AD2154">
        <f t="shared" si="736"/>
        <v>1</v>
      </c>
      <c r="AE2154" s="4" t="s">
        <v>2828</v>
      </c>
      <c r="AF2154" s="9" t="s">
        <v>2829</v>
      </c>
      <c r="AG2154">
        <v>0</v>
      </c>
      <c r="AH2154">
        <v>0</v>
      </c>
      <c r="AI2154">
        <v>1</v>
      </c>
      <c r="AJ2154">
        <v>1</v>
      </c>
      <c r="AK2154" s="9" t="s">
        <v>2840</v>
      </c>
      <c r="AL2154">
        <f t="shared" si="724"/>
        <v>0</v>
      </c>
      <c r="AM2154">
        <f>IF(AND(INDIRECT(AN2154)='Sample Select backend'!$C$2,INDIRECT(AO2154)=1,INDIRECT(AP2154)='Sample Select backend'!$F$2,INDIRECT(AQ2154)=1,INDIRECT(AR2154)='Sample Select backend'!$M$2),1,0)</f>
        <v>0</v>
      </c>
      <c r="AN2154" t="str">
        <f>_xlfn.CONCAT('Sample Select backend'!$C$4,ROW(AN2154))</f>
        <v>AE2154</v>
      </c>
      <c r="AO2154" s="9" t="str">
        <f>_xlfn.CONCAT('Sample Select backend'!$J$2,ROW(AO2154))</f>
        <v>AJ2154</v>
      </c>
      <c r="AP2154" t="str">
        <f>_xlfn.CONCAT('Sample Select backend'!$F$4,ROW(AP2154))</f>
        <v>AF2154</v>
      </c>
      <c r="AQ2154" t="str">
        <f>_xlfn.CONCAT('Sample Select backend'!$I$10,ROW(AQ2154))</f>
        <v>R2154</v>
      </c>
      <c r="AR2154" t="str">
        <f>_xlfn.CONCAT('Sample Select backend'!$M$4,ROW(AR2154))</f>
        <v>AK2154</v>
      </c>
      <c r="AS2154" t="str">
        <f t="shared" si="725"/>
        <v>Luxembourg</v>
      </c>
      <c r="AT2154" s="9">
        <f t="shared" si="726"/>
        <v>29</v>
      </c>
      <c r="AU2154">
        <f t="shared" si="727"/>
        <v>0</v>
      </c>
      <c r="AV2154" s="9">
        <v>0</v>
      </c>
    </row>
    <row r="2155" spans="1:48" x14ac:dyDescent="0.35">
      <c r="A2155" s="24" t="s">
        <v>107</v>
      </c>
      <c r="B2155" s="24">
        <v>9</v>
      </c>
      <c r="C2155" s="24">
        <v>34</v>
      </c>
      <c r="D2155" s="24" t="s">
        <v>3929</v>
      </c>
      <c r="E2155" s="24"/>
      <c r="O2155" t="s">
        <v>2800</v>
      </c>
      <c r="P2155" t="s">
        <v>2808</v>
      </c>
      <c r="Q2155" t="s">
        <v>2813</v>
      </c>
      <c r="R2155">
        <v>0</v>
      </c>
      <c r="S2155" t="s">
        <v>202</v>
      </c>
      <c r="T2155" t="s">
        <v>202</v>
      </c>
      <c r="U2155" t="s">
        <v>202</v>
      </c>
      <c r="V2155">
        <v>-1</v>
      </c>
      <c r="W2155">
        <v>-1</v>
      </c>
      <c r="X2155">
        <v>-1</v>
      </c>
      <c r="Y2155">
        <v>-1</v>
      </c>
      <c r="Z2155">
        <v>-1</v>
      </c>
      <c r="AA2155">
        <v>-1</v>
      </c>
      <c r="AB2155">
        <v>-1</v>
      </c>
      <c r="AC2155">
        <v>-1</v>
      </c>
      <c r="AD2155">
        <v>-1</v>
      </c>
      <c r="AE2155" s="4" t="s">
        <v>2828</v>
      </c>
      <c r="AF2155" s="9" t="s">
        <v>2829</v>
      </c>
      <c r="AG2155">
        <v>0</v>
      </c>
      <c r="AH2155">
        <v>0</v>
      </c>
      <c r="AI2155">
        <v>1</v>
      </c>
      <c r="AJ2155">
        <v>1</v>
      </c>
      <c r="AK2155" s="9" t="s">
        <v>2840</v>
      </c>
      <c r="AL2155">
        <f t="shared" si="724"/>
        <v>0</v>
      </c>
      <c r="AM2155">
        <f>IF(AND(INDIRECT(AN2155)='Sample Select backend'!$C$2,INDIRECT(AO2155)=1,INDIRECT(AP2155)='Sample Select backend'!$F$2,INDIRECT(AQ2155)=1,INDIRECT(AR2155)='Sample Select backend'!$M$2),1,0)</f>
        <v>0</v>
      </c>
      <c r="AN2155" t="str">
        <f>_xlfn.CONCAT('Sample Select backend'!$C$4,ROW(AN2155))</f>
        <v>AE2155</v>
      </c>
      <c r="AO2155" s="9" t="str">
        <f>_xlfn.CONCAT('Sample Select backend'!$J$2,ROW(AO2155))</f>
        <v>AJ2155</v>
      </c>
      <c r="AP2155" t="str">
        <f>_xlfn.CONCAT('Sample Select backend'!$F$4,ROW(AP2155))</f>
        <v>AF2155</v>
      </c>
      <c r="AQ2155" t="str">
        <f>_xlfn.CONCAT('Sample Select backend'!$I$10,ROW(AQ2155))</f>
        <v>R2155</v>
      </c>
      <c r="AR2155" t="str">
        <f>_xlfn.CONCAT('Sample Select backend'!$M$4,ROW(AR2155))</f>
        <v>AK2155</v>
      </c>
      <c r="AS2155" t="str">
        <f t="shared" si="725"/>
        <v>Luxembourg</v>
      </c>
      <c r="AT2155" s="9">
        <f t="shared" si="726"/>
        <v>34</v>
      </c>
      <c r="AU2155">
        <f t="shared" si="727"/>
        <v>0</v>
      </c>
      <c r="AV2155" s="9">
        <v>0</v>
      </c>
    </row>
    <row r="2156" spans="1:48" x14ac:dyDescent="0.35">
      <c r="A2156" s="24" t="s">
        <v>107</v>
      </c>
      <c r="B2156" s="24">
        <v>9</v>
      </c>
      <c r="C2156" s="24">
        <v>34</v>
      </c>
      <c r="D2156" s="24" t="s">
        <v>3930</v>
      </c>
      <c r="E2156" s="24"/>
      <c r="O2156" t="s">
        <v>2800</v>
      </c>
      <c r="P2156" t="s">
        <v>2808</v>
      </c>
      <c r="Q2156" t="s">
        <v>2813</v>
      </c>
      <c r="R2156">
        <v>0</v>
      </c>
      <c r="S2156" t="s">
        <v>202</v>
      </c>
      <c r="T2156" t="s">
        <v>202</v>
      </c>
      <c r="U2156" t="s">
        <v>202</v>
      </c>
      <c r="V2156">
        <v>-1</v>
      </c>
      <c r="W2156">
        <v>-1</v>
      </c>
      <c r="X2156">
        <v>-1</v>
      </c>
      <c r="Y2156">
        <v>-1</v>
      </c>
      <c r="Z2156">
        <v>-1</v>
      </c>
      <c r="AA2156">
        <v>-1</v>
      </c>
      <c r="AB2156">
        <v>-1</v>
      </c>
      <c r="AC2156">
        <v>-1</v>
      </c>
      <c r="AD2156">
        <v>-1</v>
      </c>
      <c r="AE2156" s="4" t="s">
        <v>2828</v>
      </c>
      <c r="AF2156" s="9" t="s">
        <v>2829</v>
      </c>
      <c r="AG2156">
        <v>0</v>
      </c>
      <c r="AH2156">
        <v>0</v>
      </c>
      <c r="AI2156">
        <v>1</v>
      </c>
      <c r="AJ2156">
        <v>1</v>
      </c>
      <c r="AK2156" s="9" t="s">
        <v>2840</v>
      </c>
      <c r="AL2156">
        <f t="shared" si="724"/>
        <v>0</v>
      </c>
      <c r="AM2156">
        <f>IF(AND(INDIRECT(AN2156)='Sample Select backend'!$C$2,INDIRECT(AO2156)=1,INDIRECT(AP2156)='Sample Select backend'!$F$2,INDIRECT(AQ2156)=1,INDIRECT(AR2156)='Sample Select backend'!$M$2),1,0)</f>
        <v>0</v>
      </c>
      <c r="AN2156" t="str">
        <f>_xlfn.CONCAT('Sample Select backend'!$C$4,ROW(AN2156))</f>
        <v>AE2156</v>
      </c>
      <c r="AO2156" s="9" t="str">
        <f>_xlfn.CONCAT('Sample Select backend'!$J$2,ROW(AO2156))</f>
        <v>AJ2156</v>
      </c>
      <c r="AP2156" t="str">
        <f>_xlfn.CONCAT('Sample Select backend'!$F$4,ROW(AP2156))</f>
        <v>AF2156</v>
      </c>
      <c r="AQ2156" t="str">
        <f>_xlfn.CONCAT('Sample Select backend'!$I$10,ROW(AQ2156))</f>
        <v>R2156</v>
      </c>
      <c r="AR2156" t="str">
        <f>_xlfn.CONCAT('Sample Select backend'!$M$4,ROW(AR2156))</f>
        <v>AK2156</v>
      </c>
      <c r="AS2156" t="str">
        <f t="shared" si="725"/>
        <v>Luxembourg</v>
      </c>
      <c r="AT2156" s="9">
        <f t="shared" si="726"/>
        <v>34</v>
      </c>
      <c r="AU2156">
        <f t="shared" si="727"/>
        <v>0</v>
      </c>
      <c r="AV2156" s="9">
        <v>0</v>
      </c>
    </row>
    <row r="2157" spans="1:48" x14ac:dyDescent="0.35">
      <c r="A2157" s="24" t="s">
        <v>107</v>
      </c>
      <c r="B2157" s="24">
        <v>6</v>
      </c>
      <c r="C2157" s="24">
        <v>29</v>
      </c>
      <c r="D2157" s="24" t="s">
        <v>3931</v>
      </c>
      <c r="E2157" s="24"/>
      <c r="O2157" t="s">
        <v>2800</v>
      </c>
      <c r="P2157" t="s">
        <v>2808</v>
      </c>
      <c r="Q2157" t="s">
        <v>2813</v>
      </c>
      <c r="R2157">
        <v>0</v>
      </c>
      <c r="S2157" t="s">
        <v>202</v>
      </c>
      <c r="T2157" t="s">
        <v>202</v>
      </c>
      <c r="U2157" t="s">
        <v>202</v>
      </c>
      <c r="V2157">
        <v>-1</v>
      </c>
      <c r="W2157">
        <v>-1</v>
      </c>
      <c r="X2157">
        <v>-1</v>
      </c>
      <c r="Y2157">
        <v>-1</v>
      </c>
      <c r="Z2157">
        <v>-1</v>
      </c>
      <c r="AA2157">
        <v>-1</v>
      </c>
      <c r="AB2157">
        <v>-1</v>
      </c>
      <c r="AC2157">
        <v>-1</v>
      </c>
      <c r="AD2157">
        <v>-1</v>
      </c>
      <c r="AE2157" s="4" t="s">
        <v>2828</v>
      </c>
      <c r="AF2157" s="9" t="s">
        <v>2829</v>
      </c>
      <c r="AG2157">
        <v>0</v>
      </c>
      <c r="AH2157">
        <v>0</v>
      </c>
      <c r="AI2157">
        <v>1</v>
      </c>
      <c r="AJ2157">
        <v>1</v>
      </c>
      <c r="AK2157" s="9" t="s">
        <v>2840</v>
      </c>
      <c r="AL2157">
        <f t="shared" si="724"/>
        <v>0</v>
      </c>
      <c r="AM2157">
        <f>IF(AND(INDIRECT(AN2157)='Sample Select backend'!$C$2,INDIRECT(AO2157)=1,INDIRECT(AP2157)='Sample Select backend'!$F$2,INDIRECT(AQ2157)=1,INDIRECT(AR2157)='Sample Select backend'!$M$2),1,0)</f>
        <v>0</v>
      </c>
      <c r="AN2157" t="str">
        <f>_xlfn.CONCAT('Sample Select backend'!$C$4,ROW(AN2157))</f>
        <v>AE2157</v>
      </c>
      <c r="AO2157" s="9" t="str">
        <f>_xlfn.CONCAT('Sample Select backend'!$J$2,ROW(AO2157))</f>
        <v>AJ2157</v>
      </c>
      <c r="AP2157" t="str">
        <f>_xlfn.CONCAT('Sample Select backend'!$F$4,ROW(AP2157))</f>
        <v>AF2157</v>
      </c>
      <c r="AQ2157" t="str">
        <f>_xlfn.CONCAT('Sample Select backend'!$I$10,ROW(AQ2157))</f>
        <v>R2157</v>
      </c>
      <c r="AR2157" t="str">
        <f>_xlfn.CONCAT('Sample Select backend'!$M$4,ROW(AR2157))</f>
        <v>AK2157</v>
      </c>
      <c r="AS2157" t="str">
        <f t="shared" si="725"/>
        <v>Luxembourg</v>
      </c>
      <c r="AT2157" s="9">
        <f t="shared" si="726"/>
        <v>29</v>
      </c>
      <c r="AU2157">
        <f t="shared" si="727"/>
        <v>0</v>
      </c>
      <c r="AV2157" s="9">
        <v>0</v>
      </c>
    </row>
    <row r="2158" spans="1:48" x14ac:dyDescent="0.35">
      <c r="A2158" s="24" t="s">
        <v>107</v>
      </c>
      <c r="B2158" s="24">
        <v>6</v>
      </c>
      <c r="C2158" s="24">
        <v>25</v>
      </c>
      <c r="D2158" s="24" t="s">
        <v>3932</v>
      </c>
      <c r="E2158" s="24"/>
      <c r="O2158" t="s">
        <v>2800</v>
      </c>
      <c r="P2158" t="s">
        <v>2808</v>
      </c>
      <c r="Q2158" t="s">
        <v>2813</v>
      </c>
      <c r="R2158">
        <v>0</v>
      </c>
      <c r="S2158" t="s">
        <v>202</v>
      </c>
      <c r="T2158" t="s">
        <v>202</v>
      </c>
      <c r="U2158" t="s">
        <v>202</v>
      </c>
      <c r="V2158">
        <v>-1</v>
      </c>
      <c r="W2158">
        <v>-1</v>
      </c>
      <c r="X2158">
        <v>-1</v>
      </c>
      <c r="Y2158">
        <v>-1</v>
      </c>
      <c r="Z2158">
        <v>-1</v>
      </c>
      <c r="AA2158">
        <v>-1</v>
      </c>
      <c r="AB2158">
        <v>-1</v>
      </c>
      <c r="AC2158">
        <v>-1</v>
      </c>
      <c r="AD2158">
        <v>-1</v>
      </c>
      <c r="AE2158" s="4" t="s">
        <v>2828</v>
      </c>
      <c r="AF2158" s="9" t="s">
        <v>2829</v>
      </c>
      <c r="AG2158">
        <v>0</v>
      </c>
      <c r="AH2158">
        <v>0</v>
      </c>
      <c r="AI2158">
        <v>1</v>
      </c>
      <c r="AJ2158">
        <v>1</v>
      </c>
      <c r="AK2158" s="9" t="s">
        <v>2840</v>
      </c>
      <c r="AL2158">
        <f t="shared" si="724"/>
        <v>0</v>
      </c>
      <c r="AM2158">
        <f>IF(AND(INDIRECT(AN2158)='Sample Select backend'!$C$2,INDIRECT(AO2158)=1,INDIRECT(AP2158)='Sample Select backend'!$F$2,INDIRECT(AQ2158)=1,INDIRECT(AR2158)='Sample Select backend'!$M$2),1,0)</f>
        <v>0</v>
      </c>
      <c r="AN2158" t="str">
        <f>_xlfn.CONCAT('Sample Select backend'!$C$4,ROW(AN2158))</f>
        <v>AE2158</v>
      </c>
      <c r="AO2158" s="9" t="str">
        <f>_xlfn.CONCAT('Sample Select backend'!$J$2,ROW(AO2158))</f>
        <v>AJ2158</v>
      </c>
      <c r="AP2158" t="str">
        <f>_xlfn.CONCAT('Sample Select backend'!$F$4,ROW(AP2158))</f>
        <v>AF2158</v>
      </c>
      <c r="AQ2158" t="str">
        <f>_xlfn.CONCAT('Sample Select backend'!$I$10,ROW(AQ2158))</f>
        <v>R2158</v>
      </c>
      <c r="AR2158" t="str">
        <f>_xlfn.CONCAT('Sample Select backend'!$M$4,ROW(AR2158))</f>
        <v>AK2158</v>
      </c>
      <c r="AS2158" t="str">
        <f t="shared" si="725"/>
        <v>Luxembourg</v>
      </c>
      <c r="AT2158" s="9">
        <f t="shared" si="726"/>
        <v>25</v>
      </c>
      <c r="AU2158">
        <f t="shared" si="727"/>
        <v>0</v>
      </c>
      <c r="AV2158" s="9">
        <v>0</v>
      </c>
    </row>
    <row r="2159" spans="1:48" x14ac:dyDescent="0.35">
      <c r="A2159" s="24" t="s">
        <v>107</v>
      </c>
      <c r="B2159" s="24" t="s">
        <v>201</v>
      </c>
      <c r="C2159" s="24" t="s">
        <v>201</v>
      </c>
      <c r="D2159" s="24" t="s">
        <v>3933</v>
      </c>
      <c r="E2159" s="24"/>
      <c r="O2159" t="s">
        <v>2800</v>
      </c>
      <c r="P2159" t="s">
        <v>2808</v>
      </c>
      <c r="Q2159" t="s">
        <v>2813</v>
      </c>
      <c r="R2159">
        <v>0</v>
      </c>
      <c r="S2159" t="s">
        <v>202</v>
      </c>
      <c r="T2159" t="s">
        <v>202</v>
      </c>
      <c r="U2159" t="s">
        <v>202</v>
      </c>
      <c r="V2159">
        <v>-1</v>
      </c>
      <c r="W2159">
        <v>-1</v>
      </c>
      <c r="X2159">
        <v>-1</v>
      </c>
      <c r="Y2159">
        <v>-1</v>
      </c>
      <c r="Z2159">
        <v>-1</v>
      </c>
      <c r="AA2159">
        <v>-1</v>
      </c>
      <c r="AB2159">
        <v>-1</v>
      </c>
      <c r="AC2159">
        <v>-1</v>
      </c>
      <c r="AD2159">
        <v>-1</v>
      </c>
      <c r="AE2159" s="4" t="s">
        <v>2828</v>
      </c>
      <c r="AF2159" s="9" t="s">
        <v>2829</v>
      </c>
      <c r="AG2159">
        <v>0</v>
      </c>
      <c r="AH2159">
        <v>0</v>
      </c>
      <c r="AI2159">
        <v>1</v>
      </c>
      <c r="AJ2159">
        <v>1</v>
      </c>
      <c r="AK2159" s="9" t="s">
        <v>2840</v>
      </c>
      <c r="AL2159">
        <f t="shared" si="724"/>
        <v>1</v>
      </c>
      <c r="AM2159">
        <f>IF(AND(INDIRECT(AN2159)='Sample Select backend'!$C$2,INDIRECT(AO2159)=1,INDIRECT(AP2159)='Sample Select backend'!$F$2,INDIRECT(AQ2159)=1,INDIRECT(AR2159)='Sample Select backend'!$M$2),1,0)</f>
        <v>0</v>
      </c>
      <c r="AN2159" t="str">
        <f>_xlfn.CONCAT('Sample Select backend'!$C$4,ROW(AN2159))</f>
        <v>AE2159</v>
      </c>
      <c r="AO2159" s="9" t="str">
        <f>_xlfn.CONCAT('Sample Select backend'!$J$2,ROW(AO2159))</f>
        <v>AJ2159</v>
      </c>
      <c r="AP2159" t="str">
        <f>_xlfn.CONCAT('Sample Select backend'!$F$4,ROW(AP2159))</f>
        <v>AF2159</v>
      </c>
      <c r="AQ2159" t="str">
        <f>_xlfn.CONCAT('Sample Select backend'!$I$10,ROW(AQ2159))</f>
        <v>R2159</v>
      </c>
      <c r="AR2159" t="str">
        <f>_xlfn.CONCAT('Sample Select backend'!$M$4,ROW(AR2159))</f>
        <v>AK2159</v>
      </c>
      <c r="AS2159" t="str">
        <f t="shared" si="725"/>
        <v>Luxembourg</v>
      </c>
      <c r="AT2159" s="9" t="str">
        <f t="shared" si="726"/>
        <v>Other</v>
      </c>
      <c r="AU2159">
        <f t="shared" si="727"/>
        <v>0</v>
      </c>
      <c r="AV2159" s="9">
        <v>0</v>
      </c>
    </row>
    <row r="2160" spans="1:48" x14ac:dyDescent="0.35">
      <c r="A2160" s="24" t="s">
        <v>107</v>
      </c>
      <c r="B2160" s="24">
        <v>6</v>
      </c>
      <c r="C2160" s="24">
        <v>26</v>
      </c>
      <c r="D2160" s="24" t="s">
        <v>3934</v>
      </c>
      <c r="E2160" s="24"/>
      <c r="O2160" t="s">
        <v>2800</v>
      </c>
      <c r="P2160" t="s">
        <v>2808</v>
      </c>
      <c r="Q2160" t="s">
        <v>2813</v>
      </c>
      <c r="R2160">
        <v>0</v>
      </c>
      <c r="S2160" t="s">
        <v>202</v>
      </c>
      <c r="T2160" t="s">
        <v>202</v>
      </c>
      <c r="U2160" t="s">
        <v>202</v>
      </c>
      <c r="V2160">
        <v>-1</v>
      </c>
      <c r="W2160">
        <v>-1</v>
      </c>
      <c r="X2160">
        <v>-1</v>
      </c>
      <c r="Y2160">
        <v>-1</v>
      </c>
      <c r="Z2160">
        <v>-1</v>
      </c>
      <c r="AA2160">
        <v>-1</v>
      </c>
      <c r="AB2160">
        <v>-1</v>
      </c>
      <c r="AC2160">
        <v>-1</v>
      </c>
      <c r="AD2160">
        <v>-1</v>
      </c>
      <c r="AE2160" s="4" t="s">
        <v>2828</v>
      </c>
      <c r="AF2160" s="9" t="s">
        <v>2829</v>
      </c>
      <c r="AG2160">
        <v>0</v>
      </c>
      <c r="AH2160">
        <v>0</v>
      </c>
      <c r="AI2160">
        <v>1</v>
      </c>
      <c r="AJ2160">
        <v>1</v>
      </c>
      <c r="AK2160" s="9" t="s">
        <v>2840</v>
      </c>
      <c r="AL2160">
        <f t="shared" si="724"/>
        <v>0</v>
      </c>
      <c r="AM2160">
        <f>IF(AND(INDIRECT(AN2160)='Sample Select backend'!$C$2,INDIRECT(AO2160)=1,INDIRECT(AP2160)='Sample Select backend'!$F$2,INDIRECT(AQ2160)=1,INDIRECT(AR2160)='Sample Select backend'!$M$2),1,0)</f>
        <v>0</v>
      </c>
      <c r="AN2160" t="str">
        <f>_xlfn.CONCAT('Sample Select backend'!$C$4,ROW(AN2160))</f>
        <v>AE2160</v>
      </c>
      <c r="AO2160" s="9" t="str">
        <f>_xlfn.CONCAT('Sample Select backend'!$J$2,ROW(AO2160))</f>
        <v>AJ2160</v>
      </c>
      <c r="AP2160" t="str">
        <f>_xlfn.CONCAT('Sample Select backend'!$F$4,ROW(AP2160))</f>
        <v>AF2160</v>
      </c>
      <c r="AQ2160" t="str">
        <f>_xlfn.CONCAT('Sample Select backend'!$I$10,ROW(AQ2160))</f>
        <v>R2160</v>
      </c>
      <c r="AR2160" t="str">
        <f>_xlfn.CONCAT('Sample Select backend'!$M$4,ROW(AR2160))</f>
        <v>AK2160</v>
      </c>
      <c r="AS2160" t="str">
        <f t="shared" si="725"/>
        <v>Luxembourg</v>
      </c>
      <c r="AT2160" s="9">
        <f t="shared" si="726"/>
        <v>26</v>
      </c>
      <c r="AU2160">
        <f t="shared" si="727"/>
        <v>0</v>
      </c>
      <c r="AV2160" s="9">
        <v>1</v>
      </c>
    </row>
    <row r="2161" spans="1:48" x14ac:dyDescent="0.35">
      <c r="A2161" s="24" t="s">
        <v>107</v>
      </c>
      <c r="B2161" s="24">
        <v>6</v>
      </c>
      <c r="C2161" s="24">
        <v>28</v>
      </c>
      <c r="D2161" s="24" t="s">
        <v>3935</v>
      </c>
      <c r="E2161" s="24"/>
      <c r="O2161" t="s">
        <v>2800</v>
      </c>
      <c r="P2161" t="s">
        <v>2808</v>
      </c>
      <c r="Q2161" t="s">
        <v>2813</v>
      </c>
      <c r="R2161">
        <v>0</v>
      </c>
      <c r="S2161" t="s">
        <v>202</v>
      </c>
      <c r="T2161" t="s">
        <v>202</v>
      </c>
      <c r="U2161" t="s">
        <v>202</v>
      </c>
      <c r="V2161">
        <v>-1</v>
      </c>
      <c r="W2161">
        <v>-1</v>
      </c>
      <c r="X2161">
        <v>-1</v>
      </c>
      <c r="Y2161">
        <v>-1</v>
      </c>
      <c r="Z2161">
        <v>-1</v>
      </c>
      <c r="AA2161">
        <v>-1</v>
      </c>
      <c r="AB2161">
        <v>-1</v>
      </c>
      <c r="AC2161">
        <v>-1</v>
      </c>
      <c r="AD2161">
        <v>-1</v>
      </c>
      <c r="AE2161" s="4" t="s">
        <v>2828</v>
      </c>
      <c r="AF2161" s="9" t="s">
        <v>2829</v>
      </c>
      <c r="AG2161">
        <v>0</v>
      </c>
      <c r="AH2161">
        <v>0</v>
      </c>
      <c r="AI2161">
        <v>1</v>
      </c>
      <c r="AJ2161">
        <v>1</v>
      </c>
      <c r="AK2161" s="9" t="s">
        <v>2840</v>
      </c>
      <c r="AL2161">
        <f t="shared" si="724"/>
        <v>0</v>
      </c>
      <c r="AM2161">
        <f>IF(AND(INDIRECT(AN2161)='Sample Select backend'!$C$2,INDIRECT(AO2161)=1,INDIRECT(AP2161)='Sample Select backend'!$F$2,INDIRECT(AQ2161)=1,INDIRECT(AR2161)='Sample Select backend'!$M$2),1,0)</f>
        <v>0</v>
      </c>
      <c r="AN2161" t="str">
        <f>_xlfn.CONCAT('Sample Select backend'!$C$4,ROW(AN2161))</f>
        <v>AE2161</v>
      </c>
      <c r="AO2161" s="9" t="str">
        <f>_xlfn.CONCAT('Sample Select backend'!$J$2,ROW(AO2161))</f>
        <v>AJ2161</v>
      </c>
      <c r="AP2161" t="str">
        <f>_xlfn.CONCAT('Sample Select backend'!$F$4,ROW(AP2161))</f>
        <v>AF2161</v>
      </c>
      <c r="AQ2161" t="str">
        <f>_xlfn.CONCAT('Sample Select backend'!$I$10,ROW(AQ2161))</f>
        <v>R2161</v>
      </c>
      <c r="AR2161" t="str">
        <f>_xlfn.CONCAT('Sample Select backend'!$M$4,ROW(AR2161))</f>
        <v>AK2161</v>
      </c>
      <c r="AS2161" t="str">
        <f t="shared" si="725"/>
        <v>Luxembourg</v>
      </c>
      <c r="AT2161" s="9">
        <f t="shared" si="726"/>
        <v>28</v>
      </c>
      <c r="AU2161">
        <f t="shared" si="727"/>
        <v>0</v>
      </c>
      <c r="AV2161" s="9">
        <v>1</v>
      </c>
    </row>
    <row r="2162" spans="1:48" x14ac:dyDescent="0.35">
      <c r="A2162" t="s">
        <v>109</v>
      </c>
      <c r="B2162">
        <v>6</v>
      </c>
      <c r="C2162">
        <v>25</v>
      </c>
      <c r="D2162" t="s">
        <v>1525</v>
      </c>
      <c r="E2162">
        <v>2</v>
      </c>
      <c r="F2162">
        <v>1</v>
      </c>
      <c r="G2162">
        <v>2</v>
      </c>
      <c r="H2162">
        <v>-1</v>
      </c>
      <c r="I2162">
        <v>2</v>
      </c>
      <c r="J2162">
        <v>2</v>
      </c>
      <c r="K2162">
        <v>1</v>
      </c>
      <c r="L2162">
        <v>-2</v>
      </c>
      <c r="M2162">
        <v>1</v>
      </c>
      <c r="N2162" t="s">
        <v>2708</v>
      </c>
      <c r="O2162" t="s">
        <v>2805</v>
      </c>
      <c r="P2162" t="s">
        <v>2808</v>
      </c>
      <c r="Q2162" t="s">
        <v>2813</v>
      </c>
      <c r="R2162">
        <v>0</v>
      </c>
      <c r="S2162" t="s">
        <v>202</v>
      </c>
      <c r="T2162" t="s">
        <v>202</v>
      </c>
      <c r="U2162" t="s">
        <v>202</v>
      </c>
      <c r="V2162">
        <f t="shared" ref="V2162:V2171" si="737">IF(E2162&gt;0,1,IF(E2162&lt;0,0,-1))</f>
        <v>1</v>
      </c>
      <c r="W2162">
        <f t="shared" ref="W2162:W2171" si="738">IF(F2162&gt;0,1,IF(F2162&lt;0,0,-1))</f>
        <v>1</v>
      </c>
      <c r="X2162">
        <f t="shared" ref="X2162:X2171" si="739">IF(G2162&gt;0,1,IF(G2162&lt;0,0,-1))</f>
        <v>1</v>
      </c>
      <c r="Y2162">
        <f t="shared" ref="Y2162:Y2171" si="740">IF(H2162&gt;0,1,IF(H2162&lt;0,0,-1))</f>
        <v>0</v>
      </c>
      <c r="Z2162">
        <f t="shared" ref="Z2162:Z2171" si="741">IF(I2162&gt;0,1,IF(I2162&lt;0,0,-1))</f>
        <v>1</v>
      </c>
      <c r="AA2162">
        <f t="shared" ref="AA2162:AA2171" si="742">IF(J2162&gt;0,1,IF(J2162&lt;0,0,-1))</f>
        <v>1</v>
      </c>
      <c r="AB2162">
        <f t="shared" ref="AB2162:AB2171" si="743">IF(K2162&gt;0,1,IF(K2162&lt;0,0,-1))</f>
        <v>1</v>
      </c>
      <c r="AC2162">
        <f t="shared" ref="AC2162:AC2171" si="744">IF(L2162&gt;0,1,IF(L2162&lt;0,0,-1))</f>
        <v>0</v>
      </c>
      <c r="AD2162">
        <f t="shared" ref="AD2162:AD2171" si="745">IF(M2162&gt;0,1,IF(M2162&lt;0,0,-1))</f>
        <v>1</v>
      </c>
      <c r="AE2162" s="4" t="s">
        <v>2828</v>
      </c>
      <c r="AF2162" s="9" t="s">
        <v>2829</v>
      </c>
      <c r="AG2162">
        <v>0</v>
      </c>
      <c r="AH2162">
        <v>0</v>
      </c>
      <c r="AI2162">
        <v>0</v>
      </c>
      <c r="AJ2162">
        <v>1</v>
      </c>
      <c r="AK2162" s="9" t="s">
        <v>2840</v>
      </c>
      <c r="AL2162">
        <f t="shared" si="724"/>
        <v>0</v>
      </c>
      <c r="AM2162">
        <f>IF(AND(INDIRECT(AN2162)='Sample Select backend'!$C$2,INDIRECT(AO2162)=1,INDIRECT(AP2162)='Sample Select backend'!$F$2,INDIRECT(AQ2162)=1,INDIRECT(AR2162)='Sample Select backend'!$M$2),1,0)</f>
        <v>0</v>
      </c>
      <c r="AN2162" t="str">
        <f>_xlfn.CONCAT('Sample Select backend'!$C$4,ROW(AN2162))</f>
        <v>AE2162</v>
      </c>
      <c r="AO2162" s="9" t="str">
        <f>_xlfn.CONCAT('Sample Select backend'!$J$2,ROW(AO2162))</f>
        <v>AJ2162</v>
      </c>
      <c r="AP2162" t="str">
        <f>_xlfn.CONCAT('Sample Select backend'!$F$4,ROW(AP2162))</f>
        <v>AF2162</v>
      </c>
      <c r="AQ2162" t="str">
        <f>_xlfn.CONCAT('Sample Select backend'!$I$10,ROW(AQ2162))</f>
        <v>R2162</v>
      </c>
      <c r="AR2162" t="str">
        <f>_xlfn.CONCAT('Sample Select backend'!$M$4,ROW(AR2162))</f>
        <v>AK2162</v>
      </c>
      <c r="AS2162" t="str">
        <f t="shared" si="725"/>
        <v>Macao, China</v>
      </c>
      <c r="AT2162" s="9">
        <f t="shared" si="726"/>
        <v>25</v>
      </c>
      <c r="AU2162">
        <f t="shared" si="727"/>
        <v>1</v>
      </c>
      <c r="AV2162" s="9">
        <v>1</v>
      </c>
    </row>
    <row r="2163" spans="1:48" x14ac:dyDescent="0.35">
      <c r="A2163" t="s">
        <v>109</v>
      </c>
      <c r="B2163">
        <v>7</v>
      </c>
      <c r="C2163">
        <v>30</v>
      </c>
      <c r="D2163" t="s">
        <v>1522</v>
      </c>
      <c r="E2163">
        <v>1</v>
      </c>
      <c r="F2163">
        <v>1</v>
      </c>
      <c r="G2163">
        <v>2</v>
      </c>
      <c r="H2163">
        <v>1</v>
      </c>
      <c r="I2163">
        <v>2</v>
      </c>
      <c r="J2163">
        <v>2</v>
      </c>
      <c r="K2163">
        <v>1</v>
      </c>
      <c r="L2163">
        <v>-2</v>
      </c>
      <c r="M2163">
        <v>1</v>
      </c>
      <c r="N2163" t="s">
        <v>2708</v>
      </c>
      <c r="O2163" t="s">
        <v>2805</v>
      </c>
      <c r="P2163" t="s">
        <v>2808</v>
      </c>
      <c r="Q2163" t="s">
        <v>2813</v>
      </c>
      <c r="R2163">
        <v>0</v>
      </c>
      <c r="S2163" t="s">
        <v>202</v>
      </c>
      <c r="T2163" t="s">
        <v>202</v>
      </c>
      <c r="U2163" t="s">
        <v>202</v>
      </c>
      <c r="V2163">
        <f t="shared" si="737"/>
        <v>1</v>
      </c>
      <c r="W2163">
        <f t="shared" si="738"/>
        <v>1</v>
      </c>
      <c r="X2163">
        <f t="shared" si="739"/>
        <v>1</v>
      </c>
      <c r="Y2163">
        <f t="shared" si="740"/>
        <v>1</v>
      </c>
      <c r="Z2163">
        <f t="shared" si="741"/>
        <v>1</v>
      </c>
      <c r="AA2163">
        <f t="shared" si="742"/>
        <v>1</v>
      </c>
      <c r="AB2163">
        <f t="shared" si="743"/>
        <v>1</v>
      </c>
      <c r="AC2163">
        <f t="shared" si="744"/>
        <v>0</v>
      </c>
      <c r="AD2163">
        <f t="shared" si="745"/>
        <v>1</v>
      </c>
      <c r="AE2163" s="4" t="s">
        <v>2828</v>
      </c>
      <c r="AF2163" s="9" t="s">
        <v>2829</v>
      </c>
      <c r="AG2163">
        <v>0</v>
      </c>
      <c r="AH2163">
        <v>0</v>
      </c>
      <c r="AI2163">
        <v>0</v>
      </c>
      <c r="AJ2163">
        <v>1</v>
      </c>
      <c r="AK2163" s="9" t="s">
        <v>2840</v>
      </c>
      <c r="AL2163">
        <f t="shared" si="724"/>
        <v>0</v>
      </c>
      <c r="AM2163">
        <f>IF(AND(INDIRECT(AN2163)='Sample Select backend'!$C$2,INDIRECT(AO2163)=1,INDIRECT(AP2163)='Sample Select backend'!$F$2,INDIRECT(AQ2163)=1,INDIRECT(AR2163)='Sample Select backend'!$M$2),1,0)</f>
        <v>0</v>
      </c>
      <c r="AN2163" t="str">
        <f>_xlfn.CONCAT('Sample Select backend'!$C$4,ROW(AN2163))</f>
        <v>AE2163</v>
      </c>
      <c r="AO2163" s="9" t="str">
        <f>_xlfn.CONCAT('Sample Select backend'!$J$2,ROW(AO2163))</f>
        <v>AJ2163</v>
      </c>
      <c r="AP2163" t="str">
        <f>_xlfn.CONCAT('Sample Select backend'!$F$4,ROW(AP2163))</f>
        <v>AF2163</v>
      </c>
      <c r="AQ2163" t="str">
        <f>_xlfn.CONCAT('Sample Select backend'!$I$10,ROW(AQ2163))</f>
        <v>R2163</v>
      </c>
      <c r="AR2163" t="str">
        <f>_xlfn.CONCAT('Sample Select backend'!$M$4,ROW(AR2163))</f>
        <v>AK2163</v>
      </c>
      <c r="AS2163" t="str">
        <f t="shared" si="725"/>
        <v>Macao, China</v>
      </c>
      <c r="AT2163" s="9">
        <f t="shared" si="726"/>
        <v>30</v>
      </c>
      <c r="AU2163">
        <f t="shared" si="727"/>
        <v>0</v>
      </c>
      <c r="AV2163" s="9">
        <v>1</v>
      </c>
    </row>
    <row r="2164" spans="1:48" x14ac:dyDescent="0.35">
      <c r="A2164" t="s">
        <v>109</v>
      </c>
      <c r="B2164">
        <v>2</v>
      </c>
      <c r="C2164" t="s">
        <v>206</v>
      </c>
      <c r="D2164" t="s">
        <v>1517</v>
      </c>
      <c r="E2164">
        <v>-2</v>
      </c>
      <c r="F2164">
        <v>2</v>
      </c>
      <c r="G2164">
        <v>-2</v>
      </c>
      <c r="H2164">
        <v>-1</v>
      </c>
      <c r="I2164">
        <v>-2</v>
      </c>
      <c r="J2164">
        <v>-2</v>
      </c>
      <c r="K2164">
        <v>-2</v>
      </c>
      <c r="M2164">
        <v>1</v>
      </c>
      <c r="N2164" t="s">
        <v>2708</v>
      </c>
      <c r="O2164" t="s">
        <v>2805</v>
      </c>
      <c r="P2164" t="s">
        <v>2808</v>
      </c>
      <c r="Q2164" t="s">
        <v>2813</v>
      </c>
      <c r="R2164">
        <v>0</v>
      </c>
      <c r="S2164" t="s">
        <v>202</v>
      </c>
      <c r="T2164" t="s">
        <v>202</v>
      </c>
      <c r="U2164" t="s">
        <v>202</v>
      </c>
      <c r="V2164">
        <f t="shared" si="737"/>
        <v>0</v>
      </c>
      <c r="W2164">
        <f t="shared" si="738"/>
        <v>1</v>
      </c>
      <c r="X2164">
        <f t="shared" si="739"/>
        <v>0</v>
      </c>
      <c r="Y2164">
        <f t="shared" si="740"/>
        <v>0</v>
      </c>
      <c r="Z2164">
        <f t="shared" si="741"/>
        <v>0</v>
      </c>
      <c r="AA2164">
        <f t="shared" si="742"/>
        <v>0</v>
      </c>
      <c r="AB2164">
        <f t="shared" si="743"/>
        <v>0</v>
      </c>
      <c r="AC2164">
        <f t="shared" si="744"/>
        <v>-1</v>
      </c>
      <c r="AD2164">
        <f t="shared" si="745"/>
        <v>1</v>
      </c>
      <c r="AE2164" s="4" t="s">
        <v>2828</v>
      </c>
      <c r="AF2164" s="9" t="s">
        <v>2829</v>
      </c>
      <c r="AG2164">
        <v>0</v>
      </c>
      <c r="AH2164">
        <v>0</v>
      </c>
      <c r="AI2164">
        <v>0</v>
      </c>
      <c r="AJ2164">
        <v>1</v>
      </c>
      <c r="AK2164" s="9" t="s">
        <v>2840</v>
      </c>
      <c r="AL2164">
        <f t="shared" si="724"/>
        <v>0</v>
      </c>
      <c r="AM2164">
        <f>IF(AND(INDIRECT(AN2164)='Sample Select backend'!$C$2,INDIRECT(AO2164)=1,INDIRECT(AP2164)='Sample Select backend'!$F$2,INDIRECT(AQ2164)=1,INDIRECT(AR2164)='Sample Select backend'!$M$2),1,0)</f>
        <v>0</v>
      </c>
      <c r="AN2164" t="str">
        <f>_xlfn.CONCAT('Sample Select backend'!$C$4,ROW(AN2164))</f>
        <v>AE2164</v>
      </c>
      <c r="AO2164" s="9" t="str">
        <f>_xlfn.CONCAT('Sample Select backend'!$J$2,ROW(AO2164))</f>
        <v>AJ2164</v>
      </c>
      <c r="AP2164" t="str">
        <f>_xlfn.CONCAT('Sample Select backend'!$F$4,ROW(AP2164))</f>
        <v>AF2164</v>
      </c>
      <c r="AQ2164" t="str">
        <f>_xlfn.CONCAT('Sample Select backend'!$I$10,ROW(AQ2164))</f>
        <v>R2164</v>
      </c>
      <c r="AR2164" t="str">
        <f>_xlfn.CONCAT('Sample Select backend'!$M$4,ROW(AR2164))</f>
        <v>AK2164</v>
      </c>
      <c r="AS2164" t="str">
        <f t="shared" si="725"/>
        <v>Macao, China</v>
      </c>
      <c r="AT2164" s="9" t="str">
        <f t="shared" si="726"/>
        <v>Tax exemption/waiver/suspension</v>
      </c>
      <c r="AU2164">
        <f t="shared" si="727"/>
        <v>0</v>
      </c>
      <c r="AV2164" s="9">
        <v>1</v>
      </c>
    </row>
    <row r="2165" spans="1:48" x14ac:dyDescent="0.35">
      <c r="A2165" t="s">
        <v>109</v>
      </c>
      <c r="B2165">
        <v>9</v>
      </c>
      <c r="C2165">
        <v>34</v>
      </c>
      <c r="D2165" t="s">
        <v>1523</v>
      </c>
      <c r="F2165">
        <v>1</v>
      </c>
      <c r="H2165">
        <v>-1</v>
      </c>
      <c r="I2165">
        <v>2</v>
      </c>
      <c r="J2165">
        <v>2</v>
      </c>
      <c r="K2165">
        <v>1</v>
      </c>
      <c r="L2165">
        <v>-2</v>
      </c>
      <c r="M2165">
        <v>1</v>
      </c>
      <c r="N2165" t="s">
        <v>2708</v>
      </c>
      <c r="O2165" t="s">
        <v>2805</v>
      </c>
      <c r="P2165" t="s">
        <v>2808</v>
      </c>
      <c r="Q2165" t="s">
        <v>2813</v>
      </c>
      <c r="R2165">
        <v>0</v>
      </c>
      <c r="S2165" t="s">
        <v>202</v>
      </c>
      <c r="T2165" t="s">
        <v>202</v>
      </c>
      <c r="U2165" t="s">
        <v>202</v>
      </c>
      <c r="V2165">
        <f t="shared" si="737"/>
        <v>-1</v>
      </c>
      <c r="W2165">
        <f t="shared" si="738"/>
        <v>1</v>
      </c>
      <c r="X2165">
        <f t="shared" si="739"/>
        <v>-1</v>
      </c>
      <c r="Y2165">
        <f t="shared" si="740"/>
        <v>0</v>
      </c>
      <c r="Z2165">
        <f t="shared" si="741"/>
        <v>1</v>
      </c>
      <c r="AA2165">
        <f t="shared" si="742"/>
        <v>1</v>
      </c>
      <c r="AB2165">
        <f t="shared" si="743"/>
        <v>1</v>
      </c>
      <c r="AC2165">
        <f t="shared" si="744"/>
        <v>0</v>
      </c>
      <c r="AD2165">
        <f t="shared" si="745"/>
        <v>1</v>
      </c>
      <c r="AE2165" s="4" t="s">
        <v>2828</v>
      </c>
      <c r="AF2165" s="9" t="s">
        <v>2829</v>
      </c>
      <c r="AG2165">
        <v>0</v>
      </c>
      <c r="AH2165">
        <v>0</v>
      </c>
      <c r="AI2165">
        <v>0</v>
      </c>
      <c r="AJ2165">
        <v>1</v>
      </c>
      <c r="AK2165" s="9" t="s">
        <v>2840</v>
      </c>
      <c r="AL2165">
        <f t="shared" si="724"/>
        <v>0</v>
      </c>
      <c r="AM2165">
        <f>IF(AND(INDIRECT(AN2165)='Sample Select backend'!$C$2,INDIRECT(AO2165)=1,INDIRECT(AP2165)='Sample Select backend'!$F$2,INDIRECT(AQ2165)=1,INDIRECT(AR2165)='Sample Select backend'!$M$2),1,0)</f>
        <v>0</v>
      </c>
      <c r="AN2165" t="str">
        <f>_xlfn.CONCAT('Sample Select backend'!$C$4,ROW(AN2165))</f>
        <v>AE2165</v>
      </c>
      <c r="AO2165" s="9" t="str">
        <f>_xlfn.CONCAT('Sample Select backend'!$J$2,ROW(AO2165))</f>
        <v>AJ2165</v>
      </c>
      <c r="AP2165" t="str">
        <f>_xlfn.CONCAT('Sample Select backend'!$F$4,ROW(AP2165))</f>
        <v>AF2165</v>
      </c>
      <c r="AQ2165" t="str">
        <f>_xlfn.CONCAT('Sample Select backend'!$I$10,ROW(AQ2165))</f>
        <v>R2165</v>
      </c>
      <c r="AR2165" t="str">
        <f>_xlfn.CONCAT('Sample Select backend'!$M$4,ROW(AR2165))</f>
        <v>AK2165</v>
      </c>
      <c r="AS2165" t="str">
        <f t="shared" si="725"/>
        <v>Macao, China</v>
      </c>
      <c r="AT2165" s="9">
        <f t="shared" si="726"/>
        <v>34</v>
      </c>
      <c r="AU2165">
        <f t="shared" si="727"/>
        <v>0</v>
      </c>
      <c r="AV2165" s="9">
        <v>1</v>
      </c>
    </row>
    <row r="2166" spans="1:48" x14ac:dyDescent="0.35">
      <c r="A2166" t="s">
        <v>109</v>
      </c>
      <c r="B2166">
        <v>5</v>
      </c>
      <c r="C2166" t="s">
        <v>201</v>
      </c>
      <c r="D2166" t="s">
        <v>1518</v>
      </c>
      <c r="E2166">
        <v>-2</v>
      </c>
      <c r="F2166">
        <v>1</v>
      </c>
      <c r="G2166">
        <v>2</v>
      </c>
      <c r="H2166">
        <v>-1</v>
      </c>
      <c r="I2166">
        <v>2</v>
      </c>
      <c r="J2166">
        <v>2</v>
      </c>
      <c r="K2166">
        <v>1</v>
      </c>
      <c r="L2166">
        <v>2</v>
      </c>
      <c r="M2166">
        <v>1</v>
      </c>
      <c r="N2166" t="s">
        <v>2708</v>
      </c>
      <c r="O2166" t="s">
        <v>2805</v>
      </c>
      <c r="P2166" t="s">
        <v>2808</v>
      </c>
      <c r="Q2166" t="s">
        <v>2813</v>
      </c>
      <c r="R2166">
        <v>0</v>
      </c>
      <c r="S2166" t="s">
        <v>202</v>
      </c>
      <c r="T2166" t="s">
        <v>202</v>
      </c>
      <c r="U2166" t="s">
        <v>202</v>
      </c>
      <c r="V2166">
        <f t="shared" si="737"/>
        <v>0</v>
      </c>
      <c r="W2166">
        <f t="shared" si="738"/>
        <v>1</v>
      </c>
      <c r="X2166">
        <f t="shared" si="739"/>
        <v>1</v>
      </c>
      <c r="Y2166">
        <f t="shared" si="740"/>
        <v>0</v>
      </c>
      <c r="Z2166">
        <f t="shared" si="741"/>
        <v>1</v>
      </c>
      <c r="AA2166">
        <f t="shared" si="742"/>
        <v>1</v>
      </c>
      <c r="AB2166">
        <f t="shared" si="743"/>
        <v>1</v>
      </c>
      <c r="AC2166">
        <f t="shared" si="744"/>
        <v>1</v>
      </c>
      <c r="AD2166">
        <f t="shared" si="745"/>
        <v>1</v>
      </c>
      <c r="AE2166" s="4" t="s">
        <v>2828</v>
      </c>
      <c r="AF2166" s="9" t="s">
        <v>2829</v>
      </c>
      <c r="AG2166">
        <v>0</v>
      </c>
      <c r="AH2166">
        <v>0</v>
      </c>
      <c r="AI2166">
        <v>0</v>
      </c>
      <c r="AJ2166">
        <v>1</v>
      </c>
      <c r="AK2166" s="9" t="s">
        <v>2840</v>
      </c>
      <c r="AL2166">
        <f t="shared" si="724"/>
        <v>0</v>
      </c>
      <c r="AM2166">
        <f>IF(AND(INDIRECT(AN2166)='Sample Select backend'!$C$2,INDIRECT(AO2166)=1,INDIRECT(AP2166)='Sample Select backend'!$F$2,INDIRECT(AQ2166)=1,INDIRECT(AR2166)='Sample Select backend'!$M$2),1,0)</f>
        <v>0</v>
      </c>
      <c r="AN2166" t="str">
        <f>_xlfn.CONCAT('Sample Select backend'!$C$4,ROW(AN2166))</f>
        <v>AE2166</v>
      </c>
      <c r="AO2166" s="9" t="str">
        <f>_xlfn.CONCAT('Sample Select backend'!$J$2,ROW(AO2166))</f>
        <v>AJ2166</v>
      </c>
      <c r="AP2166" t="str">
        <f>_xlfn.CONCAT('Sample Select backend'!$F$4,ROW(AP2166))</f>
        <v>AF2166</v>
      </c>
      <c r="AQ2166" t="str">
        <f>_xlfn.CONCAT('Sample Select backend'!$I$10,ROW(AQ2166))</f>
        <v>R2166</v>
      </c>
      <c r="AR2166" t="str">
        <f>_xlfn.CONCAT('Sample Select backend'!$M$4,ROW(AR2166))</f>
        <v>AK2166</v>
      </c>
      <c r="AS2166" t="str">
        <f t="shared" si="725"/>
        <v>Macao, China</v>
      </c>
      <c r="AT2166" s="9" t="str">
        <f t="shared" si="726"/>
        <v>Other</v>
      </c>
      <c r="AU2166">
        <f t="shared" si="727"/>
        <v>0</v>
      </c>
      <c r="AV2166" s="9">
        <v>1</v>
      </c>
    </row>
    <row r="2167" spans="1:48" x14ac:dyDescent="0.35">
      <c r="A2167" t="s">
        <v>109</v>
      </c>
      <c r="B2167">
        <v>9</v>
      </c>
      <c r="C2167">
        <v>34</v>
      </c>
      <c r="D2167" t="s">
        <v>1524</v>
      </c>
      <c r="E2167">
        <v>1</v>
      </c>
      <c r="F2167">
        <v>1</v>
      </c>
      <c r="G2167">
        <v>2</v>
      </c>
      <c r="H2167">
        <v>-1</v>
      </c>
      <c r="I2167">
        <v>2</v>
      </c>
      <c r="J2167">
        <v>2</v>
      </c>
      <c r="K2167">
        <v>1</v>
      </c>
      <c r="L2167">
        <v>2</v>
      </c>
      <c r="M2167">
        <v>1</v>
      </c>
      <c r="N2167" t="s">
        <v>2708</v>
      </c>
      <c r="O2167" t="s">
        <v>2805</v>
      </c>
      <c r="P2167" t="s">
        <v>2808</v>
      </c>
      <c r="Q2167" t="s">
        <v>2813</v>
      </c>
      <c r="R2167">
        <v>0</v>
      </c>
      <c r="S2167" t="s">
        <v>202</v>
      </c>
      <c r="T2167" t="s">
        <v>202</v>
      </c>
      <c r="U2167" t="s">
        <v>202</v>
      </c>
      <c r="V2167">
        <f t="shared" si="737"/>
        <v>1</v>
      </c>
      <c r="W2167">
        <f t="shared" si="738"/>
        <v>1</v>
      </c>
      <c r="X2167">
        <f t="shared" si="739"/>
        <v>1</v>
      </c>
      <c r="Y2167">
        <f t="shared" si="740"/>
        <v>0</v>
      </c>
      <c r="Z2167">
        <f t="shared" si="741"/>
        <v>1</v>
      </c>
      <c r="AA2167">
        <f t="shared" si="742"/>
        <v>1</v>
      </c>
      <c r="AB2167">
        <f t="shared" si="743"/>
        <v>1</v>
      </c>
      <c r="AC2167">
        <f t="shared" si="744"/>
        <v>1</v>
      </c>
      <c r="AD2167">
        <f t="shared" si="745"/>
        <v>1</v>
      </c>
      <c r="AE2167" s="4" t="s">
        <v>2828</v>
      </c>
      <c r="AF2167" s="9" t="s">
        <v>2829</v>
      </c>
      <c r="AG2167">
        <v>0</v>
      </c>
      <c r="AH2167">
        <v>0</v>
      </c>
      <c r="AI2167">
        <v>0</v>
      </c>
      <c r="AJ2167">
        <v>1</v>
      </c>
      <c r="AK2167" s="9" t="s">
        <v>2840</v>
      </c>
      <c r="AL2167">
        <f t="shared" si="724"/>
        <v>0</v>
      </c>
      <c r="AM2167">
        <f>IF(AND(INDIRECT(AN2167)='Sample Select backend'!$C$2,INDIRECT(AO2167)=1,INDIRECT(AP2167)='Sample Select backend'!$F$2,INDIRECT(AQ2167)=1,INDIRECT(AR2167)='Sample Select backend'!$M$2),1,0)</f>
        <v>0</v>
      </c>
      <c r="AN2167" t="str">
        <f>_xlfn.CONCAT('Sample Select backend'!$C$4,ROW(AN2167))</f>
        <v>AE2167</v>
      </c>
      <c r="AO2167" s="9" t="str">
        <f>_xlfn.CONCAT('Sample Select backend'!$J$2,ROW(AO2167))</f>
        <v>AJ2167</v>
      </c>
      <c r="AP2167" t="str">
        <f>_xlfn.CONCAT('Sample Select backend'!$F$4,ROW(AP2167))</f>
        <v>AF2167</v>
      </c>
      <c r="AQ2167" t="str">
        <f>_xlfn.CONCAT('Sample Select backend'!$I$10,ROW(AQ2167))</f>
        <v>R2167</v>
      </c>
      <c r="AR2167" t="str">
        <f>_xlfn.CONCAT('Sample Select backend'!$M$4,ROW(AR2167))</f>
        <v>AK2167</v>
      </c>
      <c r="AS2167" t="str">
        <f t="shared" si="725"/>
        <v>Macao, China</v>
      </c>
      <c r="AT2167" s="9">
        <f t="shared" si="726"/>
        <v>34</v>
      </c>
      <c r="AU2167">
        <f t="shared" si="727"/>
        <v>0</v>
      </c>
      <c r="AV2167" s="9">
        <v>1</v>
      </c>
    </row>
    <row r="2168" spans="1:48" x14ac:dyDescent="0.35">
      <c r="A2168" t="s">
        <v>109</v>
      </c>
      <c r="B2168">
        <v>6</v>
      </c>
      <c r="C2168">
        <v>28</v>
      </c>
      <c r="D2168" t="s">
        <v>1519</v>
      </c>
      <c r="E2168">
        <v>-2</v>
      </c>
      <c r="F2168">
        <v>1</v>
      </c>
      <c r="G2168">
        <v>2</v>
      </c>
      <c r="H2168">
        <v>-1</v>
      </c>
      <c r="I2168">
        <v>2</v>
      </c>
      <c r="J2168">
        <v>2</v>
      </c>
      <c r="K2168">
        <v>1</v>
      </c>
      <c r="L2168">
        <v>2</v>
      </c>
      <c r="M2168">
        <v>1</v>
      </c>
      <c r="N2168" t="s">
        <v>2708</v>
      </c>
      <c r="O2168" t="s">
        <v>2805</v>
      </c>
      <c r="P2168" t="s">
        <v>2808</v>
      </c>
      <c r="Q2168" t="s">
        <v>2813</v>
      </c>
      <c r="R2168">
        <v>0</v>
      </c>
      <c r="S2168" t="s">
        <v>202</v>
      </c>
      <c r="T2168" t="s">
        <v>202</v>
      </c>
      <c r="U2168" t="s">
        <v>202</v>
      </c>
      <c r="V2168">
        <f t="shared" si="737"/>
        <v>0</v>
      </c>
      <c r="W2168">
        <f t="shared" si="738"/>
        <v>1</v>
      </c>
      <c r="X2168">
        <f t="shared" si="739"/>
        <v>1</v>
      </c>
      <c r="Y2168">
        <f t="shared" si="740"/>
        <v>0</v>
      </c>
      <c r="Z2168">
        <f t="shared" si="741"/>
        <v>1</v>
      </c>
      <c r="AA2168">
        <f t="shared" si="742"/>
        <v>1</v>
      </c>
      <c r="AB2168">
        <f t="shared" si="743"/>
        <v>1</v>
      </c>
      <c r="AC2168">
        <f t="shared" si="744"/>
        <v>1</v>
      </c>
      <c r="AD2168">
        <f t="shared" si="745"/>
        <v>1</v>
      </c>
      <c r="AE2168" s="4" t="s">
        <v>2828</v>
      </c>
      <c r="AF2168" s="9" t="s">
        <v>2829</v>
      </c>
      <c r="AG2168">
        <v>0</v>
      </c>
      <c r="AH2168">
        <v>0</v>
      </c>
      <c r="AI2168">
        <v>0</v>
      </c>
      <c r="AJ2168">
        <v>1</v>
      </c>
      <c r="AK2168" s="9" t="s">
        <v>2840</v>
      </c>
      <c r="AL2168">
        <f t="shared" si="724"/>
        <v>0</v>
      </c>
      <c r="AM2168">
        <f>IF(AND(INDIRECT(AN2168)='Sample Select backend'!$C$2,INDIRECT(AO2168)=1,INDIRECT(AP2168)='Sample Select backend'!$F$2,INDIRECT(AQ2168)=1,INDIRECT(AR2168)='Sample Select backend'!$M$2),1,0)</f>
        <v>0</v>
      </c>
      <c r="AN2168" t="str">
        <f>_xlfn.CONCAT('Sample Select backend'!$C$4,ROW(AN2168))</f>
        <v>AE2168</v>
      </c>
      <c r="AO2168" s="9" t="str">
        <f>_xlfn.CONCAT('Sample Select backend'!$J$2,ROW(AO2168))</f>
        <v>AJ2168</v>
      </c>
      <c r="AP2168" t="str">
        <f>_xlfn.CONCAT('Sample Select backend'!$F$4,ROW(AP2168))</f>
        <v>AF2168</v>
      </c>
      <c r="AQ2168" t="str">
        <f>_xlfn.CONCAT('Sample Select backend'!$I$10,ROW(AQ2168))</f>
        <v>R2168</v>
      </c>
      <c r="AR2168" t="str">
        <f>_xlfn.CONCAT('Sample Select backend'!$M$4,ROW(AR2168))</f>
        <v>AK2168</v>
      </c>
      <c r="AS2168" t="str">
        <f t="shared" si="725"/>
        <v>Macao, China</v>
      </c>
      <c r="AT2168" s="9">
        <f t="shared" si="726"/>
        <v>28</v>
      </c>
      <c r="AU2168">
        <f t="shared" si="727"/>
        <v>0</v>
      </c>
      <c r="AV2168" s="9">
        <v>1</v>
      </c>
    </row>
    <row r="2169" spans="1:48" x14ac:dyDescent="0.35">
      <c r="A2169" t="s">
        <v>109</v>
      </c>
      <c r="B2169">
        <v>6</v>
      </c>
      <c r="C2169">
        <v>25</v>
      </c>
      <c r="D2169" t="s">
        <v>1520</v>
      </c>
      <c r="E2169">
        <v>-2</v>
      </c>
      <c r="F2169">
        <v>1</v>
      </c>
      <c r="G2169">
        <v>2</v>
      </c>
      <c r="H2169">
        <v>-1</v>
      </c>
      <c r="I2169">
        <v>2</v>
      </c>
      <c r="J2169">
        <v>2</v>
      </c>
      <c r="K2169">
        <v>1</v>
      </c>
      <c r="L2169">
        <v>-2</v>
      </c>
      <c r="M2169">
        <v>1</v>
      </c>
      <c r="N2169" t="s">
        <v>2708</v>
      </c>
      <c r="O2169" t="s">
        <v>2805</v>
      </c>
      <c r="P2169" t="s">
        <v>2808</v>
      </c>
      <c r="Q2169" t="s">
        <v>2813</v>
      </c>
      <c r="R2169">
        <v>0</v>
      </c>
      <c r="S2169" t="s">
        <v>202</v>
      </c>
      <c r="T2169" t="s">
        <v>202</v>
      </c>
      <c r="U2169" t="s">
        <v>202</v>
      </c>
      <c r="V2169">
        <f t="shared" si="737"/>
        <v>0</v>
      </c>
      <c r="W2169">
        <f t="shared" si="738"/>
        <v>1</v>
      </c>
      <c r="X2169">
        <f t="shared" si="739"/>
        <v>1</v>
      </c>
      <c r="Y2169">
        <f t="shared" si="740"/>
        <v>0</v>
      </c>
      <c r="Z2169">
        <f t="shared" si="741"/>
        <v>1</v>
      </c>
      <c r="AA2169">
        <f t="shared" si="742"/>
        <v>1</v>
      </c>
      <c r="AB2169">
        <f t="shared" si="743"/>
        <v>1</v>
      </c>
      <c r="AC2169">
        <f t="shared" si="744"/>
        <v>0</v>
      </c>
      <c r="AD2169">
        <f t="shared" si="745"/>
        <v>1</v>
      </c>
      <c r="AE2169" s="4" t="s">
        <v>2828</v>
      </c>
      <c r="AF2169" s="9" t="s">
        <v>2829</v>
      </c>
      <c r="AG2169">
        <v>0</v>
      </c>
      <c r="AH2169">
        <v>0</v>
      </c>
      <c r="AI2169">
        <v>0</v>
      </c>
      <c r="AJ2169">
        <v>1</v>
      </c>
      <c r="AK2169" s="9" t="s">
        <v>2840</v>
      </c>
      <c r="AL2169">
        <f t="shared" si="724"/>
        <v>0</v>
      </c>
      <c r="AM2169">
        <f>IF(AND(INDIRECT(AN2169)='Sample Select backend'!$C$2,INDIRECT(AO2169)=1,INDIRECT(AP2169)='Sample Select backend'!$F$2,INDIRECT(AQ2169)=1,INDIRECT(AR2169)='Sample Select backend'!$M$2),1,0)</f>
        <v>0</v>
      </c>
      <c r="AN2169" t="str">
        <f>_xlfn.CONCAT('Sample Select backend'!$C$4,ROW(AN2169))</f>
        <v>AE2169</v>
      </c>
      <c r="AO2169" s="9" t="str">
        <f>_xlfn.CONCAT('Sample Select backend'!$J$2,ROW(AO2169))</f>
        <v>AJ2169</v>
      </c>
      <c r="AP2169" t="str">
        <f>_xlfn.CONCAT('Sample Select backend'!$F$4,ROW(AP2169))</f>
        <v>AF2169</v>
      </c>
      <c r="AQ2169" t="str">
        <f>_xlfn.CONCAT('Sample Select backend'!$I$10,ROW(AQ2169))</f>
        <v>R2169</v>
      </c>
      <c r="AR2169" t="str">
        <f>_xlfn.CONCAT('Sample Select backend'!$M$4,ROW(AR2169))</f>
        <v>AK2169</v>
      </c>
      <c r="AS2169" t="str">
        <f t="shared" si="725"/>
        <v>Macao, China</v>
      </c>
      <c r="AT2169" s="9">
        <f t="shared" si="726"/>
        <v>25</v>
      </c>
      <c r="AU2169">
        <f t="shared" si="727"/>
        <v>0</v>
      </c>
      <c r="AV2169" s="9">
        <v>1</v>
      </c>
    </row>
    <row r="2170" spans="1:48" x14ac:dyDescent="0.35">
      <c r="A2170" t="s">
        <v>109</v>
      </c>
      <c r="B2170">
        <v>1</v>
      </c>
      <c r="C2170" t="s">
        <v>206</v>
      </c>
      <c r="D2170" t="s">
        <v>1526</v>
      </c>
      <c r="E2170">
        <v>-2</v>
      </c>
      <c r="F2170">
        <v>2</v>
      </c>
      <c r="G2170">
        <v>-2</v>
      </c>
      <c r="H2170">
        <v>-1</v>
      </c>
      <c r="I2170">
        <v>-2</v>
      </c>
      <c r="J2170">
        <v>-2</v>
      </c>
      <c r="K2170">
        <v>-2</v>
      </c>
      <c r="M2170">
        <v>1</v>
      </c>
      <c r="N2170" t="s">
        <v>2708</v>
      </c>
      <c r="O2170" t="s">
        <v>2805</v>
      </c>
      <c r="P2170" t="s">
        <v>2808</v>
      </c>
      <c r="Q2170" t="s">
        <v>2813</v>
      </c>
      <c r="R2170">
        <v>0</v>
      </c>
      <c r="S2170" t="s">
        <v>202</v>
      </c>
      <c r="T2170" t="s">
        <v>202</v>
      </c>
      <c r="U2170" t="s">
        <v>202</v>
      </c>
      <c r="V2170">
        <f t="shared" si="737"/>
        <v>0</v>
      </c>
      <c r="W2170">
        <f t="shared" si="738"/>
        <v>1</v>
      </c>
      <c r="X2170">
        <f t="shared" si="739"/>
        <v>0</v>
      </c>
      <c r="Y2170">
        <f t="shared" si="740"/>
        <v>0</v>
      </c>
      <c r="Z2170">
        <f t="shared" si="741"/>
        <v>0</v>
      </c>
      <c r="AA2170">
        <f t="shared" si="742"/>
        <v>0</v>
      </c>
      <c r="AB2170">
        <f t="shared" si="743"/>
        <v>0</v>
      </c>
      <c r="AC2170">
        <f t="shared" si="744"/>
        <v>-1</v>
      </c>
      <c r="AD2170">
        <f t="shared" si="745"/>
        <v>1</v>
      </c>
      <c r="AE2170" s="4" t="s">
        <v>2828</v>
      </c>
      <c r="AF2170" s="9" t="s">
        <v>2829</v>
      </c>
      <c r="AG2170">
        <v>0</v>
      </c>
      <c r="AH2170">
        <v>0</v>
      </c>
      <c r="AI2170">
        <v>0</v>
      </c>
      <c r="AJ2170">
        <v>1</v>
      </c>
      <c r="AK2170" s="9" t="s">
        <v>2840</v>
      </c>
      <c r="AL2170">
        <f t="shared" si="724"/>
        <v>0</v>
      </c>
      <c r="AM2170">
        <f>IF(AND(INDIRECT(AN2170)='Sample Select backend'!$C$2,INDIRECT(AO2170)=1,INDIRECT(AP2170)='Sample Select backend'!$F$2,INDIRECT(AQ2170)=1,INDIRECT(AR2170)='Sample Select backend'!$M$2),1,0)</f>
        <v>0</v>
      </c>
      <c r="AN2170" t="str">
        <f>_xlfn.CONCAT('Sample Select backend'!$C$4,ROW(AN2170))</f>
        <v>AE2170</v>
      </c>
      <c r="AO2170" s="9" t="str">
        <f>_xlfn.CONCAT('Sample Select backend'!$J$2,ROW(AO2170))</f>
        <v>AJ2170</v>
      </c>
      <c r="AP2170" t="str">
        <f>_xlfn.CONCAT('Sample Select backend'!$F$4,ROW(AP2170))</f>
        <v>AF2170</v>
      </c>
      <c r="AQ2170" t="str">
        <f>_xlfn.CONCAT('Sample Select backend'!$I$10,ROW(AQ2170))</f>
        <v>R2170</v>
      </c>
      <c r="AR2170" t="str">
        <f>_xlfn.CONCAT('Sample Select backend'!$M$4,ROW(AR2170))</f>
        <v>AK2170</v>
      </c>
      <c r="AS2170" t="str">
        <f t="shared" si="725"/>
        <v>Macao, China</v>
      </c>
      <c r="AT2170" s="9" t="str">
        <f t="shared" si="726"/>
        <v>Tax exemption/waiver/suspension</v>
      </c>
      <c r="AU2170">
        <f t="shared" si="727"/>
        <v>0</v>
      </c>
      <c r="AV2170" s="9">
        <v>0</v>
      </c>
    </row>
    <row r="2171" spans="1:48" x14ac:dyDescent="0.35">
      <c r="A2171" t="s">
        <v>109</v>
      </c>
      <c r="B2171">
        <v>9</v>
      </c>
      <c r="C2171">
        <v>34</v>
      </c>
      <c r="D2171" t="s">
        <v>1521</v>
      </c>
      <c r="E2171">
        <v>1</v>
      </c>
      <c r="F2171">
        <v>1</v>
      </c>
      <c r="G2171">
        <v>2</v>
      </c>
      <c r="H2171">
        <v>-1</v>
      </c>
      <c r="I2171">
        <v>2</v>
      </c>
      <c r="J2171">
        <v>2</v>
      </c>
      <c r="K2171">
        <v>1</v>
      </c>
      <c r="L2171">
        <v>-2</v>
      </c>
      <c r="M2171">
        <v>1</v>
      </c>
      <c r="N2171" t="s">
        <v>2708</v>
      </c>
      <c r="O2171" t="s">
        <v>2805</v>
      </c>
      <c r="P2171" t="s">
        <v>2808</v>
      </c>
      <c r="Q2171" t="s">
        <v>2813</v>
      </c>
      <c r="R2171">
        <v>0</v>
      </c>
      <c r="S2171" t="s">
        <v>202</v>
      </c>
      <c r="T2171" t="s">
        <v>202</v>
      </c>
      <c r="U2171" t="s">
        <v>202</v>
      </c>
      <c r="V2171">
        <f t="shared" si="737"/>
        <v>1</v>
      </c>
      <c r="W2171">
        <f t="shared" si="738"/>
        <v>1</v>
      </c>
      <c r="X2171">
        <f t="shared" si="739"/>
        <v>1</v>
      </c>
      <c r="Y2171">
        <f t="shared" si="740"/>
        <v>0</v>
      </c>
      <c r="Z2171">
        <f t="shared" si="741"/>
        <v>1</v>
      </c>
      <c r="AA2171">
        <f t="shared" si="742"/>
        <v>1</v>
      </c>
      <c r="AB2171">
        <f t="shared" si="743"/>
        <v>1</v>
      </c>
      <c r="AC2171">
        <f t="shared" si="744"/>
        <v>0</v>
      </c>
      <c r="AD2171">
        <f t="shared" si="745"/>
        <v>1</v>
      </c>
      <c r="AE2171" s="4" t="s">
        <v>2828</v>
      </c>
      <c r="AF2171" s="9" t="s">
        <v>2829</v>
      </c>
      <c r="AG2171">
        <v>0</v>
      </c>
      <c r="AH2171">
        <v>0</v>
      </c>
      <c r="AI2171">
        <v>0</v>
      </c>
      <c r="AJ2171">
        <v>1</v>
      </c>
      <c r="AK2171" s="9" t="s">
        <v>2840</v>
      </c>
      <c r="AL2171">
        <f t="shared" si="724"/>
        <v>0</v>
      </c>
      <c r="AM2171">
        <f>IF(AND(INDIRECT(AN2171)='Sample Select backend'!$C$2,INDIRECT(AO2171)=1,INDIRECT(AP2171)='Sample Select backend'!$F$2,INDIRECT(AQ2171)=1,INDIRECT(AR2171)='Sample Select backend'!$M$2),1,0)</f>
        <v>0</v>
      </c>
      <c r="AN2171" t="str">
        <f>_xlfn.CONCAT('Sample Select backend'!$C$4,ROW(AN2171))</f>
        <v>AE2171</v>
      </c>
      <c r="AO2171" s="9" t="str">
        <f>_xlfn.CONCAT('Sample Select backend'!$J$2,ROW(AO2171))</f>
        <v>AJ2171</v>
      </c>
      <c r="AP2171" t="str">
        <f>_xlfn.CONCAT('Sample Select backend'!$F$4,ROW(AP2171))</f>
        <v>AF2171</v>
      </c>
      <c r="AQ2171" t="str">
        <f>_xlfn.CONCAT('Sample Select backend'!$I$10,ROW(AQ2171))</f>
        <v>R2171</v>
      </c>
      <c r="AR2171" t="str">
        <f>_xlfn.CONCAT('Sample Select backend'!$M$4,ROW(AR2171))</f>
        <v>AK2171</v>
      </c>
      <c r="AS2171" t="str">
        <f t="shared" si="725"/>
        <v>Macao, China</v>
      </c>
      <c r="AT2171" s="9">
        <f t="shared" si="726"/>
        <v>34</v>
      </c>
      <c r="AU2171">
        <f t="shared" si="727"/>
        <v>0</v>
      </c>
      <c r="AV2171" s="9">
        <v>1</v>
      </c>
    </row>
    <row r="2172" spans="1:48" x14ac:dyDescent="0.35">
      <c r="A2172" t="s">
        <v>109</v>
      </c>
      <c r="B2172" s="24">
        <v>6</v>
      </c>
      <c r="C2172" s="24">
        <v>28</v>
      </c>
      <c r="D2172" s="24" t="s">
        <v>3936</v>
      </c>
      <c r="E2172" s="24"/>
      <c r="O2172" t="s">
        <v>2805</v>
      </c>
      <c r="P2172" t="s">
        <v>2808</v>
      </c>
      <c r="Q2172" t="s">
        <v>2813</v>
      </c>
      <c r="R2172">
        <v>0</v>
      </c>
      <c r="S2172" t="s">
        <v>202</v>
      </c>
      <c r="T2172" t="s">
        <v>202</v>
      </c>
      <c r="U2172" t="s">
        <v>202</v>
      </c>
      <c r="V2172">
        <v>-1</v>
      </c>
      <c r="W2172">
        <v>-1</v>
      </c>
      <c r="X2172">
        <v>-1</v>
      </c>
      <c r="Y2172">
        <v>-1</v>
      </c>
      <c r="Z2172">
        <v>-1</v>
      </c>
      <c r="AA2172">
        <v>-1</v>
      </c>
      <c r="AB2172">
        <v>-1</v>
      </c>
      <c r="AC2172">
        <v>-1</v>
      </c>
      <c r="AD2172">
        <v>-1</v>
      </c>
      <c r="AE2172" s="4" t="s">
        <v>2828</v>
      </c>
      <c r="AF2172" s="9" t="s">
        <v>2829</v>
      </c>
      <c r="AG2172">
        <v>0</v>
      </c>
      <c r="AH2172">
        <v>0</v>
      </c>
      <c r="AI2172">
        <v>0</v>
      </c>
      <c r="AJ2172">
        <v>1</v>
      </c>
      <c r="AK2172" s="9" t="s">
        <v>2840</v>
      </c>
      <c r="AL2172">
        <f t="shared" si="724"/>
        <v>0</v>
      </c>
      <c r="AM2172">
        <f>IF(AND(INDIRECT(AN2172)='Sample Select backend'!$C$2,INDIRECT(AO2172)=1,INDIRECT(AP2172)='Sample Select backend'!$F$2,INDIRECT(AQ2172)=1,INDIRECT(AR2172)='Sample Select backend'!$M$2),1,0)</f>
        <v>0</v>
      </c>
      <c r="AN2172" t="str">
        <f>_xlfn.CONCAT('Sample Select backend'!$C$4,ROW(AN2172))</f>
        <v>AE2172</v>
      </c>
      <c r="AO2172" s="9" t="str">
        <f>_xlfn.CONCAT('Sample Select backend'!$J$2,ROW(AO2172))</f>
        <v>AJ2172</v>
      </c>
      <c r="AP2172" t="str">
        <f>_xlfn.CONCAT('Sample Select backend'!$F$4,ROW(AP2172))</f>
        <v>AF2172</v>
      </c>
      <c r="AQ2172" t="str">
        <f>_xlfn.CONCAT('Sample Select backend'!$I$10,ROW(AQ2172))</f>
        <v>R2172</v>
      </c>
      <c r="AR2172" t="str">
        <f>_xlfn.CONCAT('Sample Select backend'!$M$4,ROW(AR2172))</f>
        <v>AK2172</v>
      </c>
      <c r="AS2172" t="str">
        <f t="shared" si="725"/>
        <v>Macao, China</v>
      </c>
      <c r="AT2172" s="9">
        <f t="shared" si="726"/>
        <v>28</v>
      </c>
      <c r="AU2172">
        <f t="shared" si="727"/>
        <v>0</v>
      </c>
      <c r="AV2172" s="9">
        <v>1</v>
      </c>
    </row>
    <row r="2173" spans="1:48" x14ac:dyDescent="0.35">
      <c r="A2173" t="s">
        <v>113</v>
      </c>
      <c r="B2173">
        <v>5</v>
      </c>
      <c r="C2173" t="s">
        <v>204</v>
      </c>
      <c r="D2173" t="s">
        <v>594</v>
      </c>
      <c r="E2173">
        <v>1</v>
      </c>
      <c r="F2173">
        <v>-2</v>
      </c>
      <c r="G2173">
        <v>-2</v>
      </c>
      <c r="H2173">
        <v>-1</v>
      </c>
      <c r="I2173">
        <v>-2</v>
      </c>
      <c r="J2173">
        <v>2</v>
      </c>
      <c r="K2173">
        <v>1</v>
      </c>
      <c r="L2173">
        <v>2</v>
      </c>
      <c r="M2173">
        <v>1</v>
      </c>
      <c r="N2173" t="s">
        <v>2712</v>
      </c>
      <c r="O2173" t="s">
        <v>2803</v>
      </c>
      <c r="P2173" t="s">
        <v>2809</v>
      </c>
      <c r="Q2173" t="s">
        <v>2814</v>
      </c>
      <c r="R2173">
        <v>0</v>
      </c>
      <c r="S2173">
        <v>-4.2</v>
      </c>
      <c r="T2173">
        <v>-4.41</v>
      </c>
      <c r="U2173">
        <v>45.05</v>
      </c>
      <c r="V2173">
        <f t="shared" ref="V2173:AD2179" si="746">IF(E2173&gt;0,1,IF(E2173&lt;0,0,-1))</f>
        <v>1</v>
      </c>
      <c r="W2173">
        <f t="shared" si="746"/>
        <v>0</v>
      </c>
      <c r="X2173">
        <f t="shared" si="746"/>
        <v>0</v>
      </c>
      <c r="Y2173">
        <f t="shared" si="746"/>
        <v>0</v>
      </c>
      <c r="Z2173">
        <f t="shared" si="746"/>
        <v>0</v>
      </c>
      <c r="AA2173">
        <f t="shared" si="746"/>
        <v>1</v>
      </c>
      <c r="AB2173">
        <f t="shared" si="746"/>
        <v>1</v>
      </c>
      <c r="AC2173">
        <f t="shared" si="746"/>
        <v>1</v>
      </c>
      <c r="AD2173">
        <f t="shared" si="746"/>
        <v>1</v>
      </c>
      <c r="AE2173" s="4" t="s">
        <v>2828</v>
      </c>
      <c r="AF2173" s="9" t="s">
        <v>2829</v>
      </c>
      <c r="AG2173">
        <v>1</v>
      </c>
      <c r="AH2173">
        <v>0</v>
      </c>
      <c r="AI2173">
        <v>0</v>
      </c>
      <c r="AJ2173">
        <v>1</v>
      </c>
      <c r="AK2173" s="9" t="s">
        <v>2840</v>
      </c>
      <c r="AL2173">
        <f t="shared" si="724"/>
        <v>0</v>
      </c>
      <c r="AM2173">
        <f>IF(AND(INDIRECT(AN2173)='Sample Select backend'!$C$2,INDIRECT(AO2173)=1,INDIRECT(AP2173)='Sample Select backend'!$F$2,INDIRECT(AQ2173)=1,INDIRECT(AR2173)='Sample Select backend'!$M$2),1,0)</f>
        <v>0</v>
      </c>
      <c r="AN2173" t="str">
        <f>_xlfn.CONCAT('Sample Select backend'!$C$4,ROW(AN2173))</f>
        <v>AE2173</v>
      </c>
      <c r="AO2173" s="9" t="str">
        <f>_xlfn.CONCAT('Sample Select backend'!$J$2,ROW(AO2173))</f>
        <v>AJ2173</v>
      </c>
      <c r="AP2173" t="str">
        <f>_xlfn.CONCAT('Sample Select backend'!$F$4,ROW(AP2173))</f>
        <v>AF2173</v>
      </c>
      <c r="AQ2173" t="str">
        <f>_xlfn.CONCAT('Sample Select backend'!$I$10,ROW(AQ2173))</f>
        <v>R2173</v>
      </c>
      <c r="AR2173" t="str">
        <f>_xlfn.CONCAT('Sample Select backend'!$M$4,ROW(AR2173))</f>
        <v>AK2173</v>
      </c>
      <c r="AS2173" t="str">
        <f t="shared" si="725"/>
        <v>Madagascar</v>
      </c>
      <c r="AT2173" s="9" t="str">
        <f t="shared" si="726"/>
        <v>General</v>
      </c>
      <c r="AU2173">
        <f t="shared" si="727"/>
        <v>1</v>
      </c>
      <c r="AV2173" s="9">
        <v>1</v>
      </c>
    </row>
    <row r="2174" spans="1:48" x14ac:dyDescent="0.35">
      <c r="A2174" t="s">
        <v>113</v>
      </c>
      <c r="B2174">
        <v>7</v>
      </c>
      <c r="C2174">
        <v>30</v>
      </c>
      <c r="D2174" t="s">
        <v>1549</v>
      </c>
      <c r="E2174">
        <v>1</v>
      </c>
      <c r="F2174">
        <v>1</v>
      </c>
      <c r="G2174">
        <v>2</v>
      </c>
      <c r="H2174">
        <v>1</v>
      </c>
      <c r="I2174">
        <v>2</v>
      </c>
      <c r="J2174">
        <v>2</v>
      </c>
      <c r="K2174">
        <v>1</v>
      </c>
      <c r="L2174">
        <v>-2</v>
      </c>
      <c r="M2174">
        <v>1</v>
      </c>
      <c r="N2174" t="s">
        <v>2712</v>
      </c>
      <c r="O2174" t="s">
        <v>2803</v>
      </c>
      <c r="P2174" t="s">
        <v>2809</v>
      </c>
      <c r="Q2174" t="s">
        <v>2814</v>
      </c>
      <c r="R2174">
        <v>0</v>
      </c>
      <c r="S2174">
        <v>-4.2</v>
      </c>
      <c r="T2174">
        <v>-4.41</v>
      </c>
      <c r="U2174">
        <v>45.05</v>
      </c>
      <c r="V2174">
        <f t="shared" si="746"/>
        <v>1</v>
      </c>
      <c r="W2174">
        <f t="shared" si="746"/>
        <v>1</v>
      </c>
      <c r="X2174">
        <f t="shared" si="746"/>
        <v>1</v>
      </c>
      <c r="Y2174">
        <f t="shared" si="746"/>
        <v>1</v>
      </c>
      <c r="Z2174">
        <f t="shared" si="746"/>
        <v>1</v>
      </c>
      <c r="AA2174">
        <f t="shared" si="746"/>
        <v>1</v>
      </c>
      <c r="AB2174">
        <f t="shared" si="746"/>
        <v>1</v>
      </c>
      <c r="AC2174">
        <f t="shared" si="746"/>
        <v>0</v>
      </c>
      <c r="AD2174">
        <f t="shared" si="746"/>
        <v>1</v>
      </c>
      <c r="AE2174" s="4" t="s">
        <v>2828</v>
      </c>
      <c r="AF2174" s="9" t="s">
        <v>2829</v>
      </c>
      <c r="AG2174">
        <v>1</v>
      </c>
      <c r="AH2174">
        <v>0</v>
      </c>
      <c r="AI2174">
        <v>0</v>
      </c>
      <c r="AJ2174">
        <v>1</v>
      </c>
      <c r="AK2174" s="9" t="s">
        <v>2840</v>
      </c>
      <c r="AL2174">
        <f t="shared" si="724"/>
        <v>0</v>
      </c>
      <c r="AM2174">
        <f>IF(AND(INDIRECT(AN2174)='Sample Select backend'!$C$2,INDIRECT(AO2174)=1,INDIRECT(AP2174)='Sample Select backend'!$F$2,INDIRECT(AQ2174)=1,INDIRECT(AR2174)='Sample Select backend'!$M$2),1,0)</f>
        <v>0</v>
      </c>
      <c r="AN2174" t="str">
        <f>_xlfn.CONCAT('Sample Select backend'!$C$4,ROW(AN2174))</f>
        <v>AE2174</v>
      </c>
      <c r="AO2174" s="9" t="str">
        <f>_xlfn.CONCAT('Sample Select backend'!$J$2,ROW(AO2174))</f>
        <v>AJ2174</v>
      </c>
      <c r="AP2174" t="str">
        <f>_xlfn.CONCAT('Sample Select backend'!$F$4,ROW(AP2174))</f>
        <v>AF2174</v>
      </c>
      <c r="AQ2174" t="str">
        <f>_xlfn.CONCAT('Sample Select backend'!$I$10,ROW(AQ2174))</f>
        <v>R2174</v>
      </c>
      <c r="AR2174" t="str">
        <f>_xlfn.CONCAT('Sample Select backend'!$M$4,ROW(AR2174))</f>
        <v>AK2174</v>
      </c>
      <c r="AS2174" t="str">
        <f t="shared" si="725"/>
        <v>Madagascar</v>
      </c>
      <c r="AT2174" s="9">
        <f t="shared" si="726"/>
        <v>30</v>
      </c>
      <c r="AU2174">
        <f t="shared" si="727"/>
        <v>0</v>
      </c>
      <c r="AV2174" s="9">
        <v>1</v>
      </c>
    </row>
    <row r="2175" spans="1:48" x14ac:dyDescent="0.35">
      <c r="A2175" t="s">
        <v>113</v>
      </c>
      <c r="B2175">
        <v>5</v>
      </c>
      <c r="C2175" t="s">
        <v>204</v>
      </c>
      <c r="D2175" t="s">
        <v>1550</v>
      </c>
      <c r="E2175">
        <v>1</v>
      </c>
      <c r="F2175">
        <v>-2</v>
      </c>
      <c r="G2175">
        <v>-2</v>
      </c>
      <c r="H2175">
        <v>1</v>
      </c>
      <c r="I2175">
        <v>1</v>
      </c>
      <c r="J2175">
        <v>1</v>
      </c>
      <c r="K2175">
        <v>1</v>
      </c>
      <c r="L2175">
        <v>2</v>
      </c>
      <c r="M2175">
        <v>1</v>
      </c>
      <c r="N2175" t="s">
        <v>2712</v>
      </c>
      <c r="O2175" t="s">
        <v>2803</v>
      </c>
      <c r="P2175" t="s">
        <v>2809</v>
      </c>
      <c r="Q2175" t="s">
        <v>2814</v>
      </c>
      <c r="R2175">
        <v>0</v>
      </c>
      <c r="S2175">
        <v>-4.2</v>
      </c>
      <c r="T2175">
        <v>-4.41</v>
      </c>
      <c r="U2175">
        <v>45.05</v>
      </c>
      <c r="V2175">
        <f t="shared" si="746"/>
        <v>1</v>
      </c>
      <c r="W2175">
        <f t="shared" si="746"/>
        <v>0</v>
      </c>
      <c r="X2175">
        <f t="shared" si="746"/>
        <v>0</v>
      </c>
      <c r="Y2175">
        <f t="shared" si="746"/>
        <v>1</v>
      </c>
      <c r="Z2175">
        <f t="shared" si="746"/>
        <v>1</v>
      </c>
      <c r="AA2175">
        <f t="shared" si="746"/>
        <v>1</v>
      </c>
      <c r="AB2175">
        <f t="shared" si="746"/>
        <v>1</v>
      </c>
      <c r="AC2175">
        <f t="shared" si="746"/>
        <v>1</v>
      </c>
      <c r="AD2175">
        <f t="shared" si="746"/>
        <v>1</v>
      </c>
      <c r="AE2175" s="4" t="s">
        <v>2828</v>
      </c>
      <c r="AF2175" s="9" t="s">
        <v>2829</v>
      </c>
      <c r="AG2175">
        <v>1</v>
      </c>
      <c r="AH2175">
        <v>0</v>
      </c>
      <c r="AI2175">
        <v>0</v>
      </c>
      <c r="AJ2175">
        <v>1</v>
      </c>
      <c r="AK2175" s="9" t="s">
        <v>2840</v>
      </c>
      <c r="AL2175">
        <f t="shared" si="724"/>
        <v>0</v>
      </c>
      <c r="AM2175">
        <f>IF(AND(INDIRECT(AN2175)='Sample Select backend'!$C$2,INDIRECT(AO2175)=1,INDIRECT(AP2175)='Sample Select backend'!$F$2,INDIRECT(AQ2175)=1,INDIRECT(AR2175)='Sample Select backend'!$M$2),1,0)</f>
        <v>0</v>
      </c>
      <c r="AN2175" t="str">
        <f>_xlfn.CONCAT('Sample Select backend'!$C$4,ROW(AN2175))</f>
        <v>AE2175</v>
      </c>
      <c r="AO2175" s="9" t="str">
        <f>_xlfn.CONCAT('Sample Select backend'!$J$2,ROW(AO2175))</f>
        <v>AJ2175</v>
      </c>
      <c r="AP2175" t="str">
        <f>_xlfn.CONCAT('Sample Select backend'!$F$4,ROW(AP2175))</f>
        <v>AF2175</v>
      </c>
      <c r="AQ2175" t="str">
        <f>_xlfn.CONCAT('Sample Select backend'!$I$10,ROW(AQ2175))</f>
        <v>R2175</v>
      </c>
      <c r="AR2175" t="str">
        <f>_xlfn.CONCAT('Sample Select backend'!$M$4,ROW(AR2175))</f>
        <v>AK2175</v>
      </c>
      <c r="AS2175" t="str">
        <f t="shared" si="725"/>
        <v>Madagascar</v>
      </c>
      <c r="AT2175" s="9" t="str">
        <f t="shared" si="726"/>
        <v>General</v>
      </c>
      <c r="AU2175">
        <f t="shared" si="727"/>
        <v>0</v>
      </c>
      <c r="AV2175" s="9">
        <v>1</v>
      </c>
    </row>
    <row r="2176" spans="1:48" x14ac:dyDescent="0.35">
      <c r="A2176" t="s">
        <v>113</v>
      </c>
      <c r="B2176">
        <v>6</v>
      </c>
      <c r="C2176">
        <v>25</v>
      </c>
      <c r="D2176" t="s">
        <v>1548</v>
      </c>
      <c r="E2176">
        <v>2</v>
      </c>
      <c r="F2176">
        <v>1</v>
      </c>
      <c r="G2176">
        <v>-2</v>
      </c>
      <c r="H2176">
        <v>-1</v>
      </c>
      <c r="I2176">
        <v>2</v>
      </c>
      <c r="J2176">
        <v>2</v>
      </c>
      <c r="K2176">
        <v>1</v>
      </c>
      <c r="L2176">
        <v>-2</v>
      </c>
      <c r="M2176">
        <v>1</v>
      </c>
      <c r="N2176" t="s">
        <v>2712</v>
      </c>
      <c r="O2176" t="s">
        <v>2803</v>
      </c>
      <c r="P2176" t="s">
        <v>2809</v>
      </c>
      <c r="Q2176" t="s">
        <v>2814</v>
      </c>
      <c r="R2176">
        <v>0</v>
      </c>
      <c r="S2176">
        <v>-4.2</v>
      </c>
      <c r="T2176">
        <v>-4.41</v>
      </c>
      <c r="U2176">
        <v>45.05</v>
      </c>
      <c r="V2176">
        <f t="shared" si="746"/>
        <v>1</v>
      </c>
      <c r="W2176">
        <f t="shared" si="746"/>
        <v>1</v>
      </c>
      <c r="X2176">
        <f t="shared" si="746"/>
        <v>0</v>
      </c>
      <c r="Y2176">
        <f t="shared" si="746"/>
        <v>0</v>
      </c>
      <c r="Z2176">
        <f t="shared" si="746"/>
        <v>1</v>
      </c>
      <c r="AA2176">
        <f t="shared" si="746"/>
        <v>1</v>
      </c>
      <c r="AB2176">
        <f t="shared" si="746"/>
        <v>1</v>
      </c>
      <c r="AC2176">
        <f t="shared" si="746"/>
        <v>0</v>
      </c>
      <c r="AD2176">
        <f t="shared" si="746"/>
        <v>1</v>
      </c>
      <c r="AE2176" s="4" t="s">
        <v>2828</v>
      </c>
      <c r="AF2176" s="9" t="s">
        <v>2829</v>
      </c>
      <c r="AG2176">
        <v>1</v>
      </c>
      <c r="AH2176">
        <v>0</v>
      </c>
      <c r="AI2176">
        <v>0</v>
      </c>
      <c r="AJ2176">
        <v>1</v>
      </c>
      <c r="AK2176" s="9" t="s">
        <v>2840</v>
      </c>
      <c r="AL2176">
        <f t="shared" si="724"/>
        <v>0</v>
      </c>
      <c r="AM2176">
        <f>IF(AND(INDIRECT(AN2176)='Sample Select backend'!$C$2,INDIRECT(AO2176)=1,INDIRECT(AP2176)='Sample Select backend'!$F$2,INDIRECT(AQ2176)=1,INDIRECT(AR2176)='Sample Select backend'!$M$2),1,0)</f>
        <v>0</v>
      </c>
      <c r="AN2176" t="str">
        <f>_xlfn.CONCAT('Sample Select backend'!$C$4,ROW(AN2176))</f>
        <v>AE2176</v>
      </c>
      <c r="AO2176" s="9" t="str">
        <f>_xlfn.CONCAT('Sample Select backend'!$J$2,ROW(AO2176))</f>
        <v>AJ2176</v>
      </c>
      <c r="AP2176" t="str">
        <f>_xlfn.CONCAT('Sample Select backend'!$F$4,ROW(AP2176))</f>
        <v>AF2176</v>
      </c>
      <c r="AQ2176" t="str">
        <f>_xlfn.CONCAT('Sample Select backend'!$I$10,ROW(AQ2176))</f>
        <v>R2176</v>
      </c>
      <c r="AR2176" t="str">
        <f>_xlfn.CONCAT('Sample Select backend'!$M$4,ROW(AR2176))</f>
        <v>AK2176</v>
      </c>
      <c r="AS2176" t="str">
        <f t="shared" si="725"/>
        <v>Madagascar</v>
      </c>
      <c r="AT2176" s="9">
        <f t="shared" si="726"/>
        <v>25</v>
      </c>
      <c r="AU2176">
        <f t="shared" si="727"/>
        <v>0</v>
      </c>
      <c r="AV2176" s="9">
        <v>1</v>
      </c>
    </row>
    <row r="2177" spans="1:48" x14ac:dyDescent="0.35">
      <c r="A2177" t="s">
        <v>113</v>
      </c>
      <c r="B2177">
        <v>1</v>
      </c>
      <c r="C2177" t="s">
        <v>206</v>
      </c>
      <c r="D2177" t="s">
        <v>1552</v>
      </c>
      <c r="E2177">
        <v>-2</v>
      </c>
      <c r="F2177">
        <v>2</v>
      </c>
      <c r="G2177">
        <v>-2</v>
      </c>
      <c r="H2177">
        <v>-1</v>
      </c>
      <c r="I2177">
        <v>-2</v>
      </c>
      <c r="J2177">
        <v>-2</v>
      </c>
      <c r="K2177">
        <v>2</v>
      </c>
      <c r="L2177">
        <v>2</v>
      </c>
      <c r="M2177">
        <v>1</v>
      </c>
      <c r="N2177" t="s">
        <v>2712</v>
      </c>
      <c r="O2177" t="s">
        <v>2803</v>
      </c>
      <c r="P2177" t="s">
        <v>2809</v>
      </c>
      <c r="Q2177" t="s">
        <v>2814</v>
      </c>
      <c r="R2177">
        <v>0</v>
      </c>
      <c r="S2177">
        <v>-4.2</v>
      </c>
      <c r="T2177">
        <v>-4.41</v>
      </c>
      <c r="U2177">
        <v>45.05</v>
      </c>
      <c r="V2177">
        <f t="shared" si="746"/>
        <v>0</v>
      </c>
      <c r="W2177">
        <f t="shared" si="746"/>
        <v>1</v>
      </c>
      <c r="X2177">
        <f t="shared" si="746"/>
        <v>0</v>
      </c>
      <c r="Y2177">
        <f t="shared" si="746"/>
        <v>0</v>
      </c>
      <c r="Z2177">
        <f t="shared" si="746"/>
        <v>0</v>
      </c>
      <c r="AA2177">
        <f t="shared" si="746"/>
        <v>0</v>
      </c>
      <c r="AB2177">
        <f t="shared" si="746"/>
        <v>1</v>
      </c>
      <c r="AC2177">
        <f t="shared" si="746"/>
        <v>1</v>
      </c>
      <c r="AD2177">
        <f t="shared" si="746"/>
        <v>1</v>
      </c>
      <c r="AE2177" s="4" t="s">
        <v>2828</v>
      </c>
      <c r="AF2177" s="9" t="s">
        <v>2829</v>
      </c>
      <c r="AG2177">
        <v>1</v>
      </c>
      <c r="AH2177">
        <v>0</v>
      </c>
      <c r="AI2177">
        <v>0</v>
      </c>
      <c r="AJ2177">
        <v>1</v>
      </c>
      <c r="AK2177" s="9" t="s">
        <v>2840</v>
      </c>
      <c r="AL2177">
        <f t="shared" si="724"/>
        <v>0</v>
      </c>
      <c r="AM2177">
        <f>IF(AND(INDIRECT(AN2177)='Sample Select backend'!$C$2,INDIRECT(AO2177)=1,INDIRECT(AP2177)='Sample Select backend'!$F$2,INDIRECT(AQ2177)=1,INDIRECT(AR2177)='Sample Select backend'!$M$2),1,0)</f>
        <v>0</v>
      </c>
      <c r="AN2177" t="str">
        <f>_xlfn.CONCAT('Sample Select backend'!$C$4,ROW(AN2177))</f>
        <v>AE2177</v>
      </c>
      <c r="AO2177" s="9" t="str">
        <f>_xlfn.CONCAT('Sample Select backend'!$J$2,ROW(AO2177))</f>
        <v>AJ2177</v>
      </c>
      <c r="AP2177" t="str">
        <f>_xlfn.CONCAT('Sample Select backend'!$F$4,ROW(AP2177))</f>
        <v>AF2177</v>
      </c>
      <c r="AQ2177" t="str">
        <f>_xlfn.CONCAT('Sample Select backend'!$I$10,ROW(AQ2177))</f>
        <v>R2177</v>
      </c>
      <c r="AR2177" t="str">
        <f>_xlfn.CONCAT('Sample Select backend'!$M$4,ROW(AR2177))</f>
        <v>AK2177</v>
      </c>
      <c r="AS2177" t="str">
        <f t="shared" si="725"/>
        <v>Madagascar</v>
      </c>
      <c r="AT2177" s="9" t="str">
        <f t="shared" si="726"/>
        <v>Tax exemption/waiver/suspension</v>
      </c>
      <c r="AU2177">
        <f t="shared" si="727"/>
        <v>0</v>
      </c>
      <c r="AV2177" s="9">
        <v>1</v>
      </c>
    </row>
    <row r="2178" spans="1:48" x14ac:dyDescent="0.35">
      <c r="A2178" t="s">
        <v>113</v>
      </c>
      <c r="B2178">
        <v>6</v>
      </c>
      <c r="C2178">
        <v>28</v>
      </c>
      <c r="D2178" t="s">
        <v>1551</v>
      </c>
      <c r="E2178">
        <v>1</v>
      </c>
      <c r="F2178">
        <v>1</v>
      </c>
      <c r="G2178">
        <v>2</v>
      </c>
      <c r="H2178">
        <v>-1</v>
      </c>
      <c r="I2178">
        <v>-2</v>
      </c>
      <c r="J2178">
        <v>2</v>
      </c>
      <c r="K2178">
        <v>1</v>
      </c>
      <c r="L2178">
        <v>2</v>
      </c>
      <c r="M2178">
        <v>1</v>
      </c>
      <c r="N2178" t="s">
        <v>2712</v>
      </c>
      <c r="O2178" t="s">
        <v>2803</v>
      </c>
      <c r="P2178" t="s">
        <v>2809</v>
      </c>
      <c r="Q2178" t="s">
        <v>2814</v>
      </c>
      <c r="R2178">
        <v>0</v>
      </c>
      <c r="S2178">
        <v>-4.2</v>
      </c>
      <c r="T2178">
        <v>-4.41</v>
      </c>
      <c r="U2178">
        <v>45.05</v>
      </c>
      <c r="V2178">
        <f t="shared" si="746"/>
        <v>1</v>
      </c>
      <c r="W2178">
        <f t="shared" si="746"/>
        <v>1</v>
      </c>
      <c r="X2178">
        <f t="shared" si="746"/>
        <v>1</v>
      </c>
      <c r="Y2178">
        <f t="shared" si="746"/>
        <v>0</v>
      </c>
      <c r="Z2178">
        <f t="shared" si="746"/>
        <v>0</v>
      </c>
      <c r="AA2178">
        <f t="shared" si="746"/>
        <v>1</v>
      </c>
      <c r="AB2178">
        <f t="shared" si="746"/>
        <v>1</v>
      </c>
      <c r="AC2178">
        <f t="shared" si="746"/>
        <v>1</v>
      </c>
      <c r="AD2178">
        <f t="shared" si="746"/>
        <v>1</v>
      </c>
      <c r="AE2178" s="4" t="s">
        <v>2828</v>
      </c>
      <c r="AF2178" s="9" t="s">
        <v>2829</v>
      </c>
      <c r="AG2178">
        <v>1</v>
      </c>
      <c r="AH2178">
        <v>0</v>
      </c>
      <c r="AI2178">
        <v>0</v>
      </c>
      <c r="AJ2178">
        <v>1</v>
      </c>
      <c r="AK2178" s="9" t="s">
        <v>2840</v>
      </c>
      <c r="AL2178">
        <f t="shared" ref="AL2178:AL2241" si="747">IF(OR(B2178="other",B2178="international",B2178="Transfers",B2178="expenditure"),1,0)</f>
        <v>0</v>
      </c>
      <c r="AM2178">
        <f>IF(AND(INDIRECT(AN2178)='Sample Select backend'!$C$2,INDIRECT(AO2178)=1,INDIRECT(AP2178)='Sample Select backend'!$F$2,INDIRECT(AQ2178)=1,INDIRECT(AR2178)='Sample Select backend'!$M$2),1,0)</f>
        <v>0</v>
      </c>
      <c r="AN2178" t="str">
        <f>_xlfn.CONCAT('Sample Select backend'!$C$4,ROW(AN2178))</f>
        <v>AE2178</v>
      </c>
      <c r="AO2178" s="9" t="str">
        <f>_xlfn.CONCAT('Sample Select backend'!$J$2,ROW(AO2178))</f>
        <v>AJ2178</v>
      </c>
      <c r="AP2178" t="str">
        <f>_xlfn.CONCAT('Sample Select backend'!$F$4,ROW(AP2178))</f>
        <v>AF2178</v>
      </c>
      <c r="AQ2178" t="str">
        <f>_xlfn.CONCAT('Sample Select backend'!$I$10,ROW(AQ2178))</f>
        <v>R2178</v>
      </c>
      <c r="AR2178" t="str">
        <f>_xlfn.CONCAT('Sample Select backend'!$M$4,ROW(AR2178))</f>
        <v>AK2178</v>
      </c>
      <c r="AS2178" t="str">
        <f t="shared" ref="AS2178:AS2241" si="748">A2178</f>
        <v>Madagascar</v>
      </c>
      <c r="AT2178" s="9">
        <f t="shared" ref="AT2178:AT2241" si="749">IF(ISNUMBER(C2178),C2178,IF(OR(C2178="general",C2178="23;general"),"General",IF(OR(C2178="exemption",C2178="other (exemption)"),"Tax exemption/waiver/suspension","Other")))</f>
        <v>28</v>
      </c>
      <c r="AU2178">
        <f t="shared" ref="AU2178:AU2241" si="750">IF(A2178&lt;&gt;A2177,1,0)</f>
        <v>0</v>
      </c>
      <c r="AV2178" s="9">
        <v>0</v>
      </c>
    </row>
    <row r="2179" spans="1:48" x14ac:dyDescent="0.35">
      <c r="A2179" t="s">
        <v>113</v>
      </c>
      <c r="B2179">
        <v>2</v>
      </c>
      <c r="C2179" t="s">
        <v>206</v>
      </c>
      <c r="D2179" t="s">
        <v>1552</v>
      </c>
      <c r="E2179">
        <v>-2</v>
      </c>
      <c r="F2179">
        <v>2</v>
      </c>
      <c r="G2179">
        <v>-2</v>
      </c>
      <c r="H2179">
        <v>-1</v>
      </c>
      <c r="I2179">
        <v>-2</v>
      </c>
      <c r="J2179">
        <v>-2</v>
      </c>
      <c r="K2179">
        <v>2</v>
      </c>
      <c r="L2179">
        <v>2</v>
      </c>
      <c r="M2179">
        <v>1</v>
      </c>
      <c r="N2179" t="s">
        <v>2712</v>
      </c>
      <c r="O2179" t="s">
        <v>2803</v>
      </c>
      <c r="P2179" t="s">
        <v>2809</v>
      </c>
      <c r="Q2179" t="s">
        <v>2814</v>
      </c>
      <c r="R2179">
        <v>0</v>
      </c>
      <c r="S2179">
        <v>-4.2</v>
      </c>
      <c r="T2179">
        <v>-4.41</v>
      </c>
      <c r="U2179">
        <v>45.05</v>
      </c>
      <c r="V2179">
        <f t="shared" si="746"/>
        <v>0</v>
      </c>
      <c r="W2179">
        <f t="shared" si="746"/>
        <v>1</v>
      </c>
      <c r="X2179">
        <f t="shared" si="746"/>
        <v>0</v>
      </c>
      <c r="Y2179">
        <f t="shared" si="746"/>
        <v>0</v>
      </c>
      <c r="Z2179">
        <f t="shared" si="746"/>
        <v>0</v>
      </c>
      <c r="AA2179">
        <f t="shared" si="746"/>
        <v>0</v>
      </c>
      <c r="AB2179">
        <f t="shared" si="746"/>
        <v>1</v>
      </c>
      <c r="AC2179">
        <f t="shared" si="746"/>
        <v>1</v>
      </c>
      <c r="AD2179">
        <f t="shared" si="746"/>
        <v>1</v>
      </c>
      <c r="AE2179" s="4" t="s">
        <v>2828</v>
      </c>
      <c r="AF2179" s="9" t="s">
        <v>2829</v>
      </c>
      <c r="AG2179">
        <v>1</v>
      </c>
      <c r="AH2179">
        <v>0</v>
      </c>
      <c r="AI2179">
        <v>0</v>
      </c>
      <c r="AJ2179">
        <v>1</v>
      </c>
      <c r="AK2179" s="9" t="s">
        <v>2840</v>
      </c>
      <c r="AL2179">
        <f t="shared" si="747"/>
        <v>0</v>
      </c>
      <c r="AM2179">
        <f>IF(AND(INDIRECT(AN2179)='Sample Select backend'!$C$2,INDIRECT(AO2179)=1,INDIRECT(AP2179)='Sample Select backend'!$F$2,INDIRECT(AQ2179)=1,INDIRECT(AR2179)='Sample Select backend'!$M$2),1,0)</f>
        <v>0</v>
      </c>
      <c r="AN2179" t="str">
        <f>_xlfn.CONCAT('Sample Select backend'!$C$4,ROW(AN2179))</f>
        <v>AE2179</v>
      </c>
      <c r="AO2179" s="9" t="str">
        <f>_xlfn.CONCAT('Sample Select backend'!$J$2,ROW(AO2179))</f>
        <v>AJ2179</v>
      </c>
      <c r="AP2179" t="str">
        <f>_xlfn.CONCAT('Sample Select backend'!$F$4,ROW(AP2179))</f>
        <v>AF2179</v>
      </c>
      <c r="AQ2179" t="str">
        <f>_xlfn.CONCAT('Sample Select backend'!$I$10,ROW(AQ2179))</f>
        <v>R2179</v>
      </c>
      <c r="AR2179" t="str">
        <f>_xlfn.CONCAT('Sample Select backend'!$M$4,ROW(AR2179))</f>
        <v>AK2179</v>
      </c>
      <c r="AS2179" t="str">
        <f t="shared" si="748"/>
        <v>Madagascar</v>
      </c>
      <c r="AT2179" s="9" t="str">
        <f t="shared" si="749"/>
        <v>Tax exemption/waiver/suspension</v>
      </c>
      <c r="AU2179">
        <f t="shared" si="750"/>
        <v>0</v>
      </c>
      <c r="AV2179" s="9">
        <v>0</v>
      </c>
    </row>
    <row r="2180" spans="1:48" x14ac:dyDescent="0.35">
      <c r="A2180" s="24" t="s">
        <v>113</v>
      </c>
      <c r="B2180" s="24">
        <v>5</v>
      </c>
      <c r="C2180" s="24">
        <v>23</v>
      </c>
      <c r="D2180" s="24" t="s">
        <v>3937</v>
      </c>
      <c r="E2180" s="24"/>
      <c r="O2180" t="s">
        <v>2803</v>
      </c>
      <c r="P2180" t="s">
        <v>2809</v>
      </c>
      <c r="Q2180" t="s">
        <v>2814</v>
      </c>
      <c r="R2180">
        <v>0</v>
      </c>
      <c r="S2180">
        <v>-4.2</v>
      </c>
      <c r="T2180">
        <v>-4.41</v>
      </c>
      <c r="U2180">
        <v>45.05</v>
      </c>
      <c r="V2180">
        <v>-1</v>
      </c>
      <c r="W2180">
        <v>-1</v>
      </c>
      <c r="X2180">
        <v>-1</v>
      </c>
      <c r="Y2180">
        <v>-1</v>
      </c>
      <c r="Z2180">
        <v>-1</v>
      </c>
      <c r="AA2180">
        <v>-1</v>
      </c>
      <c r="AB2180">
        <v>-1</v>
      </c>
      <c r="AC2180">
        <v>-1</v>
      </c>
      <c r="AD2180">
        <v>-1</v>
      </c>
      <c r="AE2180" s="4" t="s">
        <v>2828</v>
      </c>
      <c r="AF2180" s="9" t="s">
        <v>2829</v>
      </c>
      <c r="AG2180">
        <v>1</v>
      </c>
      <c r="AH2180">
        <v>0</v>
      </c>
      <c r="AI2180">
        <v>0</v>
      </c>
      <c r="AJ2180">
        <v>1</v>
      </c>
      <c r="AK2180" s="9" t="s">
        <v>2840</v>
      </c>
      <c r="AL2180">
        <f t="shared" si="747"/>
        <v>0</v>
      </c>
      <c r="AM2180">
        <f>IF(AND(INDIRECT(AN2180)='Sample Select backend'!$C$2,INDIRECT(AO2180)=1,INDIRECT(AP2180)='Sample Select backend'!$F$2,INDIRECT(AQ2180)=1,INDIRECT(AR2180)='Sample Select backend'!$M$2),1,0)</f>
        <v>0</v>
      </c>
      <c r="AN2180" t="str">
        <f>_xlfn.CONCAT('Sample Select backend'!$C$4,ROW(AN2180))</f>
        <v>AE2180</v>
      </c>
      <c r="AO2180" s="9" t="str">
        <f>_xlfn.CONCAT('Sample Select backend'!$J$2,ROW(AO2180))</f>
        <v>AJ2180</v>
      </c>
      <c r="AP2180" t="str">
        <f>_xlfn.CONCAT('Sample Select backend'!$F$4,ROW(AP2180))</f>
        <v>AF2180</v>
      </c>
      <c r="AQ2180" t="str">
        <f>_xlfn.CONCAT('Sample Select backend'!$I$10,ROW(AQ2180))</f>
        <v>R2180</v>
      </c>
      <c r="AR2180" t="str">
        <f>_xlfn.CONCAT('Sample Select backend'!$M$4,ROW(AR2180))</f>
        <v>AK2180</v>
      </c>
      <c r="AS2180" t="str">
        <f t="shared" si="748"/>
        <v>Madagascar</v>
      </c>
      <c r="AT2180" s="9">
        <f t="shared" si="749"/>
        <v>23</v>
      </c>
      <c r="AU2180">
        <f t="shared" si="750"/>
        <v>0</v>
      </c>
      <c r="AV2180" s="9">
        <v>1</v>
      </c>
    </row>
    <row r="2181" spans="1:48" x14ac:dyDescent="0.35">
      <c r="A2181" s="24" t="s">
        <v>113</v>
      </c>
      <c r="B2181" s="24">
        <v>3</v>
      </c>
      <c r="C2181" s="24" t="s">
        <v>206</v>
      </c>
      <c r="D2181" s="24" t="s">
        <v>3938</v>
      </c>
      <c r="E2181" s="24"/>
      <c r="O2181" t="s">
        <v>2803</v>
      </c>
      <c r="P2181" t="s">
        <v>2809</v>
      </c>
      <c r="Q2181" t="s">
        <v>2814</v>
      </c>
      <c r="R2181">
        <v>0</v>
      </c>
      <c r="S2181">
        <v>-4.2</v>
      </c>
      <c r="T2181">
        <v>-4.41</v>
      </c>
      <c r="U2181">
        <v>45.05</v>
      </c>
      <c r="V2181">
        <v>-1</v>
      </c>
      <c r="W2181">
        <v>-1</v>
      </c>
      <c r="X2181">
        <v>-1</v>
      </c>
      <c r="Y2181">
        <v>-1</v>
      </c>
      <c r="Z2181">
        <v>-1</v>
      </c>
      <c r="AA2181">
        <v>-1</v>
      </c>
      <c r="AB2181">
        <v>-1</v>
      </c>
      <c r="AC2181">
        <v>-1</v>
      </c>
      <c r="AD2181">
        <v>-1</v>
      </c>
      <c r="AE2181" s="4" t="s">
        <v>2828</v>
      </c>
      <c r="AF2181" s="9" t="s">
        <v>2829</v>
      </c>
      <c r="AG2181">
        <v>1</v>
      </c>
      <c r="AH2181">
        <v>0</v>
      </c>
      <c r="AI2181">
        <v>0</v>
      </c>
      <c r="AJ2181">
        <v>1</v>
      </c>
      <c r="AK2181" s="9" t="s">
        <v>2840</v>
      </c>
      <c r="AL2181">
        <f t="shared" si="747"/>
        <v>0</v>
      </c>
      <c r="AM2181">
        <f>IF(AND(INDIRECT(AN2181)='Sample Select backend'!$C$2,INDIRECT(AO2181)=1,INDIRECT(AP2181)='Sample Select backend'!$F$2,INDIRECT(AQ2181)=1,INDIRECT(AR2181)='Sample Select backend'!$M$2),1,0)</f>
        <v>0</v>
      </c>
      <c r="AN2181" t="str">
        <f>_xlfn.CONCAT('Sample Select backend'!$C$4,ROW(AN2181))</f>
        <v>AE2181</v>
      </c>
      <c r="AO2181" s="9" t="str">
        <f>_xlfn.CONCAT('Sample Select backend'!$J$2,ROW(AO2181))</f>
        <v>AJ2181</v>
      </c>
      <c r="AP2181" t="str">
        <f>_xlfn.CONCAT('Sample Select backend'!$F$4,ROW(AP2181))</f>
        <v>AF2181</v>
      </c>
      <c r="AQ2181" t="str">
        <f>_xlfn.CONCAT('Sample Select backend'!$I$10,ROW(AQ2181))</f>
        <v>R2181</v>
      </c>
      <c r="AR2181" t="str">
        <f>_xlfn.CONCAT('Sample Select backend'!$M$4,ROW(AR2181))</f>
        <v>AK2181</v>
      </c>
      <c r="AS2181" t="str">
        <f t="shared" si="748"/>
        <v>Madagascar</v>
      </c>
      <c r="AT2181" s="9" t="str">
        <f t="shared" si="749"/>
        <v>Tax exemption/waiver/suspension</v>
      </c>
      <c r="AU2181">
        <f t="shared" si="750"/>
        <v>0</v>
      </c>
      <c r="AV2181" s="9">
        <v>1</v>
      </c>
    </row>
    <row r="2182" spans="1:48" x14ac:dyDescent="0.35">
      <c r="A2182" t="s">
        <v>127</v>
      </c>
      <c r="B2182">
        <v>7</v>
      </c>
      <c r="C2182">
        <v>30</v>
      </c>
      <c r="D2182" t="s">
        <v>1679</v>
      </c>
      <c r="E2182">
        <v>1</v>
      </c>
      <c r="F2182">
        <v>1</v>
      </c>
      <c r="G2182">
        <v>-2</v>
      </c>
      <c r="H2182">
        <v>1</v>
      </c>
      <c r="I2182">
        <v>2</v>
      </c>
      <c r="J2182">
        <v>2</v>
      </c>
      <c r="K2182">
        <v>1</v>
      </c>
      <c r="L2182">
        <v>-2</v>
      </c>
      <c r="M2182">
        <v>1</v>
      </c>
      <c r="N2182" t="s">
        <v>2726</v>
      </c>
      <c r="O2182" t="s">
        <v>2803</v>
      </c>
      <c r="P2182" t="s">
        <v>2809</v>
      </c>
      <c r="Q2182" t="s">
        <v>2814</v>
      </c>
      <c r="R2182">
        <v>0</v>
      </c>
      <c r="S2182">
        <v>0.77</v>
      </c>
      <c r="T2182">
        <v>-5.05</v>
      </c>
      <c r="U2182">
        <v>66.41</v>
      </c>
      <c r="V2182">
        <f t="shared" ref="V2182:AD2186" si="751">IF(E2182&gt;0,1,IF(E2182&lt;0,0,-1))</f>
        <v>1</v>
      </c>
      <c r="W2182">
        <f t="shared" si="751"/>
        <v>1</v>
      </c>
      <c r="X2182">
        <f t="shared" si="751"/>
        <v>0</v>
      </c>
      <c r="Y2182">
        <f t="shared" si="751"/>
        <v>1</v>
      </c>
      <c r="Z2182">
        <f t="shared" si="751"/>
        <v>1</v>
      </c>
      <c r="AA2182">
        <f t="shared" si="751"/>
        <v>1</v>
      </c>
      <c r="AB2182">
        <f t="shared" si="751"/>
        <v>1</v>
      </c>
      <c r="AC2182">
        <f t="shared" si="751"/>
        <v>0</v>
      </c>
      <c r="AD2182">
        <f t="shared" si="751"/>
        <v>1</v>
      </c>
      <c r="AE2182" s="4" t="s">
        <v>2828</v>
      </c>
      <c r="AF2182" s="9" t="s">
        <v>2829</v>
      </c>
      <c r="AG2182">
        <v>1</v>
      </c>
      <c r="AH2182">
        <v>0</v>
      </c>
      <c r="AI2182">
        <v>0</v>
      </c>
      <c r="AJ2182">
        <v>1</v>
      </c>
      <c r="AK2182" s="9" t="s">
        <v>2840</v>
      </c>
      <c r="AL2182">
        <f t="shared" si="747"/>
        <v>0</v>
      </c>
      <c r="AM2182">
        <f>IF(AND(INDIRECT(AN2182)='Sample Select backend'!$C$2,INDIRECT(AO2182)=1,INDIRECT(AP2182)='Sample Select backend'!$F$2,INDIRECT(AQ2182)=1,INDIRECT(AR2182)='Sample Select backend'!$M$2),1,0)</f>
        <v>0</v>
      </c>
      <c r="AN2182" t="str">
        <f>_xlfn.CONCAT('Sample Select backend'!$C$4,ROW(AN2182))</f>
        <v>AE2182</v>
      </c>
      <c r="AO2182" s="9" t="str">
        <f>_xlfn.CONCAT('Sample Select backend'!$J$2,ROW(AO2182))</f>
        <v>AJ2182</v>
      </c>
      <c r="AP2182" t="str">
        <f>_xlfn.CONCAT('Sample Select backend'!$F$4,ROW(AP2182))</f>
        <v>AF2182</v>
      </c>
      <c r="AQ2182" t="str">
        <f>_xlfn.CONCAT('Sample Select backend'!$I$10,ROW(AQ2182))</f>
        <v>R2182</v>
      </c>
      <c r="AR2182" t="str">
        <f>_xlfn.CONCAT('Sample Select backend'!$M$4,ROW(AR2182))</f>
        <v>AK2182</v>
      </c>
      <c r="AS2182" t="str">
        <f t="shared" si="748"/>
        <v>Malawi</v>
      </c>
      <c r="AT2182" s="9">
        <f t="shared" si="749"/>
        <v>30</v>
      </c>
      <c r="AU2182">
        <f t="shared" si="750"/>
        <v>1</v>
      </c>
      <c r="AV2182" s="9">
        <v>1</v>
      </c>
    </row>
    <row r="2183" spans="1:48" x14ac:dyDescent="0.35">
      <c r="A2183" t="s">
        <v>127</v>
      </c>
      <c r="B2183">
        <v>5</v>
      </c>
      <c r="C2183" t="s">
        <v>204</v>
      </c>
      <c r="D2183" t="s">
        <v>1678</v>
      </c>
      <c r="E2183">
        <v>1</v>
      </c>
      <c r="F2183">
        <v>-2</v>
      </c>
      <c r="G2183">
        <v>-2</v>
      </c>
      <c r="H2183">
        <v>-1</v>
      </c>
      <c r="I2183">
        <v>-2</v>
      </c>
      <c r="J2183">
        <v>2</v>
      </c>
      <c r="K2183">
        <v>1</v>
      </c>
      <c r="L2183">
        <v>2</v>
      </c>
      <c r="M2183">
        <v>1</v>
      </c>
      <c r="N2183" t="s">
        <v>2726</v>
      </c>
      <c r="O2183" t="s">
        <v>2803</v>
      </c>
      <c r="P2183" t="s">
        <v>2809</v>
      </c>
      <c r="Q2183" t="s">
        <v>2814</v>
      </c>
      <c r="R2183">
        <v>0</v>
      </c>
      <c r="S2183">
        <v>0.77</v>
      </c>
      <c r="T2183">
        <v>-5.05</v>
      </c>
      <c r="U2183">
        <v>66.41</v>
      </c>
      <c r="V2183">
        <f t="shared" si="751"/>
        <v>1</v>
      </c>
      <c r="W2183">
        <f t="shared" si="751"/>
        <v>0</v>
      </c>
      <c r="X2183">
        <f t="shared" si="751"/>
        <v>0</v>
      </c>
      <c r="Y2183">
        <f t="shared" si="751"/>
        <v>0</v>
      </c>
      <c r="Z2183">
        <f t="shared" si="751"/>
        <v>0</v>
      </c>
      <c r="AA2183">
        <f t="shared" si="751"/>
        <v>1</v>
      </c>
      <c r="AB2183">
        <f t="shared" si="751"/>
        <v>1</v>
      </c>
      <c r="AC2183">
        <f t="shared" si="751"/>
        <v>1</v>
      </c>
      <c r="AD2183">
        <f t="shared" si="751"/>
        <v>1</v>
      </c>
      <c r="AE2183" s="4" t="s">
        <v>2828</v>
      </c>
      <c r="AF2183" s="9" t="s">
        <v>2829</v>
      </c>
      <c r="AG2183">
        <v>1</v>
      </c>
      <c r="AH2183">
        <v>0</v>
      </c>
      <c r="AI2183">
        <v>0</v>
      </c>
      <c r="AJ2183">
        <v>1</v>
      </c>
      <c r="AK2183" s="9" t="s">
        <v>2840</v>
      </c>
      <c r="AL2183">
        <f t="shared" si="747"/>
        <v>0</v>
      </c>
      <c r="AM2183">
        <f>IF(AND(INDIRECT(AN2183)='Sample Select backend'!$C$2,INDIRECT(AO2183)=1,INDIRECT(AP2183)='Sample Select backend'!$F$2,INDIRECT(AQ2183)=1,INDIRECT(AR2183)='Sample Select backend'!$M$2),1,0)</f>
        <v>0</v>
      </c>
      <c r="AN2183" t="str">
        <f>_xlfn.CONCAT('Sample Select backend'!$C$4,ROW(AN2183))</f>
        <v>AE2183</v>
      </c>
      <c r="AO2183" s="9" t="str">
        <f>_xlfn.CONCAT('Sample Select backend'!$J$2,ROW(AO2183))</f>
        <v>AJ2183</v>
      </c>
      <c r="AP2183" t="str">
        <f>_xlfn.CONCAT('Sample Select backend'!$F$4,ROW(AP2183))</f>
        <v>AF2183</v>
      </c>
      <c r="AQ2183" t="str">
        <f>_xlfn.CONCAT('Sample Select backend'!$I$10,ROW(AQ2183))</f>
        <v>R2183</v>
      </c>
      <c r="AR2183" t="str">
        <f>_xlfn.CONCAT('Sample Select backend'!$M$4,ROW(AR2183))</f>
        <v>AK2183</v>
      </c>
      <c r="AS2183" t="str">
        <f t="shared" si="748"/>
        <v>Malawi</v>
      </c>
      <c r="AT2183" s="9" t="str">
        <f t="shared" si="749"/>
        <v>General</v>
      </c>
      <c r="AU2183">
        <f t="shared" si="750"/>
        <v>0</v>
      </c>
      <c r="AV2183" s="9">
        <v>1</v>
      </c>
    </row>
    <row r="2184" spans="1:48" x14ac:dyDescent="0.35">
      <c r="A2184" t="s">
        <v>127</v>
      </c>
      <c r="B2184">
        <v>3</v>
      </c>
      <c r="C2184" t="s">
        <v>206</v>
      </c>
      <c r="D2184" t="s">
        <v>1677</v>
      </c>
      <c r="E2184">
        <v>2</v>
      </c>
      <c r="F2184">
        <v>2</v>
      </c>
      <c r="G2184">
        <v>-2</v>
      </c>
      <c r="H2184">
        <v>-1</v>
      </c>
      <c r="I2184">
        <v>-2</v>
      </c>
      <c r="J2184">
        <v>2</v>
      </c>
      <c r="K2184">
        <v>-2</v>
      </c>
      <c r="M2184">
        <v>1</v>
      </c>
      <c r="N2184" t="s">
        <v>2726</v>
      </c>
      <c r="O2184" t="s">
        <v>2803</v>
      </c>
      <c r="P2184" t="s">
        <v>2809</v>
      </c>
      <c r="Q2184" t="s">
        <v>2814</v>
      </c>
      <c r="R2184">
        <v>0</v>
      </c>
      <c r="S2184">
        <v>0.77</v>
      </c>
      <c r="T2184">
        <v>-5.05</v>
      </c>
      <c r="U2184">
        <v>66.41</v>
      </c>
      <c r="V2184">
        <f t="shared" si="751"/>
        <v>1</v>
      </c>
      <c r="W2184">
        <f t="shared" si="751"/>
        <v>1</v>
      </c>
      <c r="X2184">
        <f t="shared" si="751"/>
        <v>0</v>
      </c>
      <c r="Y2184">
        <f t="shared" si="751"/>
        <v>0</v>
      </c>
      <c r="Z2184">
        <f t="shared" si="751"/>
        <v>0</v>
      </c>
      <c r="AA2184">
        <f t="shared" si="751"/>
        <v>1</v>
      </c>
      <c r="AB2184">
        <f t="shared" si="751"/>
        <v>0</v>
      </c>
      <c r="AC2184">
        <f t="shared" si="751"/>
        <v>-1</v>
      </c>
      <c r="AD2184">
        <f t="shared" si="751"/>
        <v>1</v>
      </c>
      <c r="AE2184" s="4" t="s">
        <v>2828</v>
      </c>
      <c r="AF2184" s="9" t="s">
        <v>2829</v>
      </c>
      <c r="AG2184">
        <v>1</v>
      </c>
      <c r="AH2184">
        <v>0</v>
      </c>
      <c r="AI2184">
        <v>0</v>
      </c>
      <c r="AJ2184">
        <v>1</v>
      </c>
      <c r="AK2184" s="9" t="s">
        <v>2840</v>
      </c>
      <c r="AL2184">
        <f t="shared" si="747"/>
        <v>0</v>
      </c>
      <c r="AM2184">
        <f>IF(AND(INDIRECT(AN2184)='Sample Select backend'!$C$2,INDIRECT(AO2184)=1,INDIRECT(AP2184)='Sample Select backend'!$F$2,INDIRECT(AQ2184)=1,INDIRECT(AR2184)='Sample Select backend'!$M$2),1,0)</f>
        <v>0</v>
      </c>
      <c r="AN2184" t="str">
        <f>_xlfn.CONCAT('Sample Select backend'!$C$4,ROW(AN2184))</f>
        <v>AE2184</v>
      </c>
      <c r="AO2184" s="9" t="str">
        <f>_xlfn.CONCAT('Sample Select backend'!$J$2,ROW(AO2184))</f>
        <v>AJ2184</v>
      </c>
      <c r="AP2184" t="str">
        <f>_xlfn.CONCAT('Sample Select backend'!$F$4,ROW(AP2184))</f>
        <v>AF2184</v>
      </c>
      <c r="AQ2184" t="str">
        <f>_xlfn.CONCAT('Sample Select backend'!$I$10,ROW(AQ2184))</f>
        <v>R2184</v>
      </c>
      <c r="AR2184" t="str">
        <f>_xlfn.CONCAT('Sample Select backend'!$M$4,ROW(AR2184))</f>
        <v>AK2184</v>
      </c>
      <c r="AS2184" t="str">
        <f t="shared" si="748"/>
        <v>Malawi</v>
      </c>
      <c r="AT2184" s="9" t="str">
        <f t="shared" si="749"/>
        <v>Tax exemption/waiver/suspension</v>
      </c>
      <c r="AU2184">
        <f t="shared" si="750"/>
        <v>0</v>
      </c>
      <c r="AV2184" s="9">
        <v>1</v>
      </c>
    </row>
    <row r="2185" spans="1:48" x14ac:dyDescent="0.35">
      <c r="A2185" t="s">
        <v>127</v>
      </c>
      <c r="B2185">
        <v>7</v>
      </c>
      <c r="C2185">
        <v>30</v>
      </c>
      <c r="D2185" t="s">
        <v>1680</v>
      </c>
      <c r="E2185">
        <v>1</v>
      </c>
      <c r="F2185">
        <v>1</v>
      </c>
      <c r="G2185">
        <v>2</v>
      </c>
      <c r="H2185">
        <v>1</v>
      </c>
      <c r="I2185">
        <v>2</v>
      </c>
      <c r="J2185">
        <v>2</v>
      </c>
      <c r="K2185">
        <v>1</v>
      </c>
      <c r="L2185">
        <v>-2</v>
      </c>
      <c r="M2185">
        <v>1</v>
      </c>
      <c r="N2185" t="s">
        <v>2726</v>
      </c>
      <c r="O2185" t="s">
        <v>2803</v>
      </c>
      <c r="P2185" t="s">
        <v>2809</v>
      </c>
      <c r="Q2185" t="s">
        <v>2814</v>
      </c>
      <c r="R2185">
        <v>0</v>
      </c>
      <c r="S2185">
        <v>0.77</v>
      </c>
      <c r="T2185">
        <v>-5.05</v>
      </c>
      <c r="U2185">
        <v>66.41</v>
      </c>
      <c r="V2185">
        <f t="shared" si="751"/>
        <v>1</v>
      </c>
      <c r="W2185">
        <f t="shared" si="751"/>
        <v>1</v>
      </c>
      <c r="X2185">
        <f t="shared" si="751"/>
        <v>1</v>
      </c>
      <c r="Y2185">
        <f t="shared" si="751"/>
        <v>1</v>
      </c>
      <c r="Z2185">
        <f t="shared" si="751"/>
        <v>1</v>
      </c>
      <c r="AA2185">
        <f t="shared" si="751"/>
        <v>1</v>
      </c>
      <c r="AB2185">
        <f t="shared" si="751"/>
        <v>1</v>
      </c>
      <c r="AC2185">
        <f t="shared" si="751"/>
        <v>0</v>
      </c>
      <c r="AD2185">
        <f t="shared" si="751"/>
        <v>1</v>
      </c>
      <c r="AE2185" s="4" t="s">
        <v>2828</v>
      </c>
      <c r="AF2185" s="9" t="s">
        <v>2829</v>
      </c>
      <c r="AG2185">
        <v>1</v>
      </c>
      <c r="AH2185">
        <v>0</v>
      </c>
      <c r="AI2185">
        <v>0</v>
      </c>
      <c r="AJ2185">
        <v>1</v>
      </c>
      <c r="AK2185" s="9" t="s">
        <v>2840</v>
      </c>
      <c r="AL2185">
        <f t="shared" si="747"/>
        <v>0</v>
      </c>
      <c r="AM2185">
        <f>IF(AND(INDIRECT(AN2185)='Sample Select backend'!$C$2,INDIRECT(AO2185)=1,INDIRECT(AP2185)='Sample Select backend'!$F$2,INDIRECT(AQ2185)=1,INDIRECT(AR2185)='Sample Select backend'!$M$2),1,0)</f>
        <v>0</v>
      </c>
      <c r="AN2185" t="str">
        <f>_xlfn.CONCAT('Sample Select backend'!$C$4,ROW(AN2185))</f>
        <v>AE2185</v>
      </c>
      <c r="AO2185" s="9" t="str">
        <f>_xlfn.CONCAT('Sample Select backend'!$J$2,ROW(AO2185))</f>
        <v>AJ2185</v>
      </c>
      <c r="AP2185" t="str">
        <f>_xlfn.CONCAT('Sample Select backend'!$F$4,ROW(AP2185))</f>
        <v>AF2185</v>
      </c>
      <c r="AQ2185" t="str">
        <f>_xlfn.CONCAT('Sample Select backend'!$I$10,ROW(AQ2185))</f>
        <v>R2185</v>
      </c>
      <c r="AR2185" t="str">
        <f>_xlfn.CONCAT('Sample Select backend'!$M$4,ROW(AR2185))</f>
        <v>AK2185</v>
      </c>
      <c r="AS2185" t="str">
        <f t="shared" si="748"/>
        <v>Malawi</v>
      </c>
      <c r="AT2185" s="9">
        <f t="shared" si="749"/>
        <v>30</v>
      </c>
      <c r="AU2185">
        <f t="shared" si="750"/>
        <v>0</v>
      </c>
      <c r="AV2185" s="9">
        <v>0</v>
      </c>
    </row>
    <row r="2186" spans="1:48" x14ac:dyDescent="0.35">
      <c r="A2186" t="s">
        <v>127</v>
      </c>
      <c r="B2186">
        <v>6</v>
      </c>
      <c r="C2186">
        <v>27</v>
      </c>
      <c r="D2186" t="s">
        <v>1681</v>
      </c>
      <c r="E2186">
        <v>1</v>
      </c>
      <c r="F2186">
        <v>1</v>
      </c>
      <c r="G2186">
        <v>2</v>
      </c>
      <c r="H2186">
        <v>1</v>
      </c>
      <c r="I2186">
        <v>2</v>
      </c>
      <c r="J2186">
        <v>2</v>
      </c>
      <c r="K2186">
        <v>1</v>
      </c>
      <c r="L2186">
        <v>2</v>
      </c>
      <c r="M2186">
        <v>1</v>
      </c>
      <c r="N2186" t="s">
        <v>2726</v>
      </c>
      <c r="O2186" t="s">
        <v>2803</v>
      </c>
      <c r="P2186" t="s">
        <v>2809</v>
      </c>
      <c r="Q2186" t="s">
        <v>2814</v>
      </c>
      <c r="R2186">
        <v>0</v>
      </c>
      <c r="S2186">
        <v>0.77</v>
      </c>
      <c r="T2186">
        <v>-5.05</v>
      </c>
      <c r="U2186">
        <v>66.41</v>
      </c>
      <c r="V2186">
        <f t="shared" si="751"/>
        <v>1</v>
      </c>
      <c r="W2186">
        <f t="shared" si="751"/>
        <v>1</v>
      </c>
      <c r="X2186">
        <f t="shared" si="751"/>
        <v>1</v>
      </c>
      <c r="Y2186">
        <f t="shared" si="751"/>
        <v>1</v>
      </c>
      <c r="Z2186">
        <f t="shared" si="751"/>
        <v>1</v>
      </c>
      <c r="AA2186">
        <f t="shared" si="751"/>
        <v>1</v>
      </c>
      <c r="AB2186">
        <f t="shared" si="751"/>
        <v>1</v>
      </c>
      <c r="AC2186">
        <f t="shared" si="751"/>
        <v>1</v>
      </c>
      <c r="AD2186">
        <f t="shared" si="751"/>
        <v>1</v>
      </c>
      <c r="AE2186" s="4" t="s">
        <v>2828</v>
      </c>
      <c r="AF2186" s="9" t="s">
        <v>2829</v>
      </c>
      <c r="AG2186">
        <v>1</v>
      </c>
      <c r="AH2186">
        <v>0</v>
      </c>
      <c r="AI2186">
        <v>0</v>
      </c>
      <c r="AJ2186">
        <v>1</v>
      </c>
      <c r="AK2186" s="9" t="s">
        <v>2840</v>
      </c>
      <c r="AL2186">
        <f t="shared" si="747"/>
        <v>0</v>
      </c>
      <c r="AM2186">
        <f>IF(AND(INDIRECT(AN2186)='Sample Select backend'!$C$2,INDIRECT(AO2186)=1,INDIRECT(AP2186)='Sample Select backend'!$F$2,INDIRECT(AQ2186)=1,INDIRECT(AR2186)='Sample Select backend'!$M$2),1,0)</f>
        <v>0</v>
      </c>
      <c r="AN2186" t="str">
        <f>_xlfn.CONCAT('Sample Select backend'!$C$4,ROW(AN2186))</f>
        <v>AE2186</v>
      </c>
      <c r="AO2186" s="9" t="str">
        <f>_xlfn.CONCAT('Sample Select backend'!$J$2,ROW(AO2186))</f>
        <v>AJ2186</v>
      </c>
      <c r="AP2186" t="str">
        <f>_xlfn.CONCAT('Sample Select backend'!$F$4,ROW(AP2186))</f>
        <v>AF2186</v>
      </c>
      <c r="AQ2186" t="str">
        <f>_xlfn.CONCAT('Sample Select backend'!$I$10,ROW(AQ2186))</f>
        <v>R2186</v>
      </c>
      <c r="AR2186" t="str">
        <f>_xlfn.CONCAT('Sample Select backend'!$M$4,ROW(AR2186))</f>
        <v>AK2186</v>
      </c>
      <c r="AS2186" t="str">
        <f t="shared" si="748"/>
        <v>Malawi</v>
      </c>
      <c r="AT2186" s="9">
        <f t="shared" si="749"/>
        <v>27</v>
      </c>
      <c r="AU2186">
        <f t="shared" si="750"/>
        <v>0</v>
      </c>
      <c r="AV2186" s="9">
        <v>0</v>
      </c>
    </row>
    <row r="2187" spans="1:48" x14ac:dyDescent="0.35">
      <c r="A2187" s="24" t="s">
        <v>127</v>
      </c>
      <c r="B2187" s="24">
        <v>1</v>
      </c>
      <c r="C2187" s="24" t="s">
        <v>201</v>
      </c>
      <c r="D2187" s="24" t="s">
        <v>3939</v>
      </c>
      <c r="E2187" s="24"/>
      <c r="O2187" t="s">
        <v>2803</v>
      </c>
      <c r="P2187" t="s">
        <v>2809</v>
      </c>
      <c r="Q2187" t="s">
        <v>2814</v>
      </c>
      <c r="R2187">
        <v>0</v>
      </c>
      <c r="S2187">
        <v>0.77</v>
      </c>
      <c r="T2187">
        <v>-5.05</v>
      </c>
      <c r="U2187">
        <v>66.41</v>
      </c>
      <c r="V2187">
        <v>-1</v>
      </c>
      <c r="W2187">
        <v>-1</v>
      </c>
      <c r="X2187">
        <v>-1</v>
      </c>
      <c r="Y2187">
        <v>-1</v>
      </c>
      <c r="Z2187">
        <v>-1</v>
      </c>
      <c r="AA2187">
        <v>-1</v>
      </c>
      <c r="AB2187">
        <v>-1</v>
      </c>
      <c r="AC2187">
        <v>-1</v>
      </c>
      <c r="AD2187">
        <v>-1</v>
      </c>
      <c r="AE2187" s="4" t="s">
        <v>2828</v>
      </c>
      <c r="AF2187" s="9" t="s">
        <v>2829</v>
      </c>
      <c r="AG2187">
        <v>1</v>
      </c>
      <c r="AH2187">
        <v>0</v>
      </c>
      <c r="AI2187">
        <v>0</v>
      </c>
      <c r="AJ2187">
        <v>1</v>
      </c>
      <c r="AK2187" s="9" t="s">
        <v>2840</v>
      </c>
      <c r="AL2187">
        <f t="shared" si="747"/>
        <v>0</v>
      </c>
      <c r="AM2187">
        <f>IF(AND(INDIRECT(AN2187)='Sample Select backend'!$C$2,INDIRECT(AO2187)=1,INDIRECT(AP2187)='Sample Select backend'!$F$2,INDIRECT(AQ2187)=1,INDIRECT(AR2187)='Sample Select backend'!$M$2),1,0)</f>
        <v>0</v>
      </c>
      <c r="AN2187" t="str">
        <f>_xlfn.CONCAT('Sample Select backend'!$C$4,ROW(AN2187))</f>
        <v>AE2187</v>
      </c>
      <c r="AO2187" s="9" t="str">
        <f>_xlfn.CONCAT('Sample Select backend'!$J$2,ROW(AO2187))</f>
        <v>AJ2187</v>
      </c>
      <c r="AP2187" t="str">
        <f>_xlfn.CONCAT('Sample Select backend'!$F$4,ROW(AP2187))</f>
        <v>AF2187</v>
      </c>
      <c r="AQ2187" t="str">
        <f>_xlfn.CONCAT('Sample Select backend'!$I$10,ROW(AQ2187))</f>
        <v>R2187</v>
      </c>
      <c r="AR2187" t="str">
        <f>_xlfn.CONCAT('Sample Select backend'!$M$4,ROW(AR2187))</f>
        <v>AK2187</v>
      </c>
      <c r="AS2187" t="str">
        <f t="shared" si="748"/>
        <v>Malawi</v>
      </c>
      <c r="AT2187" s="9" t="str">
        <f t="shared" si="749"/>
        <v>Other</v>
      </c>
      <c r="AU2187">
        <f t="shared" si="750"/>
        <v>0</v>
      </c>
      <c r="AV2187" s="9">
        <v>0</v>
      </c>
    </row>
    <row r="2188" spans="1:48" x14ac:dyDescent="0.35">
      <c r="A2188" s="24" t="s">
        <v>127</v>
      </c>
      <c r="B2188" s="24">
        <v>2</v>
      </c>
      <c r="C2188" s="24" t="s">
        <v>201</v>
      </c>
      <c r="D2188" s="24" t="s">
        <v>3940</v>
      </c>
      <c r="E2188" s="24"/>
      <c r="O2188" t="s">
        <v>2803</v>
      </c>
      <c r="P2188" t="s">
        <v>2809</v>
      </c>
      <c r="Q2188" t="s">
        <v>2814</v>
      </c>
      <c r="R2188">
        <v>0</v>
      </c>
      <c r="S2188">
        <v>0.77</v>
      </c>
      <c r="T2188">
        <v>-5.05</v>
      </c>
      <c r="U2188">
        <v>66.41</v>
      </c>
      <c r="V2188">
        <v>-1</v>
      </c>
      <c r="W2188">
        <v>-1</v>
      </c>
      <c r="X2188">
        <v>-1</v>
      </c>
      <c r="Y2188">
        <v>-1</v>
      </c>
      <c r="Z2188">
        <v>-1</v>
      </c>
      <c r="AA2188">
        <v>-1</v>
      </c>
      <c r="AB2188">
        <v>-1</v>
      </c>
      <c r="AC2188">
        <v>-1</v>
      </c>
      <c r="AD2188">
        <v>-1</v>
      </c>
      <c r="AE2188" s="4" t="s">
        <v>2828</v>
      </c>
      <c r="AF2188" s="9" t="s">
        <v>2829</v>
      </c>
      <c r="AG2188">
        <v>1</v>
      </c>
      <c r="AH2188">
        <v>0</v>
      </c>
      <c r="AI2188">
        <v>0</v>
      </c>
      <c r="AJ2188">
        <v>1</v>
      </c>
      <c r="AK2188" s="9" t="s">
        <v>2840</v>
      </c>
      <c r="AL2188">
        <f t="shared" si="747"/>
        <v>0</v>
      </c>
      <c r="AM2188">
        <f>IF(AND(INDIRECT(AN2188)='Sample Select backend'!$C$2,INDIRECT(AO2188)=1,INDIRECT(AP2188)='Sample Select backend'!$F$2,INDIRECT(AQ2188)=1,INDIRECT(AR2188)='Sample Select backend'!$M$2),1,0)</f>
        <v>0</v>
      </c>
      <c r="AN2188" t="str">
        <f>_xlfn.CONCAT('Sample Select backend'!$C$4,ROW(AN2188))</f>
        <v>AE2188</v>
      </c>
      <c r="AO2188" s="9" t="str">
        <f>_xlfn.CONCAT('Sample Select backend'!$J$2,ROW(AO2188))</f>
        <v>AJ2188</v>
      </c>
      <c r="AP2188" t="str">
        <f>_xlfn.CONCAT('Sample Select backend'!$F$4,ROW(AP2188))</f>
        <v>AF2188</v>
      </c>
      <c r="AQ2188" t="str">
        <f>_xlfn.CONCAT('Sample Select backend'!$I$10,ROW(AQ2188))</f>
        <v>R2188</v>
      </c>
      <c r="AR2188" t="str">
        <f>_xlfn.CONCAT('Sample Select backend'!$M$4,ROW(AR2188))</f>
        <v>AK2188</v>
      </c>
      <c r="AS2188" t="str">
        <f t="shared" si="748"/>
        <v>Malawi</v>
      </c>
      <c r="AT2188" s="9" t="str">
        <f t="shared" si="749"/>
        <v>Other</v>
      </c>
      <c r="AU2188">
        <f t="shared" si="750"/>
        <v>0</v>
      </c>
      <c r="AV2188" s="9">
        <v>1</v>
      </c>
    </row>
    <row r="2189" spans="1:48" x14ac:dyDescent="0.35">
      <c r="A2189" s="24" t="s">
        <v>127</v>
      </c>
      <c r="B2189" s="24">
        <v>3</v>
      </c>
      <c r="C2189" s="24" t="s">
        <v>201</v>
      </c>
      <c r="D2189" s="24" t="s">
        <v>3941</v>
      </c>
      <c r="E2189" s="24"/>
      <c r="O2189" t="s">
        <v>2803</v>
      </c>
      <c r="P2189" t="s">
        <v>2809</v>
      </c>
      <c r="Q2189" t="s">
        <v>2814</v>
      </c>
      <c r="R2189">
        <v>0</v>
      </c>
      <c r="S2189">
        <v>0.77</v>
      </c>
      <c r="T2189">
        <v>-5.05</v>
      </c>
      <c r="U2189">
        <v>66.41</v>
      </c>
      <c r="V2189">
        <v>-1</v>
      </c>
      <c r="W2189">
        <v>-1</v>
      </c>
      <c r="X2189">
        <v>-1</v>
      </c>
      <c r="Y2189">
        <v>-1</v>
      </c>
      <c r="Z2189">
        <v>-1</v>
      </c>
      <c r="AA2189">
        <v>-1</v>
      </c>
      <c r="AB2189">
        <v>-1</v>
      </c>
      <c r="AC2189">
        <v>-1</v>
      </c>
      <c r="AD2189">
        <v>-1</v>
      </c>
      <c r="AE2189" s="4" t="s">
        <v>2828</v>
      </c>
      <c r="AF2189" s="9" t="s">
        <v>2829</v>
      </c>
      <c r="AG2189">
        <v>1</v>
      </c>
      <c r="AH2189">
        <v>0</v>
      </c>
      <c r="AI2189">
        <v>0</v>
      </c>
      <c r="AJ2189">
        <v>1</v>
      </c>
      <c r="AK2189" s="9" t="s">
        <v>2840</v>
      </c>
      <c r="AL2189">
        <f t="shared" si="747"/>
        <v>0</v>
      </c>
      <c r="AM2189">
        <f>IF(AND(INDIRECT(AN2189)='Sample Select backend'!$C$2,INDIRECT(AO2189)=1,INDIRECT(AP2189)='Sample Select backend'!$F$2,INDIRECT(AQ2189)=1,INDIRECT(AR2189)='Sample Select backend'!$M$2),1,0)</f>
        <v>0</v>
      </c>
      <c r="AN2189" t="str">
        <f>_xlfn.CONCAT('Sample Select backend'!$C$4,ROW(AN2189))</f>
        <v>AE2189</v>
      </c>
      <c r="AO2189" s="9" t="str">
        <f>_xlfn.CONCAT('Sample Select backend'!$J$2,ROW(AO2189))</f>
        <v>AJ2189</v>
      </c>
      <c r="AP2189" t="str">
        <f>_xlfn.CONCAT('Sample Select backend'!$F$4,ROW(AP2189))</f>
        <v>AF2189</v>
      </c>
      <c r="AQ2189" t="str">
        <f>_xlfn.CONCAT('Sample Select backend'!$I$10,ROW(AQ2189))</f>
        <v>R2189</v>
      </c>
      <c r="AR2189" t="str">
        <f>_xlfn.CONCAT('Sample Select backend'!$M$4,ROW(AR2189))</f>
        <v>AK2189</v>
      </c>
      <c r="AS2189" t="str">
        <f t="shared" si="748"/>
        <v>Malawi</v>
      </c>
      <c r="AT2189" s="9" t="str">
        <f t="shared" si="749"/>
        <v>Other</v>
      </c>
      <c r="AU2189">
        <f t="shared" si="750"/>
        <v>0</v>
      </c>
      <c r="AV2189" s="9">
        <v>1</v>
      </c>
    </row>
    <row r="2190" spans="1:48" x14ac:dyDescent="0.35">
      <c r="A2190" t="s">
        <v>128</v>
      </c>
      <c r="B2190">
        <v>7</v>
      </c>
      <c r="C2190">
        <v>31</v>
      </c>
      <c r="D2190" t="s">
        <v>1698</v>
      </c>
      <c r="E2190">
        <v>1</v>
      </c>
      <c r="F2190">
        <v>1</v>
      </c>
      <c r="G2190">
        <v>2</v>
      </c>
      <c r="H2190">
        <v>-1</v>
      </c>
      <c r="I2190">
        <v>2</v>
      </c>
      <c r="J2190">
        <v>1</v>
      </c>
      <c r="K2190">
        <v>1</v>
      </c>
      <c r="L2190">
        <v>2</v>
      </c>
      <c r="M2190">
        <v>1</v>
      </c>
      <c r="N2190" t="s">
        <v>2727</v>
      </c>
      <c r="O2190" t="s">
        <v>2805</v>
      </c>
      <c r="P2190" t="s">
        <v>2810</v>
      </c>
      <c r="Q2190" t="s">
        <v>2816</v>
      </c>
      <c r="R2190">
        <v>0</v>
      </c>
      <c r="S2190">
        <v>-5.59</v>
      </c>
      <c r="T2190">
        <v>-3.76</v>
      </c>
      <c r="U2190">
        <v>62.15</v>
      </c>
      <c r="V2190">
        <f t="shared" ref="V2190:V2215" si="752">IF(E2190&gt;0,1,IF(E2190&lt;0,0,-1))</f>
        <v>1</v>
      </c>
      <c r="W2190">
        <f t="shared" ref="W2190:W2215" si="753">IF(F2190&gt;0,1,IF(F2190&lt;0,0,-1))</f>
        <v>1</v>
      </c>
      <c r="X2190">
        <f t="shared" ref="X2190:X2215" si="754">IF(G2190&gt;0,1,IF(G2190&lt;0,0,-1))</f>
        <v>1</v>
      </c>
      <c r="Y2190">
        <f t="shared" ref="Y2190:Y2215" si="755">IF(H2190&gt;0,1,IF(H2190&lt;0,0,-1))</f>
        <v>0</v>
      </c>
      <c r="Z2190">
        <f t="shared" ref="Z2190:Z2215" si="756">IF(I2190&gt;0,1,IF(I2190&lt;0,0,-1))</f>
        <v>1</v>
      </c>
      <c r="AA2190">
        <f t="shared" ref="AA2190:AA2215" si="757">IF(J2190&gt;0,1,IF(J2190&lt;0,0,-1))</f>
        <v>1</v>
      </c>
      <c r="AB2190">
        <f t="shared" ref="AB2190:AB2215" si="758">IF(K2190&gt;0,1,IF(K2190&lt;0,0,-1))</f>
        <v>1</v>
      </c>
      <c r="AC2190">
        <f t="shared" ref="AC2190:AC2215" si="759">IF(L2190&gt;0,1,IF(L2190&lt;0,0,-1))</f>
        <v>1</v>
      </c>
      <c r="AD2190">
        <f t="shared" ref="AD2190:AD2215" si="760">IF(M2190&gt;0,1,IF(M2190&lt;0,0,-1))</f>
        <v>1</v>
      </c>
      <c r="AE2190" s="4" t="s">
        <v>2828</v>
      </c>
      <c r="AF2190" s="9" t="s">
        <v>2829</v>
      </c>
      <c r="AG2190">
        <v>0</v>
      </c>
      <c r="AH2190">
        <v>1</v>
      </c>
      <c r="AI2190">
        <v>0</v>
      </c>
      <c r="AJ2190">
        <v>1</v>
      </c>
      <c r="AK2190" s="9" t="s">
        <v>2840</v>
      </c>
      <c r="AL2190">
        <f t="shared" si="747"/>
        <v>0</v>
      </c>
      <c r="AM2190">
        <f>IF(AND(INDIRECT(AN2190)='Sample Select backend'!$C$2,INDIRECT(AO2190)=1,INDIRECT(AP2190)='Sample Select backend'!$F$2,INDIRECT(AQ2190)=1,INDIRECT(AR2190)='Sample Select backend'!$M$2),1,0)</f>
        <v>0</v>
      </c>
      <c r="AN2190" t="str">
        <f>_xlfn.CONCAT('Sample Select backend'!$C$4,ROW(AN2190))</f>
        <v>AE2190</v>
      </c>
      <c r="AO2190" s="9" t="str">
        <f>_xlfn.CONCAT('Sample Select backend'!$J$2,ROW(AO2190))</f>
        <v>AJ2190</v>
      </c>
      <c r="AP2190" t="str">
        <f>_xlfn.CONCAT('Sample Select backend'!$F$4,ROW(AP2190))</f>
        <v>AF2190</v>
      </c>
      <c r="AQ2190" t="str">
        <f>_xlfn.CONCAT('Sample Select backend'!$I$10,ROW(AQ2190))</f>
        <v>R2190</v>
      </c>
      <c r="AR2190" t="str">
        <f>_xlfn.CONCAT('Sample Select backend'!$M$4,ROW(AR2190))</f>
        <v>AK2190</v>
      </c>
      <c r="AS2190" t="str">
        <f t="shared" si="748"/>
        <v>Malaysia</v>
      </c>
      <c r="AT2190" s="9">
        <f t="shared" si="749"/>
        <v>31</v>
      </c>
      <c r="AU2190">
        <f t="shared" si="750"/>
        <v>1</v>
      </c>
      <c r="AV2190" s="9">
        <v>1</v>
      </c>
    </row>
    <row r="2191" spans="1:48" x14ac:dyDescent="0.35">
      <c r="A2191" t="s">
        <v>128</v>
      </c>
      <c r="B2191">
        <v>6</v>
      </c>
      <c r="C2191">
        <v>25</v>
      </c>
      <c r="D2191" t="s">
        <v>1687</v>
      </c>
      <c r="E2191">
        <v>1</v>
      </c>
      <c r="F2191">
        <v>1</v>
      </c>
      <c r="G2191">
        <v>2</v>
      </c>
      <c r="H2191">
        <v>-1</v>
      </c>
      <c r="I2191">
        <v>2</v>
      </c>
      <c r="J2191">
        <v>1</v>
      </c>
      <c r="K2191">
        <v>1</v>
      </c>
      <c r="L2191">
        <v>-2</v>
      </c>
      <c r="M2191">
        <v>1</v>
      </c>
      <c r="N2191" t="s">
        <v>2727</v>
      </c>
      <c r="O2191" t="s">
        <v>2805</v>
      </c>
      <c r="P2191" t="s">
        <v>2810</v>
      </c>
      <c r="Q2191" t="s">
        <v>2816</v>
      </c>
      <c r="R2191">
        <v>0</v>
      </c>
      <c r="S2191">
        <v>-5.59</v>
      </c>
      <c r="T2191">
        <v>-3.76</v>
      </c>
      <c r="U2191">
        <v>62.15</v>
      </c>
      <c r="V2191">
        <f t="shared" si="752"/>
        <v>1</v>
      </c>
      <c r="W2191">
        <f t="shared" si="753"/>
        <v>1</v>
      </c>
      <c r="X2191">
        <f t="shared" si="754"/>
        <v>1</v>
      </c>
      <c r="Y2191">
        <f t="shared" si="755"/>
        <v>0</v>
      </c>
      <c r="Z2191">
        <f t="shared" si="756"/>
        <v>1</v>
      </c>
      <c r="AA2191">
        <f t="shared" si="757"/>
        <v>1</v>
      </c>
      <c r="AB2191">
        <f t="shared" si="758"/>
        <v>1</v>
      </c>
      <c r="AC2191">
        <f t="shared" si="759"/>
        <v>0</v>
      </c>
      <c r="AD2191">
        <f t="shared" si="760"/>
        <v>1</v>
      </c>
      <c r="AE2191" s="4" t="s">
        <v>2828</v>
      </c>
      <c r="AF2191" s="9" t="s">
        <v>2829</v>
      </c>
      <c r="AG2191">
        <v>0</v>
      </c>
      <c r="AH2191">
        <v>1</v>
      </c>
      <c r="AI2191">
        <v>0</v>
      </c>
      <c r="AJ2191">
        <v>1</v>
      </c>
      <c r="AK2191" s="9" t="s">
        <v>2840</v>
      </c>
      <c r="AL2191">
        <f t="shared" si="747"/>
        <v>0</v>
      </c>
      <c r="AM2191">
        <f>IF(AND(INDIRECT(AN2191)='Sample Select backend'!$C$2,INDIRECT(AO2191)=1,INDIRECT(AP2191)='Sample Select backend'!$F$2,INDIRECT(AQ2191)=1,INDIRECT(AR2191)='Sample Select backend'!$M$2),1,0)</f>
        <v>0</v>
      </c>
      <c r="AN2191" t="str">
        <f>_xlfn.CONCAT('Sample Select backend'!$C$4,ROW(AN2191))</f>
        <v>AE2191</v>
      </c>
      <c r="AO2191" s="9" t="str">
        <f>_xlfn.CONCAT('Sample Select backend'!$J$2,ROW(AO2191))</f>
        <v>AJ2191</v>
      </c>
      <c r="AP2191" t="str">
        <f>_xlfn.CONCAT('Sample Select backend'!$F$4,ROW(AP2191))</f>
        <v>AF2191</v>
      </c>
      <c r="AQ2191" t="str">
        <f>_xlfn.CONCAT('Sample Select backend'!$I$10,ROW(AQ2191))</f>
        <v>R2191</v>
      </c>
      <c r="AR2191" t="str">
        <f>_xlfn.CONCAT('Sample Select backend'!$M$4,ROW(AR2191))</f>
        <v>AK2191</v>
      </c>
      <c r="AS2191" t="str">
        <f t="shared" si="748"/>
        <v>Malaysia</v>
      </c>
      <c r="AT2191" s="9">
        <f t="shared" si="749"/>
        <v>25</v>
      </c>
      <c r="AU2191">
        <f t="shared" si="750"/>
        <v>0</v>
      </c>
      <c r="AV2191" s="9">
        <v>1</v>
      </c>
    </row>
    <row r="2192" spans="1:48" x14ac:dyDescent="0.35">
      <c r="A2192" t="s">
        <v>128</v>
      </c>
      <c r="B2192">
        <v>7</v>
      </c>
      <c r="C2192">
        <v>32</v>
      </c>
      <c r="D2192" t="s">
        <v>1692</v>
      </c>
      <c r="E2192">
        <v>1</v>
      </c>
      <c r="F2192">
        <v>1</v>
      </c>
      <c r="G2192">
        <v>2</v>
      </c>
      <c r="H2192">
        <v>1</v>
      </c>
      <c r="I2192">
        <v>2</v>
      </c>
      <c r="J2192">
        <v>2</v>
      </c>
      <c r="K2192">
        <v>1</v>
      </c>
      <c r="L2192">
        <v>2</v>
      </c>
      <c r="M2192">
        <v>1</v>
      </c>
      <c r="N2192" t="s">
        <v>2727</v>
      </c>
      <c r="O2192" t="s">
        <v>2805</v>
      </c>
      <c r="P2192" t="s">
        <v>2810</v>
      </c>
      <c r="Q2192" t="s">
        <v>2816</v>
      </c>
      <c r="R2192">
        <v>0</v>
      </c>
      <c r="S2192">
        <v>-5.59</v>
      </c>
      <c r="T2192">
        <v>-3.76</v>
      </c>
      <c r="U2192">
        <v>62.15</v>
      </c>
      <c r="V2192">
        <f t="shared" si="752"/>
        <v>1</v>
      </c>
      <c r="W2192">
        <f t="shared" si="753"/>
        <v>1</v>
      </c>
      <c r="X2192">
        <f t="shared" si="754"/>
        <v>1</v>
      </c>
      <c r="Y2192">
        <f t="shared" si="755"/>
        <v>1</v>
      </c>
      <c r="Z2192">
        <f t="shared" si="756"/>
        <v>1</v>
      </c>
      <c r="AA2192">
        <f t="shared" si="757"/>
        <v>1</v>
      </c>
      <c r="AB2192">
        <f t="shared" si="758"/>
        <v>1</v>
      </c>
      <c r="AC2192">
        <f t="shared" si="759"/>
        <v>1</v>
      </c>
      <c r="AD2192">
        <f t="shared" si="760"/>
        <v>1</v>
      </c>
      <c r="AE2192" s="4" t="s">
        <v>2828</v>
      </c>
      <c r="AF2192" s="9" t="s">
        <v>2829</v>
      </c>
      <c r="AG2192">
        <v>0</v>
      </c>
      <c r="AH2192">
        <v>1</v>
      </c>
      <c r="AI2192">
        <v>0</v>
      </c>
      <c r="AJ2192">
        <v>1</v>
      </c>
      <c r="AK2192" s="9" t="s">
        <v>2840</v>
      </c>
      <c r="AL2192">
        <f t="shared" si="747"/>
        <v>0</v>
      </c>
      <c r="AM2192">
        <f>IF(AND(INDIRECT(AN2192)='Sample Select backend'!$C$2,INDIRECT(AO2192)=1,INDIRECT(AP2192)='Sample Select backend'!$F$2,INDIRECT(AQ2192)=1,INDIRECT(AR2192)='Sample Select backend'!$M$2),1,0)</f>
        <v>0</v>
      </c>
      <c r="AN2192" t="str">
        <f>_xlfn.CONCAT('Sample Select backend'!$C$4,ROW(AN2192))</f>
        <v>AE2192</v>
      </c>
      <c r="AO2192" s="9" t="str">
        <f>_xlfn.CONCAT('Sample Select backend'!$J$2,ROW(AO2192))</f>
        <v>AJ2192</v>
      </c>
      <c r="AP2192" t="str">
        <f>_xlfn.CONCAT('Sample Select backend'!$F$4,ROW(AP2192))</f>
        <v>AF2192</v>
      </c>
      <c r="AQ2192" t="str">
        <f>_xlfn.CONCAT('Sample Select backend'!$I$10,ROW(AQ2192))</f>
        <v>R2192</v>
      </c>
      <c r="AR2192" t="str">
        <f>_xlfn.CONCAT('Sample Select backend'!$M$4,ROW(AR2192))</f>
        <v>AK2192</v>
      </c>
      <c r="AS2192" t="str">
        <f t="shared" si="748"/>
        <v>Malaysia</v>
      </c>
      <c r="AT2192" s="9">
        <f t="shared" si="749"/>
        <v>32</v>
      </c>
      <c r="AU2192">
        <f t="shared" si="750"/>
        <v>0</v>
      </c>
      <c r="AV2192" s="9">
        <v>1</v>
      </c>
    </row>
    <row r="2193" spans="1:48" x14ac:dyDescent="0.35">
      <c r="A2193" t="s">
        <v>128</v>
      </c>
      <c r="B2193">
        <v>5</v>
      </c>
      <c r="C2193" t="s">
        <v>201</v>
      </c>
      <c r="D2193" t="s">
        <v>1701</v>
      </c>
      <c r="E2193">
        <v>1</v>
      </c>
      <c r="F2193">
        <v>1</v>
      </c>
      <c r="G2193">
        <v>2</v>
      </c>
      <c r="H2193">
        <v>-1</v>
      </c>
      <c r="I2193">
        <v>-2</v>
      </c>
      <c r="J2193">
        <v>2</v>
      </c>
      <c r="K2193">
        <v>1</v>
      </c>
      <c r="L2193">
        <v>2</v>
      </c>
      <c r="M2193">
        <v>1</v>
      </c>
      <c r="N2193" t="s">
        <v>2727</v>
      </c>
      <c r="O2193" t="s">
        <v>2805</v>
      </c>
      <c r="P2193" t="s">
        <v>2810</v>
      </c>
      <c r="Q2193" t="s">
        <v>2816</v>
      </c>
      <c r="R2193">
        <v>0</v>
      </c>
      <c r="S2193">
        <v>-5.59</v>
      </c>
      <c r="T2193">
        <v>-3.76</v>
      </c>
      <c r="U2193">
        <v>62.15</v>
      </c>
      <c r="V2193">
        <f t="shared" si="752"/>
        <v>1</v>
      </c>
      <c r="W2193">
        <f t="shared" si="753"/>
        <v>1</v>
      </c>
      <c r="X2193">
        <f t="shared" si="754"/>
        <v>1</v>
      </c>
      <c r="Y2193">
        <f t="shared" si="755"/>
        <v>0</v>
      </c>
      <c r="Z2193">
        <f t="shared" si="756"/>
        <v>0</v>
      </c>
      <c r="AA2193">
        <f t="shared" si="757"/>
        <v>1</v>
      </c>
      <c r="AB2193">
        <f t="shared" si="758"/>
        <v>1</v>
      </c>
      <c r="AC2193">
        <f t="shared" si="759"/>
        <v>1</v>
      </c>
      <c r="AD2193">
        <f t="shared" si="760"/>
        <v>1</v>
      </c>
      <c r="AE2193" s="4" t="s">
        <v>2828</v>
      </c>
      <c r="AF2193" s="9" t="s">
        <v>2829</v>
      </c>
      <c r="AG2193">
        <v>0</v>
      </c>
      <c r="AH2193">
        <v>1</v>
      </c>
      <c r="AI2193">
        <v>0</v>
      </c>
      <c r="AJ2193">
        <v>1</v>
      </c>
      <c r="AK2193" s="9" t="s">
        <v>2840</v>
      </c>
      <c r="AL2193">
        <f t="shared" si="747"/>
        <v>0</v>
      </c>
      <c r="AM2193">
        <f>IF(AND(INDIRECT(AN2193)='Sample Select backend'!$C$2,INDIRECT(AO2193)=1,INDIRECT(AP2193)='Sample Select backend'!$F$2,INDIRECT(AQ2193)=1,INDIRECT(AR2193)='Sample Select backend'!$M$2),1,0)</f>
        <v>0</v>
      </c>
      <c r="AN2193" t="str">
        <f>_xlfn.CONCAT('Sample Select backend'!$C$4,ROW(AN2193))</f>
        <v>AE2193</v>
      </c>
      <c r="AO2193" s="9" t="str">
        <f>_xlfn.CONCAT('Sample Select backend'!$J$2,ROW(AO2193))</f>
        <v>AJ2193</v>
      </c>
      <c r="AP2193" t="str">
        <f>_xlfn.CONCAT('Sample Select backend'!$F$4,ROW(AP2193))</f>
        <v>AF2193</v>
      </c>
      <c r="AQ2193" t="str">
        <f>_xlfn.CONCAT('Sample Select backend'!$I$10,ROW(AQ2193))</f>
        <v>R2193</v>
      </c>
      <c r="AR2193" t="str">
        <f>_xlfn.CONCAT('Sample Select backend'!$M$4,ROW(AR2193))</f>
        <v>AK2193</v>
      </c>
      <c r="AS2193" t="str">
        <f t="shared" si="748"/>
        <v>Malaysia</v>
      </c>
      <c r="AT2193" s="9" t="str">
        <f t="shared" si="749"/>
        <v>Other</v>
      </c>
      <c r="AU2193">
        <f t="shared" si="750"/>
        <v>0</v>
      </c>
      <c r="AV2193" s="9">
        <v>1</v>
      </c>
    </row>
    <row r="2194" spans="1:48" x14ac:dyDescent="0.35">
      <c r="A2194" t="s">
        <v>128</v>
      </c>
      <c r="B2194">
        <v>1</v>
      </c>
      <c r="C2194" t="s">
        <v>206</v>
      </c>
      <c r="D2194" t="s">
        <v>1682</v>
      </c>
      <c r="E2194">
        <v>2</v>
      </c>
      <c r="F2194">
        <v>2</v>
      </c>
      <c r="G2194">
        <v>-2</v>
      </c>
      <c r="H2194">
        <v>-1</v>
      </c>
      <c r="I2194">
        <v>-2</v>
      </c>
      <c r="J2194">
        <v>-2</v>
      </c>
      <c r="K2194">
        <v>-2</v>
      </c>
      <c r="M2194">
        <v>1</v>
      </c>
      <c r="N2194" t="s">
        <v>2727</v>
      </c>
      <c r="O2194" t="s">
        <v>2805</v>
      </c>
      <c r="P2194" t="s">
        <v>2810</v>
      </c>
      <c r="Q2194" t="s">
        <v>2816</v>
      </c>
      <c r="R2194">
        <v>0</v>
      </c>
      <c r="S2194">
        <v>-5.59</v>
      </c>
      <c r="T2194">
        <v>-3.76</v>
      </c>
      <c r="U2194">
        <v>62.15</v>
      </c>
      <c r="V2194">
        <f t="shared" si="752"/>
        <v>1</v>
      </c>
      <c r="W2194">
        <f t="shared" si="753"/>
        <v>1</v>
      </c>
      <c r="X2194">
        <f t="shared" si="754"/>
        <v>0</v>
      </c>
      <c r="Y2194">
        <f t="shared" si="755"/>
        <v>0</v>
      </c>
      <c r="Z2194">
        <f t="shared" si="756"/>
        <v>0</v>
      </c>
      <c r="AA2194">
        <f t="shared" si="757"/>
        <v>0</v>
      </c>
      <c r="AB2194">
        <f t="shared" si="758"/>
        <v>0</v>
      </c>
      <c r="AC2194">
        <f t="shared" si="759"/>
        <v>-1</v>
      </c>
      <c r="AD2194">
        <f t="shared" si="760"/>
        <v>1</v>
      </c>
      <c r="AE2194" s="4" t="s">
        <v>2828</v>
      </c>
      <c r="AF2194" s="9" t="s">
        <v>2829</v>
      </c>
      <c r="AG2194">
        <v>0</v>
      </c>
      <c r="AH2194">
        <v>1</v>
      </c>
      <c r="AI2194">
        <v>0</v>
      </c>
      <c r="AJ2194">
        <v>1</v>
      </c>
      <c r="AK2194" s="9" t="s">
        <v>2840</v>
      </c>
      <c r="AL2194">
        <f t="shared" si="747"/>
        <v>0</v>
      </c>
      <c r="AM2194">
        <f>IF(AND(INDIRECT(AN2194)='Sample Select backend'!$C$2,INDIRECT(AO2194)=1,INDIRECT(AP2194)='Sample Select backend'!$F$2,INDIRECT(AQ2194)=1,INDIRECT(AR2194)='Sample Select backend'!$M$2),1,0)</f>
        <v>0</v>
      </c>
      <c r="AN2194" t="str">
        <f>_xlfn.CONCAT('Sample Select backend'!$C$4,ROW(AN2194))</f>
        <v>AE2194</v>
      </c>
      <c r="AO2194" s="9" t="str">
        <f>_xlfn.CONCAT('Sample Select backend'!$J$2,ROW(AO2194))</f>
        <v>AJ2194</v>
      </c>
      <c r="AP2194" t="str">
        <f>_xlfn.CONCAT('Sample Select backend'!$F$4,ROW(AP2194))</f>
        <v>AF2194</v>
      </c>
      <c r="AQ2194" t="str">
        <f>_xlfn.CONCAT('Sample Select backend'!$I$10,ROW(AQ2194))</f>
        <v>R2194</v>
      </c>
      <c r="AR2194" t="str">
        <f>_xlfn.CONCAT('Sample Select backend'!$M$4,ROW(AR2194))</f>
        <v>AK2194</v>
      </c>
      <c r="AS2194" t="str">
        <f t="shared" si="748"/>
        <v>Malaysia</v>
      </c>
      <c r="AT2194" s="9" t="str">
        <f t="shared" si="749"/>
        <v>Tax exemption/waiver/suspension</v>
      </c>
      <c r="AU2194">
        <f t="shared" si="750"/>
        <v>0</v>
      </c>
      <c r="AV2194" s="9">
        <v>1</v>
      </c>
    </row>
    <row r="2195" spans="1:48" x14ac:dyDescent="0.35">
      <c r="A2195" t="s">
        <v>128</v>
      </c>
      <c r="B2195">
        <v>1</v>
      </c>
      <c r="C2195" t="s">
        <v>206</v>
      </c>
      <c r="D2195" t="s">
        <v>1691</v>
      </c>
      <c r="F2195">
        <v>2</v>
      </c>
      <c r="G2195">
        <v>-2</v>
      </c>
      <c r="H2195">
        <v>-1</v>
      </c>
      <c r="I2195">
        <v>-2</v>
      </c>
      <c r="J2195">
        <v>-2</v>
      </c>
      <c r="K2195">
        <v>-2</v>
      </c>
      <c r="M2195">
        <v>1</v>
      </c>
      <c r="N2195" t="s">
        <v>2727</v>
      </c>
      <c r="O2195" t="s">
        <v>2805</v>
      </c>
      <c r="P2195" t="s">
        <v>2810</v>
      </c>
      <c r="Q2195" t="s">
        <v>2816</v>
      </c>
      <c r="R2195">
        <v>0</v>
      </c>
      <c r="S2195">
        <v>-5.59</v>
      </c>
      <c r="T2195">
        <v>-3.76</v>
      </c>
      <c r="U2195">
        <v>62.15</v>
      </c>
      <c r="V2195">
        <f t="shared" si="752"/>
        <v>-1</v>
      </c>
      <c r="W2195">
        <f t="shared" si="753"/>
        <v>1</v>
      </c>
      <c r="X2195">
        <f t="shared" si="754"/>
        <v>0</v>
      </c>
      <c r="Y2195">
        <f t="shared" si="755"/>
        <v>0</v>
      </c>
      <c r="Z2195">
        <f t="shared" si="756"/>
        <v>0</v>
      </c>
      <c r="AA2195">
        <f t="shared" si="757"/>
        <v>0</v>
      </c>
      <c r="AB2195">
        <f t="shared" si="758"/>
        <v>0</v>
      </c>
      <c r="AC2195">
        <f t="shared" si="759"/>
        <v>-1</v>
      </c>
      <c r="AD2195">
        <f t="shared" si="760"/>
        <v>1</v>
      </c>
      <c r="AE2195" s="4" t="s">
        <v>2828</v>
      </c>
      <c r="AF2195" s="9" t="s">
        <v>2829</v>
      </c>
      <c r="AG2195">
        <v>0</v>
      </c>
      <c r="AH2195">
        <v>1</v>
      </c>
      <c r="AI2195">
        <v>0</v>
      </c>
      <c r="AJ2195">
        <v>1</v>
      </c>
      <c r="AK2195" s="9" t="s">
        <v>2840</v>
      </c>
      <c r="AL2195">
        <f t="shared" si="747"/>
        <v>0</v>
      </c>
      <c r="AM2195">
        <f>IF(AND(INDIRECT(AN2195)='Sample Select backend'!$C$2,INDIRECT(AO2195)=1,INDIRECT(AP2195)='Sample Select backend'!$F$2,INDIRECT(AQ2195)=1,INDIRECT(AR2195)='Sample Select backend'!$M$2),1,0)</f>
        <v>0</v>
      </c>
      <c r="AN2195" t="str">
        <f>_xlfn.CONCAT('Sample Select backend'!$C$4,ROW(AN2195))</f>
        <v>AE2195</v>
      </c>
      <c r="AO2195" s="9" t="str">
        <f>_xlfn.CONCAT('Sample Select backend'!$J$2,ROW(AO2195))</f>
        <v>AJ2195</v>
      </c>
      <c r="AP2195" t="str">
        <f>_xlfn.CONCAT('Sample Select backend'!$F$4,ROW(AP2195))</f>
        <v>AF2195</v>
      </c>
      <c r="AQ2195" t="str">
        <f>_xlfn.CONCAT('Sample Select backend'!$I$10,ROW(AQ2195))</f>
        <v>R2195</v>
      </c>
      <c r="AR2195" t="str">
        <f>_xlfn.CONCAT('Sample Select backend'!$M$4,ROW(AR2195))</f>
        <v>AK2195</v>
      </c>
      <c r="AS2195" t="str">
        <f t="shared" si="748"/>
        <v>Malaysia</v>
      </c>
      <c r="AT2195" s="9" t="str">
        <f t="shared" si="749"/>
        <v>Tax exemption/waiver/suspension</v>
      </c>
      <c r="AU2195">
        <f t="shared" si="750"/>
        <v>0</v>
      </c>
      <c r="AV2195" s="9">
        <v>1</v>
      </c>
    </row>
    <row r="2196" spans="1:48" x14ac:dyDescent="0.35">
      <c r="A2196" t="s">
        <v>128</v>
      </c>
      <c r="B2196">
        <v>6</v>
      </c>
      <c r="C2196">
        <v>25</v>
      </c>
      <c r="D2196" t="s">
        <v>1695</v>
      </c>
      <c r="E2196">
        <v>1</v>
      </c>
      <c r="F2196">
        <v>1</v>
      </c>
      <c r="G2196">
        <v>2</v>
      </c>
      <c r="H2196">
        <v>-1</v>
      </c>
      <c r="I2196">
        <v>2</v>
      </c>
      <c r="J2196">
        <v>1</v>
      </c>
      <c r="K2196">
        <v>1</v>
      </c>
      <c r="L2196">
        <v>-2</v>
      </c>
      <c r="M2196">
        <v>1</v>
      </c>
      <c r="N2196" t="s">
        <v>2727</v>
      </c>
      <c r="O2196" t="s">
        <v>2805</v>
      </c>
      <c r="P2196" t="s">
        <v>2810</v>
      </c>
      <c r="Q2196" t="s">
        <v>2816</v>
      </c>
      <c r="R2196">
        <v>0</v>
      </c>
      <c r="S2196">
        <v>-5.59</v>
      </c>
      <c r="T2196">
        <v>-3.76</v>
      </c>
      <c r="U2196">
        <v>62.15</v>
      </c>
      <c r="V2196">
        <f t="shared" si="752"/>
        <v>1</v>
      </c>
      <c r="W2196">
        <f t="shared" si="753"/>
        <v>1</v>
      </c>
      <c r="X2196">
        <f t="shared" si="754"/>
        <v>1</v>
      </c>
      <c r="Y2196">
        <f t="shared" si="755"/>
        <v>0</v>
      </c>
      <c r="Z2196">
        <f t="shared" si="756"/>
        <v>1</v>
      </c>
      <c r="AA2196">
        <f t="shared" si="757"/>
        <v>1</v>
      </c>
      <c r="AB2196">
        <f t="shared" si="758"/>
        <v>1</v>
      </c>
      <c r="AC2196">
        <f t="shared" si="759"/>
        <v>0</v>
      </c>
      <c r="AD2196">
        <f t="shared" si="760"/>
        <v>1</v>
      </c>
      <c r="AE2196" s="4" t="s">
        <v>2828</v>
      </c>
      <c r="AF2196" s="9" t="s">
        <v>2829</v>
      </c>
      <c r="AG2196">
        <v>0</v>
      </c>
      <c r="AH2196">
        <v>1</v>
      </c>
      <c r="AI2196">
        <v>0</v>
      </c>
      <c r="AJ2196">
        <v>1</v>
      </c>
      <c r="AK2196" s="9" t="s">
        <v>2840</v>
      </c>
      <c r="AL2196">
        <f t="shared" si="747"/>
        <v>0</v>
      </c>
      <c r="AM2196">
        <f>IF(AND(INDIRECT(AN2196)='Sample Select backend'!$C$2,INDIRECT(AO2196)=1,INDIRECT(AP2196)='Sample Select backend'!$F$2,INDIRECT(AQ2196)=1,INDIRECT(AR2196)='Sample Select backend'!$M$2),1,0)</f>
        <v>0</v>
      </c>
      <c r="AN2196" t="str">
        <f>_xlfn.CONCAT('Sample Select backend'!$C$4,ROW(AN2196))</f>
        <v>AE2196</v>
      </c>
      <c r="AO2196" s="9" t="str">
        <f>_xlfn.CONCAT('Sample Select backend'!$J$2,ROW(AO2196))</f>
        <v>AJ2196</v>
      </c>
      <c r="AP2196" t="str">
        <f>_xlfn.CONCAT('Sample Select backend'!$F$4,ROW(AP2196))</f>
        <v>AF2196</v>
      </c>
      <c r="AQ2196" t="str">
        <f>_xlfn.CONCAT('Sample Select backend'!$I$10,ROW(AQ2196))</f>
        <v>R2196</v>
      </c>
      <c r="AR2196" t="str">
        <f>_xlfn.CONCAT('Sample Select backend'!$M$4,ROW(AR2196))</f>
        <v>AK2196</v>
      </c>
      <c r="AS2196" t="str">
        <f t="shared" si="748"/>
        <v>Malaysia</v>
      </c>
      <c r="AT2196" s="9">
        <f t="shared" si="749"/>
        <v>25</v>
      </c>
      <c r="AU2196">
        <f t="shared" si="750"/>
        <v>0</v>
      </c>
      <c r="AV2196" s="9">
        <v>1</v>
      </c>
    </row>
    <row r="2197" spans="1:48" x14ac:dyDescent="0.35">
      <c r="A2197" t="s">
        <v>128</v>
      </c>
      <c r="B2197">
        <v>1</v>
      </c>
      <c r="C2197">
        <v>3</v>
      </c>
      <c r="D2197" t="s">
        <v>1707</v>
      </c>
      <c r="E2197">
        <v>-2</v>
      </c>
      <c r="F2197">
        <v>2</v>
      </c>
      <c r="G2197">
        <v>-2</v>
      </c>
      <c r="H2197">
        <v>-1</v>
      </c>
      <c r="I2197">
        <v>2</v>
      </c>
      <c r="J2197">
        <v>-2</v>
      </c>
      <c r="K2197">
        <v>2</v>
      </c>
      <c r="L2197">
        <v>-2</v>
      </c>
      <c r="M2197">
        <v>1</v>
      </c>
      <c r="N2197" t="s">
        <v>2727</v>
      </c>
      <c r="O2197" t="s">
        <v>2805</v>
      </c>
      <c r="P2197" t="s">
        <v>2810</v>
      </c>
      <c r="Q2197" t="s">
        <v>2816</v>
      </c>
      <c r="R2197">
        <v>0</v>
      </c>
      <c r="S2197">
        <v>-5.59</v>
      </c>
      <c r="T2197">
        <v>-3.76</v>
      </c>
      <c r="U2197">
        <v>62.15</v>
      </c>
      <c r="V2197">
        <f t="shared" si="752"/>
        <v>0</v>
      </c>
      <c r="W2197">
        <f t="shared" si="753"/>
        <v>1</v>
      </c>
      <c r="X2197">
        <f t="shared" si="754"/>
        <v>0</v>
      </c>
      <c r="Y2197">
        <f t="shared" si="755"/>
        <v>0</v>
      </c>
      <c r="Z2197">
        <f t="shared" si="756"/>
        <v>1</v>
      </c>
      <c r="AA2197">
        <f t="shared" si="757"/>
        <v>0</v>
      </c>
      <c r="AB2197">
        <f t="shared" si="758"/>
        <v>1</v>
      </c>
      <c r="AC2197">
        <f t="shared" si="759"/>
        <v>0</v>
      </c>
      <c r="AD2197">
        <f t="shared" si="760"/>
        <v>1</v>
      </c>
      <c r="AE2197" s="4" t="s">
        <v>2828</v>
      </c>
      <c r="AF2197" s="9" t="s">
        <v>2829</v>
      </c>
      <c r="AG2197">
        <v>0</v>
      </c>
      <c r="AH2197">
        <v>1</v>
      </c>
      <c r="AI2197">
        <v>0</v>
      </c>
      <c r="AJ2197">
        <v>1</v>
      </c>
      <c r="AK2197" s="9" t="s">
        <v>2840</v>
      </c>
      <c r="AL2197">
        <f t="shared" si="747"/>
        <v>0</v>
      </c>
      <c r="AM2197">
        <f>IF(AND(INDIRECT(AN2197)='Sample Select backend'!$C$2,INDIRECT(AO2197)=1,INDIRECT(AP2197)='Sample Select backend'!$F$2,INDIRECT(AQ2197)=1,INDIRECT(AR2197)='Sample Select backend'!$M$2),1,0)</f>
        <v>0</v>
      </c>
      <c r="AN2197" t="str">
        <f>_xlfn.CONCAT('Sample Select backend'!$C$4,ROW(AN2197))</f>
        <v>AE2197</v>
      </c>
      <c r="AO2197" s="9" t="str">
        <f>_xlfn.CONCAT('Sample Select backend'!$J$2,ROW(AO2197))</f>
        <v>AJ2197</v>
      </c>
      <c r="AP2197" t="str">
        <f>_xlfn.CONCAT('Sample Select backend'!$F$4,ROW(AP2197))</f>
        <v>AF2197</v>
      </c>
      <c r="AQ2197" t="str">
        <f>_xlfn.CONCAT('Sample Select backend'!$I$10,ROW(AQ2197))</f>
        <v>R2197</v>
      </c>
      <c r="AR2197" t="str">
        <f>_xlfn.CONCAT('Sample Select backend'!$M$4,ROW(AR2197))</f>
        <v>AK2197</v>
      </c>
      <c r="AS2197" t="str">
        <f t="shared" si="748"/>
        <v>Malaysia</v>
      </c>
      <c r="AT2197" s="9">
        <f t="shared" si="749"/>
        <v>3</v>
      </c>
      <c r="AU2197">
        <f t="shared" si="750"/>
        <v>0</v>
      </c>
      <c r="AV2197" s="9">
        <v>1</v>
      </c>
    </row>
    <row r="2198" spans="1:48" x14ac:dyDescent="0.35">
      <c r="A2198" t="s">
        <v>128</v>
      </c>
      <c r="B2198">
        <v>6</v>
      </c>
      <c r="C2198">
        <v>25</v>
      </c>
      <c r="D2198" t="s">
        <v>1700</v>
      </c>
      <c r="E2198">
        <v>1</v>
      </c>
      <c r="F2198">
        <v>1</v>
      </c>
      <c r="G2198">
        <v>2</v>
      </c>
      <c r="H2198">
        <v>-1</v>
      </c>
      <c r="I2198">
        <v>2</v>
      </c>
      <c r="J2198">
        <v>2</v>
      </c>
      <c r="K2198">
        <v>1</v>
      </c>
      <c r="L2198">
        <v>2</v>
      </c>
      <c r="M2198">
        <v>1</v>
      </c>
      <c r="N2198" t="s">
        <v>2727</v>
      </c>
      <c r="O2198" t="s">
        <v>2805</v>
      </c>
      <c r="P2198" t="s">
        <v>2810</v>
      </c>
      <c r="Q2198" t="s">
        <v>2816</v>
      </c>
      <c r="R2198">
        <v>0</v>
      </c>
      <c r="S2198">
        <v>-5.59</v>
      </c>
      <c r="T2198">
        <v>-3.76</v>
      </c>
      <c r="U2198">
        <v>62.15</v>
      </c>
      <c r="V2198">
        <f t="shared" si="752"/>
        <v>1</v>
      </c>
      <c r="W2198">
        <f t="shared" si="753"/>
        <v>1</v>
      </c>
      <c r="X2198">
        <f t="shared" si="754"/>
        <v>1</v>
      </c>
      <c r="Y2198">
        <f t="shared" si="755"/>
        <v>0</v>
      </c>
      <c r="Z2198">
        <f t="shared" si="756"/>
        <v>1</v>
      </c>
      <c r="AA2198">
        <f t="shared" si="757"/>
        <v>1</v>
      </c>
      <c r="AB2198">
        <f t="shared" si="758"/>
        <v>1</v>
      </c>
      <c r="AC2198">
        <f t="shared" si="759"/>
        <v>1</v>
      </c>
      <c r="AD2198">
        <f t="shared" si="760"/>
        <v>1</v>
      </c>
      <c r="AE2198" s="4" t="s">
        <v>2828</v>
      </c>
      <c r="AF2198" s="9" t="s">
        <v>2829</v>
      </c>
      <c r="AG2198">
        <v>0</v>
      </c>
      <c r="AH2198">
        <v>1</v>
      </c>
      <c r="AI2198">
        <v>0</v>
      </c>
      <c r="AJ2198">
        <v>1</v>
      </c>
      <c r="AK2198" s="9" t="s">
        <v>2840</v>
      </c>
      <c r="AL2198">
        <f t="shared" si="747"/>
        <v>0</v>
      </c>
      <c r="AM2198">
        <f>IF(AND(INDIRECT(AN2198)='Sample Select backend'!$C$2,INDIRECT(AO2198)=1,INDIRECT(AP2198)='Sample Select backend'!$F$2,INDIRECT(AQ2198)=1,INDIRECT(AR2198)='Sample Select backend'!$M$2),1,0)</f>
        <v>0</v>
      </c>
      <c r="AN2198" t="str">
        <f>_xlfn.CONCAT('Sample Select backend'!$C$4,ROW(AN2198))</f>
        <v>AE2198</v>
      </c>
      <c r="AO2198" s="9" t="str">
        <f>_xlfn.CONCAT('Sample Select backend'!$J$2,ROW(AO2198))</f>
        <v>AJ2198</v>
      </c>
      <c r="AP2198" t="str">
        <f>_xlfn.CONCAT('Sample Select backend'!$F$4,ROW(AP2198))</f>
        <v>AF2198</v>
      </c>
      <c r="AQ2198" t="str">
        <f>_xlfn.CONCAT('Sample Select backend'!$I$10,ROW(AQ2198))</f>
        <v>R2198</v>
      </c>
      <c r="AR2198" t="str">
        <f>_xlfn.CONCAT('Sample Select backend'!$M$4,ROW(AR2198))</f>
        <v>AK2198</v>
      </c>
      <c r="AS2198" t="str">
        <f t="shared" si="748"/>
        <v>Malaysia</v>
      </c>
      <c r="AT2198" s="9">
        <f t="shared" si="749"/>
        <v>25</v>
      </c>
      <c r="AU2198">
        <f t="shared" si="750"/>
        <v>0</v>
      </c>
      <c r="AV2198" s="9">
        <v>1</v>
      </c>
    </row>
    <row r="2199" spans="1:48" x14ac:dyDescent="0.35">
      <c r="A2199" t="s">
        <v>128</v>
      </c>
      <c r="B2199">
        <v>1</v>
      </c>
      <c r="C2199">
        <v>6</v>
      </c>
      <c r="D2199" t="s">
        <v>1696</v>
      </c>
      <c r="E2199">
        <v>-2</v>
      </c>
      <c r="F2199">
        <v>2</v>
      </c>
      <c r="G2199">
        <v>2</v>
      </c>
      <c r="H2199">
        <v>2</v>
      </c>
      <c r="I2199">
        <v>2</v>
      </c>
      <c r="J2199">
        <v>2</v>
      </c>
      <c r="K2199">
        <v>1</v>
      </c>
      <c r="L2199">
        <v>2</v>
      </c>
      <c r="M2199">
        <v>1</v>
      </c>
      <c r="N2199" t="s">
        <v>2727</v>
      </c>
      <c r="O2199" t="s">
        <v>2805</v>
      </c>
      <c r="P2199" t="s">
        <v>2810</v>
      </c>
      <c r="Q2199" t="s">
        <v>2816</v>
      </c>
      <c r="R2199">
        <v>0</v>
      </c>
      <c r="S2199">
        <v>-5.59</v>
      </c>
      <c r="T2199">
        <v>-3.76</v>
      </c>
      <c r="U2199">
        <v>62.15</v>
      </c>
      <c r="V2199">
        <f t="shared" si="752"/>
        <v>0</v>
      </c>
      <c r="W2199">
        <f t="shared" si="753"/>
        <v>1</v>
      </c>
      <c r="X2199">
        <f t="shared" si="754"/>
        <v>1</v>
      </c>
      <c r="Y2199">
        <f t="shared" si="755"/>
        <v>1</v>
      </c>
      <c r="Z2199">
        <f t="shared" si="756"/>
        <v>1</v>
      </c>
      <c r="AA2199">
        <f t="shared" si="757"/>
        <v>1</v>
      </c>
      <c r="AB2199">
        <f t="shared" si="758"/>
        <v>1</v>
      </c>
      <c r="AC2199">
        <f t="shared" si="759"/>
        <v>1</v>
      </c>
      <c r="AD2199">
        <f t="shared" si="760"/>
        <v>1</v>
      </c>
      <c r="AE2199" s="4" t="s">
        <v>2828</v>
      </c>
      <c r="AF2199" s="9" t="s">
        <v>2829</v>
      </c>
      <c r="AG2199">
        <v>0</v>
      </c>
      <c r="AH2199">
        <v>1</v>
      </c>
      <c r="AI2199">
        <v>0</v>
      </c>
      <c r="AJ2199">
        <v>1</v>
      </c>
      <c r="AK2199" s="9" t="s">
        <v>2840</v>
      </c>
      <c r="AL2199">
        <f t="shared" si="747"/>
        <v>0</v>
      </c>
      <c r="AM2199">
        <f>IF(AND(INDIRECT(AN2199)='Sample Select backend'!$C$2,INDIRECT(AO2199)=1,INDIRECT(AP2199)='Sample Select backend'!$F$2,INDIRECT(AQ2199)=1,INDIRECT(AR2199)='Sample Select backend'!$M$2),1,0)</f>
        <v>0</v>
      </c>
      <c r="AN2199" t="str">
        <f>_xlfn.CONCAT('Sample Select backend'!$C$4,ROW(AN2199))</f>
        <v>AE2199</v>
      </c>
      <c r="AO2199" s="9" t="str">
        <f>_xlfn.CONCAT('Sample Select backend'!$J$2,ROW(AO2199))</f>
        <v>AJ2199</v>
      </c>
      <c r="AP2199" t="str">
        <f>_xlfn.CONCAT('Sample Select backend'!$F$4,ROW(AP2199))</f>
        <v>AF2199</v>
      </c>
      <c r="AQ2199" t="str">
        <f>_xlfn.CONCAT('Sample Select backend'!$I$10,ROW(AQ2199))</f>
        <v>R2199</v>
      </c>
      <c r="AR2199" t="str">
        <f>_xlfn.CONCAT('Sample Select backend'!$M$4,ROW(AR2199))</f>
        <v>AK2199</v>
      </c>
      <c r="AS2199" t="str">
        <f t="shared" si="748"/>
        <v>Malaysia</v>
      </c>
      <c r="AT2199" s="9">
        <f t="shared" si="749"/>
        <v>6</v>
      </c>
      <c r="AU2199">
        <f t="shared" si="750"/>
        <v>0</v>
      </c>
      <c r="AV2199" s="9">
        <v>1</v>
      </c>
    </row>
    <row r="2200" spans="1:48" x14ac:dyDescent="0.35">
      <c r="A2200" t="s">
        <v>128</v>
      </c>
      <c r="B2200">
        <v>6</v>
      </c>
      <c r="C2200">
        <v>27</v>
      </c>
      <c r="D2200" t="s">
        <v>1690</v>
      </c>
      <c r="E2200">
        <v>1</v>
      </c>
      <c r="F2200">
        <v>1</v>
      </c>
      <c r="G2200">
        <v>2</v>
      </c>
      <c r="H2200">
        <v>2</v>
      </c>
      <c r="I2200">
        <v>-2</v>
      </c>
      <c r="J2200">
        <v>-2</v>
      </c>
      <c r="K2200">
        <v>1</v>
      </c>
      <c r="L2200">
        <v>2</v>
      </c>
      <c r="M2200">
        <v>1</v>
      </c>
      <c r="N2200" t="s">
        <v>2727</v>
      </c>
      <c r="O2200" t="s">
        <v>2805</v>
      </c>
      <c r="P2200" t="s">
        <v>2810</v>
      </c>
      <c r="Q2200" t="s">
        <v>2816</v>
      </c>
      <c r="R2200">
        <v>0</v>
      </c>
      <c r="S2200">
        <v>-5.59</v>
      </c>
      <c r="T2200">
        <v>-3.76</v>
      </c>
      <c r="U2200">
        <v>62.15</v>
      </c>
      <c r="V2200">
        <f t="shared" si="752"/>
        <v>1</v>
      </c>
      <c r="W2200">
        <f t="shared" si="753"/>
        <v>1</v>
      </c>
      <c r="X2200">
        <f t="shared" si="754"/>
        <v>1</v>
      </c>
      <c r="Y2200">
        <f t="shared" si="755"/>
        <v>1</v>
      </c>
      <c r="Z2200">
        <f t="shared" si="756"/>
        <v>0</v>
      </c>
      <c r="AA2200">
        <f t="shared" si="757"/>
        <v>0</v>
      </c>
      <c r="AB2200">
        <f t="shared" si="758"/>
        <v>1</v>
      </c>
      <c r="AC2200">
        <f t="shared" si="759"/>
        <v>1</v>
      </c>
      <c r="AD2200">
        <f t="shared" si="760"/>
        <v>1</v>
      </c>
      <c r="AE2200" s="4" t="s">
        <v>2828</v>
      </c>
      <c r="AF2200" s="9" t="s">
        <v>2829</v>
      </c>
      <c r="AG2200">
        <v>0</v>
      </c>
      <c r="AH2200">
        <v>1</v>
      </c>
      <c r="AI2200">
        <v>0</v>
      </c>
      <c r="AJ2200">
        <v>1</v>
      </c>
      <c r="AK2200" s="9" t="s">
        <v>2840</v>
      </c>
      <c r="AL2200">
        <f t="shared" si="747"/>
        <v>0</v>
      </c>
      <c r="AM2200">
        <f>IF(AND(INDIRECT(AN2200)='Sample Select backend'!$C$2,INDIRECT(AO2200)=1,INDIRECT(AP2200)='Sample Select backend'!$F$2,INDIRECT(AQ2200)=1,INDIRECT(AR2200)='Sample Select backend'!$M$2),1,0)</f>
        <v>0</v>
      </c>
      <c r="AN2200" t="str">
        <f>_xlfn.CONCAT('Sample Select backend'!$C$4,ROW(AN2200))</f>
        <v>AE2200</v>
      </c>
      <c r="AO2200" s="9" t="str">
        <f>_xlfn.CONCAT('Sample Select backend'!$J$2,ROW(AO2200))</f>
        <v>AJ2200</v>
      </c>
      <c r="AP2200" t="str">
        <f>_xlfn.CONCAT('Sample Select backend'!$F$4,ROW(AP2200))</f>
        <v>AF2200</v>
      </c>
      <c r="AQ2200" t="str">
        <f>_xlfn.CONCAT('Sample Select backend'!$I$10,ROW(AQ2200))</f>
        <v>R2200</v>
      </c>
      <c r="AR2200" t="str">
        <f>_xlfn.CONCAT('Sample Select backend'!$M$4,ROW(AR2200))</f>
        <v>AK2200</v>
      </c>
      <c r="AS2200" t="str">
        <f t="shared" si="748"/>
        <v>Malaysia</v>
      </c>
      <c r="AT2200" s="9">
        <f t="shared" si="749"/>
        <v>27</v>
      </c>
      <c r="AU2200">
        <f t="shared" si="750"/>
        <v>0</v>
      </c>
      <c r="AV2200" s="9">
        <v>1</v>
      </c>
    </row>
    <row r="2201" spans="1:48" x14ac:dyDescent="0.35">
      <c r="A2201" t="s">
        <v>128</v>
      </c>
      <c r="B2201">
        <v>7</v>
      </c>
      <c r="C2201">
        <v>30</v>
      </c>
      <c r="D2201" t="s">
        <v>1686</v>
      </c>
      <c r="E2201">
        <v>1</v>
      </c>
      <c r="F2201">
        <v>1</v>
      </c>
      <c r="G2201">
        <v>2</v>
      </c>
      <c r="H2201">
        <v>1</v>
      </c>
      <c r="I2201">
        <v>2</v>
      </c>
      <c r="J2201">
        <v>2</v>
      </c>
      <c r="K2201">
        <v>1</v>
      </c>
      <c r="L2201">
        <v>-2</v>
      </c>
      <c r="M2201">
        <v>1</v>
      </c>
      <c r="N2201" t="s">
        <v>2727</v>
      </c>
      <c r="O2201" t="s">
        <v>2805</v>
      </c>
      <c r="P2201" t="s">
        <v>2810</v>
      </c>
      <c r="Q2201" t="s">
        <v>2816</v>
      </c>
      <c r="R2201">
        <v>0</v>
      </c>
      <c r="S2201">
        <v>-5.59</v>
      </c>
      <c r="T2201">
        <v>-3.76</v>
      </c>
      <c r="U2201">
        <v>62.15</v>
      </c>
      <c r="V2201">
        <f t="shared" si="752"/>
        <v>1</v>
      </c>
      <c r="W2201">
        <f t="shared" si="753"/>
        <v>1</v>
      </c>
      <c r="X2201">
        <f t="shared" si="754"/>
        <v>1</v>
      </c>
      <c r="Y2201">
        <f t="shared" si="755"/>
        <v>1</v>
      </c>
      <c r="Z2201">
        <f t="shared" si="756"/>
        <v>1</v>
      </c>
      <c r="AA2201">
        <f t="shared" si="757"/>
        <v>1</v>
      </c>
      <c r="AB2201">
        <f t="shared" si="758"/>
        <v>1</v>
      </c>
      <c r="AC2201">
        <f t="shared" si="759"/>
        <v>0</v>
      </c>
      <c r="AD2201">
        <f t="shared" si="760"/>
        <v>1</v>
      </c>
      <c r="AE2201" s="4" t="s">
        <v>2828</v>
      </c>
      <c r="AF2201" s="9" t="s">
        <v>2829</v>
      </c>
      <c r="AG2201">
        <v>0</v>
      </c>
      <c r="AH2201">
        <v>1</v>
      </c>
      <c r="AI2201">
        <v>0</v>
      </c>
      <c r="AJ2201">
        <v>1</v>
      </c>
      <c r="AK2201" s="9" t="s">
        <v>2840</v>
      </c>
      <c r="AL2201">
        <f t="shared" si="747"/>
        <v>0</v>
      </c>
      <c r="AM2201">
        <f>IF(AND(INDIRECT(AN2201)='Sample Select backend'!$C$2,INDIRECT(AO2201)=1,INDIRECT(AP2201)='Sample Select backend'!$F$2,INDIRECT(AQ2201)=1,INDIRECT(AR2201)='Sample Select backend'!$M$2),1,0)</f>
        <v>0</v>
      </c>
      <c r="AN2201" t="str">
        <f>_xlfn.CONCAT('Sample Select backend'!$C$4,ROW(AN2201))</f>
        <v>AE2201</v>
      </c>
      <c r="AO2201" s="9" t="str">
        <f>_xlfn.CONCAT('Sample Select backend'!$J$2,ROW(AO2201))</f>
        <v>AJ2201</v>
      </c>
      <c r="AP2201" t="str">
        <f>_xlfn.CONCAT('Sample Select backend'!$F$4,ROW(AP2201))</f>
        <v>AF2201</v>
      </c>
      <c r="AQ2201" t="str">
        <f>_xlfn.CONCAT('Sample Select backend'!$I$10,ROW(AQ2201))</f>
        <v>R2201</v>
      </c>
      <c r="AR2201" t="str">
        <f>_xlfn.CONCAT('Sample Select backend'!$M$4,ROW(AR2201))</f>
        <v>AK2201</v>
      </c>
      <c r="AS2201" t="str">
        <f t="shared" si="748"/>
        <v>Malaysia</v>
      </c>
      <c r="AT2201" s="9">
        <f t="shared" si="749"/>
        <v>30</v>
      </c>
      <c r="AU2201">
        <f t="shared" si="750"/>
        <v>0</v>
      </c>
      <c r="AV2201" s="9">
        <v>1</v>
      </c>
    </row>
    <row r="2202" spans="1:48" x14ac:dyDescent="0.35">
      <c r="A2202" t="s">
        <v>128</v>
      </c>
      <c r="B2202">
        <v>1</v>
      </c>
      <c r="C2202">
        <v>10</v>
      </c>
      <c r="D2202" t="s">
        <v>1689</v>
      </c>
      <c r="E2202">
        <v>-2</v>
      </c>
      <c r="F2202">
        <v>2</v>
      </c>
      <c r="G2202">
        <v>2</v>
      </c>
      <c r="H2202">
        <v>2</v>
      </c>
      <c r="I2202">
        <v>2</v>
      </c>
      <c r="J2202">
        <v>2</v>
      </c>
      <c r="K2202">
        <v>1</v>
      </c>
      <c r="L2202">
        <v>2</v>
      </c>
      <c r="M2202">
        <v>1</v>
      </c>
      <c r="N2202" t="s">
        <v>2727</v>
      </c>
      <c r="O2202" t="s">
        <v>2805</v>
      </c>
      <c r="P2202" t="s">
        <v>2810</v>
      </c>
      <c r="Q2202" t="s">
        <v>2816</v>
      </c>
      <c r="R2202">
        <v>0</v>
      </c>
      <c r="S2202">
        <v>-5.59</v>
      </c>
      <c r="T2202">
        <v>-3.76</v>
      </c>
      <c r="U2202">
        <v>62.15</v>
      </c>
      <c r="V2202">
        <f t="shared" si="752"/>
        <v>0</v>
      </c>
      <c r="W2202">
        <f t="shared" si="753"/>
        <v>1</v>
      </c>
      <c r="X2202">
        <f t="shared" si="754"/>
        <v>1</v>
      </c>
      <c r="Y2202">
        <f t="shared" si="755"/>
        <v>1</v>
      </c>
      <c r="Z2202">
        <f t="shared" si="756"/>
        <v>1</v>
      </c>
      <c r="AA2202">
        <f t="shared" si="757"/>
        <v>1</v>
      </c>
      <c r="AB2202">
        <f t="shared" si="758"/>
        <v>1</v>
      </c>
      <c r="AC2202">
        <f t="shared" si="759"/>
        <v>1</v>
      </c>
      <c r="AD2202">
        <f t="shared" si="760"/>
        <v>1</v>
      </c>
      <c r="AE2202" s="4" t="s">
        <v>2828</v>
      </c>
      <c r="AF2202" s="9" t="s">
        <v>2829</v>
      </c>
      <c r="AG2202">
        <v>0</v>
      </c>
      <c r="AH2202">
        <v>1</v>
      </c>
      <c r="AI2202">
        <v>0</v>
      </c>
      <c r="AJ2202">
        <v>1</v>
      </c>
      <c r="AK2202" s="9" t="s">
        <v>2840</v>
      </c>
      <c r="AL2202">
        <f t="shared" si="747"/>
        <v>0</v>
      </c>
      <c r="AM2202">
        <f>IF(AND(INDIRECT(AN2202)='Sample Select backend'!$C$2,INDIRECT(AO2202)=1,INDIRECT(AP2202)='Sample Select backend'!$F$2,INDIRECT(AQ2202)=1,INDIRECT(AR2202)='Sample Select backend'!$M$2),1,0)</f>
        <v>0</v>
      </c>
      <c r="AN2202" t="str">
        <f>_xlfn.CONCAT('Sample Select backend'!$C$4,ROW(AN2202))</f>
        <v>AE2202</v>
      </c>
      <c r="AO2202" s="9" t="str">
        <f>_xlfn.CONCAT('Sample Select backend'!$J$2,ROW(AO2202))</f>
        <v>AJ2202</v>
      </c>
      <c r="AP2202" t="str">
        <f>_xlfn.CONCAT('Sample Select backend'!$F$4,ROW(AP2202))</f>
        <v>AF2202</v>
      </c>
      <c r="AQ2202" t="str">
        <f>_xlfn.CONCAT('Sample Select backend'!$I$10,ROW(AQ2202))</f>
        <v>R2202</v>
      </c>
      <c r="AR2202" t="str">
        <f>_xlfn.CONCAT('Sample Select backend'!$M$4,ROW(AR2202))</f>
        <v>AK2202</v>
      </c>
      <c r="AS2202" t="str">
        <f t="shared" si="748"/>
        <v>Malaysia</v>
      </c>
      <c r="AT2202" s="9">
        <f t="shared" si="749"/>
        <v>10</v>
      </c>
      <c r="AU2202">
        <f t="shared" si="750"/>
        <v>0</v>
      </c>
      <c r="AV2202" s="9">
        <v>1</v>
      </c>
    </row>
    <row r="2203" spans="1:48" x14ac:dyDescent="0.35">
      <c r="A2203" t="s">
        <v>128</v>
      </c>
      <c r="B2203">
        <v>2</v>
      </c>
      <c r="C2203">
        <v>15</v>
      </c>
      <c r="D2203" t="s">
        <v>1684</v>
      </c>
      <c r="E2203">
        <v>-2</v>
      </c>
      <c r="F2203">
        <v>2</v>
      </c>
      <c r="G2203">
        <v>-2</v>
      </c>
      <c r="H2203">
        <v>-1</v>
      </c>
      <c r="I2203">
        <v>-2</v>
      </c>
      <c r="J2203">
        <v>2</v>
      </c>
      <c r="K2203">
        <v>2</v>
      </c>
      <c r="L2203">
        <v>2</v>
      </c>
      <c r="M2203">
        <v>1</v>
      </c>
      <c r="N2203" t="s">
        <v>2727</v>
      </c>
      <c r="O2203" t="s">
        <v>2805</v>
      </c>
      <c r="P2203" t="s">
        <v>2810</v>
      </c>
      <c r="Q2203" t="s">
        <v>2816</v>
      </c>
      <c r="R2203">
        <v>0</v>
      </c>
      <c r="S2203">
        <v>-5.59</v>
      </c>
      <c r="T2203">
        <v>-3.76</v>
      </c>
      <c r="U2203">
        <v>62.15</v>
      </c>
      <c r="V2203">
        <f t="shared" si="752"/>
        <v>0</v>
      </c>
      <c r="W2203">
        <f t="shared" si="753"/>
        <v>1</v>
      </c>
      <c r="X2203">
        <f t="shared" si="754"/>
        <v>0</v>
      </c>
      <c r="Y2203">
        <f t="shared" si="755"/>
        <v>0</v>
      </c>
      <c r="Z2203">
        <f t="shared" si="756"/>
        <v>0</v>
      </c>
      <c r="AA2203">
        <f t="shared" si="757"/>
        <v>1</v>
      </c>
      <c r="AB2203">
        <f t="shared" si="758"/>
        <v>1</v>
      </c>
      <c r="AC2203">
        <f t="shared" si="759"/>
        <v>1</v>
      </c>
      <c r="AD2203">
        <f t="shared" si="760"/>
        <v>1</v>
      </c>
      <c r="AE2203" s="4" t="s">
        <v>2828</v>
      </c>
      <c r="AF2203" s="9" t="s">
        <v>2829</v>
      </c>
      <c r="AG2203">
        <v>0</v>
      </c>
      <c r="AH2203">
        <v>1</v>
      </c>
      <c r="AI2203">
        <v>0</v>
      </c>
      <c r="AJ2203">
        <v>1</v>
      </c>
      <c r="AK2203" s="9" t="s">
        <v>2840</v>
      </c>
      <c r="AL2203">
        <f t="shared" si="747"/>
        <v>0</v>
      </c>
      <c r="AM2203">
        <f>IF(AND(INDIRECT(AN2203)='Sample Select backend'!$C$2,INDIRECT(AO2203)=1,INDIRECT(AP2203)='Sample Select backend'!$F$2,INDIRECT(AQ2203)=1,INDIRECT(AR2203)='Sample Select backend'!$M$2),1,0)</f>
        <v>0</v>
      </c>
      <c r="AN2203" t="str">
        <f>_xlfn.CONCAT('Sample Select backend'!$C$4,ROW(AN2203))</f>
        <v>AE2203</v>
      </c>
      <c r="AO2203" s="9" t="str">
        <f>_xlfn.CONCAT('Sample Select backend'!$J$2,ROW(AO2203))</f>
        <v>AJ2203</v>
      </c>
      <c r="AP2203" t="str">
        <f>_xlfn.CONCAT('Sample Select backend'!$F$4,ROW(AP2203))</f>
        <v>AF2203</v>
      </c>
      <c r="AQ2203" t="str">
        <f>_xlfn.CONCAT('Sample Select backend'!$I$10,ROW(AQ2203))</f>
        <v>R2203</v>
      </c>
      <c r="AR2203" t="str">
        <f>_xlfn.CONCAT('Sample Select backend'!$M$4,ROW(AR2203))</f>
        <v>AK2203</v>
      </c>
      <c r="AS2203" t="str">
        <f t="shared" si="748"/>
        <v>Malaysia</v>
      </c>
      <c r="AT2203" s="9">
        <f t="shared" si="749"/>
        <v>15</v>
      </c>
      <c r="AU2203">
        <f t="shared" si="750"/>
        <v>0</v>
      </c>
      <c r="AV2203" s="9">
        <v>1</v>
      </c>
    </row>
    <row r="2204" spans="1:48" x14ac:dyDescent="0.35">
      <c r="A2204" t="s">
        <v>128</v>
      </c>
      <c r="B2204">
        <v>6</v>
      </c>
      <c r="C2204">
        <v>29</v>
      </c>
      <c r="D2204" t="s">
        <v>1683</v>
      </c>
      <c r="E2204">
        <v>1</v>
      </c>
      <c r="F2204">
        <v>1</v>
      </c>
      <c r="G2204">
        <v>2</v>
      </c>
      <c r="H2204">
        <v>-1</v>
      </c>
      <c r="I2204">
        <v>-2</v>
      </c>
      <c r="J2204">
        <v>2</v>
      </c>
      <c r="K2204">
        <v>1</v>
      </c>
      <c r="L2204">
        <v>-2</v>
      </c>
      <c r="M2204">
        <v>1</v>
      </c>
      <c r="N2204" t="s">
        <v>2727</v>
      </c>
      <c r="O2204" t="s">
        <v>2805</v>
      </c>
      <c r="P2204" t="s">
        <v>2810</v>
      </c>
      <c r="Q2204" t="s">
        <v>2816</v>
      </c>
      <c r="R2204">
        <v>0</v>
      </c>
      <c r="S2204">
        <v>-5.59</v>
      </c>
      <c r="T2204">
        <v>-3.76</v>
      </c>
      <c r="U2204">
        <v>62.15</v>
      </c>
      <c r="V2204">
        <f t="shared" si="752"/>
        <v>1</v>
      </c>
      <c r="W2204">
        <f t="shared" si="753"/>
        <v>1</v>
      </c>
      <c r="X2204">
        <f t="shared" si="754"/>
        <v>1</v>
      </c>
      <c r="Y2204">
        <f t="shared" si="755"/>
        <v>0</v>
      </c>
      <c r="Z2204">
        <f t="shared" si="756"/>
        <v>0</v>
      </c>
      <c r="AA2204">
        <f t="shared" si="757"/>
        <v>1</v>
      </c>
      <c r="AB2204">
        <f t="shared" si="758"/>
        <v>1</v>
      </c>
      <c r="AC2204">
        <f t="shared" si="759"/>
        <v>0</v>
      </c>
      <c r="AD2204">
        <f t="shared" si="760"/>
        <v>1</v>
      </c>
      <c r="AE2204" s="4" t="s">
        <v>2828</v>
      </c>
      <c r="AF2204" s="9" t="s">
        <v>2829</v>
      </c>
      <c r="AG2204">
        <v>0</v>
      </c>
      <c r="AH2204">
        <v>1</v>
      </c>
      <c r="AI2204">
        <v>0</v>
      </c>
      <c r="AJ2204">
        <v>1</v>
      </c>
      <c r="AK2204" s="9" t="s">
        <v>2840</v>
      </c>
      <c r="AL2204">
        <f t="shared" si="747"/>
        <v>0</v>
      </c>
      <c r="AM2204">
        <f>IF(AND(INDIRECT(AN2204)='Sample Select backend'!$C$2,INDIRECT(AO2204)=1,INDIRECT(AP2204)='Sample Select backend'!$F$2,INDIRECT(AQ2204)=1,INDIRECT(AR2204)='Sample Select backend'!$M$2),1,0)</f>
        <v>0</v>
      </c>
      <c r="AN2204" t="str">
        <f>_xlfn.CONCAT('Sample Select backend'!$C$4,ROW(AN2204))</f>
        <v>AE2204</v>
      </c>
      <c r="AO2204" s="9" t="str">
        <f>_xlfn.CONCAT('Sample Select backend'!$J$2,ROW(AO2204))</f>
        <v>AJ2204</v>
      </c>
      <c r="AP2204" t="str">
        <f>_xlfn.CONCAT('Sample Select backend'!$F$4,ROW(AP2204))</f>
        <v>AF2204</v>
      </c>
      <c r="AQ2204" t="str">
        <f>_xlfn.CONCAT('Sample Select backend'!$I$10,ROW(AQ2204))</f>
        <v>R2204</v>
      </c>
      <c r="AR2204" t="str">
        <f>_xlfn.CONCAT('Sample Select backend'!$M$4,ROW(AR2204))</f>
        <v>AK2204</v>
      </c>
      <c r="AS2204" t="str">
        <f t="shared" si="748"/>
        <v>Malaysia</v>
      </c>
      <c r="AT2204" s="9">
        <f t="shared" si="749"/>
        <v>29</v>
      </c>
      <c r="AU2204">
        <f t="shared" si="750"/>
        <v>0</v>
      </c>
      <c r="AV2204" s="9">
        <v>1</v>
      </c>
    </row>
    <row r="2205" spans="1:48" x14ac:dyDescent="0.35">
      <c r="A2205" t="s">
        <v>128</v>
      </c>
      <c r="B2205">
        <v>1</v>
      </c>
      <c r="C2205" t="s">
        <v>206</v>
      </c>
      <c r="D2205" t="s">
        <v>1693</v>
      </c>
      <c r="E2205">
        <v>2</v>
      </c>
      <c r="F2205">
        <v>2</v>
      </c>
      <c r="G2205">
        <v>-2</v>
      </c>
      <c r="H2205">
        <v>-1</v>
      </c>
      <c r="I2205">
        <v>-2</v>
      </c>
      <c r="J2205">
        <v>-2</v>
      </c>
      <c r="K2205">
        <v>-2</v>
      </c>
      <c r="M2205">
        <v>1</v>
      </c>
      <c r="N2205" t="s">
        <v>2727</v>
      </c>
      <c r="O2205" t="s">
        <v>2805</v>
      </c>
      <c r="P2205" t="s">
        <v>2810</v>
      </c>
      <c r="Q2205" t="s">
        <v>2816</v>
      </c>
      <c r="R2205">
        <v>0</v>
      </c>
      <c r="S2205">
        <v>-5.59</v>
      </c>
      <c r="T2205">
        <v>-3.76</v>
      </c>
      <c r="U2205">
        <v>62.15</v>
      </c>
      <c r="V2205">
        <f t="shared" si="752"/>
        <v>1</v>
      </c>
      <c r="W2205">
        <f t="shared" si="753"/>
        <v>1</v>
      </c>
      <c r="X2205">
        <f t="shared" si="754"/>
        <v>0</v>
      </c>
      <c r="Y2205">
        <f t="shared" si="755"/>
        <v>0</v>
      </c>
      <c r="Z2205">
        <f t="shared" si="756"/>
        <v>0</v>
      </c>
      <c r="AA2205">
        <f t="shared" si="757"/>
        <v>0</v>
      </c>
      <c r="AB2205">
        <f t="shared" si="758"/>
        <v>0</v>
      </c>
      <c r="AC2205">
        <f t="shared" si="759"/>
        <v>-1</v>
      </c>
      <c r="AD2205">
        <f t="shared" si="760"/>
        <v>1</v>
      </c>
      <c r="AE2205" s="4" t="s">
        <v>2828</v>
      </c>
      <c r="AF2205" s="9" t="s">
        <v>2829</v>
      </c>
      <c r="AG2205">
        <v>0</v>
      </c>
      <c r="AH2205">
        <v>1</v>
      </c>
      <c r="AI2205">
        <v>0</v>
      </c>
      <c r="AJ2205">
        <v>1</v>
      </c>
      <c r="AK2205" s="9" t="s">
        <v>2840</v>
      </c>
      <c r="AL2205">
        <f t="shared" si="747"/>
        <v>0</v>
      </c>
      <c r="AM2205">
        <f>IF(AND(INDIRECT(AN2205)='Sample Select backend'!$C$2,INDIRECT(AO2205)=1,INDIRECT(AP2205)='Sample Select backend'!$F$2,INDIRECT(AQ2205)=1,INDIRECT(AR2205)='Sample Select backend'!$M$2),1,0)</f>
        <v>0</v>
      </c>
      <c r="AN2205" t="str">
        <f>_xlfn.CONCAT('Sample Select backend'!$C$4,ROW(AN2205))</f>
        <v>AE2205</v>
      </c>
      <c r="AO2205" s="9" t="str">
        <f>_xlfn.CONCAT('Sample Select backend'!$J$2,ROW(AO2205))</f>
        <v>AJ2205</v>
      </c>
      <c r="AP2205" t="str">
        <f>_xlfn.CONCAT('Sample Select backend'!$F$4,ROW(AP2205))</f>
        <v>AF2205</v>
      </c>
      <c r="AQ2205" t="str">
        <f>_xlfn.CONCAT('Sample Select backend'!$I$10,ROW(AQ2205))</f>
        <v>R2205</v>
      </c>
      <c r="AR2205" t="str">
        <f>_xlfn.CONCAT('Sample Select backend'!$M$4,ROW(AR2205))</f>
        <v>AK2205</v>
      </c>
      <c r="AS2205" t="str">
        <f t="shared" si="748"/>
        <v>Malaysia</v>
      </c>
      <c r="AT2205" s="9" t="str">
        <f t="shared" si="749"/>
        <v>Tax exemption/waiver/suspension</v>
      </c>
      <c r="AU2205">
        <f t="shared" si="750"/>
        <v>0</v>
      </c>
      <c r="AV2205" s="9">
        <v>1</v>
      </c>
    </row>
    <row r="2206" spans="1:48" x14ac:dyDescent="0.35">
      <c r="A2206" t="s">
        <v>128</v>
      </c>
      <c r="B2206">
        <v>1</v>
      </c>
      <c r="C2206">
        <v>3</v>
      </c>
      <c r="D2206" t="s">
        <v>1704</v>
      </c>
      <c r="E2206">
        <v>2</v>
      </c>
      <c r="F2206">
        <v>2</v>
      </c>
      <c r="G2206">
        <v>-2</v>
      </c>
      <c r="H2206">
        <v>-1</v>
      </c>
      <c r="I2206">
        <v>2</v>
      </c>
      <c r="J2206">
        <v>2</v>
      </c>
      <c r="K2206">
        <v>2</v>
      </c>
      <c r="L2206">
        <v>-2</v>
      </c>
      <c r="M2206">
        <v>1</v>
      </c>
      <c r="N2206" t="s">
        <v>2727</v>
      </c>
      <c r="O2206" t="s">
        <v>2805</v>
      </c>
      <c r="P2206" t="s">
        <v>2810</v>
      </c>
      <c r="Q2206" t="s">
        <v>2816</v>
      </c>
      <c r="R2206">
        <v>0</v>
      </c>
      <c r="S2206">
        <v>-5.59</v>
      </c>
      <c r="T2206">
        <v>-3.76</v>
      </c>
      <c r="U2206">
        <v>62.15</v>
      </c>
      <c r="V2206">
        <f t="shared" si="752"/>
        <v>1</v>
      </c>
      <c r="W2206">
        <f t="shared" si="753"/>
        <v>1</v>
      </c>
      <c r="X2206">
        <f t="shared" si="754"/>
        <v>0</v>
      </c>
      <c r="Y2206">
        <f t="shared" si="755"/>
        <v>0</v>
      </c>
      <c r="Z2206">
        <f t="shared" si="756"/>
        <v>1</v>
      </c>
      <c r="AA2206">
        <f t="shared" si="757"/>
        <v>1</v>
      </c>
      <c r="AB2206">
        <f t="shared" si="758"/>
        <v>1</v>
      </c>
      <c r="AC2206">
        <f t="shared" si="759"/>
        <v>0</v>
      </c>
      <c r="AD2206">
        <f t="shared" si="760"/>
        <v>1</v>
      </c>
      <c r="AE2206" s="4" t="s">
        <v>2828</v>
      </c>
      <c r="AF2206" s="9" t="s">
        <v>2829</v>
      </c>
      <c r="AG2206">
        <v>0</v>
      </c>
      <c r="AH2206">
        <v>1</v>
      </c>
      <c r="AI2206">
        <v>0</v>
      </c>
      <c r="AJ2206">
        <v>1</v>
      </c>
      <c r="AK2206" s="9" t="s">
        <v>2840</v>
      </c>
      <c r="AL2206">
        <f t="shared" si="747"/>
        <v>0</v>
      </c>
      <c r="AM2206">
        <f>IF(AND(INDIRECT(AN2206)='Sample Select backend'!$C$2,INDIRECT(AO2206)=1,INDIRECT(AP2206)='Sample Select backend'!$F$2,INDIRECT(AQ2206)=1,INDIRECT(AR2206)='Sample Select backend'!$M$2),1,0)</f>
        <v>0</v>
      </c>
      <c r="AN2206" t="str">
        <f>_xlfn.CONCAT('Sample Select backend'!$C$4,ROW(AN2206))</f>
        <v>AE2206</v>
      </c>
      <c r="AO2206" s="9" t="str">
        <f>_xlfn.CONCAT('Sample Select backend'!$J$2,ROW(AO2206))</f>
        <v>AJ2206</v>
      </c>
      <c r="AP2206" t="str">
        <f>_xlfn.CONCAT('Sample Select backend'!$F$4,ROW(AP2206))</f>
        <v>AF2206</v>
      </c>
      <c r="AQ2206" t="str">
        <f>_xlfn.CONCAT('Sample Select backend'!$I$10,ROW(AQ2206))</f>
        <v>R2206</v>
      </c>
      <c r="AR2206" t="str">
        <f>_xlfn.CONCAT('Sample Select backend'!$M$4,ROW(AR2206))</f>
        <v>AK2206</v>
      </c>
      <c r="AS2206" t="str">
        <f t="shared" si="748"/>
        <v>Malaysia</v>
      </c>
      <c r="AT2206" s="9">
        <f t="shared" si="749"/>
        <v>3</v>
      </c>
      <c r="AU2206">
        <f t="shared" si="750"/>
        <v>0</v>
      </c>
      <c r="AV2206" s="9">
        <v>1</v>
      </c>
    </row>
    <row r="2207" spans="1:48" x14ac:dyDescent="0.35">
      <c r="A2207" t="s">
        <v>128</v>
      </c>
      <c r="B2207" t="s">
        <v>201</v>
      </c>
      <c r="C2207" t="s">
        <v>201</v>
      </c>
      <c r="D2207" t="s">
        <v>1699</v>
      </c>
      <c r="E2207">
        <v>1</v>
      </c>
      <c r="F2207">
        <v>1</v>
      </c>
      <c r="H2207">
        <v>1</v>
      </c>
      <c r="I2207">
        <v>2</v>
      </c>
      <c r="J2207">
        <v>-1</v>
      </c>
      <c r="K2207">
        <v>-1</v>
      </c>
      <c r="L2207">
        <v>2</v>
      </c>
      <c r="M2207">
        <v>1</v>
      </c>
      <c r="N2207" t="s">
        <v>2727</v>
      </c>
      <c r="O2207" t="s">
        <v>2805</v>
      </c>
      <c r="P2207" t="s">
        <v>2810</v>
      </c>
      <c r="Q2207" t="s">
        <v>2816</v>
      </c>
      <c r="R2207">
        <v>0</v>
      </c>
      <c r="S2207">
        <v>-5.59</v>
      </c>
      <c r="T2207">
        <v>-3.76</v>
      </c>
      <c r="U2207">
        <v>62.15</v>
      </c>
      <c r="V2207">
        <f t="shared" si="752"/>
        <v>1</v>
      </c>
      <c r="W2207">
        <f t="shared" si="753"/>
        <v>1</v>
      </c>
      <c r="X2207">
        <f t="shared" si="754"/>
        <v>-1</v>
      </c>
      <c r="Y2207">
        <f t="shared" si="755"/>
        <v>1</v>
      </c>
      <c r="Z2207">
        <f t="shared" si="756"/>
        <v>1</v>
      </c>
      <c r="AA2207">
        <f t="shared" si="757"/>
        <v>0</v>
      </c>
      <c r="AB2207">
        <f t="shared" si="758"/>
        <v>0</v>
      </c>
      <c r="AC2207">
        <f t="shared" si="759"/>
        <v>1</v>
      </c>
      <c r="AD2207">
        <f t="shared" si="760"/>
        <v>1</v>
      </c>
      <c r="AE2207" s="4" t="s">
        <v>2828</v>
      </c>
      <c r="AF2207" s="9" t="s">
        <v>2829</v>
      </c>
      <c r="AG2207">
        <v>0</v>
      </c>
      <c r="AH2207">
        <v>1</v>
      </c>
      <c r="AI2207">
        <v>0</v>
      </c>
      <c r="AJ2207">
        <v>1</v>
      </c>
      <c r="AK2207" s="9" t="s">
        <v>2840</v>
      </c>
      <c r="AL2207">
        <f t="shared" si="747"/>
        <v>1</v>
      </c>
      <c r="AM2207">
        <f>IF(AND(INDIRECT(AN2207)='Sample Select backend'!$C$2,INDIRECT(AO2207)=1,INDIRECT(AP2207)='Sample Select backend'!$F$2,INDIRECT(AQ2207)=1,INDIRECT(AR2207)='Sample Select backend'!$M$2),1,0)</f>
        <v>0</v>
      </c>
      <c r="AN2207" t="str">
        <f>_xlfn.CONCAT('Sample Select backend'!$C$4,ROW(AN2207))</f>
        <v>AE2207</v>
      </c>
      <c r="AO2207" s="9" t="str">
        <f>_xlfn.CONCAT('Sample Select backend'!$J$2,ROW(AO2207))</f>
        <v>AJ2207</v>
      </c>
      <c r="AP2207" t="str">
        <f>_xlfn.CONCAT('Sample Select backend'!$F$4,ROW(AP2207))</f>
        <v>AF2207</v>
      </c>
      <c r="AQ2207" t="str">
        <f>_xlfn.CONCAT('Sample Select backend'!$I$10,ROW(AQ2207))</f>
        <v>R2207</v>
      </c>
      <c r="AR2207" t="str">
        <f>_xlfn.CONCAT('Sample Select backend'!$M$4,ROW(AR2207))</f>
        <v>AK2207</v>
      </c>
      <c r="AS2207" t="str">
        <f t="shared" si="748"/>
        <v>Malaysia</v>
      </c>
      <c r="AT2207" s="9" t="str">
        <f t="shared" si="749"/>
        <v>Other</v>
      </c>
      <c r="AU2207">
        <f t="shared" si="750"/>
        <v>0</v>
      </c>
      <c r="AV2207" s="9">
        <v>1</v>
      </c>
    </row>
    <row r="2208" spans="1:48" x14ac:dyDescent="0.35">
      <c r="A2208" t="s">
        <v>128</v>
      </c>
      <c r="B2208">
        <v>1</v>
      </c>
      <c r="C2208">
        <v>6</v>
      </c>
      <c r="D2208" t="s">
        <v>1706</v>
      </c>
      <c r="E2208">
        <v>-2</v>
      </c>
      <c r="F2208">
        <v>2</v>
      </c>
      <c r="G2208">
        <v>2</v>
      </c>
      <c r="H2208">
        <v>2</v>
      </c>
      <c r="I2208">
        <v>2</v>
      </c>
      <c r="J2208">
        <v>2</v>
      </c>
      <c r="K2208">
        <v>1</v>
      </c>
      <c r="L2208">
        <v>2</v>
      </c>
      <c r="M2208">
        <v>1</v>
      </c>
      <c r="N2208" t="s">
        <v>2727</v>
      </c>
      <c r="O2208" t="s">
        <v>2805</v>
      </c>
      <c r="P2208" t="s">
        <v>2810</v>
      </c>
      <c r="Q2208" t="s">
        <v>2816</v>
      </c>
      <c r="R2208">
        <v>0</v>
      </c>
      <c r="S2208">
        <v>-5.59</v>
      </c>
      <c r="T2208">
        <v>-3.76</v>
      </c>
      <c r="U2208">
        <v>62.15</v>
      </c>
      <c r="V2208">
        <f t="shared" si="752"/>
        <v>0</v>
      </c>
      <c r="W2208">
        <f t="shared" si="753"/>
        <v>1</v>
      </c>
      <c r="X2208">
        <f t="shared" si="754"/>
        <v>1</v>
      </c>
      <c r="Y2208">
        <f t="shared" si="755"/>
        <v>1</v>
      </c>
      <c r="Z2208">
        <f t="shared" si="756"/>
        <v>1</v>
      </c>
      <c r="AA2208">
        <f t="shared" si="757"/>
        <v>1</v>
      </c>
      <c r="AB2208">
        <f t="shared" si="758"/>
        <v>1</v>
      </c>
      <c r="AC2208">
        <f t="shared" si="759"/>
        <v>1</v>
      </c>
      <c r="AD2208">
        <f t="shared" si="760"/>
        <v>1</v>
      </c>
      <c r="AE2208" s="4" t="s">
        <v>2828</v>
      </c>
      <c r="AF2208" s="9" t="s">
        <v>2829</v>
      </c>
      <c r="AG2208">
        <v>0</v>
      </c>
      <c r="AH2208">
        <v>1</v>
      </c>
      <c r="AI2208">
        <v>0</v>
      </c>
      <c r="AJ2208">
        <v>1</v>
      </c>
      <c r="AK2208" s="9" t="s">
        <v>2840</v>
      </c>
      <c r="AL2208">
        <f t="shared" si="747"/>
        <v>0</v>
      </c>
      <c r="AM2208">
        <f>IF(AND(INDIRECT(AN2208)='Sample Select backend'!$C$2,INDIRECT(AO2208)=1,INDIRECT(AP2208)='Sample Select backend'!$F$2,INDIRECT(AQ2208)=1,INDIRECT(AR2208)='Sample Select backend'!$M$2),1,0)</f>
        <v>0</v>
      </c>
      <c r="AN2208" t="str">
        <f>_xlfn.CONCAT('Sample Select backend'!$C$4,ROW(AN2208))</f>
        <v>AE2208</v>
      </c>
      <c r="AO2208" s="9" t="str">
        <f>_xlfn.CONCAT('Sample Select backend'!$J$2,ROW(AO2208))</f>
        <v>AJ2208</v>
      </c>
      <c r="AP2208" t="str">
        <f>_xlfn.CONCAT('Sample Select backend'!$F$4,ROW(AP2208))</f>
        <v>AF2208</v>
      </c>
      <c r="AQ2208" t="str">
        <f>_xlfn.CONCAT('Sample Select backend'!$I$10,ROW(AQ2208))</f>
        <v>R2208</v>
      </c>
      <c r="AR2208" t="str">
        <f>_xlfn.CONCAT('Sample Select backend'!$M$4,ROW(AR2208))</f>
        <v>AK2208</v>
      </c>
      <c r="AS2208" t="str">
        <f t="shared" si="748"/>
        <v>Malaysia</v>
      </c>
      <c r="AT2208" s="9">
        <f t="shared" si="749"/>
        <v>6</v>
      </c>
      <c r="AU2208">
        <f t="shared" si="750"/>
        <v>0</v>
      </c>
      <c r="AV2208" s="9">
        <v>1</v>
      </c>
    </row>
    <row r="2209" spans="1:48" x14ac:dyDescent="0.35">
      <c r="A2209" t="s">
        <v>128</v>
      </c>
      <c r="B2209">
        <v>5</v>
      </c>
      <c r="C2209" t="s">
        <v>201</v>
      </c>
      <c r="D2209" t="s">
        <v>1688</v>
      </c>
      <c r="E2209">
        <v>1</v>
      </c>
      <c r="F2209">
        <v>1</v>
      </c>
      <c r="G2209">
        <v>2</v>
      </c>
      <c r="H2209">
        <v>-1</v>
      </c>
      <c r="I2209">
        <v>-2</v>
      </c>
      <c r="J2209">
        <v>2</v>
      </c>
      <c r="K2209">
        <v>1</v>
      </c>
      <c r="L2209">
        <v>2</v>
      </c>
      <c r="M2209">
        <v>1</v>
      </c>
      <c r="N2209" t="s">
        <v>2727</v>
      </c>
      <c r="O2209" t="s">
        <v>2805</v>
      </c>
      <c r="P2209" t="s">
        <v>2810</v>
      </c>
      <c r="Q2209" t="s">
        <v>2816</v>
      </c>
      <c r="R2209">
        <v>0</v>
      </c>
      <c r="S2209">
        <v>-5.59</v>
      </c>
      <c r="T2209">
        <v>-3.76</v>
      </c>
      <c r="U2209">
        <v>62.15</v>
      </c>
      <c r="V2209">
        <f t="shared" si="752"/>
        <v>1</v>
      </c>
      <c r="W2209">
        <f t="shared" si="753"/>
        <v>1</v>
      </c>
      <c r="X2209">
        <f t="shared" si="754"/>
        <v>1</v>
      </c>
      <c r="Y2209">
        <f t="shared" si="755"/>
        <v>0</v>
      </c>
      <c r="Z2209">
        <f t="shared" si="756"/>
        <v>0</v>
      </c>
      <c r="AA2209">
        <f t="shared" si="757"/>
        <v>1</v>
      </c>
      <c r="AB2209">
        <f t="shared" si="758"/>
        <v>1</v>
      </c>
      <c r="AC2209">
        <f t="shared" si="759"/>
        <v>1</v>
      </c>
      <c r="AD2209">
        <f t="shared" si="760"/>
        <v>1</v>
      </c>
      <c r="AE2209" s="4" t="s">
        <v>2828</v>
      </c>
      <c r="AF2209" s="9" t="s">
        <v>2829</v>
      </c>
      <c r="AG2209">
        <v>0</v>
      </c>
      <c r="AH2209">
        <v>1</v>
      </c>
      <c r="AI2209">
        <v>0</v>
      </c>
      <c r="AJ2209">
        <v>1</v>
      </c>
      <c r="AK2209" s="9" t="s">
        <v>2840</v>
      </c>
      <c r="AL2209">
        <f t="shared" si="747"/>
        <v>0</v>
      </c>
      <c r="AM2209">
        <f>IF(AND(INDIRECT(AN2209)='Sample Select backend'!$C$2,INDIRECT(AO2209)=1,INDIRECT(AP2209)='Sample Select backend'!$F$2,INDIRECT(AQ2209)=1,INDIRECT(AR2209)='Sample Select backend'!$M$2),1,0)</f>
        <v>0</v>
      </c>
      <c r="AN2209" t="str">
        <f>_xlfn.CONCAT('Sample Select backend'!$C$4,ROW(AN2209))</f>
        <v>AE2209</v>
      </c>
      <c r="AO2209" s="9" t="str">
        <f>_xlfn.CONCAT('Sample Select backend'!$J$2,ROW(AO2209))</f>
        <v>AJ2209</v>
      </c>
      <c r="AP2209" t="str">
        <f>_xlfn.CONCAT('Sample Select backend'!$F$4,ROW(AP2209))</f>
        <v>AF2209</v>
      </c>
      <c r="AQ2209" t="str">
        <f>_xlfn.CONCAT('Sample Select backend'!$I$10,ROW(AQ2209))</f>
        <v>R2209</v>
      </c>
      <c r="AR2209" t="str">
        <f>_xlfn.CONCAT('Sample Select backend'!$M$4,ROW(AR2209))</f>
        <v>AK2209</v>
      </c>
      <c r="AS2209" t="str">
        <f t="shared" si="748"/>
        <v>Malaysia</v>
      </c>
      <c r="AT2209" s="9" t="str">
        <f t="shared" si="749"/>
        <v>Other</v>
      </c>
      <c r="AU2209">
        <f t="shared" si="750"/>
        <v>0</v>
      </c>
      <c r="AV2209" s="9">
        <v>1</v>
      </c>
    </row>
    <row r="2210" spans="1:48" x14ac:dyDescent="0.35">
      <c r="A2210" t="s">
        <v>128</v>
      </c>
      <c r="B2210">
        <v>1</v>
      </c>
      <c r="C2210">
        <v>6</v>
      </c>
      <c r="D2210" t="s">
        <v>1694</v>
      </c>
      <c r="E2210">
        <v>-1</v>
      </c>
      <c r="F2210">
        <v>2</v>
      </c>
      <c r="G2210">
        <v>2</v>
      </c>
      <c r="H2210">
        <v>2</v>
      </c>
      <c r="I2210">
        <v>2</v>
      </c>
      <c r="J2210">
        <v>2</v>
      </c>
      <c r="K2210">
        <v>1</v>
      </c>
      <c r="L2210">
        <v>2</v>
      </c>
      <c r="M2210">
        <v>1</v>
      </c>
      <c r="N2210" t="s">
        <v>2727</v>
      </c>
      <c r="O2210" t="s">
        <v>2805</v>
      </c>
      <c r="P2210" t="s">
        <v>2810</v>
      </c>
      <c r="Q2210" t="s">
        <v>2816</v>
      </c>
      <c r="R2210">
        <v>0</v>
      </c>
      <c r="S2210">
        <v>-5.59</v>
      </c>
      <c r="T2210">
        <v>-3.76</v>
      </c>
      <c r="U2210">
        <v>62.15</v>
      </c>
      <c r="V2210">
        <f t="shared" si="752"/>
        <v>0</v>
      </c>
      <c r="W2210">
        <f t="shared" si="753"/>
        <v>1</v>
      </c>
      <c r="X2210">
        <f t="shared" si="754"/>
        <v>1</v>
      </c>
      <c r="Y2210">
        <f t="shared" si="755"/>
        <v>1</v>
      </c>
      <c r="Z2210">
        <f t="shared" si="756"/>
        <v>1</v>
      </c>
      <c r="AA2210">
        <f t="shared" si="757"/>
        <v>1</v>
      </c>
      <c r="AB2210">
        <f t="shared" si="758"/>
        <v>1</v>
      </c>
      <c r="AC2210">
        <f t="shared" si="759"/>
        <v>1</v>
      </c>
      <c r="AD2210">
        <f t="shared" si="760"/>
        <v>1</v>
      </c>
      <c r="AE2210" s="4" t="s">
        <v>2828</v>
      </c>
      <c r="AF2210" s="9" t="s">
        <v>2829</v>
      </c>
      <c r="AG2210">
        <v>0</v>
      </c>
      <c r="AH2210">
        <v>1</v>
      </c>
      <c r="AI2210">
        <v>0</v>
      </c>
      <c r="AJ2210">
        <v>1</v>
      </c>
      <c r="AK2210" s="9" t="s">
        <v>2840</v>
      </c>
      <c r="AL2210">
        <f t="shared" si="747"/>
        <v>0</v>
      </c>
      <c r="AM2210">
        <f>IF(AND(INDIRECT(AN2210)='Sample Select backend'!$C$2,INDIRECT(AO2210)=1,INDIRECT(AP2210)='Sample Select backend'!$F$2,INDIRECT(AQ2210)=1,INDIRECT(AR2210)='Sample Select backend'!$M$2),1,0)</f>
        <v>0</v>
      </c>
      <c r="AN2210" t="str">
        <f>_xlfn.CONCAT('Sample Select backend'!$C$4,ROW(AN2210))</f>
        <v>AE2210</v>
      </c>
      <c r="AO2210" s="9" t="str">
        <f>_xlfn.CONCAT('Sample Select backend'!$J$2,ROW(AO2210))</f>
        <v>AJ2210</v>
      </c>
      <c r="AP2210" t="str">
        <f>_xlfn.CONCAT('Sample Select backend'!$F$4,ROW(AP2210))</f>
        <v>AF2210</v>
      </c>
      <c r="AQ2210" t="str">
        <f>_xlfn.CONCAT('Sample Select backend'!$I$10,ROW(AQ2210))</f>
        <v>R2210</v>
      </c>
      <c r="AR2210" t="str">
        <f>_xlfn.CONCAT('Sample Select backend'!$M$4,ROW(AR2210))</f>
        <v>AK2210</v>
      </c>
      <c r="AS2210" t="str">
        <f t="shared" si="748"/>
        <v>Malaysia</v>
      </c>
      <c r="AT2210" s="9">
        <f t="shared" si="749"/>
        <v>6</v>
      </c>
      <c r="AU2210">
        <f t="shared" si="750"/>
        <v>0</v>
      </c>
      <c r="AV2210" s="9">
        <v>1</v>
      </c>
    </row>
    <row r="2211" spans="1:48" x14ac:dyDescent="0.35">
      <c r="A2211" t="s">
        <v>128</v>
      </c>
      <c r="B2211">
        <v>1</v>
      </c>
      <c r="C2211">
        <v>6</v>
      </c>
      <c r="D2211" t="s">
        <v>1697</v>
      </c>
      <c r="E2211">
        <v>-2</v>
      </c>
      <c r="F2211">
        <v>2</v>
      </c>
      <c r="G2211">
        <v>2</v>
      </c>
      <c r="H2211">
        <v>2</v>
      </c>
      <c r="I2211">
        <v>2</v>
      </c>
      <c r="J2211">
        <v>2</v>
      </c>
      <c r="K2211">
        <v>1</v>
      </c>
      <c r="L2211">
        <v>2</v>
      </c>
      <c r="M2211">
        <v>1</v>
      </c>
      <c r="N2211" t="s">
        <v>2727</v>
      </c>
      <c r="O2211" t="s">
        <v>2805</v>
      </c>
      <c r="P2211" t="s">
        <v>2810</v>
      </c>
      <c r="Q2211" t="s">
        <v>2816</v>
      </c>
      <c r="R2211">
        <v>0</v>
      </c>
      <c r="S2211">
        <v>-5.59</v>
      </c>
      <c r="T2211">
        <v>-3.76</v>
      </c>
      <c r="U2211">
        <v>62.15</v>
      </c>
      <c r="V2211">
        <f t="shared" si="752"/>
        <v>0</v>
      </c>
      <c r="W2211">
        <f t="shared" si="753"/>
        <v>1</v>
      </c>
      <c r="X2211">
        <f t="shared" si="754"/>
        <v>1</v>
      </c>
      <c r="Y2211">
        <f t="shared" si="755"/>
        <v>1</v>
      </c>
      <c r="Z2211">
        <f t="shared" si="756"/>
        <v>1</v>
      </c>
      <c r="AA2211">
        <f t="shared" si="757"/>
        <v>1</v>
      </c>
      <c r="AB2211">
        <f t="shared" si="758"/>
        <v>1</v>
      </c>
      <c r="AC2211">
        <f t="shared" si="759"/>
        <v>1</v>
      </c>
      <c r="AD2211">
        <f t="shared" si="760"/>
        <v>1</v>
      </c>
      <c r="AE2211" s="4" t="s">
        <v>2828</v>
      </c>
      <c r="AF2211" s="9" t="s">
        <v>2829</v>
      </c>
      <c r="AG2211">
        <v>0</v>
      </c>
      <c r="AH2211">
        <v>1</v>
      </c>
      <c r="AI2211">
        <v>0</v>
      </c>
      <c r="AJ2211">
        <v>1</v>
      </c>
      <c r="AK2211" s="9" t="s">
        <v>2840</v>
      </c>
      <c r="AL2211">
        <f t="shared" si="747"/>
        <v>0</v>
      </c>
      <c r="AM2211">
        <f>IF(AND(INDIRECT(AN2211)='Sample Select backend'!$C$2,INDIRECT(AO2211)=1,INDIRECT(AP2211)='Sample Select backend'!$F$2,INDIRECT(AQ2211)=1,INDIRECT(AR2211)='Sample Select backend'!$M$2),1,0)</f>
        <v>0</v>
      </c>
      <c r="AN2211" t="str">
        <f>_xlfn.CONCAT('Sample Select backend'!$C$4,ROW(AN2211))</f>
        <v>AE2211</v>
      </c>
      <c r="AO2211" s="9" t="str">
        <f>_xlfn.CONCAT('Sample Select backend'!$J$2,ROW(AO2211))</f>
        <v>AJ2211</v>
      </c>
      <c r="AP2211" t="str">
        <f>_xlfn.CONCAT('Sample Select backend'!$F$4,ROW(AP2211))</f>
        <v>AF2211</v>
      </c>
      <c r="AQ2211" t="str">
        <f>_xlfn.CONCAT('Sample Select backend'!$I$10,ROW(AQ2211))</f>
        <v>R2211</v>
      </c>
      <c r="AR2211" t="str">
        <f>_xlfn.CONCAT('Sample Select backend'!$M$4,ROW(AR2211))</f>
        <v>AK2211</v>
      </c>
      <c r="AS2211" t="str">
        <f t="shared" si="748"/>
        <v>Malaysia</v>
      </c>
      <c r="AT2211" s="9">
        <f t="shared" si="749"/>
        <v>6</v>
      </c>
      <c r="AU2211">
        <f t="shared" si="750"/>
        <v>0</v>
      </c>
      <c r="AV2211" s="9">
        <v>1</v>
      </c>
    </row>
    <row r="2212" spans="1:48" x14ac:dyDescent="0.35">
      <c r="A2212" t="s">
        <v>128</v>
      </c>
      <c r="B2212">
        <v>6</v>
      </c>
      <c r="C2212">
        <v>29</v>
      </c>
      <c r="D2212" t="s">
        <v>1702</v>
      </c>
      <c r="E2212">
        <v>1</v>
      </c>
      <c r="F2212">
        <v>1</v>
      </c>
      <c r="G2212">
        <v>2</v>
      </c>
      <c r="H2212">
        <v>-1</v>
      </c>
      <c r="I2212">
        <v>-2</v>
      </c>
      <c r="J2212">
        <v>2</v>
      </c>
      <c r="K2212">
        <v>1</v>
      </c>
      <c r="L2212">
        <v>-2</v>
      </c>
      <c r="M2212">
        <v>1</v>
      </c>
      <c r="N2212" t="s">
        <v>2727</v>
      </c>
      <c r="O2212" t="s">
        <v>2805</v>
      </c>
      <c r="P2212" t="s">
        <v>2810</v>
      </c>
      <c r="Q2212" t="s">
        <v>2816</v>
      </c>
      <c r="R2212">
        <v>0</v>
      </c>
      <c r="S2212">
        <v>-5.59</v>
      </c>
      <c r="T2212">
        <v>-3.76</v>
      </c>
      <c r="U2212">
        <v>62.15</v>
      </c>
      <c r="V2212">
        <f t="shared" si="752"/>
        <v>1</v>
      </c>
      <c r="W2212">
        <f t="shared" si="753"/>
        <v>1</v>
      </c>
      <c r="X2212">
        <f t="shared" si="754"/>
        <v>1</v>
      </c>
      <c r="Y2212">
        <f t="shared" si="755"/>
        <v>0</v>
      </c>
      <c r="Z2212">
        <f t="shared" si="756"/>
        <v>0</v>
      </c>
      <c r="AA2212">
        <f t="shared" si="757"/>
        <v>1</v>
      </c>
      <c r="AB2212">
        <f t="shared" si="758"/>
        <v>1</v>
      </c>
      <c r="AC2212">
        <f t="shared" si="759"/>
        <v>0</v>
      </c>
      <c r="AD2212">
        <f t="shared" si="760"/>
        <v>1</v>
      </c>
      <c r="AE2212" s="4" t="s">
        <v>2828</v>
      </c>
      <c r="AF2212" s="9" t="s">
        <v>2829</v>
      </c>
      <c r="AG2212">
        <v>0</v>
      </c>
      <c r="AH2212">
        <v>1</v>
      </c>
      <c r="AI2212">
        <v>0</v>
      </c>
      <c r="AJ2212">
        <v>1</v>
      </c>
      <c r="AK2212" s="9" t="s">
        <v>2840</v>
      </c>
      <c r="AL2212">
        <f t="shared" si="747"/>
        <v>0</v>
      </c>
      <c r="AM2212">
        <f>IF(AND(INDIRECT(AN2212)='Sample Select backend'!$C$2,INDIRECT(AO2212)=1,INDIRECT(AP2212)='Sample Select backend'!$F$2,INDIRECT(AQ2212)=1,INDIRECT(AR2212)='Sample Select backend'!$M$2),1,0)</f>
        <v>0</v>
      </c>
      <c r="AN2212" t="str">
        <f>_xlfn.CONCAT('Sample Select backend'!$C$4,ROW(AN2212))</f>
        <v>AE2212</v>
      </c>
      <c r="AO2212" s="9" t="str">
        <f>_xlfn.CONCAT('Sample Select backend'!$J$2,ROW(AO2212))</f>
        <v>AJ2212</v>
      </c>
      <c r="AP2212" t="str">
        <f>_xlfn.CONCAT('Sample Select backend'!$F$4,ROW(AP2212))</f>
        <v>AF2212</v>
      </c>
      <c r="AQ2212" t="str">
        <f>_xlfn.CONCAT('Sample Select backend'!$I$10,ROW(AQ2212))</f>
        <v>R2212</v>
      </c>
      <c r="AR2212" t="str">
        <f>_xlfn.CONCAT('Sample Select backend'!$M$4,ROW(AR2212))</f>
        <v>AK2212</v>
      </c>
      <c r="AS2212" t="str">
        <f t="shared" si="748"/>
        <v>Malaysia</v>
      </c>
      <c r="AT2212" s="9">
        <f t="shared" si="749"/>
        <v>29</v>
      </c>
      <c r="AU2212">
        <f t="shared" si="750"/>
        <v>0</v>
      </c>
      <c r="AV2212" s="9">
        <v>1</v>
      </c>
    </row>
    <row r="2213" spans="1:48" x14ac:dyDescent="0.35">
      <c r="A2213" t="s">
        <v>128</v>
      </c>
      <c r="B2213">
        <v>6</v>
      </c>
      <c r="C2213">
        <v>29</v>
      </c>
      <c r="D2213" t="s">
        <v>1685</v>
      </c>
      <c r="E2213">
        <v>1</v>
      </c>
      <c r="F2213">
        <v>1</v>
      </c>
      <c r="G2213">
        <v>2</v>
      </c>
      <c r="H2213">
        <v>-1</v>
      </c>
      <c r="I2213">
        <v>-2</v>
      </c>
      <c r="J2213">
        <v>2</v>
      </c>
      <c r="K2213">
        <v>1</v>
      </c>
      <c r="M2213">
        <v>1</v>
      </c>
      <c r="N2213" t="s">
        <v>2727</v>
      </c>
      <c r="O2213" t="s">
        <v>2805</v>
      </c>
      <c r="P2213" t="s">
        <v>2810</v>
      </c>
      <c r="Q2213" t="s">
        <v>2816</v>
      </c>
      <c r="R2213">
        <v>0</v>
      </c>
      <c r="S2213">
        <v>-5.59</v>
      </c>
      <c r="T2213">
        <v>-3.76</v>
      </c>
      <c r="U2213">
        <v>62.15</v>
      </c>
      <c r="V2213">
        <f t="shared" si="752"/>
        <v>1</v>
      </c>
      <c r="W2213">
        <f t="shared" si="753"/>
        <v>1</v>
      </c>
      <c r="X2213">
        <f t="shared" si="754"/>
        <v>1</v>
      </c>
      <c r="Y2213">
        <f t="shared" si="755"/>
        <v>0</v>
      </c>
      <c r="Z2213">
        <f t="shared" si="756"/>
        <v>0</v>
      </c>
      <c r="AA2213">
        <f t="shared" si="757"/>
        <v>1</v>
      </c>
      <c r="AB2213">
        <f t="shared" si="758"/>
        <v>1</v>
      </c>
      <c r="AC2213">
        <f t="shared" si="759"/>
        <v>-1</v>
      </c>
      <c r="AD2213">
        <f t="shared" si="760"/>
        <v>1</v>
      </c>
      <c r="AE2213" s="4" t="s">
        <v>2828</v>
      </c>
      <c r="AF2213" s="9" t="s">
        <v>2829</v>
      </c>
      <c r="AG2213">
        <v>0</v>
      </c>
      <c r="AH2213">
        <v>1</v>
      </c>
      <c r="AI2213">
        <v>0</v>
      </c>
      <c r="AJ2213">
        <v>1</v>
      </c>
      <c r="AK2213" s="9" t="s">
        <v>2840</v>
      </c>
      <c r="AL2213">
        <f t="shared" si="747"/>
        <v>0</v>
      </c>
      <c r="AM2213">
        <f>IF(AND(INDIRECT(AN2213)='Sample Select backend'!$C$2,INDIRECT(AO2213)=1,INDIRECT(AP2213)='Sample Select backend'!$F$2,INDIRECT(AQ2213)=1,INDIRECT(AR2213)='Sample Select backend'!$M$2),1,0)</f>
        <v>0</v>
      </c>
      <c r="AN2213" t="str">
        <f>_xlfn.CONCAT('Sample Select backend'!$C$4,ROW(AN2213))</f>
        <v>AE2213</v>
      </c>
      <c r="AO2213" s="9" t="str">
        <f>_xlfn.CONCAT('Sample Select backend'!$J$2,ROW(AO2213))</f>
        <v>AJ2213</v>
      </c>
      <c r="AP2213" t="str">
        <f>_xlfn.CONCAT('Sample Select backend'!$F$4,ROW(AP2213))</f>
        <v>AF2213</v>
      </c>
      <c r="AQ2213" t="str">
        <f>_xlfn.CONCAT('Sample Select backend'!$I$10,ROW(AQ2213))</f>
        <v>R2213</v>
      </c>
      <c r="AR2213" t="str">
        <f>_xlfn.CONCAT('Sample Select backend'!$M$4,ROW(AR2213))</f>
        <v>AK2213</v>
      </c>
      <c r="AS2213" t="str">
        <f t="shared" si="748"/>
        <v>Malaysia</v>
      </c>
      <c r="AT2213" s="9">
        <f t="shared" si="749"/>
        <v>29</v>
      </c>
      <c r="AU2213">
        <f t="shared" si="750"/>
        <v>0</v>
      </c>
      <c r="AV2213" s="9">
        <v>1</v>
      </c>
    </row>
    <row r="2214" spans="1:48" x14ac:dyDescent="0.35">
      <c r="A2214" t="s">
        <v>128</v>
      </c>
      <c r="B2214">
        <v>6</v>
      </c>
      <c r="C2214">
        <v>25</v>
      </c>
      <c r="D2214" t="s">
        <v>1703</v>
      </c>
      <c r="E2214">
        <v>2</v>
      </c>
      <c r="F2214">
        <v>1</v>
      </c>
      <c r="G2214">
        <v>2</v>
      </c>
      <c r="H2214">
        <v>-1</v>
      </c>
      <c r="I2214">
        <v>2</v>
      </c>
      <c r="J2214">
        <v>1</v>
      </c>
      <c r="K2214">
        <v>1</v>
      </c>
      <c r="L2214">
        <v>-2</v>
      </c>
      <c r="M2214">
        <v>1</v>
      </c>
      <c r="N2214" t="s">
        <v>2727</v>
      </c>
      <c r="O2214" t="s">
        <v>2805</v>
      </c>
      <c r="P2214" t="s">
        <v>2810</v>
      </c>
      <c r="Q2214" t="s">
        <v>2816</v>
      </c>
      <c r="R2214">
        <v>0</v>
      </c>
      <c r="S2214">
        <v>-5.59</v>
      </c>
      <c r="T2214">
        <v>-3.76</v>
      </c>
      <c r="U2214">
        <v>62.15</v>
      </c>
      <c r="V2214">
        <f t="shared" si="752"/>
        <v>1</v>
      </c>
      <c r="W2214">
        <f t="shared" si="753"/>
        <v>1</v>
      </c>
      <c r="X2214">
        <f t="shared" si="754"/>
        <v>1</v>
      </c>
      <c r="Y2214">
        <f t="shared" si="755"/>
        <v>0</v>
      </c>
      <c r="Z2214">
        <f t="shared" si="756"/>
        <v>1</v>
      </c>
      <c r="AA2214">
        <f t="shared" si="757"/>
        <v>1</v>
      </c>
      <c r="AB2214">
        <f t="shared" si="758"/>
        <v>1</v>
      </c>
      <c r="AC2214">
        <f t="shared" si="759"/>
        <v>0</v>
      </c>
      <c r="AD2214">
        <f t="shared" si="760"/>
        <v>1</v>
      </c>
      <c r="AE2214" s="4" t="s">
        <v>2828</v>
      </c>
      <c r="AF2214" s="9" t="s">
        <v>2829</v>
      </c>
      <c r="AG2214">
        <v>0</v>
      </c>
      <c r="AH2214">
        <v>1</v>
      </c>
      <c r="AI2214">
        <v>0</v>
      </c>
      <c r="AJ2214">
        <v>1</v>
      </c>
      <c r="AK2214" s="9" t="s">
        <v>2840</v>
      </c>
      <c r="AL2214">
        <f t="shared" si="747"/>
        <v>0</v>
      </c>
      <c r="AM2214">
        <f>IF(AND(INDIRECT(AN2214)='Sample Select backend'!$C$2,INDIRECT(AO2214)=1,INDIRECT(AP2214)='Sample Select backend'!$F$2,INDIRECT(AQ2214)=1,INDIRECT(AR2214)='Sample Select backend'!$M$2),1,0)</f>
        <v>0</v>
      </c>
      <c r="AN2214" t="str">
        <f>_xlfn.CONCAT('Sample Select backend'!$C$4,ROW(AN2214))</f>
        <v>AE2214</v>
      </c>
      <c r="AO2214" s="9" t="str">
        <f>_xlfn.CONCAT('Sample Select backend'!$J$2,ROW(AO2214))</f>
        <v>AJ2214</v>
      </c>
      <c r="AP2214" t="str">
        <f>_xlfn.CONCAT('Sample Select backend'!$F$4,ROW(AP2214))</f>
        <v>AF2214</v>
      </c>
      <c r="AQ2214" t="str">
        <f>_xlfn.CONCAT('Sample Select backend'!$I$10,ROW(AQ2214))</f>
        <v>R2214</v>
      </c>
      <c r="AR2214" t="str">
        <f>_xlfn.CONCAT('Sample Select backend'!$M$4,ROW(AR2214))</f>
        <v>AK2214</v>
      </c>
      <c r="AS2214" t="str">
        <f t="shared" si="748"/>
        <v>Malaysia</v>
      </c>
      <c r="AT2214" s="9">
        <f t="shared" si="749"/>
        <v>25</v>
      </c>
      <c r="AU2214">
        <f t="shared" si="750"/>
        <v>0</v>
      </c>
      <c r="AV2214" s="9">
        <v>0</v>
      </c>
    </row>
    <row r="2215" spans="1:48" x14ac:dyDescent="0.35">
      <c r="A2215" t="s">
        <v>128</v>
      </c>
      <c r="B2215" t="s">
        <v>201</v>
      </c>
      <c r="C2215" t="s">
        <v>201</v>
      </c>
      <c r="D2215" t="s">
        <v>1705</v>
      </c>
      <c r="E2215">
        <v>1</v>
      </c>
      <c r="F2215">
        <v>1</v>
      </c>
      <c r="G2215">
        <v>2</v>
      </c>
      <c r="H2215">
        <v>-1</v>
      </c>
      <c r="I2215">
        <v>-2</v>
      </c>
      <c r="J2215">
        <v>-2</v>
      </c>
      <c r="K2215">
        <v>2</v>
      </c>
      <c r="L2215">
        <v>-2</v>
      </c>
      <c r="M2215">
        <v>1</v>
      </c>
      <c r="N2215" t="s">
        <v>2727</v>
      </c>
      <c r="O2215" t="s">
        <v>2805</v>
      </c>
      <c r="P2215" t="s">
        <v>2810</v>
      </c>
      <c r="Q2215" t="s">
        <v>2816</v>
      </c>
      <c r="R2215">
        <v>0</v>
      </c>
      <c r="S2215">
        <v>-5.59</v>
      </c>
      <c r="T2215">
        <v>-3.76</v>
      </c>
      <c r="U2215">
        <v>62.15</v>
      </c>
      <c r="V2215">
        <f t="shared" si="752"/>
        <v>1</v>
      </c>
      <c r="W2215">
        <f t="shared" si="753"/>
        <v>1</v>
      </c>
      <c r="X2215">
        <f t="shared" si="754"/>
        <v>1</v>
      </c>
      <c r="Y2215">
        <f t="shared" si="755"/>
        <v>0</v>
      </c>
      <c r="Z2215">
        <f t="shared" si="756"/>
        <v>0</v>
      </c>
      <c r="AA2215">
        <f t="shared" si="757"/>
        <v>0</v>
      </c>
      <c r="AB2215">
        <f t="shared" si="758"/>
        <v>1</v>
      </c>
      <c r="AC2215">
        <f t="shared" si="759"/>
        <v>0</v>
      </c>
      <c r="AD2215">
        <f t="shared" si="760"/>
        <v>1</v>
      </c>
      <c r="AE2215" s="4" t="s">
        <v>2828</v>
      </c>
      <c r="AF2215" s="9" t="s">
        <v>2829</v>
      </c>
      <c r="AG2215">
        <v>0</v>
      </c>
      <c r="AH2215">
        <v>1</v>
      </c>
      <c r="AI2215">
        <v>0</v>
      </c>
      <c r="AJ2215">
        <v>1</v>
      </c>
      <c r="AK2215" s="9" t="s">
        <v>2840</v>
      </c>
      <c r="AL2215">
        <f t="shared" si="747"/>
        <v>1</v>
      </c>
      <c r="AM2215">
        <f>IF(AND(INDIRECT(AN2215)='Sample Select backend'!$C$2,INDIRECT(AO2215)=1,INDIRECT(AP2215)='Sample Select backend'!$F$2,INDIRECT(AQ2215)=1,INDIRECT(AR2215)='Sample Select backend'!$M$2),1,0)</f>
        <v>0</v>
      </c>
      <c r="AN2215" t="str">
        <f>_xlfn.CONCAT('Sample Select backend'!$C$4,ROW(AN2215))</f>
        <v>AE2215</v>
      </c>
      <c r="AO2215" s="9" t="str">
        <f>_xlfn.CONCAT('Sample Select backend'!$J$2,ROW(AO2215))</f>
        <v>AJ2215</v>
      </c>
      <c r="AP2215" t="str">
        <f>_xlfn.CONCAT('Sample Select backend'!$F$4,ROW(AP2215))</f>
        <v>AF2215</v>
      </c>
      <c r="AQ2215" t="str">
        <f>_xlfn.CONCAT('Sample Select backend'!$I$10,ROW(AQ2215))</f>
        <v>R2215</v>
      </c>
      <c r="AR2215" t="str">
        <f>_xlfn.CONCAT('Sample Select backend'!$M$4,ROW(AR2215))</f>
        <v>AK2215</v>
      </c>
      <c r="AS2215" t="str">
        <f t="shared" si="748"/>
        <v>Malaysia</v>
      </c>
      <c r="AT2215" s="9" t="str">
        <f t="shared" si="749"/>
        <v>Other</v>
      </c>
      <c r="AU2215">
        <f t="shared" si="750"/>
        <v>0</v>
      </c>
      <c r="AV2215" s="9">
        <v>0</v>
      </c>
    </row>
    <row r="2216" spans="1:48" x14ac:dyDescent="0.35">
      <c r="A2216" s="24" t="s">
        <v>128</v>
      </c>
      <c r="B2216" s="24">
        <v>7</v>
      </c>
      <c r="C2216" s="24">
        <v>31</v>
      </c>
      <c r="D2216" s="24" t="s">
        <v>3942</v>
      </c>
      <c r="E2216" s="24"/>
      <c r="O2216" t="s">
        <v>2805</v>
      </c>
      <c r="P2216" t="s">
        <v>2810</v>
      </c>
      <c r="Q2216" t="s">
        <v>2816</v>
      </c>
      <c r="R2216">
        <v>0</v>
      </c>
      <c r="S2216">
        <v>-5.59</v>
      </c>
      <c r="T2216">
        <v>-3.76</v>
      </c>
      <c r="U2216">
        <v>62.15</v>
      </c>
      <c r="V2216">
        <v>-1</v>
      </c>
      <c r="W2216">
        <v>-1</v>
      </c>
      <c r="X2216">
        <v>-1</v>
      </c>
      <c r="Y2216">
        <v>-1</v>
      </c>
      <c r="Z2216">
        <v>-1</v>
      </c>
      <c r="AA2216">
        <v>-1</v>
      </c>
      <c r="AB2216">
        <v>-1</v>
      </c>
      <c r="AC2216">
        <v>-1</v>
      </c>
      <c r="AD2216">
        <v>-1</v>
      </c>
      <c r="AE2216" s="4" t="s">
        <v>2828</v>
      </c>
      <c r="AF2216" s="9" t="s">
        <v>2829</v>
      </c>
      <c r="AG2216">
        <v>0</v>
      </c>
      <c r="AH2216">
        <v>1</v>
      </c>
      <c r="AI2216">
        <v>0</v>
      </c>
      <c r="AJ2216">
        <v>1</v>
      </c>
      <c r="AK2216" s="9" t="s">
        <v>2840</v>
      </c>
      <c r="AL2216">
        <f t="shared" si="747"/>
        <v>0</v>
      </c>
      <c r="AM2216">
        <f>IF(AND(INDIRECT(AN2216)='Sample Select backend'!$C$2,INDIRECT(AO2216)=1,INDIRECT(AP2216)='Sample Select backend'!$F$2,INDIRECT(AQ2216)=1,INDIRECT(AR2216)='Sample Select backend'!$M$2),1,0)</f>
        <v>0</v>
      </c>
      <c r="AN2216" t="str">
        <f>_xlfn.CONCAT('Sample Select backend'!$C$4,ROW(AN2216))</f>
        <v>AE2216</v>
      </c>
      <c r="AO2216" s="9" t="str">
        <f>_xlfn.CONCAT('Sample Select backend'!$J$2,ROW(AO2216))</f>
        <v>AJ2216</v>
      </c>
      <c r="AP2216" t="str">
        <f>_xlfn.CONCAT('Sample Select backend'!$F$4,ROW(AP2216))</f>
        <v>AF2216</v>
      </c>
      <c r="AQ2216" t="str">
        <f>_xlfn.CONCAT('Sample Select backend'!$I$10,ROW(AQ2216))</f>
        <v>R2216</v>
      </c>
      <c r="AR2216" t="str">
        <f>_xlfn.CONCAT('Sample Select backend'!$M$4,ROW(AR2216))</f>
        <v>AK2216</v>
      </c>
      <c r="AS2216" t="str">
        <f t="shared" si="748"/>
        <v>Malaysia</v>
      </c>
      <c r="AT2216" s="9">
        <f t="shared" si="749"/>
        <v>31</v>
      </c>
      <c r="AU2216">
        <f t="shared" si="750"/>
        <v>0</v>
      </c>
      <c r="AV2216" s="9">
        <v>0</v>
      </c>
    </row>
    <row r="2217" spans="1:48" x14ac:dyDescent="0.35">
      <c r="A2217" s="24" t="s">
        <v>128</v>
      </c>
      <c r="B2217" s="24">
        <v>1</v>
      </c>
      <c r="C2217" s="24" t="s">
        <v>201</v>
      </c>
      <c r="D2217" s="24" t="s">
        <v>3943</v>
      </c>
      <c r="E2217" s="24"/>
      <c r="O2217" t="s">
        <v>2805</v>
      </c>
      <c r="P2217" t="s">
        <v>2810</v>
      </c>
      <c r="Q2217" t="s">
        <v>2816</v>
      </c>
      <c r="R2217">
        <v>0</v>
      </c>
      <c r="S2217">
        <v>-5.59</v>
      </c>
      <c r="T2217">
        <v>-3.76</v>
      </c>
      <c r="U2217">
        <v>62.15</v>
      </c>
      <c r="V2217">
        <v>-1</v>
      </c>
      <c r="W2217">
        <v>-1</v>
      </c>
      <c r="X2217">
        <v>-1</v>
      </c>
      <c r="Y2217">
        <v>-1</v>
      </c>
      <c r="Z2217">
        <v>-1</v>
      </c>
      <c r="AA2217">
        <v>-1</v>
      </c>
      <c r="AB2217">
        <v>-1</v>
      </c>
      <c r="AC2217">
        <v>-1</v>
      </c>
      <c r="AD2217">
        <v>-1</v>
      </c>
      <c r="AE2217" s="4" t="s">
        <v>2828</v>
      </c>
      <c r="AF2217" s="9" t="s">
        <v>2829</v>
      </c>
      <c r="AG2217">
        <v>0</v>
      </c>
      <c r="AH2217">
        <v>1</v>
      </c>
      <c r="AI2217">
        <v>0</v>
      </c>
      <c r="AJ2217">
        <v>1</v>
      </c>
      <c r="AK2217" s="9" t="s">
        <v>2840</v>
      </c>
      <c r="AL2217">
        <f t="shared" si="747"/>
        <v>0</v>
      </c>
      <c r="AM2217">
        <f>IF(AND(INDIRECT(AN2217)='Sample Select backend'!$C$2,INDIRECT(AO2217)=1,INDIRECT(AP2217)='Sample Select backend'!$F$2,INDIRECT(AQ2217)=1,INDIRECT(AR2217)='Sample Select backend'!$M$2),1,0)</f>
        <v>0</v>
      </c>
      <c r="AN2217" t="str">
        <f>_xlfn.CONCAT('Sample Select backend'!$C$4,ROW(AN2217))</f>
        <v>AE2217</v>
      </c>
      <c r="AO2217" s="9" t="str">
        <f>_xlfn.CONCAT('Sample Select backend'!$J$2,ROW(AO2217))</f>
        <v>AJ2217</v>
      </c>
      <c r="AP2217" t="str">
        <f>_xlfn.CONCAT('Sample Select backend'!$F$4,ROW(AP2217))</f>
        <v>AF2217</v>
      </c>
      <c r="AQ2217" t="str">
        <f>_xlfn.CONCAT('Sample Select backend'!$I$10,ROW(AQ2217))</f>
        <v>R2217</v>
      </c>
      <c r="AR2217" t="str">
        <f>_xlfn.CONCAT('Sample Select backend'!$M$4,ROW(AR2217))</f>
        <v>AK2217</v>
      </c>
      <c r="AS2217" t="str">
        <f t="shared" si="748"/>
        <v>Malaysia</v>
      </c>
      <c r="AT2217" s="9" t="str">
        <f t="shared" si="749"/>
        <v>Other</v>
      </c>
      <c r="AU2217">
        <f t="shared" si="750"/>
        <v>0</v>
      </c>
      <c r="AV2217" s="9">
        <v>0</v>
      </c>
    </row>
    <row r="2218" spans="1:48" x14ac:dyDescent="0.35">
      <c r="A2218" s="24" t="s">
        <v>128</v>
      </c>
      <c r="B2218" s="24">
        <v>6</v>
      </c>
      <c r="C2218" s="24">
        <v>28</v>
      </c>
      <c r="D2218" s="24" t="s">
        <v>3944</v>
      </c>
      <c r="E2218" s="24"/>
      <c r="O2218" t="s">
        <v>2805</v>
      </c>
      <c r="P2218" t="s">
        <v>2810</v>
      </c>
      <c r="Q2218" t="s">
        <v>2816</v>
      </c>
      <c r="R2218">
        <v>0</v>
      </c>
      <c r="S2218">
        <v>-5.59</v>
      </c>
      <c r="T2218">
        <v>-3.76</v>
      </c>
      <c r="U2218">
        <v>62.15</v>
      </c>
      <c r="V2218">
        <v>-1</v>
      </c>
      <c r="W2218">
        <v>-1</v>
      </c>
      <c r="X2218">
        <v>-1</v>
      </c>
      <c r="Y2218">
        <v>-1</v>
      </c>
      <c r="Z2218">
        <v>-1</v>
      </c>
      <c r="AA2218">
        <v>-1</v>
      </c>
      <c r="AB2218">
        <v>-1</v>
      </c>
      <c r="AC2218">
        <v>-1</v>
      </c>
      <c r="AD2218">
        <v>-1</v>
      </c>
      <c r="AE2218" s="4" t="s">
        <v>2828</v>
      </c>
      <c r="AF2218" s="9" t="s">
        <v>2829</v>
      </c>
      <c r="AG2218">
        <v>0</v>
      </c>
      <c r="AH2218">
        <v>1</v>
      </c>
      <c r="AI2218">
        <v>0</v>
      </c>
      <c r="AJ2218">
        <v>1</v>
      </c>
      <c r="AK2218" s="9" t="s">
        <v>2840</v>
      </c>
      <c r="AL2218">
        <f t="shared" si="747"/>
        <v>0</v>
      </c>
      <c r="AM2218">
        <f>IF(AND(INDIRECT(AN2218)='Sample Select backend'!$C$2,INDIRECT(AO2218)=1,INDIRECT(AP2218)='Sample Select backend'!$F$2,INDIRECT(AQ2218)=1,INDIRECT(AR2218)='Sample Select backend'!$M$2),1,0)</f>
        <v>0</v>
      </c>
      <c r="AN2218" t="str">
        <f>_xlfn.CONCAT('Sample Select backend'!$C$4,ROW(AN2218))</f>
        <v>AE2218</v>
      </c>
      <c r="AO2218" s="9" t="str">
        <f>_xlfn.CONCAT('Sample Select backend'!$J$2,ROW(AO2218))</f>
        <v>AJ2218</v>
      </c>
      <c r="AP2218" t="str">
        <f>_xlfn.CONCAT('Sample Select backend'!$F$4,ROW(AP2218))</f>
        <v>AF2218</v>
      </c>
      <c r="AQ2218" t="str">
        <f>_xlfn.CONCAT('Sample Select backend'!$I$10,ROW(AQ2218))</f>
        <v>R2218</v>
      </c>
      <c r="AR2218" t="str">
        <f>_xlfn.CONCAT('Sample Select backend'!$M$4,ROW(AR2218))</f>
        <v>AK2218</v>
      </c>
      <c r="AS2218" t="str">
        <f t="shared" si="748"/>
        <v>Malaysia</v>
      </c>
      <c r="AT2218" s="9">
        <f t="shared" si="749"/>
        <v>28</v>
      </c>
      <c r="AU2218">
        <f t="shared" si="750"/>
        <v>0</v>
      </c>
      <c r="AV2218" s="9">
        <v>0</v>
      </c>
    </row>
    <row r="2219" spans="1:48" x14ac:dyDescent="0.35">
      <c r="A2219" s="24" t="s">
        <v>128</v>
      </c>
      <c r="B2219" s="24">
        <v>7</v>
      </c>
      <c r="C2219" s="24" t="s">
        <v>201</v>
      </c>
      <c r="D2219" s="24" t="s">
        <v>3945</v>
      </c>
      <c r="E2219" s="24"/>
      <c r="O2219" t="s">
        <v>2805</v>
      </c>
      <c r="P2219" t="s">
        <v>2810</v>
      </c>
      <c r="Q2219" t="s">
        <v>2816</v>
      </c>
      <c r="R2219">
        <v>0</v>
      </c>
      <c r="S2219">
        <v>-5.59</v>
      </c>
      <c r="T2219">
        <v>-3.76</v>
      </c>
      <c r="U2219">
        <v>62.15</v>
      </c>
      <c r="V2219">
        <v>-1</v>
      </c>
      <c r="W2219">
        <v>-1</v>
      </c>
      <c r="X2219">
        <v>-1</v>
      </c>
      <c r="Y2219">
        <v>-1</v>
      </c>
      <c r="Z2219">
        <v>-1</v>
      </c>
      <c r="AA2219">
        <v>-1</v>
      </c>
      <c r="AB2219">
        <v>-1</v>
      </c>
      <c r="AC2219">
        <v>-1</v>
      </c>
      <c r="AD2219">
        <v>-1</v>
      </c>
      <c r="AE2219" s="4" t="s">
        <v>2828</v>
      </c>
      <c r="AF2219" s="9" t="s">
        <v>2829</v>
      </c>
      <c r="AG2219">
        <v>0</v>
      </c>
      <c r="AH2219">
        <v>1</v>
      </c>
      <c r="AI2219">
        <v>0</v>
      </c>
      <c r="AJ2219">
        <v>1</v>
      </c>
      <c r="AK2219" s="9" t="s">
        <v>2840</v>
      </c>
      <c r="AL2219">
        <f t="shared" si="747"/>
        <v>0</v>
      </c>
      <c r="AM2219">
        <f>IF(AND(INDIRECT(AN2219)='Sample Select backend'!$C$2,INDIRECT(AO2219)=1,INDIRECT(AP2219)='Sample Select backend'!$F$2,INDIRECT(AQ2219)=1,INDIRECT(AR2219)='Sample Select backend'!$M$2),1,0)</f>
        <v>0</v>
      </c>
      <c r="AN2219" t="str">
        <f>_xlfn.CONCAT('Sample Select backend'!$C$4,ROW(AN2219))</f>
        <v>AE2219</v>
      </c>
      <c r="AO2219" s="9" t="str">
        <f>_xlfn.CONCAT('Sample Select backend'!$J$2,ROW(AO2219))</f>
        <v>AJ2219</v>
      </c>
      <c r="AP2219" t="str">
        <f>_xlfn.CONCAT('Sample Select backend'!$F$4,ROW(AP2219))</f>
        <v>AF2219</v>
      </c>
      <c r="AQ2219" t="str">
        <f>_xlfn.CONCAT('Sample Select backend'!$I$10,ROW(AQ2219))</f>
        <v>R2219</v>
      </c>
      <c r="AR2219" t="str">
        <f>_xlfn.CONCAT('Sample Select backend'!$M$4,ROW(AR2219))</f>
        <v>AK2219</v>
      </c>
      <c r="AS2219" t="str">
        <f t="shared" si="748"/>
        <v>Malaysia</v>
      </c>
      <c r="AT2219" s="9" t="str">
        <f t="shared" si="749"/>
        <v>Other</v>
      </c>
      <c r="AU2219">
        <f t="shared" si="750"/>
        <v>0</v>
      </c>
      <c r="AV2219" s="9">
        <v>0</v>
      </c>
    </row>
    <row r="2220" spans="1:48" x14ac:dyDescent="0.35">
      <c r="A2220" s="24" t="s">
        <v>128</v>
      </c>
      <c r="B2220" s="24">
        <v>1</v>
      </c>
      <c r="C2220" s="24">
        <v>6</v>
      </c>
      <c r="D2220" s="24" t="s">
        <v>3946</v>
      </c>
      <c r="E2220" s="24"/>
      <c r="O2220" t="s">
        <v>2805</v>
      </c>
      <c r="P2220" t="s">
        <v>2810</v>
      </c>
      <c r="Q2220" t="s">
        <v>2816</v>
      </c>
      <c r="R2220">
        <v>0</v>
      </c>
      <c r="S2220">
        <v>-5.59</v>
      </c>
      <c r="T2220">
        <v>-3.76</v>
      </c>
      <c r="U2220">
        <v>62.15</v>
      </c>
      <c r="V2220">
        <v>-1</v>
      </c>
      <c r="W2220">
        <v>-1</v>
      </c>
      <c r="X2220">
        <v>-1</v>
      </c>
      <c r="Y2220">
        <v>-1</v>
      </c>
      <c r="Z2220">
        <v>-1</v>
      </c>
      <c r="AA2220">
        <v>-1</v>
      </c>
      <c r="AB2220">
        <v>-1</v>
      </c>
      <c r="AC2220">
        <v>-1</v>
      </c>
      <c r="AD2220">
        <v>-1</v>
      </c>
      <c r="AE2220" s="4" t="s">
        <v>2828</v>
      </c>
      <c r="AF2220" s="9" t="s">
        <v>2829</v>
      </c>
      <c r="AG2220">
        <v>0</v>
      </c>
      <c r="AH2220">
        <v>1</v>
      </c>
      <c r="AI2220">
        <v>0</v>
      </c>
      <c r="AJ2220">
        <v>1</v>
      </c>
      <c r="AK2220" s="9" t="s">
        <v>2840</v>
      </c>
      <c r="AL2220">
        <f t="shared" si="747"/>
        <v>0</v>
      </c>
      <c r="AM2220">
        <f>IF(AND(INDIRECT(AN2220)='Sample Select backend'!$C$2,INDIRECT(AO2220)=1,INDIRECT(AP2220)='Sample Select backend'!$F$2,INDIRECT(AQ2220)=1,INDIRECT(AR2220)='Sample Select backend'!$M$2),1,0)</f>
        <v>0</v>
      </c>
      <c r="AN2220" t="str">
        <f>_xlfn.CONCAT('Sample Select backend'!$C$4,ROW(AN2220))</f>
        <v>AE2220</v>
      </c>
      <c r="AO2220" s="9" t="str">
        <f>_xlfn.CONCAT('Sample Select backend'!$J$2,ROW(AO2220))</f>
        <v>AJ2220</v>
      </c>
      <c r="AP2220" t="str">
        <f>_xlfn.CONCAT('Sample Select backend'!$F$4,ROW(AP2220))</f>
        <v>AF2220</v>
      </c>
      <c r="AQ2220" t="str">
        <f>_xlfn.CONCAT('Sample Select backend'!$I$10,ROW(AQ2220))</f>
        <v>R2220</v>
      </c>
      <c r="AR2220" t="str">
        <f>_xlfn.CONCAT('Sample Select backend'!$M$4,ROW(AR2220))</f>
        <v>AK2220</v>
      </c>
      <c r="AS2220" t="str">
        <f t="shared" si="748"/>
        <v>Malaysia</v>
      </c>
      <c r="AT2220" s="9">
        <f t="shared" si="749"/>
        <v>6</v>
      </c>
      <c r="AU2220">
        <f t="shared" si="750"/>
        <v>0</v>
      </c>
      <c r="AV2220" s="9">
        <v>0</v>
      </c>
    </row>
    <row r="2221" spans="1:48" x14ac:dyDescent="0.35">
      <c r="A2221" s="24" t="s">
        <v>128</v>
      </c>
      <c r="B2221" s="24">
        <v>4</v>
      </c>
      <c r="C2221" s="24" t="s">
        <v>201</v>
      </c>
      <c r="D2221" s="24" t="s">
        <v>3947</v>
      </c>
      <c r="E2221" s="24"/>
      <c r="O2221" t="s">
        <v>2805</v>
      </c>
      <c r="P2221" t="s">
        <v>2810</v>
      </c>
      <c r="Q2221" t="s">
        <v>2816</v>
      </c>
      <c r="R2221">
        <v>0</v>
      </c>
      <c r="S2221">
        <v>-5.59</v>
      </c>
      <c r="T2221">
        <v>-3.76</v>
      </c>
      <c r="U2221">
        <v>62.15</v>
      </c>
      <c r="V2221">
        <v>-1</v>
      </c>
      <c r="W2221">
        <v>-1</v>
      </c>
      <c r="X2221">
        <v>-1</v>
      </c>
      <c r="Y2221">
        <v>-1</v>
      </c>
      <c r="Z2221">
        <v>-1</v>
      </c>
      <c r="AA2221">
        <v>-1</v>
      </c>
      <c r="AB2221">
        <v>-1</v>
      </c>
      <c r="AC2221">
        <v>-1</v>
      </c>
      <c r="AD2221">
        <v>-1</v>
      </c>
      <c r="AE2221" s="4" t="s">
        <v>2828</v>
      </c>
      <c r="AF2221" s="9" t="s">
        <v>2829</v>
      </c>
      <c r="AG2221">
        <v>0</v>
      </c>
      <c r="AH2221">
        <v>1</v>
      </c>
      <c r="AI2221">
        <v>0</v>
      </c>
      <c r="AJ2221">
        <v>1</v>
      </c>
      <c r="AK2221" s="9" t="s">
        <v>2840</v>
      </c>
      <c r="AL2221">
        <f t="shared" si="747"/>
        <v>0</v>
      </c>
      <c r="AM2221">
        <f>IF(AND(INDIRECT(AN2221)='Sample Select backend'!$C$2,INDIRECT(AO2221)=1,INDIRECT(AP2221)='Sample Select backend'!$F$2,INDIRECT(AQ2221)=1,INDIRECT(AR2221)='Sample Select backend'!$M$2),1,0)</f>
        <v>0</v>
      </c>
      <c r="AN2221" t="str">
        <f>_xlfn.CONCAT('Sample Select backend'!$C$4,ROW(AN2221))</f>
        <v>AE2221</v>
      </c>
      <c r="AO2221" s="9" t="str">
        <f>_xlfn.CONCAT('Sample Select backend'!$J$2,ROW(AO2221))</f>
        <v>AJ2221</v>
      </c>
      <c r="AP2221" t="str">
        <f>_xlfn.CONCAT('Sample Select backend'!$F$4,ROW(AP2221))</f>
        <v>AF2221</v>
      </c>
      <c r="AQ2221" t="str">
        <f>_xlfn.CONCAT('Sample Select backend'!$I$10,ROW(AQ2221))</f>
        <v>R2221</v>
      </c>
      <c r="AR2221" t="str">
        <f>_xlfn.CONCAT('Sample Select backend'!$M$4,ROW(AR2221))</f>
        <v>AK2221</v>
      </c>
      <c r="AS2221" t="str">
        <f t="shared" si="748"/>
        <v>Malaysia</v>
      </c>
      <c r="AT2221" s="9" t="str">
        <f t="shared" si="749"/>
        <v>Other</v>
      </c>
      <c r="AU2221">
        <f t="shared" si="750"/>
        <v>0</v>
      </c>
      <c r="AV2221" s="9">
        <v>0</v>
      </c>
    </row>
    <row r="2222" spans="1:48" x14ac:dyDescent="0.35">
      <c r="A2222" s="24" t="s">
        <v>128</v>
      </c>
      <c r="B2222" s="24">
        <v>1</v>
      </c>
      <c r="C2222" s="24">
        <v>1</v>
      </c>
      <c r="D2222" s="24" t="s">
        <v>3948</v>
      </c>
      <c r="E2222" s="24"/>
      <c r="O2222" t="s">
        <v>2805</v>
      </c>
      <c r="P2222" t="s">
        <v>2810</v>
      </c>
      <c r="Q2222" t="s">
        <v>2816</v>
      </c>
      <c r="R2222">
        <v>0</v>
      </c>
      <c r="S2222">
        <v>-5.59</v>
      </c>
      <c r="T2222">
        <v>-3.76</v>
      </c>
      <c r="U2222">
        <v>62.15</v>
      </c>
      <c r="V2222">
        <v>-1</v>
      </c>
      <c r="W2222">
        <v>-1</v>
      </c>
      <c r="X2222">
        <v>-1</v>
      </c>
      <c r="Y2222">
        <v>-1</v>
      </c>
      <c r="Z2222">
        <v>-1</v>
      </c>
      <c r="AA2222">
        <v>-1</v>
      </c>
      <c r="AB2222">
        <v>-1</v>
      </c>
      <c r="AC2222">
        <v>-1</v>
      </c>
      <c r="AD2222">
        <v>-1</v>
      </c>
      <c r="AE2222" s="4" t="s">
        <v>2828</v>
      </c>
      <c r="AF2222" s="9" t="s">
        <v>2829</v>
      </c>
      <c r="AG2222">
        <v>0</v>
      </c>
      <c r="AH2222">
        <v>1</v>
      </c>
      <c r="AI2222">
        <v>0</v>
      </c>
      <c r="AJ2222">
        <v>1</v>
      </c>
      <c r="AK2222" s="9" t="s">
        <v>2840</v>
      </c>
      <c r="AL2222">
        <f t="shared" si="747"/>
        <v>0</v>
      </c>
      <c r="AM2222">
        <f>IF(AND(INDIRECT(AN2222)='Sample Select backend'!$C$2,INDIRECT(AO2222)=1,INDIRECT(AP2222)='Sample Select backend'!$F$2,INDIRECT(AQ2222)=1,INDIRECT(AR2222)='Sample Select backend'!$M$2),1,0)</f>
        <v>0</v>
      </c>
      <c r="AN2222" t="str">
        <f>_xlfn.CONCAT('Sample Select backend'!$C$4,ROW(AN2222))</f>
        <v>AE2222</v>
      </c>
      <c r="AO2222" s="9" t="str">
        <f>_xlfn.CONCAT('Sample Select backend'!$J$2,ROW(AO2222))</f>
        <v>AJ2222</v>
      </c>
      <c r="AP2222" t="str">
        <f>_xlfn.CONCAT('Sample Select backend'!$F$4,ROW(AP2222))</f>
        <v>AF2222</v>
      </c>
      <c r="AQ2222" t="str">
        <f>_xlfn.CONCAT('Sample Select backend'!$I$10,ROW(AQ2222))</f>
        <v>R2222</v>
      </c>
      <c r="AR2222" t="str">
        <f>_xlfn.CONCAT('Sample Select backend'!$M$4,ROW(AR2222))</f>
        <v>AK2222</v>
      </c>
      <c r="AS2222" t="str">
        <f t="shared" si="748"/>
        <v>Malaysia</v>
      </c>
      <c r="AT2222" s="9">
        <f t="shared" si="749"/>
        <v>1</v>
      </c>
      <c r="AU2222">
        <f t="shared" si="750"/>
        <v>0</v>
      </c>
      <c r="AV2222" s="9">
        <v>0</v>
      </c>
    </row>
    <row r="2223" spans="1:48" x14ac:dyDescent="0.35">
      <c r="A2223" s="24" t="s">
        <v>128</v>
      </c>
      <c r="B2223" s="24">
        <v>1</v>
      </c>
      <c r="C2223" s="24">
        <v>3</v>
      </c>
      <c r="D2223" s="24" t="s">
        <v>3949</v>
      </c>
      <c r="E2223" s="24"/>
      <c r="O2223" t="s">
        <v>2805</v>
      </c>
      <c r="P2223" t="s">
        <v>2810</v>
      </c>
      <c r="Q2223" t="s">
        <v>2816</v>
      </c>
      <c r="R2223">
        <v>0</v>
      </c>
      <c r="S2223">
        <v>-5.59</v>
      </c>
      <c r="T2223">
        <v>-3.76</v>
      </c>
      <c r="U2223">
        <v>62.15</v>
      </c>
      <c r="V2223">
        <v>-1</v>
      </c>
      <c r="W2223">
        <v>-1</v>
      </c>
      <c r="X2223">
        <v>-1</v>
      </c>
      <c r="Y2223">
        <v>-1</v>
      </c>
      <c r="Z2223">
        <v>-1</v>
      </c>
      <c r="AA2223">
        <v>-1</v>
      </c>
      <c r="AB2223">
        <v>-1</v>
      </c>
      <c r="AC2223">
        <v>-1</v>
      </c>
      <c r="AD2223">
        <v>-1</v>
      </c>
      <c r="AE2223" s="4" t="s">
        <v>2828</v>
      </c>
      <c r="AF2223" s="9" t="s">
        <v>2829</v>
      </c>
      <c r="AG2223">
        <v>0</v>
      </c>
      <c r="AH2223">
        <v>1</v>
      </c>
      <c r="AI2223">
        <v>0</v>
      </c>
      <c r="AJ2223">
        <v>1</v>
      </c>
      <c r="AK2223" s="9" t="s">
        <v>2840</v>
      </c>
      <c r="AL2223">
        <f t="shared" si="747"/>
        <v>0</v>
      </c>
      <c r="AM2223">
        <f>IF(AND(INDIRECT(AN2223)='Sample Select backend'!$C$2,INDIRECT(AO2223)=1,INDIRECT(AP2223)='Sample Select backend'!$F$2,INDIRECT(AQ2223)=1,INDIRECT(AR2223)='Sample Select backend'!$M$2),1,0)</f>
        <v>0</v>
      </c>
      <c r="AN2223" t="str">
        <f>_xlfn.CONCAT('Sample Select backend'!$C$4,ROW(AN2223))</f>
        <v>AE2223</v>
      </c>
      <c r="AO2223" s="9" t="str">
        <f>_xlfn.CONCAT('Sample Select backend'!$J$2,ROW(AO2223))</f>
        <v>AJ2223</v>
      </c>
      <c r="AP2223" t="str">
        <f>_xlfn.CONCAT('Sample Select backend'!$F$4,ROW(AP2223))</f>
        <v>AF2223</v>
      </c>
      <c r="AQ2223" t="str">
        <f>_xlfn.CONCAT('Sample Select backend'!$I$10,ROW(AQ2223))</f>
        <v>R2223</v>
      </c>
      <c r="AR2223" t="str">
        <f>_xlfn.CONCAT('Sample Select backend'!$M$4,ROW(AR2223))</f>
        <v>AK2223</v>
      </c>
      <c r="AS2223" t="str">
        <f t="shared" si="748"/>
        <v>Malaysia</v>
      </c>
      <c r="AT2223" s="9">
        <f t="shared" si="749"/>
        <v>3</v>
      </c>
      <c r="AU2223">
        <f t="shared" si="750"/>
        <v>0</v>
      </c>
      <c r="AV2223" s="9">
        <v>0</v>
      </c>
    </row>
    <row r="2224" spans="1:48" x14ac:dyDescent="0.35">
      <c r="A2224" s="24" t="s">
        <v>128</v>
      </c>
      <c r="B2224" s="24">
        <v>3</v>
      </c>
      <c r="C2224" s="24" t="s">
        <v>206</v>
      </c>
      <c r="D2224" s="24" t="s">
        <v>3950</v>
      </c>
      <c r="E2224" s="24"/>
      <c r="O2224" t="s">
        <v>2805</v>
      </c>
      <c r="P2224" t="s">
        <v>2810</v>
      </c>
      <c r="Q2224" t="s">
        <v>2816</v>
      </c>
      <c r="R2224">
        <v>0</v>
      </c>
      <c r="S2224">
        <v>-5.59</v>
      </c>
      <c r="T2224">
        <v>-3.76</v>
      </c>
      <c r="U2224">
        <v>62.15</v>
      </c>
      <c r="V2224">
        <v>-1</v>
      </c>
      <c r="W2224">
        <v>-1</v>
      </c>
      <c r="X2224">
        <v>-1</v>
      </c>
      <c r="Y2224">
        <v>-1</v>
      </c>
      <c r="Z2224">
        <v>-1</v>
      </c>
      <c r="AA2224">
        <v>-1</v>
      </c>
      <c r="AB2224">
        <v>-1</v>
      </c>
      <c r="AC2224">
        <v>-1</v>
      </c>
      <c r="AD2224">
        <v>-1</v>
      </c>
      <c r="AE2224" s="4" t="s">
        <v>2828</v>
      </c>
      <c r="AF2224" s="9" t="s">
        <v>2829</v>
      </c>
      <c r="AG2224">
        <v>0</v>
      </c>
      <c r="AH2224">
        <v>1</v>
      </c>
      <c r="AI2224">
        <v>0</v>
      </c>
      <c r="AJ2224">
        <v>1</v>
      </c>
      <c r="AK2224" s="9" t="s">
        <v>2840</v>
      </c>
      <c r="AL2224">
        <f t="shared" si="747"/>
        <v>0</v>
      </c>
      <c r="AM2224">
        <f>IF(AND(INDIRECT(AN2224)='Sample Select backend'!$C$2,INDIRECT(AO2224)=1,INDIRECT(AP2224)='Sample Select backend'!$F$2,INDIRECT(AQ2224)=1,INDIRECT(AR2224)='Sample Select backend'!$M$2),1,0)</f>
        <v>0</v>
      </c>
      <c r="AN2224" t="str">
        <f>_xlfn.CONCAT('Sample Select backend'!$C$4,ROW(AN2224))</f>
        <v>AE2224</v>
      </c>
      <c r="AO2224" s="9" t="str">
        <f>_xlfn.CONCAT('Sample Select backend'!$J$2,ROW(AO2224))</f>
        <v>AJ2224</v>
      </c>
      <c r="AP2224" t="str">
        <f>_xlfn.CONCAT('Sample Select backend'!$F$4,ROW(AP2224))</f>
        <v>AF2224</v>
      </c>
      <c r="AQ2224" t="str">
        <f>_xlfn.CONCAT('Sample Select backend'!$I$10,ROW(AQ2224))</f>
        <v>R2224</v>
      </c>
      <c r="AR2224" t="str">
        <f>_xlfn.CONCAT('Sample Select backend'!$M$4,ROW(AR2224))</f>
        <v>AK2224</v>
      </c>
      <c r="AS2224" t="str">
        <f t="shared" si="748"/>
        <v>Malaysia</v>
      </c>
      <c r="AT2224" s="9" t="str">
        <f t="shared" si="749"/>
        <v>Tax exemption/waiver/suspension</v>
      </c>
      <c r="AU2224">
        <f t="shared" si="750"/>
        <v>0</v>
      </c>
      <c r="AV2224" s="9">
        <v>0</v>
      </c>
    </row>
    <row r="2225" spans="1:48" x14ac:dyDescent="0.35">
      <c r="A2225" s="24" t="s">
        <v>128</v>
      </c>
      <c r="B2225" s="24">
        <v>2</v>
      </c>
      <c r="C2225" s="24" t="s">
        <v>201</v>
      </c>
      <c r="D2225" s="24" t="s">
        <v>3951</v>
      </c>
      <c r="E2225" s="24"/>
      <c r="O2225" t="s">
        <v>2805</v>
      </c>
      <c r="P2225" t="s">
        <v>2810</v>
      </c>
      <c r="Q2225" t="s">
        <v>2816</v>
      </c>
      <c r="R2225">
        <v>0</v>
      </c>
      <c r="S2225">
        <v>-5.59</v>
      </c>
      <c r="T2225">
        <v>-3.76</v>
      </c>
      <c r="U2225">
        <v>62.15</v>
      </c>
      <c r="V2225">
        <v>-1</v>
      </c>
      <c r="W2225">
        <v>-1</v>
      </c>
      <c r="X2225">
        <v>-1</v>
      </c>
      <c r="Y2225">
        <v>-1</v>
      </c>
      <c r="Z2225">
        <v>-1</v>
      </c>
      <c r="AA2225">
        <v>-1</v>
      </c>
      <c r="AB2225">
        <v>-1</v>
      </c>
      <c r="AC2225">
        <v>-1</v>
      </c>
      <c r="AD2225">
        <v>-1</v>
      </c>
      <c r="AE2225" s="4" t="s">
        <v>2828</v>
      </c>
      <c r="AF2225" s="9" t="s">
        <v>2829</v>
      </c>
      <c r="AG2225">
        <v>0</v>
      </c>
      <c r="AH2225">
        <v>1</v>
      </c>
      <c r="AI2225">
        <v>0</v>
      </c>
      <c r="AJ2225">
        <v>1</v>
      </c>
      <c r="AK2225" s="9" t="s">
        <v>2840</v>
      </c>
      <c r="AL2225">
        <f t="shared" si="747"/>
        <v>0</v>
      </c>
      <c r="AM2225">
        <f>IF(AND(INDIRECT(AN2225)='Sample Select backend'!$C$2,INDIRECT(AO2225)=1,INDIRECT(AP2225)='Sample Select backend'!$F$2,INDIRECT(AQ2225)=1,INDIRECT(AR2225)='Sample Select backend'!$M$2),1,0)</f>
        <v>0</v>
      </c>
      <c r="AN2225" t="str">
        <f>_xlfn.CONCAT('Sample Select backend'!$C$4,ROW(AN2225))</f>
        <v>AE2225</v>
      </c>
      <c r="AO2225" s="9" t="str">
        <f>_xlfn.CONCAT('Sample Select backend'!$J$2,ROW(AO2225))</f>
        <v>AJ2225</v>
      </c>
      <c r="AP2225" t="str">
        <f>_xlfn.CONCAT('Sample Select backend'!$F$4,ROW(AP2225))</f>
        <v>AF2225</v>
      </c>
      <c r="AQ2225" t="str">
        <f>_xlfn.CONCAT('Sample Select backend'!$I$10,ROW(AQ2225))</f>
        <v>R2225</v>
      </c>
      <c r="AR2225" t="str">
        <f>_xlfn.CONCAT('Sample Select backend'!$M$4,ROW(AR2225))</f>
        <v>AK2225</v>
      </c>
      <c r="AS2225" t="str">
        <f t="shared" si="748"/>
        <v>Malaysia</v>
      </c>
      <c r="AT2225" s="9" t="str">
        <f t="shared" si="749"/>
        <v>Other</v>
      </c>
      <c r="AU2225">
        <f t="shared" si="750"/>
        <v>0</v>
      </c>
      <c r="AV2225" s="9">
        <v>0</v>
      </c>
    </row>
    <row r="2226" spans="1:48" x14ac:dyDescent="0.35">
      <c r="A2226" s="24" t="s">
        <v>128</v>
      </c>
      <c r="B2226" s="24">
        <v>1</v>
      </c>
      <c r="C2226" s="24">
        <v>8</v>
      </c>
      <c r="D2226" s="24" t="s">
        <v>3952</v>
      </c>
      <c r="E2226" s="24"/>
      <c r="O2226" t="s">
        <v>2805</v>
      </c>
      <c r="P2226" t="s">
        <v>2810</v>
      </c>
      <c r="Q2226" t="s">
        <v>2816</v>
      </c>
      <c r="R2226">
        <v>0</v>
      </c>
      <c r="S2226">
        <v>-5.59</v>
      </c>
      <c r="T2226">
        <v>-3.76</v>
      </c>
      <c r="U2226">
        <v>62.15</v>
      </c>
      <c r="V2226">
        <v>-1</v>
      </c>
      <c r="W2226">
        <v>-1</v>
      </c>
      <c r="X2226">
        <v>-1</v>
      </c>
      <c r="Y2226">
        <v>-1</v>
      </c>
      <c r="Z2226">
        <v>-1</v>
      </c>
      <c r="AA2226">
        <v>-1</v>
      </c>
      <c r="AB2226">
        <v>-1</v>
      </c>
      <c r="AC2226">
        <v>-1</v>
      </c>
      <c r="AD2226">
        <v>-1</v>
      </c>
      <c r="AE2226" s="4" t="s">
        <v>2828</v>
      </c>
      <c r="AF2226" s="9" t="s">
        <v>2829</v>
      </c>
      <c r="AG2226">
        <v>0</v>
      </c>
      <c r="AH2226">
        <v>1</v>
      </c>
      <c r="AI2226">
        <v>0</v>
      </c>
      <c r="AJ2226">
        <v>1</v>
      </c>
      <c r="AK2226" s="9" t="s">
        <v>2840</v>
      </c>
      <c r="AL2226">
        <f t="shared" si="747"/>
        <v>0</v>
      </c>
      <c r="AM2226">
        <f>IF(AND(INDIRECT(AN2226)='Sample Select backend'!$C$2,INDIRECT(AO2226)=1,INDIRECT(AP2226)='Sample Select backend'!$F$2,INDIRECT(AQ2226)=1,INDIRECT(AR2226)='Sample Select backend'!$M$2),1,0)</f>
        <v>0</v>
      </c>
      <c r="AN2226" t="str">
        <f>_xlfn.CONCAT('Sample Select backend'!$C$4,ROW(AN2226))</f>
        <v>AE2226</v>
      </c>
      <c r="AO2226" s="9" t="str">
        <f>_xlfn.CONCAT('Sample Select backend'!$J$2,ROW(AO2226))</f>
        <v>AJ2226</v>
      </c>
      <c r="AP2226" t="str">
        <f>_xlfn.CONCAT('Sample Select backend'!$F$4,ROW(AP2226))</f>
        <v>AF2226</v>
      </c>
      <c r="AQ2226" t="str">
        <f>_xlfn.CONCAT('Sample Select backend'!$I$10,ROW(AQ2226))</f>
        <v>R2226</v>
      </c>
      <c r="AR2226" t="str">
        <f>_xlfn.CONCAT('Sample Select backend'!$M$4,ROW(AR2226))</f>
        <v>AK2226</v>
      </c>
      <c r="AS2226" t="str">
        <f t="shared" si="748"/>
        <v>Malaysia</v>
      </c>
      <c r="AT2226" s="9">
        <f t="shared" si="749"/>
        <v>8</v>
      </c>
      <c r="AU2226">
        <f t="shared" si="750"/>
        <v>0</v>
      </c>
      <c r="AV2226" s="9">
        <v>0</v>
      </c>
    </row>
    <row r="2227" spans="1:48" x14ac:dyDescent="0.35">
      <c r="A2227" s="24" t="s">
        <v>128</v>
      </c>
      <c r="B2227" s="24">
        <v>1</v>
      </c>
      <c r="C2227" s="24">
        <v>7</v>
      </c>
      <c r="D2227" s="24" t="s">
        <v>3953</v>
      </c>
      <c r="E2227" s="24"/>
      <c r="O2227" t="s">
        <v>2805</v>
      </c>
      <c r="P2227" t="s">
        <v>2810</v>
      </c>
      <c r="Q2227" t="s">
        <v>2816</v>
      </c>
      <c r="R2227">
        <v>0</v>
      </c>
      <c r="S2227">
        <v>-5.59</v>
      </c>
      <c r="T2227">
        <v>-3.76</v>
      </c>
      <c r="U2227">
        <v>62.15</v>
      </c>
      <c r="V2227">
        <v>-1</v>
      </c>
      <c r="W2227">
        <v>-1</v>
      </c>
      <c r="X2227">
        <v>-1</v>
      </c>
      <c r="Y2227">
        <v>-1</v>
      </c>
      <c r="Z2227">
        <v>-1</v>
      </c>
      <c r="AA2227">
        <v>-1</v>
      </c>
      <c r="AB2227">
        <v>-1</v>
      </c>
      <c r="AC2227">
        <v>-1</v>
      </c>
      <c r="AD2227">
        <v>-1</v>
      </c>
      <c r="AE2227" s="4" t="s">
        <v>2828</v>
      </c>
      <c r="AF2227" s="9" t="s">
        <v>2829</v>
      </c>
      <c r="AG2227">
        <v>0</v>
      </c>
      <c r="AH2227">
        <v>1</v>
      </c>
      <c r="AI2227">
        <v>0</v>
      </c>
      <c r="AJ2227">
        <v>1</v>
      </c>
      <c r="AK2227" s="9" t="s">
        <v>2840</v>
      </c>
      <c r="AL2227">
        <f t="shared" si="747"/>
        <v>0</v>
      </c>
      <c r="AM2227">
        <f>IF(AND(INDIRECT(AN2227)='Sample Select backend'!$C$2,INDIRECT(AO2227)=1,INDIRECT(AP2227)='Sample Select backend'!$F$2,INDIRECT(AQ2227)=1,INDIRECT(AR2227)='Sample Select backend'!$M$2),1,0)</f>
        <v>0</v>
      </c>
      <c r="AN2227" t="str">
        <f>_xlfn.CONCAT('Sample Select backend'!$C$4,ROW(AN2227))</f>
        <v>AE2227</v>
      </c>
      <c r="AO2227" s="9" t="str">
        <f>_xlfn.CONCAT('Sample Select backend'!$J$2,ROW(AO2227))</f>
        <v>AJ2227</v>
      </c>
      <c r="AP2227" t="str">
        <f>_xlfn.CONCAT('Sample Select backend'!$F$4,ROW(AP2227))</f>
        <v>AF2227</v>
      </c>
      <c r="AQ2227" t="str">
        <f>_xlfn.CONCAT('Sample Select backend'!$I$10,ROW(AQ2227))</f>
        <v>R2227</v>
      </c>
      <c r="AR2227" t="str">
        <f>_xlfn.CONCAT('Sample Select backend'!$M$4,ROW(AR2227))</f>
        <v>AK2227</v>
      </c>
      <c r="AS2227" t="str">
        <f t="shared" si="748"/>
        <v>Malaysia</v>
      </c>
      <c r="AT2227" s="9">
        <f t="shared" si="749"/>
        <v>7</v>
      </c>
      <c r="AU2227">
        <f t="shared" si="750"/>
        <v>0</v>
      </c>
      <c r="AV2227" s="9">
        <v>0</v>
      </c>
    </row>
    <row r="2228" spans="1:48" x14ac:dyDescent="0.35">
      <c r="A2228" s="24" t="s">
        <v>128</v>
      </c>
      <c r="B2228" s="24">
        <v>1</v>
      </c>
      <c r="C2228" s="24">
        <v>7</v>
      </c>
      <c r="D2228" s="24" t="s">
        <v>3954</v>
      </c>
      <c r="E2228" s="24"/>
      <c r="O2228" t="s">
        <v>2805</v>
      </c>
      <c r="P2228" t="s">
        <v>2810</v>
      </c>
      <c r="Q2228" t="s">
        <v>2816</v>
      </c>
      <c r="R2228">
        <v>0</v>
      </c>
      <c r="S2228">
        <v>-5.59</v>
      </c>
      <c r="T2228">
        <v>-3.76</v>
      </c>
      <c r="U2228">
        <v>62.15</v>
      </c>
      <c r="V2228">
        <v>-1</v>
      </c>
      <c r="W2228">
        <v>-1</v>
      </c>
      <c r="X2228">
        <v>-1</v>
      </c>
      <c r="Y2228">
        <v>-1</v>
      </c>
      <c r="Z2228">
        <v>-1</v>
      </c>
      <c r="AA2228">
        <v>-1</v>
      </c>
      <c r="AB2228">
        <v>-1</v>
      </c>
      <c r="AC2228">
        <v>-1</v>
      </c>
      <c r="AD2228">
        <v>-1</v>
      </c>
      <c r="AE2228" s="4" t="s">
        <v>2828</v>
      </c>
      <c r="AF2228" s="9" t="s">
        <v>2829</v>
      </c>
      <c r="AG2228">
        <v>0</v>
      </c>
      <c r="AH2228">
        <v>1</v>
      </c>
      <c r="AI2228">
        <v>0</v>
      </c>
      <c r="AJ2228">
        <v>1</v>
      </c>
      <c r="AK2228" s="9" t="s">
        <v>2840</v>
      </c>
      <c r="AL2228">
        <f t="shared" si="747"/>
        <v>0</v>
      </c>
      <c r="AM2228">
        <f>IF(AND(INDIRECT(AN2228)='Sample Select backend'!$C$2,INDIRECT(AO2228)=1,INDIRECT(AP2228)='Sample Select backend'!$F$2,INDIRECT(AQ2228)=1,INDIRECT(AR2228)='Sample Select backend'!$M$2),1,0)</f>
        <v>0</v>
      </c>
      <c r="AN2228" t="str">
        <f>_xlfn.CONCAT('Sample Select backend'!$C$4,ROW(AN2228))</f>
        <v>AE2228</v>
      </c>
      <c r="AO2228" s="9" t="str">
        <f>_xlfn.CONCAT('Sample Select backend'!$J$2,ROW(AO2228))</f>
        <v>AJ2228</v>
      </c>
      <c r="AP2228" t="str">
        <f>_xlfn.CONCAT('Sample Select backend'!$F$4,ROW(AP2228))</f>
        <v>AF2228</v>
      </c>
      <c r="AQ2228" t="str">
        <f>_xlfn.CONCAT('Sample Select backend'!$I$10,ROW(AQ2228))</f>
        <v>R2228</v>
      </c>
      <c r="AR2228" t="str">
        <f>_xlfn.CONCAT('Sample Select backend'!$M$4,ROW(AR2228))</f>
        <v>AK2228</v>
      </c>
      <c r="AS2228" t="str">
        <f t="shared" si="748"/>
        <v>Malaysia</v>
      </c>
      <c r="AT2228" s="9">
        <f t="shared" si="749"/>
        <v>7</v>
      </c>
      <c r="AU2228">
        <f t="shared" si="750"/>
        <v>0</v>
      </c>
      <c r="AV2228" s="9">
        <v>0</v>
      </c>
    </row>
    <row r="2229" spans="1:48" x14ac:dyDescent="0.35">
      <c r="A2229" s="24" t="s">
        <v>128</v>
      </c>
      <c r="B2229" s="24">
        <v>1</v>
      </c>
      <c r="C2229" s="24" t="s">
        <v>201</v>
      </c>
      <c r="D2229" s="24" t="s">
        <v>3955</v>
      </c>
      <c r="E2229" s="24"/>
      <c r="O2229" t="s">
        <v>2805</v>
      </c>
      <c r="P2229" t="s">
        <v>2810</v>
      </c>
      <c r="Q2229" t="s">
        <v>2816</v>
      </c>
      <c r="R2229">
        <v>0</v>
      </c>
      <c r="S2229">
        <v>-5.59</v>
      </c>
      <c r="T2229">
        <v>-3.76</v>
      </c>
      <c r="U2229">
        <v>62.15</v>
      </c>
      <c r="V2229">
        <v>-1</v>
      </c>
      <c r="W2229">
        <v>-1</v>
      </c>
      <c r="X2229">
        <v>-1</v>
      </c>
      <c r="Y2229">
        <v>-1</v>
      </c>
      <c r="Z2229">
        <v>-1</v>
      </c>
      <c r="AA2229">
        <v>-1</v>
      </c>
      <c r="AB2229">
        <v>-1</v>
      </c>
      <c r="AC2229">
        <v>-1</v>
      </c>
      <c r="AD2229">
        <v>-1</v>
      </c>
      <c r="AE2229" s="4" t="s">
        <v>2828</v>
      </c>
      <c r="AF2229" s="9" t="s">
        <v>2829</v>
      </c>
      <c r="AG2229">
        <v>0</v>
      </c>
      <c r="AH2229">
        <v>1</v>
      </c>
      <c r="AI2229">
        <v>0</v>
      </c>
      <c r="AJ2229">
        <v>1</v>
      </c>
      <c r="AK2229" s="9" t="s">
        <v>2840</v>
      </c>
      <c r="AL2229">
        <f t="shared" si="747"/>
        <v>0</v>
      </c>
      <c r="AM2229">
        <f>IF(AND(INDIRECT(AN2229)='Sample Select backend'!$C$2,INDIRECT(AO2229)=1,INDIRECT(AP2229)='Sample Select backend'!$F$2,INDIRECT(AQ2229)=1,INDIRECT(AR2229)='Sample Select backend'!$M$2),1,0)</f>
        <v>0</v>
      </c>
      <c r="AN2229" t="str">
        <f>_xlfn.CONCAT('Sample Select backend'!$C$4,ROW(AN2229))</f>
        <v>AE2229</v>
      </c>
      <c r="AO2229" s="9" t="str">
        <f>_xlfn.CONCAT('Sample Select backend'!$J$2,ROW(AO2229))</f>
        <v>AJ2229</v>
      </c>
      <c r="AP2229" t="str">
        <f>_xlfn.CONCAT('Sample Select backend'!$F$4,ROW(AP2229))</f>
        <v>AF2229</v>
      </c>
      <c r="AQ2229" t="str">
        <f>_xlfn.CONCAT('Sample Select backend'!$I$10,ROW(AQ2229))</f>
        <v>R2229</v>
      </c>
      <c r="AR2229" t="str">
        <f>_xlfn.CONCAT('Sample Select backend'!$M$4,ROW(AR2229))</f>
        <v>AK2229</v>
      </c>
      <c r="AS2229" t="str">
        <f t="shared" si="748"/>
        <v>Malaysia</v>
      </c>
      <c r="AT2229" s="9" t="str">
        <f t="shared" si="749"/>
        <v>Other</v>
      </c>
      <c r="AU2229">
        <f t="shared" si="750"/>
        <v>0</v>
      </c>
      <c r="AV2229" s="9">
        <v>0</v>
      </c>
    </row>
    <row r="2230" spans="1:48" x14ac:dyDescent="0.35">
      <c r="A2230" s="24" t="s">
        <v>128</v>
      </c>
      <c r="B2230" s="24">
        <v>1</v>
      </c>
      <c r="C2230" s="24" t="s">
        <v>206</v>
      </c>
      <c r="D2230" s="24" t="s">
        <v>3956</v>
      </c>
      <c r="E2230" s="24"/>
      <c r="O2230" t="s">
        <v>2805</v>
      </c>
      <c r="P2230" t="s">
        <v>2810</v>
      </c>
      <c r="Q2230" t="s">
        <v>2816</v>
      </c>
      <c r="R2230">
        <v>0</v>
      </c>
      <c r="S2230">
        <v>-5.59</v>
      </c>
      <c r="T2230">
        <v>-3.76</v>
      </c>
      <c r="U2230">
        <v>62.15</v>
      </c>
      <c r="V2230">
        <v>-1</v>
      </c>
      <c r="W2230">
        <v>-1</v>
      </c>
      <c r="X2230">
        <v>-1</v>
      </c>
      <c r="Y2230">
        <v>-1</v>
      </c>
      <c r="Z2230">
        <v>-1</v>
      </c>
      <c r="AA2230">
        <v>-1</v>
      </c>
      <c r="AB2230">
        <v>-1</v>
      </c>
      <c r="AC2230">
        <v>-1</v>
      </c>
      <c r="AD2230">
        <v>-1</v>
      </c>
      <c r="AE2230" s="4" t="s">
        <v>2828</v>
      </c>
      <c r="AF2230" s="9" t="s">
        <v>2829</v>
      </c>
      <c r="AG2230">
        <v>0</v>
      </c>
      <c r="AH2230">
        <v>1</v>
      </c>
      <c r="AI2230">
        <v>0</v>
      </c>
      <c r="AJ2230">
        <v>1</v>
      </c>
      <c r="AK2230" s="9" t="s">
        <v>2840</v>
      </c>
      <c r="AL2230">
        <f t="shared" si="747"/>
        <v>0</v>
      </c>
      <c r="AM2230">
        <f>IF(AND(INDIRECT(AN2230)='Sample Select backend'!$C$2,INDIRECT(AO2230)=1,INDIRECT(AP2230)='Sample Select backend'!$F$2,INDIRECT(AQ2230)=1,INDIRECT(AR2230)='Sample Select backend'!$M$2),1,0)</f>
        <v>0</v>
      </c>
      <c r="AN2230" t="str">
        <f>_xlfn.CONCAT('Sample Select backend'!$C$4,ROW(AN2230))</f>
        <v>AE2230</v>
      </c>
      <c r="AO2230" s="9" t="str">
        <f>_xlfn.CONCAT('Sample Select backend'!$J$2,ROW(AO2230))</f>
        <v>AJ2230</v>
      </c>
      <c r="AP2230" t="str">
        <f>_xlfn.CONCAT('Sample Select backend'!$F$4,ROW(AP2230))</f>
        <v>AF2230</v>
      </c>
      <c r="AQ2230" t="str">
        <f>_xlfn.CONCAT('Sample Select backend'!$I$10,ROW(AQ2230))</f>
        <v>R2230</v>
      </c>
      <c r="AR2230" t="str">
        <f>_xlfn.CONCAT('Sample Select backend'!$M$4,ROW(AR2230))</f>
        <v>AK2230</v>
      </c>
      <c r="AS2230" t="str">
        <f t="shared" si="748"/>
        <v>Malaysia</v>
      </c>
      <c r="AT2230" s="9" t="str">
        <f t="shared" si="749"/>
        <v>Tax exemption/waiver/suspension</v>
      </c>
      <c r="AU2230">
        <f t="shared" si="750"/>
        <v>0</v>
      </c>
      <c r="AV2230" s="9">
        <v>0</v>
      </c>
    </row>
    <row r="2231" spans="1:48" x14ac:dyDescent="0.35">
      <c r="A2231" s="24" t="s">
        <v>128</v>
      </c>
      <c r="B2231" s="24">
        <v>4</v>
      </c>
      <c r="C2231" s="24" t="s">
        <v>206</v>
      </c>
      <c r="D2231" s="24" t="s">
        <v>3957</v>
      </c>
      <c r="E2231" s="24"/>
      <c r="O2231" t="s">
        <v>2805</v>
      </c>
      <c r="P2231" t="s">
        <v>2810</v>
      </c>
      <c r="Q2231" t="s">
        <v>2816</v>
      </c>
      <c r="R2231">
        <v>0</v>
      </c>
      <c r="S2231">
        <v>-5.59</v>
      </c>
      <c r="T2231">
        <v>-3.76</v>
      </c>
      <c r="U2231">
        <v>62.15</v>
      </c>
      <c r="V2231">
        <v>-1</v>
      </c>
      <c r="W2231">
        <v>-1</v>
      </c>
      <c r="X2231">
        <v>-1</v>
      </c>
      <c r="Y2231">
        <v>-1</v>
      </c>
      <c r="Z2231">
        <v>-1</v>
      </c>
      <c r="AA2231">
        <v>-1</v>
      </c>
      <c r="AB2231">
        <v>-1</v>
      </c>
      <c r="AC2231">
        <v>-1</v>
      </c>
      <c r="AD2231">
        <v>-1</v>
      </c>
      <c r="AE2231" s="4" t="s">
        <v>2828</v>
      </c>
      <c r="AF2231" s="9" t="s">
        <v>2829</v>
      </c>
      <c r="AG2231">
        <v>0</v>
      </c>
      <c r="AH2231">
        <v>1</v>
      </c>
      <c r="AI2231">
        <v>0</v>
      </c>
      <c r="AJ2231">
        <v>1</v>
      </c>
      <c r="AK2231" s="9" t="s">
        <v>2840</v>
      </c>
      <c r="AL2231">
        <f t="shared" si="747"/>
        <v>0</v>
      </c>
      <c r="AM2231">
        <f>IF(AND(INDIRECT(AN2231)='Sample Select backend'!$C$2,INDIRECT(AO2231)=1,INDIRECT(AP2231)='Sample Select backend'!$F$2,INDIRECT(AQ2231)=1,INDIRECT(AR2231)='Sample Select backend'!$M$2),1,0)</f>
        <v>0</v>
      </c>
      <c r="AN2231" t="str">
        <f>_xlfn.CONCAT('Sample Select backend'!$C$4,ROW(AN2231))</f>
        <v>AE2231</v>
      </c>
      <c r="AO2231" s="9" t="str">
        <f>_xlfn.CONCAT('Sample Select backend'!$J$2,ROW(AO2231))</f>
        <v>AJ2231</v>
      </c>
      <c r="AP2231" t="str">
        <f>_xlfn.CONCAT('Sample Select backend'!$F$4,ROW(AP2231))</f>
        <v>AF2231</v>
      </c>
      <c r="AQ2231" t="str">
        <f>_xlfn.CONCAT('Sample Select backend'!$I$10,ROW(AQ2231))</f>
        <v>R2231</v>
      </c>
      <c r="AR2231" t="str">
        <f>_xlfn.CONCAT('Sample Select backend'!$M$4,ROW(AR2231))</f>
        <v>AK2231</v>
      </c>
      <c r="AS2231" t="str">
        <f t="shared" si="748"/>
        <v>Malaysia</v>
      </c>
      <c r="AT2231" s="9" t="str">
        <f t="shared" si="749"/>
        <v>Tax exemption/waiver/suspension</v>
      </c>
      <c r="AU2231">
        <f t="shared" si="750"/>
        <v>0</v>
      </c>
      <c r="AV2231" s="9">
        <v>1</v>
      </c>
    </row>
    <row r="2232" spans="1:48" x14ac:dyDescent="0.35">
      <c r="A2232" s="24" t="s">
        <v>128</v>
      </c>
      <c r="B2232" s="24">
        <v>4</v>
      </c>
      <c r="C2232" s="24" t="s">
        <v>206</v>
      </c>
      <c r="D2232" s="24" t="s">
        <v>3958</v>
      </c>
      <c r="E2232" s="24"/>
      <c r="O2232" t="s">
        <v>2805</v>
      </c>
      <c r="P2232" t="s">
        <v>2810</v>
      </c>
      <c r="Q2232" t="s">
        <v>2816</v>
      </c>
      <c r="R2232">
        <v>0</v>
      </c>
      <c r="S2232">
        <v>-5.59</v>
      </c>
      <c r="T2232">
        <v>-3.76</v>
      </c>
      <c r="U2232">
        <v>62.15</v>
      </c>
      <c r="V2232">
        <v>-1</v>
      </c>
      <c r="W2232">
        <v>-1</v>
      </c>
      <c r="X2232">
        <v>-1</v>
      </c>
      <c r="Y2232">
        <v>-1</v>
      </c>
      <c r="Z2232">
        <v>-1</v>
      </c>
      <c r="AA2232">
        <v>-1</v>
      </c>
      <c r="AB2232">
        <v>-1</v>
      </c>
      <c r="AC2232">
        <v>-1</v>
      </c>
      <c r="AD2232">
        <v>-1</v>
      </c>
      <c r="AE2232" s="4" t="s">
        <v>2828</v>
      </c>
      <c r="AF2232" s="9" t="s">
        <v>2829</v>
      </c>
      <c r="AG2232">
        <v>0</v>
      </c>
      <c r="AH2232">
        <v>1</v>
      </c>
      <c r="AI2232">
        <v>0</v>
      </c>
      <c r="AJ2232">
        <v>1</v>
      </c>
      <c r="AK2232" s="9" t="s">
        <v>2840</v>
      </c>
      <c r="AL2232">
        <f t="shared" si="747"/>
        <v>0</v>
      </c>
      <c r="AM2232">
        <f>IF(AND(INDIRECT(AN2232)='Sample Select backend'!$C$2,INDIRECT(AO2232)=1,INDIRECT(AP2232)='Sample Select backend'!$F$2,INDIRECT(AQ2232)=1,INDIRECT(AR2232)='Sample Select backend'!$M$2),1,0)</f>
        <v>0</v>
      </c>
      <c r="AN2232" t="str">
        <f>_xlfn.CONCAT('Sample Select backend'!$C$4,ROW(AN2232))</f>
        <v>AE2232</v>
      </c>
      <c r="AO2232" s="9" t="str">
        <f>_xlfn.CONCAT('Sample Select backend'!$J$2,ROW(AO2232))</f>
        <v>AJ2232</v>
      </c>
      <c r="AP2232" t="str">
        <f>_xlfn.CONCAT('Sample Select backend'!$F$4,ROW(AP2232))</f>
        <v>AF2232</v>
      </c>
      <c r="AQ2232" t="str">
        <f>_xlfn.CONCAT('Sample Select backend'!$I$10,ROW(AQ2232))</f>
        <v>R2232</v>
      </c>
      <c r="AR2232" t="str">
        <f>_xlfn.CONCAT('Sample Select backend'!$M$4,ROW(AR2232))</f>
        <v>AK2232</v>
      </c>
      <c r="AS2232" t="str">
        <f t="shared" si="748"/>
        <v>Malaysia</v>
      </c>
      <c r="AT2232" s="9" t="str">
        <f t="shared" si="749"/>
        <v>Tax exemption/waiver/suspension</v>
      </c>
      <c r="AU2232">
        <f t="shared" si="750"/>
        <v>0</v>
      </c>
      <c r="AV2232" s="9">
        <v>1</v>
      </c>
    </row>
    <row r="2233" spans="1:48" x14ac:dyDescent="0.35">
      <c r="A2233" t="s">
        <v>114</v>
      </c>
      <c r="B2233">
        <v>2</v>
      </c>
      <c r="C2233">
        <v>14</v>
      </c>
      <c r="D2233" t="s">
        <v>1560</v>
      </c>
      <c r="E2233">
        <v>2</v>
      </c>
      <c r="F2233">
        <v>2</v>
      </c>
      <c r="G2233">
        <v>2</v>
      </c>
      <c r="H2233">
        <v>2</v>
      </c>
      <c r="I2233">
        <v>2</v>
      </c>
      <c r="J2233">
        <v>2</v>
      </c>
      <c r="K2233">
        <v>1</v>
      </c>
      <c r="L2233">
        <v>2</v>
      </c>
      <c r="M2233">
        <v>1</v>
      </c>
      <c r="N2233" t="s">
        <v>2713</v>
      </c>
      <c r="O2233" t="s">
        <v>2802</v>
      </c>
      <c r="P2233" t="s">
        <v>2809</v>
      </c>
      <c r="Q2233" t="s">
        <v>2816</v>
      </c>
      <c r="R2233">
        <v>0</v>
      </c>
      <c r="S2233">
        <v>-28.01</v>
      </c>
      <c r="T2233">
        <v>-16.39</v>
      </c>
      <c r="U2233">
        <v>139.29</v>
      </c>
      <c r="V2233">
        <f t="shared" ref="V2233:AD2240" si="761">IF(E2233&gt;0,1,IF(E2233&lt;0,0,-1))</f>
        <v>1</v>
      </c>
      <c r="W2233">
        <f t="shared" si="761"/>
        <v>1</v>
      </c>
      <c r="X2233">
        <f t="shared" si="761"/>
        <v>1</v>
      </c>
      <c r="Y2233">
        <f t="shared" si="761"/>
        <v>1</v>
      </c>
      <c r="Z2233">
        <f t="shared" si="761"/>
        <v>1</v>
      </c>
      <c r="AA2233">
        <f t="shared" si="761"/>
        <v>1</v>
      </c>
      <c r="AB2233">
        <f t="shared" si="761"/>
        <v>1</v>
      </c>
      <c r="AC2233">
        <f t="shared" si="761"/>
        <v>1</v>
      </c>
      <c r="AD2233">
        <f t="shared" si="761"/>
        <v>1</v>
      </c>
      <c r="AE2233" s="4" t="s">
        <v>2828</v>
      </c>
      <c r="AF2233" s="9" t="s">
        <v>2829</v>
      </c>
      <c r="AG2233">
        <v>1</v>
      </c>
      <c r="AH2233">
        <v>0</v>
      </c>
      <c r="AI2233">
        <v>0</v>
      </c>
      <c r="AJ2233">
        <v>1</v>
      </c>
      <c r="AK2233" s="9" t="s">
        <v>2840</v>
      </c>
      <c r="AL2233">
        <f t="shared" si="747"/>
        <v>0</v>
      </c>
      <c r="AM2233">
        <f>IF(AND(INDIRECT(AN2233)='Sample Select backend'!$C$2,INDIRECT(AO2233)=1,INDIRECT(AP2233)='Sample Select backend'!$F$2,INDIRECT(AQ2233)=1,INDIRECT(AR2233)='Sample Select backend'!$M$2),1,0)</f>
        <v>0</v>
      </c>
      <c r="AN2233" t="str">
        <f>_xlfn.CONCAT('Sample Select backend'!$C$4,ROW(AN2233))</f>
        <v>AE2233</v>
      </c>
      <c r="AO2233" s="9" t="str">
        <f>_xlfn.CONCAT('Sample Select backend'!$J$2,ROW(AO2233))</f>
        <v>AJ2233</v>
      </c>
      <c r="AP2233" t="str">
        <f>_xlfn.CONCAT('Sample Select backend'!$F$4,ROW(AP2233))</f>
        <v>AF2233</v>
      </c>
      <c r="AQ2233" t="str">
        <f>_xlfn.CONCAT('Sample Select backend'!$I$10,ROW(AQ2233))</f>
        <v>R2233</v>
      </c>
      <c r="AR2233" t="str">
        <f>_xlfn.CONCAT('Sample Select backend'!$M$4,ROW(AR2233))</f>
        <v>AK2233</v>
      </c>
      <c r="AS2233" t="str">
        <f t="shared" si="748"/>
        <v>Maldives</v>
      </c>
      <c r="AT2233" s="9">
        <f t="shared" si="749"/>
        <v>14</v>
      </c>
      <c r="AU2233">
        <f t="shared" si="750"/>
        <v>1</v>
      </c>
      <c r="AV2233" s="9">
        <v>1</v>
      </c>
    </row>
    <row r="2234" spans="1:48" x14ac:dyDescent="0.35">
      <c r="A2234" t="s">
        <v>114</v>
      </c>
      <c r="B2234">
        <v>7</v>
      </c>
      <c r="C2234">
        <v>30</v>
      </c>
      <c r="D2234" t="s">
        <v>1554</v>
      </c>
      <c r="E2234">
        <v>1</v>
      </c>
      <c r="F2234">
        <v>1</v>
      </c>
      <c r="G2234">
        <v>2</v>
      </c>
      <c r="H2234">
        <v>1</v>
      </c>
      <c r="I2234">
        <v>-2</v>
      </c>
      <c r="J2234">
        <v>2</v>
      </c>
      <c r="K2234">
        <v>1</v>
      </c>
      <c r="L2234">
        <v>-2</v>
      </c>
      <c r="M2234">
        <v>1</v>
      </c>
      <c r="N2234" t="s">
        <v>2713</v>
      </c>
      <c r="O2234" t="s">
        <v>2802</v>
      </c>
      <c r="P2234" t="s">
        <v>2809</v>
      </c>
      <c r="Q2234" t="s">
        <v>2816</v>
      </c>
      <c r="R2234">
        <v>0</v>
      </c>
      <c r="S2234">
        <v>-28.01</v>
      </c>
      <c r="T2234">
        <v>-16.39</v>
      </c>
      <c r="U2234">
        <v>139.29</v>
      </c>
      <c r="V2234">
        <f t="shared" si="761"/>
        <v>1</v>
      </c>
      <c r="W2234">
        <f t="shared" si="761"/>
        <v>1</v>
      </c>
      <c r="X2234">
        <f t="shared" si="761"/>
        <v>1</v>
      </c>
      <c r="Y2234">
        <f t="shared" si="761"/>
        <v>1</v>
      </c>
      <c r="Z2234">
        <f t="shared" si="761"/>
        <v>0</v>
      </c>
      <c r="AA2234">
        <f t="shared" si="761"/>
        <v>1</v>
      </c>
      <c r="AB2234">
        <f t="shared" si="761"/>
        <v>1</v>
      </c>
      <c r="AC2234">
        <f t="shared" si="761"/>
        <v>0</v>
      </c>
      <c r="AD2234">
        <f t="shared" si="761"/>
        <v>1</v>
      </c>
      <c r="AE2234" s="4" t="s">
        <v>2828</v>
      </c>
      <c r="AF2234" s="9" t="s">
        <v>2829</v>
      </c>
      <c r="AG2234">
        <v>1</v>
      </c>
      <c r="AH2234">
        <v>0</v>
      </c>
      <c r="AI2234">
        <v>0</v>
      </c>
      <c r="AJ2234">
        <v>1</v>
      </c>
      <c r="AK2234" s="9" t="s">
        <v>2840</v>
      </c>
      <c r="AL2234">
        <f t="shared" si="747"/>
        <v>0</v>
      </c>
      <c r="AM2234">
        <f>IF(AND(INDIRECT(AN2234)='Sample Select backend'!$C$2,INDIRECT(AO2234)=1,INDIRECT(AP2234)='Sample Select backend'!$F$2,INDIRECT(AQ2234)=1,INDIRECT(AR2234)='Sample Select backend'!$M$2),1,0)</f>
        <v>0</v>
      </c>
      <c r="AN2234" t="str">
        <f>_xlfn.CONCAT('Sample Select backend'!$C$4,ROW(AN2234))</f>
        <v>AE2234</v>
      </c>
      <c r="AO2234" s="9" t="str">
        <f>_xlfn.CONCAT('Sample Select backend'!$J$2,ROW(AO2234))</f>
        <v>AJ2234</v>
      </c>
      <c r="AP2234" t="str">
        <f>_xlfn.CONCAT('Sample Select backend'!$F$4,ROW(AP2234))</f>
        <v>AF2234</v>
      </c>
      <c r="AQ2234" t="str">
        <f>_xlfn.CONCAT('Sample Select backend'!$I$10,ROW(AQ2234))</f>
        <v>R2234</v>
      </c>
      <c r="AR2234" t="str">
        <f>_xlfn.CONCAT('Sample Select backend'!$M$4,ROW(AR2234))</f>
        <v>AK2234</v>
      </c>
      <c r="AS2234" t="str">
        <f t="shared" si="748"/>
        <v>Maldives</v>
      </c>
      <c r="AT2234" s="9">
        <f t="shared" si="749"/>
        <v>30</v>
      </c>
      <c r="AU2234">
        <f t="shared" si="750"/>
        <v>0</v>
      </c>
      <c r="AV2234" s="9">
        <v>1</v>
      </c>
    </row>
    <row r="2235" spans="1:48" x14ac:dyDescent="0.35">
      <c r="A2235" t="s">
        <v>114</v>
      </c>
      <c r="B2235">
        <v>5</v>
      </c>
      <c r="C2235" t="s">
        <v>204</v>
      </c>
      <c r="D2235" t="s">
        <v>1559</v>
      </c>
      <c r="E2235">
        <v>1</v>
      </c>
      <c r="F2235">
        <v>-2</v>
      </c>
      <c r="G2235">
        <v>-2</v>
      </c>
      <c r="H2235">
        <v>-1</v>
      </c>
      <c r="I2235">
        <v>-2</v>
      </c>
      <c r="J2235">
        <v>2</v>
      </c>
      <c r="K2235">
        <v>1</v>
      </c>
      <c r="L2235">
        <v>2</v>
      </c>
      <c r="M2235">
        <v>1</v>
      </c>
      <c r="N2235" t="s">
        <v>2713</v>
      </c>
      <c r="O2235" t="s">
        <v>2802</v>
      </c>
      <c r="P2235" t="s">
        <v>2809</v>
      </c>
      <c r="Q2235" t="s">
        <v>2816</v>
      </c>
      <c r="R2235">
        <v>0</v>
      </c>
      <c r="S2235">
        <v>-28.01</v>
      </c>
      <c r="T2235">
        <v>-16.39</v>
      </c>
      <c r="U2235">
        <v>139.29</v>
      </c>
      <c r="V2235">
        <f t="shared" si="761"/>
        <v>1</v>
      </c>
      <c r="W2235">
        <f t="shared" si="761"/>
        <v>0</v>
      </c>
      <c r="X2235">
        <f t="shared" si="761"/>
        <v>0</v>
      </c>
      <c r="Y2235">
        <f t="shared" si="761"/>
        <v>0</v>
      </c>
      <c r="Z2235">
        <f t="shared" si="761"/>
        <v>0</v>
      </c>
      <c r="AA2235">
        <f t="shared" si="761"/>
        <v>1</v>
      </c>
      <c r="AB2235">
        <f t="shared" si="761"/>
        <v>1</v>
      </c>
      <c r="AC2235">
        <f t="shared" si="761"/>
        <v>1</v>
      </c>
      <c r="AD2235">
        <f t="shared" si="761"/>
        <v>1</v>
      </c>
      <c r="AE2235" s="4" t="s">
        <v>2828</v>
      </c>
      <c r="AF2235" s="9" t="s">
        <v>2829</v>
      </c>
      <c r="AG2235">
        <v>1</v>
      </c>
      <c r="AH2235">
        <v>0</v>
      </c>
      <c r="AI2235">
        <v>0</v>
      </c>
      <c r="AJ2235">
        <v>1</v>
      </c>
      <c r="AK2235" s="9" t="s">
        <v>2840</v>
      </c>
      <c r="AL2235">
        <f t="shared" si="747"/>
        <v>0</v>
      </c>
      <c r="AM2235">
        <f>IF(AND(INDIRECT(AN2235)='Sample Select backend'!$C$2,INDIRECT(AO2235)=1,INDIRECT(AP2235)='Sample Select backend'!$F$2,INDIRECT(AQ2235)=1,INDIRECT(AR2235)='Sample Select backend'!$M$2),1,0)</f>
        <v>0</v>
      </c>
      <c r="AN2235" t="str">
        <f>_xlfn.CONCAT('Sample Select backend'!$C$4,ROW(AN2235))</f>
        <v>AE2235</v>
      </c>
      <c r="AO2235" s="9" t="str">
        <f>_xlfn.CONCAT('Sample Select backend'!$J$2,ROW(AO2235))</f>
        <v>AJ2235</v>
      </c>
      <c r="AP2235" t="str">
        <f>_xlfn.CONCAT('Sample Select backend'!$F$4,ROW(AP2235))</f>
        <v>AF2235</v>
      </c>
      <c r="AQ2235" t="str">
        <f>_xlfn.CONCAT('Sample Select backend'!$I$10,ROW(AQ2235))</f>
        <v>R2235</v>
      </c>
      <c r="AR2235" t="str">
        <f>_xlfn.CONCAT('Sample Select backend'!$M$4,ROW(AR2235))</f>
        <v>AK2235</v>
      </c>
      <c r="AS2235" t="str">
        <f t="shared" si="748"/>
        <v>Maldives</v>
      </c>
      <c r="AT2235" s="9" t="str">
        <f t="shared" si="749"/>
        <v>General</v>
      </c>
      <c r="AU2235">
        <f t="shared" si="750"/>
        <v>0</v>
      </c>
      <c r="AV2235" s="9">
        <v>1</v>
      </c>
    </row>
    <row r="2236" spans="1:48" x14ac:dyDescent="0.35">
      <c r="A2236" t="s">
        <v>114</v>
      </c>
      <c r="B2236">
        <v>6</v>
      </c>
      <c r="C2236">
        <v>25</v>
      </c>
      <c r="D2236" t="s">
        <v>1557</v>
      </c>
      <c r="E2236">
        <v>1</v>
      </c>
      <c r="F2236">
        <v>1</v>
      </c>
      <c r="G2236">
        <v>-2</v>
      </c>
      <c r="H2236">
        <v>-1</v>
      </c>
      <c r="I2236">
        <v>-2</v>
      </c>
      <c r="J2236">
        <v>2</v>
      </c>
      <c r="K2236">
        <v>1</v>
      </c>
      <c r="L2236">
        <v>-2</v>
      </c>
      <c r="M2236">
        <v>1</v>
      </c>
      <c r="N2236" t="s">
        <v>2713</v>
      </c>
      <c r="O2236" t="s">
        <v>2802</v>
      </c>
      <c r="P2236" t="s">
        <v>2809</v>
      </c>
      <c r="Q2236" t="s">
        <v>2816</v>
      </c>
      <c r="R2236">
        <v>0</v>
      </c>
      <c r="S2236">
        <v>-28.01</v>
      </c>
      <c r="T2236">
        <v>-16.39</v>
      </c>
      <c r="U2236">
        <v>139.29</v>
      </c>
      <c r="V2236">
        <f t="shared" si="761"/>
        <v>1</v>
      </c>
      <c r="W2236">
        <f t="shared" si="761"/>
        <v>1</v>
      </c>
      <c r="X2236">
        <f t="shared" si="761"/>
        <v>0</v>
      </c>
      <c r="Y2236">
        <f t="shared" si="761"/>
        <v>0</v>
      </c>
      <c r="Z2236">
        <f t="shared" si="761"/>
        <v>0</v>
      </c>
      <c r="AA2236">
        <f t="shared" si="761"/>
        <v>1</v>
      </c>
      <c r="AB2236">
        <f t="shared" si="761"/>
        <v>1</v>
      </c>
      <c r="AC2236">
        <f t="shared" si="761"/>
        <v>0</v>
      </c>
      <c r="AD2236">
        <f t="shared" si="761"/>
        <v>1</v>
      </c>
      <c r="AE2236" s="4" t="s">
        <v>2828</v>
      </c>
      <c r="AF2236" s="9" t="s">
        <v>2829</v>
      </c>
      <c r="AG2236">
        <v>1</v>
      </c>
      <c r="AH2236">
        <v>0</v>
      </c>
      <c r="AI2236">
        <v>0</v>
      </c>
      <c r="AJ2236">
        <v>1</v>
      </c>
      <c r="AK2236" s="9" t="s">
        <v>2840</v>
      </c>
      <c r="AL2236">
        <f t="shared" si="747"/>
        <v>0</v>
      </c>
      <c r="AM2236">
        <f>IF(AND(INDIRECT(AN2236)='Sample Select backend'!$C$2,INDIRECT(AO2236)=1,INDIRECT(AP2236)='Sample Select backend'!$F$2,INDIRECT(AQ2236)=1,INDIRECT(AR2236)='Sample Select backend'!$M$2),1,0)</f>
        <v>0</v>
      </c>
      <c r="AN2236" t="str">
        <f>_xlfn.CONCAT('Sample Select backend'!$C$4,ROW(AN2236))</f>
        <v>AE2236</v>
      </c>
      <c r="AO2236" s="9" t="str">
        <f>_xlfn.CONCAT('Sample Select backend'!$J$2,ROW(AO2236))</f>
        <v>AJ2236</v>
      </c>
      <c r="AP2236" t="str">
        <f>_xlfn.CONCAT('Sample Select backend'!$F$4,ROW(AP2236))</f>
        <v>AF2236</v>
      </c>
      <c r="AQ2236" t="str">
        <f>_xlfn.CONCAT('Sample Select backend'!$I$10,ROW(AQ2236))</f>
        <v>R2236</v>
      </c>
      <c r="AR2236" t="str">
        <f>_xlfn.CONCAT('Sample Select backend'!$M$4,ROW(AR2236))</f>
        <v>AK2236</v>
      </c>
      <c r="AS2236" t="str">
        <f t="shared" si="748"/>
        <v>Maldives</v>
      </c>
      <c r="AT2236" s="9">
        <f t="shared" si="749"/>
        <v>25</v>
      </c>
      <c r="AU2236">
        <f t="shared" si="750"/>
        <v>0</v>
      </c>
      <c r="AV2236" s="9">
        <v>1</v>
      </c>
    </row>
    <row r="2237" spans="1:48" x14ac:dyDescent="0.35">
      <c r="A2237" t="s">
        <v>114</v>
      </c>
      <c r="B2237">
        <v>6</v>
      </c>
      <c r="C2237">
        <v>29</v>
      </c>
      <c r="D2237" t="s">
        <v>1556</v>
      </c>
      <c r="E2237">
        <v>1</v>
      </c>
      <c r="F2237">
        <v>1</v>
      </c>
      <c r="G2237">
        <v>2</v>
      </c>
      <c r="H2237">
        <v>-1</v>
      </c>
      <c r="I2237">
        <v>-2</v>
      </c>
      <c r="J2237">
        <v>2</v>
      </c>
      <c r="K2237">
        <v>1</v>
      </c>
      <c r="L2237">
        <v>-2</v>
      </c>
      <c r="M2237">
        <v>1</v>
      </c>
      <c r="N2237" t="s">
        <v>2713</v>
      </c>
      <c r="O2237" t="s">
        <v>2802</v>
      </c>
      <c r="P2237" t="s">
        <v>2809</v>
      </c>
      <c r="Q2237" t="s">
        <v>2816</v>
      </c>
      <c r="R2237">
        <v>0</v>
      </c>
      <c r="S2237">
        <v>-28.01</v>
      </c>
      <c r="T2237">
        <v>-16.39</v>
      </c>
      <c r="U2237">
        <v>139.29</v>
      </c>
      <c r="V2237">
        <f t="shared" si="761"/>
        <v>1</v>
      </c>
      <c r="W2237">
        <f t="shared" si="761"/>
        <v>1</v>
      </c>
      <c r="X2237">
        <f t="shared" si="761"/>
        <v>1</v>
      </c>
      <c r="Y2237">
        <f t="shared" si="761"/>
        <v>0</v>
      </c>
      <c r="Z2237">
        <f t="shared" si="761"/>
        <v>0</v>
      </c>
      <c r="AA2237">
        <f t="shared" si="761"/>
        <v>1</v>
      </c>
      <c r="AB2237">
        <f t="shared" si="761"/>
        <v>1</v>
      </c>
      <c r="AC2237">
        <f t="shared" si="761"/>
        <v>0</v>
      </c>
      <c r="AD2237">
        <f t="shared" si="761"/>
        <v>1</v>
      </c>
      <c r="AE2237" s="4" t="s">
        <v>2828</v>
      </c>
      <c r="AF2237" s="9" t="s">
        <v>2829</v>
      </c>
      <c r="AG2237">
        <v>1</v>
      </c>
      <c r="AH2237">
        <v>0</v>
      </c>
      <c r="AI2237">
        <v>0</v>
      </c>
      <c r="AJ2237">
        <v>1</v>
      </c>
      <c r="AK2237" s="9" t="s">
        <v>2840</v>
      </c>
      <c r="AL2237">
        <f t="shared" si="747"/>
        <v>0</v>
      </c>
      <c r="AM2237">
        <f>IF(AND(INDIRECT(AN2237)='Sample Select backend'!$C$2,INDIRECT(AO2237)=1,INDIRECT(AP2237)='Sample Select backend'!$F$2,INDIRECT(AQ2237)=1,INDIRECT(AR2237)='Sample Select backend'!$M$2),1,0)</f>
        <v>0</v>
      </c>
      <c r="AN2237" t="str">
        <f>_xlfn.CONCAT('Sample Select backend'!$C$4,ROW(AN2237))</f>
        <v>AE2237</v>
      </c>
      <c r="AO2237" s="9" t="str">
        <f>_xlfn.CONCAT('Sample Select backend'!$J$2,ROW(AO2237))</f>
        <v>AJ2237</v>
      </c>
      <c r="AP2237" t="str">
        <f>_xlfn.CONCAT('Sample Select backend'!$F$4,ROW(AP2237))</f>
        <v>AF2237</v>
      </c>
      <c r="AQ2237" t="str">
        <f>_xlfn.CONCAT('Sample Select backend'!$I$10,ROW(AQ2237))</f>
        <v>R2237</v>
      </c>
      <c r="AR2237" t="str">
        <f>_xlfn.CONCAT('Sample Select backend'!$M$4,ROW(AR2237))</f>
        <v>AK2237</v>
      </c>
      <c r="AS2237" t="str">
        <f t="shared" si="748"/>
        <v>Maldives</v>
      </c>
      <c r="AT2237" s="9">
        <f t="shared" si="749"/>
        <v>29</v>
      </c>
      <c r="AU2237">
        <f t="shared" si="750"/>
        <v>0</v>
      </c>
      <c r="AV2237" s="9">
        <v>1</v>
      </c>
    </row>
    <row r="2238" spans="1:48" x14ac:dyDescent="0.35">
      <c r="A2238" t="s">
        <v>114</v>
      </c>
      <c r="B2238">
        <v>7</v>
      </c>
      <c r="C2238">
        <v>30</v>
      </c>
      <c r="D2238" t="s">
        <v>1555</v>
      </c>
      <c r="E2238">
        <v>1</v>
      </c>
      <c r="F2238">
        <v>1</v>
      </c>
      <c r="G2238">
        <v>2</v>
      </c>
      <c r="H2238">
        <v>1</v>
      </c>
      <c r="I2238">
        <v>2</v>
      </c>
      <c r="J2238">
        <v>2</v>
      </c>
      <c r="K2238">
        <v>1</v>
      </c>
      <c r="L2238">
        <v>-2</v>
      </c>
      <c r="M2238">
        <v>1</v>
      </c>
      <c r="N2238" t="s">
        <v>2713</v>
      </c>
      <c r="O2238" t="s">
        <v>2802</v>
      </c>
      <c r="P2238" t="s">
        <v>2809</v>
      </c>
      <c r="Q2238" t="s">
        <v>2816</v>
      </c>
      <c r="R2238">
        <v>0</v>
      </c>
      <c r="S2238">
        <v>-28.01</v>
      </c>
      <c r="T2238">
        <v>-16.39</v>
      </c>
      <c r="U2238">
        <v>139.29</v>
      </c>
      <c r="V2238">
        <f t="shared" si="761"/>
        <v>1</v>
      </c>
      <c r="W2238">
        <f t="shared" si="761"/>
        <v>1</v>
      </c>
      <c r="X2238">
        <f t="shared" si="761"/>
        <v>1</v>
      </c>
      <c r="Y2238">
        <f t="shared" si="761"/>
        <v>1</v>
      </c>
      <c r="Z2238">
        <f t="shared" si="761"/>
        <v>1</v>
      </c>
      <c r="AA2238">
        <f t="shared" si="761"/>
        <v>1</v>
      </c>
      <c r="AB2238">
        <f t="shared" si="761"/>
        <v>1</v>
      </c>
      <c r="AC2238">
        <f t="shared" si="761"/>
        <v>0</v>
      </c>
      <c r="AD2238">
        <f t="shared" si="761"/>
        <v>1</v>
      </c>
      <c r="AE2238" s="4" t="s">
        <v>2828</v>
      </c>
      <c r="AF2238" s="9" t="s">
        <v>2829</v>
      </c>
      <c r="AG2238">
        <v>1</v>
      </c>
      <c r="AH2238">
        <v>0</v>
      </c>
      <c r="AI2238">
        <v>0</v>
      </c>
      <c r="AJ2238">
        <v>1</v>
      </c>
      <c r="AK2238" s="9" t="s">
        <v>2840</v>
      </c>
      <c r="AL2238">
        <f t="shared" si="747"/>
        <v>0</v>
      </c>
      <c r="AM2238">
        <f>IF(AND(INDIRECT(AN2238)='Sample Select backend'!$C$2,INDIRECT(AO2238)=1,INDIRECT(AP2238)='Sample Select backend'!$F$2,INDIRECT(AQ2238)=1,INDIRECT(AR2238)='Sample Select backend'!$M$2),1,0)</f>
        <v>0</v>
      </c>
      <c r="AN2238" t="str">
        <f>_xlfn.CONCAT('Sample Select backend'!$C$4,ROW(AN2238))</f>
        <v>AE2238</v>
      </c>
      <c r="AO2238" s="9" t="str">
        <f>_xlfn.CONCAT('Sample Select backend'!$J$2,ROW(AO2238))</f>
        <v>AJ2238</v>
      </c>
      <c r="AP2238" t="str">
        <f>_xlfn.CONCAT('Sample Select backend'!$F$4,ROW(AP2238))</f>
        <v>AF2238</v>
      </c>
      <c r="AQ2238" t="str">
        <f>_xlfn.CONCAT('Sample Select backend'!$I$10,ROW(AQ2238))</f>
        <v>R2238</v>
      </c>
      <c r="AR2238" t="str">
        <f>_xlfn.CONCAT('Sample Select backend'!$M$4,ROW(AR2238))</f>
        <v>AK2238</v>
      </c>
      <c r="AS2238" t="str">
        <f t="shared" si="748"/>
        <v>Maldives</v>
      </c>
      <c r="AT2238" s="9">
        <f t="shared" si="749"/>
        <v>30</v>
      </c>
      <c r="AU2238">
        <f t="shared" si="750"/>
        <v>0</v>
      </c>
      <c r="AV2238" s="9">
        <v>1</v>
      </c>
    </row>
    <row r="2239" spans="1:48" x14ac:dyDescent="0.35">
      <c r="A2239" t="s">
        <v>114</v>
      </c>
      <c r="B2239">
        <v>6</v>
      </c>
      <c r="C2239">
        <v>28</v>
      </c>
      <c r="D2239" t="s">
        <v>1558</v>
      </c>
      <c r="E2239">
        <v>-2</v>
      </c>
      <c r="F2239">
        <v>1</v>
      </c>
      <c r="G2239">
        <v>2</v>
      </c>
      <c r="H2239">
        <v>-1</v>
      </c>
      <c r="I2239">
        <v>2</v>
      </c>
      <c r="J2239">
        <v>2</v>
      </c>
      <c r="K2239">
        <v>1</v>
      </c>
      <c r="L2239">
        <v>2</v>
      </c>
      <c r="M2239">
        <v>1</v>
      </c>
      <c r="N2239" t="s">
        <v>2713</v>
      </c>
      <c r="O2239" t="s">
        <v>2802</v>
      </c>
      <c r="P2239" t="s">
        <v>2809</v>
      </c>
      <c r="Q2239" t="s">
        <v>2816</v>
      </c>
      <c r="R2239">
        <v>0</v>
      </c>
      <c r="S2239">
        <v>-28.01</v>
      </c>
      <c r="T2239">
        <v>-16.39</v>
      </c>
      <c r="U2239">
        <v>139.29</v>
      </c>
      <c r="V2239">
        <f t="shared" si="761"/>
        <v>0</v>
      </c>
      <c r="W2239">
        <f t="shared" si="761"/>
        <v>1</v>
      </c>
      <c r="X2239">
        <f t="shared" si="761"/>
        <v>1</v>
      </c>
      <c r="Y2239">
        <f t="shared" si="761"/>
        <v>0</v>
      </c>
      <c r="Z2239">
        <f t="shared" si="761"/>
        <v>1</v>
      </c>
      <c r="AA2239">
        <f t="shared" si="761"/>
        <v>1</v>
      </c>
      <c r="AB2239">
        <f t="shared" si="761"/>
        <v>1</v>
      </c>
      <c r="AC2239">
        <f t="shared" si="761"/>
        <v>1</v>
      </c>
      <c r="AD2239">
        <f t="shared" si="761"/>
        <v>1</v>
      </c>
      <c r="AE2239" s="4" t="s">
        <v>2828</v>
      </c>
      <c r="AF2239" s="9" t="s">
        <v>2829</v>
      </c>
      <c r="AG2239">
        <v>1</v>
      </c>
      <c r="AH2239">
        <v>0</v>
      </c>
      <c r="AI2239">
        <v>0</v>
      </c>
      <c r="AJ2239">
        <v>1</v>
      </c>
      <c r="AK2239" s="9" t="s">
        <v>2840</v>
      </c>
      <c r="AL2239">
        <f t="shared" si="747"/>
        <v>0</v>
      </c>
      <c r="AM2239">
        <f>IF(AND(INDIRECT(AN2239)='Sample Select backend'!$C$2,INDIRECT(AO2239)=1,INDIRECT(AP2239)='Sample Select backend'!$F$2,INDIRECT(AQ2239)=1,INDIRECT(AR2239)='Sample Select backend'!$M$2),1,0)</f>
        <v>0</v>
      </c>
      <c r="AN2239" t="str">
        <f>_xlfn.CONCAT('Sample Select backend'!$C$4,ROW(AN2239))</f>
        <v>AE2239</v>
      </c>
      <c r="AO2239" s="9" t="str">
        <f>_xlfn.CONCAT('Sample Select backend'!$J$2,ROW(AO2239))</f>
        <v>AJ2239</v>
      </c>
      <c r="AP2239" t="str">
        <f>_xlfn.CONCAT('Sample Select backend'!$F$4,ROW(AP2239))</f>
        <v>AF2239</v>
      </c>
      <c r="AQ2239" t="str">
        <f>_xlfn.CONCAT('Sample Select backend'!$I$10,ROW(AQ2239))</f>
        <v>R2239</v>
      </c>
      <c r="AR2239" t="str">
        <f>_xlfn.CONCAT('Sample Select backend'!$M$4,ROW(AR2239))</f>
        <v>AK2239</v>
      </c>
      <c r="AS2239" t="str">
        <f t="shared" si="748"/>
        <v>Maldives</v>
      </c>
      <c r="AT2239" s="9">
        <f t="shared" si="749"/>
        <v>28</v>
      </c>
      <c r="AU2239">
        <f t="shared" si="750"/>
        <v>0</v>
      </c>
      <c r="AV2239" s="9">
        <v>0</v>
      </c>
    </row>
    <row r="2240" spans="1:48" x14ac:dyDescent="0.35">
      <c r="A2240" t="s">
        <v>114</v>
      </c>
      <c r="B2240" t="s">
        <v>201</v>
      </c>
      <c r="C2240" t="s">
        <v>201</v>
      </c>
      <c r="D2240" t="s">
        <v>1553</v>
      </c>
      <c r="E2240">
        <v>1</v>
      </c>
      <c r="F2240">
        <v>1</v>
      </c>
      <c r="G2240">
        <v>2</v>
      </c>
      <c r="H2240">
        <v>1</v>
      </c>
      <c r="I2240">
        <v>2</v>
      </c>
      <c r="J2240">
        <v>2</v>
      </c>
      <c r="K2240">
        <v>1</v>
      </c>
      <c r="L2240">
        <v>2</v>
      </c>
      <c r="M2240">
        <v>1</v>
      </c>
      <c r="N2240" t="s">
        <v>2713</v>
      </c>
      <c r="O2240" t="s">
        <v>2802</v>
      </c>
      <c r="P2240" t="s">
        <v>2809</v>
      </c>
      <c r="Q2240" t="s">
        <v>2816</v>
      </c>
      <c r="R2240">
        <v>0</v>
      </c>
      <c r="S2240">
        <v>-28.01</v>
      </c>
      <c r="T2240">
        <v>-16.39</v>
      </c>
      <c r="U2240">
        <v>139.29</v>
      </c>
      <c r="V2240">
        <f t="shared" si="761"/>
        <v>1</v>
      </c>
      <c r="W2240">
        <f t="shared" si="761"/>
        <v>1</v>
      </c>
      <c r="X2240">
        <f t="shared" si="761"/>
        <v>1</v>
      </c>
      <c r="Y2240">
        <f t="shared" si="761"/>
        <v>1</v>
      </c>
      <c r="Z2240">
        <f t="shared" si="761"/>
        <v>1</v>
      </c>
      <c r="AA2240">
        <f t="shared" si="761"/>
        <v>1</v>
      </c>
      <c r="AB2240">
        <f t="shared" si="761"/>
        <v>1</v>
      </c>
      <c r="AC2240">
        <f t="shared" si="761"/>
        <v>1</v>
      </c>
      <c r="AD2240">
        <f t="shared" si="761"/>
        <v>1</v>
      </c>
      <c r="AE2240" s="4" t="s">
        <v>2828</v>
      </c>
      <c r="AF2240" s="9" t="s">
        <v>2829</v>
      </c>
      <c r="AG2240">
        <v>1</v>
      </c>
      <c r="AH2240">
        <v>0</v>
      </c>
      <c r="AI2240">
        <v>0</v>
      </c>
      <c r="AJ2240">
        <v>1</v>
      </c>
      <c r="AK2240" s="9" t="s">
        <v>2840</v>
      </c>
      <c r="AL2240">
        <f t="shared" si="747"/>
        <v>1</v>
      </c>
      <c r="AM2240">
        <f>IF(AND(INDIRECT(AN2240)='Sample Select backend'!$C$2,INDIRECT(AO2240)=1,INDIRECT(AP2240)='Sample Select backend'!$F$2,INDIRECT(AQ2240)=1,INDIRECT(AR2240)='Sample Select backend'!$M$2),1,0)</f>
        <v>0</v>
      </c>
      <c r="AN2240" t="str">
        <f>_xlfn.CONCAT('Sample Select backend'!$C$4,ROW(AN2240))</f>
        <v>AE2240</v>
      </c>
      <c r="AO2240" s="9" t="str">
        <f>_xlfn.CONCAT('Sample Select backend'!$J$2,ROW(AO2240))</f>
        <v>AJ2240</v>
      </c>
      <c r="AP2240" t="str">
        <f>_xlfn.CONCAT('Sample Select backend'!$F$4,ROW(AP2240))</f>
        <v>AF2240</v>
      </c>
      <c r="AQ2240" t="str">
        <f>_xlfn.CONCAT('Sample Select backend'!$I$10,ROW(AQ2240))</f>
        <v>R2240</v>
      </c>
      <c r="AR2240" t="str">
        <f>_xlfn.CONCAT('Sample Select backend'!$M$4,ROW(AR2240))</f>
        <v>AK2240</v>
      </c>
      <c r="AS2240" t="str">
        <f t="shared" si="748"/>
        <v>Maldives</v>
      </c>
      <c r="AT2240" s="9" t="str">
        <f t="shared" si="749"/>
        <v>Other</v>
      </c>
      <c r="AU2240">
        <f t="shared" si="750"/>
        <v>0</v>
      </c>
      <c r="AV2240" s="9">
        <v>0</v>
      </c>
    </row>
    <row r="2241" spans="1:48" x14ac:dyDescent="0.35">
      <c r="A2241" s="24" t="s">
        <v>114</v>
      </c>
      <c r="B2241" s="24">
        <v>1</v>
      </c>
      <c r="C2241" s="24">
        <v>5</v>
      </c>
      <c r="D2241" s="24" t="s">
        <v>3959</v>
      </c>
      <c r="E2241" s="24"/>
      <c r="O2241" t="s">
        <v>2802</v>
      </c>
      <c r="P2241" t="s">
        <v>2809</v>
      </c>
      <c r="Q2241" t="s">
        <v>2816</v>
      </c>
      <c r="R2241">
        <v>0</v>
      </c>
      <c r="S2241">
        <v>-28.01</v>
      </c>
      <c r="T2241">
        <v>-16.39</v>
      </c>
      <c r="U2241">
        <v>139.29</v>
      </c>
      <c r="V2241">
        <v>-1</v>
      </c>
      <c r="W2241">
        <v>-1</v>
      </c>
      <c r="X2241">
        <v>-1</v>
      </c>
      <c r="Y2241">
        <v>-1</v>
      </c>
      <c r="Z2241">
        <v>-1</v>
      </c>
      <c r="AA2241">
        <v>-1</v>
      </c>
      <c r="AB2241">
        <v>-1</v>
      </c>
      <c r="AC2241">
        <v>-1</v>
      </c>
      <c r="AD2241">
        <v>-1</v>
      </c>
      <c r="AE2241" s="4" t="s">
        <v>2828</v>
      </c>
      <c r="AF2241" s="9" t="s">
        <v>2829</v>
      </c>
      <c r="AG2241">
        <v>1</v>
      </c>
      <c r="AH2241">
        <v>0</v>
      </c>
      <c r="AI2241">
        <v>0</v>
      </c>
      <c r="AJ2241">
        <v>1</v>
      </c>
      <c r="AK2241" s="9" t="s">
        <v>2840</v>
      </c>
      <c r="AL2241">
        <f t="shared" si="747"/>
        <v>0</v>
      </c>
      <c r="AM2241">
        <f>IF(AND(INDIRECT(AN2241)='Sample Select backend'!$C$2,INDIRECT(AO2241)=1,INDIRECT(AP2241)='Sample Select backend'!$F$2,INDIRECT(AQ2241)=1,INDIRECT(AR2241)='Sample Select backend'!$M$2),1,0)</f>
        <v>0</v>
      </c>
      <c r="AN2241" t="str">
        <f>_xlfn.CONCAT('Sample Select backend'!$C$4,ROW(AN2241))</f>
        <v>AE2241</v>
      </c>
      <c r="AO2241" s="9" t="str">
        <f>_xlfn.CONCAT('Sample Select backend'!$J$2,ROW(AO2241))</f>
        <v>AJ2241</v>
      </c>
      <c r="AP2241" t="str">
        <f>_xlfn.CONCAT('Sample Select backend'!$F$4,ROW(AP2241))</f>
        <v>AF2241</v>
      </c>
      <c r="AQ2241" t="str">
        <f>_xlfn.CONCAT('Sample Select backend'!$I$10,ROW(AQ2241))</f>
        <v>R2241</v>
      </c>
      <c r="AR2241" t="str">
        <f>_xlfn.CONCAT('Sample Select backend'!$M$4,ROW(AR2241))</f>
        <v>AK2241</v>
      </c>
      <c r="AS2241" t="str">
        <f t="shared" si="748"/>
        <v>Maldives</v>
      </c>
      <c r="AT2241" s="9">
        <f t="shared" si="749"/>
        <v>5</v>
      </c>
      <c r="AU2241">
        <f t="shared" si="750"/>
        <v>0</v>
      </c>
      <c r="AV2241" s="9">
        <v>0</v>
      </c>
    </row>
    <row r="2242" spans="1:48" x14ac:dyDescent="0.35">
      <c r="A2242" s="24" t="s">
        <v>114</v>
      </c>
      <c r="B2242" s="24">
        <v>1</v>
      </c>
      <c r="C2242" s="24">
        <v>6</v>
      </c>
      <c r="D2242" s="24" t="s">
        <v>3960</v>
      </c>
      <c r="E2242" s="24"/>
      <c r="O2242" t="s">
        <v>2802</v>
      </c>
      <c r="P2242" t="s">
        <v>2809</v>
      </c>
      <c r="Q2242" t="s">
        <v>2816</v>
      </c>
      <c r="R2242">
        <v>0</v>
      </c>
      <c r="S2242">
        <v>-28.01</v>
      </c>
      <c r="T2242">
        <v>-16.39</v>
      </c>
      <c r="U2242">
        <v>139.29</v>
      </c>
      <c r="V2242">
        <v>-1</v>
      </c>
      <c r="W2242">
        <v>-1</v>
      </c>
      <c r="X2242">
        <v>-1</v>
      </c>
      <c r="Y2242">
        <v>-1</v>
      </c>
      <c r="Z2242">
        <v>-1</v>
      </c>
      <c r="AA2242">
        <v>-1</v>
      </c>
      <c r="AB2242">
        <v>-1</v>
      </c>
      <c r="AC2242">
        <v>-1</v>
      </c>
      <c r="AD2242">
        <v>-1</v>
      </c>
      <c r="AE2242" s="4" t="s">
        <v>2828</v>
      </c>
      <c r="AF2242" s="9" t="s">
        <v>2829</v>
      </c>
      <c r="AG2242">
        <v>1</v>
      </c>
      <c r="AH2242">
        <v>0</v>
      </c>
      <c r="AI2242">
        <v>0</v>
      </c>
      <c r="AJ2242">
        <v>1</v>
      </c>
      <c r="AK2242" s="9" t="s">
        <v>2840</v>
      </c>
      <c r="AL2242">
        <f t="shared" ref="AL2242:AL2305" si="762">IF(OR(B2242="other",B2242="international",B2242="Transfers",B2242="expenditure"),1,0)</f>
        <v>0</v>
      </c>
      <c r="AM2242">
        <f>IF(AND(INDIRECT(AN2242)='Sample Select backend'!$C$2,INDIRECT(AO2242)=1,INDIRECT(AP2242)='Sample Select backend'!$F$2,INDIRECT(AQ2242)=1,INDIRECT(AR2242)='Sample Select backend'!$M$2),1,0)</f>
        <v>0</v>
      </c>
      <c r="AN2242" t="str">
        <f>_xlfn.CONCAT('Sample Select backend'!$C$4,ROW(AN2242))</f>
        <v>AE2242</v>
      </c>
      <c r="AO2242" s="9" t="str">
        <f>_xlfn.CONCAT('Sample Select backend'!$J$2,ROW(AO2242))</f>
        <v>AJ2242</v>
      </c>
      <c r="AP2242" t="str">
        <f>_xlfn.CONCAT('Sample Select backend'!$F$4,ROW(AP2242))</f>
        <v>AF2242</v>
      </c>
      <c r="AQ2242" t="str">
        <f>_xlfn.CONCAT('Sample Select backend'!$I$10,ROW(AQ2242))</f>
        <v>R2242</v>
      </c>
      <c r="AR2242" t="str">
        <f>_xlfn.CONCAT('Sample Select backend'!$M$4,ROW(AR2242))</f>
        <v>AK2242</v>
      </c>
      <c r="AS2242" t="str">
        <f t="shared" ref="AS2242:AS2305" si="763">A2242</f>
        <v>Maldives</v>
      </c>
      <c r="AT2242" s="9">
        <f t="shared" ref="AT2242:AT2305" si="764">IF(ISNUMBER(C2242),C2242,IF(OR(C2242="general",C2242="23;general"),"General",IF(OR(C2242="exemption",C2242="other (exemption)"),"Tax exemption/waiver/suspension","Other")))</f>
        <v>6</v>
      </c>
      <c r="AU2242">
        <f t="shared" ref="AU2242:AU2305" si="765">IF(A2242&lt;&gt;A2241,1,0)</f>
        <v>0</v>
      </c>
      <c r="AV2242" s="9">
        <v>1</v>
      </c>
    </row>
    <row r="2243" spans="1:48" x14ac:dyDescent="0.35">
      <c r="A2243" s="24" t="s">
        <v>114</v>
      </c>
      <c r="B2243" s="24">
        <v>1</v>
      </c>
      <c r="C2243" s="24" t="s">
        <v>201</v>
      </c>
      <c r="D2243" s="24" t="s">
        <v>3961</v>
      </c>
      <c r="E2243" s="24"/>
      <c r="O2243" t="s">
        <v>2802</v>
      </c>
      <c r="P2243" t="s">
        <v>2809</v>
      </c>
      <c r="Q2243" t="s">
        <v>2816</v>
      </c>
      <c r="R2243">
        <v>0</v>
      </c>
      <c r="S2243">
        <v>-28.01</v>
      </c>
      <c r="T2243">
        <v>-16.39</v>
      </c>
      <c r="U2243">
        <v>139.29</v>
      </c>
      <c r="V2243">
        <v>-1</v>
      </c>
      <c r="W2243">
        <v>-1</v>
      </c>
      <c r="X2243">
        <v>-1</v>
      </c>
      <c r="Y2243">
        <v>-1</v>
      </c>
      <c r="Z2243">
        <v>-1</v>
      </c>
      <c r="AA2243">
        <v>-1</v>
      </c>
      <c r="AB2243">
        <v>-1</v>
      </c>
      <c r="AC2243">
        <v>-1</v>
      </c>
      <c r="AD2243">
        <v>-1</v>
      </c>
      <c r="AE2243" s="4" t="s">
        <v>2828</v>
      </c>
      <c r="AF2243" s="9" t="s">
        <v>2829</v>
      </c>
      <c r="AG2243">
        <v>1</v>
      </c>
      <c r="AH2243">
        <v>0</v>
      </c>
      <c r="AI2243">
        <v>0</v>
      </c>
      <c r="AJ2243">
        <v>1</v>
      </c>
      <c r="AK2243" s="9" t="s">
        <v>2840</v>
      </c>
      <c r="AL2243">
        <f t="shared" si="762"/>
        <v>0</v>
      </c>
      <c r="AM2243">
        <f>IF(AND(INDIRECT(AN2243)='Sample Select backend'!$C$2,INDIRECT(AO2243)=1,INDIRECT(AP2243)='Sample Select backend'!$F$2,INDIRECT(AQ2243)=1,INDIRECT(AR2243)='Sample Select backend'!$M$2),1,0)</f>
        <v>0</v>
      </c>
      <c r="AN2243" t="str">
        <f>_xlfn.CONCAT('Sample Select backend'!$C$4,ROW(AN2243))</f>
        <v>AE2243</v>
      </c>
      <c r="AO2243" s="9" t="str">
        <f>_xlfn.CONCAT('Sample Select backend'!$J$2,ROW(AO2243))</f>
        <v>AJ2243</v>
      </c>
      <c r="AP2243" t="str">
        <f>_xlfn.CONCAT('Sample Select backend'!$F$4,ROW(AP2243))</f>
        <v>AF2243</v>
      </c>
      <c r="AQ2243" t="str">
        <f>_xlfn.CONCAT('Sample Select backend'!$I$10,ROW(AQ2243))</f>
        <v>R2243</v>
      </c>
      <c r="AR2243" t="str">
        <f>_xlfn.CONCAT('Sample Select backend'!$M$4,ROW(AR2243))</f>
        <v>AK2243</v>
      </c>
      <c r="AS2243" t="str">
        <f t="shared" si="763"/>
        <v>Maldives</v>
      </c>
      <c r="AT2243" s="9" t="str">
        <f t="shared" si="764"/>
        <v>Other</v>
      </c>
      <c r="AU2243">
        <f t="shared" si="765"/>
        <v>0</v>
      </c>
      <c r="AV2243" s="9">
        <v>1</v>
      </c>
    </row>
    <row r="2244" spans="1:48" x14ac:dyDescent="0.35">
      <c r="A2244" t="s">
        <v>118</v>
      </c>
      <c r="B2244">
        <v>1</v>
      </c>
      <c r="C2244">
        <v>6</v>
      </c>
      <c r="D2244" t="s">
        <v>1590</v>
      </c>
      <c r="E2244">
        <v>2</v>
      </c>
      <c r="F2244">
        <v>2</v>
      </c>
      <c r="G2244">
        <v>2</v>
      </c>
      <c r="H2244">
        <v>2</v>
      </c>
      <c r="I2244">
        <v>2</v>
      </c>
      <c r="J2244">
        <v>2</v>
      </c>
      <c r="K2244">
        <v>1</v>
      </c>
      <c r="L2244">
        <v>2</v>
      </c>
      <c r="M2244">
        <v>1</v>
      </c>
      <c r="N2244" t="s">
        <v>2717</v>
      </c>
      <c r="O2244" t="s">
        <v>2803</v>
      </c>
      <c r="P2244" t="s">
        <v>2809</v>
      </c>
      <c r="Q2244" t="s">
        <v>2814</v>
      </c>
      <c r="R2244">
        <v>0</v>
      </c>
      <c r="S2244">
        <v>-2</v>
      </c>
      <c r="T2244">
        <v>-4.3</v>
      </c>
      <c r="U2244">
        <v>44.1</v>
      </c>
      <c r="V2244">
        <f t="shared" ref="V2244:AD2251" si="766">IF(E2244&gt;0,1,IF(E2244&lt;0,0,-1))</f>
        <v>1</v>
      </c>
      <c r="W2244">
        <f t="shared" si="766"/>
        <v>1</v>
      </c>
      <c r="X2244">
        <f t="shared" si="766"/>
        <v>1</v>
      </c>
      <c r="Y2244">
        <f t="shared" si="766"/>
        <v>1</v>
      </c>
      <c r="Z2244">
        <f t="shared" si="766"/>
        <v>1</v>
      </c>
      <c r="AA2244">
        <f t="shared" si="766"/>
        <v>1</v>
      </c>
      <c r="AB2244">
        <f t="shared" si="766"/>
        <v>1</v>
      </c>
      <c r="AC2244">
        <f t="shared" si="766"/>
        <v>1</v>
      </c>
      <c r="AD2244">
        <f t="shared" si="766"/>
        <v>1</v>
      </c>
      <c r="AE2244" s="4" t="s">
        <v>2828</v>
      </c>
      <c r="AF2244" s="9" t="s">
        <v>2829</v>
      </c>
      <c r="AG2244">
        <v>1</v>
      </c>
      <c r="AH2244">
        <v>0</v>
      </c>
      <c r="AI2244">
        <v>0</v>
      </c>
      <c r="AJ2244">
        <v>1</v>
      </c>
      <c r="AK2244" s="9" t="s">
        <v>2840</v>
      </c>
      <c r="AL2244">
        <f t="shared" si="762"/>
        <v>0</v>
      </c>
      <c r="AM2244">
        <f>IF(AND(INDIRECT(AN2244)='Sample Select backend'!$C$2,INDIRECT(AO2244)=1,INDIRECT(AP2244)='Sample Select backend'!$F$2,INDIRECT(AQ2244)=1,INDIRECT(AR2244)='Sample Select backend'!$M$2),1,0)</f>
        <v>0</v>
      </c>
      <c r="AN2244" t="str">
        <f>_xlfn.CONCAT('Sample Select backend'!$C$4,ROW(AN2244))</f>
        <v>AE2244</v>
      </c>
      <c r="AO2244" s="9" t="str">
        <f>_xlfn.CONCAT('Sample Select backend'!$J$2,ROW(AO2244))</f>
        <v>AJ2244</v>
      </c>
      <c r="AP2244" t="str">
        <f>_xlfn.CONCAT('Sample Select backend'!$F$4,ROW(AP2244))</f>
        <v>AF2244</v>
      </c>
      <c r="AQ2244" t="str">
        <f>_xlfn.CONCAT('Sample Select backend'!$I$10,ROW(AQ2244))</f>
        <v>R2244</v>
      </c>
      <c r="AR2244" t="str">
        <f>_xlfn.CONCAT('Sample Select backend'!$M$4,ROW(AR2244))</f>
        <v>AK2244</v>
      </c>
      <c r="AS2244" t="str">
        <f t="shared" si="763"/>
        <v>Mali</v>
      </c>
      <c r="AT2244" s="9">
        <f t="shared" si="764"/>
        <v>6</v>
      </c>
      <c r="AU2244">
        <f t="shared" si="765"/>
        <v>1</v>
      </c>
      <c r="AV2244" s="9">
        <v>1</v>
      </c>
    </row>
    <row r="2245" spans="1:48" x14ac:dyDescent="0.35">
      <c r="A2245" t="s">
        <v>118</v>
      </c>
      <c r="B2245">
        <v>5</v>
      </c>
      <c r="C2245">
        <v>22</v>
      </c>
      <c r="D2245" t="s">
        <v>1588</v>
      </c>
      <c r="E2245">
        <v>1</v>
      </c>
      <c r="F2245">
        <v>-2</v>
      </c>
      <c r="G2245">
        <v>-2</v>
      </c>
      <c r="H2245">
        <v>-1</v>
      </c>
      <c r="I2245">
        <v>-2</v>
      </c>
      <c r="J2245">
        <v>2</v>
      </c>
      <c r="K2245">
        <v>1</v>
      </c>
      <c r="L2245">
        <v>2</v>
      </c>
      <c r="M2245">
        <v>1</v>
      </c>
      <c r="N2245" t="s">
        <v>2717</v>
      </c>
      <c r="O2245" t="s">
        <v>2803</v>
      </c>
      <c r="P2245" t="s">
        <v>2809</v>
      </c>
      <c r="Q2245" t="s">
        <v>2814</v>
      </c>
      <c r="R2245">
        <v>0</v>
      </c>
      <c r="S2245">
        <v>-2</v>
      </c>
      <c r="T2245">
        <v>-4.3</v>
      </c>
      <c r="U2245">
        <v>44.1</v>
      </c>
      <c r="V2245">
        <f t="shared" si="766"/>
        <v>1</v>
      </c>
      <c r="W2245">
        <f t="shared" si="766"/>
        <v>0</v>
      </c>
      <c r="X2245">
        <f t="shared" si="766"/>
        <v>0</v>
      </c>
      <c r="Y2245">
        <f t="shared" si="766"/>
        <v>0</v>
      </c>
      <c r="Z2245">
        <f t="shared" si="766"/>
        <v>0</v>
      </c>
      <c r="AA2245">
        <f t="shared" si="766"/>
        <v>1</v>
      </c>
      <c r="AB2245">
        <f t="shared" si="766"/>
        <v>1</v>
      </c>
      <c r="AC2245">
        <f t="shared" si="766"/>
        <v>1</v>
      </c>
      <c r="AD2245">
        <f t="shared" si="766"/>
        <v>1</v>
      </c>
      <c r="AE2245" s="4" t="s">
        <v>2828</v>
      </c>
      <c r="AF2245" s="9" t="s">
        <v>2829</v>
      </c>
      <c r="AG2245">
        <v>1</v>
      </c>
      <c r="AH2245">
        <v>0</v>
      </c>
      <c r="AI2245">
        <v>0</v>
      </c>
      <c r="AJ2245">
        <v>1</v>
      </c>
      <c r="AK2245" s="9" t="s">
        <v>2840</v>
      </c>
      <c r="AL2245">
        <f t="shared" si="762"/>
        <v>0</v>
      </c>
      <c r="AM2245">
        <f>IF(AND(INDIRECT(AN2245)='Sample Select backend'!$C$2,INDIRECT(AO2245)=1,INDIRECT(AP2245)='Sample Select backend'!$F$2,INDIRECT(AQ2245)=1,INDIRECT(AR2245)='Sample Select backend'!$M$2),1,0)</f>
        <v>0</v>
      </c>
      <c r="AN2245" t="str">
        <f>_xlfn.CONCAT('Sample Select backend'!$C$4,ROW(AN2245))</f>
        <v>AE2245</v>
      </c>
      <c r="AO2245" s="9" t="str">
        <f>_xlfn.CONCAT('Sample Select backend'!$J$2,ROW(AO2245))</f>
        <v>AJ2245</v>
      </c>
      <c r="AP2245" t="str">
        <f>_xlfn.CONCAT('Sample Select backend'!$F$4,ROW(AP2245))</f>
        <v>AF2245</v>
      </c>
      <c r="AQ2245" t="str">
        <f>_xlfn.CONCAT('Sample Select backend'!$I$10,ROW(AQ2245))</f>
        <v>R2245</v>
      </c>
      <c r="AR2245" t="str">
        <f>_xlfn.CONCAT('Sample Select backend'!$M$4,ROW(AR2245))</f>
        <v>AK2245</v>
      </c>
      <c r="AS2245" t="str">
        <f t="shared" si="763"/>
        <v>Mali</v>
      </c>
      <c r="AT2245" s="9">
        <f t="shared" si="764"/>
        <v>22</v>
      </c>
      <c r="AU2245">
        <f t="shared" si="765"/>
        <v>0</v>
      </c>
      <c r="AV2245" s="9">
        <v>1</v>
      </c>
    </row>
    <row r="2246" spans="1:48" x14ac:dyDescent="0.35">
      <c r="A2246" t="s">
        <v>118</v>
      </c>
      <c r="B2246">
        <v>6</v>
      </c>
      <c r="C2246">
        <v>28</v>
      </c>
      <c r="D2246" t="s">
        <v>1587</v>
      </c>
      <c r="E2246">
        <v>1</v>
      </c>
      <c r="F2246">
        <v>1</v>
      </c>
      <c r="G2246">
        <v>-2</v>
      </c>
      <c r="H2246">
        <v>-1</v>
      </c>
      <c r="I2246">
        <v>-2</v>
      </c>
      <c r="J2246">
        <v>2</v>
      </c>
      <c r="K2246">
        <v>1</v>
      </c>
      <c r="L2246">
        <v>2</v>
      </c>
      <c r="M2246">
        <v>1</v>
      </c>
      <c r="N2246" t="s">
        <v>2717</v>
      </c>
      <c r="O2246" t="s">
        <v>2803</v>
      </c>
      <c r="P2246" t="s">
        <v>2809</v>
      </c>
      <c r="Q2246" t="s">
        <v>2814</v>
      </c>
      <c r="R2246">
        <v>0</v>
      </c>
      <c r="S2246">
        <v>-2</v>
      </c>
      <c r="T2246">
        <v>-4.3</v>
      </c>
      <c r="U2246">
        <v>44.1</v>
      </c>
      <c r="V2246">
        <f t="shared" si="766"/>
        <v>1</v>
      </c>
      <c r="W2246">
        <f t="shared" si="766"/>
        <v>1</v>
      </c>
      <c r="X2246">
        <f t="shared" si="766"/>
        <v>0</v>
      </c>
      <c r="Y2246">
        <f t="shared" si="766"/>
        <v>0</v>
      </c>
      <c r="Z2246">
        <f t="shared" si="766"/>
        <v>0</v>
      </c>
      <c r="AA2246">
        <f t="shared" si="766"/>
        <v>1</v>
      </c>
      <c r="AB2246">
        <f t="shared" si="766"/>
        <v>1</v>
      </c>
      <c r="AC2246">
        <f t="shared" si="766"/>
        <v>1</v>
      </c>
      <c r="AD2246">
        <f t="shared" si="766"/>
        <v>1</v>
      </c>
      <c r="AE2246" s="4" t="s">
        <v>2828</v>
      </c>
      <c r="AF2246" s="9" t="s">
        <v>2829</v>
      </c>
      <c r="AG2246">
        <v>1</v>
      </c>
      <c r="AH2246">
        <v>0</v>
      </c>
      <c r="AI2246">
        <v>0</v>
      </c>
      <c r="AJ2246">
        <v>1</v>
      </c>
      <c r="AK2246" s="9" t="s">
        <v>2840</v>
      </c>
      <c r="AL2246">
        <f t="shared" si="762"/>
        <v>0</v>
      </c>
      <c r="AM2246">
        <f>IF(AND(INDIRECT(AN2246)='Sample Select backend'!$C$2,INDIRECT(AO2246)=1,INDIRECT(AP2246)='Sample Select backend'!$F$2,INDIRECT(AQ2246)=1,INDIRECT(AR2246)='Sample Select backend'!$M$2),1,0)</f>
        <v>0</v>
      </c>
      <c r="AN2246" t="str">
        <f>_xlfn.CONCAT('Sample Select backend'!$C$4,ROW(AN2246))</f>
        <v>AE2246</v>
      </c>
      <c r="AO2246" s="9" t="str">
        <f>_xlfn.CONCAT('Sample Select backend'!$J$2,ROW(AO2246))</f>
        <v>AJ2246</v>
      </c>
      <c r="AP2246" t="str">
        <f>_xlfn.CONCAT('Sample Select backend'!$F$4,ROW(AP2246))</f>
        <v>AF2246</v>
      </c>
      <c r="AQ2246" t="str">
        <f>_xlfn.CONCAT('Sample Select backend'!$I$10,ROW(AQ2246))</f>
        <v>R2246</v>
      </c>
      <c r="AR2246" t="str">
        <f>_xlfn.CONCAT('Sample Select backend'!$M$4,ROW(AR2246))</f>
        <v>AK2246</v>
      </c>
      <c r="AS2246" t="str">
        <f t="shared" si="763"/>
        <v>Mali</v>
      </c>
      <c r="AT2246" s="9">
        <f t="shared" si="764"/>
        <v>28</v>
      </c>
      <c r="AU2246">
        <f t="shared" si="765"/>
        <v>0</v>
      </c>
      <c r="AV2246" s="9">
        <v>1</v>
      </c>
    </row>
    <row r="2247" spans="1:48" x14ac:dyDescent="0.35">
      <c r="A2247" t="s">
        <v>118</v>
      </c>
      <c r="B2247">
        <v>1</v>
      </c>
      <c r="C2247" t="s">
        <v>206</v>
      </c>
      <c r="D2247" t="s">
        <v>1591</v>
      </c>
      <c r="E2247">
        <v>-2</v>
      </c>
      <c r="F2247">
        <v>2</v>
      </c>
      <c r="G2247">
        <v>-2</v>
      </c>
      <c r="H2247">
        <v>-1</v>
      </c>
      <c r="I2247">
        <v>-2</v>
      </c>
      <c r="J2247">
        <v>2</v>
      </c>
      <c r="K2247">
        <v>2</v>
      </c>
      <c r="M2247">
        <v>1</v>
      </c>
      <c r="N2247" t="s">
        <v>2717</v>
      </c>
      <c r="O2247" t="s">
        <v>2803</v>
      </c>
      <c r="P2247" t="s">
        <v>2809</v>
      </c>
      <c r="Q2247" t="s">
        <v>2814</v>
      </c>
      <c r="R2247">
        <v>0</v>
      </c>
      <c r="S2247">
        <v>-2</v>
      </c>
      <c r="T2247">
        <v>-4.3</v>
      </c>
      <c r="U2247">
        <v>44.1</v>
      </c>
      <c r="V2247">
        <f t="shared" si="766"/>
        <v>0</v>
      </c>
      <c r="W2247">
        <f t="shared" si="766"/>
        <v>1</v>
      </c>
      <c r="X2247">
        <f t="shared" si="766"/>
        <v>0</v>
      </c>
      <c r="Y2247">
        <f t="shared" si="766"/>
        <v>0</v>
      </c>
      <c r="Z2247">
        <f t="shared" si="766"/>
        <v>0</v>
      </c>
      <c r="AA2247">
        <f t="shared" si="766"/>
        <v>1</v>
      </c>
      <c r="AB2247">
        <f t="shared" si="766"/>
        <v>1</v>
      </c>
      <c r="AC2247">
        <f t="shared" si="766"/>
        <v>-1</v>
      </c>
      <c r="AD2247">
        <f t="shared" si="766"/>
        <v>1</v>
      </c>
      <c r="AE2247" s="4" t="s">
        <v>2828</v>
      </c>
      <c r="AF2247" s="9" t="s">
        <v>2829</v>
      </c>
      <c r="AG2247">
        <v>1</v>
      </c>
      <c r="AH2247">
        <v>0</v>
      </c>
      <c r="AI2247">
        <v>0</v>
      </c>
      <c r="AJ2247">
        <v>1</v>
      </c>
      <c r="AK2247" s="9" t="s">
        <v>2840</v>
      </c>
      <c r="AL2247">
        <f t="shared" si="762"/>
        <v>0</v>
      </c>
      <c r="AM2247">
        <f>IF(AND(INDIRECT(AN2247)='Sample Select backend'!$C$2,INDIRECT(AO2247)=1,INDIRECT(AP2247)='Sample Select backend'!$F$2,INDIRECT(AQ2247)=1,INDIRECT(AR2247)='Sample Select backend'!$M$2),1,0)</f>
        <v>0</v>
      </c>
      <c r="AN2247" t="str">
        <f>_xlfn.CONCAT('Sample Select backend'!$C$4,ROW(AN2247))</f>
        <v>AE2247</v>
      </c>
      <c r="AO2247" s="9" t="str">
        <f>_xlfn.CONCAT('Sample Select backend'!$J$2,ROW(AO2247))</f>
        <v>AJ2247</v>
      </c>
      <c r="AP2247" t="str">
        <f>_xlfn.CONCAT('Sample Select backend'!$F$4,ROW(AP2247))</f>
        <v>AF2247</v>
      </c>
      <c r="AQ2247" t="str">
        <f>_xlfn.CONCAT('Sample Select backend'!$I$10,ROW(AQ2247))</f>
        <v>R2247</v>
      </c>
      <c r="AR2247" t="str">
        <f>_xlfn.CONCAT('Sample Select backend'!$M$4,ROW(AR2247))</f>
        <v>AK2247</v>
      </c>
      <c r="AS2247" t="str">
        <f t="shared" si="763"/>
        <v>Mali</v>
      </c>
      <c r="AT2247" s="9" t="str">
        <f t="shared" si="764"/>
        <v>Tax exemption/waiver/suspension</v>
      </c>
      <c r="AU2247">
        <f t="shared" si="765"/>
        <v>0</v>
      </c>
      <c r="AV2247" s="9">
        <v>1</v>
      </c>
    </row>
    <row r="2248" spans="1:48" x14ac:dyDescent="0.35">
      <c r="A2248" t="s">
        <v>118</v>
      </c>
      <c r="B2248">
        <v>5</v>
      </c>
      <c r="C2248" t="s">
        <v>204</v>
      </c>
      <c r="D2248" t="s">
        <v>1586</v>
      </c>
      <c r="E2248">
        <v>1</v>
      </c>
      <c r="F2248">
        <v>-2</v>
      </c>
      <c r="G2248">
        <v>-2</v>
      </c>
      <c r="H2248">
        <v>-1</v>
      </c>
      <c r="I2248">
        <v>-2</v>
      </c>
      <c r="J2248">
        <v>2</v>
      </c>
      <c r="K2248">
        <v>1</v>
      </c>
      <c r="L2248">
        <v>2</v>
      </c>
      <c r="M2248">
        <v>1</v>
      </c>
      <c r="N2248" t="s">
        <v>2717</v>
      </c>
      <c r="O2248" t="s">
        <v>2803</v>
      </c>
      <c r="P2248" t="s">
        <v>2809</v>
      </c>
      <c r="Q2248" t="s">
        <v>2814</v>
      </c>
      <c r="R2248">
        <v>0</v>
      </c>
      <c r="S2248">
        <v>-2</v>
      </c>
      <c r="T2248">
        <v>-4.3</v>
      </c>
      <c r="U2248">
        <v>44.1</v>
      </c>
      <c r="V2248">
        <f t="shared" si="766"/>
        <v>1</v>
      </c>
      <c r="W2248">
        <f t="shared" si="766"/>
        <v>0</v>
      </c>
      <c r="X2248">
        <f t="shared" si="766"/>
        <v>0</v>
      </c>
      <c r="Y2248">
        <f t="shared" si="766"/>
        <v>0</v>
      </c>
      <c r="Z2248">
        <f t="shared" si="766"/>
        <v>0</v>
      </c>
      <c r="AA2248">
        <f t="shared" si="766"/>
        <v>1</v>
      </c>
      <c r="AB2248">
        <f t="shared" si="766"/>
        <v>1</v>
      </c>
      <c r="AC2248">
        <f t="shared" si="766"/>
        <v>1</v>
      </c>
      <c r="AD2248">
        <f t="shared" si="766"/>
        <v>1</v>
      </c>
      <c r="AE2248" s="4" t="s">
        <v>2828</v>
      </c>
      <c r="AF2248" s="9" t="s">
        <v>2829</v>
      </c>
      <c r="AG2248">
        <v>1</v>
      </c>
      <c r="AH2248">
        <v>0</v>
      </c>
      <c r="AI2248">
        <v>0</v>
      </c>
      <c r="AJ2248">
        <v>1</v>
      </c>
      <c r="AK2248" s="9" t="s">
        <v>2840</v>
      </c>
      <c r="AL2248">
        <f t="shared" si="762"/>
        <v>0</v>
      </c>
      <c r="AM2248">
        <f>IF(AND(INDIRECT(AN2248)='Sample Select backend'!$C$2,INDIRECT(AO2248)=1,INDIRECT(AP2248)='Sample Select backend'!$F$2,INDIRECT(AQ2248)=1,INDIRECT(AR2248)='Sample Select backend'!$M$2),1,0)</f>
        <v>0</v>
      </c>
      <c r="AN2248" t="str">
        <f>_xlfn.CONCAT('Sample Select backend'!$C$4,ROW(AN2248))</f>
        <v>AE2248</v>
      </c>
      <c r="AO2248" s="9" t="str">
        <f>_xlfn.CONCAT('Sample Select backend'!$J$2,ROW(AO2248))</f>
        <v>AJ2248</v>
      </c>
      <c r="AP2248" t="str">
        <f>_xlfn.CONCAT('Sample Select backend'!$F$4,ROW(AP2248))</f>
        <v>AF2248</v>
      </c>
      <c r="AQ2248" t="str">
        <f>_xlfn.CONCAT('Sample Select backend'!$I$10,ROW(AQ2248))</f>
        <v>R2248</v>
      </c>
      <c r="AR2248" t="str">
        <f>_xlfn.CONCAT('Sample Select backend'!$M$4,ROW(AR2248))</f>
        <v>AK2248</v>
      </c>
      <c r="AS2248" t="str">
        <f t="shared" si="763"/>
        <v>Mali</v>
      </c>
      <c r="AT2248" s="9" t="str">
        <f t="shared" si="764"/>
        <v>General</v>
      </c>
      <c r="AU2248">
        <f t="shared" si="765"/>
        <v>0</v>
      </c>
      <c r="AV2248" s="9">
        <v>1</v>
      </c>
    </row>
    <row r="2249" spans="1:48" x14ac:dyDescent="0.35">
      <c r="A2249" t="s">
        <v>118</v>
      </c>
      <c r="B2249">
        <v>4</v>
      </c>
      <c r="C2249" t="s">
        <v>206</v>
      </c>
      <c r="D2249" t="s">
        <v>1592</v>
      </c>
      <c r="E2249">
        <v>2</v>
      </c>
      <c r="F2249">
        <v>2</v>
      </c>
      <c r="G2249">
        <v>-2</v>
      </c>
      <c r="H2249">
        <v>-1</v>
      </c>
      <c r="I2249">
        <v>-2</v>
      </c>
      <c r="J2249">
        <v>2</v>
      </c>
      <c r="K2249">
        <v>2</v>
      </c>
      <c r="M2249">
        <v>1</v>
      </c>
      <c r="N2249" t="s">
        <v>2717</v>
      </c>
      <c r="O2249" t="s">
        <v>2803</v>
      </c>
      <c r="P2249" t="s">
        <v>2809</v>
      </c>
      <c r="Q2249" t="s">
        <v>2814</v>
      </c>
      <c r="R2249">
        <v>0</v>
      </c>
      <c r="S2249">
        <v>-2</v>
      </c>
      <c r="T2249">
        <v>-4.3</v>
      </c>
      <c r="U2249">
        <v>44.1</v>
      </c>
      <c r="V2249">
        <f t="shared" si="766"/>
        <v>1</v>
      </c>
      <c r="W2249">
        <f t="shared" si="766"/>
        <v>1</v>
      </c>
      <c r="X2249">
        <f t="shared" si="766"/>
        <v>0</v>
      </c>
      <c r="Y2249">
        <f t="shared" si="766"/>
        <v>0</v>
      </c>
      <c r="Z2249">
        <f t="shared" si="766"/>
        <v>0</v>
      </c>
      <c r="AA2249">
        <f t="shared" si="766"/>
        <v>1</v>
      </c>
      <c r="AB2249">
        <f t="shared" si="766"/>
        <v>1</v>
      </c>
      <c r="AC2249">
        <f t="shared" si="766"/>
        <v>-1</v>
      </c>
      <c r="AD2249">
        <f t="shared" si="766"/>
        <v>1</v>
      </c>
      <c r="AE2249" s="4" t="s">
        <v>2828</v>
      </c>
      <c r="AF2249" s="9" t="s">
        <v>2829</v>
      </c>
      <c r="AG2249">
        <v>1</v>
      </c>
      <c r="AH2249">
        <v>0</v>
      </c>
      <c r="AI2249">
        <v>0</v>
      </c>
      <c r="AJ2249">
        <v>1</v>
      </c>
      <c r="AK2249" s="9" t="s">
        <v>2840</v>
      </c>
      <c r="AL2249">
        <f t="shared" si="762"/>
        <v>0</v>
      </c>
      <c r="AM2249">
        <f>IF(AND(INDIRECT(AN2249)='Sample Select backend'!$C$2,INDIRECT(AO2249)=1,INDIRECT(AP2249)='Sample Select backend'!$F$2,INDIRECT(AQ2249)=1,INDIRECT(AR2249)='Sample Select backend'!$M$2),1,0)</f>
        <v>0</v>
      </c>
      <c r="AN2249" t="str">
        <f>_xlfn.CONCAT('Sample Select backend'!$C$4,ROW(AN2249))</f>
        <v>AE2249</v>
      </c>
      <c r="AO2249" s="9" t="str">
        <f>_xlfn.CONCAT('Sample Select backend'!$J$2,ROW(AO2249))</f>
        <v>AJ2249</v>
      </c>
      <c r="AP2249" t="str">
        <f>_xlfn.CONCAT('Sample Select backend'!$F$4,ROW(AP2249))</f>
        <v>AF2249</v>
      </c>
      <c r="AQ2249" t="str">
        <f>_xlfn.CONCAT('Sample Select backend'!$I$10,ROW(AQ2249))</f>
        <v>R2249</v>
      </c>
      <c r="AR2249" t="str">
        <f>_xlfn.CONCAT('Sample Select backend'!$M$4,ROW(AR2249))</f>
        <v>AK2249</v>
      </c>
      <c r="AS2249" t="str">
        <f t="shared" si="763"/>
        <v>Mali</v>
      </c>
      <c r="AT2249" s="9" t="str">
        <f t="shared" si="764"/>
        <v>Tax exemption/waiver/suspension</v>
      </c>
      <c r="AU2249">
        <f t="shared" si="765"/>
        <v>0</v>
      </c>
      <c r="AV2249" s="9">
        <v>1</v>
      </c>
    </row>
    <row r="2250" spans="1:48" x14ac:dyDescent="0.35">
      <c r="A2250" t="s">
        <v>118</v>
      </c>
      <c r="B2250">
        <v>6</v>
      </c>
      <c r="C2250">
        <v>28</v>
      </c>
      <c r="D2250" t="s">
        <v>1585</v>
      </c>
      <c r="E2250">
        <v>1</v>
      </c>
      <c r="F2250">
        <v>1</v>
      </c>
      <c r="G2250">
        <v>2</v>
      </c>
      <c r="H2250">
        <v>-1</v>
      </c>
      <c r="I2250">
        <v>2</v>
      </c>
      <c r="J2250">
        <v>2</v>
      </c>
      <c r="K2250">
        <v>1</v>
      </c>
      <c r="L2250">
        <v>2</v>
      </c>
      <c r="M2250">
        <v>1</v>
      </c>
      <c r="N2250" t="s">
        <v>2717</v>
      </c>
      <c r="O2250" t="s">
        <v>2803</v>
      </c>
      <c r="P2250" t="s">
        <v>2809</v>
      </c>
      <c r="Q2250" t="s">
        <v>2814</v>
      </c>
      <c r="R2250">
        <v>0</v>
      </c>
      <c r="S2250">
        <v>-2</v>
      </c>
      <c r="T2250">
        <v>-4.3</v>
      </c>
      <c r="U2250">
        <v>44.1</v>
      </c>
      <c r="V2250">
        <f t="shared" si="766"/>
        <v>1</v>
      </c>
      <c r="W2250">
        <f t="shared" si="766"/>
        <v>1</v>
      </c>
      <c r="X2250">
        <f t="shared" si="766"/>
        <v>1</v>
      </c>
      <c r="Y2250">
        <f t="shared" si="766"/>
        <v>0</v>
      </c>
      <c r="Z2250">
        <f t="shared" si="766"/>
        <v>1</v>
      </c>
      <c r="AA2250">
        <f t="shared" si="766"/>
        <v>1</v>
      </c>
      <c r="AB2250">
        <f t="shared" si="766"/>
        <v>1</v>
      </c>
      <c r="AC2250">
        <f t="shared" si="766"/>
        <v>1</v>
      </c>
      <c r="AD2250">
        <f t="shared" si="766"/>
        <v>1</v>
      </c>
      <c r="AE2250" s="4" t="s">
        <v>2828</v>
      </c>
      <c r="AF2250" s="9" t="s">
        <v>2829</v>
      </c>
      <c r="AG2250">
        <v>1</v>
      </c>
      <c r="AH2250">
        <v>0</v>
      </c>
      <c r="AI2250">
        <v>0</v>
      </c>
      <c r="AJ2250">
        <v>1</v>
      </c>
      <c r="AK2250" s="9" t="s">
        <v>2840</v>
      </c>
      <c r="AL2250">
        <f t="shared" si="762"/>
        <v>0</v>
      </c>
      <c r="AM2250">
        <f>IF(AND(INDIRECT(AN2250)='Sample Select backend'!$C$2,INDIRECT(AO2250)=1,INDIRECT(AP2250)='Sample Select backend'!$F$2,INDIRECT(AQ2250)=1,INDIRECT(AR2250)='Sample Select backend'!$M$2),1,0)</f>
        <v>0</v>
      </c>
      <c r="AN2250" t="str">
        <f>_xlfn.CONCAT('Sample Select backend'!$C$4,ROW(AN2250))</f>
        <v>AE2250</v>
      </c>
      <c r="AO2250" s="9" t="str">
        <f>_xlfn.CONCAT('Sample Select backend'!$J$2,ROW(AO2250))</f>
        <v>AJ2250</v>
      </c>
      <c r="AP2250" t="str">
        <f>_xlfn.CONCAT('Sample Select backend'!$F$4,ROW(AP2250))</f>
        <v>AF2250</v>
      </c>
      <c r="AQ2250" t="str">
        <f>_xlfn.CONCAT('Sample Select backend'!$I$10,ROW(AQ2250))</f>
        <v>R2250</v>
      </c>
      <c r="AR2250" t="str">
        <f>_xlfn.CONCAT('Sample Select backend'!$M$4,ROW(AR2250))</f>
        <v>AK2250</v>
      </c>
      <c r="AS2250" t="str">
        <f t="shared" si="763"/>
        <v>Mali</v>
      </c>
      <c r="AT2250" s="9">
        <f t="shared" si="764"/>
        <v>28</v>
      </c>
      <c r="AU2250">
        <f t="shared" si="765"/>
        <v>0</v>
      </c>
      <c r="AV2250" s="9">
        <v>0</v>
      </c>
    </row>
    <row r="2251" spans="1:48" x14ac:dyDescent="0.35">
      <c r="A2251" t="s">
        <v>118</v>
      </c>
      <c r="B2251">
        <v>7</v>
      </c>
      <c r="C2251">
        <v>30</v>
      </c>
      <c r="D2251" t="s">
        <v>1589</v>
      </c>
      <c r="E2251">
        <v>1</v>
      </c>
      <c r="F2251">
        <v>1</v>
      </c>
      <c r="G2251">
        <v>2</v>
      </c>
      <c r="H2251">
        <v>1</v>
      </c>
      <c r="I2251">
        <v>2</v>
      </c>
      <c r="J2251">
        <v>2</v>
      </c>
      <c r="K2251">
        <v>1</v>
      </c>
      <c r="L2251">
        <v>-2</v>
      </c>
      <c r="M2251">
        <v>1</v>
      </c>
      <c r="N2251" t="s">
        <v>2717</v>
      </c>
      <c r="O2251" t="s">
        <v>2803</v>
      </c>
      <c r="P2251" t="s">
        <v>2809</v>
      </c>
      <c r="Q2251" t="s">
        <v>2814</v>
      </c>
      <c r="R2251">
        <v>0</v>
      </c>
      <c r="S2251">
        <v>-2</v>
      </c>
      <c r="T2251">
        <v>-4.3</v>
      </c>
      <c r="U2251">
        <v>44.1</v>
      </c>
      <c r="V2251">
        <f t="shared" si="766"/>
        <v>1</v>
      </c>
      <c r="W2251">
        <f t="shared" si="766"/>
        <v>1</v>
      </c>
      <c r="X2251">
        <f t="shared" si="766"/>
        <v>1</v>
      </c>
      <c r="Y2251">
        <f t="shared" si="766"/>
        <v>1</v>
      </c>
      <c r="Z2251">
        <f t="shared" si="766"/>
        <v>1</v>
      </c>
      <c r="AA2251">
        <f t="shared" si="766"/>
        <v>1</v>
      </c>
      <c r="AB2251">
        <f t="shared" si="766"/>
        <v>1</v>
      </c>
      <c r="AC2251">
        <f t="shared" si="766"/>
        <v>0</v>
      </c>
      <c r="AD2251">
        <f t="shared" si="766"/>
        <v>1</v>
      </c>
      <c r="AE2251" s="4" t="s">
        <v>2828</v>
      </c>
      <c r="AF2251" s="9" t="s">
        <v>2829</v>
      </c>
      <c r="AG2251">
        <v>1</v>
      </c>
      <c r="AH2251">
        <v>0</v>
      </c>
      <c r="AI2251">
        <v>0</v>
      </c>
      <c r="AJ2251">
        <v>1</v>
      </c>
      <c r="AK2251" s="9" t="s">
        <v>2840</v>
      </c>
      <c r="AL2251">
        <f t="shared" si="762"/>
        <v>0</v>
      </c>
      <c r="AM2251">
        <f>IF(AND(INDIRECT(AN2251)='Sample Select backend'!$C$2,INDIRECT(AO2251)=1,INDIRECT(AP2251)='Sample Select backend'!$F$2,INDIRECT(AQ2251)=1,INDIRECT(AR2251)='Sample Select backend'!$M$2),1,0)</f>
        <v>0</v>
      </c>
      <c r="AN2251" t="str">
        <f>_xlfn.CONCAT('Sample Select backend'!$C$4,ROW(AN2251))</f>
        <v>AE2251</v>
      </c>
      <c r="AO2251" s="9" t="str">
        <f>_xlfn.CONCAT('Sample Select backend'!$J$2,ROW(AO2251))</f>
        <v>AJ2251</v>
      </c>
      <c r="AP2251" t="str">
        <f>_xlfn.CONCAT('Sample Select backend'!$F$4,ROW(AP2251))</f>
        <v>AF2251</v>
      </c>
      <c r="AQ2251" t="str">
        <f>_xlfn.CONCAT('Sample Select backend'!$I$10,ROW(AQ2251))</f>
        <v>R2251</v>
      </c>
      <c r="AR2251" t="str">
        <f>_xlfn.CONCAT('Sample Select backend'!$M$4,ROW(AR2251))</f>
        <v>AK2251</v>
      </c>
      <c r="AS2251" t="str">
        <f t="shared" si="763"/>
        <v>Mali</v>
      </c>
      <c r="AT2251" s="9">
        <f t="shared" si="764"/>
        <v>30</v>
      </c>
      <c r="AU2251">
        <f t="shared" si="765"/>
        <v>0</v>
      </c>
      <c r="AV2251" s="9">
        <v>0</v>
      </c>
    </row>
    <row r="2252" spans="1:48" x14ac:dyDescent="0.35">
      <c r="A2252" s="24" t="s">
        <v>118</v>
      </c>
      <c r="B2252" s="24" t="s">
        <v>201</v>
      </c>
      <c r="C2252" s="24" t="s">
        <v>201</v>
      </c>
      <c r="D2252" s="24" t="s">
        <v>3962</v>
      </c>
      <c r="E2252" s="24"/>
      <c r="O2252" t="s">
        <v>2803</v>
      </c>
      <c r="P2252" t="s">
        <v>2809</v>
      </c>
      <c r="Q2252" t="s">
        <v>2814</v>
      </c>
      <c r="R2252">
        <v>0</v>
      </c>
      <c r="S2252">
        <v>-2</v>
      </c>
      <c r="T2252">
        <v>-4.3</v>
      </c>
      <c r="U2252">
        <v>44.1</v>
      </c>
      <c r="V2252">
        <v>-1</v>
      </c>
      <c r="W2252">
        <v>-1</v>
      </c>
      <c r="X2252">
        <v>-1</v>
      </c>
      <c r="Y2252">
        <v>-1</v>
      </c>
      <c r="Z2252">
        <v>-1</v>
      </c>
      <c r="AA2252">
        <v>-1</v>
      </c>
      <c r="AB2252">
        <v>-1</v>
      </c>
      <c r="AC2252">
        <v>-1</v>
      </c>
      <c r="AD2252">
        <v>-1</v>
      </c>
      <c r="AE2252" s="4" t="s">
        <v>2828</v>
      </c>
      <c r="AF2252" s="9" t="s">
        <v>2829</v>
      </c>
      <c r="AG2252">
        <v>1</v>
      </c>
      <c r="AH2252">
        <v>0</v>
      </c>
      <c r="AI2252">
        <v>0</v>
      </c>
      <c r="AJ2252">
        <v>1</v>
      </c>
      <c r="AK2252" s="9" t="s">
        <v>2840</v>
      </c>
      <c r="AL2252">
        <f t="shared" si="762"/>
        <v>1</v>
      </c>
      <c r="AM2252">
        <f>IF(AND(INDIRECT(AN2252)='Sample Select backend'!$C$2,INDIRECT(AO2252)=1,INDIRECT(AP2252)='Sample Select backend'!$F$2,INDIRECT(AQ2252)=1,INDIRECT(AR2252)='Sample Select backend'!$M$2),1,0)</f>
        <v>0</v>
      </c>
      <c r="AN2252" t="str">
        <f>_xlfn.CONCAT('Sample Select backend'!$C$4,ROW(AN2252))</f>
        <v>AE2252</v>
      </c>
      <c r="AO2252" s="9" t="str">
        <f>_xlfn.CONCAT('Sample Select backend'!$J$2,ROW(AO2252))</f>
        <v>AJ2252</v>
      </c>
      <c r="AP2252" t="str">
        <f>_xlfn.CONCAT('Sample Select backend'!$F$4,ROW(AP2252))</f>
        <v>AF2252</v>
      </c>
      <c r="AQ2252" t="str">
        <f>_xlfn.CONCAT('Sample Select backend'!$I$10,ROW(AQ2252))</f>
        <v>R2252</v>
      </c>
      <c r="AR2252" t="str">
        <f>_xlfn.CONCAT('Sample Select backend'!$M$4,ROW(AR2252))</f>
        <v>AK2252</v>
      </c>
      <c r="AS2252" t="str">
        <f t="shared" si="763"/>
        <v>Mali</v>
      </c>
      <c r="AT2252" s="9" t="str">
        <f t="shared" si="764"/>
        <v>Other</v>
      </c>
      <c r="AU2252">
        <f t="shared" si="765"/>
        <v>0</v>
      </c>
      <c r="AV2252" s="9">
        <v>0</v>
      </c>
    </row>
    <row r="2253" spans="1:48" x14ac:dyDescent="0.35">
      <c r="A2253" s="24" t="s">
        <v>118</v>
      </c>
      <c r="B2253" s="24">
        <v>2</v>
      </c>
      <c r="C2253" s="24" t="s">
        <v>206</v>
      </c>
      <c r="D2253" s="24" t="s">
        <v>3963</v>
      </c>
      <c r="E2253" s="24"/>
      <c r="O2253" t="s">
        <v>2803</v>
      </c>
      <c r="P2253" t="s">
        <v>2809</v>
      </c>
      <c r="Q2253" t="s">
        <v>2814</v>
      </c>
      <c r="R2253">
        <v>0</v>
      </c>
      <c r="S2253">
        <v>-2</v>
      </c>
      <c r="T2253">
        <v>-4.3</v>
      </c>
      <c r="U2253">
        <v>44.1</v>
      </c>
      <c r="V2253">
        <v>-1</v>
      </c>
      <c r="W2253">
        <v>-1</v>
      </c>
      <c r="X2253">
        <v>-1</v>
      </c>
      <c r="Y2253">
        <v>-1</v>
      </c>
      <c r="Z2253">
        <v>-1</v>
      </c>
      <c r="AA2253">
        <v>-1</v>
      </c>
      <c r="AB2253">
        <v>-1</v>
      </c>
      <c r="AC2253">
        <v>-1</v>
      </c>
      <c r="AD2253">
        <v>-1</v>
      </c>
      <c r="AE2253" s="4" t="s">
        <v>2828</v>
      </c>
      <c r="AF2253" s="9" t="s">
        <v>2829</v>
      </c>
      <c r="AG2253">
        <v>1</v>
      </c>
      <c r="AH2253">
        <v>0</v>
      </c>
      <c r="AI2253">
        <v>0</v>
      </c>
      <c r="AJ2253">
        <v>1</v>
      </c>
      <c r="AK2253" s="9" t="s">
        <v>2840</v>
      </c>
      <c r="AL2253">
        <f t="shared" si="762"/>
        <v>0</v>
      </c>
      <c r="AM2253">
        <f>IF(AND(INDIRECT(AN2253)='Sample Select backend'!$C$2,INDIRECT(AO2253)=1,INDIRECT(AP2253)='Sample Select backend'!$F$2,INDIRECT(AQ2253)=1,INDIRECT(AR2253)='Sample Select backend'!$M$2),1,0)</f>
        <v>0</v>
      </c>
      <c r="AN2253" t="str">
        <f>_xlfn.CONCAT('Sample Select backend'!$C$4,ROW(AN2253))</f>
        <v>AE2253</v>
      </c>
      <c r="AO2253" s="9" t="str">
        <f>_xlfn.CONCAT('Sample Select backend'!$J$2,ROW(AO2253))</f>
        <v>AJ2253</v>
      </c>
      <c r="AP2253" t="str">
        <f>_xlfn.CONCAT('Sample Select backend'!$F$4,ROW(AP2253))</f>
        <v>AF2253</v>
      </c>
      <c r="AQ2253" t="str">
        <f>_xlfn.CONCAT('Sample Select backend'!$I$10,ROW(AQ2253))</f>
        <v>R2253</v>
      </c>
      <c r="AR2253" t="str">
        <f>_xlfn.CONCAT('Sample Select backend'!$M$4,ROW(AR2253))</f>
        <v>AK2253</v>
      </c>
      <c r="AS2253" t="str">
        <f t="shared" si="763"/>
        <v>Mali</v>
      </c>
      <c r="AT2253" s="9" t="str">
        <f t="shared" si="764"/>
        <v>Tax exemption/waiver/suspension</v>
      </c>
      <c r="AU2253">
        <f t="shared" si="765"/>
        <v>0</v>
      </c>
      <c r="AV2253" s="9">
        <v>0</v>
      </c>
    </row>
    <row r="2254" spans="1:48" x14ac:dyDescent="0.35">
      <c r="A2254" s="24" t="s">
        <v>118</v>
      </c>
      <c r="B2254" s="24">
        <v>2</v>
      </c>
      <c r="C2254" s="24" t="s">
        <v>206</v>
      </c>
      <c r="D2254" s="24" t="s">
        <v>3964</v>
      </c>
      <c r="E2254" s="24"/>
      <c r="O2254" t="s">
        <v>2803</v>
      </c>
      <c r="P2254" t="s">
        <v>2809</v>
      </c>
      <c r="Q2254" t="s">
        <v>2814</v>
      </c>
      <c r="R2254">
        <v>0</v>
      </c>
      <c r="S2254">
        <v>-2</v>
      </c>
      <c r="T2254">
        <v>-4.3</v>
      </c>
      <c r="U2254">
        <v>44.1</v>
      </c>
      <c r="V2254">
        <v>-1</v>
      </c>
      <c r="W2254">
        <v>-1</v>
      </c>
      <c r="X2254">
        <v>-1</v>
      </c>
      <c r="Y2254">
        <v>-1</v>
      </c>
      <c r="Z2254">
        <v>-1</v>
      </c>
      <c r="AA2254">
        <v>-1</v>
      </c>
      <c r="AB2254">
        <v>-1</v>
      </c>
      <c r="AC2254">
        <v>-1</v>
      </c>
      <c r="AD2254">
        <v>-1</v>
      </c>
      <c r="AE2254" s="4" t="s">
        <v>2828</v>
      </c>
      <c r="AF2254" s="9" t="s">
        <v>2829</v>
      </c>
      <c r="AG2254">
        <v>1</v>
      </c>
      <c r="AH2254">
        <v>0</v>
      </c>
      <c r="AI2254">
        <v>0</v>
      </c>
      <c r="AJ2254">
        <v>1</v>
      </c>
      <c r="AK2254" s="9" t="s">
        <v>2840</v>
      </c>
      <c r="AL2254">
        <f t="shared" si="762"/>
        <v>0</v>
      </c>
      <c r="AM2254">
        <f>IF(AND(INDIRECT(AN2254)='Sample Select backend'!$C$2,INDIRECT(AO2254)=1,INDIRECT(AP2254)='Sample Select backend'!$F$2,INDIRECT(AQ2254)=1,INDIRECT(AR2254)='Sample Select backend'!$M$2),1,0)</f>
        <v>0</v>
      </c>
      <c r="AN2254" t="str">
        <f>_xlfn.CONCAT('Sample Select backend'!$C$4,ROW(AN2254))</f>
        <v>AE2254</v>
      </c>
      <c r="AO2254" s="9" t="str">
        <f>_xlfn.CONCAT('Sample Select backend'!$J$2,ROW(AO2254))</f>
        <v>AJ2254</v>
      </c>
      <c r="AP2254" t="str">
        <f>_xlfn.CONCAT('Sample Select backend'!$F$4,ROW(AP2254))</f>
        <v>AF2254</v>
      </c>
      <c r="AQ2254" t="str">
        <f>_xlfn.CONCAT('Sample Select backend'!$I$10,ROW(AQ2254))</f>
        <v>R2254</v>
      </c>
      <c r="AR2254" t="str">
        <f>_xlfn.CONCAT('Sample Select backend'!$M$4,ROW(AR2254))</f>
        <v>AK2254</v>
      </c>
      <c r="AS2254" t="str">
        <f t="shared" si="763"/>
        <v>Mali</v>
      </c>
      <c r="AT2254" s="9" t="str">
        <f t="shared" si="764"/>
        <v>Tax exemption/waiver/suspension</v>
      </c>
      <c r="AU2254">
        <f t="shared" si="765"/>
        <v>0</v>
      </c>
      <c r="AV2254" s="9">
        <v>0</v>
      </c>
    </row>
    <row r="2255" spans="1:48" x14ac:dyDescent="0.35">
      <c r="A2255" s="24" t="s">
        <v>118</v>
      </c>
      <c r="B2255" s="24">
        <v>1</v>
      </c>
      <c r="C2255" s="24">
        <v>7</v>
      </c>
      <c r="D2255" s="24" t="s">
        <v>3965</v>
      </c>
      <c r="E2255" s="24"/>
      <c r="O2255" t="s">
        <v>2803</v>
      </c>
      <c r="P2255" t="s">
        <v>2809</v>
      </c>
      <c r="Q2255" t="s">
        <v>2814</v>
      </c>
      <c r="R2255">
        <v>0</v>
      </c>
      <c r="S2255">
        <v>-2</v>
      </c>
      <c r="T2255">
        <v>-4.3</v>
      </c>
      <c r="U2255">
        <v>44.1</v>
      </c>
      <c r="V2255">
        <v>-1</v>
      </c>
      <c r="W2255">
        <v>-1</v>
      </c>
      <c r="X2255">
        <v>-1</v>
      </c>
      <c r="Y2255">
        <v>-1</v>
      </c>
      <c r="Z2255">
        <v>-1</v>
      </c>
      <c r="AA2255">
        <v>-1</v>
      </c>
      <c r="AB2255">
        <v>-1</v>
      </c>
      <c r="AC2255">
        <v>-1</v>
      </c>
      <c r="AD2255">
        <v>-1</v>
      </c>
      <c r="AE2255" s="4" t="s">
        <v>2828</v>
      </c>
      <c r="AF2255" s="9" t="s">
        <v>2829</v>
      </c>
      <c r="AG2255">
        <v>1</v>
      </c>
      <c r="AH2255">
        <v>0</v>
      </c>
      <c r="AI2255">
        <v>0</v>
      </c>
      <c r="AJ2255">
        <v>1</v>
      </c>
      <c r="AK2255" s="9" t="s">
        <v>2840</v>
      </c>
      <c r="AL2255">
        <f t="shared" si="762"/>
        <v>0</v>
      </c>
      <c r="AM2255">
        <f>IF(AND(INDIRECT(AN2255)='Sample Select backend'!$C$2,INDIRECT(AO2255)=1,INDIRECT(AP2255)='Sample Select backend'!$F$2,INDIRECT(AQ2255)=1,INDIRECT(AR2255)='Sample Select backend'!$M$2),1,0)</f>
        <v>0</v>
      </c>
      <c r="AN2255" t="str">
        <f>_xlfn.CONCAT('Sample Select backend'!$C$4,ROW(AN2255))</f>
        <v>AE2255</v>
      </c>
      <c r="AO2255" s="9" t="str">
        <f>_xlfn.CONCAT('Sample Select backend'!$J$2,ROW(AO2255))</f>
        <v>AJ2255</v>
      </c>
      <c r="AP2255" t="str">
        <f>_xlfn.CONCAT('Sample Select backend'!$F$4,ROW(AP2255))</f>
        <v>AF2255</v>
      </c>
      <c r="AQ2255" t="str">
        <f>_xlfn.CONCAT('Sample Select backend'!$I$10,ROW(AQ2255))</f>
        <v>R2255</v>
      </c>
      <c r="AR2255" t="str">
        <f>_xlfn.CONCAT('Sample Select backend'!$M$4,ROW(AR2255))</f>
        <v>AK2255</v>
      </c>
      <c r="AS2255" t="str">
        <f t="shared" si="763"/>
        <v>Mali</v>
      </c>
      <c r="AT2255" s="9">
        <f t="shared" si="764"/>
        <v>7</v>
      </c>
      <c r="AU2255">
        <f t="shared" si="765"/>
        <v>0</v>
      </c>
      <c r="AV2255" s="9">
        <v>0</v>
      </c>
    </row>
    <row r="2256" spans="1:48" x14ac:dyDescent="0.35">
      <c r="A2256" s="24" t="s">
        <v>118</v>
      </c>
      <c r="B2256" s="24">
        <v>1</v>
      </c>
      <c r="C2256" s="24" t="s">
        <v>206</v>
      </c>
      <c r="D2256" s="24" t="s">
        <v>3966</v>
      </c>
      <c r="E2256" s="24"/>
      <c r="O2256" t="s">
        <v>2803</v>
      </c>
      <c r="P2256" t="s">
        <v>2809</v>
      </c>
      <c r="Q2256" t="s">
        <v>2814</v>
      </c>
      <c r="R2256">
        <v>0</v>
      </c>
      <c r="S2256">
        <v>-2</v>
      </c>
      <c r="T2256">
        <v>-4.3</v>
      </c>
      <c r="U2256">
        <v>44.1</v>
      </c>
      <c r="V2256">
        <v>-1</v>
      </c>
      <c r="W2256">
        <v>-1</v>
      </c>
      <c r="X2256">
        <v>-1</v>
      </c>
      <c r="Y2256">
        <v>-1</v>
      </c>
      <c r="Z2256">
        <v>-1</v>
      </c>
      <c r="AA2256">
        <v>-1</v>
      </c>
      <c r="AB2256">
        <v>-1</v>
      </c>
      <c r="AC2256">
        <v>-1</v>
      </c>
      <c r="AD2256">
        <v>-1</v>
      </c>
      <c r="AE2256" s="4" t="s">
        <v>2828</v>
      </c>
      <c r="AF2256" s="9" t="s">
        <v>2829</v>
      </c>
      <c r="AG2256">
        <v>1</v>
      </c>
      <c r="AH2256">
        <v>0</v>
      </c>
      <c r="AI2256">
        <v>0</v>
      </c>
      <c r="AJ2256">
        <v>1</v>
      </c>
      <c r="AK2256" s="9" t="s">
        <v>2840</v>
      </c>
      <c r="AL2256">
        <f t="shared" si="762"/>
        <v>0</v>
      </c>
      <c r="AM2256">
        <f>IF(AND(INDIRECT(AN2256)='Sample Select backend'!$C$2,INDIRECT(AO2256)=1,INDIRECT(AP2256)='Sample Select backend'!$F$2,INDIRECT(AQ2256)=1,INDIRECT(AR2256)='Sample Select backend'!$M$2),1,0)</f>
        <v>0</v>
      </c>
      <c r="AN2256" t="str">
        <f>_xlfn.CONCAT('Sample Select backend'!$C$4,ROW(AN2256))</f>
        <v>AE2256</v>
      </c>
      <c r="AO2256" s="9" t="str">
        <f>_xlfn.CONCAT('Sample Select backend'!$J$2,ROW(AO2256))</f>
        <v>AJ2256</v>
      </c>
      <c r="AP2256" t="str">
        <f>_xlfn.CONCAT('Sample Select backend'!$F$4,ROW(AP2256))</f>
        <v>AF2256</v>
      </c>
      <c r="AQ2256" t="str">
        <f>_xlfn.CONCAT('Sample Select backend'!$I$10,ROW(AQ2256))</f>
        <v>R2256</v>
      </c>
      <c r="AR2256" t="str">
        <f>_xlfn.CONCAT('Sample Select backend'!$M$4,ROW(AR2256))</f>
        <v>AK2256</v>
      </c>
      <c r="AS2256" t="str">
        <f t="shared" si="763"/>
        <v>Mali</v>
      </c>
      <c r="AT2256" s="9" t="str">
        <f t="shared" si="764"/>
        <v>Tax exemption/waiver/suspension</v>
      </c>
      <c r="AU2256">
        <f t="shared" si="765"/>
        <v>0</v>
      </c>
      <c r="AV2256" s="9">
        <v>0</v>
      </c>
    </row>
    <row r="2257" spans="1:48" x14ac:dyDescent="0.35">
      <c r="A2257" s="24" t="s">
        <v>118</v>
      </c>
      <c r="B2257" s="24">
        <v>1</v>
      </c>
      <c r="C2257" s="24" t="s">
        <v>201</v>
      </c>
      <c r="D2257" s="24" t="s">
        <v>3967</v>
      </c>
      <c r="E2257" s="24"/>
      <c r="O2257" t="s">
        <v>2803</v>
      </c>
      <c r="P2257" t="s">
        <v>2809</v>
      </c>
      <c r="Q2257" t="s">
        <v>2814</v>
      </c>
      <c r="R2257">
        <v>0</v>
      </c>
      <c r="S2257">
        <v>-2</v>
      </c>
      <c r="T2257">
        <v>-4.3</v>
      </c>
      <c r="U2257">
        <v>44.1</v>
      </c>
      <c r="V2257">
        <v>-1</v>
      </c>
      <c r="W2257">
        <v>-1</v>
      </c>
      <c r="X2257">
        <v>-1</v>
      </c>
      <c r="Y2257">
        <v>-1</v>
      </c>
      <c r="Z2257">
        <v>-1</v>
      </c>
      <c r="AA2257">
        <v>-1</v>
      </c>
      <c r="AB2257">
        <v>-1</v>
      </c>
      <c r="AC2257">
        <v>-1</v>
      </c>
      <c r="AD2257">
        <v>-1</v>
      </c>
      <c r="AE2257" s="4" t="s">
        <v>2828</v>
      </c>
      <c r="AF2257" s="9" t="s">
        <v>2829</v>
      </c>
      <c r="AG2257">
        <v>1</v>
      </c>
      <c r="AH2257">
        <v>0</v>
      </c>
      <c r="AI2257">
        <v>0</v>
      </c>
      <c r="AJ2257">
        <v>1</v>
      </c>
      <c r="AK2257" s="9" t="s">
        <v>2840</v>
      </c>
      <c r="AL2257">
        <f t="shared" si="762"/>
        <v>0</v>
      </c>
      <c r="AM2257">
        <f>IF(AND(INDIRECT(AN2257)='Sample Select backend'!$C$2,INDIRECT(AO2257)=1,INDIRECT(AP2257)='Sample Select backend'!$F$2,INDIRECT(AQ2257)=1,INDIRECT(AR2257)='Sample Select backend'!$M$2),1,0)</f>
        <v>0</v>
      </c>
      <c r="AN2257" t="str">
        <f>_xlfn.CONCAT('Sample Select backend'!$C$4,ROW(AN2257))</f>
        <v>AE2257</v>
      </c>
      <c r="AO2257" s="9" t="str">
        <f>_xlfn.CONCAT('Sample Select backend'!$J$2,ROW(AO2257))</f>
        <v>AJ2257</v>
      </c>
      <c r="AP2257" t="str">
        <f>_xlfn.CONCAT('Sample Select backend'!$F$4,ROW(AP2257))</f>
        <v>AF2257</v>
      </c>
      <c r="AQ2257" t="str">
        <f>_xlfn.CONCAT('Sample Select backend'!$I$10,ROW(AQ2257))</f>
        <v>R2257</v>
      </c>
      <c r="AR2257" t="str">
        <f>_xlfn.CONCAT('Sample Select backend'!$M$4,ROW(AR2257))</f>
        <v>AK2257</v>
      </c>
      <c r="AS2257" t="str">
        <f t="shared" si="763"/>
        <v>Mali</v>
      </c>
      <c r="AT2257" s="9" t="str">
        <f t="shared" si="764"/>
        <v>Other</v>
      </c>
      <c r="AU2257">
        <f t="shared" si="765"/>
        <v>0</v>
      </c>
      <c r="AV2257" s="9">
        <v>0</v>
      </c>
    </row>
    <row r="2258" spans="1:48" x14ac:dyDescent="0.35">
      <c r="A2258" s="24" t="s">
        <v>118</v>
      </c>
      <c r="B2258" s="24">
        <v>1</v>
      </c>
      <c r="C2258" s="24">
        <v>6</v>
      </c>
      <c r="D2258" s="24" t="s">
        <v>3968</v>
      </c>
      <c r="E2258" s="24"/>
      <c r="O2258" t="s">
        <v>2803</v>
      </c>
      <c r="P2258" t="s">
        <v>2809</v>
      </c>
      <c r="Q2258" t="s">
        <v>2814</v>
      </c>
      <c r="R2258">
        <v>0</v>
      </c>
      <c r="S2258">
        <v>-2</v>
      </c>
      <c r="T2258">
        <v>-4.3</v>
      </c>
      <c r="U2258">
        <v>44.1</v>
      </c>
      <c r="V2258">
        <v>-1</v>
      </c>
      <c r="W2258">
        <v>-1</v>
      </c>
      <c r="X2258">
        <v>-1</v>
      </c>
      <c r="Y2258">
        <v>-1</v>
      </c>
      <c r="Z2258">
        <v>-1</v>
      </c>
      <c r="AA2258">
        <v>-1</v>
      </c>
      <c r="AB2258">
        <v>-1</v>
      </c>
      <c r="AC2258">
        <v>-1</v>
      </c>
      <c r="AD2258">
        <v>-1</v>
      </c>
      <c r="AE2258" s="4" t="s">
        <v>2828</v>
      </c>
      <c r="AF2258" s="9" t="s">
        <v>2829</v>
      </c>
      <c r="AG2258">
        <v>1</v>
      </c>
      <c r="AH2258">
        <v>0</v>
      </c>
      <c r="AI2258">
        <v>0</v>
      </c>
      <c r="AJ2258">
        <v>1</v>
      </c>
      <c r="AK2258" s="9" t="s">
        <v>2840</v>
      </c>
      <c r="AL2258">
        <f t="shared" si="762"/>
        <v>0</v>
      </c>
      <c r="AM2258">
        <f>IF(AND(INDIRECT(AN2258)='Sample Select backend'!$C$2,INDIRECT(AO2258)=1,INDIRECT(AP2258)='Sample Select backend'!$F$2,INDIRECT(AQ2258)=1,INDIRECT(AR2258)='Sample Select backend'!$M$2),1,0)</f>
        <v>0</v>
      </c>
      <c r="AN2258" t="str">
        <f>_xlfn.CONCAT('Sample Select backend'!$C$4,ROW(AN2258))</f>
        <v>AE2258</v>
      </c>
      <c r="AO2258" s="9" t="str">
        <f>_xlfn.CONCAT('Sample Select backend'!$J$2,ROW(AO2258))</f>
        <v>AJ2258</v>
      </c>
      <c r="AP2258" t="str">
        <f>_xlfn.CONCAT('Sample Select backend'!$F$4,ROW(AP2258))</f>
        <v>AF2258</v>
      </c>
      <c r="AQ2258" t="str">
        <f>_xlfn.CONCAT('Sample Select backend'!$I$10,ROW(AQ2258))</f>
        <v>R2258</v>
      </c>
      <c r="AR2258" t="str">
        <f>_xlfn.CONCAT('Sample Select backend'!$M$4,ROW(AR2258))</f>
        <v>AK2258</v>
      </c>
      <c r="AS2258" t="str">
        <f t="shared" si="763"/>
        <v>Mali</v>
      </c>
      <c r="AT2258" s="9">
        <f t="shared" si="764"/>
        <v>6</v>
      </c>
      <c r="AU2258">
        <f t="shared" si="765"/>
        <v>0</v>
      </c>
      <c r="AV2258" s="9">
        <v>0</v>
      </c>
    </row>
    <row r="2259" spans="1:48" x14ac:dyDescent="0.35">
      <c r="A2259" s="24" t="s">
        <v>118</v>
      </c>
      <c r="B2259" s="24">
        <v>1</v>
      </c>
      <c r="C2259" s="24">
        <v>5</v>
      </c>
      <c r="D2259" s="24" t="s">
        <v>3969</v>
      </c>
      <c r="E2259" s="24"/>
      <c r="O2259" t="s">
        <v>2803</v>
      </c>
      <c r="P2259" t="s">
        <v>2809</v>
      </c>
      <c r="Q2259" t="s">
        <v>2814</v>
      </c>
      <c r="R2259">
        <v>0</v>
      </c>
      <c r="S2259">
        <v>-2</v>
      </c>
      <c r="T2259">
        <v>-4.3</v>
      </c>
      <c r="U2259">
        <v>44.1</v>
      </c>
      <c r="V2259">
        <v>-1</v>
      </c>
      <c r="W2259">
        <v>-1</v>
      </c>
      <c r="X2259">
        <v>-1</v>
      </c>
      <c r="Y2259">
        <v>-1</v>
      </c>
      <c r="Z2259">
        <v>-1</v>
      </c>
      <c r="AA2259">
        <v>-1</v>
      </c>
      <c r="AB2259">
        <v>-1</v>
      </c>
      <c r="AC2259">
        <v>-1</v>
      </c>
      <c r="AD2259">
        <v>-1</v>
      </c>
      <c r="AE2259" s="4" t="s">
        <v>2828</v>
      </c>
      <c r="AF2259" s="9" t="s">
        <v>2829</v>
      </c>
      <c r="AG2259">
        <v>1</v>
      </c>
      <c r="AH2259">
        <v>0</v>
      </c>
      <c r="AI2259">
        <v>0</v>
      </c>
      <c r="AJ2259">
        <v>1</v>
      </c>
      <c r="AK2259" s="9" t="s">
        <v>2840</v>
      </c>
      <c r="AL2259">
        <f t="shared" si="762"/>
        <v>0</v>
      </c>
      <c r="AM2259">
        <f>IF(AND(INDIRECT(AN2259)='Sample Select backend'!$C$2,INDIRECT(AO2259)=1,INDIRECT(AP2259)='Sample Select backend'!$F$2,INDIRECT(AQ2259)=1,INDIRECT(AR2259)='Sample Select backend'!$M$2),1,0)</f>
        <v>0</v>
      </c>
      <c r="AN2259" t="str">
        <f>_xlfn.CONCAT('Sample Select backend'!$C$4,ROW(AN2259))</f>
        <v>AE2259</v>
      </c>
      <c r="AO2259" s="9" t="str">
        <f>_xlfn.CONCAT('Sample Select backend'!$J$2,ROW(AO2259))</f>
        <v>AJ2259</v>
      </c>
      <c r="AP2259" t="str">
        <f>_xlfn.CONCAT('Sample Select backend'!$F$4,ROW(AP2259))</f>
        <v>AF2259</v>
      </c>
      <c r="AQ2259" t="str">
        <f>_xlfn.CONCAT('Sample Select backend'!$I$10,ROW(AQ2259))</f>
        <v>R2259</v>
      </c>
      <c r="AR2259" t="str">
        <f>_xlfn.CONCAT('Sample Select backend'!$M$4,ROW(AR2259))</f>
        <v>AK2259</v>
      </c>
      <c r="AS2259" t="str">
        <f t="shared" si="763"/>
        <v>Mali</v>
      </c>
      <c r="AT2259" s="9">
        <f t="shared" si="764"/>
        <v>5</v>
      </c>
      <c r="AU2259">
        <f t="shared" si="765"/>
        <v>0</v>
      </c>
      <c r="AV2259" s="9">
        <v>0</v>
      </c>
    </row>
    <row r="2260" spans="1:48" x14ac:dyDescent="0.35">
      <c r="A2260" s="24" t="s">
        <v>118</v>
      </c>
      <c r="B2260" s="24">
        <v>1</v>
      </c>
      <c r="C2260" s="24">
        <v>6</v>
      </c>
      <c r="D2260" s="24" t="s">
        <v>3970</v>
      </c>
      <c r="E2260" s="24"/>
      <c r="O2260" t="s">
        <v>2803</v>
      </c>
      <c r="P2260" t="s">
        <v>2809</v>
      </c>
      <c r="Q2260" t="s">
        <v>2814</v>
      </c>
      <c r="R2260">
        <v>0</v>
      </c>
      <c r="S2260">
        <v>-2</v>
      </c>
      <c r="T2260">
        <v>-4.3</v>
      </c>
      <c r="U2260">
        <v>44.1</v>
      </c>
      <c r="V2260">
        <v>-1</v>
      </c>
      <c r="W2260">
        <v>-1</v>
      </c>
      <c r="X2260">
        <v>-1</v>
      </c>
      <c r="Y2260">
        <v>-1</v>
      </c>
      <c r="Z2260">
        <v>-1</v>
      </c>
      <c r="AA2260">
        <v>-1</v>
      </c>
      <c r="AB2260">
        <v>-1</v>
      </c>
      <c r="AC2260">
        <v>-1</v>
      </c>
      <c r="AD2260">
        <v>-1</v>
      </c>
      <c r="AE2260" s="4" t="s">
        <v>2828</v>
      </c>
      <c r="AF2260" s="9" t="s">
        <v>2829</v>
      </c>
      <c r="AG2260">
        <v>1</v>
      </c>
      <c r="AH2260">
        <v>0</v>
      </c>
      <c r="AI2260">
        <v>0</v>
      </c>
      <c r="AJ2260">
        <v>1</v>
      </c>
      <c r="AK2260" s="9" t="s">
        <v>2840</v>
      </c>
      <c r="AL2260">
        <f t="shared" si="762"/>
        <v>0</v>
      </c>
      <c r="AM2260">
        <f>IF(AND(INDIRECT(AN2260)='Sample Select backend'!$C$2,INDIRECT(AO2260)=1,INDIRECT(AP2260)='Sample Select backend'!$F$2,INDIRECT(AQ2260)=1,INDIRECT(AR2260)='Sample Select backend'!$M$2),1,0)</f>
        <v>0</v>
      </c>
      <c r="AN2260" t="str">
        <f>_xlfn.CONCAT('Sample Select backend'!$C$4,ROW(AN2260))</f>
        <v>AE2260</v>
      </c>
      <c r="AO2260" s="9" t="str">
        <f>_xlfn.CONCAT('Sample Select backend'!$J$2,ROW(AO2260))</f>
        <v>AJ2260</v>
      </c>
      <c r="AP2260" t="str">
        <f>_xlfn.CONCAT('Sample Select backend'!$F$4,ROW(AP2260))</f>
        <v>AF2260</v>
      </c>
      <c r="AQ2260" t="str">
        <f>_xlfn.CONCAT('Sample Select backend'!$I$10,ROW(AQ2260))</f>
        <v>R2260</v>
      </c>
      <c r="AR2260" t="str">
        <f>_xlfn.CONCAT('Sample Select backend'!$M$4,ROW(AR2260))</f>
        <v>AK2260</v>
      </c>
      <c r="AS2260" t="str">
        <f t="shared" si="763"/>
        <v>Mali</v>
      </c>
      <c r="AT2260" s="9">
        <f t="shared" si="764"/>
        <v>6</v>
      </c>
      <c r="AU2260">
        <f t="shared" si="765"/>
        <v>0</v>
      </c>
      <c r="AV2260" s="9">
        <v>0</v>
      </c>
    </row>
    <row r="2261" spans="1:48" x14ac:dyDescent="0.35">
      <c r="A2261" s="24" t="s">
        <v>118</v>
      </c>
      <c r="B2261" s="24">
        <v>1</v>
      </c>
      <c r="C2261" s="24">
        <v>6</v>
      </c>
      <c r="D2261" s="24" t="s">
        <v>3971</v>
      </c>
      <c r="E2261" s="24"/>
      <c r="O2261" t="s">
        <v>2803</v>
      </c>
      <c r="P2261" t="s">
        <v>2809</v>
      </c>
      <c r="Q2261" t="s">
        <v>2814</v>
      </c>
      <c r="R2261">
        <v>0</v>
      </c>
      <c r="S2261">
        <v>-2</v>
      </c>
      <c r="T2261">
        <v>-4.3</v>
      </c>
      <c r="U2261">
        <v>44.1</v>
      </c>
      <c r="V2261">
        <v>-1</v>
      </c>
      <c r="W2261">
        <v>-1</v>
      </c>
      <c r="X2261">
        <v>-1</v>
      </c>
      <c r="Y2261">
        <v>-1</v>
      </c>
      <c r="Z2261">
        <v>-1</v>
      </c>
      <c r="AA2261">
        <v>-1</v>
      </c>
      <c r="AB2261">
        <v>-1</v>
      </c>
      <c r="AC2261">
        <v>-1</v>
      </c>
      <c r="AD2261">
        <v>-1</v>
      </c>
      <c r="AE2261" s="4" t="s">
        <v>2828</v>
      </c>
      <c r="AF2261" s="9" t="s">
        <v>2829</v>
      </c>
      <c r="AG2261">
        <v>1</v>
      </c>
      <c r="AH2261">
        <v>0</v>
      </c>
      <c r="AI2261">
        <v>0</v>
      </c>
      <c r="AJ2261">
        <v>1</v>
      </c>
      <c r="AK2261" s="9" t="s">
        <v>2840</v>
      </c>
      <c r="AL2261">
        <f t="shared" si="762"/>
        <v>0</v>
      </c>
      <c r="AM2261">
        <f>IF(AND(INDIRECT(AN2261)='Sample Select backend'!$C$2,INDIRECT(AO2261)=1,INDIRECT(AP2261)='Sample Select backend'!$F$2,INDIRECT(AQ2261)=1,INDIRECT(AR2261)='Sample Select backend'!$M$2),1,0)</f>
        <v>0</v>
      </c>
      <c r="AN2261" t="str">
        <f>_xlfn.CONCAT('Sample Select backend'!$C$4,ROW(AN2261))</f>
        <v>AE2261</v>
      </c>
      <c r="AO2261" s="9" t="str">
        <f>_xlfn.CONCAT('Sample Select backend'!$J$2,ROW(AO2261))</f>
        <v>AJ2261</v>
      </c>
      <c r="AP2261" t="str">
        <f>_xlfn.CONCAT('Sample Select backend'!$F$4,ROW(AP2261))</f>
        <v>AF2261</v>
      </c>
      <c r="AQ2261" t="str">
        <f>_xlfn.CONCAT('Sample Select backend'!$I$10,ROW(AQ2261))</f>
        <v>R2261</v>
      </c>
      <c r="AR2261" t="str">
        <f>_xlfn.CONCAT('Sample Select backend'!$M$4,ROW(AR2261))</f>
        <v>AK2261</v>
      </c>
      <c r="AS2261" t="str">
        <f t="shared" si="763"/>
        <v>Mali</v>
      </c>
      <c r="AT2261" s="9">
        <f t="shared" si="764"/>
        <v>6</v>
      </c>
      <c r="AU2261">
        <f t="shared" si="765"/>
        <v>0</v>
      </c>
      <c r="AV2261" s="9">
        <v>0</v>
      </c>
    </row>
    <row r="2262" spans="1:48" x14ac:dyDescent="0.35">
      <c r="A2262" s="24" t="s">
        <v>118</v>
      </c>
      <c r="B2262" s="24">
        <v>1</v>
      </c>
      <c r="C2262" s="24" t="s">
        <v>201</v>
      </c>
      <c r="D2262" s="24" t="s">
        <v>3972</v>
      </c>
      <c r="E2262" s="24"/>
      <c r="O2262" t="s">
        <v>2803</v>
      </c>
      <c r="P2262" t="s">
        <v>2809</v>
      </c>
      <c r="Q2262" t="s">
        <v>2814</v>
      </c>
      <c r="R2262">
        <v>0</v>
      </c>
      <c r="S2262">
        <v>-2</v>
      </c>
      <c r="T2262">
        <v>-4.3</v>
      </c>
      <c r="U2262">
        <v>44.1</v>
      </c>
      <c r="V2262">
        <v>-1</v>
      </c>
      <c r="W2262">
        <v>-1</v>
      </c>
      <c r="X2262">
        <v>-1</v>
      </c>
      <c r="Y2262">
        <v>-1</v>
      </c>
      <c r="Z2262">
        <v>-1</v>
      </c>
      <c r="AA2262">
        <v>-1</v>
      </c>
      <c r="AB2262">
        <v>-1</v>
      </c>
      <c r="AC2262">
        <v>-1</v>
      </c>
      <c r="AD2262">
        <v>-1</v>
      </c>
      <c r="AE2262" s="4" t="s">
        <v>2828</v>
      </c>
      <c r="AF2262" s="9" t="s">
        <v>2829</v>
      </c>
      <c r="AG2262">
        <v>1</v>
      </c>
      <c r="AH2262">
        <v>0</v>
      </c>
      <c r="AI2262">
        <v>0</v>
      </c>
      <c r="AJ2262">
        <v>1</v>
      </c>
      <c r="AK2262" s="9" t="s">
        <v>2840</v>
      </c>
      <c r="AL2262">
        <f t="shared" si="762"/>
        <v>0</v>
      </c>
      <c r="AM2262">
        <f>IF(AND(INDIRECT(AN2262)='Sample Select backend'!$C$2,INDIRECT(AO2262)=1,INDIRECT(AP2262)='Sample Select backend'!$F$2,INDIRECT(AQ2262)=1,INDIRECT(AR2262)='Sample Select backend'!$M$2),1,0)</f>
        <v>0</v>
      </c>
      <c r="AN2262" t="str">
        <f>_xlfn.CONCAT('Sample Select backend'!$C$4,ROW(AN2262))</f>
        <v>AE2262</v>
      </c>
      <c r="AO2262" s="9" t="str">
        <f>_xlfn.CONCAT('Sample Select backend'!$J$2,ROW(AO2262))</f>
        <v>AJ2262</v>
      </c>
      <c r="AP2262" t="str">
        <f>_xlfn.CONCAT('Sample Select backend'!$F$4,ROW(AP2262))</f>
        <v>AF2262</v>
      </c>
      <c r="AQ2262" t="str">
        <f>_xlfn.CONCAT('Sample Select backend'!$I$10,ROW(AQ2262))</f>
        <v>R2262</v>
      </c>
      <c r="AR2262" t="str">
        <f>_xlfn.CONCAT('Sample Select backend'!$M$4,ROW(AR2262))</f>
        <v>AK2262</v>
      </c>
      <c r="AS2262" t="str">
        <f t="shared" si="763"/>
        <v>Mali</v>
      </c>
      <c r="AT2262" s="9" t="str">
        <f t="shared" si="764"/>
        <v>Other</v>
      </c>
      <c r="AU2262">
        <f t="shared" si="765"/>
        <v>0</v>
      </c>
      <c r="AV2262" s="9">
        <v>1</v>
      </c>
    </row>
    <row r="2263" spans="1:48" x14ac:dyDescent="0.35">
      <c r="A2263" s="24" t="s">
        <v>118</v>
      </c>
      <c r="B2263" s="24">
        <v>1</v>
      </c>
      <c r="C2263" s="24">
        <v>9</v>
      </c>
      <c r="D2263" s="24" t="s">
        <v>3973</v>
      </c>
      <c r="E2263" s="24"/>
      <c r="O2263" t="s">
        <v>2803</v>
      </c>
      <c r="P2263" t="s">
        <v>2809</v>
      </c>
      <c r="Q2263" t="s">
        <v>2814</v>
      </c>
      <c r="R2263">
        <v>0</v>
      </c>
      <c r="S2263">
        <v>-2</v>
      </c>
      <c r="T2263">
        <v>-4.3</v>
      </c>
      <c r="U2263">
        <v>44.1</v>
      </c>
      <c r="V2263">
        <v>-1</v>
      </c>
      <c r="W2263">
        <v>-1</v>
      </c>
      <c r="X2263">
        <v>-1</v>
      </c>
      <c r="Y2263">
        <v>-1</v>
      </c>
      <c r="Z2263">
        <v>-1</v>
      </c>
      <c r="AA2263">
        <v>-1</v>
      </c>
      <c r="AB2263">
        <v>-1</v>
      </c>
      <c r="AC2263">
        <v>-1</v>
      </c>
      <c r="AD2263">
        <v>-1</v>
      </c>
      <c r="AE2263" s="4" t="s">
        <v>2828</v>
      </c>
      <c r="AF2263" s="9" t="s">
        <v>2829</v>
      </c>
      <c r="AG2263">
        <v>1</v>
      </c>
      <c r="AH2263">
        <v>0</v>
      </c>
      <c r="AI2263">
        <v>0</v>
      </c>
      <c r="AJ2263">
        <v>1</v>
      </c>
      <c r="AK2263" s="9" t="s">
        <v>2840</v>
      </c>
      <c r="AL2263">
        <f t="shared" si="762"/>
        <v>0</v>
      </c>
      <c r="AM2263">
        <f>IF(AND(INDIRECT(AN2263)='Sample Select backend'!$C$2,INDIRECT(AO2263)=1,INDIRECT(AP2263)='Sample Select backend'!$F$2,INDIRECT(AQ2263)=1,INDIRECT(AR2263)='Sample Select backend'!$M$2),1,0)</f>
        <v>0</v>
      </c>
      <c r="AN2263" t="str">
        <f>_xlfn.CONCAT('Sample Select backend'!$C$4,ROW(AN2263))</f>
        <v>AE2263</v>
      </c>
      <c r="AO2263" s="9" t="str">
        <f>_xlfn.CONCAT('Sample Select backend'!$J$2,ROW(AO2263))</f>
        <v>AJ2263</v>
      </c>
      <c r="AP2263" t="str">
        <f>_xlfn.CONCAT('Sample Select backend'!$F$4,ROW(AP2263))</f>
        <v>AF2263</v>
      </c>
      <c r="AQ2263" t="str">
        <f>_xlfn.CONCAT('Sample Select backend'!$I$10,ROW(AQ2263))</f>
        <v>R2263</v>
      </c>
      <c r="AR2263" t="str">
        <f>_xlfn.CONCAT('Sample Select backend'!$M$4,ROW(AR2263))</f>
        <v>AK2263</v>
      </c>
      <c r="AS2263" t="str">
        <f t="shared" si="763"/>
        <v>Mali</v>
      </c>
      <c r="AT2263" s="9">
        <f t="shared" si="764"/>
        <v>9</v>
      </c>
      <c r="AU2263">
        <f t="shared" si="765"/>
        <v>0</v>
      </c>
      <c r="AV2263" s="9">
        <v>1</v>
      </c>
    </row>
    <row r="2264" spans="1:48" x14ac:dyDescent="0.35">
      <c r="A2264" t="s">
        <v>119</v>
      </c>
      <c r="B2264">
        <v>1</v>
      </c>
      <c r="C2264">
        <v>6</v>
      </c>
      <c r="D2264" t="s">
        <v>1606</v>
      </c>
      <c r="E2264">
        <v>-2</v>
      </c>
      <c r="F2264">
        <v>2</v>
      </c>
      <c r="G2264">
        <v>2</v>
      </c>
      <c r="H2264">
        <v>2</v>
      </c>
      <c r="I2264">
        <v>2</v>
      </c>
      <c r="J2264">
        <v>2</v>
      </c>
      <c r="K2264">
        <v>1</v>
      </c>
      <c r="L2264">
        <v>2</v>
      </c>
      <c r="M2264">
        <v>1</v>
      </c>
      <c r="N2264" t="s">
        <v>2718</v>
      </c>
      <c r="O2264" t="s">
        <v>2800</v>
      </c>
      <c r="P2264" t="s">
        <v>2808</v>
      </c>
      <c r="Q2264" t="s">
        <v>2813</v>
      </c>
      <c r="R2264">
        <v>0</v>
      </c>
      <c r="S2264" t="s">
        <v>202</v>
      </c>
      <c r="T2264" t="s">
        <v>202</v>
      </c>
      <c r="U2264" t="s">
        <v>202</v>
      </c>
      <c r="V2264">
        <f t="shared" ref="V2264:V2278" si="767">IF(E2264&gt;0,1,IF(E2264&lt;0,0,-1))</f>
        <v>0</v>
      </c>
      <c r="W2264">
        <f t="shared" ref="W2264:W2278" si="768">IF(F2264&gt;0,1,IF(F2264&lt;0,0,-1))</f>
        <v>1</v>
      </c>
      <c r="X2264">
        <f t="shared" ref="X2264:X2278" si="769">IF(G2264&gt;0,1,IF(G2264&lt;0,0,-1))</f>
        <v>1</v>
      </c>
      <c r="Y2264">
        <f t="shared" ref="Y2264:Y2278" si="770">IF(H2264&gt;0,1,IF(H2264&lt;0,0,-1))</f>
        <v>1</v>
      </c>
      <c r="Z2264">
        <f t="shared" ref="Z2264:Z2278" si="771">IF(I2264&gt;0,1,IF(I2264&lt;0,0,-1))</f>
        <v>1</v>
      </c>
      <c r="AA2264">
        <f t="shared" ref="AA2264:AA2278" si="772">IF(J2264&gt;0,1,IF(J2264&lt;0,0,-1))</f>
        <v>1</v>
      </c>
      <c r="AB2264">
        <f t="shared" ref="AB2264:AB2278" si="773">IF(K2264&gt;0,1,IF(K2264&lt;0,0,-1))</f>
        <v>1</v>
      </c>
      <c r="AC2264">
        <f t="shared" ref="AC2264:AC2278" si="774">IF(L2264&gt;0,1,IF(L2264&lt;0,0,-1))</f>
        <v>1</v>
      </c>
      <c r="AD2264">
        <f t="shared" ref="AD2264:AD2278" si="775">IF(M2264&gt;0,1,IF(M2264&lt;0,0,-1))</f>
        <v>1</v>
      </c>
      <c r="AE2264" s="4" t="s">
        <v>2828</v>
      </c>
      <c r="AF2264" s="9" t="s">
        <v>2829</v>
      </c>
      <c r="AG2264">
        <v>0</v>
      </c>
      <c r="AH2264">
        <v>0</v>
      </c>
      <c r="AI2264">
        <v>0</v>
      </c>
      <c r="AJ2264">
        <v>1</v>
      </c>
      <c r="AK2264" s="9" t="s">
        <v>2840</v>
      </c>
      <c r="AL2264">
        <f t="shared" si="762"/>
        <v>0</v>
      </c>
      <c r="AM2264">
        <f>IF(AND(INDIRECT(AN2264)='Sample Select backend'!$C$2,INDIRECT(AO2264)=1,INDIRECT(AP2264)='Sample Select backend'!$F$2,INDIRECT(AQ2264)=1,INDIRECT(AR2264)='Sample Select backend'!$M$2),1,0)</f>
        <v>0</v>
      </c>
      <c r="AN2264" t="str">
        <f>_xlfn.CONCAT('Sample Select backend'!$C$4,ROW(AN2264))</f>
        <v>AE2264</v>
      </c>
      <c r="AO2264" s="9" t="str">
        <f>_xlfn.CONCAT('Sample Select backend'!$J$2,ROW(AO2264))</f>
        <v>AJ2264</v>
      </c>
      <c r="AP2264" t="str">
        <f>_xlfn.CONCAT('Sample Select backend'!$F$4,ROW(AP2264))</f>
        <v>AF2264</v>
      </c>
      <c r="AQ2264" t="str">
        <f>_xlfn.CONCAT('Sample Select backend'!$I$10,ROW(AQ2264))</f>
        <v>R2264</v>
      </c>
      <c r="AR2264" t="str">
        <f>_xlfn.CONCAT('Sample Select backend'!$M$4,ROW(AR2264))</f>
        <v>AK2264</v>
      </c>
      <c r="AS2264" t="str">
        <f t="shared" si="763"/>
        <v>Malta</v>
      </c>
      <c r="AT2264" s="9">
        <f t="shared" si="764"/>
        <v>6</v>
      </c>
      <c r="AU2264">
        <f t="shared" si="765"/>
        <v>1</v>
      </c>
      <c r="AV2264" s="9">
        <v>1</v>
      </c>
    </row>
    <row r="2265" spans="1:48" x14ac:dyDescent="0.35">
      <c r="A2265" t="s">
        <v>119</v>
      </c>
      <c r="B2265">
        <v>6</v>
      </c>
      <c r="C2265">
        <v>28</v>
      </c>
      <c r="D2265" t="s">
        <v>1599</v>
      </c>
      <c r="E2265">
        <v>2</v>
      </c>
      <c r="F2265">
        <v>1</v>
      </c>
      <c r="G2265">
        <v>2</v>
      </c>
      <c r="H2265">
        <v>-1</v>
      </c>
      <c r="I2265">
        <v>-2</v>
      </c>
      <c r="J2265">
        <v>2</v>
      </c>
      <c r="K2265">
        <v>1</v>
      </c>
      <c r="L2265">
        <v>-2</v>
      </c>
      <c r="M2265">
        <v>1</v>
      </c>
      <c r="N2265" t="s">
        <v>2718</v>
      </c>
      <c r="O2265" t="s">
        <v>2800</v>
      </c>
      <c r="P2265" t="s">
        <v>2808</v>
      </c>
      <c r="Q2265" t="s">
        <v>2813</v>
      </c>
      <c r="R2265">
        <v>0</v>
      </c>
      <c r="S2265" t="s">
        <v>202</v>
      </c>
      <c r="T2265" t="s">
        <v>202</v>
      </c>
      <c r="U2265" t="s">
        <v>202</v>
      </c>
      <c r="V2265">
        <f t="shared" si="767"/>
        <v>1</v>
      </c>
      <c r="W2265">
        <f t="shared" si="768"/>
        <v>1</v>
      </c>
      <c r="X2265">
        <f t="shared" si="769"/>
        <v>1</v>
      </c>
      <c r="Y2265">
        <f t="shared" si="770"/>
        <v>0</v>
      </c>
      <c r="Z2265">
        <f t="shared" si="771"/>
        <v>0</v>
      </c>
      <c r="AA2265">
        <f t="shared" si="772"/>
        <v>1</v>
      </c>
      <c r="AB2265">
        <f t="shared" si="773"/>
        <v>1</v>
      </c>
      <c r="AC2265">
        <f t="shared" si="774"/>
        <v>0</v>
      </c>
      <c r="AD2265">
        <f t="shared" si="775"/>
        <v>1</v>
      </c>
      <c r="AE2265" s="4" t="s">
        <v>2828</v>
      </c>
      <c r="AF2265" s="9" t="s">
        <v>2829</v>
      </c>
      <c r="AG2265">
        <v>0</v>
      </c>
      <c r="AH2265">
        <v>0</v>
      </c>
      <c r="AI2265">
        <v>0</v>
      </c>
      <c r="AJ2265">
        <v>1</v>
      </c>
      <c r="AK2265" s="9" t="s">
        <v>2840</v>
      </c>
      <c r="AL2265">
        <f t="shared" si="762"/>
        <v>0</v>
      </c>
      <c r="AM2265">
        <f>IF(AND(INDIRECT(AN2265)='Sample Select backend'!$C$2,INDIRECT(AO2265)=1,INDIRECT(AP2265)='Sample Select backend'!$F$2,INDIRECT(AQ2265)=1,INDIRECT(AR2265)='Sample Select backend'!$M$2),1,0)</f>
        <v>0</v>
      </c>
      <c r="AN2265" t="str">
        <f>_xlfn.CONCAT('Sample Select backend'!$C$4,ROW(AN2265))</f>
        <v>AE2265</v>
      </c>
      <c r="AO2265" s="9" t="str">
        <f>_xlfn.CONCAT('Sample Select backend'!$J$2,ROW(AO2265))</f>
        <v>AJ2265</v>
      </c>
      <c r="AP2265" t="str">
        <f>_xlfn.CONCAT('Sample Select backend'!$F$4,ROW(AP2265))</f>
        <v>AF2265</v>
      </c>
      <c r="AQ2265" t="str">
        <f>_xlfn.CONCAT('Sample Select backend'!$I$10,ROW(AQ2265))</f>
        <v>R2265</v>
      </c>
      <c r="AR2265" t="str">
        <f>_xlfn.CONCAT('Sample Select backend'!$M$4,ROW(AR2265))</f>
        <v>AK2265</v>
      </c>
      <c r="AS2265" t="str">
        <f t="shared" si="763"/>
        <v>Malta</v>
      </c>
      <c r="AT2265" s="9">
        <f t="shared" si="764"/>
        <v>28</v>
      </c>
      <c r="AU2265">
        <f t="shared" si="765"/>
        <v>0</v>
      </c>
      <c r="AV2265" s="9">
        <v>1</v>
      </c>
    </row>
    <row r="2266" spans="1:48" x14ac:dyDescent="0.35">
      <c r="A2266" t="s">
        <v>119</v>
      </c>
      <c r="B2266">
        <v>1</v>
      </c>
      <c r="C2266">
        <v>5</v>
      </c>
      <c r="D2266" t="s">
        <v>1601</v>
      </c>
      <c r="E2266">
        <v>-2</v>
      </c>
      <c r="F2266">
        <v>2</v>
      </c>
      <c r="G2266">
        <v>2</v>
      </c>
      <c r="H2266">
        <v>2</v>
      </c>
      <c r="I2266">
        <v>2</v>
      </c>
      <c r="J2266">
        <v>2</v>
      </c>
      <c r="K2266">
        <v>1</v>
      </c>
      <c r="L2266">
        <v>2</v>
      </c>
      <c r="M2266">
        <v>1</v>
      </c>
      <c r="N2266" t="s">
        <v>2718</v>
      </c>
      <c r="O2266" t="s">
        <v>2800</v>
      </c>
      <c r="P2266" t="s">
        <v>2808</v>
      </c>
      <c r="Q2266" t="s">
        <v>2813</v>
      </c>
      <c r="R2266">
        <v>0</v>
      </c>
      <c r="S2266" t="s">
        <v>202</v>
      </c>
      <c r="T2266" t="s">
        <v>202</v>
      </c>
      <c r="U2266" t="s">
        <v>202</v>
      </c>
      <c r="V2266">
        <f t="shared" si="767"/>
        <v>0</v>
      </c>
      <c r="W2266">
        <f t="shared" si="768"/>
        <v>1</v>
      </c>
      <c r="X2266">
        <f t="shared" si="769"/>
        <v>1</v>
      </c>
      <c r="Y2266">
        <f t="shared" si="770"/>
        <v>1</v>
      </c>
      <c r="Z2266">
        <f t="shared" si="771"/>
        <v>1</v>
      </c>
      <c r="AA2266">
        <f t="shared" si="772"/>
        <v>1</v>
      </c>
      <c r="AB2266">
        <f t="shared" si="773"/>
        <v>1</v>
      </c>
      <c r="AC2266">
        <f t="shared" si="774"/>
        <v>1</v>
      </c>
      <c r="AD2266">
        <f t="shared" si="775"/>
        <v>1</v>
      </c>
      <c r="AE2266" s="4" t="s">
        <v>2828</v>
      </c>
      <c r="AF2266" s="9" t="s">
        <v>2829</v>
      </c>
      <c r="AG2266">
        <v>0</v>
      </c>
      <c r="AH2266">
        <v>0</v>
      </c>
      <c r="AI2266">
        <v>0</v>
      </c>
      <c r="AJ2266">
        <v>1</v>
      </c>
      <c r="AK2266" s="9" t="s">
        <v>2840</v>
      </c>
      <c r="AL2266">
        <f t="shared" si="762"/>
        <v>0</v>
      </c>
      <c r="AM2266">
        <f>IF(AND(INDIRECT(AN2266)='Sample Select backend'!$C$2,INDIRECT(AO2266)=1,INDIRECT(AP2266)='Sample Select backend'!$F$2,INDIRECT(AQ2266)=1,INDIRECT(AR2266)='Sample Select backend'!$M$2),1,0)</f>
        <v>0</v>
      </c>
      <c r="AN2266" t="str">
        <f>_xlfn.CONCAT('Sample Select backend'!$C$4,ROW(AN2266))</f>
        <v>AE2266</v>
      </c>
      <c r="AO2266" s="9" t="str">
        <f>_xlfn.CONCAT('Sample Select backend'!$J$2,ROW(AO2266))</f>
        <v>AJ2266</v>
      </c>
      <c r="AP2266" t="str">
        <f>_xlfn.CONCAT('Sample Select backend'!$F$4,ROW(AP2266))</f>
        <v>AF2266</v>
      </c>
      <c r="AQ2266" t="str">
        <f>_xlfn.CONCAT('Sample Select backend'!$I$10,ROW(AQ2266))</f>
        <v>R2266</v>
      </c>
      <c r="AR2266" t="str">
        <f>_xlfn.CONCAT('Sample Select backend'!$M$4,ROW(AR2266))</f>
        <v>AK2266</v>
      </c>
      <c r="AS2266" t="str">
        <f t="shared" si="763"/>
        <v>Malta</v>
      </c>
      <c r="AT2266" s="9">
        <f t="shared" si="764"/>
        <v>5</v>
      </c>
      <c r="AU2266">
        <f t="shared" si="765"/>
        <v>0</v>
      </c>
      <c r="AV2266" s="9">
        <v>1</v>
      </c>
    </row>
    <row r="2267" spans="1:48" x14ac:dyDescent="0.35">
      <c r="A2267" t="s">
        <v>119</v>
      </c>
      <c r="B2267">
        <v>6</v>
      </c>
      <c r="C2267">
        <v>29</v>
      </c>
      <c r="D2267" t="s">
        <v>1595</v>
      </c>
      <c r="E2267">
        <v>1</v>
      </c>
      <c r="F2267">
        <v>1</v>
      </c>
      <c r="G2267">
        <v>2</v>
      </c>
      <c r="H2267">
        <v>-1</v>
      </c>
      <c r="I2267">
        <v>2</v>
      </c>
      <c r="J2267">
        <v>2</v>
      </c>
      <c r="K2267">
        <v>1</v>
      </c>
      <c r="L2267">
        <v>2</v>
      </c>
      <c r="M2267">
        <v>1</v>
      </c>
      <c r="N2267" t="s">
        <v>2718</v>
      </c>
      <c r="O2267" t="s">
        <v>2800</v>
      </c>
      <c r="P2267" t="s">
        <v>2808</v>
      </c>
      <c r="Q2267" t="s">
        <v>2813</v>
      </c>
      <c r="R2267">
        <v>0</v>
      </c>
      <c r="S2267" t="s">
        <v>202</v>
      </c>
      <c r="T2267" t="s">
        <v>202</v>
      </c>
      <c r="U2267" t="s">
        <v>202</v>
      </c>
      <c r="V2267">
        <f t="shared" si="767"/>
        <v>1</v>
      </c>
      <c r="W2267">
        <f t="shared" si="768"/>
        <v>1</v>
      </c>
      <c r="X2267">
        <f t="shared" si="769"/>
        <v>1</v>
      </c>
      <c r="Y2267">
        <f t="shared" si="770"/>
        <v>0</v>
      </c>
      <c r="Z2267">
        <f t="shared" si="771"/>
        <v>1</v>
      </c>
      <c r="AA2267">
        <f t="shared" si="772"/>
        <v>1</v>
      </c>
      <c r="AB2267">
        <f t="shared" si="773"/>
        <v>1</v>
      </c>
      <c r="AC2267">
        <f t="shared" si="774"/>
        <v>1</v>
      </c>
      <c r="AD2267">
        <f t="shared" si="775"/>
        <v>1</v>
      </c>
      <c r="AE2267" s="4" t="s">
        <v>2828</v>
      </c>
      <c r="AF2267" s="9" t="s">
        <v>2829</v>
      </c>
      <c r="AG2267">
        <v>0</v>
      </c>
      <c r="AH2267">
        <v>0</v>
      </c>
      <c r="AI2267">
        <v>0</v>
      </c>
      <c r="AJ2267">
        <v>1</v>
      </c>
      <c r="AK2267" s="9" t="s">
        <v>2840</v>
      </c>
      <c r="AL2267">
        <f t="shared" si="762"/>
        <v>0</v>
      </c>
      <c r="AM2267">
        <f>IF(AND(INDIRECT(AN2267)='Sample Select backend'!$C$2,INDIRECT(AO2267)=1,INDIRECT(AP2267)='Sample Select backend'!$F$2,INDIRECT(AQ2267)=1,INDIRECT(AR2267)='Sample Select backend'!$M$2),1,0)</f>
        <v>0</v>
      </c>
      <c r="AN2267" t="str">
        <f>_xlfn.CONCAT('Sample Select backend'!$C$4,ROW(AN2267))</f>
        <v>AE2267</v>
      </c>
      <c r="AO2267" s="9" t="str">
        <f>_xlfn.CONCAT('Sample Select backend'!$J$2,ROW(AO2267))</f>
        <v>AJ2267</v>
      </c>
      <c r="AP2267" t="str">
        <f>_xlfn.CONCAT('Sample Select backend'!$F$4,ROW(AP2267))</f>
        <v>AF2267</v>
      </c>
      <c r="AQ2267" t="str">
        <f>_xlfn.CONCAT('Sample Select backend'!$I$10,ROW(AQ2267))</f>
        <v>R2267</v>
      </c>
      <c r="AR2267" t="str">
        <f>_xlfn.CONCAT('Sample Select backend'!$M$4,ROW(AR2267))</f>
        <v>AK2267</v>
      </c>
      <c r="AS2267" t="str">
        <f t="shared" si="763"/>
        <v>Malta</v>
      </c>
      <c r="AT2267" s="9">
        <f t="shared" si="764"/>
        <v>29</v>
      </c>
      <c r="AU2267">
        <f t="shared" si="765"/>
        <v>0</v>
      </c>
      <c r="AV2267" s="9">
        <v>1</v>
      </c>
    </row>
    <row r="2268" spans="1:48" x14ac:dyDescent="0.35">
      <c r="A2268" t="s">
        <v>119</v>
      </c>
      <c r="B2268">
        <v>1</v>
      </c>
      <c r="C2268">
        <v>6</v>
      </c>
      <c r="D2268" t="s">
        <v>1593</v>
      </c>
      <c r="E2268">
        <v>-2</v>
      </c>
      <c r="F2268">
        <v>2</v>
      </c>
      <c r="G2268">
        <v>2</v>
      </c>
      <c r="H2268">
        <v>2</v>
      </c>
      <c r="I2268">
        <v>2</v>
      </c>
      <c r="J2268">
        <v>2</v>
      </c>
      <c r="K2268">
        <v>1</v>
      </c>
      <c r="L2268">
        <v>2</v>
      </c>
      <c r="M2268">
        <v>1</v>
      </c>
      <c r="N2268" t="s">
        <v>2718</v>
      </c>
      <c r="O2268" t="s">
        <v>2800</v>
      </c>
      <c r="P2268" t="s">
        <v>2808</v>
      </c>
      <c r="Q2268" t="s">
        <v>2813</v>
      </c>
      <c r="R2268">
        <v>0</v>
      </c>
      <c r="S2268" t="s">
        <v>202</v>
      </c>
      <c r="T2268" t="s">
        <v>202</v>
      </c>
      <c r="U2268" t="s">
        <v>202</v>
      </c>
      <c r="V2268">
        <f t="shared" si="767"/>
        <v>0</v>
      </c>
      <c r="W2268">
        <f t="shared" si="768"/>
        <v>1</v>
      </c>
      <c r="X2268">
        <f t="shared" si="769"/>
        <v>1</v>
      </c>
      <c r="Y2268">
        <f t="shared" si="770"/>
        <v>1</v>
      </c>
      <c r="Z2268">
        <f t="shared" si="771"/>
        <v>1</v>
      </c>
      <c r="AA2268">
        <f t="shared" si="772"/>
        <v>1</v>
      </c>
      <c r="AB2268">
        <f t="shared" si="773"/>
        <v>1</v>
      </c>
      <c r="AC2268">
        <f t="shared" si="774"/>
        <v>1</v>
      </c>
      <c r="AD2268">
        <f t="shared" si="775"/>
        <v>1</v>
      </c>
      <c r="AE2268" s="4" t="s">
        <v>2828</v>
      </c>
      <c r="AF2268" s="9" t="s">
        <v>2829</v>
      </c>
      <c r="AG2268">
        <v>0</v>
      </c>
      <c r="AH2268">
        <v>0</v>
      </c>
      <c r="AI2268">
        <v>0</v>
      </c>
      <c r="AJ2268">
        <v>1</v>
      </c>
      <c r="AK2268" s="9" t="s">
        <v>2840</v>
      </c>
      <c r="AL2268">
        <f t="shared" si="762"/>
        <v>0</v>
      </c>
      <c r="AM2268">
        <f>IF(AND(INDIRECT(AN2268)='Sample Select backend'!$C$2,INDIRECT(AO2268)=1,INDIRECT(AP2268)='Sample Select backend'!$F$2,INDIRECT(AQ2268)=1,INDIRECT(AR2268)='Sample Select backend'!$M$2),1,0)</f>
        <v>0</v>
      </c>
      <c r="AN2268" t="str">
        <f>_xlfn.CONCAT('Sample Select backend'!$C$4,ROW(AN2268))</f>
        <v>AE2268</v>
      </c>
      <c r="AO2268" s="9" t="str">
        <f>_xlfn.CONCAT('Sample Select backend'!$J$2,ROW(AO2268))</f>
        <v>AJ2268</v>
      </c>
      <c r="AP2268" t="str">
        <f>_xlfn.CONCAT('Sample Select backend'!$F$4,ROW(AP2268))</f>
        <v>AF2268</v>
      </c>
      <c r="AQ2268" t="str">
        <f>_xlfn.CONCAT('Sample Select backend'!$I$10,ROW(AQ2268))</f>
        <v>R2268</v>
      </c>
      <c r="AR2268" t="str">
        <f>_xlfn.CONCAT('Sample Select backend'!$M$4,ROW(AR2268))</f>
        <v>AK2268</v>
      </c>
      <c r="AS2268" t="str">
        <f t="shared" si="763"/>
        <v>Malta</v>
      </c>
      <c r="AT2268" s="9">
        <f t="shared" si="764"/>
        <v>6</v>
      </c>
      <c r="AU2268">
        <f t="shared" si="765"/>
        <v>0</v>
      </c>
      <c r="AV2268" s="9">
        <v>1</v>
      </c>
    </row>
    <row r="2269" spans="1:48" x14ac:dyDescent="0.35">
      <c r="A2269" t="s">
        <v>119</v>
      </c>
      <c r="B2269">
        <v>1</v>
      </c>
      <c r="C2269">
        <v>6</v>
      </c>
      <c r="D2269" t="s">
        <v>1594</v>
      </c>
      <c r="F2269">
        <v>2</v>
      </c>
      <c r="G2269">
        <v>2</v>
      </c>
      <c r="H2269">
        <v>2</v>
      </c>
      <c r="I2269">
        <v>2</v>
      </c>
      <c r="J2269">
        <v>2</v>
      </c>
      <c r="K2269">
        <v>1</v>
      </c>
      <c r="L2269">
        <v>2</v>
      </c>
      <c r="M2269">
        <v>1</v>
      </c>
      <c r="N2269" t="s">
        <v>2718</v>
      </c>
      <c r="O2269" t="s">
        <v>2800</v>
      </c>
      <c r="P2269" t="s">
        <v>2808</v>
      </c>
      <c r="Q2269" t="s">
        <v>2813</v>
      </c>
      <c r="R2269">
        <v>0</v>
      </c>
      <c r="S2269" t="s">
        <v>202</v>
      </c>
      <c r="T2269" t="s">
        <v>202</v>
      </c>
      <c r="U2269" t="s">
        <v>202</v>
      </c>
      <c r="V2269">
        <f t="shared" si="767"/>
        <v>-1</v>
      </c>
      <c r="W2269">
        <f t="shared" si="768"/>
        <v>1</v>
      </c>
      <c r="X2269">
        <f t="shared" si="769"/>
        <v>1</v>
      </c>
      <c r="Y2269">
        <f t="shared" si="770"/>
        <v>1</v>
      </c>
      <c r="Z2269">
        <f t="shared" si="771"/>
        <v>1</v>
      </c>
      <c r="AA2269">
        <f t="shared" si="772"/>
        <v>1</v>
      </c>
      <c r="AB2269">
        <f t="shared" si="773"/>
        <v>1</v>
      </c>
      <c r="AC2269">
        <f t="shared" si="774"/>
        <v>1</v>
      </c>
      <c r="AD2269">
        <f t="shared" si="775"/>
        <v>1</v>
      </c>
      <c r="AE2269" s="4" t="s">
        <v>2828</v>
      </c>
      <c r="AF2269" s="9" t="s">
        <v>2829</v>
      </c>
      <c r="AG2269">
        <v>0</v>
      </c>
      <c r="AH2269">
        <v>0</v>
      </c>
      <c r="AI2269">
        <v>0</v>
      </c>
      <c r="AJ2269">
        <v>1</v>
      </c>
      <c r="AK2269" s="9" t="s">
        <v>2840</v>
      </c>
      <c r="AL2269">
        <f t="shared" si="762"/>
        <v>0</v>
      </c>
      <c r="AM2269">
        <f>IF(AND(INDIRECT(AN2269)='Sample Select backend'!$C$2,INDIRECT(AO2269)=1,INDIRECT(AP2269)='Sample Select backend'!$F$2,INDIRECT(AQ2269)=1,INDIRECT(AR2269)='Sample Select backend'!$M$2),1,0)</f>
        <v>0</v>
      </c>
      <c r="AN2269" t="str">
        <f>_xlfn.CONCAT('Sample Select backend'!$C$4,ROW(AN2269))</f>
        <v>AE2269</v>
      </c>
      <c r="AO2269" s="9" t="str">
        <f>_xlfn.CONCAT('Sample Select backend'!$J$2,ROW(AO2269))</f>
        <v>AJ2269</v>
      </c>
      <c r="AP2269" t="str">
        <f>_xlfn.CONCAT('Sample Select backend'!$F$4,ROW(AP2269))</f>
        <v>AF2269</v>
      </c>
      <c r="AQ2269" t="str">
        <f>_xlfn.CONCAT('Sample Select backend'!$I$10,ROW(AQ2269))</f>
        <v>R2269</v>
      </c>
      <c r="AR2269" t="str">
        <f>_xlfn.CONCAT('Sample Select backend'!$M$4,ROW(AR2269))</f>
        <v>AK2269</v>
      </c>
      <c r="AS2269" t="str">
        <f t="shared" si="763"/>
        <v>Malta</v>
      </c>
      <c r="AT2269" s="9">
        <f t="shared" si="764"/>
        <v>6</v>
      </c>
      <c r="AU2269">
        <f t="shared" si="765"/>
        <v>0</v>
      </c>
      <c r="AV2269" s="9">
        <v>1</v>
      </c>
    </row>
    <row r="2270" spans="1:48" x14ac:dyDescent="0.35">
      <c r="A2270" t="s">
        <v>119</v>
      </c>
      <c r="B2270">
        <v>6</v>
      </c>
      <c r="C2270">
        <v>29</v>
      </c>
      <c r="D2270" t="s">
        <v>1602</v>
      </c>
      <c r="E2270">
        <v>1</v>
      </c>
      <c r="F2270">
        <v>1</v>
      </c>
      <c r="G2270">
        <v>2</v>
      </c>
      <c r="H2270">
        <v>-1</v>
      </c>
      <c r="I2270">
        <v>-2</v>
      </c>
      <c r="J2270">
        <v>2</v>
      </c>
      <c r="K2270">
        <v>1</v>
      </c>
      <c r="L2270">
        <v>2</v>
      </c>
      <c r="M2270">
        <v>1</v>
      </c>
      <c r="N2270" t="s">
        <v>2718</v>
      </c>
      <c r="O2270" t="s">
        <v>2800</v>
      </c>
      <c r="P2270" t="s">
        <v>2808</v>
      </c>
      <c r="Q2270" t="s">
        <v>2813</v>
      </c>
      <c r="R2270">
        <v>0</v>
      </c>
      <c r="S2270" t="s">
        <v>202</v>
      </c>
      <c r="T2270" t="s">
        <v>202</v>
      </c>
      <c r="U2270" t="s">
        <v>202</v>
      </c>
      <c r="V2270">
        <f t="shared" si="767"/>
        <v>1</v>
      </c>
      <c r="W2270">
        <f t="shared" si="768"/>
        <v>1</v>
      </c>
      <c r="X2270">
        <f t="shared" si="769"/>
        <v>1</v>
      </c>
      <c r="Y2270">
        <f t="shared" si="770"/>
        <v>0</v>
      </c>
      <c r="Z2270">
        <f t="shared" si="771"/>
        <v>0</v>
      </c>
      <c r="AA2270">
        <f t="shared" si="772"/>
        <v>1</v>
      </c>
      <c r="AB2270">
        <f t="shared" si="773"/>
        <v>1</v>
      </c>
      <c r="AC2270">
        <f t="shared" si="774"/>
        <v>1</v>
      </c>
      <c r="AD2270">
        <f t="shared" si="775"/>
        <v>1</v>
      </c>
      <c r="AE2270" s="4" t="s">
        <v>2828</v>
      </c>
      <c r="AF2270" s="9" t="s">
        <v>2829</v>
      </c>
      <c r="AG2270">
        <v>0</v>
      </c>
      <c r="AH2270">
        <v>0</v>
      </c>
      <c r="AI2270">
        <v>0</v>
      </c>
      <c r="AJ2270">
        <v>1</v>
      </c>
      <c r="AK2270" s="9" t="s">
        <v>2840</v>
      </c>
      <c r="AL2270">
        <f t="shared" si="762"/>
        <v>0</v>
      </c>
      <c r="AM2270">
        <f>IF(AND(INDIRECT(AN2270)='Sample Select backend'!$C$2,INDIRECT(AO2270)=1,INDIRECT(AP2270)='Sample Select backend'!$F$2,INDIRECT(AQ2270)=1,INDIRECT(AR2270)='Sample Select backend'!$M$2),1,0)</f>
        <v>0</v>
      </c>
      <c r="AN2270" t="str">
        <f>_xlfn.CONCAT('Sample Select backend'!$C$4,ROW(AN2270))</f>
        <v>AE2270</v>
      </c>
      <c r="AO2270" s="9" t="str">
        <f>_xlfn.CONCAT('Sample Select backend'!$J$2,ROW(AO2270))</f>
        <v>AJ2270</v>
      </c>
      <c r="AP2270" t="str">
        <f>_xlfn.CONCAT('Sample Select backend'!$F$4,ROW(AP2270))</f>
        <v>AF2270</v>
      </c>
      <c r="AQ2270" t="str">
        <f>_xlfn.CONCAT('Sample Select backend'!$I$10,ROW(AQ2270))</f>
        <v>R2270</v>
      </c>
      <c r="AR2270" t="str">
        <f>_xlfn.CONCAT('Sample Select backend'!$M$4,ROW(AR2270))</f>
        <v>AK2270</v>
      </c>
      <c r="AS2270" t="str">
        <f t="shared" si="763"/>
        <v>Malta</v>
      </c>
      <c r="AT2270" s="9">
        <f t="shared" si="764"/>
        <v>29</v>
      </c>
      <c r="AU2270">
        <f t="shared" si="765"/>
        <v>0</v>
      </c>
      <c r="AV2270" s="9">
        <v>1</v>
      </c>
    </row>
    <row r="2271" spans="1:48" x14ac:dyDescent="0.35">
      <c r="A2271" t="s">
        <v>119</v>
      </c>
      <c r="B2271">
        <v>1</v>
      </c>
      <c r="C2271">
        <v>9</v>
      </c>
      <c r="D2271" t="s">
        <v>1604</v>
      </c>
      <c r="E2271">
        <v>-2</v>
      </c>
      <c r="F2271">
        <v>2</v>
      </c>
      <c r="G2271">
        <v>2</v>
      </c>
      <c r="H2271">
        <v>2</v>
      </c>
      <c r="I2271">
        <v>2</v>
      </c>
      <c r="J2271">
        <v>-2</v>
      </c>
      <c r="K2271">
        <v>-2</v>
      </c>
      <c r="L2271">
        <v>2</v>
      </c>
      <c r="M2271">
        <v>1</v>
      </c>
      <c r="N2271" t="s">
        <v>2718</v>
      </c>
      <c r="O2271" t="s">
        <v>2800</v>
      </c>
      <c r="P2271" t="s">
        <v>2808</v>
      </c>
      <c r="Q2271" t="s">
        <v>2813</v>
      </c>
      <c r="R2271">
        <v>0</v>
      </c>
      <c r="S2271" t="s">
        <v>202</v>
      </c>
      <c r="T2271" t="s">
        <v>202</v>
      </c>
      <c r="U2271" t="s">
        <v>202</v>
      </c>
      <c r="V2271">
        <f t="shared" si="767"/>
        <v>0</v>
      </c>
      <c r="W2271">
        <f t="shared" si="768"/>
        <v>1</v>
      </c>
      <c r="X2271">
        <f t="shared" si="769"/>
        <v>1</v>
      </c>
      <c r="Y2271">
        <f t="shared" si="770"/>
        <v>1</v>
      </c>
      <c r="Z2271">
        <f t="shared" si="771"/>
        <v>1</v>
      </c>
      <c r="AA2271">
        <f t="shared" si="772"/>
        <v>0</v>
      </c>
      <c r="AB2271">
        <f t="shared" si="773"/>
        <v>0</v>
      </c>
      <c r="AC2271">
        <f t="shared" si="774"/>
        <v>1</v>
      </c>
      <c r="AD2271">
        <f t="shared" si="775"/>
        <v>1</v>
      </c>
      <c r="AE2271" s="4" t="s">
        <v>2828</v>
      </c>
      <c r="AF2271" s="9" t="s">
        <v>2829</v>
      </c>
      <c r="AG2271">
        <v>0</v>
      </c>
      <c r="AH2271">
        <v>0</v>
      </c>
      <c r="AI2271">
        <v>0</v>
      </c>
      <c r="AJ2271">
        <v>1</v>
      </c>
      <c r="AK2271" s="9" t="s">
        <v>2840</v>
      </c>
      <c r="AL2271">
        <f t="shared" si="762"/>
        <v>0</v>
      </c>
      <c r="AM2271">
        <f>IF(AND(INDIRECT(AN2271)='Sample Select backend'!$C$2,INDIRECT(AO2271)=1,INDIRECT(AP2271)='Sample Select backend'!$F$2,INDIRECT(AQ2271)=1,INDIRECT(AR2271)='Sample Select backend'!$M$2),1,0)</f>
        <v>0</v>
      </c>
      <c r="AN2271" t="str">
        <f>_xlfn.CONCAT('Sample Select backend'!$C$4,ROW(AN2271))</f>
        <v>AE2271</v>
      </c>
      <c r="AO2271" s="9" t="str">
        <f>_xlfn.CONCAT('Sample Select backend'!$J$2,ROW(AO2271))</f>
        <v>AJ2271</v>
      </c>
      <c r="AP2271" t="str">
        <f>_xlfn.CONCAT('Sample Select backend'!$F$4,ROW(AP2271))</f>
        <v>AF2271</v>
      </c>
      <c r="AQ2271" t="str">
        <f>_xlfn.CONCAT('Sample Select backend'!$I$10,ROW(AQ2271))</f>
        <v>R2271</v>
      </c>
      <c r="AR2271" t="str">
        <f>_xlfn.CONCAT('Sample Select backend'!$M$4,ROW(AR2271))</f>
        <v>AK2271</v>
      </c>
      <c r="AS2271" t="str">
        <f t="shared" si="763"/>
        <v>Malta</v>
      </c>
      <c r="AT2271" s="9">
        <f t="shared" si="764"/>
        <v>9</v>
      </c>
      <c r="AU2271">
        <f t="shared" si="765"/>
        <v>0</v>
      </c>
      <c r="AV2271" s="9">
        <v>1</v>
      </c>
    </row>
    <row r="2272" spans="1:48" x14ac:dyDescent="0.35">
      <c r="A2272" t="s">
        <v>119</v>
      </c>
      <c r="B2272">
        <v>6</v>
      </c>
      <c r="C2272">
        <v>25</v>
      </c>
      <c r="D2272" t="s">
        <v>1605</v>
      </c>
      <c r="E2272">
        <v>1</v>
      </c>
      <c r="F2272">
        <v>1</v>
      </c>
      <c r="G2272">
        <v>2</v>
      </c>
      <c r="H2272">
        <v>-1</v>
      </c>
      <c r="I2272">
        <v>-2</v>
      </c>
      <c r="J2272">
        <v>2</v>
      </c>
      <c r="K2272">
        <v>1</v>
      </c>
      <c r="L2272">
        <v>-2</v>
      </c>
      <c r="M2272">
        <v>1</v>
      </c>
      <c r="N2272" t="s">
        <v>2718</v>
      </c>
      <c r="O2272" t="s">
        <v>2800</v>
      </c>
      <c r="P2272" t="s">
        <v>2808</v>
      </c>
      <c r="Q2272" t="s">
        <v>2813</v>
      </c>
      <c r="R2272">
        <v>0</v>
      </c>
      <c r="S2272" t="s">
        <v>202</v>
      </c>
      <c r="T2272" t="s">
        <v>202</v>
      </c>
      <c r="U2272" t="s">
        <v>202</v>
      </c>
      <c r="V2272">
        <f t="shared" si="767"/>
        <v>1</v>
      </c>
      <c r="W2272">
        <f t="shared" si="768"/>
        <v>1</v>
      </c>
      <c r="X2272">
        <f t="shared" si="769"/>
        <v>1</v>
      </c>
      <c r="Y2272">
        <f t="shared" si="770"/>
        <v>0</v>
      </c>
      <c r="Z2272">
        <f t="shared" si="771"/>
        <v>0</v>
      </c>
      <c r="AA2272">
        <f t="shared" si="772"/>
        <v>1</v>
      </c>
      <c r="AB2272">
        <f t="shared" si="773"/>
        <v>1</v>
      </c>
      <c r="AC2272">
        <f t="shared" si="774"/>
        <v>0</v>
      </c>
      <c r="AD2272">
        <f t="shared" si="775"/>
        <v>1</v>
      </c>
      <c r="AE2272" s="4" t="s">
        <v>2828</v>
      </c>
      <c r="AF2272" s="9" t="s">
        <v>2829</v>
      </c>
      <c r="AG2272">
        <v>0</v>
      </c>
      <c r="AH2272">
        <v>0</v>
      </c>
      <c r="AI2272">
        <v>0</v>
      </c>
      <c r="AJ2272">
        <v>1</v>
      </c>
      <c r="AK2272" s="9" t="s">
        <v>2840</v>
      </c>
      <c r="AL2272">
        <f t="shared" si="762"/>
        <v>0</v>
      </c>
      <c r="AM2272">
        <f>IF(AND(INDIRECT(AN2272)='Sample Select backend'!$C$2,INDIRECT(AO2272)=1,INDIRECT(AP2272)='Sample Select backend'!$F$2,INDIRECT(AQ2272)=1,INDIRECT(AR2272)='Sample Select backend'!$M$2),1,0)</f>
        <v>0</v>
      </c>
      <c r="AN2272" t="str">
        <f>_xlfn.CONCAT('Sample Select backend'!$C$4,ROW(AN2272))</f>
        <v>AE2272</v>
      </c>
      <c r="AO2272" s="9" t="str">
        <f>_xlfn.CONCAT('Sample Select backend'!$J$2,ROW(AO2272))</f>
        <v>AJ2272</v>
      </c>
      <c r="AP2272" t="str">
        <f>_xlfn.CONCAT('Sample Select backend'!$F$4,ROW(AP2272))</f>
        <v>AF2272</v>
      </c>
      <c r="AQ2272" t="str">
        <f>_xlfn.CONCAT('Sample Select backend'!$I$10,ROW(AQ2272))</f>
        <v>R2272</v>
      </c>
      <c r="AR2272" t="str">
        <f>_xlfn.CONCAT('Sample Select backend'!$M$4,ROW(AR2272))</f>
        <v>AK2272</v>
      </c>
      <c r="AS2272" t="str">
        <f t="shared" si="763"/>
        <v>Malta</v>
      </c>
      <c r="AT2272" s="9">
        <f t="shared" si="764"/>
        <v>25</v>
      </c>
      <c r="AU2272">
        <f t="shared" si="765"/>
        <v>0</v>
      </c>
      <c r="AV2272" s="9">
        <v>1</v>
      </c>
    </row>
    <row r="2273" spans="1:48" x14ac:dyDescent="0.35">
      <c r="A2273" t="s">
        <v>119</v>
      </c>
      <c r="B2273">
        <v>6</v>
      </c>
      <c r="C2273">
        <v>29</v>
      </c>
      <c r="D2273" t="s">
        <v>1596</v>
      </c>
      <c r="E2273">
        <v>1</v>
      </c>
      <c r="F2273">
        <v>1</v>
      </c>
      <c r="G2273">
        <v>2</v>
      </c>
      <c r="H2273">
        <v>-1</v>
      </c>
      <c r="I2273">
        <v>-2</v>
      </c>
      <c r="J2273">
        <v>1</v>
      </c>
      <c r="K2273">
        <v>1</v>
      </c>
      <c r="L2273">
        <v>2</v>
      </c>
      <c r="M2273">
        <v>1</v>
      </c>
      <c r="N2273" t="s">
        <v>2718</v>
      </c>
      <c r="O2273" t="s">
        <v>2800</v>
      </c>
      <c r="P2273" t="s">
        <v>2808</v>
      </c>
      <c r="Q2273" t="s">
        <v>2813</v>
      </c>
      <c r="R2273">
        <v>0</v>
      </c>
      <c r="S2273" t="s">
        <v>202</v>
      </c>
      <c r="T2273" t="s">
        <v>202</v>
      </c>
      <c r="U2273" t="s">
        <v>202</v>
      </c>
      <c r="V2273">
        <f t="shared" si="767"/>
        <v>1</v>
      </c>
      <c r="W2273">
        <f t="shared" si="768"/>
        <v>1</v>
      </c>
      <c r="X2273">
        <f t="shared" si="769"/>
        <v>1</v>
      </c>
      <c r="Y2273">
        <f t="shared" si="770"/>
        <v>0</v>
      </c>
      <c r="Z2273">
        <f t="shared" si="771"/>
        <v>0</v>
      </c>
      <c r="AA2273">
        <f t="shared" si="772"/>
        <v>1</v>
      </c>
      <c r="AB2273">
        <f t="shared" si="773"/>
        <v>1</v>
      </c>
      <c r="AC2273">
        <f t="shared" si="774"/>
        <v>1</v>
      </c>
      <c r="AD2273">
        <f t="shared" si="775"/>
        <v>1</v>
      </c>
      <c r="AE2273" s="4" t="s">
        <v>2828</v>
      </c>
      <c r="AF2273" s="9" t="s">
        <v>2829</v>
      </c>
      <c r="AG2273">
        <v>0</v>
      </c>
      <c r="AH2273">
        <v>0</v>
      </c>
      <c r="AI2273">
        <v>0</v>
      </c>
      <c r="AJ2273">
        <v>1</v>
      </c>
      <c r="AK2273" s="9" t="s">
        <v>2840</v>
      </c>
      <c r="AL2273">
        <f t="shared" si="762"/>
        <v>0</v>
      </c>
      <c r="AM2273">
        <f>IF(AND(INDIRECT(AN2273)='Sample Select backend'!$C$2,INDIRECT(AO2273)=1,INDIRECT(AP2273)='Sample Select backend'!$F$2,INDIRECT(AQ2273)=1,INDIRECT(AR2273)='Sample Select backend'!$M$2),1,0)</f>
        <v>0</v>
      </c>
      <c r="AN2273" t="str">
        <f>_xlfn.CONCAT('Sample Select backend'!$C$4,ROW(AN2273))</f>
        <v>AE2273</v>
      </c>
      <c r="AO2273" s="9" t="str">
        <f>_xlfn.CONCAT('Sample Select backend'!$J$2,ROW(AO2273))</f>
        <v>AJ2273</v>
      </c>
      <c r="AP2273" t="str">
        <f>_xlfn.CONCAT('Sample Select backend'!$F$4,ROW(AP2273))</f>
        <v>AF2273</v>
      </c>
      <c r="AQ2273" t="str">
        <f>_xlfn.CONCAT('Sample Select backend'!$I$10,ROW(AQ2273))</f>
        <v>R2273</v>
      </c>
      <c r="AR2273" t="str">
        <f>_xlfn.CONCAT('Sample Select backend'!$M$4,ROW(AR2273))</f>
        <v>AK2273</v>
      </c>
      <c r="AS2273" t="str">
        <f t="shared" si="763"/>
        <v>Malta</v>
      </c>
      <c r="AT2273" s="9">
        <f t="shared" si="764"/>
        <v>29</v>
      </c>
      <c r="AU2273">
        <f t="shared" si="765"/>
        <v>0</v>
      </c>
      <c r="AV2273" s="9">
        <v>1</v>
      </c>
    </row>
    <row r="2274" spans="1:48" x14ac:dyDescent="0.35">
      <c r="A2274" t="s">
        <v>119</v>
      </c>
      <c r="B2274">
        <v>4</v>
      </c>
      <c r="C2274" t="s">
        <v>211</v>
      </c>
      <c r="D2274" t="s">
        <v>1597</v>
      </c>
      <c r="F2274">
        <v>2</v>
      </c>
      <c r="G2274">
        <v>2</v>
      </c>
      <c r="H2274">
        <v>2</v>
      </c>
      <c r="I2274">
        <v>2</v>
      </c>
      <c r="J2274">
        <v>2</v>
      </c>
      <c r="K2274">
        <v>1</v>
      </c>
      <c r="L2274">
        <v>2</v>
      </c>
      <c r="M2274">
        <v>1</v>
      </c>
      <c r="N2274" t="s">
        <v>2718</v>
      </c>
      <c r="O2274" t="s">
        <v>2800</v>
      </c>
      <c r="P2274" t="s">
        <v>2808</v>
      </c>
      <c r="Q2274" t="s">
        <v>2813</v>
      </c>
      <c r="R2274">
        <v>0</v>
      </c>
      <c r="S2274" t="s">
        <v>202</v>
      </c>
      <c r="T2274" t="s">
        <v>202</v>
      </c>
      <c r="U2274" t="s">
        <v>202</v>
      </c>
      <c r="V2274">
        <f t="shared" si="767"/>
        <v>-1</v>
      </c>
      <c r="W2274">
        <f t="shared" si="768"/>
        <v>1</v>
      </c>
      <c r="X2274">
        <f t="shared" si="769"/>
        <v>1</v>
      </c>
      <c r="Y2274">
        <f t="shared" si="770"/>
        <v>1</v>
      </c>
      <c r="Z2274">
        <f t="shared" si="771"/>
        <v>1</v>
      </c>
      <c r="AA2274">
        <f t="shared" si="772"/>
        <v>1</v>
      </c>
      <c r="AB2274">
        <f t="shared" si="773"/>
        <v>1</v>
      </c>
      <c r="AC2274">
        <f t="shared" si="774"/>
        <v>1</v>
      </c>
      <c r="AD2274">
        <f t="shared" si="775"/>
        <v>1</v>
      </c>
      <c r="AE2274" s="4" t="s">
        <v>2828</v>
      </c>
      <c r="AF2274" s="9" t="s">
        <v>2829</v>
      </c>
      <c r="AG2274">
        <v>0</v>
      </c>
      <c r="AH2274">
        <v>0</v>
      </c>
      <c r="AI2274">
        <v>0</v>
      </c>
      <c r="AJ2274">
        <v>1</v>
      </c>
      <c r="AK2274" s="9" t="s">
        <v>2840</v>
      </c>
      <c r="AL2274">
        <f t="shared" si="762"/>
        <v>0</v>
      </c>
      <c r="AM2274">
        <f>IF(AND(INDIRECT(AN2274)='Sample Select backend'!$C$2,INDIRECT(AO2274)=1,INDIRECT(AP2274)='Sample Select backend'!$F$2,INDIRECT(AQ2274)=1,INDIRECT(AR2274)='Sample Select backend'!$M$2),1,0)</f>
        <v>0</v>
      </c>
      <c r="AN2274" t="str">
        <f>_xlfn.CONCAT('Sample Select backend'!$C$4,ROW(AN2274))</f>
        <v>AE2274</v>
      </c>
      <c r="AO2274" s="9" t="str">
        <f>_xlfn.CONCAT('Sample Select backend'!$J$2,ROW(AO2274))</f>
        <v>AJ2274</v>
      </c>
      <c r="AP2274" t="str">
        <f>_xlfn.CONCAT('Sample Select backend'!$F$4,ROW(AP2274))</f>
        <v>AF2274</v>
      </c>
      <c r="AQ2274" t="str">
        <f>_xlfn.CONCAT('Sample Select backend'!$I$10,ROW(AQ2274))</f>
        <v>R2274</v>
      </c>
      <c r="AR2274" t="str">
        <f>_xlfn.CONCAT('Sample Select backend'!$M$4,ROW(AR2274))</f>
        <v>AK2274</v>
      </c>
      <c r="AS2274" t="str">
        <f t="shared" si="763"/>
        <v>Malta</v>
      </c>
      <c r="AT2274" s="9" t="str">
        <f t="shared" si="764"/>
        <v>Other</v>
      </c>
      <c r="AU2274">
        <f t="shared" si="765"/>
        <v>0</v>
      </c>
      <c r="AV2274" s="9">
        <v>1</v>
      </c>
    </row>
    <row r="2275" spans="1:48" x14ac:dyDescent="0.35">
      <c r="A2275" t="s">
        <v>119</v>
      </c>
      <c r="B2275">
        <v>5</v>
      </c>
      <c r="C2275" t="s">
        <v>201</v>
      </c>
      <c r="D2275" t="s">
        <v>1598</v>
      </c>
      <c r="E2275">
        <v>1</v>
      </c>
      <c r="F2275">
        <v>-1</v>
      </c>
      <c r="G2275">
        <v>-2</v>
      </c>
      <c r="H2275">
        <v>-1</v>
      </c>
      <c r="I2275">
        <v>-2</v>
      </c>
      <c r="J2275">
        <v>2</v>
      </c>
      <c r="K2275">
        <v>1</v>
      </c>
      <c r="L2275">
        <v>2</v>
      </c>
      <c r="M2275">
        <v>1</v>
      </c>
      <c r="N2275" t="s">
        <v>2718</v>
      </c>
      <c r="O2275" t="s">
        <v>2800</v>
      </c>
      <c r="P2275" t="s">
        <v>2808</v>
      </c>
      <c r="Q2275" t="s">
        <v>2813</v>
      </c>
      <c r="R2275">
        <v>0</v>
      </c>
      <c r="S2275" t="s">
        <v>202</v>
      </c>
      <c r="T2275" t="s">
        <v>202</v>
      </c>
      <c r="U2275" t="s">
        <v>202</v>
      </c>
      <c r="V2275">
        <f t="shared" si="767"/>
        <v>1</v>
      </c>
      <c r="W2275">
        <f t="shared" si="768"/>
        <v>0</v>
      </c>
      <c r="X2275">
        <f t="shared" si="769"/>
        <v>0</v>
      </c>
      <c r="Y2275">
        <f t="shared" si="770"/>
        <v>0</v>
      </c>
      <c r="Z2275">
        <f t="shared" si="771"/>
        <v>0</v>
      </c>
      <c r="AA2275">
        <f t="shared" si="772"/>
        <v>1</v>
      </c>
      <c r="AB2275">
        <f t="shared" si="773"/>
        <v>1</v>
      </c>
      <c r="AC2275">
        <f t="shared" si="774"/>
        <v>1</v>
      </c>
      <c r="AD2275">
        <f t="shared" si="775"/>
        <v>1</v>
      </c>
      <c r="AE2275" s="4" t="s">
        <v>2828</v>
      </c>
      <c r="AF2275" s="9" t="s">
        <v>2829</v>
      </c>
      <c r="AG2275">
        <v>0</v>
      </c>
      <c r="AH2275">
        <v>0</v>
      </c>
      <c r="AI2275">
        <v>0</v>
      </c>
      <c r="AJ2275">
        <v>1</v>
      </c>
      <c r="AK2275" s="9" t="s">
        <v>2840</v>
      </c>
      <c r="AL2275">
        <f t="shared" si="762"/>
        <v>0</v>
      </c>
      <c r="AM2275">
        <f>IF(AND(INDIRECT(AN2275)='Sample Select backend'!$C$2,INDIRECT(AO2275)=1,INDIRECT(AP2275)='Sample Select backend'!$F$2,INDIRECT(AQ2275)=1,INDIRECT(AR2275)='Sample Select backend'!$M$2),1,0)</f>
        <v>0</v>
      </c>
      <c r="AN2275" t="str">
        <f>_xlfn.CONCAT('Sample Select backend'!$C$4,ROW(AN2275))</f>
        <v>AE2275</v>
      </c>
      <c r="AO2275" s="9" t="str">
        <f>_xlfn.CONCAT('Sample Select backend'!$J$2,ROW(AO2275))</f>
        <v>AJ2275</v>
      </c>
      <c r="AP2275" t="str">
        <f>_xlfn.CONCAT('Sample Select backend'!$F$4,ROW(AP2275))</f>
        <v>AF2275</v>
      </c>
      <c r="AQ2275" t="str">
        <f>_xlfn.CONCAT('Sample Select backend'!$I$10,ROW(AQ2275))</f>
        <v>R2275</v>
      </c>
      <c r="AR2275" t="str">
        <f>_xlfn.CONCAT('Sample Select backend'!$M$4,ROW(AR2275))</f>
        <v>AK2275</v>
      </c>
      <c r="AS2275" t="str">
        <f t="shared" si="763"/>
        <v>Malta</v>
      </c>
      <c r="AT2275" s="9" t="str">
        <f t="shared" si="764"/>
        <v>Other</v>
      </c>
      <c r="AU2275">
        <f t="shared" si="765"/>
        <v>0</v>
      </c>
      <c r="AV2275" s="9">
        <v>1</v>
      </c>
    </row>
    <row r="2276" spans="1:48" x14ac:dyDescent="0.35">
      <c r="A2276" t="s">
        <v>119</v>
      </c>
      <c r="B2276">
        <v>6</v>
      </c>
      <c r="C2276">
        <v>29</v>
      </c>
      <c r="D2276" t="s">
        <v>1603</v>
      </c>
      <c r="E2276">
        <v>1</v>
      </c>
      <c r="F2276">
        <v>1</v>
      </c>
      <c r="G2276">
        <v>2</v>
      </c>
      <c r="H2276">
        <v>-1</v>
      </c>
      <c r="I2276">
        <v>-2</v>
      </c>
      <c r="J2276">
        <v>2</v>
      </c>
      <c r="K2276">
        <v>1</v>
      </c>
      <c r="L2276">
        <v>-2</v>
      </c>
      <c r="M2276">
        <v>1</v>
      </c>
      <c r="N2276" t="s">
        <v>2718</v>
      </c>
      <c r="O2276" t="s">
        <v>2800</v>
      </c>
      <c r="P2276" t="s">
        <v>2808</v>
      </c>
      <c r="Q2276" t="s">
        <v>2813</v>
      </c>
      <c r="R2276">
        <v>0</v>
      </c>
      <c r="S2276" t="s">
        <v>202</v>
      </c>
      <c r="T2276" t="s">
        <v>202</v>
      </c>
      <c r="U2276" t="s">
        <v>202</v>
      </c>
      <c r="V2276">
        <f t="shared" si="767"/>
        <v>1</v>
      </c>
      <c r="W2276">
        <f t="shared" si="768"/>
        <v>1</v>
      </c>
      <c r="X2276">
        <f t="shared" si="769"/>
        <v>1</v>
      </c>
      <c r="Y2276">
        <f t="shared" si="770"/>
        <v>0</v>
      </c>
      <c r="Z2276">
        <f t="shared" si="771"/>
        <v>0</v>
      </c>
      <c r="AA2276">
        <f t="shared" si="772"/>
        <v>1</v>
      </c>
      <c r="AB2276">
        <f t="shared" si="773"/>
        <v>1</v>
      </c>
      <c r="AC2276">
        <f t="shared" si="774"/>
        <v>0</v>
      </c>
      <c r="AD2276">
        <f t="shared" si="775"/>
        <v>1</v>
      </c>
      <c r="AE2276" s="4" t="s">
        <v>2828</v>
      </c>
      <c r="AF2276" s="9" t="s">
        <v>2829</v>
      </c>
      <c r="AG2276">
        <v>0</v>
      </c>
      <c r="AH2276">
        <v>0</v>
      </c>
      <c r="AI2276">
        <v>0</v>
      </c>
      <c r="AJ2276">
        <v>1</v>
      </c>
      <c r="AK2276" s="9" t="s">
        <v>2840</v>
      </c>
      <c r="AL2276">
        <f t="shared" si="762"/>
        <v>0</v>
      </c>
      <c r="AM2276">
        <f>IF(AND(INDIRECT(AN2276)='Sample Select backend'!$C$2,INDIRECT(AO2276)=1,INDIRECT(AP2276)='Sample Select backend'!$F$2,INDIRECT(AQ2276)=1,INDIRECT(AR2276)='Sample Select backend'!$M$2),1,0)</f>
        <v>0</v>
      </c>
      <c r="AN2276" t="str">
        <f>_xlfn.CONCAT('Sample Select backend'!$C$4,ROW(AN2276))</f>
        <v>AE2276</v>
      </c>
      <c r="AO2276" s="9" t="str">
        <f>_xlfn.CONCAT('Sample Select backend'!$J$2,ROW(AO2276))</f>
        <v>AJ2276</v>
      </c>
      <c r="AP2276" t="str">
        <f>_xlfn.CONCAT('Sample Select backend'!$F$4,ROW(AP2276))</f>
        <v>AF2276</v>
      </c>
      <c r="AQ2276" t="str">
        <f>_xlfn.CONCAT('Sample Select backend'!$I$10,ROW(AQ2276))</f>
        <v>R2276</v>
      </c>
      <c r="AR2276" t="str">
        <f>_xlfn.CONCAT('Sample Select backend'!$M$4,ROW(AR2276))</f>
        <v>AK2276</v>
      </c>
      <c r="AS2276" t="str">
        <f t="shared" si="763"/>
        <v>Malta</v>
      </c>
      <c r="AT2276" s="9">
        <f t="shared" si="764"/>
        <v>29</v>
      </c>
      <c r="AU2276">
        <f t="shared" si="765"/>
        <v>0</v>
      </c>
      <c r="AV2276" s="9">
        <v>1</v>
      </c>
    </row>
    <row r="2277" spans="1:48" x14ac:dyDescent="0.35">
      <c r="A2277" t="s">
        <v>119</v>
      </c>
      <c r="B2277">
        <v>5</v>
      </c>
      <c r="C2277" t="s">
        <v>204</v>
      </c>
      <c r="D2277" t="s">
        <v>1600</v>
      </c>
      <c r="E2277">
        <v>1</v>
      </c>
      <c r="F2277">
        <v>-2</v>
      </c>
      <c r="G2277">
        <v>-2</v>
      </c>
      <c r="H2277">
        <v>-1</v>
      </c>
      <c r="I2277">
        <v>-2</v>
      </c>
      <c r="J2277">
        <v>2</v>
      </c>
      <c r="K2277">
        <v>1</v>
      </c>
      <c r="L2277">
        <v>2</v>
      </c>
      <c r="M2277">
        <v>1</v>
      </c>
      <c r="N2277" t="s">
        <v>2718</v>
      </c>
      <c r="O2277" t="s">
        <v>2800</v>
      </c>
      <c r="P2277" t="s">
        <v>2808</v>
      </c>
      <c r="Q2277" t="s">
        <v>2813</v>
      </c>
      <c r="R2277">
        <v>0</v>
      </c>
      <c r="S2277" t="s">
        <v>202</v>
      </c>
      <c r="T2277" t="s">
        <v>202</v>
      </c>
      <c r="U2277" t="s">
        <v>202</v>
      </c>
      <c r="V2277">
        <f t="shared" si="767"/>
        <v>1</v>
      </c>
      <c r="W2277">
        <f t="shared" si="768"/>
        <v>0</v>
      </c>
      <c r="X2277">
        <f t="shared" si="769"/>
        <v>0</v>
      </c>
      <c r="Y2277">
        <f t="shared" si="770"/>
        <v>0</v>
      </c>
      <c r="Z2277">
        <f t="shared" si="771"/>
        <v>0</v>
      </c>
      <c r="AA2277">
        <f t="shared" si="772"/>
        <v>1</v>
      </c>
      <c r="AB2277">
        <f t="shared" si="773"/>
        <v>1</v>
      </c>
      <c r="AC2277">
        <f t="shared" si="774"/>
        <v>1</v>
      </c>
      <c r="AD2277">
        <f t="shared" si="775"/>
        <v>1</v>
      </c>
      <c r="AE2277" s="4" t="s">
        <v>2828</v>
      </c>
      <c r="AF2277" s="9" t="s">
        <v>2829</v>
      </c>
      <c r="AG2277">
        <v>0</v>
      </c>
      <c r="AH2277">
        <v>0</v>
      </c>
      <c r="AI2277">
        <v>0</v>
      </c>
      <c r="AJ2277">
        <v>1</v>
      </c>
      <c r="AK2277" s="9" t="s">
        <v>2840</v>
      </c>
      <c r="AL2277">
        <f t="shared" si="762"/>
        <v>0</v>
      </c>
      <c r="AM2277">
        <f>IF(AND(INDIRECT(AN2277)='Sample Select backend'!$C$2,INDIRECT(AO2277)=1,INDIRECT(AP2277)='Sample Select backend'!$F$2,INDIRECT(AQ2277)=1,INDIRECT(AR2277)='Sample Select backend'!$M$2),1,0)</f>
        <v>0</v>
      </c>
      <c r="AN2277" t="str">
        <f>_xlfn.CONCAT('Sample Select backend'!$C$4,ROW(AN2277))</f>
        <v>AE2277</v>
      </c>
      <c r="AO2277" s="9" t="str">
        <f>_xlfn.CONCAT('Sample Select backend'!$J$2,ROW(AO2277))</f>
        <v>AJ2277</v>
      </c>
      <c r="AP2277" t="str">
        <f>_xlfn.CONCAT('Sample Select backend'!$F$4,ROW(AP2277))</f>
        <v>AF2277</v>
      </c>
      <c r="AQ2277" t="str">
        <f>_xlfn.CONCAT('Sample Select backend'!$I$10,ROW(AQ2277))</f>
        <v>R2277</v>
      </c>
      <c r="AR2277" t="str">
        <f>_xlfn.CONCAT('Sample Select backend'!$M$4,ROW(AR2277))</f>
        <v>AK2277</v>
      </c>
      <c r="AS2277" t="str">
        <f t="shared" si="763"/>
        <v>Malta</v>
      </c>
      <c r="AT2277" s="9" t="str">
        <f t="shared" si="764"/>
        <v>General</v>
      </c>
      <c r="AU2277">
        <f t="shared" si="765"/>
        <v>0</v>
      </c>
      <c r="AV2277" s="9">
        <v>0</v>
      </c>
    </row>
    <row r="2278" spans="1:48" x14ac:dyDescent="0.35">
      <c r="A2278" t="s">
        <v>119</v>
      </c>
      <c r="B2278">
        <v>7</v>
      </c>
      <c r="C2278">
        <v>30</v>
      </c>
      <c r="D2278" t="s">
        <v>1607</v>
      </c>
      <c r="E2278">
        <v>1</v>
      </c>
      <c r="F2278">
        <v>1</v>
      </c>
      <c r="G2278">
        <v>2</v>
      </c>
      <c r="H2278">
        <v>1</v>
      </c>
      <c r="I2278">
        <v>2</v>
      </c>
      <c r="J2278">
        <v>2</v>
      </c>
      <c r="K2278">
        <v>1</v>
      </c>
      <c r="L2278">
        <v>-2</v>
      </c>
      <c r="M2278">
        <v>1</v>
      </c>
      <c r="N2278" t="s">
        <v>2718</v>
      </c>
      <c r="O2278" t="s">
        <v>2800</v>
      </c>
      <c r="P2278" t="s">
        <v>2808</v>
      </c>
      <c r="Q2278" t="s">
        <v>2813</v>
      </c>
      <c r="R2278">
        <v>0</v>
      </c>
      <c r="S2278" t="s">
        <v>202</v>
      </c>
      <c r="T2278" t="s">
        <v>202</v>
      </c>
      <c r="U2278" t="s">
        <v>202</v>
      </c>
      <c r="V2278">
        <f t="shared" si="767"/>
        <v>1</v>
      </c>
      <c r="W2278">
        <f t="shared" si="768"/>
        <v>1</v>
      </c>
      <c r="X2278">
        <f t="shared" si="769"/>
        <v>1</v>
      </c>
      <c r="Y2278">
        <f t="shared" si="770"/>
        <v>1</v>
      </c>
      <c r="Z2278">
        <f t="shared" si="771"/>
        <v>1</v>
      </c>
      <c r="AA2278">
        <f t="shared" si="772"/>
        <v>1</v>
      </c>
      <c r="AB2278">
        <f t="shared" si="773"/>
        <v>1</v>
      </c>
      <c r="AC2278">
        <f t="shared" si="774"/>
        <v>0</v>
      </c>
      <c r="AD2278">
        <f t="shared" si="775"/>
        <v>1</v>
      </c>
      <c r="AE2278" s="4" t="s">
        <v>2828</v>
      </c>
      <c r="AF2278" s="9" t="s">
        <v>2829</v>
      </c>
      <c r="AG2278">
        <v>0</v>
      </c>
      <c r="AH2278">
        <v>0</v>
      </c>
      <c r="AI2278">
        <v>0</v>
      </c>
      <c r="AJ2278">
        <v>1</v>
      </c>
      <c r="AK2278" s="9" t="s">
        <v>2840</v>
      </c>
      <c r="AL2278">
        <f t="shared" si="762"/>
        <v>0</v>
      </c>
      <c r="AM2278">
        <f>IF(AND(INDIRECT(AN2278)='Sample Select backend'!$C$2,INDIRECT(AO2278)=1,INDIRECT(AP2278)='Sample Select backend'!$F$2,INDIRECT(AQ2278)=1,INDIRECT(AR2278)='Sample Select backend'!$M$2),1,0)</f>
        <v>0</v>
      </c>
      <c r="AN2278" t="str">
        <f>_xlfn.CONCAT('Sample Select backend'!$C$4,ROW(AN2278))</f>
        <v>AE2278</v>
      </c>
      <c r="AO2278" s="9" t="str">
        <f>_xlfn.CONCAT('Sample Select backend'!$J$2,ROW(AO2278))</f>
        <v>AJ2278</v>
      </c>
      <c r="AP2278" t="str">
        <f>_xlfn.CONCAT('Sample Select backend'!$F$4,ROW(AP2278))</f>
        <v>AF2278</v>
      </c>
      <c r="AQ2278" t="str">
        <f>_xlfn.CONCAT('Sample Select backend'!$I$10,ROW(AQ2278))</f>
        <v>R2278</v>
      </c>
      <c r="AR2278" t="str">
        <f>_xlfn.CONCAT('Sample Select backend'!$M$4,ROW(AR2278))</f>
        <v>AK2278</v>
      </c>
      <c r="AS2278" t="str">
        <f t="shared" si="763"/>
        <v>Malta</v>
      </c>
      <c r="AT2278" s="9">
        <f t="shared" si="764"/>
        <v>30</v>
      </c>
      <c r="AU2278">
        <f t="shared" si="765"/>
        <v>0</v>
      </c>
      <c r="AV2278" s="9">
        <v>0</v>
      </c>
    </row>
    <row r="2279" spans="1:48" x14ac:dyDescent="0.35">
      <c r="A2279" s="24" t="s">
        <v>119</v>
      </c>
      <c r="B2279" s="24">
        <v>6</v>
      </c>
      <c r="C2279" s="24">
        <v>26</v>
      </c>
      <c r="D2279" s="24" t="s">
        <v>3974</v>
      </c>
      <c r="E2279" s="24"/>
      <c r="O2279" t="s">
        <v>2800</v>
      </c>
      <c r="P2279" t="s">
        <v>2808</v>
      </c>
      <c r="Q2279" t="s">
        <v>2813</v>
      </c>
      <c r="R2279">
        <v>0</v>
      </c>
      <c r="S2279" t="s">
        <v>202</v>
      </c>
      <c r="T2279" t="s">
        <v>202</v>
      </c>
      <c r="U2279" t="s">
        <v>202</v>
      </c>
      <c r="V2279">
        <v>-1</v>
      </c>
      <c r="W2279">
        <v>-1</v>
      </c>
      <c r="X2279">
        <v>-1</v>
      </c>
      <c r="Y2279">
        <v>-1</v>
      </c>
      <c r="Z2279">
        <v>-1</v>
      </c>
      <c r="AA2279">
        <v>-1</v>
      </c>
      <c r="AB2279">
        <v>-1</v>
      </c>
      <c r="AC2279">
        <v>-1</v>
      </c>
      <c r="AD2279">
        <v>-1</v>
      </c>
      <c r="AE2279" s="4" t="s">
        <v>2828</v>
      </c>
      <c r="AF2279" s="9" t="s">
        <v>2829</v>
      </c>
      <c r="AG2279">
        <v>0</v>
      </c>
      <c r="AH2279">
        <v>0</v>
      </c>
      <c r="AI2279">
        <v>0</v>
      </c>
      <c r="AJ2279">
        <v>1</v>
      </c>
      <c r="AK2279" s="9" t="s">
        <v>2840</v>
      </c>
      <c r="AL2279">
        <f t="shared" si="762"/>
        <v>0</v>
      </c>
      <c r="AM2279">
        <f>IF(AND(INDIRECT(AN2279)='Sample Select backend'!$C$2,INDIRECT(AO2279)=1,INDIRECT(AP2279)='Sample Select backend'!$F$2,INDIRECT(AQ2279)=1,INDIRECT(AR2279)='Sample Select backend'!$M$2),1,0)</f>
        <v>0</v>
      </c>
      <c r="AN2279" t="str">
        <f>_xlfn.CONCAT('Sample Select backend'!$C$4,ROW(AN2279))</f>
        <v>AE2279</v>
      </c>
      <c r="AO2279" s="9" t="str">
        <f>_xlfn.CONCAT('Sample Select backend'!$J$2,ROW(AO2279))</f>
        <v>AJ2279</v>
      </c>
      <c r="AP2279" t="str">
        <f>_xlfn.CONCAT('Sample Select backend'!$F$4,ROW(AP2279))</f>
        <v>AF2279</v>
      </c>
      <c r="AQ2279" t="str">
        <f>_xlfn.CONCAT('Sample Select backend'!$I$10,ROW(AQ2279))</f>
        <v>R2279</v>
      </c>
      <c r="AR2279" t="str">
        <f>_xlfn.CONCAT('Sample Select backend'!$M$4,ROW(AR2279))</f>
        <v>AK2279</v>
      </c>
      <c r="AS2279" t="str">
        <f t="shared" si="763"/>
        <v>Malta</v>
      </c>
      <c r="AT2279" s="9">
        <f t="shared" si="764"/>
        <v>26</v>
      </c>
      <c r="AU2279">
        <f t="shared" si="765"/>
        <v>0</v>
      </c>
      <c r="AV2279" s="9">
        <v>0</v>
      </c>
    </row>
    <row r="2280" spans="1:48" x14ac:dyDescent="0.35">
      <c r="A2280" s="24" t="s">
        <v>119</v>
      </c>
      <c r="B2280" s="24">
        <v>6</v>
      </c>
      <c r="C2280" s="24">
        <v>28</v>
      </c>
      <c r="D2280" s="24" t="s">
        <v>3975</v>
      </c>
      <c r="E2280" s="24"/>
      <c r="O2280" t="s">
        <v>2800</v>
      </c>
      <c r="P2280" t="s">
        <v>2808</v>
      </c>
      <c r="Q2280" t="s">
        <v>2813</v>
      </c>
      <c r="R2280">
        <v>0</v>
      </c>
      <c r="S2280" t="s">
        <v>202</v>
      </c>
      <c r="T2280" t="s">
        <v>202</v>
      </c>
      <c r="U2280" t="s">
        <v>202</v>
      </c>
      <c r="V2280">
        <v>-1</v>
      </c>
      <c r="W2280">
        <v>-1</v>
      </c>
      <c r="X2280">
        <v>-1</v>
      </c>
      <c r="Y2280">
        <v>-1</v>
      </c>
      <c r="Z2280">
        <v>-1</v>
      </c>
      <c r="AA2280">
        <v>-1</v>
      </c>
      <c r="AB2280">
        <v>-1</v>
      </c>
      <c r="AC2280">
        <v>-1</v>
      </c>
      <c r="AD2280">
        <v>-1</v>
      </c>
      <c r="AE2280" s="4" t="s">
        <v>2828</v>
      </c>
      <c r="AF2280" s="9" t="s">
        <v>2829</v>
      </c>
      <c r="AG2280">
        <v>0</v>
      </c>
      <c r="AH2280">
        <v>0</v>
      </c>
      <c r="AI2280">
        <v>0</v>
      </c>
      <c r="AJ2280">
        <v>1</v>
      </c>
      <c r="AK2280" s="9" t="s">
        <v>2840</v>
      </c>
      <c r="AL2280">
        <f t="shared" si="762"/>
        <v>0</v>
      </c>
      <c r="AM2280">
        <f>IF(AND(INDIRECT(AN2280)='Sample Select backend'!$C$2,INDIRECT(AO2280)=1,INDIRECT(AP2280)='Sample Select backend'!$F$2,INDIRECT(AQ2280)=1,INDIRECT(AR2280)='Sample Select backend'!$M$2),1,0)</f>
        <v>0</v>
      </c>
      <c r="AN2280" t="str">
        <f>_xlfn.CONCAT('Sample Select backend'!$C$4,ROW(AN2280))</f>
        <v>AE2280</v>
      </c>
      <c r="AO2280" s="9" t="str">
        <f>_xlfn.CONCAT('Sample Select backend'!$J$2,ROW(AO2280))</f>
        <v>AJ2280</v>
      </c>
      <c r="AP2280" t="str">
        <f>_xlfn.CONCAT('Sample Select backend'!$F$4,ROW(AP2280))</f>
        <v>AF2280</v>
      </c>
      <c r="AQ2280" t="str">
        <f>_xlfn.CONCAT('Sample Select backend'!$I$10,ROW(AQ2280))</f>
        <v>R2280</v>
      </c>
      <c r="AR2280" t="str">
        <f>_xlfn.CONCAT('Sample Select backend'!$M$4,ROW(AR2280))</f>
        <v>AK2280</v>
      </c>
      <c r="AS2280" t="str">
        <f t="shared" si="763"/>
        <v>Malta</v>
      </c>
      <c r="AT2280" s="9">
        <f t="shared" si="764"/>
        <v>28</v>
      </c>
      <c r="AU2280">
        <f t="shared" si="765"/>
        <v>0</v>
      </c>
      <c r="AV2280" s="9">
        <v>0</v>
      </c>
    </row>
    <row r="2281" spans="1:48" x14ac:dyDescent="0.35">
      <c r="A2281" s="24" t="s">
        <v>119</v>
      </c>
      <c r="B2281" s="24">
        <v>7</v>
      </c>
      <c r="C2281" s="24">
        <v>31</v>
      </c>
      <c r="D2281" s="24" t="s">
        <v>3976</v>
      </c>
      <c r="E2281" s="24"/>
      <c r="O2281" t="s">
        <v>2800</v>
      </c>
      <c r="P2281" t="s">
        <v>2808</v>
      </c>
      <c r="Q2281" t="s">
        <v>2813</v>
      </c>
      <c r="R2281">
        <v>0</v>
      </c>
      <c r="S2281" t="s">
        <v>202</v>
      </c>
      <c r="T2281" t="s">
        <v>202</v>
      </c>
      <c r="U2281" t="s">
        <v>202</v>
      </c>
      <c r="V2281">
        <v>-1</v>
      </c>
      <c r="W2281">
        <v>-1</v>
      </c>
      <c r="X2281">
        <v>-1</v>
      </c>
      <c r="Y2281">
        <v>-1</v>
      </c>
      <c r="Z2281">
        <v>-1</v>
      </c>
      <c r="AA2281">
        <v>-1</v>
      </c>
      <c r="AB2281">
        <v>-1</v>
      </c>
      <c r="AC2281">
        <v>-1</v>
      </c>
      <c r="AD2281">
        <v>-1</v>
      </c>
      <c r="AE2281" s="4" t="s">
        <v>2828</v>
      </c>
      <c r="AF2281" s="9" t="s">
        <v>2829</v>
      </c>
      <c r="AG2281">
        <v>0</v>
      </c>
      <c r="AH2281">
        <v>0</v>
      </c>
      <c r="AI2281">
        <v>0</v>
      </c>
      <c r="AJ2281">
        <v>1</v>
      </c>
      <c r="AK2281" s="9" t="s">
        <v>2840</v>
      </c>
      <c r="AL2281">
        <f t="shared" si="762"/>
        <v>0</v>
      </c>
      <c r="AM2281">
        <f>IF(AND(INDIRECT(AN2281)='Sample Select backend'!$C$2,INDIRECT(AO2281)=1,INDIRECT(AP2281)='Sample Select backend'!$F$2,INDIRECT(AQ2281)=1,INDIRECT(AR2281)='Sample Select backend'!$M$2),1,0)</f>
        <v>0</v>
      </c>
      <c r="AN2281" t="str">
        <f>_xlfn.CONCAT('Sample Select backend'!$C$4,ROW(AN2281))</f>
        <v>AE2281</v>
      </c>
      <c r="AO2281" s="9" t="str">
        <f>_xlfn.CONCAT('Sample Select backend'!$J$2,ROW(AO2281))</f>
        <v>AJ2281</v>
      </c>
      <c r="AP2281" t="str">
        <f>_xlfn.CONCAT('Sample Select backend'!$F$4,ROW(AP2281))</f>
        <v>AF2281</v>
      </c>
      <c r="AQ2281" t="str">
        <f>_xlfn.CONCAT('Sample Select backend'!$I$10,ROW(AQ2281))</f>
        <v>R2281</v>
      </c>
      <c r="AR2281" t="str">
        <f>_xlfn.CONCAT('Sample Select backend'!$M$4,ROW(AR2281))</f>
        <v>AK2281</v>
      </c>
      <c r="AS2281" t="str">
        <f t="shared" si="763"/>
        <v>Malta</v>
      </c>
      <c r="AT2281" s="9">
        <f t="shared" si="764"/>
        <v>31</v>
      </c>
      <c r="AU2281">
        <f t="shared" si="765"/>
        <v>0</v>
      </c>
      <c r="AV2281" s="9">
        <v>0</v>
      </c>
    </row>
    <row r="2282" spans="1:48" x14ac:dyDescent="0.35">
      <c r="A2282" s="24" t="s">
        <v>119</v>
      </c>
      <c r="B2282" s="24">
        <v>6</v>
      </c>
      <c r="C2282" s="24">
        <v>28</v>
      </c>
      <c r="D2282" s="24" t="s">
        <v>3977</v>
      </c>
      <c r="E2282" s="24"/>
      <c r="O2282" t="s">
        <v>2800</v>
      </c>
      <c r="P2282" t="s">
        <v>2808</v>
      </c>
      <c r="Q2282" t="s">
        <v>2813</v>
      </c>
      <c r="R2282">
        <v>0</v>
      </c>
      <c r="S2282" t="s">
        <v>202</v>
      </c>
      <c r="T2282" t="s">
        <v>202</v>
      </c>
      <c r="U2282" t="s">
        <v>202</v>
      </c>
      <c r="V2282">
        <v>-1</v>
      </c>
      <c r="W2282">
        <v>-1</v>
      </c>
      <c r="X2282">
        <v>-1</v>
      </c>
      <c r="Y2282">
        <v>-1</v>
      </c>
      <c r="Z2282">
        <v>-1</v>
      </c>
      <c r="AA2282">
        <v>-1</v>
      </c>
      <c r="AB2282">
        <v>-1</v>
      </c>
      <c r="AC2282">
        <v>-1</v>
      </c>
      <c r="AD2282">
        <v>-1</v>
      </c>
      <c r="AE2282" s="4" t="s">
        <v>2828</v>
      </c>
      <c r="AF2282" s="9" t="s">
        <v>2829</v>
      </c>
      <c r="AG2282">
        <v>0</v>
      </c>
      <c r="AH2282">
        <v>0</v>
      </c>
      <c r="AI2282">
        <v>0</v>
      </c>
      <c r="AJ2282">
        <v>1</v>
      </c>
      <c r="AK2282" s="9" t="s">
        <v>2840</v>
      </c>
      <c r="AL2282">
        <f t="shared" si="762"/>
        <v>0</v>
      </c>
      <c r="AM2282">
        <f>IF(AND(INDIRECT(AN2282)='Sample Select backend'!$C$2,INDIRECT(AO2282)=1,INDIRECT(AP2282)='Sample Select backend'!$F$2,INDIRECT(AQ2282)=1,INDIRECT(AR2282)='Sample Select backend'!$M$2),1,0)</f>
        <v>0</v>
      </c>
      <c r="AN2282" t="str">
        <f>_xlfn.CONCAT('Sample Select backend'!$C$4,ROW(AN2282))</f>
        <v>AE2282</v>
      </c>
      <c r="AO2282" s="9" t="str">
        <f>_xlfn.CONCAT('Sample Select backend'!$J$2,ROW(AO2282))</f>
        <v>AJ2282</v>
      </c>
      <c r="AP2282" t="str">
        <f>_xlfn.CONCAT('Sample Select backend'!$F$4,ROW(AP2282))</f>
        <v>AF2282</v>
      </c>
      <c r="AQ2282" t="str">
        <f>_xlfn.CONCAT('Sample Select backend'!$I$10,ROW(AQ2282))</f>
        <v>R2282</v>
      </c>
      <c r="AR2282" t="str">
        <f>_xlfn.CONCAT('Sample Select backend'!$M$4,ROW(AR2282))</f>
        <v>AK2282</v>
      </c>
      <c r="AS2282" t="str">
        <f t="shared" si="763"/>
        <v>Malta</v>
      </c>
      <c r="AT2282" s="9">
        <f t="shared" si="764"/>
        <v>28</v>
      </c>
      <c r="AU2282">
        <f t="shared" si="765"/>
        <v>0</v>
      </c>
      <c r="AV2282" s="9">
        <v>0</v>
      </c>
    </row>
    <row r="2283" spans="1:48" x14ac:dyDescent="0.35">
      <c r="A2283" s="24" t="s">
        <v>119</v>
      </c>
      <c r="B2283" s="24" t="s">
        <v>201</v>
      </c>
      <c r="C2283" s="24" t="s">
        <v>201</v>
      </c>
      <c r="D2283" s="24" t="s">
        <v>3978</v>
      </c>
      <c r="E2283" s="24"/>
      <c r="O2283" t="s">
        <v>2800</v>
      </c>
      <c r="P2283" t="s">
        <v>2808</v>
      </c>
      <c r="Q2283" t="s">
        <v>2813</v>
      </c>
      <c r="R2283">
        <v>0</v>
      </c>
      <c r="S2283" t="s">
        <v>202</v>
      </c>
      <c r="T2283" t="s">
        <v>202</v>
      </c>
      <c r="U2283" t="s">
        <v>202</v>
      </c>
      <c r="V2283">
        <v>-1</v>
      </c>
      <c r="W2283">
        <v>-1</v>
      </c>
      <c r="X2283">
        <v>-1</v>
      </c>
      <c r="Y2283">
        <v>-1</v>
      </c>
      <c r="Z2283">
        <v>-1</v>
      </c>
      <c r="AA2283">
        <v>-1</v>
      </c>
      <c r="AB2283">
        <v>-1</v>
      </c>
      <c r="AC2283">
        <v>-1</v>
      </c>
      <c r="AD2283">
        <v>-1</v>
      </c>
      <c r="AE2283" s="4" t="s">
        <v>2828</v>
      </c>
      <c r="AF2283" s="9" t="s">
        <v>2829</v>
      </c>
      <c r="AG2283">
        <v>0</v>
      </c>
      <c r="AH2283">
        <v>0</v>
      </c>
      <c r="AI2283">
        <v>0</v>
      </c>
      <c r="AJ2283">
        <v>1</v>
      </c>
      <c r="AK2283" s="9" t="s">
        <v>2840</v>
      </c>
      <c r="AL2283">
        <f t="shared" si="762"/>
        <v>1</v>
      </c>
      <c r="AM2283">
        <f>IF(AND(INDIRECT(AN2283)='Sample Select backend'!$C$2,INDIRECT(AO2283)=1,INDIRECT(AP2283)='Sample Select backend'!$F$2,INDIRECT(AQ2283)=1,INDIRECT(AR2283)='Sample Select backend'!$M$2),1,0)</f>
        <v>0</v>
      </c>
      <c r="AN2283" t="str">
        <f>_xlfn.CONCAT('Sample Select backend'!$C$4,ROW(AN2283))</f>
        <v>AE2283</v>
      </c>
      <c r="AO2283" s="9" t="str">
        <f>_xlfn.CONCAT('Sample Select backend'!$J$2,ROW(AO2283))</f>
        <v>AJ2283</v>
      </c>
      <c r="AP2283" t="str">
        <f>_xlfn.CONCAT('Sample Select backend'!$F$4,ROW(AP2283))</f>
        <v>AF2283</v>
      </c>
      <c r="AQ2283" t="str">
        <f>_xlfn.CONCAT('Sample Select backend'!$I$10,ROW(AQ2283))</f>
        <v>R2283</v>
      </c>
      <c r="AR2283" t="str">
        <f>_xlfn.CONCAT('Sample Select backend'!$M$4,ROW(AR2283))</f>
        <v>AK2283</v>
      </c>
      <c r="AS2283" t="str">
        <f t="shared" si="763"/>
        <v>Malta</v>
      </c>
      <c r="AT2283" s="9" t="str">
        <f t="shared" si="764"/>
        <v>Other</v>
      </c>
      <c r="AU2283">
        <f t="shared" si="765"/>
        <v>0</v>
      </c>
      <c r="AV2283" s="9">
        <v>0</v>
      </c>
    </row>
    <row r="2284" spans="1:48" x14ac:dyDescent="0.35">
      <c r="A2284" s="24" t="s">
        <v>119</v>
      </c>
      <c r="B2284" s="24">
        <v>1</v>
      </c>
      <c r="C2284" s="24">
        <v>6</v>
      </c>
      <c r="D2284" s="24" t="s">
        <v>3979</v>
      </c>
      <c r="E2284" s="24"/>
      <c r="O2284" t="s">
        <v>2800</v>
      </c>
      <c r="P2284" t="s">
        <v>2808</v>
      </c>
      <c r="Q2284" t="s">
        <v>2813</v>
      </c>
      <c r="R2284">
        <v>0</v>
      </c>
      <c r="S2284" t="s">
        <v>202</v>
      </c>
      <c r="T2284" t="s">
        <v>202</v>
      </c>
      <c r="U2284" t="s">
        <v>202</v>
      </c>
      <c r="V2284">
        <v>-1</v>
      </c>
      <c r="W2284">
        <v>-1</v>
      </c>
      <c r="X2284">
        <v>-1</v>
      </c>
      <c r="Y2284">
        <v>-1</v>
      </c>
      <c r="Z2284">
        <v>-1</v>
      </c>
      <c r="AA2284">
        <v>-1</v>
      </c>
      <c r="AB2284">
        <v>-1</v>
      </c>
      <c r="AC2284">
        <v>-1</v>
      </c>
      <c r="AD2284">
        <v>-1</v>
      </c>
      <c r="AE2284" s="4" t="s">
        <v>2828</v>
      </c>
      <c r="AF2284" s="9" t="s">
        <v>2829</v>
      </c>
      <c r="AG2284">
        <v>0</v>
      </c>
      <c r="AH2284">
        <v>0</v>
      </c>
      <c r="AI2284">
        <v>0</v>
      </c>
      <c r="AJ2284">
        <v>1</v>
      </c>
      <c r="AK2284" s="9" t="s">
        <v>2840</v>
      </c>
      <c r="AL2284">
        <f t="shared" si="762"/>
        <v>0</v>
      </c>
      <c r="AM2284">
        <f>IF(AND(INDIRECT(AN2284)='Sample Select backend'!$C$2,INDIRECT(AO2284)=1,INDIRECT(AP2284)='Sample Select backend'!$F$2,INDIRECT(AQ2284)=1,INDIRECT(AR2284)='Sample Select backend'!$M$2),1,0)</f>
        <v>0</v>
      </c>
      <c r="AN2284" t="str">
        <f>_xlfn.CONCAT('Sample Select backend'!$C$4,ROW(AN2284))</f>
        <v>AE2284</v>
      </c>
      <c r="AO2284" s="9" t="str">
        <f>_xlfn.CONCAT('Sample Select backend'!$J$2,ROW(AO2284))</f>
        <v>AJ2284</v>
      </c>
      <c r="AP2284" t="str">
        <f>_xlfn.CONCAT('Sample Select backend'!$F$4,ROW(AP2284))</f>
        <v>AF2284</v>
      </c>
      <c r="AQ2284" t="str">
        <f>_xlfn.CONCAT('Sample Select backend'!$I$10,ROW(AQ2284))</f>
        <v>R2284</v>
      </c>
      <c r="AR2284" t="str">
        <f>_xlfn.CONCAT('Sample Select backend'!$M$4,ROW(AR2284))</f>
        <v>AK2284</v>
      </c>
      <c r="AS2284" t="str">
        <f t="shared" si="763"/>
        <v>Malta</v>
      </c>
      <c r="AT2284" s="9">
        <f t="shared" si="764"/>
        <v>6</v>
      </c>
      <c r="AU2284">
        <f t="shared" si="765"/>
        <v>0</v>
      </c>
      <c r="AV2284" s="9">
        <v>0</v>
      </c>
    </row>
    <row r="2285" spans="1:48" x14ac:dyDescent="0.35">
      <c r="A2285" s="24" t="s">
        <v>119</v>
      </c>
      <c r="B2285" s="24">
        <v>6</v>
      </c>
      <c r="C2285" s="24">
        <v>29</v>
      </c>
      <c r="D2285" s="24" t="s">
        <v>3980</v>
      </c>
      <c r="E2285" s="24"/>
      <c r="O2285" t="s">
        <v>2800</v>
      </c>
      <c r="P2285" t="s">
        <v>2808</v>
      </c>
      <c r="Q2285" t="s">
        <v>2813</v>
      </c>
      <c r="R2285">
        <v>0</v>
      </c>
      <c r="S2285" t="s">
        <v>202</v>
      </c>
      <c r="T2285" t="s">
        <v>202</v>
      </c>
      <c r="U2285" t="s">
        <v>202</v>
      </c>
      <c r="V2285">
        <v>-1</v>
      </c>
      <c r="W2285">
        <v>-1</v>
      </c>
      <c r="X2285">
        <v>-1</v>
      </c>
      <c r="Y2285">
        <v>-1</v>
      </c>
      <c r="Z2285">
        <v>-1</v>
      </c>
      <c r="AA2285">
        <v>-1</v>
      </c>
      <c r="AB2285">
        <v>-1</v>
      </c>
      <c r="AC2285">
        <v>-1</v>
      </c>
      <c r="AD2285">
        <v>-1</v>
      </c>
      <c r="AE2285" s="4" t="s">
        <v>2828</v>
      </c>
      <c r="AF2285" s="9" t="s">
        <v>2829</v>
      </c>
      <c r="AG2285">
        <v>0</v>
      </c>
      <c r="AH2285">
        <v>0</v>
      </c>
      <c r="AI2285">
        <v>0</v>
      </c>
      <c r="AJ2285">
        <v>1</v>
      </c>
      <c r="AK2285" s="9" t="s">
        <v>2840</v>
      </c>
      <c r="AL2285">
        <f t="shared" si="762"/>
        <v>0</v>
      </c>
      <c r="AM2285">
        <f>IF(AND(INDIRECT(AN2285)='Sample Select backend'!$C$2,INDIRECT(AO2285)=1,INDIRECT(AP2285)='Sample Select backend'!$F$2,INDIRECT(AQ2285)=1,INDIRECT(AR2285)='Sample Select backend'!$M$2),1,0)</f>
        <v>0</v>
      </c>
      <c r="AN2285" t="str">
        <f>_xlfn.CONCAT('Sample Select backend'!$C$4,ROW(AN2285))</f>
        <v>AE2285</v>
      </c>
      <c r="AO2285" s="9" t="str">
        <f>_xlfn.CONCAT('Sample Select backend'!$J$2,ROW(AO2285))</f>
        <v>AJ2285</v>
      </c>
      <c r="AP2285" t="str">
        <f>_xlfn.CONCAT('Sample Select backend'!$F$4,ROW(AP2285))</f>
        <v>AF2285</v>
      </c>
      <c r="AQ2285" t="str">
        <f>_xlfn.CONCAT('Sample Select backend'!$I$10,ROW(AQ2285))</f>
        <v>R2285</v>
      </c>
      <c r="AR2285" t="str">
        <f>_xlfn.CONCAT('Sample Select backend'!$M$4,ROW(AR2285))</f>
        <v>AK2285</v>
      </c>
      <c r="AS2285" t="str">
        <f t="shared" si="763"/>
        <v>Malta</v>
      </c>
      <c r="AT2285" s="9">
        <f t="shared" si="764"/>
        <v>29</v>
      </c>
      <c r="AU2285">
        <f t="shared" si="765"/>
        <v>0</v>
      </c>
      <c r="AV2285" s="9">
        <v>0</v>
      </c>
    </row>
    <row r="2286" spans="1:48" x14ac:dyDescent="0.35">
      <c r="A2286" s="24" t="s">
        <v>119</v>
      </c>
      <c r="B2286" s="24">
        <v>6</v>
      </c>
      <c r="C2286" s="24">
        <v>28</v>
      </c>
      <c r="D2286" s="24" t="s">
        <v>3981</v>
      </c>
      <c r="E2286" s="24"/>
      <c r="O2286" t="s">
        <v>2800</v>
      </c>
      <c r="P2286" t="s">
        <v>2808</v>
      </c>
      <c r="Q2286" t="s">
        <v>2813</v>
      </c>
      <c r="R2286">
        <v>0</v>
      </c>
      <c r="S2286" t="s">
        <v>202</v>
      </c>
      <c r="T2286" t="s">
        <v>202</v>
      </c>
      <c r="U2286" t="s">
        <v>202</v>
      </c>
      <c r="V2286">
        <v>-1</v>
      </c>
      <c r="W2286">
        <v>-1</v>
      </c>
      <c r="X2286">
        <v>-1</v>
      </c>
      <c r="Y2286">
        <v>-1</v>
      </c>
      <c r="Z2286">
        <v>-1</v>
      </c>
      <c r="AA2286">
        <v>-1</v>
      </c>
      <c r="AB2286">
        <v>-1</v>
      </c>
      <c r="AC2286">
        <v>-1</v>
      </c>
      <c r="AD2286">
        <v>-1</v>
      </c>
      <c r="AE2286" s="4" t="s">
        <v>2828</v>
      </c>
      <c r="AF2286" s="9" t="s">
        <v>2829</v>
      </c>
      <c r="AG2286">
        <v>0</v>
      </c>
      <c r="AH2286">
        <v>0</v>
      </c>
      <c r="AI2286">
        <v>0</v>
      </c>
      <c r="AJ2286">
        <v>1</v>
      </c>
      <c r="AK2286" s="9" t="s">
        <v>2840</v>
      </c>
      <c r="AL2286">
        <f t="shared" si="762"/>
        <v>0</v>
      </c>
      <c r="AM2286">
        <f>IF(AND(INDIRECT(AN2286)='Sample Select backend'!$C$2,INDIRECT(AO2286)=1,INDIRECT(AP2286)='Sample Select backend'!$F$2,INDIRECT(AQ2286)=1,INDIRECT(AR2286)='Sample Select backend'!$M$2),1,0)</f>
        <v>0</v>
      </c>
      <c r="AN2286" t="str">
        <f>_xlfn.CONCAT('Sample Select backend'!$C$4,ROW(AN2286))</f>
        <v>AE2286</v>
      </c>
      <c r="AO2286" s="9" t="str">
        <f>_xlfn.CONCAT('Sample Select backend'!$J$2,ROW(AO2286))</f>
        <v>AJ2286</v>
      </c>
      <c r="AP2286" t="str">
        <f>_xlfn.CONCAT('Sample Select backend'!$F$4,ROW(AP2286))</f>
        <v>AF2286</v>
      </c>
      <c r="AQ2286" t="str">
        <f>_xlfn.CONCAT('Sample Select backend'!$I$10,ROW(AQ2286))</f>
        <v>R2286</v>
      </c>
      <c r="AR2286" t="str">
        <f>_xlfn.CONCAT('Sample Select backend'!$M$4,ROW(AR2286))</f>
        <v>AK2286</v>
      </c>
      <c r="AS2286" t="str">
        <f t="shared" si="763"/>
        <v>Malta</v>
      </c>
      <c r="AT2286" s="9">
        <f t="shared" si="764"/>
        <v>28</v>
      </c>
      <c r="AU2286">
        <f t="shared" si="765"/>
        <v>0</v>
      </c>
      <c r="AV2286" s="9">
        <v>0</v>
      </c>
    </row>
    <row r="2287" spans="1:48" x14ac:dyDescent="0.35">
      <c r="A2287" s="24" t="s">
        <v>119</v>
      </c>
      <c r="B2287" s="24">
        <v>1</v>
      </c>
      <c r="C2287" s="24">
        <v>7</v>
      </c>
      <c r="D2287" s="24" t="s">
        <v>3982</v>
      </c>
      <c r="E2287" s="24"/>
      <c r="O2287" t="s">
        <v>2800</v>
      </c>
      <c r="P2287" t="s">
        <v>2808</v>
      </c>
      <c r="Q2287" t="s">
        <v>2813</v>
      </c>
      <c r="R2287">
        <v>0</v>
      </c>
      <c r="S2287" t="s">
        <v>202</v>
      </c>
      <c r="T2287" t="s">
        <v>202</v>
      </c>
      <c r="U2287" t="s">
        <v>202</v>
      </c>
      <c r="V2287">
        <v>-1</v>
      </c>
      <c r="W2287">
        <v>-1</v>
      </c>
      <c r="X2287">
        <v>-1</v>
      </c>
      <c r="Y2287">
        <v>-1</v>
      </c>
      <c r="Z2287">
        <v>-1</v>
      </c>
      <c r="AA2287">
        <v>-1</v>
      </c>
      <c r="AB2287">
        <v>-1</v>
      </c>
      <c r="AC2287">
        <v>-1</v>
      </c>
      <c r="AD2287">
        <v>-1</v>
      </c>
      <c r="AE2287" s="4" t="s">
        <v>2828</v>
      </c>
      <c r="AF2287" s="9" t="s">
        <v>2829</v>
      </c>
      <c r="AG2287">
        <v>0</v>
      </c>
      <c r="AH2287">
        <v>0</v>
      </c>
      <c r="AI2287">
        <v>0</v>
      </c>
      <c r="AJ2287">
        <v>1</v>
      </c>
      <c r="AK2287" s="9" t="s">
        <v>2840</v>
      </c>
      <c r="AL2287">
        <f t="shared" si="762"/>
        <v>0</v>
      </c>
      <c r="AM2287">
        <f>IF(AND(INDIRECT(AN2287)='Sample Select backend'!$C$2,INDIRECT(AO2287)=1,INDIRECT(AP2287)='Sample Select backend'!$F$2,INDIRECT(AQ2287)=1,INDIRECT(AR2287)='Sample Select backend'!$M$2),1,0)</f>
        <v>0</v>
      </c>
      <c r="AN2287" t="str">
        <f>_xlfn.CONCAT('Sample Select backend'!$C$4,ROW(AN2287))</f>
        <v>AE2287</v>
      </c>
      <c r="AO2287" s="9" t="str">
        <f>_xlfn.CONCAT('Sample Select backend'!$J$2,ROW(AO2287))</f>
        <v>AJ2287</v>
      </c>
      <c r="AP2287" t="str">
        <f>_xlfn.CONCAT('Sample Select backend'!$F$4,ROW(AP2287))</f>
        <v>AF2287</v>
      </c>
      <c r="AQ2287" t="str">
        <f>_xlfn.CONCAT('Sample Select backend'!$I$10,ROW(AQ2287))</f>
        <v>R2287</v>
      </c>
      <c r="AR2287" t="str">
        <f>_xlfn.CONCAT('Sample Select backend'!$M$4,ROW(AR2287))</f>
        <v>AK2287</v>
      </c>
      <c r="AS2287" t="str">
        <f t="shared" si="763"/>
        <v>Malta</v>
      </c>
      <c r="AT2287" s="9">
        <f t="shared" si="764"/>
        <v>7</v>
      </c>
      <c r="AU2287">
        <f t="shared" si="765"/>
        <v>0</v>
      </c>
      <c r="AV2287" s="9">
        <v>0</v>
      </c>
    </row>
    <row r="2288" spans="1:48" x14ac:dyDescent="0.35">
      <c r="A2288" s="24" t="s">
        <v>119</v>
      </c>
      <c r="B2288" s="24">
        <v>4</v>
      </c>
      <c r="C2288" s="24" t="s">
        <v>201</v>
      </c>
      <c r="D2288" s="24" t="s">
        <v>3983</v>
      </c>
      <c r="E2288" s="24"/>
      <c r="O2288" t="s">
        <v>2800</v>
      </c>
      <c r="P2288" t="s">
        <v>2808</v>
      </c>
      <c r="Q2288" t="s">
        <v>2813</v>
      </c>
      <c r="R2288">
        <v>0</v>
      </c>
      <c r="S2288" t="s">
        <v>202</v>
      </c>
      <c r="T2288" t="s">
        <v>202</v>
      </c>
      <c r="U2288" t="s">
        <v>202</v>
      </c>
      <c r="V2288">
        <v>-1</v>
      </c>
      <c r="W2288">
        <v>-1</v>
      </c>
      <c r="X2288">
        <v>-1</v>
      </c>
      <c r="Y2288">
        <v>-1</v>
      </c>
      <c r="Z2288">
        <v>-1</v>
      </c>
      <c r="AA2288">
        <v>-1</v>
      </c>
      <c r="AB2288">
        <v>-1</v>
      </c>
      <c r="AC2288">
        <v>-1</v>
      </c>
      <c r="AD2288">
        <v>-1</v>
      </c>
      <c r="AE2288" s="4" t="s">
        <v>2828</v>
      </c>
      <c r="AF2288" s="9" t="s">
        <v>2829</v>
      </c>
      <c r="AG2288">
        <v>0</v>
      </c>
      <c r="AH2288">
        <v>0</v>
      </c>
      <c r="AI2288">
        <v>0</v>
      </c>
      <c r="AJ2288">
        <v>1</v>
      </c>
      <c r="AK2288" s="9" t="s">
        <v>2840</v>
      </c>
      <c r="AL2288">
        <f t="shared" si="762"/>
        <v>0</v>
      </c>
      <c r="AM2288">
        <f>IF(AND(INDIRECT(AN2288)='Sample Select backend'!$C$2,INDIRECT(AO2288)=1,INDIRECT(AP2288)='Sample Select backend'!$F$2,INDIRECT(AQ2288)=1,INDIRECT(AR2288)='Sample Select backend'!$M$2),1,0)</f>
        <v>0</v>
      </c>
      <c r="AN2288" t="str">
        <f>_xlfn.CONCAT('Sample Select backend'!$C$4,ROW(AN2288))</f>
        <v>AE2288</v>
      </c>
      <c r="AO2288" s="9" t="str">
        <f>_xlfn.CONCAT('Sample Select backend'!$J$2,ROW(AO2288))</f>
        <v>AJ2288</v>
      </c>
      <c r="AP2288" t="str">
        <f>_xlfn.CONCAT('Sample Select backend'!$F$4,ROW(AP2288))</f>
        <v>AF2288</v>
      </c>
      <c r="AQ2288" t="str">
        <f>_xlfn.CONCAT('Sample Select backend'!$I$10,ROW(AQ2288))</f>
        <v>R2288</v>
      </c>
      <c r="AR2288" t="str">
        <f>_xlfn.CONCAT('Sample Select backend'!$M$4,ROW(AR2288))</f>
        <v>AK2288</v>
      </c>
      <c r="AS2288" t="str">
        <f t="shared" si="763"/>
        <v>Malta</v>
      </c>
      <c r="AT2288" s="9" t="str">
        <f t="shared" si="764"/>
        <v>Other</v>
      </c>
      <c r="AU2288">
        <f t="shared" si="765"/>
        <v>0</v>
      </c>
      <c r="AV2288" s="9">
        <v>0</v>
      </c>
    </row>
    <row r="2289" spans="1:48" x14ac:dyDescent="0.35">
      <c r="A2289" s="24" t="s">
        <v>119</v>
      </c>
      <c r="B2289" s="24">
        <v>4</v>
      </c>
      <c r="C2289" s="24" t="s">
        <v>201</v>
      </c>
      <c r="D2289" s="24" t="s">
        <v>3984</v>
      </c>
      <c r="E2289" s="24"/>
      <c r="O2289" t="s">
        <v>2800</v>
      </c>
      <c r="P2289" t="s">
        <v>2808</v>
      </c>
      <c r="Q2289" t="s">
        <v>2813</v>
      </c>
      <c r="R2289">
        <v>0</v>
      </c>
      <c r="S2289" t="s">
        <v>202</v>
      </c>
      <c r="T2289" t="s">
        <v>202</v>
      </c>
      <c r="U2289" t="s">
        <v>202</v>
      </c>
      <c r="V2289">
        <v>-1</v>
      </c>
      <c r="W2289">
        <v>-1</v>
      </c>
      <c r="X2289">
        <v>-1</v>
      </c>
      <c r="Y2289">
        <v>-1</v>
      </c>
      <c r="Z2289">
        <v>-1</v>
      </c>
      <c r="AA2289">
        <v>-1</v>
      </c>
      <c r="AB2289">
        <v>-1</v>
      </c>
      <c r="AC2289">
        <v>-1</v>
      </c>
      <c r="AD2289">
        <v>-1</v>
      </c>
      <c r="AE2289" s="4" t="s">
        <v>2828</v>
      </c>
      <c r="AF2289" s="9" t="s">
        <v>2829</v>
      </c>
      <c r="AG2289">
        <v>0</v>
      </c>
      <c r="AH2289">
        <v>0</v>
      </c>
      <c r="AI2289">
        <v>0</v>
      </c>
      <c r="AJ2289">
        <v>1</v>
      </c>
      <c r="AK2289" s="9" t="s">
        <v>2840</v>
      </c>
      <c r="AL2289">
        <f t="shared" si="762"/>
        <v>0</v>
      </c>
      <c r="AM2289">
        <f>IF(AND(INDIRECT(AN2289)='Sample Select backend'!$C$2,INDIRECT(AO2289)=1,INDIRECT(AP2289)='Sample Select backend'!$F$2,INDIRECT(AQ2289)=1,INDIRECT(AR2289)='Sample Select backend'!$M$2),1,0)</f>
        <v>0</v>
      </c>
      <c r="AN2289" t="str">
        <f>_xlfn.CONCAT('Sample Select backend'!$C$4,ROW(AN2289))</f>
        <v>AE2289</v>
      </c>
      <c r="AO2289" s="9" t="str">
        <f>_xlfn.CONCAT('Sample Select backend'!$J$2,ROW(AO2289))</f>
        <v>AJ2289</v>
      </c>
      <c r="AP2289" t="str">
        <f>_xlfn.CONCAT('Sample Select backend'!$F$4,ROW(AP2289))</f>
        <v>AF2289</v>
      </c>
      <c r="AQ2289" t="str">
        <f>_xlfn.CONCAT('Sample Select backend'!$I$10,ROW(AQ2289))</f>
        <v>R2289</v>
      </c>
      <c r="AR2289" t="str">
        <f>_xlfn.CONCAT('Sample Select backend'!$M$4,ROW(AR2289))</f>
        <v>AK2289</v>
      </c>
      <c r="AS2289" t="str">
        <f t="shared" si="763"/>
        <v>Malta</v>
      </c>
      <c r="AT2289" s="9" t="str">
        <f t="shared" si="764"/>
        <v>Other</v>
      </c>
      <c r="AU2289">
        <f t="shared" si="765"/>
        <v>0</v>
      </c>
      <c r="AV2289" s="9">
        <v>0</v>
      </c>
    </row>
    <row r="2290" spans="1:48" x14ac:dyDescent="0.35">
      <c r="A2290" s="24" t="s">
        <v>119</v>
      </c>
      <c r="B2290" s="24">
        <v>1</v>
      </c>
      <c r="C2290" s="24">
        <v>9</v>
      </c>
      <c r="D2290" s="24" t="s">
        <v>3985</v>
      </c>
      <c r="E2290" s="24"/>
      <c r="O2290" t="s">
        <v>2800</v>
      </c>
      <c r="P2290" t="s">
        <v>2808</v>
      </c>
      <c r="Q2290" t="s">
        <v>2813</v>
      </c>
      <c r="R2290">
        <v>0</v>
      </c>
      <c r="S2290" t="s">
        <v>202</v>
      </c>
      <c r="T2290" t="s">
        <v>202</v>
      </c>
      <c r="U2290" t="s">
        <v>202</v>
      </c>
      <c r="V2290">
        <v>-1</v>
      </c>
      <c r="W2290">
        <v>-1</v>
      </c>
      <c r="X2290">
        <v>-1</v>
      </c>
      <c r="Y2290">
        <v>-1</v>
      </c>
      <c r="Z2290">
        <v>-1</v>
      </c>
      <c r="AA2290">
        <v>-1</v>
      </c>
      <c r="AB2290">
        <v>-1</v>
      </c>
      <c r="AC2290">
        <v>-1</v>
      </c>
      <c r="AD2290">
        <v>-1</v>
      </c>
      <c r="AE2290" s="4" t="s">
        <v>2828</v>
      </c>
      <c r="AF2290" s="9" t="s">
        <v>2829</v>
      </c>
      <c r="AG2290">
        <v>0</v>
      </c>
      <c r="AH2290">
        <v>0</v>
      </c>
      <c r="AI2290">
        <v>0</v>
      </c>
      <c r="AJ2290">
        <v>1</v>
      </c>
      <c r="AK2290" s="9" t="s">
        <v>2840</v>
      </c>
      <c r="AL2290">
        <f t="shared" si="762"/>
        <v>0</v>
      </c>
      <c r="AM2290">
        <f>IF(AND(INDIRECT(AN2290)='Sample Select backend'!$C$2,INDIRECT(AO2290)=1,INDIRECT(AP2290)='Sample Select backend'!$F$2,INDIRECT(AQ2290)=1,INDIRECT(AR2290)='Sample Select backend'!$M$2),1,0)</f>
        <v>0</v>
      </c>
      <c r="AN2290" t="str">
        <f>_xlfn.CONCAT('Sample Select backend'!$C$4,ROW(AN2290))</f>
        <v>AE2290</v>
      </c>
      <c r="AO2290" s="9" t="str">
        <f>_xlfn.CONCAT('Sample Select backend'!$J$2,ROW(AO2290))</f>
        <v>AJ2290</v>
      </c>
      <c r="AP2290" t="str">
        <f>_xlfn.CONCAT('Sample Select backend'!$F$4,ROW(AP2290))</f>
        <v>AF2290</v>
      </c>
      <c r="AQ2290" t="str">
        <f>_xlfn.CONCAT('Sample Select backend'!$I$10,ROW(AQ2290))</f>
        <v>R2290</v>
      </c>
      <c r="AR2290" t="str">
        <f>_xlfn.CONCAT('Sample Select backend'!$M$4,ROW(AR2290))</f>
        <v>AK2290</v>
      </c>
      <c r="AS2290" t="str">
        <f t="shared" si="763"/>
        <v>Malta</v>
      </c>
      <c r="AT2290" s="9">
        <f t="shared" si="764"/>
        <v>9</v>
      </c>
      <c r="AU2290">
        <f t="shared" si="765"/>
        <v>0</v>
      </c>
      <c r="AV2290" s="9">
        <v>0</v>
      </c>
    </row>
    <row r="2291" spans="1:48" x14ac:dyDescent="0.35">
      <c r="A2291" s="24" t="s">
        <v>119</v>
      </c>
      <c r="B2291" s="24">
        <v>6</v>
      </c>
      <c r="C2291" s="24">
        <v>28</v>
      </c>
      <c r="D2291" s="24" t="s">
        <v>3986</v>
      </c>
      <c r="E2291" s="24"/>
      <c r="O2291" t="s">
        <v>2800</v>
      </c>
      <c r="P2291" t="s">
        <v>2808</v>
      </c>
      <c r="Q2291" t="s">
        <v>2813</v>
      </c>
      <c r="R2291">
        <v>0</v>
      </c>
      <c r="S2291" t="s">
        <v>202</v>
      </c>
      <c r="T2291" t="s">
        <v>202</v>
      </c>
      <c r="U2291" t="s">
        <v>202</v>
      </c>
      <c r="V2291">
        <v>-1</v>
      </c>
      <c r="W2291">
        <v>-1</v>
      </c>
      <c r="X2291">
        <v>-1</v>
      </c>
      <c r="Y2291">
        <v>-1</v>
      </c>
      <c r="Z2291">
        <v>-1</v>
      </c>
      <c r="AA2291">
        <v>-1</v>
      </c>
      <c r="AB2291">
        <v>-1</v>
      </c>
      <c r="AC2291">
        <v>-1</v>
      </c>
      <c r="AD2291">
        <v>-1</v>
      </c>
      <c r="AE2291" s="4" t="s">
        <v>2828</v>
      </c>
      <c r="AF2291" s="9" t="s">
        <v>2829</v>
      </c>
      <c r="AG2291">
        <v>0</v>
      </c>
      <c r="AH2291">
        <v>0</v>
      </c>
      <c r="AI2291">
        <v>0</v>
      </c>
      <c r="AJ2291">
        <v>1</v>
      </c>
      <c r="AK2291" s="9" t="s">
        <v>2840</v>
      </c>
      <c r="AL2291">
        <f t="shared" si="762"/>
        <v>0</v>
      </c>
      <c r="AM2291">
        <f>IF(AND(INDIRECT(AN2291)='Sample Select backend'!$C$2,INDIRECT(AO2291)=1,INDIRECT(AP2291)='Sample Select backend'!$F$2,INDIRECT(AQ2291)=1,INDIRECT(AR2291)='Sample Select backend'!$M$2),1,0)</f>
        <v>0</v>
      </c>
      <c r="AN2291" t="str">
        <f>_xlfn.CONCAT('Sample Select backend'!$C$4,ROW(AN2291))</f>
        <v>AE2291</v>
      </c>
      <c r="AO2291" s="9" t="str">
        <f>_xlfn.CONCAT('Sample Select backend'!$J$2,ROW(AO2291))</f>
        <v>AJ2291</v>
      </c>
      <c r="AP2291" t="str">
        <f>_xlfn.CONCAT('Sample Select backend'!$F$4,ROW(AP2291))</f>
        <v>AF2291</v>
      </c>
      <c r="AQ2291" t="str">
        <f>_xlfn.CONCAT('Sample Select backend'!$I$10,ROW(AQ2291))</f>
        <v>R2291</v>
      </c>
      <c r="AR2291" t="str">
        <f>_xlfn.CONCAT('Sample Select backend'!$M$4,ROW(AR2291))</f>
        <v>AK2291</v>
      </c>
      <c r="AS2291" t="str">
        <f t="shared" si="763"/>
        <v>Malta</v>
      </c>
      <c r="AT2291" s="9">
        <f t="shared" si="764"/>
        <v>28</v>
      </c>
      <c r="AU2291">
        <f t="shared" si="765"/>
        <v>0</v>
      </c>
      <c r="AV2291" s="9">
        <v>1</v>
      </c>
    </row>
    <row r="2292" spans="1:48" x14ac:dyDescent="0.35">
      <c r="A2292" s="24" t="s">
        <v>119</v>
      </c>
      <c r="B2292" s="24">
        <v>7</v>
      </c>
      <c r="C2292" s="24">
        <v>30</v>
      </c>
      <c r="D2292" s="24" t="s">
        <v>3987</v>
      </c>
      <c r="E2292" s="24"/>
      <c r="O2292" t="s">
        <v>2800</v>
      </c>
      <c r="P2292" t="s">
        <v>2808</v>
      </c>
      <c r="Q2292" t="s">
        <v>2813</v>
      </c>
      <c r="R2292">
        <v>0</v>
      </c>
      <c r="S2292" t="s">
        <v>202</v>
      </c>
      <c r="T2292" t="s">
        <v>202</v>
      </c>
      <c r="U2292" t="s">
        <v>202</v>
      </c>
      <c r="V2292">
        <v>-1</v>
      </c>
      <c r="W2292">
        <v>-1</v>
      </c>
      <c r="X2292">
        <v>-1</v>
      </c>
      <c r="Y2292">
        <v>-1</v>
      </c>
      <c r="Z2292">
        <v>-1</v>
      </c>
      <c r="AA2292">
        <v>-1</v>
      </c>
      <c r="AB2292">
        <v>-1</v>
      </c>
      <c r="AC2292">
        <v>-1</v>
      </c>
      <c r="AD2292">
        <v>-1</v>
      </c>
      <c r="AE2292" s="4" t="s">
        <v>2828</v>
      </c>
      <c r="AF2292" s="9" t="s">
        <v>2829</v>
      </c>
      <c r="AG2292">
        <v>0</v>
      </c>
      <c r="AH2292">
        <v>0</v>
      </c>
      <c r="AI2292">
        <v>0</v>
      </c>
      <c r="AJ2292">
        <v>1</v>
      </c>
      <c r="AK2292" s="9" t="s">
        <v>2840</v>
      </c>
      <c r="AL2292">
        <f t="shared" si="762"/>
        <v>0</v>
      </c>
      <c r="AM2292">
        <f>IF(AND(INDIRECT(AN2292)='Sample Select backend'!$C$2,INDIRECT(AO2292)=1,INDIRECT(AP2292)='Sample Select backend'!$F$2,INDIRECT(AQ2292)=1,INDIRECT(AR2292)='Sample Select backend'!$M$2),1,0)</f>
        <v>0</v>
      </c>
      <c r="AN2292" t="str">
        <f>_xlfn.CONCAT('Sample Select backend'!$C$4,ROW(AN2292))</f>
        <v>AE2292</v>
      </c>
      <c r="AO2292" s="9" t="str">
        <f>_xlfn.CONCAT('Sample Select backend'!$J$2,ROW(AO2292))</f>
        <v>AJ2292</v>
      </c>
      <c r="AP2292" t="str">
        <f>_xlfn.CONCAT('Sample Select backend'!$F$4,ROW(AP2292))</f>
        <v>AF2292</v>
      </c>
      <c r="AQ2292" t="str">
        <f>_xlfn.CONCAT('Sample Select backend'!$I$10,ROW(AQ2292))</f>
        <v>R2292</v>
      </c>
      <c r="AR2292" t="str">
        <f>_xlfn.CONCAT('Sample Select backend'!$M$4,ROW(AR2292))</f>
        <v>AK2292</v>
      </c>
      <c r="AS2292" t="str">
        <f t="shared" si="763"/>
        <v>Malta</v>
      </c>
      <c r="AT2292" s="9">
        <f t="shared" si="764"/>
        <v>30</v>
      </c>
      <c r="AU2292">
        <f t="shared" si="765"/>
        <v>0</v>
      </c>
      <c r="AV2292" s="9">
        <v>0</v>
      </c>
    </row>
    <row r="2293" spans="1:48" x14ac:dyDescent="0.35">
      <c r="A2293" t="s">
        <v>116</v>
      </c>
      <c r="B2293">
        <v>5</v>
      </c>
      <c r="C2293" t="s">
        <v>204</v>
      </c>
      <c r="D2293" t="s">
        <v>1575</v>
      </c>
      <c r="E2293">
        <v>1</v>
      </c>
      <c r="F2293">
        <v>-2</v>
      </c>
      <c r="G2293">
        <v>-2</v>
      </c>
      <c r="H2293">
        <v>-1</v>
      </c>
      <c r="I2293">
        <v>-2</v>
      </c>
      <c r="J2293">
        <v>2</v>
      </c>
      <c r="K2293">
        <v>1</v>
      </c>
      <c r="L2293">
        <v>2</v>
      </c>
      <c r="M2293">
        <v>1</v>
      </c>
      <c r="N2293" t="s">
        <v>2715</v>
      </c>
      <c r="O2293" t="s">
        <v>2805</v>
      </c>
      <c r="P2293" t="s">
        <v>2809</v>
      </c>
      <c r="Q2293" t="s">
        <v>2816</v>
      </c>
      <c r="R2293">
        <v>0</v>
      </c>
      <c r="S2293">
        <v>-4.5</v>
      </c>
      <c r="T2293" t="s">
        <v>202</v>
      </c>
      <c r="U2293" t="s">
        <v>202</v>
      </c>
      <c r="V2293">
        <f t="shared" ref="V2293:AD2293" si="776">IF(E2293&gt;0,1,IF(E2293&lt;0,0,-1))</f>
        <v>1</v>
      </c>
      <c r="W2293">
        <f t="shared" si="776"/>
        <v>0</v>
      </c>
      <c r="X2293">
        <f t="shared" si="776"/>
        <v>0</v>
      </c>
      <c r="Y2293">
        <f t="shared" si="776"/>
        <v>0</v>
      </c>
      <c r="Z2293">
        <f t="shared" si="776"/>
        <v>0</v>
      </c>
      <c r="AA2293">
        <f t="shared" si="776"/>
        <v>1</v>
      </c>
      <c r="AB2293">
        <f t="shared" si="776"/>
        <v>1</v>
      </c>
      <c r="AC2293">
        <f t="shared" si="776"/>
        <v>1</v>
      </c>
      <c r="AD2293">
        <f t="shared" si="776"/>
        <v>1</v>
      </c>
      <c r="AE2293" s="4" t="s">
        <v>2828</v>
      </c>
      <c r="AF2293" s="9" t="s">
        <v>2829</v>
      </c>
      <c r="AG2293">
        <v>1</v>
      </c>
      <c r="AH2293">
        <v>0</v>
      </c>
      <c r="AI2293">
        <v>0</v>
      </c>
      <c r="AJ2293">
        <v>1</v>
      </c>
      <c r="AK2293" s="9" t="s">
        <v>2840</v>
      </c>
      <c r="AL2293">
        <f t="shared" si="762"/>
        <v>0</v>
      </c>
      <c r="AM2293">
        <f>IF(AND(INDIRECT(AN2293)='Sample Select backend'!$C$2,INDIRECT(AO2293)=1,INDIRECT(AP2293)='Sample Select backend'!$F$2,INDIRECT(AQ2293)=1,INDIRECT(AR2293)='Sample Select backend'!$M$2),1,0)</f>
        <v>0</v>
      </c>
      <c r="AN2293" t="str">
        <f>_xlfn.CONCAT('Sample Select backend'!$C$4,ROW(AN2293))</f>
        <v>AE2293</v>
      </c>
      <c r="AO2293" s="9" t="str">
        <f>_xlfn.CONCAT('Sample Select backend'!$J$2,ROW(AO2293))</f>
        <v>AJ2293</v>
      </c>
      <c r="AP2293" t="str">
        <f>_xlfn.CONCAT('Sample Select backend'!$F$4,ROW(AP2293))</f>
        <v>AF2293</v>
      </c>
      <c r="AQ2293" t="str">
        <f>_xlfn.CONCAT('Sample Select backend'!$I$10,ROW(AQ2293))</f>
        <v>R2293</v>
      </c>
      <c r="AR2293" t="str">
        <f>_xlfn.CONCAT('Sample Select backend'!$M$4,ROW(AR2293))</f>
        <v>AK2293</v>
      </c>
      <c r="AS2293" t="str">
        <f t="shared" si="763"/>
        <v>Marshall Islands</v>
      </c>
      <c r="AT2293" s="9" t="str">
        <f t="shared" si="764"/>
        <v>General</v>
      </c>
      <c r="AU2293">
        <f t="shared" si="765"/>
        <v>1</v>
      </c>
      <c r="AV2293" s="9">
        <v>0</v>
      </c>
    </row>
    <row r="2294" spans="1:48" x14ac:dyDescent="0.35">
      <c r="A2294" s="24" t="s">
        <v>116</v>
      </c>
      <c r="B2294" s="24">
        <v>5</v>
      </c>
      <c r="C2294" s="24">
        <v>23</v>
      </c>
      <c r="D2294" s="24" t="s">
        <v>3988</v>
      </c>
      <c r="E2294" s="24"/>
      <c r="O2294" t="s">
        <v>2805</v>
      </c>
      <c r="P2294" t="s">
        <v>2809</v>
      </c>
      <c r="Q2294" t="s">
        <v>2816</v>
      </c>
      <c r="R2294">
        <v>0</v>
      </c>
      <c r="S2294">
        <v>-4.5</v>
      </c>
      <c r="T2294" t="s">
        <v>202</v>
      </c>
      <c r="U2294" t="s">
        <v>202</v>
      </c>
      <c r="V2294">
        <v>-1</v>
      </c>
      <c r="W2294">
        <v>-1</v>
      </c>
      <c r="X2294">
        <v>-1</v>
      </c>
      <c r="Y2294">
        <v>-1</v>
      </c>
      <c r="Z2294">
        <v>-1</v>
      </c>
      <c r="AA2294">
        <v>-1</v>
      </c>
      <c r="AB2294">
        <v>-1</v>
      </c>
      <c r="AC2294">
        <v>-1</v>
      </c>
      <c r="AD2294">
        <v>-1</v>
      </c>
      <c r="AE2294" s="4" t="s">
        <v>2828</v>
      </c>
      <c r="AF2294" s="9" t="s">
        <v>2829</v>
      </c>
      <c r="AG2294">
        <v>1</v>
      </c>
      <c r="AH2294">
        <v>0</v>
      </c>
      <c r="AI2294">
        <v>0</v>
      </c>
      <c r="AJ2294">
        <v>1</v>
      </c>
      <c r="AK2294" s="9" t="s">
        <v>2840</v>
      </c>
      <c r="AL2294">
        <f t="shared" si="762"/>
        <v>0</v>
      </c>
      <c r="AM2294">
        <f>IF(AND(INDIRECT(AN2294)='Sample Select backend'!$C$2,INDIRECT(AO2294)=1,INDIRECT(AP2294)='Sample Select backend'!$F$2,INDIRECT(AQ2294)=1,INDIRECT(AR2294)='Sample Select backend'!$M$2),1,0)</f>
        <v>0</v>
      </c>
      <c r="AN2294" t="str">
        <f>_xlfn.CONCAT('Sample Select backend'!$C$4,ROW(AN2294))</f>
        <v>AE2294</v>
      </c>
      <c r="AO2294" s="9" t="str">
        <f>_xlfn.CONCAT('Sample Select backend'!$J$2,ROW(AO2294))</f>
        <v>AJ2294</v>
      </c>
      <c r="AP2294" t="str">
        <f>_xlfn.CONCAT('Sample Select backend'!$F$4,ROW(AP2294))</f>
        <v>AF2294</v>
      </c>
      <c r="AQ2294" t="str">
        <f>_xlfn.CONCAT('Sample Select backend'!$I$10,ROW(AQ2294))</f>
        <v>R2294</v>
      </c>
      <c r="AR2294" t="str">
        <f>_xlfn.CONCAT('Sample Select backend'!$M$4,ROW(AR2294))</f>
        <v>AK2294</v>
      </c>
      <c r="AS2294" t="str">
        <f t="shared" si="763"/>
        <v>Marshall Islands</v>
      </c>
      <c r="AT2294" s="9">
        <f t="shared" si="764"/>
        <v>23</v>
      </c>
      <c r="AU2294">
        <f t="shared" si="765"/>
        <v>0</v>
      </c>
      <c r="AV2294" s="9">
        <v>0</v>
      </c>
    </row>
    <row r="2295" spans="1:48" x14ac:dyDescent="0.35">
      <c r="A2295" s="24" t="s">
        <v>116</v>
      </c>
      <c r="B2295" s="24">
        <v>6</v>
      </c>
      <c r="C2295" s="24">
        <v>28</v>
      </c>
      <c r="D2295" s="24" t="s">
        <v>3989</v>
      </c>
      <c r="E2295" s="24"/>
      <c r="O2295" t="s">
        <v>2805</v>
      </c>
      <c r="P2295" t="s">
        <v>2809</v>
      </c>
      <c r="Q2295" t="s">
        <v>2816</v>
      </c>
      <c r="R2295">
        <v>0</v>
      </c>
      <c r="S2295">
        <v>-4.5</v>
      </c>
      <c r="T2295" t="s">
        <v>202</v>
      </c>
      <c r="U2295" t="s">
        <v>202</v>
      </c>
      <c r="V2295">
        <v>-1</v>
      </c>
      <c r="W2295">
        <v>-1</v>
      </c>
      <c r="X2295">
        <v>-1</v>
      </c>
      <c r="Y2295">
        <v>-1</v>
      </c>
      <c r="Z2295">
        <v>-1</v>
      </c>
      <c r="AA2295">
        <v>-1</v>
      </c>
      <c r="AB2295">
        <v>-1</v>
      </c>
      <c r="AC2295">
        <v>-1</v>
      </c>
      <c r="AD2295">
        <v>-1</v>
      </c>
      <c r="AE2295" s="4" t="s">
        <v>2828</v>
      </c>
      <c r="AF2295" s="9" t="s">
        <v>2829</v>
      </c>
      <c r="AG2295">
        <v>1</v>
      </c>
      <c r="AH2295">
        <v>0</v>
      </c>
      <c r="AI2295">
        <v>0</v>
      </c>
      <c r="AJ2295">
        <v>1</v>
      </c>
      <c r="AK2295" s="9" t="s">
        <v>2840</v>
      </c>
      <c r="AL2295">
        <f t="shared" si="762"/>
        <v>0</v>
      </c>
      <c r="AM2295">
        <f>IF(AND(INDIRECT(AN2295)='Sample Select backend'!$C$2,INDIRECT(AO2295)=1,INDIRECT(AP2295)='Sample Select backend'!$F$2,INDIRECT(AQ2295)=1,INDIRECT(AR2295)='Sample Select backend'!$M$2),1,0)</f>
        <v>0</v>
      </c>
      <c r="AN2295" t="str">
        <f>_xlfn.CONCAT('Sample Select backend'!$C$4,ROW(AN2295))</f>
        <v>AE2295</v>
      </c>
      <c r="AO2295" s="9" t="str">
        <f>_xlfn.CONCAT('Sample Select backend'!$J$2,ROW(AO2295))</f>
        <v>AJ2295</v>
      </c>
      <c r="AP2295" t="str">
        <f>_xlfn.CONCAT('Sample Select backend'!$F$4,ROW(AP2295))</f>
        <v>AF2295</v>
      </c>
      <c r="AQ2295" t="str">
        <f>_xlfn.CONCAT('Sample Select backend'!$I$10,ROW(AQ2295))</f>
        <v>R2295</v>
      </c>
      <c r="AR2295" t="str">
        <f>_xlfn.CONCAT('Sample Select backend'!$M$4,ROW(AR2295))</f>
        <v>AK2295</v>
      </c>
      <c r="AS2295" t="str">
        <f t="shared" si="763"/>
        <v>Marshall Islands</v>
      </c>
      <c r="AT2295" s="9">
        <f t="shared" si="764"/>
        <v>28</v>
      </c>
      <c r="AU2295">
        <f t="shared" si="765"/>
        <v>0</v>
      </c>
      <c r="AV2295" s="9">
        <v>0</v>
      </c>
    </row>
    <row r="2296" spans="1:48" x14ac:dyDescent="0.35">
      <c r="A2296" s="24" t="s">
        <v>116</v>
      </c>
      <c r="B2296" s="24">
        <v>7</v>
      </c>
      <c r="C2296" s="24">
        <v>31</v>
      </c>
      <c r="D2296" s="24" t="s">
        <v>3990</v>
      </c>
      <c r="E2296" s="24"/>
      <c r="O2296" t="s">
        <v>2805</v>
      </c>
      <c r="P2296" t="s">
        <v>2809</v>
      </c>
      <c r="Q2296" t="s">
        <v>2816</v>
      </c>
      <c r="R2296">
        <v>0</v>
      </c>
      <c r="S2296">
        <v>-4.5</v>
      </c>
      <c r="T2296" t="s">
        <v>202</v>
      </c>
      <c r="U2296" t="s">
        <v>202</v>
      </c>
      <c r="V2296">
        <v>-1</v>
      </c>
      <c r="W2296">
        <v>-1</v>
      </c>
      <c r="X2296">
        <v>-1</v>
      </c>
      <c r="Y2296">
        <v>-1</v>
      </c>
      <c r="Z2296">
        <v>-1</v>
      </c>
      <c r="AA2296">
        <v>-1</v>
      </c>
      <c r="AB2296">
        <v>-1</v>
      </c>
      <c r="AC2296">
        <v>-1</v>
      </c>
      <c r="AD2296">
        <v>-1</v>
      </c>
      <c r="AE2296" s="4" t="s">
        <v>2828</v>
      </c>
      <c r="AF2296" s="9" t="s">
        <v>2829</v>
      </c>
      <c r="AG2296">
        <v>1</v>
      </c>
      <c r="AH2296">
        <v>0</v>
      </c>
      <c r="AI2296">
        <v>0</v>
      </c>
      <c r="AJ2296">
        <v>1</v>
      </c>
      <c r="AK2296" s="9" t="s">
        <v>2840</v>
      </c>
      <c r="AL2296">
        <f t="shared" si="762"/>
        <v>0</v>
      </c>
      <c r="AM2296">
        <f>IF(AND(INDIRECT(AN2296)='Sample Select backend'!$C$2,INDIRECT(AO2296)=1,INDIRECT(AP2296)='Sample Select backend'!$F$2,INDIRECT(AQ2296)=1,INDIRECT(AR2296)='Sample Select backend'!$M$2),1,0)</f>
        <v>0</v>
      </c>
      <c r="AN2296" t="str">
        <f>_xlfn.CONCAT('Sample Select backend'!$C$4,ROW(AN2296))</f>
        <v>AE2296</v>
      </c>
      <c r="AO2296" s="9" t="str">
        <f>_xlfn.CONCAT('Sample Select backend'!$J$2,ROW(AO2296))</f>
        <v>AJ2296</v>
      </c>
      <c r="AP2296" t="str">
        <f>_xlfn.CONCAT('Sample Select backend'!$F$4,ROW(AP2296))</f>
        <v>AF2296</v>
      </c>
      <c r="AQ2296" t="str">
        <f>_xlfn.CONCAT('Sample Select backend'!$I$10,ROW(AQ2296))</f>
        <v>R2296</v>
      </c>
      <c r="AR2296" t="str">
        <f>_xlfn.CONCAT('Sample Select backend'!$M$4,ROW(AR2296))</f>
        <v>AK2296</v>
      </c>
      <c r="AS2296" t="str">
        <f t="shared" si="763"/>
        <v>Marshall Islands</v>
      </c>
      <c r="AT2296" s="9">
        <f t="shared" si="764"/>
        <v>31</v>
      </c>
      <c r="AU2296">
        <f t="shared" si="765"/>
        <v>0</v>
      </c>
      <c r="AV2296" s="9">
        <v>1</v>
      </c>
    </row>
    <row r="2297" spans="1:48" x14ac:dyDescent="0.35">
      <c r="A2297" s="24" t="s">
        <v>116</v>
      </c>
      <c r="B2297" s="24">
        <v>6</v>
      </c>
      <c r="C2297" s="24">
        <v>28</v>
      </c>
      <c r="D2297" s="24" t="s">
        <v>3991</v>
      </c>
      <c r="E2297" s="24"/>
      <c r="O2297" t="s">
        <v>2805</v>
      </c>
      <c r="P2297" t="s">
        <v>2809</v>
      </c>
      <c r="Q2297" t="s">
        <v>2816</v>
      </c>
      <c r="R2297">
        <v>0</v>
      </c>
      <c r="S2297">
        <v>-4.5</v>
      </c>
      <c r="T2297" t="s">
        <v>202</v>
      </c>
      <c r="U2297" t="s">
        <v>202</v>
      </c>
      <c r="V2297">
        <v>-1</v>
      </c>
      <c r="W2297">
        <v>-1</v>
      </c>
      <c r="X2297">
        <v>-1</v>
      </c>
      <c r="Y2297">
        <v>-1</v>
      </c>
      <c r="Z2297">
        <v>-1</v>
      </c>
      <c r="AA2297">
        <v>-1</v>
      </c>
      <c r="AB2297">
        <v>-1</v>
      </c>
      <c r="AC2297">
        <v>-1</v>
      </c>
      <c r="AD2297">
        <v>-1</v>
      </c>
      <c r="AE2297" s="4" t="s">
        <v>2828</v>
      </c>
      <c r="AF2297" s="9" t="s">
        <v>2829</v>
      </c>
      <c r="AG2297">
        <v>1</v>
      </c>
      <c r="AH2297">
        <v>0</v>
      </c>
      <c r="AI2297">
        <v>0</v>
      </c>
      <c r="AJ2297">
        <v>1</v>
      </c>
      <c r="AK2297" s="9" t="s">
        <v>2840</v>
      </c>
      <c r="AL2297">
        <f t="shared" si="762"/>
        <v>0</v>
      </c>
      <c r="AM2297">
        <f>IF(AND(INDIRECT(AN2297)='Sample Select backend'!$C$2,INDIRECT(AO2297)=1,INDIRECT(AP2297)='Sample Select backend'!$F$2,INDIRECT(AQ2297)=1,INDIRECT(AR2297)='Sample Select backend'!$M$2),1,0)</f>
        <v>0</v>
      </c>
      <c r="AN2297" t="str">
        <f>_xlfn.CONCAT('Sample Select backend'!$C$4,ROW(AN2297))</f>
        <v>AE2297</v>
      </c>
      <c r="AO2297" s="9" t="str">
        <f>_xlfn.CONCAT('Sample Select backend'!$J$2,ROW(AO2297))</f>
        <v>AJ2297</v>
      </c>
      <c r="AP2297" t="str">
        <f>_xlfn.CONCAT('Sample Select backend'!$F$4,ROW(AP2297))</f>
        <v>AF2297</v>
      </c>
      <c r="AQ2297" t="str">
        <f>_xlfn.CONCAT('Sample Select backend'!$I$10,ROW(AQ2297))</f>
        <v>R2297</v>
      </c>
      <c r="AR2297" t="str">
        <f>_xlfn.CONCAT('Sample Select backend'!$M$4,ROW(AR2297))</f>
        <v>AK2297</v>
      </c>
      <c r="AS2297" t="str">
        <f t="shared" si="763"/>
        <v>Marshall Islands</v>
      </c>
      <c r="AT2297" s="9">
        <f t="shared" si="764"/>
        <v>28</v>
      </c>
      <c r="AU2297">
        <f t="shared" si="765"/>
        <v>0</v>
      </c>
      <c r="AV2297" s="9">
        <v>1</v>
      </c>
    </row>
    <row r="2298" spans="1:48" x14ac:dyDescent="0.35">
      <c r="A2298" t="s">
        <v>124</v>
      </c>
      <c r="B2298">
        <v>4</v>
      </c>
      <c r="C2298" t="s">
        <v>206</v>
      </c>
      <c r="D2298" t="s">
        <v>1651</v>
      </c>
      <c r="E2298">
        <v>2</v>
      </c>
      <c r="F2298">
        <v>2</v>
      </c>
      <c r="G2298">
        <v>-2</v>
      </c>
      <c r="H2298">
        <v>-1</v>
      </c>
      <c r="I2298">
        <v>-2</v>
      </c>
      <c r="J2298">
        <v>-2</v>
      </c>
      <c r="K2298">
        <v>-2</v>
      </c>
      <c r="M2298">
        <v>1</v>
      </c>
      <c r="N2298" t="s">
        <v>2723</v>
      </c>
      <c r="O2298" t="s">
        <v>2803</v>
      </c>
      <c r="P2298" t="s">
        <v>2809</v>
      </c>
      <c r="Q2298" t="s">
        <v>2815</v>
      </c>
      <c r="R2298">
        <v>0</v>
      </c>
      <c r="S2298">
        <v>-1.55</v>
      </c>
      <c r="T2298">
        <v>3.79</v>
      </c>
      <c r="U2298">
        <v>73.48</v>
      </c>
      <c r="V2298">
        <f t="shared" ref="V2298:AD2304" si="777">IF(E2298&gt;0,1,IF(E2298&lt;0,0,-1))</f>
        <v>1</v>
      </c>
      <c r="W2298">
        <f t="shared" si="777"/>
        <v>1</v>
      </c>
      <c r="X2298">
        <f t="shared" si="777"/>
        <v>0</v>
      </c>
      <c r="Y2298">
        <f t="shared" si="777"/>
        <v>0</v>
      </c>
      <c r="Z2298">
        <f t="shared" si="777"/>
        <v>0</v>
      </c>
      <c r="AA2298">
        <f t="shared" si="777"/>
        <v>0</v>
      </c>
      <c r="AB2298">
        <f t="shared" si="777"/>
        <v>0</v>
      </c>
      <c r="AC2298">
        <f t="shared" si="777"/>
        <v>-1</v>
      </c>
      <c r="AD2298">
        <f t="shared" si="777"/>
        <v>1</v>
      </c>
      <c r="AE2298" s="4" t="s">
        <v>2828</v>
      </c>
      <c r="AF2298" s="9" t="s">
        <v>2829</v>
      </c>
      <c r="AG2298">
        <v>1</v>
      </c>
      <c r="AH2298">
        <v>0</v>
      </c>
      <c r="AI2298">
        <v>0</v>
      </c>
      <c r="AJ2298">
        <v>1</v>
      </c>
      <c r="AK2298" s="9" t="s">
        <v>2840</v>
      </c>
      <c r="AL2298">
        <f t="shared" si="762"/>
        <v>0</v>
      </c>
      <c r="AM2298">
        <f>IF(AND(INDIRECT(AN2298)='Sample Select backend'!$C$2,INDIRECT(AO2298)=1,INDIRECT(AP2298)='Sample Select backend'!$F$2,INDIRECT(AQ2298)=1,INDIRECT(AR2298)='Sample Select backend'!$M$2),1,0)</f>
        <v>0</v>
      </c>
      <c r="AN2298" t="str">
        <f>_xlfn.CONCAT('Sample Select backend'!$C$4,ROW(AN2298))</f>
        <v>AE2298</v>
      </c>
      <c r="AO2298" s="9" t="str">
        <f>_xlfn.CONCAT('Sample Select backend'!$J$2,ROW(AO2298))</f>
        <v>AJ2298</v>
      </c>
      <c r="AP2298" t="str">
        <f>_xlfn.CONCAT('Sample Select backend'!$F$4,ROW(AP2298))</f>
        <v>AF2298</v>
      </c>
      <c r="AQ2298" t="str">
        <f>_xlfn.CONCAT('Sample Select backend'!$I$10,ROW(AQ2298))</f>
        <v>R2298</v>
      </c>
      <c r="AR2298" t="str">
        <f>_xlfn.CONCAT('Sample Select backend'!$M$4,ROW(AR2298))</f>
        <v>AK2298</v>
      </c>
      <c r="AS2298" t="str">
        <f t="shared" si="763"/>
        <v>Mauritania</v>
      </c>
      <c r="AT2298" s="9" t="str">
        <f t="shared" si="764"/>
        <v>Tax exemption/waiver/suspension</v>
      </c>
      <c r="AU2298">
        <f t="shared" si="765"/>
        <v>1</v>
      </c>
      <c r="AV2298" s="9">
        <v>1</v>
      </c>
    </row>
    <row r="2299" spans="1:48" x14ac:dyDescent="0.35">
      <c r="A2299" t="s">
        <v>124</v>
      </c>
      <c r="B2299">
        <v>7</v>
      </c>
      <c r="C2299">
        <v>30</v>
      </c>
      <c r="D2299" t="s">
        <v>1656</v>
      </c>
      <c r="E2299">
        <v>1</v>
      </c>
      <c r="F2299">
        <v>1</v>
      </c>
      <c r="I2299">
        <v>-2</v>
      </c>
      <c r="J2299">
        <v>2</v>
      </c>
      <c r="K2299">
        <v>1</v>
      </c>
      <c r="M2299">
        <v>1</v>
      </c>
      <c r="N2299" t="s">
        <v>2723</v>
      </c>
      <c r="O2299" t="s">
        <v>2803</v>
      </c>
      <c r="P2299" t="s">
        <v>2809</v>
      </c>
      <c r="Q2299" t="s">
        <v>2815</v>
      </c>
      <c r="R2299">
        <v>0</v>
      </c>
      <c r="S2299">
        <v>-1.55</v>
      </c>
      <c r="T2299">
        <v>3.79</v>
      </c>
      <c r="U2299">
        <v>73.48</v>
      </c>
      <c r="V2299">
        <f t="shared" si="777"/>
        <v>1</v>
      </c>
      <c r="W2299">
        <f t="shared" si="777"/>
        <v>1</v>
      </c>
      <c r="X2299">
        <f t="shared" si="777"/>
        <v>-1</v>
      </c>
      <c r="Y2299">
        <f t="shared" si="777"/>
        <v>-1</v>
      </c>
      <c r="Z2299">
        <f t="shared" si="777"/>
        <v>0</v>
      </c>
      <c r="AA2299">
        <f t="shared" si="777"/>
        <v>1</v>
      </c>
      <c r="AB2299">
        <f t="shared" si="777"/>
        <v>1</v>
      </c>
      <c r="AC2299">
        <f t="shared" si="777"/>
        <v>-1</v>
      </c>
      <c r="AD2299">
        <f t="shared" si="777"/>
        <v>1</v>
      </c>
      <c r="AE2299" s="4" t="s">
        <v>2828</v>
      </c>
      <c r="AF2299" s="9" t="s">
        <v>2829</v>
      </c>
      <c r="AG2299">
        <v>1</v>
      </c>
      <c r="AH2299">
        <v>0</v>
      </c>
      <c r="AI2299">
        <v>0</v>
      </c>
      <c r="AJ2299">
        <v>1</v>
      </c>
      <c r="AK2299" s="9" t="s">
        <v>2840</v>
      </c>
      <c r="AL2299">
        <f t="shared" si="762"/>
        <v>0</v>
      </c>
      <c r="AM2299">
        <f>IF(AND(INDIRECT(AN2299)='Sample Select backend'!$C$2,INDIRECT(AO2299)=1,INDIRECT(AP2299)='Sample Select backend'!$F$2,INDIRECT(AQ2299)=1,INDIRECT(AR2299)='Sample Select backend'!$M$2),1,0)</f>
        <v>0</v>
      </c>
      <c r="AN2299" t="str">
        <f>_xlfn.CONCAT('Sample Select backend'!$C$4,ROW(AN2299))</f>
        <v>AE2299</v>
      </c>
      <c r="AO2299" s="9" t="str">
        <f>_xlfn.CONCAT('Sample Select backend'!$J$2,ROW(AO2299))</f>
        <v>AJ2299</v>
      </c>
      <c r="AP2299" t="str">
        <f>_xlfn.CONCAT('Sample Select backend'!$F$4,ROW(AP2299))</f>
        <v>AF2299</v>
      </c>
      <c r="AQ2299" t="str">
        <f>_xlfn.CONCAT('Sample Select backend'!$I$10,ROW(AQ2299))</f>
        <v>R2299</v>
      </c>
      <c r="AR2299" t="str">
        <f>_xlfn.CONCAT('Sample Select backend'!$M$4,ROW(AR2299))</f>
        <v>AK2299</v>
      </c>
      <c r="AS2299" t="str">
        <f t="shared" si="763"/>
        <v>Mauritania</v>
      </c>
      <c r="AT2299" s="9">
        <f t="shared" si="764"/>
        <v>30</v>
      </c>
      <c r="AU2299">
        <f t="shared" si="765"/>
        <v>0</v>
      </c>
      <c r="AV2299" s="9">
        <v>1</v>
      </c>
    </row>
    <row r="2300" spans="1:48" x14ac:dyDescent="0.35">
      <c r="A2300" t="s">
        <v>124</v>
      </c>
      <c r="B2300">
        <v>6</v>
      </c>
      <c r="C2300">
        <v>28</v>
      </c>
      <c r="D2300" t="s">
        <v>1655</v>
      </c>
      <c r="E2300">
        <v>-1</v>
      </c>
      <c r="F2300">
        <v>1</v>
      </c>
      <c r="G2300">
        <v>-2</v>
      </c>
      <c r="H2300">
        <v>-1</v>
      </c>
      <c r="I2300">
        <v>2</v>
      </c>
      <c r="J2300">
        <v>2</v>
      </c>
      <c r="K2300">
        <v>1</v>
      </c>
      <c r="L2300">
        <v>2</v>
      </c>
      <c r="M2300">
        <v>1</v>
      </c>
      <c r="N2300" t="s">
        <v>2723</v>
      </c>
      <c r="O2300" t="s">
        <v>2803</v>
      </c>
      <c r="P2300" t="s">
        <v>2809</v>
      </c>
      <c r="Q2300" t="s">
        <v>2815</v>
      </c>
      <c r="R2300">
        <v>0</v>
      </c>
      <c r="S2300">
        <v>-1.55</v>
      </c>
      <c r="T2300">
        <v>3.79</v>
      </c>
      <c r="U2300">
        <v>73.48</v>
      </c>
      <c r="V2300">
        <f t="shared" si="777"/>
        <v>0</v>
      </c>
      <c r="W2300">
        <f t="shared" si="777"/>
        <v>1</v>
      </c>
      <c r="X2300">
        <f t="shared" si="777"/>
        <v>0</v>
      </c>
      <c r="Y2300">
        <f t="shared" si="777"/>
        <v>0</v>
      </c>
      <c r="Z2300">
        <f t="shared" si="777"/>
        <v>1</v>
      </c>
      <c r="AA2300">
        <f t="shared" si="777"/>
        <v>1</v>
      </c>
      <c r="AB2300">
        <f t="shared" si="777"/>
        <v>1</v>
      </c>
      <c r="AC2300">
        <f t="shared" si="777"/>
        <v>1</v>
      </c>
      <c r="AD2300">
        <f t="shared" si="777"/>
        <v>1</v>
      </c>
      <c r="AE2300" s="4" t="s">
        <v>2828</v>
      </c>
      <c r="AF2300" s="9" t="s">
        <v>2829</v>
      </c>
      <c r="AG2300">
        <v>1</v>
      </c>
      <c r="AH2300">
        <v>0</v>
      </c>
      <c r="AI2300">
        <v>0</v>
      </c>
      <c r="AJ2300">
        <v>1</v>
      </c>
      <c r="AK2300" s="9" t="s">
        <v>2840</v>
      </c>
      <c r="AL2300">
        <f t="shared" si="762"/>
        <v>0</v>
      </c>
      <c r="AM2300">
        <f>IF(AND(INDIRECT(AN2300)='Sample Select backend'!$C$2,INDIRECT(AO2300)=1,INDIRECT(AP2300)='Sample Select backend'!$F$2,INDIRECT(AQ2300)=1,INDIRECT(AR2300)='Sample Select backend'!$M$2),1,0)</f>
        <v>0</v>
      </c>
      <c r="AN2300" t="str">
        <f>_xlfn.CONCAT('Sample Select backend'!$C$4,ROW(AN2300))</f>
        <v>AE2300</v>
      </c>
      <c r="AO2300" s="9" t="str">
        <f>_xlfn.CONCAT('Sample Select backend'!$J$2,ROW(AO2300))</f>
        <v>AJ2300</v>
      </c>
      <c r="AP2300" t="str">
        <f>_xlfn.CONCAT('Sample Select backend'!$F$4,ROW(AP2300))</f>
        <v>AF2300</v>
      </c>
      <c r="AQ2300" t="str">
        <f>_xlfn.CONCAT('Sample Select backend'!$I$10,ROW(AQ2300))</f>
        <v>R2300</v>
      </c>
      <c r="AR2300" t="str">
        <f>_xlfn.CONCAT('Sample Select backend'!$M$4,ROW(AR2300))</f>
        <v>AK2300</v>
      </c>
      <c r="AS2300" t="str">
        <f t="shared" si="763"/>
        <v>Mauritania</v>
      </c>
      <c r="AT2300" s="9">
        <f t="shared" si="764"/>
        <v>28</v>
      </c>
      <c r="AU2300">
        <f t="shared" si="765"/>
        <v>0</v>
      </c>
      <c r="AV2300" s="9">
        <v>1</v>
      </c>
    </row>
    <row r="2301" spans="1:48" x14ac:dyDescent="0.35">
      <c r="A2301" t="s">
        <v>124</v>
      </c>
      <c r="B2301">
        <v>6</v>
      </c>
      <c r="C2301">
        <v>25</v>
      </c>
      <c r="D2301" t="s">
        <v>1653</v>
      </c>
      <c r="E2301">
        <v>1</v>
      </c>
      <c r="F2301">
        <v>1</v>
      </c>
      <c r="G2301">
        <v>2</v>
      </c>
      <c r="H2301">
        <v>-1</v>
      </c>
      <c r="I2301">
        <v>2</v>
      </c>
      <c r="J2301">
        <v>2</v>
      </c>
      <c r="K2301">
        <v>1</v>
      </c>
      <c r="L2301">
        <v>-2</v>
      </c>
      <c r="M2301">
        <v>1</v>
      </c>
      <c r="N2301" t="s">
        <v>2723</v>
      </c>
      <c r="O2301" t="s">
        <v>2803</v>
      </c>
      <c r="P2301" t="s">
        <v>2809</v>
      </c>
      <c r="Q2301" t="s">
        <v>2815</v>
      </c>
      <c r="R2301">
        <v>0</v>
      </c>
      <c r="S2301">
        <v>-1.55</v>
      </c>
      <c r="T2301">
        <v>3.79</v>
      </c>
      <c r="U2301">
        <v>73.48</v>
      </c>
      <c r="V2301">
        <f t="shared" si="777"/>
        <v>1</v>
      </c>
      <c r="W2301">
        <f t="shared" si="777"/>
        <v>1</v>
      </c>
      <c r="X2301">
        <f t="shared" si="777"/>
        <v>1</v>
      </c>
      <c r="Y2301">
        <f t="shared" si="777"/>
        <v>0</v>
      </c>
      <c r="Z2301">
        <f t="shared" si="777"/>
        <v>1</v>
      </c>
      <c r="AA2301">
        <f t="shared" si="777"/>
        <v>1</v>
      </c>
      <c r="AB2301">
        <f t="shared" si="777"/>
        <v>1</v>
      </c>
      <c r="AC2301">
        <f t="shared" si="777"/>
        <v>0</v>
      </c>
      <c r="AD2301">
        <f t="shared" si="777"/>
        <v>1</v>
      </c>
      <c r="AE2301" s="4" t="s">
        <v>2828</v>
      </c>
      <c r="AF2301" s="9" t="s">
        <v>2829</v>
      </c>
      <c r="AG2301">
        <v>1</v>
      </c>
      <c r="AH2301">
        <v>0</v>
      </c>
      <c r="AI2301">
        <v>0</v>
      </c>
      <c r="AJ2301">
        <v>1</v>
      </c>
      <c r="AK2301" s="9" t="s">
        <v>2840</v>
      </c>
      <c r="AL2301">
        <f t="shared" si="762"/>
        <v>0</v>
      </c>
      <c r="AM2301">
        <f>IF(AND(INDIRECT(AN2301)='Sample Select backend'!$C$2,INDIRECT(AO2301)=1,INDIRECT(AP2301)='Sample Select backend'!$F$2,INDIRECT(AQ2301)=1,INDIRECT(AR2301)='Sample Select backend'!$M$2),1,0)</f>
        <v>0</v>
      </c>
      <c r="AN2301" t="str">
        <f>_xlfn.CONCAT('Sample Select backend'!$C$4,ROW(AN2301))</f>
        <v>AE2301</v>
      </c>
      <c r="AO2301" s="9" t="str">
        <f>_xlfn.CONCAT('Sample Select backend'!$J$2,ROW(AO2301))</f>
        <v>AJ2301</v>
      </c>
      <c r="AP2301" t="str">
        <f>_xlfn.CONCAT('Sample Select backend'!$F$4,ROW(AP2301))</f>
        <v>AF2301</v>
      </c>
      <c r="AQ2301" t="str">
        <f>_xlfn.CONCAT('Sample Select backend'!$I$10,ROW(AQ2301))</f>
        <v>R2301</v>
      </c>
      <c r="AR2301" t="str">
        <f>_xlfn.CONCAT('Sample Select backend'!$M$4,ROW(AR2301))</f>
        <v>AK2301</v>
      </c>
      <c r="AS2301" t="str">
        <f t="shared" si="763"/>
        <v>Mauritania</v>
      </c>
      <c r="AT2301" s="9">
        <f t="shared" si="764"/>
        <v>25</v>
      </c>
      <c r="AU2301">
        <f t="shared" si="765"/>
        <v>0</v>
      </c>
      <c r="AV2301" s="9">
        <v>1</v>
      </c>
    </row>
    <row r="2302" spans="1:48" x14ac:dyDescent="0.35">
      <c r="A2302" t="s">
        <v>124</v>
      </c>
      <c r="B2302">
        <v>7</v>
      </c>
      <c r="C2302" t="s">
        <v>201</v>
      </c>
      <c r="D2302" t="s">
        <v>1657</v>
      </c>
      <c r="E2302">
        <v>-1</v>
      </c>
      <c r="F2302">
        <v>1</v>
      </c>
      <c r="G2302">
        <v>2</v>
      </c>
      <c r="H2302">
        <v>-1</v>
      </c>
      <c r="I2302">
        <v>-2</v>
      </c>
      <c r="J2302">
        <v>-2</v>
      </c>
      <c r="K2302">
        <v>1</v>
      </c>
      <c r="L2302">
        <v>2</v>
      </c>
      <c r="M2302">
        <v>1</v>
      </c>
      <c r="N2302" t="s">
        <v>2723</v>
      </c>
      <c r="O2302" t="s">
        <v>2803</v>
      </c>
      <c r="P2302" t="s">
        <v>2809</v>
      </c>
      <c r="Q2302" t="s">
        <v>2815</v>
      </c>
      <c r="R2302">
        <v>0</v>
      </c>
      <c r="S2302">
        <v>-1.55</v>
      </c>
      <c r="T2302">
        <v>3.79</v>
      </c>
      <c r="U2302">
        <v>73.48</v>
      </c>
      <c r="V2302">
        <f t="shared" si="777"/>
        <v>0</v>
      </c>
      <c r="W2302">
        <f t="shared" si="777"/>
        <v>1</v>
      </c>
      <c r="X2302">
        <f t="shared" si="777"/>
        <v>1</v>
      </c>
      <c r="Y2302">
        <f t="shared" si="777"/>
        <v>0</v>
      </c>
      <c r="Z2302">
        <f t="shared" si="777"/>
        <v>0</v>
      </c>
      <c r="AA2302">
        <f t="shared" si="777"/>
        <v>0</v>
      </c>
      <c r="AB2302">
        <f t="shared" si="777"/>
        <v>1</v>
      </c>
      <c r="AC2302">
        <f t="shared" si="777"/>
        <v>1</v>
      </c>
      <c r="AD2302">
        <f t="shared" si="777"/>
        <v>1</v>
      </c>
      <c r="AE2302" s="4" t="s">
        <v>2828</v>
      </c>
      <c r="AF2302" s="9" t="s">
        <v>2829</v>
      </c>
      <c r="AG2302">
        <v>1</v>
      </c>
      <c r="AH2302">
        <v>0</v>
      </c>
      <c r="AI2302">
        <v>0</v>
      </c>
      <c r="AJ2302">
        <v>1</v>
      </c>
      <c r="AK2302" s="9" t="s">
        <v>2840</v>
      </c>
      <c r="AL2302">
        <f t="shared" si="762"/>
        <v>0</v>
      </c>
      <c r="AM2302">
        <f>IF(AND(INDIRECT(AN2302)='Sample Select backend'!$C$2,INDIRECT(AO2302)=1,INDIRECT(AP2302)='Sample Select backend'!$F$2,INDIRECT(AQ2302)=1,INDIRECT(AR2302)='Sample Select backend'!$M$2),1,0)</f>
        <v>0</v>
      </c>
      <c r="AN2302" t="str">
        <f>_xlfn.CONCAT('Sample Select backend'!$C$4,ROW(AN2302))</f>
        <v>AE2302</v>
      </c>
      <c r="AO2302" s="9" t="str">
        <f>_xlfn.CONCAT('Sample Select backend'!$J$2,ROW(AO2302))</f>
        <v>AJ2302</v>
      </c>
      <c r="AP2302" t="str">
        <f>_xlfn.CONCAT('Sample Select backend'!$F$4,ROW(AP2302))</f>
        <v>AF2302</v>
      </c>
      <c r="AQ2302" t="str">
        <f>_xlfn.CONCAT('Sample Select backend'!$I$10,ROW(AQ2302))</f>
        <v>R2302</v>
      </c>
      <c r="AR2302" t="str">
        <f>_xlfn.CONCAT('Sample Select backend'!$M$4,ROW(AR2302))</f>
        <v>AK2302</v>
      </c>
      <c r="AS2302" t="str">
        <f t="shared" si="763"/>
        <v>Mauritania</v>
      </c>
      <c r="AT2302" s="9" t="str">
        <f t="shared" si="764"/>
        <v>Other</v>
      </c>
      <c r="AU2302">
        <f t="shared" si="765"/>
        <v>0</v>
      </c>
      <c r="AV2302" s="9">
        <v>1</v>
      </c>
    </row>
    <row r="2303" spans="1:48" x14ac:dyDescent="0.35">
      <c r="A2303" t="s">
        <v>124</v>
      </c>
      <c r="B2303">
        <v>5</v>
      </c>
      <c r="C2303" t="s">
        <v>204</v>
      </c>
      <c r="D2303" t="s">
        <v>1654</v>
      </c>
      <c r="E2303">
        <v>1</v>
      </c>
      <c r="F2303">
        <v>-2</v>
      </c>
      <c r="G2303">
        <v>-2</v>
      </c>
      <c r="H2303">
        <v>-1</v>
      </c>
      <c r="I2303">
        <v>-2</v>
      </c>
      <c r="J2303">
        <v>2</v>
      </c>
      <c r="K2303">
        <v>1</v>
      </c>
      <c r="L2303">
        <v>2</v>
      </c>
      <c r="M2303">
        <v>1</v>
      </c>
      <c r="N2303" t="s">
        <v>2723</v>
      </c>
      <c r="O2303" t="s">
        <v>2803</v>
      </c>
      <c r="P2303" t="s">
        <v>2809</v>
      </c>
      <c r="Q2303" t="s">
        <v>2815</v>
      </c>
      <c r="R2303">
        <v>0</v>
      </c>
      <c r="S2303">
        <v>-1.55</v>
      </c>
      <c r="T2303">
        <v>3.79</v>
      </c>
      <c r="U2303">
        <v>73.48</v>
      </c>
      <c r="V2303">
        <f t="shared" si="777"/>
        <v>1</v>
      </c>
      <c r="W2303">
        <f t="shared" si="777"/>
        <v>0</v>
      </c>
      <c r="X2303">
        <f t="shared" si="777"/>
        <v>0</v>
      </c>
      <c r="Y2303">
        <f t="shared" si="777"/>
        <v>0</v>
      </c>
      <c r="Z2303">
        <f t="shared" si="777"/>
        <v>0</v>
      </c>
      <c r="AA2303">
        <f t="shared" si="777"/>
        <v>1</v>
      </c>
      <c r="AB2303">
        <f t="shared" si="777"/>
        <v>1</v>
      </c>
      <c r="AC2303">
        <f t="shared" si="777"/>
        <v>1</v>
      </c>
      <c r="AD2303">
        <f t="shared" si="777"/>
        <v>1</v>
      </c>
      <c r="AE2303" s="4" t="s">
        <v>2828</v>
      </c>
      <c r="AF2303" s="9" t="s">
        <v>2829</v>
      </c>
      <c r="AG2303">
        <v>1</v>
      </c>
      <c r="AH2303">
        <v>0</v>
      </c>
      <c r="AI2303">
        <v>0</v>
      </c>
      <c r="AJ2303">
        <v>1</v>
      </c>
      <c r="AK2303" s="9" t="s">
        <v>2840</v>
      </c>
      <c r="AL2303">
        <f t="shared" si="762"/>
        <v>0</v>
      </c>
      <c r="AM2303">
        <f>IF(AND(INDIRECT(AN2303)='Sample Select backend'!$C$2,INDIRECT(AO2303)=1,INDIRECT(AP2303)='Sample Select backend'!$F$2,INDIRECT(AQ2303)=1,INDIRECT(AR2303)='Sample Select backend'!$M$2),1,0)</f>
        <v>0</v>
      </c>
      <c r="AN2303" t="str">
        <f>_xlfn.CONCAT('Sample Select backend'!$C$4,ROW(AN2303))</f>
        <v>AE2303</v>
      </c>
      <c r="AO2303" s="9" t="str">
        <f>_xlfn.CONCAT('Sample Select backend'!$J$2,ROW(AO2303))</f>
        <v>AJ2303</v>
      </c>
      <c r="AP2303" t="str">
        <f>_xlfn.CONCAT('Sample Select backend'!$F$4,ROW(AP2303))</f>
        <v>AF2303</v>
      </c>
      <c r="AQ2303" t="str">
        <f>_xlfn.CONCAT('Sample Select backend'!$I$10,ROW(AQ2303))</f>
        <v>R2303</v>
      </c>
      <c r="AR2303" t="str">
        <f>_xlfn.CONCAT('Sample Select backend'!$M$4,ROW(AR2303))</f>
        <v>AK2303</v>
      </c>
      <c r="AS2303" t="str">
        <f t="shared" si="763"/>
        <v>Mauritania</v>
      </c>
      <c r="AT2303" s="9" t="str">
        <f t="shared" si="764"/>
        <v>General</v>
      </c>
      <c r="AU2303">
        <f t="shared" si="765"/>
        <v>0</v>
      </c>
      <c r="AV2303" s="9">
        <v>0</v>
      </c>
    </row>
    <row r="2304" spans="1:48" x14ac:dyDescent="0.35">
      <c r="A2304" t="s">
        <v>124</v>
      </c>
      <c r="B2304">
        <v>2</v>
      </c>
      <c r="C2304" t="s">
        <v>206</v>
      </c>
      <c r="D2304" t="s">
        <v>1652</v>
      </c>
      <c r="E2304">
        <v>2</v>
      </c>
      <c r="F2304">
        <v>2</v>
      </c>
      <c r="G2304">
        <v>-2</v>
      </c>
      <c r="H2304">
        <v>-1</v>
      </c>
      <c r="I2304">
        <v>-2</v>
      </c>
      <c r="J2304">
        <v>2</v>
      </c>
      <c r="K2304">
        <v>2</v>
      </c>
      <c r="M2304">
        <v>1</v>
      </c>
      <c r="N2304" t="s">
        <v>2723</v>
      </c>
      <c r="O2304" t="s">
        <v>2803</v>
      </c>
      <c r="P2304" t="s">
        <v>2809</v>
      </c>
      <c r="Q2304" t="s">
        <v>2815</v>
      </c>
      <c r="R2304">
        <v>0</v>
      </c>
      <c r="S2304">
        <v>-1.55</v>
      </c>
      <c r="T2304">
        <v>3.79</v>
      </c>
      <c r="U2304">
        <v>73.48</v>
      </c>
      <c r="V2304">
        <f t="shared" si="777"/>
        <v>1</v>
      </c>
      <c r="W2304">
        <f t="shared" si="777"/>
        <v>1</v>
      </c>
      <c r="X2304">
        <f t="shared" si="777"/>
        <v>0</v>
      </c>
      <c r="Y2304">
        <f t="shared" si="777"/>
        <v>0</v>
      </c>
      <c r="Z2304">
        <f t="shared" si="777"/>
        <v>0</v>
      </c>
      <c r="AA2304">
        <f t="shared" si="777"/>
        <v>1</v>
      </c>
      <c r="AB2304">
        <f t="shared" si="777"/>
        <v>1</v>
      </c>
      <c r="AC2304">
        <f t="shared" si="777"/>
        <v>-1</v>
      </c>
      <c r="AD2304">
        <f t="shared" si="777"/>
        <v>1</v>
      </c>
      <c r="AE2304" s="4" t="s">
        <v>2828</v>
      </c>
      <c r="AF2304" s="9" t="s">
        <v>2829</v>
      </c>
      <c r="AG2304">
        <v>1</v>
      </c>
      <c r="AH2304">
        <v>0</v>
      </c>
      <c r="AI2304">
        <v>0</v>
      </c>
      <c r="AJ2304">
        <v>1</v>
      </c>
      <c r="AK2304" s="9" t="s">
        <v>2840</v>
      </c>
      <c r="AL2304">
        <f t="shared" si="762"/>
        <v>0</v>
      </c>
      <c r="AM2304">
        <f>IF(AND(INDIRECT(AN2304)='Sample Select backend'!$C$2,INDIRECT(AO2304)=1,INDIRECT(AP2304)='Sample Select backend'!$F$2,INDIRECT(AQ2304)=1,INDIRECT(AR2304)='Sample Select backend'!$M$2),1,0)</f>
        <v>0</v>
      </c>
      <c r="AN2304" t="str">
        <f>_xlfn.CONCAT('Sample Select backend'!$C$4,ROW(AN2304))</f>
        <v>AE2304</v>
      </c>
      <c r="AO2304" s="9" t="str">
        <f>_xlfn.CONCAT('Sample Select backend'!$J$2,ROW(AO2304))</f>
        <v>AJ2304</v>
      </c>
      <c r="AP2304" t="str">
        <f>_xlfn.CONCAT('Sample Select backend'!$F$4,ROW(AP2304))</f>
        <v>AF2304</v>
      </c>
      <c r="AQ2304" t="str">
        <f>_xlfn.CONCAT('Sample Select backend'!$I$10,ROW(AQ2304))</f>
        <v>R2304</v>
      </c>
      <c r="AR2304" t="str">
        <f>_xlfn.CONCAT('Sample Select backend'!$M$4,ROW(AR2304))</f>
        <v>AK2304</v>
      </c>
      <c r="AS2304" t="str">
        <f t="shared" si="763"/>
        <v>Mauritania</v>
      </c>
      <c r="AT2304" s="9" t="str">
        <f t="shared" si="764"/>
        <v>Tax exemption/waiver/suspension</v>
      </c>
      <c r="AU2304">
        <f t="shared" si="765"/>
        <v>0</v>
      </c>
      <c r="AV2304" s="9">
        <v>1</v>
      </c>
    </row>
    <row r="2305" spans="1:48" x14ac:dyDescent="0.35">
      <c r="A2305" s="24" t="s">
        <v>124</v>
      </c>
      <c r="B2305" s="24">
        <v>5</v>
      </c>
      <c r="C2305" s="24" t="s">
        <v>204</v>
      </c>
      <c r="D2305" s="24" t="s">
        <v>3992</v>
      </c>
      <c r="E2305" s="24"/>
      <c r="O2305" t="s">
        <v>2803</v>
      </c>
      <c r="P2305" t="s">
        <v>2809</v>
      </c>
      <c r="Q2305" t="s">
        <v>2815</v>
      </c>
      <c r="R2305">
        <v>0</v>
      </c>
      <c r="S2305">
        <v>-1.55</v>
      </c>
      <c r="T2305">
        <v>3.79</v>
      </c>
      <c r="U2305">
        <v>73.48</v>
      </c>
      <c r="V2305">
        <v>-1</v>
      </c>
      <c r="W2305">
        <v>-1</v>
      </c>
      <c r="X2305">
        <v>-1</v>
      </c>
      <c r="Y2305">
        <v>-1</v>
      </c>
      <c r="Z2305">
        <v>-1</v>
      </c>
      <c r="AA2305">
        <v>-1</v>
      </c>
      <c r="AB2305">
        <v>-1</v>
      </c>
      <c r="AC2305">
        <v>-1</v>
      </c>
      <c r="AD2305">
        <v>-1</v>
      </c>
      <c r="AE2305" s="4" t="s">
        <v>2828</v>
      </c>
      <c r="AF2305" s="9" t="s">
        <v>2829</v>
      </c>
      <c r="AG2305">
        <v>1</v>
      </c>
      <c r="AH2305">
        <v>0</v>
      </c>
      <c r="AI2305">
        <v>0</v>
      </c>
      <c r="AJ2305">
        <v>1</v>
      </c>
      <c r="AK2305" s="9" t="s">
        <v>2840</v>
      </c>
      <c r="AL2305">
        <f t="shared" si="762"/>
        <v>0</v>
      </c>
      <c r="AM2305">
        <f>IF(AND(INDIRECT(AN2305)='Sample Select backend'!$C$2,INDIRECT(AO2305)=1,INDIRECT(AP2305)='Sample Select backend'!$F$2,INDIRECT(AQ2305)=1,INDIRECT(AR2305)='Sample Select backend'!$M$2),1,0)</f>
        <v>0</v>
      </c>
      <c r="AN2305" t="str">
        <f>_xlfn.CONCAT('Sample Select backend'!$C$4,ROW(AN2305))</f>
        <v>AE2305</v>
      </c>
      <c r="AO2305" s="9" t="str">
        <f>_xlfn.CONCAT('Sample Select backend'!$J$2,ROW(AO2305))</f>
        <v>AJ2305</v>
      </c>
      <c r="AP2305" t="str">
        <f>_xlfn.CONCAT('Sample Select backend'!$F$4,ROW(AP2305))</f>
        <v>AF2305</v>
      </c>
      <c r="AQ2305" t="str">
        <f>_xlfn.CONCAT('Sample Select backend'!$I$10,ROW(AQ2305))</f>
        <v>R2305</v>
      </c>
      <c r="AR2305" t="str">
        <f>_xlfn.CONCAT('Sample Select backend'!$M$4,ROW(AR2305))</f>
        <v>AK2305</v>
      </c>
      <c r="AS2305" t="str">
        <f t="shared" si="763"/>
        <v>Mauritania</v>
      </c>
      <c r="AT2305" s="9" t="str">
        <f t="shared" si="764"/>
        <v>General</v>
      </c>
      <c r="AU2305">
        <f t="shared" si="765"/>
        <v>0</v>
      </c>
      <c r="AV2305" s="9">
        <v>1</v>
      </c>
    </row>
    <row r="2306" spans="1:48" x14ac:dyDescent="0.35">
      <c r="A2306" t="s">
        <v>126</v>
      </c>
      <c r="B2306">
        <v>3</v>
      </c>
      <c r="C2306" t="s">
        <v>206</v>
      </c>
      <c r="D2306" t="s">
        <v>1672</v>
      </c>
      <c r="E2306">
        <v>2</v>
      </c>
      <c r="F2306">
        <v>2</v>
      </c>
      <c r="G2306">
        <v>-2</v>
      </c>
      <c r="H2306">
        <v>-1</v>
      </c>
      <c r="I2306">
        <v>-2</v>
      </c>
      <c r="J2306">
        <v>-2</v>
      </c>
      <c r="K2306">
        <v>-2</v>
      </c>
      <c r="M2306">
        <v>1</v>
      </c>
      <c r="N2306" t="s">
        <v>2725</v>
      </c>
      <c r="O2306" t="s">
        <v>2803</v>
      </c>
      <c r="P2306" t="s">
        <v>2810</v>
      </c>
      <c r="Q2306" t="s">
        <v>2813</v>
      </c>
      <c r="R2306">
        <v>0</v>
      </c>
      <c r="S2306">
        <v>-15.62</v>
      </c>
      <c r="T2306">
        <v>-13.18</v>
      </c>
      <c r="U2306">
        <v>90.19</v>
      </c>
      <c r="V2306">
        <f t="shared" ref="V2306:V2315" si="778">IF(E2306&gt;0,1,IF(E2306&lt;0,0,-1))</f>
        <v>1</v>
      </c>
      <c r="W2306">
        <f t="shared" ref="W2306:W2315" si="779">IF(F2306&gt;0,1,IF(F2306&lt;0,0,-1))</f>
        <v>1</v>
      </c>
      <c r="X2306">
        <f t="shared" ref="X2306:X2315" si="780">IF(G2306&gt;0,1,IF(G2306&lt;0,0,-1))</f>
        <v>0</v>
      </c>
      <c r="Y2306">
        <f t="shared" ref="Y2306:Y2315" si="781">IF(H2306&gt;0,1,IF(H2306&lt;0,0,-1))</f>
        <v>0</v>
      </c>
      <c r="Z2306">
        <f t="shared" ref="Z2306:Z2315" si="782">IF(I2306&gt;0,1,IF(I2306&lt;0,0,-1))</f>
        <v>0</v>
      </c>
      <c r="AA2306">
        <f t="shared" ref="AA2306:AA2315" si="783">IF(J2306&gt;0,1,IF(J2306&lt;0,0,-1))</f>
        <v>0</v>
      </c>
      <c r="AB2306">
        <f t="shared" ref="AB2306:AB2315" si="784">IF(K2306&gt;0,1,IF(K2306&lt;0,0,-1))</f>
        <v>0</v>
      </c>
      <c r="AC2306">
        <f t="shared" ref="AC2306:AC2315" si="785">IF(L2306&gt;0,1,IF(L2306&lt;0,0,-1))</f>
        <v>-1</v>
      </c>
      <c r="AD2306">
        <f t="shared" ref="AD2306:AD2315" si="786">IF(M2306&gt;0,1,IF(M2306&lt;0,0,-1))</f>
        <v>1</v>
      </c>
      <c r="AE2306" s="4" t="s">
        <v>2828</v>
      </c>
      <c r="AF2306" s="9" t="s">
        <v>2829</v>
      </c>
      <c r="AG2306">
        <v>0</v>
      </c>
      <c r="AH2306">
        <v>1</v>
      </c>
      <c r="AI2306">
        <v>0</v>
      </c>
      <c r="AJ2306">
        <v>1</v>
      </c>
      <c r="AK2306" s="9" t="s">
        <v>2840</v>
      </c>
      <c r="AL2306">
        <f t="shared" ref="AL2306:AL2369" si="787">IF(OR(B2306="other",B2306="international",B2306="Transfers",B2306="expenditure"),1,0)</f>
        <v>0</v>
      </c>
      <c r="AM2306">
        <f>IF(AND(INDIRECT(AN2306)='Sample Select backend'!$C$2,INDIRECT(AO2306)=1,INDIRECT(AP2306)='Sample Select backend'!$F$2,INDIRECT(AQ2306)=1,INDIRECT(AR2306)='Sample Select backend'!$M$2),1,0)</f>
        <v>0</v>
      </c>
      <c r="AN2306" t="str">
        <f>_xlfn.CONCAT('Sample Select backend'!$C$4,ROW(AN2306))</f>
        <v>AE2306</v>
      </c>
      <c r="AO2306" s="9" t="str">
        <f>_xlfn.CONCAT('Sample Select backend'!$J$2,ROW(AO2306))</f>
        <v>AJ2306</v>
      </c>
      <c r="AP2306" t="str">
        <f>_xlfn.CONCAT('Sample Select backend'!$F$4,ROW(AP2306))</f>
        <v>AF2306</v>
      </c>
      <c r="AQ2306" t="str">
        <f>_xlfn.CONCAT('Sample Select backend'!$I$10,ROW(AQ2306))</f>
        <v>R2306</v>
      </c>
      <c r="AR2306" t="str">
        <f>_xlfn.CONCAT('Sample Select backend'!$M$4,ROW(AR2306))</f>
        <v>AK2306</v>
      </c>
      <c r="AS2306" t="str">
        <f t="shared" ref="AS2306:AS2369" si="788">A2306</f>
        <v>Mauritius</v>
      </c>
      <c r="AT2306" s="9" t="str">
        <f t="shared" ref="AT2306:AT2369" si="789">IF(ISNUMBER(C2306),C2306,IF(OR(C2306="general",C2306="23;general"),"General",IF(OR(C2306="exemption",C2306="other (exemption)"),"Tax exemption/waiver/suspension","Other")))</f>
        <v>Tax exemption/waiver/suspension</v>
      </c>
      <c r="AU2306">
        <f t="shared" ref="AU2306:AU2369" si="790">IF(A2306&lt;&gt;A2305,1,0)</f>
        <v>1</v>
      </c>
      <c r="AV2306" s="9">
        <v>1</v>
      </c>
    </row>
    <row r="2307" spans="1:48" x14ac:dyDescent="0.35">
      <c r="A2307" t="s">
        <v>126</v>
      </c>
      <c r="B2307">
        <v>1</v>
      </c>
      <c r="C2307" t="s">
        <v>201</v>
      </c>
      <c r="D2307" t="s">
        <v>1669</v>
      </c>
      <c r="E2307">
        <v>-2</v>
      </c>
      <c r="F2307">
        <v>2</v>
      </c>
      <c r="G2307">
        <v>-2</v>
      </c>
      <c r="I2307">
        <v>-2</v>
      </c>
      <c r="J2307">
        <v>2</v>
      </c>
      <c r="K2307">
        <v>2</v>
      </c>
      <c r="L2307">
        <v>2</v>
      </c>
      <c r="M2307">
        <v>1</v>
      </c>
      <c r="N2307" t="s">
        <v>2725</v>
      </c>
      <c r="O2307" t="s">
        <v>2803</v>
      </c>
      <c r="P2307" t="s">
        <v>2810</v>
      </c>
      <c r="Q2307" t="s">
        <v>2813</v>
      </c>
      <c r="R2307">
        <v>0</v>
      </c>
      <c r="S2307">
        <v>-15.62</v>
      </c>
      <c r="T2307">
        <v>-13.18</v>
      </c>
      <c r="U2307">
        <v>90.19</v>
      </c>
      <c r="V2307">
        <f t="shared" si="778"/>
        <v>0</v>
      </c>
      <c r="W2307">
        <f t="shared" si="779"/>
        <v>1</v>
      </c>
      <c r="X2307">
        <f t="shared" si="780"/>
        <v>0</v>
      </c>
      <c r="Y2307">
        <f t="shared" si="781"/>
        <v>-1</v>
      </c>
      <c r="Z2307">
        <f t="shared" si="782"/>
        <v>0</v>
      </c>
      <c r="AA2307">
        <f t="shared" si="783"/>
        <v>1</v>
      </c>
      <c r="AB2307">
        <f t="shared" si="784"/>
        <v>1</v>
      </c>
      <c r="AC2307">
        <f t="shared" si="785"/>
        <v>1</v>
      </c>
      <c r="AD2307">
        <f t="shared" si="786"/>
        <v>1</v>
      </c>
      <c r="AE2307" s="4" t="s">
        <v>2828</v>
      </c>
      <c r="AF2307" s="9" t="s">
        <v>2829</v>
      </c>
      <c r="AG2307">
        <v>0</v>
      </c>
      <c r="AH2307">
        <v>1</v>
      </c>
      <c r="AI2307">
        <v>0</v>
      </c>
      <c r="AJ2307">
        <v>1</v>
      </c>
      <c r="AK2307" s="9" t="s">
        <v>2840</v>
      </c>
      <c r="AL2307">
        <f t="shared" si="787"/>
        <v>0</v>
      </c>
      <c r="AM2307">
        <f>IF(AND(INDIRECT(AN2307)='Sample Select backend'!$C$2,INDIRECT(AO2307)=1,INDIRECT(AP2307)='Sample Select backend'!$F$2,INDIRECT(AQ2307)=1,INDIRECT(AR2307)='Sample Select backend'!$M$2),1,0)</f>
        <v>0</v>
      </c>
      <c r="AN2307" t="str">
        <f>_xlfn.CONCAT('Sample Select backend'!$C$4,ROW(AN2307))</f>
        <v>AE2307</v>
      </c>
      <c r="AO2307" s="9" t="str">
        <f>_xlfn.CONCAT('Sample Select backend'!$J$2,ROW(AO2307))</f>
        <v>AJ2307</v>
      </c>
      <c r="AP2307" t="str">
        <f>_xlfn.CONCAT('Sample Select backend'!$F$4,ROW(AP2307))</f>
        <v>AF2307</v>
      </c>
      <c r="AQ2307" t="str">
        <f>_xlfn.CONCAT('Sample Select backend'!$I$10,ROW(AQ2307))</f>
        <v>R2307</v>
      </c>
      <c r="AR2307" t="str">
        <f>_xlfn.CONCAT('Sample Select backend'!$M$4,ROW(AR2307))</f>
        <v>AK2307</v>
      </c>
      <c r="AS2307" t="str">
        <f t="shared" si="788"/>
        <v>Mauritius</v>
      </c>
      <c r="AT2307" s="9" t="str">
        <f t="shared" si="789"/>
        <v>Other</v>
      </c>
      <c r="AU2307">
        <f t="shared" si="790"/>
        <v>0</v>
      </c>
      <c r="AV2307" s="9">
        <v>1</v>
      </c>
    </row>
    <row r="2308" spans="1:48" x14ac:dyDescent="0.35">
      <c r="A2308" t="s">
        <v>126</v>
      </c>
      <c r="B2308">
        <v>3</v>
      </c>
      <c r="C2308" t="s">
        <v>201</v>
      </c>
      <c r="D2308" t="s">
        <v>1674</v>
      </c>
      <c r="E2308">
        <v>2</v>
      </c>
      <c r="F2308">
        <v>2</v>
      </c>
      <c r="G2308">
        <v>-2</v>
      </c>
      <c r="H2308">
        <v>-1</v>
      </c>
      <c r="I2308">
        <v>2</v>
      </c>
      <c r="J2308">
        <v>2</v>
      </c>
      <c r="K2308">
        <v>-2</v>
      </c>
      <c r="L2308">
        <v>-2</v>
      </c>
      <c r="M2308">
        <v>1</v>
      </c>
      <c r="N2308" t="s">
        <v>2725</v>
      </c>
      <c r="O2308" t="s">
        <v>2803</v>
      </c>
      <c r="P2308" t="s">
        <v>2810</v>
      </c>
      <c r="Q2308" t="s">
        <v>2813</v>
      </c>
      <c r="R2308">
        <v>0</v>
      </c>
      <c r="S2308">
        <v>-15.62</v>
      </c>
      <c r="T2308">
        <v>-13.18</v>
      </c>
      <c r="U2308">
        <v>90.19</v>
      </c>
      <c r="V2308">
        <f t="shared" si="778"/>
        <v>1</v>
      </c>
      <c r="W2308">
        <f t="shared" si="779"/>
        <v>1</v>
      </c>
      <c r="X2308">
        <f t="shared" si="780"/>
        <v>0</v>
      </c>
      <c r="Y2308">
        <f t="shared" si="781"/>
        <v>0</v>
      </c>
      <c r="Z2308">
        <f t="shared" si="782"/>
        <v>1</v>
      </c>
      <c r="AA2308">
        <f t="shared" si="783"/>
        <v>1</v>
      </c>
      <c r="AB2308">
        <f t="shared" si="784"/>
        <v>0</v>
      </c>
      <c r="AC2308">
        <f t="shared" si="785"/>
        <v>0</v>
      </c>
      <c r="AD2308">
        <f t="shared" si="786"/>
        <v>1</v>
      </c>
      <c r="AE2308" s="4" t="s">
        <v>2828</v>
      </c>
      <c r="AF2308" s="9" t="s">
        <v>2829</v>
      </c>
      <c r="AG2308">
        <v>0</v>
      </c>
      <c r="AH2308">
        <v>1</v>
      </c>
      <c r="AI2308">
        <v>0</v>
      </c>
      <c r="AJ2308">
        <v>1</v>
      </c>
      <c r="AK2308" s="9" t="s">
        <v>2840</v>
      </c>
      <c r="AL2308">
        <f t="shared" si="787"/>
        <v>0</v>
      </c>
      <c r="AM2308">
        <f>IF(AND(INDIRECT(AN2308)='Sample Select backend'!$C$2,INDIRECT(AO2308)=1,INDIRECT(AP2308)='Sample Select backend'!$F$2,INDIRECT(AQ2308)=1,INDIRECT(AR2308)='Sample Select backend'!$M$2),1,0)</f>
        <v>0</v>
      </c>
      <c r="AN2308" t="str">
        <f>_xlfn.CONCAT('Sample Select backend'!$C$4,ROW(AN2308))</f>
        <v>AE2308</v>
      </c>
      <c r="AO2308" s="9" t="str">
        <f>_xlfn.CONCAT('Sample Select backend'!$J$2,ROW(AO2308))</f>
        <v>AJ2308</v>
      </c>
      <c r="AP2308" t="str">
        <f>_xlfn.CONCAT('Sample Select backend'!$F$4,ROW(AP2308))</f>
        <v>AF2308</v>
      </c>
      <c r="AQ2308" t="str">
        <f>_xlfn.CONCAT('Sample Select backend'!$I$10,ROW(AQ2308))</f>
        <v>R2308</v>
      </c>
      <c r="AR2308" t="str">
        <f>_xlfn.CONCAT('Sample Select backend'!$M$4,ROW(AR2308))</f>
        <v>AK2308</v>
      </c>
      <c r="AS2308" t="str">
        <f t="shared" si="788"/>
        <v>Mauritius</v>
      </c>
      <c r="AT2308" s="9" t="str">
        <f t="shared" si="789"/>
        <v>Other</v>
      </c>
      <c r="AU2308">
        <f t="shared" si="790"/>
        <v>0</v>
      </c>
      <c r="AV2308" s="9">
        <v>1</v>
      </c>
    </row>
    <row r="2309" spans="1:48" x14ac:dyDescent="0.35">
      <c r="A2309" t="s">
        <v>126</v>
      </c>
      <c r="B2309">
        <v>7</v>
      </c>
      <c r="C2309">
        <v>30</v>
      </c>
      <c r="D2309" t="s">
        <v>1675</v>
      </c>
      <c r="E2309">
        <v>1</v>
      </c>
      <c r="F2309">
        <v>1</v>
      </c>
      <c r="G2309">
        <v>2</v>
      </c>
      <c r="H2309">
        <v>1</v>
      </c>
      <c r="I2309">
        <v>2</v>
      </c>
      <c r="J2309">
        <v>2</v>
      </c>
      <c r="K2309">
        <v>1</v>
      </c>
      <c r="L2309">
        <v>-2</v>
      </c>
      <c r="M2309">
        <v>1</v>
      </c>
      <c r="N2309" t="s">
        <v>2725</v>
      </c>
      <c r="O2309" t="s">
        <v>2803</v>
      </c>
      <c r="P2309" t="s">
        <v>2810</v>
      </c>
      <c r="Q2309" t="s">
        <v>2813</v>
      </c>
      <c r="R2309">
        <v>0</v>
      </c>
      <c r="S2309">
        <v>-15.62</v>
      </c>
      <c r="T2309">
        <v>-13.18</v>
      </c>
      <c r="U2309">
        <v>90.19</v>
      </c>
      <c r="V2309">
        <f t="shared" si="778"/>
        <v>1</v>
      </c>
      <c r="W2309">
        <f t="shared" si="779"/>
        <v>1</v>
      </c>
      <c r="X2309">
        <f t="shared" si="780"/>
        <v>1</v>
      </c>
      <c r="Y2309">
        <f t="shared" si="781"/>
        <v>1</v>
      </c>
      <c r="Z2309">
        <f t="shared" si="782"/>
        <v>1</v>
      </c>
      <c r="AA2309">
        <f t="shared" si="783"/>
        <v>1</v>
      </c>
      <c r="AB2309">
        <f t="shared" si="784"/>
        <v>1</v>
      </c>
      <c r="AC2309">
        <f t="shared" si="785"/>
        <v>0</v>
      </c>
      <c r="AD2309">
        <f t="shared" si="786"/>
        <v>1</v>
      </c>
      <c r="AE2309" s="4" t="s">
        <v>2828</v>
      </c>
      <c r="AF2309" s="9" t="s">
        <v>2829</v>
      </c>
      <c r="AG2309">
        <v>0</v>
      </c>
      <c r="AH2309">
        <v>1</v>
      </c>
      <c r="AI2309">
        <v>0</v>
      </c>
      <c r="AJ2309">
        <v>1</v>
      </c>
      <c r="AK2309" s="9" t="s">
        <v>2840</v>
      </c>
      <c r="AL2309">
        <f t="shared" si="787"/>
        <v>0</v>
      </c>
      <c r="AM2309">
        <f>IF(AND(INDIRECT(AN2309)='Sample Select backend'!$C$2,INDIRECT(AO2309)=1,INDIRECT(AP2309)='Sample Select backend'!$F$2,INDIRECT(AQ2309)=1,INDIRECT(AR2309)='Sample Select backend'!$M$2),1,0)</f>
        <v>0</v>
      </c>
      <c r="AN2309" t="str">
        <f>_xlfn.CONCAT('Sample Select backend'!$C$4,ROW(AN2309))</f>
        <v>AE2309</v>
      </c>
      <c r="AO2309" s="9" t="str">
        <f>_xlfn.CONCAT('Sample Select backend'!$J$2,ROW(AO2309))</f>
        <v>AJ2309</v>
      </c>
      <c r="AP2309" t="str">
        <f>_xlfn.CONCAT('Sample Select backend'!$F$4,ROW(AP2309))</f>
        <v>AF2309</v>
      </c>
      <c r="AQ2309" t="str">
        <f>_xlfn.CONCAT('Sample Select backend'!$I$10,ROW(AQ2309))</f>
        <v>R2309</v>
      </c>
      <c r="AR2309" t="str">
        <f>_xlfn.CONCAT('Sample Select backend'!$M$4,ROW(AR2309))</f>
        <v>AK2309</v>
      </c>
      <c r="AS2309" t="str">
        <f t="shared" si="788"/>
        <v>Mauritius</v>
      </c>
      <c r="AT2309" s="9">
        <f t="shared" si="789"/>
        <v>30</v>
      </c>
      <c r="AU2309">
        <f t="shared" si="790"/>
        <v>0</v>
      </c>
      <c r="AV2309" s="9">
        <v>1</v>
      </c>
    </row>
    <row r="2310" spans="1:48" x14ac:dyDescent="0.35">
      <c r="A2310" t="s">
        <v>126</v>
      </c>
      <c r="B2310">
        <v>5</v>
      </c>
      <c r="C2310" t="s">
        <v>204</v>
      </c>
      <c r="D2310" t="s">
        <v>1667</v>
      </c>
      <c r="E2310">
        <v>1</v>
      </c>
      <c r="F2310">
        <v>-2</v>
      </c>
      <c r="G2310">
        <v>-2</v>
      </c>
      <c r="H2310">
        <v>-1</v>
      </c>
      <c r="I2310">
        <v>-2</v>
      </c>
      <c r="J2310">
        <v>2</v>
      </c>
      <c r="K2310">
        <v>1</v>
      </c>
      <c r="L2310">
        <v>2</v>
      </c>
      <c r="M2310">
        <v>1</v>
      </c>
      <c r="N2310" t="s">
        <v>2725</v>
      </c>
      <c r="O2310" t="s">
        <v>2803</v>
      </c>
      <c r="P2310" t="s">
        <v>2810</v>
      </c>
      <c r="Q2310" t="s">
        <v>2813</v>
      </c>
      <c r="R2310">
        <v>0</v>
      </c>
      <c r="S2310">
        <v>-15.62</v>
      </c>
      <c r="T2310">
        <v>-13.18</v>
      </c>
      <c r="U2310">
        <v>90.19</v>
      </c>
      <c r="V2310">
        <f t="shared" si="778"/>
        <v>1</v>
      </c>
      <c r="W2310">
        <f t="shared" si="779"/>
        <v>0</v>
      </c>
      <c r="X2310">
        <f t="shared" si="780"/>
        <v>0</v>
      </c>
      <c r="Y2310">
        <f t="shared" si="781"/>
        <v>0</v>
      </c>
      <c r="Z2310">
        <f t="shared" si="782"/>
        <v>0</v>
      </c>
      <c r="AA2310">
        <f t="shared" si="783"/>
        <v>1</v>
      </c>
      <c r="AB2310">
        <f t="shared" si="784"/>
        <v>1</v>
      </c>
      <c r="AC2310">
        <f t="shared" si="785"/>
        <v>1</v>
      </c>
      <c r="AD2310">
        <f t="shared" si="786"/>
        <v>1</v>
      </c>
      <c r="AE2310" s="4" t="s">
        <v>2828</v>
      </c>
      <c r="AF2310" s="9" t="s">
        <v>2829</v>
      </c>
      <c r="AG2310">
        <v>0</v>
      </c>
      <c r="AH2310">
        <v>1</v>
      </c>
      <c r="AI2310">
        <v>0</v>
      </c>
      <c r="AJ2310">
        <v>1</v>
      </c>
      <c r="AK2310" s="9" t="s">
        <v>2840</v>
      </c>
      <c r="AL2310">
        <f t="shared" si="787"/>
        <v>0</v>
      </c>
      <c r="AM2310">
        <f>IF(AND(INDIRECT(AN2310)='Sample Select backend'!$C$2,INDIRECT(AO2310)=1,INDIRECT(AP2310)='Sample Select backend'!$F$2,INDIRECT(AQ2310)=1,INDIRECT(AR2310)='Sample Select backend'!$M$2),1,0)</f>
        <v>0</v>
      </c>
      <c r="AN2310" t="str">
        <f>_xlfn.CONCAT('Sample Select backend'!$C$4,ROW(AN2310))</f>
        <v>AE2310</v>
      </c>
      <c r="AO2310" s="9" t="str">
        <f>_xlfn.CONCAT('Sample Select backend'!$J$2,ROW(AO2310))</f>
        <v>AJ2310</v>
      </c>
      <c r="AP2310" t="str">
        <f>_xlfn.CONCAT('Sample Select backend'!$F$4,ROW(AP2310))</f>
        <v>AF2310</v>
      </c>
      <c r="AQ2310" t="str">
        <f>_xlfn.CONCAT('Sample Select backend'!$I$10,ROW(AQ2310))</f>
        <v>R2310</v>
      </c>
      <c r="AR2310" t="str">
        <f>_xlfn.CONCAT('Sample Select backend'!$M$4,ROW(AR2310))</f>
        <v>AK2310</v>
      </c>
      <c r="AS2310" t="str">
        <f t="shared" si="788"/>
        <v>Mauritius</v>
      </c>
      <c r="AT2310" s="9" t="str">
        <f t="shared" si="789"/>
        <v>General</v>
      </c>
      <c r="AU2310">
        <f t="shared" si="790"/>
        <v>0</v>
      </c>
      <c r="AV2310" s="9">
        <v>1</v>
      </c>
    </row>
    <row r="2311" spans="1:48" x14ac:dyDescent="0.35">
      <c r="A2311" t="s">
        <v>126</v>
      </c>
      <c r="B2311">
        <v>1</v>
      </c>
      <c r="C2311">
        <v>3</v>
      </c>
      <c r="D2311" t="s">
        <v>1668</v>
      </c>
      <c r="F2311">
        <v>2</v>
      </c>
      <c r="G2311">
        <v>-2</v>
      </c>
      <c r="H2311">
        <v>-1</v>
      </c>
      <c r="I2311">
        <v>2</v>
      </c>
      <c r="J2311">
        <v>-2</v>
      </c>
      <c r="K2311">
        <v>2</v>
      </c>
      <c r="L2311">
        <v>-2</v>
      </c>
      <c r="M2311">
        <v>1</v>
      </c>
      <c r="N2311" t="s">
        <v>2725</v>
      </c>
      <c r="O2311" t="s">
        <v>2803</v>
      </c>
      <c r="P2311" t="s">
        <v>2810</v>
      </c>
      <c r="Q2311" t="s">
        <v>2813</v>
      </c>
      <c r="R2311">
        <v>0</v>
      </c>
      <c r="S2311">
        <v>-15.62</v>
      </c>
      <c r="T2311">
        <v>-13.18</v>
      </c>
      <c r="U2311">
        <v>90.19</v>
      </c>
      <c r="V2311">
        <f t="shared" si="778"/>
        <v>-1</v>
      </c>
      <c r="W2311">
        <f t="shared" si="779"/>
        <v>1</v>
      </c>
      <c r="X2311">
        <f t="shared" si="780"/>
        <v>0</v>
      </c>
      <c r="Y2311">
        <f t="shared" si="781"/>
        <v>0</v>
      </c>
      <c r="Z2311">
        <f t="shared" si="782"/>
        <v>1</v>
      </c>
      <c r="AA2311">
        <f t="shared" si="783"/>
        <v>0</v>
      </c>
      <c r="AB2311">
        <f t="shared" si="784"/>
        <v>1</v>
      </c>
      <c r="AC2311">
        <f t="shared" si="785"/>
        <v>0</v>
      </c>
      <c r="AD2311">
        <f t="shared" si="786"/>
        <v>1</v>
      </c>
      <c r="AE2311" s="4" t="s">
        <v>2828</v>
      </c>
      <c r="AF2311" s="9" t="s">
        <v>2829</v>
      </c>
      <c r="AG2311">
        <v>0</v>
      </c>
      <c r="AH2311">
        <v>1</v>
      </c>
      <c r="AI2311">
        <v>0</v>
      </c>
      <c r="AJ2311">
        <v>1</v>
      </c>
      <c r="AK2311" s="9" t="s">
        <v>2840</v>
      </c>
      <c r="AL2311">
        <f t="shared" si="787"/>
        <v>0</v>
      </c>
      <c r="AM2311">
        <f>IF(AND(INDIRECT(AN2311)='Sample Select backend'!$C$2,INDIRECT(AO2311)=1,INDIRECT(AP2311)='Sample Select backend'!$F$2,INDIRECT(AQ2311)=1,INDIRECT(AR2311)='Sample Select backend'!$M$2),1,0)</f>
        <v>0</v>
      </c>
      <c r="AN2311" t="str">
        <f>_xlfn.CONCAT('Sample Select backend'!$C$4,ROW(AN2311))</f>
        <v>AE2311</v>
      </c>
      <c r="AO2311" s="9" t="str">
        <f>_xlfn.CONCAT('Sample Select backend'!$J$2,ROW(AO2311))</f>
        <v>AJ2311</v>
      </c>
      <c r="AP2311" t="str">
        <f>_xlfn.CONCAT('Sample Select backend'!$F$4,ROW(AP2311))</f>
        <v>AF2311</v>
      </c>
      <c r="AQ2311" t="str">
        <f>_xlfn.CONCAT('Sample Select backend'!$I$10,ROW(AQ2311))</f>
        <v>R2311</v>
      </c>
      <c r="AR2311" t="str">
        <f>_xlfn.CONCAT('Sample Select backend'!$M$4,ROW(AR2311))</f>
        <v>AK2311</v>
      </c>
      <c r="AS2311" t="str">
        <f t="shared" si="788"/>
        <v>Mauritius</v>
      </c>
      <c r="AT2311" s="9">
        <f t="shared" si="789"/>
        <v>3</v>
      </c>
      <c r="AU2311">
        <f t="shared" si="790"/>
        <v>0</v>
      </c>
      <c r="AV2311" s="9">
        <v>1</v>
      </c>
    </row>
    <row r="2312" spans="1:48" x14ac:dyDescent="0.35">
      <c r="A2312" t="s">
        <v>126</v>
      </c>
      <c r="B2312">
        <v>6</v>
      </c>
      <c r="C2312">
        <v>29</v>
      </c>
      <c r="D2312" t="s">
        <v>1670</v>
      </c>
      <c r="E2312">
        <v>1</v>
      </c>
      <c r="F2312">
        <v>1</v>
      </c>
      <c r="G2312">
        <v>2</v>
      </c>
      <c r="H2312">
        <v>-1</v>
      </c>
      <c r="I2312">
        <v>2</v>
      </c>
      <c r="J2312">
        <v>2</v>
      </c>
      <c r="K2312">
        <v>1</v>
      </c>
      <c r="L2312">
        <v>-2</v>
      </c>
      <c r="M2312">
        <v>1</v>
      </c>
      <c r="N2312" t="s">
        <v>2725</v>
      </c>
      <c r="O2312" t="s">
        <v>2803</v>
      </c>
      <c r="P2312" t="s">
        <v>2810</v>
      </c>
      <c r="Q2312" t="s">
        <v>2813</v>
      </c>
      <c r="R2312">
        <v>0</v>
      </c>
      <c r="S2312">
        <v>-15.62</v>
      </c>
      <c r="T2312">
        <v>-13.18</v>
      </c>
      <c r="U2312">
        <v>90.19</v>
      </c>
      <c r="V2312">
        <f t="shared" si="778"/>
        <v>1</v>
      </c>
      <c r="W2312">
        <f t="shared" si="779"/>
        <v>1</v>
      </c>
      <c r="X2312">
        <f t="shared" si="780"/>
        <v>1</v>
      </c>
      <c r="Y2312">
        <f t="shared" si="781"/>
        <v>0</v>
      </c>
      <c r="Z2312">
        <f t="shared" si="782"/>
        <v>1</v>
      </c>
      <c r="AA2312">
        <f t="shared" si="783"/>
        <v>1</v>
      </c>
      <c r="AB2312">
        <f t="shared" si="784"/>
        <v>1</v>
      </c>
      <c r="AC2312">
        <f t="shared" si="785"/>
        <v>0</v>
      </c>
      <c r="AD2312">
        <f t="shared" si="786"/>
        <v>1</v>
      </c>
      <c r="AE2312" s="4" t="s">
        <v>2828</v>
      </c>
      <c r="AF2312" s="9" t="s">
        <v>2829</v>
      </c>
      <c r="AG2312">
        <v>0</v>
      </c>
      <c r="AH2312">
        <v>1</v>
      </c>
      <c r="AI2312">
        <v>0</v>
      </c>
      <c r="AJ2312">
        <v>1</v>
      </c>
      <c r="AK2312" s="9" t="s">
        <v>2840</v>
      </c>
      <c r="AL2312">
        <f t="shared" si="787"/>
        <v>0</v>
      </c>
      <c r="AM2312">
        <f>IF(AND(INDIRECT(AN2312)='Sample Select backend'!$C$2,INDIRECT(AO2312)=1,INDIRECT(AP2312)='Sample Select backend'!$F$2,INDIRECT(AQ2312)=1,INDIRECT(AR2312)='Sample Select backend'!$M$2),1,0)</f>
        <v>0</v>
      </c>
      <c r="AN2312" t="str">
        <f>_xlfn.CONCAT('Sample Select backend'!$C$4,ROW(AN2312))</f>
        <v>AE2312</v>
      </c>
      <c r="AO2312" s="9" t="str">
        <f>_xlfn.CONCAT('Sample Select backend'!$J$2,ROW(AO2312))</f>
        <v>AJ2312</v>
      </c>
      <c r="AP2312" t="str">
        <f>_xlfn.CONCAT('Sample Select backend'!$F$4,ROW(AP2312))</f>
        <v>AF2312</v>
      </c>
      <c r="AQ2312" t="str">
        <f>_xlfn.CONCAT('Sample Select backend'!$I$10,ROW(AQ2312))</f>
        <v>R2312</v>
      </c>
      <c r="AR2312" t="str">
        <f>_xlfn.CONCAT('Sample Select backend'!$M$4,ROW(AR2312))</f>
        <v>AK2312</v>
      </c>
      <c r="AS2312" t="str">
        <f t="shared" si="788"/>
        <v>Mauritius</v>
      </c>
      <c r="AT2312" s="9">
        <f t="shared" si="789"/>
        <v>29</v>
      </c>
      <c r="AU2312">
        <f t="shared" si="790"/>
        <v>0</v>
      </c>
      <c r="AV2312" s="9">
        <v>1</v>
      </c>
    </row>
    <row r="2313" spans="1:48" x14ac:dyDescent="0.35">
      <c r="A2313" t="s">
        <v>126</v>
      </c>
      <c r="B2313">
        <v>7</v>
      </c>
      <c r="C2313">
        <v>30</v>
      </c>
      <c r="D2313" t="s">
        <v>1676</v>
      </c>
      <c r="E2313">
        <v>1</v>
      </c>
      <c r="F2313">
        <v>1</v>
      </c>
      <c r="G2313">
        <v>2</v>
      </c>
      <c r="H2313">
        <v>1</v>
      </c>
      <c r="I2313">
        <v>2</v>
      </c>
      <c r="J2313">
        <v>2</v>
      </c>
      <c r="K2313">
        <v>1</v>
      </c>
      <c r="L2313">
        <v>-2</v>
      </c>
      <c r="M2313">
        <v>1</v>
      </c>
      <c r="N2313" t="s">
        <v>2725</v>
      </c>
      <c r="O2313" t="s">
        <v>2803</v>
      </c>
      <c r="P2313" t="s">
        <v>2810</v>
      </c>
      <c r="Q2313" t="s">
        <v>2813</v>
      </c>
      <c r="R2313">
        <v>0</v>
      </c>
      <c r="S2313">
        <v>-15.62</v>
      </c>
      <c r="T2313">
        <v>-13.18</v>
      </c>
      <c r="U2313">
        <v>90.19</v>
      </c>
      <c r="V2313">
        <f t="shared" si="778"/>
        <v>1</v>
      </c>
      <c r="W2313">
        <f t="shared" si="779"/>
        <v>1</v>
      </c>
      <c r="X2313">
        <f t="shared" si="780"/>
        <v>1</v>
      </c>
      <c r="Y2313">
        <f t="shared" si="781"/>
        <v>1</v>
      </c>
      <c r="Z2313">
        <f t="shared" si="782"/>
        <v>1</v>
      </c>
      <c r="AA2313">
        <f t="shared" si="783"/>
        <v>1</v>
      </c>
      <c r="AB2313">
        <f t="shared" si="784"/>
        <v>1</v>
      </c>
      <c r="AC2313">
        <f t="shared" si="785"/>
        <v>0</v>
      </c>
      <c r="AD2313">
        <f t="shared" si="786"/>
        <v>1</v>
      </c>
      <c r="AE2313" s="4" t="s">
        <v>2828</v>
      </c>
      <c r="AF2313" s="9" t="s">
        <v>2829</v>
      </c>
      <c r="AG2313">
        <v>0</v>
      </c>
      <c r="AH2313">
        <v>1</v>
      </c>
      <c r="AI2313">
        <v>0</v>
      </c>
      <c r="AJ2313">
        <v>1</v>
      </c>
      <c r="AK2313" s="9" t="s">
        <v>2840</v>
      </c>
      <c r="AL2313">
        <f t="shared" si="787"/>
        <v>0</v>
      </c>
      <c r="AM2313">
        <f>IF(AND(INDIRECT(AN2313)='Sample Select backend'!$C$2,INDIRECT(AO2313)=1,INDIRECT(AP2313)='Sample Select backend'!$F$2,INDIRECT(AQ2313)=1,INDIRECT(AR2313)='Sample Select backend'!$M$2),1,0)</f>
        <v>0</v>
      </c>
      <c r="AN2313" t="str">
        <f>_xlfn.CONCAT('Sample Select backend'!$C$4,ROW(AN2313))</f>
        <v>AE2313</v>
      </c>
      <c r="AO2313" s="9" t="str">
        <f>_xlfn.CONCAT('Sample Select backend'!$J$2,ROW(AO2313))</f>
        <v>AJ2313</v>
      </c>
      <c r="AP2313" t="str">
        <f>_xlfn.CONCAT('Sample Select backend'!$F$4,ROW(AP2313))</f>
        <v>AF2313</v>
      </c>
      <c r="AQ2313" t="str">
        <f>_xlfn.CONCAT('Sample Select backend'!$I$10,ROW(AQ2313))</f>
        <v>R2313</v>
      </c>
      <c r="AR2313" t="str">
        <f>_xlfn.CONCAT('Sample Select backend'!$M$4,ROW(AR2313))</f>
        <v>AK2313</v>
      </c>
      <c r="AS2313" t="str">
        <f t="shared" si="788"/>
        <v>Mauritius</v>
      </c>
      <c r="AT2313" s="9">
        <f t="shared" si="789"/>
        <v>30</v>
      </c>
      <c r="AU2313">
        <f t="shared" si="790"/>
        <v>0</v>
      </c>
      <c r="AV2313" s="9">
        <v>1</v>
      </c>
    </row>
    <row r="2314" spans="1:48" x14ac:dyDescent="0.35">
      <c r="A2314" t="s">
        <v>126</v>
      </c>
      <c r="B2314">
        <v>1</v>
      </c>
      <c r="C2314" t="s">
        <v>201</v>
      </c>
      <c r="D2314" t="s">
        <v>1673</v>
      </c>
      <c r="E2314">
        <v>2</v>
      </c>
      <c r="F2314">
        <v>2</v>
      </c>
      <c r="G2314">
        <v>2</v>
      </c>
      <c r="H2314">
        <v>-1</v>
      </c>
      <c r="I2314">
        <v>2</v>
      </c>
      <c r="J2314">
        <v>2</v>
      </c>
      <c r="K2314">
        <v>2</v>
      </c>
      <c r="L2314">
        <v>2</v>
      </c>
      <c r="M2314">
        <v>1</v>
      </c>
      <c r="N2314" t="s">
        <v>2725</v>
      </c>
      <c r="O2314" t="s">
        <v>2803</v>
      </c>
      <c r="P2314" t="s">
        <v>2810</v>
      </c>
      <c r="Q2314" t="s">
        <v>2813</v>
      </c>
      <c r="R2314">
        <v>0</v>
      </c>
      <c r="S2314">
        <v>-15.62</v>
      </c>
      <c r="T2314">
        <v>-13.18</v>
      </c>
      <c r="U2314">
        <v>90.19</v>
      </c>
      <c r="V2314">
        <f t="shared" si="778"/>
        <v>1</v>
      </c>
      <c r="W2314">
        <f t="shared" si="779"/>
        <v>1</v>
      </c>
      <c r="X2314">
        <f t="shared" si="780"/>
        <v>1</v>
      </c>
      <c r="Y2314">
        <f t="shared" si="781"/>
        <v>0</v>
      </c>
      <c r="Z2314">
        <f t="shared" si="782"/>
        <v>1</v>
      </c>
      <c r="AA2314">
        <f t="shared" si="783"/>
        <v>1</v>
      </c>
      <c r="AB2314">
        <f t="shared" si="784"/>
        <v>1</v>
      </c>
      <c r="AC2314">
        <f t="shared" si="785"/>
        <v>1</v>
      </c>
      <c r="AD2314">
        <f t="shared" si="786"/>
        <v>1</v>
      </c>
      <c r="AE2314" s="4" t="s">
        <v>2828</v>
      </c>
      <c r="AF2314" s="9" t="s">
        <v>2829</v>
      </c>
      <c r="AG2314">
        <v>0</v>
      </c>
      <c r="AH2314">
        <v>1</v>
      </c>
      <c r="AI2314">
        <v>0</v>
      </c>
      <c r="AJ2314">
        <v>1</v>
      </c>
      <c r="AK2314" s="9" t="s">
        <v>2840</v>
      </c>
      <c r="AL2314">
        <f t="shared" si="787"/>
        <v>0</v>
      </c>
      <c r="AM2314">
        <f>IF(AND(INDIRECT(AN2314)='Sample Select backend'!$C$2,INDIRECT(AO2314)=1,INDIRECT(AP2314)='Sample Select backend'!$F$2,INDIRECT(AQ2314)=1,INDIRECT(AR2314)='Sample Select backend'!$M$2),1,0)</f>
        <v>0</v>
      </c>
      <c r="AN2314" t="str">
        <f>_xlfn.CONCAT('Sample Select backend'!$C$4,ROW(AN2314))</f>
        <v>AE2314</v>
      </c>
      <c r="AO2314" s="9" t="str">
        <f>_xlfn.CONCAT('Sample Select backend'!$J$2,ROW(AO2314))</f>
        <v>AJ2314</v>
      </c>
      <c r="AP2314" t="str">
        <f>_xlfn.CONCAT('Sample Select backend'!$F$4,ROW(AP2314))</f>
        <v>AF2314</v>
      </c>
      <c r="AQ2314" t="str">
        <f>_xlfn.CONCAT('Sample Select backend'!$I$10,ROW(AQ2314))</f>
        <v>R2314</v>
      </c>
      <c r="AR2314" t="str">
        <f>_xlfn.CONCAT('Sample Select backend'!$M$4,ROW(AR2314))</f>
        <v>AK2314</v>
      </c>
      <c r="AS2314" t="str">
        <f t="shared" si="788"/>
        <v>Mauritius</v>
      </c>
      <c r="AT2314" s="9" t="str">
        <f t="shared" si="789"/>
        <v>Other</v>
      </c>
      <c r="AU2314">
        <f t="shared" si="790"/>
        <v>0</v>
      </c>
      <c r="AV2314" s="9">
        <v>0</v>
      </c>
    </row>
    <row r="2315" spans="1:48" x14ac:dyDescent="0.35">
      <c r="A2315" t="s">
        <v>126</v>
      </c>
      <c r="B2315">
        <v>6</v>
      </c>
      <c r="C2315">
        <v>28</v>
      </c>
      <c r="D2315" t="s">
        <v>1671</v>
      </c>
      <c r="E2315">
        <v>1</v>
      </c>
      <c r="F2315">
        <v>1</v>
      </c>
      <c r="G2315">
        <v>2</v>
      </c>
      <c r="H2315">
        <v>-1</v>
      </c>
      <c r="I2315">
        <v>2</v>
      </c>
      <c r="J2315">
        <v>2</v>
      </c>
      <c r="K2315">
        <v>1</v>
      </c>
      <c r="L2315">
        <v>-2</v>
      </c>
      <c r="M2315">
        <v>1</v>
      </c>
      <c r="N2315" t="s">
        <v>2725</v>
      </c>
      <c r="O2315" t="s">
        <v>2803</v>
      </c>
      <c r="P2315" t="s">
        <v>2810</v>
      </c>
      <c r="Q2315" t="s">
        <v>2813</v>
      </c>
      <c r="R2315">
        <v>0</v>
      </c>
      <c r="S2315">
        <v>-15.62</v>
      </c>
      <c r="T2315">
        <v>-13.18</v>
      </c>
      <c r="U2315">
        <v>90.19</v>
      </c>
      <c r="V2315">
        <f t="shared" si="778"/>
        <v>1</v>
      </c>
      <c r="W2315">
        <f t="shared" si="779"/>
        <v>1</v>
      </c>
      <c r="X2315">
        <f t="shared" si="780"/>
        <v>1</v>
      </c>
      <c r="Y2315">
        <f t="shared" si="781"/>
        <v>0</v>
      </c>
      <c r="Z2315">
        <f t="shared" si="782"/>
        <v>1</v>
      </c>
      <c r="AA2315">
        <f t="shared" si="783"/>
        <v>1</v>
      </c>
      <c r="AB2315">
        <f t="shared" si="784"/>
        <v>1</v>
      </c>
      <c r="AC2315">
        <f t="shared" si="785"/>
        <v>0</v>
      </c>
      <c r="AD2315">
        <f t="shared" si="786"/>
        <v>1</v>
      </c>
      <c r="AE2315" s="4" t="s">
        <v>2828</v>
      </c>
      <c r="AF2315" s="9" t="s">
        <v>2829</v>
      </c>
      <c r="AG2315">
        <v>0</v>
      </c>
      <c r="AH2315">
        <v>1</v>
      </c>
      <c r="AI2315">
        <v>0</v>
      </c>
      <c r="AJ2315">
        <v>1</v>
      </c>
      <c r="AK2315" s="9" t="s">
        <v>2840</v>
      </c>
      <c r="AL2315">
        <f t="shared" si="787"/>
        <v>0</v>
      </c>
      <c r="AM2315">
        <f>IF(AND(INDIRECT(AN2315)='Sample Select backend'!$C$2,INDIRECT(AO2315)=1,INDIRECT(AP2315)='Sample Select backend'!$F$2,INDIRECT(AQ2315)=1,INDIRECT(AR2315)='Sample Select backend'!$M$2),1,0)</f>
        <v>0</v>
      </c>
      <c r="AN2315" t="str">
        <f>_xlfn.CONCAT('Sample Select backend'!$C$4,ROW(AN2315))</f>
        <v>AE2315</v>
      </c>
      <c r="AO2315" s="9" t="str">
        <f>_xlfn.CONCAT('Sample Select backend'!$J$2,ROW(AO2315))</f>
        <v>AJ2315</v>
      </c>
      <c r="AP2315" t="str">
        <f>_xlfn.CONCAT('Sample Select backend'!$F$4,ROW(AP2315))</f>
        <v>AF2315</v>
      </c>
      <c r="AQ2315" t="str">
        <f>_xlfn.CONCAT('Sample Select backend'!$I$10,ROW(AQ2315))</f>
        <v>R2315</v>
      </c>
      <c r="AR2315" t="str">
        <f>_xlfn.CONCAT('Sample Select backend'!$M$4,ROW(AR2315))</f>
        <v>AK2315</v>
      </c>
      <c r="AS2315" t="str">
        <f t="shared" si="788"/>
        <v>Mauritius</v>
      </c>
      <c r="AT2315" s="9">
        <f t="shared" si="789"/>
        <v>28</v>
      </c>
      <c r="AU2315">
        <f t="shared" si="790"/>
        <v>0</v>
      </c>
      <c r="AV2315" s="9">
        <v>0</v>
      </c>
    </row>
    <row r="2316" spans="1:48" x14ac:dyDescent="0.35">
      <c r="A2316" s="24" t="s">
        <v>126</v>
      </c>
      <c r="B2316" s="24">
        <v>7</v>
      </c>
      <c r="C2316" s="24" t="s">
        <v>201</v>
      </c>
      <c r="D2316" s="24" t="s">
        <v>3993</v>
      </c>
      <c r="E2316" s="24"/>
      <c r="O2316" t="s">
        <v>2803</v>
      </c>
      <c r="P2316" t="s">
        <v>2810</v>
      </c>
      <c r="Q2316" t="s">
        <v>2813</v>
      </c>
      <c r="R2316">
        <v>0</v>
      </c>
      <c r="S2316">
        <v>-15.62</v>
      </c>
      <c r="T2316">
        <v>-13.18</v>
      </c>
      <c r="U2316">
        <v>90.19</v>
      </c>
      <c r="V2316">
        <v>-1</v>
      </c>
      <c r="W2316">
        <v>-1</v>
      </c>
      <c r="X2316">
        <v>-1</v>
      </c>
      <c r="Y2316">
        <v>-1</v>
      </c>
      <c r="Z2316">
        <v>-1</v>
      </c>
      <c r="AA2316">
        <v>-1</v>
      </c>
      <c r="AB2316">
        <v>-1</v>
      </c>
      <c r="AC2316">
        <v>-1</v>
      </c>
      <c r="AD2316">
        <v>-1</v>
      </c>
      <c r="AE2316" s="4" t="s">
        <v>2828</v>
      </c>
      <c r="AF2316" s="9" t="s">
        <v>2829</v>
      </c>
      <c r="AG2316">
        <v>0</v>
      </c>
      <c r="AH2316">
        <v>1</v>
      </c>
      <c r="AI2316">
        <v>0</v>
      </c>
      <c r="AJ2316">
        <v>1</v>
      </c>
      <c r="AK2316" s="9" t="s">
        <v>2840</v>
      </c>
      <c r="AL2316">
        <f t="shared" si="787"/>
        <v>0</v>
      </c>
      <c r="AM2316">
        <f>IF(AND(INDIRECT(AN2316)='Sample Select backend'!$C$2,INDIRECT(AO2316)=1,INDIRECT(AP2316)='Sample Select backend'!$F$2,INDIRECT(AQ2316)=1,INDIRECT(AR2316)='Sample Select backend'!$M$2),1,0)</f>
        <v>0</v>
      </c>
      <c r="AN2316" t="str">
        <f>_xlfn.CONCAT('Sample Select backend'!$C$4,ROW(AN2316))</f>
        <v>AE2316</v>
      </c>
      <c r="AO2316" s="9" t="str">
        <f>_xlfn.CONCAT('Sample Select backend'!$J$2,ROW(AO2316))</f>
        <v>AJ2316</v>
      </c>
      <c r="AP2316" t="str">
        <f>_xlfn.CONCAT('Sample Select backend'!$F$4,ROW(AP2316))</f>
        <v>AF2316</v>
      </c>
      <c r="AQ2316" t="str">
        <f>_xlfn.CONCAT('Sample Select backend'!$I$10,ROW(AQ2316))</f>
        <v>R2316</v>
      </c>
      <c r="AR2316" t="str">
        <f>_xlfn.CONCAT('Sample Select backend'!$M$4,ROW(AR2316))</f>
        <v>AK2316</v>
      </c>
      <c r="AS2316" t="str">
        <f t="shared" si="788"/>
        <v>Mauritius</v>
      </c>
      <c r="AT2316" s="9" t="str">
        <f t="shared" si="789"/>
        <v>Other</v>
      </c>
      <c r="AU2316">
        <f t="shared" si="790"/>
        <v>0</v>
      </c>
      <c r="AV2316" s="9">
        <v>0</v>
      </c>
    </row>
    <row r="2317" spans="1:48" x14ac:dyDescent="0.35">
      <c r="A2317" s="24" t="s">
        <v>126</v>
      </c>
      <c r="B2317" s="24" t="s">
        <v>2891</v>
      </c>
      <c r="C2317" s="24" t="s">
        <v>3052</v>
      </c>
      <c r="D2317" s="24" t="s">
        <v>3994</v>
      </c>
      <c r="E2317" s="24"/>
      <c r="O2317" t="s">
        <v>2803</v>
      </c>
      <c r="P2317" t="s">
        <v>2810</v>
      </c>
      <c r="Q2317" t="s">
        <v>2813</v>
      </c>
      <c r="R2317">
        <v>0</v>
      </c>
      <c r="S2317">
        <v>-15.62</v>
      </c>
      <c r="T2317">
        <v>-13.18</v>
      </c>
      <c r="U2317">
        <v>90.19</v>
      </c>
      <c r="V2317">
        <v>-1</v>
      </c>
      <c r="W2317">
        <v>-1</v>
      </c>
      <c r="X2317">
        <v>-1</v>
      </c>
      <c r="Y2317">
        <v>-1</v>
      </c>
      <c r="Z2317">
        <v>-1</v>
      </c>
      <c r="AA2317">
        <v>-1</v>
      </c>
      <c r="AB2317">
        <v>-1</v>
      </c>
      <c r="AC2317">
        <v>-1</v>
      </c>
      <c r="AD2317">
        <v>-1</v>
      </c>
      <c r="AE2317" s="4" t="s">
        <v>2828</v>
      </c>
      <c r="AF2317" s="9" t="s">
        <v>2829</v>
      </c>
      <c r="AG2317">
        <v>0</v>
      </c>
      <c r="AH2317">
        <v>1</v>
      </c>
      <c r="AI2317">
        <v>0</v>
      </c>
      <c r="AJ2317">
        <v>1</v>
      </c>
      <c r="AK2317" s="9" t="s">
        <v>2840</v>
      </c>
      <c r="AL2317">
        <f t="shared" si="787"/>
        <v>1</v>
      </c>
      <c r="AM2317">
        <f>IF(AND(INDIRECT(AN2317)='Sample Select backend'!$C$2,INDIRECT(AO2317)=1,INDIRECT(AP2317)='Sample Select backend'!$F$2,INDIRECT(AQ2317)=1,INDIRECT(AR2317)='Sample Select backend'!$M$2),1,0)</f>
        <v>0</v>
      </c>
      <c r="AN2317" t="str">
        <f>_xlfn.CONCAT('Sample Select backend'!$C$4,ROW(AN2317))</f>
        <v>AE2317</v>
      </c>
      <c r="AO2317" s="9" t="str">
        <f>_xlfn.CONCAT('Sample Select backend'!$J$2,ROW(AO2317))</f>
        <v>AJ2317</v>
      </c>
      <c r="AP2317" t="str">
        <f>_xlfn.CONCAT('Sample Select backend'!$F$4,ROW(AP2317))</f>
        <v>AF2317</v>
      </c>
      <c r="AQ2317" t="str">
        <f>_xlfn.CONCAT('Sample Select backend'!$I$10,ROW(AQ2317))</f>
        <v>R2317</v>
      </c>
      <c r="AR2317" t="str">
        <f>_xlfn.CONCAT('Sample Select backend'!$M$4,ROW(AR2317))</f>
        <v>AK2317</v>
      </c>
      <c r="AS2317" t="str">
        <f t="shared" si="788"/>
        <v>Mauritius</v>
      </c>
      <c r="AT2317" s="9" t="str">
        <f t="shared" si="789"/>
        <v>Other</v>
      </c>
      <c r="AU2317">
        <f t="shared" si="790"/>
        <v>0</v>
      </c>
      <c r="AV2317" s="9">
        <v>0</v>
      </c>
    </row>
    <row r="2318" spans="1:48" x14ac:dyDescent="0.35">
      <c r="A2318" s="24" t="s">
        <v>126</v>
      </c>
      <c r="B2318" s="24">
        <v>8</v>
      </c>
      <c r="C2318" s="24">
        <v>33</v>
      </c>
      <c r="D2318" s="24" t="s">
        <v>3995</v>
      </c>
      <c r="E2318" s="24"/>
      <c r="O2318" t="s">
        <v>2803</v>
      </c>
      <c r="P2318" t="s">
        <v>2810</v>
      </c>
      <c r="Q2318" t="s">
        <v>2813</v>
      </c>
      <c r="R2318">
        <v>0</v>
      </c>
      <c r="S2318">
        <v>-15.62</v>
      </c>
      <c r="T2318">
        <v>-13.18</v>
      </c>
      <c r="U2318">
        <v>90.19</v>
      </c>
      <c r="V2318">
        <v>-1</v>
      </c>
      <c r="W2318">
        <v>-1</v>
      </c>
      <c r="X2318">
        <v>-1</v>
      </c>
      <c r="Y2318">
        <v>-1</v>
      </c>
      <c r="Z2318">
        <v>-1</v>
      </c>
      <c r="AA2318">
        <v>-1</v>
      </c>
      <c r="AB2318">
        <v>-1</v>
      </c>
      <c r="AC2318">
        <v>-1</v>
      </c>
      <c r="AD2318">
        <v>-1</v>
      </c>
      <c r="AE2318" s="4" t="s">
        <v>2828</v>
      </c>
      <c r="AF2318" s="9" t="s">
        <v>2829</v>
      </c>
      <c r="AG2318">
        <v>0</v>
      </c>
      <c r="AH2318">
        <v>1</v>
      </c>
      <c r="AI2318">
        <v>0</v>
      </c>
      <c r="AJ2318">
        <v>1</v>
      </c>
      <c r="AK2318" s="9" t="s">
        <v>2840</v>
      </c>
      <c r="AL2318">
        <f t="shared" si="787"/>
        <v>0</v>
      </c>
      <c r="AM2318">
        <f>IF(AND(INDIRECT(AN2318)='Sample Select backend'!$C$2,INDIRECT(AO2318)=1,INDIRECT(AP2318)='Sample Select backend'!$F$2,INDIRECT(AQ2318)=1,INDIRECT(AR2318)='Sample Select backend'!$M$2),1,0)</f>
        <v>0</v>
      </c>
      <c r="AN2318" t="str">
        <f>_xlfn.CONCAT('Sample Select backend'!$C$4,ROW(AN2318))</f>
        <v>AE2318</v>
      </c>
      <c r="AO2318" s="9" t="str">
        <f>_xlfn.CONCAT('Sample Select backend'!$J$2,ROW(AO2318))</f>
        <v>AJ2318</v>
      </c>
      <c r="AP2318" t="str">
        <f>_xlfn.CONCAT('Sample Select backend'!$F$4,ROW(AP2318))</f>
        <v>AF2318</v>
      </c>
      <c r="AQ2318" t="str">
        <f>_xlfn.CONCAT('Sample Select backend'!$I$10,ROW(AQ2318))</f>
        <v>R2318</v>
      </c>
      <c r="AR2318" t="str">
        <f>_xlfn.CONCAT('Sample Select backend'!$M$4,ROW(AR2318))</f>
        <v>AK2318</v>
      </c>
      <c r="AS2318" t="str">
        <f t="shared" si="788"/>
        <v>Mauritius</v>
      </c>
      <c r="AT2318" s="9">
        <f t="shared" si="789"/>
        <v>33</v>
      </c>
      <c r="AU2318">
        <f t="shared" si="790"/>
        <v>0</v>
      </c>
      <c r="AV2318" s="9">
        <v>0</v>
      </c>
    </row>
    <row r="2319" spans="1:48" x14ac:dyDescent="0.35">
      <c r="A2319" s="24" t="s">
        <v>126</v>
      </c>
      <c r="B2319" s="24">
        <v>5</v>
      </c>
      <c r="C2319" s="24" t="s">
        <v>204</v>
      </c>
      <c r="D2319" s="24" t="s">
        <v>3996</v>
      </c>
      <c r="E2319" s="24"/>
      <c r="O2319" t="s">
        <v>2803</v>
      </c>
      <c r="P2319" t="s">
        <v>2810</v>
      </c>
      <c r="Q2319" t="s">
        <v>2813</v>
      </c>
      <c r="R2319">
        <v>0</v>
      </c>
      <c r="S2319">
        <v>-15.62</v>
      </c>
      <c r="T2319">
        <v>-13.18</v>
      </c>
      <c r="U2319">
        <v>90.19</v>
      </c>
      <c r="V2319">
        <v>-1</v>
      </c>
      <c r="W2319">
        <v>-1</v>
      </c>
      <c r="X2319">
        <v>-1</v>
      </c>
      <c r="Y2319">
        <v>-1</v>
      </c>
      <c r="Z2319">
        <v>-1</v>
      </c>
      <c r="AA2319">
        <v>-1</v>
      </c>
      <c r="AB2319">
        <v>-1</v>
      </c>
      <c r="AC2319">
        <v>-1</v>
      </c>
      <c r="AD2319">
        <v>-1</v>
      </c>
      <c r="AE2319" s="4" t="s">
        <v>2828</v>
      </c>
      <c r="AF2319" s="9" t="s">
        <v>2829</v>
      </c>
      <c r="AG2319">
        <v>0</v>
      </c>
      <c r="AH2319">
        <v>1</v>
      </c>
      <c r="AI2319">
        <v>0</v>
      </c>
      <c r="AJ2319">
        <v>1</v>
      </c>
      <c r="AK2319" s="9" t="s">
        <v>2840</v>
      </c>
      <c r="AL2319">
        <f t="shared" si="787"/>
        <v>0</v>
      </c>
      <c r="AM2319">
        <f>IF(AND(INDIRECT(AN2319)='Sample Select backend'!$C$2,INDIRECT(AO2319)=1,INDIRECT(AP2319)='Sample Select backend'!$F$2,INDIRECT(AQ2319)=1,INDIRECT(AR2319)='Sample Select backend'!$M$2),1,0)</f>
        <v>0</v>
      </c>
      <c r="AN2319" t="str">
        <f>_xlfn.CONCAT('Sample Select backend'!$C$4,ROW(AN2319))</f>
        <v>AE2319</v>
      </c>
      <c r="AO2319" s="9" t="str">
        <f>_xlfn.CONCAT('Sample Select backend'!$J$2,ROW(AO2319))</f>
        <v>AJ2319</v>
      </c>
      <c r="AP2319" t="str">
        <f>_xlfn.CONCAT('Sample Select backend'!$F$4,ROW(AP2319))</f>
        <v>AF2319</v>
      </c>
      <c r="AQ2319" t="str">
        <f>_xlfn.CONCAT('Sample Select backend'!$I$10,ROW(AQ2319))</f>
        <v>R2319</v>
      </c>
      <c r="AR2319" t="str">
        <f>_xlfn.CONCAT('Sample Select backend'!$M$4,ROW(AR2319))</f>
        <v>AK2319</v>
      </c>
      <c r="AS2319" t="str">
        <f t="shared" si="788"/>
        <v>Mauritius</v>
      </c>
      <c r="AT2319" s="9" t="str">
        <f t="shared" si="789"/>
        <v>General</v>
      </c>
      <c r="AU2319">
        <f t="shared" si="790"/>
        <v>0</v>
      </c>
      <c r="AV2319" s="9">
        <v>0</v>
      </c>
    </row>
    <row r="2320" spans="1:48" x14ac:dyDescent="0.35">
      <c r="A2320" s="24" t="s">
        <v>126</v>
      </c>
      <c r="B2320" s="24">
        <v>6</v>
      </c>
      <c r="C2320" s="24">
        <v>28</v>
      </c>
      <c r="D2320" s="24" t="s">
        <v>3997</v>
      </c>
      <c r="E2320" s="24"/>
      <c r="O2320" t="s">
        <v>2803</v>
      </c>
      <c r="P2320" t="s">
        <v>2810</v>
      </c>
      <c r="Q2320" t="s">
        <v>2813</v>
      </c>
      <c r="R2320">
        <v>0</v>
      </c>
      <c r="S2320">
        <v>-15.62</v>
      </c>
      <c r="T2320">
        <v>-13.18</v>
      </c>
      <c r="U2320">
        <v>90.19</v>
      </c>
      <c r="V2320">
        <v>-1</v>
      </c>
      <c r="W2320">
        <v>-1</v>
      </c>
      <c r="X2320">
        <v>-1</v>
      </c>
      <c r="Y2320">
        <v>-1</v>
      </c>
      <c r="Z2320">
        <v>-1</v>
      </c>
      <c r="AA2320">
        <v>-1</v>
      </c>
      <c r="AB2320">
        <v>-1</v>
      </c>
      <c r="AC2320">
        <v>-1</v>
      </c>
      <c r="AD2320">
        <v>-1</v>
      </c>
      <c r="AE2320" s="4" t="s">
        <v>2828</v>
      </c>
      <c r="AF2320" s="9" t="s">
        <v>2829</v>
      </c>
      <c r="AG2320">
        <v>0</v>
      </c>
      <c r="AH2320">
        <v>1</v>
      </c>
      <c r="AI2320">
        <v>0</v>
      </c>
      <c r="AJ2320">
        <v>1</v>
      </c>
      <c r="AK2320" s="9" t="s">
        <v>2840</v>
      </c>
      <c r="AL2320">
        <f t="shared" si="787"/>
        <v>0</v>
      </c>
      <c r="AM2320">
        <f>IF(AND(INDIRECT(AN2320)='Sample Select backend'!$C$2,INDIRECT(AO2320)=1,INDIRECT(AP2320)='Sample Select backend'!$F$2,INDIRECT(AQ2320)=1,INDIRECT(AR2320)='Sample Select backend'!$M$2),1,0)</f>
        <v>0</v>
      </c>
      <c r="AN2320" t="str">
        <f>_xlfn.CONCAT('Sample Select backend'!$C$4,ROW(AN2320))</f>
        <v>AE2320</v>
      </c>
      <c r="AO2320" s="9" t="str">
        <f>_xlfn.CONCAT('Sample Select backend'!$J$2,ROW(AO2320))</f>
        <v>AJ2320</v>
      </c>
      <c r="AP2320" t="str">
        <f>_xlfn.CONCAT('Sample Select backend'!$F$4,ROW(AP2320))</f>
        <v>AF2320</v>
      </c>
      <c r="AQ2320" t="str">
        <f>_xlfn.CONCAT('Sample Select backend'!$I$10,ROW(AQ2320))</f>
        <v>R2320</v>
      </c>
      <c r="AR2320" t="str">
        <f>_xlfn.CONCAT('Sample Select backend'!$M$4,ROW(AR2320))</f>
        <v>AK2320</v>
      </c>
      <c r="AS2320" t="str">
        <f t="shared" si="788"/>
        <v>Mauritius</v>
      </c>
      <c r="AT2320" s="9">
        <f t="shared" si="789"/>
        <v>28</v>
      </c>
      <c r="AU2320">
        <f t="shared" si="790"/>
        <v>0</v>
      </c>
      <c r="AV2320" s="9">
        <v>0</v>
      </c>
    </row>
    <row r="2321" spans="1:48" x14ac:dyDescent="0.35">
      <c r="A2321" s="24" t="s">
        <v>126</v>
      </c>
      <c r="B2321" s="24">
        <v>9</v>
      </c>
      <c r="C2321" s="24">
        <v>34</v>
      </c>
      <c r="D2321" s="24" t="s">
        <v>3998</v>
      </c>
      <c r="E2321" s="24"/>
      <c r="O2321" t="s">
        <v>2803</v>
      </c>
      <c r="P2321" t="s">
        <v>2810</v>
      </c>
      <c r="Q2321" t="s">
        <v>2813</v>
      </c>
      <c r="R2321">
        <v>0</v>
      </c>
      <c r="S2321">
        <v>-15.62</v>
      </c>
      <c r="T2321">
        <v>-13.18</v>
      </c>
      <c r="U2321">
        <v>90.19</v>
      </c>
      <c r="V2321">
        <v>-1</v>
      </c>
      <c r="W2321">
        <v>-1</v>
      </c>
      <c r="X2321">
        <v>-1</v>
      </c>
      <c r="Y2321">
        <v>-1</v>
      </c>
      <c r="Z2321">
        <v>-1</v>
      </c>
      <c r="AA2321">
        <v>-1</v>
      </c>
      <c r="AB2321">
        <v>-1</v>
      </c>
      <c r="AC2321">
        <v>-1</v>
      </c>
      <c r="AD2321">
        <v>-1</v>
      </c>
      <c r="AE2321" s="4" t="s">
        <v>2828</v>
      </c>
      <c r="AF2321" s="9" t="s">
        <v>2829</v>
      </c>
      <c r="AG2321">
        <v>0</v>
      </c>
      <c r="AH2321">
        <v>1</v>
      </c>
      <c r="AI2321">
        <v>0</v>
      </c>
      <c r="AJ2321">
        <v>1</v>
      </c>
      <c r="AK2321" s="9" t="s">
        <v>2840</v>
      </c>
      <c r="AL2321">
        <f t="shared" si="787"/>
        <v>0</v>
      </c>
      <c r="AM2321">
        <f>IF(AND(INDIRECT(AN2321)='Sample Select backend'!$C$2,INDIRECT(AO2321)=1,INDIRECT(AP2321)='Sample Select backend'!$F$2,INDIRECT(AQ2321)=1,INDIRECT(AR2321)='Sample Select backend'!$M$2),1,0)</f>
        <v>0</v>
      </c>
      <c r="AN2321" t="str">
        <f>_xlfn.CONCAT('Sample Select backend'!$C$4,ROW(AN2321))</f>
        <v>AE2321</v>
      </c>
      <c r="AO2321" s="9" t="str">
        <f>_xlfn.CONCAT('Sample Select backend'!$J$2,ROW(AO2321))</f>
        <v>AJ2321</v>
      </c>
      <c r="AP2321" t="str">
        <f>_xlfn.CONCAT('Sample Select backend'!$F$4,ROW(AP2321))</f>
        <v>AF2321</v>
      </c>
      <c r="AQ2321" t="str">
        <f>_xlfn.CONCAT('Sample Select backend'!$I$10,ROW(AQ2321))</f>
        <v>R2321</v>
      </c>
      <c r="AR2321" t="str">
        <f>_xlfn.CONCAT('Sample Select backend'!$M$4,ROW(AR2321))</f>
        <v>AK2321</v>
      </c>
      <c r="AS2321" t="str">
        <f t="shared" si="788"/>
        <v>Mauritius</v>
      </c>
      <c r="AT2321" s="9">
        <f t="shared" si="789"/>
        <v>34</v>
      </c>
      <c r="AU2321">
        <f t="shared" si="790"/>
        <v>0</v>
      </c>
      <c r="AV2321" s="9">
        <v>0</v>
      </c>
    </row>
    <row r="2322" spans="1:48" x14ac:dyDescent="0.35">
      <c r="A2322" s="24" t="s">
        <v>126</v>
      </c>
      <c r="B2322" s="24" t="s">
        <v>201</v>
      </c>
      <c r="C2322" s="24" t="s">
        <v>201</v>
      </c>
      <c r="D2322" s="24" t="s">
        <v>3999</v>
      </c>
      <c r="E2322" s="24"/>
      <c r="O2322" t="s">
        <v>2803</v>
      </c>
      <c r="P2322" t="s">
        <v>2810</v>
      </c>
      <c r="Q2322" t="s">
        <v>2813</v>
      </c>
      <c r="R2322">
        <v>0</v>
      </c>
      <c r="S2322">
        <v>-15.62</v>
      </c>
      <c r="T2322">
        <v>-13.18</v>
      </c>
      <c r="U2322">
        <v>90.19</v>
      </c>
      <c r="V2322">
        <v>-1</v>
      </c>
      <c r="W2322">
        <v>-1</v>
      </c>
      <c r="X2322">
        <v>-1</v>
      </c>
      <c r="Y2322">
        <v>-1</v>
      </c>
      <c r="Z2322">
        <v>-1</v>
      </c>
      <c r="AA2322">
        <v>-1</v>
      </c>
      <c r="AB2322">
        <v>-1</v>
      </c>
      <c r="AC2322">
        <v>-1</v>
      </c>
      <c r="AD2322">
        <v>-1</v>
      </c>
      <c r="AE2322" s="4" t="s">
        <v>2828</v>
      </c>
      <c r="AF2322" s="9" t="s">
        <v>2829</v>
      </c>
      <c r="AG2322">
        <v>0</v>
      </c>
      <c r="AH2322">
        <v>1</v>
      </c>
      <c r="AI2322">
        <v>0</v>
      </c>
      <c r="AJ2322">
        <v>1</v>
      </c>
      <c r="AK2322" s="9" t="s">
        <v>2840</v>
      </c>
      <c r="AL2322">
        <f t="shared" si="787"/>
        <v>1</v>
      </c>
      <c r="AM2322">
        <f>IF(AND(INDIRECT(AN2322)='Sample Select backend'!$C$2,INDIRECT(AO2322)=1,INDIRECT(AP2322)='Sample Select backend'!$F$2,INDIRECT(AQ2322)=1,INDIRECT(AR2322)='Sample Select backend'!$M$2),1,0)</f>
        <v>0</v>
      </c>
      <c r="AN2322" t="str">
        <f>_xlfn.CONCAT('Sample Select backend'!$C$4,ROW(AN2322))</f>
        <v>AE2322</v>
      </c>
      <c r="AO2322" s="9" t="str">
        <f>_xlfn.CONCAT('Sample Select backend'!$J$2,ROW(AO2322))</f>
        <v>AJ2322</v>
      </c>
      <c r="AP2322" t="str">
        <f>_xlfn.CONCAT('Sample Select backend'!$F$4,ROW(AP2322))</f>
        <v>AF2322</v>
      </c>
      <c r="AQ2322" t="str">
        <f>_xlfn.CONCAT('Sample Select backend'!$I$10,ROW(AQ2322))</f>
        <v>R2322</v>
      </c>
      <c r="AR2322" t="str">
        <f>_xlfn.CONCAT('Sample Select backend'!$M$4,ROW(AR2322))</f>
        <v>AK2322</v>
      </c>
      <c r="AS2322" t="str">
        <f t="shared" si="788"/>
        <v>Mauritius</v>
      </c>
      <c r="AT2322" s="9" t="str">
        <f t="shared" si="789"/>
        <v>Other</v>
      </c>
      <c r="AU2322">
        <f t="shared" si="790"/>
        <v>0</v>
      </c>
      <c r="AV2322" s="9">
        <v>0</v>
      </c>
    </row>
    <row r="2323" spans="1:48" x14ac:dyDescent="0.35">
      <c r="A2323" s="24" t="s">
        <v>126</v>
      </c>
      <c r="B2323" s="24">
        <v>1</v>
      </c>
      <c r="C2323" s="24">
        <v>6</v>
      </c>
      <c r="D2323" s="24" t="s">
        <v>4000</v>
      </c>
      <c r="E2323" s="24"/>
      <c r="O2323" t="s">
        <v>2803</v>
      </c>
      <c r="P2323" t="s">
        <v>2810</v>
      </c>
      <c r="Q2323" t="s">
        <v>2813</v>
      </c>
      <c r="R2323">
        <v>0</v>
      </c>
      <c r="S2323">
        <v>-15.62</v>
      </c>
      <c r="T2323">
        <v>-13.18</v>
      </c>
      <c r="U2323">
        <v>90.19</v>
      </c>
      <c r="V2323">
        <v>-1</v>
      </c>
      <c r="W2323">
        <v>-1</v>
      </c>
      <c r="X2323">
        <v>-1</v>
      </c>
      <c r="Y2323">
        <v>-1</v>
      </c>
      <c r="Z2323">
        <v>-1</v>
      </c>
      <c r="AA2323">
        <v>-1</v>
      </c>
      <c r="AB2323">
        <v>-1</v>
      </c>
      <c r="AC2323">
        <v>-1</v>
      </c>
      <c r="AD2323">
        <v>-1</v>
      </c>
      <c r="AE2323" s="4" t="s">
        <v>2828</v>
      </c>
      <c r="AF2323" s="9" t="s">
        <v>2829</v>
      </c>
      <c r="AG2323">
        <v>0</v>
      </c>
      <c r="AH2323">
        <v>1</v>
      </c>
      <c r="AI2323">
        <v>0</v>
      </c>
      <c r="AJ2323">
        <v>1</v>
      </c>
      <c r="AK2323" s="9" t="s">
        <v>2840</v>
      </c>
      <c r="AL2323">
        <f t="shared" si="787"/>
        <v>0</v>
      </c>
      <c r="AM2323">
        <f>IF(AND(INDIRECT(AN2323)='Sample Select backend'!$C$2,INDIRECT(AO2323)=1,INDIRECT(AP2323)='Sample Select backend'!$F$2,INDIRECT(AQ2323)=1,INDIRECT(AR2323)='Sample Select backend'!$M$2),1,0)</f>
        <v>0</v>
      </c>
      <c r="AN2323" t="str">
        <f>_xlfn.CONCAT('Sample Select backend'!$C$4,ROW(AN2323))</f>
        <v>AE2323</v>
      </c>
      <c r="AO2323" s="9" t="str">
        <f>_xlfn.CONCAT('Sample Select backend'!$J$2,ROW(AO2323))</f>
        <v>AJ2323</v>
      </c>
      <c r="AP2323" t="str">
        <f>_xlfn.CONCAT('Sample Select backend'!$F$4,ROW(AP2323))</f>
        <v>AF2323</v>
      </c>
      <c r="AQ2323" t="str">
        <f>_xlfn.CONCAT('Sample Select backend'!$I$10,ROW(AQ2323))</f>
        <v>R2323</v>
      </c>
      <c r="AR2323" t="str">
        <f>_xlfn.CONCAT('Sample Select backend'!$M$4,ROW(AR2323))</f>
        <v>AK2323</v>
      </c>
      <c r="AS2323" t="str">
        <f t="shared" si="788"/>
        <v>Mauritius</v>
      </c>
      <c r="AT2323" s="9">
        <f t="shared" si="789"/>
        <v>6</v>
      </c>
      <c r="AU2323">
        <f t="shared" si="790"/>
        <v>0</v>
      </c>
      <c r="AV2323" s="9">
        <v>0</v>
      </c>
    </row>
    <row r="2324" spans="1:48" x14ac:dyDescent="0.35">
      <c r="A2324" s="24" t="s">
        <v>126</v>
      </c>
      <c r="B2324" s="24">
        <v>1</v>
      </c>
      <c r="C2324" s="24">
        <v>6</v>
      </c>
      <c r="D2324" s="24" t="s">
        <v>4001</v>
      </c>
      <c r="E2324" s="24"/>
      <c r="O2324" t="s">
        <v>2803</v>
      </c>
      <c r="P2324" t="s">
        <v>2810</v>
      </c>
      <c r="Q2324" t="s">
        <v>2813</v>
      </c>
      <c r="R2324">
        <v>0</v>
      </c>
      <c r="S2324">
        <v>-15.62</v>
      </c>
      <c r="T2324">
        <v>-13.18</v>
      </c>
      <c r="U2324">
        <v>90.19</v>
      </c>
      <c r="V2324">
        <v>-1</v>
      </c>
      <c r="W2324">
        <v>-1</v>
      </c>
      <c r="X2324">
        <v>-1</v>
      </c>
      <c r="Y2324">
        <v>-1</v>
      </c>
      <c r="Z2324">
        <v>-1</v>
      </c>
      <c r="AA2324">
        <v>-1</v>
      </c>
      <c r="AB2324">
        <v>-1</v>
      </c>
      <c r="AC2324">
        <v>-1</v>
      </c>
      <c r="AD2324">
        <v>-1</v>
      </c>
      <c r="AE2324" s="4" t="s">
        <v>2828</v>
      </c>
      <c r="AF2324" s="9" t="s">
        <v>2829</v>
      </c>
      <c r="AG2324">
        <v>0</v>
      </c>
      <c r="AH2324">
        <v>1</v>
      </c>
      <c r="AI2324">
        <v>0</v>
      </c>
      <c r="AJ2324">
        <v>1</v>
      </c>
      <c r="AK2324" s="9" t="s">
        <v>2840</v>
      </c>
      <c r="AL2324">
        <f t="shared" si="787"/>
        <v>0</v>
      </c>
      <c r="AM2324">
        <f>IF(AND(INDIRECT(AN2324)='Sample Select backend'!$C$2,INDIRECT(AO2324)=1,INDIRECT(AP2324)='Sample Select backend'!$F$2,INDIRECT(AQ2324)=1,INDIRECT(AR2324)='Sample Select backend'!$M$2),1,0)</f>
        <v>0</v>
      </c>
      <c r="AN2324" t="str">
        <f>_xlfn.CONCAT('Sample Select backend'!$C$4,ROW(AN2324))</f>
        <v>AE2324</v>
      </c>
      <c r="AO2324" s="9" t="str">
        <f>_xlfn.CONCAT('Sample Select backend'!$J$2,ROW(AO2324))</f>
        <v>AJ2324</v>
      </c>
      <c r="AP2324" t="str">
        <f>_xlfn.CONCAT('Sample Select backend'!$F$4,ROW(AP2324))</f>
        <v>AF2324</v>
      </c>
      <c r="AQ2324" t="str">
        <f>_xlfn.CONCAT('Sample Select backend'!$I$10,ROW(AQ2324))</f>
        <v>R2324</v>
      </c>
      <c r="AR2324" t="str">
        <f>_xlfn.CONCAT('Sample Select backend'!$M$4,ROW(AR2324))</f>
        <v>AK2324</v>
      </c>
      <c r="AS2324" t="str">
        <f t="shared" si="788"/>
        <v>Mauritius</v>
      </c>
      <c r="AT2324" s="9">
        <f t="shared" si="789"/>
        <v>6</v>
      </c>
      <c r="AU2324">
        <f t="shared" si="790"/>
        <v>0</v>
      </c>
      <c r="AV2324" s="9">
        <v>1</v>
      </c>
    </row>
    <row r="2325" spans="1:48" x14ac:dyDescent="0.35">
      <c r="A2325" s="24" t="s">
        <v>126</v>
      </c>
      <c r="B2325" s="24">
        <v>1</v>
      </c>
      <c r="C2325" s="24">
        <v>7</v>
      </c>
      <c r="D2325" s="24" t="s">
        <v>4002</v>
      </c>
      <c r="E2325" s="24"/>
      <c r="O2325" t="s">
        <v>2803</v>
      </c>
      <c r="P2325" t="s">
        <v>2810</v>
      </c>
      <c r="Q2325" t="s">
        <v>2813</v>
      </c>
      <c r="R2325">
        <v>0</v>
      </c>
      <c r="S2325">
        <v>-15.62</v>
      </c>
      <c r="T2325">
        <v>-13.18</v>
      </c>
      <c r="U2325">
        <v>90.19</v>
      </c>
      <c r="V2325">
        <v>-1</v>
      </c>
      <c r="W2325">
        <v>-1</v>
      </c>
      <c r="X2325">
        <v>-1</v>
      </c>
      <c r="Y2325">
        <v>-1</v>
      </c>
      <c r="Z2325">
        <v>-1</v>
      </c>
      <c r="AA2325">
        <v>-1</v>
      </c>
      <c r="AB2325">
        <v>-1</v>
      </c>
      <c r="AC2325">
        <v>-1</v>
      </c>
      <c r="AD2325">
        <v>-1</v>
      </c>
      <c r="AE2325" s="4" t="s">
        <v>2828</v>
      </c>
      <c r="AF2325" s="9" t="s">
        <v>2829</v>
      </c>
      <c r="AG2325">
        <v>0</v>
      </c>
      <c r="AH2325">
        <v>1</v>
      </c>
      <c r="AI2325">
        <v>0</v>
      </c>
      <c r="AJ2325">
        <v>1</v>
      </c>
      <c r="AK2325" s="9" t="s">
        <v>2840</v>
      </c>
      <c r="AL2325">
        <f t="shared" si="787"/>
        <v>0</v>
      </c>
      <c r="AM2325">
        <f>IF(AND(INDIRECT(AN2325)='Sample Select backend'!$C$2,INDIRECT(AO2325)=1,INDIRECT(AP2325)='Sample Select backend'!$F$2,INDIRECT(AQ2325)=1,INDIRECT(AR2325)='Sample Select backend'!$M$2),1,0)</f>
        <v>0</v>
      </c>
      <c r="AN2325" t="str">
        <f>_xlfn.CONCAT('Sample Select backend'!$C$4,ROW(AN2325))</f>
        <v>AE2325</v>
      </c>
      <c r="AO2325" s="9" t="str">
        <f>_xlfn.CONCAT('Sample Select backend'!$J$2,ROW(AO2325))</f>
        <v>AJ2325</v>
      </c>
      <c r="AP2325" t="str">
        <f>_xlfn.CONCAT('Sample Select backend'!$F$4,ROW(AP2325))</f>
        <v>AF2325</v>
      </c>
      <c r="AQ2325" t="str">
        <f>_xlfn.CONCAT('Sample Select backend'!$I$10,ROW(AQ2325))</f>
        <v>R2325</v>
      </c>
      <c r="AR2325" t="str">
        <f>_xlfn.CONCAT('Sample Select backend'!$M$4,ROW(AR2325))</f>
        <v>AK2325</v>
      </c>
      <c r="AS2325" t="str">
        <f t="shared" si="788"/>
        <v>Mauritius</v>
      </c>
      <c r="AT2325" s="9">
        <f t="shared" si="789"/>
        <v>7</v>
      </c>
      <c r="AU2325">
        <f t="shared" si="790"/>
        <v>0</v>
      </c>
      <c r="AV2325" s="9">
        <v>1</v>
      </c>
    </row>
    <row r="2326" spans="1:48" x14ac:dyDescent="0.35">
      <c r="A2326" t="s">
        <v>115</v>
      </c>
      <c r="B2326">
        <v>1</v>
      </c>
      <c r="C2326">
        <v>7</v>
      </c>
      <c r="D2326" t="s">
        <v>1569</v>
      </c>
      <c r="E2326">
        <v>2</v>
      </c>
      <c r="F2326">
        <v>2</v>
      </c>
      <c r="G2326">
        <v>-2</v>
      </c>
      <c r="H2326">
        <v>-1</v>
      </c>
      <c r="I2326">
        <v>-2</v>
      </c>
      <c r="J2326">
        <v>2</v>
      </c>
      <c r="K2326">
        <v>2</v>
      </c>
      <c r="L2326">
        <v>2</v>
      </c>
      <c r="M2326">
        <v>1</v>
      </c>
      <c r="N2326" t="s">
        <v>2714</v>
      </c>
      <c r="O2326" t="s">
        <v>2801</v>
      </c>
      <c r="P2326" t="s">
        <v>2810</v>
      </c>
      <c r="Q2326" t="s">
        <v>2816</v>
      </c>
      <c r="R2326">
        <v>0</v>
      </c>
      <c r="S2326">
        <v>-8.24</v>
      </c>
      <c r="T2326">
        <v>-0.91</v>
      </c>
      <c r="U2326">
        <v>52.27</v>
      </c>
      <c r="V2326">
        <f t="shared" ref="V2326:V2339" si="791">IF(E2326&gt;0,1,IF(E2326&lt;0,0,-1))</f>
        <v>1</v>
      </c>
      <c r="W2326">
        <f t="shared" ref="W2326:W2339" si="792">IF(F2326&gt;0,1,IF(F2326&lt;0,0,-1))</f>
        <v>1</v>
      </c>
      <c r="X2326">
        <f t="shared" ref="X2326:X2339" si="793">IF(G2326&gt;0,1,IF(G2326&lt;0,0,-1))</f>
        <v>0</v>
      </c>
      <c r="Y2326">
        <f t="shared" ref="Y2326:Y2339" si="794">IF(H2326&gt;0,1,IF(H2326&lt;0,0,-1))</f>
        <v>0</v>
      </c>
      <c r="Z2326">
        <f t="shared" ref="Z2326:Z2339" si="795">IF(I2326&gt;0,1,IF(I2326&lt;0,0,-1))</f>
        <v>0</v>
      </c>
      <c r="AA2326">
        <f t="shared" ref="AA2326:AA2339" si="796">IF(J2326&gt;0,1,IF(J2326&lt;0,0,-1))</f>
        <v>1</v>
      </c>
      <c r="AB2326">
        <f t="shared" ref="AB2326:AB2339" si="797">IF(K2326&gt;0,1,IF(K2326&lt;0,0,-1))</f>
        <v>1</v>
      </c>
      <c r="AC2326">
        <f t="shared" ref="AC2326:AC2339" si="798">IF(L2326&gt;0,1,IF(L2326&lt;0,0,-1))</f>
        <v>1</v>
      </c>
      <c r="AD2326">
        <f t="shared" ref="AD2326:AD2339" si="799">IF(M2326&gt;0,1,IF(M2326&lt;0,0,-1))</f>
        <v>1</v>
      </c>
      <c r="AE2326" s="4" t="s">
        <v>2828</v>
      </c>
      <c r="AF2326" s="9" t="s">
        <v>2829</v>
      </c>
      <c r="AG2326">
        <v>0</v>
      </c>
      <c r="AH2326">
        <v>1</v>
      </c>
      <c r="AI2326">
        <v>1</v>
      </c>
      <c r="AJ2326">
        <v>1</v>
      </c>
      <c r="AK2326" s="9" t="s">
        <v>2840</v>
      </c>
      <c r="AL2326">
        <f t="shared" si="787"/>
        <v>0</v>
      </c>
      <c r="AM2326">
        <f>IF(AND(INDIRECT(AN2326)='Sample Select backend'!$C$2,INDIRECT(AO2326)=1,INDIRECT(AP2326)='Sample Select backend'!$F$2,INDIRECT(AQ2326)=1,INDIRECT(AR2326)='Sample Select backend'!$M$2),1,0)</f>
        <v>0</v>
      </c>
      <c r="AN2326" t="str">
        <f>_xlfn.CONCAT('Sample Select backend'!$C$4,ROW(AN2326))</f>
        <v>AE2326</v>
      </c>
      <c r="AO2326" s="9" t="str">
        <f>_xlfn.CONCAT('Sample Select backend'!$J$2,ROW(AO2326))</f>
        <v>AJ2326</v>
      </c>
      <c r="AP2326" t="str">
        <f>_xlfn.CONCAT('Sample Select backend'!$F$4,ROW(AP2326))</f>
        <v>AF2326</v>
      </c>
      <c r="AQ2326" t="str">
        <f>_xlfn.CONCAT('Sample Select backend'!$I$10,ROW(AQ2326))</f>
        <v>R2326</v>
      </c>
      <c r="AR2326" t="str">
        <f>_xlfn.CONCAT('Sample Select backend'!$M$4,ROW(AR2326))</f>
        <v>AK2326</v>
      </c>
      <c r="AS2326" t="str">
        <f t="shared" si="788"/>
        <v>Mexico</v>
      </c>
      <c r="AT2326" s="9">
        <f t="shared" si="789"/>
        <v>7</v>
      </c>
      <c r="AU2326">
        <f t="shared" si="790"/>
        <v>1</v>
      </c>
      <c r="AV2326" s="9">
        <v>1</v>
      </c>
    </row>
    <row r="2327" spans="1:48" x14ac:dyDescent="0.35">
      <c r="A2327" t="s">
        <v>115</v>
      </c>
      <c r="B2327" t="s">
        <v>201</v>
      </c>
      <c r="C2327" t="s">
        <v>201</v>
      </c>
      <c r="D2327" t="s">
        <v>1570</v>
      </c>
      <c r="F2327">
        <v>1</v>
      </c>
      <c r="G2327">
        <v>-2</v>
      </c>
      <c r="H2327">
        <v>1</v>
      </c>
      <c r="I2327">
        <v>2</v>
      </c>
      <c r="J2327">
        <v>2</v>
      </c>
      <c r="K2327">
        <v>1</v>
      </c>
      <c r="L2327">
        <v>2</v>
      </c>
      <c r="N2327" t="s">
        <v>2714</v>
      </c>
      <c r="O2327" t="s">
        <v>2801</v>
      </c>
      <c r="P2327" t="s">
        <v>2810</v>
      </c>
      <c r="Q2327" t="s">
        <v>2816</v>
      </c>
      <c r="R2327">
        <v>0</v>
      </c>
      <c r="S2327">
        <v>-8.24</v>
      </c>
      <c r="T2327">
        <v>-0.91</v>
      </c>
      <c r="U2327">
        <v>52.27</v>
      </c>
      <c r="V2327">
        <f t="shared" si="791"/>
        <v>-1</v>
      </c>
      <c r="W2327">
        <f t="shared" si="792"/>
        <v>1</v>
      </c>
      <c r="X2327">
        <f t="shared" si="793"/>
        <v>0</v>
      </c>
      <c r="Y2327">
        <f t="shared" si="794"/>
        <v>1</v>
      </c>
      <c r="Z2327">
        <f t="shared" si="795"/>
        <v>1</v>
      </c>
      <c r="AA2327">
        <f t="shared" si="796"/>
        <v>1</v>
      </c>
      <c r="AB2327">
        <f t="shared" si="797"/>
        <v>1</v>
      </c>
      <c r="AC2327">
        <f t="shared" si="798"/>
        <v>1</v>
      </c>
      <c r="AD2327">
        <f t="shared" si="799"/>
        <v>-1</v>
      </c>
      <c r="AE2327" s="4" t="s">
        <v>2828</v>
      </c>
      <c r="AF2327" s="9" t="s">
        <v>2829</v>
      </c>
      <c r="AG2327">
        <v>0</v>
      </c>
      <c r="AH2327">
        <v>1</v>
      </c>
      <c r="AI2327">
        <v>1</v>
      </c>
      <c r="AJ2327">
        <v>1</v>
      </c>
      <c r="AK2327" s="9" t="s">
        <v>2840</v>
      </c>
      <c r="AL2327">
        <f t="shared" si="787"/>
        <v>1</v>
      </c>
      <c r="AM2327">
        <f>IF(AND(INDIRECT(AN2327)='Sample Select backend'!$C$2,INDIRECT(AO2327)=1,INDIRECT(AP2327)='Sample Select backend'!$F$2,INDIRECT(AQ2327)=1,INDIRECT(AR2327)='Sample Select backend'!$M$2),1,0)</f>
        <v>0</v>
      </c>
      <c r="AN2327" t="str">
        <f>_xlfn.CONCAT('Sample Select backend'!$C$4,ROW(AN2327))</f>
        <v>AE2327</v>
      </c>
      <c r="AO2327" s="9" t="str">
        <f>_xlfn.CONCAT('Sample Select backend'!$J$2,ROW(AO2327))</f>
        <v>AJ2327</v>
      </c>
      <c r="AP2327" t="str">
        <f>_xlfn.CONCAT('Sample Select backend'!$F$4,ROW(AP2327))</f>
        <v>AF2327</v>
      </c>
      <c r="AQ2327" t="str">
        <f>_xlfn.CONCAT('Sample Select backend'!$I$10,ROW(AQ2327))</f>
        <v>R2327</v>
      </c>
      <c r="AR2327" t="str">
        <f>_xlfn.CONCAT('Sample Select backend'!$M$4,ROW(AR2327))</f>
        <v>AK2327</v>
      </c>
      <c r="AS2327" t="str">
        <f t="shared" si="788"/>
        <v>Mexico</v>
      </c>
      <c r="AT2327" s="9" t="str">
        <f t="shared" si="789"/>
        <v>Other</v>
      </c>
      <c r="AU2327">
        <f t="shared" si="790"/>
        <v>0</v>
      </c>
      <c r="AV2327" s="9">
        <v>1</v>
      </c>
    </row>
    <row r="2328" spans="1:48" x14ac:dyDescent="0.35">
      <c r="A2328" t="s">
        <v>115</v>
      </c>
      <c r="B2328">
        <v>1</v>
      </c>
      <c r="C2328">
        <v>9</v>
      </c>
      <c r="D2328" t="s">
        <v>1573</v>
      </c>
      <c r="E2328">
        <v>-2</v>
      </c>
      <c r="F2328">
        <v>2</v>
      </c>
      <c r="G2328">
        <v>2</v>
      </c>
      <c r="H2328">
        <v>2</v>
      </c>
      <c r="I2328">
        <v>2</v>
      </c>
      <c r="J2328">
        <v>-2</v>
      </c>
      <c r="K2328">
        <v>-2</v>
      </c>
      <c r="L2328">
        <v>2</v>
      </c>
      <c r="M2328">
        <v>1</v>
      </c>
      <c r="N2328" t="s">
        <v>2714</v>
      </c>
      <c r="O2328" t="s">
        <v>2801</v>
      </c>
      <c r="P2328" t="s">
        <v>2810</v>
      </c>
      <c r="Q2328" t="s">
        <v>2816</v>
      </c>
      <c r="R2328">
        <v>0</v>
      </c>
      <c r="S2328">
        <v>-8.24</v>
      </c>
      <c r="T2328">
        <v>-0.91</v>
      </c>
      <c r="U2328">
        <v>52.27</v>
      </c>
      <c r="V2328">
        <f t="shared" si="791"/>
        <v>0</v>
      </c>
      <c r="W2328">
        <f t="shared" si="792"/>
        <v>1</v>
      </c>
      <c r="X2328">
        <f t="shared" si="793"/>
        <v>1</v>
      </c>
      <c r="Y2328">
        <f t="shared" si="794"/>
        <v>1</v>
      </c>
      <c r="Z2328">
        <f t="shared" si="795"/>
        <v>1</v>
      </c>
      <c r="AA2328">
        <f t="shared" si="796"/>
        <v>0</v>
      </c>
      <c r="AB2328">
        <f t="shared" si="797"/>
        <v>0</v>
      </c>
      <c r="AC2328">
        <f t="shared" si="798"/>
        <v>1</v>
      </c>
      <c r="AD2328">
        <f t="shared" si="799"/>
        <v>1</v>
      </c>
      <c r="AE2328" s="4" t="s">
        <v>2828</v>
      </c>
      <c r="AF2328" s="9" t="s">
        <v>2829</v>
      </c>
      <c r="AG2328">
        <v>0</v>
      </c>
      <c r="AH2328">
        <v>1</v>
      </c>
      <c r="AI2328">
        <v>1</v>
      </c>
      <c r="AJ2328">
        <v>1</v>
      </c>
      <c r="AK2328" s="9" t="s">
        <v>2840</v>
      </c>
      <c r="AL2328">
        <f t="shared" si="787"/>
        <v>0</v>
      </c>
      <c r="AM2328">
        <f>IF(AND(INDIRECT(AN2328)='Sample Select backend'!$C$2,INDIRECT(AO2328)=1,INDIRECT(AP2328)='Sample Select backend'!$F$2,INDIRECT(AQ2328)=1,INDIRECT(AR2328)='Sample Select backend'!$M$2),1,0)</f>
        <v>0</v>
      </c>
      <c r="AN2328" t="str">
        <f>_xlfn.CONCAT('Sample Select backend'!$C$4,ROW(AN2328))</f>
        <v>AE2328</v>
      </c>
      <c r="AO2328" s="9" t="str">
        <f>_xlfn.CONCAT('Sample Select backend'!$J$2,ROW(AO2328))</f>
        <v>AJ2328</v>
      </c>
      <c r="AP2328" t="str">
        <f>_xlfn.CONCAT('Sample Select backend'!$F$4,ROW(AP2328))</f>
        <v>AF2328</v>
      </c>
      <c r="AQ2328" t="str">
        <f>_xlfn.CONCAT('Sample Select backend'!$I$10,ROW(AQ2328))</f>
        <v>R2328</v>
      </c>
      <c r="AR2328" t="str">
        <f>_xlfn.CONCAT('Sample Select backend'!$M$4,ROW(AR2328))</f>
        <v>AK2328</v>
      </c>
      <c r="AS2328" t="str">
        <f t="shared" si="788"/>
        <v>Mexico</v>
      </c>
      <c r="AT2328" s="9">
        <f t="shared" si="789"/>
        <v>9</v>
      </c>
      <c r="AU2328">
        <f t="shared" si="790"/>
        <v>0</v>
      </c>
      <c r="AV2328" s="9">
        <v>1</v>
      </c>
    </row>
    <row r="2329" spans="1:48" x14ac:dyDescent="0.35">
      <c r="A2329" t="s">
        <v>115</v>
      </c>
      <c r="B2329">
        <v>7</v>
      </c>
      <c r="C2329">
        <v>30</v>
      </c>
      <c r="D2329" t="s">
        <v>1568</v>
      </c>
      <c r="E2329">
        <v>1</v>
      </c>
      <c r="F2329">
        <v>1</v>
      </c>
      <c r="G2329">
        <v>2</v>
      </c>
      <c r="H2329">
        <v>1</v>
      </c>
      <c r="I2329">
        <v>2</v>
      </c>
      <c r="J2329">
        <v>2</v>
      </c>
      <c r="K2329">
        <v>1</v>
      </c>
      <c r="L2329">
        <v>-2</v>
      </c>
      <c r="M2329">
        <v>1</v>
      </c>
      <c r="N2329" t="s">
        <v>2714</v>
      </c>
      <c r="O2329" t="s">
        <v>2801</v>
      </c>
      <c r="P2329" t="s">
        <v>2810</v>
      </c>
      <c r="Q2329" t="s">
        <v>2816</v>
      </c>
      <c r="R2329">
        <v>0</v>
      </c>
      <c r="S2329">
        <v>-8.24</v>
      </c>
      <c r="T2329">
        <v>-0.91</v>
      </c>
      <c r="U2329">
        <v>52.27</v>
      </c>
      <c r="V2329">
        <f t="shared" si="791"/>
        <v>1</v>
      </c>
      <c r="W2329">
        <f t="shared" si="792"/>
        <v>1</v>
      </c>
      <c r="X2329">
        <f t="shared" si="793"/>
        <v>1</v>
      </c>
      <c r="Y2329">
        <f t="shared" si="794"/>
        <v>1</v>
      </c>
      <c r="Z2329">
        <f t="shared" si="795"/>
        <v>1</v>
      </c>
      <c r="AA2329">
        <f t="shared" si="796"/>
        <v>1</v>
      </c>
      <c r="AB2329">
        <f t="shared" si="797"/>
        <v>1</v>
      </c>
      <c r="AC2329">
        <f t="shared" si="798"/>
        <v>0</v>
      </c>
      <c r="AD2329">
        <f t="shared" si="799"/>
        <v>1</v>
      </c>
      <c r="AE2329" s="4" t="s">
        <v>2828</v>
      </c>
      <c r="AF2329" s="9" t="s">
        <v>2829</v>
      </c>
      <c r="AG2329">
        <v>0</v>
      </c>
      <c r="AH2329">
        <v>1</v>
      </c>
      <c r="AI2329">
        <v>1</v>
      </c>
      <c r="AJ2329">
        <v>1</v>
      </c>
      <c r="AK2329" s="9" t="s">
        <v>2840</v>
      </c>
      <c r="AL2329">
        <f t="shared" si="787"/>
        <v>0</v>
      </c>
      <c r="AM2329">
        <f>IF(AND(INDIRECT(AN2329)='Sample Select backend'!$C$2,INDIRECT(AO2329)=1,INDIRECT(AP2329)='Sample Select backend'!$F$2,INDIRECT(AQ2329)=1,INDIRECT(AR2329)='Sample Select backend'!$M$2),1,0)</f>
        <v>0</v>
      </c>
      <c r="AN2329" t="str">
        <f>_xlfn.CONCAT('Sample Select backend'!$C$4,ROW(AN2329))</f>
        <v>AE2329</v>
      </c>
      <c r="AO2329" s="9" t="str">
        <f>_xlfn.CONCAT('Sample Select backend'!$J$2,ROW(AO2329))</f>
        <v>AJ2329</v>
      </c>
      <c r="AP2329" t="str">
        <f>_xlfn.CONCAT('Sample Select backend'!$F$4,ROW(AP2329))</f>
        <v>AF2329</v>
      </c>
      <c r="AQ2329" t="str">
        <f>_xlfn.CONCAT('Sample Select backend'!$I$10,ROW(AQ2329))</f>
        <v>R2329</v>
      </c>
      <c r="AR2329" t="str">
        <f>_xlfn.CONCAT('Sample Select backend'!$M$4,ROW(AR2329))</f>
        <v>AK2329</v>
      </c>
      <c r="AS2329" t="str">
        <f t="shared" si="788"/>
        <v>Mexico</v>
      </c>
      <c r="AT2329" s="9">
        <f t="shared" si="789"/>
        <v>30</v>
      </c>
      <c r="AU2329">
        <f t="shared" si="790"/>
        <v>0</v>
      </c>
      <c r="AV2329" s="9">
        <v>1</v>
      </c>
    </row>
    <row r="2330" spans="1:48" x14ac:dyDescent="0.35">
      <c r="A2330" t="s">
        <v>115</v>
      </c>
      <c r="B2330">
        <v>6</v>
      </c>
      <c r="C2330">
        <v>27</v>
      </c>
      <c r="D2330" t="s">
        <v>1567</v>
      </c>
      <c r="E2330">
        <v>1</v>
      </c>
      <c r="F2330">
        <v>1</v>
      </c>
      <c r="G2330">
        <v>2</v>
      </c>
      <c r="H2330">
        <v>1</v>
      </c>
      <c r="I2330">
        <v>2</v>
      </c>
      <c r="J2330">
        <v>2</v>
      </c>
      <c r="K2330">
        <v>-1</v>
      </c>
      <c r="L2330">
        <v>2</v>
      </c>
      <c r="M2330">
        <v>1</v>
      </c>
      <c r="N2330" t="s">
        <v>2714</v>
      </c>
      <c r="O2330" t="s">
        <v>2801</v>
      </c>
      <c r="P2330" t="s">
        <v>2810</v>
      </c>
      <c r="Q2330" t="s">
        <v>2816</v>
      </c>
      <c r="R2330">
        <v>0</v>
      </c>
      <c r="S2330">
        <v>-8.24</v>
      </c>
      <c r="T2330">
        <v>-0.91</v>
      </c>
      <c r="U2330">
        <v>52.27</v>
      </c>
      <c r="V2330">
        <f t="shared" si="791"/>
        <v>1</v>
      </c>
      <c r="W2330">
        <f t="shared" si="792"/>
        <v>1</v>
      </c>
      <c r="X2330">
        <f t="shared" si="793"/>
        <v>1</v>
      </c>
      <c r="Y2330">
        <f t="shared" si="794"/>
        <v>1</v>
      </c>
      <c r="Z2330">
        <f t="shared" si="795"/>
        <v>1</v>
      </c>
      <c r="AA2330">
        <f t="shared" si="796"/>
        <v>1</v>
      </c>
      <c r="AB2330">
        <f t="shared" si="797"/>
        <v>0</v>
      </c>
      <c r="AC2330">
        <f t="shared" si="798"/>
        <v>1</v>
      </c>
      <c r="AD2330">
        <f t="shared" si="799"/>
        <v>1</v>
      </c>
      <c r="AE2330" s="4" t="s">
        <v>2828</v>
      </c>
      <c r="AF2330" s="9" t="s">
        <v>2829</v>
      </c>
      <c r="AG2330">
        <v>0</v>
      </c>
      <c r="AH2330">
        <v>1</v>
      </c>
      <c r="AI2330">
        <v>1</v>
      </c>
      <c r="AJ2330">
        <v>1</v>
      </c>
      <c r="AK2330" s="9" t="s">
        <v>2840</v>
      </c>
      <c r="AL2330">
        <f t="shared" si="787"/>
        <v>0</v>
      </c>
      <c r="AM2330">
        <f>IF(AND(INDIRECT(AN2330)='Sample Select backend'!$C$2,INDIRECT(AO2330)=1,INDIRECT(AP2330)='Sample Select backend'!$F$2,INDIRECT(AQ2330)=1,INDIRECT(AR2330)='Sample Select backend'!$M$2),1,0)</f>
        <v>0</v>
      </c>
      <c r="AN2330" t="str">
        <f>_xlfn.CONCAT('Sample Select backend'!$C$4,ROW(AN2330))</f>
        <v>AE2330</v>
      </c>
      <c r="AO2330" s="9" t="str">
        <f>_xlfn.CONCAT('Sample Select backend'!$J$2,ROW(AO2330))</f>
        <v>AJ2330</v>
      </c>
      <c r="AP2330" t="str">
        <f>_xlfn.CONCAT('Sample Select backend'!$F$4,ROW(AP2330))</f>
        <v>AF2330</v>
      </c>
      <c r="AQ2330" t="str">
        <f>_xlfn.CONCAT('Sample Select backend'!$I$10,ROW(AQ2330))</f>
        <v>R2330</v>
      </c>
      <c r="AR2330" t="str">
        <f>_xlfn.CONCAT('Sample Select backend'!$M$4,ROW(AR2330))</f>
        <v>AK2330</v>
      </c>
      <c r="AS2330" t="str">
        <f t="shared" si="788"/>
        <v>Mexico</v>
      </c>
      <c r="AT2330" s="9">
        <f t="shared" si="789"/>
        <v>27</v>
      </c>
      <c r="AU2330">
        <f t="shared" si="790"/>
        <v>0</v>
      </c>
      <c r="AV2330" s="9">
        <v>1</v>
      </c>
    </row>
    <row r="2331" spans="1:48" x14ac:dyDescent="0.35">
      <c r="A2331" t="s">
        <v>115</v>
      </c>
      <c r="B2331">
        <v>1</v>
      </c>
      <c r="C2331">
        <v>6</v>
      </c>
      <c r="D2331" t="s">
        <v>1571</v>
      </c>
      <c r="E2331">
        <v>-2</v>
      </c>
      <c r="F2331">
        <v>2</v>
      </c>
      <c r="G2331">
        <v>2</v>
      </c>
      <c r="H2331">
        <v>2</v>
      </c>
      <c r="I2331">
        <v>2</v>
      </c>
      <c r="J2331">
        <v>2</v>
      </c>
      <c r="K2331">
        <v>1</v>
      </c>
      <c r="L2331">
        <v>2</v>
      </c>
      <c r="M2331">
        <v>1</v>
      </c>
      <c r="N2331" t="s">
        <v>2714</v>
      </c>
      <c r="O2331" t="s">
        <v>2801</v>
      </c>
      <c r="P2331" t="s">
        <v>2810</v>
      </c>
      <c r="Q2331" t="s">
        <v>2816</v>
      </c>
      <c r="R2331">
        <v>0</v>
      </c>
      <c r="S2331">
        <v>-8.24</v>
      </c>
      <c r="T2331">
        <v>-0.91</v>
      </c>
      <c r="U2331">
        <v>52.27</v>
      </c>
      <c r="V2331">
        <f t="shared" si="791"/>
        <v>0</v>
      </c>
      <c r="W2331">
        <f t="shared" si="792"/>
        <v>1</v>
      </c>
      <c r="X2331">
        <f t="shared" si="793"/>
        <v>1</v>
      </c>
      <c r="Y2331">
        <f t="shared" si="794"/>
        <v>1</v>
      </c>
      <c r="Z2331">
        <f t="shared" si="795"/>
        <v>1</v>
      </c>
      <c r="AA2331">
        <f t="shared" si="796"/>
        <v>1</v>
      </c>
      <c r="AB2331">
        <f t="shared" si="797"/>
        <v>1</v>
      </c>
      <c r="AC2331">
        <f t="shared" si="798"/>
        <v>1</v>
      </c>
      <c r="AD2331">
        <f t="shared" si="799"/>
        <v>1</v>
      </c>
      <c r="AE2331" s="4" t="s">
        <v>2828</v>
      </c>
      <c r="AF2331" s="9" t="s">
        <v>2829</v>
      </c>
      <c r="AG2331">
        <v>0</v>
      </c>
      <c r="AH2331">
        <v>1</v>
      </c>
      <c r="AI2331">
        <v>1</v>
      </c>
      <c r="AJ2331">
        <v>1</v>
      </c>
      <c r="AK2331" s="9" t="s">
        <v>2840</v>
      </c>
      <c r="AL2331">
        <f t="shared" si="787"/>
        <v>0</v>
      </c>
      <c r="AM2331">
        <f>IF(AND(INDIRECT(AN2331)='Sample Select backend'!$C$2,INDIRECT(AO2331)=1,INDIRECT(AP2331)='Sample Select backend'!$F$2,INDIRECT(AQ2331)=1,INDIRECT(AR2331)='Sample Select backend'!$M$2),1,0)</f>
        <v>0</v>
      </c>
      <c r="AN2331" t="str">
        <f>_xlfn.CONCAT('Sample Select backend'!$C$4,ROW(AN2331))</f>
        <v>AE2331</v>
      </c>
      <c r="AO2331" s="9" t="str">
        <f>_xlfn.CONCAT('Sample Select backend'!$J$2,ROW(AO2331))</f>
        <v>AJ2331</v>
      </c>
      <c r="AP2331" t="str">
        <f>_xlfn.CONCAT('Sample Select backend'!$F$4,ROW(AP2331))</f>
        <v>AF2331</v>
      </c>
      <c r="AQ2331" t="str">
        <f>_xlfn.CONCAT('Sample Select backend'!$I$10,ROW(AQ2331))</f>
        <v>R2331</v>
      </c>
      <c r="AR2331" t="str">
        <f>_xlfn.CONCAT('Sample Select backend'!$M$4,ROW(AR2331))</f>
        <v>AK2331</v>
      </c>
      <c r="AS2331" t="str">
        <f t="shared" si="788"/>
        <v>Mexico</v>
      </c>
      <c r="AT2331" s="9">
        <f t="shared" si="789"/>
        <v>6</v>
      </c>
      <c r="AU2331">
        <f t="shared" si="790"/>
        <v>0</v>
      </c>
      <c r="AV2331" s="9">
        <v>1</v>
      </c>
    </row>
    <row r="2332" spans="1:48" x14ac:dyDescent="0.35">
      <c r="A2332" t="s">
        <v>115</v>
      </c>
      <c r="B2332">
        <v>1</v>
      </c>
      <c r="C2332">
        <v>6</v>
      </c>
      <c r="D2332" t="s">
        <v>1563</v>
      </c>
      <c r="E2332">
        <v>-2</v>
      </c>
      <c r="F2332">
        <v>2</v>
      </c>
      <c r="G2332">
        <v>2</v>
      </c>
      <c r="H2332">
        <v>2</v>
      </c>
      <c r="I2332">
        <v>2</v>
      </c>
      <c r="J2332">
        <v>2</v>
      </c>
      <c r="K2332">
        <v>1</v>
      </c>
      <c r="L2332">
        <v>2</v>
      </c>
      <c r="M2332">
        <v>1</v>
      </c>
      <c r="N2332" t="s">
        <v>2714</v>
      </c>
      <c r="O2332" t="s">
        <v>2801</v>
      </c>
      <c r="P2332" t="s">
        <v>2810</v>
      </c>
      <c r="Q2332" t="s">
        <v>2816</v>
      </c>
      <c r="R2332">
        <v>0</v>
      </c>
      <c r="S2332">
        <v>-8.24</v>
      </c>
      <c r="T2332">
        <v>-0.91</v>
      </c>
      <c r="U2332">
        <v>52.27</v>
      </c>
      <c r="V2332">
        <f t="shared" si="791"/>
        <v>0</v>
      </c>
      <c r="W2332">
        <f t="shared" si="792"/>
        <v>1</v>
      </c>
      <c r="X2332">
        <f t="shared" si="793"/>
        <v>1</v>
      </c>
      <c r="Y2332">
        <f t="shared" si="794"/>
        <v>1</v>
      </c>
      <c r="Z2332">
        <f t="shared" si="795"/>
        <v>1</v>
      </c>
      <c r="AA2332">
        <f t="shared" si="796"/>
        <v>1</v>
      </c>
      <c r="AB2332">
        <f t="shared" si="797"/>
        <v>1</v>
      </c>
      <c r="AC2332">
        <f t="shared" si="798"/>
        <v>1</v>
      </c>
      <c r="AD2332">
        <f t="shared" si="799"/>
        <v>1</v>
      </c>
      <c r="AE2332" s="4" t="s">
        <v>2828</v>
      </c>
      <c r="AF2332" s="9" t="s">
        <v>2829</v>
      </c>
      <c r="AG2332">
        <v>0</v>
      </c>
      <c r="AH2332">
        <v>1</v>
      </c>
      <c r="AI2332">
        <v>1</v>
      </c>
      <c r="AJ2332">
        <v>1</v>
      </c>
      <c r="AK2332" s="9" t="s">
        <v>2840</v>
      </c>
      <c r="AL2332">
        <f t="shared" si="787"/>
        <v>0</v>
      </c>
      <c r="AM2332">
        <f>IF(AND(INDIRECT(AN2332)='Sample Select backend'!$C$2,INDIRECT(AO2332)=1,INDIRECT(AP2332)='Sample Select backend'!$F$2,INDIRECT(AQ2332)=1,INDIRECT(AR2332)='Sample Select backend'!$M$2),1,0)</f>
        <v>0</v>
      </c>
      <c r="AN2332" t="str">
        <f>_xlfn.CONCAT('Sample Select backend'!$C$4,ROW(AN2332))</f>
        <v>AE2332</v>
      </c>
      <c r="AO2332" s="9" t="str">
        <f>_xlfn.CONCAT('Sample Select backend'!$J$2,ROW(AO2332))</f>
        <v>AJ2332</v>
      </c>
      <c r="AP2332" t="str">
        <f>_xlfn.CONCAT('Sample Select backend'!$F$4,ROW(AP2332))</f>
        <v>AF2332</v>
      </c>
      <c r="AQ2332" t="str">
        <f>_xlfn.CONCAT('Sample Select backend'!$I$10,ROW(AQ2332))</f>
        <v>R2332</v>
      </c>
      <c r="AR2332" t="str">
        <f>_xlfn.CONCAT('Sample Select backend'!$M$4,ROW(AR2332))</f>
        <v>AK2332</v>
      </c>
      <c r="AS2332" t="str">
        <f t="shared" si="788"/>
        <v>Mexico</v>
      </c>
      <c r="AT2332" s="9">
        <f t="shared" si="789"/>
        <v>6</v>
      </c>
      <c r="AU2332">
        <f t="shared" si="790"/>
        <v>0</v>
      </c>
      <c r="AV2332" s="9">
        <v>1</v>
      </c>
    </row>
    <row r="2333" spans="1:48" x14ac:dyDescent="0.35">
      <c r="A2333" t="s">
        <v>115</v>
      </c>
      <c r="B2333">
        <v>7</v>
      </c>
      <c r="C2333">
        <v>30</v>
      </c>
      <c r="D2333" t="s">
        <v>1561</v>
      </c>
      <c r="E2333">
        <v>1</v>
      </c>
      <c r="F2333">
        <v>1</v>
      </c>
      <c r="G2333">
        <v>2</v>
      </c>
      <c r="H2333">
        <v>1</v>
      </c>
      <c r="I2333">
        <v>2</v>
      </c>
      <c r="J2333">
        <v>2</v>
      </c>
      <c r="K2333">
        <v>1</v>
      </c>
      <c r="L2333">
        <v>-2</v>
      </c>
      <c r="M2333">
        <v>1</v>
      </c>
      <c r="N2333" t="s">
        <v>2714</v>
      </c>
      <c r="O2333" t="s">
        <v>2801</v>
      </c>
      <c r="P2333" t="s">
        <v>2810</v>
      </c>
      <c r="Q2333" t="s">
        <v>2816</v>
      </c>
      <c r="R2333">
        <v>0</v>
      </c>
      <c r="S2333">
        <v>-8.24</v>
      </c>
      <c r="T2333">
        <v>-0.91</v>
      </c>
      <c r="U2333">
        <v>52.27</v>
      </c>
      <c r="V2333">
        <f t="shared" si="791"/>
        <v>1</v>
      </c>
      <c r="W2333">
        <f t="shared" si="792"/>
        <v>1</v>
      </c>
      <c r="X2333">
        <f t="shared" si="793"/>
        <v>1</v>
      </c>
      <c r="Y2333">
        <f t="shared" si="794"/>
        <v>1</v>
      </c>
      <c r="Z2333">
        <f t="shared" si="795"/>
        <v>1</v>
      </c>
      <c r="AA2333">
        <f t="shared" si="796"/>
        <v>1</v>
      </c>
      <c r="AB2333">
        <f t="shared" si="797"/>
        <v>1</v>
      </c>
      <c r="AC2333">
        <f t="shared" si="798"/>
        <v>0</v>
      </c>
      <c r="AD2333">
        <f t="shared" si="799"/>
        <v>1</v>
      </c>
      <c r="AE2333" s="4" t="s">
        <v>2828</v>
      </c>
      <c r="AF2333" s="9" t="s">
        <v>2829</v>
      </c>
      <c r="AG2333">
        <v>0</v>
      </c>
      <c r="AH2333">
        <v>1</v>
      </c>
      <c r="AI2333">
        <v>1</v>
      </c>
      <c r="AJ2333">
        <v>1</v>
      </c>
      <c r="AK2333" s="9" t="s">
        <v>2840</v>
      </c>
      <c r="AL2333">
        <f t="shared" si="787"/>
        <v>0</v>
      </c>
      <c r="AM2333">
        <f>IF(AND(INDIRECT(AN2333)='Sample Select backend'!$C$2,INDIRECT(AO2333)=1,INDIRECT(AP2333)='Sample Select backend'!$F$2,INDIRECT(AQ2333)=1,INDIRECT(AR2333)='Sample Select backend'!$M$2),1,0)</f>
        <v>0</v>
      </c>
      <c r="AN2333" t="str">
        <f>_xlfn.CONCAT('Sample Select backend'!$C$4,ROW(AN2333))</f>
        <v>AE2333</v>
      </c>
      <c r="AO2333" s="9" t="str">
        <f>_xlfn.CONCAT('Sample Select backend'!$J$2,ROW(AO2333))</f>
        <v>AJ2333</v>
      </c>
      <c r="AP2333" t="str">
        <f>_xlfn.CONCAT('Sample Select backend'!$F$4,ROW(AP2333))</f>
        <v>AF2333</v>
      </c>
      <c r="AQ2333" t="str">
        <f>_xlfn.CONCAT('Sample Select backend'!$I$10,ROW(AQ2333))</f>
        <v>R2333</v>
      </c>
      <c r="AR2333" t="str">
        <f>_xlfn.CONCAT('Sample Select backend'!$M$4,ROW(AR2333))</f>
        <v>AK2333</v>
      </c>
      <c r="AS2333" t="str">
        <f t="shared" si="788"/>
        <v>Mexico</v>
      </c>
      <c r="AT2333" s="9">
        <f t="shared" si="789"/>
        <v>30</v>
      </c>
      <c r="AU2333">
        <f t="shared" si="790"/>
        <v>0</v>
      </c>
      <c r="AV2333" s="9">
        <v>1</v>
      </c>
    </row>
    <row r="2334" spans="1:48" x14ac:dyDescent="0.35">
      <c r="A2334" t="s">
        <v>115</v>
      </c>
      <c r="B2334">
        <v>1</v>
      </c>
      <c r="C2334">
        <v>6</v>
      </c>
      <c r="D2334" t="s">
        <v>1565</v>
      </c>
      <c r="E2334">
        <v>-2</v>
      </c>
      <c r="F2334">
        <v>2</v>
      </c>
      <c r="G2334">
        <v>2</v>
      </c>
      <c r="H2334">
        <v>2</v>
      </c>
      <c r="I2334">
        <v>2</v>
      </c>
      <c r="J2334">
        <v>2</v>
      </c>
      <c r="K2334">
        <v>1</v>
      </c>
      <c r="L2334">
        <v>2</v>
      </c>
      <c r="M2334">
        <v>1</v>
      </c>
      <c r="N2334" t="s">
        <v>2714</v>
      </c>
      <c r="O2334" t="s">
        <v>2801</v>
      </c>
      <c r="P2334" t="s">
        <v>2810</v>
      </c>
      <c r="Q2334" t="s">
        <v>2816</v>
      </c>
      <c r="R2334">
        <v>0</v>
      </c>
      <c r="S2334">
        <v>-8.24</v>
      </c>
      <c r="T2334">
        <v>-0.91</v>
      </c>
      <c r="U2334">
        <v>52.27</v>
      </c>
      <c r="V2334">
        <f t="shared" si="791"/>
        <v>0</v>
      </c>
      <c r="W2334">
        <f t="shared" si="792"/>
        <v>1</v>
      </c>
      <c r="X2334">
        <f t="shared" si="793"/>
        <v>1</v>
      </c>
      <c r="Y2334">
        <f t="shared" si="794"/>
        <v>1</v>
      </c>
      <c r="Z2334">
        <f t="shared" si="795"/>
        <v>1</v>
      </c>
      <c r="AA2334">
        <f t="shared" si="796"/>
        <v>1</v>
      </c>
      <c r="AB2334">
        <f t="shared" si="797"/>
        <v>1</v>
      </c>
      <c r="AC2334">
        <f t="shared" si="798"/>
        <v>1</v>
      </c>
      <c r="AD2334">
        <f t="shared" si="799"/>
        <v>1</v>
      </c>
      <c r="AE2334" s="4" t="s">
        <v>2828</v>
      </c>
      <c r="AF2334" s="9" t="s">
        <v>2829</v>
      </c>
      <c r="AG2334">
        <v>0</v>
      </c>
      <c r="AH2334">
        <v>1</v>
      </c>
      <c r="AI2334">
        <v>1</v>
      </c>
      <c r="AJ2334">
        <v>1</v>
      </c>
      <c r="AK2334" s="9" t="s">
        <v>2840</v>
      </c>
      <c r="AL2334">
        <f t="shared" si="787"/>
        <v>0</v>
      </c>
      <c r="AM2334">
        <f>IF(AND(INDIRECT(AN2334)='Sample Select backend'!$C$2,INDIRECT(AO2334)=1,INDIRECT(AP2334)='Sample Select backend'!$F$2,INDIRECT(AQ2334)=1,INDIRECT(AR2334)='Sample Select backend'!$M$2),1,0)</f>
        <v>0</v>
      </c>
      <c r="AN2334" t="str">
        <f>_xlfn.CONCAT('Sample Select backend'!$C$4,ROW(AN2334))</f>
        <v>AE2334</v>
      </c>
      <c r="AO2334" s="9" t="str">
        <f>_xlfn.CONCAT('Sample Select backend'!$J$2,ROW(AO2334))</f>
        <v>AJ2334</v>
      </c>
      <c r="AP2334" t="str">
        <f>_xlfn.CONCAT('Sample Select backend'!$F$4,ROW(AP2334))</f>
        <v>AF2334</v>
      </c>
      <c r="AQ2334" t="str">
        <f>_xlfn.CONCAT('Sample Select backend'!$I$10,ROW(AQ2334))</f>
        <v>R2334</v>
      </c>
      <c r="AR2334" t="str">
        <f>_xlfn.CONCAT('Sample Select backend'!$M$4,ROW(AR2334))</f>
        <v>AK2334</v>
      </c>
      <c r="AS2334" t="str">
        <f t="shared" si="788"/>
        <v>Mexico</v>
      </c>
      <c r="AT2334" s="9">
        <f t="shared" si="789"/>
        <v>6</v>
      </c>
      <c r="AU2334">
        <f t="shared" si="790"/>
        <v>0</v>
      </c>
      <c r="AV2334" s="9">
        <v>1</v>
      </c>
    </row>
    <row r="2335" spans="1:48" x14ac:dyDescent="0.35">
      <c r="A2335" t="s">
        <v>115</v>
      </c>
      <c r="B2335">
        <v>1</v>
      </c>
      <c r="C2335">
        <v>6</v>
      </c>
      <c r="D2335" t="s">
        <v>1562</v>
      </c>
      <c r="E2335">
        <v>-2</v>
      </c>
      <c r="F2335">
        <v>2</v>
      </c>
      <c r="G2335">
        <v>2</v>
      </c>
      <c r="H2335">
        <v>2</v>
      </c>
      <c r="I2335">
        <v>2</v>
      </c>
      <c r="J2335">
        <v>2</v>
      </c>
      <c r="K2335">
        <v>1</v>
      </c>
      <c r="L2335">
        <v>2</v>
      </c>
      <c r="M2335">
        <v>1</v>
      </c>
      <c r="N2335" t="s">
        <v>2714</v>
      </c>
      <c r="O2335" t="s">
        <v>2801</v>
      </c>
      <c r="P2335" t="s">
        <v>2810</v>
      </c>
      <c r="Q2335" t="s">
        <v>2816</v>
      </c>
      <c r="R2335">
        <v>0</v>
      </c>
      <c r="S2335">
        <v>-8.24</v>
      </c>
      <c r="T2335">
        <v>-0.91</v>
      </c>
      <c r="U2335">
        <v>52.27</v>
      </c>
      <c r="V2335">
        <f t="shared" si="791"/>
        <v>0</v>
      </c>
      <c r="W2335">
        <f t="shared" si="792"/>
        <v>1</v>
      </c>
      <c r="X2335">
        <f t="shared" si="793"/>
        <v>1</v>
      </c>
      <c r="Y2335">
        <f t="shared" si="794"/>
        <v>1</v>
      </c>
      <c r="Z2335">
        <f t="shared" si="795"/>
        <v>1</v>
      </c>
      <c r="AA2335">
        <f t="shared" si="796"/>
        <v>1</v>
      </c>
      <c r="AB2335">
        <f t="shared" si="797"/>
        <v>1</v>
      </c>
      <c r="AC2335">
        <f t="shared" si="798"/>
        <v>1</v>
      </c>
      <c r="AD2335">
        <f t="shared" si="799"/>
        <v>1</v>
      </c>
      <c r="AE2335" s="4" t="s">
        <v>2828</v>
      </c>
      <c r="AF2335" s="9" t="s">
        <v>2829</v>
      </c>
      <c r="AG2335">
        <v>0</v>
      </c>
      <c r="AH2335">
        <v>1</v>
      </c>
      <c r="AI2335">
        <v>1</v>
      </c>
      <c r="AJ2335">
        <v>1</v>
      </c>
      <c r="AK2335" s="9" t="s">
        <v>2840</v>
      </c>
      <c r="AL2335">
        <f t="shared" si="787"/>
        <v>0</v>
      </c>
      <c r="AM2335">
        <f>IF(AND(INDIRECT(AN2335)='Sample Select backend'!$C$2,INDIRECT(AO2335)=1,INDIRECT(AP2335)='Sample Select backend'!$F$2,INDIRECT(AQ2335)=1,INDIRECT(AR2335)='Sample Select backend'!$M$2),1,0)</f>
        <v>0</v>
      </c>
      <c r="AN2335" t="str">
        <f>_xlfn.CONCAT('Sample Select backend'!$C$4,ROW(AN2335))</f>
        <v>AE2335</v>
      </c>
      <c r="AO2335" s="9" t="str">
        <f>_xlfn.CONCAT('Sample Select backend'!$J$2,ROW(AO2335))</f>
        <v>AJ2335</v>
      </c>
      <c r="AP2335" t="str">
        <f>_xlfn.CONCAT('Sample Select backend'!$F$4,ROW(AP2335))</f>
        <v>AF2335</v>
      </c>
      <c r="AQ2335" t="str">
        <f>_xlfn.CONCAT('Sample Select backend'!$I$10,ROW(AQ2335))</f>
        <v>R2335</v>
      </c>
      <c r="AR2335" t="str">
        <f>_xlfn.CONCAT('Sample Select backend'!$M$4,ROW(AR2335))</f>
        <v>AK2335</v>
      </c>
      <c r="AS2335" t="str">
        <f t="shared" si="788"/>
        <v>Mexico</v>
      </c>
      <c r="AT2335" s="9">
        <f t="shared" si="789"/>
        <v>6</v>
      </c>
      <c r="AU2335">
        <f t="shared" si="790"/>
        <v>0</v>
      </c>
      <c r="AV2335" s="9">
        <v>1</v>
      </c>
    </row>
    <row r="2336" spans="1:48" x14ac:dyDescent="0.35">
      <c r="A2336" t="s">
        <v>115</v>
      </c>
      <c r="B2336">
        <v>1</v>
      </c>
      <c r="C2336" t="s">
        <v>201</v>
      </c>
      <c r="D2336" t="s">
        <v>1566</v>
      </c>
      <c r="E2336">
        <v>-2</v>
      </c>
      <c r="F2336">
        <v>2</v>
      </c>
      <c r="G2336">
        <v>2</v>
      </c>
      <c r="H2336">
        <v>-2</v>
      </c>
      <c r="I2336">
        <v>2</v>
      </c>
      <c r="J2336">
        <v>2</v>
      </c>
      <c r="K2336">
        <v>2</v>
      </c>
      <c r="L2336">
        <v>2</v>
      </c>
      <c r="M2336">
        <v>1</v>
      </c>
      <c r="N2336" t="s">
        <v>2714</v>
      </c>
      <c r="O2336" t="s">
        <v>2801</v>
      </c>
      <c r="P2336" t="s">
        <v>2810</v>
      </c>
      <c r="Q2336" t="s">
        <v>2816</v>
      </c>
      <c r="R2336">
        <v>0</v>
      </c>
      <c r="S2336">
        <v>-8.24</v>
      </c>
      <c r="T2336">
        <v>-0.91</v>
      </c>
      <c r="U2336">
        <v>52.27</v>
      </c>
      <c r="V2336">
        <f t="shared" si="791"/>
        <v>0</v>
      </c>
      <c r="W2336">
        <f t="shared" si="792"/>
        <v>1</v>
      </c>
      <c r="X2336">
        <f t="shared" si="793"/>
        <v>1</v>
      </c>
      <c r="Y2336">
        <f t="shared" si="794"/>
        <v>0</v>
      </c>
      <c r="Z2336">
        <f t="shared" si="795"/>
        <v>1</v>
      </c>
      <c r="AA2336">
        <f t="shared" si="796"/>
        <v>1</v>
      </c>
      <c r="AB2336">
        <f t="shared" si="797"/>
        <v>1</v>
      </c>
      <c r="AC2336">
        <f t="shared" si="798"/>
        <v>1</v>
      </c>
      <c r="AD2336">
        <f t="shared" si="799"/>
        <v>1</v>
      </c>
      <c r="AE2336" s="4" t="s">
        <v>2828</v>
      </c>
      <c r="AF2336" s="9" t="s">
        <v>2829</v>
      </c>
      <c r="AG2336">
        <v>0</v>
      </c>
      <c r="AH2336">
        <v>1</v>
      </c>
      <c r="AI2336">
        <v>1</v>
      </c>
      <c r="AJ2336">
        <v>1</v>
      </c>
      <c r="AK2336" s="9" t="s">
        <v>2840</v>
      </c>
      <c r="AL2336">
        <f t="shared" si="787"/>
        <v>0</v>
      </c>
      <c r="AM2336">
        <f>IF(AND(INDIRECT(AN2336)='Sample Select backend'!$C$2,INDIRECT(AO2336)=1,INDIRECT(AP2336)='Sample Select backend'!$F$2,INDIRECT(AQ2336)=1,INDIRECT(AR2336)='Sample Select backend'!$M$2),1,0)</f>
        <v>0</v>
      </c>
      <c r="AN2336" t="str">
        <f>_xlfn.CONCAT('Sample Select backend'!$C$4,ROW(AN2336))</f>
        <v>AE2336</v>
      </c>
      <c r="AO2336" s="9" t="str">
        <f>_xlfn.CONCAT('Sample Select backend'!$J$2,ROW(AO2336))</f>
        <v>AJ2336</v>
      </c>
      <c r="AP2336" t="str">
        <f>_xlfn.CONCAT('Sample Select backend'!$F$4,ROW(AP2336))</f>
        <v>AF2336</v>
      </c>
      <c r="AQ2336" t="str">
        <f>_xlfn.CONCAT('Sample Select backend'!$I$10,ROW(AQ2336))</f>
        <v>R2336</v>
      </c>
      <c r="AR2336" t="str">
        <f>_xlfn.CONCAT('Sample Select backend'!$M$4,ROW(AR2336))</f>
        <v>AK2336</v>
      </c>
      <c r="AS2336" t="str">
        <f t="shared" si="788"/>
        <v>Mexico</v>
      </c>
      <c r="AT2336" s="9" t="str">
        <f t="shared" si="789"/>
        <v>Other</v>
      </c>
      <c r="AU2336">
        <f t="shared" si="790"/>
        <v>0</v>
      </c>
      <c r="AV2336" s="9">
        <v>1</v>
      </c>
    </row>
    <row r="2337" spans="1:48" x14ac:dyDescent="0.35">
      <c r="A2337" t="s">
        <v>115</v>
      </c>
      <c r="B2337">
        <v>1</v>
      </c>
      <c r="C2337">
        <v>12</v>
      </c>
      <c r="D2337" t="s">
        <v>1574</v>
      </c>
      <c r="E2337">
        <v>-2</v>
      </c>
      <c r="F2337">
        <v>2</v>
      </c>
      <c r="G2337">
        <v>-2</v>
      </c>
      <c r="I2337">
        <v>-2</v>
      </c>
      <c r="J2337">
        <v>2</v>
      </c>
      <c r="K2337">
        <v>2</v>
      </c>
      <c r="L2337">
        <v>2</v>
      </c>
      <c r="M2337">
        <v>1</v>
      </c>
      <c r="N2337" t="s">
        <v>2714</v>
      </c>
      <c r="O2337" t="s">
        <v>2801</v>
      </c>
      <c r="P2337" t="s">
        <v>2810</v>
      </c>
      <c r="Q2337" t="s">
        <v>2816</v>
      </c>
      <c r="R2337">
        <v>0</v>
      </c>
      <c r="S2337">
        <v>-8.24</v>
      </c>
      <c r="T2337">
        <v>-0.91</v>
      </c>
      <c r="U2337">
        <v>52.27</v>
      </c>
      <c r="V2337">
        <f t="shared" si="791"/>
        <v>0</v>
      </c>
      <c r="W2337">
        <f t="shared" si="792"/>
        <v>1</v>
      </c>
      <c r="X2337">
        <f t="shared" si="793"/>
        <v>0</v>
      </c>
      <c r="Y2337">
        <f t="shared" si="794"/>
        <v>-1</v>
      </c>
      <c r="Z2337">
        <f t="shared" si="795"/>
        <v>0</v>
      </c>
      <c r="AA2337">
        <f t="shared" si="796"/>
        <v>1</v>
      </c>
      <c r="AB2337">
        <f t="shared" si="797"/>
        <v>1</v>
      </c>
      <c r="AC2337">
        <f t="shared" si="798"/>
        <v>1</v>
      </c>
      <c r="AD2337">
        <f t="shared" si="799"/>
        <v>1</v>
      </c>
      <c r="AE2337" s="4" t="s">
        <v>2828</v>
      </c>
      <c r="AF2337" s="9" t="s">
        <v>2829</v>
      </c>
      <c r="AG2337">
        <v>0</v>
      </c>
      <c r="AH2337">
        <v>1</v>
      </c>
      <c r="AI2337">
        <v>1</v>
      </c>
      <c r="AJ2337">
        <v>1</v>
      </c>
      <c r="AK2337" s="9" t="s">
        <v>2840</v>
      </c>
      <c r="AL2337">
        <f t="shared" si="787"/>
        <v>0</v>
      </c>
      <c r="AM2337">
        <f>IF(AND(INDIRECT(AN2337)='Sample Select backend'!$C$2,INDIRECT(AO2337)=1,INDIRECT(AP2337)='Sample Select backend'!$F$2,INDIRECT(AQ2337)=1,INDIRECT(AR2337)='Sample Select backend'!$M$2),1,0)</f>
        <v>0</v>
      </c>
      <c r="AN2337" t="str">
        <f>_xlfn.CONCAT('Sample Select backend'!$C$4,ROW(AN2337))</f>
        <v>AE2337</v>
      </c>
      <c r="AO2337" s="9" t="str">
        <f>_xlfn.CONCAT('Sample Select backend'!$J$2,ROW(AO2337))</f>
        <v>AJ2337</v>
      </c>
      <c r="AP2337" t="str">
        <f>_xlfn.CONCAT('Sample Select backend'!$F$4,ROW(AP2337))</f>
        <v>AF2337</v>
      </c>
      <c r="AQ2337" t="str">
        <f>_xlfn.CONCAT('Sample Select backend'!$I$10,ROW(AQ2337))</f>
        <v>R2337</v>
      </c>
      <c r="AR2337" t="str">
        <f>_xlfn.CONCAT('Sample Select backend'!$M$4,ROW(AR2337))</f>
        <v>AK2337</v>
      </c>
      <c r="AS2337" t="str">
        <f t="shared" si="788"/>
        <v>Mexico</v>
      </c>
      <c r="AT2337" s="9">
        <f t="shared" si="789"/>
        <v>12</v>
      </c>
      <c r="AU2337">
        <f t="shared" si="790"/>
        <v>0</v>
      </c>
      <c r="AV2337" s="9">
        <v>1</v>
      </c>
    </row>
    <row r="2338" spans="1:48" x14ac:dyDescent="0.35">
      <c r="A2338" t="s">
        <v>115</v>
      </c>
      <c r="B2338" t="s">
        <v>201</v>
      </c>
      <c r="C2338" t="s">
        <v>201</v>
      </c>
      <c r="D2338" t="s">
        <v>1572</v>
      </c>
      <c r="H2338">
        <v>-1</v>
      </c>
      <c r="I2338">
        <v>2</v>
      </c>
      <c r="J2338">
        <v>2</v>
      </c>
      <c r="M2338">
        <v>1</v>
      </c>
      <c r="N2338" t="s">
        <v>2714</v>
      </c>
      <c r="O2338" t="s">
        <v>2801</v>
      </c>
      <c r="P2338" t="s">
        <v>2810</v>
      </c>
      <c r="Q2338" t="s">
        <v>2816</v>
      </c>
      <c r="R2338">
        <v>0</v>
      </c>
      <c r="S2338">
        <v>-8.24</v>
      </c>
      <c r="T2338">
        <v>-0.91</v>
      </c>
      <c r="U2338">
        <v>52.27</v>
      </c>
      <c r="V2338">
        <f t="shared" si="791"/>
        <v>-1</v>
      </c>
      <c r="W2338">
        <f t="shared" si="792"/>
        <v>-1</v>
      </c>
      <c r="X2338">
        <f t="shared" si="793"/>
        <v>-1</v>
      </c>
      <c r="Y2338">
        <f t="shared" si="794"/>
        <v>0</v>
      </c>
      <c r="Z2338">
        <f t="shared" si="795"/>
        <v>1</v>
      </c>
      <c r="AA2338">
        <f t="shared" si="796"/>
        <v>1</v>
      </c>
      <c r="AB2338">
        <f t="shared" si="797"/>
        <v>-1</v>
      </c>
      <c r="AC2338">
        <f t="shared" si="798"/>
        <v>-1</v>
      </c>
      <c r="AD2338">
        <f t="shared" si="799"/>
        <v>1</v>
      </c>
      <c r="AE2338" s="4" t="s">
        <v>2828</v>
      </c>
      <c r="AF2338" s="9" t="s">
        <v>2829</v>
      </c>
      <c r="AG2338">
        <v>0</v>
      </c>
      <c r="AH2338">
        <v>1</v>
      </c>
      <c r="AI2338">
        <v>1</v>
      </c>
      <c r="AJ2338">
        <v>1</v>
      </c>
      <c r="AK2338" s="9" t="s">
        <v>2840</v>
      </c>
      <c r="AL2338">
        <f t="shared" si="787"/>
        <v>1</v>
      </c>
      <c r="AM2338">
        <f>IF(AND(INDIRECT(AN2338)='Sample Select backend'!$C$2,INDIRECT(AO2338)=1,INDIRECT(AP2338)='Sample Select backend'!$F$2,INDIRECT(AQ2338)=1,INDIRECT(AR2338)='Sample Select backend'!$M$2),1,0)</f>
        <v>0</v>
      </c>
      <c r="AN2338" t="str">
        <f>_xlfn.CONCAT('Sample Select backend'!$C$4,ROW(AN2338))</f>
        <v>AE2338</v>
      </c>
      <c r="AO2338" s="9" t="str">
        <f>_xlfn.CONCAT('Sample Select backend'!$J$2,ROW(AO2338))</f>
        <v>AJ2338</v>
      </c>
      <c r="AP2338" t="str">
        <f>_xlfn.CONCAT('Sample Select backend'!$F$4,ROW(AP2338))</f>
        <v>AF2338</v>
      </c>
      <c r="AQ2338" t="str">
        <f>_xlfn.CONCAT('Sample Select backend'!$I$10,ROW(AQ2338))</f>
        <v>R2338</v>
      </c>
      <c r="AR2338" t="str">
        <f>_xlfn.CONCAT('Sample Select backend'!$M$4,ROW(AR2338))</f>
        <v>AK2338</v>
      </c>
      <c r="AS2338" t="str">
        <f t="shared" si="788"/>
        <v>Mexico</v>
      </c>
      <c r="AT2338" s="9" t="str">
        <f t="shared" si="789"/>
        <v>Other</v>
      </c>
      <c r="AU2338">
        <f t="shared" si="790"/>
        <v>0</v>
      </c>
      <c r="AV2338" s="9">
        <v>0</v>
      </c>
    </row>
    <row r="2339" spans="1:48" x14ac:dyDescent="0.35">
      <c r="A2339" t="s">
        <v>115</v>
      </c>
      <c r="B2339">
        <v>7</v>
      </c>
      <c r="C2339">
        <v>32</v>
      </c>
      <c r="D2339" t="s">
        <v>1564</v>
      </c>
      <c r="E2339">
        <v>1</v>
      </c>
      <c r="F2339">
        <v>1</v>
      </c>
      <c r="G2339">
        <v>2</v>
      </c>
      <c r="H2339">
        <v>1</v>
      </c>
      <c r="I2339">
        <v>2</v>
      </c>
      <c r="J2339">
        <v>2</v>
      </c>
      <c r="K2339">
        <v>1</v>
      </c>
      <c r="L2339">
        <v>-2</v>
      </c>
      <c r="M2339">
        <v>1</v>
      </c>
      <c r="N2339" t="s">
        <v>2714</v>
      </c>
      <c r="O2339" t="s">
        <v>2801</v>
      </c>
      <c r="P2339" t="s">
        <v>2810</v>
      </c>
      <c r="Q2339" t="s">
        <v>2816</v>
      </c>
      <c r="R2339">
        <v>0</v>
      </c>
      <c r="S2339">
        <v>-8.24</v>
      </c>
      <c r="T2339">
        <v>-0.91</v>
      </c>
      <c r="U2339">
        <v>52.27</v>
      </c>
      <c r="V2339">
        <f t="shared" si="791"/>
        <v>1</v>
      </c>
      <c r="W2339">
        <f t="shared" si="792"/>
        <v>1</v>
      </c>
      <c r="X2339">
        <f t="shared" si="793"/>
        <v>1</v>
      </c>
      <c r="Y2339">
        <f t="shared" si="794"/>
        <v>1</v>
      </c>
      <c r="Z2339">
        <f t="shared" si="795"/>
        <v>1</v>
      </c>
      <c r="AA2339">
        <f t="shared" si="796"/>
        <v>1</v>
      </c>
      <c r="AB2339">
        <f t="shared" si="797"/>
        <v>1</v>
      </c>
      <c r="AC2339">
        <f t="shared" si="798"/>
        <v>0</v>
      </c>
      <c r="AD2339">
        <f t="shared" si="799"/>
        <v>1</v>
      </c>
      <c r="AE2339" s="4" t="s">
        <v>2828</v>
      </c>
      <c r="AF2339" s="9" t="s">
        <v>2829</v>
      </c>
      <c r="AG2339">
        <v>0</v>
      </c>
      <c r="AH2339">
        <v>1</v>
      </c>
      <c r="AI2339">
        <v>1</v>
      </c>
      <c r="AJ2339">
        <v>1</v>
      </c>
      <c r="AK2339" s="9" t="s">
        <v>2840</v>
      </c>
      <c r="AL2339">
        <f t="shared" si="787"/>
        <v>0</v>
      </c>
      <c r="AM2339">
        <f>IF(AND(INDIRECT(AN2339)='Sample Select backend'!$C$2,INDIRECT(AO2339)=1,INDIRECT(AP2339)='Sample Select backend'!$F$2,INDIRECT(AQ2339)=1,INDIRECT(AR2339)='Sample Select backend'!$M$2),1,0)</f>
        <v>0</v>
      </c>
      <c r="AN2339" t="str">
        <f>_xlfn.CONCAT('Sample Select backend'!$C$4,ROW(AN2339))</f>
        <v>AE2339</v>
      </c>
      <c r="AO2339" s="9" t="str">
        <f>_xlfn.CONCAT('Sample Select backend'!$J$2,ROW(AO2339))</f>
        <v>AJ2339</v>
      </c>
      <c r="AP2339" t="str">
        <f>_xlfn.CONCAT('Sample Select backend'!$F$4,ROW(AP2339))</f>
        <v>AF2339</v>
      </c>
      <c r="AQ2339" t="str">
        <f>_xlfn.CONCAT('Sample Select backend'!$I$10,ROW(AQ2339))</f>
        <v>R2339</v>
      </c>
      <c r="AR2339" t="str">
        <f>_xlfn.CONCAT('Sample Select backend'!$M$4,ROW(AR2339))</f>
        <v>AK2339</v>
      </c>
      <c r="AS2339" t="str">
        <f t="shared" si="788"/>
        <v>Mexico</v>
      </c>
      <c r="AT2339" s="9">
        <f t="shared" si="789"/>
        <v>32</v>
      </c>
      <c r="AU2339">
        <f t="shared" si="790"/>
        <v>0</v>
      </c>
      <c r="AV2339" s="9">
        <v>0</v>
      </c>
    </row>
    <row r="2340" spans="1:48" x14ac:dyDescent="0.35">
      <c r="A2340" s="24" t="s">
        <v>115</v>
      </c>
      <c r="B2340" s="24">
        <v>6</v>
      </c>
      <c r="C2340" s="24">
        <v>27</v>
      </c>
      <c r="D2340" s="24" t="s">
        <v>4003</v>
      </c>
      <c r="E2340" s="24"/>
      <c r="O2340" t="s">
        <v>2801</v>
      </c>
      <c r="P2340" t="s">
        <v>2810</v>
      </c>
      <c r="Q2340" t="s">
        <v>2816</v>
      </c>
      <c r="R2340">
        <v>0</v>
      </c>
      <c r="S2340">
        <v>-8.24</v>
      </c>
      <c r="T2340">
        <v>-0.91</v>
      </c>
      <c r="U2340">
        <v>52.27</v>
      </c>
      <c r="V2340">
        <v>-1</v>
      </c>
      <c r="W2340">
        <v>-1</v>
      </c>
      <c r="X2340">
        <v>-1</v>
      </c>
      <c r="Y2340">
        <v>-1</v>
      </c>
      <c r="Z2340">
        <v>-1</v>
      </c>
      <c r="AA2340">
        <v>-1</v>
      </c>
      <c r="AB2340">
        <v>-1</v>
      </c>
      <c r="AC2340">
        <v>-1</v>
      </c>
      <c r="AD2340">
        <v>-1</v>
      </c>
      <c r="AE2340" s="4" t="s">
        <v>2828</v>
      </c>
      <c r="AF2340" s="9" t="s">
        <v>2829</v>
      </c>
      <c r="AG2340">
        <v>0</v>
      </c>
      <c r="AH2340">
        <v>1</v>
      </c>
      <c r="AI2340">
        <v>1</v>
      </c>
      <c r="AJ2340">
        <v>1</v>
      </c>
      <c r="AK2340" s="9" t="s">
        <v>2840</v>
      </c>
      <c r="AL2340">
        <f t="shared" si="787"/>
        <v>0</v>
      </c>
      <c r="AM2340">
        <f>IF(AND(INDIRECT(AN2340)='Sample Select backend'!$C$2,INDIRECT(AO2340)=1,INDIRECT(AP2340)='Sample Select backend'!$F$2,INDIRECT(AQ2340)=1,INDIRECT(AR2340)='Sample Select backend'!$M$2),1,0)</f>
        <v>0</v>
      </c>
      <c r="AN2340" t="str">
        <f>_xlfn.CONCAT('Sample Select backend'!$C$4,ROW(AN2340))</f>
        <v>AE2340</v>
      </c>
      <c r="AO2340" s="9" t="str">
        <f>_xlfn.CONCAT('Sample Select backend'!$J$2,ROW(AO2340))</f>
        <v>AJ2340</v>
      </c>
      <c r="AP2340" t="str">
        <f>_xlfn.CONCAT('Sample Select backend'!$F$4,ROW(AP2340))</f>
        <v>AF2340</v>
      </c>
      <c r="AQ2340" t="str">
        <f>_xlfn.CONCAT('Sample Select backend'!$I$10,ROW(AQ2340))</f>
        <v>R2340</v>
      </c>
      <c r="AR2340" t="str">
        <f>_xlfn.CONCAT('Sample Select backend'!$M$4,ROW(AR2340))</f>
        <v>AK2340</v>
      </c>
      <c r="AS2340" t="str">
        <f t="shared" si="788"/>
        <v>Mexico</v>
      </c>
      <c r="AT2340" s="9">
        <f t="shared" si="789"/>
        <v>27</v>
      </c>
      <c r="AU2340">
        <f t="shared" si="790"/>
        <v>0</v>
      </c>
      <c r="AV2340" s="9">
        <v>0</v>
      </c>
    </row>
    <row r="2341" spans="1:48" x14ac:dyDescent="0.35">
      <c r="A2341" s="24" t="s">
        <v>115</v>
      </c>
      <c r="B2341" s="24">
        <v>7</v>
      </c>
      <c r="C2341" s="24">
        <v>30</v>
      </c>
      <c r="D2341" s="24" t="s">
        <v>4004</v>
      </c>
      <c r="E2341" s="24"/>
      <c r="O2341" t="s">
        <v>2801</v>
      </c>
      <c r="P2341" t="s">
        <v>2810</v>
      </c>
      <c r="Q2341" t="s">
        <v>2816</v>
      </c>
      <c r="R2341">
        <v>0</v>
      </c>
      <c r="S2341">
        <v>-8.24</v>
      </c>
      <c r="T2341">
        <v>-0.91</v>
      </c>
      <c r="U2341">
        <v>52.27</v>
      </c>
      <c r="V2341">
        <v>-1</v>
      </c>
      <c r="W2341">
        <v>-1</v>
      </c>
      <c r="X2341">
        <v>-1</v>
      </c>
      <c r="Y2341">
        <v>-1</v>
      </c>
      <c r="Z2341">
        <v>-1</v>
      </c>
      <c r="AA2341">
        <v>-1</v>
      </c>
      <c r="AB2341">
        <v>-1</v>
      </c>
      <c r="AC2341">
        <v>-1</v>
      </c>
      <c r="AD2341">
        <v>-1</v>
      </c>
      <c r="AE2341" s="4" t="s">
        <v>2828</v>
      </c>
      <c r="AF2341" s="9" t="s">
        <v>2829</v>
      </c>
      <c r="AG2341">
        <v>0</v>
      </c>
      <c r="AH2341">
        <v>1</v>
      </c>
      <c r="AI2341">
        <v>1</v>
      </c>
      <c r="AJ2341">
        <v>1</v>
      </c>
      <c r="AK2341" s="9" t="s">
        <v>2840</v>
      </c>
      <c r="AL2341">
        <f t="shared" si="787"/>
        <v>0</v>
      </c>
      <c r="AM2341">
        <f>IF(AND(INDIRECT(AN2341)='Sample Select backend'!$C$2,INDIRECT(AO2341)=1,INDIRECT(AP2341)='Sample Select backend'!$F$2,INDIRECT(AQ2341)=1,INDIRECT(AR2341)='Sample Select backend'!$M$2),1,0)</f>
        <v>0</v>
      </c>
      <c r="AN2341" t="str">
        <f>_xlfn.CONCAT('Sample Select backend'!$C$4,ROW(AN2341))</f>
        <v>AE2341</v>
      </c>
      <c r="AO2341" s="9" t="str">
        <f>_xlfn.CONCAT('Sample Select backend'!$J$2,ROW(AO2341))</f>
        <v>AJ2341</v>
      </c>
      <c r="AP2341" t="str">
        <f>_xlfn.CONCAT('Sample Select backend'!$F$4,ROW(AP2341))</f>
        <v>AF2341</v>
      </c>
      <c r="AQ2341" t="str">
        <f>_xlfn.CONCAT('Sample Select backend'!$I$10,ROW(AQ2341))</f>
        <v>R2341</v>
      </c>
      <c r="AR2341" t="str">
        <f>_xlfn.CONCAT('Sample Select backend'!$M$4,ROW(AR2341))</f>
        <v>AK2341</v>
      </c>
      <c r="AS2341" t="str">
        <f t="shared" si="788"/>
        <v>Mexico</v>
      </c>
      <c r="AT2341" s="9">
        <f t="shared" si="789"/>
        <v>30</v>
      </c>
      <c r="AU2341">
        <f t="shared" si="790"/>
        <v>0</v>
      </c>
      <c r="AV2341" s="9">
        <v>0</v>
      </c>
    </row>
    <row r="2342" spans="1:48" x14ac:dyDescent="0.35">
      <c r="A2342" s="24" t="s">
        <v>115</v>
      </c>
      <c r="B2342" s="24">
        <v>7</v>
      </c>
      <c r="C2342" s="24">
        <v>30</v>
      </c>
      <c r="D2342" s="24" t="s">
        <v>4005</v>
      </c>
      <c r="E2342" s="24"/>
      <c r="O2342" t="s">
        <v>2801</v>
      </c>
      <c r="P2342" t="s">
        <v>2810</v>
      </c>
      <c r="Q2342" t="s">
        <v>2816</v>
      </c>
      <c r="R2342">
        <v>0</v>
      </c>
      <c r="S2342">
        <v>-8.24</v>
      </c>
      <c r="T2342">
        <v>-0.91</v>
      </c>
      <c r="U2342">
        <v>52.27</v>
      </c>
      <c r="V2342">
        <v>-1</v>
      </c>
      <c r="W2342">
        <v>-1</v>
      </c>
      <c r="X2342">
        <v>-1</v>
      </c>
      <c r="Y2342">
        <v>-1</v>
      </c>
      <c r="Z2342">
        <v>-1</v>
      </c>
      <c r="AA2342">
        <v>-1</v>
      </c>
      <c r="AB2342">
        <v>-1</v>
      </c>
      <c r="AC2342">
        <v>-1</v>
      </c>
      <c r="AD2342">
        <v>-1</v>
      </c>
      <c r="AE2342" s="4" t="s">
        <v>2828</v>
      </c>
      <c r="AF2342" s="9" t="s">
        <v>2829</v>
      </c>
      <c r="AG2342">
        <v>0</v>
      </c>
      <c r="AH2342">
        <v>1</v>
      </c>
      <c r="AI2342">
        <v>1</v>
      </c>
      <c r="AJ2342">
        <v>1</v>
      </c>
      <c r="AK2342" s="9" t="s">
        <v>2840</v>
      </c>
      <c r="AL2342">
        <f t="shared" si="787"/>
        <v>0</v>
      </c>
      <c r="AM2342">
        <f>IF(AND(INDIRECT(AN2342)='Sample Select backend'!$C$2,INDIRECT(AO2342)=1,INDIRECT(AP2342)='Sample Select backend'!$F$2,INDIRECT(AQ2342)=1,INDIRECT(AR2342)='Sample Select backend'!$M$2),1,0)</f>
        <v>0</v>
      </c>
      <c r="AN2342" t="str">
        <f>_xlfn.CONCAT('Sample Select backend'!$C$4,ROW(AN2342))</f>
        <v>AE2342</v>
      </c>
      <c r="AO2342" s="9" t="str">
        <f>_xlfn.CONCAT('Sample Select backend'!$J$2,ROW(AO2342))</f>
        <v>AJ2342</v>
      </c>
      <c r="AP2342" t="str">
        <f>_xlfn.CONCAT('Sample Select backend'!$F$4,ROW(AP2342))</f>
        <v>AF2342</v>
      </c>
      <c r="AQ2342" t="str">
        <f>_xlfn.CONCAT('Sample Select backend'!$I$10,ROW(AQ2342))</f>
        <v>R2342</v>
      </c>
      <c r="AR2342" t="str">
        <f>_xlfn.CONCAT('Sample Select backend'!$M$4,ROW(AR2342))</f>
        <v>AK2342</v>
      </c>
      <c r="AS2342" t="str">
        <f t="shared" si="788"/>
        <v>Mexico</v>
      </c>
      <c r="AT2342" s="9">
        <f t="shared" si="789"/>
        <v>30</v>
      </c>
      <c r="AU2342">
        <f t="shared" si="790"/>
        <v>0</v>
      </c>
      <c r="AV2342" s="9">
        <v>0</v>
      </c>
    </row>
    <row r="2343" spans="1:48" x14ac:dyDescent="0.35">
      <c r="A2343" s="24" t="s">
        <v>115</v>
      </c>
      <c r="B2343" s="24">
        <v>6</v>
      </c>
      <c r="C2343" s="24">
        <v>29</v>
      </c>
      <c r="D2343" s="24" t="s">
        <v>4006</v>
      </c>
      <c r="E2343" s="24"/>
      <c r="O2343" t="s">
        <v>2801</v>
      </c>
      <c r="P2343" t="s">
        <v>2810</v>
      </c>
      <c r="Q2343" t="s">
        <v>2816</v>
      </c>
      <c r="R2343">
        <v>0</v>
      </c>
      <c r="S2343">
        <v>-8.24</v>
      </c>
      <c r="T2343">
        <v>-0.91</v>
      </c>
      <c r="U2343">
        <v>52.27</v>
      </c>
      <c r="V2343">
        <v>-1</v>
      </c>
      <c r="W2343">
        <v>-1</v>
      </c>
      <c r="X2343">
        <v>-1</v>
      </c>
      <c r="Y2343">
        <v>-1</v>
      </c>
      <c r="Z2343">
        <v>-1</v>
      </c>
      <c r="AA2343">
        <v>-1</v>
      </c>
      <c r="AB2343">
        <v>-1</v>
      </c>
      <c r="AC2343">
        <v>-1</v>
      </c>
      <c r="AD2343">
        <v>-1</v>
      </c>
      <c r="AE2343" s="4" t="s">
        <v>2828</v>
      </c>
      <c r="AF2343" s="9" t="s">
        <v>2829</v>
      </c>
      <c r="AG2343">
        <v>0</v>
      </c>
      <c r="AH2343">
        <v>1</v>
      </c>
      <c r="AI2343">
        <v>1</v>
      </c>
      <c r="AJ2343">
        <v>1</v>
      </c>
      <c r="AK2343" s="9" t="s">
        <v>2840</v>
      </c>
      <c r="AL2343">
        <f t="shared" si="787"/>
        <v>0</v>
      </c>
      <c r="AM2343">
        <f>IF(AND(INDIRECT(AN2343)='Sample Select backend'!$C$2,INDIRECT(AO2343)=1,INDIRECT(AP2343)='Sample Select backend'!$F$2,INDIRECT(AQ2343)=1,INDIRECT(AR2343)='Sample Select backend'!$M$2),1,0)</f>
        <v>0</v>
      </c>
      <c r="AN2343" t="str">
        <f>_xlfn.CONCAT('Sample Select backend'!$C$4,ROW(AN2343))</f>
        <v>AE2343</v>
      </c>
      <c r="AO2343" s="9" t="str">
        <f>_xlfn.CONCAT('Sample Select backend'!$J$2,ROW(AO2343))</f>
        <v>AJ2343</v>
      </c>
      <c r="AP2343" t="str">
        <f>_xlfn.CONCAT('Sample Select backend'!$F$4,ROW(AP2343))</f>
        <v>AF2343</v>
      </c>
      <c r="AQ2343" t="str">
        <f>_xlfn.CONCAT('Sample Select backend'!$I$10,ROW(AQ2343))</f>
        <v>R2343</v>
      </c>
      <c r="AR2343" t="str">
        <f>_xlfn.CONCAT('Sample Select backend'!$M$4,ROW(AR2343))</f>
        <v>AK2343</v>
      </c>
      <c r="AS2343" t="str">
        <f t="shared" si="788"/>
        <v>Mexico</v>
      </c>
      <c r="AT2343" s="9">
        <f t="shared" si="789"/>
        <v>29</v>
      </c>
      <c r="AU2343">
        <f t="shared" si="790"/>
        <v>0</v>
      </c>
      <c r="AV2343" s="9">
        <v>0</v>
      </c>
    </row>
    <row r="2344" spans="1:48" x14ac:dyDescent="0.35">
      <c r="A2344" s="24" t="s">
        <v>115</v>
      </c>
      <c r="B2344" s="24">
        <v>6</v>
      </c>
      <c r="C2344" s="24">
        <v>28</v>
      </c>
      <c r="D2344" s="24" t="s">
        <v>4007</v>
      </c>
      <c r="E2344" s="24"/>
      <c r="O2344" t="s">
        <v>2801</v>
      </c>
      <c r="P2344" t="s">
        <v>2810</v>
      </c>
      <c r="Q2344" t="s">
        <v>2816</v>
      </c>
      <c r="R2344">
        <v>0</v>
      </c>
      <c r="S2344">
        <v>-8.24</v>
      </c>
      <c r="T2344">
        <v>-0.91</v>
      </c>
      <c r="U2344">
        <v>52.27</v>
      </c>
      <c r="V2344">
        <v>-1</v>
      </c>
      <c r="W2344">
        <v>-1</v>
      </c>
      <c r="X2344">
        <v>-1</v>
      </c>
      <c r="Y2344">
        <v>-1</v>
      </c>
      <c r="Z2344">
        <v>-1</v>
      </c>
      <c r="AA2344">
        <v>-1</v>
      </c>
      <c r="AB2344">
        <v>-1</v>
      </c>
      <c r="AC2344">
        <v>-1</v>
      </c>
      <c r="AD2344">
        <v>-1</v>
      </c>
      <c r="AE2344" s="4" t="s">
        <v>2828</v>
      </c>
      <c r="AF2344" s="9" t="s">
        <v>2829</v>
      </c>
      <c r="AG2344">
        <v>0</v>
      </c>
      <c r="AH2344">
        <v>1</v>
      </c>
      <c r="AI2344">
        <v>1</v>
      </c>
      <c r="AJ2344">
        <v>1</v>
      </c>
      <c r="AK2344" s="9" t="s">
        <v>2840</v>
      </c>
      <c r="AL2344">
        <f t="shared" si="787"/>
        <v>0</v>
      </c>
      <c r="AM2344">
        <f>IF(AND(INDIRECT(AN2344)='Sample Select backend'!$C$2,INDIRECT(AO2344)=1,INDIRECT(AP2344)='Sample Select backend'!$F$2,INDIRECT(AQ2344)=1,INDIRECT(AR2344)='Sample Select backend'!$M$2),1,0)</f>
        <v>0</v>
      </c>
      <c r="AN2344" t="str">
        <f>_xlfn.CONCAT('Sample Select backend'!$C$4,ROW(AN2344))</f>
        <v>AE2344</v>
      </c>
      <c r="AO2344" s="9" t="str">
        <f>_xlfn.CONCAT('Sample Select backend'!$J$2,ROW(AO2344))</f>
        <v>AJ2344</v>
      </c>
      <c r="AP2344" t="str">
        <f>_xlfn.CONCAT('Sample Select backend'!$F$4,ROW(AP2344))</f>
        <v>AF2344</v>
      </c>
      <c r="AQ2344" t="str">
        <f>_xlfn.CONCAT('Sample Select backend'!$I$10,ROW(AQ2344))</f>
        <v>R2344</v>
      </c>
      <c r="AR2344" t="str">
        <f>_xlfn.CONCAT('Sample Select backend'!$M$4,ROW(AR2344))</f>
        <v>AK2344</v>
      </c>
      <c r="AS2344" t="str">
        <f t="shared" si="788"/>
        <v>Mexico</v>
      </c>
      <c r="AT2344" s="9">
        <f t="shared" si="789"/>
        <v>28</v>
      </c>
      <c r="AU2344">
        <f t="shared" si="790"/>
        <v>0</v>
      </c>
      <c r="AV2344" s="9">
        <v>0</v>
      </c>
    </row>
    <row r="2345" spans="1:48" x14ac:dyDescent="0.35">
      <c r="A2345" s="24" t="s">
        <v>115</v>
      </c>
      <c r="B2345" s="24">
        <v>7</v>
      </c>
      <c r="C2345" s="24">
        <v>32</v>
      </c>
      <c r="D2345" s="24" t="s">
        <v>4008</v>
      </c>
      <c r="E2345" s="24"/>
      <c r="O2345" t="s">
        <v>2801</v>
      </c>
      <c r="P2345" t="s">
        <v>2810</v>
      </c>
      <c r="Q2345" t="s">
        <v>2816</v>
      </c>
      <c r="R2345">
        <v>0</v>
      </c>
      <c r="S2345">
        <v>-8.24</v>
      </c>
      <c r="T2345">
        <v>-0.91</v>
      </c>
      <c r="U2345">
        <v>52.27</v>
      </c>
      <c r="V2345">
        <v>-1</v>
      </c>
      <c r="W2345">
        <v>-1</v>
      </c>
      <c r="X2345">
        <v>-1</v>
      </c>
      <c r="Y2345">
        <v>-1</v>
      </c>
      <c r="Z2345">
        <v>-1</v>
      </c>
      <c r="AA2345">
        <v>-1</v>
      </c>
      <c r="AB2345">
        <v>-1</v>
      </c>
      <c r="AC2345">
        <v>-1</v>
      </c>
      <c r="AD2345">
        <v>-1</v>
      </c>
      <c r="AE2345" s="4" t="s">
        <v>2828</v>
      </c>
      <c r="AF2345" s="9" t="s">
        <v>2829</v>
      </c>
      <c r="AG2345">
        <v>0</v>
      </c>
      <c r="AH2345">
        <v>1</v>
      </c>
      <c r="AI2345">
        <v>1</v>
      </c>
      <c r="AJ2345">
        <v>1</v>
      </c>
      <c r="AK2345" s="9" t="s">
        <v>2840</v>
      </c>
      <c r="AL2345">
        <f t="shared" si="787"/>
        <v>0</v>
      </c>
      <c r="AM2345">
        <f>IF(AND(INDIRECT(AN2345)='Sample Select backend'!$C$2,INDIRECT(AO2345)=1,INDIRECT(AP2345)='Sample Select backend'!$F$2,INDIRECT(AQ2345)=1,INDIRECT(AR2345)='Sample Select backend'!$M$2),1,0)</f>
        <v>0</v>
      </c>
      <c r="AN2345" t="str">
        <f>_xlfn.CONCAT('Sample Select backend'!$C$4,ROW(AN2345))</f>
        <v>AE2345</v>
      </c>
      <c r="AO2345" s="9" t="str">
        <f>_xlfn.CONCAT('Sample Select backend'!$J$2,ROW(AO2345))</f>
        <v>AJ2345</v>
      </c>
      <c r="AP2345" t="str">
        <f>_xlfn.CONCAT('Sample Select backend'!$F$4,ROW(AP2345))</f>
        <v>AF2345</v>
      </c>
      <c r="AQ2345" t="str">
        <f>_xlfn.CONCAT('Sample Select backend'!$I$10,ROW(AQ2345))</f>
        <v>R2345</v>
      </c>
      <c r="AR2345" t="str">
        <f>_xlfn.CONCAT('Sample Select backend'!$M$4,ROW(AR2345))</f>
        <v>AK2345</v>
      </c>
      <c r="AS2345" t="str">
        <f t="shared" si="788"/>
        <v>Mexico</v>
      </c>
      <c r="AT2345" s="9">
        <f t="shared" si="789"/>
        <v>32</v>
      </c>
      <c r="AU2345">
        <f t="shared" si="790"/>
        <v>0</v>
      </c>
      <c r="AV2345" s="9">
        <v>0</v>
      </c>
    </row>
    <row r="2346" spans="1:48" x14ac:dyDescent="0.35">
      <c r="A2346" s="24" t="s">
        <v>115</v>
      </c>
      <c r="B2346" s="24">
        <v>7</v>
      </c>
      <c r="C2346" s="24">
        <v>32</v>
      </c>
      <c r="D2346" s="24" t="s">
        <v>4009</v>
      </c>
      <c r="E2346" s="24"/>
      <c r="O2346" t="s">
        <v>2801</v>
      </c>
      <c r="P2346" t="s">
        <v>2810</v>
      </c>
      <c r="Q2346" t="s">
        <v>2816</v>
      </c>
      <c r="R2346">
        <v>0</v>
      </c>
      <c r="S2346">
        <v>-8.24</v>
      </c>
      <c r="T2346">
        <v>-0.91</v>
      </c>
      <c r="U2346">
        <v>52.27</v>
      </c>
      <c r="V2346">
        <v>-1</v>
      </c>
      <c r="W2346">
        <v>-1</v>
      </c>
      <c r="X2346">
        <v>-1</v>
      </c>
      <c r="Y2346">
        <v>-1</v>
      </c>
      <c r="Z2346">
        <v>-1</v>
      </c>
      <c r="AA2346">
        <v>-1</v>
      </c>
      <c r="AB2346">
        <v>-1</v>
      </c>
      <c r="AC2346">
        <v>-1</v>
      </c>
      <c r="AD2346">
        <v>-1</v>
      </c>
      <c r="AE2346" s="4" t="s">
        <v>2828</v>
      </c>
      <c r="AF2346" s="9" t="s">
        <v>2829</v>
      </c>
      <c r="AG2346">
        <v>0</v>
      </c>
      <c r="AH2346">
        <v>1</v>
      </c>
      <c r="AI2346">
        <v>1</v>
      </c>
      <c r="AJ2346">
        <v>1</v>
      </c>
      <c r="AK2346" s="9" t="s">
        <v>2840</v>
      </c>
      <c r="AL2346">
        <f t="shared" si="787"/>
        <v>0</v>
      </c>
      <c r="AM2346">
        <f>IF(AND(INDIRECT(AN2346)='Sample Select backend'!$C$2,INDIRECT(AO2346)=1,INDIRECT(AP2346)='Sample Select backend'!$F$2,INDIRECT(AQ2346)=1,INDIRECT(AR2346)='Sample Select backend'!$M$2),1,0)</f>
        <v>0</v>
      </c>
      <c r="AN2346" t="str">
        <f>_xlfn.CONCAT('Sample Select backend'!$C$4,ROW(AN2346))</f>
        <v>AE2346</v>
      </c>
      <c r="AO2346" s="9" t="str">
        <f>_xlfn.CONCAT('Sample Select backend'!$J$2,ROW(AO2346))</f>
        <v>AJ2346</v>
      </c>
      <c r="AP2346" t="str">
        <f>_xlfn.CONCAT('Sample Select backend'!$F$4,ROW(AP2346))</f>
        <v>AF2346</v>
      </c>
      <c r="AQ2346" t="str">
        <f>_xlfn.CONCAT('Sample Select backend'!$I$10,ROW(AQ2346))</f>
        <v>R2346</v>
      </c>
      <c r="AR2346" t="str">
        <f>_xlfn.CONCAT('Sample Select backend'!$M$4,ROW(AR2346))</f>
        <v>AK2346</v>
      </c>
      <c r="AS2346" t="str">
        <f t="shared" si="788"/>
        <v>Mexico</v>
      </c>
      <c r="AT2346" s="9">
        <f t="shared" si="789"/>
        <v>32</v>
      </c>
      <c r="AU2346">
        <f t="shared" si="790"/>
        <v>0</v>
      </c>
      <c r="AV2346" s="9">
        <v>0</v>
      </c>
    </row>
    <row r="2347" spans="1:48" x14ac:dyDescent="0.35">
      <c r="A2347" s="24" t="s">
        <v>115</v>
      </c>
      <c r="B2347" s="24" t="s">
        <v>201</v>
      </c>
      <c r="C2347" s="24" t="s">
        <v>201</v>
      </c>
      <c r="D2347" s="24" t="s">
        <v>4010</v>
      </c>
      <c r="E2347" s="24"/>
      <c r="O2347" t="s">
        <v>2801</v>
      </c>
      <c r="P2347" t="s">
        <v>2810</v>
      </c>
      <c r="Q2347" t="s">
        <v>2816</v>
      </c>
      <c r="R2347">
        <v>0</v>
      </c>
      <c r="S2347">
        <v>-8.24</v>
      </c>
      <c r="T2347">
        <v>-0.91</v>
      </c>
      <c r="U2347">
        <v>52.27</v>
      </c>
      <c r="V2347">
        <v>-1</v>
      </c>
      <c r="W2347">
        <v>-1</v>
      </c>
      <c r="X2347">
        <v>-1</v>
      </c>
      <c r="Y2347">
        <v>-1</v>
      </c>
      <c r="Z2347">
        <v>-1</v>
      </c>
      <c r="AA2347">
        <v>-1</v>
      </c>
      <c r="AB2347">
        <v>-1</v>
      </c>
      <c r="AC2347">
        <v>-1</v>
      </c>
      <c r="AD2347">
        <v>-1</v>
      </c>
      <c r="AE2347" s="4" t="s">
        <v>2828</v>
      </c>
      <c r="AF2347" s="9" t="s">
        <v>2829</v>
      </c>
      <c r="AG2347">
        <v>0</v>
      </c>
      <c r="AH2347">
        <v>1</v>
      </c>
      <c r="AI2347">
        <v>1</v>
      </c>
      <c r="AJ2347">
        <v>1</v>
      </c>
      <c r="AK2347" s="9" t="s">
        <v>2840</v>
      </c>
      <c r="AL2347">
        <f t="shared" si="787"/>
        <v>1</v>
      </c>
      <c r="AM2347">
        <f>IF(AND(INDIRECT(AN2347)='Sample Select backend'!$C$2,INDIRECT(AO2347)=1,INDIRECT(AP2347)='Sample Select backend'!$F$2,INDIRECT(AQ2347)=1,INDIRECT(AR2347)='Sample Select backend'!$M$2),1,0)</f>
        <v>0</v>
      </c>
      <c r="AN2347" t="str">
        <f>_xlfn.CONCAT('Sample Select backend'!$C$4,ROW(AN2347))</f>
        <v>AE2347</v>
      </c>
      <c r="AO2347" s="9" t="str">
        <f>_xlfn.CONCAT('Sample Select backend'!$J$2,ROW(AO2347))</f>
        <v>AJ2347</v>
      </c>
      <c r="AP2347" t="str">
        <f>_xlfn.CONCAT('Sample Select backend'!$F$4,ROW(AP2347))</f>
        <v>AF2347</v>
      </c>
      <c r="AQ2347" t="str">
        <f>_xlfn.CONCAT('Sample Select backend'!$I$10,ROW(AQ2347))</f>
        <v>R2347</v>
      </c>
      <c r="AR2347" t="str">
        <f>_xlfn.CONCAT('Sample Select backend'!$M$4,ROW(AR2347))</f>
        <v>AK2347</v>
      </c>
      <c r="AS2347" t="str">
        <f t="shared" si="788"/>
        <v>Mexico</v>
      </c>
      <c r="AT2347" s="9" t="str">
        <f t="shared" si="789"/>
        <v>Other</v>
      </c>
      <c r="AU2347">
        <f t="shared" si="790"/>
        <v>0</v>
      </c>
      <c r="AV2347" s="9">
        <v>0</v>
      </c>
    </row>
    <row r="2348" spans="1:48" x14ac:dyDescent="0.35">
      <c r="A2348" s="24" t="s">
        <v>115</v>
      </c>
      <c r="B2348" s="24" t="s">
        <v>201</v>
      </c>
      <c r="C2348" s="24" t="s">
        <v>201</v>
      </c>
      <c r="D2348" s="24" t="s">
        <v>4011</v>
      </c>
      <c r="E2348" s="24"/>
      <c r="O2348" t="s">
        <v>2801</v>
      </c>
      <c r="P2348" t="s">
        <v>2810</v>
      </c>
      <c r="Q2348" t="s">
        <v>2816</v>
      </c>
      <c r="R2348">
        <v>0</v>
      </c>
      <c r="S2348">
        <v>-8.24</v>
      </c>
      <c r="T2348">
        <v>-0.91</v>
      </c>
      <c r="U2348">
        <v>52.27</v>
      </c>
      <c r="V2348">
        <v>-1</v>
      </c>
      <c r="W2348">
        <v>-1</v>
      </c>
      <c r="X2348">
        <v>-1</v>
      </c>
      <c r="Y2348">
        <v>-1</v>
      </c>
      <c r="Z2348">
        <v>-1</v>
      </c>
      <c r="AA2348">
        <v>-1</v>
      </c>
      <c r="AB2348">
        <v>-1</v>
      </c>
      <c r="AC2348">
        <v>-1</v>
      </c>
      <c r="AD2348">
        <v>-1</v>
      </c>
      <c r="AE2348" s="4" t="s">
        <v>2828</v>
      </c>
      <c r="AF2348" s="9" t="s">
        <v>2829</v>
      </c>
      <c r="AG2348">
        <v>0</v>
      </c>
      <c r="AH2348">
        <v>1</v>
      </c>
      <c r="AI2348">
        <v>1</v>
      </c>
      <c r="AJ2348">
        <v>1</v>
      </c>
      <c r="AK2348" s="9" t="s">
        <v>2840</v>
      </c>
      <c r="AL2348">
        <f t="shared" si="787"/>
        <v>1</v>
      </c>
      <c r="AM2348">
        <f>IF(AND(INDIRECT(AN2348)='Sample Select backend'!$C$2,INDIRECT(AO2348)=1,INDIRECT(AP2348)='Sample Select backend'!$F$2,INDIRECT(AQ2348)=1,INDIRECT(AR2348)='Sample Select backend'!$M$2),1,0)</f>
        <v>0</v>
      </c>
      <c r="AN2348" t="str">
        <f>_xlfn.CONCAT('Sample Select backend'!$C$4,ROW(AN2348))</f>
        <v>AE2348</v>
      </c>
      <c r="AO2348" s="9" t="str">
        <f>_xlfn.CONCAT('Sample Select backend'!$J$2,ROW(AO2348))</f>
        <v>AJ2348</v>
      </c>
      <c r="AP2348" t="str">
        <f>_xlfn.CONCAT('Sample Select backend'!$F$4,ROW(AP2348))</f>
        <v>AF2348</v>
      </c>
      <c r="AQ2348" t="str">
        <f>_xlfn.CONCAT('Sample Select backend'!$I$10,ROW(AQ2348))</f>
        <v>R2348</v>
      </c>
      <c r="AR2348" t="str">
        <f>_xlfn.CONCAT('Sample Select backend'!$M$4,ROW(AR2348))</f>
        <v>AK2348</v>
      </c>
      <c r="AS2348" t="str">
        <f t="shared" si="788"/>
        <v>Mexico</v>
      </c>
      <c r="AT2348" s="9" t="str">
        <f t="shared" si="789"/>
        <v>Other</v>
      </c>
      <c r="AU2348">
        <f t="shared" si="790"/>
        <v>0</v>
      </c>
      <c r="AV2348" s="9">
        <v>0</v>
      </c>
    </row>
    <row r="2349" spans="1:48" x14ac:dyDescent="0.35">
      <c r="A2349" s="24" t="s">
        <v>115</v>
      </c>
      <c r="B2349" s="24">
        <v>2</v>
      </c>
      <c r="C2349" s="24">
        <v>13</v>
      </c>
      <c r="D2349" s="24" t="s">
        <v>4012</v>
      </c>
      <c r="E2349" s="24"/>
      <c r="O2349" t="s">
        <v>2801</v>
      </c>
      <c r="P2349" t="s">
        <v>2810</v>
      </c>
      <c r="Q2349" t="s">
        <v>2816</v>
      </c>
      <c r="R2349">
        <v>0</v>
      </c>
      <c r="S2349">
        <v>-8.24</v>
      </c>
      <c r="T2349">
        <v>-0.91</v>
      </c>
      <c r="U2349">
        <v>52.27</v>
      </c>
      <c r="V2349">
        <v>-1</v>
      </c>
      <c r="W2349">
        <v>-1</v>
      </c>
      <c r="X2349">
        <v>-1</v>
      </c>
      <c r="Y2349">
        <v>-1</v>
      </c>
      <c r="Z2349">
        <v>-1</v>
      </c>
      <c r="AA2349">
        <v>-1</v>
      </c>
      <c r="AB2349">
        <v>-1</v>
      </c>
      <c r="AC2349">
        <v>-1</v>
      </c>
      <c r="AD2349">
        <v>-1</v>
      </c>
      <c r="AE2349" s="4" t="s">
        <v>2828</v>
      </c>
      <c r="AF2349" s="9" t="s">
        <v>2829</v>
      </c>
      <c r="AG2349">
        <v>0</v>
      </c>
      <c r="AH2349">
        <v>1</v>
      </c>
      <c r="AI2349">
        <v>1</v>
      </c>
      <c r="AJ2349">
        <v>1</v>
      </c>
      <c r="AK2349" s="9" t="s">
        <v>2840</v>
      </c>
      <c r="AL2349">
        <f t="shared" si="787"/>
        <v>0</v>
      </c>
      <c r="AM2349">
        <f>IF(AND(INDIRECT(AN2349)='Sample Select backend'!$C$2,INDIRECT(AO2349)=1,INDIRECT(AP2349)='Sample Select backend'!$F$2,INDIRECT(AQ2349)=1,INDIRECT(AR2349)='Sample Select backend'!$M$2),1,0)</f>
        <v>0</v>
      </c>
      <c r="AN2349" t="str">
        <f>_xlfn.CONCAT('Sample Select backend'!$C$4,ROW(AN2349))</f>
        <v>AE2349</v>
      </c>
      <c r="AO2349" s="9" t="str">
        <f>_xlfn.CONCAT('Sample Select backend'!$J$2,ROW(AO2349))</f>
        <v>AJ2349</v>
      </c>
      <c r="AP2349" t="str">
        <f>_xlfn.CONCAT('Sample Select backend'!$F$4,ROW(AP2349))</f>
        <v>AF2349</v>
      </c>
      <c r="AQ2349" t="str">
        <f>_xlfn.CONCAT('Sample Select backend'!$I$10,ROW(AQ2349))</f>
        <v>R2349</v>
      </c>
      <c r="AR2349" t="str">
        <f>_xlfn.CONCAT('Sample Select backend'!$M$4,ROW(AR2349))</f>
        <v>AK2349</v>
      </c>
      <c r="AS2349" t="str">
        <f t="shared" si="788"/>
        <v>Mexico</v>
      </c>
      <c r="AT2349" s="9">
        <f t="shared" si="789"/>
        <v>13</v>
      </c>
      <c r="AU2349">
        <f t="shared" si="790"/>
        <v>0</v>
      </c>
      <c r="AV2349" s="9">
        <v>0</v>
      </c>
    </row>
    <row r="2350" spans="1:48" x14ac:dyDescent="0.35">
      <c r="A2350" s="24" t="s">
        <v>115</v>
      </c>
      <c r="B2350" s="24">
        <v>2</v>
      </c>
      <c r="C2350" s="24" t="s">
        <v>201</v>
      </c>
      <c r="D2350" s="24" t="s">
        <v>4013</v>
      </c>
      <c r="E2350" s="24"/>
      <c r="O2350" t="s">
        <v>2801</v>
      </c>
      <c r="P2350" t="s">
        <v>2810</v>
      </c>
      <c r="Q2350" t="s">
        <v>2816</v>
      </c>
      <c r="R2350">
        <v>0</v>
      </c>
      <c r="S2350">
        <v>-8.24</v>
      </c>
      <c r="T2350">
        <v>-0.91</v>
      </c>
      <c r="U2350">
        <v>52.27</v>
      </c>
      <c r="V2350">
        <v>-1</v>
      </c>
      <c r="W2350">
        <v>-1</v>
      </c>
      <c r="X2350">
        <v>-1</v>
      </c>
      <c r="Y2350">
        <v>-1</v>
      </c>
      <c r="Z2350">
        <v>-1</v>
      </c>
      <c r="AA2350">
        <v>-1</v>
      </c>
      <c r="AB2350">
        <v>-1</v>
      </c>
      <c r="AC2350">
        <v>-1</v>
      </c>
      <c r="AD2350">
        <v>-1</v>
      </c>
      <c r="AE2350" s="4" t="s">
        <v>2828</v>
      </c>
      <c r="AF2350" s="9" t="s">
        <v>2829</v>
      </c>
      <c r="AG2350">
        <v>0</v>
      </c>
      <c r="AH2350">
        <v>1</v>
      </c>
      <c r="AI2350">
        <v>1</v>
      </c>
      <c r="AJ2350">
        <v>1</v>
      </c>
      <c r="AK2350" s="9" t="s">
        <v>2840</v>
      </c>
      <c r="AL2350">
        <f t="shared" si="787"/>
        <v>0</v>
      </c>
      <c r="AM2350">
        <f>IF(AND(INDIRECT(AN2350)='Sample Select backend'!$C$2,INDIRECT(AO2350)=1,INDIRECT(AP2350)='Sample Select backend'!$F$2,INDIRECT(AQ2350)=1,INDIRECT(AR2350)='Sample Select backend'!$M$2),1,0)</f>
        <v>0</v>
      </c>
      <c r="AN2350" t="str">
        <f>_xlfn.CONCAT('Sample Select backend'!$C$4,ROW(AN2350))</f>
        <v>AE2350</v>
      </c>
      <c r="AO2350" s="9" t="str">
        <f>_xlfn.CONCAT('Sample Select backend'!$J$2,ROW(AO2350))</f>
        <v>AJ2350</v>
      </c>
      <c r="AP2350" t="str">
        <f>_xlfn.CONCAT('Sample Select backend'!$F$4,ROW(AP2350))</f>
        <v>AF2350</v>
      </c>
      <c r="AQ2350" t="str">
        <f>_xlfn.CONCAT('Sample Select backend'!$I$10,ROW(AQ2350))</f>
        <v>R2350</v>
      </c>
      <c r="AR2350" t="str">
        <f>_xlfn.CONCAT('Sample Select backend'!$M$4,ROW(AR2350))</f>
        <v>AK2350</v>
      </c>
      <c r="AS2350" t="str">
        <f t="shared" si="788"/>
        <v>Mexico</v>
      </c>
      <c r="AT2350" s="9" t="str">
        <f t="shared" si="789"/>
        <v>Other</v>
      </c>
      <c r="AU2350">
        <f t="shared" si="790"/>
        <v>0</v>
      </c>
      <c r="AV2350" s="9">
        <v>0</v>
      </c>
    </row>
    <row r="2351" spans="1:48" x14ac:dyDescent="0.35">
      <c r="A2351" s="24" t="s">
        <v>115</v>
      </c>
      <c r="B2351" s="24">
        <v>1</v>
      </c>
      <c r="C2351" s="24">
        <v>6</v>
      </c>
      <c r="D2351" s="24" t="s">
        <v>4014</v>
      </c>
      <c r="E2351" s="24"/>
      <c r="O2351" t="s">
        <v>2801</v>
      </c>
      <c r="P2351" t="s">
        <v>2810</v>
      </c>
      <c r="Q2351" t="s">
        <v>2816</v>
      </c>
      <c r="R2351">
        <v>0</v>
      </c>
      <c r="S2351">
        <v>-8.24</v>
      </c>
      <c r="T2351">
        <v>-0.91</v>
      </c>
      <c r="U2351">
        <v>52.27</v>
      </c>
      <c r="V2351">
        <v>-1</v>
      </c>
      <c r="W2351">
        <v>-1</v>
      </c>
      <c r="X2351">
        <v>-1</v>
      </c>
      <c r="Y2351">
        <v>-1</v>
      </c>
      <c r="Z2351">
        <v>-1</v>
      </c>
      <c r="AA2351">
        <v>-1</v>
      </c>
      <c r="AB2351">
        <v>-1</v>
      </c>
      <c r="AC2351">
        <v>-1</v>
      </c>
      <c r="AD2351">
        <v>-1</v>
      </c>
      <c r="AE2351" s="4" t="s">
        <v>2828</v>
      </c>
      <c r="AF2351" s="9" t="s">
        <v>2829</v>
      </c>
      <c r="AG2351">
        <v>0</v>
      </c>
      <c r="AH2351">
        <v>1</v>
      </c>
      <c r="AI2351">
        <v>1</v>
      </c>
      <c r="AJ2351">
        <v>1</v>
      </c>
      <c r="AK2351" s="9" t="s">
        <v>2840</v>
      </c>
      <c r="AL2351">
        <f t="shared" si="787"/>
        <v>0</v>
      </c>
      <c r="AM2351">
        <f>IF(AND(INDIRECT(AN2351)='Sample Select backend'!$C$2,INDIRECT(AO2351)=1,INDIRECT(AP2351)='Sample Select backend'!$F$2,INDIRECT(AQ2351)=1,INDIRECT(AR2351)='Sample Select backend'!$M$2),1,0)</f>
        <v>0</v>
      </c>
      <c r="AN2351" t="str">
        <f>_xlfn.CONCAT('Sample Select backend'!$C$4,ROW(AN2351))</f>
        <v>AE2351</v>
      </c>
      <c r="AO2351" s="9" t="str">
        <f>_xlfn.CONCAT('Sample Select backend'!$J$2,ROW(AO2351))</f>
        <v>AJ2351</v>
      </c>
      <c r="AP2351" t="str">
        <f>_xlfn.CONCAT('Sample Select backend'!$F$4,ROW(AP2351))</f>
        <v>AF2351</v>
      </c>
      <c r="AQ2351" t="str">
        <f>_xlfn.CONCAT('Sample Select backend'!$I$10,ROW(AQ2351))</f>
        <v>R2351</v>
      </c>
      <c r="AR2351" t="str">
        <f>_xlfn.CONCAT('Sample Select backend'!$M$4,ROW(AR2351))</f>
        <v>AK2351</v>
      </c>
      <c r="AS2351" t="str">
        <f t="shared" si="788"/>
        <v>Mexico</v>
      </c>
      <c r="AT2351" s="9">
        <f t="shared" si="789"/>
        <v>6</v>
      </c>
      <c r="AU2351">
        <f t="shared" si="790"/>
        <v>0</v>
      </c>
      <c r="AV2351" s="9">
        <v>0</v>
      </c>
    </row>
    <row r="2352" spans="1:48" x14ac:dyDescent="0.35">
      <c r="A2352" s="24" t="s">
        <v>115</v>
      </c>
      <c r="B2352" s="24">
        <v>4</v>
      </c>
      <c r="C2352" s="24">
        <v>20</v>
      </c>
      <c r="D2352" s="24" t="s">
        <v>4015</v>
      </c>
      <c r="E2352" s="24"/>
      <c r="O2352" t="s">
        <v>2801</v>
      </c>
      <c r="P2352" t="s">
        <v>2810</v>
      </c>
      <c r="Q2352" t="s">
        <v>2816</v>
      </c>
      <c r="R2352">
        <v>0</v>
      </c>
      <c r="S2352">
        <v>-8.24</v>
      </c>
      <c r="T2352">
        <v>-0.91</v>
      </c>
      <c r="U2352">
        <v>52.27</v>
      </c>
      <c r="V2352">
        <v>-1</v>
      </c>
      <c r="W2352">
        <v>-1</v>
      </c>
      <c r="X2352">
        <v>-1</v>
      </c>
      <c r="Y2352">
        <v>-1</v>
      </c>
      <c r="Z2352">
        <v>-1</v>
      </c>
      <c r="AA2352">
        <v>-1</v>
      </c>
      <c r="AB2352">
        <v>-1</v>
      </c>
      <c r="AC2352">
        <v>-1</v>
      </c>
      <c r="AD2352">
        <v>-1</v>
      </c>
      <c r="AE2352" s="4" t="s">
        <v>2828</v>
      </c>
      <c r="AF2352" s="9" t="s">
        <v>2829</v>
      </c>
      <c r="AG2352">
        <v>0</v>
      </c>
      <c r="AH2352">
        <v>1</v>
      </c>
      <c r="AI2352">
        <v>1</v>
      </c>
      <c r="AJ2352">
        <v>1</v>
      </c>
      <c r="AK2352" s="9" t="s">
        <v>2840</v>
      </c>
      <c r="AL2352">
        <f t="shared" si="787"/>
        <v>0</v>
      </c>
      <c r="AM2352">
        <f>IF(AND(INDIRECT(AN2352)='Sample Select backend'!$C$2,INDIRECT(AO2352)=1,INDIRECT(AP2352)='Sample Select backend'!$F$2,INDIRECT(AQ2352)=1,INDIRECT(AR2352)='Sample Select backend'!$M$2),1,0)</f>
        <v>0</v>
      </c>
      <c r="AN2352" t="str">
        <f>_xlfn.CONCAT('Sample Select backend'!$C$4,ROW(AN2352))</f>
        <v>AE2352</v>
      </c>
      <c r="AO2352" s="9" t="str">
        <f>_xlfn.CONCAT('Sample Select backend'!$J$2,ROW(AO2352))</f>
        <v>AJ2352</v>
      </c>
      <c r="AP2352" t="str">
        <f>_xlfn.CONCAT('Sample Select backend'!$F$4,ROW(AP2352))</f>
        <v>AF2352</v>
      </c>
      <c r="AQ2352" t="str">
        <f>_xlfn.CONCAT('Sample Select backend'!$I$10,ROW(AQ2352))</f>
        <v>R2352</v>
      </c>
      <c r="AR2352" t="str">
        <f>_xlfn.CONCAT('Sample Select backend'!$M$4,ROW(AR2352))</f>
        <v>AK2352</v>
      </c>
      <c r="AS2352" t="str">
        <f t="shared" si="788"/>
        <v>Mexico</v>
      </c>
      <c r="AT2352" s="9">
        <f t="shared" si="789"/>
        <v>20</v>
      </c>
      <c r="AU2352">
        <f t="shared" si="790"/>
        <v>0</v>
      </c>
      <c r="AV2352" s="9">
        <v>1</v>
      </c>
    </row>
    <row r="2353" spans="1:48" x14ac:dyDescent="0.35">
      <c r="A2353" s="24" t="s">
        <v>115</v>
      </c>
      <c r="B2353" s="24">
        <v>1</v>
      </c>
      <c r="C2353" s="24">
        <v>7</v>
      </c>
      <c r="D2353" s="24" t="s">
        <v>4016</v>
      </c>
      <c r="E2353" s="24"/>
      <c r="O2353" t="s">
        <v>2801</v>
      </c>
      <c r="P2353" t="s">
        <v>2810</v>
      </c>
      <c r="Q2353" t="s">
        <v>2816</v>
      </c>
      <c r="R2353">
        <v>0</v>
      </c>
      <c r="S2353">
        <v>-8.24</v>
      </c>
      <c r="T2353">
        <v>-0.91</v>
      </c>
      <c r="U2353">
        <v>52.27</v>
      </c>
      <c r="V2353">
        <v>-1</v>
      </c>
      <c r="W2353">
        <v>-1</v>
      </c>
      <c r="X2353">
        <v>-1</v>
      </c>
      <c r="Y2353">
        <v>-1</v>
      </c>
      <c r="Z2353">
        <v>-1</v>
      </c>
      <c r="AA2353">
        <v>-1</v>
      </c>
      <c r="AB2353">
        <v>-1</v>
      </c>
      <c r="AC2353">
        <v>-1</v>
      </c>
      <c r="AD2353">
        <v>-1</v>
      </c>
      <c r="AE2353" s="4" t="s">
        <v>2828</v>
      </c>
      <c r="AF2353" s="9" t="s">
        <v>2829</v>
      </c>
      <c r="AG2353">
        <v>0</v>
      </c>
      <c r="AH2353">
        <v>1</v>
      </c>
      <c r="AI2353">
        <v>1</v>
      </c>
      <c r="AJ2353">
        <v>1</v>
      </c>
      <c r="AK2353" s="9" t="s">
        <v>2840</v>
      </c>
      <c r="AL2353">
        <f t="shared" si="787"/>
        <v>0</v>
      </c>
      <c r="AM2353">
        <f>IF(AND(INDIRECT(AN2353)='Sample Select backend'!$C$2,INDIRECT(AO2353)=1,INDIRECT(AP2353)='Sample Select backend'!$F$2,INDIRECT(AQ2353)=1,INDIRECT(AR2353)='Sample Select backend'!$M$2),1,0)</f>
        <v>0</v>
      </c>
      <c r="AN2353" t="str">
        <f>_xlfn.CONCAT('Sample Select backend'!$C$4,ROW(AN2353))</f>
        <v>AE2353</v>
      </c>
      <c r="AO2353" s="9" t="str">
        <f>_xlfn.CONCAT('Sample Select backend'!$J$2,ROW(AO2353))</f>
        <v>AJ2353</v>
      </c>
      <c r="AP2353" t="str">
        <f>_xlfn.CONCAT('Sample Select backend'!$F$4,ROW(AP2353))</f>
        <v>AF2353</v>
      </c>
      <c r="AQ2353" t="str">
        <f>_xlfn.CONCAT('Sample Select backend'!$I$10,ROW(AQ2353))</f>
        <v>R2353</v>
      </c>
      <c r="AR2353" t="str">
        <f>_xlfn.CONCAT('Sample Select backend'!$M$4,ROW(AR2353))</f>
        <v>AK2353</v>
      </c>
      <c r="AS2353" t="str">
        <f t="shared" si="788"/>
        <v>Mexico</v>
      </c>
      <c r="AT2353" s="9">
        <f t="shared" si="789"/>
        <v>7</v>
      </c>
      <c r="AU2353">
        <f t="shared" si="790"/>
        <v>0</v>
      </c>
      <c r="AV2353" s="9">
        <v>1</v>
      </c>
    </row>
    <row r="2354" spans="1:48" x14ac:dyDescent="0.35">
      <c r="A2354" t="s">
        <v>112</v>
      </c>
      <c r="B2354">
        <v>3</v>
      </c>
      <c r="C2354" t="s">
        <v>201</v>
      </c>
      <c r="D2354" t="s">
        <v>1544</v>
      </c>
      <c r="E2354">
        <v>2</v>
      </c>
      <c r="F2354">
        <v>2</v>
      </c>
      <c r="G2354">
        <v>-2</v>
      </c>
      <c r="H2354">
        <v>-1</v>
      </c>
      <c r="J2354">
        <v>2</v>
      </c>
      <c r="K2354">
        <v>-2</v>
      </c>
      <c r="L2354">
        <v>-2</v>
      </c>
      <c r="M2354">
        <v>1</v>
      </c>
      <c r="N2354" t="s">
        <v>2711</v>
      </c>
      <c r="O2354" t="s">
        <v>2800</v>
      </c>
      <c r="P2354" t="s">
        <v>2810</v>
      </c>
      <c r="Q2354" t="s">
        <v>2815</v>
      </c>
      <c r="R2354">
        <v>0</v>
      </c>
      <c r="S2354">
        <v>-7.02</v>
      </c>
      <c r="T2354">
        <v>-4.32</v>
      </c>
      <c r="U2354">
        <v>33.5</v>
      </c>
      <c r="V2354">
        <f t="shared" ref="V2354:V2363" si="800">IF(E2354&gt;0,1,IF(E2354&lt;0,0,-1))</f>
        <v>1</v>
      </c>
      <c r="W2354">
        <f t="shared" ref="W2354:W2363" si="801">IF(F2354&gt;0,1,IF(F2354&lt;0,0,-1))</f>
        <v>1</v>
      </c>
      <c r="X2354">
        <f t="shared" ref="X2354:X2363" si="802">IF(G2354&gt;0,1,IF(G2354&lt;0,0,-1))</f>
        <v>0</v>
      </c>
      <c r="Y2354">
        <f t="shared" ref="Y2354:Y2363" si="803">IF(H2354&gt;0,1,IF(H2354&lt;0,0,-1))</f>
        <v>0</v>
      </c>
      <c r="Z2354">
        <f t="shared" ref="Z2354:Z2363" si="804">IF(I2354&gt;0,1,IF(I2354&lt;0,0,-1))</f>
        <v>-1</v>
      </c>
      <c r="AA2354">
        <f t="shared" ref="AA2354:AA2363" si="805">IF(J2354&gt;0,1,IF(J2354&lt;0,0,-1))</f>
        <v>1</v>
      </c>
      <c r="AB2354">
        <f t="shared" ref="AB2354:AB2363" si="806">IF(K2354&gt;0,1,IF(K2354&lt;0,0,-1))</f>
        <v>0</v>
      </c>
      <c r="AC2354">
        <f t="shared" ref="AC2354:AC2363" si="807">IF(L2354&gt;0,1,IF(L2354&lt;0,0,-1))</f>
        <v>0</v>
      </c>
      <c r="AD2354">
        <f t="shared" ref="AD2354:AD2363" si="808">IF(M2354&gt;0,1,IF(M2354&lt;0,0,-1))</f>
        <v>1</v>
      </c>
      <c r="AE2354" s="4" t="s">
        <v>2828</v>
      </c>
      <c r="AF2354" s="9" t="s">
        <v>2829</v>
      </c>
      <c r="AG2354">
        <v>0</v>
      </c>
      <c r="AH2354">
        <v>1</v>
      </c>
      <c r="AI2354">
        <v>0</v>
      </c>
      <c r="AJ2354">
        <v>1</v>
      </c>
      <c r="AK2354" s="9" t="s">
        <v>2840</v>
      </c>
      <c r="AL2354">
        <f t="shared" si="787"/>
        <v>0</v>
      </c>
      <c r="AM2354">
        <f>IF(AND(INDIRECT(AN2354)='Sample Select backend'!$C$2,INDIRECT(AO2354)=1,INDIRECT(AP2354)='Sample Select backend'!$F$2,INDIRECT(AQ2354)=1,INDIRECT(AR2354)='Sample Select backend'!$M$2),1,0)</f>
        <v>0</v>
      </c>
      <c r="AN2354" t="str">
        <f>_xlfn.CONCAT('Sample Select backend'!$C$4,ROW(AN2354))</f>
        <v>AE2354</v>
      </c>
      <c r="AO2354" s="9" t="str">
        <f>_xlfn.CONCAT('Sample Select backend'!$J$2,ROW(AO2354))</f>
        <v>AJ2354</v>
      </c>
      <c r="AP2354" t="str">
        <f>_xlfn.CONCAT('Sample Select backend'!$F$4,ROW(AP2354))</f>
        <v>AF2354</v>
      </c>
      <c r="AQ2354" t="str">
        <f>_xlfn.CONCAT('Sample Select backend'!$I$10,ROW(AQ2354))</f>
        <v>R2354</v>
      </c>
      <c r="AR2354" t="str">
        <f>_xlfn.CONCAT('Sample Select backend'!$M$4,ROW(AR2354))</f>
        <v>AK2354</v>
      </c>
      <c r="AS2354" t="str">
        <f t="shared" si="788"/>
        <v>Moldova</v>
      </c>
      <c r="AT2354" s="9" t="str">
        <f t="shared" si="789"/>
        <v>Other</v>
      </c>
      <c r="AU2354">
        <f t="shared" si="790"/>
        <v>1</v>
      </c>
      <c r="AV2354" s="9">
        <v>1</v>
      </c>
    </row>
    <row r="2355" spans="1:48" x14ac:dyDescent="0.35">
      <c r="A2355" t="s">
        <v>112</v>
      </c>
      <c r="B2355">
        <v>6</v>
      </c>
      <c r="C2355">
        <v>25</v>
      </c>
      <c r="D2355" t="s">
        <v>1541</v>
      </c>
      <c r="E2355">
        <v>1</v>
      </c>
      <c r="F2355">
        <v>1</v>
      </c>
      <c r="G2355">
        <v>2</v>
      </c>
      <c r="H2355">
        <v>-1</v>
      </c>
      <c r="I2355">
        <v>-2</v>
      </c>
      <c r="J2355">
        <v>2</v>
      </c>
      <c r="K2355">
        <v>1</v>
      </c>
      <c r="L2355">
        <v>-2</v>
      </c>
      <c r="M2355">
        <v>1</v>
      </c>
      <c r="N2355" t="s">
        <v>2711</v>
      </c>
      <c r="O2355" t="s">
        <v>2800</v>
      </c>
      <c r="P2355" t="s">
        <v>2810</v>
      </c>
      <c r="Q2355" t="s">
        <v>2815</v>
      </c>
      <c r="R2355">
        <v>0</v>
      </c>
      <c r="S2355">
        <v>-7.02</v>
      </c>
      <c r="T2355">
        <v>-4.32</v>
      </c>
      <c r="U2355">
        <v>33.5</v>
      </c>
      <c r="V2355">
        <f t="shared" si="800"/>
        <v>1</v>
      </c>
      <c r="W2355">
        <f t="shared" si="801"/>
        <v>1</v>
      </c>
      <c r="X2355">
        <f t="shared" si="802"/>
        <v>1</v>
      </c>
      <c r="Y2355">
        <f t="shared" si="803"/>
        <v>0</v>
      </c>
      <c r="Z2355">
        <f t="shared" si="804"/>
        <v>0</v>
      </c>
      <c r="AA2355">
        <f t="shared" si="805"/>
        <v>1</v>
      </c>
      <c r="AB2355">
        <f t="shared" si="806"/>
        <v>1</v>
      </c>
      <c r="AC2355">
        <f t="shared" si="807"/>
        <v>0</v>
      </c>
      <c r="AD2355">
        <f t="shared" si="808"/>
        <v>1</v>
      </c>
      <c r="AE2355" s="4" t="s">
        <v>2828</v>
      </c>
      <c r="AF2355" s="9" t="s">
        <v>2829</v>
      </c>
      <c r="AG2355">
        <v>0</v>
      </c>
      <c r="AH2355">
        <v>1</v>
      </c>
      <c r="AI2355">
        <v>0</v>
      </c>
      <c r="AJ2355">
        <v>1</v>
      </c>
      <c r="AK2355" s="9" t="s">
        <v>2840</v>
      </c>
      <c r="AL2355">
        <f t="shared" si="787"/>
        <v>0</v>
      </c>
      <c r="AM2355">
        <f>IF(AND(INDIRECT(AN2355)='Sample Select backend'!$C$2,INDIRECT(AO2355)=1,INDIRECT(AP2355)='Sample Select backend'!$F$2,INDIRECT(AQ2355)=1,INDIRECT(AR2355)='Sample Select backend'!$M$2),1,0)</f>
        <v>0</v>
      </c>
      <c r="AN2355" t="str">
        <f>_xlfn.CONCAT('Sample Select backend'!$C$4,ROW(AN2355))</f>
        <v>AE2355</v>
      </c>
      <c r="AO2355" s="9" t="str">
        <f>_xlfn.CONCAT('Sample Select backend'!$J$2,ROW(AO2355))</f>
        <v>AJ2355</v>
      </c>
      <c r="AP2355" t="str">
        <f>_xlfn.CONCAT('Sample Select backend'!$F$4,ROW(AP2355))</f>
        <v>AF2355</v>
      </c>
      <c r="AQ2355" t="str">
        <f>_xlfn.CONCAT('Sample Select backend'!$I$10,ROW(AQ2355))</f>
        <v>R2355</v>
      </c>
      <c r="AR2355" t="str">
        <f>_xlfn.CONCAT('Sample Select backend'!$M$4,ROW(AR2355))</f>
        <v>AK2355</v>
      </c>
      <c r="AS2355" t="str">
        <f t="shared" si="788"/>
        <v>Moldova</v>
      </c>
      <c r="AT2355" s="9">
        <f t="shared" si="789"/>
        <v>25</v>
      </c>
      <c r="AU2355">
        <f t="shared" si="790"/>
        <v>0</v>
      </c>
      <c r="AV2355" s="9">
        <v>1</v>
      </c>
    </row>
    <row r="2356" spans="1:48" x14ac:dyDescent="0.35">
      <c r="A2356" t="s">
        <v>112</v>
      </c>
      <c r="B2356">
        <v>1</v>
      </c>
      <c r="C2356" t="s">
        <v>206</v>
      </c>
      <c r="D2356" t="s">
        <v>1547</v>
      </c>
      <c r="E2356">
        <v>2</v>
      </c>
      <c r="F2356">
        <v>2</v>
      </c>
      <c r="G2356">
        <v>-2</v>
      </c>
      <c r="H2356">
        <v>-1</v>
      </c>
      <c r="I2356">
        <v>-2</v>
      </c>
      <c r="J2356">
        <v>2</v>
      </c>
      <c r="K2356">
        <v>-2</v>
      </c>
      <c r="L2356">
        <v>-2</v>
      </c>
      <c r="M2356">
        <v>1</v>
      </c>
      <c r="N2356" t="s">
        <v>2711</v>
      </c>
      <c r="O2356" t="s">
        <v>2800</v>
      </c>
      <c r="P2356" t="s">
        <v>2810</v>
      </c>
      <c r="Q2356" t="s">
        <v>2815</v>
      </c>
      <c r="R2356">
        <v>0</v>
      </c>
      <c r="S2356">
        <v>-7.02</v>
      </c>
      <c r="T2356">
        <v>-4.32</v>
      </c>
      <c r="U2356">
        <v>33.5</v>
      </c>
      <c r="V2356">
        <f t="shared" si="800"/>
        <v>1</v>
      </c>
      <c r="W2356">
        <f t="shared" si="801"/>
        <v>1</v>
      </c>
      <c r="X2356">
        <f t="shared" si="802"/>
        <v>0</v>
      </c>
      <c r="Y2356">
        <f t="shared" si="803"/>
        <v>0</v>
      </c>
      <c r="Z2356">
        <f t="shared" si="804"/>
        <v>0</v>
      </c>
      <c r="AA2356">
        <f t="shared" si="805"/>
        <v>1</v>
      </c>
      <c r="AB2356">
        <f t="shared" si="806"/>
        <v>0</v>
      </c>
      <c r="AC2356">
        <f t="shared" si="807"/>
        <v>0</v>
      </c>
      <c r="AD2356">
        <f t="shared" si="808"/>
        <v>1</v>
      </c>
      <c r="AE2356" s="4" t="s">
        <v>2828</v>
      </c>
      <c r="AF2356" s="9" t="s">
        <v>2829</v>
      </c>
      <c r="AG2356">
        <v>0</v>
      </c>
      <c r="AH2356">
        <v>1</v>
      </c>
      <c r="AI2356">
        <v>0</v>
      </c>
      <c r="AJ2356">
        <v>1</v>
      </c>
      <c r="AK2356" s="9" t="s">
        <v>2840</v>
      </c>
      <c r="AL2356">
        <f t="shared" si="787"/>
        <v>0</v>
      </c>
      <c r="AM2356">
        <f>IF(AND(INDIRECT(AN2356)='Sample Select backend'!$C$2,INDIRECT(AO2356)=1,INDIRECT(AP2356)='Sample Select backend'!$F$2,INDIRECT(AQ2356)=1,INDIRECT(AR2356)='Sample Select backend'!$M$2),1,0)</f>
        <v>0</v>
      </c>
      <c r="AN2356" t="str">
        <f>_xlfn.CONCAT('Sample Select backend'!$C$4,ROW(AN2356))</f>
        <v>AE2356</v>
      </c>
      <c r="AO2356" s="9" t="str">
        <f>_xlfn.CONCAT('Sample Select backend'!$J$2,ROW(AO2356))</f>
        <v>AJ2356</v>
      </c>
      <c r="AP2356" t="str">
        <f>_xlfn.CONCAT('Sample Select backend'!$F$4,ROW(AP2356))</f>
        <v>AF2356</v>
      </c>
      <c r="AQ2356" t="str">
        <f>_xlfn.CONCAT('Sample Select backend'!$I$10,ROW(AQ2356))</f>
        <v>R2356</v>
      </c>
      <c r="AR2356" t="str">
        <f>_xlfn.CONCAT('Sample Select backend'!$M$4,ROW(AR2356))</f>
        <v>AK2356</v>
      </c>
      <c r="AS2356" t="str">
        <f t="shared" si="788"/>
        <v>Moldova</v>
      </c>
      <c r="AT2356" s="9" t="str">
        <f t="shared" si="789"/>
        <v>Tax exemption/waiver/suspension</v>
      </c>
      <c r="AU2356">
        <f t="shared" si="790"/>
        <v>0</v>
      </c>
      <c r="AV2356" s="9">
        <v>1</v>
      </c>
    </row>
    <row r="2357" spans="1:48" x14ac:dyDescent="0.35">
      <c r="A2357" t="s">
        <v>112</v>
      </c>
      <c r="B2357">
        <v>1</v>
      </c>
      <c r="C2357">
        <v>6</v>
      </c>
      <c r="D2357" t="s">
        <v>1543</v>
      </c>
      <c r="E2357">
        <v>-2</v>
      </c>
      <c r="F2357">
        <v>2</v>
      </c>
      <c r="G2357">
        <v>2</v>
      </c>
      <c r="H2357">
        <v>2</v>
      </c>
      <c r="I2357">
        <v>2</v>
      </c>
      <c r="J2357">
        <v>2</v>
      </c>
      <c r="K2357">
        <v>1</v>
      </c>
      <c r="L2357">
        <v>2</v>
      </c>
      <c r="M2357">
        <v>1</v>
      </c>
      <c r="N2357" t="s">
        <v>2711</v>
      </c>
      <c r="O2357" t="s">
        <v>2800</v>
      </c>
      <c r="P2357" t="s">
        <v>2810</v>
      </c>
      <c r="Q2357" t="s">
        <v>2815</v>
      </c>
      <c r="R2357">
        <v>0</v>
      </c>
      <c r="S2357">
        <v>-7.02</v>
      </c>
      <c r="T2357">
        <v>-4.32</v>
      </c>
      <c r="U2357">
        <v>33.5</v>
      </c>
      <c r="V2357">
        <f t="shared" si="800"/>
        <v>0</v>
      </c>
      <c r="W2357">
        <f t="shared" si="801"/>
        <v>1</v>
      </c>
      <c r="X2357">
        <f t="shared" si="802"/>
        <v>1</v>
      </c>
      <c r="Y2357">
        <f t="shared" si="803"/>
        <v>1</v>
      </c>
      <c r="Z2357">
        <f t="shared" si="804"/>
        <v>1</v>
      </c>
      <c r="AA2357">
        <f t="shared" si="805"/>
        <v>1</v>
      </c>
      <c r="AB2357">
        <f t="shared" si="806"/>
        <v>1</v>
      </c>
      <c r="AC2357">
        <f t="shared" si="807"/>
        <v>1</v>
      </c>
      <c r="AD2357">
        <f t="shared" si="808"/>
        <v>1</v>
      </c>
      <c r="AE2357" s="4" t="s">
        <v>2828</v>
      </c>
      <c r="AF2357" s="9" t="s">
        <v>2829</v>
      </c>
      <c r="AG2357">
        <v>0</v>
      </c>
      <c r="AH2357">
        <v>1</v>
      </c>
      <c r="AI2357">
        <v>0</v>
      </c>
      <c r="AJ2357">
        <v>1</v>
      </c>
      <c r="AK2357" s="9" t="s">
        <v>2840</v>
      </c>
      <c r="AL2357">
        <f t="shared" si="787"/>
        <v>0</v>
      </c>
      <c r="AM2357">
        <f>IF(AND(INDIRECT(AN2357)='Sample Select backend'!$C$2,INDIRECT(AO2357)=1,INDIRECT(AP2357)='Sample Select backend'!$F$2,INDIRECT(AQ2357)=1,INDIRECT(AR2357)='Sample Select backend'!$M$2),1,0)</f>
        <v>0</v>
      </c>
      <c r="AN2357" t="str">
        <f>_xlfn.CONCAT('Sample Select backend'!$C$4,ROW(AN2357))</f>
        <v>AE2357</v>
      </c>
      <c r="AO2357" s="9" t="str">
        <f>_xlfn.CONCAT('Sample Select backend'!$J$2,ROW(AO2357))</f>
        <v>AJ2357</v>
      </c>
      <c r="AP2357" t="str">
        <f>_xlfn.CONCAT('Sample Select backend'!$F$4,ROW(AP2357))</f>
        <v>AF2357</v>
      </c>
      <c r="AQ2357" t="str">
        <f>_xlfn.CONCAT('Sample Select backend'!$I$10,ROW(AQ2357))</f>
        <v>R2357</v>
      </c>
      <c r="AR2357" t="str">
        <f>_xlfn.CONCAT('Sample Select backend'!$M$4,ROW(AR2357))</f>
        <v>AK2357</v>
      </c>
      <c r="AS2357" t="str">
        <f t="shared" si="788"/>
        <v>Moldova</v>
      </c>
      <c r="AT2357" s="9">
        <f t="shared" si="789"/>
        <v>6</v>
      </c>
      <c r="AU2357">
        <f t="shared" si="790"/>
        <v>0</v>
      </c>
      <c r="AV2357" s="9">
        <v>1</v>
      </c>
    </row>
    <row r="2358" spans="1:48" x14ac:dyDescent="0.35">
      <c r="A2358" t="s">
        <v>112</v>
      </c>
      <c r="B2358">
        <v>6</v>
      </c>
      <c r="C2358">
        <v>26</v>
      </c>
      <c r="D2358" t="s">
        <v>1538</v>
      </c>
      <c r="E2358">
        <v>1</v>
      </c>
      <c r="F2358">
        <v>1</v>
      </c>
      <c r="G2358">
        <v>2</v>
      </c>
      <c r="H2358">
        <v>-1</v>
      </c>
      <c r="I2358">
        <v>2</v>
      </c>
      <c r="J2358">
        <v>2</v>
      </c>
      <c r="K2358">
        <v>1</v>
      </c>
      <c r="L2358">
        <v>2</v>
      </c>
      <c r="M2358">
        <v>1</v>
      </c>
      <c r="N2358" t="s">
        <v>2711</v>
      </c>
      <c r="O2358" t="s">
        <v>2800</v>
      </c>
      <c r="P2358" t="s">
        <v>2810</v>
      </c>
      <c r="Q2358" t="s">
        <v>2815</v>
      </c>
      <c r="R2358">
        <v>0</v>
      </c>
      <c r="S2358">
        <v>-7.02</v>
      </c>
      <c r="T2358">
        <v>-4.32</v>
      </c>
      <c r="U2358">
        <v>33.5</v>
      </c>
      <c r="V2358">
        <f t="shared" si="800"/>
        <v>1</v>
      </c>
      <c r="W2358">
        <f t="shared" si="801"/>
        <v>1</v>
      </c>
      <c r="X2358">
        <f t="shared" si="802"/>
        <v>1</v>
      </c>
      <c r="Y2358">
        <f t="shared" si="803"/>
        <v>0</v>
      </c>
      <c r="Z2358">
        <f t="shared" si="804"/>
        <v>1</v>
      </c>
      <c r="AA2358">
        <f t="shared" si="805"/>
        <v>1</v>
      </c>
      <c r="AB2358">
        <f t="shared" si="806"/>
        <v>1</v>
      </c>
      <c r="AC2358">
        <f t="shared" si="807"/>
        <v>1</v>
      </c>
      <c r="AD2358">
        <f t="shared" si="808"/>
        <v>1</v>
      </c>
      <c r="AE2358" s="4" t="s">
        <v>2828</v>
      </c>
      <c r="AF2358" s="9" t="s">
        <v>2829</v>
      </c>
      <c r="AG2358">
        <v>0</v>
      </c>
      <c r="AH2358">
        <v>1</v>
      </c>
      <c r="AI2358">
        <v>0</v>
      </c>
      <c r="AJ2358">
        <v>1</v>
      </c>
      <c r="AK2358" s="9" t="s">
        <v>2840</v>
      </c>
      <c r="AL2358">
        <f t="shared" si="787"/>
        <v>0</v>
      </c>
      <c r="AM2358">
        <f>IF(AND(INDIRECT(AN2358)='Sample Select backend'!$C$2,INDIRECT(AO2358)=1,INDIRECT(AP2358)='Sample Select backend'!$F$2,INDIRECT(AQ2358)=1,INDIRECT(AR2358)='Sample Select backend'!$M$2),1,0)</f>
        <v>0</v>
      </c>
      <c r="AN2358" t="str">
        <f>_xlfn.CONCAT('Sample Select backend'!$C$4,ROW(AN2358))</f>
        <v>AE2358</v>
      </c>
      <c r="AO2358" s="9" t="str">
        <f>_xlfn.CONCAT('Sample Select backend'!$J$2,ROW(AO2358))</f>
        <v>AJ2358</v>
      </c>
      <c r="AP2358" t="str">
        <f>_xlfn.CONCAT('Sample Select backend'!$F$4,ROW(AP2358))</f>
        <v>AF2358</v>
      </c>
      <c r="AQ2358" t="str">
        <f>_xlfn.CONCAT('Sample Select backend'!$I$10,ROW(AQ2358))</f>
        <v>R2358</v>
      </c>
      <c r="AR2358" t="str">
        <f>_xlfn.CONCAT('Sample Select backend'!$M$4,ROW(AR2358))</f>
        <v>AK2358</v>
      </c>
      <c r="AS2358" t="str">
        <f t="shared" si="788"/>
        <v>Moldova</v>
      </c>
      <c r="AT2358" s="9">
        <f t="shared" si="789"/>
        <v>26</v>
      </c>
      <c r="AU2358">
        <f t="shared" si="790"/>
        <v>0</v>
      </c>
      <c r="AV2358" s="9">
        <v>1</v>
      </c>
    </row>
    <row r="2359" spans="1:48" x14ac:dyDescent="0.35">
      <c r="A2359" t="s">
        <v>112</v>
      </c>
      <c r="B2359">
        <v>4</v>
      </c>
      <c r="C2359">
        <v>20</v>
      </c>
      <c r="D2359" t="s">
        <v>1540</v>
      </c>
      <c r="E2359">
        <v>2</v>
      </c>
      <c r="F2359">
        <v>2</v>
      </c>
      <c r="G2359">
        <v>-2</v>
      </c>
      <c r="H2359">
        <v>-1</v>
      </c>
      <c r="I2359">
        <v>-2</v>
      </c>
      <c r="J2359">
        <v>-2</v>
      </c>
      <c r="K2359">
        <v>2</v>
      </c>
      <c r="L2359">
        <v>2</v>
      </c>
      <c r="M2359">
        <v>1</v>
      </c>
      <c r="N2359" t="s">
        <v>2711</v>
      </c>
      <c r="O2359" t="s">
        <v>2800</v>
      </c>
      <c r="P2359" t="s">
        <v>2810</v>
      </c>
      <c r="Q2359" t="s">
        <v>2815</v>
      </c>
      <c r="R2359">
        <v>0</v>
      </c>
      <c r="S2359">
        <v>-7.02</v>
      </c>
      <c r="T2359">
        <v>-4.32</v>
      </c>
      <c r="U2359">
        <v>33.5</v>
      </c>
      <c r="V2359">
        <f t="shared" si="800"/>
        <v>1</v>
      </c>
      <c r="W2359">
        <f t="shared" si="801"/>
        <v>1</v>
      </c>
      <c r="X2359">
        <f t="shared" si="802"/>
        <v>0</v>
      </c>
      <c r="Y2359">
        <f t="shared" si="803"/>
        <v>0</v>
      </c>
      <c r="Z2359">
        <f t="shared" si="804"/>
        <v>0</v>
      </c>
      <c r="AA2359">
        <f t="shared" si="805"/>
        <v>0</v>
      </c>
      <c r="AB2359">
        <f t="shared" si="806"/>
        <v>1</v>
      </c>
      <c r="AC2359">
        <f t="shared" si="807"/>
        <v>1</v>
      </c>
      <c r="AD2359">
        <f t="shared" si="808"/>
        <v>1</v>
      </c>
      <c r="AE2359" s="4" t="s">
        <v>2828</v>
      </c>
      <c r="AF2359" s="9" t="s">
        <v>2829</v>
      </c>
      <c r="AG2359">
        <v>0</v>
      </c>
      <c r="AH2359">
        <v>1</v>
      </c>
      <c r="AI2359">
        <v>0</v>
      </c>
      <c r="AJ2359">
        <v>1</v>
      </c>
      <c r="AK2359" s="9" t="s">
        <v>2840</v>
      </c>
      <c r="AL2359">
        <f t="shared" si="787"/>
        <v>0</v>
      </c>
      <c r="AM2359">
        <f>IF(AND(INDIRECT(AN2359)='Sample Select backend'!$C$2,INDIRECT(AO2359)=1,INDIRECT(AP2359)='Sample Select backend'!$F$2,INDIRECT(AQ2359)=1,INDIRECT(AR2359)='Sample Select backend'!$M$2),1,0)</f>
        <v>0</v>
      </c>
      <c r="AN2359" t="str">
        <f>_xlfn.CONCAT('Sample Select backend'!$C$4,ROW(AN2359))</f>
        <v>AE2359</v>
      </c>
      <c r="AO2359" s="9" t="str">
        <f>_xlfn.CONCAT('Sample Select backend'!$J$2,ROW(AO2359))</f>
        <v>AJ2359</v>
      </c>
      <c r="AP2359" t="str">
        <f>_xlfn.CONCAT('Sample Select backend'!$F$4,ROW(AP2359))</f>
        <v>AF2359</v>
      </c>
      <c r="AQ2359" t="str">
        <f>_xlfn.CONCAT('Sample Select backend'!$I$10,ROW(AQ2359))</f>
        <v>R2359</v>
      </c>
      <c r="AR2359" t="str">
        <f>_xlfn.CONCAT('Sample Select backend'!$M$4,ROW(AR2359))</f>
        <v>AK2359</v>
      </c>
      <c r="AS2359" t="str">
        <f t="shared" si="788"/>
        <v>Moldova</v>
      </c>
      <c r="AT2359" s="9">
        <f t="shared" si="789"/>
        <v>20</v>
      </c>
      <c r="AU2359">
        <f t="shared" si="790"/>
        <v>0</v>
      </c>
      <c r="AV2359" s="9">
        <v>1</v>
      </c>
    </row>
    <row r="2360" spans="1:48" x14ac:dyDescent="0.35">
      <c r="A2360" t="s">
        <v>112</v>
      </c>
      <c r="B2360">
        <v>1</v>
      </c>
      <c r="C2360">
        <v>6</v>
      </c>
      <c r="D2360" t="s">
        <v>1545</v>
      </c>
      <c r="E2360">
        <v>-2</v>
      </c>
      <c r="F2360">
        <v>2</v>
      </c>
      <c r="G2360">
        <v>2</v>
      </c>
      <c r="H2360">
        <v>2</v>
      </c>
      <c r="I2360">
        <v>2</v>
      </c>
      <c r="J2360">
        <v>2</v>
      </c>
      <c r="K2360">
        <v>1</v>
      </c>
      <c r="L2360">
        <v>2</v>
      </c>
      <c r="M2360">
        <v>1</v>
      </c>
      <c r="N2360" t="s">
        <v>2711</v>
      </c>
      <c r="O2360" t="s">
        <v>2800</v>
      </c>
      <c r="P2360" t="s">
        <v>2810</v>
      </c>
      <c r="Q2360" t="s">
        <v>2815</v>
      </c>
      <c r="R2360">
        <v>0</v>
      </c>
      <c r="S2360">
        <v>-7.02</v>
      </c>
      <c r="T2360">
        <v>-4.32</v>
      </c>
      <c r="U2360">
        <v>33.5</v>
      </c>
      <c r="V2360">
        <f t="shared" si="800"/>
        <v>0</v>
      </c>
      <c r="W2360">
        <f t="shared" si="801"/>
        <v>1</v>
      </c>
      <c r="X2360">
        <f t="shared" si="802"/>
        <v>1</v>
      </c>
      <c r="Y2360">
        <f t="shared" si="803"/>
        <v>1</v>
      </c>
      <c r="Z2360">
        <f t="shared" si="804"/>
        <v>1</v>
      </c>
      <c r="AA2360">
        <f t="shared" si="805"/>
        <v>1</v>
      </c>
      <c r="AB2360">
        <f t="shared" si="806"/>
        <v>1</v>
      </c>
      <c r="AC2360">
        <f t="shared" si="807"/>
        <v>1</v>
      </c>
      <c r="AD2360">
        <f t="shared" si="808"/>
        <v>1</v>
      </c>
      <c r="AE2360" s="4" t="s">
        <v>2828</v>
      </c>
      <c r="AF2360" s="9" t="s">
        <v>2829</v>
      </c>
      <c r="AG2360">
        <v>0</v>
      </c>
      <c r="AH2360">
        <v>1</v>
      </c>
      <c r="AI2360">
        <v>0</v>
      </c>
      <c r="AJ2360">
        <v>1</v>
      </c>
      <c r="AK2360" s="9" t="s">
        <v>2840</v>
      </c>
      <c r="AL2360">
        <f t="shared" si="787"/>
        <v>0</v>
      </c>
      <c r="AM2360">
        <f>IF(AND(INDIRECT(AN2360)='Sample Select backend'!$C$2,INDIRECT(AO2360)=1,INDIRECT(AP2360)='Sample Select backend'!$F$2,INDIRECT(AQ2360)=1,INDIRECT(AR2360)='Sample Select backend'!$M$2),1,0)</f>
        <v>0</v>
      </c>
      <c r="AN2360" t="str">
        <f>_xlfn.CONCAT('Sample Select backend'!$C$4,ROW(AN2360))</f>
        <v>AE2360</v>
      </c>
      <c r="AO2360" s="9" t="str">
        <f>_xlfn.CONCAT('Sample Select backend'!$J$2,ROW(AO2360))</f>
        <v>AJ2360</v>
      </c>
      <c r="AP2360" t="str">
        <f>_xlfn.CONCAT('Sample Select backend'!$F$4,ROW(AP2360))</f>
        <v>AF2360</v>
      </c>
      <c r="AQ2360" t="str">
        <f>_xlfn.CONCAT('Sample Select backend'!$I$10,ROW(AQ2360))</f>
        <v>R2360</v>
      </c>
      <c r="AR2360" t="str">
        <f>_xlfn.CONCAT('Sample Select backend'!$M$4,ROW(AR2360))</f>
        <v>AK2360</v>
      </c>
      <c r="AS2360" t="str">
        <f t="shared" si="788"/>
        <v>Moldova</v>
      </c>
      <c r="AT2360" s="9">
        <f t="shared" si="789"/>
        <v>6</v>
      </c>
      <c r="AU2360">
        <f t="shared" si="790"/>
        <v>0</v>
      </c>
      <c r="AV2360" s="9">
        <v>1</v>
      </c>
    </row>
    <row r="2361" spans="1:48" x14ac:dyDescent="0.35">
      <c r="A2361" t="s">
        <v>112</v>
      </c>
      <c r="B2361">
        <v>6</v>
      </c>
      <c r="C2361">
        <v>26</v>
      </c>
      <c r="D2361" t="s">
        <v>1539</v>
      </c>
      <c r="E2361">
        <v>1</v>
      </c>
      <c r="F2361">
        <v>1</v>
      </c>
      <c r="G2361">
        <v>2</v>
      </c>
      <c r="H2361">
        <v>-1</v>
      </c>
      <c r="I2361">
        <v>2</v>
      </c>
      <c r="J2361">
        <v>2</v>
      </c>
      <c r="K2361">
        <v>1</v>
      </c>
      <c r="L2361">
        <v>2</v>
      </c>
      <c r="M2361">
        <v>1</v>
      </c>
      <c r="N2361" t="s">
        <v>2711</v>
      </c>
      <c r="O2361" t="s">
        <v>2800</v>
      </c>
      <c r="P2361" t="s">
        <v>2810</v>
      </c>
      <c r="Q2361" t="s">
        <v>2815</v>
      </c>
      <c r="R2361">
        <v>0</v>
      </c>
      <c r="S2361">
        <v>-7.02</v>
      </c>
      <c r="T2361">
        <v>-4.32</v>
      </c>
      <c r="U2361">
        <v>33.5</v>
      </c>
      <c r="V2361">
        <f t="shared" si="800"/>
        <v>1</v>
      </c>
      <c r="W2361">
        <f t="shared" si="801"/>
        <v>1</v>
      </c>
      <c r="X2361">
        <f t="shared" si="802"/>
        <v>1</v>
      </c>
      <c r="Y2361">
        <f t="shared" si="803"/>
        <v>0</v>
      </c>
      <c r="Z2361">
        <f t="shared" si="804"/>
        <v>1</v>
      </c>
      <c r="AA2361">
        <f t="shared" si="805"/>
        <v>1</v>
      </c>
      <c r="AB2361">
        <f t="shared" si="806"/>
        <v>1</v>
      </c>
      <c r="AC2361">
        <f t="shared" si="807"/>
        <v>1</v>
      </c>
      <c r="AD2361">
        <f t="shared" si="808"/>
        <v>1</v>
      </c>
      <c r="AE2361" s="4" t="s">
        <v>2828</v>
      </c>
      <c r="AF2361" s="9" t="s">
        <v>2829</v>
      </c>
      <c r="AG2361">
        <v>0</v>
      </c>
      <c r="AH2361">
        <v>1</v>
      </c>
      <c r="AI2361">
        <v>0</v>
      </c>
      <c r="AJ2361">
        <v>1</v>
      </c>
      <c r="AK2361" s="9" t="s">
        <v>2840</v>
      </c>
      <c r="AL2361">
        <f t="shared" si="787"/>
        <v>0</v>
      </c>
      <c r="AM2361">
        <f>IF(AND(INDIRECT(AN2361)='Sample Select backend'!$C$2,INDIRECT(AO2361)=1,INDIRECT(AP2361)='Sample Select backend'!$F$2,INDIRECT(AQ2361)=1,INDIRECT(AR2361)='Sample Select backend'!$M$2),1,0)</f>
        <v>0</v>
      </c>
      <c r="AN2361" t="str">
        <f>_xlfn.CONCAT('Sample Select backend'!$C$4,ROW(AN2361))</f>
        <v>AE2361</v>
      </c>
      <c r="AO2361" s="9" t="str">
        <f>_xlfn.CONCAT('Sample Select backend'!$J$2,ROW(AO2361))</f>
        <v>AJ2361</v>
      </c>
      <c r="AP2361" t="str">
        <f>_xlfn.CONCAT('Sample Select backend'!$F$4,ROW(AP2361))</f>
        <v>AF2361</v>
      </c>
      <c r="AQ2361" t="str">
        <f>_xlfn.CONCAT('Sample Select backend'!$I$10,ROW(AQ2361))</f>
        <v>R2361</v>
      </c>
      <c r="AR2361" t="str">
        <f>_xlfn.CONCAT('Sample Select backend'!$M$4,ROW(AR2361))</f>
        <v>AK2361</v>
      </c>
      <c r="AS2361" t="str">
        <f t="shared" si="788"/>
        <v>Moldova</v>
      </c>
      <c r="AT2361" s="9">
        <f t="shared" si="789"/>
        <v>26</v>
      </c>
      <c r="AU2361">
        <f t="shared" si="790"/>
        <v>0</v>
      </c>
      <c r="AV2361" s="9">
        <v>1</v>
      </c>
    </row>
    <row r="2362" spans="1:48" x14ac:dyDescent="0.35">
      <c r="A2362" t="s">
        <v>112</v>
      </c>
      <c r="B2362">
        <v>1</v>
      </c>
      <c r="C2362" t="s">
        <v>206</v>
      </c>
      <c r="D2362" t="s">
        <v>1546</v>
      </c>
      <c r="E2362">
        <v>2</v>
      </c>
      <c r="F2362">
        <v>2</v>
      </c>
      <c r="G2362">
        <v>-2</v>
      </c>
      <c r="H2362">
        <v>-1</v>
      </c>
      <c r="I2362">
        <v>-2</v>
      </c>
      <c r="J2362">
        <v>2</v>
      </c>
      <c r="K2362">
        <v>-2</v>
      </c>
      <c r="L2362">
        <v>-2</v>
      </c>
      <c r="M2362">
        <v>1</v>
      </c>
      <c r="N2362" t="s">
        <v>2711</v>
      </c>
      <c r="O2362" t="s">
        <v>2800</v>
      </c>
      <c r="P2362" t="s">
        <v>2810</v>
      </c>
      <c r="Q2362" t="s">
        <v>2815</v>
      </c>
      <c r="R2362">
        <v>0</v>
      </c>
      <c r="S2362">
        <v>-7.02</v>
      </c>
      <c r="T2362">
        <v>-4.32</v>
      </c>
      <c r="U2362">
        <v>33.5</v>
      </c>
      <c r="V2362">
        <f t="shared" si="800"/>
        <v>1</v>
      </c>
      <c r="W2362">
        <f t="shared" si="801"/>
        <v>1</v>
      </c>
      <c r="X2362">
        <f t="shared" si="802"/>
        <v>0</v>
      </c>
      <c r="Y2362">
        <f t="shared" si="803"/>
        <v>0</v>
      </c>
      <c r="Z2362">
        <f t="shared" si="804"/>
        <v>0</v>
      </c>
      <c r="AA2362">
        <f t="shared" si="805"/>
        <v>1</v>
      </c>
      <c r="AB2362">
        <f t="shared" si="806"/>
        <v>0</v>
      </c>
      <c r="AC2362">
        <f t="shared" si="807"/>
        <v>0</v>
      </c>
      <c r="AD2362">
        <f t="shared" si="808"/>
        <v>1</v>
      </c>
      <c r="AE2362" s="4" t="s">
        <v>2828</v>
      </c>
      <c r="AF2362" s="9" t="s">
        <v>2829</v>
      </c>
      <c r="AG2362">
        <v>0</v>
      </c>
      <c r="AH2362">
        <v>1</v>
      </c>
      <c r="AI2362">
        <v>0</v>
      </c>
      <c r="AJ2362">
        <v>1</v>
      </c>
      <c r="AK2362" s="9" t="s">
        <v>2840</v>
      </c>
      <c r="AL2362">
        <f t="shared" si="787"/>
        <v>0</v>
      </c>
      <c r="AM2362">
        <f>IF(AND(INDIRECT(AN2362)='Sample Select backend'!$C$2,INDIRECT(AO2362)=1,INDIRECT(AP2362)='Sample Select backend'!$F$2,INDIRECT(AQ2362)=1,INDIRECT(AR2362)='Sample Select backend'!$M$2),1,0)</f>
        <v>0</v>
      </c>
      <c r="AN2362" t="str">
        <f>_xlfn.CONCAT('Sample Select backend'!$C$4,ROW(AN2362))</f>
        <v>AE2362</v>
      </c>
      <c r="AO2362" s="9" t="str">
        <f>_xlfn.CONCAT('Sample Select backend'!$J$2,ROW(AO2362))</f>
        <v>AJ2362</v>
      </c>
      <c r="AP2362" t="str">
        <f>_xlfn.CONCAT('Sample Select backend'!$F$4,ROW(AP2362))</f>
        <v>AF2362</v>
      </c>
      <c r="AQ2362" t="str">
        <f>_xlfn.CONCAT('Sample Select backend'!$I$10,ROW(AQ2362))</f>
        <v>R2362</v>
      </c>
      <c r="AR2362" t="str">
        <f>_xlfn.CONCAT('Sample Select backend'!$M$4,ROW(AR2362))</f>
        <v>AK2362</v>
      </c>
      <c r="AS2362" t="str">
        <f t="shared" si="788"/>
        <v>Moldova</v>
      </c>
      <c r="AT2362" s="9" t="str">
        <f t="shared" si="789"/>
        <v>Tax exemption/waiver/suspension</v>
      </c>
      <c r="AU2362">
        <f t="shared" si="790"/>
        <v>0</v>
      </c>
      <c r="AV2362" s="9">
        <v>0</v>
      </c>
    </row>
    <row r="2363" spans="1:48" x14ac:dyDescent="0.35">
      <c r="A2363" t="s">
        <v>112</v>
      </c>
      <c r="B2363">
        <v>2</v>
      </c>
      <c r="C2363">
        <v>14</v>
      </c>
      <c r="D2363" t="s">
        <v>1542</v>
      </c>
      <c r="E2363">
        <v>-2</v>
      </c>
      <c r="F2363">
        <v>2</v>
      </c>
      <c r="G2363">
        <v>2</v>
      </c>
      <c r="H2363">
        <v>2</v>
      </c>
      <c r="I2363">
        <v>2</v>
      </c>
      <c r="J2363">
        <v>2</v>
      </c>
      <c r="K2363">
        <v>1</v>
      </c>
      <c r="L2363">
        <v>2</v>
      </c>
      <c r="M2363">
        <v>1</v>
      </c>
      <c r="N2363" t="s">
        <v>2711</v>
      </c>
      <c r="O2363" t="s">
        <v>2800</v>
      </c>
      <c r="P2363" t="s">
        <v>2810</v>
      </c>
      <c r="Q2363" t="s">
        <v>2815</v>
      </c>
      <c r="R2363">
        <v>0</v>
      </c>
      <c r="S2363">
        <v>-7.02</v>
      </c>
      <c r="T2363">
        <v>-4.32</v>
      </c>
      <c r="U2363">
        <v>33.5</v>
      </c>
      <c r="V2363">
        <f t="shared" si="800"/>
        <v>0</v>
      </c>
      <c r="W2363">
        <f t="shared" si="801"/>
        <v>1</v>
      </c>
      <c r="X2363">
        <f t="shared" si="802"/>
        <v>1</v>
      </c>
      <c r="Y2363">
        <f t="shared" si="803"/>
        <v>1</v>
      </c>
      <c r="Z2363">
        <f t="shared" si="804"/>
        <v>1</v>
      </c>
      <c r="AA2363">
        <f t="shared" si="805"/>
        <v>1</v>
      </c>
      <c r="AB2363">
        <f t="shared" si="806"/>
        <v>1</v>
      </c>
      <c r="AC2363">
        <f t="shared" si="807"/>
        <v>1</v>
      </c>
      <c r="AD2363">
        <f t="shared" si="808"/>
        <v>1</v>
      </c>
      <c r="AE2363" s="4" t="s">
        <v>2828</v>
      </c>
      <c r="AF2363" s="9" t="s">
        <v>2829</v>
      </c>
      <c r="AG2363">
        <v>0</v>
      </c>
      <c r="AH2363">
        <v>1</v>
      </c>
      <c r="AI2363">
        <v>0</v>
      </c>
      <c r="AJ2363">
        <v>1</v>
      </c>
      <c r="AK2363" s="9" t="s">
        <v>2840</v>
      </c>
      <c r="AL2363">
        <f t="shared" si="787"/>
        <v>0</v>
      </c>
      <c r="AM2363">
        <f>IF(AND(INDIRECT(AN2363)='Sample Select backend'!$C$2,INDIRECT(AO2363)=1,INDIRECT(AP2363)='Sample Select backend'!$F$2,INDIRECT(AQ2363)=1,INDIRECT(AR2363)='Sample Select backend'!$M$2),1,0)</f>
        <v>0</v>
      </c>
      <c r="AN2363" t="str">
        <f>_xlfn.CONCAT('Sample Select backend'!$C$4,ROW(AN2363))</f>
        <v>AE2363</v>
      </c>
      <c r="AO2363" s="9" t="str">
        <f>_xlfn.CONCAT('Sample Select backend'!$J$2,ROW(AO2363))</f>
        <v>AJ2363</v>
      </c>
      <c r="AP2363" t="str">
        <f>_xlfn.CONCAT('Sample Select backend'!$F$4,ROW(AP2363))</f>
        <v>AF2363</v>
      </c>
      <c r="AQ2363" t="str">
        <f>_xlfn.CONCAT('Sample Select backend'!$I$10,ROW(AQ2363))</f>
        <v>R2363</v>
      </c>
      <c r="AR2363" t="str">
        <f>_xlfn.CONCAT('Sample Select backend'!$M$4,ROW(AR2363))</f>
        <v>AK2363</v>
      </c>
      <c r="AS2363" t="str">
        <f t="shared" si="788"/>
        <v>Moldova</v>
      </c>
      <c r="AT2363" s="9">
        <f t="shared" si="789"/>
        <v>14</v>
      </c>
      <c r="AU2363">
        <f t="shared" si="790"/>
        <v>0</v>
      </c>
      <c r="AV2363" s="9">
        <v>1</v>
      </c>
    </row>
    <row r="2364" spans="1:48" x14ac:dyDescent="0.35">
      <c r="A2364" s="24" t="s">
        <v>112</v>
      </c>
      <c r="B2364" s="24">
        <v>5</v>
      </c>
      <c r="C2364" s="24" t="s">
        <v>204</v>
      </c>
      <c r="D2364" s="24" t="s">
        <v>4017</v>
      </c>
      <c r="E2364" s="24"/>
      <c r="O2364" t="s">
        <v>2800</v>
      </c>
      <c r="P2364" t="s">
        <v>2810</v>
      </c>
      <c r="Q2364" t="s">
        <v>2815</v>
      </c>
      <c r="R2364">
        <v>0</v>
      </c>
      <c r="S2364">
        <v>-7.02</v>
      </c>
      <c r="T2364">
        <v>-4.32</v>
      </c>
      <c r="U2364">
        <v>33.5</v>
      </c>
      <c r="V2364">
        <v>-1</v>
      </c>
      <c r="W2364">
        <v>-1</v>
      </c>
      <c r="X2364">
        <v>-1</v>
      </c>
      <c r="Y2364">
        <v>-1</v>
      </c>
      <c r="Z2364">
        <v>-1</v>
      </c>
      <c r="AA2364">
        <v>-1</v>
      </c>
      <c r="AB2364">
        <v>-1</v>
      </c>
      <c r="AC2364">
        <v>-1</v>
      </c>
      <c r="AD2364">
        <v>-1</v>
      </c>
      <c r="AE2364" s="4" t="s">
        <v>2828</v>
      </c>
      <c r="AF2364" s="9" t="s">
        <v>2829</v>
      </c>
      <c r="AG2364">
        <v>0</v>
      </c>
      <c r="AH2364">
        <v>1</v>
      </c>
      <c r="AI2364">
        <v>0</v>
      </c>
      <c r="AJ2364">
        <v>1</v>
      </c>
      <c r="AK2364" s="9" t="s">
        <v>2840</v>
      </c>
      <c r="AL2364">
        <f t="shared" si="787"/>
        <v>0</v>
      </c>
      <c r="AM2364">
        <f>IF(AND(INDIRECT(AN2364)='Sample Select backend'!$C$2,INDIRECT(AO2364)=1,INDIRECT(AP2364)='Sample Select backend'!$F$2,INDIRECT(AQ2364)=1,INDIRECT(AR2364)='Sample Select backend'!$M$2),1,0)</f>
        <v>0</v>
      </c>
      <c r="AN2364" t="str">
        <f>_xlfn.CONCAT('Sample Select backend'!$C$4,ROW(AN2364))</f>
        <v>AE2364</v>
      </c>
      <c r="AO2364" s="9" t="str">
        <f>_xlfn.CONCAT('Sample Select backend'!$J$2,ROW(AO2364))</f>
        <v>AJ2364</v>
      </c>
      <c r="AP2364" t="str">
        <f>_xlfn.CONCAT('Sample Select backend'!$F$4,ROW(AP2364))</f>
        <v>AF2364</v>
      </c>
      <c r="AQ2364" t="str">
        <f>_xlfn.CONCAT('Sample Select backend'!$I$10,ROW(AQ2364))</f>
        <v>R2364</v>
      </c>
      <c r="AR2364" t="str">
        <f>_xlfn.CONCAT('Sample Select backend'!$M$4,ROW(AR2364))</f>
        <v>AK2364</v>
      </c>
      <c r="AS2364" t="str">
        <f t="shared" si="788"/>
        <v>Moldova</v>
      </c>
      <c r="AT2364" s="9" t="str">
        <f t="shared" si="789"/>
        <v>General</v>
      </c>
      <c r="AU2364">
        <f t="shared" si="790"/>
        <v>0</v>
      </c>
      <c r="AV2364" s="9">
        <v>1</v>
      </c>
    </row>
    <row r="2365" spans="1:48" x14ac:dyDescent="0.35">
      <c r="A2365" t="s">
        <v>111</v>
      </c>
      <c r="B2365">
        <v>1</v>
      </c>
      <c r="C2365">
        <v>6</v>
      </c>
      <c r="D2365" t="s">
        <v>1537</v>
      </c>
      <c r="E2365">
        <v>-2</v>
      </c>
      <c r="F2365">
        <v>2</v>
      </c>
      <c r="G2365">
        <v>2</v>
      </c>
      <c r="H2365">
        <v>2</v>
      </c>
      <c r="I2365">
        <v>2</v>
      </c>
      <c r="J2365">
        <v>2</v>
      </c>
      <c r="K2365">
        <v>1</v>
      </c>
      <c r="L2365">
        <v>2</v>
      </c>
      <c r="M2365">
        <v>1</v>
      </c>
      <c r="N2365" t="s">
        <v>2710</v>
      </c>
      <c r="O2365" t="s">
        <v>2800</v>
      </c>
      <c r="P2365" t="s">
        <v>2808</v>
      </c>
      <c r="Q2365" t="s">
        <v>2813</v>
      </c>
      <c r="R2365">
        <v>0</v>
      </c>
      <c r="S2365" t="s">
        <v>202</v>
      </c>
      <c r="T2365" t="s">
        <v>202</v>
      </c>
      <c r="U2365" t="s">
        <v>202</v>
      </c>
      <c r="V2365">
        <f t="shared" ref="V2365:V2375" si="809">IF(E2365&gt;0,1,IF(E2365&lt;0,0,-1))</f>
        <v>0</v>
      </c>
      <c r="W2365">
        <f t="shared" ref="W2365:W2375" si="810">IF(F2365&gt;0,1,IF(F2365&lt;0,0,-1))</f>
        <v>1</v>
      </c>
      <c r="X2365">
        <f t="shared" ref="X2365:X2375" si="811">IF(G2365&gt;0,1,IF(G2365&lt;0,0,-1))</f>
        <v>1</v>
      </c>
      <c r="Y2365">
        <f t="shared" ref="Y2365:Y2375" si="812">IF(H2365&gt;0,1,IF(H2365&lt;0,0,-1))</f>
        <v>1</v>
      </c>
      <c r="Z2365">
        <f t="shared" ref="Z2365:Z2375" si="813">IF(I2365&gt;0,1,IF(I2365&lt;0,0,-1))</f>
        <v>1</v>
      </c>
      <c r="AA2365">
        <f t="shared" ref="AA2365:AA2375" si="814">IF(J2365&gt;0,1,IF(J2365&lt;0,0,-1))</f>
        <v>1</v>
      </c>
      <c r="AB2365">
        <f t="shared" ref="AB2365:AB2375" si="815">IF(K2365&gt;0,1,IF(K2365&lt;0,0,-1))</f>
        <v>1</v>
      </c>
      <c r="AC2365">
        <f t="shared" ref="AC2365:AC2375" si="816">IF(L2365&gt;0,1,IF(L2365&lt;0,0,-1))</f>
        <v>1</v>
      </c>
      <c r="AD2365">
        <f t="shared" ref="AD2365:AD2375" si="817">IF(M2365&gt;0,1,IF(M2365&lt;0,0,-1))</f>
        <v>1</v>
      </c>
      <c r="AE2365" s="4" t="s">
        <v>2828</v>
      </c>
      <c r="AF2365" s="9" t="s">
        <v>2829</v>
      </c>
      <c r="AG2365">
        <v>0</v>
      </c>
      <c r="AH2365">
        <v>0</v>
      </c>
      <c r="AI2365">
        <v>0</v>
      </c>
      <c r="AJ2365">
        <v>1</v>
      </c>
      <c r="AK2365" s="9" t="s">
        <v>2840</v>
      </c>
      <c r="AL2365">
        <f t="shared" si="787"/>
        <v>0</v>
      </c>
      <c r="AM2365">
        <f>IF(AND(INDIRECT(AN2365)='Sample Select backend'!$C$2,INDIRECT(AO2365)=1,INDIRECT(AP2365)='Sample Select backend'!$F$2,INDIRECT(AQ2365)=1,INDIRECT(AR2365)='Sample Select backend'!$M$2),1,0)</f>
        <v>0</v>
      </c>
      <c r="AN2365" t="str">
        <f>_xlfn.CONCAT('Sample Select backend'!$C$4,ROW(AN2365))</f>
        <v>AE2365</v>
      </c>
      <c r="AO2365" s="9" t="str">
        <f>_xlfn.CONCAT('Sample Select backend'!$J$2,ROW(AO2365))</f>
        <v>AJ2365</v>
      </c>
      <c r="AP2365" t="str">
        <f>_xlfn.CONCAT('Sample Select backend'!$F$4,ROW(AP2365))</f>
        <v>AF2365</v>
      </c>
      <c r="AQ2365" t="str">
        <f>_xlfn.CONCAT('Sample Select backend'!$I$10,ROW(AQ2365))</f>
        <v>R2365</v>
      </c>
      <c r="AR2365" t="str">
        <f>_xlfn.CONCAT('Sample Select backend'!$M$4,ROW(AR2365))</f>
        <v>AK2365</v>
      </c>
      <c r="AS2365" t="str">
        <f t="shared" si="788"/>
        <v>Monaco</v>
      </c>
      <c r="AT2365" s="9">
        <f t="shared" si="789"/>
        <v>6</v>
      </c>
      <c r="AU2365">
        <f t="shared" si="790"/>
        <v>1</v>
      </c>
      <c r="AV2365" s="9">
        <v>1</v>
      </c>
    </row>
    <row r="2366" spans="1:48" x14ac:dyDescent="0.35">
      <c r="A2366" t="s">
        <v>111</v>
      </c>
      <c r="B2366">
        <v>1</v>
      </c>
      <c r="C2366">
        <v>6</v>
      </c>
      <c r="D2366" t="s">
        <v>1536</v>
      </c>
      <c r="E2366">
        <v>2</v>
      </c>
      <c r="F2366">
        <v>2</v>
      </c>
      <c r="G2366">
        <v>2</v>
      </c>
      <c r="H2366">
        <v>2</v>
      </c>
      <c r="I2366">
        <v>2</v>
      </c>
      <c r="J2366">
        <v>2</v>
      </c>
      <c r="K2366">
        <v>1</v>
      </c>
      <c r="L2366">
        <v>2</v>
      </c>
      <c r="M2366">
        <v>1</v>
      </c>
      <c r="N2366" t="s">
        <v>2710</v>
      </c>
      <c r="O2366" t="s">
        <v>2800</v>
      </c>
      <c r="P2366" t="s">
        <v>2808</v>
      </c>
      <c r="Q2366" t="s">
        <v>2813</v>
      </c>
      <c r="R2366">
        <v>0</v>
      </c>
      <c r="S2366" t="s">
        <v>202</v>
      </c>
      <c r="T2366" t="s">
        <v>202</v>
      </c>
      <c r="U2366" t="s">
        <v>202</v>
      </c>
      <c r="V2366">
        <f t="shared" si="809"/>
        <v>1</v>
      </c>
      <c r="W2366">
        <f t="shared" si="810"/>
        <v>1</v>
      </c>
      <c r="X2366">
        <f t="shared" si="811"/>
        <v>1</v>
      </c>
      <c r="Y2366">
        <f t="shared" si="812"/>
        <v>1</v>
      </c>
      <c r="Z2366">
        <f t="shared" si="813"/>
        <v>1</v>
      </c>
      <c r="AA2366">
        <f t="shared" si="814"/>
        <v>1</v>
      </c>
      <c r="AB2366">
        <f t="shared" si="815"/>
        <v>1</v>
      </c>
      <c r="AC2366">
        <f t="shared" si="816"/>
        <v>1</v>
      </c>
      <c r="AD2366">
        <f t="shared" si="817"/>
        <v>1</v>
      </c>
      <c r="AE2366" s="4" t="s">
        <v>2828</v>
      </c>
      <c r="AF2366" s="9" t="s">
        <v>2829</v>
      </c>
      <c r="AG2366">
        <v>0</v>
      </c>
      <c r="AH2366">
        <v>0</v>
      </c>
      <c r="AI2366">
        <v>0</v>
      </c>
      <c r="AJ2366">
        <v>1</v>
      </c>
      <c r="AK2366" s="9" t="s">
        <v>2840</v>
      </c>
      <c r="AL2366">
        <f t="shared" si="787"/>
        <v>0</v>
      </c>
      <c r="AM2366">
        <f>IF(AND(INDIRECT(AN2366)='Sample Select backend'!$C$2,INDIRECT(AO2366)=1,INDIRECT(AP2366)='Sample Select backend'!$F$2,INDIRECT(AQ2366)=1,INDIRECT(AR2366)='Sample Select backend'!$M$2),1,0)</f>
        <v>0</v>
      </c>
      <c r="AN2366" t="str">
        <f>_xlfn.CONCAT('Sample Select backend'!$C$4,ROW(AN2366))</f>
        <v>AE2366</v>
      </c>
      <c r="AO2366" s="9" t="str">
        <f>_xlfn.CONCAT('Sample Select backend'!$J$2,ROW(AO2366))</f>
        <v>AJ2366</v>
      </c>
      <c r="AP2366" t="str">
        <f>_xlfn.CONCAT('Sample Select backend'!$F$4,ROW(AP2366))</f>
        <v>AF2366</v>
      </c>
      <c r="AQ2366" t="str">
        <f>_xlfn.CONCAT('Sample Select backend'!$I$10,ROW(AQ2366))</f>
        <v>R2366</v>
      </c>
      <c r="AR2366" t="str">
        <f>_xlfn.CONCAT('Sample Select backend'!$M$4,ROW(AR2366))</f>
        <v>AK2366</v>
      </c>
      <c r="AS2366" t="str">
        <f t="shared" si="788"/>
        <v>Monaco</v>
      </c>
      <c r="AT2366" s="9">
        <f t="shared" si="789"/>
        <v>6</v>
      </c>
      <c r="AU2366">
        <f t="shared" si="790"/>
        <v>0</v>
      </c>
      <c r="AV2366" s="9">
        <v>1</v>
      </c>
    </row>
    <row r="2367" spans="1:48" x14ac:dyDescent="0.35">
      <c r="A2367" t="s">
        <v>122</v>
      </c>
      <c r="B2367">
        <v>5</v>
      </c>
      <c r="C2367" t="s">
        <v>204</v>
      </c>
      <c r="D2367" t="s">
        <v>1638</v>
      </c>
      <c r="E2367">
        <v>1</v>
      </c>
      <c r="F2367">
        <v>-2</v>
      </c>
      <c r="G2367">
        <v>-2</v>
      </c>
      <c r="H2367">
        <v>-1</v>
      </c>
      <c r="I2367">
        <v>-2</v>
      </c>
      <c r="J2367">
        <v>2</v>
      </c>
      <c r="K2367">
        <v>1</v>
      </c>
      <c r="L2367">
        <v>2</v>
      </c>
      <c r="M2367">
        <v>1</v>
      </c>
      <c r="N2367" t="s">
        <v>2721</v>
      </c>
      <c r="O2367" t="s">
        <v>2805</v>
      </c>
      <c r="P2367" t="s">
        <v>2810</v>
      </c>
      <c r="Q2367" t="s">
        <v>2815</v>
      </c>
      <c r="R2367">
        <v>0</v>
      </c>
      <c r="S2367">
        <v>-5.39</v>
      </c>
      <c r="T2367">
        <v>-6.9</v>
      </c>
      <c r="U2367">
        <v>78.44</v>
      </c>
      <c r="V2367">
        <f t="shared" si="809"/>
        <v>1</v>
      </c>
      <c r="W2367">
        <f t="shared" si="810"/>
        <v>0</v>
      </c>
      <c r="X2367">
        <f t="shared" si="811"/>
        <v>0</v>
      </c>
      <c r="Y2367">
        <f t="shared" si="812"/>
        <v>0</v>
      </c>
      <c r="Z2367">
        <f t="shared" si="813"/>
        <v>0</v>
      </c>
      <c r="AA2367">
        <f t="shared" si="814"/>
        <v>1</v>
      </c>
      <c r="AB2367">
        <f t="shared" si="815"/>
        <v>1</v>
      </c>
      <c r="AC2367">
        <f t="shared" si="816"/>
        <v>1</v>
      </c>
      <c r="AD2367">
        <f t="shared" si="817"/>
        <v>1</v>
      </c>
      <c r="AE2367" s="4" t="s">
        <v>2828</v>
      </c>
      <c r="AF2367" s="9" t="s">
        <v>2829</v>
      </c>
      <c r="AG2367">
        <v>0</v>
      </c>
      <c r="AH2367">
        <v>1</v>
      </c>
      <c r="AI2367">
        <v>0</v>
      </c>
      <c r="AJ2367">
        <v>1</v>
      </c>
      <c r="AK2367" s="9" t="s">
        <v>2840</v>
      </c>
      <c r="AL2367">
        <f t="shared" si="787"/>
        <v>0</v>
      </c>
      <c r="AM2367">
        <f>IF(AND(INDIRECT(AN2367)='Sample Select backend'!$C$2,INDIRECT(AO2367)=1,INDIRECT(AP2367)='Sample Select backend'!$F$2,INDIRECT(AQ2367)=1,INDIRECT(AR2367)='Sample Select backend'!$M$2),1,0)</f>
        <v>0</v>
      </c>
      <c r="AN2367" t="str">
        <f>_xlfn.CONCAT('Sample Select backend'!$C$4,ROW(AN2367))</f>
        <v>AE2367</v>
      </c>
      <c r="AO2367" s="9" t="str">
        <f>_xlfn.CONCAT('Sample Select backend'!$J$2,ROW(AO2367))</f>
        <v>AJ2367</v>
      </c>
      <c r="AP2367" t="str">
        <f>_xlfn.CONCAT('Sample Select backend'!$F$4,ROW(AP2367))</f>
        <v>AF2367</v>
      </c>
      <c r="AQ2367" t="str">
        <f>_xlfn.CONCAT('Sample Select backend'!$I$10,ROW(AQ2367))</f>
        <v>R2367</v>
      </c>
      <c r="AR2367" t="str">
        <f>_xlfn.CONCAT('Sample Select backend'!$M$4,ROW(AR2367))</f>
        <v>AK2367</v>
      </c>
      <c r="AS2367" t="str">
        <f t="shared" si="788"/>
        <v>Mongolia</v>
      </c>
      <c r="AT2367" s="9" t="str">
        <f t="shared" si="789"/>
        <v>General</v>
      </c>
      <c r="AU2367">
        <f t="shared" si="790"/>
        <v>1</v>
      </c>
      <c r="AV2367" s="9">
        <v>1</v>
      </c>
    </row>
    <row r="2368" spans="1:48" x14ac:dyDescent="0.35">
      <c r="A2368" t="s">
        <v>122</v>
      </c>
      <c r="B2368">
        <v>7</v>
      </c>
      <c r="C2368" t="s">
        <v>201</v>
      </c>
      <c r="D2368" t="s">
        <v>1637</v>
      </c>
      <c r="E2368">
        <v>1</v>
      </c>
      <c r="F2368">
        <v>1</v>
      </c>
      <c r="G2368">
        <v>2</v>
      </c>
      <c r="H2368">
        <v>1</v>
      </c>
      <c r="I2368">
        <v>2</v>
      </c>
      <c r="J2368">
        <v>2</v>
      </c>
      <c r="K2368">
        <v>1</v>
      </c>
      <c r="L2368">
        <v>2</v>
      </c>
      <c r="M2368">
        <v>1</v>
      </c>
      <c r="N2368" t="s">
        <v>2721</v>
      </c>
      <c r="O2368" t="s">
        <v>2805</v>
      </c>
      <c r="P2368" t="s">
        <v>2810</v>
      </c>
      <c r="Q2368" t="s">
        <v>2815</v>
      </c>
      <c r="R2368">
        <v>0</v>
      </c>
      <c r="S2368">
        <v>-5.39</v>
      </c>
      <c r="T2368">
        <v>-6.9</v>
      </c>
      <c r="U2368">
        <v>78.44</v>
      </c>
      <c r="V2368">
        <f t="shared" si="809"/>
        <v>1</v>
      </c>
      <c r="W2368">
        <f t="shared" si="810"/>
        <v>1</v>
      </c>
      <c r="X2368">
        <f t="shared" si="811"/>
        <v>1</v>
      </c>
      <c r="Y2368">
        <f t="shared" si="812"/>
        <v>1</v>
      </c>
      <c r="Z2368">
        <f t="shared" si="813"/>
        <v>1</v>
      </c>
      <c r="AA2368">
        <f t="shared" si="814"/>
        <v>1</v>
      </c>
      <c r="AB2368">
        <f t="shared" si="815"/>
        <v>1</v>
      </c>
      <c r="AC2368">
        <f t="shared" si="816"/>
        <v>1</v>
      </c>
      <c r="AD2368">
        <f t="shared" si="817"/>
        <v>1</v>
      </c>
      <c r="AE2368" s="4" t="s">
        <v>2828</v>
      </c>
      <c r="AF2368" s="9" t="s">
        <v>2829</v>
      </c>
      <c r="AG2368">
        <v>0</v>
      </c>
      <c r="AH2368">
        <v>1</v>
      </c>
      <c r="AI2368">
        <v>0</v>
      </c>
      <c r="AJ2368">
        <v>1</v>
      </c>
      <c r="AK2368" s="9" t="s">
        <v>2840</v>
      </c>
      <c r="AL2368">
        <f t="shared" si="787"/>
        <v>0</v>
      </c>
      <c r="AM2368">
        <f>IF(AND(INDIRECT(AN2368)='Sample Select backend'!$C$2,INDIRECT(AO2368)=1,INDIRECT(AP2368)='Sample Select backend'!$F$2,INDIRECT(AQ2368)=1,INDIRECT(AR2368)='Sample Select backend'!$M$2),1,0)</f>
        <v>0</v>
      </c>
      <c r="AN2368" t="str">
        <f>_xlfn.CONCAT('Sample Select backend'!$C$4,ROW(AN2368))</f>
        <v>AE2368</v>
      </c>
      <c r="AO2368" s="9" t="str">
        <f>_xlfn.CONCAT('Sample Select backend'!$J$2,ROW(AO2368))</f>
        <v>AJ2368</v>
      </c>
      <c r="AP2368" t="str">
        <f>_xlfn.CONCAT('Sample Select backend'!$F$4,ROW(AP2368))</f>
        <v>AF2368</v>
      </c>
      <c r="AQ2368" t="str">
        <f>_xlfn.CONCAT('Sample Select backend'!$I$10,ROW(AQ2368))</f>
        <v>R2368</v>
      </c>
      <c r="AR2368" t="str">
        <f>_xlfn.CONCAT('Sample Select backend'!$M$4,ROW(AR2368))</f>
        <v>AK2368</v>
      </c>
      <c r="AS2368" t="str">
        <f t="shared" si="788"/>
        <v>Mongolia</v>
      </c>
      <c r="AT2368" s="9" t="str">
        <f t="shared" si="789"/>
        <v>Other</v>
      </c>
      <c r="AU2368">
        <f t="shared" si="790"/>
        <v>0</v>
      </c>
      <c r="AV2368" s="9">
        <v>1</v>
      </c>
    </row>
    <row r="2369" spans="1:48" x14ac:dyDescent="0.35">
      <c r="A2369" t="s">
        <v>122</v>
      </c>
      <c r="B2369">
        <v>6</v>
      </c>
      <c r="C2369">
        <v>29</v>
      </c>
      <c r="D2369" t="s">
        <v>1642</v>
      </c>
      <c r="E2369">
        <v>1</v>
      </c>
      <c r="F2369">
        <v>1</v>
      </c>
      <c r="G2369">
        <v>2</v>
      </c>
      <c r="H2369">
        <v>-1</v>
      </c>
      <c r="I2369">
        <v>-2</v>
      </c>
      <c r="J2369">
        <v>2</v>
      </c>
      <c r="K2369">
        <v>1</v>
      </c>
      <c r="L2369">
        <v>2</v>
      </c>
      <c r="M2369">
        <v>1</v>
      </c>
      <c r="N2369" t="s">
        <v>2721</v>
      </c>
      <c r="O2369" t="s">
        <v>2805</v>
      </c>
      <c r="P2369" t="s">
        <v>2810</v>
      </c>
      <c r="Q2369" t="s">
        <v>2815</v>
      </c>
      <c r="R2369">
        <v>0</v>
      </c>
      <c r="S2369">
        <v>-5.39</v>
      </c>
      <c r="T2369">
        <v>-6.9</v>
      </c>
      <c r="U2369">
        <v>78.44</v>
      </c>
      <c r="V2369">
        <f t="shared" si="809"/>
        <v>1</v>
      </c>
      <c r="W2369">
        <f t="shared" si="810"/>
        <v>1</v>
      </c>
      <c r="X2369">
        <f t="shared" si="811"/>
        <v>1</v>
      </c>
      <c r="Y2369">
        <f t="shared" si="812"/>
        <v>0</v>
      </c>
      <c r="Z2369">
        <f t="shared" si="813"/>
        <v>0</v>
      </c>
      <c r="AA2369">
        <f t="shared" si="814"/>
        <v>1</v>
      </c>
      <c r="AB2369">
        <f t="shared" si="815"/>
        <v>1</v>
      </c>
      <c r="AC2369">
        <f t="shared" si="816"/>
        <v>1</v>
      </c>
      <c r="AD2369">
        <f t="shared" si="817"/>
        <v>1</v>
      </c>
      <c r="AE2369" s="4" t="s">
        <v>2828</v>
      </c>
      <c r="AF2369" s="9" t="s">
        <v>2829</v>
      </c>
      <c r="AG2369">
        <v>0</v>
      </c>
      <c r="AH2369">
        <v>1</v>
      </c>
      <c r="AI2369">
        <v>0</v>
      </c>
      <c r="AJ2369">
        <v>1</v>
      </c>
      <c r="AK2369" s="9" t="s">
        <v>2840</v>
      </c>
      <c r="AL2369">
        <f t="shared" si="787"/>
        <v>0</v>
      </c>
      <c r="AM2369">
        <f>IF(AND(INDIRECT(AN2369)='Sample Select backend'!$C$2,INDIRECT(AO2369)=1,INDIRECT(AP2369)='Sample Select backend'!$F$2,INDIRECT(AQ2369)=1,INDIRECT(AR2369)='Sample Select backend'!$M$2),1,0)</f>
        <v>0</v>
      </c>
      <c r="AN2369" t="str">
        <f>_xlfn.CONCAT('Sample Select backend'!$C$4,ROW(AN2369))</f>
        <v>AE2369</v>
      </c>
      <c r="AO2369" s="9" t="str">
        <f>_xlfn.CONCAT('Sample Select backend'!$J$2,ROW(AO2369))</f>
        <v>AJ2369</v>
      </c>
      <c r="AP2369" t="str">
        <f>_xlfn.CONCAT('Sample Select backend'!$F$4,ROW(AP2369))</f>
        <v>AF2369</v>
      </c>
      <c r="AQ2369" t="str">
        <f>_xlfn.CONCAT('Sample Select backend'!$I$10,ROW(AQ2369))</f>
        <v>R2369</v>
      </c>
      <c r="AR2369" t="str">
        <f>_xlfn.CONCAT('Sample Select backend'!$M$4,ROW(AR2369))</f>
        <v>AK2369</v>
      </c>
      <c r="AS2369" t="str">
        <f t="shared" si="788"/>
        <v>Mongolia</v>
      </c>
      <c r="AT2369" s="9">
        <f t="shared" si="789"/>
        <v>29</v>
      </c>
      <c r="AU2369">
        <f t="shared" si="790"/>
        <v>0</v>
      </c>
      <c r="AV2369" s="9">
        <v>1</v>
      </c>
    </row>
    <row r="2370" spans="1:48" x14ac:dyDescent="0.35">
      <c r="A2370" t="s">
        <v>122</v>
      </c>
      <c r="B2370">
        <v>2</v>
      </c>
      <c r="C2370" t="s">
        <v>206</v>
      </c>
      <c r="D2370" t="s">
        <v>1641</v>
      </c>
      <c r="E2370">
        <v>-2</v>
      </c>
      <c r="F2370">
        <v>2</v>
      </c>
      <c r="G2370">
        <v>-2</v>
      </c>
      <c r="H2370">
        <v>-1</v>
      </c>
      <c r="I2370">
        <v>-2</v>
      </c>
      <c r="J2370">
        <v>2</v>
      </c>
      <c r="K2370">
        <v>2</v>
      </c>
      <c r="M2370">
        <v>1</v>
      </c>
      <c r="N2370" t="s">
        <v>2721</v>
      </c>
      <c r="O2370" t="s">
        <v>2805</v>
      </c>
      <c r="P2370" t="s">
        <v>2810</v>
      </c>
      <c r="Q2370" t="s">
        <v>2815</v>
      </c>
      <c r="R2370">
        <v>0</v>
      </c>
      <c r="S2370">
        <v>-5.39</v>
      </c>
      <c r="T2370">
        <v>-6.9</v>
      </c>
      <c r="U2370">
        <v>78.44</v>
      </c>
      <c r="V2370">
        <f t="shared" si="809"/>
        <v>0</v>
      </c>
      <c r="W2370">
        <f t="shared" si="810"/>
        <v>1</v>
      </c>
      <c r="X2370">
        <f t="shared" si="811"/>
        <v>0</v>
      </c>
      <c r="Y2370">
        <f t="shared" si="812"/>
        <v>0</v>
      </c>
      <c r="Z2370">
        <f t="shared" si="813"/>
        <v>0</v>
      </c>
      <c r="AA2370">
        <f t="shared" si="814"/>
        <v>1</v>
      </c>
      <c r="AB2370">
        <f t="shared" si="815"/>
        <v>1</v>
      </c>
      <c r="AC2370">
        <f t="shared" si="816"/>
        <v>-1</v>
      </c>
      <c r="AD2370">
        <f t="shared" si="817"/>
        <v>1</v>
      </c>
      <c r="AE2370" s="4" t="s">
        <v>2828</v>
      </c>
      <c r="AF2370" s="9" t="s">
        <v>2829</v>
      </c>
      <c r="AG2370">
        <v>0</v>
      </c>
      <c r="AH2370">
        <v>1</v>
      </c>
      <c r="AI2370">
        <v>0</v>
      </c>
      <c r="AJ2370">
        <v>1</v>
      </c>
      <c r="AK2370" s="9" t="s">
        <v>2840</v>
      </c>
      <c r="AL2370">
        <f t="shared" ref="AL2370:AL2433" si="818">IF(OR(B2370="other",B2370="international",B2370="Transfers",B2370="expenditure"),1,0)</f>
        <v>0</v>
      </c>
      <c r="AM2370">
        <f>IF(AND(INDIRECT(AN2370)='Sample Select backend'!$C$2,INDIRECT(AO2370)=1,INDIRECT(AP2370)='Sample Select backend'!$F$2,INDIRECT(AQ2370)=1,INDIRECT(AR2370)='Sample Select backend'!$M$2),1,0)</f>
        <v>0</v>
      </c>
      <c r="AN2370" t="str">
        <f>_xlfn.CONCAT('Sample Select backend'!$C$4,ROW(AN2370))</f>
        <v>AE2370</v>
      </c>
      <c r="AO2370" s="9" t="str">
        <f>_xlfn.CONCAT('Sample Select backend'!$J$2,ROW(AO2370))</f>
        <v>AJ2370</v>
      </c>
      <c r="AP2370" t="str">
        <f>_xlfn.CONCAT('Sample Select backend'!$F$4,ROW(AP2370))</f>
        <v>AF2370</v>
      </c>
      <c r="AQ2370" t="str">
        <f>_xlfn.CONCAT('Sample Select backend'!$I$10,ROW(AQ2370))</f>
        <v>R2370</v>
      </c>
      <c r="AR2370" t="str">
        <f>_xlfn.CONCAT('Sample Select backend'!$M$4,ROW(AR2370))</f>
        <v>AK2370</v>
      </c>
      <c r="AS2370" t="str">
        <f t="shared" ref="AS2370:AS2433" si="819">A2370</f>
        <v>Mongolia</v>
      </c>
      <c r="AT2370" s="9" t="str">
        <f t="shared" ref="AT2370:AT2433" si="820">IF(ISNUMBER(C2370),C2370,IF(OR(C2370="general",C2370="23;general"),"General",IF(OR(C2370="exemption",C2370="other (exemption)"),"Tax exemption/waiver/suspension","Other")))</f>
        <v>Tax exemption/waiver/suspension</v>
      </c>
      <c r="AU2370">
        <f t="shared" ref="AU2370:AU2433" si="821">IF(A2370&lt;&gt;A2369,1,0)</f>
        <v>0</v>
      </c>
      <c r="AV2370" s="9">
        <v>1</v>
      </c>
    </row>
    <row r="2371" spans="1:48" x14ac:dyDescent="0.35">
      <c r="A2371" t="s">
        <v>122</v>
      </c>
      <c r="B2371">
        <v>6</v>
      </c>
      <c r="C2371">
        <v>27</v>
      </c>
      <c r="D2371" t="s">
        <v>1640</v>
      </c>
      <c r="E2371">
        <v>1</v>
      </c>
      <c r="F2371">
        <v>1</v>
      </c>
      <c r="G2371">
        <v>2</v>
      </c>
      <c r="H2371">
        <v>-1</v>
      </c>
      <c r="I2371">
        <v>2</v>
      </c>
      <c r="J2371">
        <v>2</v>
      </c>
      <c r="K2371">
        <v>1</v>
      </c>
      <c r="L2371">
        <v>2</v>
      </c>
      <c r="M2371">
        <v>1</v>
      </c>
      <c r="N2371" t="s">
        <v>2721</v>
      </c>
      <c r="O2371" t="s">
        <v>2805</v>
      </c>
      <c r="P2371" t="s">
        <v>2810</v>
      </c>
      <c r="Q2371" t="s">
        <v>2815</v>
      </c>
      <c r="R2371">
        <v>0</v>
      </c>
      <c r="S2371">
        <v>-5.39</v>
      </c>
      <c r="T2371">
        <v>-6.9</v>
      </c>
      <c r="U2371">
        <v>78.44</v>
      </c>
      <c r="V2371">
        <f t="shared" si="809"/>
        <v>1</v>
      </c>
      <c r="W2371">
        <f t="shared" si="810"/>
        <v>1</v>
      </c>
      <c r="X2371">
        <f t="shared" si="811"/>
        <v>1</v>
      </c>
      <c r="Y2371">
        <f t="shared" si="812"/>
        <v>0</v>
      </c>
      <c r="Z2371">
        <f t="shared" si="813"/>
        <v>1</v>
      </c>
      <c r="AA2371">
        <f t="shared" si="814"/>
        <v>1</v>
      </c>
      <c r="AB2371">
        <f t="shared" si="815"/>
        <v>1</v>
      </c>
      <c r="AC2371">
        <f t="shared" si="816"/>
        <v>1</v>
      </c>
      <c r="AD2371">
        <f t="shared" si="817"/>
        <v>1</v>
      </c>
      <c r="AE2371" s="4" t="s">
        <v>2828</v>
      </c>
      <c r="AF2371" s="9" t="s">
        <v>2829</v>
      </c>
      <c r="AG2371">
        <v>0</v>
      </c>
      <c r="AH2371">
        <v>1</v>
      </c>
      <c r="AI2371">
        <v>0</v>
      </c>
      <c r="AJ2371">
        <v>1</v>
      </c>
      <c r="AK2371" s="9" t="s">
        <v>2840</v>
      </c>
      <c r="AL2371">
        <f t="shared" si="818"/>
        <v>0</v>
      </c>
      <c r="AM2371">
        <f>IF(AND(INDIRECT(AN2371)='Sample Select backend'!$C$2,INDIRECT(AO2371)=1,INDIRECT(AP2371)='Sample Select backend'!$F$2,INDIRECT(AQ2371)=1,INDIRECT(AR2371)='Sample Select backend'!$M$2),1,0)</f>
        <v>0</v>
      </c>
      <c r="AN2371" t="str">
        <f>_xlfn.CONCAT('Sample Select backend'!$C$4,ROW(AN2371))</f>
        <v>AE2371</v>
      </c>
      <c r="AO2371" s="9" t="str">
        <f>_xlfn.CONCAT('Sample Select backend'!$J$2,ROW(AO2371))</f>
        <v>AJ2371</v>
      </c>
      <c r="AP2371" t="str">
        <f>_xlfn.CONCAT('Sample Select backend'!$F$4,ROW(AP2371))</f>
        <v>AF2371</v>
      </c>
      <c r="AQ2371" t="str">
        <f>_xlfn.CONCAT('Sample Select backend'!$I$10,ROW(AQ2371))</f>
        <v>R2371</v>
      </c>
      <c r="AR2371" t="str">
        <f>_xlfn.CONCAT('Sample Select backend'!$M$4,ROW(AR2371))</f>
        <v>AK2371</v>
      </c>
      <c r="AS2371" t="str">
        <f t="shared" si="819"/>
        <v>Mongolia</v>
      </c>
      <c r="AT2371" s="9">
        <f t="shared" si="820"/>
        <v>27</v>
      </c>
      <c r="AU2371">
        <f t="shared" si="821"/>
        <v>0</v>
      </c>
      <c r="AV2371" s="9">
        <v>1</v>
      </c>
    </row>
    <row r="2372" spans="1:48" x14ac:dyDescent="0.35">
      <c r="A2372" t="s">
        <v>122</v>
      </c>
      <c r="B2372">
        <v>3</v>
      </c>
      <c r="C2372" t="s">
        <v>206</v>
      </c>
      <c r="D2372" t="s">
        <v>1636</v>
      </c>
      <c r="E2372">
        <v>2</v>
      </c>
      <c r="F2372">
        <v>2</v>
      </c>
      <c r="G2372">
        <v>-2</v>
      </c>
      <c r="H2372">
        <v>-1</v>
      </c>
      <c r="I2372">
        <v>-2</v>
      </c>
      <c r="J2372">
        <v>-2</v>
      </c>
      <c r="K2372">
        <v>-2</v>
      </c>
      <c r="M2372">
        <v>1</v>
      </c>
      <c r="N2372" t="s">
        <v>2721</v>
      </c>
      <c r="O2372" t="s">
        <v>2805</v>
      </c>
      <c r="P2372" t="s">
        <v>2810</v>
      </c>
      <c r="Q2372" t="s">
        <v>2815</v>
      </c>
      <c r="R2372">
        <v>0</v>
      </c>
      <c r="S2372">
        <v>-5.39</v>
      </c>
      <c r="T2372">
        <v>-6.9</v>
      </c>
      <c r="U2372">
        <v>78.44</v>
      </c>
      <c r="V2372">
        <f t="shared" si="809"/>
        <v>1</v>
      </c>
      <c r="W2372">
        <f t="shared" si="810"/>
        <v>1</v>
      </c>
      <c r="X2372">
        <f t="shared" si="811"/>
        <v>0</v>
      </c>
      <c r="Y2372">
        <f t="shared" si="812"/>
        <v>0</v>
      </c>
      <c r="Z2372">
        <f t="shared" si="813"/>
        <v>0</v>
      </c>
      <c r="AA2372">
        <f t="shared" si="814"/>
        <v>0</v>
      </c>
      <c r="AB2372">
        <f t="shared" si="815"/>
        <v>0</v>
      </c>
      <c r="AC2372">
        <f t="shared" si="816"/>
        <v>-1</v>
      </c>
      <c r="AD2372">
        <f t="shared" si="817"/>
        <v>1</v>
      </c>
      <c r="AE2372" s="4" t="s">
        <v>2828</v>
      </c>
      <c r="AF2372" s="9" t="s">
        <v>2829</v>
      </c>
      <c r="AG2372">
        <v>0</v>
      </c>
      <c r="AH2372">
        <v>1</v>
      </c>
      <c r="AI2372">
        <v>0</v>
      </c>
      <c r="AJ2372">
        <v>1</v>
      </c>
      <c r="AK2372" s="9" t="s">
        <v>2840</v>
      </c>
      <c r="AL2372">
        <f t="shared" si="818"/>
        <v>0</v>
      </c>
      <c r="AM2372">
        <f>IF(AND(INDIRECT(AN2372)='Sample Select backend'!$C$2,INDIRECT(AO2372)=1,INDIRECT(AP2372)='Sample Select backend'!$F$2,INDIRECT(AQ2372)=1,INDIRECT(AR2372)='Sample Select backend'!$M$2),1,0)</f>
        <v>0</v>
      </c>
      <c r="AN2372" t="str">
        <f>_xlfn.CONCAT('Sample Select backend'!$C$4,ROW(AN2372))</f>
        <v>AE2372</v>
      </c>
      <c r="AO2372" s="9" t="str">
        <f>_xlfn.CONCAT('Sample Select backend'!$J$2,ROW(AO2372))</f>
        <v>AJ2372</v>
      </c>
      <c r="AP2372" t="str">
        <f>_xlfn.CONCAT('Sample Select backend'!$F$4,ROW(AP2372))</f>
        <v>AF2372</v>
      </c>
      <c r="AQ2372" t="str">
        <f>_xlfn.CONCAT('Sample Select backend'!$I$10,ROW(AQ2372))</f>
        <v>R2372</v>
      </c>
      <c r="AR2372" t="str">
        <f>_xlfn.CONCAT('Sample Select backend'!$M$4,ROW(AR2372))</f>
        <v>AK2372</v>
      </c>
      <c r="AS2372" t="str">
        <f t="shared" si="819"/>
        <v>Mongolia</v>
      </c>
      <c r="AT2372" s="9" t="str">
        <f t="shared" si="820"/>
        <v>Tax exemption/waiver/suspension</v>
      </c>
      <c r="AU2372">
        <f t="shared" si="821"/>
        <v>0</v>
      </c>
      <c r="AV2372" s="9">
        <v>1</v>
      </c>
    </row>
    <row r="2373" spans="1:48" x14ac:dyDescent="0.35">
      <c r="A2373" t="s">
        <v>122</v>
      </c>
      <c r="B2373">
        <v>1</v>
      </c>
      <c r="C2373" t="s">
        <v>206</v>
      </c>
      <c r="D2373" t="s">
        <v>1635</v>
      </c>
      <c r="E2373">
        <v>-2</v>
      </c>
      <c r="F2373">
        <v>2</v>
      </c>
      <c r="G2373">
        <v>-2</v>
      </c>
      <c r="H2373">
        <v>-1</v>
      </c>
      <c r="I2373">
        <v>-2</v>
      </c>
      <c r="J2373">
        <v>2</v>
      </c>
      <c r="K2373">
        <v>2</v>
      </c>
      <c r="M2373">
        <v>1</v>
      </c>
      <c r="N2373" t="s">
        <v>2721</v>
      </c>
      <c r="O2373" t="s">
        <v>2805</v>
      </c>
      <c r="P2373" t="s">
        <v>2810</v>
      </c>
      <c r="Q2373" t="s">
        <v>2815</v>
      </c>
      <c r="R2373">
        <v>0</v>
      </c>
      <c r="S2373">
        <v>-5.39</v>
      </c>
      <c r="T2373">
        <v>-6.9</v>
      </c>
      <c r="U2373">
        <v>78.44</v>
      </c>
      <c r="V2373">
        <f t="shared" si="809"/>
        <v>0</v>
      </c>
      <c r="W2373">
        <f t="shared" si="810"/>
        <v>1</v>
      </c>
      <c r="X2373">
        <f t="shared" si="811"/>
        <v>0</v>
      </c>
      <c r="Y2373">
        <f t="shared" si="812"/>
        <v>0</v>
      </c>
      <c r="Z2373">
        <f t="shared" si="813"/>
        <v>0</v>
      </c>
      <c r="AA2373">
        <f t="shared" si="814"/>
        <v>1</v>
      </c>
      <c r="AB2373">
        <f t="shared" si="815"/>
        <v>1</v>
      </c>
      <c r="AC2373">
        <f t="shared" si="816"/>
        <v>-1</v>
      </c>
      <c r="AD2373">
        <f t="shared" si="817"/>
        <v>1</v>
      </c>
      <c r="AE2373" s="4" t="s">
        <v>2828</v>
      </c>
      <c r="AF2373" s="9" t="s">
        <v>2829</v>
      </c>
      <c r="AG2373">
        <v>0</v>
      </c>
      <c r="AH2373">
        <v>1</v>
      </c>
      <c r="AI2373">
        <v>0</v>
      </c>
      <c r="AJ2373">
        <v>1</v>
      </c>
      <c r="AK2373" s="9" t="s">
        <v>2840</v>
      </c>
      <c r="AL2373">
        <f t="shared" si="818"/>
        <v>0</v>
      </c>
      <c r="AM2373">
        <f>IF(AND(INDIRECT(AN2373)='Sample Select backend'!$C$2,INDIRECT(AO2373)=1,INDIRECT(AP2373)='Sample Select backend'!$F$2,INDIRECT(AQ2373)=1,INDIRECT(AR2373)='Sample Select backend'!$M$2),1,0)</f>
        <v>0</v>
      </c>
      <c r="AN2373" t="str">
        <f>_xlfn.CONCAT('Sample Select backend'!$C$4,ROW(AN2373))</f>
        <v>AE2373</v>
      </c>
      <c r="AO2373" s="9" t="str">
        <f>_xlfn.CONCAT('Sample Select backend'!$J$2,ROW(AO2373))</f>
        <v>AJ2373</v>
      </c>
      <c r="AP2373" t="str">
        <f>_xlfn.CONCAT('Sample Select backend'!$F$4,ROW(AP2373))</f>
        <v>AF2373</v>
      </c>
      <c r="AQ2373" t="str">
        <f>_xlfn.CONCAT('Sample Select backend'!$I$10,ROW(AQ2373))</f>
        <v>R2373</v>
      </c>
      <c r="AR2373" t="str">
        <f>_xlfn.CONCAT('Sample Select backend'!$M$4,ROW(AR2373))</f>
        <v>AK2373</v>
      </c>
      <c r="AS2373" t="str">
        <f t="shared" si="819"/>
        <v>Mongolia</v>
      </c>
      <c r="AT2373" s="9" t="str">
        <f t="shared" si="820"/>
        <v>Tax exemption/waiver/suspension</v>
      </c>
      <c r="AU2373">
        <f t="shared" si="821"/>
        <v>0</v>
      </c>
      <c r="AV2373" s="9">
        <v>1</v>
      </c>
    </row>
    <row r="2374" spans="1:48" x14ac:dyDescent="0.35">
      <c r="A2374" t="s">
        <v>122</v>
      </c>
      <c r="B2374">
        <v>4</v>
      </c>
      <c r="C2374" t="s">
        <v>206</v>
      </c>
      <c r="D2374" t="s">
        <v>1643</v>
      </c>
      <c r="E2374">
        <v>2</v>
      </c>
      <c r="F2374">
        <v>2</v>
      </c>
      <c r="G2374">
        <v>-2</v>
      </c>
      <c r="H2374">
        <v>-1</v>
      </c>
      <c r="I2374">
        <v>-2</v>
      </c>
      <c r="J2374">
        <v>-2</v>
      </c>
      <c r="K2374">
        <v>-2</v>
      </c>
      <c r="M2374">
        <v>1</v>
      </c>
      <c r="N2374" t="s">
        <v>2721</v>
      </c>
      <c r="O2374" t="s">
        <v>2805</v>
      </c>
      <c r="P2374" t="s">
        <v>2810</v>
      </c>
      <c r="Q2374" t="s">
        <v>2815</v>
      </c>
      <c r="R2374">
        <v>0</v>
      </c>
      <c r="S2374">
        <v>-5.39</v>
      </c>
      <c r="T2374">
        <v>-6.9</v>
      </c>
      <c r="U2374">
        <v>78.44</v>
      </c>
      <c r="V2374">
        <f t="shared" si="809"/>
        <v>1</v>
      </c>
      <c r="W2374">
        <f t="shared" si="810"/>
        <v>1</v>
      </c>
      <c r="X2374">
        <f t="shared" si="811"/>
        <v>0</v>
      </c>
      <c r="Y2374">
        <f t="shared" si="812"/>
        <v>0</v>
      </c>
      <c r="Z2374">
        <f t="shared" si="813"/>
        <v>0</v>
      </c>
      <c r="AA2374">
        <f t="shared" si="814"/>
        <v>0</v>
      </c>
      <c r="AB2374">
        <f t="shared" si="815"/>
        <v>0</v>
      </c>
      <c r="AC2374">
        <f t="shared" si="816"/>
        <v>-1</v>
      </c>
      <c r="AD2374">
        <f t="shared" si="817"/>
        <v>1</v>
      </c>
      <c r="AE2374" s="4" t="s">
        <v>2828</v>
      </c>
      <c r="AF2374" s="9" t="s">
        <v>2829</v>
      </c>
      <c r="AG2374">
        <v>0</v>
      </c>
      <c r="AH2374">
        <v>1</v>
      </c>
      <c r="AI2374">
        <v>0</v>
      </c>
      <c r="AJ2374">
        <v>1</v>
      </c>
      <c r="AK2374" s="9" t="s">
        <v>2840</v>
      </c>
      <c r="AL2374">
        <f t="shared" si="818"/>
        <v>0</v>
      </c>
      <c r="AM2374">
        <f>IF(AND(INDIRECT(AN2374)='Sample Select backend'!$C$2,INDIRECT(AO2374)=1,INDIRECT(AP2374)='Sample Select backend'!$F$2,INDIRECT(AQ2374)=1,INDIRECT(AR2374)='Sample Select backend'!$M$2),1,0)</f>
        <v>0</v>
      </c>
      <c r="AN2374" t="str">
        <f>_xlfn.CONCAT('Sample Select backend'!$C$4,ROW(AN2374))</f>
        <v>AE2374</v>
      </c>
      <c r="AO2374" s="9" t="str">
        <f>_xlfn.CONCAT('Sample Select backend'!$J$2,ROW(AO2374))</f>
        <v>AJ2374</v>
      </c>
      <c r="AP2374" t="str">
        <f>_xlfn.CONCAT('Sample Select backend'!$F$4,ROW(AP2374))</f>
        <v>AF2374</v>
      </c>
      <c r="AQ2374" t="str">
        <f>_xlfn.CONCAT('Sample Select backend'!$I$10,ROW(AQ2374))</f>
        <v>R2374</v>
      </c>
      <c r="AR2374" t="str">
        <f>_xlfn.CONCAT('Sample Select backend'!$M$4,ROW(AR2374))</f>
        <v>AK2374</v>
      </c>
      <c r="AS2374" t="str">
        <f t="shared" si="819"/>
        <v>Mongolia</v>
      </c>
      <c r="AT2374" s="9" t="str">
        <f t="shared" si="820"/>
        <v>Tax exemption/waiver/suspension</v>
      </c>
      <c r="AU2374">
        <f t="shared" si="821"/>
        <v>0</v>
      </c>
      <c r="AV2374" s="9">
        <v>0</v>
      </c>
    </row>
    <row r="2375" spans="1:48" x14ac:dyDescent="0.35">
      <c r="A2375" t="s">
        <v>122</v>
      </c>
      <c r="B2375">
        <v>7</v>
      </c>
      <c r="C2375">
        <v>30</v>
      </c>
      <c r="D2375" t="s">
        <v>1639</v>
      </c>
      <c r="E2375">
        <v>1</v>
      </c>
      <c r="F2375">
        <v>1</v>
      </c>
      <c r="G2375">
        <v>2</v>
      </c>
      <c r="H2375">
        <v>1</v>
      </c>
      <c r="I2375">
        <v>2</v>
      </c>
      <c r="J2375">
        <v>2</v>
      </c>
      <c r="K2375">
        <v>1</v>
      </c>
      <c r="L2375">
        <v>-2</v>
      </c>
      <c r="M2375">
        <v>1</v>
      </c>
      <c r="N2375" t="s">
        <v>2721</v>
      </c>
      <c r="O2375" t="s">
        <v>2805</v>
      </c>
      <c r="P2375" t="s">
        <v>2810</v>
      </c>
      <c r="Q2375" t="s">
        <v>2815</v>
      </c>
      <c r="R2375">
        <v>0</v>
      </c>
      <c r="S2375">
        <v>-5.39</v>
      </c>
      <c r="T2375">
        <v>-6.9</v>
      </c>
      <c r="U2375">
        <v>78.44</v>
      </c>
      <c r="V2375">
        <f t="shared" si="809"/>
        <v>1</v>
      </c>
      <c r="W2375">
        <f t="shared" si="810"/>
        <v>1</v>
      </c>
      <c r="X2375">
        <f t="shared" si="811"/>
        <v>1</v>
      </c>
      <c r="Y2375">
        <f t="shared" si="812"/>
        <v>1</v>
      </c>
      <c r="Z2375">
        <f t="shared" si="813"/>
        <v>1</v>
      </c>
      <c r="AA2375">
        <f t="shared" si="814"/>
        <v>1</v>
      </c>
      <c r="AB2375">
        <f t="shared" si="815"/>
        <v>1</v>
      </c>
      <c r="AC2375">
        <f t="shared" si="816"/>
        <v>0</v>
      </c>
      <c r="AD2375">
        <f t="shared" si="817"/>
        <v>1</v>
      </c>
      <c r="AE2375" s="4" t="s">
        <v>2828</v>
      </c>
      <c r="AF2375" s="9" t="s">
        <v>2829</v>
      </c>
      <c r="AG2375">
        <v>0</v>
      </c>
      <c r="AH2375">
        <v>1</v>
      </c>
      <c r="AI2375">
        <v>0</v>
      </c>
      <c r="AJ2375">
        <v>1</v>
      </c>
      <c r="AK2375" s="9" t="s">
        <v>2840</v>
      </c>
      <c r="AL2375">
        <f t="shared" si="818"/>
        <v>0</v>
      </c>
      <c r="AM2375">
        <f>IF(AND(INDIRECT(AN2375)='Sample Select backend'!$C$2,INDIRECT(AO2375)=1,INDIRECT(AP2375)='Sample Select backend'!$F$2,INDIRECT(AQ2375)=1,INDIRECT(AR2375)='Sample Select backend'!$M$2),1,0)</f>
        <v>0</v>
      </c>
      <c r="AN2375" t="str">
        <f>_xlfn.CONCAT('Sample Select backend'!$C$4,ROW(AN2375))</f>
        <v>AE2375</v>
      </c>
      <c r="AO2375" s="9" t="str">
        <f>_xlfn.CONCAT('Sample Select backend'!$J$2,ROW(AO2375))</f>
        <v>AJ2375</v>
      </c>
      <c r="AP2375" t="str">
        <f>_xlfn.CONCAT('Sample Select backend'!$F$4,ROW(AP2375))</f>
        <v>AF2375</v>
      </c>
      <c r="AQ2375" t="str">
        <f>_xlfn.CONCAT('Sample Select backend'!$I$10,ROW(AQ2375))</f>
        <v>R2375</v>
      </c>
      <c r="AR2375" t="str">
        <f>_xlfn.CONCAT('Sample Select backend'!$M$4,ROW(AR2375))</f>
        <v>AK2375</v>
      </c>
      <c r="AS2375" t="str">
        <f t="shared" si="819"/>
        <v>Mongolia</v>
      </c>
      <c r="AT2375" s="9">
        <f t="shared" si="820"/>
        <v>30</v>
      </c>
      <c r="AU2375">
        <f t="shared" si="821"/>
        <v>0</v>
      </c>
      <c r="AV2375" s="9">
        <v>0</v>
      </c>
    </row>
    <row r="2376" spans="1:48" x14ac:dyDescent="0.35">
      <c r="A2376" s="24" t="s">
        <v>122</v>
      </c>
      <c r="B2376" s="24">
        <v>6</v>
      </c>
      <c r="C2376" s="24">
        <v>27</v>
      </c>
      <c r="D2376" s="24" t="s">
        <v>4018</v>
      </c>
      <c r="E2376" s="24"/>
      <c r="O2376" t="s">
        <v>2805</v>
      </c>
      <c r="P2376" t="s">
        <v>2810</v>
      </c>
      <c r="Q2376" t="s">
        <v>2815</v>
      </c>
      <c r="R2376">
        <v>0</v>
      </c>
      <c r="S2376">
        <v>-5.39</v>
      </c>
      <c r="T2376">
        <v>-6.9</v>
      </c>
      <c r="U2376">
        <v>78.44</v>
      </c>
      <c r="V2376">
        <v>-1</v>
      </c>
      <c r="W2376">
        <v>-1</v>
      </c>
      <c r="X2376">
        <v>-1</v>
      </c>
      <c r="Y2376">
        <v>-1</v>
      </c>
      <c r="Z2376">
        <v>-1</v>
      </c>
      <c r="AA2376">
        <v>-1</v>
      </c>
      <c r="AB2376">
        <v>-1</v>
      </c>
      <c r="AC2376">
        <v>-1</v>
      </c>
      <c r="AD2376">
        <v>-1</v>
      </c>
      <c r="AE2376" s="4" t="s">
        <v>2828</v>
      </c>
      <c r="AF2376" s="9" t="s">
        <v>2829</v>
      </c>
      <c r="AG2376">
        <v>0</v>
      </c>
      <c r="AH2376">
        <v>1</v>
      </c>
      <c r="AI2376">
        <v>0</v>
      </c>
      <c r="AJ2376">
        <v>1</v>
      </c>
      <c r="AK2376" s="9" t="s">
        <v>2840</v>
      </c>
      <c r="AL2376">
        <f t="shared" si="818"/>
        <v>0</v>
      </c>
      <c r="AM2376">
        <f>IF(AND(INDIRECT(AN2376)='Sample Select backend'!$C$2,INDIRECT(AO2376)=1,INDIRECT(AP2376)='Sample Select backend'!$F$2,INDIRECT(AQ2376)=1,INDIRECT(AR2376)='Sample Select backend'!$M$2),1,0)</f>
        <v>0</v>
      </c>
      <c r="AN2376" t="str">
        <f>_xlfn.CONCAT('Sample Select backend'!$C$4,ROW(AN2376))</f>
        <v>AE2376</v>
      </c>
      <c r="AO2376" s="9" t="str">
        <f>_xlfn.CONCAT('Sample Select backend'!$J$2,ROW(AO2376))</f>
        <v>AJ2376</v>
      </c>
      <c r="AP2376" t="str">
        <f>_xlfn.CONCAT('Sample Select backend'!$F$4,ROW(AP2376))</f>
        <v>AF2376</v>
      </c>
      <c r="AQ2376" t="str">
        <f>_xlfn.CONCAT('Sample Select backend'!$I$10,ROW(AQ2376))</f>
        <v>R2376</v>
      </c>
      <c r="AR2376" t="str">
        <f>_xlfn.CONCAT('Sample Select backend'!$M$4,ROW(AR2376))</f>
        <v>AK2376</v>
      </c>
      <c r="AS2376" t="str">
        <f t="shared" si="819"/>
        <v>Mongolia</v>
      </c>
      <c r="AT2376" s="9">
        <f t="shared" si="820"/>
        <v>27</v>
      </c>
      <c r="AU2376">
        <f t="shared" si="821"/>
        <v>0</v>
      </c>
      <c r="AV2376" s="9">
        <v>0</v>
      </c>
    </row>
    <row r="2377" spans="1:48" x14ac:dyDescent="0.35">
      <c r="A2377" s="24" t="s">
        <v>122</v>
      </c>
      <c r="B2377" s="24">
        <v>6</v>
      </c>
      <c r="C2377" s="24">
        <v>27</v>
      </c>
      <c r="D2377" s="24" t="s">
        <v>4019</v>
      </c>
      <c r="E2377" s="24"/>
      <c r="O2377" t="s">
        <v>2805</v>
      </c>
      <c r="P2377" t="s">
        <v>2810</v>
      </c>
      <c r="Q2377" t="s">
        <v>2815</v>
      </c>
      <c r="R2377">
        <v>0</v>
      </c>
      <c r="S2377">
        <v>-5.39</v>
      </c>
      <c r="T2377">
        <v>-6.9</v>
      </c>
      <c r="U2377">
        <v>78.44</v>
      </c>
      <c r="V2377">
        <v>-1</v>
      </c>
      <c r="W2377">
        <v>-1</v>
      </c>
      <c r="X2377">
        <v>-1</v>
      </c>
      <c r="Y2377">
        <v>-1</v>
      </c>
      <c r="Z2377">
        <v>-1</v>
      </c>
      <c r="AA2377">
        <v>-1</v>
      </c>
      <c r="AB2377">
        <v>-1</v>
      </c>
      <c r="AC2377">
        <v>-1</v>
      </c>
      <c r="AD2377">
        <v>-1</v>
      </c>
      <c r="AE2377" s="4" t="s">
        <v>2828</v>
      </c>
      <c r="AF2377" s="9" t="s">
        <v>2829</v>
      </c>
      <c r="AG2377">
        <v>0</v>
      </c>
      <c r="AH2377">
        <v>1</v>
      </c>
      <c r="AI2377">
        <v>0</v>
      </c>
      <c r="AJ2377">
        <v>1</v>
      </c>
      <c r="AK2377" s="9" t="s">
        <v>2840</v>
      </c>
      <c r="AL2377">
        <f t="shared" si="818"/>
        <v>0</v>
      </c>
      <c r="AM2377">
        <f>IF(AND(INDIRECT(AN2377)='Sample Select backend'!$C$2,INDIRECT(AO2377)=1,INDIRECT(AP2377)='Sample Select backend'!$F$2,INDIRECT(AQ2377)=1,INDIRECT(AR2377)='Sample Select backend'!$M$2),1,0)</f>
        <v>0</v>
      </c>
      <c r="AN2377" t="str">
        <f>_xlfn.CONCAT('Sample Select backend'!$C$4,ROW(AN2377))</f>
        <v>AE2377</v>
      </c>
      <c r="AO2377" s="9" t="str">
        <f>_xlfn.CONCAT('Sample Select backend'!$J$2,ROW(AO2377))</f>
        <v>AJ2377</v>
      </c>
      <c r="AP2377" t="str">
        <f>_xlfn.CONCAT('Sample Select backend'!$F$4,ROW(AP2377))</f>
        <v>AF2377</v>
      </c>
      <c r="AQ2377" t="str">
        <f>_xlfn.CONCAT('Sample Select backend'!$I$10,ROW(AQ2377))</f>
        <v>R2377</v>
      </c>
      <c r="AR2377" t="str">
        <f>_xlfn.CONCAT('Sample Select backend'!$M$4,ROW(AR2377))</f>
        <v>AK2377</v>
      </c>
      <c r="AS2377" t="str">
        <f t="shared" si="819"/>
        <v>Mongolia</v>
      </c>
      <c r="AT2377" s="9">
        <f t="shared" si="820"/>
        <v>27</v>
      </c>
      <c r="AU2377">
        <f t="shared" si="821"/>
        <v>0</v>
      </c>
      <c r="AV2377" s="9">
        <v>0</v>
      </c>
    </row>
    <row r="2378" spans="1:48" x14ac:dyDescent="0.35">
      <c r="A2378" s="24" t="s">
        <v>122</v>
      </c>
      <c r="B2378" s="24">
        <v>6</v>
      </c>
      <c r="C2378" s="24">
        <v>28</v>
      </c>
      <c r="D2378" s="24" t="s">
        <v>4020</v>
      </c>
      <c r="E2378" s="24"/>
      <c r="O2378" t="s">
        <v>2805</v>
      </c>
      <c r="P2378" t="s">
        <v>2810</v>
      </c>
      <c r="Q2378" t="s">
        <v>2815</v>
      </c>
      <c r="R2378">
        <v>0</v>
      </c>
      <c r="S2378">
        <v>-5.39</v>
      </c>
      <c r="T2378">
        <v>-6.9</v>
      </c>
      <c r="U2378">
        <v>78.44</v>
      </c>
      <c r="V2378">
        <v>-1</v>
      </c>
      <c r="W2378">
        <v>-1</v>
      </c>
      <c r="X2378">
        <v>-1</v>
      </c>
      <c r="Y2378">
        <v>-1</v>
      </c>
      <c r="Z2378">
        <v>-1</v>
      </c>
      <c r="AA2378">
        <v>-1</v>
      </c>
      <c r="AB2378">
        <v>-1</v>
      </c>
      <c r="AC2378">
        <v>-1</v>
      </c>
      <c r="AD2378">
        <v>-1</v>
      </c>
      <c r="AE2378" s="4" t="s">
        <v>2828</v>
      </c>
      <c r="AF2378" s="9" t="s">
        <v>2829</v>
      </c>
      <c r="AG2378">
        <v>0</v>
      </c>
      <c r="AH2378">
        <v>1</v>
      </c>
      <c r="AI2378">
        <v>0</v>
      </c>
      <c r="AJ2378">
        <v>1</v>
      </c>
      <c r="AK2378" s="9" t="s">
        <v>2840</v>
      </c>
      <c r="AL2378">
        <f t="shared" si="818"/>
        <v>0</v>
      </c>
      <c r="AM2378">
        <f>IF(AND(INDIRECT(AN2378)='Sample Select backend'!$C$2,INDIRECT(AO2378)=1,INDIRECT(AP2378)='Sample Select backend'!$F$2,INDIRECT(AQ2378)=1,INDIRECT(AR2378)='Sample Select backend'!$M$2),1,0)</f>
        <v>0</v>
      </c>
      <c r="AN2378" t="str">
        <f>_xlfn.CONCAT('Sample Select backend'!$C$4,ROW(AN2378))</f>
        <v>AE2378</v>
      </c>
      <c r="AO2378" s="9" t="str">
        <f>_xlfn.CONCAT('Sample Select backend'!$J$2,ROW(AO2378))</f>
        <v>AJ2378</v>
      </c>
      <c r="AP2378" t="str">
        <f>_xlfn.CONCAT('Sample Select backend'!$F$4,ROW(AP2378))</f>
        <v>AF2378</v>
      </c>
      <c r="AQ2378" t="str">
        <f>_xlfn.CONCAT('Sample Select backend'!$I$10,ROW(AQ2378))</f>
        <v>R2378</v>
      </c>
      <c r="AR2378" t="str">
        <f>_xlfn.CONCAT('Sample Select backend'!$M$4,ROW(AR2378))</f>
        <v>AK2378</v>
      </c>
      <c r="AS2378" t="str">
        <f t="shared" si="819"/>
        <v>Mongolia</v>
      </c>
      <c r="AT2378" s="9">
        <f t="shared" si="820"/>
        <v>28</v>
      </c>
      <c r="AU2378">
        <f t="shared" si="821"/>
        <v>0</v>
      </c>
      <c r="AV2378" s="9">
        <v>1</v>
      </c>
    </row>
    <row r="2379" spans="1:48" x14ac:dyDescent="0.35">
      <c r="A2379" s="24" t="s">
        <v>122</v>
      </c>
      <c r="B2379" s="24">
        <v>1</v>
      </c>
      <c r="C2379" s="24">
        <v>7</v>
      </c>
      <c r="D2379" s="24" t="s">
        <v>4021</v>
      </c>
      <c r="E2379" s="24"/>
      <c r="O2379" t="s">
        <v>2805</v>
      </c>
      <c r="P2379" t="s">
        <v>2810</v>
      </c>
      <c r="Q2379" t="s">
        <v>2815</v>
      </c>
      <c r="R2379">
        <v>0</v>
      </c>
      <c r="S2379">
        <v>-5.39</v>
      </c>
      <c r="T2379">
        <v>-6.9</v>
      </c>
      <c r="U2379">
        <v>78.44</v>
      </c>
      <c r="V2379">
        <v>-1</v>
      </c>
      <c r="W2379">
        <v>-1</v>
      </c>
      <c r="X2379">
        <v>-1</v>
      </c>
      <c r="Y2379">
        <v>-1</v>
      </c>
      <c r="Z2379">
        <v>-1</v>
      </c>
      <c r="AA2379">
        <v>-1</v>
      </c>
      <c r="AB2379">
        <v>-1</v>
      </c>
      <c r="AC2379">
        <v>-1</v>
      </c>
      <c r="AD2379">
        <v>-1</v>
      </c>
      <c r="AE2379" s="4" t="s">
        <v>2828</v>
      </c>
      <c r="AF2379" s="9" t="s">
        <v>2829</v>
      </c>
      <c r="AG2379">
        <v>0</v>
      </c>
      <c r="AH2379">
        <v>1</v>
      </c>
      <c r="AI2379">
        <v>0</v>
      </c>
      <c r="AJ2379">
        <v>1</v>
      </c>
      <c r="AK2379" s="9" t="s">
        <v>2840</v>
      </c>
      <c r="AL2379">
        <f t="shared" si="818"/>
        <v>0</v>
      </c>
      <c r="AM2379">
        <f>IF(AND(INDIRECT(AN2379)='Sample Select backend'!$C$2,INDIRECT(AO2379)=1,INDIRECT(AP2379)='Sample Select backend'!$F$2,INDIRECT(AQ2379)=1,INDIRECT(AR2379)='Sample Select backend'!$M$2),1,0)</f>
        <v>0</v>
      </c>
      <c r="AN2379" t="str">
        <f>_xlfn.CONCAT('Sample Select backend'!$C$4,ROW(AN2379))</f>
        <v>AE2379</v>
      </c>
      <c r="AO2379" s="9" t="str">
        <f>_xlfn.CONCAT('Sample Select backend'!$J$2,ROW(AO2379))</f>
        <v>AJ2379</v>
      </c>
      <c r="AP2379" t="str">
        <f>_xlfn.CONCAT('Sample Select backend'!$F$4,ROW(AP2379))</f>
        <v>AF2379</v>
      </c>
      <c r="AQ2379" t="str">
        <f>_xlfn.CONCAT('Sample Select backend'!$I$10,ROW(AQ2379))</f>
        <v>R2379</v>
      </c>
      <c r="AR2379" t="str">
        <f>_xlfn.CONCAT('Sample Select backend'!$M$4,ROW(AR2379))</f>
        <v>AK2379</v>
      </c>
      <c r="AS2379" t="str">
        <f t="shared" si="819"/>
        <v>Mongolia</v>
      </c>
      <c r="AT2379" s="9">
        <f t="shared" si="820"/>
        <v>7</v>
      </c>
      <c r="AU2379">
        <f t="shared" si="821"/>
        <v>0</v>
      </c>
      <c r="AV2379" s="9">
        <v>1</v>
      </c>
    </row>
    <row r="2380" spans="1:48" x14ac:dyDescent="0.35">
      <c r="A2380" t="s">
        <v>121</v>
      </c>
      <c r="B2380">
        <v>6</v>
      </c>
      <c r="C2380">
        <v>29</v>
      </c>
      <c r="D2380" t="s">
        <v>1621</v>
      </c>
      <c r="E2380">
        <v>1</v>
      </c>
      <c r="F2380">
        <v>1</v>
      </c>
      <c r="G2380">
        <v>2</v>
      </c>
      <c r="H2380">
        <v>-1</v>
      </c>
      <c r="I2380">
        <v>-2</v>
      </c>
      <c r="J2380">
        <v>2</v>
      </c>
      <c r="K2380">
        <v>1</v>
      </c>
      <c r="L2380">
        <v>2</v>
      </c>
      <c r="M2380">
        <v>1</v>
      </c>
      <c r="N2380" t="s">
        <v>2720</v>
      </c>
      <c r="O2380" t="s">
        <v>2800</v>
      </c>
      <c r="P2380" t="s">
        <v>2810</v>
      </c>
      <c r="Q2380" t="s">
        <v>2816</v>
      </c>
      <c r="R2380">
        <v>0</v>
      </c>
      <c r="S2380">
        <v>-14.9</v>
      </c>
      <c r="T2380">
        <v>-8.27</v>
      </c>
      <c r="U2380">
        <v>104.82</v>
      </c>
      <c r="V2380">
        <f t="shared" ref="V2380:V2395" si="822">IF(E2380&gt;0,1,IF(E2380&lt;0,0,-1))</f>
        <v>1</v>
      </c>
      <c r="W2380">
        <f t="shared" ref="W2380:W2395" si="823">IF(F2380&gt;0,1,IF(F2380&lt;0,0,-1))</f>
        <v>1</v>
      </c>
      <c r="X2380">
        <f t="shared" ref="X2380:X2395" si="824">IF(G2380&gt;0,1,IF(G2380&lt;0,0,-1))</f>
        <v>1</v>
      </c>
      <c r="Y2380">
        <f t="shared" ref="Y2380:Y2395" si="825">IF(H2380&gt;0,1,IF(H2380&lt;0,0,-1))</f>
        <v>0</v>
      </c>
      <c r="Z2380">
        <f t="shared" ref="Z2380:Z2395" si="826">IF(I2380&gt;0,1,IF(I2380&lt;0,0,-1))</f>
        <v>0</v>
      </c>
      <c r="AA2380">
        <f t="shared" ref="AA2380:AA2395" si="827">IF(J2380&gt;0,1,IF(J2380&lt;0,0,-1))</f>
        <v>1</v>
      </c>
      <c r="AB2380">
        <f t="shared" ref="AB2380:AB2395" si="828">IF(K2380&gt;0,1,IF(K2380&lt;0,0,-1))</f>
        <v>1</v>
      </c>
      <c r="AC2380">
        <f t="shared" ref="AC2380:AC2395" si="829">IF(L2380&gt;0,1,IF(L2380&lt;0,0,-1))</f>
        <v>1</v>
      </c>
      <c r="AD2380">
        <f t="shared" ref="AD2380:AD2395" si="830">IF(M2380&gt;0,1,IF(M2380&lt;0,0,-1))</f>
        <v>1</v>
      </c>
      <c r="AE2380" s="4" t="s">
        <v>2828</v>
      </c>
      <c r="AF2380" s="9" t="s">
        <v>2829</v>
      </c>
      <c r="AG2380">
        <v>0</v>
      </c>
      <c r="AH2380">
        <v>1</v>
      </c>
      <c r="AI2380">
        <v>0</v>
      </c>
      <c r="AJ2380">
        <v>1</v>
      </c>
      <c r="AK2380" s="9" t="s">
        <v>2840</v>
      </c>
      <c r="AL2380">
        <f t="shared" si="818"/>
        <v>0</v>
      </c>
      <c r="AM2380">
        <f>IF(AND(INDIRECT(AN2380)='Sample Select backend'!$C$2,INDIRECT(AO2380)=1,INDIRECT(AP2380)='Sample Select backend'!$F$2,INDIRECT(AQ2380)=1,INDIRECT(AR2380)='Sample Select backend'!$M$2),1,0)</f>
        <v>0</v>
      </c>
      <c r="AN2380" t="str">
        <f>_xlfn.CONCAT('Sample Select backend'!$C$4,ROW(AN2380))</f>
        <v>AE2380</v>
      </c>
      <c r="AO2380" s="9" t="str">
        <f>_xlfn.CONCAT('Sample Select backend'!$J$2,ROW(AO2380))</f>
        <v>AJ2380</v>
      </c>
      <c r="AP2380" t="str">
        <f>_xlfn.CONCAT('Sample Select backend'!$F$4,ROW(AP2380))</f>
        <v>AF2380</v>
      </c>
      <c r="AQ2380" t="str">
        <f>_xlfn.CONCAT('Sample Select backend'!$I$10,ROW(AQ2380))</f>
        <v>R2380</v>
      </c>
      <c r="AR2380" t="str">
        <f>_xlfn.CONCAT('Sample Select backend'!$M$4,ROW(AR2380))</f>
        <v>AK2380</v>
      </c>
      <c r="AS2380" t="str">
        <f t="shared" si="819"/>
        <v>Montenegro</v>
      </c>
      <c r="AT2380" s="9">
        <f t="shared" si="820"/>
        <v>29</v>
      </c>
      <c r="AU2380">
        <f t="shared" si="821"/>
        <v>1</v>
      </c>
      <c r="AV2380" s="9">
        <v>1</v>
      </c>
    </row>
    <row r="2381" spans="1:48" x14ac:dyDescent="0.35">
      <c r="A2381" t="s">
        <v>121</v>
      </c>
      <c r="B2381">
        <v>6</v>
      </c>
      <c r="C2381">
        <v>28</v>
      </c>
      <c r="D2381" t="s">
        <v>1634</v>
      </c>
      <c r="E2381">
        <v>1</v>
      </c>
      <c r="F2381">
        <v>1</v>
      </c>
      <c r="G2381">
        <v>2</v>
      </c>
      <c r="H2381">
        <v>-1</v>
      </c>
      <c r="I2381">
        <v>2</v>
      </c>
      <c r="J2381">
        <v>2</v>
      </c>
      <c r="K2381">
        <v>1</v>
      </c>
      <c r="L2381">
        <v>2</v>
      </c>
      <c r="M2381">
        <v>1</v>
      </c>
      <c r="N2381" t="s">
        <v>2720</v>
      </c>
      <c r="O2381" t="s">
        <v>2800</v>
      </c>
      <c r="P2381" t="s">
        <v>2810</v>
      </c>
      <c r="Q2381" t="s">
        <v>2816</v>
      </c>
      <c r="R2381">
        <v>0</v>
      </c>
      <c r="S2381">
        <v>-14.9</v>
      </c>
      <c r="T2381">
        <v>-8.27</v>
      </c>
      <c r="U2381">
        <v>104.82</v>
      </c>
      <c r="V2381">
        <f t="shared" si="822"/>
        <v>1</v>
      </c>
      <c r="W2381">
        <f t="shared" si="823"/>
        <v>1</v>
      </c>
      <c r="X2381">
        <f t="shared" si="824"/>
        <v>1</v>
      </c>
      <c r="Y2381">
        <f t="shared" si="825"/>
        <v>0</v>
      </c>
      <c r="Z2381">
        <f t="shared" si="826"/>
        <v>1</v>
      </c>
      <c r="AA2381">
        <f t="shared" si="827"/>
        <v>1</v>
      </c>
      <c r="AB2381">
        <f t="shared" si="828"/>
        <v>1</v>
      </c>
      <c r="AC2381">
        <f t="shared" si="829"/>
        <v>1</v>
      </c>
      <c r="AD2381">
        <f t="shared" si="830"/>
        <v>1</v>
      </c>
      <c r="AE2381" s="4" t="s">
        <v>2828</v>
      </c>
      <c r="AF2381" s="9" t="s">
        <v>2829</v>
      </c>
      <c r="AG2381">
        <v>0</v>
      </c>
      <c r="AH2381">
        <v>1</v>
      </c>
      <c r="AI2381">
        <v>0</v>
      </c>
      <c r="AJ2381">
        <v>1</v>
      </c>
      <c r="AK2381" s="9" t="s">
        <v>2840</v>
      </c>
      <c r="AL2381">
        <f t="shared" si="818"/>
        <v>0</v>
      </c>
      <c r="AM2381">
        <f>IF(AND(INDIRECT(AN2381)='Sample Select backend'!$C$2,INDIRECT(AO2381)=1,INDIRECT(AP2381)='Sample Select backend'!$F$2,INDIRECT(AQ2381)=1,INDIRECT(AR2381)='Sample Select backend'!$M$2),1,0)</f>
        <v>0</v>
      </c>
      <c r="AN2381" t="str">
        <f>_xlfn.CONCAT('Sample Select backend'!$C$4,ROW(AN2381))</f>
        <v>AE2381</v>
      </c>
      <c r="AO2381" s="9" t="str">
        <f>_xlfn.CONCAT('Sample Select backend'!$J$2,ROW(AO2381))</f>
        <v>AJ2381</v>
      </c>
      <c r="AP2381" t="str">
        <f>_xlfn.CONCAT('Sample Select backend'!$F$4,ROW(AP2381))</f>
        <v>AF2381</v>
      </c>
      <c r="AQ2381" t="str">
        <f>_xlfn.CONCAT('Sample Select backend'!$I$10,ROW(AQ2381))</f>
        <v>R2381</v>
      </c>
      <c r="AR2381" t="str">
        <f>_xlfn.CONCAT('Sample Select backend'!$M$4,ROW(AR2381))</f>
        <v>AK2381</v>
      </c>
      <c r="AS2381" t="str">
        <f t="shared" si="819"/>
        <v>Montenegro</v>
      </c>
      <c r="AT2381" s="9">
        <f t="shared" si="820"/>
        <v>28</v>
      </c>
      <c r="AU2381">
        <f t="shared" si="821"/>
        <v>0</v>
      </c>
      <c r="AV2381" s="9">
        <v>1</v>
      </c>
    </row>
    <row r="2382" spans="1:48" x14ac:dyDescent="0.35">
      <c r="A2382" t="s">
        <v>121</v>
      </c>
      <c r="B2382">
        <v>7</v>
      </c>
      <c r="C2382">
        <v>30</v>
      </c>
      <c r="D2382" t="s">
        <v>1625</v>
      </c>
      <c r="E2382">
        <v>1</v>
      </c>
      <c r="F2382">
        <v>1</v>
      </c>
      <c r="G2382">
        <v>2</v>
      </c>
      <c r="H2382">
        <v>1</v>
      </c>
      <c r="I2382">
        <v>2</v>
      </c>
      <c r="J2382">
        <v>2</v>
      </c>
      <c r="K2382">
        <v>1</v>
      </c>
      <c r="L2382">
        <v>-2</v>
      </c>
      <c r="M2382">
        <v>1</v>
      </c>
      <c r="N2382" t="s">
        <v>2720</v>
      </c>
      <c r="O2382" t="s">
        <v>2800</v>
      </c>
      <c r="P2382" t="s">
        <v>2810</v>
      </c>
      <c r="Q2382" t="s">
        <v>2816</v>
      </c>
      <c r="R2382">
        <v>0</v>
      </c>
      <c r="S2382">
        <v>-14.9</v>
      </c>
      <c r="T2382">
        <v>-8.27</v>
      </c>
      <c r="U2382">
        <v>104.82</v>
      </c>
      <c r="V2382">
        <f t="shared" si="822"/>
        <v>1</v>
      </c>
      <c r="W2382">
        <f t="shared" si="823"/>
        <v>1</v>
      </c>
      <c r="X2382">
        <f t="shared" si="824"/>
        <v>1</v>
      </c>
      <c r="Y2382">
        <f t="shared" si="825"/>
        <v>1</v>
      </c>
      <c r="Z2382">
        <f t="shared" si="826"/>
        <v>1</v>
      </c>
      <c r="AA2382">
        <f t="shared" si="827"/>
        <v>1</v>
      </c>
      <c r="AB2382">
        <f t="shared" si="828"/>
        <v>1</v>
      </c>
      <c r="AC2382">
        <f t="shared" si="829"/>
        <v>0</v>
      </c>
      <c r="AD2382">
        <f t="shared" si="830"/>
        <v>1</v>
      </c>
      <c r="AE2382" s="4" t="s">
        <v>2828</v>
      </c>
      <c r="AF2382" s="9" t="s">
        <v>2829</v>
      </c>
      <c r="AG2382">
        <v>0</v>
      </c>
      <c r="AH2382">
        <v>1</v>
      </c>
      <c r="AI2382">
        <v>0</v>
      </c>
      <c r="AJ2382">
        <v>1</v>
      </c>
      <c r="AK2382" s="9" t="s">
        <v>2840</v>
      </c>
      <c r="AL2382">
        <f t="shared" si="818"/>
        <v>0</v>
      </c>
      <c r="AM2382">
        <f>IF(AND(INDIRECT(AN2382)='Sample Select backend'!$C$2,INDIRECT(AO2382)=1,INDIRECT(AP2382)='Sample Select backend'!$F$2,INDIRECT(AQ2382)=1,INDIRECT(AR2382)='Sample Select backend'!$M$2),1,0)</f>
        <v>0</v>
      </c>
      <c r="AN2382" t="str">
        <f>_xlfn.CONCAT('Sample Select backend'!$C$4,ROW(AN2382))</f>
        <v>AE2382</v>
      </c>
      <c r="AO2382" s="9" t="str">
        <f>_xlfn.CONCAT('Sample Select backend'!$J$2,ROW(AO2382))</f>
        <v>AJ2382</v>
      </c>
      <c r="AP2382" t="str">
        <f>_xlfn.CONCAT('Sample Select backend'!$F$4,ROW(AP2382))</f>
        <v>AF2382</v>
      </c>
      <c r="AQ2382" t="str">
        <f>_xlfn.CONCAT('Sample Select backend'!$I$10,ROW(AQ2382))</f>
        <v>R2382</v>
      </c>
      <c r="AR2382" t="str">
        <f>_xlfn.CONCAT('Sample Select backend'!$M$4,ROW(AR2382))</f>
        <v>AK2382</v>
      </c>
      <c r="AS2382" t="str">
        <f t="shared" si="819"/>
        <v>Montenegro</v>
      </c>
      <c r="AT2382" s="9">
        <f t="shared" si="820"/>
        <v>30</v>
      </c>
      <c r="AU2382">
        <f t="shared" si="821"/>
        <v>0</v>
      </c>
      <c r="AV2382" s="9">
        <v>1</v>
      </c>
    </row>
    <row r="2383" spans="1:48" x14ac:dyDescent="0.35">
      <c r="A2383" t="s">
        <v>121</v>
      </c>
      <c r="B2383">
        <v>7</v>
      </c>
      <c r="C2383" t="s">
        <v>201</v>
      </c>
      <c r="D2383" t="s">
        <v>1622</v>
      </c>
      <c r="E2383">
        <v>1</v>
      </c>
      <c r="F2383">
        <v>1</v>
      </c>
      <c r="G2383">
        <v>-2</v>
      </c>
      <c r="H2383">
        <v>1</v>
      </c>
      <c r="I2383">
        <v>2</v>
      </c>
      <c r="J2383">
        <v>2</v>
      </c>
      <c r="K2383">
        <v>1</v>
      </c>
      <c r="L2383">
        <v>2</v>
      </c>
      <c r="M2383">
        <v>1</v>
      </c>
      <c r="N2383" t="s">
        <v>2720</v>
      </c>
      <c r="O2383" t="s">
        <v>2800</v>
      </c>
      <c r="P2383" t="s">
        <v>2810</v>
      </c>
      <c r="Q2383" t="s">
        <v>2816</v>
      </c>
      <c r="R2383">
        <v>0</v>
      </c>
      <c r="S2383">
        <v>-14.9</v>
      </c>
      <c r="T2383">
        <v>-8.27</v>
      </c>
      <c r="U2383">
        <v>104.82</v>
      </c>
      <c r="V2383">
        <f t="shared" si="822"/>
        <v>1</v>
      </c>
      <c r="W2383">
        <f t="shared" si="823"/>
        <v>1</v>
      </c>
      <c r="X2383">
        <f t="shared" si="824"/>
        <v>0</v>
      </c>
      <c r="Y2383">
        <f t="shared" si="825"/>
        <v>1</v>
      </c>
      <c r="Z2383">
        <f t="shared" si="826"/>
        <v>1</v>
      </c>
      <c r="AA2383">
        <f t="shared" si="827"/>
        <v>1</v>
      </c>
      <c r="AB2383">
        <f t="shared" si="828"/>
        <v>1</v>
      </c>
      <c r="AC2383">
        <f t="shared" si="829"/>
        <v>1</v>
      </c>
      <c r="AD2383">
        <f t="shared" si="830"/>
        <v>1</v>
      </c>
      <c r="AE2383" s="4" t="s">
        <v>2828</v>
      </c>
      <c r="AF2383" s="9" t="s">
        <v>2829</v>
      </c>
      <c r="AG2383">
        <v>0</v>
      </c>
      <c r="AH2383">
        <v>1</v>
      </c>
      <c r="AI2383">
        <v>0</v>
      </c>
      <c r="AJ2383">
        <v>1</v>
      </c>
      <c r="AK2383" s="9" t="s">
        <v>2840</v>
      </c>
      <c r="AL2383">
        <f t="shared" si="818"/>
        <v>0</v>
      </c>
      <c r="AM2383">
        <f>IF(AND(INDIRECT(AN2383)='Sample Select backend'!$C$2,INDIRECT(AO2383)=1,INDIRECT(AP2383)='Sample Select backend'!$F$2,INDIRECT(AQ2383)=1,INDIRECT(AR2383)='Sample Select backend'!$M$2),1,0)</f>
        <v>0</v>
      </c>
      <c r="AN2383" t="str">
        <f>_xlfn.CONCAT('Sample Select backend'!$C$4,ROW(AN2383))</f>
        <v>AE2383</v>
      </c>
      <c r="AO2383" s="9" t="str">
        <f>_xlfn.CONCAT('Sample Select backend'!$J$2,ROW(AO2383))</f>
        <v>AJ2383</v>
      </c>
      <c r="AP2383" t="str">
        <f>_xlfn.CONCAT('Sample Select backend'!$F$4,ROW(AP2383))</f>
        <v>AF2383</v>
      </c>
      <c r="AQ2383" t="str">
        <f>_xlfn.CONCAT('Sample Select backend'!$I$10,ROW(AQ2383))</f>
        <v>R2383</v>
      </c>
      <c r="AR2383" t="str">
        <f>_xlfn.CONCAT('Sample Select backend'!$M$4,ROW(AR2383))</f>
        <v>AK2383</v>
      </c>
      <c r="AS2383" t="str">
        <f t="shared" si="819"/>
        <v>Montenegro</v>
      </c>
      <c r="AT2383" s="9" t="str">
        <f t="shared" si="820"/>
        <v>Other</v>
      </c>
      <c r="AU2383">
        <f t="shared" si="821"/>
        <v>0</v>
      </c>
      <c r="AV2383" s="9">
        <v>1</v>
      </c>
    </row>
    <row r="2384" spans="1:48" x14ac:dyDescent="0.35">
      <c r="A2384" t="s">
        <v>121</v>
      </c>
      <c r="B2384">
        <v>1</v>
      </c>
      <c r="C2384">
        <v>6</v>
      </c>
      <c r="D2384" t="s">
        <v>1624</v>
      </c>
      <c r="E2384">
        <v>-2</v>
      </c>
      <c r="F2384">
        <v>2</v>
      </c>
      <c r="G2384">
        <v>2</v>
      </c>
      <c r="H2384">
        <v>2</v>
      </c>
      <c r="I2384">
        <v>2</v>
      </c>
      <c r="J2384">
        <v>2</v>
      </c>
      <c r="K2384">
        <v>1</v>
      </c>
      <c r="L2384">
        <v>2</v>
      </c>
      <c r="M2384">
        <v>1</v>
      </c>
      <c r="N2384" t="s">
        <v>2720</v>
      </c>
      <c r="O2384" t="s">
        <v>2800</v>
      </c>
      <c r="P2384" t="s">
        <v>2810</v>
      </c>
      <c r="Q2384" t="s">
        <v>2816</v>
      </c>
      <c r="R2384">
        <v>0</v>
      </c>
      <c r="S2384">
        <v>-14.9</v>
      </c>
      <c r="T2384">
        <v>-8.27</v>
      </c>
      <c r="U2384">
        <v>104.82</v>
      </c>
      <c r="V2384">
        <f t="shared" si="822"/>
        <v>0</v>
      </c>
      <c r="W2384">
        <f t="shared" si="823"/>
        <v>1</v>
      </c>
      <c r="X2384">
        <f t="shared" si="824"/>
        <v>1</v>
      </c>
      <c r="Y2384">
        <f t="shared" si="825"/>
        <v>1</v>
      </c>
      <c r="Z2384">
        <f t="shared" si="826"/>
        <v>1</v>
      </c>
      <c r="AA2384">
        <f t="shared" si="827"/>
        <v>1</v>
      </c>
      <c r="AB2384">
        <f t="shared" si="828"/>
        <v>1</v>
      </c>
      <c r="AC2384">
        <f t="shared" si="829"/>
        <v>1</v>
      </c>
      <c r="AD2384">
        <f t="shared" si="830"/>
        <v>1</v>
      </c>
      <c r="AE2384" s="4" t="s">
        <v>2828</v>
      </c>
      <c r="AF2384" s="9" t="s">
        <v>2829</v>
      </c>
      <c r="AG2384">
        <v>0</v>
      </c>
      <c r="AH2384">
        <v>1</v>
      </c>
      <c r="AI2384">
        <v>0</v>
      </c>
      <c r="AJ2384">
        <v>1</v>
      </c>
      <c r="AK2384" s="9" t="s">
        <v>2840</v>
      </c>
      <c r="AL2384">
        <f t="shared" si="818"/>
        <v>0</v>
      </c>
      <c r="AM2384">
        <f>IF(AND(INDIRECT(AN2384)='Sample Select backend'!$C$2,INDIRECT(AO2384)=1,INDIRECT(AP2384)='Sample Select backend'!$F$2,INDIRECT(AQ2384)=1,INDIRECT(AR2384)='Sample Select backend'!$M$2),1,0)</f>
        <v>0</v>
      </c>
      <c r="AN2384" t="str">
        <f>_xlfn.CONCAT('Sample Select backend'!$C$4,ROW(AN2384))</f>
        <v>AE2384</v>
      </c>
      <c r="AO2384" s="9" t="str">
        <f>_xlfn.CONCAT('Sample Select backend'!$J$2,ROW(AO2384))</f>
        <v>AJ2384</v>
      </c>
      <c r="AP2384" t="str">
        <f>_xlfn.CONCAT('Sample Select backend'!$F$4,ROW(AP2384))</f>
        <v>AF2384</v>
      </c>
      <c r="AQ2384" t="str">
        <f>_xlfn.CONCAT('Sample Select backend'!$I$10,ROW(AQ2384))</f>
        <v>R2384</v>
      </c>
      <c r="AR2384" t="str">
        <f>_xlfn.CONCAT('Sample Select backend'!$M$4,ROW(AR2384))</f>
        <v>AK2384</v>
      </c>
      <c r="AS2384" t="str">
        <f t="shared" si="819"/>
        <v>Montenegro</v>
      </c>
      <c r="AT2384" s="9">
        <f t="shared" si="820"/>
        <v>6</v>
      </c>
      <c r="AU2384">
        <f t="shared" si="821"/>
        <v>0</v>
      </c>
      <c r="AV2384" s="9">
        <v>1</v>
      </c>
    </row>
    <row r="2385" spans="1:48" x14ac:dyDescent="0.35">
      <c r="A2385" t="s">
        <v>121</v>
      </c>
      <c r="B2385">
        <v>3</v>
      </c>
      <c r="C2385" t="s">
        <v>206</v>
      </c>
      <c r="D2385" t="s">
        <v>1619</v>
      </c>
      <c r="E2385">
        <v>2</v>
      </c>
      <c r="F2385">
        <v>2</v>
      </c>
      <c r="G2385">
        <v>-2</v>
      </c>
      <c r="H2385">
        <v>-1</v>
      </c>
      <c r="I2385">
        <v>-2</v>
      </c>
      <c r="J2385">
        <v>-2</v>
      </c>
      <c r="K2385">
        <v>-2</v>
      </c>
      <c r="M2385">
        <v>1</v>
      </c>
      <c r="N2385" t="s">
        <v>2720</v>
      </c>
      <c r="O2385" t="s">
        <v>2800</v>
      </c>
      <c r="P2385" t="s">
        <v>2810</v>
      </c>
      <c r="Q2385" t="s">
        <v>2816</v>
      </c>
      <c r="R2385">
        <v>0</v>
      </c>
      <c r="S2385">
        <v>-14.9</v>
      </c>
      <c r="T2385">
        <v>-8.27</v>
      </c>
      <c r="U2385">
        <v>104.82</v>
      </c>
      <c r="V2385">
        <f t="shared" si="822"/>
        <v>1</v>
      </c>
      <c r="W2385">
        <f t="shared" si="823"/>
        <v>1</v>
      </c>
      <c r="X2385">
        <f t="shared" si="824"/>
        <v>0</v>
      </c>
      <c r="Y2385">
        <f t="shared" si="825"/>
        <v>0</v>
      </c>
      <c r="Z2385">
        <f t="shared" si="826"/>
        <v>0</v>
      </c>
      <c r="AA2385">
        <f t="shared" si="827"/>
        <v>0</v>
      </c>
      <c r="AB2385">
        <f t="shared" si="828"/>
        <v>0</v>
      </c>
      <c r="AC2385">
        <f t="shared" si="829"/>
        <v>-1</v>
      </c>
      <c r="AD2385">
        <f t="shared" si="830"/>
        <v>1</v>
      </c>
      <c r="AE2385" s="4" t="s">
        <v>2828</v>
      </c>
      <c r="AF2385" s="9" t="s">
        <v>2829</v>
      </c>
      <c r="AG2385">
        <v>0</v>
      </c>
      <c r="AH2385">
        <v>1</v>
      </c>
      <c r="AI2385">
        <v>0</v>
      </c>
      <c r="AJ2385">
        <v>1</v>
      </c>
      <c r="AK2385" s="9" t="s">
        <v>2840</v>
      </c>
      <c r="AL2385">
        <f t="shared" si="818"/>
        <v>0</v>
      </c>
      <c r="AM2385">
        <f>IF(AND(INDIRECT(AN2385)='Sample Select backend'!$C$2,INDIRECT(AO2385)=1,INDIRECT(AP2385)='Sample Select backend'!$F$2,INDIRECT(AQ2385)=1,INDIRECT(AR2385)='Sample Select backend'!$M$2),1,0)</f>
        <v>0</v>
      </c>
      <c r="AN2385" t="str">
        <f>_xlfn.CONCAT('Sample Select backend'!$C$4,ROW(AN2385))</f>
        <v>AE2385</v>
      </c>
      <c r="AO2385" s="9" t="str">
        <f>_xlfn.CONCAT('Sample Select backend'!$J$2,ROW(AO2385))</f>
        <v>AJ2385</v>
      </c>
      <c r="AP2385" t="str">
        <f>_xlfn.CONCAT('Sample Select backend'!$F$4,ROW(AP2385))</f>
        <v>AF2385</v>
      </c>
      <c r="AQ2385" t="str">
        <f>_xlfn.CONCAT('Sample Select backend'!$I$10,ROW(AQ2385))</f>
        <v>R2385</v>
      </c>
      <c r="AR2385" t="str">
        <f>_xlfn.CONCAT('Sample Select backend'!$M$4,ROW(AR2385))</f>
        <v>AK2385</v>
      </c>
      <c r="AS2385" t="str">
        <f t="shared" si="819"/>
        <v>Montenegro</v>
      </c>
      <c r="AT2385" s="9" t="str">
        <f t="shared" si="820"/>
        <v>Tax exemption/waiver/suspension</v>
      </c>
      <c r="AU2385">
        <f t="shared" si="821"/>
        <v>0</v>
      </c>
      <c r="AV2385" s="9">
        <v>1</v>
      </c>
    </row>
    <row r="2386" spans="1:48" x14ac:dyDescent="0.35">
      <c r="A2386" t="s">
        <v>121</v>
      </c>
      <c r="B2386">
        <v>2</v>
      </c>
      <c r="C2386">
        <v>6</v>
      </c>
      <c r="D2386" t="s">
        <v>1620</v>
      </c>
      <c r="E2386">
        <v>-2</v>
      </c>
      <c r="F2386">
        <v>2</v>
      </c>
      <c r="G2386">
        <v>2</v>
      </c>
      <c r="H2386">
        <v>2</v>
      </c>
      <c r="I2386">
        <v>2</v>
      </c>
      <c r="J2386">
        <v>2</v>
      </c>
      <c r="K2386">
        <v>1</v>
      </c>
      <c r="L2386">
        <v>2</v>
      </c>
      <c r="M2386">
        <v>1</v>
      </c>
      <c r="N2386" t="s">
        <v>2720</v>
      </c>
      <c r="O2386" t="s">
        <v>2800</v>
      </c>
      <c r="P2386" t="s">
        <v>2810</v>
      </c>
      <c r="Q2386" t="s">
        <v>2816</v>
      </c>
      <c r="R2386">
        <v>0</v>
      </c>
      <c r="S2386">
        <v>-14.9</v>
      </c>
      <c r="T2386">
        <v>-8.27</v>
      </c>
      <c r="U2386">
        <v>104.82</v>
      </c>
      <c r="V2386">
        <f t="shared" si="822"/>
        <v>0</v>
      </c>
      <c r="W2386">
        <f t="shared" si="823"/>
        <v>1</v>
      </c>
      <c r="X2386">
        <f t="shared" si="824"/>
        <v>1</v>
      </c>
      <c r="Y2386">
        <f t="shared" si="825"/>
        <v>1</v>
      </c>
      <c r="Z2386">
        <f t="shared" si="826"/>
        <v>1</v>
      </c>
      <c r="AA2386">
        <f t="shared" si="827"/>
        <v>1</v>
      </c>
      <c r="AB2386">
        <f t="shared" si="828"/>
        <v>1</v>
      </c>
      <c r="AC2386">
        <f t="shared" si="829"/>
        <v>1</v>
      </c>
      <c r="AD2386">
        <f t="shared" si="830"/>
        <v>1</v>
      </c>
      <c r="AE2386" s="4" t="s">
        <v>2828</v>
      </c>
      <c r="AF2386" s="9" t="s">
        <v>2829</v>
      </c>
      <c r="AG2386">
        <v>0</v>
      </c>
      <c r="AH2386">
        <v>1</v>
      </c>
      <c r="AI2386">
        <v>0</v>
      </c>
      <c r="AJ2386">
        <v>1</v>
      </c>
      <c r="AK2386" s="9" t="s">
        <v>2840</v>
      </c>
      <c r="AL2386">
        <f t="shared" si="818"/>
        <v>0</v>
      </c>
      <c r="AM2386">
        <f>IF(AND(INDIRECT(AN2386)='Sample Select backend'!$C$2,INDIRECT(AO2386)=1,INDIRECT(AP2386)='Sample Select backend'!$F$2,INDIRECT(AQ2386)=1,INDIRECT(AR2386)='Sample Select backend'!$M$2),1,0)</f>
        <v>0</v>
      </c>
      <c r="AN2386" t="str">
        <f>_xlfn.CONCAT('Sample Select backend'!$C$4,ROW(AN2386))</f>
        <v>AE2386</v>
      </c>
      <c r="AO2386" s="9" t="str">
        <f>_xlfn.CONCAT('Sample Select backend'!$J$2,ROW(AO2386))</f>
        <v>AJ2386</v>
      </c>
      <c r="AP2386" t="str">
        <f>_xlfn.CONCAT('Sample Select backend'!$F$4,ROW(AP2386))</f>
        <v>AF2386</v>
      </c>
      <c r="AQ2386" t="str">
        <f>_xlfn.CONCAT('Sample Select backend'!$I$10,ROW(AQ2386))</f>
        <v>R2386</v>
      </c>
      <c r="AR2386" t="str">
        <f>_xlfn.CONCAT('Sample Select backend'!$M$4,ROW(AR2386))</f>
        <v>AK2386</v>
      </c>
      <c r="AS2386" t="str">
        <f t="shared" si="819"/>
        <v>Montenegro</v>
      </c>
      <c r="AT2386" s="9">
        <f t="shared" si="820"/>
        <v>6</v>
      </c>
      <c r="AU2386">
        <f t="shared" si="821"/>
        <v>0</v>
      </c>
      <c r="AV2386" s="9">
        <v>1</v>
      </c>
    </row>
    <row r="2387" spans="1:48" x14ac:dyDescent="0.35">
      <c r="A2387" t="s">
        <v>121</v>
      </c>
      <c r="B2387">
        <v>6</v>
      </c>
      <c r="C2387">
        <v>25</v>
      </c>
      <c r="D2387" t="s">
        <v>1628</v>
      </c>
      <c r="E2387">
        <v>1</v>
      </c>
      <c r="F2387">
        <v>1</v>
      </c>
      <c r="G2387">
        <v>2</v>
      </c>
      <c r="H2387">
        <v>-1</v>
      </c>
      <c r="I2387">
        <v>2</v>
      </c>
      <c r="J2387">
        <v>1</v>
      </c>
      <c r="K2387">
        <v>1</v>
      </c>
      <c r="L2387">
        <v>-2</v>
      </c>
      <c r="M2387">
        <v>1</v>
      </c>
      <c r="N2387" t="s">
        <v>2720</v>
      </c>
      <c r="O2387" t="s">
        <v>2800</v>
      </c>
      <c r="P2387" t="s">
        <v>2810</v>
      </c>
      <c r="Q2387" t="s">
        <v>2816</v>
      </c>
      <c r="R2387">
        <v>0</v>
      </c>
      <c r="S2387">
        <v>-14.9</v>
      </c>
      <c r="T2387">
        <v>-8.27</v>
      </c>
      <c r="U2387">
        <v>104.82</v>
      </c>
      <c r="V2387">
        <f t="shared" si="822"/>
        <v>1</v>
      </c>
      <c r="W2387">
        <f t="shared" si="823"/>
        <v>1</v>
      </c>
      <c r="X2387">
        <f t="shared" si="824"/>
        <v>1</v>
      </c>
      <c r="Y2387">
        <f t="shared" si="825"/>
        <v>0</v>
      </c>
      <c r="Z2387">
        <f t="shared" si="826"/>
        <v>1</v>
      </c>
      <c r="AA2387">
        <f t="shared" si="827"/>
        <v>1</v>
      </c>
      <c r="AB2387">
        <f t="shared" si="828"/>
        <v>1</v>
      </c>
      <c r="AC2387">
        <f t="shared" si="829"/>
        <v>0</v>
      </c>
      <c r="AD2387">
        <f t="shared" si="830"/>
        <v>1</v>
      </c>
      <c r="AE2387" s="4" t="s">
        <v>2828</v>
      </c>
      <c r="AF2387" s="9" t="s">
        <v>2829</v>
      </c>
      <c r="AG2387">
        <v>0</v>
      </c>
      <c r="AH2387">
        <v>1</v>
      </c>
      <c r="AI2387">
        <v>0</v>
      </c>
      <c r="AJ2387">
        <v>1</v>
      </c>
      <c r="AK2387" s="9" t="s">
        <v>2840</v>
      </c>
      <c r="AL2387">
        <f t="shared" si="818"/>
        <v>0</v>
      </c>
      <c r="AM2387">
        <f>IF(AND(INDIRECT(AN2387)='Sample Select backend'!$C$2,INDIRECT(AO2387)=1,INDIRECT(AP2387)='Sample Select backend'!$F$2,INDIRECT(AQ2387)=1,INDIRECT(AR2387)='Sample Select backend'!$M$2),1,0)</f>
        <v>0</v>
      </c>
      <c r="AN2387" t="str">
        <f>_xlfn.CONCAT('Sample Select backend'!$C$4,ROW(AN2387))</f>
        <v>AE2387</v>
      </c>
      <c r="AO2387" s="9" t="str">
        <f>_xlfn.CONCAT('Sample Select backend'!$J$2,ROW(AO2387))</f>
        <v>AJ2387</v>
      </c>
      <c r="AP2387" t="str">
        <f>_xlfn.CONCAT('Sample Select backend'!$F$4,ROW(AP2387))</f>
        <v>AF2387</v>
      </c>
      <c r="AQ2387" t="str">
        <f>_xlfn.CONCAT('Sample Select backend'!$I$10,ROW(AQ2387))</f>
        <v>R2387</v>
      </c>
      <c r="AR2387" t="str">
        <f>_xlfn.CONCAT('Sample Select backend'!$M$4,ROW(AR2387))</f>
        <v>AK2387</v>
      </c>
      <c r="AS2387" t="str">
        <f t="shared" si="819"/>
        <v>Montenegro</v>
      </c>
      <c r="AT2387" s="9">
        <f t="shared" si="820"/>
        <v>25</v>
      </c>
      <c r="AU2387">
        <f t="shared" si="821"/>
        <v>0</v>
      </c>
      <c r="AV2387" s="9">
        <v>1</v>
      </c>
    </row>
    <row r="2388" spans="1:48" x14ac:dyDescent="0.35">
      <c r="A2388" t="s">
        <v>121</v>
      </c>
      <c r="B2388">
        <v>6</v>
      </c>
      <c r="C2388">
        <v>28</v>
      </c>
      <c r="D2388" t="s">
        <v>1626</v>
      </c>
      <c r="E2388">
        <v>1</v>
      </c>
      <c r="F2388">
        <v>1</v>
      </c>
      <c r="G2388">
        <v>2</v>
      </c>
      <c r="H2388">
        <v>-1</v>
      </c>
      <c r="I2388">
        <v>2</v>
      </c>
      <c r="J2388">
        <v>-2</v>
      </c>
      <c r="K2388">
        <v>1</v>
      </c>
      <c r="L2388">
        <v>2</v>
      </c>
      <c r="M2388">
        <v>1</v>
      </c>
      <c r="N2388" t="s">
        <v>2720</v>
      </c>
      <c r="O2388" t="s">
        <v>2800</v>
      </c>
      <c r="P2388" t="s">
        <v>2810</v>
      </c>
      <c r="Q2388" t="s">
        <v>2816</v>
      </c>
      <c r="R2388">
        <v>0</v>
      </c>
      <c r="S2388">
        <v>-14.9</v>
      </c>
      <c r="T2388">
        <v>-8.27</v>
      </c>
      <c r="U2388">
        <v>104.82</v>
      </c>
      <c r="V2388">
        <f t="shared" si="822"/>
        <v>1</v>
      </c>
      <c r="W2388">
        <f t="shared" si="823"/>
        <v>1</v>
      </c>
      <c r="X2388">
        <f t="shared" si="824"/>
        <v>1</v>
      </c>
      <c r="Y2388">
        <f t="shared" si="825"/>
        <v>0</v>
      </c>
      <c r="Z2388">
        <f t="shared" si="826"/>
        <v>1</v>
      </c>
      <c r="AA2388">
        <f t="shared" si="827"/>
        <v>0</v>
      </c>
      <c r="AB2388">
        <f t="shared" si="828"/>
        <v>1</v>
      </c>
      <c r="AC2388">
        <f t="shared" si="829"/>
        <v>1</v>
      </c>
      <c r="AD2388">
        <f t="shared" si="830"/>
        <v>1</v>
      </c>
      <c r="AE2388" s="4" t="s">
        <v>2828</v>
      </c>
      <c r="AF2388" s="9" t="s">
        <v>2829</v>
      </c>
      <c r="AG2388">
        <v>0</v>
      </c>
      <c r="AH2388">
        <v>1</v>
      </c>
      <c r="AI2388">
        <v>0</v>
      </c>
      <c r="AJ2388">
        <v>1</v>
      </c>
      <c r="AK2388" s="9" t="s">
        <v>2840</v>
      </c>
      <c r="AL2388">
        <f t="shared" si="818"/>
        <v>0</v>
      </c>
      <c r="AM2388">
        <f>IF(AND(INDIRECT(AN2388)='Sample Select backend'!$C$2,INDIRECT(AO2388)=1,INDIRECT(AP2388)='Sample Select backend'!$F$2,INDIRECT(AQ2388)=1,INDIRECT(AR2388)='Sample Select backend'!$M$2),1,0)</f>
        <v>0</v>
      </c>
      <c r="AN2388" t="str">
        <f>_xlfn.CONCAT('Sample Select backend'!$C$4,ROW(AN2388))</f>
        <v>AE2388</v>
      </c>
      <c r="AO2388" s="9" t="str">
        <f>_xlfn.CONCAT('Sample Select backend'!$J$2,ROW(AO2388))</f>
        <v>AJ2388</v>
      </c>
      <c r="AP2388" t="str">
        <f>_xlfn.CONCAT('Sample Select backend'!$F$4,ROW(AP2388))</f>
        <v>AF2388</v>
      </c>
      <c r="AQ2388" t="str">
        <f>_xlfn.CONCAT('Sample Select backend'!$I$10,ROW(AQ2388))</f>
        <v>R2388</v>
      </c>
      <c r="AR2388" t="str">
        <f>_xlfn.CONCAT('Sample Select backend'!$M$4,ROW(AR2388))</f>
        <v>AK2388</v>
      </c>
      <c r="AS2388" t="str">
        <f t="shared" si="819"/>
        <v>Montenegro</v>
      </c>
      <c r="AT2388" s="9">
        <f t="shared" si="820"/>
        <v>28</v>
      </c>
      <c r="AU2388">
        <f t="shared" si="821"/>
        <v>0</v>
      </c>
      <c r="AV2388" s="9">
        <v>1</v>
      </c>
    </row>
    <row r="2389" spans="1:48" x14ac:dyDescent="0.35">
      <c r="A2389" t="s">
        <v>121</v>
      </c>
      <c r="B2389">
        <v>6</v>
      </c>
      <c r="C2389">
        <v>25</v>
      </c>
      <c r="D2389" t="s">
        <v>1631</v>
      </c>
      <c r="E2389">
        <v>1</v>
      </c>
      <c r="F2389">
        <v>1</v>
      </c>
      <c r="G2389">
        <v>2</v>
      </c>
      <c r="H2389">
        <v>-1</v>
      </c>
      <c r="I2389">
        <v>2</v>
      </c>
      <c r="J2389">
        <v>2</v>
      </c>
      <c r="K2389">
        <v>1</v>
      </c>
      <c r="L2389">
        <v>-2</v>
      </c>
      <c r="M2389">
        <v>1</v>
      </c>
      <c r="N2389" t="s">
        <v>2720</v>
      </c>
      <c r="O2389" t="s">
        <v>2800</v>
      </c>
      <c r="P2389" t="s">
        <v>2810</v>
      </c>
      <c r="Q2389" t="s">
        <v>2816</v>
      </c>
      <c r="R2389">
        <v>0</v>
      </c>
      <c r="S2389">
        <v>-14.9</v>
      </c>
      <c r="T2389">
        <v>-8.27</v>
      </c>
      <c r="U2389">
        <v>104.82</v>
      </c>
      <c r="V2389">
        <f t="shared" si="822"/>
        <v>1</v>
      </c>
      <c r="W2389">
        <f t="shared" si="823"/>
        <v>1</v>
      </c>
      <c r="X2389">
        <f t="shared" si="824"/>
        <v>1</v>
      </c>
      <c r="Y2389">
        <f t="shared" si="825"/>
        <v>0</v>
      </c>
      <c r="Z2389">
        <f t="shared" si="826"/>
        <v>1</v>
      </c>
      <c r="AA2389">
        <f t="shared" si="827"/>
        <v>1</v>
      </c>
      <c r="AB2389">
        <f t="shared" si="828"/>
        <v>1</v>
      </c>
      <c r="AC2389">
        <f t="shared" si="829"/>
        <v>0</v>
      </c>
      <c r="AD2389">
        <f t="shared" si="830"/>
        <v>1</v>
      </c>
      <c r="AE2389" s="4" t="s">
        <v>2828</v>
      </c>
      <c r="AF2389" s="9" t="s">
        <v>2829</v>
      </c>
      <c r="AG2389">
        <v>0</v>
      </c>
      <c r="AH2389">
        <v>1</v>
      </c>
      <c r="AI2389">
        <v>0</v>
      </c>
      <c r="AJ2389">
        <v>1</v>
      </c>
      <c r="AK2389" s="9" t="s">
        <v>2840</v>
      </c>
      <c r="AL2389">
        <f t="shared" si="818"/>
        <v>0</v>
      </c>
      <c r="AM2389">
        <f>IF(AND(INDIRECT(AN2389)='Sample Select backend'!$C$2,INDIRECT(AO2389)=1,INDIRECT(AP2389)='Sample Select backend'!$F$2,INDIRECT(AQ2389)=1,INDIRECT(AR2389)='Sample Select backend'!$M$2),1,0)</f>
        <v>0</v>
      </c>
      <c r="AN2389" t="str">
        <f>_xlfn.CONCAT('Sample Select backend'!$C$4,ROW(AN2389))</f>
        <v>AE2389</v>
      </c>
      <c r="AO2389" s="9" t="str">
        <f>_xlfn.CONCAT('Sample Select backend'!$J$2,ROW(AO2389))</f>
        <v>AJ2389</v>
      </c>
      <c r="AP2389" t="str">
        <f>_xlfn.CONCAT('Sample Select backend'!$F$4,ROW(AP2389))</f>
        <v>AF2389</v>
      </c>
      <c r="AQ2389" t="str">
        <f>_xlfn.CONCAT('Sample Select backend'!$I$10,ROW(AQ2389))</f>
        <v>R2389</v>
      </c>
      <c r="AR2389" t="str">
        <f>_xlfn.CONCAT('Sample Select backend'!$M$4,ROW(AR2389))</f>
        <v>AK2389</v>
      </c>
      <c r="AS2389" t="str">
        <f t="shared" si="819"/>
        <v>Montenegro</v>
      </c>
      <c r="AT2389" s="9">
        <f t="shared" si="820"/>
        <v>25</v>
      </c>
      <c r="AU2389">
        <f t="shared" si="821"/>
        <v>0</v>
      </c>
      <c r="AV2389" s="9">
        <v>1</v>
      </c>
    </row>
    <row r="2390" spans="1:48" x14ac:dyDescent="0.35">
      <c r="A2390" t="s">
        <v>121</v>
      </c>
      <c r="B2390">
        <v>6</v>
      </c>
      <c r="C2390">
        <v>29</v>
      </c>
      <c r="D2390" t="s">
        <v>1632</v>
      </c>
      <c r="E2390">
        <v>1</v>
      </c>
      <c r="F2390">
        <v>1</v>
      </c>
      <c r="G2390">
        <v>2</v>
      </c>
      <c r="H2390">
        <v>-1</v>
      </c>
      <c r="I2390">
        <v>-2</v>
      </c>
      <c r="J2390">
        <v>2</v>
      </c>
      <c r="K2390">
        <v>1</v>
      </c>
      <c r="L2390">
        <v>-2</v>
      </c>
      <c r="M2390">
        <v>1</v>
      </c>
      <c r="N2390" t="s">
        <v>2720</v>
      </c>
      <c r="O2390" t="s">
        <v>2800</v>
      </c>
      <c r="P2390" t="s">
        <v>2810</v>
      </c>
      <c r="Q2390" t="s">
        <v>2816</v>
      </c>
      <c r="R2390">
        <v>0</v>
      </c>
      <c r="S2390">
        <v>-14.9</v>
      </c>
      <c r="T2390">
        <v>-8.27</v>
      </c>
      <c r="U2390">
        <v>104.82</v>
      </c>
      <c r="V2390">
        <f t="shared" si="822"/>
        <v>1</v>
      </c>
      <c r="W2390">
        <f t="shared" si="823"/>
        <v>1</v>
      </c>
      <c r="X2390">
        <f t="shared" si="824"/>
        <v>1</v>
      </c>
      <c r="Y2390">
        <f t="shared" si="825"/>
        <v>0</v>
      </c>
      <c r="Z2390">
        <f t="shared" si="826"/>
        <v>0</v>
      </c>
      <c r="AA2390">
        <f t="shared" si="827"/>
        <v>1</v>
      </c>
      <c r="AB2390">
        <f t="shared" si="828"/>
        <v>1</v>
      </c>
      <c r="AC2390">
        <f t="shared" si="829"/>
        <v>0</v>
      </c>
      <c r="AD2390">
        <f t="shared" si="830"/>
        <v>1</v>
      </c>
      <c r="AE2390" s="4" t="s">
        <v>2828</v>
      </c>
      <c r="AF2390" s="9" t="s">
        <v>2829</v>
      </c>
      <c r="AG2390">
        <v>0</v>
      </c>
      <c r="AH2390">
        <v>1</v>
      </c>
      <c r="AI2390">
        <v>0</v>
      </c>
      <c r="AJ2390">
        <v>1</v>
      </c>
      <c r="AK2390" s="9" t="s">
        <v>2840</v>
      </c>
      <c r="AL2390">
        <f t="shared" si="818"/>
        <v>0</v>
      </c>
      <c r="AM2390">
        <f>IF(AND(INDIRECT(AN2390)='Sample Select backend'!$C$2,INDIRECT(AO2390)=1,INDIRECT(AP2390)='Sample Select backend'!$F$2,INDIRECT(AQ2390)=1,INDIRECT(AR2390)='Sample Select backend'!$M$2),1,0)</f>
        <v>0</v>
      </c>
      <c r="AN2390" t="str">
        <f>_xlfn.CONCAT('Sample Select backend'!$C$4,ROW(AN2390))</f>
        <v>AE2390</v>
      </c>
      <c r="AO2390" s="9" t="str">
        <f>_xlfn.CONCAT('Sample Select backend'!$J$2,ROW(AO2390))</f>
        <v>AJ2390</v>
      </c>
      <c r="AP2390" t="str">
        <f>_xlfn.CONCAT('Sample Select backend'!$F$4,ROW(AP2390))</f>
        <v>AF2390</v>
      </c>
      <c r="AQ2390" t="str">
        <f>_xlfn.CONCAT('Sample Select backend'!$I$10,ROW(AQ2390))</f>
        <v>R2390</v>
      </c>
      <c r="AR2390" t="str">
        <f>_xlfn.CONCAT('Sample Select backend'!$M$4,ROW(AR2390))</f>
        <v>AK2390</v>
      </c>
      <c r="AS2390" t="str">
        <f t="shared" si="819"/>
        <v>Montenegro</v>
      </c>
      <c r="AT2390" s="9">
        <f t="shared" si="820"/>
        <v>29</v>
      </c>
      <c r="AU2390">
        <f t="shared" si="821"/>
        <v>0</v>
      </c>
      <c r="AV2390" s="9">
        <v>1</v>
      </c>
    </row>
    <row r="2391" spans="1:48" x14ac:dyDescent="0.35">
      <c r="A2391" t="s">
        <v>121</v>
      </c>
      <c r="B2391">
        <v>6</v>
      </c>
      <c r="C2391" t="s">
        <v>201</v>
      </c>
      <c r="D2391" t="s">
        <v>1633</v>
      </c>
      <c r="E2391">
        <v>1</v>
      </c>
      <c r="F2391">
        <v>1</v>
      </c>
      <c r="G2391">
        <v>2</v>
      </c>
      <c r="H2391">
        <v>1</v>
      </c>
      <c r="I2391">
        <v>2</v>
      </c>
      <c r="J2391">
        <v>2</v>
      </c>
      <c r="K2391">
        <v>1</v>
      </c>
      <c r="L2391">
        <v>2</v>
      </c>
      <c r="M2391">
        <v>1</v>
      </c>
      <c r="N2391" t="s">
        <v>2720</v>
      </c>
      <c r="O2391" t="s">
        <v>2800</v>
      </c>
      <c r="P2391" t="s">
        <v>2810</v>
      </c>
      <c r="Q2391" t="s">
        <v>2816</v>
      </c>
      <c r="R2391">
        <v>0</v>
      </c>
      <c r="S2391">
        <v>-14.9</v>
      </c>
      <c r="T2391">
        <v>-8.27</v>
      </c>
      <c r="U2391">
        <v>104.82</v>
      </c>
      <c r="V2391">
        <f t="shared" si="822"/>
        <v>1</v>
      </c>
      <c r="W2391">
        <f t="shared" si="823"/>
        <v>1</v>
      </c>
      <c r="X2391">
        <f t="shared" si="824"/>
        <v>1</v>
      </c>
      <c r="Y2391">
        <f t="shared" si="825"/>
        <v>1</v>
      </c>
      <c r="Z2391">
        <f t="shared" si="826"/>
        <v>1</v>
      </c>
      <c r="AA2391">
        <f t="shared" si="827"/>
        <v>1</v>
      </c>
      <c r="AB2391">
        <f t="shared" si="828"/>
        <v>1</v>
      </c>
      <c r="AC2391">
        <f t="shared" si="829"/>
        <v>1</v>
      </c>
      <c r="AD2391">
        <f t="shared" si="830"/>
        <v>1</v>
      </c>
      <c r="AE2391" s="4" t="s">
        <v>2828</v>
      </c>
      <c r="AF2391" s="9" t="s">
        <v>2829</v>
      </c>
      <c r="AG2391">
        <v>0</v>
      </c>
      <c r="AH2391">
        <v>1</v>
      </c>
      <c r="AI2391">
        <v>0</v>
      </c>
      <c r="AJ2391">
        <v>1</v>
      </c>
      <c r="AK2391" s="9" t="s">
        <v>2840</v>
      </c>
      <c r="AL2391">
        <f t="shared" si="818"/>
        <v>0</v>
      </c>
      <c r="AM2391">
        <f>IF(AND(INDIRECT(AN2391)='Sample Select backend'!$C$2,INDIRECT(AO2391)=1,INDIRECT(AP2391)='Sample Select backend'!$F$2,INDIRECT(AQ2391)=1,INDIRECT(AR2391)='Sample Select backend'!$M$2),1,0)</f>
        <v>0</v>
      </c>
      <c r="AN2391" t="str">
        <f>_xlfn.CONCAT('Sample Select backend'!$C$4,ROW(AN2391))</f>
        <v>AE2391</v>
      </c>
      <c r="AO2391" s="9" t="str">
        <f>_xlfn.CONCAT('Sample Select backend'!$J$2,ROW(AO2391))</f>
        <v>AJ2391</v>
      </c>
      <c r="AP2391" t="str">
        <f>_xlfn.CONCAT('Sample Select backend'!$F$4,ROW(AP2391))</f>
        <v>AF2391</v>
      </c>
      <c r="AQ2391" t="str">
        <f>_xlfn.CONCAT('Sample Select backend'!$I$10,ROW(AQ2391))</f>
        <v>R2391</v>
      </c>
      <c r="AR2391" t="str">
        <f>_xlfn.CONCAT('Sample Select backend'!$M$4,ROW(AR2391))</f>
        <v>AK2391</v>
      </c>
      <c r="AS2391" t="str">
        <f t="shared" si="819"/>
        <v>Montenegro</v>
      </c>
      <c r="AT2391" s="9" t="str">
        <f t="shared" si="820"/>
        <v>Other</v>
      </c>
      <c r="AU2391">
        <f t="shared" si="821"/>
        <v>0</v>
      </c>
      <c r="AV2391" s="9">
        <v>1</v>
      </c>
    </row>
    <row r="2392" spans="1:48" x14ac:dyDescent="0.35">
      <c r="A2392" t="s">
        <v>121</v>
      </c>
      <c r="B2392">
        <v>6</v>
      </c>
      <c r="C2392">
        <v>28</v>
      </c>
      <c r="D2392" t="s">
        <v>1630</v>
      </c>
      <c r="E2392">
        <v>1</v>
      </c>
      <c r="F2392">
        <v>1</v>
      </c>
      <c r="G2392">
        <v>2</v>
      </c>
      <c r="H2392">
        <v>-1</v>
      </c>
      <c r="I2392">
        <v>-2</v>
      </c>
      <c r="J2392">
        <v>2</v>
      </c>
      <c r="K2392">
        <v>1</v>
      </c>
      <c r="L2392">
        <v>2</v>
      </c>
      <c r="M2392">
        <v>1</v>
      </c>
      <c r="N2392" t="s">
        <v>2720</v>
      </c>
      <c r="O2392" t="s">
        <v>2800</v>
      </c>
      <c r="P2392" t="s">
        <v>2810</v>
      </c>
      <c r="Q2392" t="s">
        <v>2816</v>
      </c>
      <c r="R2392">
        <v>0</v>
      </c>
      <c r="S2392">
        <v>-14.9</v>
      </c>
      <c r="T2392">
        <v>-8.27</v>
      </c>
      <c r="U2392">
        <v>104.82</v>
      </c>
      <c r="V2392">
        <f t="shared" si="822"/>
        <v>1</v>
      </c>
      <c r="W2392">
        <f t="shared" si="823"/>
        <v>1</v>
      </c>
      <c r="X2392">
        <f t="shared" si="824"/>
        <v>1</v>
      </c>
      <c r="Y2392">
        <f t="shared" si="825"/>
        <v>0</v>
      </c>
      <c r="Z2392">
        <f t="shared" si="826"/>
        <v>0</v>
      </c>
      <c r="AA2392">
        <f t="shared" si="827"/>
        <v>1</v>
      </c>
      <c r="AB2392">
        <f t="shared" si="828"/>
        <v>1</v>
      </c>
      <c r="AC2392">
        <f t="shared" si="829"/>
        <v>1</v>
      </c>
      <c r="AD2392">
        <f t="shared" si="830"/>
        <v>1</v>
      </c>
      <c r="AE2392" s="4" t="s">
        <v>2828</v>
      </c>
      <c r="AF2392" s="9" t="s">
        <v>2829</v>
      </c>
      <c r="AG2392">
        <v>0</v>
      </c>
      <c r="AH2392">
        <v>1</v>
      </c>
      <c r="AI2392">
        <v>0</v>
      </c>
      <c r="AJ2392">
        <v>1</v>
      </c>
      <c r="AK2392" s="9" t="s">
        <v>2840</v>
      </c>
      <c r="AL2392">
        <f t="shared" si="818"/>
        <v>0</v>
      </c>
      <c r="AM2392">
        <f>IF(AND(INDIRECT(AN2392)='Sample Select backend'!$C$2,INDIRECT(AO2392)=1,INDIRECT(AP2392)='Sample Select backend'!$F$2,INDIRECT(AQ2392)=1,INDIRECT(AR2392)='Sample Select backend'!$M$2),1,0)</f>
        <v>0</v>
      </c>
      <c r="AN2392" t="str">
        <f>_xlfn.CONCAT('Sample Select backend'!$C$4,ROW(AN2392))</f>
        <v>AE2392</v>
      </c>
      <c r="AO2392" s="9" t="str">
        <f>_xlfn.CONCAT('Sample Select backend'!$J$2,ROW(AO2392))</f>
        <v>AJ2392</v>
      </c>
      <c r="AP2392" t="str">
        <f>_xlfn.CONCAT('Sample Select backend'!$F$4,ROW(AP2392))</f>
        <v>AF2392</v>
      </c>
      <c r="AQ2392" t="str">
        <f>_xlfn.CONCAT('Sample Select backend'!$I$10,ROW(AQ2392))</f>
        <v>R2392</v>
      </c>
      <c r="AR2392" t="str">
        <f>_xlfn.CONCAT('Sample Select backend'!$M$4,ROW(AR2392))</f>
        <v>AK2392</v>
      </c>
      <c r="AS2392" t="str">
        <f t="shared" si="819"/>
        <v>Montenegro</v>
      </c>
      <c r="AT2392" s="9">
        <f t="shared" si="820"/>
        <v>28</v>
      </c>
      <c r="AU2392">
        <f t="shared" si="821"/>
        <v>0</v>
      </c>
      <c r="AV2392" s="9">
        <v>1</v>
      </c>
    </row>
    <row r="2393" spans="1:48" x14ac:dyDescent="0.35">
      <c r="A2393" t="s">
        <v>121</v>
      </c>
      <c r="B2393">
        <v>6</v>
      </c>
      <c r="C2393">
        <v>29</v>
      </c>
      <c r="D2393" t="s">
        <v>1623</v>
      </c>
      <c r="E2393">
        <v>1</v>
      </c>
      <c r="F2393">
        <v>1</v>
      </c>
      <c r="G2393">
        <v>2</v>
      </c>
      <c r="H2393">
        <v>-1</v>
      </c>
      <c r="I2393">
        <v>2</v>
      </c>
      <c r="J2393">
        <v>2</v>
      </c>
      <c r="K2393">
        <v>1</v>
      </c>
      <c r="L2393">
        <v>2</v>
      </c>
      <c r="M2393">
        <v>1</v>
      </c>
      <c r="N2393" t="s">
        <v>2720</v>
      </c>
      <c r="O2393" t="s">
        <v>2800</v>
      </c>
      <c r="P2393" t="s">
        <v>2810</v>
      </c>
      <c r="Q2393" t="s">
        <v>2816</v>
      </c>
      <c r="R2393">
        <v>0</v>
      </c>
      <c r="S2393">
        <v>-14.9</v>
      </c>
      <c r="T2393">
        <v>-8.27</v>
      </c>
      <c r="U2393">
        <v>104.82</v>
      </c>
      <c r="V2393">
        <f t="shared" si="822"/>
        <v>1</v>
      </c>
      <c r="W2393">
        <f t="shared" si="823"/>
        <v>1</v>
      </c>
      <c r="X2393">
        <f t="shared" si="824"/>
        <v>1</v>
      </c>
      <c r="Y2393">
        <f t="shared" si="825"/>
        <v>0</v>
      </c>
      <c r="Z2393">
        <f t="shared" si="826"/>
        <v>1</v>
      </c>
      <c r="AA2393">
        <f t="shared" si="827"/>
        <v>1</v>
      </c>
      <c r="AB2393">
        <f t="shared" si="828"/>
        <v>1</v>
      </c>
      <c r="AC2393">
        <f t="shared" si="829"/>
        <v>1</v>
      </c>
      <c r="AD2393">
        <f t="shared" si="830"/>
        <v>1</v>
      </c>
      <c r="AE2393" s="4" t="s">
        <v>2828</v>
      </c>
      <c r="AF2393" s="9" t="s">
        <v>2829</v>
      </c>
      <c r="AG2393">
        <v>0</v>
      </c>
      <c r="AH2393">
        <v>1</v>
      </c>
      <c r="AI2393">
        <v>0</v>
      </c>
      <c r="AJ2393">
        <v>1</v>
      </c>
      <c r="AK2393" s="9" t="s">
        <v>2840</v>
      </c>
      <c r="AL2393">
        <f t="shared" si="818"/>
        <v>0</v>
      </c>
      <c r="AM2393">
        <f>IF(AND(INDIRECT(AN2393)='Sample Select backend'!$C$2,INDIRECT(AO2393)=1,INDIRECT(AP2393)='Sample Select backend'!$F$2,INDIRECT(AQ2393)=1,INDIRECT(AR2393)='Sample Select backend'!$M$2),1,0)</f>
        <v>0</v>
      </c>
      <c r="AN2393" t="str">
        <f>_xlfn.CONCAT('Sample Select backend'!$C$4,ROW(AN2393))</f>
        <v>AE2393</v>
      </c>
      <c r="AO2393" s="9" t="str">
        <f>_xlfn.CONCAT('Sample Select backend'!$J$2,ROW(AO2393))</f>
        <v>AJ2393</v>
      </c>
      <c r="AP2393" t="str">
        <f>_xlfn.CONCAT('Sample Select backend'!$F$4,ROW(AP2393))</f>
        <v>AF2393</v>
      </c>
      <c r="AQ2393" t="str">
        <f>_xlfn.CONCAT('Sample Select backend'!$I$10,ROW(AQ2393))</f>
        <v>R2393</v>
      </c>
      <c r="AR2393" t="str">
        <f>_xlfn.CONCAT('Sample Select backend'!$M$4,ROW(AR2393))</f>
        <v>AK2393</v>
      </c>
      <c r="AS2393" t="str">
        <f t="shared" si="819"/>
        <v>Montenegro</v>
      </c>
      <c r="AT2393" s="9">
        <f t="shared" si="820"/>
        <v>29</v>
      </c>
      <c r="AU2393">
        <f t="shared" si="821"/>
        <v>0</v>
      </c>
      <c r="AV2393" s="9">
        <v>1</v>
      </c>
    </row>
    <row r="2394" spans="1:48" x14ac:dyDescent="0.35">
      <c r="A2394" t="s">
        <v>121</v>
      </c>
      <c r="B2394">
        <v>6</v>
      </c>
      <c r="C2394">
        <v>28</v>
      </c>
      <c r="D2394" t="s">
        <v>1627</v>
      </c>
      <c r="E2394">
        <v>2</v>
      </c>
      <c r="F2394">
        <v>1</v>
      </c>
      <c r="G2394">
        <v>2</v>
      </c>
      <c r="H2394">
        <v>-1</v>
      </c>
      <c r="I2394">
        <v>-2</v>
      </c>
      <c r="J2394">
        <v>2</v>
      </c>
      <c r="K2394">
        <v>1</v>
      </c>
      <c r="L2394">
        <v>2</v>
      </c>
      <c r="M2394">
        <v>1</v>
      </c>
      <c r="N2394" t="s">
        <v>2720</v>
      </c>
      <c r="O2394" t="s">
        <v>2800</v>
      </c>
      <c r="P2394" t="s">
        <v>2810</v>
      </c>
      <c r="Q2394" t="s">
        <v>2816</v>
      </c>
      <c r="R2394">
        <v>0</v>
      </c>
      <c r="S2394">
        <v>-14.9</v>
      </c>
      <c r="T2394">
        <v>-8.27</v>
      </c>
      <c r="U2394">
        <v>104.82</v>
      </c>
      <c r="V2394">
        <f t="shared" si="822"/>
        <v>1</v>
      </c>
      <c r="W2394">
        <f t="shared" si="823"/>
        <v>1</v>
      </c>
      <c r="X2394">
        <f t="shared" si="824"/>
        <v>1</v>
      </c>
      <c r="Y2394">
        <f t="shared" si="825"/>
        <v>0</v>
      </c>
      <c r="Z2394">
        <f t="shared" si="826"/>
        <v>0</v>
      </c>
      <c r="AA2394">
        <f t="shared" si="827"/>
        <v>1</v>
      </c>
      <c r="AB2394">
        <f t="shared" si="828"/>
        <v>1</v>
      </c>
      <c r="AC2394">
        <f t="shared" si="829"/>
        <v>1</v>
      </c>
      <c r="AD2394">
        <f t="shared" si="830"/>
        <v>1</v>
      </c>
      <c r="AE2394" s="4" t="s">
        <v>2828</v>
      </c>
      <c r="AF2394" s="9" t="s">
        <v>2829</v>
      </c>
      <c r="AG2394">
        <v>0</v>
      </c>
      <c r="AH2394">
        <v>1</v>
      </c>
      <c r="AI2394">
        <v>0</v>
      </c>
      <c r="AJ2394">
        <v>1</v>
      </c>
      <c r="AK2394" s="9" t="s">
        <v>2840</v>
      </c>
      <c r="AL2394">
        <f t="shared" si="818"/>
        <v>0</v>
      </c>
      <c r="AM2394">
        <f>IF(AND(INDIRECT(AN2394)='Sample Select backend'!$C$2,INDIRECT(AO2394)=1,INDIRECT(AP2394)='Sample Select backend'!$F$2,INDIRECT(AQ2394)=1,INDIRECT(AR2394)='Sample Select backend'!$M$2),1,0)</f>
        <v>0</v>
      </c>
      <c r="AN2394" t="str">
        <f>_xlfn.CONCAT('Sample Select backend'!$C$4,ROW(AN2394))</f>
        <v>AE2394</v>
      </c>
      <c r="AO2394" s="9" t="str">
        <f>_xlfn.CONCAT('Sample Select backend'!$J$2,ROW(AO2394))</f>
        <v>AJ2394</v>
      </c>
      <c r="AP2394" t="str">
        <f>_xlfn.CONCAT('Sample Select backend'!$F$4,ROW(AP2394))</f>
        <v>AF2394</v>
      </c>
      <c r="AQ2394" t="str">
        <f>_xlfn.CONCAT('Sample Select backend'!$I$10,ROW(AQ2394))</f>
        <v>R2394</v>
      </c>
      <c r="AR2394" t="str">
        <f>_xlfn.CONCAT('Sample Select backend'!$M$4,ROW(AR2394))</f>
        <v>AK2394</v>
      </c>
      <c r="AS2394" t="str">
        <f t="shared" si="819"/>
        <v>Montenegro</v>
      </c>
      <c r="AT2394" s="9">
        <f t="shared" si="820"/>
        <v>28</v>
      </c>
      <c r="AU2394">
        <f t="shared" si="821"/>
        <v>0</v>
      </c>
      <c r="AV2394" s="9">
        <v>0</v>
      </c>
    </row>
    <row r="2395" spans="1:48" x14ac:dyDescent="0.35">
      <c r="A2395" t="s">
        <v>121</v>
      </c>
      <c r="B2395">
        <v>5</v>
      </c>
      <c r="C2395" t="s">
        <v>201</v>
      </c>
      <c r="D2395" t="s">
        <v>1629</v>
      </c>
      <c r="E2395">
        <v>1</v>
      </c>
      <c r="F2395">
        <v>1</v>
      </c>
      <c r="G2395">
        <v>2</v>
      </c>
      <c r="H2395">
        <v>-1</v>
      </c>
      <c r="I2395">
        <v>2</v>
      </c>
      <c r="J2395">
        <v>2</v>
      </c>
      <c r="K2395">
        <v>1</v>
      </c>
      <c r="L2395">
        <v>2</v>
      </c>
      <c r="M2395">
        <v>1</v>
      </c>
      <c r="N2395" t="s">
        <v>2720</v>
      </c>
      <c r="O2395" t="s">
        <v>2800</v>
      </c>
      <c r="P2395" t="s">
        <v>2810</v>
      </c>
      <c r="Q2395" t="s">
        <v>2816</v>
      </c>
      <c r="R2395">
        <v>0</v>
      </c>
      <c r="S2395">
        <v>-14.9</v>
      </c>
      <c r="T2395">
        <v>-8.27</v>
      </c>
      <c r="U2395">
        <v>104.82</v>
      </c>
      <c r="V2395">
        <f t="shared" si="822"/>
        <v>1</v>
      </c>
      <c r="W2395">
        <f t="shared" si="823"/>
        <v>1</v>
      </c>
      <c r="X2395">
        <f t="shared" si="824"/>
        <v>1</v>
      </c>
      <c r="Y2395">
        <f t="shared" si="825"/>
        <v>0</v>
      </c>
      <c r="Z2395">
        <f t="shared" si="826"/>
        <v>1</v>
      </c>
      <c r="AA2395">
        <f t="shared" si="827"/>
        <v>1</v>
      </c>
      <c r="AB2395">
        <f t="shared" si="828"/>
        <v>1</v>
      </c>
      <c r="AC2395">
        <f t="shared" si="829"/>
        <v>1</v>
      </c>
      <c r="AD2395">
        <f t="shared" si="830"/>
        <v>1</v>
      </c>
      <c r="AE2395" s="4" t="s">
        <v>2828</v>
      </c>
      <c r="AF2395" s="9" t="s">
        <v>2829</v>
      </c>
      <c r="AG2395">
        <v>0</v>
      </c>
      <c r="AH2395">
        <v>1</v>
      </c>
      <c r="AI2395">
        <v>0</v>
      </c>
      <c r="AJ2395">
        <v>1</v>
      </c>
      <c r="AK2395" s="9" t="s">
        <v>2840</v>
      </c>
      <c r="AL2395">
        <f t="shared" si="818"/>
        <v>0</v>
      </c>
      <c r="AM2395">
        <f>IF(AND(INDIRECT(AN2395)='Sample Select backend'!$C$2,INDIRECT(AO2395)=1,INDIRECT(AP2395)='Sample Select backend'!$F$2,INDIRECT(AQ2395)=1,INDIRECT(AR2395)='Sample Select backend'!$M$2),1,0)</f>
        <v>0</v>
      </c>
      <c r="AN2395" t="str">
        <f>_xlfn.CONCAT('Sample Select backend'!$C$4,ROW(AN2395))</f>
        <v>AE2395</v>
      </c>
      <c r="AO2395" s="9" t="str">
        <f>_xlfn.CONCAT('Sample Select backend'!$J$2,ROW(AO2395))</f>
        <v>AJ2395</v>
      </c>
      <c r="AP2395" t="str">
        <f>_xlfn.CONCAT('Sample Select backend'!$F$4,ROW(AP2395))</f>
        <v>AF2395</v>
      </c>
      <c r="AQ2395" t="str">
        <f>_xlfn.CONCAT('Sample Select backend'!$I$10,ROW(AQ2395))</f>
        <v>R2395</v>
      </c>
      <c r="AR2395" t="str">
        <f>_xlfn.CONCAT('Sample Select backend'!$M$4,ROW(AR2395))</f>
        <v>AK2395</v>
      </c>
      <c r="AS2395" t="str">
        <f t="shared" si="819"/>
        <v>Montenegro</v>
      </c>
      <c r="AT2395" s="9" t="str">
        <f t="shared" si="820"/>
        <v>Other</v>
      </c>
      <c r="AU2395">
        <f t="shared" si="821"/>
        <v>0</v>
      </c>
      <c r="AV2395" s="9">
        <v>0</v>
      </c>
    </row>
    <row r="2396" spans="1:48" x14ac:dyDescent="0.35">
      <c r="A2396" s="24" t="s">
        <v>121</v>
      </c>
      <c r="B2396" s="24">
        <v>7</v>
      </c>
      <c r="C2396" s="24">
        <v>30</v>
      </c>
      <c r="D2396" s="24" t="s">
        <v>4022</v>
      </c>
      <c r="E2396" s="24"/>
      <c r="O2396" t="s">
        <v>2800</v>
      </c>
      <c r="P2396" t="s">
        <v>2810</v>
      </c>
      <c r="Q2396" t="s">
        <v>2816</v>
      </c>
      <c r="R2396">
        <v>0</v>
      </c>
      <c r="S2396">
        <v>-14.9</v>
      </c>
      <c r="T2396">
        <v>-8.27</v>
      </c>
      <c r="U2396">
        <v>104.82</v>
      </c>
      <c r="V2396">
        <v>-1</v>
      </c>
      <c r="W2396">
        <v>-1</v>
      </c>
      <c r="X2396">
        <v>-1</v>
      </c>
      <c r="Y2396">
        <v>-1</v>
      </c>
      <c r="Z2396">
        <v>-1</v>
      </c>
      <c r="AA2396">
        <v>-1</v>
      </c>
      <c r="AB2396">
        <v>-1</v>
      </c>
      <c r="AC2396">
        <v>-1</v>
      </c>
      <c r="AD2396">
        <v>-1</v>
      </c>
      <c r="AE2396" s="4" t="s">
        <v>2828</v>
      </c>
      <c r="AF2396" s="9" t="s">
        <v>2829</v>
      </c>
      <c r="AG2396">
        <v>0</v>
      </c>
      <c r="AH2396">
        <v>1</v>
      </c>
      <c r="AI2396">
        <v>0</v>
      </c>
      <c r="AJ2396">
        <v>1</v>
      </c>
      <c r="AK2396" s="9" t="s">
        <v>2840</v>
      </c>
      <c r="AL2396">
        <f t="shared" si="818"/>
        <v>0</v>
      </c>
      <c r="AM2396">
        <f>IF(AND(INDIRECT(AN2396)='Sample Select backend'!$C$2,INDIRECT(AO2396)=1,INDIRECT(AP2396)='Sample Select backend'!$F$2,INDIRECT(AQ2396)=1,INDIRECT(AR2396)='Sample Select backend'!$M$2),1,0)</f>
        <v>0</v>
      </c>
      <c r="AN2396" t="str">
        <f>_xlfn.CONCAT('Sample Select backend'!$C$4,ROW(AN2396))</f>
        <v>AE2396</v>
      </c>
      <c r="AO2396" s="9" t="str">
        <f>_xlfn.CONCAT('Sample Select backend'!$J$2,ROW(AO2396))</f>
        <v>AJ2396</v>
      </c>
      <c r="AP2396" t="str">
        <f>_xlfn.CONCAT('Sample Select backend'!$F$4,ROW(AP2396))</f>
        <v>AF2396</v>
      </c>
      <c r="AQ2396" t="str">
        <f>_xlfn.CONCAT('Sample Select backend'!$I$10,ROW(AQ2396))</f>
        <v>R2396</v>
      </c>
      <c r="AR2396" t="str">
        <f>_xlfn.CONCAT('Sample Select backend'!$M$4,ROW(AR2396))</f>
        <v>AK2396</v>
      </c>
      <c r="AS2396" t="str">
        <f t="shared" si="819"/>
        <v>Montenegro</v>
      </c>
      <c r="AT2396" s="9">
        <f t="shared" si="820"/>
        <v>30</v>
      </c>
      <c r="AU2396">
        <f t="shared" si="821"/>
        <v>0</v>
      </c>
      <c r="AV2396" s="9">
        <v>0</v>
      </c>
    </row>
    <row r="2397" spans="1:48" x14ac:dyDescent="0.35">
      <c r="A2397" s="24" t="s">
        <v>121</v>
      </c>
      <c r="B2397" s="24">
        <v>4</v>
      </c>
      <c r="C2397" s="24">
        <v>20</v>
      </c>
      <c r="D2397" s="24" t="s">
        <v>4023</v>
      </c>
      <c r="E2397" s="24"/>
      <c r="O2397" t="s">
        <v>2800</v>
      </c>
      <c r="P2397" t="s">
        <v>2810</v>
      </c>
      <c r="Q2397" t="s">
        <v>2816</v>
      </c>
      <c r="R2397">
        <v>0</v>
      </c>
      <c r="S2397">
        <v>-14.9</v>
      </c>
      <c r="T2397">
        <v>-8.27</v>
      </c>
      <c r="U2397">
        <v>104.82</v>
      </c>
      <c r="V2397">
        <v>-1</v>
      </c>
      <c r="W2397">
        <v>-1</v>
      </c>
      <c r="X2397">
        <v>-1</v>
      </c>
      <c r="Y2397">
        <v>-1</v>
      </c>
      <c r="Z2397">
        <v>-1</v>
      </c>
      <c r="AA2397">
        <v>-1</v>
      </c>
      <c r="AB2397">
        <v>-1</v>
      </c>
      <c r="AC2397">
        <v>-1</v>
      </c>
      <c r="AD2397">
        <v>-1</v>
      </c>
      <c r="AE2397" s="4" t="s">
        <v>2828</v>
      </c>
      <c r="AF2397" s="9" t="s">
        <v>2829</v>
      </c>
      <c r="AG2397">
        <v>0</v>
      </c>
      <c r="AH2397">
        <v>1</v>
      </c>
      <c r="AI2397">
        <v>0</v>
      </c>
      <c r="AJ2397">
        <v>1</v>
      </c>
      <c r="AK2397" s="9" t="s">
        <v>2840</v>
      </c>
      <c r="AL2397">
        <f t="shared" si="818"/>
        <v>0</v>
      </c>
      <c r="AM2397">
        <f>IF(AND(INDIRECT(AN2397)='Sample Select backend'!$C$2,INDIRECT(AO2397)=1,INDIRECT(AP2397)='Sample Select backend'!$F$2,INDIRECT(AQ2397)=1,INDIRECT(AR2397)='Sample Select backend'!$M$2),1,0)</f>
        <v>0</v>
      </c>
      <c r="AN2397" t="str">
        <f>_xlfn.CONCAT('Sample Select backend'!$C$4,ROW(AN2397))</f>
        <v>AE2397</v>
      </c>
      <c r="AO2397" s="9" t="str">
        <f>_xlfn.CONCAT('Sample Select backend'!$J$2,ROW(AO2397))</f>
        <v>AJ2397</v>
      </c>
      <c r="AP2397" t="str">
        <f>_xlfn.CONCAT('Sample Select backend'!$F$4,ROW(AP2397))</f>
        <v>AF2397</v>
      </c>
      <c r="AQ2397" t="str">
        <f>_xlfn.CONCAT('Sample Select backend'!$I$10,ROW(AQ2397))</f>
        <v>R2397</v>
      </c>
      <c r="AR2397" t="str">
        <f>_xlfn.CONCAT('Sample Select backend'!$M$4,ROW(AR2397))</f>
        <v>AK2397</v>
      </c>
      <c r="AS2397" t="str">
        <f t="shared" si="819"/>
        <v>Montenegro</v>
      </c>
      <c r="AT2397" s="9">
        <f t="shared" si="820"/>
        <v>20</v>
      </c>
      <c r="AU2397">
        <f t="shared" si="821"/>
        <v>0</v>
      </c>
      <c r="AV2397" s="9">
        <v>0</v>
      </c>
    </row>
    <row r="2398" spans="1:48" x14ac:dyDescent="0.35">
      <c r="A2398" s="24" t="s">
        <v>121</v>
      </c>
      <c r="B2398" s="24">
        <v>7</v>
      </c>
      <c r="C2398" s="24">
        <v>30</v>
      </c>
      <c r="D2398" s="24" t="s">
        <v>4024</v>
      </c>
      <c r="E2398" s="24"/>
      <c r="O2398" t="s">
        <v>2800</v>
      </c>
      <c r="P2398" t="s">
        <v>2810</v>
      </c>
      <c r="Q2398" t="s">
        <v>2816</v>
      </c>
      <c r="R2398">
        <v>0</v>
      </c>
      <c r="S2398">
        <v>-14.9</v>
      </c>
      <c r="T2398">
        <v>-8.27</v>
      </c>
      <c r="U2398">
        <v>104.82</v>
      </c>
      <c r="V2398">
        <v>-1</v>
      </c>
      <c r="W2398">
        <v>-1</v>
      </c>
      <c r="X2398">
        <v>-1</v>
      </c>
      <c r="Y2398">
        <v>-1</v>
      </c>
      <c r="Z2398">
        <v>-1</v>
      </c>
      <c r="AA2398">
        <v>-1</v>
      </c>
      <c r="AB2398">
        <v>-1</v>
      </c>
      <c r="AC2398">
        <v>-1</v>
      </c>
      <c r="AD2398">
        <v>-1</v>
      </c>
      <c r="AE2398" s="4" t="s">
        <v>2828</v>
      </c>
      <c r="AF2398" s="9" t="s">
        <v>2829</v>
      </c>
      <c r="AG2398">
        <v>0</v>
      </c>
      <c r="AH2398">
        <v>1</v>
      </c>
      <c r="AI2398">
        <v>0</v>
      </c>
      <c r="AJ2398">
        <v>1</v>
      </c>
      <c r="AK2398" s="9" t="s">
        <v>2840</v>
      </c>
      <c r="AL2398">
        <f t="shared" si="818"/>
        <v>0</v>
      </c>
      <c r="AM2398">
        <f>IF(AND(INDIRECT(AN2398)='Sample Select backend'!$C$2,INDIRECT(AO2398)=1,INDIRECT(AP2398)='Sample Select backend'!$F$2,INDIRECT(AQ2398)=1,INDIRECT(AR2398)='Sample Select backend'!$M$2),1,0)</f>
        <v>0</v>
      </c>
      <c r="AN2398" t="str">
        <f>_xlfn.CONCAT('Sample Select backend'!$C$4,ROW(AN2398))</f>
        <v>AE2398</v>
      </c>
      <c r="AO2398" s="9" t="str">
        <f>_xlfn.CONCAT('Sample Select backend'!$J$2,ROW(AO2398))</f>
        <v>AJ2398</v>
      </c>
      <c r="AP2398" t="str">
        <f>_xlfn.CONCAT('Sample Select backend'!$F$4,ROW(AP2398))</f>
        <v>AF2398</v>
      </c>
      <c r="AQ2398" t="str">
        <f>_xlfn.CONCAT('Sample Select backend'!$I$10,ROW(AQ2398))</f>
        <v>R2398</v>
      </c>
      <c r="AR2398" t="str">
        <f>_xlfn.CONCAT('Sample Select backend'!$M$4,ROW(AR2398))</f>
        <v>AK2398</v>
      </c>
      <c r="AS2398" t="str">
        <f t="shared" si="819"/>
        <v>Montenegro</v>
      </c>
      <c r="AT2398" s="9">
        <f t="shared" si="820"/>
        <v>30</v>
      </c>
      <c r="AU2398">
        <f t="shared" si="821"/>
        <v>0</v>
      </c>
      <c r="AV2398" s="9">
        <v>0</v>
      </c>
    </row>
    <row r="2399" spans="1:48" x14ac:dyDescent="0.35">
      <c r="A2399" s="24" t="s">
        <v>121</v>
      </c>
      <c r="B2399" s="24" t="s">
        <v>201</v>
      </c>
      <c r="C2399" s="24" t="s">
        <v>201</v>
      </c>
      <c r="D2399" s="24" t="s">
        <v>4025</v>
      </c>
      <c r="E2399" s="24"/>
      <c r="O2399" t="s">
        <v>2800</v>
      </c>
      <c r="P2399" t="s">
        <v>2810</v>
      </c>
      <c r="Q2399" t="s">
        <v>2816</v>
      </c>
      <c r="R2399">
        <v>0</v>
      </c>
      <c r="S2399">
        <v>-14.9</v>
      </c>
      <c r="T2399">
        <v>-8.27</v>
      </c>
      <c r="U2399">
        <v>104.82</v>
      </c>
      <c r="V2399">
        <v>-1</v>
      </c>
      <c r="W2399">
        <v>-1</v>
      </c>
      <c r="X2399">
        <v>-1</v>
      </c>
      <c r="Y2399">
        <v>-1</v>
      </c>
      <c r="Z2399">
        <v>-1</v>
      </c>
      <c r="AA2399">
        <v>-1</v>
      </c>
      <c r="AB2399">
        <v>-1</v>
      </c>
      <c r="AC2399">
        <v>-1</v>
      </c>
      <c r="AD2399">
        <v>-1</v>
      </c>
      <c r="AE2399" s="4" t="s">
        <v>2828</v>
      </c>
      <c r="AF2399" s="9" t="s">
        <v>2829</v>
      </c>
      <c r="AG2399">
        <v>0</v>
      </c>
      <c r="AH2399">
        <v>1</v>
      </c>
      <c r="AI2399">
        <v>0</v>
      </c>
      <c r="AJ2399">
        <v>1</v>
      </c>
      <c r="AK2399" s="9" t="s">
        <v>2840</v>
      </c>
      <c r="AL2399">
        <f t="shared" si="818"/>
        <v>1</v>
      </c>
      <c r="AM2399">
        <f>IF(AND(INDIRECT(AN2399)='Sample Select backend'!$C$2,INDIRECT(AO2399)=1,INDIRECT(AP2399)='Sample Select backend'!$F$2,INDIRECT(AQ2399)=1,INDIRECT(AR2399)='Sample Select backend'!$M$2),1,0)</f>
        <v>0</v>
      </c>
      <c r="AN2399" t="str">
        <f>_xlfn.CONCAT('Sample Select backend'!$C$4,ROW(AN2399))</f>
        <v>AE2399</v>
      </c>
      <c r="AO2399" s="9" t="str">
        <f>_xlfn.CONCAT('Sample Select backend'!$J$2,ROW(AO2399))</f>
        <v>AJ2399</v>
      </c>
      <c r="AP2399" t="str">
        <f>_xlfn.CONCAT('Sample Select backend'!$F$4,ROW(AP2399))</f>
        <v>AF2399</v>
      </c>
      <c r="AQ2399" t="str">
        <f>_xlfn.CONCAT('Sample Select backend'!$I$10,ROW(AQ2399))</f>
        <v>R2399</v>
      </c>
      <c r="AR2399" t="str">
        <f>_xlfn.CONCAT('Sample Select backend'!$M$4,ROW(AR2399))</f>
        <v>AK2399</v>
      </c>
      <c r="AS2399" t="str">
        <f t="shared" si="819"/>
        <v>Montenegro</v>
      </c>
      <c r="AT2399" s="9" t="str">
        <f t="shared" si="820"/>
        <v>Other</v>
      </c>
      <c r="AU2399">
        <f t="shared" si="821"/>
        <v>0</v>
      </c>
      <c r="AV2399" s="9">
        <v>0</v>
      </c>
    </row>
    <row r="2400" spans="1:48" x14ac:dyDescent="0.35">
      <c r="A2400" s="24" t="s">
        <v>121</v>
      </c>
      <c r="B2400" s="24">
        <v>6</v>
      </c>
      <c r="C2400" s="24">
        <v>29</v>
      </c>
      <c r="D2400" s="24" t="s">
        <v>4026</v>
      </c>
      <c r="E2400" s="24"/>
      <c r="O2400" t="s">
        <v>2800</v>
      </c>
      <c r="P2400" t="s">
        <v>2810</v>
      </c>
      <c r="Q2400" t="s">
        <v>2816</v>
      </c>
      <c r="R2400">
        <v>0</v>
      </c>
      <c r="S2400">
        <v>-14.9</v>
      </c>
      <c r="T2400">
        <v>-8.27</v>
      </c>
      <c r="U2400">
        <v>104.82</v>
      </c>
      <c r="V2400">
        <v>-1</v>
      </c>
      <c r="W2400">
        <v>-1</v>
      </c>
      <c r="X2400">
        <v>-1</v>
      </c>
      <c r="Y2400">
        <v>-1</v>
      </c>
      <c r="Z2400">
        <v>-1</v>
      </c>
      <c r="AA2400">
        <v>-1</v>
      </c>
      <c r="AB2400">
        <v>-1</v>
      </c>
      <c r="AC2400">
        <v>-1</v>
      </c>
      <c r="AD2400">
        <v>-1</v>
      </c>
      <c r="AE2400" s="4" t="s">
        <v>2828</v>
      </c>
      <c r="AF2400" s="9" t="s">
        <v>2829</v>
      </c>
      <c r="AG2400">
        <v>0</v>
      </c>
      <c r="AH2400">
        <v>1</v>
      </c>
      <c r="AI2400">
        <v>0</v>
      </c>
      <c r="AJ2400">
        <v>1</v>
      </c>
      <c r="AK2400" s="9" t="s">
        <v>2840</v>
      </c>
      <c r="AL2400">
        <f t="shared" si="818"/>
        <v>0</v>
      </c>
      <c r="AM2400">
        <f>IF(AND(INDIRECT(AN2400)='Sample Select backend'!$C$2,INDIRECT(AO2400)=1,INDIRECT(AP2400)='Sample Select backend'!$F$2,INDIRECT(AQ2400)=1,INDIRECT(AR2400)='Sample Select backend'!$M$2),1,0)</f>
        <v>0</v>
      </c>
      <c r="AN2400" t="str">
        <f>_xlfn.CONCAT('Sample Select backend'!$C$4,ROW(AN2400))</f>
        <v>AE2400</v>
      </c>
      <c r="AO2400" s="9" t="str">
        <f>_xlfn.CONCAT('Sample Select backend'!$J$2,ROW(AO2400))</f>
        <v>AJ2400</v>
      </c>
      <c r="AP2400" t="str">
        <f>_xlfn.CONCAT('Sample Select backend'!$F$4,ROW(AP2400))</f>
        <v>AF2400</v>
      </c>
      <c r="AQ2400" t="str">
        <f>_xlfn.CONCAT('Sample Select backend'!$I$10,ROW(AQ2400))</f>
        <v>R2400</v>
      </c>
      <c r="AR2400" t="str">
        <f>_xlfn.CONCAT('Sample Select backend'!$M$4,ROW(AR2400))</f>
        <v>AK2400</v>
      </c>
      <c r="AS2400" t="str">
        <f t="shared" si="819"/>
        <v>Montenegro</v>
      </c>
      <c r="AT2400" s="9">
        <f t="shared" si="820"/>
        <v>29</v>
      </c>
      <c r="AU2400">
        <f t="shared" si="821"/>
        <v>0</v>
      </c>
      <c r="AV2400" s="9">
        <v>0</v>
      </c>
    </row>
    <row r="2401" spans="1:48" x14ac:dyDescent="0.35">
      <c r="A2401" s="24" t="s">
        <v>121</v>
      </c>
      <c r="B2401" s="24">
        <v>6</v>
      </c>
      <c r="C2401" s="24">
        <v>25</v>
      </c>
      <c r="D2401" s="24" t="s">
        <v>4027</v>
      </c>
      <c r="E2401" s="24"/>
      <c r="O2401" t="s">
        <v>2800</v>
      </c>
      <c r="P2401" t="s">
        <v>2810</v>
      </c>
      <c r="Q2401" t="s">
        <v>2816</v>
      </c>
      <c r="R2401">
        <v>0</v>
      </c>
      <c r="S2401">
        <v>-14.9</v>
      </c>
      <c r="T2401">
        <v>-8.27</v>
      </c>
      <c r="U2401">
        <v>104.82</v>
      </c>
      <c r="V2401">
        <v>-1</v>
      </c>
      <c r="W2401">
        <v>-1</v>
      </c>
      <c r="X2401">
        <v>-1</v>
      </c>
      <c r="Y2401">
        <v>-1</v>
      </c>
      <c r="Z2401">
        <v>-1</v>
      </c>
      <c r="AA2401">
        <v>-1</v>
      </c>
      <c r="AB2401">
        <v>-1</v>
      </c>
      <c r="AC2401">
        <v>-1</v>
      </c>
      <c r="AD2401">
        <v>-1</v>
      </c>
      <c r="AE2401" s="4" t="s">
        <v>2828</v>
      </c>
      <c r="AF2401" s="9" t="s">
        <v>2829</v>
      </c>
      <c r="AG2401">
        <v>0</v>
      </c>
      <c r="AH2401">
        <v>1</v>
      </c>
      <c r="AI2401">
        <v>0</v>
      </c>
      <c r="AJ2401">
        <v>1</v>
      </c>
      <c r="AK2401" s="9" t="s">
        <v>2840</v>
      </c>
      <c r="AL2401">
        <f t="shared" si="818"/>
        <v>0</v>
      </c>
      <c r="AM2401">
        <f>IF(AND(INDIRECT(AN2401)='Sample Select backend'!$C$2,INDIRECT(AO2401)=1,INDIRECT(AP2401)='Sample Select backend'!$F$2,INDIRECT(AQ2401)=1,INDIRECT(AR2401)='Sample Select backend'!$M$2),1,0)</f>
        <v>0</v>
      </c>
      <c r="AN2401" t="str">
        <f>_xlfn.CONCAT('Sample Select backend'!$C$4,ROW(AN2401))</f>
        <v>AE2401</v>
      </c>
      <c r="AO2401" s="9" t="str">
        <f>_xlfn.CONCAT('Sample Select backend'!$J$2,ROW(AO2401))</f>
        <v>AJ2401</v>
      </c>
      <c r="AP2401" t="str">
        <f>_xlfn.CONCAT('Sample Select backend'!$F$4,ROW(AP2401))</f>
        <v>AF2401</v>
      </c>
      <c r="AQ2401" t="str">
        <f>_xlfn.CONCAT('Sample Select backend'!$I$10,ROW(AQ2401))</f>
        <v>R2401</v>
      </c>
      <c r="AR2401" t="str">
        <f>_xlfn.CONCAT('Sample Select backend'!$M$4,ROW(AR2401))</f>
        <v>AK2401</v>
      </c>
      <c r="AS2401" t="str">
        <f t="shared" si="819"/>
        <v>Montenegro</v>
      </c>
      <c r="AT2401" s="9">
        <f t="shared" si="820"/>
        <v>25</v>
      </c>
      <c r="AU2401">
        <f t="shared" si="821"/>
        <v>0</v>
      </c>
      <c r="AV2401" s="9">
        <v>1</v>
      </c>
    </row>
    <row r="2402" spans="1:48" x14ac:dyDescent="0.35">
      <c r="A2402" s="24" t="s">
        <v>121</v>
      </c>
      <c r="B2402" s="24" t="s">
        <v>201</v>
      </c>
      <c r="C2402" s="24" t="s">
        <v>201</v>
      </c>
      <c r="D2402" s="24" t="s">
        <v>4028</v>
      </c>
      <c r="E2402" s="24"/>
      <c r="O2402" t="s">
        <v>2800</v>
      </c>
      <c r="P2402" t="s">
        <v>2810</v>
      </c>
      <c r="Q2402" t="s">
        <v>2816</v>
      </c>
      <c r="R2402">
        <v>0</v>
      </c>
      <c r="S2402">
        <v>-14.9</v>
      </c>
      <c r="T2402">
        <v>-8.27</v>
      </c>
      <c r="U2402">
        <v>104.82</v>
      </c>
      <c r="V2402">
        <v>-1</v>
      </c>
      <c r="W2402">
        <v>-1</v>
      </c>
      <c r="X2402">
        <v>-1</v>
      </c>
      <c r="Y2402">
        <v>-1</v>
      </c>
      <c r="Z2402">
        <v>-1</v>
      </c>
      <c r="AA2402">
        <v>-1</v>
      </c>
      <c r="AB2402">
        <v>-1</v>
      </c>
      <c r="AC2402">
        <v>-1</v>
      </c>
      <c r="AD2402">
        <v>-1</v>
      </c>
      <c r="AE2402" s="4" t="s">
        <v>2828</v>
      </c>
      <c r="AF2402" s="9" t="s">
        <v>2829</v>
      </c>
      <c r="AG2402">
        <v>0</v>
      </c>
      <c r="AH2402">
        <v>1</v>
      </c>
      <c r="AI2402">
        <v>0</v>
      </c>
      <c r="AJ2402">
        <v>1</v>
      </c>
      <c r="AK2402" s="9" t="s">
        <v>2840</v>
      </c>
      <c r="AL2402">
        <f t="shared" si="818"/>
        <v>1</v>
      </c>
      <c r="AM2402">
        <f>IF(AND(INDIRECT(AN2402)='Sample Select backend'!$C$2,INDIRECT(AO2402)=1,INDIRECT(AP2402)='Sample Select backend'!$F$2,INDIRECT(AQ2402)=1,INDIRECT(AR2402)='Sample Select backend'!$M$2),1,0)</f>
        <v>0</v>
      </c>
      <c r="AN2402" t="str">
        <f>_xlfn.CONCAT('Sample Select backend'!$C$4,ROW(AN2402))</f>
        <v>AE2402</v>
      </c>
      <c r="AO2402" s="9" t="str">
        <f>_xlfn.CONCAT('Sample Select backend'!$J$2,ROW(AO2402))</f>
        <v>AJ2402</v>
      </c>
      <c r="AP2402" t="str">
        <f>_xlfn.CONCAT('Sample Select backend'!$F$4,ROW(AP2402))</f>
        <v>AF2402</v>
      </c>
      <c r="AQ2402" t="str">
        <f>_xlfn.CONCAT('Sample Select backend'!$I$10,ROW(AQ2402))</f>
        <v>R2402</v>
      </c>
      <c r="AR2402" t="str">
        <f>_xlfn.CONCAT('Sample Select backend'!$M$4,ROW(AR2402))</f>
        <v>AK2402</v>
      </c>
      <c r="AS2402" t="str">
        <f t="shared" si="819"/>
        <v>Montenegro</v>
      </c>
      <c r="AT2402" s="9" t="str">
        <f t="shared" si="820"/>
        <v>Other</v>
      </c>
      <c r="AU2402">
        <f t="shared" si="821"/>
        <v>0</v>
      </c>
      <c r="AV2402" s="9">
        <v>1</v>
      </c>
    </row>
    <row r="2403" spans="1:48" x14ac:dyDescent="0.35">
      <c r="A2403" t="s">
        <v>125</v>
      </c>
      <c r="B2403">
        <v>1</v>
      </c>
      <c r="C2403" t="s">
        <v>206</v>
      </c>
      <c r="D2403" t="s">
        <v>1660</v>
      </c>
      <c r="E2403">
        <v>2</v>
      </c>
      <c r="F2403">
        <v>2</v>
      </c>
      <c r="G2403">
        <v>-2</v>
      </c>
      <c r="H2403">
        <v>-1</v>
      </c>
      <c r="I2403">
        <v>2</v>
      </c>
      <c r="J2403">
        <v>-2</v>
      </c>
      <c r="K2403">
        <v>2</v>
      </c>
      <c r="L2403">
        <v>2</v>
      </c>
      <c r="M2403">
        <v>1</v>
      </c>
      <c r="N2403" t="s">
        <v>2724</v>
      </c>
      <c r="O2403" t="s">
        <v>2801</v>
      </c>
      <c r="P2403" t="s">
        <v>2808</v>
      </c>
      <c r="Q2403" t="s">
        <v>2813</v>
      </c>
      <c r="R2403">
        <v>0</v>
      </c>
      <c r="S2403" t="s">
        <v>202</v>
      </c>
      <c r="T2403" t="s">
        <v>202</v>
      </c>
      <c r="U2403" t="s">
        <v>202</v>
      </c>
      <c r="V2403">
        <f t="shared" ref="V2403:V2411" si="831">IF(E2403&gt;0,1,IF(E2403&lt;0,0,-1))</f>
        <v>1</v>
      </c>
      <c r="W2403">
        <f t="shared" ref="W2403:W2411" si="832">IF(F2403&gt;0,1,IF(F2403&lt;0,0,-1))</f>
        <v>1</v>
      </c>
      <c r="X2403">
        <f t="shared" ref="X2403:X2411" si="833">IF(G2403&gt;0,1,IF(G2403&lt;0,0,-1))</f>
        <v>0</v>
      </c>
      <c r="Y2403">
        <f t="shared" ref="Y2403:Y2411" si="834">IF(H2403&gt;0,1,IF(H2403&lt;0,0,-1))</f>
        <v>0</v>
      </c>
      <c r="Z2403">
        <f t="shared" ref="Z2403:Z2411" si="835">IF(I2403&gt;0,1,IF(I2403&lt;0,0,-1))</f>
        <v>1</v>
      </c>
      <c r="AA2403">
        <f t="shared" ref="AA2403:AA2411" si="836">IF(J2403&gt;0,1,IF(J2403&lt;0,0,-1))</f>
        <v>0</v>
      </c>
      <c r="AB2403">
        <f t="shared" ref="AB2403:AB2411" si="837">IF(K2403&gt;0,1,IF(K2403&lt;0,0,-1))</f>
        <v>1</v>
      </c>
      <c r="AC2403">
        <f t="shared" ref="AC2403:AC2411" si="838">IF(L2403&gt;0,1,IF(L2403&lt;0,0,-1))</f>
        <v>1</v>
      </c>
      <c r="AD2403">
        <f t="shared" ref="AD2403:AD2411" si="839">IF(M2403&gt;0,1,IF(M2403&lt;0,0,-1))</f>
        <v>1</v>
      </c>
      <c r="AE2403" s="4" t="s">
        <v>2828</v>
      </c>
      <c r="AF2403" s="9" t="s">
        <v>2829</v>
      </c>
      <c r="AG2403">
        <v>0</v>
      </c>
      <c r="AH2403">
        <v>0</v>
      </c>
      <c r="AI2403">
        <v>0</v>
      </c>
      <c r="AJ2403">
        <v>1</v>
      </c>
      <c r="AK2403" s="9" t="s">
        <v>2840</v>
      </c>
      <c r="AL2403">
        <f t="shared" si="818"/>
        <v>0</v>
      </c>
      <c r="AM2403">
        <f>IF(AND(INDIRECT(AN2403)='Sample Select backend'!$C$2,INDIRECT(AO2403)=1,INDIRECT(AP2403)='Sample Select backend'!$F$2,INDIRECT(AQ2403)=1,INDIRECT(AR2403)='Sample Select backend'!$M$2),1,0)</f>
        <v>0</v>
      </c>
      <c r="AN2403" t="str">
        <f>_xlfn.CONCAT('Sample Select backend'!$C$4,ROW(AN2403))</f>
        <v>AE2403</v>
      </c>
      <c r="AO2403" s="9" t="str">
        <f>_xlfn.CONCAT('Sample Select backend'!$J$2,ROW(AO2403))</f>
        <v>AJ2403</v>
      </c>
      <c r="AP2403" t="str">
        <f>_xlfn.CONCAT('Sample Select backend'!$F$4,ROW(AP2403))</f>
        <v>AF2403</v>
      </c>
      <c r="AQ2403" t="str">
        <f>_xlfn.CONCAT('Sample Select backend'!$I$10,ROW(AQ2403))</f>
        <v>R2403</v>
      </c>
      <c r="AR2403" t="str">
        <f>_xlfn.CONCAT('Sample Select backend'!$M$4,ROW(AR2403))</f>
        <v>AK2403</v>
      </c>
      <c r="AS2403" t="str">
        <f t="shared" si="819"/>
        <v>Montserrat</v>
      </c>
      <c r="AT2403" s="9" t="str">
        <f t="shared" si="820"/>
        <v>Tax exemption/waiver/suspension</v>
      </c>
      <c r="AU2403">
        <f t="shared" si="821"/>
        <v>1</v>
      </c>
      <c r="AV2403" s="9">
        <v>1</v>
      </c>
    </row>
    <row r="2404" spans="1:48" x14ac:dyDescent="0.35">
      <c r="A2404" t="s">
        <v>125</v>
      </c>
      <c r="B2404">
        <v>5</v>
      </c>
      <c r="C2404" t="s">
        <v>204</v>
      </c>
      <c r="D2404" t="s">
        <v>1658</v>
      </c>
      <c r="E2404">
        <v>-1</v>
      </c>
      <c r="F2404">
        <v>-2</v>
      </c>
      <c r="G2404">
        <v>-2</v>
      </c>
      <c r="H2404">
        <v>-1</v>
      </c>
      <c r="I2404">
        <v>-2</v>
      </c>
      <c r="J2404">
        <v>2</v>
      </c>
      <c r="K2404">
        <v>1</v>
      </c>
      <c r="L2404">
        <v>2</v>
      </c>
      <c r="M2404">
        <v>1</v>
      </c>
      <c r="N2404" t="s">
        <v>2724</v>
      </c>
      <c r="O2404" t="s">
        <v>2801</v>
      </c>
      <c r="P2404" t="s">
        <v>2808</v>
      </c>
      <c r="Q2404" t="s">
        <v>2813</v>
      </c>
      <c r="R2404">
        <v>0</v>
      </c>
      <c r="S2404" t="s">
        <v>202</v>
      </c>
      <c r="T2404" t="s">
        <v>202</v>
      </c>
      <c r="U2404" t="s">
        <v>202</v>
      </c>
      <c r="V2404">
        <f t="shared" si="831"/>
        <v>0</v>
      </c>
      <c r="W2404">
        <f t="shared" si="832"/>
        <v>0</v>
      </c>
      <c r="X2404">
        <f t="shared" si="833"/>
        <v>0</v>
      </c>
      <c r="Y2404">
        <f t="shared" si="834"/>
        <v>0</v>
      </c>
      <c r="Z2404">
        <f t="shared" si="835"/>
        <v>0</v>
      </c>
      <c r="AA2404">
        <f t="shared" si="836"/>
        <v>1</v>
      </c>
      <c r="AB2404">
        <f t="shared" si="837"/>
        <v>1</v>
      </c>
      <c r="AC2404">
        <f t="shared" si="838"/>
        <v>1</v>
      </c>
      <c r="AD2404">
        <f t="shared" si="839"/>
        <v>1</v>
      </c>
      <c r="AE2404" s="4" t="s">
        <v>2828</v>
      </c>
      <c r="AF2404" s="9" t="s">
        <v>2829</v>
      </c>
      <c r="AG2404">
        <v>0</v>
      </c>
      <c r="AH2404">
        <v>0</v>
      </c>
      <c r="AI2404">
        <v>0</v>
      </c>
      <c r="AJ2404">
        <v>1</v>
      </c>
      <c r="AK2404" s="9" t="s">
        <v>2840</v>
      </c>
      <c r="AL2404">
        <f t="shared" si="818"/>
        <v>0</v>
      </c>
      <c r="AM2404">
        <f>IF(AND(INDIRECT(AN2404)='Sample Select backend'!$C$2,INDIRECT(AO2404)=1,INDIRECT(AP2404)='Sample Select backend'!$F$2,INDIRECT(AQ2404)=1,INDIRECT(AR2404)='Sample Select backend'!$M$2),1,0)</f>
        <v>0</v>
      </c>
      <c r="AN2404" t="str">
        <f>_xlfn.CONCAT('Sample Select backend'!$C$4,ROW(AN2404))</f>
        <v>AE2404</v>
      </c>
      <c r="AO2404" s="9" t="str">
        <f>_xlfn.CONCAT('Sample Select backend'!$J$2,ROW(AO2404))</f>
        <v>AJ2404</v>
      </c>
      <c r="AP2404" t="str">
        <f>_xlfn.CONCAT('Sample Select backend'!$F$4,ROW(AP2404))</f>
        <v>AF2404</v>
      </c>
      <c r="AQ2404" t="str">
        <f>_xlfn.CONCAT('Sample Select backend'!$I$10,ROW(AQ2404))</f>
        <v>R2404</v>
      </c>
      <c r="AR2404" t="str">
        <f>_xlfn.CONCAT('Sample Select backend'!$M$4,ROW(AR2404))</f>
        <v>AK2404</v>
      </c>
      <c r="AS2404" t="str">
        <f t="shared" si="819"/>
        <v>Montserrat</v>
      </c>
      <c r="AT2404" s="9" t="str">
        <f t="shared" si="820"/>
        <v>General</v>
      </c>
      <c r="AU2404">
        <f t="shared" si="821"/>
        <v>0</v>
      </c>
      <c r="AV2404" s="9">
        <v>1</v>
      </c>
    </row>
    <row r="2405" spans="1:48" x14ac:dyDescent="0.35">
      <c r="A2405" t="s">
        <v>125</v>
      </c>
      <c r="B2405">
        <v>2</v>
      </c>
      <c r="C2405" t="s">
        <v>206</v>
      </c>
      <c r="D2405" t="s">
        <v>1662</v>
      </c>
      <c r="E2405">
        <v>2</v>
      </c>
      <c r="F2405">
        <v>2</v>
      </c>
      <c r="G2405">
        <v>-2</v>
      </c>
      <c r="H2405">
        <v>-1</v>
      </c>
      <c r="I2405">
        <v>2</v>
      </c>
      <c r="J2405">
        <v>-2</v>
      </c>
      <c r="K2405">
        <v>2</v>
      </c>
      <c r="L2405">
        <v>2</v>
      </c>
      <c r="M2405">
        <v>1</v>
      </c>
      <c r="N2405" t="s">
        <v>2724</v>
      </c>
      <c r="O2405" t="s">
        <v>2801</v>
      </c>
      <c r="P2405" t="s">
        <v>2808</v>
      </c>
      <c r="Q2405" t="s">
        <v>2813</v>
      </c>
      <c r="R2405">
        <v>0</v>
      </c>
      <c r="S2405" t="s">
        <v>202</v>
      </c>
      <c r="T2405" t="s">
        <v>202</v>
      </c>
      <c r="U2405" t="s">
        <v>202</v>
      </c>
      <c r="V2405">
        <f t="shared" si="831"/>
        <v>1</v>
      </c>
      <c r="W2405">
        <f t="shared" si="832"/>
        <v>1</v>
      </c>
      <c r="X2405">
        <f t="shared" si="833"/>
        <v>0</v>
      </c>
      <c r="Y2405">
        <f t="shared" si="834"/>
        <v>0</v>
      </c>
      <c r="Z2405">
        <f t="shared" si="835"/>
        <v>1</v>
      </c>
      <c r="AA2405">
        <f t="shared" si="836"/>
        <v>0</v>
      </c>
      <c r="AB2405">
        <f t="shared" si="837"/>
        <v>1</v>
      </c>
      <c r="AC2405">
        <f t="shared" si="838"/>
        <v>1</v>
      </c>
      <c r="AD2405">
        <f t="shared" si="839"/>
        <v>1</v>
      </c>
      <c r="AE2405" s="4" t="s">
        <v>2828</v>
      </c>
      <c r="AF2405" s="9" t="s">
        <v>2829</v>
      </c>
      <c r="AG2405">
        <v>0</v>
      </c>
      <c r="AH2405">
        <v>0</v>
      </c>
      <c r="AI2405">
        <v>0</v>
      </c>
      <c r="AJ2405">
        <v>1</v>
      </c>
      <c r="AK2405" s="9" t="s">
        <v>2840</v>
      </c>
      <c r="AL2405">
        <f t="shared" si="818"/>
        <v>0</v>
      </c>
      <c r="AM2405">
        <f>IF(AND(INDIRECT(AN2405)='Sample Select backend'!$C$2,INDIRECT(AO2405)=1,INDIRECT(AP2405)='Sample Select backend'!$F$2,INDIRECT(AQ2405)=1,INDIRECT(AR2405)='Sample Select backend'!$M$2),1,0)</f>
        <v>0</v>
      </c>
      <c r="AN2405" t="str">
        <f>_xlfn.CONCAT('Sample Select backend'!$C$4,ROW(AN2405))</f>
        <v>AE2405</v>
      </c>
      <c r="AO2405" s="9" t="str">
        <f>_xlfn.CONCAT('Sample Select backend'!$J$2,ROW(AO2405))</f>
        <v>AJ2405</v>
      </c>
      <c r="AP2405" t="str">
        <f>_xlfn.CONCAT('Sample Select backend'!$F$4,ROW(AP2405))</f>
        <v>AF2405</v>
      </c>
      <c r="AQ2405" t="str">
        <f>_xlfn.CONCAT('Sample Select backend'!$I$10,ROW(AQ2405))</f>
        <v>R2405</v>
      </c>
      <c r="AR2405" t="str">
        <f>_xlfn.CONCAT('Sample Select backend'!$M$4,ROW(AR2405))</f>
        <v>AK2405</v>
      </c>
      <c r="AS2405" t="str">
        <f t="shared" si="819"/>
        <v>Montserrat</v>
      </c>
      <c r="AT2405" s="9" t="str">
        <f t="shared" si="820"/>
        <v>Tax exemption/waiver/suspension</v>
      </c>
      <c r="AU2405">
        <f t="shared" si="821"/>
        <v>0</v>
      </c>
      <c r="AV2405" s="9">
        <v>1</v>
      </c>
    </row>
    <row r="2406" spans="1:48" x14ac:dyDescent="0.35">
      <c r="A2406" t="s">
        <v>125</v>
      </c>
      <c r="B2406">
        <v>6</v>
      </c>
      <c r="C2406">
        <v>26</v>
      </c>
      <c r="D2406" t="s">
        <v>1666</v>
      </c>
      <c r="E2406">
        <v>1</v>
      </c>
      <c r="F2406">
        <v>1</v>
      </c>
      <c r="G2406">
        <v>2</v>
      </c>
      <c r="H2406">
        <v>-1</v>
      </c>
      <c r="I2406">
        <v>-2</v>
      </c>
      <c r="J2406">
        <v>2</v>
      </c>
      <c r="K2406">
        <v>1</v>
      </c>
      <c r="L2406">
        <v>2</v>
      </c>
      <c r="M2406">
        <v>1</v>
      </c>
      <c r="N2406" t="s">
        <v>2724</v>
      </c>
      <c r="O2406" t="s">
        <v>2801</v>
      </c>
      <c r="P2406" t="s">
        <v>2808</v>
      </c>
      <c r="Q2406" t="s">
        <v>2813</v>
      </c>
      <c r="R2406">
        <v>0</v>
      </c>
      <c r="S2406" t="s">
        <v>202</v>
      </c>
      <c r="T2406" t="s">
        <v>202</v>
      </c>
      <c r="U2406" t="s">
        <v>202</v>
      </c>
      <c r="V2406">
        <f t="shared" si="831"/>
        <v>1</v>
      </c>
      <c r="W2406">
        <f t="shared" si="832"/>
        <v>1</v>
      </c>
      <c r="X2406">
        <f t="shared" si="833"/>
        <v>1</v>
      </c>
      <c r="Y2406">
        <f t="shared" si="834"/>
        <v>0</v>
      </c>
      <c r="Z2406">
        <f t="shared" si="835"/>
        <v>0</v>
      </c>
      <c r="AA2406">
        <f t="shared" si="836"/>
        <v>1</v>
      </c>
      <c r="AB2406">
        <f t="shared" si="837"/>
        <v>1</v>
      </c>
      <c r="AC2406">
        <f t="shared" si="838"/>
        <v>1</v>
      </c>
      <c r="AD2406">
        <f t="shared" si="839"/>
        <v>1</v>
      </c>
      <c r="AE2406" s="4" t="s">
        <v>2828</v>
      </c>
      <c r="AF2406" s="9" t="s">
        <v>2829</v>
      </c>
      <c r="AG2406">
        <v>0</v>
      </c>
      <c r="AH2406">
        <v>0</v>
      </c>
      <c r="AI2406">
        <v>0</v>
      </c>
      <c r="AJ2406">
        <v>1</v>
      </c>
      <c r="AK2406" s="9" t="s">
        <v>2840</v>
      </c>
      <c r="AL2406">
        <f t="shared" si="818"/>
        <v>0</v>
      </c>
      <c r="AM2406">
        <f>IF(AND(INDIRECT(AN2406)='Sample Select backend'!$C$2,INDIRECT(AO2406)=1,INDIRECT(AP2406)='Sample Select backend'!$F$2,INDIRECT(AQ2406)=1,INDIRECT(AR2406)='Sample Select backend'!$M$2),1,0)</f>
        <v>0</v>
      </c>
      <c r="AN2406" t="str">
        <f>_xlfn.CONCAT('Sample Select backend'!$C$4,ROW(AN2406))</f>
        <v>AE2406</v>
      </c>
      <c r="AO2406" s="9" t="str">
        <f>_xlfn.CONCAT('Sample Select backend'!$J$2,ROW(AO2406))</f>
        <v>AJ2406</v>
      </c>
      <c r="AP2406" t="str">
        <f>_xlfn.CONCAT('Sample Select backend'!$F$4,ROW(AP2406))</f>
        <v>AF2406</v>
      </c>
      <c r="AQ2406" t="str">
        <f>_xlfn.CONCAT('Sample Select backend'!$I$10,ROW(AQ2406))</f>
        <v>R2406</v>
      </c>
      <c r="AR2406" t="str">
        <f>_xlfn.CONCAT('Sample Select backend'!$M$4,ROW(AR2406))</f>
        <v>AK2406</v>
      </c>
      <c r="AS2406" t="str">
        <f t="shared" si="819"/>
        <v>Montserrat</v>
      </c>
      <c r="AT2406" s="9">
        <f t="shared" si="820"/>
        <v>26</v>
      </c>
      <c r="AU2406">
        <f t="shared" si="821"/>
        <v>0</v>
      </c>
      <c r="AV2406" s="9">
        <v>1</v>
      </c>
    </row>
    <row r="2407" spans="1:48" x14ac:dyDescent="0.35">
      <c r="A2407" t="s">
        <v>125</v>
      </c>
      <c r="B2407">
        <v>1</v>
      </c>
      <c r="C2407">
        <v>6</v>
      </c>
      <c r="D2407" t="s">
        <v>1664</v>
      </c>
      <c r="E2407">
        <v>-2</v>
      </c>
      <c r="F2407">
        <v>2</v>
      </c>
      <c r="G2407">
        <v>2</v>
      </c>
      <c r="H2407">
        <v>2</v>
      </c>
      <c r="I2407">
        <v>2</v>
      </c>
      <c r="J2407">
        <v>2</v>
      </c>
      <c r="K2407">
        <v>1</v>
      </c>
      <c r="L2407">
        <v>2</v>
      </c>
      <c r="M2407">
        <v>1</v>
      </c>
      <c r="N2407" t="s">
        <v>2724</v>
      </c>
      <c r="O2407" t="s">
        <v>2801</v>
      </c>
      <c r="P2407" t="s">
        <v>2808</v>
      </c>
      <c r="Q2407" t="s">
        <v>2813</v>
      </c>
      <c r="R2407">
        <v>0</v>
      </c>
      <c r="S2407" t="s">
        <v>202</v>
      </c>
      <c r="T2407" t="s">
        <v>202</v>
      </c>
      <c r="U2407" t="s">
        <v>202</v>
      </c>
      <c r="V2407">
        <f t="shared" si="831"/>
        <v>0</v>
      </c>
      <c r="W2407">
        <f t="shared" si="832"/>
        <v>1</v>
      </c>
      <c r="X2407">
        <f t="shared" si="833"/>
        <v>1</v>
      </c>
      <c r="Y2407">
        <f t="shared" si="834"/>
        <v>1</v>
      </c>
      <c r="Z2407">
        <f t="shared" si="835"/>
        <v>1</v>
      </c>
      <c r="AA2407">
        <f t="shared" si="836"/>
        <v>1</v>
      </c>
      <c r="AB2407">
        <f t="shared" si="837"/>
        <v>1</v>
      </c>
      <c r="AC2407">
        <f t="shared" si="838"/>
        <v>1</v>
      </c>
      <c r="AD2407">
        <f t="shared" si="839"/>
        <v>1</v>
      </c>
      <c r="AE2407" s="4" t="s">
        <v>2828</v>
      </c>
      <c r="AF2407" s="9" t="s">
        <v>2829</v>
      </c>
      <c r="AG2407">
        <v>0</v>
      </c>
      <c r="AH2407">
        <v>0</v>
      </c>
      <c r="AI2407">
        <v>0</v>
      </c>
      <c r="AJ2407">
        <v>1</v>
      </c>
      <c r="AK2407" s="9" t="s">
        <v>2840</v>
      </c>
      <c r="AL2407">
        <f t="shared" si="818"/>
        <v>0</v>
      </c>
      <c r="AM2407">
        <f>IF(AND(INDIRECT(AN2407)='Sample Select backend'!$C$2,INDIRECT(AO2407)=1,INDIRECT(AP2407)='Sample Select backend'!$F$2,INDIRECT(AQ2407)=1,INDIRECT(AR2407)='Sample Select backend'!$M$2),1,0)</f>
        <v>0</v>
      </c>
      <c r="AN2407" t="str">
        <f>_xlfn.CONCAT('Sample Select backend'!$C$4,ROW(AN2407))</f>
        <v>AE2407</v>
      </c>
      <c r="AO2407" s="9" t="str">
        <f>_xlfn.CONCAT('Sample Select backend'!$J$2,ROW(AO2407))</f>
        <v>AJ2407</v>
      </c>
      <c r="AP2407" t="str">
        <f>_xlfn.CONCAT('Sample Select backend'!$F$4,ROW(AP2407))</f>
        <v>AF2407</v>
      </c>
      <c r="AQ2407" t="str">
        <f>_xlfn.CONCAT('Sample Select backend'!$I$10,ROW(AQ2407))</f>
        <v>R2407</v>
      </c>
      <c r="AR2407" t="str">
        <f>_xlfn.CONCAT('Sample Select backend'!$M$4,ROW(AR2407))</f>
        <v>AK2407</v>
      </c>
      <c r="AS2407" t="str">
        <f t="shared" si="819"/>
        <v>Montserrat</v>
      </c>
      <c r="AT2407" s="9">
        <f t="shared" si="820"/>
        <v>6</v>
      </c>
      <c r="AU2407">
        <f t="shared" si="821"/>
        <v>0</v>
      </c>
      <c r="AV2407" s="9">
        <v>1</v>
      </c>
    </row>
    <row r="2408" spans="1:48" x14ac:dyDescent="0.35">
      <c r="A2408" t="s">
        <v>125</v>
      </c>
      <c r="B2408">
        <v>9</v>
      </c>
      <c r="C2408">
        <v>34</v>
      </c>
      <c r="D2408" t="s">
        <v>1663</v>
      </c>
      <c r="E2408">
        <v>1</v>
      </c>
      <c r="F2408">
        <v>1</v>
      </c>
      <c r="G2408">
        <v>2</v>
      </c>
      <c r="H2408">
        <v>-1</v>
      </c>
      <c r="J2408">
        <v>2</v>
      </c>
      <c r="K2408">
        <v>1</v>
      </c>
      <c r="L2408">
        <v>2</v>
      </c>
      <c r="M2408">
        <v>1</v>
      </c>
      <c r="N2408" t="s">
        <v>2724</v>
      </c>
      <c r="O2408" t="s">
        <v>2801</v>
      </c>
      <c r="P2408" t="s">
        <v>2808</v>
      </c>
      <c r="Q2408" t="s">
        <v>2813</v>
      </c>
      <c r="R2408">
        <v>0</v>
      </c>
      <c r="S2408" t="s">
        <v>202</v>
      </c>
      <c r="T2408" t="s">
        <v>202</v>
      </c>
      <c r="U2408" t="s">
        <v>202</v>
      </c>
      <c r="V2408">
        <f t="shared" si="831"/>
        <v>1</v>
      </c>
      <c r="W2408">
        <f t="shared" si="832"/>
        <v>1</v>
      </c>
      <c r="X2408">
        <f t="shared" si="833"/>
        <v>1</v>
      </c>
      <c r="Y2408">
        <f t="shared" si="834"/>
        <v>0</v>
      </c>
      <c r="Z2408">
        <f t="shared" si="835"/>
        <v>-1</v>
      </c>
      <c r="AA2408">
        <f t="shared" si="836"/>
        <v>1</v>
      </c>
      <c r="AB2408">
        <f t="shared" si="837"/>
        <v>1</v>
      </c>
      <c r="AC2408">
        <f t="shared" si="838"/>
        <v>1</v>
      </c>
      <c r="AD2408">
        <f t="shared" si="839"/>
        <v>1</v>
      </c>
      <c r="AE2408" s="4" t="s">
        <v>2828</v>
      </c>
      <c r="AF2408" s="9" t="s">
        <v>2829</v>
      </c>
      <c r="AG2408">
        <v>0</v>
      </c>
      <c r="AH2408">
        <v>0</v>
      </c>
      <c r="AI2408">
        <v>0</v>
      </c>
      <c r="AJ2408">
        <v>1</v>
      </c>
      <c r="AK2408" s="9" t="s">
        <v>2840</v>
      </c>
      <c r="AL2408">
        <f t="shared" si="818"/>
        <v>0</v>
      </c>
      <c r="AM2408">
        <f>IF(AND(INDIRECT(AN2408)='Sample Select backend'!$C$2,INDIRECT(AO2408)=1,INDIRECT(AP2408)='Sample Select backend'!$F$2,INDIRECT(AQ2408)=1,INDIRECT(AR2408)='Sample Select backend'!$M$2),1,0)</f>
        <v>0</v>
      </c>
      <c r="AN2408" t="str">
        <f>_xlfn.CONCAT('Sample Select backend'!$C$4,ROW(AN2408))</f>
        <v>AE2408</v>
      </c>
      <c r="AO2408" s="9" t="str">
        <f>_xlfn.CONCAT('Sample Select backend'!$J$2,ROW(AO2408))</f>
        <v>AJ2408</v>
      </c>
      <c r="AP2408" t="str">
        <f>_xlfn.CONCAT('Sample Select backend'!$F$4,ROW(AP2408))</f>
        <v>AF2408</v>
      </c>
      <c r="AQ2408" t="str">
        <f>_xlfn.CONCAT('Sample Select backend'!$I$10,ROW(AQ2408))</f>
        <v>R2408</v>
      </c>
      <c r="AR2408" t="str">
        <f>_xlfn.CONCAT('Sample Select backend'!$M$4,ROW(AR2408))</f>
        <v>AK2408</v>
      </c>
      <c r="AS2408" t="str">
        <f t="shared" si="819"/>
        <v>Montserrat</v>
      </c>
      <c r="AT2408" s="9">
        <f t="shared" si="820"/>
        <v>34</v>
      </c>
      <c r="AU2408">
        <f t="shared" si="821"/>
        <v>0</v>
      </c>
      <c r="AV2408" s="9">
        <v>1</v>
      </c>
    </row>
    <row r="2409" spans="1:48" x14ac:dyDescent="0.35">
      <c r="A2409" t="s">
        <v>125</v>
      </c>
      <c r="B2409">
        <v>6</v>
      </c>
      <c r="C2409">
        <v>28</v>
      </c>
      <c r="D2409" t="s">
        <v>1665</v>
      </c>
      <c r="E2409">
        <v>1</v>
      </c>
      <c r="F2409">
        <v>1</v>
      </c>
      <c r="G2409">
        <v>2</v>
      </c>
      <c r="H2409">
        <v>-1</v>
      </c>
      <c r="I2409">
        <v>2</v>
      </c>
      <c r="J2409">
        <v>2</v>
      </c>
      <c r="K2409">
        <v>1</v>
      </c>
      <c r="L2409">
        <v>2</v>
      </c>
      <c r="M2409">
        <v>-2</v>
      </c>
      <c r="N2409" t="s">
        <v>2724</v>
      </c>
      <c r="O2409" t="s">
        <v>2801</v>
      </c>
      <c r="P2409" t="s">
        <v>2808</v>
      </c>
      <c r="Q2409" t="s">
        <v>2813</v>
      </c>
      <c r="R2409">
        <v>0</v>
      </c>
      <c r="S2409" t="s">
        <v>202</v>
      </c>
      <c r="T2409" t="s">
        <v>202</v>
      </c>
      <c r="U2409" t="s">
        <v>202</v>
      </c>
      <c r="V2409">
        <f t="shared" si="831"/>
        <v>1</v>
      </c>
      <c r="W2409">
        <f t="shared" si="832"/>
        <v>1</v>
      </c>
      <c r="X2409">
        <f t="shared" si="833"/>
        <v>1</v>
      </c>
      <c r="Y2409">
        <f t="shared" si="834"/>
        <v>0</v>
      </c>
      <c r="Z2409">
        <f t="shared" si="835"/>
        <v>1</v>
      </c>
      <c r="AA2409">
        <f t="shared" si="836"/>
        <v>1</v>
      </c>
      <c r="AB2409">
        <f t="shared" si="837"/>
        <v>1</v>
      </c>
      <c r="AC2409">
        <f t="shared" si="838"/>
        <v>1</v>
      </c>
      <c r="AD2409">
        <f t="shared" si="839"/>
        <v>0</v>
      </c>
      <c r="AE2409" s="4" t="s">
        <v>2828</v>
      </c>
      <c r="AF2409" s="9" t="s">
        <v>2829</v>
      </c>
      <c r="AG2409">
        <v>0</v>
      </c>
      <c r="AH2409">
        <v>0</v>
      </c>
      <c r="AI2409">
        <v>0</v>
      </c>
      <c r="AJ2409">
        <v>1</v>
      </c>
      <c r="AK2409" s="9" t="s">
        <v>2840</v>
      </c>
      <c r="AL2409">
        <f t="shared" si="818"/>
        <v>0</v>
      </c>
      <c r="AM2409">
        <f>IF(AND(INDIRECT(AN2409)='Sample Select backend'!$C$2,INDIRECT(AO2409)=1,INDIRECT(AP2409)='Sample Select backend'!$F$2,INDIRECT(AQ2409)=1,INDIRECT(AR2409)='Sample Select backend'!$M$2),1,0)</f>
        <v>0</v>
      </c>
      <c r="AN2409" t="str">
        <f>_xlfn.CONCAT('Sample Select backend'!$C$4,ROW(AN2409))</f>
        <v>AE2409</v>
      </c>
      <c r="AO2409" s="9" t="str">
        <f>_xlfn.CONCAT('Sample Select backend'!$J$2,ROW(AO2409))</f>
        <v>AJ2409</v>
      </c>
      <c r="AP2409" t="str">
        <f>_xlfn.CONCAT('Sample Select backend'!$F$4,ROW(AP2409))</f>
        <v>AF2409</v>
      </c>
      <c r="AQ2409" t="str">
        <f>_xlfn.CONCAT('Sample Select backend'!$I$10,ROW(AQ2409))</f>
        <v>R2409</v>
      </c>
      <c r="AR2409" t="str">
        <f>_xlfn.CONCAT('Sample Select backend'!$M$4,ROW(AR2409))</f>
        <v>AK2409</v>
      </c>
      <c r="AS2409" t="str">
        <f t="shared" si="819"/>
        <v>Montserrat</v>
      </c>
      <c r="AT2409" s="9">
        <f t="shared" si="820"/>
        <v>28</v>
      </c>
      <c r="AU2409">
        <f t="shared" si="821"/>
        <v>0</v>
      </c>
      <c r="AV2409" s="9">
        <v>1</v>
      </c>
    </row>
    <row r="2410" spans="1:48" x14ac:dyDescent="0.35">
      <c r="A2410" t="s">
        <v>125</v>
      </c>
      <c r="B2410">
        <v>6</v>
      </c>
      <c r="C2410">
        <v>29</v>
      </c>
      <c r="D2410" t="s">
        <v>1659</v>
      </c>
      <c r="E2410">
        <v>1</v>
      </c>
      <c r="F2410">
        <v>1</v>
      </c>
      <c r="G2410">
        <v>2</v>
      </c>
      <c r="H2410">
        <v>-1</v>
      </c>
      <c r="I2410">
        <v>-2</v>
      </c>
      <c r="J2410">
        <v>2</v>
      </c>
      <c r="K2410">
        <v>1</v>
      </c>
      <c r="L2410">
        <v>2</v>
      </c>
      <c r="M2410">
        <v>1</v>
      </c>
      <c r="N2410" t="s">
        <v>2724</v>
      </c>
      <c r="O2410" t="s">
        <v>2801</v>
      </c>
      <c r="P2410" t="s">
        <v>2808</v>
      </c>
      <c r="Q2410" t="s">
        <v>2813</v>
      </c>
      <c r="R2410">
        <v>0</v>
      </c>
      <c r="S2410" t="s">
        <v>202</v>
      </c>
      <c r="T2410" t="s">
        <v>202</v>
      </c>
      <c r="U2410" t="s">
        <v>202</v>
      </c>
      <c r="V2410">
        <f t="shared" si="831"/>
        <v>1</v>
      </c>
      <c r="W2410">
        <f t="shared" si="832"/>
        <v>1</v>
      </c>
      <c r="X2410">
        <f t="shared" si="833"/>
        <v>1</v>
      </c>
      <c r="Y2410">
        <f t="shared" si="834"/>
        <v>0</v>
      </c>
      <c r="Z2410">
        <f t="shared" si="835"/>
        <v>0</v>
      </c>
      <c r="AA2410">
        <f t="shared" si="836"/>
        <v>1</v>
      </c>
      <c r="AB2410">
        <f t="shared" si="837"/>
        <v>1</v>
      </c>
      <c r="AC2410">
        <f t="shared" si="838"/>
        <v>1</v>
      </c>
      <c r="AD2410">
        <f t="shared" si="839"/>
        <v>1</v>
      </c>
      <c r="AE2410" s="4" t="s">
        <v>2828</v>
      </c>
      <c r="AF2410" s="9" t="s">
        <v>2829</v>
      </c>
      <c r="AG2410">
        <v>0</v>
      </c>
      <c r="AH2410">
        <v>0</v>
      </c>
      <c r="AI2410">
        <v>0</v>
      </c>
      <c r="AJ2410">
        <v>1</v>
      </c>
      <c r="AK2410" s="9" t="s">
        <v>2840</v>
      </c>
      <c r="AL2410">
        <f t="shared" si="818"/>
        <v>0</v>
      </c>
      <c r="AM2410">
        <f>IF(AND(INDIRECT(AN2410)='Sample Select backend'!$C$2,INDIRECT(AO2410)=1,INDIRECT(AP2410)='Sample Select backend'!$F$2,INDIRECT(AQ2410)=1,INDIRECT(AR2410)='Sample Select backend'!$M$2),1,0)</f>
        <v>0</v>
      </c>
      <c r="AN2410" t="str">
        <f>_xlfn.CONCAT('Sample Select backend'!$C$4,ROW(AN2410))</f>
        <v>AE2410</v>
      </c>
      <c r="AO2410" s="9" t="str">
        <f>_xlfn.CONCAT('Sample Select backend'!$J$2,ROW(AO2410))</f>
        <v>AJ2410</v>
      </c>
      <c r="AP2410" t="str">
        <f>_xlfn.CONCAT('Sample Select backend'!$F$4,ROW(AP2410))</f>
        <v>AF2410</v>
      </c>
      <c r="AQ2410" t="str">
        <f>_xlfn.CONCAT('Sample Select backend'!$I$10,ROW(AQ2410))</f>
        <v>R2410</v>
      </c>
      <c r="AR2410" t="str">
        <f>_xlfn.CONCAT('Sample Select backend'!$M$4,ROW(AR2410))</f>
        <v>AK2410</v>
      </c>
      <c r="AS2410" t="str">
        <f t="shared" si="819"/>
        <v>Montserrat</v>
      </c>
      <c r="AT2410" s="9">
        <f t="shared" si="820"/>
        <v>29</v>
      </c>
      <c r="AU2410">
        <f t="shared" si="821"/>
        <v>0</v>
      </c>
      <c r="AV2410" s="9">
        <v>0</v>
      </c>
    </row>
    <row r="2411" spans="1:48" x14ac:dyDescent="0.35">
      <c r="A2411" t="s">
        <v>125</v>
      </c>
      <c r="B2411">
        <v>6</v>
      </c>
      <c r="C2411">
        <v>25</v>
      </c>
      <c r="D2411" t="s">
        <v>1661</v>
      </c>
      <c r="E2411">
        <v>1</v>
      </c>
      <c r="F2411">
        <v>1</v>
      </c>
      <c r="G2411">
        <v>2</v>
      </c>
      <c r="H2411">
        <v>-1</v>
      </c>
      <c r="I2411">
        <v>-2</v>
      </c>
      <c r="J2411">
        <v>2</v>
      </c>
      <c r="K2411">
        <v>1</v>
      </c>
      <c r="L2411">
        <v>-2</v>
      </c>
      <c r="M2411">
        <v>1</v>
      </c>
      <c r="N2411" t="s">
        <v>2724</v>
      </c>
      <c r="O2411" t="s">
        <v>2801</v>
      </c>
      <c r="P2411" t="s">
        <v>2808</v>
      </c>
      <c r="Q2411" t="s">
        <v>2813</v>
      </c>
      <c r="R2411">
        <v>0</v>
      </c>
      <c r="S2411" t="s">
        <v>202</v>
      </c>
      <c r="T2411" t="s">
        <v>202</v>
      </c>
      <c r="U2411" t="s">
        <v>202</v>
      </c>
      <c r="V2411">
        <f t="shared" si="831"/>
        <v>1</v>
      </c>
      <c r="W2411">
        <f t="shared" si="832"/>
        <v>1</v>
      </c>
      <c r="X2411">
        <f t="shared" si="833"/>
        <v>1</v>
      </c>
      <c r="Y2411">
        <f t="shared" si="834"/>
        <v>0</v>
      </c>
      <c r="Z2411">
        <f t="shared" si="835"/>
        <v>0</v>
      </c>
      <c r="AA2411">
        <f t="shared" si="836"/>
        <v>1</v>
      </c>
      <c r="AB2411">
        <f t="shared" si="837"/>
        <v>1</v>
      </c>
      <c r="AC2411">
        <f t="shared" si="838"/>
        <v>0</v>
      </c>
      <c r="AD2411">
        <f t="shared" si="839"/>
        <v>1</v>
      </c>
      <c r="AE2411" s="4" t="s">
        <v>2828</v>
      </c>
      <c r="AF2411" s="9" t="s">
        <v>2829</v>
      </c>
      <c r="AG2411">
        <v>0</v>
      </c>
      <c r="AH2411">
        <v>0</v>
      </c>
      <c r="AI2411">
        <v>0</v>
      </c>
      <c r="AJ2411">
        <v>1</v>
      </c>
      <c r="AK2411" s="9" t="s">
        <v>2840</v>
      </c>
      <c r="AL2411">
        <f t="shared" si="818"/>
        <v>0</v>
      </c>
      <c r="AM2411">
        <f>IF(AND(INDIRECT(AN2411)='Sample Select backend'!$C$2,INDIRECT(AO2411)=1,INDIRECT(AP2411)='Sample Select backend'!$F$2,INDIRECT(AQ2411)=1,INDIRECT(AR2411)='Sample Select backend'!$M$2),1,0)</f>
        <v>0</v>
      </c>
      <c r="AN2411" t="str">
        <f>_xlfn.CONCAT('Sample Select backend'!$C$4,ROW(AN2411))</f>
        <v>AE2411</v>
      </c>
      <c r="AO2411" s="9" t="str">
        <f>_xlfn.CONCAT('Sample Select backend'!$J$2,ROW(AO2411))</f>
        <v>AJ2411</v>
      </c>
      <c r="AP2411" t="str">
        <f>_xlfn.CONCAT('Sample Select backend'!$F$4,ROW(AP2411))</f>
        <v>AF2411</v>
      </c>
      <c r="AQ2411" t="str">
        <f>_xlfn.CONCAT('Sample Select backend'!$I$10,ROW(AQ2411))</f>
        <v>R2411</v>
      </c>
      <c r="AR2411" t="str">
        <f>_xlfn.CONCAT('Sample Select backend'!$M$4,ROW(AR2411))</f>
        <v>AK2411</v>
      </c>
      <c r="AS2411" t="str">
        <f t="shared" si="819"/>
        <v>Montserrat</v>
      </c>
      <c r="AT2411" s="9">
        <f t="shared" si="820"/>
        <v>25</v>
      </c>
      <c r="AU2411">
        <f t="shared" si="821"/>
        <v>0</v>
      </c>
      <c r="AV2411" s="9">
        <v>1</v>
      </c>
    </row>
    <row r="2412" spans="1:48" x14ac:dyDescent="0.35">
      <c r="A2412" s="24" t="s">
        <v>125</v>
      </c>
      <c r="B2412" s="24">
        <v>7</v>
      </c>
      <c r="C2412" s="24">
        <v>31</v>
      </c>
      <c r="D2412" s="24" t="s">
        <v>4029</v>
      </c>
      <c r="E2412" s="24"/>
      <c r="O2412" t="s">
        <v>2801</v>
      </c>
      <c r="P2412" t="s">
        <v>2808</v>
      </c>
      <c r="Q2412" t="s">
        <v>2813</v>
      </c>
      <c r="R2412">
        <v>0</v>
      </c>
      <c r="S2412" t="s">
        <v>202</v>
      </c>
      <c r="T2412" t="s">
        <v>202</v>
      </c>
      <c r="U2412" t="s">
        <v>202</v>
      </c>
      <c r="V2412">
        <v>-1</v>
      </c>
      <c r="W2412">
        <v>-1</v>
      </c>
      <c r="X2412">
        <v>-1</v>
      </c>
      <c r="Y2412">
        <v>-1</v>
      </c>
      <c r="Z2412">
        <v>-1</v>
      </c>
      <c r="AA2412">
        <v>-1</v>
      </c>
      <c r="AB2412">
        <v>-1</v>
      </c>
      <c r="AC2412">
        <v>-1</v>
      </c>
      <c r="AD2412">
        <v>-1</v>
      </c>
      <c r="AE2412" s="4" t="s">
        <v>2828</v>
      </c>
      <c r="AF2412" s="9" t="s">
        <v>2829</v>
      </c>
      <c r="AG2412">
        <v>0</v>
      </c>
      <c r="AH2412">
        <v>0</v>
      </c>
      <c r="AI2412">
        <v>0</v>
      </c>
      <c r="AJ2412">
        <v>1</v>
      </c>
      <c r="AK2412" s="9" t="s">
        <v>2840</v>
      </c>
      <c r="AL2412">
        <f t="shared" si="818"/>
        <v>0</v>
      </c>
      <c r="AM2412">
        <f>IF(AND(INDIRECT(AN2412)='Sample Select backend'!$C$2,INDIRECT(AO2412)=1,INDIRECT(AP2412)='Sample Select backend'!$F$2,INDIRECT(AQ2412)=1,INDIRECT(AR2412)='Sample Select backend'!$M$2),1,0)</f>
        <v>0</v>
      </c>
      <c r="AN2412" t="str">
        <f>_xlfn.CONCAT('Sample Select backend'!$C$4,ROW(AN2412))</f>
        <v>AE2412</v>
      </c>
      <c r="AO2412" s="9" t="str">
        <f>_xlfn.CONCAT('Sample Select backend'!$J$2,ROW(AO2412))</f>
        <v>AJ2412</v>
      </c>
      <c r="AP2412" t="str">
        <f>_xlfn.CONCAT('Sample Select backend'!$F$4,ROW(AP2412))</f>
        <v>AF2412</v>
      </c>
      <c r="AQ2412" t="str">
        <f>_xlfn.CONCAT('Sample Select backend'!$I$10,ROW(AQ2412))</f>
        <v>R2412</v>
      </c>
      <c r="AR2412" t="str">
        <f>_xlfn.CONCAT('Sample Select backend'!$M$4,ROW(AR2412))</f>
        <v>AK2412</v>
      </c>
      <c r="AS2412" t="str">
        <f t="shared" si="819"/>
        <v>Montserrat</v>
      </c>
      <c r="AT2412" s="9">
        <f t="shared" si="820"/>
        <v>31</v>
      </c>
      <c r="AU2412">
        <f t="shared" si="821"/>
        <v>0</v>
      </c>
      <c r="AV2412" s="9">
        <v>1</v>
      </c>
    </row>
    <row r="2413" spans="1:48" x14ac:dyDescent="0.35">
      <c r="A2413" t="s">
        <v>110</v>
      </c>
      <c r="B2413">
        <v>3</v>
      </c>
      <c r="C2413" t="s">
        <v>201</v>
      </c>
      <c r="D2413" t="s">
        <v>1528</v>
      </c>
      <c r="E2413">
        <v>2</v>
      </c>
      <c r="F2413">
        <v>2</v>
      </c>
      <c r="G2413">
        <v>-2</v>
      </c>
      <c r="H2413">
        <v>-1</v>
      </c>
      <c r="I2413">
        <v>2</v>
      </c>
      <c r="J2413">
        <v>-2</v>
      </c>
      <c r="K2413">
        <v>-2</v>
      </c>
      <c r="L2413">
        <v>-2</v>
      </c>
      <c r="M2413">
        <v>1</v>
      </c>
      <c r="N2413" t="s">
        <v>2709</v>
      </c>
      <c r="O2413" t="s">
        <v>2804</v>
      </c>
      <c r="P2413" t="s">
        <v>2810</v>
      </c>
      <c r="Q2413" t="s">
        <v>2815</v>
      </c>
      <c r="R2413">
        <v>0</v>
      </c>
      <c r="S2413">
        <v>-6.96</v>
      </c>
      <c r="T2413">
        <v>-5.15</v>
      </c>
      <c r="U2413">
        <v>77.77</v>
      </c>
      <c r="V2413">
        <f t="shared" ref="V2413:V2421" si="840">IF(E2413&gt;0,1,IF(E2413&lt;0,0,-1))</f>
        <v>1</v>
      </c>
      <c r="W2413">
        <f t="shared" ref="W2413:W2421" si="841">IF(F2413&gt;0,1,IF(F2413&lt;0,0,-1))</f>
        <v>1</v>
      </c>
      <c r="X2413">
        <f t="shared" ref="X2413:X2421" si="842">IF(G2413&gt;0,1,IF(G2413&lt;0,0,-1))</f>
        <v>0</v>
      </c>
      <c r="Y2413">
        <f t="shared" ref="Y2413:Y2421" si="843">IF(H2413&gt;0,1,IF(H2413&lt;0,0,-1))</f>
        <v>0</v>
      </c>
      <c r="Z2413">
        <f t="shared" ref="Z2413:Z2421" si="844">IF(I2413&gt;0,1,IF(I2413&lt;0,0,-1))</f>
        <v>1</v>
      </c>
      <c r="AA2413">
        <f t="shared" ref="AA2413:AA2421" si="845">IF(J2413&gt;0,1,IF(J2413&lt;0,0,-1))</f>
        <v>0</v>
      </c>
      <c r="AB2413">
        <f t="shared" ref="AB2413:AB2421" si="846">IF(K2413&gt;0,1,IF(K2413&lt;0,0,-1))</f>
        <v>0</v>
      </c>
      <c r="AC2413">
        <f t="shared" ref="AC2413:AC2421" si="847">IF(L2413&gt;0,1,IF(L2413&lt;0,0,-1))</f>
        <v>0</v>
      </c>
      <c r="AD2413">
        <f t="shared" ref="AD2413:AD2421" si="848">IF(M2413&gt;0,1,IF(M2413&lt;0,0,-1))</f>
        <v>1</v>
      </c>
      <c r="AE2413" s="4" t="s">
        <v>2828</v>
      </c>
      <c r="AF2413" s="9" t="s">
        <v>2829</v>
      </c>
      <c r="AG2413">
        <v>0</v>
      </c>
      <c r="AH2413">
        <v>1</v>
      </c>
      <c r="AI2413">
        <v>0</v>
      </c>
      <c r="AJ2413">
        <v>1</v>
      </c>
      <c r="AK2413" s="9" t="s">
        <v>2840</v>
      </c>
      <c r="AL2413">
        <f t="shared" si="818"/>
        <v>0</v>
      </c>
      <c r="AM2413">
        <f>IF(AND(INDIRECT(AN2413)='Sample Select backend'!$C$2,INDIRECT(AO2413)=1,INDIRECT(AP2413)='Sample Select backend'!$F$2,INDIRECT(AQ2413)=1,INDIRECT(AR2413)='Sample Select backend'!$M$2),1,0)</f>
        <v>0</v>
      </c>
      <c r="AN2413" t="str">
        <f>_xlfn.CONCAT('Sample Select backend'!$C$4,ROW(AN2413))</f>
        <v>AE2413</v>
      </c>
      <c r="AO2413" s="9" t="str">
        <f>_xlfn.CONCAT('Sample Select backend'!$J$2,ROW(AO2413))</f>
        <v>AJ2413</v>
      </c>
      <c r="AP2413" t="str">
        <f>_xlfn.CONCAT('Sample Select backend'!$F$4,ROW(AP2413))</f>
        <v>AF2413</v>
      </c>
      <c r="AQ2413" t="str">
        <f>_xlfn.CONCAT('Sample Select backend'!$I$10,ROW(AQ2413))</f>
        <v>R2413</v>
      </c>
      <c r="AR2413" t="str">
        <f>_xlfn.CONCAT('Sample Select backend'!$M$4,ROW(AR2413))</f>
        <v>AK2413</v>
      </c>
      <c r="AS2413" t="str">
        <f t="shared" si="819"/>
        <v>Morocco</v>
      </c>
      <c r="AT2413" s="9" t="str">
        <f t="shared" si="820"/>
        <v>Other</v>
      </c>
      <c r="AU2413">
        <f t="shared" si="821"/>
        <v>1</v>
      </c>
      <c r="AV2413" s="9">
        <v>1</v>
      </c>
    </row>
    <row r="2414" spans="1:48" x14ac:dyDescent="0.35">
      <c r="A2414" t="s">
        <v>110</v>
      </c>
      <c r="B2414">
        <v>1</v>
      </c>
      <c r="C2414">
        <v>6</v>
      </c>
      <c r="D2414" t="s">
        <v>1531</v>
      </c>
      <c r="E2414">
        <v>2</v>
      </c>
      <c r="F2414">
        <v>2</v>
      </c>
      <c r="G2414">
        <v>2</v>
      </c>
      <c r="H2414">
        <v>2</v>
      </c>
      <c r="I2414">
        <v>2</v>
      </c>
      <c r="J2414">
        <v>2</v>
      </c>
      <c r="K2414">
        <v>1</v>
      </c>
      <c r="L2414">
        <v>2</v>
      </c>
      <c r="M2414">
        <v>1</v>
      </c>
      <c r="N2414" t="s">
        <v>2709</v>
      </c>
      <c r="O2414" t="s">
        <v>2804</v>
      </c>
      <c r="P2414" t="s">
        <v>2810</v>
      </c>
      <c r="Q2414" t="s">
        <v>2815</v>
      </c>
      <c r="R2414">
        <v>0</v>
      </c>
      <c r="S2414">
        <v>-6.96</v>
      </c>
      <c r="T2414">
        <v>-5.15</v>
      </c>
      <c r="U2414">
        <v>77.77</v>
      </c>
      <c r="V2414">
        <f t="shared" si="840"/>
        <v>1</v>
      </c>
      <c r="W2414">
        <f t="shared" si="841"/>
        <v>1</v>
      </c>
      <c r="X2414">
        <f t="shared" si="842"/>
        <v>1</v>
      </c>
      <c r="Y2414">
        <f t="shared" si="843"/>
        <v>1</v>
      </c>
      <c r="Z2414">
        <f t="shared" si="844"/>
        <v>1</v>
      </c>
      <c r="AA2414">
        <f t="shared" si="845"/>
        <v>1</v>
      </c>
      <c r="AB2414">
        <f t="shared" si="846"/>
        <v>1</v>
      </c>
      <c r="AC2414">
        <f t="shared" si="847"/>
        <v>1</v>
      </c>
      <c r="AD2414">
        <f t="shared" si="848"/>
        <v>1</v>
      </c>
      <c r="AE2414" s="4" t="s">
        <v>2828</v>
      </c>
      <c r="AF2414" s="9" t="s">
        <v>2829</v>
      </c>
      <c r="AG2414">
        <v>0</v>
      </c>
      <c r="AH2414">
        <v>1</v>
      </c>
      <c r="AI2414">
        <v>0</v>
      </c>
      <c r="AJ2414">
        <v>1</v>
      </c>
      <c r="AK2414" s="9" t="s">
        <v>2840</v>
      </c>
      <c r="AL2414">
        <f t="shared" si="818"/>
        <v>0</v>
      </c>
      <c r="AM2414">
        <f>IF(AND(INDIRECT(AN2414)='Sample Select backend'!$C$2,INDIRECT(AO2414)=1,INDIRECT(AP2414)='Sample Select backend'!$F$2,INDIRECT(AQ2414)=1,INDIRECT(AR2414)='Sample Select backend'!$M$2),1,0)</f>
        <v>0</v>
      </c>
      <c r="AN2414" t="str">
        <f>_xlfn.CONCAT('Sample Select backend'!$C$4,ROW(AN2414))</f>
        <v>AE2414</v>
      </c>
      <c r="AO2414" s="9" t="str">
        <f>_xlfn.CONCAT('Sample Select backend'!$J$2,ROW(AO2414))</f>
        <v>AJ2414</v>
      </c>
      <c r="AP2414" t="str">
        <f>_xlfn.CONCAT('Sample Select backend'!$F$4,ROW(AP2414))</f>
        <v>AF2414</v>
      </c>
      <c r="AQ2414" t="str">
        <f>_xlfn.CONCAT('Sample Select backend'!$I$10,ROW(AQ2414))</f>
        <v>R2414</v>
      </c>
      <c r="AR2414" t="str">
        <f>_xlfn.CONCAT('Sample Select backend'!$M$4,ROW(AR2414))</f>
        <v>AK2414</v>
      </c>
      <c r="AS2414" t="str">
        <f t="shared" si="819"/>
        <v>Morocco</v>
      </c>
      <c r="AT2414" s="9">
        <f t="shared" si="820"/>
        <v>6</v>
      </c>
      <c r="AU2414">
        <f t="shared" si="821"/>
        <v>0</v>
      </c>
      <c r="AV2414" s="9">
        <v>1</v>
      </c>
    </row>
    <row r="2415" spans="1:48" x14ac:dyDescent="0.35">
      <c r="A2415" t="s">
        <v>110</v>
      </c>
      <c r="B2415">
        <v>5</v>
      </c>
      <c r="C2415" t="s">
        <v>204</v>
      </c>
      <c r="D2415" t="s">
        <v>1534</v>
      </c>
      <c r="E2415">
        <v>1</v>
      </c>
      <c r="F2415">
        <v>-2</v>
      </c>
      <c r="G2415">
        <v>-2</v>
      </c>
      <c r="H2415">
        <v>-1</v>
      </c>
      <c r="I2415">
        <v>-2</v>
      </c>
      <c r="J2415">
        <v>2</v>
      </c>
      <c r="K2415">
        <v>1</v>
      </c>
      <c r="L2415">
        <v>2</v>
      </c>
      <c r="M2415">
        <v>1</v>
      </c>
      <c r="N2415" t="s">
        <v>2709</v>
      </c>
      <c r="O2415" t="s">
        <v>2804</v>
      </c>
      <c r="P2415" t="s">
        <v>2810</v>
      </c>
      <c r="Q2415" t="s">
        <v>2815</v>
      </c>
      <c r="R2415">
        <v>0</v>
      </c>
      <c r="S2415">
        <v>-6.96</v>
      </c>
      <c r="T2415">
        <v>-5.15</v>
      </c>
      <c r="U2415">
        <v>77.77</v>
      </c>
      <c r="V2415">
        <f t="shared" si="840"/>
        <v>1</v>
      </c>
      <c r="W2415">
        <f t="shared" si="841"/>
        <v>0</v>
      </c>
      <c r="X2415">
        <f t="shared" si="842"/>
        <v>0</v>
      </c>
      <c r="Y2415">
        <f t="shared" si="843"/>
        <v>0</v>
      </c>
      <c r="Z2415">
        <f t="shared" si="844"/>
        <v>0</v>
      </c>
      <c r="AA2415">
        <f t="shared" si="845"/>
        <v>1</v>
      </c>
      <c r="AB2415">
        <f t="shared" si="846"/>
        <v>1</v>
      </c>
      <c r="AC2415">
        <f t="shared" si="847"/>
        <v>1</v>
      </c>
      <c r="AD2415">
        <f t="shared" si="848"/>
        <v>1</v>
      </c>
      <c r="AE2415" s="4" t="s">
        <v>2828</v>
      </c>
      <c r="AF2415" s="9" t="s">
        <v>2829</v>
      </c>
      <c r="AG2415">
        <v>0</v>
      </c>
      <c r="AH2415">
        <v>1</v>
      </c>
      <c r="AI2415">
        <v>0</v>
      </c>
      <c r="AJ2415">
        <v>1</v>
      </c>
      <c r="AK2415" s="9" t="s">
        <v>2840</v>
      </c>
      <c r="AL2415">
        <f t="shared" si="818"/>
        <v>0</v>
      </c>
      <c r="AM2415">
        <f>IF(AND(INDIRECT(AN2415)='Sample Select backend'!$C$2,INDIRECT(AO2415)=1,INDIRECT(AP2415)='Sample Select backend'!$F$2,INDIRECT(AQ2415)=1,INDIRECT(AR2415)='Sample Select backend'!$M$2),1,0)</f>
        <v>0</v>
      </c>
      <c r="AN2415" t="str">
        <f>_xlfn.CONCAT('Sample Select backend'!$C$4,ROW(AN2415))</f>
        <v>AE2415</v>
      </c>
      <c r="AO2415" s="9" t="str">
        <f>_xlfn.CONCAT('Sample Select backend'!$J$2,ROW(AO2415))</f>
        <v>AJ2415</v>
      </c>
      <c r="AP2415" t="str">
        <f>_xlfn.CONCAT('Sample Select backend'!$F$4,ROW(AP2415))</f>
        <v>AF2415</v>
      </c>
      <c r="AQ2415" t="str">
        <f>_xlfn.CONCAT('Sample Select backend'!$I$10,ROW(AQ2415))</f>
        <v>R2415</v>
      </c>
      <c r="AR2415" t="str">
        <f>_xlfn.CONCAT('Sample Select backend'!$M$4,ROW(AR2415))</f>
        <v>AK2415</v>
      </c>
      <c r="AS2415" t="str">
        <f t="shared" si="819"/>
        <v>Morocco</v>
      </c>
      <c r="AT2415" s="9" t="str">
        <f t="shared" si="820"/>
        <v>General</v>
      </c>
      <c r="AU2415">
        <f t="shared" si="821"/>
        <v>0</v>
      </c>
      <c r="AV2415" s="9">
        <v>1</v>
      </c>
    </row>
    <row r="2416" spans="1:48" x14ac:dyDescent="0.35">
      <c r="A2416" t="s">
        <v>110</v>
      </c>
      <c r="B2416">
        <v>6</v>
      </c>
      <c r="C2416">
        <v>25</v>
      </c>
      <c r="D2416" t="s">
        <v>1533</v>
      </c>
      <c r="E2416">
        <v>1</v>
      </c>
      <c r="F2416">
        <v>1</v>
      </c>
      <c r="G2416">
        <v>-2</v>
      </c>
      <c r="H2416">
        <v>-1</v>
      </c>
      <c r="I2416">
        <v>-2</v>
      </c>
      <c r="J2416">
        <v>2</v>
      </c>
      <c r="K2416">
        <v>1</v>
      </c>
      <c r="L2416">
        <v>-2</v>
      </c>
      <c r="M2416">
        <v>1</v>
      </c>
      <c r="N2416" t="s">
        <v>2709</v>
      </c>
      <c r="O2416" t="s">
        <v>2804</v>
      </c>
      <c r="P2416" t="s">
        <v>2810</v>
      </c>
      <c r="Q2416" t="s">
        <v>2815</v>
      </c>
      <c r="R2416">
        <v>0</v>
      </c>
      <c r="S2416">
        <v>-6.96</v>
      </c>
      <c r="T2416">
        <v>-5.15</v>
      </c>
      <c r="U2416">
        <v>77.77</v>
      </c>
      <c r="V2416">
        <f t="shared" si="840"/>
        <v>1</v>
      </c>
      <c r="W2416">
        <f t="shared" si="841"/>
        <v>1</v>
      </c>
      <c r="X2416">
        <f t="shared" si="842"/>
        <v>0</v>
      </c>
      <c r="Y2416">
        <f t="shared" si="843"/>
        <v>0</v>
      </c>
      <c r="Z2416">
        <f t="shared" si="844"/>
        <v>0</v>
      </c>
      <c r="AA2416">
        <f t="shared" si="845"/>
        <v>1</v>
      </c>
      <c r="AB2416">
        <f t="shared" si="846"/>
        <v>1</v>
      </c>
      <c r="AC2416">
        <f t="shared" si="847"/>
        <v>0</v>
      </c>
      <c r="AD2416">
        <f t="shared" si="848"/>
        <v>1</v>
      </c>
      <c r="AE2416" s="4" t="s">
        <v>2828</v>
      </c>
      <c r="AF2416" s="9" t="s">
        <v>2829</v>
      </c>
      <c r="AG2416">
        <v>0</v>
      </c>
      <c r="AH2416">
        <v>1</v>
      </c>
      <c r="AI2416">
        <v>0</v>
      </c>
      <c r="AJ2416">
        <v>1</v>
      </c>
      <c r="AK2416" s="9" t="s">
        <v>2840</v>
      </c>
      <c r="AL2416">
        <f t="shared" si="818"/>
        <v>0</v>
      </c>
      <c r="AM2416">
        <f>IF(AND(INDIRECT(AN2416)='Sample Select backend'!$C$2,INDIRECT(AO2416)=1,INDIRECT(AP2416)='Sample Select backend'!$F$2,INDIRECT(AQ2416)=1,INDIRECT(AR2416)='Sample Select backend'!$M$2),1,0)</f>
        <v>0</v>
      </c>
      <c r="AN2416" t="str">
        <f>_xlfn.CONCAT('Sample Select backend'!$C$4,ROW(AN2416))</f>
        <v>AE2416</v>
      </c>
      <c r="AO2416" s="9" t="str">
        <f>_xlfn.CONCAT('Sample Select backend'!$J$2,ROW(AO2416))</f>
        <v>AJ2416</v>
      </c>
      <c r="AP2416" t="str">
        <f>_xlfn.CONCAT('Sample Select backend'!$F$4,ROW(AP2416))</f>
        <v>AF2416</v>
      </c>
      <c r="AQ2416" t="str">
        <f>_xlfn.CONCAT('Sample Select backend'!$I$10,ROW(AQ2416))</f>
        <v>R2416</v>
      </c>
      <c r="AR2416" t="str">
        <f>_xlfn.CONCAT('Sample Select backend'!$M$4,ROW(AR2416))</f>
        <v>AK2416</v>
      </c>
      <c r="AS2416" t="str">
        <f t="shared" si="819"/>
        <v>Morocco</v>
      </c>
      <c r="AT2416" s="9">
        <f t="shared" si="820"/>
        <v>25</v>
      </c>
      <c r="AU2416">
        <f t="shared" si="821"/>
        <v>0</v>
      </c>
      <c r="AV2416" s="9">
        <v>1</v>
      </c>
    </row>
    <row r="2417" spans="1:48" x14ac:dyDescent="0.35">
      <c r="A2417" t="s">
        <v>110</v>
      </c>
      <c r="B2417">
        <v>1</v>
      </c>
      <c r="C2417" t="s">
        <v>206</v>
      </c>
      <c r="D2417" t="s">
        <v>1529</v>
      </c>
      <c r="E2417">
        <v>-2</v>
      </c>
      <c r="F2417">
        <v>2</v>
      </c>
      <c r="G2417">
        <v>-2</v>
      </c>
      <c r="H2417">
        <v>-1</v>
      </c>
      <c r="I2417">
        <v>-2</v>
      </c>
      <c r="J2417">
        <v>-2</v>
      </c>
      <c r="K2417">
        <v>-2</v>
      </c>
      <c r="M2417">
        <v>1</v>
      </c>
      <c r="N2417" t="s">
        <v>2709</v>
      </c>
      <c r="O2417" t="s">
        <v>2804</v>
      </c>
      <c r="P2417" t="s">
        <v>2810</v>
      </c>
      <c r="Q2417" t="s">
        <v>2815</v>
      </c>
      <c r="R2417">
        <v>0</v>
      </c>
      <c r="S2417">
        <v>-6.96</v>
      </c>
      <c r="T2417">
        <v>-5.15</v>
      </c>
      <c r="U2417">
        <v>77.77</v>
      </c>
      <c r="V2417">
        <f t="shared" si="840"/>
        <v>0</v>
      </c>
      <c r="W2417">
        <f t="shared" si="841"/>
        <v>1</v>
      </c>
      <c r="X2417">
        <f t="shared" si="842"/>
        <v>0</v>
      </c>
      <c r="Y2417">
        <f t="shared" si="843"/>
        <v>0</v>
      </c>
      <c r="Z2417">
        <f t="shared" si="844"/>
        <v>0</v>
      </c>
      <c r="AA2417">
        <f t="shared" si="845"/>
        <v>0</v>
      </c>
      <c r="AB2417">
        <f t="shared" si="846"/>
        <v>0</v>
      </c>
      <c r="AC2417">
        <f t="shared" si="847"/>
        <v>-1</v>
      </c>
      <c r="AD2417">
        <f t="shared" si="848"/>
        <v>1</v>
      </c>
      <c r="AE2417" s="4" t="s">
        <v>2828</v>
      </c>
      <c r="AF2417" s="9" t="s">
        <v>2829</v>
      </c>
      <c r="AG2417">
        <v>0</v>
      </c>
      <c r="AH2417">
        <v>1</v>
      </c>
      <c r="AI2417">
        <v>0</v>
      </c>
      <c r="AJ2417">
        <v>1</v>
      </c>
      <c r="AK2417" s="9" t="s">
        <v>2840</v>
      </c>
      <c r="AL2417">
        <f t="shared" si="818"/>
        <v>0</v>
      </c>
      <c r="AM2417">
        <f>IF(AND(INDIRECT(AN2417)='Sample Select backend'!$C$2,INDIRECT(AO2417)=1,INDIRECT(AP2417)='Sample Select backend'!$F$2,INDIRECT(AQ2417)=1,INDIRECT(AR2417)='Sample Select backend'!$M$2),1,0)</f>
        <v>0</v>
      </c>
      <c r="AN2417" t="str">
        <f>_xlfn.CONCAT('Sample Select backend'!$C$4,ROW(AN2417))</f>
        <v>AE2417</v>
      </c>
      <c r="AO2417" s="9" t="str">
        <f>_xlfn.CONCAT('Sample Select backend'!$J$2,ROW(AO2417))</f>
        <v>AJ2417</v>
      </c>
      <c r="AP2417" t="str">
        <f>_xlfn.CONCAT('Sample Select backend'!$F$4,ROW(AP2417))</f>
        <v>AF2417</v>
      </c>
      <c r="AQ2417" t="str">
        <f>_xlfn.CONCAT('Sample Select backend'!$I$10,ROW(AQ2417))</f>
        <v>R2417</v>
      </c>
      <c r="AR2417" t="str">
        <f>_xlfn.CONCAT('Sample Select backend'!$M$4,ROW(AR2417))</f>
        <v>AK2417</v>
      </c>
      <c r="AS2417" t="str">
        <f t="shared" si="819"/>
        <v>Morocco</v>
      </c>
      <c r="AT2417" s="9" t="str">
        <f t="shared" si="820"/>
        <v>Tax exemption/waiver/suspension</v>
      </c>
      <c r="AU2417">
        <f t="shared" si="821"/>
        <v>0</v>
      </c>
      <c r="AV2417" s="9">
        <v>1</v>
      </c>
    </row>
    <row r="2418" spans="1:48" x14ac:dyDescent="0.35">
      <c r="A2418" t="s">
        <v>110</v>
      </c>
      <c r="B2418">
        <v>1</v>
      </c>
      <c r="C2418">
        <v>6</v>
      </c>
      <c r="D2418" t="s">
        <v>1530</v>
      </c>
      <c r="E2418">
        <v>2</v>
      </c>
      <c r="F2418">
        <v>2</v>
      </c>
      <c r="G2418">
        <v>2</v>
      </c>
      <c r="H2418">
        <v>2</v>
      </c>
      <c r="I2418">
        <v>2</v>
      </c>
      <c r="J2418">
        <v>2</v>
      </c>
      <c r="K2418">
        <v>1</v>
      </c>
      <c r="L2418">
        <v>2</v>
      </c>
      <c r="M2418">
        <v>1</v>
      </c>
      <c r="N2418" t="s">
        <v>2709</v>
      </c>
      <c r="O2418" t="s">
        <v>2804</v>
      </c>
      <c r="P2418" t="s">
        <v>2810</v>
      </c>
      <c r="Q2418" t="s">
        <v>2815</v>
      </c>
      <c r="R2418">
        <v>0</v>
      </c>
      <c r="S2418">
        <v>-6.96</v>
      </c>
      <c r="T2418">
        <v>-5.15</v>
      </c>
      <c r="U2418">
        <v>77.77</v>
      </c>
      <c r="V2418">
        <f t="shared" si="840"/>
        <v>1</v>
      </c>
      <c r="W2418">
        <f t="shared" si="841"/>
        <v>1</v>
      </c>
      <c r="X2418">
        <f t="shared" si="842"/>
        <v>1</v>
      </c>
      <c r="Y2418">
        <f t="shared" si="843"/>
        <v>1</v>
      </c>
      <c r="Z2418">
        <f t="shared" si="844"/>
        <v>1</v>
      </c>
      <c r="AA2418">
        <f t="shared" si="845"/>
        <v>1</v>
      </c>
      <c r="AB2418">
        <f t="shared" si="846"/>
        <v>1</v>
      </c>
      <c r="AC2418">
        <f t="shared" si="847"/>
        <v>1</v>
      </c>
      <c r="AD2418">
        <f t="shared" si="848"/>
        <v>1</v>
      </c>
      <c r="AE2418" s="4" t="s">
        <v>2828</v>
      </c>
      <c r="AF2418" s="9" t="s">
        <v>2829</v>
      </c>
      <c r="AG2418">
        <v>0</v>
      </c>
      <c r="AH2418">
        <v>1</v>
      </c>
      <c r="AI2418">
        <v>0</v>
      </c>
      <c r="AJ2418">
        <v>1</v>
      </c>
      <c r="AK2418" s="9" t="s">
        <v>2840</v>
      </c>
      <c r="AL2418">
        <f t="shared" si="818"/>
        <v>0</v>
      </c>
      <c r="AM2418">
        <f>IF(AND(INDIRECT(AN2418)='Sample Select backend'!$C$2,INDIRECT(AO2418)=1,INDIRECT(AP2418)='Sample Select backend'!$F$2,INDIRECT(AQ2418)=1,INDIRECT(AR2418)='Sample Select backend'!$M$2),1,0)</f>
        <v>0</v>
      </c>
      <c r="AN2418" t="str">
        <f>_xlfn.CONCAT('Sample Select backend'!$C$4,ROW(AN2418))</f>
        <v>AE2418</v>
      </c>
      <c r="AO2418" s="9" t="str">
        <f>_xlfn.CONCAT('Sample Select backend'!$J$2,ROW(AO2418))</f>
        <v>AJ2418</v>
      </c>
      <c r="AP2418" t="str">
        <f>_xlfn.CONCAT('Sample Select backend'!$F$4,ROW(AP2418))</f>
        <v>AF2418</v>
      </c>
      <c r="AQ2418" t="str">
        <f>_xlfn.CONCAT('Sample Select backend'!$I$10,ROW(AQ2418))</f>
        <v>R2418</v>
      </c>
      <c r="AR2418" t="str">
        <f>_xlfn.CONCAT('Sample Select backend'!$M$4,ROW(AR2418))</f>
        <v>AK2418</v>
      </c>
      <c r="AS2418" t="str">
        <f t="shared" si="819"/>
        <v>Morocco</v>
      </c>
      <c r="AT2418" s="9">
        <f t="shared" si="820"/>
        <v>6</v>
      </c>
      <c r="AU2418">
        <f t="shared" si="821"/>
        <v>0</v>
      </c>
      <c r="AV2418" s="9">
        <v>1</v>
      </c>
    </row>
    <row r="2419" spans="1:48" x14ac:dyDescent="0.35">
      <c r="A2419" t="s">
        <v>110</v>
      </c>
      <c r="B2419">
        <v>6</v>
      </c>
      <c r="C2419">
        <v>27</v>
      </c>
      <c r="D2419" t="s">
        <v>1527</v>
      </c>
      <c r="E2419">
        <v>1</v>
      </c>
      <c r="F2419">
        <v>1</v>
      </c>
      <c r="G2419">
        <v>2</v>
      </c>
      <c r="H2419">
        <v>-1</v>
      </c>
      <c r="I2419">
        <v>2</v>
      </c>
      <c r="J2419">
        <v>2</v>
      </c>
      <c r="K2419">
        <v>1</v>
      </c>
      <c r="L2419">
        <v>2</v>
      </c>
      <c r="M2419">
        <v>1</v>
      </c>
      <c r="N2419" t="s">
        <v>2709</v>
      </c>
      <c r="O2419" t="s">
        <v>2804</v>
      </c>
      <c r="P2419" t="s">
        <v>2810</v>
      </c>
      <c r="Q2419" t="s">
        <v>2815</v>
      </c>
      <c r="R2419">
        <v>0</v>
      </c>
      <c r="S2419">
        <v>-6.96</v>
      </c>
      <c r="T2419">
        <v>-5.15</v>
      </c>
      <c r="U2419">
        <v>77.77</v>
      </c>
      <c r="V2419">
        <f t="shared" si="840"/>
        <v>1</v>
      </c>
      <c r="W2419">
        <f t="shared" si="841"/>
        <v>1</v>
      </c>
      <c r="X2419">
        <f t="shared" si="842"/>
        <v>1</v>
      </c>
      <c r="Y2419">
        <f t="shared" si="843"/>
        <v>0</v>
      </c>
      <c r="Z2419">
        <f t="shared" si="844"/>
        <v>1</v>
      </c>
      <c r="AA2419">
        <f t="shared" si="845"/>
        <v>1</v>
      </c>
      <c r="AB2419">
        <f t="shared" si="846"/>
        <v>1</v>
      </c>
      <c r="AC2419">
        <f t="shared" si="847"/>
        <v>1</v>
      </c>
      <c r="AD2419">
        <f t="shared" si="848"/>
        <v>1</v>
      </c>
      <c r="AE2419" s="4" t="s">
        <v>2828</v>
      </c>
      <c r="AF2419" s="9" t="s">
        <v>2829</v>
      </c>
      <c r="AG2419">
        <v>0</v>
      </c>
      <c r="AH2419">
        <v>1</v>
      </c>
      <c r="AI2419">
        <v>0</v>
      </c>
      <c r="AJ2419">
        <v>1</v>
      </c>
      <c r="AK2419" s="9" t="s">
        <v>2840</v>
      </c>
      <c r="AL2419">
        <f t="shared" si="818"/>
        <v>0</v>
      </c>
      <c r="AM2419">
        <f>IF(AND(INDIRECT(AN2419)='Sample Select backend'!$C$2,INDIRECT(AO2419)=1,INDIRECT(AP2419)='Sample Select backend'!$F$2,INDIRECT(AQ2419)=1,INDIRECT(AR2419)='Sample Select backend'!$M$2),1,0)</f>
        <v>0</v>
      </c>
      <c r="AN2419" t="str">
        <f>_xlfn.CONCAT('Sample Select backend'!$C$4,ROW(AN2419))</f>
        <v>AE2419</v>
      </c>
      <c r="AO2419" s="9" t="str">
        <f>_xlfn.CONCAT('Sample Select backend'!$J$2,ROW(AO2419))</f>
        <v>AJ2419</v>
      </c>
      <c r="AP2419" t="str">
        <f>_xlfn.CONCAT('Sample Select backend'!$F$4,ROW(AP2419))</f>
        <v>AF2419</v>
      </c>
      <c r="AQ2419" t="str">
        <f>_xlfn.CONCAT('Sample Select backend'!$I$10,ROW(AQ2419))</f>
        <v>R2419</v>
      </c>
      <c r="AR2419" t="str">
        <f>_xlfn.CONCAT('Sample Select backend'!$M$4,ROW(AR2419))</f>
        <v>AK2419</v>
      </c>
      <c r="AS2419" t="str">
        <f t="shared" si="819"/>
        <v>Morocco</v>
      </c>
      <c r="AT2419" s="9">
        <f t="shared" si="820"/>
        <v>27</v>
      </c>
      <c r="AU2419">
        <f t="shared" si="821"/>
        <v>0</v>
      </c>
      <c r="AV2419" s="9">
        <v>1</v>
      </c>
    </row>
    <row r="2420" spans="1:48" x14ac:dyDescent="0.35">
      <c r="A2420" t="s">
        <v>110</v>
      </c>
      <c r="B2420">
        <v>2</v>
      </c>
      <c r="C2420">
        <v>5</v>
      </c>
      <c r="D2420" t="s">
        <v>1535</v>
      </c>
      <c r="E2420">
        <v>-2</v>
      </c>
      <c r="F2420">
        <v>2</v>
      </c>
      <c r="G2420">
        <v>2</v>
      </c>
      <c r="H2420">
        <v>2</v>
      </c>
      <c r="I2420">
        <v>2</v>
      </c>
      <c r="J2420">
        <v>2</v>
      </c>
      <c r="K2420">
        <v>1</v>
      </c>
      <c r="L2420">
        <v>2</v>
      </c>
      <c r="M2420">
        <v>1</v>
      </c>
      <c r="N2420" t="s">
        <v>2709</v>
      </c>
      <c r="O2420" t="s">
        <v>2804</v>
      </c>
      <c r="P2420" t="s">
        <v>2810</v>
      </c>
      <c r="Q2420" t="s">
        <v>2815</v>
      </c>
      <c r="R2420">
        <v>0</v>
      </c>
      <c r="S2420">
        <v>-6.96</v>
      </c>
      <c r="T2420">
        <v>-5.15</v>
      </c>
      <c r="U2420">
        <v>77.77</v>
      </c>
      <c r="V2420">
        <f t="shared" si="840"/>
        <v>0</v>
      </c>
      <c r="W2420">
        <f t="shared" si="841"/>
        <v>1</v>
      </c>
      <c r="X2420">
        <f t="shared" si="842"/>
        <v>1</v>
      </c>
      <c r="Y2420">
        <f t="shared" si="843"/>
        <v>1</v>
      </c>
      <c r="Z2420">
        <f t="shared" si="844"/>
        <v>1</v>
      </c>
      <c r="AA2420">
        <f t="shared" si="845"/>
        <v>1</v>
      </c>
      <c r="AB2420">
        <f t="shared" si="846"/>
        <v>1</v>
      </c>
      <c r="AC2420">
        <f t="shared" si="847"/>
        <v>1</v>
      </c>
      <c r="AD2420">
        <f t="shared" si="848"/>
        <v>1</v>
      </c>
      <c r="AE2420" s="4" t="s">
        <v>2828</v>
      </c>
      <c r="AF2420" s="9" t="s">
        <v>2829</v>
      </c>
      <c r="AG2420">
        <v>0</v>
      </c>
      <c r="AH2420">
        <v>1</v>
      </c>
      <c r="AI2420">
        <v>0</v>
      </c>
      <c r="AJ2420">
        <v>1</v>
      </c>
      <c r="AK2420" s="9" t="s">
        <v>2840</v>
      </c>
      <c r="AL2420">
        <f t="shared" si="818"/>
        <v>0</v>
      </c>
      <c r="AM2420">
        <f>IF(AND(INDIRECT(AN2420)='Sample Select backend'!$C$2,INDIRECT(AO2420)=1,INDIRECT(AP2420)='Sample Select backend'!$F$2,INDIRECT(AQ2420)=1,INDIRECT(AR2420)='Sample Select backend'!$M$2),1,0)</f>
        <v>0</v>
      </c>
      <c r="AN2420" t="str">
        <f>_xlfn.CONCAT('Sample Select backend'!$C$4,ROW(AN2420))</f>
        <v>AE2420</v>
      </c>
      <c r="AO2420" s="9" t="str">
        <f>_xlfn.CONCAT('Sample Select backend'!$J$2,ROW(AO2420))</f>
        <v>AJ2420</v>
      </c>
      <c r="AP2420" t="str">
        <f>_xlfn.CONCAT('Sample Select backend'!$F$4,ROW(AP2420))</f>
        <v>AF2420</v>
      </c>
      <c r="AQ2420" t="str">
        <f>_xlfn.CONCAT('Sample Select backend'!$I$10,ROW(AQ2420))</f>
        <v>R2420</v>
      </c>
      <c r="AR2420" t="str">
        <f>_xlfn.CONCAT('Sample Select backend'!$M$4,ROW(AR2420))</f>
        <v>AK2420</v>
      </c>
      <c r="AS2420" t="str">
        <f t="shared" si="819"/>
        <v>Morocco</v>
      </c>
      <c r="AT2420" s="9">
        <f t="shared" si="820"/>
        <v>5</v>
      </c>
      <c r="AU2420">
        <f t="shared" si="821"/>
        <v>0</v>
      </c>
      <c r="AV2420" s="9">
        <v>0</v>
      </c>
    </row>
    <row r="2421" spans="1:48" x14ac:dyDescent="0.35">
      <c r="A2421" t="s">
        <v>110</v>
      </c>
      <c r="B2421">
        <v>6</v>
      </c>
      <c r="C2421">
        <v>25</v>
      </c>
      <c r="D2421" t="s">
        <v>1532</v>
      </c>
      <c r="E2421">
        <v>1</v>
      </c>
      <c r="F2421">
        <v>1</v>
      </c>
      <c r="G2421">
        <v>2</v>
      </c>
      <c r="H2421">
        <v>-1</v>
      </c>
      <c r="I2421">
        <v>-2</v>
      </c>
      <c r="J2421">
        <v>2</v>
      </c>
      <c r="K2421">
        <v>1</v>
      </c>
      <c r="L2421">
        <v>-2</v>
      </c>
      <c r="M2421">
        <v>1</v>
      </c>
      <c r="N2421" t="s">
        <v>2709</v>
      </c>
      <c r="O2421" t="s">
        <v>2804</v>
      </c>
      <c r="P2421" t="s">
        <v>2810</v>
      </c>
      <c r="Q2421" t="s">
        <v>2815</v>
      </c>
      <c r="R2421">
        <v>0</v>
      </c>
      <c r="S2421">
        <v>-6.96</v>
      </c>
      <c r="T2421">
        <v>-5.15</v>
      </c>
      <c r="U2421">
        <v>77.77</v>
      </c>
      <c r="V2421">
        <f t="shared" si="840"/>
        <v>1</v>
      </c>
      <c r="W2421">
        <f t="shared" si="841"/>
        <v>1</v>
      </c>
      <c r="X2421">
        <f t="shared" si="842"/>
        <v>1</v>
      </c>
      <c r="Y2421">
        <f t="shared" si="843"/>
        <v>0</v>
      </c>
      <c r="Z2421">
        <f t="shared" si="844"/>
        <v>0</v>
      </c>
      <c r="AA2421">
        <f t="shared" si="845"/>
        <v>1</v>
      </c>
      <c r="AB2421">
        <f t="shared" si="846"/>
        <v>1</v>
      </c>
      <c r="AC2421">
        <f t="shared" si="847"/>
        <v>0</v>
      </c>
      <c r="AD2421">
        <f t="shared" si="848"/>
        <v>1</v>
      </c>
      <c r="AE2421" s="4" t="s">
        <v>2828</v>
      </c>
      <c r="AF2421" s="9" t="s">
        <v>2829</v>
      </c>
      <c r="AG2421">
        <v>0</v>
      </c>
      <c r="AH2421">
        <v>1</v>
      </c>
      <c r="AI2421">
        <v>0</v>
      </c>
      <c r="AJ2421">
        <v>1</v>
      </c>
      <c r="AK2421" s="9" t="s">
        <v>2840</v>
      </c>
      <c r="AL2421">
        <f t="shared" si="818"/>
        <v>0</v>
      </c>
      <c r="AM2421">
        <f>IF(AND(INDIRECT(AN2421)='Sample Select backend'!$C$2,INDIRECT(AO2421)=1,INDIRECT(AP2421)='Sample Select backend'!$F$2,INDIRECT(AQ2421)=1,INDIRECT(AR2421)='Sample Select backend'!$M$2),1,0)</f>
        <v>0</v>
      </c>
      <c r="AN2421" t="str">
        <f>_xlfn.CONCAT('Sample Select backend'!$C$4,ROW(AN2421))</f>
        <v>AE2421</v>
      </c>
      <c r="AO2421" s="9" t="str">
        <f>_xlfn.CONCAT('Sample Select backend'!$J$2,ROW(AO2421))</f>
        <v>AJ2421</v>
      </c>
      <c r="AP2421" t="str">
        <f>_xlfn.CONCAT('Sample Select backend'!$F$4,ROW(AP2421))</f>
        <v>AF2421</v>
      </c>
      <c r="AQ2421" t="str">
        <f>_xlfn.CONCAT('Sample Select backend'!$I$10,ROW(AQ2421))</f>
        <v>R2421</v>
      </c>
      <c r="AR2421" t="str">
        <f>_xlfn.CONCAT('Sample Select backend'!$M$4,ROW(AR2421))</f>
        <v>AK2421</v>
      </c>
      <c r="AS2421" t="str">
        <f t="shared" si="819"/>
        <v>Morocco</v>
      </c>
      <c r="AT2421" s="9">
        <f t="shared" si="820"/>
        <v>25</v>
      </c>
      <c r="AU2421">
        <f t="shared" si="821"/>
        <v>0</v>
      </c>
      <c r="AV2421" s="9">
        <v>0</v>
      </c>
    </row>
    <row r="2422" spans="1:48" x14ac:dyDescent="0.35">
      <c r="A2422" s="24" t="s">
        <v>110</v>
      </c>
      <c r="B2422" s="24">
        <v>1</v>
      </c>
      <c r="C2422" s="24">
        <v>6</v>
      </c>
      <c r="D2422" s="24" t="s">
        <v>4030</v>
      </c>
      <c r="E2422" s="24"/>
      <c r="O2422" t="s">
        <v>2804</v>
      </c>
      <c r="P2422" t="s">
        <v>2810</v>
      </c>
      <c r="Q2422" t="s">
        <v>2815</v>
      </c>
      <c r="R2422">
        <v>0</v>
      </c>
      <c r="S2422">
        <v>-6.96</v>
      </c>
      <c r="T2422">
        <v>-5.15</v>
      </c>
      <c r="U2422">
        <v>77.77</v>
      </c>
      <c r="V2422">
        <v>-1</v>
      </c>
      <c r="W2422">
        <v>-1</v>
      </c>
      <c r="X2422">
        <v>-1</v>
      </c>
      <c r="Y2422">
        <v>-1</v>
      </c>
      <c r="Z2422">
        <v>-1</v>
      </c>
      <c r="AA2422">
        <v>-1</v>
      </c>
      <c r="AB2422">
        <v>-1</v>
      </c>
      <c r="AC2422">
        <v>-1</v>
      </c>
      <c r="AD2422">
        <v>-1</v>
      </c>
      <c r="AE2422" s="4" t="s">
        <v>2828</v>
      </c>
      <c r="AF2422" s="9" t="s">
        <v>2829</v>
      </c>
      <c r="AG2422">
        <v>0</v>
      </c>
      <c r="AH2422">
        <v>1</v>
      </c>
      <c r="AI2422">
        <v>0</v>
      </c>
      <c r="AJ2422">
        <v>1</v>
      </c>
      <c r="AK2422" s="9" t="s">
        <v>2840</v>
      </c>
      <c r="AL2422">
        <f t="shared" si="818"/>
        <v>0</v>
      </c>
      <c r="AM2422">
        <f>IF(AND(INDIRECT(AN2422)='Sample Select backend'!$C$2,INDIRECT(AO2422)=1,INDIRECT(AP2422)='Sample Select backend'!$F$2,INDIRECT(AQ2422)=1,INDIRECT(AR2422)='Sample Select backend'!$M$2),1,0)</f>
        <v>0</v>
      </c>
      <c r="AN2422" t="str">
        <f>_xlfn.CONCAT('Sample Select backend'!$C$4,ROW(AN2422))</f>
        <v>AE2422</v>
      </c>
      <c r="AO2422" s="9" t="str">
        <f>_xlfn.CONCAT('Sample Select backend'!$J$2,ROW(AO2422))</f>
        <v>AJ2422</v>
      </c>
      <c r="AP2422" t="str">
        <f>_xlfn.CONCAT('Sample Select backend'!$F$4,ROW(AP2422))</f>
        <v>AF2422</v>
      </c>
      <c r="AQ2422" t="str">
        <f>_xlfn.CONCAT('Sample Select backend'!$I$10,ROW(AQ2422))</f>
        <v>R2422</v>
      </c>
      <c r="AR2422" t="str">
        <f>_xlfn.CONCAT('Sample Select backend'!$M$4,ROW(AR2422))</f>
        <v>AK2422</v>
      </c>
      <c r="AS2422" t="str">
        <f t="shared" si="819"/>
        <v>Morocco</v>
      </c>
      <c r="AT2422" s="9">
        <f t="shared" si="820"/>
        <v>6</v>
      </c>
      <c r="AU2422">
        <f t="shared" si="821"/>
        <v>0</v>
      </c>
      <c r="AV2422" s="9">
        <v>0</v>
      </c>
    </row>
    <row r="2423" spans="1:48" x14ac:dyDescent="0.35">
      <c r="A2423" s="24" t="s">
        <v>110</v>
      </c>
      <c r="B2423" s="24">
        <v>2</v>
      </c>
      <c r="C2423" s="24">
        <v>14</v>
      </c>
      <c r="D2423" s="24" t="s">
        <v>4031</v>
      </c>
      <c r="E2423" s="24"/>
      <c r="O2423" t="s">
        <v>2804</v>
      </c>
      <c r="P2423" t="s">
        <v>2810</v>
      </c>
      <c r="Q2423" t="s">
        <v>2815</v>
      </c>
      <c r="R2423">
        <v>0</v>
      </c>
      <c r="S2423">
        <v>-6.96</v>
      </c>
      <c r="T2423">
        <v>-5.15</v>
      </c>
      <c r="U2423">
        <v>77.77</v>
      </c>
      <c r="V2423">
        <v>-1</v>
      </c>
      <c r="W2423">
        <v>-1</v>
      </c>
      <c r="X2423">
        <v>-1</v>
      </c>
      <c r="Y2423">
        <v>-1</v>
      </c>
      <c r="Z2423">
        <v>-1</v>
      </c>
      <c r="AA2423">
        <v>-1</v>
      </c>
      <c r="AB2423">
        <v>-1</v>
      </c>
      <c r="AC2423">
        <v>-1</v>
      </c>
      <c r="AD2423">
        <v>-1</v>
      </c>
      <c r="AE2423" s="4" t="s">
        <v>2828</v>
      </c>
      <c r="AF2423" s="9" t="s">
        <v>2829</v>
      </c>
      <c r="AG2423">
        <v>0</v>
      </c>
      <c r="AH2423">
        <v>1</v>
      </c>
      <c r="AI2423">
        <v>0</v>
      </c>
      <c r="AJ2423">
        <v>1</v>
      </c>
      <c r="AK2423" s="9" t="s">
        <v>2840</v>
      </c>
      <c r="AL2423">
        <f t="shared" si="818"/>
        <v>0</v>
      </c>
      <c r="AM2423">
        <f>IF(AND(INDIRECT(AN2423)='Sample Select backend'!$C$2,INDIRECT(AO2423)=1,INDIRECT(AP2423)='Sample Select backend'!$F$2,INDIRECT(AQ2423)=1,INDIRECT(AR2423)='Sample Select backend'!$M$2),1,0)</f>
        <v>0</v>
      </c>
      <c r="AN2423" t="str">
        <f>_xlfn.CONCAT('Sample Select backend'!$C$4,ROW(AN2423))</f>
        <v>AE2423</v>
      </c>
      <c r="AO2423" s="9" t="str">
        <f>_xlfn.CONCAT('Sample Select backend'!$J$2,ROW(AO2423))</f>
        <v>AJ2423</v>
      </c>
      <c r="AP2423" t="str">
        <f>_xlfn.CONCAT('Sample Select backend'!$F$4,ROW(AP2423))</f>
        <v>AF2423</v>
      </c>
      <c r="AQ2423" t="str">
        <f>_xlfn.CONCAT('Sample Select backend'!$I$10,ROW(AQ2423))</f>
        <v>R2423</v>
      </c>
      <c r="AR2423" t="str">
        <f>_xlfn.CONCAT('Sample Select backend'!$M$4,ROW(AR2423))</f>
        <v>AK2423</v>
      </c>
      <c r="AS2423" t="str">
        <f t="shared" si="819"/>
        <v>Morocco</v>
      </c>
      <c r="AT2423" s="9">
        <f t="shared" si="820"/>
        <v>14</v>
      </c>
      <c r="AU2423">
        <f t="shared" si="821"/>
        <v>0</v>
      </c>
      <c r="AV2423" s="9">
        <v>1</v>
      </c>
    </row>
    <row r="2424" spans="1:48" x14ac:dyDescent="0.35">
      <c r="A2424" s="24" t="s">
        <v>110</v>
      </c>
      <c r="B2424" s="24">
        <v>1</v>
      </c>
      <c r="C2424" s="24">
        <v>12</v>
      </c>
      <c r="D2424" s="24" t="s">
        <v>4032</v>
      </c>
      <c r="E2424" s="24"/>
      <c r="O2424" t="s">
        <v>2804</v>
      </c>
      <c r="P2424" t="s">
        <v>2810</v>
      </c>
      <c r="Q2424" t="s">
        <v>2815</v>
      </c>
      <c r="R2424">
        <v>0</v>
      </c>
      <c r="S2424">
        <v>-6.96</v>
      </c>
      <c r="T2424">
        <v>-5.15</v>
      </c>
      <c r="U2424">
        <v>77.77</v>
      </c>
      <c r="V2424">
        <v>-1</v>
      </c>
      <c r="W2424">
        <v>-1</v>
      </c>
      <c r="X2424">
        <v>-1</v>
      </c>
      <c r="Y2424">
        <v>-1</v>
      </c>
      <c r="Z2424">
        <v>-1</v>
      </c>
      <c r="AA2424">
        <v>-1</v>
      </c>
      <c r="AB2424">
        <v>-1</v>
      </c>
      <c r="AC2424">
        <v>-1</v>
      </c>
      <c r="AD2424">
        <v>-1</v>
      </c>
      <c r="AE2424" s="4" t="s">
        <v>2828</v>
      </c>
      <c r="AF2424" s="9" t="s">
        <v>2829</v>
      </c>
      <c r="AG2424">
        <v>0</v>
      </c>
      <c r="AH2424">
        <v>1</v>
      </c>
      <c r="AI2424">
        <v>0</v>
      </c>
      <c r="AJ2424">
        <v>1</v>
      </c>
      <c r="AK2424" s="9" t="s">
        <v>2840</v>
      </c>
      <c r="AL2424">
        <f t="shared" si="818"/>
        <v>0</v>
      </c>
      <c r="AM2424">
        <f>IF(AND(INDIRECT(AN2424)='Sample Select backend'!$C$2,INDIRECT(AO2424)=1,INDIRECT(AP2424)='Sample Select backend'!$F$2,INDIRECT(AQ2424)=1,INDIRECT(AR2424)='Sample Select backend'!$M$2),1,0)</f>
        <v>0</v>
      </c>
      <c r="AN2424" t="str">
        <f>_xlfn.CONCAT('Sample Select backend'!$C$4,ROW(AN2424))</f>
        <v>AE2424</v>
      </c>
      <c r="AO2424" s="9" t="str">
        <f>_xlfn.CONCAT('Sample Select backend'!$J$2,ROW(AO2424))</f>
        <v>AJ2424</v>
      </c>
      <c r="AP2424" t="str">
        <f>_xlfn.CONCAT('Sample Select backend'!$F$4,ROW(AP2424))</f>
        <v>AF2424</v>
      </c>
      <c r="AQ2424" t="str">
        <f>_xlfn.CONCAT('Sample Select backend'!$I$10,ROW(AQ2424))</f>
        <v>R2424</v>
      </c>
      <c r="AR2424" t="str">
        <f>_xlfn.CONCAT('Sample Select backend'!$M$4,ROW(AR2424))</f>
        <v>AK2424</v>
      </c>
      <c r="AS2424" t="str">
        <f t="shared" si="819"/>
        <v>Morocco</v>
      </c>
      <c r="AT2424" s="9">
        <f t="shared" si="820"/>
        <v>12</v>
      </c>
      <c r="AU2424">
        <f t="shared" si="821"/>
        <v>0</v>
      </c>
      <c r="AV2424" s="9">
        <v>1</v>
      </c>
    </row>
    <row r="2425" spans="1:48" x14ac:dyDescent="0.35">
      <c r="A2425" t="s">
        <v>123</v>
      </c>
      <c r="B2425">
        <v>1</v>
      </c>
      <c r="C2425">
        <v>12</v>
      </c>
      <c r="D2425" t="s">
        <v>1646</v>
      </c>
      <c r="E2425">
        <v>-2</v>
      </c>
      <c r="F2425">
        <v>2</v>
      </c>
      <c r="G2425">
        <v>-2</v>
      </c>
      <c r="I2425">
        <v>-2</v>
      </c>
      <c r="J2425">
        <v>2</v>
      </c>
      <c r="K2425">
        <v>2</v>
      </c>
      <c r="L2425">
        <v>2</v>
      </c>
      <c r="M2425">
        <v>1</v>
      </c>
      <c r="N2425" t="s">
        <v>2722</v>
      </c>
      <c r="O2425" t="s">
        <v>2803</v>
      </c>
      <c r="P2425" t="s">
        <v>2809</v>
      </c>
      <c r="Q2425" t="s">
        <v>2814</v>
      </c>
      <c r="R2425">
        <v>0</v>
      </c>
      <c r="S2425">
        <v>-1.34</v>
      </c>
      <c r="T2425">
        <v>-1.25</v>
      </c>
      <c r="U2425">
        <v>121.73</v>
      </c>
      <c r="V2425">
        <f t="shared" ref="V2425:AD2431" si="849">IF(E2425&gt;0,1,IF(E2425&lt;0,0,-1))</f>
        <v>0</v>
      </c>
      <c r="W2425">
        <f t="shared" si="849"/>
        <v>1</v>
      </c>
      <c r="X2425">
        <f t="shared" si="849"/>
        <v>0</v>
      </c>
      <c r="Y2425">
        <f t="shared" si="849"/>
        <v>-1</v>
      </c>
      <c r="Z2425">
        <f t="shared" si="849"/>
        <v>0</v>
      </c>
      <c r="AA2425">
        <f t="shared" si="849"/>
        <v>1</v>
      </c>
      <c r="AB2425">
        <f t="shared" si="849"/>
        <v>1</v>
      </c>
      <c r="AC2425">
        <f t="shared" si="849"/>
        <v>1</v>
      </c>
      <c r="AD2425">
        <f t="shared" si="849"/>
        <v>1</v>
      </c>
      <c r="AE2425" s="4" t="s">
        <v>2828</v>
      </c>
      <c r="AF2425" s="9" t="s">
        <v>2829</v>
      </c>
      <c r="AG2425">
        <v>1</v>
      </c>
      <c r="AH2425">
        <v>0</v>
      </c>
      <c r="AI2425">
        <v>0</v>
      </c>
      <c r="AJ2425">
        <v>1</v>
      </c>
      <c r="AK2425" s="9" t="s">
        <v>2840</v>
      </c>
      <c r="AL2425">
        <f t="shared" si="818"/>
        <v>0</v>
      </c>
      <c r="AM2425">
        <f>IF(AND(INDIRECT(AN2425)='Sample Select backend'!$C$2,INDIRECT(AO2425)=1,INDIRECT(AP2425)='Sample Select backend'!$F$2,INDIRECT(AQ2425)=1,INDIRECT(AR2425)='Sample Select backend'!$M$2),1,0)</f>
        <v>0</v>
      </c>
      <c r="AN2425" t="str">
        <f>_xlfn.CONCAT('Sample Select backend'!$C$4,ROW(AN2425))</f>
        <v>AE2425</v>
      </c>
      <c r="AO2425" s="9" t="str">
        <f>_xlfn.CONCAT('Sample Select backend'!$J$2,ROW(AO2425))</f>
        <v>AJ2425</v>
      </c>
      <c r="AP2425" t="str">
        <f>_xlfn.CONCAT('Sample Select backend'!$F$4,ROW(AP2425))</f>
        <v>AF2425</v>
      </c>
      <c r="AQ2425" t="str">
        <f>_xlfn.CONCAT('Sample Select backend'!$I$10,ROW(AQ2425))</f>
        <v>R2425</v>
      </c>
      <c r="AR2425" t="str">
        <f>_xlfn.CONCAT('Sample Select backend'!$M$4,ROW(AR2425))</f>
        <v>AK2425</v>
      </c>
      <c r="AS2425" t="str">
        <f t="shared" si="819"/>
        <v>Mozambique</v>
      </c>
      <c r="AT2425" s="9">
        <f t="shared" si="820"/>
        <v>12</v>
      </c>
      <c r="AU2425">
        <f t="shared" si="821"/>
        <v>1</v>
      </c>
      <c r="AV2425" s="9">
        <v>1</v>
      </c>
    </row>
    <row r="2426" spans="1:48" x14ac:dyDescent="0.35">
      <c r="A2426" t="s">
        <v>123</v>
      </c>
      <c r="B2426">
        <v>1</v>
      </c>
      <c r="C2426">
        <v>6</v>
      </c>
      <c r="D2426" t="s">
        <v>1645</v>
      </c>
      <c r="E2426">
        <v>-2</v>
      </c>
      <c r="F2426">
        <v>2</v>
      </c>
      <c r="G2426">
        <v>2</v>
      </c>
      <c r="H2426">
        <v>2</v>
      </c>
      <c r="I2426">
        <v>2</v>
      </c>
      <c r="J2426">
        <v>2</v>
      </c>
      <c r="K2426">
        <v>1</v>
      </c>
      <c r="L2426">
        <v>2</v>
      </c>
      <c r="M2426">
        <v>1</v>
      </c>
      <c r="N2426" t="s">
        <v>2722</v>
      </c>
      <c r="O2426" t="s">
        <v>2803</v>
      </c>
      <c r="P2426" t="s">
        <v>2809</v>
      </c>
      <c r="Q2426" t="s">
        <v>2814</v>
      </c>
      <c r="R2426">
        <v>0</v>
      </c>
      <c r="S2426">
        <v>-1.34</v>
      </c>
      <c r="T2426">
        <v>-1.25</v>
      </c>
      <c r="U2426">
        <v>121.73</v>
      </c>
      <c r="V2426">
        <f t="shared" si="849"/>
        <v>0</v>
      </c>
      <c r="W2426">
        <f t="shared" si="849"/>
        <v>1</v>
      </c>
      <c r="X2426">
        <f t="shared" si="849"/>
        <v>1</v>
      </c>
      <c r="Y2426">
        <f t="shared" si="849"/>
        <v>1</v>
      </c>
      <c r="Z2426">
        <f t="shared" si="849"/>
        <v>1</v>
      </c>
      <c r="AA2426">
        <f t="shared" si="849"/>
        <v>1</v>
      </c>
      <c r="AB2426">
        <f t="shared" si="849"/>
        <v>1</v>
      </c>
      <c r="AC2426">
        <f t="shared" si="849"/>
        <v>1</v>
      </c>
      <c r="AD2426">
        <f t="shared" si="849"/>
        <v>1</v>
      </c>
      <c r="AE2426" s="4" t="s">
        <v>2828</v>
      </c>
      <c r="AF2426" s="9" t="s">
        <v>2829</v>
      </c>
      <c r="AG2426">
        <v>1</v>
      </c>
      <c r="AH2426">
        <v>0</v>
      </c>
      <c r="AI2426">
        <v>0</v>
      </c>
      <c r="AJ2426">
        <v>1</v>
      </c>
      <c r="AK2426" s="9" t="s">
        <v>2840</v>
      </c>
      <c r="AL2426">
        <f t="shared" si="818"/>
        <v>0</v>
      </c>
      <c r="AM2426">
        <f>IF(AND(INDIRECT(AN2426)='Sample Select backend'!$C$2,INDIRECT(AO2426)=1,INDIRECT(AP2426)='Sample Select backend'!$F$2,INDIRECT(AQ2426)=1,INDIRECT(AR2426)='Sample Select backend'!$M$2),1,0)</f>
        <v>0</v>
      </c>
      <c r="AN2426" t="str">
        <f>_xlfn.CONCAT('Sample Select backend'!$C$4,ROW(AN2426))</f>
        <v>AE2426</v>
      </c>
      <c r="AO2426" s="9" t="str">
        <f>_xlfn.CONCAT('Sample Select backend'!$J$2,ROW(AO2426))</f>
        <v>AJ2426</v>
      </c>
      <c r="AP2426" t="str">
        <f>_xlfn.CONCAT('Sample Select backend'!$F$4,ROW(AP2426))</f>
        <v>AF2426</v>
      </c>
      <c r="AQ2426" t="str">
        <f>_xlfn.CONCAT('Sample Select backend'!$I$10,ROW(AQ2426))</f>
        <v>R2426</v>
      </c>
      <c r="AR2426" t="str">
        <f>_xlfn.CONCAT('Sample Select backend'!$M$4,ROW(AR2426))</f>
        <v>AK2426</v>
      </c>
      <c r="AS2426" t="str">
        <f t="shared" si="819"/>
        <v>Mozambique</v>
      </c>
      <c r="AT2426" s="9">
        <f t="shared" si="820"/>
        <v>6</v>
      </c>
      <c r="AU2426">
        <f t="shared" si="821"/>
        <v>0</v>
      </c>
      <c r="AV2426" s="9">
        <v>1</v>
      </c>
    </row>
    <row r="2427" spans="1:48" x14ac:dyDescent="0.35">
      <c r="A2427" t="s">
        <v>123</v>
      </c>
      <c r="B2427">
        <v>1</v>
      </c>
      <c r="C2427" t="s">
        <v>201</v>
      </c>
      <c r="D2427" t="s">
        <v>1648</v>
      </c>
      <c r="E2427">
        <v>-2</v>
      </c>
      <c r="F2427">
        <v>2</v>
      </c>
      <c r="G2427">
        <v>2</v>
      </c>
      <c r="H2427">
        <v>2</v>
      </c>
      <c r="I2427">
        <v>2</v>
      </c>
      <c r="J2427">
        <v>2</v>
      </c>
      <c r="K2427">
        <v>1</v>
      </c>
      <c r="L2427">
        <v>2</v>
      </c>
      <c r="M2427">
        <v>1</v>
      </c>
      <c r="N2427" t="s">
        <v>2722</v>
      </c>
      <c r="O2427" t="s">
        <v>2803</v>
      </c>
      <c r="P2427" t="s">
        <v>2809</v>
      </c>
      <c r="Q2427" t="s">
        <v>2814</v>
      </c>
      <c r="R2427">
        <v>0</v>
      </c>
      <c r="S2427">
        <v>-1.34</v>
      </c>
      <c r="T2427">
        <v>-1.25</v>
      </c>
      <c r="U2427">
        <v>121.73</v>
      </c>
      <c r="V2427">
        <f t="shared" si="849"/>
        <v>0</v>
      </c>
      <c r="W2427">
        <f t="shared" si="849"/>
        <v>1</v>
      </c>
      <c r="X2427">
        <f t="shared" si="849"/>
        <v>1</v>
      </c>
      <c r="Y2427">
        <f t="shared" si="849"/>
        <v>1</v>
      </c>
      <c r="Z2427">
        <f t="shared" si="849"/>
        <v>1</v>
      </c>
      <c r="AA2427">
        <f t="shared" si="849"/>
        <v>1</v>
      </c>
      <c r="AB2427">
        <f t="shared" si="849"/>
        <v>1</v>
      </c>
      <c r="AC2427">
        <f t="shared" si="849"/>
        <v>1</v>
      </c>
      <c r="AD2427">
        <f t="shared" si="849"/>
        <v>1</v>
      </c>
      <c r="AE2427" s="4" t="s">
        <v>2828</v>
      </c>
      <c r="AF2427" s="9" t="s">
        <v>2829</v>
      </c>
      <c r="AG2427">
        <v>1</v>
      </c>
      <c r="AH2427">
        <v>0</v>
      </c>
      <c r="AI2427">
        <v>0</v>
      </c>
      <c r="AJ2427">
        <v>1</v>
      </c>
      <c r="AK2427" s="9" t="s">
        <v>2840</v>
      </c>
      <c r="AL2427">
        <f t="shared" si="818"/>
        <v>0</v>
      </c>
      <c r="AM2427">
        <f>IF(AND(INDIRECT(AN2427)='Sample Select backend'!$C$2,INDIRECT(AO2427)=1,INDIRECT(AP2427)='Sample Select backend'!$F$2,INDIRECT(AQ2427)=1,INDIRECT(AR2427)='Sample Select backend'!$M$2),1,0)</f>
        <v>0</v>
      </c>
      <c r="AN2427" t="str">
        <f>_xlfn.CONCAT('Sample Select backend'!$C$4,ROW(AN2427))</f>
        <v>AE2427</v>
      </c>
      <c r="AO2427" s="9" t="str">
        <f>_xlfn.CONCAT('Sample Select backend'!$J$2,ROW(AO2427))</f>
        <v>AJ2427</v>
      </c>
      <c r="AP2427" t="str">
        <f>_xlfn.CONCAT('Sample Select backend'!$F$4,ROW(AP2427))</f>
        <v>AF2427</v>
      </c>
      <c r="AQ2427" t="str">
        <f>_xlfn.CONCAT('Sample Select backend'!$I$10,ROW(AQ2427))</f>
        <v>R2427</v>
      </c>
      <c r="AR2427" t="str">
        <f>_xlfn.CONCAT('Sample Select backend'!$M$4,ROW(AR2427))</f>
        <v>AK2427</v>
      </c>
      <c r="AS2427" t="str">
        <f t="shared" si="819"/>
        <v>Mozambique</v>
      </c>
      <c r="AT2427" s="9" t="str">
        <f t="shared" si="820"/>
        <v>Other</v>
      </c>
      <c r="AU2427">
        <f t="shared" si="821"/>
        <v>0</v>
      </c>
      <c r="AV2427" s="9">
        <v>1</v>
      </c>
    </row>
    <row r="2428" spans="1:48" x14ac:dyDescent="0.35">
      <c r="A2428" t="s">
        <v>123</v>
      </c>
      <c r="B2428">
        <v>1</v>
      </c>
      <c r="C2428">
        <v>10</v>
      </c>
      <c r="D2428" t="s">
        <v>1650</v>
      </c>
      <c r="E2428">
        <v>-2</v>
      </c>
      <c r="F2428">
        <v>2</v>
      </c>
      <c r="G2428">
        <v>2</v>
      </c>
      <c r="H2428">
        <v>2</v>
      </c>
      <c r="I2428">
        <v>2</v>
      </c>
      <c r="J2428">
        <v>-2</v>
      </c>
      <c r="K2428">
        <v>-2</v>
      </c>
      <c r="L2428">
        <v>2</v>
      </c>
      <c r="M2428">
        <v>1</v>
      </c>
      <c r="N2428" t="s">
        <v>2722</v>
      </c>
      <c r="O2428" t="s">
        <v>2803</v>
      </c>
      <c r="P2428" t="s">
        <v>2809</v>
      </c>
      <c r="Q2428" t="s">
        <v>2814</v>
      </c>
      <c r="R2428">
        <v>0</v>
      </c>
      <c r="S2428">
        <v>-1.34</v>
      </c>
      <c r="T2428">
        <v>-1.25</v>
      </c>
      <c r="U2428">
        <v>121.73</v>
      </c>
      <c r="V2428">
        <f t="shared" si="849"/>
        <v>0</v>
      </c>
      <c r="W2428">
        <f t="shared" si="849"/>
        <v>1</v>
      </c>
      <c r="X2428">
        <f t="shared" si="849"/>
        <v>1</v>
      </c>
      <c r="Y2428">
        <f t="shared" si="849"/>
        <v>1</v>
      </c>
      <c r="Z2428">
        <f t="shared" si="849"/>
        <v>1</v>
      </c>
      <c r="AA2428">
        <f t="shared" si="849"/>
        <v>0</v>
      </c>
      <c r="AB2428">
        <f t="shared" si="849"/>
        <v>0</v>
      </c>
      <c r="AC2428">
        <f t="shared" si="849"/>
        <v>1</v>
      </c>
      <c r="AD2428">
        <f t="shared" si="849"/>
        <v>1</v>
      </c>
      <c r="AE2428" s="4" t="s">
        <v>2828</v>
      </c>
      <c r="AF2428" s="9" t="s">
        <v>2829</v>
      </c>
      <c r="AG2428">
        <v>1</v>
      </c>
      <c r="AH2428">
        <v>0</v>
      </c>
      <c r="AI2428">
        <v>0</v>
      </c>
      <c r="AJ2428">
        <v>1</v>
      </c>
      <c r="AK2428" s="9" t="s">
        <v>2840</v>
      </c>
      <c r="AL2428">
        <f t="shared" si="818"/>
        <v>0</v>
      </c>
      <c r="AM2428">
        <f>IF(AND(INDIRECT(AN2428)='Sample Select backend'!$C$2,INDIRECT(AO2428)=1,INDIRECT(AP2428)='Sample Select backend'!$F$2,INDIRECT(AQ2428)=1,INDIRECT(AR2428)='Sample Select backend'!$M$2),1,0)</f>
        <v>0</v>
      </c>
      <c r="AN2428" t="str">
        <f>_xlfn.CONCAT('Sample Select backend'!$C$4,ROW(AN2428))</f>
        <v>AE2428</v>
      </c>
      <c r="AO2428" s="9" t="str">
        <f>_xlfn.CONCAT('Sample Select backend'!$J$2,ROW(AO2428))</f>
        <v>AJ2428</v>
      </c>
      <c r="AP2428" t="str">
        <f>_xlfn.CONCAT('Sample Select backend'!$F$4,ROW(AP2428))</f>
        <v>AF2428</v>
      </c>
      <c r="AQ2428" t="str">
        <f>_xlfn.CONCAT('Sample Select backend'!$I$10,ROW(AQ2428))</f>
        <v>R2428</v>
      </c>
      <c r="AR2428" t="str">
        <f>_xlfn.CONCAT('Sample Select backend'!$M$4,ROW(AR2428))</f>
        <v>AK2428</v>
      </c>
      <c r="AS2428" t="str">
        <f t="shared" si="819"/>
        <v>Mozambique</v>
      </c>
      <c r="AT2428" s="9">
        <f t="shared" si="820"/>
        <v>10</v>
      </c>
      <c r="AU2428">
        <f t="shared" si="821"/>
        <v>0</v>
      </c>
      <c r="AV2428" s="9">
        <v>1</v>
      </c>
    </row>
    <row r="2429" spans="1:48" x14ac:dyDescent="0.35">
      <c r="A2429" t="s">
        <v>123</v>
      </c>
      <c r="B2429">
        <v>3</v>
      </c>
      <c r="C2429" t="s">
        <v>201</v>
      </c>
      <c r="D2429" t="s">
        <v>1647</v>
      </c>
      <c r="E2429">
        <v>2</v>
      </c>
      <c r="F2429">
        <v>2</v>
      </c>
      <c r="J2429">
        <v>1</v>
      </c>
      <c r="M2429">
        <v>1</v>
      </c>
      <c r="N2429" t="s">
        <v>2722</v>
      </c>
      <c r="O2429" t="s">
        <v>2803</v>
      </c>
      <c r="P2429" t="s">
        <v>2809</v>
      </c>
      <c r="Q2429" t="s">
        <v>2814</v>
      </c>
      <c r="R2429">
        <v>0</v>
      </c>
      <c r="S2429">
        <v>-1.34</v>
      </c>
      <c r="T2429">
        <v>-1.25</v>
      </c>
      <c r="U2429">
        <v>121.73</v>
      </c>
      <c r="V2429">
        <f t="shared" si="849"/>
        <v>1</v>
      </c>
      <c r="W2429">
        <f t="shared" si="849"/>
        <v>1</v>
      </c>
      <c r="X2429">
        <f t="shared" si="849"/>
        <v>-1</v>
      </c>
      <c r="Y2429">
        <f t="shared" si="849"/>
        <v>-1</v>
      </c>
      <c r="Z2429">
        <f t="shared" si="849"/>
        <v>-1</v>
      </c>
      <c r="AA2429">
        <f t="shared" si="849"/>
        <v>1</v>
      </c>
      <c r="AB2429">
        <f t="shared" si="849"/>
        <v>-1</v>
      </c>
      <c r="AC2429">
        <f t="shared" si="849"/>
        <v>-1</v>
      </c>
      <c r="AD2429">
        <f t="shared" si="849"/>
        <v>1</v>
      </c>
      <c r="AE2429" s="4" t="s">
        <v>2828</v>
      </c>
      <c r="AF2429" s="9" t="s">
        <v>2829</v>
      </c>
      <c r="AG2429">
        <v>1</v>
      </c>
      <c r="AH2429">
        <v>0</v>
      </c>
      <c r="AI2429">
        <v>0</v>
      </c>
      <c r="AJ2429">
        <v>1</v>
      </c>
      <c r="AK2429" s="9" t="s">
        <v>2840</v>
      </c>
      <c r="AL2429">
        <f t="shared" si="818"/>
        <v>0</v>
      </c>
      <c r="AM2429">
        <f>IF(AND(INDIRECT(AN2429)='Sample Select backend'!$C$2,INDIRECT(AO2429)=1,INDIRECT(AP2429)='Sample Select backend'!$F$2,INDIRECT(AQ2429)=1,INDIRECT(AR2429)='Sample Select backend'!$M$2),1,0)</f>
        <v>0</v>
      </c>
      <c r="AN2429" t="str">
        <f>_xlfn.CONCAT('Sample Select backend'!$C$4,ROW(AN2429))</f>
        <v>AE2429</v>
      </c>
      <c r="AO2429" s="9" t="str">
        <f>_xlfn.CONCAT('Sample Select backend'!$J$2,ROW(AO2429))</f>
        <v>AJ2429</v>
      </c>
      <c r="AP2429" t="str">
        <f>_xlfn.CONCAT('Sample Select backend'!$F$4,ROW(AP2429))</f>
        <v>AF2429</v>
      </c>
      <c r="AQ2429" t="str">
        <f>_xlfn.CONCAT('Sample Select backend'!$I$10,ROW(AQ2429))</f>
        <v>R2429</v>
      </c>
      <c r="AR2429" t="str">
        <f>_xlfn.CONCAT('Sample Select backend'!$M$4,ROW(AR2429))</f>
        <v>AK2429</v>
      </c>
      <c r="AS2429" t="str">
        <f t="shared" si="819"/>
        <v>Mozambique</v>
      </c>
      <c r="AT2429" s="9" t="str">
        <f t="shared" si="820"/>
        <v>Other</v>
      </c>
      <c r="AU2429">
        <f t="shared" si="821"/>
        <v>0</v>
      </c>
      <c r="AV2429" s="9">
        <v>1</v>
      </c>
    </row>
    <row r="2430" spans="1:48" x14ac:dyDescent="0.35">
      <c r="A2430" t="s">
        <v>123</v>
      </c>
      <c r="B2430">
        <v>5</v>
      </c>
      <c r="C2430" t="s">
        <v>204</v>
      </c>
      <c r="D2430" t="s">
        <v>1649</v>
      </c>
      <c r="E2430">
        <v>1</v>
      </c>
      <c r="F2430">
        <v>-2</v>
      </c>
      <c r="G2430">
        <v>-2</v>
      </c>
      <c r="H2430">
        <v>-1</v>
      </c>
      <c r="I2430">
        <v>-2</v>
      </c>
      <c r="J2430">
        <v>2</v>
      </c>
      <c r="K2430">
        <v>1</v>
      </c>
      <c r="L2430">
        <v>2</v>
      </c>
      <c r="M2430">
        <v>1</v>
      </c>
      <c r="N2430" t="s">
        <v>2722</v>
      </c>
      <c r="O2430" t="s">
        <v>2803</v>
      </c>
      <c r="P2430" t="s">
        <v>2809</v>
      </c>
      <c r="Q2430" t="s">
        <v>2814</v>
      </c>
      <c r="R2430">
        <v>0</v>
      </c>
      <c r="S2430">
        <v>-1.34</v>
      </c>
      <c r="T2430">
        <v>-1.25</v>
      </c>
      <c r="U2430">
        <v>121.73</v>
      </c>
      <c r="V2430">
        <f t="shared" si="849"/>
        <v>1</v>
      </c>
      <c r="W2430">
        <f t="shared" si="849"/>
        <v>0</v>
      </c>
      <c r="X2430">
        <f t="shared" si="849"/>
        <v>0</v>
      </c>
      <c r="Y2430">
        <f t="shared" si="849"/>
        <v>0</v>
      </c>
      <c r="Z2430">
        <f t="shared" si="849"/>
        <v>0</v>
      </c>
      <c r="AA2430">
        <f t="shared" si="849"/>
        <v>1</v>
      </c>
      <c r="AB2430">
        <f t="shared" si="849"/>
        <v>1</v>
      </c>
      <c r="AC2430">
        <f t="shared" si="849"/>
        <v>1</v>
      </c>
      <c r="AD2430">
        <f t="shared" si="849"/>
        <v>1</v>
      </c>
      <c r="AE2430" s="4" t="s">
        <v>2828</v>
      </c>
      <c r="AF2430" s="9" t="s">
        <v>2829</v>
      </c>
      <c r="AG2430">
        <v>1</v>
      </c>
      <c r="AH2430">
        <v>0</v>
      </c>
      <c r="AI2430">
        <v>0</v>
      </c>
      <c r="AJ2430">
        <v>1</v>
      </c>
      <c r="AK2430" s="9" t="s">
        <v>2840</v>
      </c>
      <c r="AL2430">
        <f t="shared" si="818"/>
        <v>0</v>
      </c>
      <c r="AM2430">
        <f>IF(AND(INDIRECT(AN2430)='Sample Select backend'!$C$2,INDIRECT(AO2430)=1,INDIRECT(AP2430)='Sample Select backend'!$F$2,INDIRECT(AQ2430)=1,INDIRECT(AR2430)='Sample Select backend'!$M$2),1,0)</f>
        <v>0</v>
      </c>
      <c r="AN2430" t="str">
        <f>_xlfn.CONCAT('Sample Select backend'!$C$4,ROW(AN2430))</f>
        <v>AE2430</v>
      </c>
      <c r="AO2430" s="9" t="str">
        <f>_xlfn.CONCAT('Sample Select backend'!$J$2,ROW(AO2430))</f>
        <v>AJ2430</v>
      </c>
      <c r="AP2430" t="str">
        <f>_xlfn.CONCAT('Sample Select backend'!$F$4,ROW(AP2430))</f>
        <v>AF2430</v>
      </c>
      <c r="AQ2430" t="str">
        <f>_xlfn.CONCAT('Sample Select backend'!$I$10,ROW(AQ2430))</f>
        <v>R2430</v>
      </c>
      <c r="AR2430" t="str">
        <f>_xlfn.CONCAT('Sample Select backend'!$M$4,ROW(AR2430))</f>
        <v>AK2430</v>
      </c>
      <c r="AS2430" t="str">
        <f t="shared" si="819"/>
        <v>Mozambique</v>
      </c>
      <c r="AT2430" s="9" t="str">
        <f t="shared" si="820"/>
        <v>General</v>
      </c>
      <c r="AU2430">
        <f t="shared" si="821"/>
        <v>0</v>
      </c>
      <c r="AV2430" s="9">
        <v>0</v>
      </c>
    </row>
    <row r="2431" spans="1:48" x14ac:dyDescent="0.35">
      <c r="A2431" t="s">
        <v>123</v>
      </c>
      <c r="B2431">
        <v>1</v>
      </c>
      <c r="C2431">
        <v>9</v>
      </c>
      <c r="D2431" t="s">
        <v>1644</v>
      </c>
      <c r="E2431">
        <v>-2</v>
      </c>
      <c r="F2431">
        <v>2</v>
      </c>
      <c r="G2431">
        <v>2</v>
      </c>
      <c r="H2431">
        <v>2</v>
      </c>
      <c r="I2431">
        <v>2</v>
      </c>
      <c r="J2431">
        <v>-2</v>
      </c>
      <c r="K2431">
        <v>-2</v>
      </c>
      <c r="L2431">
        <v>2</v>
      </c>
      <c r="M2431">
        <v>1</v>
      </c>
      <c r="N2431" t="s">
        <v>2722</v>
      </c>
      <c r="O2431" t="s">
        <v>2803</v>
      </c>
      <c r="P2431" t="s">
        <v>2809</v>
      </c>
      <c r="Q2431" t="s">
        <v>2814</v>
      </c>
      <c r="R2431">
        <v>0</v>
      </c>
      <c r="S2431">
        <v>-1.34</v>
      </c>
      <c r="T2431">
        <v>-1.25</v>
      </c>
      <c r="U2431">
        <v>121.73</v>
      </c>
      <c r="V2431">
        <f t="shared" si="849"/>
        <v>0</v>
      </c>
      <c r="W2431">
        <f t="shared" si="849"/>
        <v>1</v>
      </c>
      <c r="X2431">
        <f t="shared" si="849"/>
        <v>1</v>
      </c>
      <c r="Y2431">
        <f t="shared" si="849"/>
        <v>1</v>
      </c>
      <c r="Z2431">
        <f t="shared" si="849"/>
        <v>1</v>
      </c>
      <c r="AA2431">
        <f t="shared" si="849"/>
        <v>0</v>
      </c>
      <c r="AB2431">
        <f t="shared" si="849"/>
        <v>0</v>
      </c>
      <c r="AC2431">
        <f t="shared" si="849"/>
        <v>1</v>
      </c>
      <c r="AD2431">
        <f t="shared" si="849"/>
        <v>1</v>
      </c>
      <c r="AE2431" s="4" t="s">
        <v>2828</v>
      </c>
      <c r="AF2431" s="9" t="s">
        <v>2829</v>
      </c>
      <c r="AG2431">
        <v>1</v>
      </c>
      <c r="AH2431">
        <v>0</v>
      </c>
      <c r="AI2431">
        <v>0</v>
      </c>
      <c r="AJ2431">
        <v>1</v>
      </c>
      <c r="AK2431" s="9" t="s">
        <v>2840</v>
      </c>
      <c r="AL2431">
        <f t="shared" si="818"/>
        <v>0</v>
      </c>
      <c r="AM2431">
        <f>IF(AND(INDIRECT(AN2431)='Sample Select backend'!$C$2,INDIRECT(AO2431)=1,INDIRECT(AP2431)='Sample Select backend'!$F$2,INDIRECT(AQ2431)=1,INDIRECT(AR2431)='Sample Select backend'!$M$2),1,0)</f>
        <v>0</v>
      </c>
      <c r="AN2431" t="str">
        <f>_xlfn.CONCAT('Sample Select backend'!$C$4,ROW(AN2431))</f>
        <v>AE2431</v>
      </c>
      <c r="AO2431" s="9" t="str">
        <f>_xlfn.CONCAT('Sample Select backend'!$J$2,ROW(AO2431))</f>
        <v>AJ2431</v>
      </c>
      <c r="AP2431" t="str">
        <f>_xlfn.CONCAT('Sample Select backend'!$F$4,ROW(AP2431))</f>
        <v>AF2431</v>
      </c>
      <c r="AQ2431" t="str">
        <f>_xlfn.CONCAT('Sample Select backend'!$I$10,ROW(AQ2431))</f>
        <v>R2431</v>
      </c>
      <c r="AR2431" t="str">
        <f>_xlfn.CONCAT('Sample Select backend'!$M$4,ROW(AR2431))</f>
        <v>AK2431</v>
      </c>
      <c r="AS2431" t="str">
        <f t="shared" si="819"/>
        <v>Mozambique</v>
      </c>
      <c r="AT2431" s="9">
        <f t="shared" si="820"/>
        <v>9</v>
      </c>
      <c r="AU2431">
        <f t="shared" si="821"/>
        <v>0</v>
      </c>
      <c r="AV2431" s="9">
        <v>0</v>
      </c>
    </row>
    <row r="2432" spans="1:48" x14ac:dyDescent="0.35">
      <c r="A2432" s="24" t="s">
        <v>123</v>
      </c>
      <c r="B2432" s="24">
        <v>4</v>
      </c>
      <c r="C2432" s="24" t="s">
        <v>206</v>
      </c>
      <c r="D2432" s="24" t="s">
        <v>4033</v>
      </c>
      <c r="E2432" s="24"/>
      <c r="O2432" t="s">
        <v>2803</v>
      </c>
      <c r="P2432" t="s">
        <v>2809</v>
      </c>
      <c r="Q2432" t="s">
        <v>2814</v>
      </c>
      <c r="R2432">
        <v>0</v>
      </c>
      <c r="S2432">
        <v>-1.34</v>
      </c>
      <c r="T2432">
        <v>-1.25</v>
      </c>
      <c r="U2432">
        <v>121.73</v>
      </c>
      <c r="V2432">
        <v>-1</v>
      </c>
      <c r="W2432">
        <v>-1</v>
      </c>
      <c r="X2432">
        <v>-1</v>
      </c>
      <c r="Y2432">
        <v>-1</v>
      </c>
      <c r="Z2432">
        <v>-1</v>
      </c>
      <c r="AA2432">
        <v>-1</v>
      </c>
      <c r="AB2432">
        <v>-1</v>
      </c>
      <c r="AC2432">
        <v>-1</v>
      </c>
      <c r="AD2432">
        <v>-1</v>
      </c>
      <c r="AE2432" s="4" t="s">
        <v>2828</v>
      </c>
      <c r="AF2432" s="9" t="s">
        <v>2829</v>
      </c>
      <c r="AG2432">
        <v>1</v>
      </c>
      <c r="AH2432">
        <v>0</v>
      </c>
      <c r="AI2432">
        <v>0</v>
      </c>
      <c r="AJ2432">
        <v>1</v>
      </c>
      <c r="AK2432" s="9" t="s">
        <v>2840</v>
      </c>
      <c r="AL2432">
        <f t="shared" si="818"/>
        <v>0</v>
      </c>
      <c r="AM2432">
        <f>IF(AND(INDIRECT(AN2432)='Sample Select backend'!$C$2,INDIRECT(AO2432)=1,INDIRECT(AP2432)='Sample Select backend'!$F$2,INDIRECT(AQ2432)=1,INDIRECT(AR2432)='Sample Select backend'!$M$2),1,0)</f>
        <v>0</v>
      </c>
      <c r="AN2432" t="str">
        <f>_xlfn.CONCAT('Sample Select backend'!$C$4,ROW(AN2432))</f>
        <v>AE2432</v>
      </c>
      <c r="AO2432" s="9" t="str">
        <f>_xlfn.CONCAT('Sample Select backend'!$J$2,ROW(AO2432))</f>
        <v>AJ2432</v>
      </c>
      <c r="AP2432" t="str">
        <f>_xlfn.CONCAT('Sample Select backend'!$F$4,ROW(AP2432))</f>
        <v>AF2432</v>
      </c>
      <c r="AQ2432" t="str">
        <f>_xlfn.CONCAT('Sample Select backend'!$I$10,ROW(AQ2432))</f>
        <v>R2432</v>
      </c>
      <c r="AR2432" t="str">
        <f>_xlfn.CONCAT('Sample Select backend'!$M$4,ROW(AR2432))</f>
        <v>AK2432</v>
      </c>
      <c r="AS2432" t="str">
        <f t="shared" si="819"/>
        <v>Mozambique</v>
      </c>
      <c r="AT2432" s="9" t="str">
        <f t="shared" si="820"/>
        <v>Tax exemption/waiver/suspension</v>
      </c>
      <c r="AU2432">
        <f t="shared" si="821"/>
        <v>0</v>
      </c>
      <c r="AV2432" s="9">
        <v>1</v>
      </c>
    </row>
    <row r="2433" spans="1:48" x14ac:dyDescent="0.35">
      <c r="A2433" s="24" t="s">
        <v>123</v>
      </c>
      <c r="B2433" s="24">
        <v>1</v>
      </c>
      <c r="C2433" s="24">
        <v>8</v>
      </c>
      <c r="D2433" s="24" t="s">
        <v>4034</v>
      </c>
      <c r="E2433" s="24"/>
      <c r="O2433" t="s">
        <v>2803</v>
      </c>
      <c r="P2433" t="s">
        <v>2809</v>
      </c>
      <c r="Q2433" t="s">
        <v>2814</v>
      </c>
      <c r="R2433">
        <v>0</v>
      </c>
      <c r="S2433">
        <v>-1.34</v>
      </c>
      <c r="T2433">
        <v>-1.25</v>
      </c>
      <c r="U2433">
        <v>121.73</v>
      </c>
      <c r="V2433">
        <v>-1</v>
      </c>
      <c r="W2433">
        <v>-1</v>
      </c>
      <c r="X2433">
        <v>-1</v>
      </c>
      <c r="Y2433">
        <v>-1</v>
      </c>
      <c r="Z2433">
        <v>-1</v>
      </c>
      <c r="AA2433">
        <v>-1</v>
      </c>
      <c r="AB2433">
        <v>-1</v>
      </c>
      <c r="AC2433">
        <v>-1</v>
      </c>
      <c r="AD2433">
        <v>-1</v>
      </c>
      <c r="AE2433" s="4" t="s">
        <v>2828</v>
      </c>
      <c r="AF2433" s="9" t="s">
        <v>2829</v>
      </c>
      <c r="AG2433">
        <v>1</v>
      </c>
      <c r="AH2433">
        <v>0</v>
      </c>
      <c r="AI2433">
        <v>0</v>
      </c>
      <c r="AJ2433">
        <v>1</v>
      </c>
      <c r="AK2433" s="9" t="s">
        <v>2840</v>
      </c>
      <c r="AL2433">
        <f t="shared" si="818"/>
        <v>0</v>
      </c>
      <c r="AM2433">
        <f>IF(AND(INDIRECT(AN2433)='Sample Select backend'!$C$2,INDIRECT(AO2433)=1,INDIRECT(AP2433)='Sample Select backend'!$F$2,INDIRECT(AQ2433)=1,INDIRECT(AR2433)='Sample Select backend'!$M$2),1,0)</f>
        <v>0</v>
      </c>
      <c r="AN2433" t="str">
        <f>_xlfn.CONCAT('Sample Select backend'!$C$4,ROW(AN2433))</f>
        <v>AE2433</v>
      </c>
      <c r="AO2433" s="9" t="str">
        <f>_xlfn.CONCAT('Sample Select backend'!$J$2,ROW(AO2433))</f>
        <v>AJ2433</v>
      </c>
      <c r="AP2433" t="str">
        <f>_xlfn.CONCAT('Sample Select backend'!$F$4,ROW(AP2433))</f>
        <v>AF2433</v>
      </c>
      <c r="AQ2433" t="str">
        <f>_xlfn.CONCAT('Sample Select backend'!$I$10,ROW(AQ2433))</f>
        <v>R2433</v>
      </c>
      <c r="AR2433" t="str">
        <f>_xlfn.CONCAT('Sample Select backend'!$M$4,ROW(AR2433))</f>
        <v>AK2433</v>
      </c>
      <c r="AS2433" t="str">
        <f t="shared" si="819"/>
        <v>Mozambique</v>
      </c>
      <c r="AT2433" s="9">
        <f t="shared" si="820"/>
        <v>8</v>
      </c>
      <c r="AU2433">
        <f t="shared" si="821"/>
        <v>0</v>
      </c>
      <c r="AV2433" s="9">
        <v>1</v>
      </c>
    </row>
    <row r="2434" spans="1:48" x14ac:dyDescent="0.35">
      <c r="A2434" t="s">
        <v>120</v>
      </c>
      <c r="B2434">
        <v>1</v>
      </c>
      <c r="C2434">
        <v>6</v>
      </c>
      <c r="D2434" t="s">
        <v>1612</v>
      </c>
      <c r="E2434">
        <v>-2</v>
      </c>
      <c r="F2434">
        <v>2</v>
      </c>
      <c r="G2434">
        <v>2</v>
      </c>
      <c r="H2434">
        <v>2</v>
      </c>
      <c r="I2434">
        <v>2</v>
      </c>
      <c r="J2434">
        <v>2</v>
      </c>
      <c r="K2434">
        <v>1</v>
      </c>
      <c r="L2434">
        <v>2</v>
      </c>
      <c r="M2434">
        <v>1</v>
      </c>
      <c r="N2434" t="s">
        <v>2719</v>
      </c>
      <c r="O2434" t="s">
        <v>2805</v>
      </c>
      <c r="P2434" t="s">
        <v>2809</v>
      </c>
      <c r="Q2434" t="s">
        <v>2815</v>
      </c>
      <c r="R2434">
        <v>0</v>
      </c>
      <c r="S2434">
        <v>1.7</v>
      </c>
      <c r="T2434">
        <v>-4.82</v>
      </c>
      <c r="U2434">
        <v>40.61</v>
      </c>
      <c r="V2434">
        <f t="shared" ref="V2434:V2444" si="850">IF(E2434&gt;0,1,IF(E2434&lt;0,0,-1))</f>
        <v>0</v>
      </c>
      <c r="W2434">
        <f t="shared" ref="W2434:W2444" si="851">IF(F2434&gt;0,1,IF(F2434&lt;0,0,-1))</f>
        <v>1</v>
      </c>
      <c r="X2434">
        <f t="shared" ref="X2434:X2444" si="852">IF(G2434&gt;0,1,IF(G2434&lt;0,0,-1))</f>
        <v>1</v>
      </c>
      <c r="Y2434">
        <f t="shared" ref="Y2434:Y2444" si="853">IF(H2434&gt;0,1,IF(H2434&lt;0,0,-1))</f>
        <v>1</v>
      </c>
      <c r="Z2434">
        <f t="shared" ref="Z2434:Z2444" si="854">IF(I2434&gt;0,1,IF(I2434&lt;0,0,-1))</f>
        <v>1</v>
      </c>
      <c r="AA2434">
        <f t="shared" ref="AA2434:AA2444" si="855">IF(J2434&gt;0,1,IF(J2434&lt;0,0,-1))</f>
        <v>1</v>
      </c>
      <c r="AB2434">
        <f t="shared" ref="AB2434:AB2444" si="856">IF(K2434&gt;0,1,IF(K2434&lt;0,0,-1))</f>
        <v>1</v>
      </c>
      <c r="AC2434">
        <f t="shared" ref="AC2434:AC2444" si="857">IF(L2434&gt;0,1,IF(L2434&lt;0,0,-1))</f>
        <v>1</v>
      </c>
      <c r="AD2434">
        <f t="shared" ref="AD2434:AD2444" si="858">IF(M2434&gt;0,1,IF(M2434&lt;0,0,-1))</f>
        <v>1</v>
      </c>
      <c r="AE2434" s="4" t="s">
        <v>2828</v>
      </c>
      <c r="AF2434" s="9" t="s">
        <v>2829</v>
      </c>
      <c r="AG2434">
        <v>1</v>
      </c>
      <c r="AH2434">
        <v>0</v>
      </c>
      <c r="AI2434">
        <v>0</v>
      </c>
      <c r="AJ2434">
        <v>1</v>
      </c>
      <c r="AK2434" s="9" t="s">
        <v>2840</v>
      </c>
      <c r="AL2434">
        <f t="shared" ref="AL2434:AL2497" si="859">IF(OR(B2434="other",B2434="international",B2434="Transfers",B2434="expenditure"),1,0)</f>
        <v>0</v>
      </c>
      <c r="AM2434">
        <f>IF(AND(INDIRECT(AN2434)='Sample Select backend'!$C$2,INDIRECT(AO2434)=1,INDIRECT(AP2434)='Sample Select backend'!$F$2,INDIRECT(AQ2434)=1,INDIRECT(AR2434)='Sample Select backend'!$M$2),1,0)</f>
        <v>0</v>
      </c>
      <c r="AN2434" t="str">
        <f>_xlfn.CONCAT('Sample Select backend'!$C$4,ROW(AN2434))</f>
        <v>AE2434</v>
      </c>
      <c r="AO2434" s="9" t="str">
        <f>_xlfn.CONCAT('Sample Select backend'!$J$2,ROW(AO2434))</f>
        <v>AJ2434</v>
      </c>
      <c r="AP2434" t="str">
        <f>_xlfn.CONCAT('Sample Select backend'!$F$4,ROW(AP2434))</f>
        <v>AF2434</v>
      </c>
      <c r="AQ2434" t="str">
        <f>_xlfn.CONCAT('Sample Select backend'!$I$10,ROW(AQ2434))</f>
        <v>R2434</v>
      </c>
      <c r="AR2434" t="str">
        <f>_xlfn.CONCAT('Sample Select backend'!$M$4,ROW(AR2434))</f>
        <v>AK2434</v>
      </c>
      <c r="AS2434" t="str">
        <f t="shared" ref="AS2434:AS2497" si="860">A2434</f>
        <v>Myanmar</v>
      </c>
      <c r="AT2434" s="9">
        <f t="shared" ref="AT2434:AT2497" si="861">IF(ISNUMBER(C2434),C2434,IF(OR(C2434="general",C2434="23;general"),"General",IF(OR(C2434="exemption",C2434="other (exemption)"),"Tax exemption/waiver/suspension","Other")))</f>
        <v>6</v>
      </c>
      <c r="AU2434">
        <f t="shared" ref="AU2434:AU2497" si="862">IF(A2434&lt;&gt;A2433,1,0)</f>
        <v>1</v>
      </c>
      <c r="AV2434" s="9">
        <v>1</v>
      </c>
    </row>
    <row r="2435" spans="1:48" x14ac:dyDescent="0.35">
      <c r="A2435" t="s">
        <v>120</v>
      </c>
      <c r="B2435">
        <v>3</v>
      </c>
      <c r="C2435" t="s">
        <v>206</v>
      </c>
      <c r="D2435" t="s">
        <v>1613</v>
      </c>
      <c r="E2435">
        <v>2</v>
      </c>
      <c r="F2435">
        <v>2</v>
      </c>
      <c r="G2435">
        <v>-2</v>
      </c>
      <c r="H2435">
        <v>-1</v>
      </c>
      <c r="I2435">
        <v>-2</v>
      </c>
      <c r="J2435">
        <v>2</v>
      </c>
      <c r="K2435">
        <v>-2</v>
      </c>
      <c r="M2435">
        <v>1</v>
      </c>
      <c r="N2435" t="s">
        <v>2719</v>
      </c>
      <c r="O2435" t="s">
        <v>2805</v>
      </c>
      <c r="P2435" t="s">
        <v>2809</v>
      </c>
      <c r="Q2435" t="s">
        <v>2815</v>
      </c>
      <c r="R2435">
        <v>0</v>
      </c>
      <c r="S2435">
        <v>1.7</v>
      </c>
      <c r="T2435">
        <v>-4.82</v>
      </c>
      <c r="U2435">
        <v>40.61</v>
      </c>
      <c r="V2435">
        <f t="shared" si="850"/>
        <v>1</v>
      </c>
      <c r="W2435">
        <f t="shared" si="851"/>
        <v>1</v>
      </c>
      <c r="X2435">
        <f t="shared" si="852"/>
        <v>0</v>
      </c>
      <c r="Y2435">
        <f t="shared" si="853"/>
        <v>0</v>
      </c>
      <c r="Z2435">
        <f t="shared" si="854"/>
        <v>0</v>
      </c>
      <c r="AA2435">
        <f t="shared" si="855"/>
        <v>1</v>
      </c>
      <c r="AB2435">
        <f t="shared" si="856"/>
        <v>0</v>
      </c>
      <c r="AC2435">
        <f t="shared" si="857"/>
        <v>-1</v>
      </c>
      <c r="AD2435">
        <f t="shared" si="858"/>
        <v>1</v>
      </c>
      <c r="AE2435" s="4" t="s">
        <v>2828</v>
      </c>
      <c r="AF2435" s="9" t="s">
        <v>2829</v>
      </c>
      <c r="AG2435">
        <v>1</v>
      </c>
      <c r="AH2435">
        <v>0</v>
      </c>
      <c r="AI2435">
        <v>0</v>
      </c>
      <c r="AJ2435">
        <v>1</v>
      </c>
      <c r="AK2435" s="9" t="s">
        <v>2840</v>
      </c>
      <c r="AL2435">
        <f t="shared" si="859"/>
        <v>0</v>
      </c>
      <c r="AM2435">
        <f>IF(AND(INDIRECT(AN2435)='Sample Select backend'!$C$2,INDIRECT(AO2435)=1,INDIRECT(AP2435)='Sample Select backend'!$F$2,INDIRECT(AQ2435)=1,INDIRECT(AR2435)='Sample Select backend'!$M$2),1,0)</f>
        <v>0</v>
      </c>
      <c r="AN2435" t="str">
        <f>_xlfn.CONCAT('Sample Select backend'!$C$4,ROW(AN2435))</f>
        <v>AE2435</v>
      </c>
      <c r="AO2435" s="9" t="str">
        <f>_xlfn.CONCAT('Sample Select backend'!$J$2,ROW(AO2435))</f>
        <v>AJ2435</v>
      </c>
      <c r="AP2435" t="str">
        <f>_xlfn.CONCAT('Sample Select backend'!$F$4,ROW(AP2435))</f>
        <v>AF2435</v>
      </c>
      <c r="AQ2435" t="str">
        <f>_xlfn.CONCAT('Sample Select backend'!$I$10,ROW(AQ2435))</f>
        <v>R2435</v>
      </c>
      <c r="AR2435" t="str">
        <f>_xlfn.CONCAT('Sample Select backend'!$M$4,ROW(AR2435))</f>
        <v>AK2435</v>
      </c>
      <c r="AS2435" t="str">
        <f t="shared" si="860"/>
        <v>Myanmar</v>
      </c>
      <c r="AT2435" s="9" t="str">
        <f t="shared" si="861"/>
        <v>Tax exemption/waiver/suspension</v>
      </c>
      <c r="AU2435">
        <f t="shared" si="862"/>
        <v>0</v>
      </c>
      <c r="AV2435" s="9">
        <v>1</v>
      </c>
    </row>
    <row r="2436" spans="1:48" x14ac:dyDescent="0.35">
      <c r="A2436" t="s">
        <v>120</v>
      </c>
      <c r="B2436">
        <v>1</v>
      </c>
      <c r="C2436">
        <v>7</v>
      </c>
      <c r="D2436" t="s">
        <v>1616</v>
      </c>
      <c r="E2436">
        <v>-2</v>
      </c>
      <c r="F2436">
        <v>2</v>
      </c>
      <c r="G2436">
        <v>-2</v>
      </c>
      <c r="H2436">
        <v>-1</v>
      </c>
      <c r="I2436">
        <v>-2</v>
      </c>
      <c r="J2436">
        <v>-2</v>
      </c>
      <c r="K2436">
        <v>2</v>
      </c>
      <c r="L2436">
        <v>2</v>
      </c>
      <c r="M2436">
        <v>1</v>
      </c>
      <c r="N2436" t="s">
        <v>2719</v>
      </c>
      <c r="O2436" t="s">
        <v>2805</v>
      </c>
      <c r="P2436" t="s">
        <v>2809</v>
      </c>
      <c r="Q2436" t="s">
        <v>2815</v>
      </c>
      <c r="R2436">
        <v>0</v>
      </c>
      <c r="S2436">
        <v>1.7</v>
      </c>
      <c r="T2436">
        <v>-4.82</v>
      </c>
      <c r="U2436">
        <v>40.61</v>
      </c>
      <c r="V2436">
        <f t="shared" si="850"/>
        <v>0</v>
      </c>
      <c r="W2436">
        <f t="shared" si="851"/>
        <v>1</v>
      </c>
      <c r="X2436">
        <f t="shared" si="852"/>
        <v>0</v>
      </c>
      <c r="Y2436">
        <f t="shared" si="853"/>
        <v>0</v>
      </c>
      <c r="Z2436">
        <f t="shared" si="854"/>
        <v>0</v>
      </c>
      <c r="AA2436">
        <f t="shared" si="855"/>
        <v>0</v>
      </c>
      <c r="AB2436">
        <f t="shared" si="856"/>
        <v>1</v>
      </c>
      <c r="AC2436">
        <f t="shared" si="857"/>
        <v>1</v>
      </c>
      <c r="AD2436">
        <f t="shared" si="858"/>
        <v>1</v>
      </c>
      <c r="AE2436" s="4" t="s">
        <v>2828</v>
      </c>
      <c r="AF2436" s="9" t="s">
        <v>2829</v>
      </c>
      <c r="AG2436">
        <v>1</v>
      </c>
      <c r="AH2436">
        <v>0</v>
      </c>
      <c r="AI2436">
        <v>0</v>
      </c>
      <c r="AJ2436">
        <v>1</v>
      </c>
      <c r="AK2436" s="9" t="s">
        <v>2840</v>
      </c>
      <c r="AL2436">
        <f t="shared" si="859"/>
        <v>0</v>
      </c>
      <c r="AM2436">
        <f>IF(AND(INDIRECT(AN2436)='Sample Select backend'!$C$2,INDIRECT(AO2436)=1,INDIRECT(AP2436)='Sample Select backend'!$F$2,INDIRECT(AQ2436)=1,INDIRECT(AR2436)='Sample Select backend'!$M$2),1,0)</f>
        <v>0</v>
      </c>
      <c r="AN2436" t="str">
        <f>_xlfn.CONCAT('Sample Select backend'!$C$4,ROW(AN2436))</f>
        <v>AE2436</v>
      </c>
      <c r="AO2436" s="9" t="str">
        <f>_xlfn.CONCAT('Sample Select backend'!$J$2,ROW(AO2436))</f>
        <v>AJ2436</v>
      </c>
      <c r="AP2436" t="str">
        <f>_xlfn.CONCAT('Sample Select backend'!$F$4,ROW(AP2436))</f>
        <v>AF2436</v>
      </c>
      <c r="AQ2436" t="str">
        <f>_xlfn.CONCAT('Sample Select backend'!$I$10,ROW(AQ2436))</f>
        <v>R2436</v>
      </c>
      <c r="AR2436" t="str">
        <f>_xlfn.CONCAT('Sample Select backend'!$M$4,ROW(AR2436))</f>
        <v>AK2436</v>
      </c>
      <c r="AS2436" t="str">
        <f t="shared" si="860"/>
        <v>Myanmar</v>
      </c>
      <c r="AT2436" s="9">
        <f t="shared" si="861"/>
        <v>7</v>
      </c>
      <c r="AU2436">
        <f t="shared" si="862"/>
        <v>0</v>
      </c>
      <c r="AV2436" s="9">
        <v>1</v>
      </c>
    </row>
    <row r="2437" spans="1:48" x14ac:dyDescent="0.35">
      <c r="A2437" t="s">
        <v>120</v>
      </c>
      <c r="B2437">
        <v>7</v>
      </c>
      <c r="C2437">
        <v>30</v>
      </c>
      <c r="D2437" t="s">
        <v>1615</v>
      </c>
      <c r="E2437">
        <v>1</v>
      </c>
      <c r="F2437">
        <v>1</v>
      </c>
      <c r="G2437">
        <v>2</v>
      </c>
      <c r="H2437">
        <v>1</v>
      </c>
      <c r="I2437">
        <v>2</v>
      </c>
      <c r="J2437">
        <v>2</v>
      </c>
      <c r="K2437">
        <v>1</v>
      </c>
      <c r="L2437">
        <v>-2</v>
      </c>
      <c r="M2437">
        <v>1</v>
      </c>
      <c r="N2437" t="s">
        <v>2719</v>
      </c>
      <c r="O2437" t="s">
        <v>2805</v>
      </c>
      <c r="P2437" t="s">
        <v>2809</v>
      </c>
      <c r="Q2437" t="s">
        <v>2815</v>
      </c>
      <c r="R2437">
        <v>0</v>
      </c>
      <c r="S2437">
        <v>1.7</v>
      </c>
      <c r="T2437">
        <v>-4.82</v>
      </c>
      <c r="U2437">
        <v>40.61</v>
      </c>
      <c r="V2437">
        <f t="shared" si="850"/>
        <v>1</v>
      </c>
      <c r="W2437">
        <f t="shared" si="851"/>
        <v>1</v>
      </c>
      <c r="X2437">
        <f t="shared" si="852"/>
        <v>1</v>
      </c>
      <c r="Y2437">
        <f t="shared" si="853"/>
        <v>1</v>
      </c>
      <c r="Z2437">
        <f t="shared" si="854"/>
        <v>1</v>
      </c>
      <c r="AA2437">
        <f t="shared" si="855"/>
        <v>1</v>
      </c>
      <c r="AB2437">
        <f t="shared" si="856"/>
        <v>1</v>
      </c>
      <c r="AC2437">
        <f t="shared" si="857"/>
        <v>0</v>
      </c>
      <c r="AD2437">
        <f t="shared" si="858"/>
        <v>1</v>
      </c>
      <c r="AE2437" s="4" t="s">
        <v>2828</v>
      </c>
      <c r="AF2437" s="9" t="s">
        <v>2829</v>
      </c>
      <c r="AG2437">
        <v>1</v>
      </c>
      <c r="AH2437">
        <v>0</v>
      </c>
      <c r="AI2437">
        <v>0</v>
      </c>
      <c r="AJ2437">
        <v>1</v>
      </c>
      <c r="AK2437" s="9" t="s">
        <v>2840</v>
      </c>
      <c r="AL2437">
        <f t="shared" si="859"/>
        <v>0</v>
      </c>
      <c r="AM2437">
        <f>IF(AND(INDIRECT(AN2437)='Sample Select backend'!$C$2,INDIRECT(AO2437)=1,INDIRECT(AP2437)='Sample Select backend'!$F$2,INDIRECT(AQ2437)=1,INDIRECT(AR2437)='Sample Select backend'!$M$2),1,0)</f>
        <v>0</v>
      </c>
      <c r="AN2437" t="str">
        <f>_xlfn.CONCAT('Sample Select backend'!$C$4,ROW(AN2437))</f>
        <v>AE2437</v>
      </c>
      <c r="AO2437" s="9" t="str">
        <f>_xlfn.CONCAT('Sample Select backend'!$J$2,ROW(AO2437))</f>
        <v>AJ2437</v>
      </c>
      <c r="AP2437" t="str">
        <f>_xlfn.CONCAT('Sample Select backend'!$F$4,ROW(AP2437))</f>
        <v>AF2437</v>
      </c>
      <c r="AQ2437" t="str">
        <f>_xlfn.CONCAT('Sample Select backend'!$I$10,ROW(AQ2437))</f>
        <v>R2437</v>
      </c>
      <c r="AR2437" t="str">
        <f>_xlfn.CONCAT('Sample Select backend'!$M$4,ROW(AR2437))</f>
        <v>AK2437</v>
      </c>
      <c r="AS2437" t="str">
        <f t="shared" si="860"/>
        <v>Myanmar</v>
      </c>
      <c r="AT2437" s="9">
        <f t="shared" si="861"/>
        <v>30</v>
      </c>
      <c r="AU2437">
        <f t="shared" si="862"/>
        <v>0</v>
      </c>
      <c r="AV2437" s="9">
        <v>1</v>
      </c>
    </row>
    <row r="2438" spans="1:48" x14ac:dyDescent="0.35">
      <c r="A2438" t="s">
        <v>120</v>
      </c>
      <c r="B2438">
        <v>1</v>
      </c>
      <c r="C2438">
        <v>6</v>
      </c>
      <c r="D2438" t="s">
        <v>1608</v>
      </c>
      <c r="E2438">
        <v>-2</v>
      </c>
      <c r="F2438">
        <v>2</v>
      </c>
      <c r="G2438">
        <v>2</v>
      </c>
      <c r="H2438">
        <v>2</v>
      </c>
      <c r="I2438">
        <v>2</v>
      </c>
      <c r="J2438">
        <v>2</v>
      </c>
      <c r="K2438">
        <v>1</v>
      </c>
      <c r="L2438">
        <v>2</v>
      </c>
      <c r="M2438">
        <v>1</v>
      </c>
      <c r="N2438" t="s">
        <v>2719</v>
      </c>
      <c r="O2438" t="s">
        <v>2805</v>
      </c>
      <c r="P2438" t="s">
        <v>2809</v>
      </c>
      <c r="Q2438" t="s">
        <v>2815</v>
      </c>
      <c r="R2438">
        <v>0</v>
      </c>
      <c r="S2438">
        <v>1.7</v>
      </c>
      <c r="T2438">
        <v>-4.82</v>
      </c>
      <c r="U2438">
        <v>40.61</v>
      </c>
      <c r="V2438">
        <f t="shared" si="850"/>
        <v>0</v>
      </c>
      <c r="W2438">
        <f t="shared" si="851"/>
        <v>1</v>
      </c>
      <c r="X2438">
        <f t="shared" si="852"/>
        <v>1</v>
      </c>
      <c r="Y2438">
        <f t="shared" si="853"/>
        <v>1</v>
      </c>
      <c r="Z2438">
        <f t="shared" si="854"/>
        <v>1</v>
      </c>
      <c r="AA2438">
        <f t="shared" si="855"/>
        <v>1</v>
      </c>
      <c r="AB2438">
        <f t="shared" si="856"/>
        <v>1</v>
      </c>
      <c r="AC2438">
        <f t="shared" si="857"/>
        <v>1</v>
      </c>
      <c r="AD2438">
        <f t="shared" si="858"/>
        <v>1</v>
      </c>
      <c r="AE2438" s="4" t="s">
        <v>2828</v>
      </c>
      <c r="AF2438" s="9" t="s">
        <v>2829</v>
      </c>
      <c r="AG2438">
        <v>1</v>
      </c>
      <c r="AH2438">
        <v>0</v>
      </c>
      <c r="AI2438">
        <v>0</v>
      </c>
      <c r="AJ2438">
        <v>1</v>
      </c>
      <c r="AK2438" s="9" t="s">
        <v>2840</v>
      </c>
      <c r="AL2438">
        <f t="shared" si="859"/>
        <v>0</v>
      </c>
      <c r="AM2438">
        <f>IF(AND(INDIRECT(AN2438)='Sample Select backend'!$C$2,INDIRECT(AO2438)=1,INDIRECT(AP2438)='Sample Select backend'!$F$2,INDIRECT(AQ2438)=1,INDIRECT(AR2438)='Sample Select backend'!$M$2),1,0)</f>
        <v>0</v>
      </c>
      <c r="AN2438" t="str">
        <f>_xlfn.CONCAT('Sample Select backend'!$C$4,ROW(AN2438))</f>
        <v>AE2438</v>
      </c>
      <c r="AO2438" s="9" t="str">
        <f>_xlfn.CONCAT('Sample Select backend'!$J$2,ROW(AO2438))</f>
        <v>AJ2438</v>
      </c>
      <c r="AP2438" t="str">
        <f>_xlfn.CONCAT('Sample Select backend'!$F$4,ROW(AP2438))</f>
        <v>AF2438</v>
      </c>
      <c r="AQ2438" t="str">
        <f>_xlfn.CONCAT('Sample Select backend'!$I$10,ROW(AQ2438))</f>
        <v>R2438</v>
      </c>
      <c r="AR2438" t="str">
        <f>_xlfn.CONCAT('Sample Select backend'!$M$4,ROW(AR2438))</f>
        <v>AK2438</v>
      </c>
      <c r="AS2438" t="str">
        <f t="shared" si="860"/>
        <v>Myanmar</v>
      </c>
      <c r="AT2438" s="9">
        <f t="shared" si="861"/>
        <v>6</v>
      </c>
      <c r="AU2438">
        <f t="shared" si="862"/>
        <v>0</v>
      </c>
      <c r="AV2438" s="9">
        <v>1</v>
      </c>
    </row>
    <row r="2439" spans="1:48" x14ac:dyDescent="0.35">
      <c r="A2439" t="s">
        <v>120</v>
      </c>
      <c r="B2439">
        <v>6</v>
      </c>
      <c r="C2439">
        <v>28</v>
      </c>
      <c r="D2439" t="s">
        <v>1614</v>
      </c>
      <c r="E2439">
        <v>2</v>
      </c>
      <c r="F2439">
        <v>1</v>
      </c>
      <c r="G2439">
        <v>2</v>
      </c>
      <c r="H2439">
        <v>-1</v>
      </c>
      <c r="I2439">
        <v>2</v>
      </c>
      <c r="J2439">
        <v>2</v>
      </c>
      <c r="K2439">
        <v>1</v>
      </c>
      <c r="L2439">
        <v>2</v>
      </c>
      <c r="M2439">
        <v>1</v>
      </c>
      <c r="N2439" t="s">
        <v>2719</v>
      </c>
      <c r="O2439" t="s">
        <v>2805</v>
      </c>
      <c r="P2439" t="s">
        <v>2809</v>
      </c>
      <c r="Q2439" t="s">
        <v>2815</v>
      </c>
      <c r="R2439">
        <v>0</v>
      </c>
      <c r="S2439">
        <v>1.7</v>
      </c>
      <c r="T2439">
        <v>-4.82</v>
      </c>
      <c r="U2439">
        <v>40.61</v>
      </c>
      <c r="V2439">
        <f t="shared" si="850"/>
        <v>1</v>
      </c>
      <c r="W2439">
        <f t="shared" si="851"/>
        <v>1</v>
      </c>
      <c r="X2439">
        <f t="shared" si="852"/>
        <v>1</v>
      </c>
      <c r="Y2439">
        <f t="shared" si="853"/>
        <v>0</v>
      </c>
      <c r="Z2439">
        <f t="shared" si="854"/>
        <v>1</v>
      </c>
      <c r="AA2439">
        <f t="shared" si="855"/>
        <v>1</v>
      </c>
      <c r="AB2439">
        <f t="shared" si="856"/>
        <v>1</v>
      </c>
      <c r="AC2439">
        <f t="shared" si="857"/>
        <v>1</v>
      </c>
      <c r="AD2439">
        <f t="shared" si="858"/>
        <v>1</v>
      </c>
      <c r="AE2439" s="4" t="s">
        <v>2828</v>
      </c>
      <c r="AF2439" s="9" t="s">
        <v>2829</v>
      </c>
      <c r="AG2439">
        <v>1</v>
      </c>
      <c r="AH2439">
        <v>0</v>
      </c>
      <c r="AI2439">
        <v>0</v>
      </c>
      <c r="AJ2439">
        <v>1</v>
      </c>
      <c r="AK2439" s="9" t="s">
        <v>2840</v>
      </c>
      <c r="AL2439">
        <f t="shared" si="859"/>
        <v>0</v>
      </c>
      <c r="AM2439">
        <f>IF(AND(INDIRECT(AN2439)='Sample Select backend'!$C$2,INDIRECT(AO2439)=1,INDIRECT(AP2439)='Sample Select backend'!$F$2,INDIRECT(AQ2439)=1,INDIRECT(AR2439)='Sample Select backend'!$M$2),1,0)</f>
        <v>0</v>
      </c>
      <c r="AN2439" t="str">
        <f>_xlfn.CONCAT('Sample Select backend'!$C$4,ROW(AN2439))</f>
        <v>AE2439</v>
      </c>
      <c r="AO2439" s="9" t="str">
        <f>_xlfn.CONCAT('Sample Select backend'!$J$2,ROW(AO2439))</f>
        <v>AJ2439</v>
      </c>
      <c r="AP2439" t="str">
        <f>_xlfn.CONCAT('Sample Select backend'!$F$4,ROW(AP2439))</f>
        <v>AF2439</v>
      </c>
      <c r="AQ2439" t="str">
        <f>_xlfn.CONCAT('Sample Select backend'!$I$10,ROW(AQ2439))</f>
        <v>R2439</v>
      </c>
      <c r="AR2439" t="str">
        <f>_xlfn.CONCAT('Sample Select backend'!$M$4,ROW(AR2439))</f>
        <v>AK2439</v>
      </c>
      <c r="AS2439" t="str">
        <f t="shared" si="860"/>
        <v>Myanmar</v>
      </c>
      <c r="AT2439" s="9">
        <f t="shared" si="861"/>
        <v>28</v>
      </c>
      <c r="AU2439">
        <f t="shared" si="862"/>
        <v>0</v>
      </c>
      <c r="AV2439" s="9">
        <v>1</v>
      </c>
    </row>
    <row r="2440" spans="1:48" x14ac:dyDescent="0.35">
      <c r="A2440" t="s">
        <v>120</v>
      </c>
      <c r="B2440">
        <v>1</v>
      </c>
      <c r="C2440" t="s">
        <v>206</v>
      </c>
      <c r="D2440" t="s">
        <v>1611</v>
      </c>
      <c r="E2440">
        <v>2</v>
      </c>
      <c r="F2440">
        <v>2</v>
      </c>
      <c r="G2440">
        <v>2</v>
      </c>
      <c r="H2440">
        <v>-1</v>
      </c>
      <c r="I2440">
        <v>2</v>
      </c>
      <c r="J2440">
        <v>2</v>
      </c>
      <c r="K2440">
        <v>1</v>
      </c>
      <c r="L2440">
        <v>2</v>
      </c>
      <c r="M2440">
        <v>1</v>
      </c>
      <c r="N2440" t="s">
        <v>2719</v>
      </c>
      <c r="O2440" t="s">
        <v>2805</v>
      </c>
      <c r="P2440" t="s">
        <v>2809</v>
      </c>
      <c r="Q2440" t="s">
        <v>2815</v>
      </c>
      <c r="R2440">
        <v>0</v>
      </c>
      <c r="S2440">
        <v>1.7</v>
      </c>
      <c r="T2440">
        <v>-4.82</v>
      </c>
      <c r="U2440">
        <v>40.61</v>
      </c>
      <c r="V2440">
        <f t="shared" si="850"/>
        <v>1</v>
      </c>
      <c r="W2440">
        <f t="shared" si="851"/>
        <v>1</v>
      </c>
      <c r="X2440">
        <f t="shared" si="852"/>
        <v>1</v>
      </c>
      <c r="Y2440">
        <f t="shared" si="853"/>
        <v>0</v>
      </c>
      <c r="Z2440">
        <f t="shared" si="854"/>
        <v>1</v>
      </c>
      <c r="AA2440">
        <f t="shared" si="855"/>
        <v>1</v>
      </c>
      <c r="AB2440">
        <f t="shared" si="856"/>
        <v>1</v>
      </c>
      <c r="AC2440">
        <f t="shared" si="857"/>
        <v>1</v>
      </c>
      <c r="AD2440">
        <f t="shared" si="858"/>
        <v>1</v>
      </c>
      <c r="AE2440" s="4" t="s">
        <v>2828</v>
      </c>
      <c r="AF2440" s="9" t="s">
        <v>2829</v>
      </c>
      <c r="AG2440">
        <v>1</v>
      </c>
      <c r="AH2440">
        <v>0</v>
      </c>
      <c r="AI2440">
        <v>0</v>
      </c>
      <c r="AJ2440">
        <v>1</v>
      </c>
      <c r="AK2440" s="9" t="s">
        <v>2840</v>
      </c>
      <c r="AL2440">
        <f t="shared" si="859"/>
        <v>0</v>
      </c>
      <c r="AM2440">
        <f>IF(AND(INDIRECT(AN2440)='Sample Select backend'!$C$2,INDIRECT(AO2440)=1,INDIRECT(AP2440)='Sample Select backend'!$F$2,INDIRECT(AQ2440)=1,INDIRECT(AR2440)='Sample Select backend'!$M$2),1,0)</f>
        <v>0</v>
      </c>
      <c r="AN2440" t="str">
        <f>_xlfn.CONCAT('Sample Select backend'!$C$4,ROW(AN2440))</f>
        <v>AE2440</v>
      </c>
      <c r="AO2440" s="9" t="str">
        <f>_xlfn.CONCAT('Sample Select backend'!$J$2,ROW(AO2440))</f>
        <v>AJ2440</v>
      </c>
      <c r="AP2440" t="str">
        <f>_xlfn.CONCAT('Sample Select backend'!$F$4,ROW(AP2440))</f>
        <v>AF2440</v>
      </c>
      <c r="AQ2440" t="str">
        <f>_xlfn.CONCAT('Sample Select backend'!$I$10,ROW(AQ2440))</f>
        <v>R2440</v>
      </c>
      <c r="AR2440" t="str">
        <f>_xlfn.CONCAT('Sample Select backend'!$M$4,ROW(AR2440))</f>
        <v>AK2440</v>
      </c>
      <c r="AS2440" t="str">
        <f t="shared" si="860"/>
        <v>Myanmar</v>
      </c>
      <c r="AT2440" s="9" t="str">
        <f t="shared" si="861"/>
        <v>Tax exemption/waiver/suspension</v>
      </c>
      <c r="AU2440">
        <f t="shared" si="862"/>
        <v>0</v>
      </c>
      <c r="AV2440" s="9">
        <v>1</v>
      </c>
    </row>
    <row r="2441" spans="1:48" x14ac:dyDescent="0.35">
      <c r="A2441" t="s">
        <v>120</v>
      </c>
      <c r="B2441">
        <v>5</v>
      </c>
      <c r="C2441" t="s">
        <v>204</v>
      </c>
      <c r="D2441" t="s">
        <v>1609</v>
      </c>
      <c r="E2441">
        <v>1</v>
      </c>
      <c r="F2441">
        <v>-2</v>
      </c>
      <c r="G2441">
        <v>-2</v>
      </c>
      <c r="H2441">
        <v>-1</v>
      </c>
      <c r="I2441">
        <v>-2</v>
      </c>
      <c r="J2441">
        <v>2</v>
      </c>
      <c r="K2441">
        <v>1</v>
      </c>
      <c r="L2441">
        <v>2</v>
      </c>
      <c r="M2441">
        <v>1</v>
      </c>
      <c r="N2441" t="s">
        <v>2719</v>
      </c>
      <c r="O2441" t="s">
        <v>2805</v>
      </c>
      <c r="P2441" t="s">
        <v>2809</v>
      </c>
      <c r="Q2441" t="s">
        <v>2815</v>
      </c>
      <c r="R2441">
        <v>0</v>
      </c>
      <c r="S2441">
        <v>1.7</v>
      </c>
      <c r="T2441">
        <v>-4.82</v>
      </c>
      <c r="U2441">
        <v>40.61</v>
      </c>
      <c r="V2441">
        <f t="shared" si="850"/>
        <v>1</v>
      </c>
      <c r="W2441">
        <f t="shared" si="851"/>
        <v>0</v>
      </c>
      <c r="X2441">
        <f t="shared" si="852"/>
        <v>0</v>
      </c>
      <c r="Y2441">
        <f t="shared" si="853"/>
        <v>0</v>
      </c>
      <c r="Z2441">
        <f t="shared" si="854"/>
        <v>0</v>
      </c>
      <c r="AA2441">
        <f t="shared" si="855"/>
        <v>1</v>
      </c>
      <c r="AB2441">
        <f t="shared" si="856"/>
        <v>1</v>
      </c>
      <c r="AC2441">
        <f t="shared" si="857"/>
        <v>1</v>
      </c>
      <c r="AD2441">
        <f t="shared" si="858"/>
        <v>1</v>
      </c>
      <c r="AE2441" s="4" t="s">
        <v>2828</v>
      </c>
      <c r="AF2441" s="9" t="s">
        <v>2829</v>
      </c>
      <c r="AG2441">
        <v>1</v>
      </c>
      <c r="AH2441">
        <v>0</v>
      </c>
      <c r="AI2441">
        <v>0</v>
      </c>
      <c r="AJ2441">
        <v>1</v>
      </c>
      <c r="AK2441" s="9" t="s">
        <v>2840</v>
      </c>
      <c r="AL2441">
        <f t="shared" si="859"/>
        <v>0</v>
      </c>
      <c r="AM2441">
        <f>IF(AND(INDIRECT(AN2441)='Sample Select backend'!$C$2,INDIRECT(AO2441)=1,INDIRECT(AP2441)='Sample Select backend'!$F$2,INDIRECT(AQ2441)=1,INDIRECT(AR2441)='Sample Select backend'!$M$2),1,0)</f>
        <v>0</v>
      </c>
      <c r="AN2441" t="str">
        <f>_xlfn.CONCAT('Sample Select backend'!$C$4,ROW(AN2441))</f>
        <v>AE2441</v>
      </c>
      <c r="AO2441" s="9" t="str">
        <f>_xlfn.CONCAT('Sample Select backend'!$J$2,ROW(AO2441))</f>
        <v>AJ2441</v>
      </c>
      <c r="AP2441" t="str">
        <f>_xlfn.CONCAT('Sample Select backend'!$F$4,ROW(AP2441))</f>
        <v>AF2441</v>
      </c>
      <c r="AQ2441" t="str">
        <f>_xlfn.CONCAT('Sample Select backend'!$I$10,ROW(AQ2441))</f>
        <v>R2441</v>
      </c>
      <c r="AR2441" t="str">
        <f>_xlfn.CONCAT('Sample Select backend'!$M$4,ROW(AR2441))</f>
        <v>AK2441</v>
      </c>
      <c r="AS2441" t="str">
        <f t="shared" si="860"/>
        <v>Myanmar</v>
      </c>
      <c r="AT2441" s="9" t="str">
        <f t="shared" si="861"/>
        <v>General</v>
      </c>
      <c r="AU2441">
        <f t="shared" si="862"/>
        <v>0</v>
      </c>
      <c r="AV2441" s="9">
        <v>1</v>
      </c>
    </row>
    <row r="2442" spans="1:48" x14ac:dyDescent="0.35">
      <c r="A2442" t="s">
        <v>120</v>
      </c>
      <c r="B2442">
        <v>6</v>
      </c>
      <c r="C2442">
        <v>28</v>
      </c>
      <c r="D2442" t="s">
        <v>1618</v>
      </c>
      <c r="E2442">
        <v>1</v>
      </c>
      <c r="F2442">
        <v>1</v>
      </c>
      <c r="G2442">
        <v>2</v>
      </c>
      <c r="H2442">
        <v>-1</v>
      </c>
      <c r="I2442">
        <v>2</v>
      </c>
      <c r="J2442">
        <v>2</v>
      </c>
      <c r="K2442">
        <v>1</v>
      </c>
      <c r="L2442">
        <v>2</v>
      </c>
      <c r="M2442">
        <v>1</v>
      </c>
      <c r="N2442" t="s">
        <v>2719</v>
      </c>
      <c r="O2442" t="s">
        <v>2805</v>
      </c>
      <c r="P2442" t="s">
        <v>2809</v>
      </c>
      <c r="Q2442" t="s">
        <v>2815</v>
      </c>
      <c r="R2442">
        <v>0</v>
      </c>
      <c r="S2442">
        <v>1.7</v>
      </c>
      <c r="T2442">
        <v>-4.82</v>
      </c>
      <c r="U2442">
        <v>40.61</v>
      </c>
      <c r="V2442">
        <f t="shared" si="850"/>
        <v>1</v>
      </c>
      <c r="W2442">
        <f t="shared" si="851"/>
        <v>1</v>
      </c>
      <c r="X2442">
        <f t="shared" si="852"/>
        <v>1</v>
      </c>
      <c r="Y2442">
        <f t="shared" si="853"/>
        <v>0</v>
      </c>
      <c r="Z2442">
        <f t="shared" si="854"/>
        <v>1</v>
      </c>
      <c r="AA2442">
        <f t="shared" si="855"/>
        <v>1</v>
      </c>
      <c r="AB2442">
        <f t="shared" si="856"/>
        <v>1</v>
      </c>
      <c r="AC2442">
        <f t="shared" si="857"/>
        <v>1</v>
      </c>
      <c r="AD2442">
        <f t="shared" si="858"/>
        <v>1</v>
      </c>
      <c r="AE2442" s="4" t="s">
        <v>2828</v>
      </c>
      <c r="AF2442" s="9" t="s">
        <v>2829</v>
      </c>
      <c r="AG2442">
        <v>1</v>
      </c>
      <c r="AH2442">
        <v>0</v>
      </c>
      <c r="AI2442">
        <v>0</v>
      </c>
      <c r="AJ2442">
        <v>1</v>
      </c>
      <c r="AK2442" s="9" t="s">
        <v>2840</v>
      </c>
      <c r="AL2442">
        <f t="shared" si="859"/>
        <v>0</v>
      </c>
      <c r="AM2442">
        <f>IF(AND(INDIRECT(AN2442)='Sample Select backend'!$C$2,INDIRECT(AO2442)=1,INDIRECT(AP2442)='Sample Select backend'!$F$2,INDIRECT(AQ2442)=1,INDIRECT(AR2442)='Sample Select backend'!$M$2),1,0)</f>
        <v>0</v>
      </c>
      <c r="AN2442" t="str">
        <f>_xlfn.CONCAT('Sample Select backend'!$C$4,ROW(AN2442))</f>
        <v>AE2442</v>
      </c>
      <c r="AO2442" s="9" t="str">
        <f>_xlfn.CONCAT('Sample Select backend'!$J$2,ROW(AO2442))</f>
        <v>AJ2442</v>
      </c>
      <c r="AP2442" t="str">
        <f>_xlfn.CONCAT('Sample Select backend'!$F$4,ROW(AP2442))</f>
        <v>AF2442</v>
      </c>
      <c r="AQ2442" t="str">
        <f>_xlfn.CONCAT('Sample Select backend'!$I$10,ROW(AQ2442))</f>
        <v>R2442</v>
      </c>
      <c r="AR2442" t="str">
        <f>_xlfn.CONCAT('Sample Select backend'!$M$4,ROW(AR2442))</f>
        <v>AK2442</v>
      </c>
      <c r="AS2442" t="str">
        <f t="shared" si="860"/>
        <v>Myanmar</v>
      </c>
      <c r="AT2442" s="9">
        <f t="shared" si="861"/>
        <v>28</v>
      </c>
      <c r="AU2442">
        <f t="shared" si="862"/>
        <v>0</v>
      </c>
      <c r="AV2442" s="9">
        <v>1</v>
      </c>
    </row>
    <row r="2443" spans="1:48" x14ac:dyDescent="0.35">
      <c r="A2443" t="s">
        <v>120</v>
      </c>
      <c r="B2443">
        <v>1</v>
      </c>
      <c r="C2443">
        <v>10</v>
      </c>
      <c r="D2443" t="s">
        <v>1610</v>
      </c>
      <c r="E2443">
        <v>2</v>
      </c>
      <c r="F2443">
        <v>2</v>
      </c>
      <c r="G2443">
        <v>2</v>
      </c>
      <c r="H2443">
        <v>2</v>
      </c>
      <c r="I2443">
        <v>2</v>
      </c>
      <c r="J2443">
        <v>2</v>
      </c>
      <c r="K2443">
        <v>1</v>
      </c>
      <c r="L2443">
        <v>2</v>
      </c>
      <c r="M2443">
        <v>1</v>
      </c>
      <c r="N2443" t="s">
        <v>2719</v>
      </c>
      <c r="O2443" t="s">
        <v>2805</v>
      </c>
      <c r="P2443" t="s">
        <v>2809</v>
      </c>
      <c r="Q2443" t="s">
        <v>2815</v>
      </c>
      <c r="R2443">
        <v>0</v>
      </c>
      <c r="S2443">
        <v>1.7</v>
      </c>
      <c r="T2443">
        <v>-4.82</v>
      </c>
      <c r="U2443">
        <v>40.61</v>
      </c>
      <c r="V2443">
        <f t="shared" si="850"/>
        <v>1</v>
      </c>
      <c r="W2443">
        <f t="shared" si="851"/>
        <v>1</v>
      </c>
      <c r="X2443">
        <f t="shared" si="852"/>
        <v>1</v>
      </c>
      <c r="Y2443">
        <f t="shared" si="853"/>
        <v>1</v>
      </c>
      <c r="Z2443">
        <f t="shared" si="854"/>
        <v>1</v>
      </c>
      <c r="AA2443">
        <f t="shared" si="855"/>
        <v>1</v>
      </c>
      <c r="AB2443">
        <f t="shared" si="856"/>
        <v>1</v>
      </c>
      <c r="AC2443">
        <f t="shared" si="857"/>
        <v>1</v>
      </c>
      <c r="AD2443">
        <f t="shared" si="858"/>
        <v>1</v>
      </c>
      <c r="AE2443" s="4" t="s">
        <v>2828</v>
      </c>
      <c r="AF2443" s="9" t="s">
        <v>2829</v>
      </c>
      <c r="AG2443">
        <v>1</v>
      </c>
      <c r="AH2443">
        <v>0</v>
      </c>
      <c r="AI2443">
        <v>0</v>
      </c>
      <c r="AJ2443">
        <v>1</v>
      </c>
      <c r="AK2443" s="9" t="s">
        <v>2840</v>
      </c>
      <c r="AL2443">
        <f t="shared" si="859"/>
        <v>0</v>
      </c>
      <c r="AM2443">
        <f>IF(AND(INDIRECT(AN2443)='Sample Select backend'!$C$2,INDIRECT(AO2443)=1,INDIRECT(AP2443)='Sample Select backend'!$F$2,INDIRECT(AQ2443)=1,INDIRECT(AR2443)='Sample Select backend'!$M$2),1,0)</f>
        <v>0</v>
      </c>
      <c r="AN2443" t="str">
        <f>_xlfn.CONCAT('Sample Select backend'!$C$4,ROW(AN2443))</f>
        <v>AE2443</v>
      </c>
      <c r="AO2443" s="9" t="str">
        <f>_xlfn.CONCAT('Sample Select backend'!$J$2,ROW(AO2443))</f>
        <v>AJ2443</v>
      </c>
      <c r="AP2443" t="str">
        <f>_xlfn.CONCAT('Sample Select backend'!$F$4,ROW(AP2443))</f>
        <v>AF2443</v>
      </c>
      <c r="AQ2443" t="str">
        <f>_xlfn.CONCAT('Sample Select backend'!$I$10,ROW(AQ2443))</f>
        <v>R2443</v>
      </c>
      <c r="AR2443" t="str">
        <f>_xlfn.CONCAT('Sample Select backend'!$M$4,ROW(AR2443))</f>
        <v>AK2443</v>
      </c>
      <c r="AS2443" t="str">
        <f t="shared" si="860"/>
        <v>Myanmar</v>
      </c>
      <c r="AT2443" s="9">
        <f t="shared" si="861"/>
        <v>10</v>
      </c>
      <c r="AU2443">
        <f t="shared" si="862"/>
        <v>0</v>
      </c>
      <c r="AV2443" s="9">
        <v>0</v>
      </c>
    </row>
    <row r="2444" spans="1:48" x14ac:dyDescent="0.35">
      <c r="A2444" t="s">
        <v>120</v>
      </c>
      <c r="B2444">
        <v>1</v>
      </c>
      <c r="C2444">
        <v>7</v>
      </c>
      <c r="D2444" t="s">
        <v>1617</v>
      </c>
      <c r="E2444">
        <v>2</v>
      </c>
      <c r="F2444">
        <v>2</v>
      </c>
      <c r="G2444">
        <v>-2</v>
      </c>
      <c r="H2444">
        <v>-1</v>
      </c>
      <c r="I2444">
        <v>-2</v>
      </c>
      <c r="J2444">
        <v>2</v>
      </c>
      <c r="K2444">
        <v>2</v>
      </c>
      <c r="L2444">
        <v>2</v>
      </c>
      <c r="M2444">
        <v>1</v>
      </c>
      <c r="N2444" t="s">
        <v>2719</v>
      </c>
      <c r="O2444" t="s">
        <v>2805</v>
      </c>
      <c r="P2444" t="s">
        <v>2809</v>
      </c>
      <c r="Q2444" t="s">
        <v>2815</v>
      </c>
      <c r="R2444">
        <v>0</v>
      </c>
      <c r="S2444">
        <v>1.7</v>
      </c>
      <c r="T2444">
        <v>-4.82</v>
      </c>
      <c r="U2444">
        <v>40.61</v>
      </c>
      <c r="V2444">
        <f t="shared" si="850"/>
        <v>1</v>
      </c>
      <c r="W2444">
        <f t="shared" si="851"/>
        <v>1</v>
      </c>
      <c r="X2444">
        <f t="shared" si="852"/>
        <v>0</v>
      </c>
      <c r="Y2444">
        <f t="shared" si="853"/>
        <v>0</v>
      </c>
      <c r="Z2444">
        <f t="shared" si="854"/>
        <v>0</v>
      </c>
      <c r="AA2444">
        <f t="shared" si="855"/>
        <v>1</v>
      </c>
      <c r="AB2444">
        <f t="shared" si="856"/>
        <v>1</v>
      </c>
      <c r="AC2444">
        <f t="shared" si="857"/>
        <v>1</v>
      </c>
      <c r="AD2444">
        <f t="shared" si="858"/>
        <v>1</v>
      </c>
      <c r="AE2444" s="4" t="s">
        <v>2828</v>
      </c>
      <c r="AF2444" s="9" t="s">
        <v>2829</v>
      </c>
      <c r="AG2444">
        <v>1</v>
      </c>
      <c r="AH2444">
        <v>0</v>
      </c>
      <c r="AI2444">
        <v>0</v>
      </c>
      <c r="AJ2444">
        <v>1</v>
      </c>
      <c r="AK2444" s="9" t="s">
        <v>2840</v>
      </c>
      <c r="AL2444">
        <f t="shared" si="859"/>
        <v>0</v>
      </c>
      <c r="AM2444">
        <f>IF(AND(INDIRECT(AN2444)='Sample Select backend'!$C$2,INDIRECT(AO2444)=1,INDIRECT(AP2444)='Sample Select backend'!$F$2,INDIRECT(AQ2444)=1,INDIRECT(AR2444)='Sample Select backend'!$M$2),1,0)</f>
        <v>0</v>
      </c>
      <c r="AN2444" t="str">
        <f>_xlfn.CONCAT('Sample Select backend'!$C$4,ROW(AN2444))</f>
        <v>AE2444</v>
      </c>
      <c r="AO2444" s="9" t="str">
        <f>_xlfn.CONCAT('Sample Select backend'!$J$2,ROW(AO2444))</f>
        <v>AJ2444</v>
      </c>
      <c r="AP2444" t="str">
        <f>_xlfn.CONCAT('Sample Select backend'!$F$4,ROW(AP2444))</f>
        <v>AF2444</v>
      </c>
      <c r="AQ2444" t="str">
        <f>_xlfn.CONCAT('Sample Select backend'!$I$10,ROW(AQ2444))</f>
        <v>R2444</v>
      </c>
      <c r="AR2444" t="str">
        <f>_xlfn.CONCAT('Sample Select backend'!$M$4,ROW(AR2444))</f>
        <v>AK2444</v>
      </c>
      <c r="AS2444" t="str">
        <f t="shared" si="860"/>
        <v>Myanmar</v>
      </c>
      <c r="AT2444" s="9">
        <f t="shared" si="861"/>
        <v>7</v>
      </c>
      <c r="AU2444">
        <f t="shared" si="862"/>
        <v>0</v>
      </c>
      <c r="AV2444" s="9">
        <v>0</v>
      </c>
    </row>
    <row r="2445" spans="1:48" x14ac:dyDescent="0.35">
      <c r="A2445" s="24" t="s">
        <v>120</v>
      </c>
      <c r="B2445" s="24" t="s">
        <v>201</v>
      </c>
      <c r="C2445" s="24" t="s">
        <v>201</v>
      </c>
      <c r="D2445" s="24" t="s">
        <v>4035</v>
      </c>
      <c r="E2445" s="24"/>
      <c r="O2445" t="s">
        <v>2805</v>
      </c>
      <c r="P2445" t="s">
        <v>2809</v>
      </c>
      <c r="Q2445" t="s">
        <v>2815</v>
      </c>
      <c r="R2445">
        <v>0</v>
      </c>
      <c r="S2445">
        <v>1.7</v>
      </c>
      <c r="T2445">
        <v>-4.82</v>
      </c>
      <c r="U2445">
        <v>40.61</v>
      </c>
      <c r="V2445">
        <v>-1</v>
      </c>
      <c r="W2445">
        <v>-1</v>
      </c>
      <c r="X2445">
        <v>-1</v>
      </c>
      <c r="Y2445">
        <v>-1</v>
      </c>
      <c r="Z2445">
        <v>-1</v>
      </c>
      <c r="AA2445">
        <v>-1</v>
      </c>
      <c r="AB2445">
        <v>-1</v>
      </c>
      <c r="AC2445">
        <v>-1</v>
      </c>
      <c r="AD2445">
        <v>-1</v>
      </c>
      <c r="AE2445" s="4" t="s">
        <v>2828</v>
      </c>
      <c r="AF2445" s="9" t="s">
        <v>2829</v>
      </c>
      <c r="AG2445">
        <v>1</v>
      </c>
      <c r="AH2445">
        <v>0</v>
      </c>
      <c r="AI2445">
        <v>0</v>
      </c>
      <c r="AJ2445">
        <v>1</v>
      </c>
      <c r="AK2445" s="9" t="s">
        <v>2840</v>
      </c>
      <c r="AL2445">
        <f t="shared" si="859"/>
        <v>1</v>
      </c>
      <c r="AM2445">
        <f>IF(AND(INDIRECT(AN2445)='Sample Select backend'!$C$2,INDIRECT(AO2445)=1,INDIRECT(AP2445)='Sample Select backend'!$F$2,INDIRECT(AQ2445)=1,INDIRECT(AR2445)='Sample Select backend'!$M$2),1,0)</f>
        <v>0</v>
      </c>
      <c r="AN2445" t="str">
        <f>_xlfn.CONCAT('Sample Select backend'!$C$4,ROW(AN2445))</f>
        <v>AE2445</v>
      </c>
      <c r="AO2445" s="9" t="str">
        <f>_xlfn.CONCAT('Sample Select backend'!$J$2,ROW(AO2445))</f>
        <v>AJ2445</v>
      </c>
      <c r="AP2445" t="str">
        <f>_xlfn.CONCAT('Sample Select backend'!$F$4,ROW(AP2445))</f>
        <v>AF2445</v>
      </c>
      <c r="AQ2445" t="str">
        <f>_xlfn.CONCAT('Sample Select backend'!$I$10,ROW(AQ2445))</f>
        <v>R2445</v>
      </c>
      <c r="AR2445" t="str">
        <f>_xlfn.CONCAT('Sample Select backend'!$M$4,ROW(AR2445))</f>
        <v>AK2445</v>
      </c>
      <c r="AS2445" t="str">
        <f t="shared" si="860"/>
        <v>Myanmar</v>
      </c>
      <c r="AT2445" s="9" t="str">
        <f t="shared" si="861"/>
        <v>Other</v>
      </c>
      <c r="AU2445">
        <f t="shared" si="862"/>
        <v>0</v>
      </c>
      <c r="AV2445" s="9">
        <v>0</v>
      </c>
    </row>
    <row r="2446" spans="1:48" x14ac:dyDescent="0.35">
      <c r="A2446" s="24" t="s">
        <v>120</v>
      </c>
      <c r="B2446" s="24">
        <v>1</v>
      </c>
      <c r="C2446" s="24" t="s">
        <v>206</v>
      </c>
      <c r="D2446" s="24" t="s">
        <v>4036</v>
      </c>
      <c r="E2446" s="24"/>
      <c r="O2446" t="s">
        <v>2805</v>
      </c>
      <c r="P2446" t="s">
        <v>2809</v>
      </c>
      <c r="Q2446" t="s">
        <v>2815</v>
      </c>
      <c r="R2446">
        <v>0</v>
      </c>
      <c r="S2446">
        <v>1.7</v>
      </c>
      <c r="T2446">
        <v>-4.82</v>
      </c>
      <c r="U2446">
        <v>40.61</v>
      </c>
      <c r="V2446">
        <v>-1</v>
      </c>
      <c r="W2446">
        <v>-1</v>
      </c>
      <c r="X2446">
        <v>-1</v>
      </c>
      <c r="Y2446">
        <v>-1</v>
      </c>
      <c r="Z2446">
        <v>-1</v>
      </c>
      <c r="AA2446">
        <v>-1</v>
      </c>
      <c r="AB2446">
        <v>-1</v>
      </c>
      <c r="AC2446">
        <v>-1</v>
      </c>
      <c r="AD2446">
        <v>-1</v>
      </c>
      <c r="AE2446" s="4" t="s">
        <v>2828</v>
      </c>
      <c r="AF2446" s="9" t="s">
        <v>2829</v>
      </c>
      <c r="AG2446">
        <v>1</v>
      </c>
      <c r="AH2446">
        <v>0</v>
      </c>
      <c r="AI2446">
        <v>0</v>
      </c>
      <c r="AJ2446">
        <v>1</v>
      </c>
      <c r="AK2446" s="9" t="s">
        <v>2840</v>
      </c>
      <c r="AL2446">
        <f t="shared" si="859"/>
        <v>0</v>
      </c>
      <c r="AM2446">
        <f>IF(AND(INDIRECT(AN2446)='Sample Select backend'!$C$2,INDIRECT(AO2446)=1,INDIRECT(AP2446)='Sample Select backend'!$F$2,INDIRECT(AQ2446)=1,INDIRECT(AR2446)='Sample Select backend'!$M$2),1,0)</f>
        <v>0</v>
      </c>
      <c r="AN2446" t="str">
        <f>_xlfn.CONCAT('Sample Select backend'!$C$4,ROW(AN2446))</f>
        <v>AE2446</v>
      </c>
      <c r="AO2446" s="9" t="str">
        <f>_xlfn.CONCAT('Sample Select backend'!$J$2,ROW(AO2446))</f>
        <v>AJ2446</v>
      </c>
      <c r="AP2446" t="str">
        <f>_xlfn.CONCAT('Sample Select backend'!$F$4,ROW(AP2446))</f>
        <v>AF2446</v>
      </c>
      <c r="AQ2446" t="str">
        <f>_xlfn.CONCAT('Sample Select backend'!$I$10,ROW(AQ2446))</f>
        <v>R2446</v>
      </c>
      <c r="AR2446" t="str">
        <f>_xlfn.CONCAT('Sample Select backend'!$M$4,ROW(AR2446))</f>
        <v>AK2446</v>
      </c>
      <c r="AS2446" t="str">
        <f t="shared" si="860"/>
        <v>Myanmar</v>
      </c>
      <c r="AT2446" s="9" t="str">
        <f t="shared" si="861"/>
        <v>Tax exemption/waiver/suspension</v>
      </c>
      <c r="AU2446">
        <f t="shared" si="862"/>
        <v>0</v>
      </c>
      <c r="AV2446" s="9">
        <v>0</v>
      </c>
    </row>
    <row r="2447" spans="1:48" x14ac:dyDescent="0.35">
      <c r="A2447" s="24" t="s">
        <v>120</v>
      </c>
      <c r="B2447" s="24">
        <v>7</v>
      </c>
      <c r="C2447" s="24" t="s">
        <v>201</v>
      </c>
      <c r="D2447" s="24" t="s">
        <v>4037</v>
      </c>
      <c r="E2447" s="24"/>
      <c r="O2447" t="s">
        <v>2805</v>
      </c>
      <c r="P2447" t="s">
        <v>2809</v>
      </c>
      <c r="Q2447" t="s">
        <v>2815</v>
      </c>
      <c r="R2447">
        <v>0</v>
      </c>
      <c r="S2447">
        <v>1.7</v>
      </c>
      <c r="T2447">
        <v>-4.82</v>
      </c>
      <c r="U2447">
        <v>40.61</v>
      </c>
      <c r="V2447">
        <v>-1</v>
      </c>
      <c r="W2447">
        <v>-1</v>
      </c>
      <c r="X2447">
        <v>-1</v>
      </c>
      <c r="Y2447">
        <v>-1</v>
      </c>
      <c r="Z2447">
        <v>-1</v>
      </c>
      <c r="AA2447">
        <v>-1</v>
      </c>
      <c r="AB2447">
        <v>-1</v>
      </c>
      <c r="AC2447">
        <v>-1</v>
      </c>
      <c r="AD2447">
        <v>-1</v>
      </c>
      <c r="AE2447" s="4" t="s">
        <v>2828</v>
      </c>
      <c r="AF2447" s="9" t="s">
        <v>2829</v>
      </c>
      <c r="AG2447">
        <v>1</v>
      </c>
      <c r="AH2447">
        <v>0</v>
      </c>
      <c r="AI2447">
        <v>0</v>
      </c>
      <c r="AJ2447">
        <v>1</v>
      </c>
      <c r="AK2447" s="9" t="s">
        <v>2840</v>
      </c>
      <c r="AL2447">
        <f t="shared" si="859"/>
        <v>0</v>
      </c>
      <c r="AM2447">
        <f>IF(AND(INDIRECT(AN2447)='Sample Select backend'!$C$2,INDIRECT(AO2447)=1,INDIRECT(AP2447)='Sample Select backend'!$F$2,INDIRECT(AQ2447)=1,INDIRECT(AR2447)='Sample Select backend'!$M$2),1,0)</f>
        <v>0</v>
      </c>
      <c r="AN2447" t="str">
        <f>_xlfn.CONCAT('Sample Select backend'!$C$4,ROW(AN2447))</f>
        <v>AE2447</v>
      </c>
      <c r="AO2447" s="9" t="str">
        <f>_xlfn.CONCAT('Sample Select backend'!$J$2,ROW(AO2447))</f>
        <v>AJ2447</v>
      </c>
      <c r="AP2447" t="str">
        <f>_xlfn.CONCAT('Sample Select backend'!$F$4,ROW(AP2447))</f>
        <v>AF2447</v>
      </c>
      <c r="AQ2447" t="str">
        <f>_xlfn.CONCAT('Sample Select backend'!$I$10,ROW(AQ2447))</f>
        <v>R2447</v>
      </c>
      <c r="AR2447" t="str">
        <f>_xlfn.CONCAT('Sample Select backend'!$M$4,ROW(AR2447))</f>
        <v>AK2447</v>
      </c>
      <c r="AS2447" t="str">
        <f t="shared" si="860"/>
        <v>Myanmar</v>
      </c>
      <c r="AT2447" s="9" t="str">
        <f t="shared" si="861"/>
        <v>Other</v>
      </c>
      <c r="AU2447">
        <f t="shared" si="862"/>
        <v>0</v>
      </c>
      <c r="AV2447" s="9">
        <v>0</v>
      </c>
    </row>
    <row r="2448" spans="1:48" x14ac:dyDescent="0.35">
      <c r="A2448" s="24" t="s">
        <v>120</v>
      </c>
      <c r="B2448" s="24">
        <v>7</v>
      </c>
      <c r="C2448" s="24">
        <v>30</v>
      </c>
      <c r="D2448" s="24" t="s">
        <v>4038</v>
      </c>
      <c r="E2448" s="24"/>
      <c r="O2448" t="s">
        <v>2805</v>
      </c>
      <c r="P2448" t="s">
        <v>2809</v>
      </c>
      <c r="Q2448" t="s">
        <v>2815</v>
      </c>
      <c r="R2448">
        <v>0</v>
      </c>
      <c r="S2448">
        <v>1.7</v>
      </c>
      <c r="T2448">
        <v>-4.82</v>
      </c>
      <c r="U2448">
        <v>40.61</v>
      </c>
      <c r="V2448">
        <v>-1</v>
      </c>
      <c r="W2448">
        <v>-1</v>
      </c>
      <c r="X2448">
        <v>-1</v>
      </c>
      <c r="Y2448">
        <v>-1</v>
      </c>
      <c r="Z2448">
        <v>-1</v>
      </c>
      <c r="AA2448">
        <v>-1</v>
      </c>
      <c r="AB2448">
        <v>-1</v>
      </c>
      <c r="AC2448">
        <v>-1</v>
      </c>
      <c r="AD2448">
        <v>-1</v>
      </c>
      <c r="AE2448" s="4" t="s">
        <v>2828</v>
      </c>
      <c r="AF2448" s="9" t="s">
        <v>2829</v>
      </c>
      <c r="AG2448">
        <v>1</v>
      </c>
      <c r="AH2448">
        <v>0</v>
      </c>
      <c r="AI2448">
        <v>0</v>
      </c>
      <c r="AJ2448">
        <v>1</v>
      </c>
      <c r="AK2448" s="9" t="s">
        <v>2840</v>
      </c>
      <c r="AL2448">
        <f t="shared" si="859"/>
        <v>0</v>
      </c>
      <c r="AM2448">
        <f>IF(AND(INDIRECT(AN2448)='Sample Select backend'!$C$2,INDIRECT(AO2448)=1,INDIRECT(AP2448)='Sample Select backend'!$F$2,INDIRECT(AQ2448)=1,INDIRECT(AR2448)='Sample Select backend'!$M$2),1,0)</f>
        <v>0</v>
      </c>
      <c r="AN2448" t="str">
        <f>_xlfn.CONCAT('Sample Select backend'!$C$4,ROW(AN2448))</f>
        <v>AE2448</v>
      </c>
      <c r="AO2448" s="9" t="str">
        <f>_xlfn.CONCAT('Sample Select backend'!$J$2,ROW(AO2448))</f>
        <v>AJ2448</v>
      </c>
      <c r="AP2448" t="str">
        <f>_xlfn.CONCAT('Sample Select backend'!$F$4,ROW(AP2448))</f>
        <v>AF2448</v>
      </c>
      <c r="AQ2448" t="str">
        <f>_xlfn.CONCAT('Sample Select backend'!$I$10,ROW(AQ2448))</f>
        <v>R2448</v>
      </c>
      <c r="AR2448" t="str">
        <f>_xlfn.CONCAT('Sample Select backend'!$M$4,ROW(AR2448))</f>
        <v>AK2448</v>
      </c>
      <c r="AS2448" t="str">
        <f t="shared" si="860"/>
        <v>Myanmar</v>
      </c>
      <c r="AT2448" s="9">
        <f t="shared" si="861"/>
        <v>30</v>
      </c>
      <c r="AU2448">
        <f t="shared" si="862"/>
        <v>0</v>
      </c>
      <c r="AV2448" s="9">
        <v>0</v>
      </c>
    </row>
    <row r="2449" spans="1:48" x14ac:dyDescent="0.35">
      <c r="A2449" s="24" t="s">
        <v>120</v>
      </c>
      <c r="B2449" s="24">
        <v>2</v>
      </c>
      <c r="C2449" s="24" t="s">
        <v>201</v>
      </c>
      <c r="D2449" s="24" t="s">
        <v>4039</v>
      </c>
      <c r="E2449" s="24"/>
      <c r="O2449" t="s">
        <v>2805</v>
      </c>
      <c r="P2449" t="s">
        <v>2809</v>
      </c>
      <c r="Q2449" t="s">
        <v>2815</v>
      </c>
      <c r="R2449">
        <v>0</v>
      </c>
      <c r="S2449">
        <v>1.7</v>
      </c>
      <c r="T2449">
        <v>-4.82</v>
      </c>
      <c r="U2449">
        <v>40.61</v>
      </c>
      <c r="V2449">
        <v>-1</v>
      </c>
      <c r="W2449">
        <v>-1</v>
      </c>
      <c r="X2449">
        <v>-1</v>
      </c>
      <c r="Y2449">
        <v>-1</v>
      </c>
      <c r="Z2449">
        <v>-1</v>
      </c>
      <c r="AA2449">
        <v>-1</v>
      </c>
      <c r="AB2449">
        <v>-1</v>
      </c>
      <c r="AC2449">
        <v>-1</v>
      </c>
      <c r="AD2449">
        <v>-1</v>
      </c>
      <c r="AE2449" s="4" t="s">
        <v>2828</v>
      </c>
      <c r="AF2449" s="9" t="s">
        <v>2829</v>
      </c>
      <c r="AG2449">
        <v>1</v>
      </c>
      <c r="AH2449">
        <v>0</v>
      </c>
      <c r="AI2449">
        <v>0</v>
      </c>
      <c r="AJ2449">
        <v>1</v>
      </c>
      <c r="AK2449" s="9" t="s">
        <v>2840</v>
      </c>
      <c r="AL2449">
        <f t="shared" si="859"/>
        <v>0</v>
      </c>
      <c r="AM2449">
        <f>IF(AND(INDIRECT(AN2449)='Sample Select backend'!$C$2,INDIRECT(AO2449)=1,INDIRECT(AP2449)='Sample Select backend'!$F$2,INDIRECT(AQ2449)=1,INDIRECT(AR2449)='Sample Select backend'!$M$2),1,0)</f>
        <v>0</v>
      </c>
      <c r="AN2449" t="str">
        <f>_xlfn.CONCAT('Sample Select backend'!$C$4,ROW(AN2449))</f>
        <v>AE2449</v>
      </c>
      <c r="AO2449" s="9" t="str">
        <f>_xlfn.CONCAT('Sample Select backend'!$J$2,ROW(AO2449))</f>
        <v>AJ2449</v>
      </c>
      <c r="AP2449" t="str">
        <f>_xlfn.CONCAT('Sample Select backend'!$F$4,ROW(AP2449))</f>
        <v>AF2449</v>
      </c>
      <c r="AQ2449" t="str">
        <f>_xlfn.CONCAT('Sample Select backend'!$I$10,ROW(AQ2449))</f>
        <v>R2449</v>
      </c>
      <c r="AR2449" t="str">
        <f>_xlfn.CONCAT('Sample Select backend'!$M$4,ROW(AR2449))</f>
        <v>AK2449</v>
      </c>
      <c r="AS2449" t="str">
        <f t="shared" si="860"/>
        <v>Myanmar</v>
      </c>
      <c r="AT2449" s="9" t="str">
        <f t="shared" si="861"/>
        <v>Other</v>
      </c>
      <c r="AU2449">
        <f t="shared" si="862"/>
        <v>0</v>
      </c>
      <c r="AV2449" s="9">
        <v>0</v>
      </c>
    </row>
    <row r="2450" spans="1:48" x14ac:dyDescent="0.35">
      <c r="A2450" s="24" t="s">
        <v>120</v>
      </c>
      <c r="B2450" s="24">
        <v>7</v>
      </c>
      <c r="C2450" s="24">
        <v>30</v>
      </c>
      <c r="D2450" s="24" t="s">
        <v>4040</v>
      </c>
      <c r="E2450" s="24"/>
      <c r="O2450" t="s">
        <v>2805</v>
      </c>
      <c r="P2450" t="s">
        <v>2809</v>
      </c>
      <c r="Q2450" t="s">
        <v>2815</v>
      </c>
      <c r="R2450">
        <v>0</v>
      </c>
      <c r="S2450">
        <v>1.7</v>
      </c>
      <c r="T2450">
        <v>-4.82</v>
      </c>
      <c r="U2450">
        <v>40.61</v>
      </c>
      <c r="V2450">
        <v>-1</v>
      </c>
      <c r="W2450">
        <v>-1</v>
      </c>
      <c r="X2450">
        <v>-1</v>
      </c>
      <c r="Y2450">
        <v>-1</v>
      </c>
      <c r="Z2450">
        <v>-1</v>
      </c>
      <c r="AA2450">
        <v>-1</v>
      </c>
      <c r="AB2450">
        <v>-1</v>
      </c>
      <c r="AC2450">
        <v>-1</v>
      </c>
      <c r="AD2450">
        <v>-1</v>
      </c>
      <c r="AE2450" s="4" t="s">
        <v>2828</v>
      </c>
      <c r="AF2450" s="9" t="s">
        <v>2829</v>
      </c>
      <c r="AG2450">
        <v>1</v>
      </c>
      <c r="AH2450">
        <v>0</v>
      </c>
      <c r="AI2450">
        <v>0</v>
      </c>
      <c r="AJ2450">
        <v>1</v>
      </c>
      <c r="AK2450" s="9" t="s">
        <v>2840</v>
      </c>
      <c r="AL2450">
        <f t="shared" si="859"/>
        <v>0</v>
      </c>
      <c r="AM2450">
        <f>IF(AND(INDIRECT(AN2450)='Sample Select backend'!$C$2,INDIRECT(AO2450)=1,INDIRECT(AP2450)='Sample Select backend'!$F$2,INDIRECT(AQ2450)=1,INDIRECT(AR2450)='Sample Select backend'!$M$2),1,0)</f>
        <v>0</v>
      </c>
      <c r="AN2450" t="str">
        <f>_xlfn.CONCAT('Sample Select backend'!$C$4,ROW(AN2450))</f>
        <v>AE2450</v>
      </c>
      <c r="AO2450" s="9" t="str">
        <f>_xlfn.CONCAT('Sample Select backend'!$J$2,ROW(AO2450))</f>
        <v>AJ2450</v>
      </c>
      <c r="AP2450" t="str">
        <f>_xlfn.CONCAT('Sample Select backend'!$F$4,ROW(AP2450))</f>
        <v>AF2450</v>
      </c>
      <c r="AQ2450" t="str">
        <f>_xlfn.CONCAT('Sample Select backend'!$I$10,ROW(AQ2450))</f>
        <v>R2450</v>
      </c>
      <c r="AR2450" t="str">
        <f>_xlfn.CONCAT('Sample Select backend'!$M$4,ROW(AR2450))</f>
        <v>AK2450</v>
      </c>
      <c r="AS2450" t="str">
        <f t="shared" si="860"/>
        <v>Myanmar</v>
      </c>
      <c r="AT2450" s="9">
        <f t="shared" si="861"/>
        <v>30</v>
      </c>
      <c r="AU2450">
        <f t="shared" si="862"/>
        <v>0</v>
      </c>
      <c r="AV2450" s="9">
        <v>0</v>
      </c>
    </row>
    <row r="2451" spans="1:48" x14ac:dyDescent="0.35">
      <c r="A2451" s="24" t="s">
        <v>120</v>
      </c>
      <c r="B2451" s="24" t="s">
        <v>201</v>
      </c>
      <c r="C2451" s="24" t="s">
        <v>201</v>
      </c>
      <c r="D2451" s="24" t="s">
        <v>4041</v>
      </c>
      <c r="E2451" s="24"/>
      <c r="O2451" t="s">
        <v>2805</v>
      </c>
      <c r="P2451" t="s">
        <v>2809</v>
      </c>
      <c r="Q2451" t="s">
        <v>2815</v>
      </c>
      <c r="R2451">
        <v>0</v>
      </c>
      <c r="S2451">
        <v>1.7</v>
      </c>
      <c r="T2451">
        <v>-4.82</v>
      </c>
      <c r="U2451">
        <v>40.61</v>
      </c>
      <c r="V2451">
        <v>-1</v>
      </c>
      <c r="W2451">
        <v>-1</v>
      </c>
      <c r="X2451">
        <v>-1</v>
      </c>
      <c r="Y2451">
        <v>-1</v>
      </c>
      <c r="Z2451">
        <v>-1</v>
      </c>
      <c r="AA2451">
        <v>-1</v>
      </c>
      <c r="AB2451">
        <v>-1</v>
      </c>
      <c r="AC2451">
        <v>-1</v>
      </c>
      <c r="AD2451">
        <v>-1</v>
      </c>
      <c r="AE2451" s="4" t="s">
        <v>2828</v>
      </c>
      <c r="AF2451" s="9" t="s">
        <v>2829</v>
      </c>
      <c r="AG2451">
        <v>1</v>
      </c>
      <c r="AH2451">
        <v>0</v>
      </c>
      <c r="AI2451">
        <v>0</v>
      </c>
      <c r="AJ2451">
        <v>1</v>
      </c>
      <c r="AK2451" s="9" t="s">
        <v>2840</v>
      </c>
      <c r="AL2451">
        <f t="shared" si="859"/>
        <v>1</v>
      </c>
      <c r="AM2451">
        <f>IF(AND(INDIRECT(AN2451)='Sample Select backend'!$C$2,INDIRECT(AO2451)=1,INDIRECT(AP2451)='Sample Select backend'!$F$2,INDIRECT(AQ2451)=1,INDIRECT(AR2451)='Sample Select backend'!$M$2),1,0)</f>
        <v>0</v>
      </c>
      <c r="AN2451" t="str">
        <f>_xlfn.CONCAT('Sample Select backend'!$C$4,ROW(AN2451))</f>
        <v>AE2451</v>
      </c>
      <c r="AO2451" s="9" t="str">
        <f>_xlfn.CONCAT('Sample Select backend'!$J$2,ROW(AO2451))</f>
        <v>AJ2451</v>
      </c>
      <c r="AP2451" t="str">
        <f>_xlfn.CONCAT('Sample Select backend'!$F$4,ROW(AP2451))</f>
        <v>AF2451</v>
      </c>
      <c r="AQ2451" t="str">
        <f>_xlfn.CONCAT('Sample Select backend'!$I$10,ROW(AQ2451))</f>
        <v>R2451</v>
      </c>
      <c r="AR2451" t="str">
        <f>_xlfn.CONCAT('Sample Select backend'!$M$4,ROW(AR2451))</f>
        <v>AK2451</v>
      </c>
      <c r="AS2451" t="str">
        <f t="shared" si="860"/>
        <v>Myanmar</v>
      </c>
      <c r="AT2451" s="9" t="str">
        <f t="shared" si="861"/>
        <v>Other</v>
      </c>
      <c r="AU2451">
        <f t="shared" si="862"/>
        <v>0</v>
      </c>
      <c r="AV2451" s="9">
        <v>0</v>
      </c>
    </row>
    <row r="2452" spans="1:48" x14ac:dyDescent="0.35">
      <c r="A2452" s="24" t="s">
        <v>120</v>
      </c>
      <c r="B2452" s="24">
        <v>1</v>
      </c>
      <c r="C2452" s="24">
        <v>5</v>
      </c>
      <c r="D2452" s="24" t="s">
        <v>4042</v>
      </c>
      <c r="E2452" s="24"/>
      <c r="O2452" t="s">
        <v>2805</v>
      </c>
      <c r="P2452" t="s">
        <v>2809</v>
      </c>
      <c r="Q2452" t="s">
        <v>2815</v>
      </c>
      <c r="R2452">
        <v>0</v>
      </c>
      <c r="S2452">
        <v>1.7</v>
      </c>
      <c r="T2452">
        <v>-4.82</v>
      </c>
      <c r="U2452">
        <v>40.61</v>
      </c>
      <c r="V2452">
        <v>-1</v>
      </c>
      <c r="W2452">
        <v>-1</v>
      </c>
      <c r="X2452">
        <v>-1</v>
      </c>
      <c r="Y2452">
        <v>-1</v>
      </c>
      <c r="Z2452">
        <v>-1</v>
      </c>
      <c r="AA2452">
        <v>-1</v>
      </c>
      <c r="AB2452">
        <v>-1</v>
      </c>
      <c r="AC2452">
        <v>-1</v>
      </c>
      <c r="AD2452">
        <v>-1</v>
      </c>
      <c r="AE2452" s="4" t="s">
        <v>2828</v>
      </c>
      <c r="AF2452" s="9" t="s">
        <v>2829</v>
      </c>
      <c r="AG2452">
        <v>1</v>
      </c>
      <c r="AH2452">
        <v>0</v>
      </c>
      <c r="AI2452">
        <v>0</v>
      </c>
      <c r="AJ2452">
        <v>1</v>
      </c>
      <c r="AK2452" s="9" t="s">
        <v>2840</v>
      </c>
      <c r="AL2452">
        <f t="shared" si="859"/>
        <v>0</v>
      </c>
      <c r="AM2452">
        <f>IF(AND(INDIRECT(AN2452)='Sample Select backend'!$C$2,INDIRECT(AO2452)=1,INDIRECT(AP2452)='Sample Select backend'!$F$2,INDIRECT(AQ2452)=1,INDIRECT(AR2452)='Sample Select backend'!$M$2),1,0)</f>
        <v>0</v>
      </c>
      <c r="AN2452" t="str">
        <f>_xlfn.CONCAT('Sample Select backend'!$C$4,ROW(AN2452))</f>
        <v>AE2452</v>
      </c>
      <c r="AO2452" s="9" t="str">
        <f>_xlfn.CONCAT('Sample Select backend'!$J$2,ROW(AO2452))</f>
        <v>AJ2452</v>
      </c>
      <c r="AP2452" t="str">
        <f>_xlfn.CONCAT('Sample Select backend'!$F$4,ROW(AP2452))</f>
        <v>AF2452</v>
      </c>
      <c r="AQ2452" t="str">
        <f>_xlfn.CONCAT('Sample Select backend'!$I$10,ROW(AQ2452))</f>
        <v>R2452</v>
      </c>
      <c r="AR2452" t="str">
        <f>_xlfn.CONCAT('Sample Select backend'!$M$4,ROW(AR2452))</f>
        <v>AK2452</v>
      </c>
      <c r="AS2452" t="str">
        <f t="shared" si="860"/>
        <v>Myanmar</v>
      </c>
      <c r="AT2452" s="9">
        <f t="shared" si="861"/>
        <v>5</v>
      </c>
      <c r="AU2452">
        <f t="shared" si="862"/>
        <v>0</v>
      </c>
      <c r="AV2452" s="9">
        <v>1</v>
      </c>
    </row>
    <row r="2453" spans="1:48" x14ac:dyDescent="0.35">
      <c r="A2453" s="24" t="s">
        <v>120</v>
      </c>
      <c r="B2453" s="24">
        <v>7</v>
      </c>
      <c r="C2453" s="24">
        <v>30</v>
      </c>
      <c r="D2453" s="24" t="s">
        <v>4043</v>
      </c>
      <c r="E2453" s="24"/>
      <c r="O2453" t="s">
        <v>2805</v>
      </c>
      <c r="P2453" t="s">
        <v>2809</v>
      </c>
      <c r="Q2453" t="s">
        <v>2815</v>
      </c>
      <c r="R2453">
        <v>0</v>
      </c>
      <c r="S2453">
        <v>1.7</v>
      </c>
      <c r="T2453">
        <v>-4.82</v>
      </c>
      <c r="U2453">
        <v>40.61</v>
      </c>
      <c r="V2453">
        <v>-1</v>
      </c>
      <c r="W2453">
        <v>-1</v>
      </c>
      <c r="X2453">
        <v>-1</v>
      </c>
      <c r="Y2453">
        <v>-1</v>
      </c>
      <c r="Z2453">
        <v>-1</v>
      </c>
      <c r="AA2453">
        <v>-1</v>
      </c>
      <c r="AB2453">
        <v>-1</v>
      </c>
      <c r="AC2453">
        <v>-1</v>
      </c>
      <c r="AD2453">
        <v>-1</v>
      </c>
      <c r="AE2453" s="4" t="s">
        <v>2828</v>
      </c>
      <c r="AF2453" s="9" t="s">
        <v>2829</v>
      </c>
      <c r="AG2453">
        <v>1</v>
      </c>
      <c r="AH2453">
        <v>0</v>
      </c>
      <c r="AI2453">
        <v>0</v>
      </c>
      <c r="AJ2453">
        <v>1</v>
      </c>
      <c r="AK2453" s="9" t="s">
        <v>2840</v>
      </c>
      <c r="AL2453">
        <f t="shared" si="859"/>
        <v>0</v>
      </c>
      <c r="AM2453">
        <f>IF(AND(INDIRECT(AN2453)='Sample Select backend'!$C$2,INDIRECT(AO2453)=1,INDIRECT(AP2453)='Sample Select backend'!$F$2,INDIRECT(AQ2453)=1,INDIRECT(AR2453)='Sample Select backend'!$M$2),1,0)</f>
        <v>0</v>
      </c>
      <c r="AN2453" t="str">
        <f>_xlfn.CONCAT('Sample Select backend'!$C$4,ROW(AN2453))</f>
        <v>AE2453</v>
      </c>
      <c r="AO2453" s="9" t="str">
        <f>_xlfn.CONCAT('Sample Select backend'!$J$2,ROW(AO2453))</f>
        <v>AJ2453</v>
      </c>
      <c r="AP2453" t="str">
        <f>_xlfn.CONCAT('Sample Select backend'!$F$4,ROW(AP2453))</f>
        <v>AF2453</v>
      </c>
      <c r="AQ2453" t="str">
        <f>_xlfn.CONCAT('Sample Select backend'!$I$10,ROW(AQ2453))</f>
        <v>R2453</v>
      </c>
      <c r="AR2453" t="str">
        <f>_xlfn.CONCAT('Sample Select backend'!$M$4,ROW(AR2453))</f>
        <v>AK2453</v>
      </c>
      <c r="AS2453" t="str">
        <f t="shared" si="860"/>
        <v>Myanmar</v>
      </c>
      <c r="AT2453" s="9">
        <f t="shared" si="861"/>
        <v>30</v>
      </c>
      <c r="AU2453">
        <f t="shared" si="862"/>
        <v>0</v>
      </c>
      <c r="AV2453" s="9">
        <v>1</v>
      </c>
    </row>
    <row r="2454" spans="1:48" x14ac:dyDescent="0.35">
      <c r="A2454" t="s">
        <v>129</v>
      </c>
      <c r="B2454">
        <v>7</v>
      </c>
      <c r="C2454">
        <v>31</v>
      </c>
      <c r="D2454" t="s">
        <v>1718</v>
      </c>
      <c r="E2454">
        <v>1</v>
      </c>
      <c r="F2454">
        <v>1</v>
      </c>
      <c r="G2454">
        <v>2</v>
      </c>
      <c r="H2454">
        <v>-1</v>
      </c>
      <c r="I2454">
        <v>-2</v>
      </c>
      <c r="J2454">
        <v>2</v>
      </c>
      <c r="K2454">
        <v>1</v>
      </c>
      <c r="L2454">
        <v>-2</v>
      </c>
      <c r="M2454">
        <v>1</v>
      </c>
      <c r="N2454" t="s">
        <v>2728</v>
      </c>
      <c r="O2454" t="s">
        <v>2803</v>
      </c>
      <c r="P2454" t="s">
        <v>2810</v>
      </c>
      <c r="Q2454" t="s">
        <v>2816</v>
      </c>
      <c r="R2454">
        <v>0</v>
      </c>
      <c r="S2454">
        <v>-7.26</v>
      </c>
      <c r="T2454">
        <v>-5.67</v>
      </c>
      <c r="U2454">
        <v>74.349999999999994</v>
      </c>
      <c r="V2454">
        <f t="shared" ref="V2454:V2464" si="863">IF(E2454&gt;0,1,IF(E2454&lt;0,0,-1))</f>
        <v>1</v>
      </c>
      <c r="W2454">
        <f t="shared" ref="W2454:W2464" si="864">IF(F2454&gt;0,1,IF(F2454&lt;0,0,-1))</f>
        <v>1</v>
      </c>
      <c r="X2454">
        <f t="shared" ref="X2454:X2464" si="865">IF(G2454&gt;0,1,IF(G2454&lt;0,0,-1))</f>
        <v>1</v>
      </c>
      <c r="Y2454">
        <f t="shared" ref="Y2454:Y2464" si="866">IF(H2454&gt;0,1,IF(H2454&lt;0,0,-1))</f>
        <v>0</v>
      </c>
      <c r="Z2454">
        <f t="shared" ref="Z2454:Z2464" si="867">IF(I2454&gt;0,1,IF(I2454&lt;0,0,-1))</f>
        <v>0</v>
      </c>
      <c r="AA2454">
        <f t="shared" ref="AA2454:AA2464" si="868">IF(J2454&gt;0,1,IF(J2454&lt;0,0,-1))</f>
        <v>1</v>
      </c>
      <c r="AB2454">
        <f t="shared" ref="AB2454:AB2464" si="869">IF(K2454&gt;0,1,IF(K2454&lt;0,0,-1))</f>
        <v>1</v>
      </c>
      <c r="AC2454">
        <f t="shared" ref="AC2454:AC2464" si="870">IF(L2454&gt;0,1,IF(L2454&lt;0,0,-1))</f>
        <v>0</v>
      </c>
      <c r="AD2454">
        <f t="shared" ref="AD2454:AD2464" si="871">IF(M2454&gt;0,1,IF(M2454&lt;0,0,-1))</f>
        <v>1</v>
      </c>
      <c r="AE2454" s="4" t="s">
        <v>2828</v>
      </c>
      <c r="AF2454" s="9" t="s">
        <v>2829</v>
      </c>
      <c r="AG2454">
        <v>0</v>
      </c>
      <c r="AH2454">
        <v>1</v>
      </c>
      <c r="AI2454">
        <v>0</v>
      </c>
      <c r="AJ2454">
        <v>1</v>
      </c>
      <c r="AK2454" s="9" t="s">
        <v>2840</v>
      </c>
      <c r="AL2454">
        <f t="shared" si="859"/>
        <v>0</v>
      </c>
      <c r="AM2454">
        <f>IF(AND(INDIRECT(AN2454)='Sample Select backend'!$C$2,INDIRECT(AO2454)=1,INDIRECT(AP2454)='Sample Select backend'!$F$2,INDIRECT(AQ2454)=1,INDIRECT(AR2454)='Sample Select backend'!$M$2),1,0)</f>
        <v>0</v>
      </c>
      <c r="AN2454" t="str">
        <f>_xlfn.CONCAT('Sample Select backend'!$C$4,ROW(AN2454))</f>
        <v>AE2454</v>
      </c>
      <c r="AO2454" s="9" t="str">
        <f>_xlfn.CONCAT('Sample Select backend'!$J$2,ROW(AO2454))</f>
        <v>AJ2454</v>
      </c>
      <c r="AP2454" t="str">
        <f>_xlfn.CONCAT('Sample Select backend'!$F$4,ROW(AP2454))</f>
        <v>AF2454</v>
      </c>
      <c r="AQ2454" t="str">
        <f>_xlfn.CONCAT('Sample Select backend'!$I$10,ROW(AQ2454))</f>
        <v>R2454</v>
      </c>
      <c r="AR2454" t="str">
        <f>_xlfn.CONCAT('Sample Select backend'!$M$4,ROW(AR2454))</f>
        <v>AK2454</v>
      </c>
      <c r="AS2454" t="str">
        <f t="shared" si="860"/>
        <v>Namibia</v>
      </c>
      <c r="AT2454" s="9">
        <f t="shared" si="861"/>
        <v>31</v>
      </c>
      <c r="AU2454">
        <f t="shared" si="862"/>
        <v>1</v>
      </c>
      <c r="AV2454" s="9">
        <v>1</v>
      </c>
    </row>
    <row r="2455" spans="1:48" x14ac:dyDescent="0.35">
      <c r="A2455" t="s">
        <v>129</v>
      </c>
      <c r="B2455">
        <v>3</v>
      </c>
      <c r="C2455" t="s">
        <v>206</v>
      </c>
      <c r="D2455" t="s">
        <v>1710</v>
      </c>
      <c r="E2455">
        <v>2</v>
      </c>
      <c r="F2455">
        <v>2</v>
      </c>
      <c r="G2455">
        <v>-2</v>
      </c>
      <c r="H2455">
        <v>-1</v>
      </c>
      <c r="I2455">
        <v>-2</v>
      </c>
      <c r="J2455">
        <v>-2</v>
      </c>
      <c r="K2455">
        <v>-2</v>
      </c>
      <c r="M2455">
        <v>1</v>
      </c>
      <c r="N2455" t="s">
        <v>2728</v>
      </c>
      <c r="O2455" t="s">
        <v>2803</v>
      </c>
      <c r="P2455" t="s">
        <v>2810</v>
      </c>
      <c r="Q2455" t="s">
        <v>2816</v>
      </c>
      <c r="R2455">
        <v>0</v>
      </c>
      <c r="S2455">
        <v>-7.26</v>
      </c>
      <c r="T2455">
        <v>-5.67</v>
      </c>
      <c r="U2455">
        <v>74.349999999999994</v>
      </c>
      <c r="V2455">
        <f t="shared" si="863"/>
        <v>1</v>
      </c>
      <c r="W2455">
        <f t="shared" si="864"/>
        <v>1</v>
      </c>
      <c r="X2455">
        <f t="shared" si="865"/>
        <v>0</v>
      </c>
      <c r="Y2455">
        <f t="shared" si="866"/>
        <v>0</v>
      </c>
      <c r="Z2455">
        <f t="shared" si="867"/>
        <v>0</v>
      </c>
      <c r="AA2455">
        <f t="shared" si="868"/>
        <v>0</v>
      </c>
      <c r="AB2455">
        <f t="shared" si="869"/>
        <v>0</v>
      </c>
      <c r="AC2455">
        <f t="shared" si="870"/>
        <v>-1</v>
      </c>
      <c r="AD2455">
        <f t="shared" si="871"/>
        <v>1</v>
      </c>
      <c r="AE2455" s="4" t="s">
        <v>2828</v>
      </c>
      <c r="AF2455" s="9" t="s">
        <v>2829</v>
      </c>
      <c r="AG2455">
        <v>0</v>
      </c>
      <c r="AH2455">
        <v>1</v>
      </c>
      <c r="AI2455">
        <v>0</v>
      </c>
      <c r="AJ2455">
        <v>1</v>
      </c>
      <c r="AK2455" s="9" t="s">
        <v>2840</v>
      </c>
      <c r="AL2455">
        <f t="shared" si="859"/>
        <v>0</v>
      </c>
      <c r="AM2455">
        <f>IF(AND(INDIRECT(AN2455)='Sample Select backend'!$C$2,INDIRECT(AO2455)=1,INDIRECT(AP2455)='Sample Select backend'!$F$2,INDIRECT(AQ2455)=1,INDIRECT(AR2455)='Sample Select backend'!$M$2),1,0)</f>
        <v>0</v>
      </c>
      <c r="AN2455" t="str">
        <f>_xlfn.CONCAT('Sample Select backend'!$C$4,ROW(AN2455))</f>
        <v>AE2455</v>
      </c>
      <c r="AO2455" s="9" t="str">
        <f>_xlfn.CONCAT('Sample Select backend'!$J$2,ROW(AO2455))</f>
        <v>AJ2455</v>
      </c>
      <c r="AP2455" t="str">
        <f>_xlfn.CONCAT('Sample Select backend'!$F$4,ROW(AP2455))</f>
        <v>AF2455</v>
      </c>
      <c r="AQ2455" t="str">
        <f>_xlfn.CONCAT('Sample Select backend'!$I$10,ROW(AQ2455))</f>
        <v>R2455</v>
      </c>
      <c r="AR2455" t="str">
        <f>_xlfn.CONCAT('Sample Select backend'!$M$4,ROW(AR2455))</f>
        <v>AK2455</v>
      </c>
      <c r="AS2455" t="str">
        <f t="shared" si="860"/>
        <v>Namibia</v>
      </c>
      <c r="AT2455" s="9" t="str">
        <f t="shared" si="861"/>
        <v>Tax exemption/waiver/suspension</v>
      </c>
      <c r="AU2455">
        <f t="shared" si="862"/>
        <v>0</v>
      </c>
      <c r="AV2455" s="9">
        <v>1</v>
      </c>
    </row>
    <row r="2456" spans="1:48" x14ac:dyDescent="0.35">
      <c r="A2456" t="s">
        <v>129</v>
      </c>
      <c r="B2456">
        <v>6</v>
      </c>
      <c r="C2456">
        <v>25</v>
      </c>
      <c r="D2456" t="s">
        <v>1708</v>
      </c>
      <c r="E2456">
        <v>1</v>
      </c>
      <c r="F2456">
        <v>1</v>
      </c>
      <c r="G2456">
        <v>-2</v>
      </c>
      <c r="H2456">
        <v>-1</v>
      </c>
      <c r="I2456">
        <v>-2</v>
      </c>
      <c r="J2456">
        <v>2</v>
      </c>
      <c r="K2456">
        <v>1</v>
      </c>
      <c r="L2456">
        <v>-2</v>
      </c>
      <c r="M2456">
        <v>1</v>
      </c>
      <c r="N2456" t="s">
        <v>2728</v>
      </c>
      <c r="O2456" t="s">
        <v>2803</v>
      </c>
      <c r="P2456" t="s">
        <v>2810</v>
      </c>
      <c r="Q2456" t="s">
        <v>2816</v>
      </c>
      <c r="R2456">
        <v>0</v>
      </c>
      <c r="S2456">
        <v>-7.26</v>
      </c>
      <c r="T2456">
        <v>-5.67</v>
      </c>
      <c r="U2456">
        <v>74.349999999999994</v>
      </c>
      <c r="V2456">
        <f t="shared" si="863"/>
        <v>1</v>
      </c>
      <c r="W2456">
        <f t="shared" si="864"/>
        <v>1</v>
      </c>
      <c r="X2456">
        <f t="shared" si="865"/>
        <v>0</v>
      </c>
      <c r="Y2456">
        <f t="shared" si="866"/>
        <v>0</v>
      </c>
      <c r="Z2456">
        <f t="shared" si="867"/>
        <v>0</v>
      </c>
      <c r="AA2456">
        <f t="shared" si="868"/>
        <v>1</v>
      </c>
      <c r="AB2456">
        <f t="shared" si="869"/>
        <v>1</v>
      </c>
      <c r="AC2456">
        <f t="shared" si="870"/>
        <v>0</v>
      </c>
      <c r="AD2456">
        <f t="shared" si="871"/>
        <v>1</v>
      </c>
      <c r="AE2456" s="4" t="s">
        <v>2828</v>
      </c>
      <c r="AF2456" s="9" t="s">
        <v>2829</v>
      </c>
      <c r="AG2456">
        <v>0</v>
      </c>
      <c r="AH2456">
        <v>1</v>
      </c>
      <c r="AI2456">
        <v>0</v>
      </c>
      <c r="AJ2456">
        <v>1</v>
      </c>
      <c r="AK2456" s="9" t="s">
        <v>2840</v>
      </c>
      <c r="AL2456">
        <f t="shared" si="859"/>
        <v>0</v>
      </c>
      <c r="AM2456">
        <f>IF(AND(INDIRECT(AN2456)='Sample Select backend'!$C$2,INDIRECT(AO2456)=1,INDIRECT(AP2456)='Sample Select backend'!$F$2,INDIRECT(AQ2456)=1,INDIRECT(AR2456)='Sample Select backend'!$M$2),1,0)</f>
        <v>0</v>
      </c>
      <c r="AN2456" t="str">
        <f>_xlfn.CONCAT('Sample Select backend'!$C$4,ROW(AN2456))</f>
        <v>AE2456</v>
      </c>
      <c r="AO2456" s="9" t="str">
        <f>_xlfn.CONCAT('Sample Select backend'!$J$2,ROW(AO2456))</f>
        <v>AJ2456</v>
      </c>
      <c r="AP2456" t="str">
        <f>_xlfn.CONCAT('Sample Select backend'!$F$4,ROW(AP2456))</f>
        <v>AF2456</v>
      </c>
      <c r="AQ2456" t="str">
        <f>_xlfn.CONCAT('Sample Select backend'!$I$10,ROW(AQ2456))</f>
        <v>R2456</v>
      </c>
      <c r="AR2456" t="str">
        <f>_xlfn.CONCAT('Sample Select backend'!$M$4,ROW(AR2456))</f>
        <v>AK2456</v>
      </c>
      <c r="AS2456" t="str">
        <f t="shared" si="860"/>
        <v>Namibia</v>
      </c>
      <c r="AT2456" s="9">
        <f t="shared" si="861"/>
        <v>25</v>
      </c>
      <c r="AU2456">
        <f t="shared" si="862"/>
        <v>0</v>
      </c>
      <c r="AV2456" s="9">
        <v>1</v>
      </c>
    </row>
    <row r="2457" spans="1:48" x14ac:dyDescent="0.35">
      <c r="A2457" t="s">
        <v>129</v>
      </c>
      <c r="B2457">
        <v>7</v>
      </c>
      <c r="C2457">
        <v>31</v>
      </c>
      <c r="D2457" t="s">
        <v>1714</v>
      </c>
      <c r="E2457">
        <v>1</v>
      </c>
      <c r="F2457">
        <v>1</v>
      </c>
      <c r="G2457">
        <v>2</v>
      </c>
      <c r="H2457">
        <v>-1</v>
      </c>
      <c r="I2457">
        <v>2</v>
      </c>
      <c r="J2457">
        <v>2</v>
      </c>
      <c r="K2457">
        <v>1</v>
      </c>
      <c r="L2457">
        <v>-2</v>
      </c>
      <c r="M2457">
        <v>1</v>
      </c>
      <c r="N2457" t="s">
        <v>2728</v>
      </c>
      <c r="O2457" t="s">
        <v>2803</v>
      </c>
      <c r="P2457" t="s">
        <v>2810</v>
      </c>
      <c r="Q2457" t="s">
        <v>2816</v>
      </c>
      <c r="R2457">
        <v>0</v>
      </c>
      <c r="S2457">
        <v>-7.26</v>
      </c>
      <c r="T2457">
        <v>-5.67</v>
      </c>
      <c r="U2457">
        <v>74.349999999999994</v>
      </c>
      <c r="V2457">
        <f t="shared" si="863"/>
        <v>1</v>
      </c>
      <c r="W2457">
        <f t="shared" si="864"/>
        <v>1</v>
      </c>
      <c r="X2457">
        <f t="shared" si="865"/>
        <v>1</v>
      </c>
      <c r="Y2457">
        <f t="shared" si="866"/>
        <v>0</v>
      </c>
      <c r="Z2457">
        <f t="shared" si="867"/>
        <v>1</v>
      </c>
      <c r="AA2457">
        <f t="shared" si="868"/>
        <v>1</v>
      </c>
      <c r="AB2457">
        <f t="shared" si="869"/>
        <v>1</v>
      </c>
      <c r="AC2457">
        <f t="shared" si="870"/>
        <v>0</v>
      </c>
      <c r="AD2457">
        <f t="shared" si="871"/>
        <v>1</v>
      </c>
      <c r="AE2457" s="4" t="s">
        <v>2828</v>
      </c>
      <c r="AF2457" s="9" t="s">
        <v>2829</v>
      </c>
      <c r="AG2457">
        <v>0</v>
      </c>
      <c r="AH2457">
        <v>1</v>
      </c>
      <c r="AI2457">
        <v>0</v>
      </c>
      <c r="AJ2457">
        <v>1</v>
      </c>
      <c r="AK2457" s="9" t="s">
        <v>2840</v>
      </c>
      <c r="AL2457">
        <f t="shared" si="859"/>
        <v>0</v>
      </c>
      <c r="AM2457">
        <f>IF(AND(INDIRECT(AN2457)='Sample Select backend'!$C$2,INDIRECT(AO2457)=1,INDIRECT(AP2457)='Sample Select backend'!$F$2,INDIRECT(AQ2457)=1,INDIRECT(AR2457)='Sample Select backend'!$M$2),1,0)</f>
        <v>0</v>
      </c>
      <c r="AN2457" t="str">
        <f>_xlfn.CONCAT('Sample Select backend'!$C$4,ROW(AN2457))</f>
        <v>AE2457</v>
      </c>
      <c r="AO2457" s="9" t="str">
        <f>_xlfn.CONCAT('Sample Select backend'!$J$2,ROW(AO2457))</f>
        <v>AJ2457</v>
      </c>
      <c r="AP2457" t="str">
        <f>_xlfn.CONCAT('Sample Select backend'!$F$4,ROW(AP2457))</f>
        <v>AF2457</v>
      </c>
      <c r="AQ2457" t="str">
        <f>_xlfn.CONCAT('Sample Select backend'!$I$10,ROW(AQ2457))</f>
        <v>R2457</v>
      </c>
      <c r="AR2457" t="str">
        <f>_xlfn.CONCAT('Sample Select backend'!$M$4,ROW(AR2457))</f>
        <v>AK2457</v>
      </c>
      <c r="AS2457" t="str">
        <f t="shared" si="860"/>
        <v>Namibia</v>
      </c>
      <c r="AT2457" s="9">
        <f t="shared" si="861"/>
        <v>31</v>
      </c>
      <c r="AU2457">
        <f t="shared" si="862"/>
        <v>0</v>
      </c>
      <c r="AV2457" s="9">
        <v>1</v>
      </c>
    </row>
    <row r="2458" spans="1:48" x14ac:dyDescent="0.35">
      <c r="A2458" t="s">
        <v>129</v>
      </c>
      <c r="B2458">
        <v>7</v>
      </c>
      <c r="C2458" t="s">
        <v>201</v>
      </c>
      <c r="D2458" t="s">
        <v>1717</v>
      </c>
      <c r="E2458">
        <v>1</v>
      </c>
      <c r="F2458">
        <v>1</v>
      </c>
      <c r="G2458">
        <v>2</v>
      </c>
      <c r="H2458">
        <v>1</v>
      </c>
      <c r="I2458">
        <v>2</v>
      </c>
      <c r="J2458">
        <v>2</v>
      </c>
      <c r="K2458">
        <v>1</v>
      </c>
      <c r="L2458">
        <v>2</v>
      </c>
      <c r="M2458">
        <v>1</v>
      </c>
      <c r="N2458" t="s">
        <v>2728</v>
      </c>
      <c r="O2458" t="s">
        <v>2803</v>
      </c>
      <c r="P2458" t="s">
        <v>2810</v>
      </c>
      <c r="Q2458" t="s">
        <v>2816</v>
      </c>
      <c r="R2458">
        <v>0</v>
      </c>
      <c r="S2458">
        <v>-7.26</v>
      </c>
      <c r="T2458">
        <v>-5.67</v>
      </c>
      <c r="U2458">
        <v>74.349999999999994</v>
      </c>
      <c r="V2458">
        <f t="shared" si="863"/>
        <v>1</v>
      </c>
      <c r="W2458">
        <f t="shared" si="864"/>
        <v>1</v>
      </c>
      <c r="X2458">
        <f t="shared" si="865"/>
        <v>1</v>
      </c>
      <c r="Y2458">
        <f t="shared" si="866"/>
        <v>1</v>
      </c>
      <c r="Z2458">
        <f t="shared" si="867"/>
        <v>1</v>
      </c>
      <c r="AA2458">
        <f t="shared" si="868"/>
        <v>1</v>
      </c>
      <c r="AB2458">
        <f t="shared" si="869"/>
        <v>1</v>
      </c>
      <c r="AC2458">
        <f t="shared" si="870"/>
        <v>1</v>
      </c>
      <c r="AD2458">
        <f t="shared" si="871"/>
        <v>1</v>
      </c>
      <c r="AE2458" s="4" t="s">
        <v>2828</v>
      </c>
      <c r="AF2458" s="9" t="s">
        <v>2829</v>
      </c>
      <c r="AG2458">
        <v>0</v>
      </c>
      <c r="AH2458">
        <v>1</v>
      </c>
      <c r="AI2458">
        <v>0</v>
      </c>
      <c r="AJ2458">
        <v>1</v>
      </c>
      <c r="AK2458" s="9" t="s">
        <v>2840</v>
      </c>
      <c r="AL2458">
        <f t="shared" si="859"/>
        <v>0</v>
      </c>
      <c r="AM2458">
        <f>IF(AND(INDIRECT(AN2458)='Sample Select backend'!$C$2,INDIRECT(AO2458)=1,INDIRECT(AP2458)='Sample Select backend'!$F$2,INDIRECT(AQ2458)=1,INDIRECT(AR2458)='Sample Select backend'!$M$2),1,0)</f>
        <v>0</v>
      </c>
      <c r="AN2458" t="str">
        <f>_xlfn.CONCAT('Sample Select backend'!$C$4,ROW(AN2458))</f>
        <v>AE2458</v>
      </c>
      <c r="AO2458" s="9" t="str">
        <f>_xlfn.CONCAT('Sample Select backend'!$J$2,ROW(AO2458))</f>
        <v>AJ2458</v>
      </c>
      <c r="AP2458" t="str">
        <f>_xlfn.CONCAT('Sample Select backend'!$F$4,ROW(AP2458))</f>
        <v>AF2458</v>
      </c>
      <c r="AQ2458" t="str">
        <f>_xlfn.CONCAT('Sample Select backend'!$I$10,ROW(AQ2458))</f>
        <v>R2458</v>
      </c>
      <c r="AR2458" t="str">
        <f>_xlfn.CONCAT('Sample Select backend'!$M$4,ROW(AR2458))</f>
        <v>AK2458</v>
      </c>
      <c r="AS2458" t="str">
        <f t="shared" si="860"/>
        <v>Namibia</v>
      </c>
      <c r="AT2458" s="9" t="str">
        <f t="shared" si="861"/>
        <v>Other</v>
      </c>
      <c r="AU2458">
        <f t="shared" si="862"/>
        <v>0</v>
      </c>
      <c r="AV2458" s="9">
        <v>1</v>
      </c>
    </row>
    <row r="2459" spans="1:48" x14ac:dyDescent="0.35">
      <c r="A2459" t="s">
        <v>129</v>
      </c>
      <c r="B2459">
        <v>7</v>
      </c>
      <c r="C2459">
        <v>32</v>
      </c>
      <c r="D2459" t="s">
        <v>1713</v>
      </c>
      <c r="E2459">
        <v>1</v>
      </c>
      <c r="F2459">
        <v>1</v>
      </c>
      <c r="G2459">
        <v>2</v>
      </c>
      <c r="H2459">
        <v>1</v>
      </c>
      <c r="I2459">
        <v>2</v>
      </c>
      <c r="J2459">
        <v>2</v>
      </c>
      <c r="K2459">
        <v>1</v>
      </c>
      <c r="L2459">
        <v>-2</v>
      </c>
      <c r="M2459">
        <v>1</v>
      </c>
      <c r="N2459" t="s">
        <v>2728</v>
      </c>
      <c r="O2459" t="s">
        <v>2803</v>
      </c>
      <c r="P2459" t="s">
        <v>2810</v>
      </c>
      <c r="Q2459" t="s">
        <v>2816</v>
      </c>
      <c r="R2459">
        <v>0</v>
      </c>
      <c r="S2459">
        <v>-7.26</v>
      </c>
      <c r="T2459">
        <v>-5.67</v>
      </c>
      <c r="U2459">
        <v>74.349999999999994</v>
      </c>
      <c r="V2459">
        <f t="shared" si="863"/>
        <v>1</v>
      </c>
      <c r="W2459">
        <f t="shared" si="864"/>
        <v>1</v>
      </c>
      <c r="X2459">
        <f t="shared" si="865"/>
        <v>1</v>
      </c>
      <c r="Y2459">
        <f t="shared" si="866"/>
        <v>1</v>
      </c>
      <c r="Z2459">
        <f t="shared" si="867"/>
        <v>1</v>
      </c>
      <c r="AA2459">
        <f t="shared" si="868"/>
        <v>1</v>
      </c>
      <c r="AB2459">
        <f t="shared" si="869"/>
        <v>1</v>
      </c>
      <c r="AC2459">
        <f t="shared" si="870"/>
        <v>0</v>
      </c>
      <c r="AD2459">
        <f t="shared" si="871"/>
        <v>1</v>
      </c>
      <c r="AE2459" s="4" t="s">
        <v>2828</v>
      </c>
      <c r="AF2459" s="9" t="s">
        <v>2829</v>
      </c>
      <c r="AG2459">
        <v>0</v>
      </c>
      <c r="AH2459">
        <v>1</v>
      </c>
      <c r="AI2459">
        <v>0</v>
      </c>
      <c r="AJ2459">
        <v>1</v>
      </c>
      <c r="AK2459" s="9" t="s">
        <v>2840</v>
      </c>
      <c r="AL2459">
        <f t="shared" si="859"/>
        <v>0</v>
      </c>
      <c r="AM2459">
        <f>IF(AND(INDIRECT(AN2459)='Sample Select backend'!$C$2,INDIRECT(AO2459)=1,INDIRECT(AP2459)='Sample Select backend'!$F$2,INDIRECT(AQ2459)=1,INDIRECT(AR2459)='Sample Select backend'!$M$2),1,0)</f>
        <v>0</v>
      </c>
      <c r="AN2459" t="str">
        <f>_xlfn.CONCAT('Sample Select backend'!$C$4,ROW(AN2459))</f>
        <v>AE2459</v>
      </c>
      <c r="AO2459" s="9" t="str">
        <f>_xlfn.CONCAT('Sample Select backend'!$J$2,ROW(AO2459))</f>
        <v>AJ2459</v>
      </c>
      <c r="AP2459" t="str">
        <f>_xlfn.CONCAT('Sample Select backend'!$F$4,ROW(AP2459))</f>
        <v>AF2459</v>
      </c>
      <c r="AQ2459" t="str">
        <f>_xlfn.CONCAT('Sample Select backend'!$I$10,ROW(AQ2459))</f>
        <v>R2459</v>
      </c>
      <c r="AR2459" t="str">
        <f>_xlfn.CONCAT('Sample Select backend'!$M$4,ROW(AR2459))</f>
        <v>AK2459</v>
      </c>
      <c r="AS2459" t="str">
        <f t="shared" si="860"/>
        <v>Namibia</v>
      </c>
      <c r="AT2459" s="9">
        <f t="shared" si="861"/>
        <v>32</v>
      </c>
      <c r="AU2459">
        <f t="shared" si="862"/>
        <v>0</v>
      </c>
      <c r="AV2459" s="9">
        <v>1</v>
      </c>
    </row>
    <row r="2460" spans="1:48" x14ac:dyDescent="0.35">
      <c r="A2460" t="s">
        <v>129</v>
      </c>
      <c r="B2460">
        <v>6</v>
      </c>
      <c r="C2460">
        <v>28</v>
      </c>
      <c r="D2460" t="s">
        <v>1716</v>
      </c>
      <c r="E2460">
        <v>-2</v>
      </c>
      <c r="F2460">
        <v>1</v>
      </c>
      <c r="G2460">
        <v>2</v>
      </c>
      <c r="H2460">
        <v>-1</v>
      </c>
      <c r="I2460">
        <v>2</v>
      </c>
      <c r="J2460">
        <v>2</v>
      </c>
      <c r="K2460">
        <v>1</v>
      </c>
      <c r="L2460">
        <v>2</v>
      </c>
      <c r="M2460">
        <v>1</v>
      </c>
      <c r="N2460" t="s">
        <v>2728</v>
      </c>
      <c r="O2460" t="s">
        <v>2803</v>
      </c>
      <c r="P2460" t="s">
        <v>2810</v>
      </c>
      <c r="Q2460" t="s">
        <v>2816</v>
      </c>
      <c r="R2460">
        <v>0</v>
      </c>
      <c r="S2460">
        <v>-7.26</v>
      </c>
      <c r="T2460">
        <v>-5.67</v>
      </c>
      <c r="U2460">
        <v>74.349999999999994</v>
      </c>
      <c r="V2460">
        <f t="shared" si="863"/>
        <v>0</v>
      </c>
      <c r="W2460">
        <f t="shared" si="864"/>
        <v>1</v>
      </c>
      <c r="X2460">
        <f t="shared" si="865"/>
        <v>1</v>
      </c>
      <c r="Y2460">
        <f t="shared" si="866"/>
        <v>0</v>
      </c>
      <c r="Z2460">
        <f t="shared" si="867"/>
        <v>1</v>
      </c>
      <c r="AA2460">
        <f t="shared" si="868"/>
        <v>1</v>
      </c>
      <c r="AB2460">
        <f t="shared" si="869"/>
        <v>1</v>
      </c>
      <c r="AC2460">
        <f t="shared" si="870"/>
        <v>1</v>
      </c>
      <c r="AD2460">
        <f t="shared" si="871"/>
        <v>1</v>
      </c>
      <c r="AE2460" s="4" t="s">
        <v>2828</v>
      </c>
      <c r="AF2460" s="9" t="s">
        <v>2829</v>
      </c>
      <c r="AG2460">
        <v>0</v>
      </c>
      <c r="AH2460">
        <v>1</v>
      </c>
      <c r="AI2460">
        <v>0</v>
      </c>
      <c r="AJ2460">
        <v>1</v>
      </c>
      <c r="AK2460" s="9" t="s">
        <v>2840</v>
      </c>
      <c r="AL2460">
        <f t="shared" si="859"/>
        <v>0</v>
      </c>
      <c r="AM2460">
        <f>IF(AND(INDIRECT(AN2460)='Sample Select backend'!$C$2,INDIRECT(AO2460)=1,INDIRECT(AP2460)='Sample Select backend'!$F$2,INDIRECT(AQ2460)=1,INDIRECT(AR2460)='Sample Select backend'!$M$2),1,0)</f>
        <v>0</v>
      </c>
      <c r="AN2460" t="str">
        <f>_xlfn.CONCAT('Sample Select backend'!$C$4,ROW(AN2460))</f>
        <v>AE2460</v>
      </c>
      <c r="AO2460" s="9" t="str">
        <f>_xlfn.CONCAT('Sample Select backend'!$J$2,ROW(AO2460))</f>
        <v>AJ2460</v>
      </c>
      <c r="AP2460" t="str">
        <f>_xlfn.CONCAT('Sample Select backend'!$F$4,ROW(AP2460))</f>
        <v>AF2460</v>
      </c>
      <c r="AQ2460" t="str">
        <f>_xlfn.CONCAT('Sample Select backend'!$I$10,ROW(AQ2460))</f>
        <v>R2460</v>
      </c>
      <c r="AR2460" t="str">
        <f>_xlfn.CONCAT('Sample Select backend'!$M$4,ROW(AR2460))</f>
        <v>AK2460</v>
      </c>
      <c r="AS2460" t="str">
        <f t="shared" si="860"/>
        <v>Namibia</v>
      </c>
      <c r="AT2460" s="9">
        <f t="shared" si="861"/>
        <v>28</v>
      </c>
      <c r="AU2460">
        <f t="shared" si="862"/>
        <v>0</v>
      </c>
      <c r="AV2460" s="9">
        <v>1</v>
      </c>
    </row>
    <row r="2461" spans="1:48" x14ac:dyDescent="0.35">
      <c r="A2461" t="s">
        <v>129</v>
      </c>
      <c r="B2461">
        <v>5</v>
      </c>
      <c r="C2461" t="s">
        <v>204</v>
      </c>
      <c r="D2461" t="s">
        <v>1712</v>
      </c>
      <c r="E2461">
        <v>1</v>
      </c>
      <c r="F2461">
        <v>-2</v>
      </c>
      <c r="G2461">
        <v>-2</v>
      </c>
      <c r="H2461">
        <v>-1</v>
      </c>
      <c r="I2461">
        <v>-2</v>
      </c>
      <c r="J2461">
        <v>2</v>
      </c>
      <c r="K2461">
        <v>1</v>
      </c>
      <c r="L2461">
        <v>2</v>
      </c>
      <c r="M2461">
        <v>1</v>
      </c>
      <c r="N2461" t="s">
        <v>2728</v>
      </c>
      <c r="O2461" t="s">
        <v>2803</v>
      </c>
      <c r="P2461" t="s">
        <v>2810</v>
      </c>
      <c r="Q2461" t="s">
        <v>2816</v>
      </c>
      <c r="R2461">
        <v>0</v>
      </c>
      <c r="S2461">
        <v>-7.26</v>
      </c>
      <c r="T2461">
        <v>-5.67</v>
      </c>
      <c r="U2461">
        <v>74.349999999999994</v>
      </c>
      <c r="V2461">
        <f t="shared" si="863"/>
        <v>1</v>
      </c>
      <c r="W2461">
        <f t="shared" si="864"/>
        <v>0</v>
      </c>
      <c r="X2461">
        <f t="shared" si="865"/>
        <v>0</v>
      </c>
      <c r="Y2461">
        <f t="shared" si="866"/>
        <v>0</v>
      </c>
      <c r="Z2461">
        <f t="shared" si="867"/>
        <v>0</v>
      </c>
      <c r="AA2461">
        <f t="shared" si="868"/>
        <v>1</v>
      </c>
      <c r="AB2461">
        <f t="shared" si="869"/>
        <v>1</v>
      </c>
      <c r="AC2461">
        <f t="shared" si="870"/>
        <v>1</v>
      </c>
      <c r="AD2461">
        <f t="shared" si="871"/>
        <v>1</v>
      </c>
      <c r="AE2461" s="4" t="s">
        <v>2828</v>
      </c>
      <c r="AF2461" s="9" t="s">
        <v>2829</v>
      </c>
      <c r="AG2461">
        <v>0</v>
      </c>
      <c r="AH2461">
        <v>1</v>
      </c>
      <c r="AI2461">
        <v>0</v>
      </c>
      <c r="AJ2461">
        <v>1</v>
      </c>
      <c r="AK2461" s="9" t="s">
        <v>2840</v>
      </c>
      <c r="AL2461">
        <f t="shared" si="859"/>
        <v>0</v>
      </c>
      <c r="AM2461">
        <f>IF(AND(INDIRECT(AN2461)='Sample Select backend'!$C$2,INDIRECT(AO2461)=1,INDIRECT(AP2461)='Sample Select backend'!$F$2,INDIRECT(AQ2461)=1,INDIRECT(AR2461)='Sample Select backend'!$M$2),1,0)</f>
        <v>0</v>
      </c>
      <c r="AN2461" t="str">
        <f>_xlfn.CONCAT('Sample Select backend'!$C$4,ROW(AN2461))</f>
        <v>AE2461</v>
      </c>
      <c r="AO2461" s="9" t="str">
        <f>_xlfn.CONCAT('Sample Select backend'!$J$2,ROW(AO2461))</f>
        <v>AJ2461</v>
      </c>
      <c r="AP2461" t="str">
        <f>_xlfn.CONCAT('Sample Select backend'!$F$4,ROW(AP2461))</f>
        <v>AF2461</v>
      </c>
      <c r="AQ2461" t="str">
        <f>_xlfn.CONCAT('Sample Select backend'!$I$10,ROW(AQ2461))</f>
        <v>R2461</v>
      </c>
      <c r="AR2461" t="str">
        <f>_xlfn.CONCAT('Sample Select backend'!$M$4,ROW(AR2461))</f>
        <v>AK2461</v>
      </c>
      <c r="AS2461" t="str">
        <f t="shared" si="860"/>
        <v>Namibia</v>
      </c>
      <c r="AT2461" s="9" t="str">
        <f t="shared" si="861"/>
        <v>General</v>
      </c>
      <c r="AU2461">
        <f t="shared" si="862"/>
        <v>0</v>
      </c>
      <c r="AV2461" s="9">
        <v>1</v>
      </c>
    </row>
    <row r="2462" spans="1:48" x14ac:dyDescent="0.35">
      <c r="A2462" t="s">
        <v>129</v>
      </c>
      <c r="B2462">
        <v>6</v>
      </c>
      <c r="C2462">
        <v>29</v>
      </c>
      <c r="D2462" t="s">
        <v>1709</v>
      </c>
      <c r="E2462">
        <v>1</v>
      </c>
      <c r="F2462">
        <v>1</v>
      </c>
      <c r="G2462">
        <v>2</v>
      </c>
      <c r="H2462">
        <v>-1</v>
      </c>
      <c r="I2462">
        <v>2</v>
      </c>
      <c r="J2462">
        <v>2</v>
      </c>
      <c r="K2462">
        <v>1</v>
      </c>
      <c r="L2462">
        <v>2</v>
      </c>
      <c r="M2462">
        <v>1</v>
      </c>
      <c r="N2462" t="s">
        <v>2728</v>
      </c>
      <c r="O2462" t="s">
        <v>2803</v>
      </c>
      <c r="P2462" t="s">
        <v>2810</v>
      </c>
      <c r="Q2462" t="s">
        <v>2816</v>
      </c>
      <c r="R2462">
        <v>0</v>
      </c>
      <c r="S2462">
        <v>-7.26</v>
      </c>
      <c r="T2462">
        <v>-5.67</v>
      </c>
      <c r="U2462">
        <v>74.349999999999994</v>
      </c>
      <c r="V2462">
        <f t="shared" si="863"/>
        <v>1</v>
      </c>
      <c r="W2462">
        <f t="shared" si="864"/>
        <v>1</v>
      </c>
      <c r="X2462">
        <f t="shared" si="865"/>
        <v>1</v>
      </c>
      <c r="Y2462">
        <f t="shared" si="866"/>
        <v>0</v>
      </c>
      <c r="Z2462">
        <f t="shared" si="867"/>
        <v>1</v>
      </c>
      <c r="AA2462">
        <f t="shared" si="868"/>
        <v>1</v>
      </c>
      <c r="AB2462">
        <f t="shared" si="869"/>
        <v>1</v>
      </c>
      <c r="AC2462">
        <f t="shared" si="870"/>
        <v>1</v>
      </c>
      <c r="AD2462">
        <f t="shared" si="871"/>
        <v>1</v>
      </c>
      <c r="AE2462" s="4" t="s">
        <v>2828</v>
      </c>
      <c r="AF2462" s="9" t="s">
        <v>2829</v>
      </c>
      <c r="AG2462">
        <v>0</v>
      </c>
      <c r="AH2462">
        <v>1</v>
      </c>
      <c r="AI2462">
        <v>0</v>
      </c>
      <c r="AJ2462">
        <v>1</v>
      </c>
      <c r="AK2462" s="9" t="s">
        <v>2840</v>
      </c>
      <c r="AL2462">
        <f t="shared" si="859"/>
        <v>0</v>
      </c>
      <c r="AM2462">
        <f>IF(AND(INDIRECT(AN2462)='Sample Select backend'!$C$2,INDIRECT(AO2462)=1,INDIRECT(AP2462)='Sample Select backend'!$F$2,INDIRECT(AQ2462)=1,INDIRECT(AR2462)='Sample Select backend'!$M$2),1,0)</f>
        <v>0</v>
      </c>
      <c r="AN2462" t="str">
        <f>_xlfn.CONCAT('Sample Select backend'!$C$4,ROW(AN2462))</f>
        <v>AE2462</v>
      </c>
      <c r="AO2462" s="9" t="str">
        <f>_xlfn.CONCAT('Sample Select backend'!$J$2,ROW(AO2462))</f>
        <v>AJ2462</v>
      </c>
      <c r="AP2462" t="str">
        <f>_xlfn.CONCAT('Sample Select backend'!$F$4,ROW(AP2462))</f>
        <v>AF2462</v>
      </c>
      <c r="AQ2462" t="str">
        <f>_xlfn.CONCAT('Sample Select backend'!$I$10,ROW(AQ2462))</f>
        <v>R2462</v>
      </c>
      <c r="AR2462" t="str">
        <f>_xlfn.CONCAT('Sample Select backend'!$M$4,ROW(AR2462))</f>
        <v>AK2462</v>
      </c>
      <c r="AS2462" t="str">
        <f t="shared" si="860"/>
        <v>Namibia</v>
      </c>
      <c r="AT2462" s="9">
        <f t="shared" si="861"/>
        <v>29</v>
      </c>
      <c r="AU2462">
        <f t="shared" si="862"/>
        <v>0</v>
      </c>
      <c r="AV2462" s="9">
        <v>1</v>
      </c>
    </row>
    <row r="2463" spans="1:48" x14ac:dyDescent="0.35">
      <c r="A2463" t="s">
        <v>129</v>
      </c>
      <c r="B2463">
        <v>7</v>
      </c>
      <c r="C2463">
        <v>30</v>
      </c>
      <c r="D2463" t="s">
        <v>1711</v>
      </c>
      <c r="E2463">
        <v>1</v>
      </c>
      <c r="F2463">
        <v>1</v>
      </c>
      <c r="G2463">
        <v>2</v>
      </c>
      <c r="H2463">
        <v>1</v>
      </c>
      <c r="I2463">
        <v>1</v>
      </c>
      <c r="J2463">
        <v>2</v>
      </c>
      <c r="K2463">
        <v>1</v>
      </c>
      <c r="L2463">
        <v>2</v>
      </c>
      <c r="M2463">
        <v>1</v>
      </c>
      <c r="N2463" t="s">
        <v>2728</v>
      </c>
      <c r="O2463" t="s">
        <v>2803</v>
      </c>
      <c r="P2463" t="s">
        <v>2810</v>
      </c>
      <c r="Q2463" t="s">
        <v>2816</v>
      </c>
      <c r="R2463">
        <v>0</v>
      </c>
      <c r="S2463">
        <v>-7.26</v>
      </c>
      <c r="T2463">
        <v>-5.67</v>
      </c>
      <c r="U2463">
        <v>74.349999999999994</v>
      </c>
      <c r="V2463">
        <f t="shared" si="863"/>
        <v>1</v>
      </c>
      <c r="W2463">
        <f t="shared" si="864"/>
        <v>1</v>
      </c>
      <c r="X2463">
        <f t="shared" si="865"/>
        <v>1</v>
      </c>
      <c r="Y2463">
        <f t="shared" si="866"/>
        <v>1</v>
      </c>
      <c r="Z2463">
        <f t="shared" si="867"/>
        <v>1</v>
      </c>
      <c r="AA2463">
        <f t="shared" si="868"/>
        <v>1</v>
      </c>
      <c r="AB2463">
        <f t="shared" si="869"/>
        <v>1</v>
      </c>
      <c r="AC2463">
        <f t="shared" si="870"/>
        <v>1</v>
      </c>
      <c r="AD2463">
        <f t="shared" si="871"/>
        <v>1</v>
      </c>
      <c r="AE2463" s="4" t="s">
        <v>2828</v>
      </c>
      <c r="AF2463" s="9" t="s">
        <v>2829</v>
      </c>
      <c r="AG2463">
        <v>0</v>
      </c>
      <c r="AH2463">
        <v>1</v>
      </c>
      <c r="AI2463">
        <v>0</v>
      </c>
      <c r="AJ2463">
        <v>1</v>
      </c>
      <c r="AK2463" s="9" t="s">
        <v>2840</v>
      </c>
      <c r="AL2463">
        <f t="shared" si="859"/>
        <v>0</v>
      </c>
      <c r="AM2463">
        <f>IF(AND(INDIRECT(AN2463)='Sample Select backend'!$C$2,INDIRECT(AO2463)=1,INDIRECT(AP2463)='Sample Select backend'!$F$2,INDIRECT(AQ2463)=1,INDIRECT(AR2463)='Sample Select backend'!$M$2),1,0)</f>
        <v>0</v>
      </c>
      <c r="AN2463" t="str">
        <f>_xlfn.CONCAT('Sample Select backend'!$C$4,ROW(AN2463))</f>
        <v>AE2463</v>
      </c>
      <c r="AO2463" s="9" t="str">
        <f>_xlfn.CONCAT('Sample Select backend'!$J$2,ROW(AO2463))</f>
        <v>AJ2463</v>
      </c>
      <c r="AP2463" t="str">
        <f>_xlfn.CONCAT('Sample Select backend'!$F$4,ROW(AP2463))</f>
        <v>AF2463</v>
      </c>
      <c r="AQ2463" t="str">
        <f>_xlfn.CONCAT('Sample Select backend'!$I$10,ROW(AQ2463))</f>
        <v>R2463</v>
      </c>
      <c r="AR2463" t="str">
        <f>_xlfn.CONCAT('Sample Select backend'!$M$4,ROW(AR2463))</f>
        <v>AK2463</v>
      </c>
      <c r="AS2463" t="str">
        <f t="shared" si="860"/>
        <v>Namibia</v>
      </c>
      <c r="AT2463" s="9">
        <f t="shared" si="861"/>
        <v>30</v>
      </c>
      <c r="AU2463">
        <f t="shared" si="862"/>
        <v>0</v>
      </c>
      <c r="AV2463" s="9">
        <v>0</v>
      </c>
    </row>
    <row r="2464" spans="1:48" x14ac:dyDescent="0.35">
      <c r="A2464" t="s">
        <v>129</v>
      </c>
      <c r="B2464">
        <v>6</v>
      </c>
      <c r="C2464">
        <v>28</v>
      </c>
      <c r="D2464" t="s">
        <v>1715</v>
      </c>
      <c r="E2464">
        <v>-2</v>
      </c>
      <c r="F2464">
        <v>1</v>
      </c>
      <c r="G2464">
        <v>2</v>
      </c>
      <c r="H2464">
        <v>-1</v>
      </c>
      <c r="I2464">
        <v>-2</v>
      </c>
      <c r="J2464">
        <v>2</v>
      </c>
      <c r="K2464">
        <v>-1</v>
      </c>
      <c r="L2464">
        <v>2</v>
      </c>
      <c r="M2464">
        <v>1</v>
      </c>
      <c r="N2464" t="s">
        <v>2728</v>
      </c>
      <c r="O2464" t="s">
        <v>2803</v>
      </c>
      <c r="P2464" t="s">
        <v>2810</v>
      </c>
      <c r="Q2464" t="s">
        <v>2816</v>
      </c>
      <c r="R2464">
        <v>0</v>
      </c>
      <c r="S2464">
        <v>-7.26</v>
      </c>
      <c r="T2464">
        <v>-5.67</v>
      </c>
      <c r="U2464">
        <v>74.349999999999994</v>
      </c>
      <c r="V2464">
        <f t="shared" si="863"/>
        <v>0</v>
      </c>
      <c r="W2464">
        <f t="shared" si="864"/>
        <v>1</v>
      </c>
      <c r="X2464">
        <f t="shared" si="865"/>
        <v>1</v>
      </c>
      <c r="Y2464">
        <f t="shared" si="866"/>
        <v>0</v>
      </c>
      <c r="Z2464">
        <f t="shared" si="867"/>
        <v>0</v>
      </c>
      <c r="AA2464">
        <f t="shared" si="868"/>
        <v>1</v>
      </c>
      <c r="AB2464">
        <f t="shared" si="869"/>
        <v>0</v>
      </c>
      <c r="AC2464">
        <f t="shared" si="870"/>
        <v>1</v>
      </c>
      <c r="AD2464">
        <f t="shared" si="871"/>
        <v>1</v>
      </c>
      <c r="AE2464" s="4" t="s">
        <v>2828</v>
      </c>
      <c r="AF2464" s="9" t="s">
        <v>2829</v>
      </c>
      <c r="AG2464">
        <v>0</v>
      </c>
      <c r="AH2464">
        <v>1</v>
      </c>
      <c r="AI2464">
        <v>0</v>
      </c>
      <c r="AJ2464">
        <v>1</v>
      </c>
      <c r="AK2464" s="9" t="s">
        <v>2840</v>
      </c>
      <c r="AL2464">
        <f t="shared" si="859"/>
        <v>0</v>
      </c>
      <c r="AM2464">
        <f>IF(AND(INDIRECT(AN2464)='Sample Select backend'!$C$2,INDIRECT(AO2464)=1,INDIRECT(AP2464)='Sample Select backend'!$F$2,INDIRECT(AQ2464)=1,INDIRECT(AR2464)='Sample Select backend'!$M$2),1,0)</f>
        <v>0</v>
      </c>
      <c r="AN2464" t="str">
        <f>_xlfn.CONCAT('Sample Select backend'!$C$4,ROW(AN2464))</f>
        <v>AE2464</v>
      </c>
      <c r="AO2464" s="9" t="str">
        <f>_xlfn.CONCAT('Sample Select backend'!$J$2,ROW(AO2464))</f>
        <v>AJ2464</v>
      </c>
      <c r="AP2464" t="str">
        <f>_xlfn.CONCAT('Sample Select backend'!$F$4,ROW(AP2464))</f>
        <v>AF2464</v>
      </c>
      <c r="AQ2464" t="str">
        <f>_xlfn.CONCAT('Sample Select backend'!$I$10,ROW(AQ2464))</f>
        <v>R2464</v>
      </c>
      <c r="AR2464" t="str">
        <f>_xlfn.CONCAT('Sample Select backend'!$M$4,ROW(AR2464))</f>
        <v>AK2464</v>
      </c>
      <c r="AS2464" t="str">
        <f t="shared" si="860"/>
        <v>Namibia</v>
      </c>
      <c r="AT2464" s="9">
        <f t="shared" si="861"/>
        <v>28</v>
      </c>
      <c r="AU2464">
        <f t="shared" si="862"/>
        <v>0</v>
      </c>
      <c r="AV2464" s="9">
        <v>1</v>
      </c>
    </row>
    <row r="2465" spans="1:48" x14ac:dyDescent="0.35">
      <c r="A2465" s="24" t="s">
        <v>129</v>
      </c>
      <c r="B2465" s="24">
        <v>2</v>
      </c>
      <c r="C2465" s="24">
        <v>13</v>
      </c>
      <c r="D2465" s="24" t="s">
        <v>4044</v>
      </c>
      <c r="E2465" s="24"/>
      <c r="O2465" t="s">
        <v>2803</v>
      </c>
      <c r="P2465" t="s">
        <v>2810</v>
      </c>
      <c r="Q2465" t="s">
        <v>2816</v>
      </c>
      <c r="R2465">
        <v>0</v>
      </c>
      <c r="S2465">
        <v>-7.26</v>
      </c>
      <c r="T2465">
        <v>-5.67</v>
      </c>
      <c r="U2465">
        <v>74.349999999999994</v>
      </c>
      <c r="V2465">
        <v>-1</v>
      </c>
      <c r="W2465">
        <v>-1</v>
      </c>
      <c r="X2465">
        <v>-1</v>
      </c>
      <c r="Y2465">
        <v>-1</v>
      </c>
      <c r="Z2465">
        <v>-1</v>
      </c>
      <c r="AA2465">
        <v>-1</v>
      </c>
      <c r="AB2465">
        <v>-1</v>
      </c>
      <c r="AC2465">
        <v>-1</v>
      </c>
      <c r="AD2465">
        <v>-1</v>
      </c>
      <c r="AE2465" s="4" t="s">
        <v>2828</v>
      </c>
      <c r="AF2465" s="9" t="s">
        <v>2829</v>
      </c>
      <c r="AG2465">
        <v>0</v>
      </c>
      <c r="AH2465">
        <v>1</v>
      </c>
      <c r="AI2465">
        <v>0</v>
      </c>
      <c r="AJ2465">
        <v>1</v>
      </c>
      <c r="AK2465" s="9" t="s">
        <v>2840</v>
      </c>
      <c r="AL2465">
        <f t="shared" si="859"/>
        <v>0</v>
      </c>
      <c r="AM2465">
        <f>IF(AND(INDIRECT(AN2465)='Sample Select backend'!$C$2,INDIRECT(AO2465)=1,INDIRECT(AP2465)='Sample Select backend'!$F$2,INDIRECT(AQ2465)=1,INDIRECT(AR2465)='Sample Select backend'!$M$2),1,0)</f>
        <v>0</v>
      </c>
      <c r="AN2465" t="str">
        <f>_xlfn.CONCAT('Sample Select backend'!$C$4,ROW(AN2465))</f>
        <v>AE2465</v>
      </c>
      <c r="AO2465" s="9" t="str">
        <f>_xlfn.CONCAT('Sample Select backend'!$J$2,ROW(AO2465))</f>
        <v>AJ2465</v>
      </c>
      <c r="AP2465" t="str">
        <f>_xlfn.CONCAT('Sample Select backend'!$F$4,ROW(AP2465))</f>
        <v>AF2465</v>
      </c>
      <c r="AQ2465" t="str">
        <f>_xlfn.CONCAT('Sample Select backend'!$I$10,ROW(AQ2465))</f>
        <v>R2465</v>
      </c>
      <c r="AR2465" t="str">
        <f>_xlfn.CONCAT('Sample Select backend'!$M$4,ROW(AR2465))</f>
        <v>AK2465</v>
      </c>
      <c r="AS2465" t="str">
        <f t="shared" si="860"/>
        <v>Namibia</v>
      </c>
      <c r="AT2465" s="9">
        <f t="shared" si="861"/>
        <v>13</v>
      </c>
      <c r="AU2465">
        <f t="shared" si="862"/>
        <v>0</v>
      </c>
      <c r="AV2465" s="9">
        <v>1</v>
      </c>
    </row>
    <row r="2466" spans="1:48" x14ac:dyDescent="0.35">
      <c r="A2466" t="s">
        <v>136</v>
      </c>
      <c r="B2466">
        <v>5</v>
      </c>
      <c r="C2466" t="s">
        <v>204</v>
      </c>
      <c r="D2466" t="s">
        <v>1793</v>
      </c>
      <c r="E2466">
        <v>1</v>
      </c>
      <c r="F2466">
        <v>-2</v>
      </c>
      <c r="G2466">
        <v>-2</v>
      </c>
      <c r="H2466">
        <v>-1</v>
      </c>
      <c r="I2466">
        <v>-2</v>
      </c>
      <c r="J2466">
        <v>2</v>
      </c>
      <c r="K2466">
        <v>1</v>
      </c>
      <c r="L2466">
        <v>2</v>
      </c>
      <c r="M2466">
        <v>1</v>
      </c>
      <c r="N2466" t="s">
        <v>2735</v>
      </c>
      <c r="O2466" t="s">
        <v>2805</v>
      </c>
      <c r="P2466" t="s">
        <v>2810</v>
      </c>
      <c r="Q2466" t="s">
        <v>2813</v>
      </c>
      <c r="R2466">
        <v>0</v>
      </c>
      <c r="S2466">
        <v>0.7</v>
      </c>
      <c r="T2466" t="s">
        <v>202</v>
      </c>
      <c r="U2466" t="s">
        <v>202</v>
      </c>
      <c r="V2466">
        <f t="shared" ref="V2466:AD2467" si="872">IF(E2466&gt;0,1,IF(E2466&lt;0,0,-1))</f>
        <v>1</v>
      </c>
      <c r="W2466">
        <f t="shared" si="872"/>
        <v>0</v>
      </c>
      <c r="X2466">
        <f t="shared" si="872"/>
        <v>0</v>
      </c>
      <c r="Y2466">
        <f t="shared" si="872"/>
        <v>0</v>
      </c>
      <c r="Z2466">
        <f t="shared" si="872"/>
        <v>0</v>
      </c>
      <c r="AA2466">
        <f t="shared" si="872"/>
        <v>1</v>
      </c>
      <c r="AB2466">
        <f t="shared" si="872"/>
        <v>1</v>
      </c>
      <c r="AC2466">
        <f t="shared" si="872"/>
        <v>1</v>
      </c>
      <c r="AD2466">
        <f t="shared" si="872"/>
        <v>1</v>
      </c>
      <c r="AE2466" s="4" t="s">
        <v>2828</v>
      </c>
      <c r="AF2466" s="9" t="s">
        <v>2829</v>
      </c>
      <c r="AG2466">
        <v>0</v>
      </c>
      <c r="AH2466">
        <v>1</v>
      </c>
      <c r="AI2466">
        <v>0</v>
      </c>
      <c r="AJ2466">
        <v>1</v>
      </c>
      <c r="AK2466" s="9" t="s">
        <v>2840</v>
      </c>
      <c r="AL2466">
        <f t="shared" si="859"/>
        <v>0</v>
      </c>
      <c r="AM2466">
        <f>IF(AND(INDIRECT(AN2466)='Sample Select backend'!$C$2,INDIRECT(AO2466)=1,INDIRECT(AP2466)='Sample Select backend'!$F$2,INDIRECT(AQ2466)=1,INDIRECT(AR2466)='Sample Select backend'!$M$2),1,0)</f>
        <v>0</v>
      </c>
      <c r="AN2466" t="str">
        <f>_xlfn.CONCAT('Sample Select backend'!$C$4,ROW(AN2466))</f>
        <v>AE2466</v>
      </c>
      <c r="AO2466" s="9" t="str">
        <f>_xlfn.CONCAT('Sample Select backend'!$J$2,ROW(AO2466))</f>
        <v>AJ2466</v>
      </c>
      <c r="AP2466" t="str">
        <f>_xlfn.CONCAT('Sample Select backend'!$F$4,ROW(AP2466))</f>
        <v>AF2466</v>
      </c>
      <c r="AQ2466" t="str">
        <f>_xlfn.CONCAT('Sample Select backend'!$I$10,ROW(AQ2466))</f>
        <v>R2466</v>
      </c>
      <c r="AR2466" t="str">
        <f>_xlfn.CONCAT('Sample Select backend'!$M$4,ROW(AR2466))</f>
        <v>AK2466</v>
      </c>
      <c r="AS2466" t="str">
        <f t="shared" si="860"/>
        <v>Nauru</v>
      </c>
      <c r="AT2466" s="9" t="str">
        <f t="shared" si="861"/>
        <v>General</v>
      </c>
      <c r="AU2466">
        <f t="shared" si="862"/>
        <v>1</v>
      </c>
      <c r="AV2466" s="9">
        <v>0</v>
      </c>
    </row>
    <row r="2467" spans="1:48" x14ac:dyDescent="0.35">
      <c r="A2467" t="s">
        <v>136</v>
      </c>
      <c r="B2467">
        <v>9</v>
      </c>
      <c r="C2467">
        <v>34</v>
      </c>
      <c r="D2467" t="s">
        <v>1794</v>
      </c>
      <c r="E2467">
        <v>2</v>
      </c>
      <c r="F2467">
        <v>1</v>
      </c>
      <c r="K2467">
        <v>1</v>
      </c>
      <c r="M2467">
        <v>1</v>
      </c>
      <c r="N2467" t="s">
        <v>2735</v>
      </c>
      <c r="O2467" t="s">
        <v>2805</v>
      </c>
      <c r="P2467" t="s">
        <v>2810</v>
      </c>
      <c r="Q2467" t="s">
        <v>2813</v>
      </c>
      <c r="R2467">
        <v>0</v>
      </c>
      <c r="S2467">
        <v>0.7</v>
      </c>
      <c r="T2467" t="s">
        <v>202</v>
      </c>
      <c r="U2467" t="s">
        <v>202</v>
      </c>
      <c r="V2467">
        <f t="shared" si="872"/>
        <v>1</v>
      </c>
      <c r="W2467">
        <f t="shared" si="872"/>
        <v>1</v>
      </c>
      <c r="X2467">
        <f t="shared" si="872"/>
        <v>-1</v>
      </c>
      <c r="Y2467">
        <f t="shared" si="872"/>
        <v>-1</v>
      </c>
      <c r="Z2467">
        <f t="shared" si="872"/>
        <v>-1</v>
      </c>
      <c r="AA2467">
        <f t="shared" si="872"/>
        <v>-1</v>
      </c>
      <c r="AB2467">
        <f t="shared" si="872"/>
        <v>1</v>
      </c>
      <c r="AC2467">
        <f t="shared" si="872"/>
        <v>-1</v>
      </c>
      <c r="AD2467">
        <f t="shared" si="872"/>
        <v>1</v>
      </c>
      <c r="AE2467" s="4" t="s">
        <v>2828</v>
      </c>
      <c r="AF2467" s="9" t="s">
        <v>2829</v>
      </c>
      <c r="AG2467">
        <v>0</v>
      </c>
      <c r="AH2467">
        <v>1</v>
      </c>
      <c r="AI2467">
        <v>0</v>
      </c>
      <c r="AJ2467">
        <v>1</v>
      </c>
      <c r="AK2467" s="9" t="s">
        <v>2840</v>
      </c>
      <c r="AL2467">
        <f t="shared" si="859"/>
        <v>0</v>
      </c>
      <c r="AM2467">
        <f>IF(AND(INDIRECT(AN2467)='Sample Select backend'!$C$2,INDIRECT(AO2467)=1,INDIRECT(AP2467)='Sample Select backend'!$F$2,INDIRECT(AQ2467)=1,INDIRECT(AR2467)='Sample Select backend'!$M$2),1,0)</f>
        <v>0</v>
      </c>
      <c r="AN2467" t="str">
        <f>_xlfn.CONCAT('Sample Select backend'!$C$4,ROW(AN2467))</f>
        <v>AE2467</v>
      </c>
      <c r="AO2467" s="9" t="str">
        <f>_xlfn.CONCAT('Sample Select backend'!$J$2,ROW(AO2467))</f>
        <v>AJ2467</v>
      </c>
      <c r="AP2467" t="str">
        <f>_xlfn.CONCAT('Sample Select backend'!$F$4,ROW(AP2467))</f>
        <v>AF2467</v>
      </c>
      <c r="AQ2467" t="str">
        <f>_xlfn.CONCAT('Sample Select backend'!$I$10,ROW(AQ2467))</f>
        <v>R2467</v>
      </c>
      <c r="AR2467" t="str">
        <f>_xlfn.CONCAT('Sample Select backend'!$M$4,ROW(AR2467))</f>
        <v>AK2467</v>
      </c>
      <c r="AS2467" t="str">
        <f t="shared" si="860"/>
        <v>Nauru</v>
      </c>
      <c r="AT2467" s="9">
        <f t="shared" si="861"/>
        <v>34</v>
      </c>
      <c r="AU2467">
        <f t="shared" si="862"/>
        <v>0</v>
      </c>
      <c r="AV2467" s="9">
        <v>0</v>
      </c>
    </row>
    <row r="2468" spans="1:48" x14ac:dyDescent="0.35">
      <c r="A2468" s="24" t="s">
        <v>136</v>
      </c>
      <c r="B2468" s="24">
        <v>5</v>
      </c>
      <c r="C2468" s="24" t="s">
        <v>204</v>
      </c>
      <c r="D2468" s="24" t="s">
        <v>4045</v>
      </c>
      <c r="E2468" s="24"/>
      <c r="O2468" t="s">
        <v>2805</v>
      </c>
      <c r="P2468" t="s">
        <v>2810</v>
      </c>
      <c r="Q2468" t="s">
        <v>2813</v>
      </c>
      <c r="R2468">
        <v>0</v>
      </c>
      <c r="S2468">
        <v>0.7</v>
      </c>
      <c r="T2468" t="s">
        <v>202</v>
      </c>
      <c r="U2468" t="s">
        <v>202</v>
      </c>
      <c r="V2468">
        <v>-1</v>
      </c>
      <c r="W2468">
        <v>-1</v>
      </c>
      <c r="X2468">
        <v>-1</v>
      </c>
      <c r="Y2468">
        <v>-1</v>
      </c>
      <c r="Z2468">
        <v>-1</v>
      </c>
      <c r="AA2468">
        <v>-1</v>
      </c>
      <c r="AB2468">
        <v>-1</v>
      </c>
      <c r="AC2468">
        <v>-1</v>
      </c>
      <c r="AD2468">
        <v>-1</v>
      </c>
      <c r="AE2468" s="4" t="s">
        <v>2828</v>
      </c>
      <c r="AF2468" s="9" t="s">
        <v>2829</v>
      </c>
      <c r="AG2468">
        <v>0</v>
      </c>
      <c r="AH2468">
        <v>1</v>
      </c>
      <c r="AI2468">
        <v>0</v>
      </c>
      <c r="AJ2468">
        <v>1</v>
      </c>
      <c r="AK2468" s="9" t="s">
        <v>2840</v>
      </c>
      <c r="AL2468">
        <f t="shared" si="859"/>
        <v>0</v>
      </c>
      <c r="AM2468">
        <f>IF(AND(INDIRECT(AN2468)='Sample Select backend'!$C$2,INDIRECT(AO2468)=1,INDIRECT(AP2468)='Sample Select backend'!$F$2,INDIRECT(AQ2468)=1,INDIRECT(AR2468)='Sample Select backend'!$M$2),1,0)</f>
        <v>0</v>
      </c>
      <c r="AN2468" t="str">
        <f>_xlfn.CONCAT('Sample Select backend'!$C$4,ROW(AN2468))</f>
        <v>AE2468</v>
      </c>
      <c r="AO2468" s="9" t="str">
        <f>_xlfn.CONCAT('Sample Select backend'!$J$2,ROW(AO2468))</f>
        <v>AJ2468</v>
      </c>
      <c r="AP2468" t="str">
        <f>_xlfn.CONCAT('Sample Select backend'!$F$4,ROW(AP2468))</f>
        <v>AF2468</v>
      </c>
      <c r="AQ2468" t="str">
        <f>_xlfn.CONCAT('Sample Select backend'!$I$10,ROW(AQ2468))</f>
        <v>R2468</v>
      </c>
      <c r="AR2468" t="str">
        <f>_xlfn.CONCAT('Sample Select backend'!$M$4,ROW(AR2468))</f>
        <v>AK2468</v>
      </c>
      <c r="AS2468" t="str">
        <f t="shared" si="860"/>
        <v>Nauru</v>
      </c>
      <c r="AT2468" s="9" t="str">
        <f t="shared" si="861"/>
        <v>General</v>
      </c>
      <c r="AU2468">
        <f t="shared" si="862"/>
        <v>0</v>
      </c>
      <c r="AV2468" s="9">
        <v>1</v>
      </c>
    </row>
    <row r="2469" spans="1:48" x14ac:dyDescent="0.35">
      <c r="A2469" s="24" t="s">
        <v>136</v>
      </c>
      <c r="B2469" s="24" t="s">
        <v>201</v>
      </c>
      <c r="C2469" s="24" t="s">
        <v>201</v>
      </c>
      <c r="D2469" s="24" t="s">
        <v>4046</v>
      </c>
      <c r="E2469" s="24"/>
      <c r="O2469" t="s">
        <v>2805</v>
      </c>
      <c r="P2469" t="s">
        <v>2810</v>
      </c>
      <c r="Q2469" t="s">
        <v>2813</v>
      </c>
      <c r="R2469">
        <v>0</v>
      </c>
      <c r="S2469">
        <v>0.7</v>
      </c>
      <c r="T2469" t="s">
        <v>202</v>
      </c>
      <c r="U2469" t="s">
        <v>202</v>
      </c>
      <c r="V2469">
        <v>-1</v>
      </c>
      <c r="W2469">
        <v>-1</v>
      </c>
      <c r="X2469">
        <v>-1</v>
      </c>
      <c r="Y2469">
        <v>-1</v>
      </c>
      <c r="Z2469">
        <v>-1</v>
      </c>
      <c r="AA2469">
        <v>-1</v>
      </c>
      <c r="AB2469">
        <v>-1</v>
      </c>
      <c r="AC2469">
        <v>-1</v>
      </c>
      <c r="AD2469">
        <v>-1</v>
      </c>
      <c r="AE2469" s="4" t="s">
        <v>2828</v>
      </c>
      <c r="AF2469" s="9" t="s">
        <v>2829</v>
      </c>
      <c r="AG2469">
        <v>0</v>
      </c>
      <c r="AH2469">
        <v>1</v>
      </c>
      <c r="AI2469">
        <v>0</v>
      </c>
      <c r="AJ2469">
        <v>1</v>
      </c>
      <c r="AK2469" s="9" t="s">
        <v>2840</v>
      </c>
      <c r="AL2469">
        <f t="shared" si="859"/>
        <v>1</v>
      </c>
      <c r="AM2469">
        <f>IF(AND(INDIRECT(AN2469)='Sample Select backend'!$C$2,INDIRECT(AO2469)=1,INDIRECT(AP2469)='Sample Select backend'!$F$2,INDIRECT(AQ2469)=1,INDIRECT(AR2469)='Sample Select backend'!$M$2),1,0)</f>
        <v>0</v>
      </c>
      <c r="AN2469" t="str">
        <f>_xlfn.CONCAT('Sample Select backend'!$C$4,ROW(AN2469))</f>
        <v>AE2469</v>
      </c>
      <c r="AO2469" s="9" t="str">
        <f>_xlfn.CONCAT('Sample Select backend'!$J$2,ROW(AO2469))</f>
        <v>AJ2469</v>
      </c>
      <c r="AP2469" t="str">
        <f>_xlfn.CONCAT('Sample Select backend'!$F$4,ROW(AP2469))</f>
        <v>AF2469</v>
      </c>
      <c r="AQ2469" t="str">
        <f>_xlfn.CONCAT('Sample Select backend'!$I$10,ROW(AQ2469))</f>
        <v>R2469</v>
      </c>
      <c r="AR2469" t="str">
        <f>_xlfn.CONCAT('Sample Select backend'!$M$4,ROW(AR2469))</f>
        <v>AK2469</v>
      </c>
      <c r="AS2469" t="str">
        <f t="shared" si="860"/>
        <v>Nauru</v>
      </c>
      <c r="AT2469" s="9" t="str">
        <f t="shared" si="861"/>
        <v>Other</v>
      </c>
      <c r="AU2469">
        <f t="shared" si="862"/>
        <v>0</v>
      </c>
      <c r="AV2469" s="9">
        <v>1</v>
      </c>
    </row>
    <row r="2470" spans="1:48" x14ac:dyDescent="0.35">
      <c r="A2470" t="s">
        <v>135</v>
      </c>
      <c r="B2470">
        <v>6</v>
      </c>
      <c r="C2470">
        <v>26</v>
      </c>
      <c r="D2470" t="s">
        <v>1790</v>
      </c>
      <c r="E2470">
        <v>1</v>
      </c>
      <c r="F2470">
        <v>1</v>
      </c>
      <c r="G2470">
        <v>2</v>
      </c>
      <c r="H2470">
        <v>-1</v>
      </c>
      <c r="I2470">
        <v>-2</v>
      </c>
      <c r="J2470">
        <v>2</v>
      </c>
      <c r="K2470">
        <v>1</v>
      </c>
      <c r="M2470">
        <v>1</v>
      </c>
      <c r="N2470" t="s">
        <v>2734</v>
      </c>
      <c r="O2470" t="s">
        <v>2802</v>
      </c>
      <c r="P2470" t="s">
        <v>2809</v>
      </c>
      <c r="Q2470" t="s">
        <v>2815</v>
      </c>
      <c r="R2470">
        <v>0</v>
      </c>
      <c r="S2470">
        <v>-1.88</v>
      </c>
      <c r="T2470">
        <v>-4.53</v>
      </c>
      <c r="U2470">
        <v>35.99</v>
      </c>
      <c r="V2470">
        <f t="shared" ref="V2470:V2479" si="873">IF(E2470&gt;0,1,IF(E2470&lt;0,0,-1))</f>
        <v>1</v>
      </c>
      <c r="W2470">
        <f t="shared" ref="W2470:W2479" si="874">IF(F2470&gt;0,1,IF(F2470&lt;0,0,-1))</f>
        <v>1</v>
      </c>
      <c r="X2470">
        <f t="shared" ref="X2470:X2479" si="875">IF(G2470&gt;0,1,IF(G2470&lt;0,0,-1))</f>
        <v>1</v>
      </c>
      <c r="Y2470">
        <f t="shared" ref="Y2470:Y2479" si="876">IF(H2470&gt;0,1,IF(H2470&lt;0,0,-1))</f>
        <v>0</v>
      </c>
      <c r="Z2470">
        <f t="shared" ref="Z2470:Z2479" si="877">IF(I2470&gt;0,1,IF(I2470&lt;0,0,-1))</f>
        <v>0</v>
      </c>
      <c r="AA2470">
        <f t="shared" ref="AA2470:AA2479" si="878">IF(J2470&gt;0,1,IF(J2470&lt;0,0,-1))</f>
        <v>1</v>
      </c>
      <c r="AB2470">
        <f t="shared" ref="AB2470:AB2479" si="879">IF(K2470&gt;0,1,IF(K2470&lt;0,0,-1))</f>
        <v>1</v>
      </c>
      <c r="AC2470">
        <f t="shared" ref="AC2470:AC2479" si="880">IF(L2470&gt;0,1,IF(L2470&lt;0,0,-1))</f>
        <v>-1</v>
      </c>
      <c r="AD2470">
        <f t="shared" ref="AD2470:AD2479" si="881">IF(M2470&gt;0,1,IF(M2470&lt;0,0,-1))</f>
        <v>1</v>
      </c>
      <c r="AE2470" s="4" t="s">
        <v>2828</v>
      </c>
      <c r="AF2470" s="9" t="s">
        <v>2829</v>
      </c>
      <c r="AG2470">
        <v>1</v>
      </c>
      <c r="AH2470">
        <v>0</v>
      </c>
      <c r="AI2470">
        <v>0</v>
      </c>
      <c r="AJ2470">
        <v>1</v>
      </c>
      <c r="AK2470" s="9" t="s">
        <v>2840</v>
      </c>
      <c r="AL2470">
        <f t="shared" si="859"/>
        <v>0</v>
      </c>
      <c r="AM2470">
        <f>IF(AND(INDIRECT(AN2470)='Sample Select backend'!$C$2,INDIRECT(AO2470)=1,INDIRECT(AP2470)='Sample Select backend'!$F$2,INDIRECT(AQ2470)=1,INDIRECT(AR2470)='Sample Select backend'!$M$2),1,0)</f>
        <v>0</v>
      </c>
      <c r="AN2470" t="str">
        <f>_xlfn.CONCAT('Sample Select backend'!$C$4,ROW(AN2470))</f>
        <v>AE2470</v>
      </c>
      <c r="AO2470" s="9" t="str">
        <f>_xlfn.CONCAT('Sample Select backend'!$J$2,ROW(AO2470))</f>
        <v>AJ2470</v>
      </c>
      <c r="AP2470" t="str">
        <f>_xlfn.CONCAT('Sample Select backend'!$F$4,ROW(AP2470))</f>
        <v>AF2470</v>
      </c>
      <c r="AQ2470" t="str">
        <f>_xlfn.CONCAT('Sample Select backend'!$I$10,ROW(AQ2470))</f>
        <v>R2470</v>
      </c>
      <c r="AR2470" t="str">
        <f>_xlfn.CONCAT('Sample Select backend'!$M$4,ROW(AR2470))</f>
        <v>AK2470</v>
      </c>
      <c r="AS2470" t="str">
        <f t="shared" si="860"/>
        <v>Nepal</v>
      </c>
      <c r="AT2470" s="9">
        <f t="shared" si="861"/>
        <v>26</v>
      </c>
      <c r="AU2470">
        <f t="shared" si="862"/>
        <v>1</v>
      </c>
      <c r="AV2470" s="9">
        <v>1</v>
      </c>
    </row>
    <row r="2471" spans="1:48" x14ac:dyDescent="0.35">
      <c r="A2471" t="s">
        <v>135</v>
      </c>
      <c r="B2471">
        <v>6</v>
      </c>
      <c r="C2471">
        <v>28</v>
      </c>
      <c r="D2471" t="s">
        <v>1786</v>
      </c>
      <c r="E2471">
        <v>2</v>
      </c>
      <c r="F2471">
        <v>1</v>
      </c>
      <c r="G2471">
        <v>2</v>
      </c>
      <c r="H2471">
        <v>-1</v>
      </c>
      <c r="I2471">
        <v>2</v>
      </c>
      <c r="J2471">
        <v>2</v>
      </c>
      <c r="K2471">
        <v>1</v>
      </c>
      <c r="L2471">
        <v>2</v>
      </c>
      <c r="M2471">
        <v>1</v>
      </c>
      <c r="N2471" t="s">
        <v>2734</v>
      </c>
      <c r="O2471" t="s">
        <v>2802</v>
      </c>
      <c r="P2471" t="s">
        <v>2809</v>
      </c>
      <c r="Q2471" t="s">
        <v>2815</v>
      </c>
      <c r="R2471">
        <v>0</v>
      </c>
      <c r="S2471">
        <v>-1.88</v>
      </c>
      <c r="T2471">
        <v>-4.53</v>
      </c>
      <c r="U2471">
        <v>35.99</v>
      </c>
      <c r="V2471">
        <f t="shared" si="873"/>
        <v>1</v>
      </c>
      <c r="W2471">
        <f t="shared" si="874"/>
        <v>1</v>
      </c>
      <c r="X2471">
        <f t="shared" si="875"/>
        <v>1</v>
      </c>
      <c r="Y2471">
        <f t="shared" si="876"/>
        <v>0</v>
      </c>
      <c r="Z2471">
        <f t="shared" si="877"/>
        <v>1</v>
      </c>
      <c r="AA2471">
        <f t="shared" si="878"/>
        <v>1</v>
      </c>
      <c r="AB2471">
        <f t="shared" si="879"/>
        <v>1</v>
      </c>
      <c r="AC2471">
        <f t="shared" si="880"/>
        <v>1</v>
      </c>
      <c r="AD2471">
        <f t="shared" si="881"/>
        <v>1</v>
      </c>
      <c r="AE2471" s="4" t="s">
        <v>2828</v>
      </c>
      <c r="AF2471" s="9" t="s">
        <v>2829</v>
      </c>
      <c r="AG2471">
        <v>1</v>
      </c>
      <c r="AH2471">
        <v>0</v>
      </c>
      <c r="AI2471">
        <v>0</v>
      </c>
      <c r="AJ2471">
        <v>1</v>
      </c>
      <c r="AK2471" s="9" t="s">
        <v>2840</v>
      </c>
      <c r="AL2471">
        <f t="shared" si="859"/>
        <v>0</v>
      </c>
      <c r="AM2471">
        <f>IF(AND(INDIRECT(AN2471)='Sample Select backend'!$C$2,INDIRECT(AO2471)=1,INDIRECT(AP2471)='Sample Select backend'!$F$2,INDIRECT(AQ2471)=1,INDIRECT(AR2471)='Sample Select backend'!$M$2),1,0)</f>
        <v>0</v>
      </c>
      <c r="AN2471" t="str">
        <f>_xlfn.CONCAT('Sample Select backend'!$C$4,ROW(AN2471))</f>
        <v>AE2471</v>
      </c>
      <c r="AO2471" s="9" t="str">
        <f>_xlfn.CONCAT('Sample Select backend'!$J$2,ROW(AO2471))</f>
        <v>AJ2471</v>
      </c>
      <c r="AP2471" t="str">
        <f>_xlfn.CONCAT('Sample Select backend'!$F$4,ROW(AP2471))</f>
        <v>AF2471</v>
      </c>
      <c r="AQ2471" t="str">
        <f>_xlfn.CONCAT('Sample Select backend'!$I$10,ROW(AQ2471))</f>
        <v>R2471</v>
      </c>
      <c r="AR2471" t="str">
        <f>_xlfn.CONCAT('Sample Select backend'!$M$4,ROW(AR2471))</f>
        <v>AK2471</v>
      </c>
      <c r="AS2471" t="str">
        <f t="shared" si="860"/>
        <v>Nepal</v>
      </c>
      <c r="AT2471" s="9">
        <f t="shared" si="861"/>
        <v>28</v>
      </c>
      <c r="AU2471">
        <f t="shared" si="862"/>
        <v>0</v>
      </c>
      <c r="AV2471" s="9">
        <v>1</v>
      </c>
    </row>
    <row r="2472" spans="1:48" x14ac:dyDescent="0.35">
      <c r="A2472" t="s">
        <v>135</v>
      </c>
      <c r="B2472">
        <v>7</v>
      </c>
      <c r="C2472">
        <v>30</v>
      </c>
      <c r="D2472" t="s">
        <v>1785</v>
      </c>
      <c r="E2472">
        <v>1</v>
      </c>
      <c r="F2472">
        <v>1</v>
      </c>
      <c r="H2472">
        <v>-1</v>
      </c>
      <c r="J2472">
        <v>2</v>
      </c>
      <c r="K2472">
        <v>1</v>
      </c>
      <c r="L2472">
        <v>-2</v>
      </c>
      <c r="M2472">
        <v>1</v>
      </c>
      <c r="N2472" t="s">
        <v>2734</v>
      </c>
      <c r="O2472" t="s">
        <v>2802</v>
      </c>
      <c r="P2472" t="s">
        <v>2809</v>
      </c>
      <c r="Q2472" t="s">
        <v>2815</v>
      </c>
      <c r="R2472">
        <v>0</v>
      </c>
      <c r="S2472">
        <v>-1.88</v>
      </c>
      <c r="T2472">
        <v>-4.53</v>
      </c>
      <c r="U2472">
        <v>35.99</v>
      </c>
      <c r="V2472">
        <f t="shared" si="873"/>
        <v>1</v>
      </c>
      <c r="W2472">
        <f t="shared" si="874"/>
        <v>1</v>
      </c>
      <c r="X2472">
        <f t="shared" si="875"/>
        <v>-1</v>
      </c>
      <c r="Y2472">
        <f t="shared" si="876"/>
        <v>0</v>
      </c>
      <c r="Z2472">
        <f t="shared" si="877"/>
        <v>-1</v>
      </c>
      <c r="AA2472">
        <f t="shared" si="878"/>
        <v>1</v>
      </c>
      <c r="AB2472">
        <f t="shared" si="879"/>
        <v>1</v>
      </c>
      <c r="AC2472">
        <f t="shared" si="880"/>
        <v>0</v>
      </c>
      <c r="AD2472">
        <f t="shared" si="881"/>
        <v>1</v>
      </c>
      <c r="AE2472" s="4" t="s">
        <v>2828</v>
      </c>
      <c r="AF2472" s="9" t="s">
        <v>2829</v>
      </c>
      <c r="AG2472">
        <v>1</v>
      </c>
      <c r="AH2472">
        <v>0</v>
      </c>
      <c r="AI2472">
        <v>0</v>
      </c>
      <c r="AJ2472">
        <v>1</v>
      </c>
      <c r="AK2472" s="9" t="s">
        <v>2840</v>
      </c>
      <c r="AL2472">
        <f t="shared" si="859"/>
        <v>0</v>
      </c>
      <c r="AM2472">
        <f>IF(AND(INDIRECT(AN2472)='Sample Select backend'!$C$2,INDIRECT(AO2472)=1,INDIRECT(AP2472)='Sample Select backend'!$F$2,INDIRECT(AQ2472)=1,INDIRECT(AR2472)='Sample Select backend'!$M$2),1,0)</f>
        <v>0</v>
      </c>
      <c r="AN2472" t="str">
        <f>_xlfn.CONCAT('Sample Select backend'!$C$4,ROW(AN2472))</f>
        <v>AE2472</v>
      </c>
      <c r="AO2472" s="9" t="str">
        <f>_xlfn.CONCAT('Sample Select backend'!$J$2,ROW(AO2472))</f>
        <v>AJ2472</v>
      </c>
      <c r="AP2472" t="str">
        <f>_xlfn.CONCAT('Sample Select backend'!$F$4,ROW(AP2472))</f>
        <v>AF2472</v>
      </c>
      <c r="AQ2472" t="str">
        <f>_xlfn.CONCAT('Sample Select backend'!$I$10,ROW(AQ2472))</f>
        <v>R2472</v>
      </c>
      <c r="AR2472" t="str">
        <f>_xlfn.CONCAT('Sample Select backend'!$M$4,ROW(AR2472))</f>
        <v>AK2472</v>
      </c>
      <c r="AS2472" t="str">
        <f t="shared" si="860"/>
        <v>Nepal</v>
      </c>
      <c r="AT2472" s="9">
        <f t="shared" si="861"/>
        <v>30</v>
      </c>
      <c r="AU2472">
        <f t="shared" si="862"/>
        <v>0</v>
      </c>
      <c r="AV2472" s="9">
        <v>1</v>
      </c>
    </row>
    <row r="2473" spans="1:48" x14ac:dyDescent="0.35">
      <c r="A2473" t="s">
        <v>135</v>
      </c>
      <c r="B2473">
        <v>3</v>
      </c>
      <c r="C2473" t="s">
        <v>206</v>
      </c>
      <c r="D2473" t="s">
        <v>1789</v>
      </c>
      <c r="E2473">
        <v>2</v>
      </c>
      <c r="F2473">
        <v>2</v>
      </c>
      <c r="G2473">
        <v>-2</v>
      </c>
      <c r="H2473">
        <v>-1</v>
      </c>
      <c r="I2473">
        <v>-2</v>
      </c>
      <c r="J2473">
        <v>2</v>
      </c>
      <c r="K2473">
        <v>2</v>
      </c>
      <c r="M2473">
        <v>1</v>
      </c>
      <c r="N2473" t="s">
        <v>2734</v>
      </c>
      <c r="O2473" t="s">
        <v>2802</v>
      </c>
      <c r="P2473" t="s">
        <v>2809</v>
      </c>
      <c r="Q2473" t="s">
        <v>2815</v>
      </c>
      <c r="R2473">
        <v>0</v>
      </c>
      <c r="S2473">
        <v>-1.88</v>
      </c>
      <c r="T2473">
        <v>-4.53</v>
      </c>
      <c r="U2473">
        <v>35.99</v>
      </c>
      <c r="V2473">
        <f t="shared" si="873"/>
        <v>1</v>
      </c>
      <c r="W2473">
        <f t="shared" si="874"/>
        <v>1</v>
      </c>
      <c r="X2473">
        <f t="shared" si="875"/>
        <v>0</v>
      </c>
      <c r="Y2473">
        <f t="shared" si="876"/>
        <v>0</v>
      </c>
      <c r="Z2473">
        <f t="shared" si="877"/>
        <v>0</v>
      </c>
      <c r="AA2473">
        <f t="shared" si="878"/>
        <v>1</v>
      </c>
      <c r="AB2473">
        <f t="shared" si="879"/>
        <v>1</v>
      </c>
      <c r="AC2473">
        <f t="shared" si="880"/>
        <v>-1</v>
      </c>
      <c r="AD2473">
        <f t="shared" si="881"/>
        <v>1</v>
      </c>
      <c r="AE2473" s="4" t="s">
        <v>2828</v>
      </c>
      <c r="AF2473" s="9" t="s">
        <v>2829</v>
      </c>
      <c r="AG2473">
        <v>1</v>
      </c>
      <c r="AH2473">
        <v>0</v>
      </c>
      <c r="AI2473">
        <v>0</v>
      </c>
      <c r="AJ2473">
        <v>1</v>
      </c>
      <c r="AK2473" s="9" t="s">
        <v>2840</v>
      </c>
      <c r="AL2473">
        <f t="shared" si="859"/>
        <v>0</v>
      </c>
      <c r="AM2473">
        <f>IF(AND(INDIRECT(AN2473)='Sample Select backend'!$C$2,INDIRECT(AO2473)=1,INDIRECT(AP2473)='Sample Select backend'!$F$2,INDIRECT(AQ2473)=1,INDIRECT(AR2473)='Sample Select backend'!$M$2),1,0)</f>
        <v>0</v>
      </c>
      <c r="AN2473" t="str">
        <f>_xlfn.CONCAT('Sample Select backend'!$C$4,ROW(AN2473))</f>
        <v>AE2473</v>
      </c>
      <c r="AO2473" s="9" t="str">
        <f>_xlfn.CONCAT('Sample Select backend'!$J$2,ROW(AO2473))</f>
        <v>AJ2473</v>
      </c>
      <c r="AP2473" t="str">
        <f>_xlfn.CONCAT('Sample Select backend'!$F$4,ROW(AP2473))</f>
        <v>AF2473</v>
      </c>
      <c r="AQ2473" t="str">
        <f>_xlfn.CONCAT('Sample Select backend'!$I$10,ROW(AQ2473))</f>
        <v>R2473</v>
      </c>
      <c r="AR2473" t="str">
        <f>_xlfn.CONCAT('Sample Select backend'!$M$4,ROW(AR2473))</f>
        <v>AK2473</v>
      </c>
      <c r="AS2473" t="str">
        <f t="shared" si="860"/>
        <v>Nepal</v>
      </c>
      <c r="AT2473" s="9" t="str">
        <f t="shared" si="861"/>
        <v>Tax exemption/waiver/suspension</v>
      </c>
      <c r="AU2473">
        <f t="shared" si="862"/>
        <v>0</v>
      </c>
      <c r="AV2473" s="9">
        <v>1</v>
      </c>
    </row>
    <row r="2474" spans="1:48" x14ac:dyDescent="0.35">
      <c r="A2474" t="s">
        <v>135</v>
      </c>
      <c r="B2474">
        <v>5</v>
      </c>
      <c r="C2474" t="s">
        <v>204</v>
      </c>
      <c r="D2474" t="s">
        <v>1784</v>
      </c>
      <c r="E2474">
        <v>1</v>
      </c>
      <c r="F2474">
        <v>-2</v>
      </c>
      <c r="G2474">
        <v>-2</v>
      </c>
      <c r="H2474">
        <v>-1</v>
      </c>
      <c r="I2474">
        <v>-2</v>
      </c>
      <c r="J2474">
        <v>2</v>
      </c>
      <c r="K2474">
        <v>1</v>
      </c>
      <c r="L2474">
        <v>2</v>
      </c>
      <c r="M2474">
        <v>1</v>
      </c>
      <c r="N2474" t="s">
        <v>2734</v>
      </c>
      <c r="O2474" t="s">
        <v>2802</v>
      </c>
      <c r="P2474" t="s">
        <v>2809</v>
      </c>
      <c r="Q2474" t="s">
        <v>2815</v>
      </c>
      <c r="R2474">
        <v>0</v>
      </c>
      <c r="S2474">
        <v>-1.88</v>
      </c>
      <c r="T2474">
        <v>-4.53</v>
      </c>
      <c r="U2474">
        <v>35.99</v>
      </c>
      <c r="V2474">
        <f t="shared" si="873"/>
        <v>1</v>
      </c>
      <c r="W2474">
        <f t="shared" si="874"/>
        <v>0</v>
      </c>
      <c r="X2474">
        <f t="shared" si="875"/>
        <v>0</v>
      </c>
      <c r="Y2474">
        <f t="shared" si="876"/>
        <v>0</v>
      </c>
      <c r="Z2474">
        <f t="shared" si="877"/>
        <v>0</v>
      </c>
      <c r="AA2474">
        <f t="shared" si="878"/>
        <v>1</v>
      </c>
      <c r="AB2474">
        <f t="shared" si="879"/>
        <v>1</v>
      </c>
      <c r="AC2474">
        <f t="shared" si="880"/>
        <v>1</v>
      </c>
      <c r="AD2474">
        <f t="shared" si="881"/>
        <v>1</v>
      </c>
      <c r="AE2474" s="4" t="s">
        <v>2828</v>
      </c>
      <c r="AF2474" s="9" t="s">
        <v>2829</v>
      </c>
      <c r="AG2474">
        <v>1</v>
      </c>
      <c r="AH2474">
        <v>0</v>
      </c>
      <c r="AI2474">
        <v>0</v>
      </c>
      <c r="AJ2474">
        <v>1</v>
      </c>
      <c r="AK2474" s="9" t="s">
        <v>2840</v>
      </c>
      <c r="AL2474">
        <f t="shared" si="859"/>
        <v>0</v>
      </c>
      <c r="AM2474">
        <f>IF(AND(INDIRECT(AN2474)='Sample Select backend'!$C$2,INDIRECT(AO2474)=1,INDIRECT(AP2474)='Sample Select backend'!$F$2,INDIRECT(AQ2474)=1,INDIRECT(AR2474)='Sample Select backend'!$M$2),1,0)</f>
        <v>0</v>
      </c>
      <c r="AN2474" t="str">
        <f>_xlfn.CONCAT('Sample Select backend'!$C$4,ROW(AN2474))</f>
        <v>AE2474</v>
      </c>
      <c r="AO2474" s="9" t="str">
        <f>_xlfn.CONCAT('Sample Select backend'!$J$2,ROW(AO2474))</f>
        <v>AJ2474</v>
      </c>
      <c r="AP2474" t="str">
        <f>_xlfn.CONCAT('Sample Select backend'!$F$4,ROW(AP2474))</f>
        <v>AF2474</v>
      </c>
      <c r="AQ2474" t="str">
        <f>_xlfn.CONCAT('Sample Select backend'!$I$10,ROW(AQ2474))</f>
        <v>R2474</v>
      </c>
      <c r="AR2474" t="str">
        <f>_xlfn.CONCAT('Sample Select backend'!$M$4,ROW(AR2474))</f>
        <v>AK2474</v>
      </c>
      <c r="AS2474" t="str">
        <f t="shared" si="860"/>
        <v>Nepal</v>
      </c>
      <c r="AT2474" s="9" t="str">
        <f t="shared" si="861"/>
        <v>General</v>
      </c>
      <c r="AU2474">
        <f t="shared" si="862"/>
        <v>0</v>
      </c>
      <c r="AV2474" s="9">
        <v>1</v>
      </c>
    </row>
    <row r="2475" spans="1:48" x14ac:dyDescent="0.35">
      <c r="A2475" t="s">
        <v>135</v>
      </c>
      <c r="B2475">
        <v>6</v>
      </c>
      <c r="C2475">
        <v>28</v>
      </c>
      <c r="D2475" t="s">
        <v>1791</v>
      </c>
      <c r="E2475">
        <v>1</v>
      </c>
      <c r="F2475">
        <v>1</v>
      </c>
      <c r="G2475">
        <v>2</v>
      </c>
      <c r="H2475">
        <v>-1</v>
      </c>
      <c r="I2475">
        <v>-2</v>
      </c>
      <c r="J2475">
        <v>-2</v>
      </c>
      <c r="K2475">
        <v>1</v>
      </c>
      <c r="L2475">
        <v>2</v>
      </c>
      <c r="M2475">
        <v>1</v>
      </c>
      <c r="N2475" t="s">
        <v>2734</v>
      </c>
      <c r="O2475" t="s">
        <v>2802</v>
      </c>
      <c r="P2475" t="s">
        <v>2809</v>
      </c>
      <c r="Q2475" t="s">
        <v>2815</v>
      </c>
      <c r="R2475">
        <v>0</v>
      </c>
      <c r="S2475">
        <v>-1.88</v>
      </c>
      <c r="T2475">
        <v>-4.53</v>
      </c>
      <c r="U2475">
        <v>35.99</v>
      </c>
      <c r="V2475">
        <f t="shared" si="873"/>
        <v>1</v>
      </c>
      <c r="W2475">
        <f t="shared" si="874"/>
        <v>1</v>
      </c>
      <c r="X2475">
        <f t="shared" si="875"/>
        <v>1</v>
      </c>
      <c r="Y2475">
        <f t="shared" si="876"/>
        <v>0</v>
      </c>
      <c r="Z2475">
        <f t="shared" si="877"/>
        <v>0</v>
      </c>
      <c r="AA2475">
        <f t="shared" si="878"/>
        <v>0</v>
      </c>
      <c r="AB2475">
        <f t="shared" si="879"/>
        <v>1</v>
      </c>
      <c r="AC2475">
        <f t="shared" si="880"/>
        <v>1</v>
      </c>
      <c r="AD2475">
        <f t="shared" si="881"/>
        <v>1</v>
      </c>
      <c r="AE2475" s="4" t="s">
        <v>2828</v>
      </c>
      <c r="AF2475" s="9" t="s">
        <v>2829</v>
      </c>
      <c r="AG2475">
        <v>1</v>
      </c>
      <c r="AH2475">
        <v>0</v>
      </c>
      <c r="AI2475">
        <v>0</v>
      </c>
      <c r="AJ2475">
        <v>1</v>
      </c>
      <c r="AK2475" s="9" t="s">
        <v>2840</v>
      </c>
      <c r="AL2475">
        <f t="shared" si="859"/>
        <v>0</v>
      </c>
      <c r="AM2475">
        <f>IF(AND(INDIRECT(AN2475)='Sample Select backend'!$C$2,INDIRECT(AO2475)=1,INDIRECT(AP2475)='Sample Select backend'!$F$2,INDIRECT(AQ2475)=1,INDIRECT(AR2475)='Sample Select backend'!$M$2),1,0)</f>
        <v>0</v>
      </c>
      <c r="AN2475" t="str">
        <f>_xlfn.CONCAT('Sample Select backend'!$C$4,ROW(AN2475))</f>
        <v>AE2475</v>
      </c>
      <c r="AO2475" s="9" t="str">
        <f>_xlfn.CONCAT('Sample Select backend'!$J$2,ROW(AO2475))</f>
        <v>AJ2475</v>
      </c>
      <c r="AP2475" t="str">
        <f>_xlfn.CONCAT('Sample Select backend'!$F$4,ROW(AP2475))</f>
        <v>AF2475</v>
      </c>
      <c r="AQ2475" t="str">
        <f>_xlfn.CONCAT('Sample Select backend'!$I$10,ROW(AQ2475))</f>
        <v>R2475</v>
      </c>
      <c r="AR2475" t="str">
        <f>_xlfn.CONCAT('Sample Select backend'!$M$4,ROW(AR2475))</f>
        <v>AK2475</v>
      </c>
      <c r="AS2475" t="str">
        <f t="shared" si="860"/>
        <v>Nepal</v>
      </c>
      <c r="AT2475" s="9">
        <f t="shared" si="861"/>
        <v>28</v>
      </c>
      <c r="AU2475">
        <f t="shared" si="862"/>
        <v>0</v>
      </c>
      <c r="AV2475" s="9">
        <v>1</v>
      </c>
    </row>
    <row r="2476" spans="1:48" x14ac:dyDescent="0.35">
      <c r="A2476" t="s">
        <v>135</v>
      </c>
      <c r="B2476">
        <v>6</v>
      </c>
      <c r="C2476">
        <v>28</v>
      </c>
      <c r="D2476" t="s">
        <v>1788</v>
      </c>
      <c r="E2476">
        <v>-2</v>
      </c>
      <c r="F2476">
        <v>1</v>
      </c>
      <c r="G2476">
        <v>2</v>
      </c>
      <c r="H2476">
        <v>-1</v>
      </c>
      <c r="I2476">
        <v>2</v>
      </c>
      <c r="J2476">
        <v>2</v>
      </c>
      <c r="K2476">
        <v>1</v>
      </c>
      <c r="L2476">
        <v>2</v>
      </c>
      <c r="M2476">
        <v>1</v>
      </c>
      <c r="N2476" t="s">
        <v>2734</v>
      </c>
      <c r="O2476" t="s">
        <v>2802</v>
      </c>
      <c r="P2476" t="s">
        <v>2809</v>
      </c>
      <c r="Q2476" t="s">
        <v>2815</v>
      </c>
      <c r="R2476">
        <v>0</v>
      </c>
      <c r="S2476">
        <v>-1.88</v>
      </c>
      <c r="T2476">
        <v>-4.53</v>
      </c>
      <c r="U2476">
        <v>35.99</v>
      </c>
      <c r="V2476">
        <f t="shared" si="873"/>
        <v>0</v>
      </c>
      <c r="W2476">
        <f t="shared" si="874"/>
        <v>1</v>
      </c>
      <c r="X2476">
        <f t="shared" si="875"/>
        <v>1</v>
      </c>
      <c r="Y2476">
        <f t="shared" si="876"/>
        <v>0</v>
      </c>
      <c r="Z2476">
        <f t="shared" si="877"/>
        <v>1</v>
      </c>
      <c r="AA2476">
        <f t="shared" si="878"/>
        <v>1</v>
      </c>
      <c r="AB2476">
        <f t="shared" si="879"/>
        <v>1</v>
      </c>
      <c r="AC2476">
        <f t="shared" si="880"/>
        <v>1</v>
      </c>
      <c r="AD2476">
        <f t="shared" si="881"/>
        <v>1</v>
      </c>
      <c r="AE2476" s="4" t="s">
        <v>2828</v>
      </c>
      <c r="AF2476" s="9" t="s">
        <v>2829</v>
      </c>
      <c r="AG2476">
        <v>1</v>
      </c>
      <c r="AH2476">
        <v>0</v>
      </c>
      <c r="AI2476">
        <v>0</v>
      </c>
      <c r="AJ2476">
        <v>1</v>
      </c>
      <c r="AK2476" s="9" t="s">
        <v>2840</v>
      </c>
      <c r="AL2476">
        <f t="shared" si="859"/>
        <v>0</v>
      </c>
      <c r="AM2476">
        <f>IF(AND(INDIRECT(AN2476)='Sample Select backend'!$C$2,INDIRECT(AO2476)=1,INDIRECT(AP2476)='Sample Select backend'!$F$2,INDIRECT(AQ2476)=1,INDIRECT(AR2476)='Sample Select backend'!$M$2),1,0)</f>
        <v>0</v>
      </c>
      <c r="AN2476" t="str">
        <f>_xlfn.CONCAT('Sample Select backend'!$C$4,ROW(AN2476))</f>
        <v>AE2476</v>
      </c>
      <c r="AO2476" s="9" t="str">
        <f>_xlfn.CONCAT('Sample Select backend'!$J$2,ROW(AO2476))</f>
        <v>AJ2476</v>
      </c>
      <c r="AP2476" t="str">
        <f>_xlfn.CONCAT('Sample Select backend'!$F$4,ROW(AP2476))</f>
        <v>AF2476</v>
      </c>
      <c r="AQ2476" t="str">
        <f>_xlfn.CONCAT('Sample Select backend'!$I$10,ROW(AQ2476))</f>
        <v>R2476</v>
      </c>
      <c r="AR2476" t="str">
        <f>_xlfn.CONCAT('Sample Select backend'!$M$4,ROW(AR2476))</f>
        <v>AK2476</v>
      </c>
      <c r="AS2476" t="str">
        <f t="shared" si="860"/>
        <v>Nepal</v>
      </c>
      <c r="AT2476" s="9">
        <f t="shared" si="861"/>
        <v>28</v>
      </c>
      <c r="AU2476">
        <f t="shared" si="862"/>
        <v>0</v>
      </c>
      <c r="AV2476" s="9">
        <v>1</v>
      </c>
    </row>
    <row r="2477" spans="1:48" x14ac:dyDescent="0.35">
      <c r="A2477" t="s">
        <v>135</v>
      </c>
      <c r="B2477">
        <v>1</v>
      </c>
      <c r="C2477">
        <v>6</v>
      </c>
      <c r="D2477" t="s">
        <v>1783</v>
      </c>
      <c r="E2477">
        <v>-2</v>
      </c>
      <c r="F2477">
        <v>2</v>
      </c>
      <c r="G2477">
        <v>2</v>
      </c>
      <c r="H2477">
        <v>2</v>
      </c>
      <c r="I2477">
        <v>2</v>
      </c>
      <c r="J2477">
        <v>2</v>
      </c>
      <c r="K2477">
        <v>1</v>
      </c>
      <c r="L2477">
        <v>2</v>
      </c>
      <c r="M2477">
        <v>1</v>
      </c>
      <c r="N2477" t="s">
        <v>2734</v>
      </c>
      <c r="O2477" t="s">
        <v>2802</v>
      </c>
      <c r="P2477" t="s">
        <v>2809</v>
      </c>
      <c r="Q2477" t="s">
        <v>2815</v>
      </c>
      <c r="R2477">
        <v>0</v>
      </c>
      <c r="S2477">
        <v>-1.88</v>
      </c>
      <c r="T2477">
        <v>-4.53</v>
      </c>
      <c r="U2477">
        <v>35.99</v>
      </c>
      <c r="V2477">
        <f t="shared" si="873"/>
        <v>0</v>
      </c>
      <c r="W2477">
        <f t="shared" si="874"/>
        <v>1</v>
      </c>
      <c r="X2477">
        <f t="shared" si="875"/>
        <v>1</v>
      </c>
      <c r="Y2477">
        <f t="shared" si="876"/>
        <v>1</v>
      </c>
      <c r="Z2477">
        <f t="shared" si="877"/>
        <v>1</v>
      </c>
      <c r="AA2477">
        <f t="shared" si="878"/>
        <v>1</v>
      </c>
      <c r="AB2477">
        <f t="shared" si="879"/>
        <v>1</v>
      </c>
      <c r="AC2477">
        <f t="shared" si="880"/>
        <v>1</v>
      </c>
      <c r="AD2477">
        <f t="shared" si="881"/>
        <v>1</v>
      </c>
      <c r="AE2477" s="4" t="s">
        <v>2828</v>
      </c>
      <c r="AF2477" s="9" t="s">
        <v>2829</v>
      </c>
      <c r="AG2477">
        <v>1</v>
      </c>
      <c r="AH2477">
        <v>0</v>
      </c>
      <c r="AI2477">
        <v>0</v>
      </c>
      <c r="AJ2477">
        <v>1</v>
      </c>
      <c r="AK2477" s="9" t="s">
        <v>2840</v>
      </c>
      <c r="AL2477">
        <f t="shared" si="859"/>
        <v>0</v>
      </c>
      <c r="AM2477">
        <f>IF(AND(INDIRECT(AN2477)='Sample Select backend'!$C$2,INDIRECT(AO2477)=1,INDIRECT(AP2477)='Sample Select backend'!$F$2,INDIRECT(AQ2477)=1,INDIRECT(AR2477)='Sample Select backend'!$M$2),1,0)</f>
        <v>0</v>
      </c>
      <c r="AN2477" t="str">
        <f>_xlfn.CONCAT('Sample Select backend'!$C$4,ROW(AN2477))</f>
        <v>AE2477</v>
      </c>
      <c r="AO2477" s="9" t="str">
        <f>_xlfn.CONCAT('Sample Select backend'!$J$2,ROW(AO2477))</f>
        <v>AJ2477</v>
      </c>
      <c r="AP2477" t="str">
        <f>_xlfn.CONCAT('Sample Select backend'!$F$4,ROW(AP2477))</f>
        <v>AF2477</v>
      </c>
      <c r="AQ2477" t="str">
        <f>_xlfn.CONCAT('Sample Select backend'!$I$10,ROW(AQ2477))</f>
        <v>R2477</v>
      </c>
      <c r="AR2477" t="str">
        <f>_xlfn.CONCAT('Sample Select backend'!$M$4,ROW(AR2477))</f>
        <v>AK2477</v>
      </c>
      <c r="AS2477" t="str">
        <f t="shared" si="860"/>
        <v>Nepal</v>
      </c>
      <c r="AT2477" s="9">
        <f t="shared" si="861"/>
        <v>6</v>
      </c>
      <c r="AU2477">
        <f t="shared" si="862"/>
        <v>0</v>
      </c>
      <c r="AV2477" s="9">
        <v>1</v>
      </c>
    </row>
    <row r="2478" spans="1:48" x14ac:dyDescent="0.35">
      <c r="A2478" t="s">
        <v>135</v>
      </c>
      <c r="B2478">
        <v>2</v>
      </c>
      <c r="C2478">
        <v>14</v>
      </c>
      <c r="D2478" t="s">
        <v>1787</v>
      </c>
      <c r="E2478">
        <v>-2</v>
      </c>
      <c r="F2478">
        <v>2</v>
      </c>
      <c r="G2478">
        <v>2</v>
      </c>
      <c r="H2478">
        <v>2</v>
      </c>
      <c r="I2478">
        <v>2</v>
      </c>
      <c r="J2478">
        <v>2</v>
      </c>
      <c r="K2478">
        <v>1</v>
      </c>
      <c r="L2478">
        <v>2</v>
      </c>
      <c r="M2478">
        <v>1</v>
      </c>
      <c r="N2478" t="s">
        <v>2734</v>
      </c>
      <c r="O2478" t="s">
        <v>2802</v>
      </c>
      <c r="P2478" t="s">
        <v>2809</v>
      </c>
      <c r="Q2478" t="s">
        <v>2815</v>
      </c>
      <c r="R2478">
        <v>0</v>
      </c>
      <c r="S2478">
        <v>-1.88</v>
      </c>
      <c r="T2478">
        <v>-4.53</v>
      </c>
      <c r="U2478">
        <v>35.99</v>
      </c>
      <c r="V2478">
        <f t="shared" si="873"/>
        <v>0</v>
      </c>
      <c r="W2478">
        <f t="shared" si="874"/>
        <v>1</v>
      </c>
      <c r="X2478">
        <f t="shared" si="875"/>
        <v>1</v>
      </c>
      <c r="Y2478">
        <f t="shared" si="876"/>
        <v>1</v>
      </c>
      <c r="Z2478">
        <f t="shared" si="877"/>
        <v>1</v>
      </c>
      <c r="AA2478">
        <f t="shared" si="878"/>
        <v>1</v>
      </c>
      <c r="AB2478">
        <f t="shared" si="879"/>
        <v>1</v>
      </c>
      <c r="AC2478">
        <f t="shared" si="880"/>
        <v>1</v>
      </c>
      <c r="AD2478">
        <f t="shared" si="881"/>
        <v>1</v>
      </c>
      <c r="AE2478" s="4" t="s">
        <v>2828</v>
      </c>
      <c r="AF2478" s="9" t="s">
        <v>2829</v>
      </c>
      <c r="AG2478">
        <v>1</v>
      </c>
      <c r="AH2478">
        <v>0</v>
      </c>
      <c r="AI2478">
        <v>0</v>
      </c>
      <c r="AJ2478">
        <v>1</v>
      </c>
      <c r="AK2478" s="9" t="s">
        <v>2840</v>
      </c>
      <c r="AL2478">
        <f t="shared" si="859"/>
        <v>0</v>
      </c>
      <c r="AM2478">
        <f>IF(AND(INDIRECT(AN2478)='Sample Select backend'!$C$2,INDIRECT(AO2478)=1,INDIRECT(AP2478)='Sample Select backend'!$F$2,INDIRECT(AQ2478)=1,INDIRECT(AR2478)='Sample Select backend'!$M$2),1,0)</f>
        <v>0</v>
      </c>
      <c r="AN2478" t="str">
        <f>_xlfn.CONCAT('Sample Select backend'!$C$4,ROW(AN2478))</f>
        <v>AE2478</v>
      </c>
      <c r="AO2478" s="9" t="str">
        <f>_xlfn.CONCAT('Sample Select backend'!$J$2,ROW(AO2478))</f>
        <v>AJ2478</v>
      </c>
      <c r="AP2478" t="str">
        <f>_xlfn.CONCAT('Sample Select backend'!$F$4,ROW(AP2478))</f>
        <v>AF2478</v>
      </c>
      <c r="AQ2478" t="str">
        <f>_xlfn.CONCAT('Sample Select backend'!$I$10,ROW(AQ2478))</f>
        <v>R2478</v>
      </c>
      <c r="AR2478" t="str">
        <f>_xlfn.CONCAT('Sample Select backend'!$M$4,ROW(AR2478))</f>
        <v>AK2478</v>
      </c>
      <c r="AS2478" t="str">
        <f t="shared" si="860"/>
        <v>Nepal</v>
      </c>
      <c r="AT2478" s="9">
        <f t="shared" si="861"/>
        <v>14</v>
      </c>
      <c r="AU2478">
        <f t="shared" si="862"/>
        <v>0</v>
      </c>
      <c r="AV2478" s="9">
        <v>0</v>
      </c>
    </row>
    <row r="2479" spans="1:48" x14ac:dyDescent="0.35">
      <c r="A2479" t="s">
        <v>135</v>
      </c>
      <c r="B2479">
        <v>6</v>
      </c>
      <c r="C2479">
        <v>29</v>
      </c>
      <c r="D2479" t="s">
        <v>1792</v>
      </c>
      <c r="E2479">
        <v>1</v>
      </c>
      <c r="F2479">
        <v>1</v>
      </c>
      <c r="G2479">
        <v>2</v>
      </c>
      <c r="H2479">
        <v>-1</v>
      </c>
      <c r="I2479">
        <v>-2</v>
      </c>
      <c r="J2479">
        <v>2</v>
      </c>
      <c r="K2479">
        <v>1</v>
      </c>
      <c r="L2479">
        <v>2</v>
      </c>
      <c r="M2479">
        <v>1</v>
      </c>
      <c r="N2479" t="s">
        <v>2734</v>
      </c>
      <c r="O2479" t="s">
        <v>2802</v>
      </c>
      <c r="P2479" t="s">
        <v>2809</v>
      </c>
      <c r="Q2479" t="s">
        <v>2815</v>
      </c>
      <c r="R2479">
        <v>0</v>
      </c>
      <c r="S2479">
        <v>-1.88</v>
      </c>
      <c r="T2479">
        <v>-4.53</v>
      </c>
      <c r="U2479">
        <v>35.99</v>
      </c>
      <c r="V2479">
        <f t="shared" si="873"/>
        <v>1</v>
      </c>
      <c r="W2479">
        <f t="shared" si="874"/>
        <v>1</v>
      </c>
      <c r="X2479">
        <f t="shared" si="875"/>
        <v>1</v>
      </c>
      <c r="Y2479">
        <f t="shared" si="876"/>
        <v>0</v>
      </c>
      <c r="Z2479">
        <f t="shared" si="877"/>
        <v>0</v>
      </c>
      <c r="AA2479">
        <f t="shared" si="878"/>
        <v>1</v>
      </c>
      <c r="AB2479">
        <f t="shared" si="879"/>
        <v>1</v>
      </c>
      <c r="AC2479">
        <f t="shared" si="880"/>
        <v>1</v>
      </c>
      <c r="AD2479">
        <f t="shared" si="881"/>
        <v>1</v>
      </c>
      <c r="AE2479" s="4" t="s">
        <v>2828</v>
      </c>
      <c r="AF2479" s="9" t="s">
        <v>2829</v>
      </c>
      <c r="AG2479">
        <v>1</v>
      </c>
      <c r="AH2479">
        <v>0</v>
      </c>
      <c r="AI2479">
        <v>0</v>
      </c>
      <c r="AJ2479">
        <v>1</v>
      </c>
      <c r="AK2479" s="9" t="s">
        <v>2840</v>
      </c>
      <c r="AL2479">
        <f t="shared" si="859"/>
        <v>0</v>
      </c>
      <c r="AM2479">
        <f>IF(AND(INDIRECT(AN2479)='Sample Select backend'!$C$2,INDIRECT(AO2479)=1,INDIRECT(AP2479)='Sample Select backend'!$F$2,INDIRECT(AQ2479)=1,INDIRECT(AR2479)='Sample Select backend'!$M$2),1,0)</f>
        <v>0</v>
      </c>
      <c r="AN2479" t="str">
        <f>_xlfn.CONCAT('Sample Select backend'!$C$4,ROW(AN2479))</f>
        <v>AE2479</v>
      </c>
      <c r="AO2479" s="9" t="str">
        <f>_xlfn.CONCAT('Sample Select backend'!$J$2,ROW(AO2479))</f>
        <v>AJ2479</v>
      </c>
      <c r="AP2479" t="str">
        <f>_xlfn.CONCAT('Sample Select backend'!$F$4,ROW(AP2479))</f>
        <v>AF2479</v>
      </c>
      <c r="AQ2479" t="str">
        <f>_xlfn.CONCAT('Sample Select backend'!$I$10,ROW(AQ2479))</f>
        <v>R2479</v>
      </c>
      <c r="AR2479" t="str">
        <f>_xlfn.CONCAT('Sample Select backend'!$M$4,ROW(AR2479))</f>
        <v>AK2479</v>
      </c>
      <c r="AS2479" t="str">
        <f t="shared" si="860"/>
        <v>Nepal</v>
      </c>
      <c r="AT2479" s="9">
        <f t="shared" si="861"/>
        <v>29</v>
      </c>
      <c r="AU2479">
        <f t="shared" si="862"/>
        <v>0</v>
      </c>
      <c r="AV2479" s="9">
        <v>0</v>
      </c>
    </row>
    <row r="2480" spans="1:48" x14ac:dyDescent="0.35">
      <c r="A2480" s="24" t="s">
        <v>135</v>
      </c>
      <c r="B2480" s="24">
        <v>6</v>
      </c>
      <c r="C2480" s="24">
        <v>28</v>
      </c>
      <c r="D2480" s="24" t="s">
        <v>4047</v>
      </c>
      <c r="E2480" s="24"/>
      <c r="O2480" t="s">
        <v>2802</v>
      </c>
      <c r="P2480" t="s">
        <v>2809</v>
      </c>
      <c r="Q2480" t="s">
        <v>2815</v>
      </c>
      <c r="R2480">
        <v>0</v>
      </c>
      <c r="S2480">
        <v>-1.88</v>
      </c>
      <c r="T2480">
        <v>-4.53</v>
      </c>
      <c r="U2480">
        <v>35.99</v>
      </c>
      <c r="V2480">
        <v>-1</v>
      </c>
      <c r="W2480">
        <v>-1</v>
      </c>
      <c r="X2480">
        <v>-1</v>
      </c>
      <c r="Y2480">
        <v>-1</v>
      </c>
      <c r="Z2480">
        <v>-1</v>
      </c>
      <c r="AA2480">
        <v>-1</v>
      </c>
      <c r="AB2480">
        <v>-1</v>
      </c>
      <c r="AC2480">
        <v>-1</v>
      </c>
      <c r="AD2480">
        <v>-1</v>
      </c>
      <c r="AE2480" s="4" t="s">
        <v>2828</v>
      </c>
      <c r="AF2480" s="9" t="s">
        <v>2829</v>
      </c>
      <c r="AG2480">
        <v>1</v>
      </c>
      <c r="AH2480">
        <v>0</v>
      </c>
      <c r="AI2480">
        <v>0</v>
      </c>
      <c r="AJ2480">
        <v>1</v>
      </c>
      <c r="AK2480" s="9" t="s">
        <v>2840</v>
      </c>
      <c r="AL2480">
        <f t="shared" si="859"/>
        <v>0</v>
      </c>
      <c r="AM2480">
        <f>IF(AND(INDIRECT(AN2480)='Sample Select backend'!$C$2,INDIRECT(AO2480)=1,INDIRECT(AP2480)='Sample Select backend'!$F$2,INDIRECT(AQ2480)=1,INDIRECT(AR2480)='Sample Select backend'!$M$2),1,0)</f>
        <v>0</v>
      </c>
      <c r="AN2480" t="str">
        <f>_xlfn.CONCAT('Sample Select backend'!$C$4,ROW(AN2480))</f>
        <v>AE2480</v>
      </c>
      <c r="AO2480" s="9" t="str">
        <f>_xlfn.CONCAT('Sample Select backend'!$J$2,ROW(AO2480))</f>
        <v>AJ2480</v>
      </c>
      <c r="AP2480" t="str">
        <f>_xlfn.CONCAT('Sample Select backend'!$F$4,ROW(AP2480))</f>
        <v>AF2480</v>
      </c>
      <c r="AQ2480" t="str">
        <f>_xlfn.CONCAT('Sample Select backend'!$I$10,ROW(AQ2480))</f>
        <v>R2480</v>
      </c>
      <c r="AR2480" t="str">
        <f>_xlfn.CONCAT('Sample Select backend'!$M$4,ROW(AR2480))</f>
        <v>AK2480</v>
      </c>
      <c r="AS2480" t="str">
        <f t="shared" si="860"/>
        <v>Nepal</v>
      </c>
      <c r="AT2480" s="9">
        <f t="shared" si="861"/>
        <v>28</v>
      </c>
      <c r="AU2480">
        <f t="shared" si="862"/>
        <v>0</v>
      </c>
      <c r="AV2480" s="9">
        <v>0</v>
      </c>
    </row>
    <row r="2481" spans="1:48" x14ac:dyDescent="0.35">
      <c r="A2481" s="24" t="s">
        <v>135</v>
      </c>
      <c r="B2481" s="24">
        <v>5</v>
      </c>
      <c r="C2481" s="24">
        <v>23</v>
      </c>
      <c r="D2481" s="24" t="s">
        <v>4048</v>
      </c>
      <c r="E2481" s="24"/>
      <c r="O2481" t="s">
        <v>2802</v>
      </c>
      <c r="P2481" t="s">
        <v>2809</v>
      </c>
      <c r="Q2481" t="s">
        <v>2815</v>
      </c>
      <c r="R2481">
        <v>0</v>
      </c>
      <c r="S2481">
        <v>-1.88</v>
      </c>
      <c r="T2481">
        <v>-4.53</v>
      </c>
      <c r="U2481">
        <v>35.99</v>
      </c>
      <c r="V2481">
        <v>-1</v>
      </c>
      <c r="W2481">
        <v>-1</v>
      </c>
      <c r="X2481">
        <v>-1</v>
      </c>
      <c r="Y2481">
        <v>-1</v>
      </c>
      <c r="Z2481">
        <v>-1</v>
      </c>
      <c r="AA2481">
        <v>-1</v>
      </c>
      <c r="AB2481">
        <v>-1</v>
      </c>
      <c r="AC2481">
        <v>-1</v>
      </c>
      <c r="AD2481">
        <v>-1</v>
      </c>
      <c r="AE2481" s="4" t="s">
        <v>2828</v>
      </c>
      <c r="AF2481" s="9" t="s">
        <v>2829</v>
      </c>
      <c r="AG2481">
        <v>1</v>
      </c>
      <c r="AH2481">
        <v>0</v>
      </c>
      <c r="AI2481">
        <v>0</v>
      </c>
      <c r="AJ2481">
        <v>1</v>
      </c>
      <c r="AK2481" s="9" t="s">
        <v>2840</v>
      </c>
      <c r="AL2481">
        <f t="shared" si="859"/>
        <v>0</v>
      </c>
      <c r="AM2481">
        <f>IF(AND(INDIRECT(AN2481)='Sample Select backend'!$C$2,INDIRECT(AO2481)=1,INDIRECT(AP2481)='Sample Select backend'!$F$2,INDIRECT(AQ2481)=1,INDIRECT(AR2481)='Sample Select backend'!$M$2),1,0)</f>
        <v>0</v>
      </c>
      <c r="AN2481" t="str">
        <f>_xlfn.CONCAT('Sample Select backend'!$C$4,ROW(AN2481))</f>
        <v>AE2481</v>
      </c>
      <c r="AO2481" s="9" t="str">
        <f>_xlfn.CONCAT('Sample Select backend'!$J$2,ROW(AO2481))</f>
        <v>AJ2481</v>
      </c>
      <c r="AP2481" t="str">
        <f>_xlfn.CONCAT('Sample Select backend'!$F$4,ROW(AP2481))</f>
        <v>AF2481</v>
      </c>
      <c r="AQ2481" t="str">
        <f>_xlfn.CONCAT('Sample Select backend'!$I$10,ROW(AQ2481))</f>
        <v>R2481</v>
      </c>
      <c r="AR2481" t="str">
        <f>_xlfn.CONCAT('Sample Select backend'!$M$4,ROW(AR2481))</f>
        <v>AK2481</v>
      </c>
      <c r="AS2481" t="str">
        <f t="shared" si="860"/>
        <v>Nepal</v>
      </c>
      <c r="AT2481" s="9">
        <f t="shared" si="861"/>
        <v>23</v>
      </c>
      <c r="AU2481">
        <f t="shared" si="862"/>
        <v>0</v>
      </c>
      <c r="AV2481" s="9">
        <v>0</v>
      </c>
    </row>
    <row r="2482" spans="1:48" x14ac:dyDescent="0.35">
      <c r="A2482" s="24" t="s">
        <v>135</v>
      </c>
      <c r="B2482" s="24">
        <v>7</v>
      </c>
      <c r="C2482" s="24">
        <v>30</v>
      </c>
      <c r="D2482" s="24" t="s">
        <v>4049</v>
      </c>
      <c r="E2482" s="24"/>
      <c r="O2482" t="s">
        <v>2802</v>
      </c>
      <c r="P2482" t="s">
        <v>2809</v>
      </c>
      <c r="Q2482" t="s">
        <v>2815</v>
      </c>
      <c r="R2482">
        <v>0</v>
      </c>
      <c r="S2482">
        <v>-1.88</v>
      </c>
      <c r="T2482">
        <v>-4.53</v>
      </c>
      <c r="U2482">
        <v>35.99</v>
      </c>
      <c r="V2482">
        <v>-1</v>
      </c>
      <c r="W2482">
        <v>-1</v>
      </c>
      <c r="X2482">
        <v>-1</v>
      </c>
      <c r="Y2482">
        <v>-1</v>
      </c>
      <c r="Z2482">
        <v>-1</v>
      </c>
      <c r="AA2482">
        <v>-1</v>
      </c>
      <c r="AB2482">
        <v>-1</v>
      </c>
      <c r="AC2482">
        <v>-1</v>
      </c>
      <c r="AD2482">
        <v>-1</v>
      </c>
      <c r="AE2482" s="4" t="s">
        <v>2828</v>
      </c>
      <c r="AF2482" s="9" t="s">
        <v>2829</v>
      </c>
      <c r="AG2482">
        <v>1</v>
      </c>
      <c r="AH2482">
        <v>0</v>
      </c>
      <c r="AI2482">
        <v>0</v>
      </c>
      <c r="AJ2482">
        <v>1</v>
      </c>
      <c r="AK2482" s="9" t="s">
        <v>2840</v>
      </c>
      <c r="AL2482">
        <f t="shared" si="859"/>
        <v>0</v>
      </c>
      <c r="AM2482">
        <f>IF(AND(INDIRECT(AN2482)='Sample Select backend'!$C$2,INDIRECT(AO2482)=1,INDIRECT(AP2482)='Sample Select backend'!$F$2,INDIRECT(AQ2482)=1,INDIRECT(AR2482)='Sample Select backend'!$M$2),1,0)</f>
        <v>0</v>
      </c>
      <c r="AN2482" t="str">
        <f>_xlfn.CONCAT('Sample Select backend'!$C$4,ROW(AN2482))</f>
        <v>AE2482</v>
      </c>
      <c r="AO2482" s="9" t="str">
        <f>_xlfn.CONCAT('Sample Select backend'!$J$2,ROW(AO2482))</f>
        <v>AJ2482</v>
      </c>
      <c r="AP2482" t="str">
        <f>_xlfn.CONCAT('Sample Select backend'!$F$4,ROW(AP2482))</f>
        <v>AF2482</v>
      </c>
      <c r="AQ2482" t="str">
        <f>_xlfn.CONCAT('Sample Select backend'!$I$10,ROW(AQ2482))</f>
        <v>R2482</v>
      </c>
      <c r="AR2482" t="str">
        <f>_xlfn.CONCAT('Sample Select backend'!$M$4,ROW(AR2482))</f>
        <v>AK2482</v>
      </c>
      <c r="AS2482" t="str">
        <f t="shared" si="860"/>
        <v>Nepal</v>
      </c>
      <c r="AT2482" s="9">
        <f t="shared" si="861"/>
        <v>30</v>
      </c>
      <c r="AU2482">
        <f t="shared" si="862"/>
        <v>0</v>
      </c>
      <c r="AV2482" s="9">
        <v>0</v>
      </c>
    </row>
    <row r="2483" spans="1:48" x14ac:dyDescent="0.35">
      <c r="A2483" s="24" t="s">
        <v>135</v>
      </c>
      <c r="B2483" s="24" t="s">
        <v>201</v>
      </c>
      <c r="C2483" s="24" t="s">
        <v>201</v>
      </c>
      <c r="D2483" s="24" t="s">
        <v>4050</v>
      </c>
      <c r="E2483" s="24"/>
      <c r="O2483" t="s">
        <v>2802</v>
      </c>
      <c r="P2483" t="s">
        <v>2809</v>
      </c>
      <c r="Q2483" t="s">
        <v>2815</v>
      </c>
      <c r="R2483">
        <v>0</v>
      </c>
      <c r="S2483">
        <v>-1.88</v>
      </c>
      <c r="T2483">
        <v>-4.53</v>
      </c>
      <c r="U2483">
        <v>35.99</v>
      </c>
      <c r="V2483">
        <v>-1</v>
      </c>
      <c r="W2483">
        <v>-1</v>
      </c>
      <c r="X2483">
        <v>-1</v>
      </c>
      <c r="Y2483">
        <v>-1</v>
      </c>
      <c r="Z2483">
        <v>-1</v>
      </c>
      <c r="AA2483">
        <v>-1</v>
      </c>
      <c r="AB2483">
        <v>-1</v>
      </c>
      <c r="AC2483">
        <v>-1</v>
      </c>
      <c r="AD2483">
        <v>-1</v>
      </c>
      <c r="AE2483" s="4" t="s">
        <v>2828</v>
      </c>
      <c r="AF2483" s="9" t="s">
        <v>2829</v>
      </c>
      <c r="AG2483">
        <v>1</v>
      </c>
      <c r="AH2483">
        <v>0</v>
      </c>
      <c r="AI2483">
        <v>0</v>
      </c>
      <c r="AJ2483">
        <v>1</v>
      </c>
      <c r="AK2483" s="9" t="s">
        <v>2840</v>
      </c>
      <c r="AL2483">
        <f t="shared" si="859"/>
        <v>1</v>
      </c>
      <c r="AM2483">
        <f>IF(AND(INDIRECT(AN2483)='Sample Select backend'!$C$2,INDIRECT(AO2483)=1,INDIRECT(AP2483)='Sample Select backend'!$F$2,INDIRECT(AQ2483)=1,INDIRECT(AR2483)='Sample Select backend'!$M$2),1,0)</f>
        <v>0</v>
      </c>
      <c r="AN2483" t="str">
        <f>_xlfn.CONCAT('Sample Select backend'!$C$4,ROW(AN2483))</f>
        <v>AE2483</v>
      </c>
      <c r="AO2483" s="9" t="str">
        <f>_xlfn.CONCAT('Sample Select backend'!$J$2,ROW(AO2483))</f>
        <v>AJ2483</v>
      </c>
      <c r="AP2483" t="str">
        <f>_xlfn.CONCAT('Sample Select backend'!$F$4,ROW(AP2483))</f>
        <v>AF2483</v>
      </c>
      <c r="AQ2483" t="str">
        <f>_xlfn.CONCAT('Sample Select backend'!$I$10,ROW(AQ2483))</f>
        <v>R2483</v>
      </c>
      <c r="AR2483" t="str">
        <f>_xlfn.CONCAT('Sample Select backend'!$M$4,ROW(AR2483))</f>
        <v>AK2483</v>
      </c>
      <c r="AS2483" t="str">
        <f t="shared" si="860"/>
        <v>Nepal</v>
      </c>
      <c r="AT2483" s="9" t="str">
        <f t="shared" si="861"/>
        <v>Other</v>
      </c>
      <c r="AU2483">
        <f t="shared" si="862"/>
        <v>0</v>
      </c>
      <c r="AV2483" s="9">
        <v>0</v>
      </c>
    </row>
    <row r="2484" spans="1:48" x14ac:dyDescent="0.35">
      <c r="A2484" s="24" t="s">
        <v>135</v>
      </c>
      <c r="B2484" s="24">
        <v>1</v>
      </c>
      <c r="C2484" s="24" t="s">
        <v>206</v>
      </c>
      <c r="D2484" s="24" t="s">
        <v>4051</v>
      </c>
      <c r="E2484" s="24"/>
      <c r="O2484" t="s">
        <v>2802</v>
      </c>
      <c r="P2484" t="s">
        <v>2809</v>
      </c>
      <c r="Q2484" t="s">
        <v>2815</v>
      </c>
      <c r="R2484">
        <v>0</v>
      </c>
      <c r="S2484">
        <v>-1.88</v>
      </c>
      <c r="T2484">
        <v>-4.53</v>
      </c>
      <c r="U2484">
        <v>35.99</v>
      </c>
      <c r="V2484">
        <v>-1</v>
      </c>
      <c r="W2484">
        <v>-1</v>
      </c>
      <c r="X2484">
        <v>-1</v>
      </c>
      <c r="Y2484">
        <v>-1</v>
      </c>
      <c r="Z2484">
        <v>-1</v>
      </c>
      <c r="AA2484">
        <v>-1</v>
      </c>
      <c r="AB2484">
        <v>-1</v>
      </c>
      <c r="AC2484">
        <v>-1</v>
      </c>
      <c r="AD2484">
        <v>-1</v>
      </c>
      <c r="AE2484" s="4" t="s">
        <v>2828</v>
      </c>
      <c r="AF2484" s="9" t="s">
        <v>2829</v>
      </c>
      <c r="AG2484">
        <v>1</v>
      </c>
      <c r="AH2484">
        <v>0</v>
      </c>
      <c r="AI2484">
        <v>0</v>
      </c>
      <c r="AJ2484">
        <v>1</v>
      </c>
      <c r="AK2484" s="9" t="s">
        <v>2840</v>
      </c>
      <c r="AL2484">
        <f t="shared" si="859"/>
        <v>0</v>
      </c>
      <c r="AM2484">
        <f>IF(AND(INDIRECT(AN2484)='Sample Select backend'!$C$2,INDIRECT(AO2484)=1,INDIRECT(AP2484)='Sample Select backend'!$F$2,INDIRECT(AQ2484)=1,INDIRECT(AR2484)='Sample Select backend'!$M$2),1,0)</f>
        <v>0</v>
      </c>
      <c r="AN2484" t="str">
        <f>_xlfn.CONCAT('Sample Select backend'!$C$4,ROW(AN2484))</f>
        <v>AE2484</v>
      </c>
      <c r="AO2484" s="9" t="str">
        <f>_xlfn.CONCAT('Sample Select backend'!$J$2,ROW(AO2484))</f>
        <v>AJ2484</v>
      </c>
      <c r="AP2484" t="str">
        <f>_xlfn.CONCAT('Sample Select backend'!$F$4,ROW(AP2484))</f>
        <v>AF2484</v>
      </c>
      <c r="AQ2484" t="str">
        <f>_xlfn.CONCAT('Sample Select backend'!$I$10,ROW(AQ2484))</f>
        <v>R2484</v>
      </c>
      <c r="AR2484" t="str">
        <f>_xlfn.CONCAT('Sample Select backend'!$M$4,ROW(AR2484))</f>
        <v>AK2484</v>
      </c>
      <c r="AS2484" t="str">
        <f t="shared" si="860"/>
        <v>Nepal</v>
      </c>
      <c r="AT2484" s="9" t="str">
        <f t="shared" si="861"/>
        <v>Tax exemption/waiver/suspension</v>
      </c>
      <c r="AU2484">
        <f t="shared" si="862"/>
        <v>0</v>
      </c>
      <c r="AV2484" s="9">
        <v>0</v>
      </c>
    </row>
    <row r="2485" spans="1:48" x14ac:dyDescent="0.35">
      <c r="A2485" s="24" t="s">
        <v>135</v>
      </c>
      <c r="B2485" s="24">
        <v>6</v>
      </c>
      <c r="C2485" s="24">
        <v>25</v>
      </c>
      <c r="D2485" s="24" t="s">
        <v>4052</v>
      </c>
      <c r="E2485" s="24"/>
      <c r="O2485" t="s">
        <v>2802</v>
      </c>
      <c r="P2485" t="s">
        <v>2809</v>
      </c>
      <c r="Q2485" t="s">
        <v>2815</v>
      </c>
      <c r="R2485">
        <v>0</v>
      </c>
      <c r="S2485">
        <v>-1.88</v>
      </c>
      <c r="T2485">
        <v>-4.53</v>
      </c>
      <c r="U2485">
        <v>35.99</v>
      </c>
      <c r="V2485">
        <v>-1</v>
      </c>
      <c r="W2485">
        <v>-1</v>
      </c>
      <c r="X2485">
        <v>-1</v>
      </c>
      <c r="Y2485">
        <v>-1</v>
      </c>
      <c r="Z2485">
        <v>-1</v>
      </c>
      <c r="AA2485">
        <v>-1</v>
      </c>
      <c r="AB2485">
        <v>-1</v>
      </c>
      <c r="AC2485">
        <v>-1</v>
      </c>
      <c r="AD2485">
        <v>-1</v>
      </c>
      <c r="AE2485" s="4" t="s">
        <v>2828</v>
      </c>
      <c r="AF2485" s="9" t="s">
        <v>2829</v>
      </c>
      <c r="AG2485">
        <v>1</v>
      </c>
      <c r="AH2485">
        <v>0</v>
      </c>
      <c r="AI2485">
        <v>0</v>
      </c>
      <c r="AJ2485">
        <v>1</v>
      </c>
      <c r="AK2485" s="9" t="s">
        <v>2840</v>
      </c>
      <c r="AL2485">
        <f t="shared" si="859"/>
        <v>0</v>
      </c>
      <c r="AM2485">
        <f>IF(AND(INDIRECT(AN2485)='Sample Select backend'!$C$2,INDIRECT(AO2485)=1,INDIRECT(AP2485)='Sample Select backend'!$F$2,INDIRECT(AQ2485)=1,INDIRECT(AR2485)='Sample Select backend'!$M$2),1,0)</f>
        <v>0</v>
      </c>
      <c r="AN2485" t="str">
        <f>_xlfn.CONCAT('Sample Select backend'!$C$4,ROW(AN2485))</f>
        <v>AE2485</v>
      </c>
      <c r="AO2485" s="9" t="str">
        <f>_xlfn.CONCAT('Sample Select backend'!$J$2,ROW(AO2485))</f>
        <v>AJ2485</v>
      </c>
      <c r="AP2485" t="str">
        <f>_xlfn.CONCAT('Sample Select backend'!$F$4,ROW(AP2485))</f>
        <v>AF2485</v>
      </c>
      <c r="AQ2485" t="str">
        <f>_xlfn.CONCAT('Sample Select backend'!$I$10,ROW(AQ2485))</f>
        <v>R2485</v>
      </c>
      <c r="AR2485" t="str">
        <f>_xlfn.CONCAT('Sample Select backend'!$M$4,ROW(AR2485))</f>
        <v>AK2485</v>
      </c>
      <c r="AS2485" t="str">
        <f t="shared" si="860"/>
        <v>Nepal</v>
      </c>
      <c r="AT2485" s="9">
        <f t="shared" si="861"/>
        <v>25</v>
      </c>
      <c r="AU2485">
        <f t="shared" si="862"/>
        <v>0</v>
      </c>
      <c r="AV2485" s="9">
        <v>1</v>
      </c>
    </row>
    <row r="2486" spans="1:48" x14ac:dyDescent="0.35">
      <c r="A2486" s="24" t="s">
        <v>135</v>
      </c>
      <c r="B2486" s="24">
        <v>1</v>
      </c>
      <c r="C2486" s="24">
        <v>3</v>
      </c>
      <c r="D2486" s="24" t="s">
        <v>4053</v>
      </c>
      <c r="E2486" s="24"/>
      <c r="O2486" t="s">
        <v>2802</v>
      </c>
      <c r="P2486" t="s">
        <v>2809</v>
      </c>
      <c r="Q2486" t="s">
        <v>2815</v>
      </c>
      <c r="R2486">
        <v>0</v>
      </c>
      <c r="S2486">
        <v>-1.88</v>
      </c>
      <c r="T2486">
        <v>-4.53</v>
      </c>
      <c r="U2486">
        <v>35.99</v>
      </c>
      <c r="V2486">
        <v>-1</v>
      </c>
      <c r="W2486">
        <v>-1</v>
      </c>
      <c r="X2486">
        <v>-1</v>
      </c>
      <c r="Y2486">
        <v>-1</v>
      </c>
      <c r="Z2486">
        <v>-1</v>
      </c>
      <c r="AA2486">
        <v>-1</v>
      </c>
      <c r="AB2486">
        <v>-1</v>
      </c>
      <c r="AC2486">
        <v>-1</v>
      </c>
      <c r="AD2486">
        <v>-1</v>
      </c>
      <c r="AE2486" s="4" t="s">
        <v>2828</v>
      </c>
      <c r="AF2486" s="9" t="s">
        <v>2829</v>
      </c>
      <c r="AG2486">
        <v>1</v>
      </c>
      <c r="AH2486">
        <v>0</v>
      </c>
      <c r="AI2486">
        <v>0</v>
      </c>
      <c r="AJ2486">
        <v>1</v>
      </c>
      <c r="AK2486" s="9" t="s">
        <v>2840</v>
      </c>
      <c r="AL2486">
        <f t="shared" si="859"/>
        <v>0</v>
      </c>
      <c r="AM2486">
        <f>IF(AND(INDIRECT(AN2486)='Sample Select backend'!$C$2,INDIRECT(AO2486)=1,INDIRECT(AP2486)='Sample Select backend'!$F$2,INDIRECT(AQ2486)=1,INDIRECT(AR2486)='Sample Select backend'!$M$2),1,0)</f>
        <v>0</v>
      </c>
      <c r="AN2486" t="str">
        <f>_xlfn.CONCAT('Sample Select backend'!$C$4,ROW(AN2486))</f>
        <v>AE2486</v>
      </c>
      <c r="AO2486" s="9" t="str">
        <f>_xlfn.CONCAT('Sample Select backend'!$J$2,ROW(AO2486))</f>
        <v>AJ2486</v>
      </c>
      <c r="AP2486" t="str">
        <f>_xlfn.CONCAT('Sample Select backend'!$F$4,ROW(AP2486))</f>
        <v>AF2486</v>
      </c>
      <c r="AQ2486" t="str">
        <f>_xlfn.CONCAT('Sample Select backend'!$I$10,ROW(AQ2486))</f>
        <v>R2486</v>
      </c>
      <c r="AR2486" t="str">
        <f>_xlfn.CONCAT('Sample Select backend'!$M$4,ROW(AR2486))</f>
        <v>AK2486</v>
      </c>
      <c r="AS2486" t="str">
        <f t="shared" si="860"/>
        <v>Nepal</v>
      </c>
      <c r="AT2486" s="9">
        <f t="shared" si="861"/>
        <v>3</v>
      </c>
      <c r="AU2486">
        <f t="shared" si="862"/>
        <v>0</v>
      </c>
      <c r="AV2486" s="9">
        <v>1</v>
      </c>
    </row>
    <row r="2487" spans="1:48" x14ac:dyDescent="0.35">
      <c r="A2487" t="s">
        <v>133</v>
      </c>
      <c r="B2487">
        <v>7</v>
      </c>
      <c r="C2487">
        <v>30</v>
      </c>
      <c r="D2487" t="s">
        <v>1755</v>
      </c>
      <c r="E2487">
        <v>1</v>
      </c>
      <c r="F2487">
        <v>1</v>
      </c>
      <c r="G2487">
        <v>2</v>
      </c>
      <c r="H2487">
        <v>1</v>
      </c>
      <c r="I2487">
        <v>2</v>
      </c>
      <c r="J2487">
        <v>2</v>
      </c>
      <c r="K2487">
        <v>1</v>
      </c>
      <c r="L2487">
        <v>2</v>
      </c>
      <c r="M2487">
        <v>1</v>
      </c>
      <c r="N2487" t="s">
        <v>2732</v>
      </c>
      <c r="O2487" t="s">
        <v>2800</v>
      </c>
      <c r="P2487" t="s">
        <v>2808</v>
      </c>
      <c r="Q2487" t="s">
        <v>2813</v>
      </c>
      <c r="R2487">
        <v>1</v>
      </c>
      <c r="S2487" t="s">
        <v>202</v>
      </c>
      <c r="T2487" t="s">
        <v>202</v>
      </c>
      <c r="U2487" t="s">
        <v>202</v>
      </c>
      <c r="V2487">
        <f t="shared" ref="V2487:V2507" si="882">IF(E2487&gt;0,1,IF(E2487&lt;0,0,-1))</f>
        <v>1</v>
      </c>
      <c r="W2487">
        <f t="shared" ref="W2487:W2507" si="883">IF(F2487&gt;0,1,IF(F2487&lt;0,0,-1))</f>
        <v>1</v>
      </c>
      <c r="X2487">
        <f t="shared" ref="X2487:X2507" si="884">IF(G2487&gt;0,1,IF(G2487&lt;0,0,-1))</f>
        <v>1</v>
      </c>
      <c r="Y2487">
        <f t="shared" ref="Y2487:Y2507" si="885">IF(H2487&gt;0,1,IF(H2487&lt;0,0,-1))</f>
        <v>1</v>
      </c>
      <c r="Z2487">
        <f t="shared" ref="Z2487:Z2507" si="886">IF(I2487&gt;0,1,IF(I2487&lt;0,0,-1))</f>
        <v>1</v>
      </c>
      <c r="AA2487">
        <f t="shared" ref="AA2487:AA2507" si="887">IF(J2487&gt;0,1,IF(J2487&lt;0,0,-1))</f>
        <v>1</v>
      </c>
      <c r="AB2487">
        <f t="shared" ref="AB2487:AB2507" si="888">IF(K2487&gt;0,1,IF(K2487&lt;0,0,-1))</f>
        <v>1</v>
      </c>
      <c r="AC2487">
        <f t="shared" ref="AC2487:AC2507" si="889">IF(L2487&gt;0,1,IF(L2487&lt;0,0,-1))</f>
        <v>1</v>
      </c>
      <c r="AD2487">
        <f t="shared" ref="AD2487:AD2507" si="890">IF(M2487&gt;0,1,IF(M2487&lt;0,0,-1))</f>
        <v>1</v>
      </c>
      <c r="AE2487" s="4" t="s">
        <v>2828</v>
      </c>
      <c r="AF2487" s="9" t="s">
        <v>2829</v>
      </c>
      <c r="AG2487">
        <v>0</v>
      </c>
      <c r="AH2487">
        <v>0</v>
      </c>
      <c r="AI2487">
        <v>0</v>
      </c>
      <c r="AJ2487">
        <v>1</v>
      </c>
      <c r="AK2487" s="9" t="s">
        <v>2840</v>
      </c>
      <c r="AL2487">
        <f t="shared" si="859"/>
        <v>0</v>
      </c>
      <c r="AM2487">
        <f>IF(AND(INDIRECT(AN2487)='Sample Select backend'!$C$2,INDIRECT(AO2487)=1,INDIRECT(AP2487)='Sample Select backend'!$F$2,INDIRECT(AQ2487)=1,INDIRECT(AR2487)='Sample Select backend'!$M$2),1,0)</f>
        <v>1</v>
      </c>
      <c r="AN2487" t="str">
        <f>_xlfn.CONCAT('Sample Select backend'!$C$4,ROW(AN2487))</f>
        <v>AE2487</v>
      </c>
      <c r="AO2487" s="9" t="str">
        <f>_xlfn.CONCAT('Sample Select backend'!$J$2,ROW(AO2487))</f>
        <v>AJ2487</v>
      </c>
      <c r="AP2487" t="str">
        <f>_xlfn.CONCAT('Sample Select backend'!$F$4,ROW(AP2487))</f>
        <v>AF2487</v>
      </c>
      <c r="AQ2487" t="str">
        <f>_xlfn.CONCAT('Sample Select backend'!$I$10,ROW(AQ2487))</f>
        <v>R2487</v>
      </c>
      <c r="AR2487" t="str">
        <f>_xlfn.CONCAT('Sample Select backend'!$M$4,ROW(AR2487))</f>
        <v>AK2487</v>
      </c>
      <c r="AS2487" t="str">
        <f t="shared" si="860"/>
        <v>Netherlands</v>
      </c>
      <c r="AT2487" s="9">
        <f t="shared" si="861"/>
        <v>30</v>
      </c>
      <c r="AU2487">
        <f t="shared" si="862"/>
        <v>1</v>
      </c>
      <c r="AV2487" s="9">
        <v>1</v>
      </c>
    </row>
    <row r="2488" spans="1:48" x14ac:dyDescent="0.35">
      <c r="A2488" t="s">
        <v>133</v>
      </c>
      <c r="B2488">
        <v>1</v>
      </c>
      <c r="C2488" t="s">
        <v>201</v>
      </c>
      <c r="D2488" t="s">
        <v>1752</v>
      </c>
      <c r="E2488">
        <v>-2</v>
      </c>
      <c r="F2488">
        <v>2</v>
      </c>
      <c r="G2488">
        <v>-2</v>
      </c>
      <c r="H2488">
        <v>2</v>
      </c>
      <c r="I2488">
        <v>-2</v>
      </c>
      <c r="J2488">
        <v>2</v>
      </c>
      <c r="K2488">
        <v>2</v>
      </c>
      <c r="L2488">
        <v>2</v>
      </c>
      <c r="M2488">
        <v>1</v>
      </c>
      <c r="N2488" t="s">
        <v>2732</v>
      </c>
      <c r="O2488" t="s">
        <v>2800</v>
      </c>
      <c r="P2488" t="s">
        <v>2808</v>
      </c>
      <c r="Q2488" t="s">
        <v>2813</v>
      </c>
      <c r="R2488">
        <v>1</v>
      </c>
      <c r="S2488" t="s">
        <v>202</v>
      </c>
      <c r="T2488" t="s">
        <v>202</v>
      </c>
      <c r="U2488" t="s">
        <v>202</v>
      </c>
      <c r="V2488">
        <f t="shared" si="882"/>
        <v>0</v>
      </c>
      <c r="W2488">
        <f t="shared" si="883"/>
        <v>1</v>
      </c>
      <c r="X2488">
        <f t="shared" si="884"/>
        <v>0</v>
      </c>
      <c r="Y2488">
        <f t="shared" si="885"/>
        <v>1</v>
      </c>
      <c r="Z2488">
        <f t="shared" si="886"/>
        <v>0</v>
      </c>
      <c r="AA2488">
        <f t="shared" si="887"/>
        <v>1</v>
      </c>
      <c r="AB2488">
        <f t="shared" si="888"/>
        <v>1</v>
      </c>
      <c r="AC2488">
        <f t="shared" si="889"/>
        <v>1</v>
      </c>
      <c r="AD2488">
        <f t="shared" si="890"/>
        <v>1</v>
      </c>
      <c r="AE2488" s="4" t="s">
        <v>2828</v>
      </c>
      <c r="AF2488" s="9" t="s">
        <v>2829</v>
      </c>
      <c r="AG2488">
        <v>0</v>
      </c>
      <c r="AH2488">
        <v>0</v>
      </c>
      <c r="AI2488">
        <v>0</v>
      </c>
      <c r="AJ2488">
        <v>1</v>
      </c>
      <c r="AK2488" s="9" t="s">
        <v>2840</v>
      </c>
      <c r="AL2488">
        <f t="shared" si="859"/>
        <v>0</v>
      </c>
      <c r="AM2488">
        <f>IF(AND(INDIRECT(AN2488)='Sample Select backend'!$C$2,INDIRECT(AO2488)=1,INDIRECT(AP2488)='Sample Select backend'!$F$2,INDIRECT(AQ2488)=1,INDIRECT(AR2488)='Sample Select backend'!$M$2),1,0)</f>
        <v>1</v>
      </c>
      <c r="AN2488" t="str">
        <f>_xlfn.CONCAT('Sample Select backend'!$C$4,ROW(AN2488))</f>
        <v>AE2488</v>
      </c>
      <c r="AO2488" s="9" t="str">
        <f>_xlfn.CONCAT('Sample Select backend'!$J$2,ROW(AO2488))</f>
        <v>AJ2488</v>
      </c>
      <c r="AP2488" t="str">
        <f>_xlfn.CONCAT('Sample Select backend'!$F$4,ROW(AP2488))</f>
        <v>AF2488</v>
      </c>
      <c r="AQ2488" t="str">
        <f>_xlfn.CONCAT('Sample Select backend'!$I$10,ROW(AQ2488))</f>
        <v>R2488</v>
      </c>
      <c r="AR2488" t="str">
        <f>_xlfn.CONCAT('Sample Select backend'!$M$4,ROW(AR2488))</f>
        <v>AK2488</v>
      </c>
      <c r="AS2488" t="str">
        <f t="shared" si="860"/>
        <v>Netherlands</v>
      </c>
      <c r="AT2488" s="9" t="str">
        <f t="shared" si="861"/>
        <v>Other</v>
      </c>
      <c r="AU2488">
        <f t="shared" si="862"/>
        <v>0</v>
      </c>
      <c r="AV2488" s="9">
        <v>1</v>
      </c>
    </row>
    <row r="2489" spans="1:48" x14ac:dyDescent="0.35">
      <c r="A2489" t="s">
        <v>133</v>
      </c>
      <c r="B2489">
        <v>2</v>
      </c>
      <c r="C2489" t="s">
        <v>206</v>
      </c>
      <c r="D2489" t="s">
        <v>1746</v>
      </c>
      <c r="E2489">
        <v>-2</v>
      </c>
      <c r="F2489">
        <v>2</v>
      </c>
      <c r="G2489">
        <v>-2</v>
      </c>
      <c r="H2489">
        <v>-1</v>
      </c>
      <c r="I2489">
        <v>-2</v>
      </c>
      <c r="K2489">
        <v>2</v>
      </c>
      <c r="M2489">
        <v>1</v>
      </c>
      <c r="N2489" t="s">
        <v>2732</v>
      </c>
      <c r="O2489" t="s">
        <v>2800</v>
      </c>
      <c r="P2489" t="s">
        <v>2808</v>
      </c>
      <c r="Q2489" t="s">
        <v>2813</v>
      </c>
      <c r="R2489">
        <v>1</v>
      </c>
      <c r="S2489" t="s">
        <v>202</v>
      </c>
      <c r="T2489" t="s">
        <v>202</v>
      </c>
      <c r="U2489" t="s">
        <v>202</v>
      </c>
      <c r="V2489">
        <f t="shared" si="882"/>
        <v>0</v>
      </c>
      <c r="W2489">
        <f t="shared" si="883"/>
        <v>1</v>
      </c>
      <c r="X2489">
        <f t="shared" si="884"/>
        <v>0</v>
      </c>
      <c r="Y2489">
        <f t="shared" si="885"/>
        <v>0</v>
      </c>
      <c r="Z2489">
        <f t="shared" si="886"/>
        <v>0</v>
      </c>
      <c r="AA2489">
        <f t="shared" si="887"/>
        <v>-1</v>
      </c>
      <c r="AB2489">
        <f t="shared" si="888"/>
        <v>1</v>
      </c>
      <c r="AC2489">
        <f t="shared" si="889"/>
        <v>-1</v>
      </c>
      <c r="AD2489">
        <f t="shared" si="890"/>
        <v>1</v>
      </c>
      <c r="AE2489" s="4" t="s">
        <v>2828</v>
      </c>
      <c r="AF2489" s="9" t="s">
        <v>2829</v>
      </c>
      <c r="AG2489">
        <v>0</v>
      </c>
      <c r="AH2489">
        <v>0</v>
      </c>
      <c r="AI2489">
        <v>0</v>
      </c>
      <c r="AJ2489">
        <v>1</v>
      </c>
      <c r="AK2489" s="9" t="s">
        <v>2840</v>
      </c>
      <c r="AL2489">
        <f t="shared" si="859"/>
        <v>0</v>
      </c>
      <c r="AM2489">
        <f>IF(AND(INDIRECT(AN2489)='Sample Select backend'!$C$2,INDIRECT(AO2489)=1,INDIRECT(AP2489)='Sample Select backend'!$F$2,INDIRECT(AQ2489)=1,INDIRECT(AR2489)='Sample Select backend'!$M$2),1,0)</f>
        <v>1</v>
      </c>
      <c r="AN2489" t="str">
        <f>_xlfn.CONCAT('Sample Select backend'!$C$4,ROW(AN2489))</f>
        <v>AE2489</v>
      </c>
      <c r="AO2489" s="9" t="str">
        <f>_xlfn.CONCAT('Sample Select backend'!$J$2,ROW(AO2489))</f>
        <v>AJ2489</v>
      </c>
      <c r="AP2489" t="str">
        <f>_xlfn.CONCAT('Sample Select backend'!$F$4,ROW(AP2489))</f>
        <v>AF2489</v>
      </c>
      <c r="AQ2489" t="str">
        <f>_xlfn.CONCAT('Sample Select backend'!$I$10,ROW(AQ2489))</f>
        <v>R2489</v>
      </c>
      <c r="AR2489" t="str">
        <f>_xlfn.CONCAT('Sample Select backend'!$M$4,ROW(AR2489))</f>
        <v>AK2489</v>
      </c>
      <c r="AS2489" t="str">
        <f t="shared" si="860"/>
        <v>Netherlands</v>
      </c>
      <c r="AT2489" s="9" t="str">
        <f t="shared" si="861"/>
        <v>Tax exemption/waiver/suspension</v>
      </c>
      <c r="AU2489">
        <f t="shared" si="862"/>
        <v>0</v>
      </c>
      <c r="AV2489" s="9">
        <v>1</v>
      </c>
    </row>
    <row r="2490" spans="1:48" x14ac:dyDescent="0.35">
      <c r="A2490" t="s">
        <v>133</v>
      </c>
      <c r="B2490">
        <v>6</v>
      </c>
      <c r="C2490">
        <v>29</v>
      </c>
      <c r="D2490" t="s">
        <v>1742</v>
      </c>
      <c r="E2490">
        <v>1</v>
      </c>
      <c r="F2490">
        <v>1</v>
      </c>
      <c r="G2490">
        <v>2</v>
      </c>
      <c r="H2490">
        <v>-1</v>
      </c>
      <c r="I2490">
        <v>-2</v>
      </c>
      <c r="J2490">
        <v>2</v>
      </c>
      <c r="K2490">
        <v>1</v>
      </c>
      <c r="L2490">
        <v>-2</v>
      </c>
      <c r="M2490">
        <v>1</v>
      </c>
      <c r="N2490" t="s">
        <v>2732</v>
      </c>
      <c r="O2490" t="s">
        <v>2800</v>
      </c>
      <c r="P2490" t="s">
        <v>2808</v>
      </c>
      <c r="Q2490" t="s">
        <v>2813</v>
      </c>
      <c r="R2490">
        <v>1</v>
      </c>
      <c r="S2490" t="s">
        <v>202</v>
      </c>
      <c r="T2490" t="s">
        <v>202</v>
      </c>
      <c r="U2490" t="s">
        <v>202</v>
      </c>
      <c r="V2490">
        <f t="shared" si="882"/>
        <v>1</v>
      </c>
      <c r="W2490">
        <f t="shared" si="883"/>
        <v>1</v>
      </c>
      <c r="X2490">
        <f t="shared" si="884"/>
        <v>1</v>
      </c>
      <c r="Y2490">
        <f t="shared" si="885"/>
        <v>0</v>
      </c>
      <c r="Z2490">
        <f t="shared" si="886"/>
        <v>0</v>
      </c>
      <c r="AA2490">
        <f t="shared" si="887"/>
        <v>1</v>
      </c>
      <c r="AB2490">
        <f t="shared" si="888"/>
        <v>1</v>
      </c>
      <c r="AC2490">
        <f t="shared" si="889"/>
        <v>0</v>
      </c>
      <c r="AD2490">
        <f t="shared" si="890"/>
        <v>1</v>
      </c>
      <c r="AE2490" s="4" t="s">
        <v>2828</v>
      </c>
      <c r="AF2490" s="9" t="s">
        <v>2829</v>
      </c>
      <c r="AG2490">
        <v>0</v>
      </c>
      <c r="AH2490">
        <v>0</v>
      </c>
      <c r="AI2490">
        <v>0</v>
      </c>
      <c r="AJ2490">
        <v>1</v>
      </c>
      <c r="AK2490" s="9" t="s">
        <v>2840</v>
      </c>
      <c r="AL2490">
        <f t="shared" si="859"/>
        <v>0</v>
      </c>
      <c r="AM2490">
        <f>IF(AND(INDIRECT(AN2490)='Sample Select backend'!$C$2,INDIRECT(AO2490)=1,INDIRECT(AP2490)='Sample Select backend'!$F$2,INDIRECT(AQ2490)=1,INDIRECT(AR2490)='Sample Select backend'!$M$2),1,0)</f>
        <v>1</v>
      </c>
      <c r="AN2490" t="str">
        <f>_xlfn.CONCAT('Sample Select backend'!$C$4,ROW(AN2490))</f>
        <v>AE2490</v>
      </c>
      <c r="AO2490" s="9" t="str">
        <f>_xlfn.CONCAT('Sample Select backend'!$J$2,ROW(AO2490))</f>
        <v>AJ2490</v>
      </c>
      <c r="AP2490" t="str">
        <f>_xlfn.CONCAT('Sample Select backend'!$F$4,ROW(AP2490))</f>
        <v>AF2490</v>
      </c>
      <c r="AQ2490" t="str">
        <f>_xlfn.CONCAT('Sample Select backend'!$I$10,ROW(AQ2490))</f>
        <v>R2490</v>
      </c>
      <c r="AR2490" t="str">
        <f>_xlfn.CONCAT('Sample Select backend'!$M$4,ROW(AR2490))</f>
        <v>AK2490</v>
      </c>
      <c r="AS2490" t="str">
        <f t="shared" si="860"/>
        <v>Netherlands</v>
      </c>
      <c r="AT2490" s="9">
        <f t="shared" si="861"/>
        <v>29</v>
      </c>
      <c r="AU2490">
        <f t="shared" si="862"/>
        <v>0</v>
      </c>
      <c r="AV2490" s="9">
        <v>1</v>
      </c>
    </row>
    <row r="2491" spans="1:48" x14ac:dyDescent="0.35">
      <c r="A2491" t="s">
        <v>133</v>
      </c>
      <c r="B2491">
        <v>1</v>
      </c>
      <c r="C2491" t="s">
        <v>201</v>
      </c>
      <c r="D2491" t="s">
        <v>1748</v>
      </c>
      <c r="E2491">
        <v>-2</v>
      </c>
      <c r="F2491">
        <v>2</v>
      </c>
      <c r="G2491">
        <v>2</v>
      </c>
      <c r="H2491">
        <v>-1</v>
      </c>
      <c r="M2491">
        <v>1</v>
      </c>
      <c r="N2491" t="s">
        <v>2732</v>
      </c>
      <c r="O2491" t="s">
        <v>2800</v>
      </c>
      <c r="P2491" t="s">
        <v>2808</v>
      </c>
      <c r="Q2491" t="s">
        <v>2813</v>
      </c>
      <c r="R2491">
        <v>1</v>
      </c>
      <c r="S2491" t="s">
        <v>202</v>
      </c>
      <c r="T2491" t="s">
        <v>202</v>
      </c>
      <c r="U2491" t="s">
        <v>202</v>
      </c>
      <c r="V2491">
        <f t="shared" si="882"/>
        <v>0</v>
      </c>
      <c r="W2491">
        <f t="shared" si="883"/>
        <v>1</v>
      </c>
      <c r="X2491">
        <f t="shared" si="884"/>
        <v>1</v>
      </c>
      <c r="Y2491">
        <f t="shared" si="885"/>
        <v>0</v>
      </c>
      <c r="Z2491">
        <f t="shared" si="886"/>
        <v>-1</v>
      </c>
      <c r="AA2491">
        <f t="shared" si="887"/>
        <v>-1</v>
      </c>
      <c r="AB2491">
        <f t="shared" si="888"/>
        <v>-1</v>
      </c>
      <c r="AC2491">
        <f t="shared" si="889"/>
        <v>-1</v>
      </c>
      <c r="AD2491">
        <f t="shared" si="890"/>
        <v>1</v>
      </c>
      <c r="AE2491" s="4" t="s">
        <v>2828</v>
      </c>
      <c r="AF2491" s="9" t="s">
        <v>2829</v>
      </c>
      <c r="AG2491">
        <v>0</v>
      </c>
      <c r="AH2491">
        <v>0</v>
      </c>
      <c r="AI2491">
        <v>0</v>
      </c>
      <c r="AJ2491">
        <v>1</v>
      </c>
      <c r="AK2491" s="9" t="s">
        <v>2840</v>
      </c>
      <c r="AL2491">
        <f t="shared" si="859"/>
        <v>0</v>
      </c>
      <c r="AM2491">
        <f>IF(AND(INDIRECT(AN2491)='Sample Select backend'!$C$2,INDIRECT(AO2491)=1,INDIRECT(AP2491)='Sample Select backend'!$F$2,INDIRECT(AQ2491)=1,INDIRECT(AR2491)='Sample Select backend'!$M$2),1,0)</f>
        <v>1</v>
      </c>
      <c r="AN2491" t="str">
        <f>_xlfn.CONCAT('Sample Select backend'!$C$4,ROW(AN2491))</f>
        <v>AE2491</v>
      </c>
      <c r="AO2491" s="9" t="str">
        <f>_xlfn.CONCAT('Sample Select backend'!$J$2,ROW(AO2491))</f>
        <v>AJ2491</v>
      </c>
      <c r="AP2491" t="str">
        <f>_xlfn.CONCAT('Sample Select backend'!$F$4,ROW(AP2491))</f>
        <v>AF2491</v>
      </c>
      <c r="AQ2491" t="str">
        <f>_xlfn.CONCAT('Sample Select backend'!$I$10,ROW(AQ2491))</f>
        <v>R2491</v>
      </c>
      <c r="AR2491" t="str">
        <f>_xlfn.CONCAT('Sample Select backend'!$M$4,ROW(AR2491))</f>
        <v>AK2491</v>
      </c>
      <c r="AS2491" t="str">
        <f t="shared" si="860"/>
        <v>Netherlands</v>
      </c>
      <c r="AT2491" s="9" t="str">
        <f t="shared" si="861"/>
        <v>Other</v>
      </c>
      <c r="AU2491">
        <f t="shared" si="862"/>
        <v>0</v>
      </c>
      <c r="AV2491" s="9">
        <v>1</v>
      </c>
    </row>
    <row r="2492" spans="1:48" x14ac:dyDescent="0.35">
      <c r="A2492" t="s">
        <v>133</v>
      </c>
      <c r="B2492">
        <v>2</v>
      </c>
      <c r="C2492" t="s">
        <v>201</v>
      </c>
      <c r="D2492" t="s">
        <v>1752</v>
      </c>
      <c r="E2492">
        <v>-2</v>
      </c>
      <c r="F2492">
        <v>2</v>
      </c>
      <c r="G2492">
        <v>-2</v>
      </c>
      <c r="H2492">
        <v>2</v>
      </c>
      <c r="I2492">
        <v>-2</v>
      </c>
      <c r="J2492">
        <v>2</v>
      </c>
      <c r="K2492">
        <v>2</v>
      </c>
      <c r="L2492">
        <v>2</v>
      </c>
      <c r="M2492">
        <v>1</v>
      </c>
      <c r="N2492" t="s">
        <v>2732</v>
      </c>
      <c r="O2492" t="s">
        <v>2800</v>
      </c>
      <c r="P2492" t="s">
        <v>2808</v>
      </c>
      <c r="Q2492" t="s">
        <v>2813</v>
      </c>
      <c r="R2492">
        <v>1</v>
      </c>
      <c r="S2492" t="s">
        <v>202</v>
      </c>
      <c r="T2492" t="s">
        <v>202</v>
      </c>
      <c r="U2492" t="s">
        <v>202</v>
      </c>
      <c r="V2492">
        <f t="shared" si="882"/>
        <v>0</v>
      </c>
      <c r="W2492">
        <f t="shared" si="883"/>
        <v>1</v>
      </c>
      <c r="X2492">
        <f t="shared" si="884"/>
        <v>0</v>
      </c>
      <c r="Y2492">
        <f t="shared" si="885"/>
        <v>1</v>
      </c>
      <c r="Z2492">
        <f t="shared" si="886"/>
        <v>0</v>
      </c>
      <c r="AA2492">
        <f t="shared" si="887"/>
        <v>1</v>
      </c>
      <c r="AB2492">
        <f t="shared" si="888"/>
        <v>1</v>
      </c>
      <c r="AC2492">
        <f t="shared" si="889"/>
        <v>1</v>
      </c>
      <c r="AD2492">
        <f t="shared" si="890"/>
        <v>1</v>
      </c>
      <c r="AE2492" s="4" t="s">
        <v>2828</v>
      </c>
      <c r="AF2492" s="9" t="s">
        <v>2829</v>
      </c>
      <c r="AG2492">
        <v>0</v>
      </c>
      <c r="AH2492">
        <v>0</v>
      </c>
      <c r="AI2492">
        <v>0</v>
      </c>
      <c r="AJ2492">
        <v>1</v>
      </c>
      <c r="AK2492" s="9" t="s">
        <v>2840</v>
      </c>
      <c r="AL2492">
        <f t="shared" si="859"/>
        <v>0</v>
      </c>
      <c r="AM2492">
        <f>IF(AND(INDIRECT(AN2492)='Sample Select backend'!$C$2,INDIRECT(AO2492)=1,INDIRECT(AP2492)='Sample Select backend'!$F$2,INDIRECT(AQ2492)=1,INDIRECT(AR2492)='Sample Select backend'!$M$2),1,0)</f>
        <v>1</v>
      </c>
      <c r="AN2492" t="str">
        <f>_xlfn.CONCAT('Sample Select backend'!$C$4,ROW(AN2492))</f>
        <v>AE2492</v>
      </c>
      <c r="AO2492" s="9" t="str">
        <f>_xlfn.CONCAT('Sample Select backend'!$J$2,ROW(AO2492))</f>
        <v>AJ2492</v>
      </c>
      <c r="AP2492" t="str">
        <f>_xlfn.CONCAT('Sample Select backend'!$F$4,ROW(AP2492))</f>
        <v>AF2492</v>
      </c>
      <c r="AQ2492" t="str">
        <f>_xlfn.CONCAT('Sample Select backend'!$I$10,ROW(AQ2492))</f>
        <v>R2492</v>
      </c>
      <c r="AR2492" t="str">
        <f>_xlfn.CONCAT('Sample Select backend'!$M$4,ROW(AR2492))</f>
        <v>AK2492</v>
      </c>
      <c r="AS2492" t="str">
        <f t="shared" si="860"/>
        <v>Netherlands</v>
      </c>
      <c r="AT2492" s="9" t="str">
        <f t="shared" si="861"/>
        <v>Other</v>
      </c>
      <c r="AU2492">
        <f t="shared" si="862"/>
        <v>0</v>
      </c>
      <c r="AV2492" s="9">
        <v>1</v>
      </c>
    </row>
    <row r="2493" spans="1:48" x14ac:dyDescent="0.35">
      <c r="A2493" t="s">
        <v>133</v>
      </c>
      <c r="B2493">
        <v>6</v>
      </c>
      <c r="C2493">
        <v>28</v>
      </c>
      <c r="D2493" t="s">
        <v>1741</v>
      </c>
      <c r="E2493">
        <v>1</v>
      </c>
      <c r="F2493">
        <v>1</v>
      </c>
      <c r="G2493">
        <v>-2</v>
      </c>
      <c r="H2493">
        <v>-1</v>
      </c>
      <c r="I2493">
        <v>-2</v>
      </c>
      <c r="J2493">
        <v>2</v>
      </c>
      <c r="K2493">
        <v>1</v>
      </c>
      <c r="L2493">
        <v>2</v>
      </c>
      <c r="M2493">
        <v>1</v>
      </c>
      <c r="N2493" t="s">
        <v>2732</v>
      </c>
      <c r="O2493" t="s">
        <v>2800</v>
      </c>
      <c r="P2493" t="s">
        <v>2808</v>
      </c>
      <c r="Q2493" t="s">
        <v>2813</v>
      </c>
      <c r="R2493">
        <v>1</v>
      </c>
      <c r="S2493" t="s">
        <v>202</v>
      </c>
      <c r="T2493" t="s">
        <v>202</v>
      </c>
      <c r="U2493" t="s">
        <v>202</v>
      </c>
      <c r="V2493">
        <f t="shared" si="882"/>
        <v>1</v>
      </c>
      <c r="W2493">
        <f t="shared" si="883"/>
        <v>1</v>
      </c>
      <c r="X2493">
        <f t="shared" si="884"/>
        <v>0</v>
      </c>
      <c r="Y2493">
        <f t="shared" si="885"/>
        <v>0</v>
      </c>
      <c r="Z2493">
        <f t="shared" si="886"/>
        <v>0</v>
      </c>
      <c r="AA2493">
        <f t="shared" si="887"/>
        <v>1</v>
      </c>
      <c r="AB2493">
        <f t="shared" si="888"/>
        <v>1</v>
      </c>
      <c r="AC2493">
        <f t="shared" si="889"/>
        <v>1</v>
      </c>
      <c r="AD2493">
        <f t="shared" si="890"/>
        <v>1</v>
      </c>
      <c r="AE2493" s="4" t="s">
        <v>2828</v>
      </c>
      <c r="AF2493" s="9" t="s">
        <v>2829</v>
      </c>
      <c r="AG2493">
        <v>0</v>
      </c>
      <c r="AH2493">
        <v>0</v>
      </c>
      <c r="AI2493">
        <v>0</v>
      </c>
      <c r="AJ2493">
        <v>1</v>
      </c>
      <c r="AK2493" s="9" t="s">
        <v>2840</v>
      </c>
      <c r="AL2493">
        <f t="shared" si="859"/>
        <v>0</v>
      </c>
      <c r="AM2493">
        <f>IF(AND(INDIRECT(AN2493)='Sample Select backend'!$C$2,INDIRECT(AO2493)=1,INDIRECT(AP2493)='Sample Select backend'!$F$2,INDIRECT(AQ2493)=1,INDIRECT(AR2493)='Sample Select backend'!$M$2),1,0)</f>
        <v>1</v>
      </c>
      <c r="AN2493" t="str">
        <f>_xlfn.CONCAT('Sample Select backend'!$C$4,ROW(AN2493))</f>
        <v>AE2493</v>
      </c>
      <c r="AO2493" s="9" t="str">
        <f>_xlfn.CONCAT('Sample Select backend'!$J$2,ROW(AO2493))</f>
        <v>AJ2493</v>
      </c>
      <c r="AP2493" t="str">
        <f>_xlfn.CONCAT('Sample Select backend'!$F$4,ROW(AP2493))</f>
        <v>AF2493</v>
      </c>
      <c r="AQ2493" t="str">
        <f>_xlfn.CONCAT('Sample Select backend'!$I$10,ROW(AQ2493))</f>
        <v>R2493</v>
      </c>
      <c r="AR2493" t="str">
        <f>_xlfn.CONCAT('Sample Select backend'!$M$4,ROW(AR2493))</f>
        <v>AK2493</v>
      </c>
      <c r="AS2493" t="str">
        <f t="shared" si="860"/>
        <v>Netherlands</v>
      </c>
      <c r="AT2493" s="9">
        <f t="shared" si="861"/>
        <v>28</v>
      </c>
      <c r="AU2493">
        <f t="shared" si="862"/>
        <v>0</v>
      </c>
      <c r="AV2493" s="9">
        <v>1</v>
      </c>
    </row>
    <row r="2494" spans="1:48" x14ac:dyDescent="0.35">
      <c r="A2494" t="s">
        <v>133</v>
      </c>
      <c r="B2494">
        <v>6</v>
      </c>
      <c r="C2494">
        <v>29</v>
      </c>
      <c r="D2494" t="s">
        <v>1759</v>
      </c>
      <c r="E2494">
        <v>1</v>
      </c>
      <c r="F2494">
        <v>1</v>
      </c>
      <c r="G2494">
        <v>-2</v>
      </c>
      <c r="H2494">
        <v>-1</v>
      </c>
      <c r="I2494">
        <v>-2</v>
      </c>
      <c r="J2494">
        <v>2</v>
      </c>
      <c r="K2494">
        <v>1</v>
      </c>
      <c r="L2494">
        <v>2</v>
      </c>
      <c r="M2494">
        <v>1</v>
      </c>
      <c r="N2494" t="s">
        <v>2732</v>
      </c>
      <c r="O2494" t="s">
        <v>2800</v>
      </c>
      <c r="P2494" t="s">
        <v>2808</v>
      </c>
      <c r="Q2494" t="s">
        <v>2813</v>
      </c>
      <c r="R2494">
        <v>1</v>
      </c>
      <c r="S2494" t="s">
        <v>202</v>
      </c>
      <c r="T2494" t="s">
        <v>202</v>
      </c>
      <c r="U2494" t="s">
        <v>202</v>
      </c>
      <c r="V2494">
        <f t="shared" si="882"/>
        <v>1</v>
      </c>
      <c r="W2494">
        <f t="shared" si="883"/>
        <v>1</v>
      </c>
      <c r="X2494">
        <f t="shared" si="884"/>
        <v>0</v>
      </c>
      <c r="Y2494">
        <f t="shared" si="885"/>
        <v>0</v>
      </c>
      <c r="Z2494">
        <f t="shared" si="886"/>
        <v>0</v>
      </c>
      <c r="AA2494">
        <f t="shared" si="887"/>
        <v>1</v>
      </c>
      <c r="AB2494">
        <f t="shared" si="888"/>
        <v>1</v>
      </c>
      <c r="AC2494">
        <f t="shared" si="889"/>
        <v>1</v>
      </c>
      <c r="AD2494">
        <f t="shared" si="890"/>
        <v>1</v>
      </c>
      <c r="AE2494" s="4" t="s">
        <v>2828</v>
      </c>
      <c r="AF2494" s="9" t="s">
        <v>2829</v>
      </c>
      <c r="AG2494">
        <v>0</v>
      </c>
      <c r="AH2494">
        <v>0</v>
      </c>
      <c r="AI2494">
        <v>0</v>
      </c>
      <c r="AJ2494">
        <v>1</v>
      </c>
      <c r="AK2494" s="9" t="s">
        <v>2840</v>
      </c>
      <c r="AL2494">
        <f t="shared" si="859"/>
        <v>0</v>
      </c>
      <c r="AM2494">
        <f>IF(AND(INDIRECT(AN2494)='Sample Select backend'!$C$2,INDIRECT(AO2494)=1,INDIRECT(AP2494)='Sample Select backend'!$F$2,INDIRECT(AQ2494)=1,INDIRECT(AR2494)='Sample Select backend'!$M$2),1,0)</f>
        <v>1</v>
      </c>
      <c r="AN2494" t="str">
        <f>_xlfn.CONCAT('Sample Select backend'!$C$4,ROW(AN2494))</f>
        <v>AE2494</v>
      </c>
      <c r="AO2494" s="9" t="str">
        <f>_xlfn.CONCAT('Sample Select backend'!$J$2,ROW(AO2494))</f>
        <v>AJ2494</v>
      </c>
      <c r="AP2494" t="str">
        <f>_xlfn.CONCAT('Sample Select backend'!$F$4,ROW(AP2494))</f>
        <v>AF2494</v>
      </c>
      <c r="AQ2494" t="str">
        <f>_xlfn.CONCAT('Sample Select backend'!$I$10,ROW(AQ2494))</f>
        <v>R2494</v>
      </c>
      <c r="AR2494" t="str">
        <f>_xlfn.CONCAT('Sample Select backend'!$M$4,ROW(AR2494))</f>
        <v>AK2494</v>
      </c>
      <c r="AS2494" t="str">
        <f t="shared" si="860"/>
        <v>Netherlands</v>
      </c>
      <c r="AT2494" s="9">
        <f t="shared" si="861"/>
        <v>29</v>
      </c>
      <c r="AU2494">
        <f t="shared" si="862"/>
        <v>0</v>
      </c>
      <c r="AV2494" s="9">
        <v>1</v>
      </c>
    </row>
    <row r="2495" spans="1:48" x14ac:dyDescent="0.35">
      <c r="A2495" t="s">
        <v>133</v>
      </c>
      <c r="B2495">
        <v>7</v>
      </c>
      <c r="C2495">
        <v>31</v>
      </c>
      <c r="D2495" t="s">
        <v>1754</v>
      </c>
      <c r="E2495">
        <v>1</v>
      </c>
      <c r="F2495">
        <v>1</v>
      </c>
      <c r="G2495">
        <v>-2</v>
      </c>
      <c r="H2495">
        <v>-1</v>
      </c>
      <c r="I2495">
        <v>-2</v>
      </c>
      <c r="J2495">
        <v>2</v>
      </c>
      <c r="K2495">
        <v>1</v>
      </c>
      <c r="L2495">
        <v>2</v>
      </c>
      <c r="M2495">
        <v>1</v>
      </c>
      <c r="N2495" t="s">
        <v>2732</v>
      </c>
      <c r="O2495" t="s">
        <v>2800</v>
      </c>
      <c r="P2495" t="s">
        <v>2808</v>
      </c>
      <c r="Q2495" t="s">
        <v>2813</v>
      </c>
      <c r="R2495">
        <v>1</v>
      </c>
      <c r="S2495" t="s">
        <v>202</v>
      </c>
      <c r="T2495" t="s">
        <v>202</v>
      </c>
      <c r="U2495" t="s">
        <v>202</v>
      </c>
      <c r="V2495">
        <f t="shared" si="882"/>
        <v>1</v>
      </c>
      <c r="W2495">
        <f t="shared" si="883"/>
        <v>1</v>
      </c>
      <c r="X2495">
        <f t="shared" si="884"/>
        <v>0</v>
      </c>
      <c r="Y2495">
        <f t="shared" si="885"/>
        <v>0</v>
      </c>
      <c r="Z2495">
        <f t="shared" si="886"/>
        <v>0</v>
      </c>
      <c r="AA2495">
        <f t="shared" si="887"/>
        <v>1</v>
      </c>
      <c r="AB2495">
        <f t="shared" si="888"/>
        <v>1</v>
      </c>
      <c r="AC2495">
        <f t="shared" si="889"/>
        <v>1</v>
      </c>
      <c r="AD2495">
        <f t="shared" si="890"/>
        <v>1</v>
      </c>
      <c r="AE2495" s="4" t="s">
        <v>2828</v>
      </c>
      <c r="AF2495" s="9" t="s">
        <v>2829</v>
      </c>
      <c r="AG2495">
        <v>0</v>
      </c>
      <c r="AH2495">
        <v>0</v>
      </c>
      <c r="AI2495">
        <v>0</v>
      </c>
      <c r="AJ2495">
        <v>1</v>
      </c>
      <c r="AK2495" s="9" t="s">
        <v>2840</v>
      </c>
      <c r="AL2495">
        <f t="shared" si="859"/>
        <v>0</v>
      </c>
      <c r="AM2495">
        <f>IF(AND(INDIRECT(AN2495)='Sample Select backend'!$C$2,INDIRECT(AO2495)=1,INDIRECT(AP2495)='Sample Select backend'!$F$2,INDIRECT(AQ2495)=1,INDIRECT(AR2495)='Sample Select backend'!$M$2),1,0)</f>
        <v>1</v>
      </c>
      <c r="AN2495" t="str">
        <f>_xlfn.CONCAT('Sample Select backend'!$C$4,ROW(AN2495))</f>
        <v>AE2495</v>
      </c>
      <c r="AO2495" s="9" t="str">
        <f>_xlfn.CONCAT('Sample Select backend'!$J$2,ROW(AO2495))</f>
        <v>AJ2495</v>
      </c>
      <c r="AP2495" t="str">
        <f>_xlfn.CONCAT('Sample Select backend'!$F$4,ROW(AP2495))</f>
        <v>AF2495</v>
      </c>
      <c r="AQ2495" t="str">
        <f>_xlfn.CONCAT('Sample Select backend'!$I$10,ROW(AQ2495))</f>
        <v>R2495</v>
      </c>
      <c r="AR2495" t="str">
        <f>_xlfn.CONCAT('Sample Select backend'!$M$4,ROW(AR2495))</f>
        <v>AK2495</v>
      </c>
      <c r="AS2495" t="str">
        <f t="shared" si="860"/>
        <v>Netherlands</v>
      </c>
      <c r="AT2495" s="9">
        <f t="shared" si="861"/>
        <v>31</v>
      </c>
      <c r="AU2495">
        <f t="shared" si="862"/>
        <v>0</v>
      </c>
      <c r="AV2495" s="9">
        <v>1</v>
      </c>
    </row>
    <row r="2496" spans="1:48" x14ac:dyDescent="0.35">
      <c r="A2496" t="s">
        <v>133</v>
      </c>
      <c r="B2496">
        <v>7</v>
      </c>
      <c r="C2496">
        <v>30</v>
      </c>
      <c r="D2496" t="s">
        <v>1750</v>
      </c>
      <c r="E2496">
        <v>1</v>
      </c>
      <c r="F2496">
        <v>1</v>
      </c>
      <c r="G2496">
        <v>2</v>
      </c>
      <c r="H2496">
        <v>1</v>
      </c>
      <c r="I2496">
        <v>2</v>
      </c>
      <c r="J2496">
        <v>2</v>
      </c>
      <c r="K2496">
        <v>1</v>
      </c>
      <c r="L2496">
        <v>-2</v>
      </c>
      <c r="M2496">
        <v>1</v>
      </c>
      <c r="N2496" t="s">
        <v>2732</v>
      </c>
      <c r="O2496" t="s">
        <v>2800</v>
      </c>
      <c r="P2496" t="s">
        <v>2808</v>
      </c>
      <c r="Q2496" t="s">
        <v>2813</v>
      </c>
      <c r="R2496">
        <v>1</v>
      </c>
      <c r="S2496" t="s">
        <v>202</v>
      </c>
      <c r="T2496" t="s">
        <v>202</v>
      </c>
      <c r="U2496" t="s">
        <v>202</v>
      </c>
      <c r="V2496">
        <f t="shared" si="882"/>
        <v>1</v>
      </c>
      <c r="W2496">
        <f t="shared" si="883"/>
        <v>1</v>
      </c>
      <c r="X2496">
        <f t="shared" si="884"/>
        <v>1</v>
      </c>
      <c r="Y2496">
        <f t="shared" si="885"/>
        <v>1</v>
      </c>
      <c r="Z2496">
        <f t="shared" si="886"/>
        <v>1</v>
      </c>
      <c r="AA2496">
        <f t="shared" si="887"/>
        <v>1</v>
      </c>
      <c r="AB2496">
        <f t="shared" si="888"/>
        <v>1</v>
      </c>
      <c r="AC2496">
        <f t="shared" si="889"/>
        <v>0</v>
      </c>
      <c r="AD2496">
        <f t="shared" si="890"/>
        <v>1</v>
      </c>
      <c r="AE2496" s="4" t="s">
        <v>2828</v>
      </c>
      <c r="AF2496" s="9" t="s">
        <v>2829</v>
      </c>
      <c r="AG2496">
        <v>0</v>
      </c>
      <c r="AH2496">
        <v>0</v>
      </c>
      <c r="AI2496">
        <v>0</v>
      </c>
      <c r="AJ2496">
        <v>1</v>
      </c>
      <c r="AK2496" s="9" t="s">
        <v>2840</v>
      </c>
      <c r="AL2496">
        <f t="shared" si="859"/>
        <v>0</v>
      </c>
      <c r="AM2496">
        <f>IF(AND(INDIRECT(AN2496)='Sample Select backend'!$C$2,INDIRECT(AO2496)=1,INDIRECT(AP2496)='Sample Select backend'!$F$2,INDIRECT(AQ2496)=1,INDIRECT(AR2496)='Sample Select backend'!$M$2),1,0)</f>
        <v>1</v>
      </c>
      <c r="AN2496" t="str">
        <f>_xlfn.CONCAT('Sample Select backend'!$C$4,ROW(AN2496))</f>
        <v>AE2496</v>
      </c>
      <c r="AO2496" s="9" t="str">
        <f>_xlfn.CONCAT('Sample Select backend'!$J$2,ROW(AO2496))</f>
        <v>AJ2496</v>
      </c>
      <c r="AP2496" t="str">
        <f>_xlfn.CONCAT('Sample Select backend'!$F$4,ROW(AP2496))</f>
        <v>AF2496</v>
      </c>
      <c r="AQ2496" t="str">
        <f>_xlfn.CONCAT('Sample Select backend'!$I$10,ROW(AQ2496))</f>
        <v>R2496</v>
      </c>
      <c r="AR2496" t="str">
        <f>_xlfn.CONCAT('Sample Select backend'!$M$4,ROW(AR2496))</f>
        <v>AK2496</v>
      </c>
      <c r="AS2496" t="str">
        <f t="shared" si="860"/>
        <v>Netherlands</v>
      </c>
      <c r="AT2496" s="9">
        <f t="shared" si="861"/>
        <v>30</v>
      </c>
      <c r="AU2496">
        <f t="shared" si="862"/>
        <v>0</v>
      </c>
      <c r="AV2496" s="9">
        <v>1</v>
      </c>
    </row>
    <row r="2497" spans="1:48" x14ac:dyDescent="0.35">
      <c r="A2497" t="s">
        <v>133</v>
      </c>
      <c r="B2497">
        <v>1</v>
      </c>
      <c r="C2497">
        <v>6</v>
      </c>
      <c r="D2497" t="s">
        <v>1753</v>
      </c>
      <c r="E2497">
        <v>-2</v>
      </c>
      <c r="F2497">
        <v>2</v>
      </c>
      <c r="G2497">
        <v>2</v>
      </c>
      <c r="H2497">
        <v>2</v>
      </c>
      <c r="I2497">
        <v>2</v>
      </c>
      <c r="J2497">
        <v>2</v>
      </c>
      <c r="K2497">
        <v>1</v>
      </c>
      <c r="L2497">
        <v>2</v>
      </c>
      <c r="M2497">
        <v>1</v>
      </c>
      <c r="N2497" t="s">
        <v>2732</v>
      </c>
      <c r="O2497" t="s">
        <v>2800</v>
      </c>
      <c r="P2497" t="s">
        <v>2808</v>
      </c>
      <c r="Q2497" t="s">
        <v>2813</v>
      </c>
      <c r="R2497">
        <v>1</v>
      </c>
      <c r="S2497" t="s">
        <v>202</v>
      </c>
      <c r="T2497" t="s">
        <v>202</v>
      </c>
      <c r="U2497" t="s">
        <v>202</v>
      </c>
      <c r="V2497">
        <f t="shared" si="882"/>
        <v>0</v>
      </c>
      <c r="W2497">
        <f t="shared" si="883"/>
        <v>1</v>
      </c>
      <c r="X2497">
        <f t="shared" si="884"/>
        <v>1</v>
      </c>
      <c r="Y2497">
        <f t="shared" si="885"/>
        <v>1</v>
      </c>
      <c r="Z2497">
        <f t="shared" si="886"/>
        <v>1</v>
      </c>
      <c r="AA2497">
        <f t="shared" si="887"/>
        <v>1</v>
      </c>
      <c r="AB2497">
        <f t="shared" si="888"/>
        <v>1</v>
      </c>
      <c r="AC2497">
        <f t="shared" si="889"/>
        <v>1</v>
      </c>
      <c r="AD2497">
        <f t="shared" si="890"/>
        <v>1</v>
      </c>
      <c r="AE2497" s="4" t="s">
        <v>2828</v>
      </c>
      <c r="AF2497" s="9" t="s">
        <v>2829</v>
      </c>
      <c r="AG2497">
        <v>0</v>
      </c>
      <c r="AH2497">
        <v>0</v>
      </c>
      <c r="AI2497">
        <v>0</v>
      </c>
      <c r="AJ2497">
        <v>1</v>
      </c>
      <c r="AK2497" s="9" t="s">
        <v>2840</v>
      </c>
      <c r="AL2497">
        <f t="shared" si="859"/>
        <v>0</v>
      </c>
      <c r="AM2497">
        <f>IF(AND(INDIRECT(AN2497)='Sample Select backend'!$C$2,INDIRECT(AO2497)=1,INDIRECT(AP2497)='Sample Select backend'!$F$2,INDIRECT(AQ2497)=1,INDIRECT(AR2497)='Sample Select backend'!$M$2),1,0)</f>
        <v>1</v>
      </c>
      <c r="AN2497" t="str">
        <f>_xlfn.CONCAT('Sample Select backend'!$C$4,ROW(AN2497))</f>
        <v>AE2497</v>
      </c>
      <c r="AO2497" s="9" t="str">
        <f>_xlfn.CONCAT('Sample Select backend'!$J$2,ROW(AO2497))</f>
        <v>AJ2497</v>
      </c>
      <c r="AP2497" t="str">
        <f>_xlfn.CONCAT('Sample Select backend'!$F$4,ROW(AP2497))</f>
        <v>AF2497</v>
      </c>
      <c r="AQ2497" t="str">
        <f>_xlfn.CONCAT('Sample Select backend'!$I$10,ROW(AQ2497))</f>
        <v>R2497</v>
      </c>
      <c r="AR2497" t="str">
        <f>_xlfn.CONCAT('Sample Select backend'!$M$4,ROW(AR2497))</f>
        <v>AK2497</v>
      </c>
      <c r="AS2497" t="str">
        <f t="shared" si="860"/>
        <v>Netherlands</v>
      </c>
      <c r="AT2497" s="9">
        <f t="shared" si="861"/>
        <v>6</v>
      </c>
      <c r="AU2497">
        <f t="shared" si="862"/>
        <v>0</v>
      </c>
      <c r="AV2497" s="9">
        <v>1</v>
      </c>
    </row>
    <row r="2498" spans="1:48" x14ac:dyDescent="0.35">
      <c r="A2498" t="s">
        <v>133</v>
      </c>
      <c r="B2498">
        <v>1</v>
      </c>
      <c r="C2498">
        <v>2</v>
      </c>
      <c r="D2498" t="s">
        <v>1757</v>
      </c>
      <c r="E2498">
        <v>2</v>
      </c>
      <c r="F2498">
        <v>-1</v>
      </c>
      <c r="G2498">
        <v>-2</v>
      </c>
      <c r="H2498">
        <v>-1</v>
      </c>
      <c r="I2498">
        <v>-2</v>
      </c>
      <c r="J2498">
        <v>2</v>
      </c>
      <c r="K2498">
        <v>2</v>
      </c>
      <c r="L2498">
        <v>2</v>
      </c>
      <c r="M2498">
        <v>1</v>
      </c>
      <c r="N2498" t="s">
        <v>2732</v>
      </c>
      <c r="O2498" t="s">
        <v>2800</v>
      </c>
      <c r="P2498" t="s">
        <v>2808</v>
      </c>
      <c r="Q2498" t="s">
        <v>2813</v>
      </c>
      <c r="R2498">
        <v>1</v>
      </c>
      <c r="S2498" t="s">
        <v>202</v>
      </c>
      <c r="T2498" t="s">
        <v>202</v>
      </c>
      <c r="U2498" t="s">
        <v>202</v>
      </c>
      <c r="V2498">
        <f t="shared" si="882"/>
        <v>1</v>
      </c>
      <c r="W2498">
        <f t="shared" si="883"/>
        <v>0</v>
      </c>
      <c r="X2498">
        <f t="shared" si="884"/>
        <v>0</v>
      </c>
      <c r="Y2498">
        <f t="shared" si="885"/>
        <v>0</v>
      </c>
      <c r="Z2498">
        <f t="shared" si="886"/>
        <v>0</v>
      </c>
      <c r="AA2498">
        <f t="shared" si="887"/>
        <v>1</v>
      </c>
      <c r="AB2498">
        <f t="shared" si="888"/>
        <v>1</v>
      </c>
      <c r="AC2498">
        <f t="shared" si="889"/>
        <v>1</v>
      </c>
      <c r="AD2498">
        <f t="shared" si="890"/>
        <v>1</v>
      </c>
      <c r="AE2498" s="4" t="s">
        <v>2828</v>
      </c>
      <c r="AF2498" s="9" t="s">
        <v>2829</v>
      </c>
      <c r="AG2498">
        <v>0</v>
      </c>
      <c r="AH2498">
        <v>0</v>
      </c>
      <c r="AI2498">
        <v>0</v>
      </c>
      <c r="AJ2498">
        <v>1</v>
      </c>
      <c r="AK2498" s="9" t="s">
        <v>2840</v>
      </c>
      <c r="AL2498">
        <f t="shared" ref="AL2498:AL2561" si="891">IF(OR(B2498="other",B2498="international",B2498="Transfers",B2498="expenditure"),1,0)</f>
        <v>0</v>
      </c>
      <c r="AM2498">
        <f>IF(AND(INDIRECT(AN2498)='Sample Select backend'!$C$2,INDIRECT(AO2498)=1,INDIRECT(AP2498)='Sample Select backend'!$F$2,INDIRECT(AQ2498)=1,INDIRECT(AR2498)='Sample Select backend'!$M$2),1,0)</f>
        <v>1</v>
      </c>
      <c r="AN2498" t="str">
        <f>_xlfn.CONCAT('Sample Select backend'!$C$4,ROW(AN2498))</f>
        <v>AE2498</v>
      </c>
      <c r="AO2498" s="9" t="str">
        <f>_xlfn.CONCAT('Sample Select backend'!$J$2,ROW(AO2498))</f>
        <v>AJ2498</v>
      </c>
      <c r="AP2498" t="str">
        <f>_xlfn.CONCAT('Sample Select backend'!$F$4,ROW(AP2498))</f>
        <v>AF2498</v>
      </c>
      <c r="AQ2498" t="str">
        <f>_xlfn.CONCAT('Sample Select backend'!$I$10,ROW(AQ2498))</f>
        <v>R2498</v>
      </c>
      <c r="AR2498" t="str">
        <f>_xlfn.CONCAT('Sample Select backend'!$M$4,ROW(AR2498))</f>
        <v>AK2498</v>
      </c>
      <c r="AS2498" t="str">
        <f t="shared" ref="AS2498:AS2561" si="892">A2498</f>
        <v>Netherlands</v>
      </c>
      <c r="AT2498" s="9">
        <f t="shared" ref="AT2498:AT2561" si="893">IF(ISNUMBER(C2498),C2498,IF(OR(C2498="general",C2498="23;general"),"General",IF(OR(C2498="exemption",C2498="other (exemption)"),"Tax exemption/waiver/suspension","Other")))</f>
        <v>2</v>
      </c>
      <c r="AU2498">
        <f t="shared" ref="AU2498:AU2561" si="894">IF(A2498&lt;&gt;A2497,1,0)</f>
        <v>0</v>
      </c>
      <c r="AV2498" s="9">
        <v>1</v>
      </c>
    </row>
    <row r="2499" spans="1:48" x14ac:dyDescent="0.35">
      <c r="A2499" t="s">
        <v>133</v>
      </c>
      <c r="B2499">
        <v>3</v>
      </c>
      <c r="C2499" t="s">
        <v>206</v>
      </c>
      <c r="D2499" t="s">
        <v>1751</v>
      </c>
      <c r="E2499">
        <v>2</v>
      </c>
      <c r="F2499">
        <v>2</v>
      </c>
      <c r="G2499">
        <v>-2</v>
      </c>
      <c r="H2499">
        <v>-1</v>
      </c>
      <c r="I2499">
        <v>-2</v>
      </c>
      <c r="K2499">
        <v>-2</v>
      </c>
      <c r="M2499">
        <v>1</v>
      </c>
      <c r="N2499" t="s">
        <v>2732</v>
      </c>
      <c r="O2499" t="s">
        <v>2800</v>
      </c>
      <c r="P2499" t="s">
        <v>2808</v>
      </c>
      <c r="Q2499" t="s">
        <v>2813</v>
      </c>
      <c r="R2499">
        <v>1</v>
      </c>
      <c r="S2499" t="s">
        <v>202</v>
      </c>
      <c r="T2499" t="s">
        <v>202</v>
      </c>
      <c r="U2499" t="s">
        <v>202</v>
      </c>
      <c r="V2499">
        <f t="shared" si="882"/>
        <v>1</v>
      </c>
      <c r="W2499">
        <f t="shared" si="883"/>
        <v>1</v>
      </c>
      <c r="X2499">
        <f t="shared" si="884"/>
        <v>0</v>
      </c>
      <c r="Y2499">
        <f t="shared" si="885"/>
        <v>0</v>
      </c>
      <c r="Z2499">
        <f t="shared" si="886"/>
        <v>0</v>
      </c>
      <c r="AA2499">
        <f t="shared" si="887"/>
        <v>-1</v>
      </c>
      <c r="AB2499">
        <f t="shared" si="888"/>
        <v>0</v>
      </c>
      <c r="AC2499">
        <f t="shared" si="889"/>
        <v>-1</v>
      </c>
      <c r="AD2499">
        <f t="shared" si="890"/>
        <v>1</v>
      </c>
      <c r="AE2499" s="4" t="s">
        <v>2828</v>
      </c>
      <c r="AF2499" s="9" t="s">
        <v>2829</v>
      </c>
      <c r="AG2499">
        <v>0</v>
      </c>
      <c r="AH2499">
        <v>0</v>
      </c>
      <c r="AI2499">
        <v>0</v>
      </c>
      <c r="AJ2499">
        <v>1</v>
      </c>
      <c r="AK2499" s="9" t="s">
        <v>2840</v>
      </c>
      <c r="AL2499">
        <f t="shared" si="891"/>
        <v>0</v>
      </c>
      <c r="AM2499">
        <f>IF(AND(INDIRECT(AN2499)='Sample Select backend'!$C$2,INDIRECT(AO2499)=1,INDIRECT(AP2499)='Sample Select backend'!$F$2,INDIRECT(AQ2499)=1,INDIRECT(AR2499)='Sample Select backend'!$M$2),1,0)</f>
        <v>1</v>
      </c>
      <c r="AN2499" t="str">
        <f>_xlfn.CONCAT('Sample Select backend'!$C$4,ROW(AN2499))</f>
        <v>AE2499</v>
      </c>
      <c r="AO2499" s="9" t="str">
        <f>_xlfn.CONCAT('Sample Select backend'!$J$2,ROW(AO2499))</f>
        <v>AJ2499</v>
      </c>
      <c r="AP2499" t="str">
        <f>_xlfn.CONCAT('Sample Select backend'!$F$4,ROW(AP2499))</f>
        <v>AF2499</v>
      </c>
      <c r="AQ2499" t="str">
        <f>_xlfn.CONCAT('Sample Select backend'!$I$10,ROW(AQ2499))</f>
        <v>R2499</v>
      </c>
      <c r="AR2499" t="str">
        <f>_xlfn.CONCAT('Sample Select backend'!$M$4,ROW(AR2499))</f>
        <v>AK2499</v>
      </c>
      <c r="AS2499" t="str">
        <f t="shared" si="892"/>
        <v>Netherlands</v>
      </c>
      <c r="AT2499" s="9" t="str">
        <f t="shared" si="893"/>
        <v>Tax exemption/waiver/suspension</v>
      </c>
      <c r="AU2499">
        <f t="shared" si="894"/>
        <v>0</v>
      </c>
      <c r="AV2499" s="9">
        <v>1</v>
      </c>
    </row>
    <row r="2500" spans="1:48" x14ac:dyDescent="0.35">
      <c r="A2500" t="s">
        <v>133</v>
      </c>
      <c r="B2500">
        <v>9</v>
      </c>
      <c r="C2500">
        <v>34</v>
      </c>
      <c r="D2500" t="s">
        <v>1747</v>
      </c>
      <c r="E2500">
        <v>1</v>
      </c>
      <c r="F2500">
        <v>1</v>
      </c>
      <c r="G2500">
        <v>2</v>
      </c>
      <c r="H2500">
        <v>-1</v>
      </c>
      <c r="I2500">
        <v>2</v>
      </c>
      <c r="J2500">
        <v>2</v>
      </c>
      <c r="K2500">
        <v>1</v>
      </c>
      <c r="L2500">
        <v>2</v>
      </c>
      <c r="M2500">
        <v>1</v>
      </c>
      <c r="N2500" t="s">
        <v>2732</v>
      </c>
      <c r="O2500" t="s">
        <v>2800</v>
      </c>
      <c r="P2500" t="s">
        <v>2808</v>
      </c>
      <c r="Q2500" t="s">
        <v>2813</v>
      </c>
      <c r="R2500">
        <v>1</v>
      </c>
      <c r="S2500" t="s">
        <v>202</v>
      </c>
      <c r="T2500" t="s">
        <v>202</v>
      </c>
      <c r="U2500" t="s">
        <v>202</v>
      </c>
      <c r="V2500">
        <f t="shared" si="882"/>
        <v>1</v>
      </c>
      <c r="W2500">
        <f t="shared" si="883"/>
        <v>1</v>
      </c>
      <c r="X2500">
        <f t="shared" si="884"/>
        <v>1</v>
      </c>
      <c r="Y2500">
        <f t="shared" si="885"/>
        <v>0</v>
      </c>
      <c r="Z2500">
        <f t="shared" si="886"/>
        <v>1</v>
      </c>
      <c r="AA2500">
        <f t="shared" si="887"/>
        <v>1</v>
      </c>
      <c r="AB2500">
        <f t="shared" si="888"/>
        <v>1</v>
      </c>
      <c r="AC2500">
        <f t="shared" si="889"/>
        <v>1</v>
      </c>
      <c r="AD2500">
        <f t="shared" si="890"/>
        <v>1</v>
      </c>
      <c r="AE2500" s="4" t="s">
        <v>2828</v>
      </c>
      <c r="AF2500" s="9" t="s">
        <v>2829</v>
      </c>
      <c r="AG2500">
        <v>0</v>
      </c>
      <c r="AH2500">
        <v>0</v>
      </c>
      <c r="AI2500">
        <v>0</v>
      </c>
      <c r="AJ2500">
        <v>1</v>
      </c>
      <c r="AK2500" s="9" t="s">
        <v>2840</v>
      </c>
      <c r="AL2500">
        <f t="shared" si="891"/>
        <v>0</v>
      </c>
      <c r="AM2500">
        <f>IF(AND(INDIRECT(AN2500)='Sample Select backend'!$C$2,INDIRECT(AO2500)=1,INDIRECT(AP2500)='Sample Select backend'!$F$2,INDIRECT(AQ2500)=1,INDIRECT(AR2500)='Sample Select backend'!$M$2),1,0)</f>
        <v>1</v>
      </c>
      <c r="AN2500" t="str">
        <f>_xlfn.CONCAT('Sample Select backend'!$C$4,ROW(AN2500))</f>
        <v>AE2500</v>
      </c>
      <c r="AO2500" s="9" t="str">
        <f>_xlfn.CONCAT('Sample Select backend'!$J$2,ROW(AO2500))</f>
        <v>AJ2500</v>
      </c>
      <c r="AP2500" t="str">
        <f>_xlfn.CONCAT('Sample Select backend'!$F$4,ROW(AP2500))</f>
        <v>AF2500</v>
      </c>
      <c r="AQ2500" t="str">
        <f>_xlfn.CONCAT('Sample Select backend'!$I$10,ROW(AQ2500))</f>
        <v>R2500</v>
      </c>
      <c r="AR2500" t="str">
        <f>_xlfn.CONCAT('Sample Select backend'!$M$4,ROW(AR2500))</f>
        <v>AK2500</v>
      </c>
      <c r="AS2500" t="str">
        <f t="shared" si="892"/>
        <v>Netherlands</v>
      </c>
      <c r="AT2500" s="9">
        <f t="shared" si="893"/>
        <v>34</v>
      </c>
      <c r="AU2500">
        <f t="shared" si="894"/>
        <v>0</v>
      </c>
      <c r="AV2500" s="9">
        <v>1</v>
      </c>
    </row>
    <row r="2501" spans="1:48" x14ac:dyDescent="0.35">
      <c r="A2501" t="s">
        <v>133</v>
      </c>
      <c r="B2501">
        <v>1</v>
      </c>
      <c r="C2501">
        <v>8</v>
      </c>
      <c r="D2501" t="s">
        <v>745</v>
      </c>
      <c r="E2501">
        <v>-2</v>
      </c>
      <c r="F2501">
        <v>2</v>
      </c>
      <c r="G2501">
        <v>-2</v>
      </c>
      <c r="H2501">
        <v>-1</v>
      </c>
      <c r="I2501">
        <v>-2</v>
      </c>
      <c r="J2501">
        <v>-2</v>
      </c>
      <c r="K2501">
        <v>-2</v>
      </c>
      <c r="L2501">
        <v>2</v>
      </c>
      <c r="M2501">
        <v>1</v>
      </c>
      <c r="N2501" t="s">
        <v>2732</v>
      </c>
      <c r="O2501" t="s">
        <v>2800</v>
      </c>
      <c r="P2501" t="s">
        <v>2808</v>
      </c>
      <c r="Q2501" t="s">
        <v>2813</v>
      </c>
      <c r="R2501">
        <v>1</v>
      </c>
      <c r="S2501" t="s">
        <v>202</v>
      </c>
      <c r="T2501" t="s">
        <v>202</v>
      </c>
      <c r="U2501" t="s">
        <v>202</v>
      </c>
      <c r="V2501">
        <f t="shared" si="882"/>
        <v>0</v>
      </c>
      <c r="W2501">
        <f t="shared" si="883"/>
        <v>1</v>
      </c>
      <c r="X2501">
        <f t="shared" si="884"/>
        <v>0</v>
      </c>
      <c r="Y2501">
        <f t="shared" si="885"/>
        <v>0</v>
      </c>
      <c r="Z2501">
        <f t="shared" si="886"/>
        <v>0</v>
      </c>
      <c r="AA2501">
        <f t="shared" si="887"/>
        <v>0</v>
      </c>
      <c r="AB2501">
        <f t="shared" si="888"/>
        <v>0</v>
      </c>
      <c r="AC2501">
        <f t="shared" si="889"/>
        <v>1</v>
      </c>
      <c r="AD2501">
        <f t="shared" si="890"/>
        <v>1</v>
      </c>
      <c r="AE2501" s="4" t="s">
        <v>2828</v>
      </c>
      <c r="AF2501" s="9" t="s">
        <v>2829</v>
      </c>
      <c r="AG2501">
        <v>0</v>
      </c>
      <c r="AH2501">
        <v>0</v>
      </c>
      <c r="AI2501">
        <v>0</v>
      </c>
      <c r="AJ2501">
        <v>1</v>
      </c>
      <c r="AK2501" s="9" t="s">
        <v>2840</v>
      </c>
      <c r="AL2501">
        <f t="shared" si="891"/>
        <v>0</v>
      </c>
      <c r="AM2501">
        <f>IF(AND(INDIRECT(AN2501)='Sample Select backend'!$C$2,INDIRECT(AO2501)=1,INDIRECT(AP2501)='Sample Select backend'!$F$2,INDIRECT(AQ2501)=1,INDIRECT(AR2501)='Sample Select backend'!$M$2),1,0)</f>
        <v>1</v>
      </c>
      <c r="AN2501" t="str">
        <f>_xlfn.CONCAT('Sample Select backend'!$C$4,ROW(AN2501))</f>
        <v>AE2501</v>
      </c>
      <c r="AO2501" s="9" t="str">
        <f>_xlfn.CONCAT('Sample Select backend'!$J$2,ROW(AO2501))</f>
        <v>AJ2501</v>
      </c>
      <c r="AP2501" t="str">
        <f>_xlfn.CONCAT('Sample Select backend'!$F$4,ROW(AP2501))</f>
        <v>AF2501</v>
      </c>
      <c r="AQ2501" t="str">
        <f>_xlfn.CONCAT('Sample Select backend'!$I$10,ROW(AQ2501))</f>
        <v>R2501</v>
      </c>
      <c r="AR2501" t="str">
        <f>_xlfn.CONCAT('Sample Select backend'!$M$4,ROW(AR2501))</f>
        <v>AK2501</v>
      </c>
      <c r="AS2501" t="str">
        <f t="shared" si="892"/>
        <v>Netherlands</v>
      </c>
      <c r="AT2501" s="9">
        <f t="shared" si="893"/>
        <v>8</v>
      </c>
      <c r="AU2501">
        <f t="shared" si="894"/>
        <v>0</v>
      </c>
      <c r="AV2501" s="9">
        <v>1</v>
      </c>
    </row>
    <row r="2502" spans="1:48" x14ac:dyDescent="0.35">
      <c r="A2502" t="s">
        <v>133</v>
      </c>
      <c r="B2502">
        <v>1</v>
      </c>
      <c r="C2502">
        <v>6</v>
      </c>
      <c r="D2502" t="s">
        <v>1744</v>
      </c>
      <c r="E2502">
        <v>2</v>
      </c>
      <c r="F2502">
        <v>2</v>
      </c>
      <c r="G2502">
        <v>2</v>
      </c>
      <c r="H2502">
        <v>2</v>
      </c>
      <c r="I2502">
        <v>2</v>
      </c>
      <c r="J2502">
        <v>2</v>
      </c>
      <c r="K2502">
        <v>1</v>
      </c>
      <c r="L2502">
        <v>2</v>
      </c>
      <c r="M2502">
        <v>1</v>
      </c>
      <c r="N2502" t="s">
        <v>2732</v>
      </c>
      <c r="O2502" t="s">
        <v>2800</v>
      </c>
      <c r="P2502" t="s">
        <v>2808</v>
      </c>
      <c r="Q2502" t="s">
        <v>2813</v>
      </c>
      <c r="R2502">
        <v>1</v>
      </c>
      <c r="S2502" t="s">
        <v>202</v>
      </c>
      <c r="T2502" t="s">
        <v>202</v>
      </c>
      <c r="U2502" t="s">
        <v>202</v>
      </c>
      <c r="V2502">
        <f t="shared" si="882"/>
        <v>1</v>
      </c>
      <c r="W2502">
        <f t="shared" si="883"/>
        <v>1</v>
      </c>
      <c r="X2502">
        <f t="shared" si="884"/>
        <v>1</v>
      </c>
      <c r="Y2502">
        <f t="shared" si="885"/>
        <v>1</v>
      </c>
      <c r="Z2502">
        <f t="shared" si="886"/>
        <v>1</v>
      </c>
      <c r="AA2502">
        <f t="shared" si="887"/>
        <v>1</v>
      </c>
      <c r="AB2502">
        <f t="shared" si="888"/>
        <v>1</v>
      </c>
      <c r="AC2502">
        <f t="shared" si="889"/>
        <v>1</v>
      </c>
      <c r="AD2502">
        <f t="shared" si="890"/>
        <v>1</v>
      </c>
      <c r="AE2502" s="4" t="s">
        <v>2828</v>
      </c>
      <c r="AF2502" s="9" t="s">
        <v>2829</v>
      </c>
      <c r="AG2502">
        <v>0</v>
      </c>
      <c r="AH2502">
        <v>0</v>
      </c>
      <c r="AI2502">
        <v>0</v>
      </c>
      <c r="AJ2502">
        <v>1</v>
      </c>
      <c r="AK2502" s="9" t="s">
        <v>2840</v>
      </c>
      <c r="AL2502">
        <f t="shared" si="891"/>
        <v>0</v>
      </c>
      <c r="AM2502">
        <f>IF(AND(INDIRECT(AN2502)='Sample Select backend'!$C$2,INDIRECT(AO2502)=1,INDIRECT(AP2502)='Sample Select backend'!$F$2,INDIRECT(AQ2502)=1,INDIRECT(AR2502)='Sample Select backend'!$M$2),1,0)</f>
        <v>1</v>
      </c>
      <c r="AN2502" t="str">
        <f>_xlfn.CONCAT('Sample Select backend'!$C$4,ROW(AN2502))</f>
        <v>AE2502</v>
      </c>
      <c r="AO2502" s="9" t="str">
        <f>_xlfn.CONCAT('Sample Select backend'!$J$2,ROW(AO2502))</f>
        <v>AJ2502</v>
      </c>
      <c r="AP2502" t="str">
        <f>_xlfn.CONCAT('Sample Select backend'!$F$4,ROW(AP2502))</f>
        <v>AF2502</v>
      </c>
      <c r="AQ2502" t="str">
        <f>_xlfn.CONCAT('Sample Select backend'!$I$10,ROW(AQ2502))</f>
        <v>R2502</v>
      </c>
      <c r="AR2502" t="str">
        <f>_xlfn.CONCAT('Sample Select backend'!$M$4,ROW(AR2502))</f>
        <v>AK2502</v>
      </c>
      <c r="AS2502" t="str">
        <f t="shared" si="892"/>
        <v>Netherlands</v>
      </c>
      <c r="AT2502" s="9">
        <f t="shared" si="893"/>
        <v>6</v>
      </c>
      <c r="AU2502">
        <f t="shared" si="894"/>
        <v>0</v>
      </c>
      <c r="AV2502" s="9">
        <v>1</v>
      </c>
    </row>
    <row r="2503" spans="1:48" x14ac:dyDescent="0.35">
      <c r="A2503" t="s">
        <v>133</v>
      </c>
      <c r="B2503">
        <v>4</v>
      </c>
      <c r="C2503">
        <v>20</v>
      </c>
      <c r="D2503" t="s">
        <v>1745</v>
      </c>
      <c r="E2503">
        <v>-2</v>
      </c>
      <c r="F2503">
        <v>2</v>
      </c>
      <c r="G2503">
        <v>-2</v>
      </c>
      <c r="H2503">
        <v>-1</v>
      </c>
      <c r="I2503">
        <v>-2</v>
      </c>
      <c r="J2503">
        <v>2</v>
      </c>
      <c r="K2503">
        <v>-2</v>
      </c>
      <c r="L2503">
        <v>2</v>
      </c>
      <c r="M2503">
        <v>1</v>
      </c>
      <c r="N2503" t="s">
        <v>2732</v>
      </c>
      <c r="O2503" t="s">
        <v>2800</v>
      </c>
      <c r="P2503" t="s">
        <v>2808</v>
      </c>
      <c r="Q2503" t="s">
        <v>2813</v>
      </c>
      <c r="R2503">
        <v>1</v>
      </c>
      <c r="S2503" t="s">
        <v>202</v>
      </c>
      <c r="T2503" t="s">
        <v>202</v>
      </c>
      <c r="U2503" t="s">
        <v>202</v>
      </c>
      <c r="V2503">
        <f t="shared" si="882"/>
        <v>0</v>
      </c>
      <c r="W2503">
        <f t="shared" si="883"/>
        <v>1</v>
      </c>
      <c r="X2503">
        <f t="shared" si="884"/>
        <v>0</v>
      </c>
      <c r="Y2503">
        <f t="shared" si="885"/>
        <v>0</v>
      </c>
      <c r="Z2503">
        <f t="shared" si="886"/>
        <v>0</v>
      </c>
      <c r="AA2503">
        <f t="shared" si="887"/>
        <v>1</v>
      </c>
      <c r="AB2503">
        <f t="shared" si="888"/>
        <v>0</v>
      </c>
      <c r="AC2503">
        <f t="shared" si="889"/>
        <v>1</v>
      </c>
      <c r="AD2503">
        <f t="shared" si="890"/>
        <v>1</v>
      </c>
      <c r="AE2503" s="4" t="s">
        <v>2828</v>
      </c>
      <c r="AF2503" s="9" t="s">
        <v>2829</v>
      </c>
      <c r="AG2503">
        <v>0</v>
      </c>
      <c r="AH2503">
        <v>0</v>
      </c>
      <c r="AI2503">
        <v>0</v>
      </c>
      <c r="AJ2503">
        <v>1</v>
      </c>
      <c r="AK2503" s="9" t="s">
        <v>2840</v>
      </c>
      <c r="AL2503">
        <f t="shared" si="891"/>
        <v>0</v>
      </c>
      <c r="AM2503">
        <f>IF(AND(INDIRECT(AN2503)='Sample Select backend'!$C$2,INDIRECT(AO2503)=1,INDIRECT(AP2503)='Sample Select backend'!$F$2,INDIRECT(AQ2503)=1,INDIRECT(AR2503)='Sample Select backend'!$M$2),1,0)</f>
        <v>1</v>
      </c>
      <c r="AN2503" t="str">
        <f>_xlfn.CONCAT('Sample Select backend'!$C$4,ROW(AN2503))</f>
        <v>AE2503</v>
      </c>
      <c r="AO2503" s="9" t="str">
        <f>_xlfn.CONCAT('Sample Select backend'!$J$2,ROW(AO2503))</f>
        <v>AJ2503</v>
      </c>
      <c r="AP2503" t="str">
        <f>_xlfn.CONCAT('Sample Select backend'!$F$4,ROW(AP2503))</f>
        <v>AF2503</v>
      </c>
      <c r="AQ2503" t="str">
        <f>_xlfn.CONCAT('Sample Select backend'!$I$10,ROW(AQ2503))</f>
        <v>R2503</v>
      </c>
      <c r="AR2503" t="str">
        <f>_xlfn.CONCAT('Sample Select backend'!$M$4,ROW(AR2503))</f>
        <v>AK2503</v>
      </c>
      <c r="AS2503" t="str">
        <f t="shared" si="892"/>
        <v>Netherlands</v>
      </c>
      <c r="AT2503" s="9">
        <f t="shared" si="893"/>
        <v>20</v>
      </c>
      <c r="AU2503">
        <f t="shared" si="894"/>
        <v>0</v>
      </c>
      <c r="AV2503" s="9">
        <v>1</v>
      </c>
    </row>
    <row r="2504" spans="1:48" x14ac:dyDescent="0.35">
      <c r="A2504" t="s">
        <v>133</v>
      </c>
      <c r="B2504">
        <v>9</v>
      </c>
      <c r="C2504">
        <v>34</v>
      </c>
      <c r="D2504" t="s">
        <v>1758</v>
      </c>
      <c r="E2504">
        <v>1</v>
      </c>
      <c r="F2504">
        <v>1</v>
      </c>
      <c r="G2504">
        <v>-2</v>
      </c>
      <c r="H2504">
        <v>-1</v>
      </c>
      <c r="I2504">
        <v>-2</v>
      </c>
      <c r="J2504">
        <v>2</v>
      </c>
      <c r="K2504">
        <v>1</v>
      </c>
      <c r="L2504">
        <v>2</v>
      </c>
      <c r="M2504">
        <v>1</v>
      </c>
      <c r="N2504" t="s">
        <v>2732</v>
      </c>
      <c r="O2504" t="s">
        <v>2800</v>
      </c>
      <c r="P2504" t="s">
        <v>2808</v>
      </c>
      <c r="Q2504" t="s">
        <v>2813</v>
      </c>
      <c r="R2504">
        <v>1</v>
      </c>
      <c r="S2504" t="s">
        <v>202</v>
      </c>
      <c r="T2504" t="s">
        <v>202</v>
      </c>
      <c r="U2504" t="s">
        <v>202</v>
      </c>
      <c r="V2504">
        <f t="shared" si="882"/>
        <v>1</v>
      </c>
      <c r="W2504">
        <f t="shared" si="883"/>
        <v>1</v>
      </c>
      <c r="X2504">
        <f t="shared" si="884"/>
        <v>0</v>
      </c>
      <c r="Y2504">
        <f t="shared" si="885"/>
        <v>0</v>
      </c>
      <c r="Z2504">
        <f t="shared" si="886"/>
        <v>0</v>
      </c>
      <c r="AA2504">
        <f t="shared" si="887"/>
        <v>1</v>
      </c>
      <c r="AB2504">
        <f t="shared" si="888"/>
        <v>1</v>
      </c>
      <c r="AC2504">
        <f t="shared" si="889"/>
        <v>1</v>
      </c>
      <c r="AD2504">
        <f t="shared" si="890"/>
        <v>1</v>
      </c>
      <c r="AE2504" s="4" t="s">
        <v>2828</v>
      </c>
      <c r="AF2504" s="9" t="s">
        <v>2829</v>
      </c>
      <c r="AG2504">
        <v>0</v>
      </c>
      <c r="AH2504">
        <v>0</v>
      </c>
      <c r="AI2504">
        <v>0</v>
      </c>
      <c r="AJ2504">
        <v>1</v>
      </c>
      <c r="AK2504" s="9" t="s">
        <v>2840</v>
      </c>
      <c r="AL2504">
        <f t="shared" si="891"/>
        <v>0</v>
      </c>
      <c r="AM2504">
        <f>IF(AND(INDIRECT(AN2504)='Sample Select backend'!$C$2,INDIRECT(AO2504)=1,INDIRECT(AP2504)='Sample Select backend'!$F$2,INDIRECT(AQ2504)=1,INDIRECT(AR2504)='Sample Select backend'!$M$2),1,0)</f>
        <v>1</v>
      </c>
      <c r="AN2504" t="str">
        <f>_xlfn.CONCAT('Sample Select backend'!$C$4,ROW(AN2504))</f>
        <v>AE2504</v>
      </c>
      <c r="AO2504" s="9" t="str">
        <f>_xlfn.CONCAT('Sample Select backend'!$J$2,ROW(AO2504))</f>
        <v>AJ2504</v>
      </c>
      <c r="AP2504" t="str">
        <f>_xlfn.CONCAT('Sample Select backend'!$F$4,ROW(AP2504))</f>
        <v>AF2504</v>
      </c>
      <c r="AQ2504" t="str">
        <f>_xlfn.CONCAT('Sample Select backend'!$I$10,ROW(AQ2504))</f>
        <v>R2504</v>
      </c>
      <c r="AR2504" t="str">
        <f>_xlfn.CONCAT('Sample Select backend'!$M$4,ROW(AR2504))</f>
        <v>AK2504</v>
      </c>
      <c r="AS2504" t="str">
        <f t="shared" si="892"/>
        <v>Netherlands</v>
      </c>
      <c r="AT2504" s="9">
        <f t="shared" si="893"/>
        <v>34</v>
      </c>
      <c r="AU2504">
        <f t="shared" si="894"/>
        <v>0</v>
      </c>
      <c r="AV2504" s="9">
        <v>1</v>
      </c>
    </row>
    <row r="2505" spans="1:48" x14ac:dyDescent="0.35">
      <c r="A2505" t="s">
        <v>133</v>
      </c>
      <c r="B2505">
        <v>9</v>
      </c>
      <c r="C2505">
        <v>34</v>
      </c>
      <c r="D2505" t="s">
        <v>1743</v>
      </c>
      <c r="E2505">
        <v>1</v>
      </c>
      <c r="F2505">
        <v>1</v>
      </c>
      <c r="G2505">
        <v>-2</v>
      </c>
      <c r="H2505">
        <v>-1</v>
      </c>
      <c r="I2505">
        <v>-2</v>
      </c>
      <c r="J2505">
        <v>2</v>
      </c>
      <c r="K2505">
        <v>1</v>
      </c>
      <c r="L2505">
        <v>2</v>
      </c>
      <c r="M2505">
        <v>1</v>
      </c>
      <c r="N2505" t="s">
        <v>2732</v>
      </c>
      <c r="O2505" t="s">
        <v>2800</v>
      </c>
      <c r="P2505" t="s">
        <v>2808</v>
      </c>
      <c r="Q2505" t="s">
        <v>2813</v>
      </c>
      <c r="R2505">
        <v>1</v>
      </c>
      <c r="S2505" t="s">
        <v>202</v>
      </c>
      <c r="T2505" t="s">
        <v>202</v>
      </c>
      <c r="U2505" t="s">
        <v>202</v>
      </c>
      <c r="V2505">
        <f t="shared" si="882"/>
        <v>1</v>
      </c>
      <c r="W2505">
        <f t="shared" si="883"/>
        <v>1</v>
      </c>
      <c r="X2505">
        <f t="shared" si="884"/>
        <v>0</v>
      </c>
      <c r="Y2505">
        <f t="shared" si="885"/>
        <v>0</v>
      </c>
      <c r="Z2505">
        <f t="shared" si="886"/>
        <v>0</v>
      </c>
      <c r="AA2505">
        <f t="shared" si="887"/>
        <v>1</v>
      </c>
      <c r="AB2505">
        <f t="shared" si="888"/>
        <v>1</v>
      </c>
      <c r="AC2505">
        <f t="shared" si="889"/>
        <v>1</v>
      </c>
      <c r="AD2505">
        <f t="shared" si="890"/>
        <v>1</v>
      </c>
      <c r="AE2505" s="4" t="s">
        <v>2828</v>
      </c>
      <c r="AF2505" s="9" t="s">
        <v>2829</v>
      </c>
      <c r="AG2505">
        <v>0</v>
      </c>
      <c r="AH2505">
        <v>0</v>
      </c>
      <c r="AI2505">
        <v>0</v>
      </c>
      <c r="AJ2505">
        <v>1</v>
      </c>
      <c r="AK2505" s="9" t="s">
        <v>2840</v>
      </c>
      <c r="AL2505">
        <f t="shared" si="891"/>
        <v>0</v>
      </c>
      <c r="AM2505">
        <f>IF(AND(INDIRECT(AN2505)='Sample Select backend'!$C$2,INDIRECT(AO2505)=1,INDIRECT(AP2505)='Sample Select backend'!$F$2,INDIRECT(AQ2505)=1,INDIRECT(AR2505)='Sample Select backend'!$M$2),1,0)</f>
        <v>1</v>
      </c>
      <c r="AN2505" t="str">
        <f>_xlfn.CONCAT('Sample Select backend'!$C$4,ROW(AN2505))</f>
        <v>AE2505</v>
      </c>
      <c r="AO2505" s="9" t="str">
        <f>_xlfn.CONCAT('Sample Select backend'!$J$2,ROW(AO2505))</f>
        <v>AJ2505</v>
      </c>
      <c r="AP2505" t="str">
        <f>_xlfn.CONCAT('Sample Select backend'!$F$4,ROW(AP2505))</f>
        <v>AF2505</v>
      </c>
      <c r="AQ2505" t="str">
        <f>_xlfn.CONCAT('Sample Select backend'!$I$10,ROW(AQ2505))</f>
        <v>R2505</v>
      </c>
      <c r="AR2505" t="str">
        <f>_xlfn.CONCAT('Sample Select backend'!$M$4,ROW(AR2505))</f>
        <v>AK2505</v>
      </c>
      <c r="AS2505" t="str">
        <f t="shared" si="892"/>
        <v>Netherlands</v>
      </c>
      <c r="AT2505" s="9">
        <f t="shared" si="893"/>
        <v>34</v>
      </c>
      <c r="AU2505">
        <f t="shared" si="894"/>
        <v>0</v>
      </c>
      <c r="AV2505" s="9">
        <v>1</v>
      </c>
    </row>
    <row r="2506" spans="1:48" x14ac:dyDescent="0.35">
      <c r="A2506" t="s">
        <v>133</v>
      </c>
      <c r="B2506">
        <v>3</v>
      </c>
      <c r="C2506" t="s">
        <v>201</v>
      </c>
      <c r="D2506" t="s">
        <v>1756</v>
      </c>
      <c r="E2506">
        <v>2</v>
      </c>
      <c r="F2506">
        <v>2</v>
      </c>
      <c r="G2506">
        <v>-2</v>
      </c>
      <c r="H2506">
        <v>-1</v>
      </c>
      <c r="I2506">
        <v>-2</v>
      </c>
      <c r="K2506">
        <v>-2</v>
      </c>
      <c r="M2506">
        <v>1</v>
      </c>
      <c r="N2506" t="s">
        <v>2732</v>
      </c>
      <c r="O2506" t="s">
        <v>2800</v>
      </c>
      <c r="P2506" t="s">
        <v>2808</v>
      </c>
      <c r="Q2506" t="s">
        <v>2813</v>
      </c>
      <c r="R2506">
        <v>1</v>
      </c>
      <c r="S2506" t="s">
        <v>202</v>
      </c>
      <c r="T2506" t="s">
        <v>202</v>
      </c>
      <c r="U2506" t="s">
        <v>202</v>
      </c>
      <c r="V2506">
        <f t="shared" si="882"/>
        <v>1</v>
      </c>
      <c r="W2506">
        <f t="shared" si="883"/>
        <v>1</v>
      </c>
      <c r="X2506">
        <f t="shared" si="884"/>
        <v>0</v>
      </c>
      <c r="Y2506">
        <f t="shared" si="885"/>
        <v>0</v>
      </c>
      <c r="Z2506">
        <f t="shared" si="886"/>
        <v>0</v>
      </c>
      <c r="AA2506">
        <f t="shared" si="887"/>
        <v>-1</v>
      </c>
      <c r="AB2506">
        <f t="shared" si="888"/>
        <v>0</v>
      </c>
      <c r="AC2506">
        <f t="shared" si="889"/>
        <v>-1</v>
      </c>
      <c r="AD2506">
        <f t="shared" si="890"/>
        <v>1</v>
      </c>
      <c r="AE2506" s="4" t="s">
        <v>2828</v>
      </c>
      <c r="AF2506" s="9" t="s">
        <v>2829</v>
      </c>
      <c r="AG2506">
        <v>0</v>
      </c>
      <c r="AH2506">
        <v>0</v>
      </c>
      <c r="AI2506">
        <v>0</v>
      </c>
      <c r="AJ2506">
        <v>1</v>
      </c>
      <c r="AK2506" s="9" t="s">
        <v>2840</v>
      </c>
      <c r="AL2506">
        <f t="shared" si="891"/>
        <v>0</v>
      </c>
      <c r="AM2506">
        <f>IF(AND(INDIRECT(AN2506)='Sample Select backend'!$C$2,INDIRECT(AO2506)=1,INDIRECT(AP2506)='Sample Select backend'!$F$2,INDIRECT(AQ2506)=1,INDIRECT(AR2506)='Sample Select backend'!$M$2),1,0)</f>
        <v>1</v>
      </c>
      <c r="AN2506" t="str">
        <f>_xlfn.CONCAT('Sample Select backend'!$C$4,ROW(AN2506))</f>
        <v>AE2506</v>
      </c>
      <c r="AO2506" s="9" t="str">
        <f>_xlfn.CONCAT('Sample Select backend'!$J$2,ROW(AO2506))</f>
        <v>AJ2506</v>
      </c>
      <c r="AP2506" t="str">
        <f>_xlfn.CONCAT('Sample Select backend'!$F$4,ROW(AP2506))</f>
        <v>AF2506</v>
      </c>
      <c r="AQ2506" t="str">
        <f>_xlfn.CONCAT('Sample Select backend'!$I$10,ROW(AQ2506))</f>
        <v>R2506</v>
      </c>
      <c r="AR2506" t="str">
        <f>_xlfn.CONCAT('Sample Select backend'!$M$4,ROW(AR2506))</f>
        <v>AK2506</v>
      </c>
      <c r="AS2506" t="str">
        <f t="shared" si="892"/>
        <v>Netherlands</v>
      </c>
      <c r="AT2506" s="9" t="str">
        <f t="shared" si="893"/>
        <v>Other</v>
      </c>
      <c r="AU2506">
        <f t="shared" si="894"/>
        <v>0</v>
      </c>
      <c r="AV2506" s="9">
        <v>0</v>
      </c>
    </row>
    <row r="2507" spans="1:48" x14ac:dyDescent="0.35">
      <c r="A2507" t="s">
        <v>133</v>
      </c>
      <c r="B2507">
        <v>1</v>
      </c>
      <c r="C2507">
        <v>10</v>
      </c>
      <c r="D2507" t="s">
        <v>1749</v>
      </c>
      <c r="E2507">
        <v>2</v>
      </c>
      <c r="F2507">
        <v>2</v>
      </c>
      <c r="G2507">
        <v>2</v>
      </c>
      <c r="H2507">
        <v>2</v>
      </c>
      <c r="I2507">
        <v>2</v>
      </c>
      <c r="J2507">
        <v>2</v>
      </c>
      <c r="K2507">
        <v>-2</v>
      </c>
      <c r="L2507">
        <v>2</v>
      </c>
      <c r="M2507">
        <v>1</v>
      </c>
      <c r="N2507" t="s">
        <v>2732</v>
      </c>
      <c r="O2507" t="s">
        <v>2800</v>
      </c>
      <c r="P2507" t="s">
        <v>2808</v>
      </c>
      <c r="Q2507" t="s">
        <v>2813</v>
      </c>
      <c r="R2507">
        <v>1</v>
      </c>
      <c r="S2507" t="s">
        <v>202</v>
      </c>
      <c r="T2507" t="s">
        <v>202</v>
      </c>
      <c r="U2507" t="s">
        <v>202</v>
      </c>
      <c r="V2507">
        <f t="shared" si="882"/>
        <v>1</v>
      </c>
      <c r="W2507">
        <f t="shared" si="883"/>
        <v>1</v>
      </c>
      <c r="X2507">
        <f t="shared" si="884"/>
        <v>1</v>
      </c>
      <c r="Y2507">
        <f t="shared" si="885"/>
        <v>1</v>
      </c>
      <c r="Z2507">
        <f t="shared" si="886"/>
        <v>1</v>
      </c>
      <c r="AA2507">
        <f t="shared" si="887"/>
        <v>1</v>
      </c>
      <c r="AB2507">
        <f t="shared" si="888"/>
        <v>0</v>
      </c>
      <c r="AC2507">
        <f t="shared" si="889"/>
        <v>1</v>
      </c>
      <c r="AD2507">
        <f t="shared" si="890"/>
        <v>1</v>
      </c>
      <c r="AE2507" s="4" t="s">
        <v>2828</v>
      </c>
      <c r="AF2507" s="9" t="s">
        <v>2829</v>
      </c>
      <c r="AG2507">
        <v>0</v>
      </c>
      <c r="AH2507">
        <v>0</v>
      </c>
      <c r="AI2507">
        <v>0</v>
      </c>
      <c r="AJ2507">
        <v>1</v>
      </c>
      <c r="AK2507" s="9" t="s">
        <v>2840</v>
      </c>
      <c r="AL2507">
        <f t="shared" si="891"/>
        <v>0</v>
      </c>
      <c r="AM2507">
        <f>IF(AND(INDIRECT(AN2507)='Sample Select backend'!$C$2,INDIRECT(AO2507)=1,INDIRECT(AP2507)='Sample Select backend'!$F$2,INDIRECT(AQ2507)=1,INDIRECT(AR2507)='Sample Select backend'!$M$2),1,0)</f>
        <v>1</v>
      </c>
      <c r="AN2507" t="str">
        <f>_xlfn.CONCAT('Sample Select backend'!$C$4,ROW(AN2507))</f>
        <v>AE2507</v>
      </c>
      <c r="AO2507" s="9" t="str">
        <f>_xlfn.CONCAT('Sample Select backend'!$J$2,ROW(AO2507))</f>
        <v>AJ2507</v>
      </c>
      <c r="AP2507" t="str">
        <f>_xlfn.CONCAT('Sample Select backend'!$F$4,ROW(AP2507))</f>
        <v>AF2507</v>
      </c>
      <c r="AQ2507" t="str">
        <f>_xlfn.CONCAT('Sample Select backend'!$I$10,ROW(AQ2507))</f>
        <v>R2507</v>
      </c>
      <c r="AR2507" t="str">
        <f>_xlfn.CONCAT('Sample Select backend'!$M$4,ROW(AR2507))</f>
        <v>AK2507</v>
      </c>
      <c r="AS2507" t="str">
        <f t="shared" si="892"/>
        <v>Netherlands</v>
      </c>
      <c r="AT2507" s="9">
        <f t="shared" si="893"/>
        <v>10</v>
      </c>
      <c r="AU2507">
        <f t="shared" si="894"/>
        <v>0</v>
      </c>
      <c r="AV2507" s="9">
        <v>0</v>
      </c>
    </row>
    <row r="2508" spans="1:48" x14ac:dyDescent="0.35">
      <c r="A2508" s="24" t="s">
        <v>133</v>
      </c>
      <c r="B2508" s="24">
        <v>7</v>
      </c>
      <c r="C2508" s="24">
        <v>30</v>
      </c>
      <c r="D2508" s="24" t="s">
        <v>4054</v>
      </c>
      <c r="E2508" s="24"/>
      <c r="O2508" t="s">
        <v>2800</v>
      </c>
      <c r="P2508" t="s">
        <v>2808</v>
      </c>
      <c r="Q2508" t="s">
        <v>2813</v>
      </c>
      <c r="R2508">
        <v>1</v>
      </c>
      <c r="S2508" t="s">
        <v>202</v>
      </c>
      <c r="T2508" t="s">
        <v>202</v>
      </c>
      <c r="U2508" t="s">
        <v>202</v>
      </c>
      <c r="V2508">
        <v>-1</v>
      </c>
      <c r="W2508">
        <v>-1</v>
      </c>
      <c r="X2508">
        <v>-1</v>
      </c>
      <c r="Y2508">
        <v>-1</v>
      </c>
      <c r="Z2508">
        <v>-1</v>
      </c>
      <c r="AA2508">
        <v>-1</v>
      </c>
      <c r="AB2508">
        <v>-1</v>
      </c>
      <c r="AC2508">
        <v>-1</v>
      </c>
      <c r="AD2508">
        <v>-1</v>
      </c>
      <c r="AE2508" s="4" t="s">
        <v>2828</v>
      </c>
      <c r="AF2508" s="9" t="s">
        <v>2829</v>
      </c>
      <c r="AG2508">
        <v>0</v>
      </c>
      <c r="AH2508">
        <v>0</v>
      </c>
      <c r="AI2508">
        <v>0</v>
      </c>
      <c r="AJ2508">
        <v>1</v>
      </c>
      <c r="AK2508" s="9" t="s">
        <v>2840</v>
      </c>
      <c r="AL2508">
        <f t="shared" si="891"/>
        <v>0</v>
      </c>
      <c r="AM2508">
        <f>IF(AND(INDIRECT(AN2508)='Sample Select backend'!$C$2,INDIRECT(AO2508)=1,INDIRECT(AP2508)='Sample Select backend'!$F$2,INDIRECT(AQ2508)=1,INDIRECT(AR2508)='Sample Select backend'!$M$2),1,0)</f>
        <v>1</v>
      </c>
      <c r="AN2508" t="str">
        <f>_xlfn.CONCAT('Sample Select backend'!$C$4,ROW(AN2508))</f>
        <v>AE2508</v>
      </c>
      <c r="AO2508" s="9" t="str">
        <f>_xlfn.CONCAT('Sample Select backend'!$J$2,ROW(AO2508))</f>
        <v>AJ2508</v>
      </c>
      <c r="AP2508" t="str">
        <f>_xlfn.CONCAT('Sample Select backend'!$F$4,ROW(AP2508))</f>
        <v>AF2508</v>
      </c>
      <c r="AQ2508" t="str">
        <f>_xlfn.CONCAT('Sample Select backend'!$I$10,ROW(AQ2508))</f>
        <v>R2508</v>
      </c>
      <c r="AR2508" t="str">
        <f>_xlfn.CONCAT('Sample Select backend'!$M$4,ROW(AR2508))</f>
        <v>AK2508</v>
      </c>
      <c r="AS2508" t="str">
        <f t="shared" si="892"/>
        <v>Netherlands</v>
      </c>
      <c r="AT2508" s="9">
        <f t="shared" si="893"/>
        <v>30</v>
      </c>
      <c r="AU2508">
        <f t="shared" si="894"/>
        <v>0</v>
      </c>
      <c r="AV2508" s="9">
        <v>0</v>
      </c>
    </row>
    <row r="2509" spans="1:48" x14ac:dyDescent="0.35">
      <c r="A2509" s="24" t="s">
        <v>133</v>
      </c>
      <c r="B2509" s="24">
        <v>2</v>
      </c>
      <c r="C2509" s="24" t="s">
        <v>201</v>
      </c>
      <c r="D2509" s="24" t="s">
        <v>4055</v>
      </c>
      <c r="E2509" s="24"/>
      <c r="O2509" t="s">
        <v>2800</v>
      </c>
      <c r="P2509" t="s">
        <v>2808</v>
      </c>
      <c r="Q2509" t="s">
        <v>2813</v>
      </c>
      <c r="R2509">
        <v>1</v>
      </c>
      <c r="S2509" t="s">
        <v>202</v>
      </c>
      <c r="T2509" t="s">
        <v>202</v>
      </c>
      <c r="U2509" t="s">
        <v>202</v>
      </c>
      <c r="V2509">
        <v>-1</v>
      </c>
      <c r="W2509">
        <v>-1</v>
      </c>
      <c r="X2509">
        <v>-1</v>
      </c>
      <c r="Y2509">
        <v>-1</v>
      </c>
      <c r="Z2509">
        <v>-1</v>
      </c>
      <c r="AA2509">
        <v>-1</v>
      </c>
      <c r="AB2509">
        <v>-1</v>
      </c>
      <c r="AC2509">
        <v>-1</v>
      </c>
      <c r="AD2509">
        <v>-1</v>
      </c>
      <c r="AE2509" s="4" t="s">
        <v>2828</v>
      </c>
      <c r="AF2509" s="9" t="s">
        <v>2829</v>
      </c>
      <c r="AG2509">
        <v>0</v>
      </c>
      <c r="AH2509">
        <v>0</v>
      </c>
      <c r="AI2509">
        <v>0</v>
      </c>
      <c r="AJ2509">
        <v>1</v>
      </c>
      <c r="AK2509" s="9" t="s">
        <v>2840</v>
      </c>
      <c r="AL2509">
        <f t="shared" si="891"/>
        <v>0</v>
      </c>
      <c r="AM2509">
        <f>IF(AND(INDIRECT(AN2509)='Sample Select backend'!$C$2,INDIRECT(AO2509)=1,INDIRECT(AP2509)='Sample Select backend'!$F$2,INDIRECT(AQ2509)=1,INDIRECT(AR2509)='Sample Select backend'!$M$2),1,0)</f>
        <v>1</v>
      </c>
      <c r="AN2509" t="str">
        <f>_xlfn.CONCAT('Sample Select backend'!$C$4,ROW(AN2509))</f>
        <v>AE2509</v>
      </c>
      <c r="AO2509" s="9" t="str">
        <f>_xlfn.CONCAT('Sample Select backend'!$J$2,ROW(AO2509))</f>
        <v>AJ2509</v>
      </c>
      <c r="AP2509" t="str">
        <f>_xlfn.CONCAT('Sample Select backend'!$F$4,ROW(AP2509))</f>
        <v>AF2509</v>
      </c>
      <c r="AQ2509" t="str">
        <f>_xlfn.CONCAT('Sample Select backend'!$I$10,ROW(AQ2509))</f>
        <v>R2509</v>
      </c>
      <c r="AR2509" t="str">
        <f>_xlfn.CONCAT('Sample Select backend'!$M$4,ROW(AR2509))</f>
        <v>AK2509</v>
      </c>
      <c r="AS2509" t="str">
        <f t="shared" si="892"/>
        <v>Netherlands</v>
      </c>
      <c r="AT2509" s="9" t="str">
        <f t="shared" si="893"/>
        <v>Other</v>
      </c>
      <c r="AU2509">
        <f t="shared" si="894"/>
        <v>0</v>
      </c>
      <c r="AV2509" s="9">
        <v>0</v>
      </c>
    </row>
    <row r="2510" spans="1:48" x14ac:dyDescent="0.35">
      <c r="A2510" s="24" t="s">
        <v>133</v>
      </c>
      <c r="B2510" s="24">
        <v>1</v>
      </c>
      <c r="C2510" s="24">
        <v>2</v>
      </c>
      <c r="D2510" s="24" t="s">
        <v>4056</v>
      </c>
      <c r="E2510" s="24"/>
      <c r="O2510" t="s">
        <v>2800</v>
      </c>
      <c r="P2510" t="s">
        <v>2808</v>
      </c>
      <c r="Q2510" t="s">
        <v>2813</v>
      </c>
      <c r="R2510">
        <v>1</v>
      </c>
      <c r="S2510" t="s">
        <v>202</v>
      </c>
      <c r="T2510" t="s">
        <v>202</v>
      </c>
      <c r="U2510" t="s">
        <v>202</v>
      </c>
      <c r="V2510">
        <v>-1</v>
      </c>
      <c r="W2510">
        <v>-1</v>
      </c>
      <c r="X2510">
        <v>-1</v>
      </c>
      <c r="Y2510">
        <v>-1</v>
      </c>
      <c r="Z2510">
        <v>-1</v>
      </c>
      <c r="AA2510">
        <v>-1</v>
      </c>
      <c r="AB2510">
        <v>-1</v>
      </c>
      <c r="AC2510">
        <v>-1</v>
      </c>
      <c r="AD2510">
        <v>-1</v>
      </c>
      <c r="AE2510" s="4" t="s">
        <v>2828</v>
      </c>
      <c r="AF2510" s="9" t="s">
        <v>2829</v>
      </c>
      <c r="AG2510">
        <v>0</v>
      </c>
      <c r="AH2510">
        <v>0</v>
      </c>
      <c r="AI2510">
        <v>0</v>
      </c>
      <c r="AJ2510">
        <v>1</v>
      </c>
      <c r="AK2510" s="9" t="s">
        <v>2840</v>
      </c>
      <c r="AL2510">
        <f t="shared" si="891"/>
        <v>0</v>
      </c>
      <c r="AM2510">
        <f>IF(AND(INDIRECT(AN2510)='Sample Select backend'!$C$2,INDIRECT(AO2510)=1,INDIRECT(AP2510)='Sample Select backend'!$F$2,INDIRECT(AQ2510)=1,INDIRECT(AR2510)='Sample Select backend'!$M$2),1,0)</f>
        <v>1</v>
      </c>
      <c r="AN2510" t="str">
        <f>_xlfn.CONCAT('Sample Select backend'!$C$4,ROW(AN2510))</f>
        <v>AE2510</v>
      </c>
      <c r="AO2510" s="9" t="str">
        <f>_xlfn.CONCAT('Sample Select backend'!$J$2,ROW(AO2510))</f>
        <v>AJ2510</v>
      </c>
      <c r="AP2510" t="str">
        <f>_xlfn.CONCAT('Sample Select backend'!$F$4,ROW(AP2510))</f>
        <v>AF2510</v>
      </c>
      <c r="AQ2510" t="str">
        <f>_xlfn.CONCAT('Sample Select backend'!$I$10,ROW(AQ2510))</f>
        <v>R2510</v>
      </c>
      <c r="AR2510" t="str">
        <f>_xlfn.CONCAT('Sample Select backend'!$M$4,ROW(AR2510))</f>
        <v>AK2510</v>
      </c>
      <c r="AS2510" t="str">
        <f t="shared" si="892"/>
        <v>Netherlands</v>
      </c>
      <c r="AT2510" s="9">
        <f t="shared" si="893"/>
        <v>2</v>
      </c>
      <c r="AU2510">
        <f t="shared" si="894"/>
        <v>0</v>
      </c>
      <c r="AV2510" s="9">
        <v>0</v>
      </c>
    </row>
    <row r="2511" spans="1:48" x14ac:dyDescent="0.35">
      <c r="A2511" s="24" t="s">
        <v>133</v>
      </c>
      <c r="B2511" s="24" t="s">
        <v>201</v>
      </c>
      <c r="C2511" s="24" t="s">
        <v>201</v>
      </c>
      <c r="D2511" s="24" t="s">
        <v>4057</v>
      </c>
      <c r="E2511" s="24"/>
      <c r="O2511" t="s">
        <v>2800</v>
      </c>
      <c r="P2511" t="s">
        <v>2808</v>
      </c>
      <c r="Q2511" t="s">
        <v>2813</v>
      </c>
      <c r="R2511">
        <v>1</v>
      </c>
      <c r="S2511" t="s">
        <v>202</v>
      </c>
      <c r="T2511" t="s">
        <v>202</v>
      </c>
      <c r="U2511" t="s">
        <v>202</v>
      </c>
      <c r="V2511">
        <v>-1</v>
      </c>
      <c r="W2511">
        <v>-1</v>
      </c>
      <c r="X2511">
        <v>-1</v>
      </c>
      <c r="Y2511">
        <v>-1</v>
      </c>
      <c r="Z2511">
        <v>-1</v>
      </c>
      <c r="AA2511">
        <v>-1</v>
      </c>
      <c r="AB2511">
        <v>-1</v>
      </c>
      <c r="AC2511">
        <v>-1</v>
      </c>
      <c r="AD2511">
        <v>-1</v>
      </c>
      <c r="AE2511" s="4" t="s">
        <v>2828</v>
      </c>
      <c r="AF2511" s="9" t="s">
        <v>2829</v>
      </c>
      <c r="AG2511">
        <v>0</v>
      </c>
      <c r="AH2511">
        <v>0</v>
      </c>
      <c r="AI2511">
        <v>0</v>
      </c>
      <c r="AJ2511">
        <v>1</v>
      </c>
      <c r="AK2511" s="9" t="s">
        <v>2840</v>
      </c>
      <c r="AL2511">
        <f t="shared" si="891"/>
        <v>1</v>
      </c>
      <c r="AM2511">
        <f>IF(AND(INDIRECT(AN2511)='Sample Select backend'!$C$2,INDIRECT(AO2511)=1,INDIRECT(AP2511)='Sample Select backend'!$F$2,INDIRECT(AQ2511)=1,INDIRECT(AR2511)='Sample Select backend'!$M$2),1,0)</f>
        <v>1</v>
      </c>
      <c r="AN2511" t="str">
        <f>_xlfn.CONCAT('Sample Select backend'!$C$4,ROW(AN2511))</f>
        <v>AE2511</v>
      </c>
      <c r="AO2511" s="9" t="str">
        <f>_xlfn.CONCAT('Sample Select backend'!$J$2,ROW(AO2511))</f>
        <v>AJ2511</v>
      </c>
      <c r="AP2511" t="str">
        <f>_xlfn.CONCAT('Sample Select backend'!$F$4,ROW(AP2511))</f>
        <v>AF2511</v>
      </c>
      <c r="AQ2511" t="str">
        <f>_xlfn.CONCAT('Sample Select backend'!$I$10,ROW(AQ2511))</f>
        <v>R2511</v>
      </c>
      <c r="AR2511" t="str">
        <f>_xlfn.CONCAT('Sample Select backend'!$M$4,ROW(AR2511))</f>
        <v>AK2511</v>
      </c>
      <c r="AS2511" t="str">
        <f t="shared" si="892"/>
        <v>Netherlands</v>
      </c>
      <c r="AT2511" s="9" t="str">
        <f t="shared" si="893"/>
        <v>Other</v>
      </c>
      <c r="AU2511">
        <f t="shared" si="894"/>
        <v>0</v>
      </c>
      <c r="AV2511" s="9">
        <v>0</v>
      </c>
    </row>
    <row r="2512" spans="1:48" x14ac:dyDescent="0.35">
      <c r="A2512" s="24" t="s">
        <v>133</v>
      </c>
      <c r="B2512" s="24">
        <v>3</v>
      </c>
      <c r="C2512" s="24">
        <v>19</v>
      </c>
      <c r="D2512" s="24" t="s">
        <v>4058</v>
      </c>
      <c r="E2512" s="24"/>
      <c r="O2512" t="s">
        <v>2800</v>
      </c>
      <c r="P2512" t="s">
        <v>2808</v>
      </c>
      <c r="Q2512" t="s">
        <v>2813</v>
      </c>
      <c r="R2512">
        <v>1</v>
      </c>
      <c r="S2512" t="s">
        <v>202</v>
      </c>
      <c r="T2512" t="s">
        <v>202</v>
      </c>
      <c r="U2512" t="s">
        <v>202</v>
      </c>
      <c r="V2512">
        <v>-1</v>
      </c>
      <c r="W2512">
        <v>-1</v>
      </c>
      <c r="X2512">
        <v>-1</v>
      </c>
      <c r="Y2512">
        <v>-1</v>
      </c>
      <c r="Z2512">
        <v>-1</v>
      </c>
      <c r="AA2512">
        <v>-1</v>
      </c>
      <c r="AB2512">
        <v>-1</v>
      </c>
      <c r="AC2512">
        <v>-1</v>
      </c>
      <c r="AD2512">
        <v>-1</v>
      </c>
      <c r="AE2512" s="4" t="s">
        <v>2828</v>
      </c>
      <c r="AF2512" s="9" t="s">
        <v>2829</v>
      </c>
      <c r="AG2512">
        <v>0</v>
      </c>
      <c r="AH2512">
        <v>0</v>
      </c>
      <c r="AI2512">
        <v>0</v>
      </c>
      <c r="AJ2512">
        <v>1</v>
      </c>
      <c r="AK2512" s="9" t="s">
        <v>2840</v>
      </c>
      <c r="AL2512">
        <f t="shared" si="891"/>
        <v>0</v>
      </c>
      <c r="AM2512">
        <f>IF(AND(INDIRECT(AN2512)='Sample Select backend'!$C$2,INDIRECT(AO2512)=1,INDIRECT(AP2512)='Sample Select backend'!$F$2,INDIRECT(AQ2512)=1,INDIRECT(AR2512)='Sample Select backend'!$M$2),1,0)</f>
        <v>1</v>
      </c>
      <c r="AN2512" t="str">
        <f>_xlfn.CONCAT('Sample Select backend'!$C$4,ROW(AN2512))</f>
        <v>AE2512</v>
      </c>
      <c r="AO2512" s="9" t="str">
        <f>_xlfn.CONCAT('Sample Select backend'!$J$2,ROW(AO2512))</f>
        <v>AJ2512</v>
      </c>
      <c r="AP2512" t="str">
        <f>_xlfn.CONCAT('Sample Select backend'!$F$4,ROW(AP2512))</f>
        <v>AF2512</v>
      </c>
      <c r="AQ2512" t="str">
        <f>_xlfn.CONCAT('Sample Select backend'!$I$10,ROW(AQ2512))</f>
        <v>R2512</v>
      </c>
      <c r="AR2512" t="str">
        <f>_xlfn.CONCAT('Sample Select backend'!$M$4,ROW(AR2512))</f>
        <v>AK2512</v>
      </c>
      <c r="AS2512" t="str">
        <f t="shared" si="892"/>
        <v>Netherlands</v>
      </c>
      <c r="AT2512" s="9">
        <f t="shared" si="893"/>
        <v>19</v>
      </c>
      <c r="AU2512">
        <f t="shared" si="894"/>
        <v>0</v>
      </c>
      <c r="AV2512" s="9">
        <v>0</v>
      </c>
    </row>
    <row r="2513" spans="1:48" x14ac:dyDescent="0.35">
      <c r="A2513" s="24" t="s">
        <v>133</v>
      </c>
      <c r="B2513" s="24">
        <v>1</v>
      </c>
      <c r="C2513" s="24">
        <v>6</v>
      </c>
      <c r="D2513" s="24" t="s">
        <v>4059</v>
      </c>
      <c r="E2513" s="24"/>
      <c r="O2513" t="s">
        <v>2800</v>
      </c>
      <c r="P2513" t="s">
        <v>2808</v>
      </c>
      <c r="Q2513" t="s">
        <v>2813</v>
      </c>
      <c r="R2513">
        <v>1</v>
      </c>
      <c r="S2513" t="s">
        <v>202</v>
      </c>
      <c r="T2513" t="s">
        <v>202</v>
      </c>
      <c r="U2513" t="s">
        <v>202</v>
      </c>
      <c r="V2513">
        <v>-1</v>
      </c>
      <c r="W2513">
        <v>-1</v>
      </c>
      <c r="X2513">
        <v>-1</v>
      </c>
      <c r="Y2513">
        <v>-1</v>
      </c>
      <c r="Z2513">
        <v>-1</v>
      </c>
      <c r="AA2513">
        <v>-1</v>
      </c>
      <c r="AB2513">
        <v>-1</v>
      </c>
      <c r="AC2513">
        <v>-1</v>
      </c>
      <c r="AD2513">
        <v>-1</v>
      </c>
      <c r="AE2513" s="4" t="s">
        <v>2828</v>
      </c>
      <c r="AF2513" s="9" t="s">
        <v>2829</v>
      </c>
      <c r="AG2513">
        <v>0</v>
      </c>
      <c r="AH2513">
        <v>0</v>
      </c>
      <c r="AI2513">
        <v>0</v>
      </c>
      <c r="AJ2513">
        <v>1</v>
      </c>
      <c r="AK2513" s="9" t="s">
        <v>2840</v>
      </c>
      <c r="AL2513">
        <f t="shared" si="891"/>
        <v>0</v>
      </c>
      <c r="AM2513">
        <f>IF(AND(INDIRECT(AN2513)='Sample Select backend'!$C$2,INDIRECT(AO2513)=1,INDIRECT(AP2513)='Sample Select backend'!$F$2,INDIRECT(AQ2513)=1,INDIRECT(AR2513)='Sample Select backend'!$M$2),1,0)</f>
        <v>1</v>
      </c>
      <c r="AN2513" t="str">
        <f>_xlfn.CONCAT('Sample Select backend'!$C$4,ROW(AN2513))</f>
        <v>AE2513</v>
      </c>
      <c r="AO2513" s="9" t="str">
        <f>_xlfn.CONCAT('Sample Select backend'!$J$2,ROW(AO2513))</f>
        <v>AJ2513</v>
      </c>
      <c r="AP2513" t="str">
        <f>_xlfn.CONCAT('Sample Select backend'!$F$4,ROW(AP2513))</f>
        <v>AF2513</v>
      </c>
      <c r="AQ2513" t="str">
        <f>_xlfn.CONCAT('Sample Select backend'!$I$10,ROW(AQ2513))</f>
        <v>R2513</v>
      </c>
      <c r="AR2513" t="str">
        <f>_xlfn.CONCAT('Sample Select backend'!$M$4,ROW(AR2513))</f>
        <v>AK2513</v>
      </c>
      <c r="AS2513" t="str">
        <f t="shared" si="892"/>
        <v>Netherlands</v>
      </c>
      <c r="AT2513" s="9">
        <f t="shared" si="893"/>
        <v>6</v>
      </c>
      <c r="AU2513">
        <f t="shared" si="894"/>
        <v>0</v>
      </c>
      <c r="AV2513" s="9">
        <v>0</v>
      </c>
    </row>
    <row r="2514" spans="1:48" x14ac:dyDescent="0.35">
      <c r="A2514" s="24" t="s">
        <v>133</v>
      </c>
      <c r="B2514" s="24">
        <v>5</v>
      </c>
      <c r="C2514" s="24">
        <v>24</v>
      </c>
      <c r="D2514" s="24" t="s">
        <v>4060</v>
      </c>
      <c r="E2514" s="24"/>
      <c r="O2514" t="s">
        <v>2800</v>
      </c>
      <c r="P2514" t="s">
        <v>2808</v>
      </c>
      <c r="Q2514" t="s">
        <v>2813</v>
      </c>
      <c r="R2514">
        <v>1</v>
      </c>
      <c r="S2514" t="s">
        <v>202</v>
      </c>
      <c r="T2514" t="s">
        <v>202</v>
      </c>
      <c r="U2514" t="s">
        <v>202</v>
      </c>
      <c r="V2514">
        <v>-1</v>
      </c>
      <c r="W2514">
        <v>-1</v>
      </c>
      <c r="X2514">
        <v>-1</v>
      </c>
      <c r="Y2514">
        <v>-1</v>
      </c>
      <c r="Z2514">
        <v>-1</v>
      </c>
      <c r="AA2514">
        <v>-1</v>
      </c>
      <c r="AB2514">
        <v>-1</v>
      </c>
      <c r="AC2514">
        <v>-1</v>
      </c>
      <c r="AD2514">
        <v>-1</v>
      </c>
      <c r="AE2514" s="4" t="s">
        <v>2828</v>
      </c>
      <c r="AF2514" s="9" t="s">
        <v>2829</v>
      </c>
      <c r="AG2514">
        <v>0</v>
      </c>
      <c r="AH2514">
        <v>0</v>
      </c>
      <c r="AI2514">
        <v>0</v>
      </c>
      <c r="AJ2514">
        <v>1</v>
      </c>
      <c r="AK2514" s="9" t="s">
        <v>2840</v>
      </c>
      <c r="AL2514">
        <f t="shared" si="891"/>
        <v>0</v>
      </c>
      <c r="AM2514">
        <f>IF(AND(INDIRECT(AN2514)='Sample Select backend'!$C$2,INDIRECT(AO2514)=1,INDIRECT(AP2514)='Sample Select backend'!$F$2,INDIRECT(AQ2514)=1,INDIRECT(AR2514)='Sample Select backend'!$M$2),1,0)</f>
        <v>1</v>
      </c>
      <c r="AN2514" t="str">
        <f>_xlfn.CONCAT('Sample Select backend'!$C$4,ROW(AN2514))</f>
        <v>AE2514</v>
      </c>
      <c r="AO2514" s="9" t="str">
        <f>_xlfn.CONCAT('Sample Select backend'!$J$2,ROW(AO2514))</f>
        <v>AJ2514</v>
      </c>
      <c r="AP2514" t="str">
        <f>_xlfn.CONCAT('Sample Select backend'!$F$4,ROW(AP2514))</f>
        <v>AF2514</v>
      </c>
      <c r="AQ2514" t="str">
        <f>_xlfn.CONCAT('Sample Select backend'!$I$10,ROW(AQ2514))</f>
        <v>R2514</v>
      </c>
      <c r="AR2514" t="str">
        <f>_xlfn.CONCAT('Sample Select backend'!$M$4,ROW(AR2514))</f>
        <v>AK2514</v>
      </c>
      <c r="AS2514" t="str">
        <f t="shared" si="892"/>
        <v>Netherlands</v>
      </c>
      <c r="AT2514" s="9">
        <f t="shared" si="893"/>
        <v>24</v>
      </c>
      <c r="AU2514">
        <f t="shared" si="894"/>
        <v>0</v>
      </c>
      <c r="AV2514" s="9">
        <v>0</v>
      </c>
    </row>
    <row r="2515" spans="1:48" x14ac:dyDescent="0.35">
      <c r="A2515" s="24" t="s">
        <v>133</v>
      </c>
      <c r="B2515" s="24">
        <v>5</v>
      </c>
      <c r="C2515" s="24">
        <v>22</v>
      </c>
      <c r="D2515" s="24" t="s">
        <v>4061</v>
      </c>
      <c r="E2515" s="24"/>
      <c r="O2515" t="s">
        <v>2800</v>
      </c>
      <c r="P2515" t="s">
        <v>2808</v>
      </c>
      <c r="Q2515" t="s">
        <v>2813</v>
      </c>
      <c r="R2515">
        <v>1</v>
      </c>
      <c r="S2515" t="s">
        <v>202</v>
      </c>
      <c r="T2515" t="s">
        <v>202</v>
      </c>
      <c r="U2515" t="s">
        <v>202</v>
      </c>
      <c r="V2515">
        <v>-1</v>
      </c>
      <c r="W2515">
        <v>-1</v>
      </c>
      <c r="X2515">
        <v>-1</v>
      </c>
      <c r="Y2515">
        <v>-1</v>
      </c>
      <c r="Z2515">
        <v>-1</v>
      </c>
      <c r="AA2515">
        <v>-1</v>
      </c>
      <c r="AB2515">
        <v>-1</v>
      </c>
      <c r="AC2515">
        <v>-1</v>
      </c>
      <c r="AD2515">
        <v>-1</v>
      </c>
      <c r="AE2515" s="4" t="s">
        <v>2828</v>
      </c>
      <c r="AF2515" s="9" t="s">
        <v>2829</v>
      </c>
      <c r="AG2515">
        <v>0</v>
      </c>
      <c r="AH2515">
        <v>0</v>
      </c>
      <c r="AI2515">
        <v>0</v>
      </c>
      <c r="AJ2515">
        <v>1</v>
      </c>
      <c r="AK2515" s="9" t="s">
        <v>2840</v>
      </c>
      <c r="AL2515">
        <f t="shared" si="891"/>
        <v>0</v>
      </c>
      <c r="AM2515">
        <f>IF(AND(INDIRECT(AN2515)='Sample Select backend'!$C$2,INDIRECT(AO2515)=1,INDIRECT(AP2515)='Sample Select backend'!$F$2,INDIRECT(AQ2515)=1,INDIRECT(AR2515)='Sample Select backend'!$M$2),1,0)</f>
        <v>1</v>
      </c>
      <c r="AN2515" t="str">
        <f>_xlfn.CONCAT('Sample Select backend'!$C$4,ROW(AN2515))</f>
        <v>AE2515</v>
      </c>
      <c r="AO2515" s="9" t="str">
        <f>_xlfn.CONCAT('Sample Select backend'!$J$2,ROW(AO2515))</f>
        <v>AJ2515</v>
      </c>
      <c r="AP2515" t="str">
        <f>_xlfn.CONCAT('Sample Select backend'!$F$4,ROW(AP2515))</f>
        <v>AF2515</v>
      </c>
      <c r="AQ2515" t="str">
        <f>_xlfn.CONCAT('Sample Select backend'!$I$10,ROW(AQ2515))</f>
        <v>R2515</v>
      </c>
      <c r="AR2515" t="str">
        <f>_xlfn.CONCAT('Sample Select backend'!$M$4,ROW(AR2515))</f>
        <v>AK2515</v>
      </c>
      <c r="AS2515" t="str">
        <f t="shared" si="892"/>
        <v>Netherlands</v>
      </c>
      <c r="AT2515" s="9">
        <f t="shared" si="893"/>
        <v>22</v>
      </c>
      <c r="AU2515">
        <f t="shared" si="894"/>
        <v>0</v>
      </c>
      <c r="AV2515" s="9">
        <v>0</v>
      </c>
    </row>
    <row r="2516" spans="1:48" x14ac:dyDescent="0.35">
      <c r="A2516" s="24" t="s">
        <v>133</v>
      </c>
      <c r="B2516" s="24">
        <v>5</v>
      </c>
      <c r="C2516" s="24" t="s">
        <v>204</v>
      </c>
      <c r="D2516" s="24" t="s">
        <v>4062</v>
      </c>
      <c r="E2516" s="24"/>
      <c r="O2516" t="s">
        <v>2800</v>
      </c>
      <c r="P2516" t="s">
        <v>2808</v>
      </c>
      <c r="Q2516" t="s">
        <v>2813</v>
      </c>
      <c r="R2516">
        <v>1</v>
      </c>
      <c r="S2516" t="s">
        <v>202</v>
      </c>
      <c r="T2516" t="s">
        <v>202</v>
      </c>
      <c r="U2516" t="s">
        <v>202</v>
      </c>
      <c r="V2516">
        <v>-1</v>
      </c>
      <c r="W2516">
        <v>-1</v>
      </c>
      <c r="X2516">
        <v>-1</v>
      </c>
      <c r="Y2516">
        <v>-1</v>
      </c>
      <c r="Z2516">
        <v>-1</v>
      </c>
      <c r="AA2516">
        <v>-1</v>
      </c>
      <c r="AB2516">
        <v>-1</v>
      </c>
      <c r="AC2516">
        <v>-1</v>
      </c>
      <c r="AD2516">
        <v>-1</v>
      </c>
      <c r="AE2516" s="4" t="s">
        <v>2828</v>
      </c>
      <c r="AF2516" s="9" t="s">
        <v>2829</v>
      </c>
      <c r="AG2516">
        <v>0</v>
      </c>
      <c r="AH2516">
        <v>0</v>
      </c>
      <c r="AI2516">
        <v>0</v>
      </c>
      <c r="AJ2516">
        <v>1</v>
      </c>
      <c r="AK2516" s="9" t="s">
        <v>2840</v>
      </c>
      <c r="AL2516">
        <f t="shared" si="891"/>
        <v>0</v>
      </c>
      <c r="AM2516">
        <f>IF(AND(INDIRECT(AN2516)='Sample Select backend'!$C$2,INDIRECT(AO2516)=1,INDIRECT(AP2516)='Sample Select backend'!$F$2,INDIRECT(AQ2516)=1,INDIRECT(AR2516)='Sample Select backend'!$M$2),1,0)</f>
        <v>1</v>
      </c>
      <c r="AN2516" t="str">
        <f>_xlfn.CONCAT('Sample Select backend'!$C$4,ROW(AN2516))</f>
        <v>AE2516</v>
      </c>
      <c r="AO2516" s="9" t="str">
        <f>_xlfn.CONCAT('Sample Select backend'!$J$2,ROW(AO2516))</f>
        <v>AJ2516</v>
      </c>
      <c r="AP2516" t="str">
        <f>_xlfn.CONCAT('Sample Select backend'!$F$4,ROW(AP2516))</f>
        <v>AF2516</v>
      </c>
      <c r="AQ2516" t="str">
        <f>_xlfn.CONCAT('Sample Select backend'!$I$10,ROW(AQ2516))</f>
        <v>R2516</v>
      </c>
      <c r="AR2516" t="str">
        <f>_xlfn.CONCAT('Sample Select backend'!$M$4,ROW(AR2516))</f>
        <v>AK2516</v>
      </c>
      <c r="AS2516" t="str">
        <f t="shared" si="892"/>
        <v>Netherlands</v>
      </c>
      <c r="AT2516" s="9" t="str">
        <f t="shared" si="893"/>
        <v>General</v>
      </c>
      <c r="AU2516">
        <f t="shared" si="894"/>
        <v>0</v>
      </c>
      <c r="AV2516" s="9">
        <v>0</v>
      </c>
    </row>
    <row r="2517" spans="1:48" x14ac:dyDescent="0.35">
      <c r="A2517" s="24" t="s">
        <v>133</v>
      </c>
      <c r="B2517" s="24">
        <v>5</v>
      </c>
      <c r="C2517" s="24">
        <v>23</v>
      </c>
      <c r="D2517" s="24" t="s">
        <v>4063</v>
      </c>
      <c r="E2517" s="24"/>
      <c r="O2517" t="s">
        <v>2800</v>
      </c>
      <c r="P2517" t="s">
        <v>2808</v>
      </c>
      <c r="Q2517" t="s">
        <v>2813</v>
      </c>
      <c r="R2517">
        <v>1</v>
      </c>
      <c r="S2517" t="s">
        <v>202</v>
      </c>
      <c r="T2517" t="s">
        <v>202</v>
      </c>
      <c r="U2517" t="s">
        <v>202</v>
      </c>
      <c r="V2517">
        <v>-1</v>
      </c>
      <c r="W2517">
        <v>-1</v>
      </c>
      <c r="X2517">
        <v>-1</v>
      </c>
      <c r="Y2517">
        <v>-1</v>
      </c>
      <c r="Z2517">
        <v>-1</v>
      </c>
      <c r="AA2517">
        <v>-1</v>
      </c>
      <c r="AB2517">
        <v>-1</v>
      </c>
      <c r="AC2517">
        <v>-1</v>
      </c>
      <c r="AD2517">
        <v>-1</v>
      </c>
      <c r="AE2517" s="4" t="s">
        <v>2828</v>
      </c>
      <c r="AF2517" s="9" t="s">
        <v>2829</v>
      </c>
      <c r="AG2517">
        <v>0</v>
      </c>
      <c r="AH2517">
        <v>0</v>
      </c>
      <c r="AI2517">
        <v>0</v>
      </c>
      <c r="AJ2517">
        <v>1</v>
      </c>
      <c r="AK2517" s="9" t="s">
        <v>2840</v>
      </c>
      <c r="AL2517">
        <f t="shared" si="891"/>
        <v>0</v>
      </c>
      <c r="AM2517">
        <f>IF(AND(INDIRECT(AN2517)='Sample Select backend'!$C$2,INDIRECT(AO2517)=1,INDIRECT(AP2517)='Sample Select backend'!$F$2,INDIRECT(AQ2517)=1,INDIRECT(AR2517)='Sample Select backend'!$M$2),1,0)</f>
        <v>1</v>
      </c>
      <c r="AN2517" t="str">
        <f>_xlfn.CONCAT('Sample Select backend'!$C$4,ROW(AN2517))</f>
        <v>AE2517</v>
      </c>
      <c r="AO2517" s="9" t="str">
        <f>_xlfn.CONCAT('Sample Select backend'!$J$2,ROW(AO2517))</f>
        <v>AJ2517</v>
      </c>
      <c r="AP2517" t="str">
        <f>_xlfn.CONCAT('Sample Select backend'!$F$4,ROW(AP2517))</f>
        <v>AF2517</v>
      </c>
      <c r="AQ2517" t="str">
        <f>_xlfn.CONCAT('Sample Select backend'!$I$10,ROW(AQ2517))</f>
        <v>R2517</v>
      </c>
      <c r="AR2517" t="str">
        <f>_xlfn.CONCAT('Sample Select backend'!$M$4,ROW(AR2517))</f>
        <v>AK2517</v>
      </c>
      <c r="AS2517" t="str">
        <f t="shared" si="892"/>
        <v>Netherlands</v>
      </c>
      <c r="AT2517" s="9">
        <f t="shared" si="893"/>
        <v>23</v>
      </c>
      <c r="AU2517">
        <f t="shared" si="894"/>
        <v>0</v>
      </c>
      <c r="AV2517" s="9">
        <v>0</v>
      </c>
    </row>
    <row r="2518" spans="1:48" x14ac:dyDescent="0.35">
      <c r="A2518" s="24" t="s">
        <v>133</v>
      </c>
      <c r="B2518" s="24">
        <v>9</v>
      </c>
      <c r="C2518" s="24">
        <v>34</v>
      </c>
      <c r="D2518" s="24" t="s">
        <v>4064</v>
      </c>
      <c r="E2518" s="24"/>
      <c r="O2518" t="s">
        <v>2800</v>
      </c>
      <c r="P2518" t="s">
        <v>2808</v>
      </c>
      <c r="Q2518" t="s">
        <v>2813</v>
      </c>
      <c r="R2518">
        <v>1</v>
      </c>
      <c r="S2518" t="s">
        <v>202</v>
      </c>
      <c r="T2518" t="s">
        <v>202</v>
      </c>
      <c r="U2518" t="s">
        <v>202</v>
      </c>
      <c r="V2518">
        <v>-1</v>
      </c>
      <c r="W2518">
        <v>-1</v>
      </c>
      <c r="X2518">
        <v>-1</v>
      </c>
      <c r="Y2518">
        <v>-1</v>
      </c>
      <c r="Z2518">
        <v>-1</v>
      </c>
      <c r="AA2518">
        <v>-1</v>
      </c>
      <c r="AB2518">
        <v>-1</v>
      </c>
      <c r="AC2518">
        <v>-1</v>
      </c>
      <c r="AD2518">
        <v>-1</v>
      </c>
      <c r="AE2518" s="4" t="s">
        <v>2828</v>
      </c>
      <c r="AF2518" s="9" t="s">
        <v>2829</v>
      </c>
      <c r="AG2518">
        <v>0</v>
      </c>
      <c r="AH2518">
        <v>0</v>
      </c>
      <c r="AI2518">
        <v>0</v>
      </c>
      <c r="AJ2518">
        <v>1</v>
      </c>
      <c r="AK2518" s="9" t="s">
        <v>2840</v>
      </c>
      <c r="AL2518">
        <f t="shared" si="891"/>
        <v>0</v>
      </c>
      <c r="AM2518">
        <f>IF(AND(INDIRECT(AN2518)='Sample Select backend'!$C$2,INDIRECT(AO2518)=1,INDIRECT(AP2518)='Sample Select backend'!$F$2,INDIRECT(AQ2518)=1,INDIRECT(AR2518)='Sample Select backend'!$M$2),1,0)</f>
        <v>1</v>
      </c>
      <c r="AN2518" t="str">
        <f>_xlfn.CONCAT('Sample Select backend'!$C$4,ROW(AN2518))</f>
        <v>AE2518</v>
      </c>
      <c r="AO2518" s="9" t="str">
        <f>_xlfn.CONCAT('Sample Select backend'!$J$2,ROW(AO2518))</f>
        <v>AJ2518</v>
      </c>
      <c r="AP2518" t="str">
        <f>_xlfn.CONCAT('Sample Select backend'!$F$4,ROW(AP2518))</f>
        <v>AF2518</v>
      </c>
      <c r="AQ2518" t="str">
        <f>_xlfn.CONCAT('Sample Select backend'!$I$10,ROW(AQ2518))</f>
        <v>R2518</v>
      </c>
      <c r="AR2518" t="str">
        <f>_xlfn.CONCAT('Sample Select backend'!$M$4,ROW(AR2518))</f>
        <v>AK2518</v>
      </c>
      <c r="AS2518" t="str">
        <f t="shared" si="892"/>
        <v>Netherlands</v>
      </c>
      <c r="AT2518" s="9">
        <f t="shared" si="893"/>
        <v>34</v>
      </c>
      <c r="AU2518">
        <f t="shared" si="894"/>
        <v>0</v>
      </c>
      <c r="AV2518" s="9">
        <v>0</v>
      </c>
    </row>
    <row r="2519" spans="1:48" x14ac:dyDescent="0.35">
      <c r="A2519" t="s">
        <v>133</v>
      </c>
      <c r="B2519" s="24"/>
      <c r="C2519" s="24"/>
      <c r="D2519" s="24" t="s">
        <v>4437</v>
      </c>
      <c r="E2519" s="24"/>
      <c r="O2519" t="s">
        <v>2800</v>
      </c>
      <c r="P2519" t="s">
        <v>2808</v>
      </c>
      <c r="Q2519" t="s">
        <v>2813</v>
      </c>
      <c r="R2519">
        <v>1</v>
      </c>
      <c r="S2519" t="s">
        <v>202</v>
      </c>
      <c r="T2519" t="s">
        <v>202</v>
      </c>
      <c r="U2519" t="s">
        <v>202</v>
      </c>
      <c r="V2519">
        <v>-1</v>
      </c>
      <c r="W2519">
        <v>-1</v>
      </c>
      <c r="X2519">
        <v>-1</v>
      </c>
      <c r="Y2519">
        <v>-1</v>
      </c>
      <c r="Z2519">
        <v>-1</v>
      </c>
      <c r="AA2519">
        <v>-1</v>
      </c>
      <c r="AB2519">
        <v>-1</v>
      </c>
      <c r="AC2519">
        <v>-1</v>
      </c>
      <c r="AD2519">
        <v>-1</v>
      </c>
      <c r="AE2519" s="4" t="s">
        <v>2828</v>
      </c>
      <c r="AF2519" s="9" t="s">
        <v>2829</v>
      </c>
      <c r="AG2519">
        <v>0</v>
      </c>
      <c r="AH2519">
        <v>0</v>
      </c>
      <c r="AI2519">
        <v>0</v>
      </c>
      <c r="AJ2519">
        <v>1</v>
      </c>
      <c r="AK2519" s="9" t="s">
        <v>2840</v>
      </c>
      <c r="AL2519">
        <f t="shared" si="891"/>
        <v>0</v>
      </c>
      <c r="AM2519">
        <f>IF(AND(INDIRECT(AN2519)='Sample Select backend'!$C$2,INDIRECT(AO2519)=1,INDIRECT(AP2519)='Sample Select backend'!$F$2,INDIRECT(AQ2519)=1,INDIRECT(AR2519)='Sample Select backend'!$M$2),1,0)</f>
        <v>1</v>
      </c>
      <c r="AN2519" t="str">
        <f>_xlfn.CONCAT('Sample Select backend'!$C$4,ROW(AN2519))</f>
        <v>AE2519</v>
      </c>
      <c r="AO2519" s="9" t="str">
        <f>_xlfn.CONCAT('Sample Select backend'!$J$2,ROW(AO2519))</f>
        <v>AJ2519</v>
      </c>
      <c r="AP2519" t="str">
        <f>_xlfn.CONCAT('Sample Select backend'!$F$4,ROW(AP2519))</f>
        <v>AF2519</v>
      </c>
      <c r="AQ2519" t="str">
        <f>_xlfn.CONCAT('Sample Select backend'!$I$10,ROW(AQ2519))</f>
        <v>R2519</v>
      </c>
      <c r="AR2519" t="str">
        <f>_xlfn.CONCAT('Sample Select backend'!$M$4,ROW(AR2519))</f>
        <v>AK2519</v>
      </c>
      <c r="AS2519" t="str">
        <f t="shared" si="892"/>
        <v>Netherlands</v>
      </c>
      <c r="AT2519" s="9" t="str">
        <f t="shared" si="893"/>
        <v>Other</v>
      </c>
      <c r="AU2519">
        <f t="shared" si="894"/>
        <v>0</v>
      </c>
      <c r="AV2519" s="9">
        <v>0</v>
      </c>
    </row>
    <row r="2520" spans="1:48" x14ac:dyDescent="0.35">
      <c r="A2520" t="s">
        <v>133</v>
      </c>
      <c r="B2520" s="24">
        <v>9</v>
      </c>
      <c r="C2520" s="24">
        <v>34</v>
      </c>
      <c r="D2520" s="24" t="s">
        <v>4438</v>
      </c>
      <c r="E2520" s="24"/>
      <c r="O2520" t="s">
        <v>2800</v>
      </c>
      <c r="P2520" t="s">
        <v>2808</v>
      </c>
      <c r="Q2520" t="s">
        <v>2813</v>
      </c>
      <c r="R2520">
        <v>1</v>
      </c>
      <c r="S2520" t="s">
        <v>202</v>
      </c>
      <c r="T2520" t="s">
        <v>202</v>
      </c>
      <c r="U2520" t="s">
        <v>202</v>
      </c>
      <c r="V2520">
        <v>-1</v>
      </c>
      <c r="W2520">
        <v>-1</v>
      </c>
      <c r="X2520">
        <v>-1</v>
      </c>
      <c r="Y2520">
        <v>-1</v>
      </c>
      <c r="Z2520">
        <v>-1</v>
      </c>
      <c r="AA2520">
        <v>-1</v>
      </c>
      <c r="AB2520">
        <v>-1</v>
      </c>
      <c r="AC2520">
        <v>-1</v>
      </c>
      <c r="AD2520">
        <v>-1</v>
      </c>
      <c r="AE2520" s="4" t="s">
        <v>2828</v>
      </c>
      <c r="AF2520" s="9" t="s">
        <v>2829</v>
      </c>
      <c r="AG2520">
        <v>0</v>
      </c>
      <c r="AH2520">
        <v>0</v>
      </c>
      <c r="AI2520">
        <v>0</v>
      </c>
      <c r="AJ2520">
        <v>1</v>
      </c>
      <c r="AK2520" s="9" t="s">
        <v>2840</v>
      </c>
      <c r="AL2520">
        <f t="shared" si="891"/>
        <v>0</v>
      </c>
      <c r="AM2520">
        <f>IF(AND(INDIRECT(AN2520)='Sample Select backend'!$C$2,INDIRECT(AO2520)=1,INDIRECT(AP2520)='Sample Select backend'!$F$2,INDIRECT(AQ2520)=1,INDIRECT(AR2520)='Sample Select backend'!$M$2),1,0)</f>
        <v>1</v>
      </c>
      <c r="AN2520" t="str">
        <f>_xlfn.CONCAT('Sample Select backend'!$C$4,ROW(AN2520))</f>
        <v>AE2520</v>
      </c>
      <c r="AO2520" s="9" t="str">
        <f>_xlfn.CONCAT('Sample Select backend'!$J$2,ROW(AO2520))</f>
        <v>AJ2520</v>
      </c>
      <c r="AP2520" t="str">
        <f>_xlfn.CONCAT('Sample Select backend'!$F$4,ROW(AP2520))</f>
        <v>AF2520</v>
      </c>
      <c r="AQ2520" t="str">
        <f>_xlfn.CONCAT('Sample Select backend'!$I$10,ROW(AQ2520))</f>
        <v>R2520</v>
      </c>
      <c r="AR2520" t="str">
        <f>_xlfn.CONCAT('Sample Select backend'!$M$4,ROW(AR2520))</f>
        <v>AK2520</v>
      </c>
      <c r="AS2520" t="str">
        <f t="shared" si="892"/>
        <v>Netherlands</v>
      </c>
      <c r="AT2520" s="9">
        <f t="shared" si="893"/>
        <v>34</v>
      </c>
      <c r="AU2520">
        <f t="shared" si="894"/>
        <v>0</v>
      </c>
      <c r="AV2520" s="9">
        <v>0</v>
      </c>
    </row>
    <row r="2521" spans="1:48" x14ac:dyDescent="0.35">
      <c r="A2521" t="s">
        <v>133</v>
      </c>
      <c r="B2521" s="24">
        <v>9</v>
      </c>
      <c r="C2521" s="24">
        <v>34</v>
      </c>
      <c r="D2521" s="24" t="s">
        <v>4439</v>
      </c>
      <c r="E2521" s="24"/>
      <c r="O2521" t="s">
        <v>2800</v>
      </c>
      <c r="P2521" t="s">
        <v>2808</v>
      </c>
      <c r="Q2521" t="s">
        <v>2813</v>
      </c>
      <c r="R2521">
        <v>1</v>
      </c>
      <c r="S2521" t="s">
        <v>202</v>
      </c>
      <c r="T2521" t="s">
        <v>202</v>
      </c>
      <c r="U2521" t="s">
        <v>202</v>
      </c>
      <c r="V2521">
        <v>-1</v>
      </c>
      <c r="W2521">
        <v>-1</v>
      </c>
      <c r="X2521">
        <v>-1</v>
      </c>
      <c r="Y2521">
        <v>-1</v>
      </c>
      <c r="Z2521">
        <v>-1</v>
      </c>
      <c r="AA2521">
        <v>-1</v>
      </c>
      <c r="AB2521">
        <v>-1</v>
      </c>
      <c r="AC2521">
        <v>-1</v>
      </c>
      <c r="AD2521">
        <v>-1</v>
      </c>
      <c r="AE2521" s="4" t="s">
        <v>2828</v>
      </c>
      <c r="AF2521" s="9" t="s">
        <v>2829</v>
      </c>
      <c r="AG2521">
        <v>0</v>
      </c>
      <c r="AH2521">
        <v>0</v>
      </c>
      <c r="AI2521">
        <v>0</v>
      </c>
      <c r="AJ2521">
        <v>1</v>
      </c>
      <c r="AK2521" s="9" t="s">
        <v>2840</v>
      </c>
      <c r="AL2521">
        <f t="shared" si="891"/>
        <v>0</v>
      </c>
      <c r="AM2521">
        <f>IF(AND(INDIRECT(AN2521)='Sample Select backend'!$C$2,INDIRECT(AO2521)=1,INDIRECT(AP2521)='Sample Select backend'!$F$2,INDIRECT(AQ2521)=1,INDIRECT(AR2521)='Sample Select backend'!$M$2),1,0)</f>
        <v>1</v>
      </c>
      <c r="AN2521" t="str">
        <f>_xlfn.CONCAT('Sample Select backend'!$C$4,ROW(AN2521))</f>
        <v>AE2521</v>
      </c>
      <c r="AO2521" s="9" t="str">
        <f>_xlfn.CONCAT('Sample Select backend'!$J$2,ROW(AO2521))</f>
        <v>AJ2521</v>
      </c>
      <c r="AP2521" t="str">
        <f>_xlfn.CONCAT('Sample Select backend'!$F$4,ROW(AP2521))</f>
        <v>AF2521</v>
      </c>
      <c r="AQ2521" t="str">
        <f>_xlfn.CONCAT('Sample Select backend'!$I$10,ROW(AQ2521))</f>
        <v>R2521</v>
      </c>
      <c r="AR2521" t="str">
        <f>_xlfn.CONCAT('Sample Select backend'!$M$4,ROW(AR2521))</f>
        <v>AK2521</v>
      </c>
      <c r="AS2521" t="str">
        <f t="shared" si="892"/>
        <v>Netherlands</v>
      </c>
      <c r="AT2521" s="9">
        <f t="shared" si="893"/>
        <v>34</v>
      </c>
      <c r="AU2521">
        <f t="shared" si="894"/>
        <v>0</v>
      </c>
      <c r="AV2521" s="9">
        <v>0</v>
      </c>
    </row>
    <row r="2522" spans="1:48" x14ac:dyDescent="0.35">
      <c r="A2522" t="s">
        <v>133</v>
      </c>
      <c r="B2522" s="24">
        <v>6</v>
      </c>
      <c r="C2522" s="24">
        <v>26</v>
      </c>
      <c r="D2522" s="24" t="s">
        <v>4440</v>
      </c>
      <c r="E2522" s="24"/>
      <c r="O2522" t="s">
        <v>2800</v>
      </c>
      <c r="P2522" t="s">
        <v>2808</v>
      </c>
      <c r="Q2522" t="s">
        <v>2813</v>
      </c>
      <c r="R2522">
        <v>1</v>
      </c>
      <c r="S2522" t="s">
        <v>202</v>
      </c>
      <c r="T2522" t="s">
        <v>202</v>
      </c>
      <c r="U2522" t="s">
        <v>202</v>
      </c>
      <c r="V2522">
        <v>-1</v>
      </c>
      <c r="W2522">
        <v>-1</v>
      </c>
      <c r="X2522">
        <v>-1</v>
      </c>
      <c r="Y2522">
        <v>-1</v>
      </c>
      <c r="Z2522">
        <v>-1</v>
      </c>
      <c r="AA2522">
        <v>-1</v>
      </c>
      <c r="AB2522">
        <v>-1</v>
      </c>
      <c r="AC2522">
        <v>-1</v>
      </c>
      <c r="AD2522">
        <v>-1</v>
      </c>
      <c r="AE2522" s="4" t="s">
        <v>2828</v>
      </c>
      <c r="AF2522" s="9" t="s">
        <v>2829</v>
      </c>
      <c r="AG2522">
        <v>0</v>
      </c>
      <c r="AH2522">
        <v>0</v>
      </c>
      <c r="AI2522">
        <v>0</v>
      </c>
      <c r="AJ2522">
        <v>1</v>
      </c>
      <c r="AK2522" s="9" t="s">
        <v>2840</v>
      </c>
      <c r="AL2522">
        <f t="shared" si="891"/>
        <v>0</v>
      </c>
      <c r="AM2522">
        <f>IF(AND(INDIRECT(AN2522)='Sample Select backend'!$C$2,INDIRECT(AO2522)=1,INDIRECT(AP2522)='Sample Select backend'!$F$2,INDIRECT(AQ2522)=1,INDIRECT(AR2522)='Sample Select backend'!$M$2),1,0)</f>
        <v>1</v>
      </c>
      <c r="AN2522" t="str">
        <f>_xlfn.CONCAT('Sample Select backend'!$C$4,ROW(AN2522))</f>
        <v>AE2522</v>
      </c>
      <c r="AO2522" s="9" t="str">
        <f>_xlfn.CONCAT('Sample Select backend'!$J$2,ROW(AO2522))</f>
        <v>AJ2522</v>
      </c>
      <c r="AP2522" t="str">
        <f>_xlfn.CONCAT('Sample Select backend'!$F$4,ROW(AP2522))</f>
        <v>AF2522</v>
      </c>
      <c r="AQ2522" t="str">
        <f>_xlfn.CONCAT('Sample Select backend'!$I$10,ROW(AQ2522))</f>
        <v>R2522</v>
      </c>
      <c r="AR2522" t="str">
        <f>_xlfn.CONCAT('Sample Select backend'!$M$4,ROW(AR2522))</f>
        <v>AK2522</v>
      </c>
      <c r="AS2522" t="str">
        <f t="shared" si="892"/>
        <v>Netherlands</v>
      </c>
      <c r="AT2522" s="9">
        <f t="shared" si="893"/>
        <v>26</v>
      </c>
      <c r="AU2522">
        <f t="shared" si="894"/>
        <v>0</v>
      </c>
      <c r="AV2522" s="9">
        <v>0</v>
      </c>
    </row>
    <row r="2523" spans="1:48" x14ac:dyDescent="0.35">
      <c r="A2523" t="s">
        <v>133</v>
      </c>
      <c r="B2523" s="24">
        <v>6</v>
      </c>
      <c r="C2523" s="24">
        <v>27</v>
      </c>
      <c r="D2523" s="24" t="s">
        <v>4441</v>
      </c>
      <c r="E2523" s="24"/>
      <c r="O2523" t="s">
        <v>2800</v>
      </c>
      <c r="P2523" t="s">
        <v>2808</v>
      </c>
      <c r="Q2523" t="s">
        <v>2813</v>
      </c>
      <c r="R2523">
        <v>1</v>
      </c>
      <c r="S2523" t="s">
        <v>202</v>
      </c>
      <c r="T2523" t="s">
        <v>202</v>
      </c>
      <c r="U2523" t="s">
        <v>202</v>
      </c>
      <c r="V2523">
        <v>-1</v>
      </c>
      <c r="W2523">
        <v>-1</v>
      </c>
      <c r="X2523">
        <v>-1</v>
      </c>
      <c r="Y2523">
        <v>-1</v>
      </c>
      <c r="Z2523">
        <v>-1</v>
      </c>
      <c r="AA2523">
        <v>-1</v>
      </c>
      <c r="AB2523">
        <v>-1</v>
      </c>
      <c r="AC2523">
        <v>-1</v>
      </c>
      <c r="AD2523">
        <v>-1</v>
      </c>
      <c r="AE2523" s="4" t="s">
        <v>2828</v>
      </c>
      <c r="AF2523" s="9" t="s">
        <v>2829</v>
      </c>
      <c r="AG2523">
        <v>0</v>
      </c>
      <c r="AH2523">
        <v>0</v>
      </c>
      <c r="AI2523">
        <v>0</v>
      </c>
      <c r="AJ2523">
        <v>1</v>
      </c>
      <c r="AK2523" s="9" t="s">
        <v>2840</v>
      </c>
      <c r="AL2523">
        <f t="shared" si="891"/>
        <v>0</v>
      </c>
      <c r="AM2523">
        <f>IF(AND(INDIRECT(AN2523)='Sample Select backend'!$C$2,INDIRECT(AO2523)=1,INDIRECT(AP2523)='Sample Select backend'!$F$2,INDIRECT(AQ2523)=1,INDIRECT(AR2523)='Sample Select backend'!$M$2),1,0)</f>
        <v>1</v>
      </c>
      <c r="AN2523" t="str">
        <f>_xlfn.CONCAT('Sample Select backend'!$C$4,ROW(AN2523))</f>
        <v>AE2523</v>
      </c>
      <c r="AO2523" s="9" t="str">
        <f>_xlfn.CONCAT('Sample Select backend'!$J$2,ROW(AO2523))</f>
        <v>AJ2523</v>
      </c>
      <c r="AP2523" t="str">
        <f>_xlfn.CONCAT('Sample Select backend'!$F$4,ROW(AP2523))</f>
        <v>AF2523</v>
      </c>
      <c r="AQ2523" t="str">
        <f>_xlfn.CONCAT('Sample Select backend'!$I$10,ROW(AQ2523))</f>
        <v>R2523</v>
      </c>
      <c r="AR2523" t="str">
        <f>_xlfn.CONCAT('Sample Select backend'!$M$4,ROW(AR2523))</f>
        <v>AK2523</v>
      </c>
      <c r="AS2523" t="str">
        <f t="shared" si="892"/>
        <v>Netherlands</v>
      </c>
      <c r="AT2523" s="9">
        <f t="shared" si="893"/>
        <v>27</v>
      </c>
      <c r="AU2523">
        <f t="shared" si="894"/>
        <v>0</v>
      </c>
      <c r="AV2523" s="9">
        <v>0</v>
      </c>
    </row>
    <row r="2524" spans="1:48" x14ac:dyDescent="0.35">
      <c r="A2524" t="s">
        <v>133</v>
      </c>
      <c r="B2524" s="24">
        <v>7</v>
      </c>
      <c r="C2524" s="24">
        <v>31</v>
      </c>
      <c r="D2524" s="24" t="s">
        <v>4442</v>
      </c>
      <c r="E2524" s="24"/>
      <c r="O2524" t="s">
        <v>2800</v>
      </c>
      <c r="P2524" t="s">
        <v>2808</v>
      </c>
      <c r="Q2524" t="s">
        <v>2813</v>
      </c>
      <c r="R2524">
        <v>1</v>
      </c>
      <c r="S2524" t="s">
        <v>202</v>
      </c>
      <c r="T2524" t="s">
        <v>202</v>
      </c>
      <c r="U2524" t="s">
        <v>202</v>
      </c>
      <c r="V2524">
        <v>-1</v>
      </c>
      <c r="W2524">
        <v>-1</v>
      </c>
      <c r="X2524">
        <v>-1</v>
      </c>
      <c r="Y2524">
        <v>-1</v>
      </c>
      <c r="Z2524">
        <v>-1</v>
      </c>
      <c r="AA2524">
        <v>-1</v>
      </c>
      <c r="AB2524">
        <v>-1</v>
      </c>
      <c r="AC2524">
        <v>-1</v>
      </c>
      <c r="AD2524">
        <v>-1</v>
      </c>
      <c r="AE2524" s="4" t="s">
        <v>2828</v>
      </c>
      <c r="AF2524" s="9" t="s">
        <v>2829</v>
      </c>
      <c r="AG2524">
        <v>0</v>
      </c>
      <c r="AH2524">
        <v>0</v>
      </c>
      <c r="AI2524">
        <v>0</v>
      </c>
      <c r="AJ2524">
        <v>1</v>
      </c>
      <c r="AK2524" s="9" t="s">
        <v>2840</v>
      </c>
      <c r="AL2524">
        <f t="shared" si="891"/>
        <v>0</v>
      </c>
      <c r="AM2524">
        <f>IF(AND(INDIRECT(AN2524)='Sample Select backend'!$C$2,INDIRECT(AO2524)=1,INDIRECT(AP2524)='Sample Select backend'!$F$2,INDIRECT(AQ2524)=1,INDIRECT(AR2524)='Sample Select backend'!$M$2),1,0)</f>
        <v>1</v>
      </c>
      <c r="AN2524" t="str">
        <f>_xlfn.CONCAT('Sample Select backend'!$C$4,ROW(AN2524))</f>
        <v>AE2524</v>
      </c>
      <c r="AO2524" s="9" t="str">
        <f>_xlfn.CONCAT('Sample Select backend'!$J$2,ROW(AO2524))</f>
        <v>AJ2524</v>
      </c>
      <c r="AP2524" t="str">
        <f>_xlfn.CONCAT('Sample Select backend'!$F$4,ROW(AP2524))</f>
        <v>AF2524</v>
      </c>
      <c r="AQ2524" t="str">
        <f>_xlfn.CONCAT('Sample Select backend'!$I$10,ROW(AQ2524))</f>
        <v>R2524</v>
      </c>
      <c r="AR2524" t="str">
        <f>_xlfn.CONCAT('Sample Select backend'!$M$4,ROW(AR2524))</f>
        <v>AK2524</v>
      </c>
      <c r="AS2524" t="str">
        <f t="shared" si="892"/>
        <v>Netherlands</v>
      </c>
      <c r="AT2524" s="9">
        <f t="shared" si="893"/>
        <v>31</v>
      </c>
      <c r="AU2524">
        <f t="shared" si="894"/>
        <v>0</v>
      </c>
      <c r="AV2524" s="9">
        <v>1</v>
      </c>
    </row>
    <row r="2525" spans="1:48" x14ac:dyDescent="0.35">
      <c r="A2525" t="s">
        <v>133</v>
      </c>
      <c r="B2525" s="24" t="s">
        <v>201</v>
      </c>
      <c r="C2525" s="24"/>
      <c r="D2525" s="24" t="s">
        <v>4443</v>
      </c>
      <c r="E2525" s="24"/>
      <c r="O2525" t="s">
        <v>2800</v>
      </c>
      <c r="P2525" t="s">
        <v>2808</v>
      </c>
      <c r="Q2525" t="s">
        <v>2813</v>
      </c>
      <c r="R2525">
        <v>1</v>
      </c>
      <c r="S2525" t="s">
        <v>202</v>
      </c>
      <c r="T2525" t="s">
        <v>202</v>
      </c>
      <c r="U2525" t="s">
        <v>202</v>
      </c>
      <c r="V2525">
        <v>-1</v>
      </c>
      <c r="W2525">
        <v>-1</v>
      </c>
      <c r="X2525">
        <v>-1</v>
      </c>
      <c r="Y2525">
        <v>-1</v>
      </c>
      <c r="Z2525">
        <v>-1</v>
      </c>
      <c r="AA2525">
        <v>-1</v>
      </c>
      <c r="AB2525">
        <v>-1</v>
      </c>
      <c r="AC2525">
        <v>-1</v>
      </c>
      <c r="AD2525">
        <v>-1</v>
      </c>
      <c r="AE2525" s="4" t="s">
        <v>2828</v>
      </c>
      <c r="AF2525" s="9" t="s">
        <v>2829</v>
      </c>
      <c r="AG2525">
        <v>0</v>
      </c>
      <c r="AH2525">
        <v>0</v>
      </c>
      <c r="AI2525">
        <v>0</v>
      </c>
      <c r="AJ2525">
        <v>1</v>
      </c>
      <c r="AK2525" s="9" t="s">
        <v>2840</v>
      </c>
      <c r="AL2525">
        <f t="shared" si="891"/>
        <v>1</v>
      </c>
      <c r="AM2525">
        <f>IF(AND(INDIRECT(AN2525)='Sample Select backend'!$C$2,INDIRECT(AO2525)=1,INDIRECT(AP2525)='Sample Select backend'!$F$2,INDIRECT(AQ2525)=1,INDIRECT(AR2525)='Sample Select backend'!$M$2),1,0)</f>
        <v>1</v>
      </c>
      <c r="AN2525" t="str">
        <f>_xlfn.CONCAT('Sample Select backend'!$C$4,ROW(AN2525))</f>
        <v>AE2525</v>
      </c>
      <c r="AO2525" s="9" t="str">
        <f>_xlfn.CONCAT('Sample Select backend'!$J$2,ROW(AO2525))</f>
        <v>AJ2525</v>
      </c>
      <c r="AP2525" t="str">
        <f>_xlfn.CONCAT('Sample Select backend'!$F$4,ROW(AP2525))</f>
        <v>AF2525</v>
      </c>
      <c r="AQ2525" t="str">
        <f>_xlfn.CONCAT('Sample Select backend'!$I$10,ROW(AQ2525))</f>
        <v>R2525</v>
      </c>
      <c r="AR2525" t="str">
        <f>_xlfn.CONCAT('Sample Select backend'!$M$4,ROW(AR2525))</f>
        <v>AK2525</v>
      </c>
      <c r="AS2525" t="str">
        <f t="shared" si="892"/>
        <v>Netherlands</v>
      </c>
      <c r="AT2525" s="9" t="str">
        <f t="shared" si="893"/>
        <v>Other</v>
      </c>
      <c r="AU2525">
        <f t="shared" si="894"/>
        <v>0</v>
      </c>
      <c r="AV2525" s="9">
        <v>1</v>
      </c>
    </row>
    <row r="2526" spans="1:48" x14ac:dyDescent="0.35">
      <c r="A2526" t="s">
        <v>137</v>
      </c>
      <c r="B2526">
        <v>6</v>
      </c>
      <c r="C2526">
        <v>28</v>
      </c>
      <c r="D2526" t="s">
        <v>1801</v>
      </c>
      <c r="E2526">
        <v>2</v>
      </c>
      <c r="F2526">
        <v>1</v>
      </c>
      <c r="G2526">
        <v>2</v>
      </c>
      <c r="H2526">
        <v>-1</v>
      </c>
      <c r="I2526">
        <v>2</v>
      </c>
      <c r="J2526">
        <v>2</v>
      </c>
      <c r="K2526">
        <v>1</v>
      </c>
      <c r="L2526">
        <v>2</v>
      </c>
      <c r="M2526">
        <v>1</v>
      </c>
      <c r="N2526" t="s">
        <v>2736</v>
      </c>
      <c r="O2526" t="s">
        <v>2805</v>
      </c>
      <c r="P2526" t="s">
        <v>2808</v>
      </c>
      <c r="Q2526" t="s">
        <v>2813</v>
      </c>
      <c r="R2526">
        <v>0</v>
      </c>
      <c r="S2526" t="s">
        <v>202</v>
      </c>
      <c r="T2526" t="s">
        <v>202</v>
      </c>
      <c r="U2526" t="s">
        <v>202</v>
      </c>
      <c r="V2526">
        <f t="shared" ref="V2526:V2545" si="895">IF(E2526&gt;0,1,IF(E2526&lt;0,0,-1))</f>
        <v>1</v>
      </c>
      <c r="W2526">
        <f t="shared" ref="W2526:W2545" si="896">IF(F2526&gt;0,1,IF(F2526&lt;0,0,-1))</f>
        <v>1</v>
      </c>
      <c r="X2526">
        <f t="shared" ref="X2526:X2545" si="897">IF(G2526&gt;0,1,IF(G2526&lt;0,0,-1))</f>
        <v>1</v>
      </c>
      <c r="Y2526">
        <f t="shared" ref="Y2526:Y2545" si="898">IF(H2526&gt;0,1,IF(H2526&lt;0,0,-1))</f>
        <v>0</v>
      </c>
      <c r="Z2526">
        <f t="shared" ref="Z2526:Z2545" si="899">IF(I2526&gt;0,1,IF(I2526&lt;0,0,-1))</f>
        <v>1</v>
      </c>
      <c r="AA2526">
        <f t="shared" ref="AA2526:AA2545" si="900">IF(J2526&gt;0,1,IF(J2526&lt;0,0,-1))</f>
        <v>1</v>
      </c>
      <c r="AB2526">
        <f t="shared" ref="AB2526:AB2545" si="901">IF(K2526&gt;0,1,IF(K2526&lt;0,0,-1))</f>
        <v>1</v>
      </c>
      <c r="AC2526">
        <f t="shared" ref="AC2526:AC2545" si="902">IF(L2526&gt;0,1,IF(L2526&lt;0,0,-1))</f>
        <v>1</v>
      </c>
      <c r="AD2526">
        <f t="shared" ref="AD2526:AD2545" si="903">IF(M2526&gt;0,1,IF(M2526&lt;0,0,-1))</f>
        <v>1</v>
      </c>
      <c r="AE2526" s="4" t="s">
        <v>2828</v>
      </c>
      <c r="AF2526" s="9" t="s">
        <v>2829</v>
      </c>
      <c r="AG2526">
        <v>0</v>
      </c>
      <c r="AH2526">
        <v>0</v>
      </c>
      <c r="AI2526">
        <v>1</v>
      </c>
      <c r="AJ2526">
        <v>1</v>
      </c>
      <c r="AK2526" s="9" t="s">
        <v>2840</v>
      </c>
      <c r="AL2526">
        <f t="shared" si="891"/>
        <v>0</v>
      </c>
      <c r="AM2526">
        <f>IF(AND(INDIRECT(AN2526)='Sample Select backend'!$C$2,INDIRECT(AO2526)=1,INDIRECT(AP2526)='Sample Select backend'!$F$2,INDIRECT(AQ2526)=1,INDIRECT(AR2526)='Sample Select backend'!$M$2),1,0)</f>
        <v>0</v>
      </c>
      <c r="AN2526" t="str">
        <f>_xlfn.CONCAT('Sample Select backend'!$C$4,ROW(AN2526))</f>
        <v>AE2526</v>
      </c>
      <c r="AO2526" s="9" t="str">
        <f>_xlfn.CONCAT('Sample Select backend'!$J$2,ROW(AO2526))</f>
        <v>AJ2526</v>
      </c>
      <c r="AP2526" t="str">
        <f>_xlfn.CONCAT('Sample Select backend'!$F$4,ROW(AP2526))</f>
        <v>AF2526</v>
      </c>
      <c r="AQ2526" t="str">
        <f>_xlfn.CONCAT('Sample Select backend'!$I$10,ROW(AQ2526))</f>
        <v>R2526</v>
      </c>
      <c r="AR2526" t="str">
        <f>_xlfn.CONCAT('Sample Select backend'!$M$4,ROW(AR2526))</f>
        <v>AK2526</v>
      </c>
      <c r="AS2526" t="str">
        <f t="shared" si="892"/>
        <v>New Zealand</v>
      </c>
      <c r="AT2526" s="9">
        <f t="shared" si="893"/>
        <v>28</v>
      </c>
      <c r="AU2526">
        <f t="shared" si="894"/>
        <v>1</v>
      </c>
      <c r="AV2526" s="9">
        <v>1</v>
      </c>
    </row>
    <row r="2527" spans="1:48" x14ac:dyDescent="0.35">
      <c r="A2527" t="s">
        <v>137</v>
      </c>
      <c r="B2527">
        <v>1</v>
      </c>
      <c r="C2527" t="s">
        <v>201</v>
      </c>
      <c r="D2527" t="s">
        <v>1805</v>
      </c>
      <c r="E2527">
        <v>2</v>
      </c>
      <c r="F2527">
        <v>2</v>
      </c>
      <c r="G2527">
        <v>-2</v>
      </c>
      <c r="H2527">
        <v>-1</v>
      </c>
      <c r="I2527">
        <v>-2</v>
      </c>
      <c r="J2527">
        <v>-2</v>
      </c>
      <c r="K2527">
        <v>-2</v>
      </c>
      <c r="L2527">
        <v>-2</v>
      </c>
      <c r="M2527">
        <v>1</v>
      </c>
      <c r="N2527" t="s">
        <v>2736</v>
      </c>
      <c r="O2527" t="s">
        <v>2805</v>
      </c>
      <c r="P2527" t="s">
        <v>2808</v>
      </c>
      <c r="Q2527" t="s">
        <v>2813</v>
      </c>
      <c r="R2527">
        <v>0</v>
      </c>
      <c r="S2527" t="s">
        <v>202</v>
      </c>
      <c r="T2527" t="s">
        <v>202</v>
      </c>
      <c r="U2527" t="s">
        <v>202</v>
      </c>
      <c r="V2527">
        <f t="shared" si="895"/>
        <v>1</v>
      </c>
      <c r="W2527">
        <f t="shared" si="896"/>
        <v>1</v>
      </c>
      <c r="X2527">
        <f t="shared" si="897"/>
        <v>0</v>
      </c>
      <c r="Y2527">
        <f t="shared" si="898"/>
        <v>0</v>
      </c>
      <c r="Z2527">
        <f t="shared" si="899"/>
        <v>0</v>
      </c>
      <c r="AA2527">
        <f t="shared" si="900"/>
        <v>0</v>
      </c>
      <c r="AB2527">
        <f t="shared" si="901"/>
        <v>0</v>
      </c>
      <c r="AC2527">
        <f t="shared" si="902"/>
        <v>0</v>
      </c>
      <c r="AD2527">
        <f t="shared" si="903"/>
        <v>1</v>
      </c>
      <c r="AE2527" s="4" t="s">
        <v>2828</v>
      </c>
      <c r="AF2527" s="9" t="s">
        <v>2829</v>
      </c>
      <c r="AG2527">
        <v>0</v>
      </c>
      <c r="AH2527">
        <v>0</v>
      </c>
      <c r="AI2527">
        <v>1</v>
      </c>
      <c r="AJ2527">
        <v>1</v>
      </c>
      <c r="AK2527" s="9" t="s">
        <v>2840</v>
      </c>
      <c r="AL2527">
        <f t="shared" si="891"/>
        <v>0</v>
      </c>
      <c r="AM2527">
        <f>IF(AND(INDIRECT(AN2527)='Sample Select backend'!$C$2,INDIRECT(AO2527)=1,INDIRECT(AP2527)='Sample Select backend'!$F$2,INDIRECT(AQ2527)=1,INDIRECT(AR2527)='Sample Select backend'!$M$2),1,0)</f>
        <v>0</v>
      </c>
      <c r="AN2527" t="str">
        <f>_xlfn.CONCAT('Sample Select backend'!$C$4,ROW(AN2527))</f>
        <v>AE2527</v>
      </c>
      <c r="AO2527" s="9" t="str">
        <f>_xlfn.CONCAT('Sample Select backend'!$J$2,ROW(AO2527))</f>
        <v>AJ2527</v>
      </c>
      <c r="AP2527" t="str">
        <f>_xlfn.CONCAT('Sample Select backend'!$F$4,ROW(AP2527))</f>
        <v>AF2527</v>
      </c>
      <c r="AQ2527" t="str">
        <f>_xlfn.CONCAT('Sample Select backend'!$I$10,ROW(AQ2527))</f>
        <v>R2527</v>
      </c>
      <c r="AR2527" t="str">
        <f>_xlfn.CONCAT('Sample Select backend'!$M$4,ROW(AR2527))</f>
        <v>AK2527</v>
      </c>
      <c r="AS2527" t="str">
        <f t="shared" si="892"/>
        <v>New Zealand</v>
      </c>
      <c r="AT2527" s="9" t="str">
        <f t="shared" si="893"/>
        <v>Other</v>
      </c>
      <c r="AU2527">
        <f t="shared" si="894"/>
        <v>0</v>
      </c>
      <c r="AV2527" s="9">
        <v>1</v>
      </c>
    </row>
    <row r="2528" spans="1:48" x14ac:dyDescent="0.35">
      <c r="A2528" t="s">
        <v>137</v>
      </c>
      <c r="B2528">
        <v>6</v>
      </c>
      <c r="C2528">
        <v>26</v>
      </c>
      <c r="D2528" t="s">
        <v>1814</v>
      </c>
      <c r="E2528">
        <v>1</v>
      </c>
      <c r="F2528">
        <v>1</v>
      </c>
      <c r="G2528">
        <v>2</v>
      </c>
      <c r="H2528">
        <v>-1</v>
      </c>
      <c r="I2528">
        <v>-2</v>
      </c>
      <c r="J2528">
        <v>2</v>
      </c>
      <c r="K2528">
        <v>-1</v>
      </c>
      <c r="L2528">
        <v>2</v>
      </c>
      <c r="M2528">
        <v>1</v>
      </c>
      <c r="N2528" t="s">
        <v>2736</v>
      </c>
      <c r="O2528" t="s">
        <v>2805</v>
      </c>
      <c r="P2528" t="s">
        <v>2808</v>
      </c>
      <c r="Q2528" t="s">
        <v>2813</v>
      </c>
      <c r="R2528">
        <v>0</v>
      </c>
      <c r="S2528" t="s">
        <v>202</v>
      </c>
      <c r="T2528" t="s">
        <v>202</v>
      </c>
      <c r="U2528" t="s">
        <v>202</v>
      </c>
      <c r="V2528">
        <f t="shared" si="895"/>
        <v>1</v>
      </c>
      <c r="W2528">
        <f t="shared" si="896"/>
        <v>1</v>
      </c>
      <c r="X2528">
        <f t="shared" si="897"/>
        <v>1</v>
      </c>
      <c r="Y2528">
        <f t="shared" si="898"/>
        <v>0</v>
      </c>
      <c r="Z2528">
        <f t="shared" si="899"/>
        <v>0</v>
      </c>
      <c r="AA2528">
        <f t="shared" si="900"/>
        <v>1</v>
      </c>
      <c r="AB2528">
        <f t="shared" si="901"/>
        <v>0</v>
      </c>
      <c r="AC2528">
        <f t="shared" si="902"/>
        <v>1</v>
      </c>
      <c r="AD2528">
        <f t="shared" si="903"/>
        <v>1</v>
      </c>
      <c r="AE2528" s="4" t="s">
        <v>2828</v>
      </c>
      <c r="AF2528" s="9" t="s">
        <v>2829</v>
      </c>
      <c r="AG2528">
        <v>0</v>
      </c>
      <c r="AH2528">
        <v>0</v>
      </c>
      <c r="AI2528">
        <v>1</v>
      </c>
      <c r="AJ2528">
        <v>1</v>
      </c>
      <c r="AK2528" s="9" t="s">
        <v>2840</v>
      </c>
      <c r="AL2528">
        <f t="shared" si="891"/>
        <v>0</v>
      </c>
      <c r="AM2528">
        <f>IF(AND(INDIRECT(AN2528)='Sample Select backend'!$C$2,INDIRECT(AO2528)=1,INDIRECT(AP2528)='Sample Select backend'!$F$2,INDIRECT(AQ2528)=1,INDIRECT(AR2528)='Sample Select backend'!$M$2),1,0)</f>
        <v>0</v>
      </c>
      <c r="AN2528" t="str">
        <f>_xlfn.CONCAT('Sample Select backend'!$C$4,ROW(AN2528))</f>
        <v>AE2528</v>
      </c>
      <c r="AO2528" s="9" t="str">
        <f>_xlfn.CONCAT('Sample Select backend'!$J$2,ROW(AO2528))</f>
        <v>AJ2528</v>
      </c>
      <c r="AP2528" t="str">
        <f>_xlfn.CONCAT('Sample Select backend'!$F$4,ROW(AP2528))</f>
        <v>AF2528</v>
      </c>
      <c r="AQ2528" t="str">
        <f>_xlfn.CONCAT('Sample Select backend'!$I$10,ROW(AQ2528))</f>
        <v>R2528</v>
      </c>
      <c r="AR2528" t="str">
        <f>_xlfn.CONCAT('Sample Select backend'!$M$4,ROW(AR2528))</f>
        <v>AK2528</v>
      </c>
      <c r="AS2528" t="str">
        <f t="shared" si="892"/>
        <v>New Zealand</v>
      </c>
      <c r="AT2528" s="9">
        <f t="shared" si="893"/>
        <v>26</v>
      </c>
      <c r="AU2528">
        <f t="shared" si="894"/>
        <v>0</v>
      </c>
      <c r="AV2528" s="9">
        <v>1</v>
      </c>
    </row>
    <row r="2529" spans="1:48" x14ac:dyDescent="0.35">
      <c r="A2529" t="s">
        <v>137</v>
      </c>
      <c r="B2529">
        <v>5</v>
      </c>
      <c r="C2529" t="s">
        <v>204</v>
      </c>
      <c r="D2529" t="s">
        <v>1797</v>
      </c>
      <c r="E2529">
        <v>1</v>
      </c>
      <c r="F2529">
        <v>-2</v>
      </c>
      <c r="G2529">
        <v>-2</v>
      </c>
      <c r="H2529">
        <v>-1</v>
      </c>
      <c r="I2529">
        <v>-2</v>
      </c>
      <c r="J2529">
        <v>2</v>
      </c>
      <c r="K2529">
        <v>1</v>
      </c>
      <c r="L2529">
        <v>2</v>
      </c>
      <c r="M2529">
        <v>1</v>
      </c>
      <c r="N2529" t="s">
        <v>2736</v>
      </c>
      <c r="O2529" t="s">
        <v>2805</v>
      </c>
      <c r="P2529" t="s">
        <v>2808</v>
      </c>
      <c r="Q2529" t="s">
        <v>2813</v>
      </c>
      <c r="R2529">
        <v>0</v>
      </c>
      <c r="S2529" t="s">
        <v>202</v>
      </c>
      <c r="T2529" t="s">
        <v>202</v>
      </c>
      <c r="U2529" t="s">
        <v>202</v>
      </c>
      <c r="V2529">
        <f t="shared" si="895"/>
        <v>1</v>
      </c>
      <c r="W2529">
        <f t="shared" si="896"/>
        <v>0</v>
      </c>
      <c r="X2529">
        <f t="shared" si="897"/>
        <v>0</v>
      </c>
      <c r="Y2529">
        <f t="shared" si="898"/>
        <v>0</v>
      </c>
      <c r="Z2529">
        <f t="shared" si="899"/>
        <v>0</v>
      </c>
      <c r="AA2529">
        <f t="shared" si="900"/>
        <v>1</v>
      </c>
      <c r="AB2529">
        <f t="shared" si="901"/>
        <v>1</v>
      </c>
      <c r="AC2529">
        <f t="shared" si="902"/>
        <v>1</v>
      </c>
      <c r="AD2529">
        <f t="shared" si="903"/>
        <v>1</v>
      </c>
      <c r="AE2529" s="4" t="s">
        <v>2828</v>
      </c>
      <c r="AF2529" s="9" t="s">
        <v>2829</v>
      </c>
      <c r="AG2529">
        <v>0</v>
      </c>
      <c r="AH2529">
        <v>0</v>
      </c>
      <c r="AI2529">
        <v>1</v>
      </c>
      <c r="AJ2529">
        <v>1</v>
      </c>
      <c r="AK2529" s="9" t="s">
        <v>2840</v>
      </c>
      <c r="AL2529">
        <f t="shared" si="891"/>
        <v>0</v>
      </c>
      <c r="AM2529">
        <f>IF(AND(INDIRECT(AN2529)='Sample Select backend'!$C$2,INDIRECT(AO2529)=1,INDIRECT(AP2529)='Sample Select backend'!$F$2,INDIRECT(AQ2529)=1,INDIRECT(AR2529)='Sample Select backend'!$M$2),1,0)</f>
        <v>0</v>
      </c>
      <c r="AN2529" t="str">
        <f>_xlfn.CONCAT('Sample Select backend'!$C$4,ROW(AN2529))</f>
        <v>AE2529</v>
      </c>
      <c r="AO2529" s="9" t="str">
        <f>_xlfn.CONCAT('Sample Select backend'!$J$2,ROW(AO2529))</f>
        <v>AJ2529</v>
      </c>
      <c r="AP2529" t="str">
        <f>_xlfn.CONCAT('Sample Select backend'!$F$4,ROW(AP2529))</f>
        <v>AF2529</v>
      </c>
      <c r="AQ2529" t="str">
        <f>_xlfn.CONCAT('Sample Select backend'!$I$10,ROW(AQ2529))</f>
        <v>R2529</v>
      </c>
      <c r="AR2529" t="str">
        <f>_xlfn.CONCAT('Sample Select backend'!$M$4,ROW(AR2529))</f>
        <v>AK2529</v>
      </c>
      <c r="AS2529" t="str">
        <f t="shared" si="892"/>
        <v>New Zealand</v>
      </c>
      <c r="AT2529" s="9" t="str">
        <f t="shared" si="893"/>
        <v>General</v>
      </c>
      <c r="AU2529">
        <f t="shared" si="894"/>
        <v>0</v>
      </c>
      <c r="AV2529" s="9">
        <v>1</v>
      </c>
    </row>
    <row r="2530" spans="1:48" x14ac:dyDescent="0.35">
      <c r="A2530" t="s">
        <v>137</v>
      </c>
      <c r="B2530">
        <v>6</v>
      </c>
      <c r="C2530">
        <v>25</v>
      </c>
      <c r="D2530" t="s">
        <v>1807</v>
      </c>
      <c r="E2530">
        <v>1</v>
      </c>
      <c r="F2530">
        <v>1</v>
      </c>
      <c r="G2530">
        <v>2</v>
      </c>
      <c r="H2530">
        <v>-1</v>
      </c>
      <c r="I2530">
        <v>2</v>
      </c>
      <c r="J2530">
        <v>-1</v>
      </c>
      <c r="K2530">
        <v>1</v>
      </c>
      <c r="L2530">
        <v>1</v>
      </c>
      <c r="M2530">
        <v>1</v>
      </c>
      <c r="N2530" t="s">
        <v>2736</v>
      </c>
      <c r="O2530" t="s">
        <v>2805</v>
      </c>
      <c r="P2530" t="s">
        <v>2808</v>
      </c>
      <c r="Q2530" t="s">
        <v>2813</v>
      </c>
      <c r="R2530">
        <v>0</v>
      </c>
      <c r="S2530" t="s">
        <v>202</v>
      </c>
      <c r="T2530" t="s">
        <v>202</v>
      </c>
      <c r="U2530" t="s">
        <v>202</v>
      </c>
      <c r="V2530">
        <f t="shared" si="895"/>
        <v>1</v>
      </c>
      <c r="W2530">
        <f t="shared" si="896"/>
        <v>1</v>
      </c>
      <c r="X2530">
        <f t="shared" si="897"/>
        <v>1</v>
      </c>
      <c r="Y2530">
        <f t="shared" si="898"/>
        <v>0</v>
      </c>
      <c r="Z2530">
        <f t="shared" si="899"/>
        <v>1</v>
      </c>
      <c r="AA2530">
        <f t="shared" si="900"/>
        <v>0</v>
      </c>
      <c r="AB2530">
        <f t="shared" si="901"/>
        <v>1</v>
      </c>
      <c r="AC2530">
        <f t="shared" si="902"/>
        <v>1</v>
      </c>
      <c r="AD2530">
        <f t="shared" si="903"/>
        <v>1</v>
      </c>
      <c r="AE2530" s="4" t="s">
        <v>2828</v>
      </c>
      <c r="AF2530" s="9" t="s">
        <v>2829</v>
      </c>
      <c r="AG2530">
        <v>0</v>
      </c>
      <c r="AH2530">
        <v>0</v>
      </c>
      <c r="AI2530">
        <v>1</v>
      </c>
      <c r="AJ2530">
        <v>1</v>
      </c>
      <c r="AK2530" s="9" t="s">
        <v>2840</v>
      </c>
      <c r="AL2530">
        <f t="shared" si="891"/>
        <v>0</v>
      </c>
      <c r="AM2530">
        <f>IF(AND(INDIRECT(AN2530)='Sample Select backend'!$C$2,INDIRECT(AO2530)=1,INDIRECT(AP2530)='Sample Select backend'!$F$2,INDIRECT(AQ2530)=1,INDIRECT(AR2530)='Sample Select backend'!$M$2),1,0)</f>
        <v>0</v>
      </c>
      <c r="AN2530" t="str">
        <f>_xlfn.CONCAT('Sample Select backend'!$C$4,ROW(AN2530))</f>
        <v>AE2530</v>
      </c>
      <c r="AO2530" s="9" t="str">
        <f>_xlfn.CONCAT('Sample Select backend'!$J$2,ROW(AO2530))</f>
        <v>AJ2530</v>
      </c>
      <c r="AP2530" t="str">
        <f>_xlfn.CONCAT('Sample Select backend'!$F$4,ROW(AP2530))</f>
        <v>AF2530</v>
      </c>
      <c r="AQ2530" t="str">
        <f>_xlfn.CONCAT('Sample Select backend'!$I$10,ROW(AQ2530))</f>
        <v>R2530</v>
      </c>
      <c r="AR2530" t="str">
        <f>_xlfn.CONCAT('Sample Select backend'!$M$4,ROW(AR2530))</f>
        <v>AK2530</v>
      </c>
      <c r="AS2530" t="str">
        <f t="shared" si="892"/>
        <v>New Zealand</v>
      </c>
      <c r="AT2530" s="9">
        <f t="shared" si="893"/>
        <v>25</v>
      </c>
      <c r="AU2530">
        <f t="shared" si="894"/>
        <v>0</v>
      </c>
      <c r="AV2530" s="9">
        <v>1</v>
      </c>
    </row>
    <row r="2531" spans="1:48" x14ac:dyDescent="0.35">
      <c r="A2531" t="s">
        <v>137</v>
      </c>
      <c r="B2531">
        <v>3</v>
      </c>
      <c r="C2531" t="s">
        <v>206</v>
      </c>
      <c r="D2531" t="s">
        <v>1808</v>
      </c>
      <c r="E2531">
        <v>2</v>
      </c>
      <c r="F2531">
        <v>2</v>
      </c>
      <c r="G2531">
        <v>-2</v>
      </c>
      <c r="H2531">
        <v>-1</v>
      </c>
      <c r="I2531">
        <v>-2</v>
      </c>
      <c r="J2531">
        <v>2</v>
      </c>
      <c r="K2531">
        <v>-2</v>
      </c>
      <c r="M2531">
        <v>1</v>
      </c>
      <c r="N2531" t="s">
        <v>2736</v>
      </c>
      <c r="O2531" t="s">
        <v>2805</v>
      </c>
      <c r="P2531" t="s">
        <v>2808</v>
      </c>
      <c r="Q2531" t="s">
        <v>2813</v>
      </c>
      <c r="R2531">
        <v>0</v>
      </c>
      <c r="S2531" t="s">
        <v>202</v>
      </c>
      <c r="T2531" t="s">
        <v>202</v>
      </c>
      <c r="U2531" t="s">
        <v>202</v>
      </c>
      <c r="V2531">
        <f t="shared" si="895"/>
        <v>1</v>
      </c>
      <c r="W2531">
        <f t="shared" si="896"/>
        <v>1</v>
      </c>
      <c r="X2531">
        <f t="shared" si="897"/>
        <v>0</v>
      </c>
      <c r="Y2531">
        <f t="shared" si="898"/>
        <v>0</v>
      </c>
      <c r="Z2531">
        <f t="shared" si="899"/>
        <v>0</v>
      </c>
      <c r="AA2531">
        <f t="shared" si="900"/>
        <v>1</v>
      </c>
      <c r="AB2531">
        <f t="shared" si="901"/>
        <v>0</v>
      </c>
      <c r="AC2531">
        <f t="shared" si="902"/>
        <v>-1</v>
      </c>
      <c r="AD2531">
        <f t="shared" si="903"/>
        <v>1</v>
      </c>
      <c r="AE2531" s="4" t="s">
        <v>2828</v>
      </c>
      <c r="AF2531" s="9" t="s">
        <v>2829</v>
      </c>
      <c r="AG2531">
        <v>0</v>
      </c>
      <c r="AH2531">
        <v>0</v>
      </c>
      <c r="AI2531">
        <v>1</v>
      </c>
      <c r="AJ2531">
        <v>1</v>
      </c>
      <c r="AK2531" s="9" t="s">
        <v>2840</v>
      </c>
      <c r="AL2531">
        <f t="shared" si="891"/>
        <v>0</v>
      </c>
      <c r="AM2531">
        <f>IF(AND(INDIRECT(AN2531)='Sample Select backend'!$C$2,INDIRECT(AO2531)=1,INDIRECT(AP2531)='Sample Select backend'!$F$2,INDIRECT(AQ2531)=1,INDIRECT(AR2531)='Sample Select backend'!$M$2),1,0)</f>
        <v>0</v>
      </c>
      <c r="AN2531" t="str">
        <f>_xlfn.CONCAT('Sample Select backend'!$C$4,ROW(AN2531))</f>
        <v>AE2531</v>
      </c>
      <c r="AO2531" s="9" t="str">
        <f>_xlfn.CONCAT('Sample Select backend'!$J$2,ROW(AO2531))</f>
        <v>AJ2531</v>
      </c>
      <c r="AP2531" t="str">
        <f>_xlfn.CONCAT('Sample Select backend'!$F$4,ROW(AP2531))</f>
        <v>AF2531</v>
      </c>
      <c r="AQ2531" t="str">
        <f>_xlfn.CONCAT('Sample Select backend'!$I$10,ROW(AQ2531))</f>
        <v>R2531</v>
      </c>
      <c r="AR2531" t="str">
        <f>_xlfn.CONCAT('Sample Select backend'!$M$4,ROW(AR2531))</f>
        <v>AK2531</v>
      </c>
      <c r="AS2531" t="str">
        <f t="shared" si="892"/>
        <v>New Zealand</v>
      </c>
      <c r="AT2531" s="9" t="str">
        <f t="shared" si="893"/>
        <v>Tax exemption/waiver/suspension</v>
      </c>
      <c r="AU2531">
        <f t="shared" si="894"/>
        <v>0</v>
      </c>
      <c r="AV2531" s="9">
        <v>1</v>
      </c>
    </row>
    <row r="2532" spans="1:48" x14ac:dyDescent="0.35">
      <c r="A2532" t="s">
        <v>137</v>
      </c>
      <c r="B2532">
        <v>9</v>
      </c>
      <c r="C2532">
        <v>34</v>
      </c>
      <c r="D2532" t="s">
        <v>1796</v>
      </c>
      <c r="E2532">
        <v>1</v>
      </c>
      <c r="F2532">
        <v>1</v>
      </c>
      <c r="I2532">
        <v>2</v>
      </c>
      <c r="J2532">
        <v>2</v>
      </c>
      <c r="K2532">
        <v>1</v>
      </c>
      <c r="M2532">
        <v>1</v>
      </c>
      <c r="N2532" t="s">
        <v>2736</v>
      </c>
      <c r="O2532" t="s">
        <v>2805</v>
      </c>
      <c r="P2532" t="s">
        <v>2808</v>
      </c>
      <c r="Q2532" t="s">
        <v>2813</v>
      </c>
      <c r="R2532">
        <v>0</v>
      </c>
      <c r="S2532" t="s">
        <v>202</v>
      </c>
      <c r="T2532" t="s">
        <v>202</v>
      </c>
      <c r="U2532" t="s">
        <v>202</v>
      </c>
      <c r="V2532">
        <f t="shared" si="895"/>
        <v>1</v>
      </c>
      <c r="W2532">
        <f t="shared" si="896"/>
        <v>1</v>
      </c>
      <c r="X2532">
        <f t="shared" si="897"/>
        <v>-1</v>
      </c>
      <c r="Y2532">
        <f t="shared" si="898"/>
        <v>-1</v>
      </c>
      <c r="Z2532">
        <f t="shared" si="899"/>
        <v>1</v>
      </c>
      <c r="AA2532">
        <f t="shared" si="900"/>
        <v>1</v>
      </c>
      <c r="AB2532">
        <f t="shared" si="901"/>
        <v>1</v>
      </c>
      <c r="AC2532">
        <f t="shared" si="902"/>
        <v>-1</v>
      </c>
      <c r="AD2532">
        <f t="shared" si="903"/>
        <v>1</v>
      </c>
      <c r="AE2532" s="4" t="s">
        <v>2828</v>
      </c>
      <c r="AF2532" s="9" t="s">
        <v>2829</v>
      </c>
      <c r="AG2532">
        <v>0</v>
      </c>
      <c r="AH2532">
        <v>0</v>
      </c>
      <c r="AI2532">
        <v>1</v>
      </c>
      <c r="AJ2532">
        <v>1</v>
      </c>
      <c r="AK2532" s="9" t="s">
        <v>2840</v>
      </c>
      <c r="AL2532">
        <f t="shared" si="891"/>
        <v>0</v>
      </c>
      <c r="AM2532">
        <f>IF(AND(INDIRECT(AN2532)='Sample Select backend'!$C$2,INDIRECT(AO2532)=1,INDIRECT(AP2532)='Sample Select backend'!$F$2,INDIRECT(AQ2532)=1,INDIRECT(AR2532)='Sample Select backend'!$M$2),1,0)</f>
        <v>0</v>
      </c>
      <c r="AN2532" t="str">
        <f>_xlfn.CONCAT('Sample Select backend'!$C$4,ROW(AN2532))</f>
        <v>AE2532</v>
      </c>
      <c r="AO2532" s="9" t="str">
        <f>_xlfn.CONCAT('Sample Select backend'!$J$2,ROW(AO2532))</f>
        <v>AJ2532</v>
      </c>
      <c r="AP2532" t="str">
        <f>_xlfn.CONCAT('Sample Select backend'!$F$4,ROW(AP2532))</f>
        <v>AF2532</v>
      </c>
      <c r="AQ2532" t="str">
        <f>_xlfn.CONCAT('Sample Select backend'!$I$10,ROW(AQ2532))</f>
        <v>R2532</v>
      </c>
      <c r="AR2532" t="str">
        <f>_xlfn.CONCAT('Sample Select backend'!$M$4,ROW(AR2532))</f>
        <v>AK2532</v>
      </c>
      <c r="AS2532" t="str">
        <f t="shared" si="892"/>
        <v>New Zealand</v>
      </c>
      <c r="AT2532" s="9">
        <f t="shared" si="893"/>
        <v>34</v>
      </c>
      <c r="AU2532">
        <f t="shared" si="894"/>
        <v>0</v>
      </c>
      <c r="AV2532" s="9">
        <v>1</v>
      </c>
    </row>
    <row r="2533" spans="1:48" x14ac:dyDescent="0.35">
      <c r="A2533" t="s">
        <v>137</v>
      </c>
      <c r="B2533">
        <v>6</v>
      </c>
      <c r="C2533">
        <v>29</v>
      </c>
      <c r="D2533" t="s">
        <v>1811</v>
      </c>
      <c r="E2533">
        <v>1</v>
      </c>
      <c r="F2533">
        <v>1</v>
      </c>
      <c r="G2533">
        <v>-2</v>
      </c>
      <c r="H2533">
        <v>-1</v>
      </c>
      <c r="I2533">
        <v>-2</v>
      </c>
      <c r="J2533">
        <v>2</v>
      </c>
      <c r="K2533">
        <v>1</v>
      </c>
      <c r="L2533">
        <v>-2</v>
      </c>
      <c r="M2533">
        <v>1</v>
      </c>
      <c r="N2533" t="s">
        <v>2736</v>
      </c>
      <c r="O2533" t="s">
        <v>2805</v>
      </c>
      <c r="P2533" t="s">
        <v>2808</v>
      </c>
      <c r="Q2533" t="s">
        <v>2813</v>
      </c>
      <c r="R2533">
        <v>0</v>
      </c>
      <c r="S2533" t="s">
        <v>202</v>
      </c>
      <c r="T2533" t="s">
        <v>202</v>
      </c>
      <c r="U2533" t="s">
        <v>202</v>
      </c>
      <c r="V2533">
        <f t="shared" si="895"/>
        <v>1</v>
      </c>
      <c r="W2533">
        <f t="shared" si="896"/>
        <v>1</v>
      </c>
      <c r="X2533">
        <f t="shared" si="897"/>
        <v>0</v>
      </c>
      <c r="Y2533">
        <f t="shared" si="898"/>
        <v>0</v>
      </c>
      <c r="Z2533">
        <f t="shared" si="899"/>
        <v>0</v>
      </c>
      <c r="AA2533">
        <f t="shared" si="900"/>
        <v>1</v>
      </c>
      <c r="AB2533">
        <f t="shared" si="901"/>
        <v>1</v>
      </c>
      <c r="AC2533">
        <f t="shared" si="902"/>
        <v>0</v>
      </c>
      <c r="AD2533">
        <f t="shared" si="903"/>
        <v>1</v>
      </c>
      <c r="AE2533" s="4" t="s">
        <v>2828</v>
      </c>
      <c r="AF2533" s="9" t="s">
        <v>2829</v>
      </c>
      <c r="AG2533">
        <v>0</v>
      </c>
      <c r="AH2533">
        <v>0</v>
      </c>
      <c r="AI2533">
        <v>1</v>
      </c>
      <c r="AJ2533">
        <v>1</v>
      </c>
      <c r="AK2533" s="9" t="s">
        <v>2840</v>
      </c>
      <c r="AL2533">
        <f t="shared" si="891"/>
        <v>0</v>
      </c>
      <c r="AM2533">
        <f>IF(AND(INDIRECT(AN2533)='Sample Select backend'!$C$2,INDIRECT(AO2533)=1,INDIRECT(AP2533)='Sample Select backend'!$F$2,INDIRECT(AQ2533)=1,INDIRECT(AR2533)='Sample Select backend'!$M$2),1,0)</f>
        <v>0</v>
      </c>
      <c r="AN2533" t="str">
        <f>_xlfn.CONCAT('Sample Select backend'!$C$4,ROW(AN2533))</f>
        <v>AE2533</v>
      </c>
      <c r="AO2533" s="9" t="str">
        <f>_xlfn.CONCAT('Sample Select backend'!$J$2,ROW(AO2533))</f>
        <v>AJ2533</v>
      </c>
      <c r="AP2533" t="str">
        <f>_xlfn.CONCAT('Sample Select backend'!$F$4,ROW(AP2533))</f>
        <v>AF2533</v>
      </c>
      <c r="AQ2533" t="str">
        <f>_xlfn.CONCAT('Sample Select backend'!$I$10,ROW(AQ2533))</f>
        <v>R2533</v>
      </c>
      <c r="AR2533" t="str">
        <f>_xlfn.CONCAT('Sample Select backend'!$M$4,ROW(AR2533))</f>
        <v>AK2533</v>
      </c>
      <c r="AS2533" t="str">
        <f t="shared" si="892"/>
        <v>New Zealand</v>
      </c>
      <c r="AT2533" s="9">
        <f t="shared" si="893"/>
        <v>29</v>
      </c>
      <c r="AU2533">
        <f t="shared" si="894"/>
        <v>0</v>
      </c>
      <c r="AV2533" s="9">
        <v>1</v>
      </c>
    </row>
    <row r="2534" spans="1:48" x14ac:dyDescent="0.35">
      <c r="A2534" t="s">
        <v>137</v>
      </c>
      <c r="B2534">
        <v>6</v>
      </c>
      <c r="C2534">
        <v>29</v>
      </c>
      <c r="D2534" t="s">
        <v>1802</v>
      </c>
      <c r="E2534">
        <v>1</v>
      </c>
      <c r="F2534">
        <v>1</v>
      </c>
      <c r="G2534">
        <v>2</v>
      </c>
      <c r="H2534">
        <v>-1</v>
      </c>
      <c r="I2534">
        <v>-2</v>
      </c>
      <c r="J2534">
        <v>2</v>
      </c>
      <c r="K2534">
        <v>1</v>
      </c>
      <c r="L2534">
        <v>2</v>
      </c>
      <c r="M2534">
        <v>1</v>
      </c>
      <c r="N2534" t="s">
        <v>2736</v>
      </c>
      <c r="O2534" t="s">
        <v>2805</v>
      </c>
      <c r="P2534" t="s">
        <v>2808</v>
      </c>
      <c r="Q2534" t="s">
        <v>2813</v>
      </c>
      <c r="R2534">
        <v>0</v>
      </c>
      <c r="S2534" t="s">
        <v>202</v>
      </c>
      <c r="T2534" t="s">
        <v>202</v>
      </c>
      <c r="U2534" t="s">
        <v>202</v>
      </c>
      <c r="V2534">
        <f t="shared" si="895"/>
        <v>1</v>
      </c>
      <c r="W2534">
        <f t="shared" si="896"/>
        <v>1</v>
      </c>
      <c r="X2534">
        <f t="shared" si="897"/>
        <v>1</v>
      </c>
      <c r="Y2534">
        <f t="shared" si="898"/>
        <v>0</v>
      </c>
      <c r="Z2534">
        <f t="shared" si="899"/>
        <v>0</v>
      </c>
      <c r="AA2534">
        <f t="shared" si="900"/>
        <v>1</v>
      </c>
      <c r="AB2534">
        <f t="shared" si="901"/>
        <v>1</v>
      </c>
      <c r="AC2534">
        <f t="shared" si="902"/>
        <v>1</v>
      </c>
      <c r="AD2534">
        <f t="shared" si="903"/>
        <v>1</v>
      </c>
      <c r="AE2534" s="4" t="s">
        <v>2828</v>
      </c>
      <c r="AF2534" s="9" t="s">
        <v>2829</v>
      </c>
      <c r="AG2534">
        <v>0</v>
      </c>
      <c r="AH2534">
        <v>0</v>
      </c>
      <c r="AI2534">
        <v>1</v>
      </c>
      <c r="AJ2534">
        <v>1</v>
      </c>
      <c r="AK2534" s="9" t="s">
        <v>2840</v>
      </c>
      <c r="AL2534">
        <f t="shared" si="891"/>
        <v>0</v>
      </c>
      <c r="AM2534">
        <f>IF(AND(INDIRECT(AN2534)='Sample Select backend'!$C$2,INDIRECT(AO2534)=1,INDIRECT(AP2534)='Sample Select backend'!$F$2,INDIRECT(AQ2534)=1,INDIRECT(AR2534)='Sample Select backend'!$M$2),1,0)</f>
        <v>0</v>
      </c>
      <c r="AN2534" t="str">
        <f>_xlfn.CONCAT('Sample Select backend'!$C$4,ROW(AN2534))</f>
        <v>AE2534</v>
      </c>
      <c r="AO2534" s="9" t="str">
        <f>_xlfn.CONCAT('Sample Select backend'!$J$2,ROW(AO2534))</f>
        <v>AJ2534</v>
      </c>
      <c r="AP2534" t="str">
        <f>_xlfn.CONCAT('Sample Select backend'!$F$4,ROW(AP2534))</f>
        <v>AF2534</v>
      </c>
      <c r="AQ2534" t="str">
        <f>_xlfn.CONCAT('Sample Select backend'!$I$10,ROW(AQ2534))</f>
        <v>R2534</v>
      </c>
      <c r="AR2534" t="str">
        <f>_xlfn.CONCAT('Sample Select backend'!$M$4,ROW(AR2534))</f>
        <v>AK2534</v>
      </c>
      <c r="AS2534" t="str">
        <f t="shared" si="892"/>
        <v>New Zealand</v>
      </c>
      <c r="AT2534" s="9">
        <f t="shared" si="893"/>
        <v>29</v>
      </c>
      <c r="AU2534">
        <f t="shared" si="894"/>
        <v>0</v>
      </c>
      <c r="AV2534" s="9">
        <v>1</v>
      </c>
    </row>
    <row r="2535" spans="1:48" x14ac:dyDescent="0.35">
      <c r="A2535" t="s">
        <v>137</v>
      </c>
      <c r="B2535">
        <v>1</v>
      </c>
      <c r="C2535" t="s">
        <v>206</v>
      </c>
      <c r="D2535" t="s">
        <v>1800</v>
      </c>
      <c r="E2535">
        <v>2</v>
      </c>
      <c r="F2535">
        <v>2</v>
      </c>
      <c r="G2535">
        <v>-2</v>
      </c>
      <c r="H2535">
        <v>-1</v>
      </c>
      <c r="I2535">
        <v>-2</v>
      </c>
      <c r="J2535">
        <v>2</v>
      </c>
      <c r="K2535">
        <v>2</v>
      </c>
      <c r="L2535">
        <v>-2</v>
      </c>
      <c r="M2535">
        <v>1</v>
      </c>
      <c r="N2535" t="s">
        <v>2736</v>
      </c>
      <c r="O2535" t="s">
        <v>2805</v>
      </c>
      <c r="P2535" t="s">
        <v>2808</v>
      </c>
      <c r="Q2535" t="s">
        <v>2813</v>
      </c>
      <c r="R2535">
        <v>0</v>
      </c>
      <c r="S2535" t="s">
        <v>202</v>
      </c>
      <c r="T2535" t="s">
        <v>202</v>
      </c>
      <c r="U2535" t="s">
        <v>202</v>
      </c>
      <c r="V2535">
        <f t="shared" si="895"/>
        <v>1</v>
      </c>
      <c r="W2535">
        <f t="shared" si="896"/>
        <v>1</v>
      </c>
      <c r="X2535">
        <f t="shared" si="897"/>
        <v>0</v>
      </c>
      <c r="Y2535">
        <f t="shared" si="898"/>
        <v>0</v>
      </c>
      <c r="Z2535">
        <f t="shared" si="899"/>
        <v>0</v>
      </c>
      <c r="AA2535">
        <f t="shared" si="900"/>
        <v>1</v>
      </c>
      <c r="AB2535">
        <f t="shared" si="901"/>
        <v>1</v>
      </c>
      <c r="AC2535">
        <f t="shared" si="902"/>
        <v>0</v>
      </c>
      <c r="AD2535">
        <f t="shared" si="903"/>
        <v>1</v>
      </c>
      <c r="AE2535" s="4" t="s">
        <v>2828</v>
      </c>
      <c r="AF2535" s="9" t="s">
        <v>2829</v>
      </c>
      <c r="AG2535">
        <v>0</v>
      </c>
      <c r="AH2535">
        <v>0</v>
      </c>
      <c r="AI2535">
        <v>1</v>
      </c>
      <c r="AJ2535">
        <v>1</v>
      </c>
      <c r="AK2535" s="9" t="s">
        <v>2840</v>
      </c>
      <c r="AL2535">
        <f t="shared" si="891"/>
        <v>0</v>
      </c>
      <c r="AM2535">
        <f>IF(AND(INDIRECT(AN2535)='Sample Select backend'!$C$2,INDIRECT(AO2535)=1,INDIRECT(AP2535)='Sample Select backend'!$F$2,INDIRECT(AQ2535)=1,INDIRECT(AR2535)='Sample Select backend'!$M$2),1,0)</f>
        <v>0</v>
      </c>
      <c r="AN2535" t="str">
        <f>_xlfn.CONCAT('Sample Select backend'!$C$4,ROW(AN2535))</f>
        <v>AE2535</v>
      </c>
      <c r="AO2535" s="9" t="str">
        <f>_xlfn.CONCAT('Sample Select backend'!$J$2,ROW(AO2535))</f>
        <v>AJ2535</v>
      </c>
      <c r="AP2535" t="str">
        <f>_xlfn.CONCAT('Sample Select backend'!$F$4,ROW(AP2535))</f>
        <v>AF2535</v>
      </c>
      <c r="AQ2535" t="str">
        <f>_xlfn.CONCAT('Sample Select backend'!$I$10,ROW(AQ2535))</f>
        <v>R2535</v>
      </c>
      <c r="AR2535" t="str">
        <f>_xlfn.CONCAT('Sample Select backend'!$M$4,ROW(AR2535))</f>
        <v>AK2535</v>
      </c>
      <c r="AS2535" t="str">
        <f t="shared" si="892"/>
        <v>New Zealand</v>
      </c>
      <c r="AT2535" s="9" t="str">
        <f t="shared" si="893"/>
        <v>Tax exemption/waiver/suspension</v>
      </c>
      <c r="AU2535">
        <f t="shared" si="894"/>
        <v>0</v>
      </c>
      <c r="AV2535" s="9">
        <v>1</v>
      </c>
    </row>
    <row r="2536" spans="1:48" x14ac:dyDescent="0.35">
      <c r="A2536" t="s">
        <v>137</v>
      </c>
      <c r="B2536">
        <v>6</v>
      </c>
      <c r="C2536">
        <v>27</v>
      </c>
      <c r="D2536" t="s">
        <v>1810</v>
      </c>
      <c r="E2536">
        <v>1</v>
      </c>
      <c r="F2536">
        <v>1</v>
      </c>
      <c r="G2536">
        <v>2</v>
      </c>
      <c r="H2536">
        <v>-1</v>
      </c>
      <c r="I2536">
        <v>-2</v>
      </c>
      <c r="J2536">
        <v>2</v>
      </c>
      <c r="K2536">
        <v>-1</v>
      </c>
      <c r="L2536">
        <v>2</v>
      </c>
      <c r="M2536">
        <v>1</v>
      </c>
      <c r="N2536" t="s">
        <v>2736</v>
      </c>
      <c r="O2536" t="s">
        <v>2805</v>
      </c>
      <c r="P2536" t="s">
        <v>2808</v>
      </c>
      <c r="Q2536" t="s">
        <v>2813</v>
      </c>
      <c r="R2536">
        <v>0</v>
      </c>
      <c r="S2536" t="s">
        <v>202</v>
      </c>
      <c r="T2536" t="s">
        <v>202</v>
      </c>
      <c r="U2536" t="s">
        <v>202</v>
      </c>
      <c r="V2536">
        <f t="shared" si="895"/>
        <v>1</v>
      </c>
      <c r="W2536">
        <f t="shared" si="896"/>
        <v>1</v>
      </c>
      <c r="X2536">
        <f t="shared" si="897"/>
        <v>1</v>
      </c>
      <c r="Y2536">
        <f t="shared" si="898"/>
        <v>0</v>
      </c>
      <c r="Z2536">
        <f t="shared" si="899"/>
        <v>0</v>
      </c>
      <c r="AA2536">
        <f t="shared" si="900"/>
        <v>1</v>
      </c>
      <c r="AB2536">
        <f t="shared" si="901"/>
        <v>0</v>
      </c>
      <c r="AC2536">
        <f t="shared" si="902"/>
        <v>1</v>
      </c>
      <c r="AD2536">
        <f t="shared" si="903"/>
        <v>1</v>
      </c>
      <c r="AE2536" s="4" t="s">
        <v>2828</v>
      </c>
      <c r="AF2536" s="9" t="s">
        <v>2829</v>
      </c>
      <c r="AG2536">
        <v>0</v>
      </c>
      <c r="AH2536">
        <v>0</v>
      </c>
      <c r="AI2536">
        <v>1</v>
      </c>
      <c r="AJ2536">
        <v>1</v>
      </c>
      <c r="AK2536" s="9" t="s">
        <v>2840</v>
      </c>
      <c r="AL2536">
        <f t="shared" si="891"/>
        <v>0</v>
      </c>
      <c r="AM2536">
        <f>IF(AND(INDIRECT(AN2536)='Sample Select backend'!$C$2,INDIRECT(AO2536)=1,INDIRECT(AP2536)='Sample Select backend'!$F$2,INDIRECT(AQ2536)=1,INDIRECT(AR2536)='Sample Select backend'!$M$2),1,0)</f>
        <v>0</v>
      </c>
      <c r="AN2536" t="str">
        <f>_xlfn.CONCAT('Sample Select backend'!$C$4,ROW(AN2536))</f>
        <v>AE2536</v>
      </c>
      <c r="AO2536" s="9" t="str">
        <f>_xlfn.CONCAT('Sample Select backend'!$J$2,ROW(AO2536))</f>
        <v>AJ2536</v>
      </c>
      <c r="AP2536" t="str">
        <f>_xlfn.CONCAT('Sample Select backend'!$F$4,ROW(AP2536))</f>
        <v>AF2536</v>
      </c>
      <c r="AQ2536" t="str">
        <f>_xlfn.CONCAT('Sample Select backend'!$I$10,ROW(AQ2536))</f>
        <v>R2536</v>
      </c>
      <c r="AR2536" t="str">
        <f>_xlfn.CONCAT('Sample Select backend'!$M$4,ROW(AR2536))</f>
        <v>AK2536</v>
      </c>
      <c r="AS2536" t="str">
        <f t="shared" si="892"/>
        <v>New Zealand</v>
      </c>
      <c r="AT2536" s="9">
        <f t="shared" si="893"/>
        <v>27</v>
      </c>
      <c r="AU2536">
        <f t="shared" si="894"/>
        <v>0</v>
      </c>
      <c r="AV2536" s="9">
        <v>1</v>
      </c>
    </row>
    <row r="2537" spans="1:48" x14ac:dyDescent="0.35">
      <c r="A2537" t="s">
        <v>137</v>
      </c>
      <c r="B2537">
        <v>7</v>
      </c>
      <c r="C2537">
        <v>30</v>
      </c>
      <c r="D2537" t="s">
        <v>1799</v>
      </c>
      <c r="E2537">
        <v>1</v>
      </c>
      <c r="F2537">
        <v>1</v>
      </c>
      <c r="G2537">
        <v>2</v>
      </c>
      <c r="H2537">
        <v>1</v>
      </c>
      <c r="I2537">
        <v>2</v>
      </c>
      <c r="J2537">
        <v>2</v>
      </c>
      <c r="K2537">
        <v>1</v>
      </c>
      <c r="L2537">
        <v>-2</v>
      </c>
      <c r="M2537">
        <v>1</v>
      </c>
      <c r="N2537" t="s">
        <v>2736</v>
      </c>
      <c r="O2537" t="s">
        <v>2805</v>
      </c>
      <c r="P2537" t="s">
        <v>2808</v>
      </c>
      <c r="Q2537" t="s">
        <v>2813</v>
      </c>
      <c r="R2537">
        <v>0</v>
      </c>
      <c r="S2537" t="s">
        <v>202</v>
      </c>
      <c r="T2537" t="s">
        <v>202</v>
      </c>
      <c r="U2537" t="s">
        <v>202</v>
      </c>
      <c r="V2537">
        <f t="shared" si="895"/>
        <v>1</v>
      </c>
      <c r="W2537">
        <f t="shared" si="896"/>
        <v>1</v>
      </c>
      <c r="X2537">
        <f t="shared" si="897"/>
        <v>1</v>
      </c>
      <c r="Y2537">
        <f t="shared" si="898"/>
        <v>1</v>
      </c>
      <c r="Z2537">
        <f t="shared" si="899"/>
        <v>1</v>
      </c>
      <c r="AA2537">
        <f t="shared" si="900"/>
        <v>1</v>
      </c>
      <c r="AB2537">
        <f t="shared" si="901"/>
        <v>1</v>
      </c>
      <c r="AC2537">
        <f t="shared" si="902"/>
        <v>0</v>
      </c>
      <c r="AD2537">
        <f t="shared" si="903"/>
        <v>1</v>
      </c>
      <c r="AE2537" s="4" t="s">
        <v>2828</v>
      </c>
      <c r="AF2537" s="9" t="s">
        <v>2829</v>
      </c>
      <c r="AG2537">
        <v>0</v>
      </c>
      <c r="AH2537">
        <v>0</v>
      </c>
      <c r="AI2537">
        <v>1</v>
      </c>
      <c r="AJ2537">
        <v>1</v>
      </c>
      <c r="AK2537" s="9" t="s">
        <v>2840</v>
      </c>
      <c r="AL2537">
        <f t="shared" si="891"/>
        <v>0</v>
      </c>
      <c r="AM2537">
        <f>IF(AND(INDIRECT(AN2537)='Sample Select backend'!$C$2,INDIRECT(AO2537)=1,INDIRECT(AP2537)='Sample Select backend'!$F$2,INDIRECT(AQ2537)=1,INDIRECT(AR2537)='Sample Select backend'!$M$2),1,0)</f>
        <v>0</v>
      </c>
      <c r="AN2537" t="str">
        <f>_xlfn.CONCAT('Sample Select backend'!$C$4,ROW(AN2537))</f>
        <v>AE2537</v>
      </c>
      <c r="AO2537" s="9" t="str">
        <f>_xlfn.CONCAT('Sample Select backend'!$J$2,ROW(AO2537))</f>
        <v>AJ2537</v>
      </c>
      <c r="AP2537" t="str">
        <f>_xlfn.CONCAT('Sample Select backend'!$F$4,ROW(AP2537))</f>
        <v>AF2537</v>
      </c>
      <c r="AQ2537" t="str">
        <f>_xlfn.CONCAT('Sample Select backend'!$I$10,ROW(AQ2537))</f>
        <v>R2537</v>
      </c>
      <c r="AR2537" t="str">
        <f>_xlfn.CONCAT('Sample Select backend'!$M$4,ROW(AR2537))</f>
        <v>AK2537</v>
      </c>
      <c r="AS2537" t="str">
        <f t="shared" si="892"/>
        <v>New Zealand</v>
      </c>
      <c r="AT2537" s="9">
        <f t="shared" si="893"/>
        <v>30</v>
      </c>
      <c r="AU2537">
        <f t="shared" si="894"/>
        <v>0</v>
      </c>
      <c r="AV2537" s="9">
        <v>1</v>
      </c>
    </row>
    <row r="2538" spans="1:48" x14ac:dyDescent="0.35">
      <c r="A2538" t="s">
        <v>137</v>
      </c>
      <c r="B2538">
        <v>1</v>
      </c>
      <c r="C2538">
        <v>6</v>
      </c>
      <c r="D2538" t="s">
        <v>1798</v>
      </c>
      <c r="E2538">
        <v>2</v>
      </c>
      <c r="F2538">
        <v>2</v>
      </c>
      <c r="G2538">
        <v>2</v>
      </c>
      <c r="H2538">
        <v>2</v>
      </c>
      <c r="I2538">
        <v>2</v>
      </c>
      <c r="J2538">
        <v>2</v>
      </c>
      <c r="K2538">
        <v>1</v>
      </c>
      <c r="L2538">
        <v>2</v>
      </c>
      <c r="M2538">
        <v>1</v>
      </c>
      <c r="N2538" t="s">
        <v>2736</v>
      </c>
      <c r="O2538" t="s">
        <v>2805</v>
      </c>
      <c r="P2538" t="s">
        <v>2808</v>
      </c>
      <c r="Q2538" t="s">
        <v>2813</v>
      </c>
      <c r="R2538">
        <v>0</v>
      </c>
      <c r="S2538" t="s">
        <v>202</v>
      </c>
      <c r="T2538" t="s">
        <v>202</v>
      </c>
      <c r="U2538" t="s">
        <v>202</v>
      </c>
      <c r="V2538">
        <f t="shared" si="895"/>
        <v>1</v>
      </c>
      <c r="W2538">
        <f t="shared" si="896"/>
        <v>1</v>
      </c>
      <c r="X2538">
        <f t="shared" si="897"/>
        <v>1</v>
      </c>
      <c r="Y2538">
        <f t="shared" si="898"/>
        <v>1</v>
      </c>
      <c r="Z2538">
        <f t="shared" si="899"/>
        <v>1</v>
      </c>
      <c r="AA2538">
        <f t="shared" si="900"/>
        <v>1</v>
      </c>
      <c r="AB2538">
        <f t="shared" si="901"/>
        <v>1</v>
      </c>
      <c r="AC2538">
        <f t="shared" si="902"/>
        <v>1</v>
      </c>
      <c r="AD2538">
        <f t="shared" si="903"/>
        <v>1</v>
      </c>
      <c r="AE2538" s="4" t="s">
        <v>2828</v>
      </c>
      <c r="AF2538" s="9" t="s">
        <v>2829</v>
      </c>
      <c r="AG2538">
        <v>0</v>
      </c>
      <c r="AH2538">
        <v>0</v>
      </c>
      <c r="AI2538">
        <v>1</v>
      </c>
      <c r="AJ2538">
        <v>1</v>
      </c>
      <c r="AK2538" s="9" t="s">
        <v>2840</v>
      </c>
      <c r="AL2538">
        <f t="shared" si="891"/>
        <v>0</v>
      </c>
      <c r="AM2538">
        <f>IF(AND(INDIRECT(AN2538)='Sample Select backend'!$C$2,INDIRECT(AO2538)=1,INDIRECT(AP2538)='Sample Select backend'!$F$2,INDIRECT(AQ2538)=1,INDIRECT(AR2538)='Sample Select backend'!$M$2),1,0)</f>
        <v>0</v>
      </c>
      <c r="AN2538" t="str">
        <f>_xlfn.CONCAT('Sample Select backend'!$C$4,ROW(AN2538))</f>
        <v>AE2538</v>
      </c>
      <c r="AO2538" s="9" t="str">
        <f>_xlfn.CONCAT('Sample Select backend'!$J$2,ROW(AO2538))</f>
        <v>AJ2538</v>
      </c>
      <c r="AP2538" t="str">
        <f>_xlfn.CONCAT('Sample Select backend'!$F$4,ROW(AP2538))</f>
        <v>AF2538</v>
      </c>
      <c r="AQ2538" t="str">
        <f>_xlfn.CONCAT('Sample Select backend'!$I$10,ROW(AQ2538))</f>
        <v>R2538</v>
      </c>
      <c r="AR2538" t="str">
        <f>_xlfn.CONCAT('Sample Select backend'!$M$4,ROW(AR2538))</f>
        <v>AK2538</v>
      </c>
      <c r="AS2538" t="str">
        <f t="shared" si="892"/>
        <v>New Zealand</v>
      </c>
      <c r="AT2538" s="9">
        <f t="shared" si="893"/>
        <v>6</v>
      </c>
      <c r="AU2538">
        <f t="shared" si="894"/>
        <v>0</v>
      </c>
      <c r="AV2538" s="9">
        <v>1</v>
      </c>
    </row>
    <row r="2539" spans="1:48" x14ac:dyDescent="0.35">
      <c r="A2539" t="s">
        <v>137</v>
      </c>
      <c r="B2539">
        <v>1</v>
      </c>
      <c r="C2539">
        <v>3</v>
      </c>
      <c r="D2539" t="s">
        <v>1803</v>
      </c>
      <c r="E2539">
        <v>-2</v>
      </c>
      <c r="F2539">
        <v>2</v>
      </c>
      <c r="G2539">
        <v>-2</v>
      </c>
      <c r="H2539">
        <v>-1</v>
      </c>
      <c r="I2539">
        <v>2</v>
      </c>
      <c r="J2539">
        <v>-2</v>
      </c>
      <c r="K2539">
        <v>2</v>
      </c>
      <c r="L2539">
        <v>-2</v>
      </c>
      <c r="M2539">
        <v>1</v>
      </c>
      <c r="N2539" t="s">
        <v>2736</v>
      </c>
      <c r="O2539" t="s">
        <v>2805</v>
      </c>
      <c r="P2539" t="s">
        <v>2808</v>
      </c>
      <c r="Q2539" t="s">
        <v>2813</v>
      </c>
      <c r="R2539">
        <v>0</v>
      </c>
      <c r="S2539" t="s">
        <v>202</v>
      </c>
      <c r="T2539" t="s">
        <v>202</v>
      </c>
      <c r="U2539" t="s">
        <v>202</v>
      </c>
      <c r="V2539">
        <f t="shared" si="895"/>
        <v>0</v>
      </c>
      <c r="W2539">
        <f t="shared" si="896"/>
        <v>1</v>
      </c>
      <c r="X2539">
        <f t="shared" si="897"/>
        <v>0</v>
      </c>
      <c r="Y2539">
        <f t="shared" si="898"/>
        <v>0</v>
      </c>
      <c r="Z2539">
        <f t="shared" si="899"/>
        <v>1</v>
      </c>
      <c r="AA2539">
        <f t="shared" si="900"/>
        <v>0</v>
      </c>
      <c r="AB2539">
        <f t="shared" si="901"/>
        <v>1</v>
      </c>
      <c r="AC2539">
        <f t="shared" si="902"/>
        <v>0</v>
      </c>
      <c r="AD2539">
        <f t="shared" si="903"/>
        <v>1</v>
      </c>
      <c r="AE2539" s="4" t="s">
        <v>2828</v>
      </c>
      <c r="AF2539" s="9" t="s">
        <v>2829</v>
      </c>
      <c r="AG2539">
        <v>0</v>
      </c>
      <c r="AH2539">
        <v>0</v>
      </c>
      <c r="AI2539">
        <v>1</v>
      </c>
      <c r="AJ2539">
        <v>1</v>
      </c>
      <c r="AK2539" s="9" t="s">
        <v>2840</v>
      </c>
      <c r="AL2539">
        <f t="shared" si="891"/>
        <v>0</v>
      </c>
      <c r="AM2539">
        <f>IF(AND(INDIRECT(AN2539)='Sample Select backend'!$C$2,INDIRECT(AO2539)=1,INDIRECT(AP2539)='Sample Select backend'!$F$2,INDIRECT(AQ2539)=1,INDIRECT(AR2539)='Sample Select backend'!$M$2),1,0)</f>
        <v>0</v>
      </c>
      <c r="AN2539" t="str">
        <f>_xlfn.CONCAT('Sample Select backend'!$C$4,ROW(AN2539))</f>
        <v>AE2539</v>
      </c>
      <c r="AO2539" s="9" t="str">
        <f>_xlfn.CONCAT('Sample Select backend'!$J$2,ROW(AO2539))</f>
        <v>AJ2539</v>
      </c>
      <c r="AP2539" t="str">
        <f>_xlfn.CONCAT('Sample Select backend'!$F$4,ROW(AP2539))</f>
        <v>AF2539</v>
      </c>
      <c r="AQ2539" t="str">
        <f>_xlfn.CONCAT('Sample Select backend'!$I$10,ROW(AQ2539))</f>
        <v>R2539</v>
      </c>
      <c r="AR2539" t="str">
        <f>_xlfn.CONCAT('Sample Select backend'!$M$4,ROW(AR2539))</f>
        <v>AK2539</v>
      </c>
      <c r="AS2539" t="str">
        <f t="shared" si="892"/>
        <v>New Zealand</v>
      </c>
      <c r="AT2539" s="9">
        <f t="shared" si="893"/>
        <v>3</v>
      </c>
      <c r="AU2539">
        <f t="shared" si="894"/>
        <v>0</v>
      </c>
      <c r="AV2539" s="9">
        <v>1</v>
      </c>
    </row>
    <row r="2540" spans="1:48" x14ac:dyDescent="0.35">
      <c r="A2540" t="s">
        <v>137</v>
      </c>
      <c r="B2540">
        <v>9</v>
      </c>
      <c r="C2540">
        <v>34</v>
      </c>
      <c r="D2540" t="s">
        <v>1806</v>
      </c>
      <c r="E2540">
        <v>1</v>
      </c>
      <c r="F2540">
        <v>1</v>
      </c>
      <c r="G2540">
        <v>2</v>
      </c>
      <c r="H2540">
        <v>-1</v>
      </c>
      <c r="I2540">
        <v>2</v>
      </c>
      <c r="J2540">
        <v>1</v>
      </c>
      <c r="K2540">
        <v>1</v>
      </c>
      <c r="L2540">
        <v>2</v>
      </c>
      <c r="M2540">
        <v>1</v>
      </c>
      <c r="N2540" t="s">
        <v>2736</v>
      </c>
      <c r="O2540" t="s">
        <v>2805</v>
      </c>
      <c r="P2540" t="s">
        <v>2808</v>
      </c>
      <c r="Q2540" t="s">
        <v>2813</v>
      </c>
      <c r="R2540">
        <v>0</v>
      </c>
      <c r="S2540" t="s">
        <v>202</v>
      </c>
      <c r="T2540" t="s">
        <v>202</v>
      </c>
      <c r="U2540" t="s">
        <v>202</v>
      </c>
      <c r="V2540">
        <f t="shared" si="895"/>
        <v>1</v>
      </c>
      <c r="W2540">
        <f t="shared" si="896"/>
        <v>1</v>
      </c>
      <c r="X2540">
        <f t="shared" si="897"/>
        <v>1</v>
      </c>
      <c r="Y2540">
        <f t="shared" si="898"/>
        <v>0</v>
      </c>
      <c r="Z2540">
        <f t="shared" si="899"/>
        <v>1</v>
      </c>
      <c r="AA2540">
        <f t="shared" si="900"/>
        <v>1</v>
      </c>
      <c r="AB2540">
        <f t="shared" si="901"/>
        <v>1</v>
      </c>
      <c r="AC2540">
        <f t="shared" si="902"/>
        <v>1</v>
      </c>
      <c r="AD2540">
        <f t="shared" si="903"/>
        <v>1</v>
      </c>
      <c r="AE2540" s="4" t="s">
        <v>2828</v>
      </c>
      <c r="AF2540" s="9" t="s">
        <v>2829</v>
      </c>
      <c r="AG2540">
        <v>0</v>
      </c>
      <c r="AH2540">
        <v>0</v>
      </c>
      <c r="AI2540">
        <v>1</v>
      </c>
      <c r="AJ2540">
        <v>1</v>
      </c>
      <c r="AK2540" s="9" t="s">
        <v>2840</v>
      </c>
      <c r="AL2540">
        <f t="shared" si="891"/>
        <v>0</v>
      </c>
      <c r="AM2540">
        <f>IF(AND(INDIRECT(AN2540)='Sample Select backend'!$C$2,INDIRECT(AO2540)=1,INDIRECT(AP2540)='Sample Select backend'!$F$2,INDIRECT(AQ2540)=1,INDIRECT(AR2540)='Sample Select backend'!$M$2),1,0)</f>
        <v>0</v>
      </c>
      <c r="AN2540" t="str">
        <f>_xlfn.CONCAT('Sample Select backend'!$C$4,ROW(AN2540))</f>
        <v>AE2540</v>
      </c>
      <c r="AO2540" s="9" t="str">
        <f>_xlfn.CONCAT('Sample Select backend'!$J$2,ROW(AO2540))</f>
        <v>AJ2540</v>
      </c>
      <c r="AP2540" t="str">
        <f>_xlfn.CONCAT('Sample Select backend'!$F$4,ROW(AP2540))</f>
        <v>AF2540</v>
      </c>
      <c r="AQ2540" t="str">
        <f>_xlfn.CONCAT('Sample Select backend'!$I$10,ROW(AQ2540))</f>
        <v>R2540</v>
      </c>
      <c r="AR2540" t="str">
        <f>_xlfn.CONCAT('Sample Select backend'!$M$4,ROW(AR2540))</f>
        <v>AK2540</v>
      </c>
      <c r="AS2540" t="str">
        <f t="shared" si="892"/>
        <v>New Zealand</v>
      </c>
      <c r="AT2540" s="9">
        <f t="shared" si="893"/>
        <v>34</v>
      </c>
      <c r="AU2540">
        <f t="shared" si="894"/>
        <v>0</v>
      </c>
      <c r="AV2540" s="9">
        <v>1</v>
      </c>
    </row>
    <row r="2541" spans="1:48" x14ac:dyDescent="0.35">
      <c r="A2541" t="s">
        <v>137</v>
      </c>
      <c r="B2541">
        <v>1</v>
      </c>
      <c r="C2541">
        <v>3</v>
      </c>
      <c r="D2541" t="s">
        <v>1812</v>
      </c>
      <c r="E2541">
        <v>-2</v>
      </c>
      <c r="F2541">
        <v>2</v>
      </c>
      <c r="G2541">
        <v>2</v>
      </c>
      <c r="H2541">
        <v>-1</v>
      </c>
      <c r="I2541">
        <v>2</v>
      </c>
      <c r="J2541">
        <v>-2</v>
      </c>
      <c r="K2541">
        <v>2</v>
      </c>
      <c r="L2541">
        <v>2</v>
      </c>
      <c r="M2541">
        <v>1</v>
      </c>
      <c r="N2541" t="s">
        <v>2736</v>
      </c>
      <c r="O2541" t="s">
        <v>2805</v>
      </c>
      <c r="P2541" t="s">
        <v>2808</v>
      </c>
      <c r="Q2541" t="s">
        <v>2813</v>
      </c>
      <c r="R2541">
        <v>0</v>
      </c>
      <c r="S2541" t="s">
        <v>202</v>
      </c>
      <c r="T2541" t="s">
        <v>202</v>
      </c>
      <c r="U2541" t="s">
        <v>202</v>
      </c>
      <c r="V2541">
        <f t="shared" si="895"/>
        <v>0</v>
      </c>
      <c r="W2541">
        <f t="shared" si="896"/>
        <v>1</v>
      </c>
      <c r="X2541">
        <f t="shared" si="897"/>
        <v>1</v>
      </c>
      <c r="Y2541">
        <f t="shared" si="898"/>
        <v>0</v>
      </c>
      <c r="Z2541">
        <f t="shared" si="899"/>
        <v>1</v>
      </c>
      <c r="AA2541">
        <f t="shared" si="900"/>
        <v>0</v>
      </c>
      <c r="AB2541">
        <f t="shared" si="901"/>
        <v>1</v>
      </c>
      <c r="AC2541">
        <f t="shared" si="902"/>
        <v>1</v>
      </c>
      <c r="AD2541">
        <f t="shared" si="903"/>
        <v>1</v>
      </c>
      <c r="AE2541" s="4" t="s">
        <v>2828</v>
      </c>
      <c r="AF2541" s="9" t="s">
        <v>2829</v>
      </c>
      <c r="AG2541">
        <v>0</v>
      </c>
      <c r="AH2541">
        <v>0</v>
      </c>
      <c r="AI2541">
        <v>1</v>
      </c>
      <c r="AJ2541">
        <v>1</v>
      </c>
      <c r="AK2541" s="9" t="s">
        <v>2840</v>
      </c>
      <c r="AL2541">
        <f t="shared" si="891"/>
        <v>0</v>
      </c>
      <c r="AM2541">
        <f>IF(AND(INDIRECT(AN2541)='Sample Select backend'!$C$2,INDIRECT(AO2541)=1,INDIRECT(AP2541)='Sample Select backend'!$F$2,INDIRECT(AQ2541)=1,INDIRECT(AR2541)='Sample Select backend'!$M$2),1,0)</f>
        <v>0</v>
      </c>
      <c r="AN2541" t="str">
        <f>_xlfn.CONCAT('Sample Select backend'!$C$4,ROW(AN2541))</f>
        <v>AE2541</v>
      </c>
      <c r="AO2541" s="9" t="str">
        <f>_xlfn.CONCAT('Sample Select backend'!$J$2,ROW(AO2541))</f>
        <v>AJ2541</v>
      </c>
      <c r="AP2541" t="str">
        <f>_xlfn.CONCAT('Sample Select backend'!$F$4,ROW(AP2541))</f>
        <v>AF2541</v>
      </c>
      <c r="AQ2541" t="str">
        <f>_xlfn.CONCAT('Sample Select backend'!$I$10,ROW(AQ2541))</f>
        <v>R2541</v>
      </c>
      <c r="AR2541" t="str">
        <f>_xlfn.CONCAT('Sample Select backend'!$M$4,ROW(AR2541))</f>
        <v>AK2541</v>
      </c>
      <c r="AS2541" t="str">
        <f t="shared" si="892"/>
        <v>New Zealand</v>
      </c>
      <c r="AT2541" s="9">
        <f t="shared" si="893"/>
        <v>3</v>
      </c>
      <c r="AU2541">
        <f t="shared" si="894"/>
        <v>0</v>
      </c>
      <c r="AV2541" s="9">
        <v>1</v>
      </c>
    </row>
    <row r="2542" spans="1:48" x14ac:dyDescent="0.35">
      <c r="A2542" t="s">
        <v>137</v>
      </c>
      <c r="B2542">
        <v>1</v>
      </c>
      <c r="C2542">
        <v>3</v>
      </c>
      <c r="D2542" t="s">
        <v>1795</v>
      </c>
      <c r="E2542">
        <v>2</v>
      </c>
      <c r="F2542">
        <v>2</v>
      </c>
      <c r="G2542">
        <v>-2</v>
      </c>
      <c r="H2542">
        <v>-1</v>
      </c>
      <c r="I2542">
        <v>-2</v>
      </c>
      <c r="J2542">
        <v>2</v>
      </c>
      <c r="K2542">
        <v>2</v>
      </c>
      <c r="L2542">
        <v>-2</v>
      </c>
      <c r="M2542">
        <v>1</v>
      </c>
      <c r="N2542" t="s">
        <v>2736</v>
      </c>
      <c r="O2542" t="s">
        <v>2805</v>
      </c>
      <c r="P2542" t="s">
        <v>2808</v>
      </c>
      <c r="Q2542" t="s">
        <v>2813</v>
      </c>
      <c r="R2542">
        <v>0</v>
      </c>
      <c r="S2542" t="s">
        <v>202</v>
      </c>
      <c r="T2542" t="s">
        <v>202</v>
      </c>
      <c r="U2542" t="s">
        <v>202</v>
      </c>
      <c r="V2542">
        <f t="shared" si="895"/>
        <v>1</v>
      </c>
      <c r="W2542">
        <f t="shared" si="896"/>
        <v>1</v>
      </c>
      <c r="X2542">
        <f t="shared" si="897"/>
        <v>0</v>
      </c>
      <c r="Y2542">
        <f t="shared" si="898"/>
        <v>0</v>
      </c>
      <c r="Z2542">
        <f t="shared" si="899"/>
        <v>0</v>
      </c>
      <c r="AA2542">
        <f t="shared" si="900"/>
        <v>1</v>
      </c>
      <c r="AB2542">
        <f t="shared" si="901"/>
        <v>1</v>
      </c>
      <c r="AC2542">
        <f t="shared" si="902"/>
        <v>0</v>
      </c>
      <c r="AD2542">
        <f t="shared" si="903"/>
        <v>1</v>
      </c>
      <c r="AE2542" s="4" t="s">
        <v>2828</v>
      </c>
      <c r="AF2542" s="9" t="s">
        <v>2829</v>
      </c>
      <c r="AG2542">
        <v>0</v>
      </c>
      <c r="AH2542">
        <v>0</v>
      </c>
      <c r="AI2542">
        <v>1</v>
      </c>
      <c r="AJ2542">
        <v>1</v>
      </c>
      <c r="AK2542" s="9" t="s">
        <v>2840</v>
      </c>
      <c r="AL2542">
        <f t="shared" si="891"/>
        <v>0</v>
      </c>
      <c r="AM2542">
        <f>IF(AND(INDIRECT(AN2542)='Sample Select backend'!$C$2,INDIRECT(AO2542)=1,INDIRECT(AP2542)='Sample Select backend'!$F$2,INDIRECT(AQ2542)=1,INDIRECT(AR2542)='Sample Select backend'!$M$2),1,0)</f>
        <v>0</v>
      </c>
      <c r="AN2542" t="str">
        <f>_xlfn.CONCAT('Sample Select backend'!$C$4,ROW(AN2542))</f>
        <v>AE2542</v>
      </c>
      <c r="AO2542" s="9" t="str">
        <f>_xlfn.CONCAT('Sample Select backend'!$J$2,ROW(AO2542))</f>
        <v>AJ2542</v>
      </c>
      <c r="AP2542" t="str">
        <f>_xlfn.CONCAT('Sample Select backend'!$F$4,ROW(AP2542))</f>
        <v>AF2542</v>
      </c>
      <c r="AQ2542" t="str">
        <f>_xlfn.CONCAT('Sample Select backend'!$I$10,ROW(AQ2542))</f>
        <v>R2542</v>
      </c>
      <c r="AR2542" t="str">
        <f>_xlfn.CONCAT('Sample Select backend'!$M$4,ROW(AR2542))</f>
        <v>AK2542</v>
      </c>
      <c r="AS2542" t="str">
        <f t="shared" si="892"/>
        <v>New Zealand</v>
      </c>
      <c r="AT2542" s="9">
        <f t="shared" si="893"/>
        <v>3</v>
      </c>
      <c r="AU2542">
        <f t="shared" si="894"/>
        <v>0</v>
      </c>
      <c r="AV2542" s="9">
        <v>1</v>
      </c>
    </row>
    <row r="2543" spans="1:48" x14ac:dyDescent="0.35">
      <c r="A2543" t="s">
        <v>137</v>
      </c>
      <c r="B2543">
        <v>6</v>
      </c>
      <c r="C2543">
        <v>26</v>
      </c>
      <c r="D2543" t="s">
        <v>1813</v>
      </c>
      <c r="E2543">
        <v>1</v>
      </c>
      <c r="F2543">
        <v>1</v>
      </c>
      <c r="G2543">
        <v>2</v>
      </c>
      <c r="H2543">
        <v>-1</v>
      </c>
      <c r="I2543">
        <v>2</v>
      </c>
      <c r="J2543">
        <v>-1</v>
      </c>
      <c r="K2543">
        <v>1</v>
      </c>
      <c r="L2543">
        <v>2</v>
      </c>
      <c r="M2543">
        <v>1</v>
      </c>
      <c r="N2543" t="s">
        <v>2736</v>
      </c>
      <c r="O2543" t="s">
        <v>2805</v>
      </c>
      <c r="P2543" t="s">
        <v>2808</v>
      </c>
      <c r="Q2543" t="s">
        <v>2813</v>
      </c>
      <c r="R2543">
        <v>0</v>
      </c>
      <c r="S2543" t="s">
        <v>202</v>
      </c>
      <c r="T2543" t="s">
        <v>202</v>
      </c>
      <c r="U2543" t="s">
        <v>202</v>
      </c>
      <c r="V2543">
        <f t="shared" si="895"/>
        <v>1</v>
      </c>
      <c r="W2543">
        <f t="shared" si="896"/>
        <v>1</v>
      </c>
      <c r="X2543">
        <f t="shared" si="897"/>
        <v>1</v>
      </c>
      <c r="Y2543">
        <f t="shared" si="898"/>
        <v>0</v>
      </c>
      <c r="Z2543">
        <f t="shared" si="899"/>
        <v>1</v>
      </c>
      <c r="AA2543">
        <f t="shared" si="900"/>
        <v>0</v>
      </c>
      <c r="AB2543">
        <f t="shared" si="901"/>
        <v>1</v>
      </c>
      <c r="AC2543">
        <f t="shared" si="902"/>
        <v>1</v>
      </c>
      <c r="AD2543">
        <f t="shared" si="903"/>
        <v>1</v>
      </c>
      <c r="AE2543" s="4" t="s">
        <v>2828</v>
      </c>
      <c r="AF2543" s="9" t="s">
        <v>2829</v>
      </c>
      <c r="AG2543">
        <v>0</v>
      </c>
      <c r="AH2543">
        <v>0</v>
      </c>
      <c r="AI2543">
        <v>1</v>
      </c>
      <c r="AJ2543">
        <v>1</v>
      </c>
      <c r="AK2543" s="9" t="s">
        <v>2840</v>
      </c>
      <c r="AL2543">
        <f t="shared" si="891"/>
        <v>0</v>
      </c>
      <c r="AM2543">
        <f>IF(AND(INDIRECT(AN2543)='Sample Select backend'!$C$2,INDIRECT(AO2543)=1,INDIRECT(AP2543)='Sample Select backend'!$F$2,INDIRECT(AQ2543)=1,INDIRECT(AR2543)='Sample Select backend'!$M$2),1,0)</f>
        <v>0</v>
      </c>
      <c r="AN2543" t="str">
        <f>_xlfn.CONCAT('Sample Select backend'!$C$4,ROW(AN2543))</f>
        <v>AE2543</v>
      </c>
      <c r="AO2543" s="9" t="str">
        <f>_xlfn.CONCAT('Sample Select backend'!$J$2,ROW(AO2543))</f>
        <v>AJ2543</v>
      </c>
      <c r="AP2543" t="str">
        <f>_xlfn.CONCAT('Sample Select backend'!$F$4,ROW(AP2543))</f>
        <v>AF2543</v>
      </c>
      <c r="AQ2543" t="str">
        <f>_xlfn.CONCAT('Sample Select backend'!$I$10,ROW(AQ2543))</f>
        <v>R2543</v>
      </c>
      <c r="AR2543" t="str">
        <f>_xlfn.CONCAT('Sample Select backend'!$M$4,ROW(AR2543))</f>
        <v>AK2543</v>
      </c>
      <c r="AS2543" t="str">
        <f t="shared" si="892"/>
        <v>New Zealand</v>
      </c>
      <c r="AT2543" s="9">
        <f t="shared" si="893"/>
        <v>26</v>
      </c>
      <c r="AU2543">
        <f t="shared" si="894"/>
        <v>0</v>
      </c>
      <c r="AV2543" s="9">
        <v>1</v>
      </c>
    </row>
    <row r="2544" spans="1:48" x14ac:dyDescent="0.35">
      <c r="A2544" t="s">
        <v>137</v>
      </c>
      <c r="B2544">
        <v>1</v>
      </c>
      <c r="C2544">
        <v>8</v>
      </c>
      <c r="D2544" t="s">
        <v>1804</v>
      </c>
      <c r="E2544">
        <v>-2</v>
      </c>
      <c r="F2544">
        <v>2</v>
      </c>
      <c r="G2544">
        <v>-2</v>
      </c>
      <c r="H2544">
        <v>-1</v>
      </c>
      <c r="I2544">
        <v>-2</v>
      </c>
      <c r="J2544">
        <v>-2</v>
      </c>
      <c r="K2544">
        <v>-2</v>
      </c>
      <c r="L2544">
        <v>2</v>
      </c>
      <c r="M2544">
        <v>1</v>
      </c>
      <c r="N2544" t="s">
        <v>2736</v>
      </c>
      <c r="O2544" t="s">
        <v>2805</v>
      </c>
      <c r="P2544" t="s">
        <v>2808</v>
      </c>
      <c r="Q2544" t="s">
        <v>2813</v>
      </c>
      <c r="R2544">
        <v>0</v>
      </c>
      <c r="S2544" t="s">
        <v>202</v>
      </c>
      <c r="T2544" t="s">
        <v>202</v>
      </c>
      <c r="U2544" t="s">
        <v>202</v>
      </c>
      <c r="V2544">
        <f t="shared" si="895"/>
        <v>0</v>
      </c>
      <c r="W2544">
        <f t="shared" si="896"/>
        <v>1</v>
      </c>
      <c r="X2544">
        <f t="shared" si="897"/>
        <v>0</v>
      </c>
      <c r="Y2544">
        <f t="shared" si="898"/>
        <v>0</v>
      </c>
      <c r="Z2544">
        <f t="shared" si="899"/>
        <v>0</v>
      </c>
      <c r="AA2544">
        <f t="shared" si="900"/>
        <v>0</v>
      </c>
      <c r="AB2544">
        <f t="shared" si="901"/>
        <v>0</v>
      </c>
      <c r="AC2544">
        <f t="shared" si="902"/>
        <v>1</v>
      </c>
      <c r="AD2544">
        <f t="shared" si="903"/>
        <v>1</v>
      </c>
      <c r="AE2544" s="4" t="s">
        <v>2828</v>
      </c>
      <c r="AF2544" s="9" t="s">
        <v>2829</v>
      </c>
      <c r="AG2544">
        <v>0</v>
      </c>
      <c r="AH2544">
        <v>0</v>
      </c>
      <c r="AI2544">
        <v>1</v>
      </c>
      <c r="AJ2544">
        <v>1</v>
      </c>
      <c r="AK2544" s="9" t="s">
        <v>2840</v>
      </c>
      <c r="AL2544">
        <f t="shared" si="891"/>
        <v>0</v>
      </c>
      <c r="AM2544">
        <f>IF(AND(INDIRECT(AN2544)='Sample Select backend'!$C$2,INDIRECT(AO2544)=1,INDIRECT(AP2544)='Sample Select backend'!$F$2,INDIRECT(AQ2544)=1,INDIRECT(AR2544)='Sample Select backend'!$M$2),1,0)</f>
        <v>0</v>
      </c>
      <c r="AN2544" t="str">
        <f>_xlfn.CONCAT('Sample Select backend'!$C$4,ROW(AN2544))</f>
        <v>AE2544</v>
      </c>
      <c r="AO2544" s="9" t="str">
        <f>_xlfn.CONCAT('Sample Select backend'!$J$2,ROW(AO2544))</f>
        <v>AJ2544</v>
      </c>
      <c r="AP2544" t="str">
        <f>_xlfn.CONCAT('Sample Select backend'!$F$4,ROW(AP2544))</f>
        <v>AF2544</v>
      </c>
      <c r="AQ2544" t="str">
        <f>_xlfn.CONCAT('Sample Select backend'!$I$10,ROW(AQ2544))</f>
        <v>R2544</v>
      </c>
      <c r="AR2544" t="str">
        <f>_xlfn.CONCAT('Sample Select backend'!$M$4,ROW(AR2544))</f>
        <v>AK2544</v>
      </c>
      <c r="AS2544" t="str">
        <f t="shared" si="892"/>
        <v>New Zealand</v>
      </c>
      <c r="AT2544" s="9">
        <f t="shared" si="893"/>
        <v>8</v>
      </c>
      <c r="AU2544">
        <f t="shared" si="894"/>
        <v>0</v>
      </c>
      <c r="AV2544" s="9">
        <v>0</v>
      </c>
    </row>
    <row r="2545" spans="1:48" x14ac:dyDescent="0.35">
      <c r="A2545" t="s">
        <v>137</v>
      </c>
      <c r="B2545">
        <v>1</v>
      </c>
      <c r="C2545">
        <v>4</v>
      </c>
      <c r="D2545" t="s">
        <v>1809</v>
      </c>
      <c r="E2545">
        <v>2</v>
      </c>
      <c r="F2545">
        <v>2</v>
      </c>
      <c r="G2545">
        <v>-2</v>
      </c>
      <c r="H2545">
        <v>-1</v>
      </c>
      <c r="I2545">
        <v>2</v>
      </c>
      <c r="J2545">
        <v>2</v>
      </c>
      <c r="K2545">
        <v>2</v>
      </c>
      <c r="L2545">
        <v>2</v>
      </c>
      <c r="M2545">
        <v>1</v>
      </c>
      <c r="N2545" t="s">
        <v>2736</v>
      </c>
      <c r="O2545" t="s">
        <v>2805</v>
      </c>
      <c r="P2545" t="s">
        <v>2808</v>
      </c>
      <c r="Q2545" t="s">
        <v>2813</v>
      </c>
      <c r="R2545">
        <v>0</v>
      </c>
      <c r="S2545" t="s">
        <v>202</v>
      </c>
      <c r="T2545" t="s">
        <v>202</v>
      </c>
      <c r="U2545" t="s">
        <v>202</v>
      </c>
      <c r="V2545">
        <f t="shared" si="895"/>
        <v>1</v>
      </c>
      <c r="W2545">
        <f t="shared" si="896"/>
        <v>1</v>
      </c>
      <c r="X2545">
        <f t="shared" si="897"/>
        <v>0</v>
      </c>
      <c r="Y2545">
        <f t="shared" si="898"/>
        <v>0</v>
      </c>
      <c r="Z2545">
        <f t="shared" si="899"/>
        <v>1</v>
      </c>
      <c r="AA2545">
        <f t="shared" si="900"/>
        <v>1</v>
      </c>
      <c r="AB2545">
        <f t="shared" si="901"/>
        <v>1</v>
      </c>
      <c r="AC2545">
        <f t="shared" si="902"/>
        <v>1</v>
      </c>
      <c r="AD2545">
        <f t="shared" si="903"/>
        <v>1</v>
      </c>
      <c r="AE2545" s="4" t="s">
        <v>2828</v>
      </c>
      <c r="AF2545" s="9" t="s">
        <v>2829</v>
      </c>
      <c r="AG2545">
        <v>0</v>
      </c>
      <c r="AH2545">
        <v>0</v>
      </c>
      <c r="AI2545">
        <v>1</v>
      </c>
      <c r="AJ2545">
        <v>1</v>
      </c>
      <c r="AK2545" s="9" t="s">
        <v>2840</v>
      </c>
      <c r="AL2545">
        <f t="shared" si="891"/>
        <v>0</v>
      </c>
      <c r="AM2545">
        <f>IF(AND(INDIRECT(AN2545)='Sample Select backend'!$C$2,INDIRECT(AO2545)=1,INDIRECT(AP2545)='Sample Select backend'!$F$2,INDIRECT(AQ2545)=1,INDIRECT(AR2545)='Sample Select backend'!$M$2),1,0)</f>
        <v>0</v>
      </c>
      <c r="AN2545" t="str">
        <f>_xlfn.CONCAT('Sample Select backend'!$C$4,ROW(AN2545))</f>
        <v>AE2545</v>
      </c>
      <c r="AO2545" s="9" t="str">
        <f>_xlfn.CONCAT('Sample Select backend'!$J$2,ROW(AO2545))</f>
        <v>AJ2545</v>
      </c>
      <c r="AP2545" t="str">
        <f>_xlfn.CONCAT('Sample Select backend'!$F$4,ROW(AP2545))</f>
        <v>AF2545</v>
      </c>
      <c r="AQ2545" t="str">
        <f>_xlfn.CONCAT('Sample Select backend'!$I$10,ROW(AQ2545))</f>
        <v>R2545</v>
      </c>
      <c r="AR2545" t="str">
        <f>_xlfn.CONCAT('Sample Select backend'!$M$4,ROW(AR2545))</f>
        <v>AK2545</v>
      </c>
      <c r="AS2545" t="str">
        <f t="shared" si="892"/>
        <v>New Zealand</v>
      </c>
      <c r="AT2545" s="9">
        <f t="shared" si="893"/>
        <v>4</v>
      </c>
      <c r="AU2545">
        <f t="shared" si="894"/>
        <v>0</v>
      </c>
      <c r="AV2545" s="9">
        <v>0</v>
      </c>
    </row>
    <row r="2546" spans="1:48" x14ac:dyDescent="0.35">
      <c r="A2546" s="24" t="s">
        <v>137</v>
      </c>
      <c r="B2546" s="24">
        <v>6</v>
      </c>
      <c r="C2546" s="24">
        <v>26</v>
      </c>
      <c r="D2546" s="24" t="s">
        <v>4065</v>
      </c>
      <c r="E2546" s="24"/>
      <c r="O2546" t="s">
        <v>2805</v>
      </c>
      <c r="P2546" t="s">
        <v>2808</v>
      </c>
      <c r="Q2546" t="s">
        <v>2813</v>
      </c>
      <c r="R2546">
        <v>0</v>
      </c>
      <c r="S2546" t="s">
        <v>202</v>
      </c>
      <c r="T2546" t="s">
        <v>202</v>
      </c>
      <c r="U2546" t="s">
        <v>202</v>
      </c>
      <c r="V2546">
        <v>-1</v>
      </c>
      <c r="W2546">
        <v>-1</v>
      </c>
      <c r="X2546">
        <v>-1</v>
      </c>
      <c r="Y2546">
        <v>-1</v>
      </c>
      <c r="Z2546">
        <v>-1</v>
      </c>
      <c r="AA2546">
        <v>-1</v>
      </c>
      <c r="AB2546">
        <v>-1</v>
      </c>
      <c r="AC2546">
        <v>-1</v>
      </c>
      <c r="AD2546">
        <v>-1</v>
      </c>
      <c r="AE2546" s="4" t="s">
        <v>2828</v>
      </c>
      <c r="AF2546" s="9" t="s">
        <v>2829</v>
      </c>
      <c r="AG2546">
        <v>0</v>
      </c>
      <c r="AH2546">
        <v>0</v>
      </c>
      <c r="AI2546">
        <v>1</v>
      </c>
      <c r="AJ2546">
        <v>1</v>
      </c>
      <c r="AK2546" s="9" t="s">
        <v>2840</v>
      </c>
      <c r="AL2546">
        <f t="shared" si="891"/>
        <v>0</v>
      </c>
      <c r="AM2546">
        <f>IF(AND(INDIRECT(AN2546)='Sample Select backend'!$C$2,INDIRECT(AO2546)=1,INDIRECT(AP2546)='Sample Select backend'!$F$2,INDIRECT(AQ2546)=1,INDIRECT(AR2546)='Sample Select backend'!$M$2),1,0)</f>
        <v>0</v>
      </c>
      <c r="AN2546" t="str">
        <f>_xlfn.CONCAT('Sample Select backend'!$C$4,ROW(AN2546))</f>
        <v>AE2546</v>
      </c>
      <c r="AO2546" s="9" t="str">
        <f>_xlfn.CONCAT('Sample Select backend'!$J$2,ROW(AO2546))</f>
        <v>AJ2546</v>
      </c>
      <c r="AP2546" t="str">
        <f>_xlfn.CONCAT('Sample Select backend'!$F$4,ROW(AP2546))</f>
        <v>AF2546</v>
      </c>
      <c r="AQ2546" t="str">
        <f>_xlfn.CONCAT('Sample Select backend'!$I$10,ROW(AQ2546))</f>
        <v>R2546</v>
      </c>
      <c r="AR2546" t="str">
        <f>_xlfn.CONCAT('Sample Select backend'!$M$4,ROW(AR2546))</f>
        <v>AK2546</v>
      </c>
      <c r="AS2546" t="str">
        <f t="shared" si="892"/>
        <v>New Zealand</v>
      </c>
      <c r="AT2546" s="9">
        <f t="shared" si="893"/>
        <v>26</v>
      </c>
      <c r="AU2546">
        <f t="shared" si="894"/>
        <v>0</v>
      </c>
      <c r="AV2546" s="9">
        <v>0</v>
      </c>
    </row>
    <row r="2547" spans="1:48" x14ac:dyDescent="0.35">
      <c r="A2547" s="24" t="s">
        <v>137</v>
      </c>
      <c r="B2547" s="24" t="s">
        <v>201</v>
      </c>
      <c r="C2547" s="24" t="s">
        <v>201</v>
      </c>
      <c r="D2547" s="24" t="s">
        <v>4066</v>
      </c>
      <c r="E2547" s="24"/>
      <c r="O2547" t="s">
        <v>2805</v>
      </c>
      <c r="P2547" t="s">
        <v>2808</v>
      </c>
      <c r="Q2547" t="s">
        <v>2813</v>
      </c>
      <c r="R2547">
        <v>0</v>
      </c>
      <c r="S2547" t="s">
        <v>202</v>
      </c>
      <c r="T2547" t="s">
        <v>202</v>
      </c>
      <c r="U2547" t="s">
        <v>202</v>
      </c>
      <c r="V2547">
        <v>-1</v>
      </c>
      <c r="W2547">
        <v>-1</v>
      </c>
      <c r="X2547">
        <v>-1</v>
      </c>
      <c r="Y2547">
        <v>-1</v>
      </c>
      <c r="Z2547">
        <v>-1</v>
      </c>
      <c r="AA2547">
        <v>-1</v>
      </c>
      <c r="AB2547">
        <v>-1</v>
      </c>
      <c r="AC2547">
        <v>-1</v>
      </c>
      <c r="AD2547">
        <v>-1</v>
      </c>
      <c r="AE2547" s="4" t="s">
        <v>2828</v>
      </c>
      <c r="AF2547" s="9" t="s">
        <v>2829</v>
      </c>
      <c r="AG2547">
        <v>0</v>
      </c>
      <c r="AH2547">
        <v>0</v>
      </c>
      <c r="AI2547">
        <v>1</v>
      </c>
      <c r="AJ2547">
        <v>1</v>
      </c>
      <c r="AK2547" s="9" t="s">
        <v>2840</v>
      </c>
      <c r="AL2547">
        <f t="shared" si="891"/>
        <v>1</v>
      </c>
      <c r="AM2547">
        <f>IF(AND(INDIRECT(AN2547)='Sample Select backend'!$C$2,INDIRECT(AO2547)=1,INDIRECT(AP2547)='Sample Select backend'!$F$2,INDIRECT(AQ2547)=1,INDIRECT(AR2547)='Sample Select backend'!$M$2),1,0)</f>
        <v>0</v>
      </c>
      <c r="AN2547" t="str">
        <f>_xlfn.CONCAT('Sample Select backend'!$C$4,ROW(AN2547))</f>
        <v>AE2547</v>
      </c>
      <c r="AO2547" s="9" t="str">
        <f>_xlfn.CONCAT('Sample Select backend'!$J$2,ROW(AO2547))</f>
        <v>AJ2547</v>
      </c>
      <c r="AP2547" t="str">
        <f>_xlfn.CONCAT('Sample Select backend'!$F$4,ROW(AP2547))</f>
        <v>AF2547</v>
      </c>
      <c r="AQ2547" t="str">
        <f>_xlfn.CONCAT('Sample Select backend'!$I$10,ROW(AQ2547))</f>
        <v>R2547</v>
      </c>
      <c r="AR2547" t="str">
        <f>_xlfn.CONCAT('Sample Select backend'!$M$4,ROW(AR2547))</f>
        <v>AK2547</v>
      </c>
      <c r="AS2547" t="str">
        <f t="shared" si="892"/>
        <v>New Zealand</v>
      </c>
      <c r="AT2547" s="9" t="str">
        <f t="shared" si="893"/>
        <v>Other</v>
      </c>
      <c r="AU2547">
        <f t="shared" si="894"/>
        <v>0</v>
      </c>
      <c r="AV2547" s="9">
        <v>0</v>
      </c>
    </row>
    <row r="2548" spans="1:48" x14ac:dyDescent="0.35">
      <c r="A2548" s="24" t="s">
        <v>137</v>
      </c>
      <c r="B2548" s="24">
        <v>9</v>
      </c>
      <c r="C2548" s="24">
        <v>34</v>
      </c>
      <c r="D2548" s="24" t="s">
        <v>4067</v>
      </c>
      <c r="E2548" s="24"/>
      <c r="O2548" t="s">
        <v>2805</v>
      </c>
      <c r="P2548" t="s">
        <v>2808</v>
      </c>
      <c r="Q2548" t="s">
        <v>2813</v>
      </c>
      <c r="R2548">
        <v>0</v>
      </c>
      <c r="S2548" t="s">
        <v>202</v>
      </c>
      <c r="T2548" t="s">
        <v>202</v>
      </c>
      <c r="U2548" t="s">
        <v>202</v>
      </c>
      <c r="V2548">
        <v>-1</v>
      </c>
      <c r="W2548">
        <v>-1</v>
      </c>
      <c r="X2548">
        <v>-1</v>
      </c>
      <c r="Y2548">
        <v>-1</v>
      </c>
      <c r="Z2548">
        <v>-1</v>
      </c>
      <c r="AA2548">
        <v>-1</v>
      </c>
      <c r="AB2548">
        <v>-1</v>
      </c>
      <c r="AC2548">
        <v>-1</v>
      </c>
      <c r="AD2548">
        <v>-1</v>
      </c>
      <c r="AE2548" s="4" t="s">
        <v>2828</v>
      </c>
      <c r="AF2548" s="9" t="s">
        <v>2829</v>
      </c>
      <c r="AG2548">
        <v>0</v>
      </c>
      <c r="AH2548">
        <v>0</v>
      </c>
      <c r="AI2548">
        <v>1</v>
      </c>
      <c r="AJ2548">
        <v>1</v>
      </c>
      <c r="AK2548" s="9" t="s">
        <v>2840</v>
      </c>
      <c r="AL2548">
        <f t="shared" si="891"/>
        <v>0</v>
      </c>
      <c r="AM2548">
        <f>IF(AND(INDIRECT(AN2548)='Sample Select backend'!$C$2,INDIRECT(AO2548)=1,INDIRECT(AP2548)='Sample Select backend'!$F$2,INDIRECT(AQ2548)=1,INDIRECT(AR2548)='Sample Select backend'!$M$2),1,0)</f>
        <v>0</v>
      </c>
      <c r="AN2548" t="str">
        <f>_xlfn.CONCAT('Sample Select backend'!$C$4,ROW(AN2548))</f>
        <v>AE2548</v>
      </c>
      <c r="AO2548" s="9" t="str">
        <f>_xlfn.CONCAT('Sample Select backend'!$J$2,ROW(AO2548))</f>
        <v>AJ2548</v>
      </c>
      <c r="AP2548" t="str">
        <f>_xlfn.CONCAT('Sample Select backend'!$F$4,ROW(AP2548))</f>
        <v>AF2548</v>
      </c>
      <c r="AQ2548" t="str">
        <f>_xlfn.CONCAT('Sample Select backend'!$I$10,ROW(AQ2548))</f>
        <v>R2548</v>
      </c>
      <c r="AR2548" t="str">
        <f>_xlfn.CONCAT('Sample Select backend'!$M$4,ROW(AR2548))</f>
        <v>AK2548</v>
      </c>
      <c r="AS2548" t="str">
        <f t="shared" si="892"/>
        <v>New Zealand</v>
      </c>
      <c r="AT2548" s="9">
        <f t="shared" si="893"/>
        <v>34</v>
      </c>
      <c r="AU2548">
        <f t="shared" si="894"/>
        <v>0</v>
      </c>
      <c r="AV2548" s="9">
        <v>0</v>
      </c>
    </row>
    <row r="2549" spans="1:48" x14ac:dyDescent="0.35">
      <c r="A2549" s="24" t="s">
        <v>137</v>
      </c>
      <c r="B2549" s="24">
        <v>6</v>
      </c>
      <c r="C2549" s="24">
        <v>28</v>
      </c>
      <c r="D2549" s="24" t="s">
        <v>4068</v>
      </c>
      <c r="E2549" s="24"/>
      <c r="O2549" t="s">
        <v>2805</v>
      </c>
      <c r="P2549" t="s">
        <v>2808</v>
      </c>
      <c r="Q2549" t="s">
        <v>2813</v>
      </c>
      <c r="R2549">
        <v>0</v>
      </c>
      <c r="S2549" t="s">
        <v>202</v>
      </c>
      <c r="T2549" t="s">
        <v>202</v>
      </c>
      <c r="U2549" t="s">
        <v>202</v>
      </c>
      <c r="V2549">
        <v>-1</v>
      </c>
      <c r="W2549">
        <v>-1</v>
      </c>
      <c r="X2549">
        <v>-1</v>
      </c>
      <c r="Y2549">
        <v>-1</v>
      </c>
      <c r="Z2549">
        <v>-1</v>
      </c>
      <c r="AA2549">
        <v>-1</v>
      </c>
      <c r="AB2549">
        <v>-1</v>
      </c>
      <c r="AC2549">
        <v>-1</v>
      </c>
      <c r="AD2549">
        <v>-1</v>
      </c>
      <c r="AE2549" s="4" t="s">
        <v>2828</v>
      </c>
      <c r="AF2549" s="9" t="s">
        <v>2829</v>
      </c>
      <c r="AG2549">
        <v>0</v>
      </c>
      <c r="AH2549">
        <v>0</v>
      </c>
      <c r="AI2549">
        <v>1</v>
      </c>
      <c r="AJ2549">
        <v>1</v>
      </c>
      <c r="AK2549" s="9" t="s">
        <v>2840</v>
      </c>
      <c r="AL2549">
        <f t="shared" si="891"/>
        <v>0</v>
      </c>
      <c r="AM2549">
        <f>IF(AND(INDIRECT(AN2549)='Sample Select backend'!$C$2,INDIRECT(AO2549)=1,INDIRECT(AP2549)='Sample Select backend'!$F$2,INDIRECT(AQ2549)=1,INDIRECT(AR2549)='Sample Select backend'!$M$2),1,0)</f>
        <v>0</v>
      </c>
      <c r="AN2549" t="str">
        <f>_xlfn.CONCAT('Sample Select backend'!$C$4,ROW(AN2549))</f>
        <v>AE2549</v>
      </c>
      <c r="AO2549" s="9" t="str">
        <f>_xlfn.CONCAT('Sample Select backend'!$J$2,ROW(AO2549))</f>
        <v>AJ2549</v>
      </c>
      <c r="AP2549" t="str">
        <f>_xlfn.CONCAT('Sample Select backend'!$F$4,ROW(AP2549))</f>
        <v>AF2549</v>
      </c>
      <c r="AQ2549" t="str">
        <f>_xlfn.CONCAT('Sample Select backend'!$I$10,ROW(AQ2549))</f>
        <v>R2549</v>
      </c>
      <c r="AR2549" t="str">
        <f>_xlfn.CONCAT('Sample Select backend'!$M$4,ROW(AR2549))</f>
        <v>AK2549</v>
      </c>
      <c r="AS2549" t="str">
        <f t="shared" si="892"/>
        <v>New Zealand</v>
      </c>
      <c r="AT2549" s="9">
        <f t="shared" si="893"/>
        <v>28</v>
      </c>
      <c r="AU2549">
        <f t="shared" si="894"/>
        <v>0</v>
      </c>
      <c r="AV2549" s="9">
        <v>0</v>
      </c>
    </row>
    <row r="2550" spans="1:48" x14ac:dyDescent="0.35">
      <c r="A2550" s="24" t="s">
        <v>137</v>
      </c>
      <c r="B2550" s="24" t="s">
        <v>201</v>
      </c>
      <c r="C2550" s="24" t="s">
        <v>201</v>
      </c>
      <c r="D2550" s="24" t="s">
        <v>4069</v>
      </c>
      <c r="E2550" s="24"/>
      <c r="O2550" t="s">
        <v>2805</v>
      </c>
      <c r="P2550" t="s">
        <v>2808</v>
      </c>
      <c r="Q2550" t="s">
        <v>2813</v>
      </c>
      <c r="R2550">
        <v>0</v>
      </c>
      <c r="S2550" t="s">
        <v>202</v>
      </c>
      <c r="T2550" t="s">
        <v>202</v>
      </c>
      <c r="U2550" t="s">
        <v>202</v>
      </c>
      <c r="V2550">
        <v>-1</v>
      </c>
      <c r="W2550">
        <v>-1</v>
      </c>
      <c r="X2550">
        <v>-1</v>
      </c>
      <c r="Y2550">
        <v>-1</v>
      </c>
      <c r="Z2550">
        <v>-1</v>
      </c>
      <c r="AA2550">
        <v>-1</v>
      </c>
      <c r="AB2550">
        <v>-1</v>
      </c>
      <c r="AC2550">
        <v>-1</v>
      </c>
      <c r="AD2550">
        <v>-1</v>
      </c>
      <c r="AE2550" s="4" t="s">
        <v>2828</v>
      </c>
      <c r="AF2550" s="9" t="s">
        <v>2829</v>
      </c>
      <c r="AG2550">
        <v>0</v>
      </c>
      <c r="AH2550">
        <v>0</v>
      </c>
      <c r="AI2550">
        <v>1</v>
      </c>
      <c r="AJ2550">
        <v>1</v>
      </c>
      <c r="AK2550" s="9" t="s">
        <v>2840</v>
      </c>
      <c r="AL2550">
        <f t="shared" si="891"/>
        <v>1</v>
      </c>
      <c r="AM2550">
        <f>IF(AND(INDIRECT(AN2550)='Sample Select backend'!$C$2,INDIRECT(AO2550)=1,INDIRECT(AP2550)='Sample Select backend'!$F$2,INDIRECT(AQ2550)=1,INDIRECT(AR2550)='Sample Select backend'!$M$2),1,0)</f>
        <v>0</v>
      </c>
      <c r="AN2550" t="str">
        <f>_xlfn.CONCAT('Sample Select backend'!$C$4,ROW(AN2550))</f>
        <v>AE2550</v>
      </c>
      <c r="AO2550" s="9" t="str">
        <f>_xlfn.CONCAT('Sample Select backend'!$J$2,ROW(AO2550))</f>
        <v>AJ2550</v>
      </c>
      <c r="AP2550" t="str">
        <f>_xlfn.CONCAT('Sample Select backend'!$F$4,ROW(AP2550))</f>
        <v>AF2550</v>
      </c>
      <c r="AQ2550" t="str">
        <f>_xlfn.CONCAT('Sample Select backend'!$I$10,ROW(AQ2550))</f>
        <v>R2550</v>
      </c>
      <c r="AR2550" t="str">
        <f>_xlfn.CONCAT('Sample Select backend'!$M$4,ROW(AR2550))</f>
        <v>AK2550</v>
      </c>
      <c r="AS2550" t="str">
        <f t="shared" si="892"/>
        <v>New Zealand</v>
      </c>
      <c r="AT2550" s="9" t="str">
        <f t="shared" si="893"/>
        <v>Other</v>
      </c>
      <c r="AU2550">
        <f t="shared" si="894"/>
        <v>0</v>
      </c>
      <c r="AV2550" s="9">
        <v>0</v>
      </c>
    </row>
    <row r="2551" spans="1:48" x14ac:dyDescent="0.35">
      <c r="A2551" s="24" t="s">
        <v>137</v>
      </c>
      <c r="B2551" s="24">
        <v>7</v>
      </c>
      <c r="C2551" s="24">
        <v>30</v>
      </c>
      <c r="D2551" s="24" t="s">
        <v>4070</v>
      </c>
      <c r="E2551" s="24"/>
      <c r="O2551" t="s">
        <v>2805</v>
      </c>
      <c r="P2551" t="s">
        <v>2808</v>
      </c>
      <c r="Q2551" t="s">
        <v>2813</v>
      </c>
      <c r="R2551">
        <v>0</v>
      </c>
      <c r="S2551" t="s">
        <v>202</v>
      </c>
      <c r="T2551" t="s">
        <v>202</v>
      </c>
      <c r="U2551" t="s">
        <v>202</v>
      </c>
      <c r="V2551">
        <v>-1</v>
      </c>
      <c r="W2551">
        <v>-1</v>
      </c>
      <c r="X2551">
        <v>-1</v>
      </c>
      <c r="Y2551">
        <v>-1</v>
      </c>
      <c r="Z2551">
        <v>-1</v>
      </c>
      <c r="AA2551">
        <v>-1</v>
      </c>
      <c r="AB2551">
        <v>-1</v>
      </c>
      <c r="AC2551">
        <v>-1</v>
      </c>
      <c r="AD2551">
        <v>-1</v>
      </c>
      <c r="AE2551" s="4" t="s">
        <v>2828</v>
      </c>
      <c r="AF2551" s="9" t="s">
        <v>2829</v>
      </c>
      <c r="AG2551">
        <v>0</v>
      </c>
      <c r="AH2551">
        <v>0</v>
      </c>
      <c r="AI2551">
        <v>1</v>
      </c>
      <c r="AJ2551">
        <v>1</v>
      </c>
      <c r="AK2551" s="9" t="s">
        <v>2840</v>
      </c>
      <c r="AL2551">
        <f t="shared" si="891"/>
        <v>0</v>
      </c>
      <c r="AM2551">
        <f>IF(AND(INDIRECT(AN2551)='Sample Select backend'!$C$2,INDIRECT(AO2551)=1,INDIRECT(AP2551)='Sample Select backend'!$F$2,INDIRECT(AQ2551)=1,INDIRECT(AR2551)='Sample Select backend'!$M$2),1,0)</f>
        <v>0</v>
      </c>
      <c r="AN2551" t="str">
        <f>_xlfn.CONCAT('Sample Select backend'!$C$4,ROW(AN2551))</f>
        <v>AE2551</v>
      </c>
      <c r="AO2551" s="9" t="str">
        <f>_xlfn.CONCAT('Sample Select backend'!$J$2,ROW(AO2551))</f>
        <v>AJ2551</v>
      </c>
      <c r="AP2551" t="str">
        <f>_xlfn.CONCAT('Sample Select backend'!$F$4,ROW(AP2551))</f>
        <v>AF2551</v>
      </c>
      <c r="AQ2551" t="str">
        <f>_xlfn.CONCAT('Sample Select backend'!$I$10,ROW(AQ2551))</f>
        <v>R2551</v>
      </c>
      <c r="AR2551" t="str">
        <f>_xlfn.CONCAT('Sample Select backend'!$M$4,ROW(AR2551))</f>
        <v>AK2551</v>
      </c>
      <c r="AS2551" t="str">
        <f t="shared" si="892"/>
        <v>New Zealand</v>
      </c>
      <c r="AT2551" s="9">
        <f t="shared" si="893"/>
        <v>30</v>
      </c>
      <c r="AU2551">
        <f t="shared" si="894"/>
        <v>0</v>
      </c>
      <c r="AV2551" s="9">
        <v>0</v>
      </c>
    </row>
    <row r="2552" spans="1:48" x14ac:dyDescent="0.35">
      <c r="A2552" s="24" t="s">
        <v>137</v>
      </c>
      <c r="B2552" s="24">
        <v>1</v>
      </c>
      <c r="C2552" s="24">
        <v>3</v>
      </c>
      <c r="D2552" s="24" t="s">
        <v>4071</v>
      </c>
      <c r="E2552" s="24"/>
      <c r="O2552" t="s">
        <v>2805</v>
      </c>
      <c r="P2552" t="s">
        <v>2808</v>
      </c>
      <c r="Q2552" t="s">
        <v>2813</v>
      </c>
      <c r="R2552">
        <v>0</v>
      </c>
      <c r="S2552" t="s">
        <v>202</v>
      </c>
      <c r="T2552" t="s">
        <v>202</v>
      </c>
      <c r="U2552" t="s">
        <v>202</v>
      </c>
      <c r="V2552">
        <v>-1</v>
      </c>
      <c r="W2552">
        <v>-1</v>
      </c>
      <c r="X2552">
        <v>-1</v>
      </c>
      <c r="Y2552">
        <v>-1</v>
      </c>
      <c r="Z2552">
        <v>-1</v>
      </c>
      <c r="AA2552">
        <v>-1</v>
      </c>
      <c r="AB2552">
        <v>-1</v>
      </c>
      <c r="AC2552">
        <v>-1</v>
      </c>
      <c r="AD2552">
        <v>-1</v>
      </c>
      <c r="AE2552" s="4" t="s">
        <v>2828</v>
      </c>
      <c r="AF2552" s="9" t="s">
        <v>2829</v>
      </c>
      <c r="AG2552">
        <v>0</v>
      </c>
      <c r="AH2552">
        <v>0</v>
      </c>
      <c r="AI2552">
        <v>1</v>
      </c>
      <c r="AJ2552">
        <v>1</v>
      </c>
      <c r="AK2552" s="9" t="s">
        <v>2840</v>
      </c>
      <c r="AL2552">
        <f t="shared" si="891"/>
        <v>0</v>
      </c>
      <c r="AM2552">
        <f>IF(AND(INDIRECT(AN2552)='Sample Select backend'!$C$2,INDIRECT(AO2552)=1,INDIRECT(AP2552)='Sample Select backend'!$F$2,INDIRECT(AQ2552)=1,INDIRECT(AR2552)='Sample Select backend'!$M$2),1,0)</f>
        <v>0</v>
      </c>
      <c r="AN2552" t="str">
        <f>_xlfn.CONCAT('Sample Select backend'!$C$4,ROW(AN2552))</f>
        <v>AE2552</v>
      </c>
      <c r="AO2552" s="9" t="str">
        <f>_xlfn.CONCAT('Sample Select backend'!$J$2,ROW(AO2552))</f>
        <v>AJ2552</v>
      </c>
      <c r="AP2552" t="str">
        <f>_xlfn.CONCAT('Sample Select backend'!$F$4,ROW(AP2552))</f>
        <v>AF2552</v>
      </c>
      <c r="AQ2552" t="str">
        <f>_xlfn.CONCAT('Sample Select backend'!$I$10,ROW(AQ2552))</f>
        <v>R2552</v>
      </c>
      <c r="AR2552" t="str">
        <f>_xlfn.CONCAT('Sample Select backend'!$M$4,ROW(AR2552))</f>
        <v>AK2552</v>
      </c>
      <c r="AS2552" t="str">
        <f t="shared" si="892"/>
        <v>New Zealand</v>
      </c>
      <c r="AT2552" s="9">
        <f t="shared" si="893"/>
        <v>3</v>
      </c>
      <c r="AU2552">
        <f t="shared" si="894"/>
        <v>0</v>
      </c>
      <c r="AV2552" s="9">
        <v>0</v>
      </c>
    </row>
    <row r="2553" spans="1:48" x14ac:dyDescent="0.35">
      <c r="A2553" s="24" t="s">
        <v>137</v>
      </c>
      <c r="B2553" s="24">
        <v>6</v>
      </c>
      <c r="C2553" s="24">
        <v>28</v>
      </c>
      <c r="D2553" s="24" t="s">
        <v>4072</v>
      </c>
      <c r="E2553" s="24"/>
      <c r="O2553" t="s">
        <v>2805</v>
      </c>
      <c r="P2553" t="s">
        <v>2808</v>
      </c>
      <c r="Q2553" t="s">
        <v>2813</v>
      </c>
      <c r="R2553">
        <v>0</v>
      </c>
      <c r="S2553" t="s">
        <v>202</v>
      </c>
      <c r="T2553" t="s">
        <v>202</v>
      </c>
      <c r="U2553" t="s">
        <v>202</v>
      </c>
      <c r="V2553">
        <v>-1</v>
      </c>
      <c r="W2553">
        <v>-1</v>
      </c>
      <c r="X2553">
        <v>-1</v>
      </c>
      <c r="Y2553">
        <v>-1</v>
      </c>
      <c r="Z2553">
        <v>-1</v>
      </c>
      <c r="AA2553">
        <v>-1</v>
      </c>
      <c r="AB2553">
        <v>-1</v>
      </c>
      <c r="AC2553">
        <v>-1</v>
      </c>
      <c r="AD2553">
        <v>-1</v>
      </c>
      <c r="AE2553" s="4" t="s">
        <v>2828</v>
      </c>
      <c r="AF2553" s="9" t="s">
        <v>2829</v>
      </c>
      <c r="AG2553">
        <v>0</v>
      </c>
      <c r="AH2553">
        <v>0</v>
      </c>
      <c r="AI2553">
        <v>1</v>
      </c>
      <c r="AJ2553">
        <v>1</v>
      </c>
      <c r="AK2553" s="9" t="s">
        <v>2840</v>
      </c>
      <c r="AL2553">
        <f t="shared" si="891"/>
        <v>0</v>
      </c>
      <c r="AM2553">
        <f>IF(AND(INDIRECT(AN2553)='Sample Select backend'!$C$2,INDIRECT(AO2553)=1,INDIRECT(AP2553)='Sample Select backend'!$F$2,INDIRECT(AQ2553)=1,INDIRECT(AR2553)='Sample Select backend'!$M$2),1,0)</f>
        <v>0</v>
      </c>
      <c r="AN2553" t="str">
        <f>_xlfn.CONCAT('Sample Select backend'!$C$4,ROW(AN2553))</f>
        <v>AE2553</v>
      </c>
      <c r="AO2553" s="9" t="str">
        <f>_xlfn.CONCAT('Sample Select backend'!$J$2,ROW(AO2553))</f>
        <v>AJ2553</v>
      </c>
      <c r="AP2553" t="str">
        <f>_xlfn.CONCAT('Sample Select backend'!$F$4,ROW(AP2553))</f>
        <v>AF2553</v>
      </c>
      <c r="AQ2553" t="str">
        <f>_xlfn.CONCAT('Sample Select backend'!$I$10,ROW(AQ2553))</f>
        <v>R2553</v>
      </c>
      <c r="AR2553" t="str">
        <f>_xlfn.CONCAT('Sample Select backend'!$M$4,ROW(AR2553))</f>
        <v>AK2553</v>
      </c>
      <c r="AS2553" t="str">
        <f t="shared" si="892"/>
        <v>New Zealand</v>
      </c>
      <c r="AT2553" s="9">
        <f t="shared" si="893"/>
        <v>28</v>
      </c>
      <c r="AU2553">
        <f t="shared" si="894"/>
        <v>0</v>
      </c>
      <c r="AV2553" s="9">
        <v>0</v>
      </c>
    </row>
    <row r="2554" spans="1:48" x14ac:dyDescent="0.35">
      <c r="A2554" s="24" t="s">
        <v>137</v>
      </c>
      <c r="B2554" s="24">
        <v>7</v>
      </c>
      <c r="C2554" s="24">
        <v>30</v>
      </c>
      <c r="D2554" s="24" t="s">
        <v>4073</v>
      </c>
      <c r="E2554" s="24"/>
      <c r="O2554" t="s">
        <v>2805</v>
      </c>
      <c r="P2554" t="s">
        <v>2808</v>
      </c>
      <c r="Q2554" t="s">
        <v>2813</v>
      </c>
      <c r="R2554">
        <v>0</v>
      </c>
      <c r="S2554" t="s">
        <v>202</v>
      </c>
      <c r="T2554" t="s">
        <v>202</v>
      </c>
      <c r="U2554" t="s">
        <v>202</v>
      </c>
      <c r="V2554">
        <v>-1</v>
      </c>
      <c r="W2554">
        <v>-1</v>
      </c>
      <c r="X2554">
        <v>-1</v>
      </c>
      <c r="Y2554">
        <v>-1</v>
      </c>
      <c r="Z2554">
        <v>-1</v>
      </c>
      <c r="AA2554">
        <v>-1</v>
      </c>
      <c r="AB2554">
        <v>-1</v>
      </c>
      <c r="AC2554">
        <v>-1</v>
      </c>
      <c r="AD2554">
        <v>-1</v>
      </c>
      <c r="AE2554" s="4" t="s">
        <v>2828</v>
      </c>
      <c r="AF2554" s="9" t="s">
        <v>2829</v>
      </c>
      <c r="AG2554">
        <v>0</v>
      </c>
      <c r="AH2554">
        <v>0</v>
      </c>
      <c r="AI2554">
        <v>1</v>
      </c>
      <c r="AJ2554">
        <v>1</v>
      </c>
      <c r="AK2554" s="9" t="s">
        <v>2840</v>
      </c>
      <c r="AL2554">
        <f t="shared" si="891"/>
        <v>0</v>
      </c>
      <c r="AM2554">
        <f>IF(AND(INDIRECT(AN2554)='Sample Select backend'!$C$2,INDIRECT(AO2554)=1,INDIRECT(AP2554)='Sample Select backend'!$F$2,INDIRECT(AQ2554)=1,INDIRECT(AR2554)='Sample Select backend'!$M$2),1,0)</f>
        <v>0</v>
      </c>
      <c r="AN2554" t="str">
        <f>_xlfn.CONCAT('Sample Select backend'!$C$4,ROW(AN2554))</f>
        <v>AE2554</v>
      </c>
      <c r="AO2554" s="9" t="str">
        <f>_xlfn.CONCAT('Sample Select backend'!$J$2,ROW(AO2554))</f>
        <v>AJ2554</v>
      </c>
      <c r="AP2554" t="str">
        <f>_xlfn.CONCAT('Sample Select backend'!$F$4,ROW(AP2554))</f>
        <v>AF2554</v>
      </c>
      <c r="AQ2554" t="str">
        <f>_xlfn.CONCAT('Sample Select backend'!$I$10,ROW(AQ2554))</f>
        <v>R2554</v>
      </c>
      <c r="AR2554" t="str">
        <f>_xlfn.CONCAT('Sample Select backend'!$M$4,ROW(AR2554))</f>
        <v>AK2554</v>
      </c>
      <c r="AS2554" t="str">
        <f t="shared" si="892"/>
        <v>New Zealand</v>
      </c>
      <c r="AT2554" s="9">
        <f t="shared" si="893"/>
        <v>30</v>
      </c>
      <c r="AU2554">
        <f t="shared" si="894"/>
        <v>0</v>
      </c>
      <c r="AV2554" s="9">
        <v>1</v>
      </c>
    </row>
    <row r="2555" spans="1:48" x14ac:dyDescent="0.35">
      <c r="A2555" s="24" t="s">
        <v>137</v>
      </c>
      <c r="B2555" s="24">
        <v>7</v>
      </c>
      <c r="C2555" s="24">
        <v>30</v>
      </c>
      <c r="D2555" s="24" t="s">
        <v>4074</v>
      </c>
      <c r="E2555" s="24"/>
      <c r="O2555" t="s">
        <v>2805</v>
      </c>
      <c r="P2555" t="s">
        <v>2808</v>
      </c>
      <c r="Q2555" t="s">
        <v>2813</v>
      </c>
      <c r="R2555">
        <v>0</v>
      </c>
      <c r="S2555" t="s">
        <v>202</v>
      </c>
      <c r="T2555" t="s">
        <v>202</v>
      </c>
      <c r="U2555" t="s">
        <v>202</v>
      </c>
      <c r="V2555">
        <v>-1</v>
      </c>
      <c r="W2555">
        <v>-1</v>
      </c>
      <c r="X2555">
        <v>-1</v>
      </c>
      <c r="Y2555">
        <v>-1</v>
      </c>
      <c r="Z2555">
        <v>-1</v>
      </c>
      <c r="AA2555">
        <v>-1</v>
      </c>
      <c r="AB2555">
        <v>-1</v>
      </c>
      <c r="AC2555">
        <v>-1</v>
      </c>
      <c r="AD2555">
        <v>-1</v>
      </c>
      <c r="AE2555" s="4" t="s">
        <v>2828</v>
      </c>
      <c r="AF2555" s="9" t="s">
        <v>2829</v>
      </c>
      <c r="AG2555">
        <v>0</v>
      </c>
      <c r="AH2555">
        <v>0</v>
      </c>
      <c r="AI2555">
        <v>1</v>
      </c>
      <c r="AJ2555">
        <v>1</v>
      </c>
      <c r="AK2555" s="9" t="s">
        <v>2840</v>
      </c>
      <c r="AL2555">
        <f t="shared" si="891"/>
        <v>0</v>
      </c>
      <c r="AM2555">
        <f>IF(AND(INDIRECT(AN2555)='Sample Select backend'!$C$2,INDIRECT(AO2555)=1,INDIRECT(AP2555)='Sample Select backend'!$F$2,INDIRECT(AQ2555)=1,INDIRECT(AR2555)='Sample Select backend'!$M$2),1,0)</f>
        <v>0</v>
      </c>
      <c r="AN2555" t="str">
        <f>_xlfn.CONCAT('Sample Select backend'!$C$4,ROW(AN2555))</f>
        <v>AE2555</v>
      </c>
      <c r="AO2555" s="9" t="str">
        <f>_xlfn.CONCAT('Sample Select backend'!$J$2,ROW(AO2555))</f>
        <v>AJ2555</v>
      </c>
      <c r="AP2555" t="str">
        <f>_xlfn.CONCAT('Sample Select backend'!$F$4,ROW(AP2555))</f>
        <v>AF2555</v>
      </c>
      <c r="AQ2555" t="str">
        <f>_xlfn.CONCAT('Sample Select backend'!$I$10,ROW(AQ2555))</f>
        <v>R2555</v>
      </c>
      <c r="AR2555" t="str">
        <f>_xlfn.CONCAT('Sample Select backend'!$M$4,ROW(AR2555))</f>
        <v>AK2555</v>
      </c>
      <c r="AS2555" t="str">
        <f t="shared" si="892"/>
        <v>New Zealand</v>
      </c>
      <c r="AT2555" s="9">
        <f t="shared" si="893"/>
        <v>30</v>
      </c>
      <c r="AU2555">
        <f t="shared" si="894"/>
        <v>0</v>
      </c>
      <c r="AV2555" s="9">
        <v>1</v>
      </c>
    </row>
    <row r="2556" spans="1:48" x14ac:dyDescent="0.35">
      <c r="A2556" t="s">
        <v>132</v>
      </c>
      <c r="B2556">
        <v>6</v>
      </c>
      <c r="C2556">
        <v>28</v>
      </c>
      <c r="D2556" t="s">
        <v>1740</v>
      </c>
      <c r="E2556">
        <v>1</v>
      </c>
      <c r="F2556">
        <v>1</v>
      </c>
      <c r="G2556">
        <v>2</v>
      </c>
      <c r="H2556">
        <v>-1</v>
      </c>
      <c r="I2556">
        <v>2</v>
      </c>
      <c r="J2556">
        <v>2</v>
      </c>
      <c r="K2556">
        <v>1</v>
      </c>
      <c r="L2556">
        <v>2</v>
      </c>
      <c r="M2556">
        <v>1</v>
      </c>
      <c r="N2556" t="s">
        <v>2731</v>
      </c>
      <c r="O2556" t="s">
        <v>2801</v>
      </c>
      <c r="P2556" t="s">
        <v>2809</v>
      </c>
      <c r="Q2556" t="s">
        <v>2815</v>
      </c>
      <c r="R2556">
        <v>0</v>
      </c>
      <c r="S2556">
        <v>-2.5</v>
      </c>
      <c r="T2556">
        <v>-2.4700000000000002</v>
      </c>
      <c r="U2556">
        <v>65.73</v>
      </c>
      <c r="V2556">
        <f t="shared" ref="V2556:V2565" si="904">IF(E2556&gt;0,1,IF(E2556&lt;0,0,-1))</f>
        <v>1</v>
      </c>
      <c r="W2556">
        <f t="shared" ref="W2556:W2565" si="905">IF(F2556&gt;0,1,IF(F2556&lt;0,0,-1))</f>
        <v>1</v>
      </c>
      <c r="X2556">
        <f t="shared" ref="X2556:X2565" si="906">IF(G2556&gt;0,1,IF(G2556&lt;0,0,-1))</f>
        <v>1</v>
      </c>
      <c r="Y2556">
        <f t="shared" ref="Y2556:Y2565" si="907">IF(H2556&gt;0,1,IF(H2556&lt;0,0,-1))</f>
        <v>0</v>
      </c>
      <c r="Z2556">
        <f t="shared" ref="Z2556:Z2565" si="908">IF(I2556&gt;0,1,IF(I2556&lt;0,0,-1))</f>
        <v>1</v>
      </c>
      <c r="AA2556">
        <f t="shared" ref="AA2556:AA2565" si="909">IF(J2556&gt;0,1,IF(J2556&lt;0,0,-1))</f>
        <v>1</v>
      </c>
      <c r="AB2556">
        <f t="shared" ref="AB2556:AB2565" si="910">IF(K2556&gt;0,1,IF(K2556&lt;0,0,-1))</f>
        <v>1</v>
      </c>
      <c r="AC2556">
        <f t="shared" ref="AC2556:AC2565" si="911">IF(L2556&gt;0,1,IF(L2556&lt;0,0,-1))</f>
        <v>1</v>
      </c>
      <c r="AD2556">
        <f t="shared" ref="AD2556:AD2565" si="912">IF(M2556&gt;0,1,IF(M2556&lt;0,0,-1))</f>
        <v>1</v>
      </c>
      <c r="AE2556" s="4" t="s">
        <v>2828</v>
      </c>
      <c r="AF2556" s="9" t="s">
        <v>2829</v>
      </c>
      <c r="AG2556">
        <v>1</v>
      </c>
      <c r="AH2556">
        <v>0</v>
      </c>
      <c r="AI2556">
        <v>0</v>
      </c>
      <c r="AJ2556">
        <v>1</v>
      </c>
      <c r="AK2556" s="9" t="s">
        <v>2840</v>
      </c>
      <c r="AL2556">
        <f t="shared" si="891"/>
        <v>0</v>
      </c>
      <c r="AM2556">
        <f>IF(AND(INDIRECT(AN2556)='Sample Select backend'!$C$2,INDIRECT(AO2556)=1,INDIRECT(AP2556)='Sample Select backend'!$F$2,INDIRECT(AQ2556)=1,INDIRECT(AR2556)='Sample Select backend'!$M$2),1,0)</f>
        <v>0</v>
      </c>
      <c r="AN2556" t="str">
        <f>_xlfn.CONCAT('Sample Select backend'!$C$4,ROW(AN2556))</f>
        <v>AE2556</v>
      </c>
      <c r="AO2556" s="9" t="str">
        <f>_xlfn.CONCAT('Sample Select backend'!$J$2,ROW(AO2556))</f>
        <v>AJ2556</v>
      </c>
      <c r="AP2556" t="str">
        <f>_xlfn.CONCAT('Sample Select backend'!$F$4,ROW(AP2556))</f>
        <v>AF2556</v>
      </c>
      <c r="AQ2556" t="str">
        <f>_xlfn.CONCAT('Sample Select backend'!$I$10,ROW(AQ2556))</f>
        <v>R2556</v>
      </c>
      <c r="AR2556" t="str">
        <f>_xlfn.CONCAT('Sample Select backend'!$M$4,ROW(AR2556))</f>
        <v>AK2556</v>
      </c>
      <c r="AS2556" t="str">
        <f t="shared" si="892"/>
        <v>Nicaragua</v>
      </c>
      <c r="AT2556" s="9">
        <f t="shared" si="893"/>
        <v>28</v>
      </c>
      <c r="AU2556">
        <f t="shared" si="894"/>
        <v>1</v>
      </c>
      <c r="AV2556" s="9">
        <v>1</v>
      </c>
    </row>
    <row r="2557" spans="1:48" x14ac:dyDescent="0.35">
      <c r="A2557" t="s">
        <v>130</v>
      </c>
      <c r="B2557">
        <v>4</v>
      </c>
      <c r="C2557" t="s">
        <v>206</v>
      </c>
      <c r="D2557" t="s">
        <v>1727</v>
      </c>
      <c r="F2557">
        <v>2</v>
      </c>
      <c r="G2557">
        <v>-2</v>
      </c>
      <c r="H2557">
        <v>-1</v>
      </c>
      <c r="J2557">
        <v>2</v>
      </c>
      <c r="K2557">
        <v>-2</v>
      </c>
      <c r="M2557">
        <v>1</v>
      </c>
      <c r="N2557" t="s">
        <v>2729</v>
      </c>
      <c r="O2557" t="s">
        <v>2803</v>
      </c>
      <c r="P2557" t="s">
        <v>2809</v>
      </c>
      <c r="Q2557" t="s">
        <v>2814</v>
      </c>
      <c r="R2557">
        <v>0</v>
      </c>
      <c r="S2557">
        <v>0.75</v>
      </c>
      <c r="T2557">
        <v>-4.3</v>
      </c>
      <c r="U2557">
        <v>41.85</v>
      </c>
      <c r="V2557">
        <f t="shared" si="904"/>
        <v>-1</v>
      </c>
      <c r="W2557">
        <f t="shared" si="905"/>
        <v>1</v>
      </c>
      <c r="X2557">
        <f t="shared" si="906"/>
        <v>0</v>
      </c>
      <c r="Y2557">
        <f t="shared" si="907"/>
        <v>0</v>
      </c>
      <c r="Z2557">
        <f t="shared" si="908"/>
        <v>-1</v>
      </c>
      <c r="AA2557">
        <f t="shared" si="909"/>
        <v>1</v>
      </c>
      <c r="AB2557">
        <f t="shared" si="910"/>
        <v>0</v>
      </c>
      <c r="AC2557">
        <f t="shared" si="911"/>
        <v>-1</v>
      </c>
      <c r="AD2557">
        <f t="shared" si="912"/>
        <v>1</v>
      </c>
      <c r="AE2557" s="4" t="s">
        <v>2828</v>
      </c>
      <c r="AF2557" s="9" t="s">
        <v>2829</v>
      </c>
      <c r="AG2557">
        <v>1</v>
      </c>
      <c r="AH2557">
        <v>0</v>
      </c>
      <c r="AI2557">
        <v>0</v>
      </c>
      <c r="AJ2557">
        <v>1</v>
      </c>
      <c r="AK2557" s="9" t="s">
        <v>2840</v>
      </c>
      <c r="AL2557">
        <f t="shared" si="891"/>
        <v>0</v>
      </c>
      <c r="AM2557">
        <f>IF(AND(INDIRECT(AN2557)='Sample Select backend'!$C$2,INDIRECT(AO2557)=1,INDIRECT(AP2557)='Sample Select backend'!$F$2,INDIRECT(AQ2557)=1,INDIRECT(AR2557)='Sample Select backend'!$M$2),1,0)</f>
        <v>0</v>
      </c>
      <c r="AN2557" t="str">
        <f>_xlfn.CONCAT('Sample Select backend'!$C$4,ROW(AN2557))</f>
        <v>AE2557</v>
      </c>
      <c r="AO2557" s="9" t="str">
        <f>_xlfn.CONCAT('Sample Select backend'!$J$2,ROW(AO2557))</f>
        <v>AJ2557</v>
      </c>
      <c r="AP2557" t="str">
        <f>_xlfn.CONCAT('Sample Select backend'!$F$4,ROW(AP2557))</f>
        <v>AF2557</v>
      </c>
      <c r="AQ2557" t="str">
        <f>_xlfn.CONCAT('Sample Select backend'!$I$10,ROW(AQ2557))</f>
        <v>R2557</v>
      </c>
      <c r="AR2557" t="str">
        <f>_xlfn.CONCAT('Sample Select backend'!$M$4,ROW(AR2557))</f>
        <v>AK2557</v>
      </c>
      <c r="AS2557" t="str">
        <f t="shared" si="892"/>
        <v>Niger</v>
      </c>
      <c r="AT2557" s="9" t="str">
        <f t="shared" si="893"/>
        <v>Tax exemption/waiver/suspension</v>
      </c>
      <c r="AU2557">
        <f t="shared" si="894"/>
        <v>1</v>
      </c>
      <c r="AV2557" s="9">
        <v>1</v>
      </c>
    </row>
    <row r="2558" spans="1:48" x14ac:dyDescent="0.35">
      <c r="A2558" t="s">
        <v>130</v>
      </c>
      <c r="B2558">
        <v>6</v>
      </c>
      <c r="C2558">
        <v>28</v>
      </c>
      <c r="D2558" t="s">
        <v>1726</v>
      </c>
      <c r="E2558">
        <v>1</v>
      </c>
      <c r="F2558">
        <v>1</v>
      </c>
      <c r="G2558">
        <v>2</v>
      </c>
      <c r="H2558">
        <v>-1</v>
      </c>
      <c r="I2558">
        <v>2</v>
      </c>
      <c r="J2558">
        <v>2</v>
      </c>
      <c r="K2558">
        <v>1</v>
      </c>
      <c r="L2558">
        <v>2</v>
      </c>
      <c r="M2558">
        <v>1</v>
      </c>
      <c r="N2558" t="s">
        <v>2729</v>
      </c>
      <c r="O2558" t="s">
        <v>2803</v>
      </c>
      <c r="P2558" t="s">
        <v>2809</v>
      </c>
      <c r="Q2558" t="s">
        <v>2814</v>
      </c>
      <c r="R2558">
        <v>0</v>
      </c>
      <c r="S2558">
        <v>0.75</v>
      </c>
      <c r="T2558">
        <v>-4.3</v>
      </c>
      <c r="U2558">
        <v>41.85</v>
      </c>
      <c r="V2558">
        <f t="shared" si="904"/>
        <v>1</v>
      </c>
      <c r="W2558">
        <f t="shared" si="905"/>
        <v>1</v>
      </c>
      <c r="X2558">
        <f t="shared" si="906"/>
        <v>1</v>
      </c>
      <c r="Y2558">
        <f t="shared" si="907"/>
        <v>0</v>
      </c>
      <c r="Z2558">
        <f t="shared" si="908"/>
        <v>1</v>
      </c>
      <c r="AA2558">
        <f t="shared" si="909"/>
        <v>1</v>
      </c>
      <c r="AB2558">
        <f t="shared" si="910"/>
        <v>1</v>
      </c>
      <c r="AC2558">
        <f t="shared" si="911"/>
        <v>1</v>
      </c>
      <c r="AD2558">
        <f t="shared" si="912"/>
        <v>1</v>
      </c>
      <c r="AE2558" s="4" t="s">
        <v>2828</v>
      </c>
      <c r="AF2558" s="9" t="s">
        <v>2829</v>
      </c>
      <c r="AG2558">
        <v>1</v>
      </c>
      <c r="AH2558">
        <v>0</v>
      </c>
      <c r="AI2558">
        <v>0</v>
      </c>
      <c r="AJ2558">
        <v>1</v>
      </c>
      <c r="AK2558" s="9" t="s">
        <v>2840</v>
      </c>
      <c r="AL2558">
        <f t="shared" si="891"/>
        <v>0</v>
      </c>
      <c r="AM2558">
        <f>IF(AND(INDIRECT(AN2558)='Sample Select backend'!$C$2,INDIRECT(AO2558)=1,INDIRECT(AP2558)='Sample Select backend'!$F$2,INDIRECT(AQ2558)=1,INDIRECT(AR2558)='Sample Select backend'!$M$2),1,0)</f>
        <v>0</v>
      </c>
      <c r="AN2558" t="str">
        <f>_xlfn.CONCAT('Sample Select backend'!$C$4,ROW(AN2558))</f>
        <v>AE2558</v>
      </c>
      <c r="AO2558" s="9" t="str">
        <f>_xlfn.CONCAT('Sample Select backend'!$J$2,ROW(AO2558))</f>
        <v>AJ2558</v>
      </c>
      <c r="AP2558" t="str">
        <f>_xlfn.CONCAT('Sample Select backend'!$F$4,ROW(AP2558))</f>
        <v>AF2558</v>
      </c>
      <c r="AQ2558" t="str">
        <f>_xlfn.CONCAT('Sample Select backend'!$I$10,ROW(AQ2558))</f>
        <v>R2558</v>
      </c>
      <c r="AR2558" t="str">
        <f>_xlfn.CONCAT('Sample Select backend'!$M$4,ROW(AR2558))</f>
        <v>AK2558</v>
      </c>
      <c r="AS2558" t="str">
        <f t="shared" si="892"/>
        <v>Niger</v>
      </c>
      <c r="AT2558" s="9">
        <f t="shared" si="893"/>
        <v>28</v>
      </c>
      <c r="AU2558">
        <f t="shared" si="894"/>
        <v>0</v>
      </c>
      <c r="AV2558" s="9">
        <v>1</v>
      </c>
    </row>
    <row r="2559" spans="1:48" x14ac:dyDescent="0.35">
      <c r="A2559" t="s">
        <v>130</v>
      </c>
      <c r="B2559">
        <v>1</v>
      </c>
      <c r="C2559">
        <v>8</v>
      </c>
      <c r="D2559" t="s">
        <v>1722</v>
      </c>
      <c r="E2559">
        <v>2</v>
      </c>
      <c r="F2559">
        <v>2</v>
      </c>
      <c r="G2559">
        <v>-2</v>
      </c>
      <c r="I2559">
        <v>-2</v>
      </c>
      <c r="J2559">
        <v>2</v>
      </c>
      <c r="K2559">
        <v>2</v>
      </c>
      <c r="L2559">
        <v>2</v>
      </c>
      <c r="M2559">
        <v>1</v>
      </c>
      <c r="N2559" t="s">
        <v>2729</v>
      </c>
      <c r="O2559" t="s">
        <v>2803</v>
      </c>
      <c r="P2559" t="s">
        <v>2809</v>
      </c>
      <c r="Q2559" t="s">
        <v>2814</v>
      </c>
      <c r="R2559">
        <v>0</v>
      </c>
      <c r="S2559">
        <v>0.75</v>
      </c>
      <c r="T2559">
        <v>-4.3</v>
      </c>
      <c r="U2559">
        <v>41.85</v>
      </c>
      <c r="V2559">
        <f t="shared" si="904"/>
        <v>1</v>
      </c>
      <c r="W2559">
        <f t="shared" si="905"/>
        <v>1</v>
      </c>
      <c r="X2559">
        <f t="shared" si="906"/>
        <v>0</v>
      </c>
      <c r="Y2559">
        <f t="shared" si="907"/>
        <v>-1</v>
      </c>
      <c r="Z2559">
        <f t="shared" si="908"/>
        <v>0</v>
      </c>
      <c r="AA2559">
        <f t="shared" si="909"/>
        <v>1</v>
      </c>
      <c r="AB2559">
        <f t="shared" si="910"/>
        <v>1</v>
      </c>
      <c r="AC2559">
        <f t="shared" si="911"/>
        <v>1</v>
      </c>
      <c r="AD2559">
        <f t="shared" si="912"/>
        <v>1</v>
      </c>
      <c r="AE2559" s="4" t="s">
        <v>2828</v>
      </c>
      <c r="AF2559" s="9" t="s">
        <v>2829</v>
      </c>
      <c r="AG2559">
        <v>1</v>
      </c>
      <c r="AH2559">
        <v>0</v>
      </c>
      <c r="AI2559">
        <v>0</v>
      </c>
      <c r="AJ2559">
        <v>1</v>
      </c>
      <c r="AK2559" s="9" t="s">
        <v>2840</v>
      </c>
      <c r="AL2559">
        <f t="shared" si="891"/>
        <v>0</v>
      </c>
      <c r="AM2559">
        <f>IF(AND(INDIRECT(AN2559)='Sample Select backend'!$C$2,INDIRECT(AO2559)=1,INDIRECT(AP2559)='Sample Select backend'!$F$2,INDIRECT(AQ2559)=1,INDIRECT(AR2559)='Sample Select backend'!$M$2),1,0)</f>
        <v>0</v>
      </c>
      <c r="AN2559" t="str">
        <f>_xlfn.CONCAT('Sample Select backend'!$C$4,ROW(AN2559))</f>
        <v>AE2559</v>
      </c>
      <c r="AO2559" s="9" t="str">
        <f>_xlfn.CONCAT('Sample Select backend'!$J$2,ROW(AO2559))</f>
        <v>AJ2559</v>
      </c>
      <c r="AP2559" t="str">
        <f>_xlfn.CONCAT('Sample Select backend'!$F$4,ROW(AP2559))</f>
        <v>AF2559</v>
      </c>
      <c r="AQ2559" t="str">
        <f>_xlfn.CONCAT('Sample Select backend'!$I$10,ROW(AQ2559))</f>
        <v>R2559</v>
      </c>
      <c r="AR2559" t="str">
        <f>_xlfn.CONCAT('Sample Select backend'!$M$4,ROW(AR2559))</f>
        <v>AK2559</v>
      </c>
      <c r="AS2559" t="str">
        <f t="shared" si="892"/>
        <v>Niger</v>
      </c>
      <c r="AT2559" s="9">
        <f t="shared" si="893"/>
        <v>8</v>
      </c>
      <c r="AU2559">
        <f t="shared" si="894"/>
        <v>0</v>
      </c>
      <c r="AV2559" s="9">
        <v>1</v>
      </c>
    </row>
    <row r="2560" spans="1:48" x14ac:dyDescent="0.35">
      <c r="A2560" t="s">
        <v>130</v>
      </c>
      <c r="B2560">
        <v>1</v>
      </c>
      <c r="C2560" t="s">
        <v>204</v>
      </c>
      <c r="D2560" t="s">
        <v>1723</v>
      </c>
      <c r="E2560">
        <v>2</v>
      </c>
      <c r="F2560">
        <v>2</v>
      </c>
      <c r="G2560">
        <v>-2</v>
      </c>
      <c r="H2560">
        <v>-1</v>
      </c>
      <c r="I2560">
        <v>-2</v>
      </c>
      <c r="J2560">
        <v>2</v>
      </c>
      <c r="K2560">
        <v>2</v>
      </c>
      <c r="L2560">
        <v>-2</v>
      </c>
      <c r="M2560">
        <v>1</v>
      </c>
      <c r="N2560" t="s">
        <v>2729</v>
      </c>
      <c r="O2560" t="s">
        <v>2803</v>
      </c>
      <c r="P2560" t="s">
        <v>2809</v>
      </c>
      <c r="Q2560" t="s">
        <v>2814</v>
      </c>
      <c r="R2560">
        <v>0</v>
      </c>
      <c r="S2560">
        <v>0.75</v>
      </c>
      <c r="T2560">
        <v>-4.3</v>
      </c>
      <c r="U2560">
        <v>41.85</v>
      </c>
      <c r="V2560">
        <f t="shared" si="904"/>
        <v>1</v>
      </c>
      <c r="W2560">
        <f t="shared" si="905"/>
        <v>1</v>
      </c>
      <c r="X2560">
        <f t="shared" si="906"/>
        <v>0</v>
      </c>
      <c r="Y2560">
        <f t="shared" si="907"/>
        <v>0</v>
      </c>
      <c r="Z2560">
        <f t="shared" si="908"/>
        <v>0</v>
      </c>
      <c r="AA2560">
        <f t="shared" si="909"/>
        <v>1</v>
      </c>
      <c r="AB2560">
        <f t="shared" si="910"/>
        <v>1</v>
      </c>
      <c r="AC2560">
        <f t="shared" si="911"/>
        <v>0</v>
      </c>
      <c r="AD2560">
        <f t="shared" si="912"/>
        <v>1</v>
      </c>
      <c r="AE2560" s="4" t="s">
        <v>2828</v>
      </c>
      <c r="AF2560" s="9" t="s">
        <v>2829</v>
      </c>
      <c r="AG2560">
        <v>1</v>
      </c>
      <c r="AH2560">
        <v>0</v>
      </c>
      <c r="AI2560">
        <v>0</v>
      </c>
      <c r="AJ2560">
        <v>1</v>
      </c>
      <c r="AK2560" s="9" t="s">
        <v>2840</v>
      </c>
      <c r="AL2560">
        <f t="shared" si="891"/>
        <v>0</v>
      </c>
      <c r="AM2560">
        <f>IF(AND(INDIRECT(AN2560)='Sample Select backend'!$C$2,INDIRECT(AO2560)=1,INDIRECT(AP2560)='Sample Select backend'!$F$2,INDIRECT(AQ2560)=1,INDIRECT(AR2560)='Sample Select backend'!$M$2),1,0)</f>
        <v>0</v>
      </c>
      <c r="AN2560" t="str">
        <f>_xlfn.CONCAT('Sample Select backend'!$C$4,ROW(AN2560))</f>
        <v>AE2560</v>
      </c>
      <c r="AO2560" s="9" t="str">
        <f>_xlfn.CONCAT('Sample Select backend'!$J$2,ROW(AO2560))</f>
        <v>AJ2560</v>
      </c>
      <c r="AP2560" t="str">
        <f>_xlfn.CONCAT('Sample Select backend'!$F$4,ROW(AP2560))</f>
        <v>AF2560</v>
      </c>
      <c r="AQ2560" t="str">
        <f>_xlfn.CONCAT('Sample Select backend'!$I$10,ROW(AQ2560))</f>
        <v>R2560</v>
      </c>
      <c r="AR2560" t="str">
        <f>_xlfn.CONCAT('Sample Select backend'!$M$4,ROW(AR2560))</f>
        <v>AK2560</v>
      </c>
      <c r="AS2560" t="str">
        <f t="shared" si="892"/>
        <v>Niger</v>
      </c>
      <c r="AT2560" s="9" t="str">
        <f t="shared" si="893"/>
        <v>General</v>
      </c>
      <c r="AU2560">
        <f t="shared" si="894"/>
        <v>0</v>
      </c>
      <c r="AV2560" s="9">
        <v>1</v>
      </c>
    </row>
    <row r="2561" spans="1:48" x14ac:dyDescent="0.35">
      <c r="A2561" t="s">
        <v>130</v>
      </c>
      <c r="B2561">
        <v>3</v>
      </c>
      <c r="C2561" t="s">
        <v>206</v>
      </c>
      <c r="D2561" t="s">
        <v>1719</v>
      </c>
      <c r="E2561">
        <v>2</v>
      </c>
      <c r="F2561">
        <v>2</v>
      </c>
      <c r="G2561">
        <v>-2</v>
      </c>
      <c r="H2561">
        <v>-1</v>
      </c>
      <c r="I2561">
        <v>-2</v>
      </c>
      <c r="J2561">
        <v>2</v>
      </c>
      <c r="K2561">
        <v>-2</v>
      </c>
      <c r="M2561">
        <v>1</v>
      </c>
      <c r="N2561" t="s">
        <v>2729</v>
      </c>
      <c r="O2561" t="s">
        <v>2803</v>
      </c>
      <c r="P2561" t="s">
        <v>2809</v>
      </c>
      <c r="Q2561" t="s">
        <v>2814</v>
      </c>
      <c r="R2561">
        <v>0</v>
      </c>
      <c r="S2561">
        <v>0.75</v>
      </c>
      <c r="T2561">
        <v>-4.3</v>
      </c>
      <c r="U2561">
        <v>41.85</v>
      </c>
      <c r="V2561">
        <f t="shared" si="904"/>
        <v>1</v>
      </c>
      <c r="W2561">
        <f t="shared" si="905"/>
        <v>1</v>
      </c>
      <c r="X2561">
        <f t="shared" si="906"/>
        <v>0</v>
      </c>
      <c r="Y2561">
        <f t="shared" si="907"/>
        <v>0</v>
      </c>
      <c r="Z2561">
        <f t="shared" si="908"/>
        <v>0</v>
      </c>
      <c r="AA2561">
        <f t="shared" si="909"/>
        <v>1</v>
      </c>
      <c r="AB2561">
        <f t="shared" si="910"/>
        <v>0</v>
      </c>
      <c r="AC2561">
        <f t="shared" si="911"/>
        <v>-1</v>
      </c>
      <c r="AD2561">
        <f t="shared" si="912"/>
        <v>1</v>
      </c>
      <c r="AE2561" s="4" t="s">
        <v>2828</v>
      </c>
      <c r="AF2561" s="9" t="s">
        <v>2829</v>
      </c>
      <c r="AG2561">
        <v>1</v>
      </c>
      <c r="AH2561">
        <v>0</v>
      </c>
      <c r="AI2561">
        <v>0</v>
      </c>
      <c r="AJ2561">
        <v>1</v>
      </c>
      <c r="AK2561" s="9" t="s">
        <v>2840</v>
      </c>
      <c r="AL2561">
        <f t="shared" si="891"/>
        <v>0</v>
      </c>
      <c r="AM2561">
        <f>IF(AND(INDIRECT(AN2561)='Sample Select backend'!$C$2,INDIRECT(AO2561)=1,INDIRECT(AP2561)='Sample Select backend'!$F$2,INDIRECT(AQ2561)=1,INDIRECT(AR2561)='Sample Select backend'!$M$2),1,0)</f>
        <v>0</v>
      </c>
      <c r="AN2561" t="str">
        <f>_xlfn.CONCAT('Sample Select backend'!$C$4,ROW(AN2561))</f>
        <v>AE2561</v>
      </c>
      <c r="AO2561" s="9" t="str">
        <f>_xlfn.CONCAT('Sample Select backend'!$J$2,ROW(AO2561))</f>
        <v>AJ2561</v>
      </c>
      <c r="AP2561" t="str">
        <f>_xlfn.CONCAT('Sample Select backend'!$F$4,ROW(AP2561))</f>
        <v>AF2561</v>
      </c>
      <c r="AQ2561" t="str">
        <f>_xlfn.CONCAT('Sample Select backend'!$I$10,ROW(AQ2561))</f>
        <v>R2561</v>
      </c>
      <c r="AR2561" t="str">
        <f>_xlfn.CONCAT('Sample Select backend'!$M$4,ROW(AR2561))</f>
        <v>AK2561</v>
      </c>
      <c r="AS2561" t="str">
        <f t="shared" si="892"/>
        <v>Niger</v>
      </c>
      <c r="AT2561" s="9" t="str">
        <f t="shared" si="893"/>
        <v>Tax exemption/waiver/suspension</v>
      </c>
      <c r="AU2561">
        <f t="shared" si="894"/>
        <v>0</v>
      </c>
      <c r="AV2561" s="9">
        <v>1</v>
      </c>
    </row>
    <row r="2562" spans="1:48" x14ac:dyDescent="0.35">
      <c r="A2562" t="s">
        <v>130</v>
      </c>
      <c r="B2562">
        <v>1</v>
      </c>
      <c r="C2562" t="s">
        <v>204</v>
      </c>
      <c r="D2562" t="s">
        <v>1721</v>
      </c>
      <c r="E2562">
        <v>2</v>
      </c>
      <c r="F2562">
        <v>2</v>
      </c>
      <c r="G2562">
        <v>-2</v>
      </c>
      <c r="H2562">
        <v>-1</v>
      </c>
      <c r="I2562">
        <v>-2</v>
      </c>
      <c r="J2562">
        <v>2</v>
      </c>
      <c r="K2562">
        <v>2</v>
      </c>
      <c r="M2562">
        <v>1</v>
      </c>
      <c r="N2562" t="s">
        <v>2729</v>
      </c>
      <c r="O2562" t="s">
        <v>2803</v>
      </c>
      <c r="P2562" t="s">
        <v>2809</v>
      </c>
      <c r="Q2562" t="s">
        <v>2814</v>
      </c>
      <c r="R2562">
        <v>0</v>
      </c>
      <c r="S2562">
        <v>0.75</v>
      </c>
      <c r="T2562">
        <v>-4.3</v>
      </c>
      <c r="U2562">
        <v>41.85</v>
      </c>
      <c r="V2562">
        <f t="shared" si="904"/>
        <v>1</v>
      </c>
      <c r="W2562">
        <f t="shared" si="905"/>
        <v>1</v>
      </c>
      <c r="X2562">
        <f t="shared" si="906"/>
        <v>0</v>
      </c>
      <c r="Y2562">
        <f t="shared" si="907"/>
        <v>0</v>
      </c>
      <c r="Z2562">
        <f t="shared" si="908"/>
        <v>0</v>
      </c>
      <c r="AA2562">
        <f t="shared" si="909"/>
        <v>1</v>
      </c>
      <c r="AB2562">
        <f t="shared" si="910"/>
        <v>1</v>
      </c>
      <c r="AC2562">
        <f t="shared" si="911"/>
        <v>-1</v>
      </c>
      <c r="AD2562">
        <f t="shared" si="912"/>
        <v>1</v>
      </c>
      <c r="AE2562" s="4" t="s">
        <v>2828</v>
      </c>
      <c r="AF2562" s="9" t="s">
        <v>2829</v>
      </c>
      <c r="AG2562">
        <v>1</v>
      </c>
      <c r="AH2562">
        <v>0</v>
      </c>
      <c r="AI2562">
        <v>0</v>
      </c>
      <c r="AJ2562">
        <v>1</v>
      </c>
      <c r="AK2562" s="9" t="s">
        <v>2840</v>
      </c>
      <c r="AL2562">
        <f t="shared" ref="AL2562:AL2625" si="913">IF(OR(B2562="other",B2562="international",B2562="Transfers",B2562="expenditure"),1,0)</f>
        <v>0</v>
      </c>
      <c r="AM2562">
        <f>IF(AND(INDIRECT(AN2562)='Sample Select backend'!$C$2,INDIRECT(AO2562)=1,INDIRECT(AP2562)='Sample Select backend'!$F$2,INDIRECT(AQ2562)=1,INDIRECT(AR2562)='Sample Select backend'!$M$2),1,0)</f>
        <v>0</v>
      </c>
      <c r="AN2562" t="str">
        <f>_xlfn.CONCAT('Sample Select backend'!$C$4,ROW(AN2562))</f>
        <v>AE2562</v>
      </c>
      <c r="AO2562" s="9" t="str">
        <f>_xlfn.CONCAT('Sample Select backend'!$J$2,ROW(AO2562))</f>
        <v>AJ2562</v>
      </c>
      <c r="AP2562" t="str">
        <f>_xlfn.CONCAT('Sample Select backend'!$F$4,ROW(AP2562))</f>
        <v>AF2562</v>
      </c>
      <c r="AQ2562" t="str">
        <f>_xlfn.CONCAT('Sample Select backend'!$I$10,ROW(AQ2562))</f>
        <v>R2562</v>
      </c>
      <c r="AR2562" t="str">
        <f>_xlfn.CONCAT('Sample Select backend'!$M$4,ROW(AR2562))</f>
        <v>AK2562</v>
      </c>
      <c r="AS2562" t="str">
        <f t="shared" ref="AS2562:AS2625" si="914">A2562</f>
        <v>Niger</v>
      </c>
      <c r="AT2562" s="9" t="str">
        <f t="shared" ref="AT2562:AT2625" si="915">IF(ISNUMBER(C2562),C2562,IF(OR(C2562="general",C2562="23;general"),"General",IF(OR(C2562="exemption",C2562="other (exemption)"),"Tax exemption/waiver/suspension","Other")))</f>
        <v>General</v>
      </c>
      <c r="AU2562">
        <f t="shared" ref="AU2562:AU2625" si="916">IF(A2562&lt;&gt;A2561,1,0)</f>
        <v>0</v>
      </c>
      <c r="AV2562" s="9">
        <v>1</v>
      </c>
    </row>
    <row r="2563" spans="1:48" x14ac:dyDescent="0.35">
      <c r="A2563" t="s">
        <v>130</v>
      </c>
      <c r="B2563">
        <v>6</v>
      </c>
      <c r="C2563">
        <v>28</v>
      </c>
      <c r="D2563" t="s">
        <v>1720</v>
      </c>
      <c r="E2563">
        <v>2</v>
      </c>
      <c r="F2563">
        <v>1</v>
      </c>
      <c r="G2563">
        <v>2</v>
      </c>
      <c r="H2563">
        <v>-1</v>
      </c>
      <c r="I2563">
        <v>2</v>
      </c>
      <c r="J2563">
        <v>2</v>
      </c>
      <c r="K2563">
        <v>1</v>
      </c>
      <c r="L2563">
        <v>2</v>
      </c>
      <c r="M2563">
        <v>1</v>
      </c>
      <c r="N2563" t="s">
        <v>2729</v>
      </c>
      <c r="O2563" t="s">
        <v>2803</v>
      </c>
      <c r="P2563" t="s">
        <v>2809</v>
      </c>
      <c r="Q2563" t="s">
        <v>2814</v>
      </c>
      <c r="R2563">
        <v>0</v>
      </c>
      <c r="S2563">
        <v>0.75</v>
      </c>
      <c r="T2563">
        <v>-4.3</v>
      </c>
      <c r="U2563">
        <v>41.85</v>
      </c>
      <c r="V2563">
        <f t="shared" si="904"/>
        <v>1</v>
      </c>
      <c r="W2563">
        <f t="shared" si="905"/>
        <v>1</v>
      </c>
      <c r="X2563">
        <f t="shared" si="906"/>
        <v>1</v>
      </c>
      <c r="Y2563">
        <f t="shared" si="907"/>
        <v>0</v>
      </c>
      <c r="Z2563">
        <f t="shared" si="908"/>
        <v>1</v>
      </c>
      <c r="AA2563">
        <f t="shared" si="909"/>
        <v>1</v>
      </c>
      <c r="AB2563">
        <f t="shared" si="910"/>
        <v>1</v>
      </c>
      <c r="AC2563">
        <f t="shared" si="911"/>
        <v>1</v>
      </c>
      <c r="AD2563">
        <f t="shared" si="912"/>
        <v>1</v>
      </c>
      <c r="AE2563" s="4" t="s">
        <v>2828</v>
      </c>
      <c r="AF2563" s="9" t="s">
        <v>2829</v>
      </c>
      <c r="AG2563">
        <v>1</v>
      </c>
      <c r="AH2563">
        <v>0</v>
      </c>
      <c r="AI2563">
        <v>0</v>
      </c>
      <c r="AJ2563">
        <v>1</v>
      </c>
      <c r="AK2563" s="9" t="s">
        <v>2840</v>
      </c>
      <c r="AL2563">
        <f t="shared" si="913"/>
        <v>0</v>
      </c>
      <c r="AM2563">
        <f>IF(AND(INDIRECT(AN2563)='Sample Select backend'!$C$2,INDIRECT(AO2563)=1,INDIRECT(AP2563)='Sample Select backend'!$F$2,INDIRECT(AQ2563)=1,INDIRECT(AR2563)='Sample Select backend'!$M$2),1,0)</f>
        <v>0</v>
      </c>
      <c r="AN2563" t="str">
        <f>_xlfn.CONCAT('Sample Select backend'!$C$4,ROW(AN2563))</f>
        <v>AE2563</v>
      </c>
      <c r="AO2563" s="9" t="str">
        <f>_xlfn.CONCAT('Sample Select backend'!$J$2,ROW(AO2563))</f>
        <v>AJ2563</v>
      </c>
      <c r="AP2563" t="str">
        <f>_xlfn.CONCAT('Sample Select backend'!$F$4,ROW(AP2563))</f>
        <v>AF2563</v>
      </c>
      <c r="AQ2563" t="str">
        <f>_xlfn.CONCAT('Sample Select backend'!$I$10,ROW(AQ2563))</f>
        <v>R2563</v>
      </c>
      <c r="AR2563" t="str">
        <f>_xlfn.CONCAT('Sample Select backend'!$M$4,ROW(AR2563))</f>
        <v>AK2563</v>
      </c>
      <c r="AS2563" t="str">
        <f t="shared" si="914"/>
        <v>Niger</v>
      </c>
      <c r="AT2563" s="9">
        <f t="shared" si="915"/>
        <v>28</v>
      </c>
      <c r="AU2563">
        <f t="shared" si="916"/>
        <v>0</v>
      </c>
      <c r="AV2563" s="9">
        <v>1</v>
      </c>
    </row>
    <row r="2564" spans="1:48" x14ac:dyDescent="0.35">
      <c r="A2564" t="s">
        <v>130</v>
      </c>
      <c r="B2564">
        <v>9</v>
      </c>
      <c r="C2564">
        <v>34</v>
      </c>
      <c r="D2564" t="s">
        <v>1724</v>
      </c>
      <c r="E2564">
        <v>2</v>
      </c>
      <c r="F2564">
        <v>1</v>
      </c>
      <c r="J2564">
        <v>2</v>
      </c>
      <c r="K2564">
        <v>1</v>
      </c>
      <c r="M2564">
        <v>1</v>
      </c>
      <c r="N2564" t="s">
        <v>2729</v>
      </c>
      <c r="O2564" t="s">
        <v>2803</v>
      </c>
      <c r="P2564" t="s">
        <v>2809</v>
      </c>
      <c r="Q2564" t="s">
        <v>2814</v>
      </c>
      <c r="R2564">
        <v>0</v>
      </c>
      <c r="S2564">
        <v>0.75</v>
      </c>
      <c r="T2564">
        <v>-4.3</v>
      </c>
      <c r="U2564">
        <v>41.85</v>
      </c>
      <c r="V2564">
        <f t="shared" si="904"/>
        <v>1</v>
      </c>
      <c r="W2564">
        <f t="shared" si="905"/>
        <v>1</v>
      </c>
      <c r="X2564">
        <f t="shared" si="906"/>
        <v>-1</v>
      </c>
      <c r="Y2564">
        <f t="shared" si="907"/>
        <v>-1</v>
      </c>
      <c r="Z2564">
        <f t="shared" si="908"/>
        <v>-1</v>
      </c>
      <c r="AA2564">
        <f t="shared" si="909"/>
        <v>1</v>
      </c>
      <c r="AB2564">
        <f t="shared" si="910"/>
        <v>1</v>
      </c>
      <c r="AC2564">
        <f t="shared" si="911"/>
        <v>-1</v>
      </c>
      <c r="AD2564">
        <f t="shared" si="912"/>
        <v>1</v>
      </c>
      <c r="AE2564" s="4" t="s">
        <v>2828</v>
      </c>
      <c r="AF2564" s="9" t="s">
        <v>2829</v>
      </c>
      <c r="AG2564">
        <v>1</v>
      </c>
      <c r="AH2564">
        <v>0</v>
      </c>
      <c r="AI2564">
        <v>0</v>
      </c>
      <c r="AJ2564">
        <v>1</v>
      </c>
      <c r="AK2564" s="9" t="s">
        <v>2840</v>
      </c>
      <c r="AL2564">
        <f t="shared" si="913"/>
        <v>0</v>
      </c>
      <c r="AM2564">
        <f>IF(AND(INDIRECT(AN2564)='Sample Select backend'!$C$2,INDIRECT(AO2564)=1,INDIRECT(AP2564)='Sample Select backend'!$F$2,INDIRECT(AQ2564)=1,INDIRECT(AR2564)='Sample Select backend'!$M$2),1,0)</f>
        <v>0</v>
      </c>
      <c r="AN2564" t="str">
        <f>_xlfn.CONCAT('Sample Select backend'!$C$4,ROW(AN2564))</f>
        <v>AE2564</v>
      </c>
      <c r="AO2564" s="9" t="str">
        <f>_xlfn.CONCAT('Sample Select backend'!$J$2,ROW(AO2564))</f>
        <v>AJ2564</v>
      </c>
      <c r="AP2564" t="str">
        <f>_xlfn.CONCAT('Sample Select backend'!$F$4,ROW(AP2564))</f>
        <v>AF2564</v>
      </c>
      <c r="AQ2564" t="str">
        <f>_xlfn.CONCAT('Sample Select backend'!$I$10,ROW(AQ2564))</f>
        <v>R2564</v>
      </c>
      <c r="AR2564" t="str">
        <f>_xlfn.CONCAT('Sample Select backend'!$M$4,ROW(AR2564))</f>
        <v>AK2564</v>
      </c>
      <c r="AS2564" t="str">
        <f t="shared" si="914"/>
        <v>Niger</v>
      </c>
      <c r="AT2564" s="9">
        <f t="shared" si="915"/>
        <v>34</v>
      </c>
      <c r="AU2564">
        <f t="shared" si="916"/>
        <v>0</v>
      </c>
      <c r="AV2564" s="9">
        <v>0</v>
      </c>
    </row>
    <row r="2565" spans="1:48" x14ac:dyDescent="0.35">
      <c r="A2565" t="s">
        <v>130</v>
      </c>
      <c r="B2565">
        <v>1</v>
      </c>
      <c r="C2565">
        <v>12</v>
      </c>
      <c r="D2565" t="s">
        <v>1725</v>
      </c>
      <c r="E2565">
        <v>-2</v>
      </c>
      <c r="F2565">
        <v>2</v>
      </c>
      <c r="G2565">
        <v>-2</v>
      </c>
      <c r="I2565">
        <v>-2</v>
      </c>
      <c r="J2565">
        <v>2</v>
      </c>
      <c r="K2565">
        <v>2</v>
      </c>
      <c r="L2565">
        <v>2</v>
      </c>
      <c r="M2565">
        <v>1</v>
      </c>
      <c r="N2565" t="s">
        <v>2729</v>
      </c>
      <c r="O2565" t="s">
        <v>2803</v>
      </c>
      <c r="P2565" t="s">
        <v>2809</v>
      </c>
      <c r="Q2565" t="s">
        <v>2814</v>
      </c>
      <c r="R2565">
        <v>0</v>
      </c>
      <c r="S2565">
        <v>0.75</v>
      </c>
      <c r="T2565">
        <v>-4.3</v>
      </c>
      <c r="U2565">
        <v>41.85</v>
      </c>
      <c r="V2565">
        <f t="shared" si="904"/>
        <v>0</v>
      </c>
      <c r="W2565">
        <f t="shared" si="905"/>
        <v>1</v>
      </c>
      <c r="X2565">
        <f t="shared" si="906"/>
        <v>0</v>
      </c>
      <c r="Y2565">
        <f t="shared" si="907"/>
        <v>-1</v>
      </c>
      <c r="Z2565">
        <f t="shared" si="908"/>
        <v>0</v>
      </c>
      <c r="AA2565">
        <f t="shared" si="909"/>
        <v>1</v>
      </c>
      <c r="AB2565">
        <f t="shared" si="910"/>
        <v>1</v>
      </c>
      <c r="AC2565">
        <f t="shared" si="911"/>
        <v>1</v>
      </c>
      <c r="AD2565">
        <f t="shared" si="912"/>
        <v>1</v>
      </c>
      <c r="AE2565" s="4" t="s">
        <v>2828</v>
      </c>
      <c r="AF2565" s="9" t="s">
        <v>2829</v>
      </c>
      <c r="AG2565">
        <v>1</v>
      </c>
      <c r="AH2565">
        <v>0</v>
      </c>
      <c r="AI2565">
        <v>0</v>
      </c>
      <c r="AJ2565">
        <v>1</v>
      </c>
      <c r="AK2565" s="9" t="s">
        <v>2840</v>
      </c>
      <c r="AL2565">
        <f t="shared" si="913"/>
        <v>0</v>
      </c>
      <c r="AM2565">
        <f>IF(AND(INDIRECT(AN2565)='Sample Select backend'!$C$2,INDIRECT(AO2565)=1,INDIRECT(AP2565)='Sample Select backend'!$F$2,INDIRECT(AQ2565)=1,INDIRECT(AR2565)='Sample Select backend'!$M$2),1,0)</f>
        <v>0</v>
      </c>
      <c r="AN2565" t="str">
        <f>_xlfn.CONCAT('Sample Select backend'!$C$4,ROW(AN2565))</f>
        <v>AE2565</v>
      </c>
      <c r="AO2565" s="9" t="str">
        <f>_xlfn.CONCAT('Sample Select backend'!$J$2,ROW(AO2565))</f>
        <v>AJ2565</v>
      </c>
      <c r="AP2565" t="str">
        <f>_xlfn.CONCAT('Sample Select backend'!$F$4,ROW(AP2565))</f>
        <v>AF2565</v>
      </c>
      <c r="AQ2565" t="str">
        <f>_xlfn.CONCAT('Sample Select backend'!$I$10,ROW(AQ2565))</f>
        <v>R2565</v>
      </c>
      <c r="AR2565" t="str">
        <f>_xlfn.CONCAT('Sample Select backend'!$M$4,ROW(AR2565))</f>
        <v>AK2565</v>
      </c>
      <c r="AS2565" t="str">
        <f t="shared" si="914"/>
        <v>Niger</v>
      </c>
      <c r="AT2565" s="9">
        <f t="shared" si="915"/>
        <v>12</v>
      </c>
      <c r="AU2565">
        <f t="shared" si="916"/>
        <v>0</v>
      </c>
      <c r="AV2565" s="9">
        <v>0</v>
      </c>
    </row>
    <row r="2566" spans="1:48" x14ac:dyDescent="0.35">
      <c r="A2566" s="24" t="s">
        <v>130</v>
      </c>
      <c r="B2566" s="24">
        <v>7</v>
      </c>
      <c r="C2566" s="24">
        <v>30</v>
      </c>
      <c r="D2566" s="24" t="s">
        <v>4075</v>
      </c>
      <c r="E2566" s="24"/>
      <c r="O2566" t="s">
        <v>2803</v>
      </c>
      <c r="P2566" t="s">
        <v>2809</v>
      </c>
      <c r="Q2566" t="s">
        <v>2814</v>
      </c>
      <c r="R2566">
        <v>0</v>
      </c>
      <c r="S2566">
        <v>0.75</v>
      </c>
      <c r="T2566">
        <v>-4.3</v>
      </c>
      <c r="U2566">
        <v>41.85</v>
      </c>
      <c r="V2566">
        <v>-1</v>
      </c>
      <c r="W2566">
        <v>-1</v>
      </c>
      <c r="X2566">
        <v>-1</v>
      </c>
      <c r="Y2566">
        <v>-1</v>
      </c>
      <c r="Z2566">
        <v>-1</v>
      </c>
      <c r="AA2566">
        <v>-1</v>
      </c>
      <c r="AB2566">
        <v>-1</v>
      </c>
      <c r="AC2566">
        <v>-1</v>
      </c>
      <c r="AD2566">
        <v>-1</v>
      </c>
      <c r="AE2566" s="4" t="s">
        <v>2828</v>
      </c>
      <c r="AF2566" s="9" t="s">
        <v>2829</v>
      </c>
      <c r="AG2566">
        <v>1</v>
      </c>
      <c r="AH2566">
        <v>0</v>
      </c>
      <c r="AI2566">
        <v>0</v>
      </c>
      <c r="AJ2566">
        <v>1</v>
      </c>
      <c r="AK2566" s="9" t="s">
        <v>2840</v>
      </c>
      <c r="AL2566">
        <f t="shared" si="913"/>
        <v>0</v>
      </c>
      <c r="AM2566">
        <f>IF(AND(INDIRECT(AN2566)='Sample Select backend'!$C$2,INDIRECT(AO2566)=1,INDIRECT(AP2566)='Sample Select backend'!$F$2,INDIRECT(AQ2566)=1,INDIRECT(AR2566)='Sample Select backend'!$M$2),1,0)</f>
        <v>0</v>
      </c>
      <c r="AN2566" t="str">
        <f>_xlfn.CONCAT('Sample Select backend'!$C$4,ROW(AN2566))</f>
        <v>AE2566</v>
      </c>
      <c r="AO2566" s="9" t="str">
        <f>_xlfn.CONCAT('Sample Select backend'!$J$2,ROW(AO2566))</f>
        <v>AJ2566</v>
      </c>
      <c r="AP2566" t="str">
        <f>_xlfn.CONCAT('Sample Select backend'!$F$4,ROW(AP2566))</f>
        <v>AF2566</v>
      </c>
      <c r="AQ2566" t="str">
        <f>_xlfn.CONCAT('Sample Select backend'!$I$10,ROW(AQ2566))</f>
        <v>R2566</v>
      </c>
      <c r="AR2566" t="str">
        <f>_xlfn.CONCAT('Sample Select backend'!$M$4,ROW(AR2566))</f>
        <v>AK2566</v>
      </c>
      <c r="AS2566" t="str">
        <f t="shared" si="914"/>
        <v>Niger</v>
      </c>
      <c r="AT2566" s="9">
        <f t="shared" si="915"/>
        <v>30</v>
      </c>
      <c r="AU2566">
        <f t="shared" si="916"/>
        <v>0</v>
      </c>
      <c r="AV2566" s="9">
        <v>0</v>
      </c>
    </row>
    <row r="2567" spans="1:48" x14ac:dyDescent="0.35">
      <c r="A2567" s="24" t="s">
        <v>130</v>
      </c>
      <c r="B2567" s="24">
        <v>5</v>
      </c>
      <c r="C2567" s="24" t="s">
        <v>204</v>
      </c>
      <c r="D2567" s="24" t="s">
        <v>4076</v>
      </c>
      <c r="E2567" s="24"/>
      <c r="O2567" t="s">
        <v>2803</v>
      </c>
      <c r="P2567" t="s">
        <v>2809</v>
      </c>
      <c r="Q2567" t="s">
        <v>2814</v>
      </c>
      <c r="R2567">
        <v>0</v>
      </c>
      <c r="S2567">
        <v>0.75</v>
      </c>
      <c r="T2567">
        <v>-4.3</v>
      </c>
      <c r="U2567">
        <v>41.85</v>
      </c>
      <c r="V2567">
        <v>-1</v>
      </c>
      <c r="W2567">
        <v>-1</v>
      </c>
      <c r="X2567">
        <v>-1</v>
      </c>
      <c r="Y2567">
        <v>-1</v>
      </c>
      <c r="Z2567">
        <v>-1</v>
      </c>
      <c r="AA2567">
        <v>-1</v>
      </c>
      <c r="AB2567">
        <v>-1</v>
      </c>
      <c r="AC2567">
        <v>-1</v>
      </c>
      <c r="AD2567">
        <v>-1</v>
      </c>
      <c r="AE2567" s="4" t="s">
        <v>2828</v>
      </c>
      <c r="AF2567" s="9" t="s">
        <v>2829</v>
      </c>
      <c r="AG2567">
        <v>1</v>
      </c>
      <c r="AH2567">
        <v>0</v>
      </c>
      <c r="AI2567">
        <v>0</v>
      </c>
      <c r="AJ2567">
        <v>1</v>
      </c>
      <c r="AK2567" s="9" t="s">
        <v>2840</v>
      </c>
      <c r="AL2567">
        <f t="shared" si="913"/>
        <v>0</v>
      </c>
      <c r="AM2567">
        <f>IF(AND(INDIRECT(AN2567)='Sample Select backend'!$C$2,INDIRECT(AO2567)=1,INDIRECT(AP2567)='Sample Select backend'!$F$2,INDIRECT(AQ2567)=1,INDIRECT(AR2567)='Sample Select backend'!$M$2),1,0)</f>
        <v>0</v>
      </c>
      <c r="AN2567" t="str">
        <f>_xlfn.CONCAT('Sample Select backend'!$C$4,ROW(AN2567))</f>
        <v>AE2567</v>
      </c>
      <c r="AO2567" s="9" t="str">
        <f>_xlfn.CONCAT('Sample Select backend'!$J$2,ROW(AO2567))</f>
        <v>AJ2567</v>
      </c>
      <c r="AP2567" t="str">
        <f>_xlfn.CONCAT('Sample Select backend'!$F$4,ROW(AP2567))</f>
        <v>AF2567</v>
      </c>
      <c r="AQ2567" t="str">
        <f>_xlfn.CONCAT('Sample Select backend'!$I$10,ROW(AQ2567))</f>
        <v>R2567</v>
      </c>
      <c r="AR2567" t="str">
        <f>_xlfn.CONCAT('Sample Select backend'!$M$4,ROW(AR2567))</f>
        <v>AK2567</v>
      </c>
      <c r="AS2567" t="str">
        <f t="shared" si="914"/>
        <v>Niger</v>
      </c>
      <c r="AT2567" s="9" t="str">
        <f t="shared" si="915"/>
        <v>General</v>
      </c>
      <c r="AU2567">
        <f t="shared" si="916"/>
        <v>0</v>
      </c>
      <c r="AV2567" s="9">
        <v>0</v>
      </c>
    </row>
    <row r="2568" spans="1:48" x14ac:dyDescent="0.35">
      <c r="A2568" s="24" t="s">
        <v>130</v>
      </c>
      <c r="B2568" s="24">
        <v>1</v>
      </c>
      <c r="C2568" s="24">
        <v>6</v>
      </c>
      <c r="D2568" s="24" t="s">
        <v>4077</v>
      </c>
      <c r="E2568" s="24"/>
      <c r="O2568" t="s">
        <v>2803</v>
      </c>
      <c r="P2568" t="s">
        <v>2809</v>
      </c>
      <c r="Q2568" t="s">
        <v>2814</v>
      </c>
      <c r="R2568">
        <v>0</v>
      </c>
      <c r="S2568">
        <v>0.75</v>
      </c>
      <c r="T2568">
        <v>-4.3</v>
      </c>
      <c r="U2568">
        <v>41.85</v>
      </c>
      <c r="V2568">
        <v>-1</v>
      </c>
      <c r="W2568">
        <v>-1</v>
      </c>
      <c r="X2568">
        <v>-1</v>
      </c>
      <c r="Y2568">
        <v>-1</v>
      </c>
      <c r="Z2568">
        <v>-1</v>
      </c>
      <c r="AA2568">
        <v>-1</v>
      </c>
      <c r="AB2568">
        <v>-1</v>
      </c>
      <c r="AC2568">
        <v>-1</v>
      </c>
      <c r="AD2568">
        <v>-1</v>
      </c>
      <c r="AE2568" s="4" t="s">
        <v>2828</v>
      </c>
      <c r="AF2568" s="9" t="s">
        <v>2829</v>
      </c>
      <c r="AG2568">
        <v>1</v>
      </c>
      <c r="AH2568">
        <v>0</v>
      </c>
      <c r="AI2568">
        <v>0</v>
      </c>
      <c r="AJ2568">
        <v>1</v>
      </c>
      <c r="AK2568" s="9" t="s">
        <v>2840</v>
      </c>
      <c r="AL2568">
        <f t="shared" si="913"/>
        <v>0</v>
      </c>
      <c r="AM2568">
        <f>IF(AND(INDIRECT(AN2568)='Sample Select backend'!$C$2,INDIRECT(AO2568)=1,INDIRECT(AP2568)='Sample Select backend'!$F$2,INDIRECT(AQ2568)=1,INDIRECT(AR2568)='Sample Select backend'!$M$2),1,0)</f>
        <v>0</v>
      </c>
      <c r="AN2568" t="str">
        <f>_xlfn.CONCAT('Sample Select backend'!$C$4,ROW(AN2568))</f>
        <v>AE2568</v>
      </c>
      <c r="AO2568" s="9" t="str">
        <f>_xlfn.CONCAT('Sample Select backend'!$J$2,ROW(AO2568))</f>
        <v>AJ2568</v>
      </c>
      <c r="AP2568" t="str">
        <f>_xlfn.CONCAT('Sample Select backend'!$F$4,ROW(AP2568))</f>
        <v>AF2568</v>
      </c>
      <c r="AQ2568" t="str">
        <f>_xlfn.CONCAT('Sample Select backend'!$I$10,ROW(AQ2568))</f>
        <v>R2568</v>
      </c>
      <c r="AR2568" t="str">
        <f>_xlfn.CONCAT('Sample Select backend'!$M$4,ROW(AR2568))</f>
        <v>AK2568</v>
      </c>
      <c r="AS2568" t="str">
        <f t="shared" si="914"/>
        <v>Niger</v>
      </c>
      <c r="AT2568" s="9">
        <f t="shared" si="915"/>
        <v>6</v>
      </c>
      <c r="AU2568">
        <f t="shared" si="916"/>
        <v>0</v>
      </c>
      <c r="AV2568" s="9">
        <v>0</v>
      </c>
    </row>
    <row r="2569" spans="1:48" x14ac:dyDescent="0.35">
      <c r="A2569" s="24" t="s">
        <v>130</v>
      </c>
      <c r="B2569" s="24">
        <v>1</v>
      </c>
      <c r="C2569" s="24">
        <v>6</v>
      </c>
      <c r="D2569" s="24" t="s">
        <v>4078</v>
      </c>
      <c r="E2569" s="24"/>
      <c r="O2569" t="s">
        <v>2803</v>
      </c>
      <c r="P2569" t="s">
        <v>2809</v>
      </c>
      <c r="Q2569" t="s">
        <v>2814</v>
      </c>
      <c r="R2569">
        <v>0</v>
      </c>
      <c r="S2569">
        <v>0.75</v>
      </c>
      <c r="T2569">
        <v>-4.3</v>
      </c>
      <c r="U2569">
        <v>41.85</v>
      </c>
      <c r="V2569">
        <v>-1</v>
      </c>
      <c r="W2569">
        <v>-1</v>
      </c>
      <c r="X2569">
        <v>-1</v>
      </c>
      <c r="Y2569">
        <v>-1</v>
      </c>
      <c r="Z2569">
        <v>-1</v>
      </c>
      <c r="AA2569">
        <v>-1</v>
      </c>
      <c r="AB2569">
        <v>-1</v>
      </c>
      <c r="AC2569">
        <v>-1</v>
      </c>
      <c r="AD2569">
        <v>-1</v>
      </c>
      <c r="AE2569" s="4" t="s">
        <v>2828</v>
      </c>
      <c r="AF2569" s="9" t="s">
        <v>2829</v>
      </c>
      <c r="AG2569">
        <v>1</v>
      </c>
      <c r="AH2569">
        <v>0</v>
      </c>
      <c r="AI2569">
        <v>0</v>
      </c>
      <c r="AJ2569">
        <v>1</v>
      </c>
      <c r="AK2569" s="9" t="s">
        <v>2840</v>
      </c>
      <c r="AL2569">
        <f t="shared" si="913"/>
        <v>0</v>
      </c>
      <c r="AM2569">
        <f>IF(AND(INDIRECT(AN2569)='Sample Select backend'!$C$2,INDIRECT(AO2569)=1,INDIRECT(AP2569)='Sample Select backend'!$F$2,INDIRECT(AQ2569)=1,INDIRECT(AR2569)='Sample Select backend'!$M$2),1,0)</f>
        <v>0</v>
      </c>
      <c r="AN2569" t="str">
        <f>_xlfn.CONCAT('Sample Select backend'!$C$4,ROW(AN2569))</f>
        <v>AE2569</v>
      </c>
      <c r="AO2569" s="9" t="str">
        <f>_xlfn.CONCAT('Sample Select backend'!$J$2,ROW(AO2569))</f>
        <v>AJ2569</v>
      </c>
      <c r="AP2569" t="str">
        <f>_xlfn.CONCAT('Sample Select backend'!$F$4,ROW(AP2569))</f>
        <v>AF2569</v>
      </c>
      <c r="AQ2569" t="str">
        <f>_xlfn.CONCAT('Sample Select backend'!$I$10,ROW(AQ2569))</f>
        <v>R2569</v>
      </c>
      <c r="AR2569" t="str">
        <f>_xlfn.CONCAT('Sample Select backend'!$M$4,ROW(AR2569))</f>
        <v>AK2569</v>
      </c>
      <c r="AS2569" t="str">
        <f t="shared" si="914"/>
        <v>Niger</v>
      </c>
      <c r="AT2569" s="9">
        <f t="shared" si="915"/>
        <v>6</v>
      </c>
      <c r="AU2569">
        <f t="shared" si="916"/>
        <v>0</v>
      </c>
      <c r="AV2569" s="9">
        <v>0</v>
      </c>
    </row>
    <row r="2570" spans="1:48" x14ac:dyDescent="0.35">
      <c r="A2570" s="24" t="s">
        <v>130</v>
      </c>
      <c r="B2570" s="24">
        <v>2</v>
      </c>
      <c r="C2570" s="24" t="s">
        <v>206</v>
      </c>
      <c r="D2570" s="24" t="s">
        <v>4079</v>
      </c>
      <c r="E2570" s="24"/>
      <c r="O2570" t="s">
        <v>2803</v>
      </c>
      <c r="P2570" t="s">
        <v>2809</v>
      </c>
      <c r="Q2570" t="s">
        <v>2814</v>
      </c>
      <c r="R2570">
        <v>0</v>
      </c>
      <c r="S2570">
        <v>0.75</v>
      </c>
      <c r="T2570">
        <v>-4.3</v>
      </c>
      <c r="U2570">
        <v>41.85</v>
      </c>
      <c r="V2570">
        <v>-1</v>
      </c>
      <c r="W2570">
        <v>-1</v>
      </c>
      <c r="X2570">
        <v>-1</v>
      </c>
      <c r="Y2570">
        <v>-1</v>
      </c>
      <c r="Z2570">
        <v>-1</v>
      </c>
      <c r="AA2570">
        <v>-1</v>
      </c>
      <c r="AB2570">
        <v>-1</v>
      </c>
      <c r="AC2570">
        <v>-1</v>
      </c>
      <c r="AD2570">
        <v>-1</v>
      </c>
      <c r="AE2570" s="4" t="s">
        <v>2828</v>
      </c>
      <c r="AF2570" s="9" t="s">
        <v>2829</v>
      </c>
      <c r="AG2570">
        <v>1</v>
      </c>
      <c r="AH2570">
        <v>0</v>
      </c>
      <c r="AI2570">
        <v>0</v>
      </c>
      <c r="AJ2570">
        <v>1</v>
      </c>
      <c r="AK2570" s="9" t="s">
        <v>2840</v>
      </c>
      <c r="AL2570">
        <f t="shared" si="913"/>
        <v>0</v>
      </c>
      <c r="AM2570">
        <f>IF(AND(INDIRECT(AN2570)='Sample Select backend'!$C$2,INDIRECT(AO2570)=1,INDIRECT(AP2570)='Sample Select backend'!$F$2,INDIRECT(AQ2570)=1,INDIRECT(AR2570)='Sample Select backend'!$M$2),1,0)</f>
        <v>0</v>
      </c>
      <c r="AN2570" t="str">
        <f>_xlfn.CONCAT('Sample Select backend'!$C$4,ROW(AN2570))</f>
        <v>AE2570</v>
      </c>
      <c r="AO2570" s="9" t="str">
        <f>_xlfn.CONCAT('Sample Select backend'!$J$2,ROW(AO2570))</f>
        <v>AJ2570</v>
      </c>
      <c r="AP2570" t="str">
        <f>_xlfn.CONCAT('Sample Select backend'!$F$4,ROW(AP2570))</f>
        <v>AF2570</v>
      </c>
      <c r="AQ2570" t="str">
        <f>_xlfn.CONCAT('Sample Select backend'!$I$10,ROW(AQ2570))</f>
        <v>R2570</v>
      </c>
      <c r="AR2570" t="str">
        <f>_xlfn.CONCAT('Sample Select backend'!$M$4,ROW(AR2570))</f>
        <v>AK2570</v>
      </c>
      <c r="AS2570" t="str">
        <f t="shared" si="914"/>
        <v>Niger</v>
      </c>
      <c r="AT2570" s="9" t="str">
        <f t="shared" si="915"/>
        <v>Tax exemption/waiver/suspension</v>
      </c>
      <c r="AU2570">
        <f t="shared" si="916"/>
        <v>0</v>
      </c>
      <c r="AV2570" s="9">
        <v>1</v>
      </c>
    </row>
    <row r="2571" spans="1:48" x14ac:dyDescent="0.35">
      <c r="A2571" s="24" t="s">
        <v>130</v>
      </c>
      <c r="B2571" s="24">
        <v>1</v>
      </c>
      <c r="C2571" s="24">
        <v>11</v>
      </c>
      <c r="D2571" s="24" t="s">
        <v>4080</v>
      </c>
      <c r="E2571" s="24"/>
      <c r="O2571" t="s">
        <v>2803</v>
      </c>
      <c r="P2571" t="s">
        <v>2809</v>
      </c>
      <c r="Q2571" t="s">
        <v>2814</v>
      </c>
      <c r="R2571">
        <v>0</v>
      </c>
      <c r="S2571">
        <v>0.75</v>
      </c>
      <c r="T2571">
        <v>-4.3</v>
      </c>
      <c r="U2571">
        <v>41.85</v>
      </c>
      <c r="V2571">
        <v>-1</v>
      </c>
      <c r="W2571">
        <v>-1</v>
      </c>
      <c r="X2571">
        <v>-1</v>
      </c>
      <c r="Y2571">
        <v>-1</v>
      </c>
      <c r="Z2571">
        <v>-1</v>
      </c>
      <c r="AA2571">
        <v>-1</v>
      </c>
      <c r="AB2571">
        <v>-1</v>
      </c>
      <c r="AC2571">
        <v>-1</v>
      </c>
      <c r="AD2571">
        <v>-1</v>
      </c>
      <c r="AE2571" s="4" t="s">
        <v>2828</v>
      </c>
      <c r="AF2571" s="9" t="s">
        <v>2829</v>
      </c>
      <c r="AG2571">
        <v>1</v>
      </c>
      <c r="AH2571">
        <v>0</v>
      </c>
      <c r="AI2571">
        <v>0</v>
      </c>
      <c r="AJ2571">
        <v>1</v>
      </c>
      <c r="AK2571" s="9" t="s">
        <v>2840</v>
      </c>
      <c r="AL2571">
        <f t="shared" si="913"/>
        <v>0</v>
      </c>
      <c r="AM2571">
        <f>IF(AND(INDIRECT(AN2571)='Sample Select backend'!$C$2,INDIRECT(AO2571)=1,INDIRECT(AP2571)='Sample Select backend'!$F$2,INDIRECT(AQ2571)=1,INDIRECT(AR2571)='Sample Select backend'!$M$2),1,0)</f>
        <v>0</v>
      </c>
      <c r="AN2571" t="str">
        <f>_xlfn.CONCAT('Sample Select backend'!$C$4,ROW(AN2571))</f>
        <v>AE2571</v>
      </c>
      <c r="AO2571" s="9" t="str">
        <f>_xlfn.CONCAT('Sample Select backend'!$J$2,ROW(AO2571))</f>
        <v>AJ2571</v>
      </c>
      <c r="AP2571" t="str">
        <f>_xlfn.CONCAT('Sample Select backend'!$F$4,ROW(AP2571))</f>
        <v>AF2571</v>
      </c>
      <c r="AQ2571" t="str">
        <f>_xlfn.CONCAT('Sample Select backend'!$I$10,ROW(AQ2571))</f>
        <v>R2571</v>
      </c>
      <c r="AR2571" t="str">
        <f>_xlfn.CONCAT('Sample Select backend'!$M$4,ROW(AR2571))</f>
        <v>AK2571</v>
      </c>
      <c r="AS2571" t="str">
        <f t="shared" si="914"/>
        <v>Niger</v>
      </c>
      <c r="AT2571" s="9">
        <f t="shared" si="915"/>
        <v>11</v>
      </c>
      <c r="AU2571">
        <f t="shared" si="916"/>
        <v>0</v>
      </c>
      <c r="AV2571" s="9">
        <v>1</v>
      </c>
    </row>
    <row r="2572" spans="1:48" x14ac:dyDescent="0.35">
      <c r="A2572" t="s">
        <v>131</v>
      </c>
      <c r="B2572">
        <v>6</v>
      </c>
      <c r="C2572">
        <v>27</v>
      </c>
      <c r="D2572" t="s">
        <v>1734</v>
      </c>
      <c r="E2572">
        <v>1</v>
      </c>
      <c r="F2572">
        <v>1</v>
      </c>
      <c r="G2572">
        <v>2</v>
      </c>
      <c r="H2572">
        <v>1</v>
      </c>
      <c r="I2572">
        <v>2</v>
      </c>
      <c r="J2572">
        <v>2</v>
      </c>
      <c r="K2572">
        <v>1</v>
      </c>
      <c r="L2572">
        <v>2</v>
      </c>
      <c r="M2572">
        <v>1</v>
      </c>
      <c r="N2572" t="s">
        <v>2730</v>
      </c>
      <c r="O2572" t="s">
        <v>2803</v>
      </c>
      <c r="P2572" t="s">
        <v>2811</v>
      </c>
      <c r="Q2572" t="s">
        <v>2815</v>
      </c>
      <c r="R2572">
        <v>0</v>
      </c>
      <c r="S2572">
        <v>-1.77</v>
      </c>
      <c r="T2572">
        <v>-4.05</v>
      </c>
      <c r="U2572">
        <v>25.21</v>
      </c>
      <c r="V2572">
        <f t="shared" ref="V2572:V2583" si="917">IF(E2572&gt;0,1,IF(E2572&lt;0,0,-1))</f>
        <v>1</v>
      </c>
      <c r="W2572">
        <f t="shared" ref="W2572:W2583" si="918">IF(F2572&gt;0,1,IF(F2572&lt;0,0,-1))</f>
        <v>1</v>
      </c>
      <c r="X2572">
        <f t="shared" ref="X2572:X2583" si="919">IF(G2572&gt;0,1,IF(G2572&lt;0,0,-1))</f>
        <v>1</v>
      </c>
      <c r="Y2572">
        <f t="shared" ref="Y2572:Y2583" si="920">IF(H2572&gt;0,1,IF(H2572&lt;0,0,-1))</f>
        <v>1</v>
      </c>
      <c r="Z2572">
        <f t="shared" ref="Z2572:Z2583" si="921">IF(I2572&gt;0,1,IF(I2572&lt;0,0,-1))</f>
        <v>1</v>
      </c>
      <c r="AA2572">
        <f t="shared" ref="AA2572:AA2583" si="922">IF(J2572&gt;0,1,IF(J2572&lt;0,0,-1))</f>
        <v>1</v>
      </c>
      <c r="AB2572">
        <f t="shared" ref="AB2572:AB2583" si="923">IF(K2572&gt;0,1,IF(K2572&lt;0,0,-1))</f>
        <v>1</v>
      </c>
      <c r="AC2572">
        <f t="shared" ref="AC2572:AC2583" si="924">IF(L2572&gt;0,1,IF(L2572&lt;0,0,-1))</f>
        <v>1</v>
      </c>
      <c r="AD2572">
        <f t="shared" ref="AD2572:AD2583" si="925">IF(M2572&gt;0,1,IF(M2572&lt;0,0,-1))</f>
        <v>1</v>
      </c>
      <c r="AE2572" s="4" t="s">
        <v>2828</v>
      </c>
      <c r="AF2572" s="9" t="s">
        <v>2829</v>
      </c>
      <c r="AG2572">
        <v>1</v>
      </c>
      <c r="AH2572">
        <v>0</v>
      </c>
      <c r="AI2572">
        <v>0</v>
      </c>
      <c r="AJ2572">
        <v>1</v>
      </c>
      <c r="AK2572" s="9" t="s">
        <v>2840</v>
      </c>
      <c r="AL2572">
        <f t="shared" si="913"/>
        <v>0</v>
      </c>
      <c r="AM2572">
        <f>IF(AND(INDIRECT(AN2572)='Sample Select backend'!$C$2,INDIRECT(AO2572)=1,INDIRECT(AP2572)='Sample Select backend'!$F$2,INDIRECT(AQ2572)=1,INDIRECT(AR2572)='Sample Select backend'!$M$2),1,0)</f>
        <v>0</v>
      </c>
      <c r="AN2572" t="str">
        <f>_xlfn.CONCAT('Sample Select backend'!$C$4,ROW(AN2572))</f>
        <v>AE2572</v>
      </c>
      <c r="AO2572" s="9" t="str">
        <f>_xlfn.CONCAT('Sample Select backend'!$J$2,ROW(AO2572))</f>
        <v>AJ2572</v>
      </c>
      <c r="AP2572" t="str">
        <f>_xlfn.CONCAT('Sample Select backend'!$F$4,ROW(AP2572))</f>
        <v>AF2572</v>
      </c>
      <c r="AQ2572" t="str">
        <f>_xlfn.CONCAT('Sample Select backend'!$I$10,ROW(AQ2572))</f>
        <v>R2572</v>
      </c>
      <c r="AR2572" t="str">
        <f>_xlfn.CONCAT('Sample Select backend'!$M$4,ROW(AR2572))</f>
        <v>AK2572</v>
      </c>
      <c r="AS2572" t="str">
        <f t="shared" si="914"/>
        <v>Nigeria</v>
      </c>
      <c r="AT2572" s="9">
        <f t="shared" si="915"/>
        <v>27</v>
      </c>
      <c r="AU2572">
        <f t="shared" si="916"/>
        <v>1</v>
      </c>
      <c r="AV2572" s="9">
        <v>1</v>
      </c>
    </row>
    <row r="2573" spans="1:48" x14ac:dyDescent="0.35">
      <c r="A2573" t="s">
        <v>131</v>
      </c>
      <c r="B2573">
        <v>7</v>
      </c>
      <c r="C2573">
        <v>30</v>
      </c>
      <c r="D2573" t="s">
        <v>1736</v>
      </c>
      <c r="E2573">
        <v>1</v>
      </c>
      <c r="F2573">
        <v>1</v>
      </c>
      <c r="G2573">
        <v>2</v>
      </c>
      <c r="H2573">
        <v>1</v>
      </c>
      <c r="I2573">
        <v>2</v>
      </c>
      <c r="J2573">
        <v>2</v>
      </c>
      <c r="K2573">
        <v>1</v>
      </c>
      <c r="L2573">
        <v>-2</v>
      </c>
      <c r="M2573">
        <v>1</v>
      </c>
      <c r="N2573" t="s">
        <v>2730</v>
      </c>
      <c r="O2573" t="s">
        <v>2803</v>
      </c>
      <c r="P2573" t="s">
        <v>2811</v>
      </c>
      <c r="Q2573" t="s">
        <v>2815</v>
      </c>
      <c r="R2573">
        <v>0</v>
      </c>
      <c r="S2573">
        <v>-1.77</v>
      </c>
      <c r="T2573">
        <v>-4.05</v>
      </c>
      <c r="U2573">
        <v>25.21</v>
      </c>
      <c r="V2573">
        <f t="shared" si="917"/>
        <v>1</v>
      </c>
      <c r="W2573">
        <f t="shared" si="918"/>
        <v>1</v>
      </c>
      <c r="X2573">
        <f t="shared" si="919"/>
        <v>1</v>
      </c>
      <c r="Y2573">
        <f t="shared" si="920"/>
        <v>1</v>
      </c>
      <c r="Z2573">
        <f t="shared" si="921"/>
        <v>1</v>
      </c>
      <c r="AA2573">
        <f t="shared" si="922"/>
        <v>1</v>
      </c>
      <c r="AB2573">
        <f t="shared" si="923"/>
        <v>1</v>
      </c>
      <c r="AC2573">
        <f t="shared" si="924"/>
        <v>0</v>
      </c>
      <c r="AD2573">
        <f t="shared" si="925"/>
        <v>1</v>
      </c>
      <c r="AE2573" s="4" t="s">
        <v>2828</v>
      </c>
      <c r="AF2573" s="9" t="s">
        <v>2829</v>
      </c>
      <c r="AG2573">
        <v>1</v>
      </c>
      <c r="AH2573">
        <v>0</v>
      </c>
      <c r="AI2573">
        <v>0</v>
      </c>
      <c r="AJ2573">
        <v>1</v>
      </c>
      <c r="AK2573" s="9" t="s">
        <v>2840</v>
      </c>
      <c r="AL2573">
        <f t="shared" si="913"/>
        <v>0</v>
      </c>
      <c r="AM2573">
        <f>IF(AND(INDIRECT(AN2573)='Sample Select backend'!$C$2,INDIRECT(AO2573)=1,INDIRECT(AP2573)='Sample Select backend'!$F$2,INDIRECT(AQ2573)=1,INDIRECT(AR2573)='Sample Select backend'!$M$2),1,0)</f>
        <v>0</v>
      </c>
      <c r="AN2573" t="str">
        <f>_xlfn.CONCAT('Sample Select backend'!$C$4,ROW(AN2573))</f>
        <v>AE2573</v>
      </c>
      <c r="AO2573" s="9" t="str">
        <f>_xlfn.CONCAT('Sample Select backend'!$J$2,ROW(AO2573))</f>
        <v>AJ2573</v>
      </c>
      <c r="AP2573" t="str">
        <f>_xlfn.CONCAT('Sample Select backend'!$F$4,ROW(AP2573))</f>
        <v>AF2573</v>
      </c>
      <c r="AQ2573" t="str">
        <f>_xlfn.CONCAT('Sample Select backend'!$I$10,ROW(AQ2573))</f>
        <v>R2573</v>
      </c>
      <c r="AR2573" t="str">
        <f>_xlfn.CONCAT('Sample Select backend'!$M$4,ROW(AR2573))</f>
        <v>AK2573</v>
      </c>
      <c r="AS2573" t="str">
        <f t="shared" si="914"/>
        <v>Nigeria</v>
      </c>
      <c r="AT2573" s="9">
        <f t="shared" si="915"/>
        <v>30</v>
      </c>
      <c r="AU2573">
        <f t="shared" si="916"/>
        <v>0</v>
      </c>
      <c r="AV2573" s="9">
        <v>1</v>
      </c>
    </row>
    <row r="2574" spans="1:48" x14ac:dyDescent="0.35">
      <c r="A2574" t="s">
        <v>131</v>
      </c>
      <c r="B2574">
        <v>5</v>
      </c>
      <c r="C2574" t="s">
        <v>204</v>
      </c>
      <c r="D2574" t="s">
        <v>1729</v>
      </c>
      <c r="E2574">
        <v>1</v>
      </c>
      <c r="F2574">
        <v>-2</v>
      </c>
      <c r="G2574">
        <v>-2</v>
      </c>
      <c r="H2574">
        <v>-1</v>
      </c>
      <c r="I2574">
        <v>-2</v>
      </c>
      <c r="J2574">
        <v>2</v>
      </c>
      <c r="K2574">
        <v>1</v>
      </c>
      <c r="L2574">
        <v>2</v>
      </c>
      <c r="M2574">
        <v>1</v>
      </c>
      <c r="N2574" t="s">
        <v>2730</v>
      </c>
      <c r="O2574" t="s">
        <v>2803</v>
      </c>
      <c r="P2574" t="s">
        <v>2811</v>
      </c>
      <c r="Q2574" t="s">
        <v>2815</v>
      </c>
      <c r="R2574">
        <v>0</v>
      </c>
      <c r="S2574">
        <v>-1.77</v>
      </c>
      <c r="T2574">
        <v>-4.05</v>
      </c>
      <c r="U2574">
        <v>25.21</v>
      </c>
      <c r="V2574">
        <f t="shared" si="917"/>
        <v>1</v>
      </c>
      <c r="W2574">
        <f t="shared" si="918"/>
        <v>0</v>
      </c>
      <c r="X2574">
        <f t="shared" si="919"/>
        <v>0</v>
      </c>
      <c r="Y2574">
        <f t="shared" si="920"/>
        <v>0</v>
      </c>
      <c r="Z2574">
        <f t="shared" si="921"/>
        <v>0</v>
      </c>
      <c r="AA2574">
        <f t="shared" si="922"/>
        <v>1</v>
      </c>
      <c r="AB2574">
        <f t="shared" si="923"/>
        <v>1</v>
      </c>
      <c r="AC2574">
        <f t="shared" si="924"/>
        <v>1</v>
      </c>
      <c r="AD2574">
        <f t="shared" si="925"/>
        <v>1</v>
      </c>
      <c r="AE2574" s="4" t="s">
        <v>2828</v>
      </c>
      <c r="AF2574" s="9" t="s">
        <v>2829</v>
      </c>
      <c r="AG2574">
        <v>1</v>
      </c>
      <c r="AH2574">
        <v>0</v>
      </c>
      <c r="AI2574">
        <v>0</v>
      </c>
      <c r="AJ2574">
        <v>1</v>
      </c>
      <c r="AK2574" s="9" t="s">
        <v>2840</v>
      </c>
      <c r="AL2574">
        <f t="shared" si="913"/>
        <v>0</v>
      </c>
      <c r="AM2574">
        <f>IF(AND(INDIRECT(AN2574)='Sample Select backend'!$C$2,INDIRECT(AO2574)=1,INDIRECT(AP2574)='Sample Select backend'!$F$2,INDIRECT(AQ2574)=1,INDIRECT(AR2574)='Sample Select backend'!$M$2),1,0)</f>
        <v>0</v>
      </c>
      <c r="AN2574" t="str">
        <f>_xlfn.CONCAT('Sample Select backend'!$C$4,ROW(AN2574))</f>
        <v>AE2574</v>
      </c>
      <c r="AO2574" s="9" t="str">
        <f>_xlfn.CONCAT('Sample Select backend'!$J$2,ROW(AO2574))</f>
        <v>AJ2574</v>
      </c>
      <c r="AP2574" t="str">
        <f>_xlfn.CONCAT('Sample Select backend'!$F$4,ROW(AP2574))</f>
        <v>AF2574</v>
      </c>
      <c r="AQ2574" t="str">
        <f>_xlfn.CONCAT('Sample Select backend'!$I$10,ROW(AQ2574))</f>
        <v>R2574</v>
      </c>
      <c r="AR2574" t="str">
        <f>_xlfn.CONCAT('Sample Select backend'!$M$4,ROW(AR2574))</f>
        <v>AK2574</v>
      </c>
      <c r="AS2574" t="str">
        <f t="shared" si="914"/>
        <v>Nigeria</v>
      </c>
      <c r="AT2574" s="9" t="str">
        <f t="shared" si="915"/>
        <v>General</v>
      </c>
      <c r="AU2574">
        <f t="shared" si="916"/>
        <v>0</v>
      </c>
      <c r="AV2574" s="9">
        <v>1</v>
      </c>
    </row>
    <row r="2575" spans="1:48" x14ac:dyDescent="0.35">
      <c r="A2575" t="s">
        <v>131</v>
      </c>
      <c r="B2575">
        <v>7</v>
      </c>
      <c r="C2575">
        <v>30</v>
      </c>
      <c r="D2575" t="s">
        <v>1732</v>
      </c>
      <c r="E2575">
        <v>1</v>
      </c>
      <c r="F2575">
        <v>1</v>
      </c>
      <c r="G2575">
        <v>2</v>
      </c>
      <c r="H2575">
        <v>1</v>
      </c>
      <c r="I2575">
        <v>2</v>
      </c>
      <c r="J2575">
        <v>2</v>
      </c>
      <c r="K2575">
        <v>1</v>
      </c>
      <c r="L2575">
        <v>-2</v>
      </c>
      <c r="M2575">
        <v>1</v>
      </c>
      <c r="N2575" t="s">
        <v>2730</v>
      </c>
      <c r="O2575" t="s">
        <v>2803</v>
      </c>
      <c r="P2575" t="s">
        <v>2811</v>
      </c>
      <c r="Q2575" t="s">
        <v>2815</v>
      </c>
      <c r="R2575">
        <v>0</v>
      </c>
      <c r="S2575">
        <v>-1.77</v>
      </c>
      <c r="T2575">
        <v>-4.05</v>
      </c>
      <c r="U2575">
        <v>25.21</v>
      </c>
      <c r="V2575">
        <f t="shared" si="917"/>
        <v>1</v>
      </c>
      <c r="W2575">
        <f t="shared" si="918"/>
        <v>1</v>
      </c>
      <c r="X2575">
        <f t="shared" si="919"/>
        <v>1</v>
      </c>
      <c r="Y2575">
        <f t="shared" si="920"/>
        <v>1</v>
      </c>
      <c r="Z2575">
        <f t="shared" si="921"/>
        <v>1</v>
      </c>
      <c r="AA2575">
        <f t="shared" si="922"/>
        <v>1</v>
      </c>
      <c r="AB2575">
        <f t="shared" si="923"/>
        <v>1</v>
      </c>
      <c r="AC2575">
        <f t="shared" si="924"/>
        <v>0</v>
      </c>
      <c r="AD2575">
        <f t="shared" si="925"/>
        <v>1</v>
      </c>
      <c r="AE2575" s="4" t="s">
        <v>2828</v>
      </c>
      <c r="AF2575" s="9" t="s">
        <v>2829</v>
      </c>
      <c r="AG2575">
        <v>1</v>
      </c>
      <c r="AH2575">
        <v>0</v>
      </c>
      <c r="AI2575">
        <v>0</v>
      </c>
      <c r="AJ2575">
        <v>1</v>
      </c>
      <c r="AK2575" s="9" t="s">
        <v>2840</v>
      </c>
      <c r="AL2575">
        <f t="shared" si="913"/>
        <v>0</v>
      </c>
      <c r="AM2575">
        <f>IF(AND(INDIRECT(AN2575)='Sample Select backend'!$C$2,INDIRECT(AO2575)=1,INDIRECT(AP2575)='Sample Select backend'!$F$2,INDIRECT(AQ2575)=1,INDIRECT(AR2575)='Sample Select backend'!$M$2),1,0)</f>
        <v>0</v>
      </c>
      <c r="AN2575" t="str">
        <f>_xlfn.CONCAT('Sample Select backend'!$C$4,ROW(AN2575))</f>
        <v>AE2575</v>
      </c>
      <c r="AO2575" s="9" t="str">
        <f>_xlfn.CONCAT('Sample Select backend'!$J$2,ROW(AO2575))</f>
        <v>AJ2575</v>
      </c>
      <c r="AP2575" t="str">
        <f>_xlfn.CONCAT('Sample Select backend'!$F$4,ROW(AP2575))</f>
        <v>AF2575</v>
      </c>
      <c r="AQ2575" t="str">
        <f>_xlfn.CONCAT('Sample Select backend'!$I$10,ROW(AQ2575))</f>
        <v>R2575</v>
      </c>
      <c r="AR2575" t="str">
        <f>_xlfn.CONCAT('Sample Select backend'!$M$4,ROW(AR2575))</f>
        <v>AK2575</v>
      </c>
      <c r="AS2575" t="str">
        <f t="shared" si="914"/>
        <v>Nigeria</v>
      </c>
      <c r="AT2575" s="9">
        <f t="shared" si="915"/>
        <v>30</v>
      </c>
      <c r="AU2575">
        <f t="shared" si="916"/>
        <v>0</v>
      </c>
      <c r="AV2575" s="9">
        <v>1</v>
      </c>
    </row>
    <row r="2576" spans="1:48" x14ac:dyDescent="0.35">
      <c r="A2576" t="s">
        <v>131</v>
      </c>
      <c r="B2576">
        <v>1</v>
      </c>
      <c r="C2576">
        <v>5</v>
      </c>
      <c r="D2576" t="s">
        <v>1733</v>
      </c>
      <c r="E2576">
        <v>-2</v>
      </c>
      <c r="F2576">
        <v>2</v>
      </c>
      <c r="G2576">
        <v>2</v>
      </c>
      <c r="H2576">
        <v>2</v>
      </c>
      <c r="I2576">
        <v>2</v>
      </c>
      <c r="J2576">
        <v>2</v>
      </c>
      <c r="K2576">
        <v>1</v>
      </c>
      <c r="L2576">
        <v>2</v>
      </c>
      <c r="M2576">
        <v>1</v>
      </c>
      <c r="N2576" t="s">
        <v>2730</v>
      </c>
      <c r="O2576" t="s">
        <v>2803</v>
      </c>
      <c r="P2576" t="s">
        <v>2811</v>
      </c>
      <c r="Q2576" t="s">
        <v>2815</v>
      </c>
      <c r="R2576">
        <v>0</v>
      </c>
      <c r="S2576">
        <v>-1.77</v>
      </c>
      <c r="T2576">
        <v>-4.05</v>
      </c>
      <c r="U2576">
        <v>25.21</v>
      </c>
      <c r="V2576">
        <f t="shared" si="917"/>
        <v>0</v>
      </c>
      <c r="W2576">
        <f t="shared" si="918"/>
        <v>1</v>
      </c>
      <c r="X2576">
        <f t="shared" si="919"/>
        <v>1</v>
      </c>
      <c r="Y2576">
        <f t="shared" si="920"/>
        <v>1</v>
      </c>
      <c r="Z2576">
        <f t="shared" si="921"/>
        <v>1</v>
      </c>
      <c r="AA2576">
        <f t="shared" si="922"/>
        <v>1</v>
      </c>
      <c r="AB2576">
        <f t="shared" si="923"/>
        <v>1</v>
      </c>
      <c r="AC2576">
        <f t="shared" si="924"/>
        <v>1</v>
      </c>
      <c r="AD2576">
        <f t="shared" si="925"/>
        <v>1</v>
      </c>
      <c r="AE2576" s="4" t="s">
        <v>2828</v>
      </c>
      <c r="AF2576" s="9" t="s">
        <v>2829</v>
      </c>
      <c r="AG2576">
        <v>1</v>
      </c>
      <c r="AH2576">
        <v>0</v>
      </c>
      <c r="AI2576">
        <v>0</v>
      </c>
      <c r="AJ2576">
        <v>1</v>
      </c>
      <c r="AK2576" s="9" t="s">
        <v>2840</v>
      </c>
      <c r="AL2576">
        <f t="shared" si="913"/>
        <v>0</v>
      </c>
      <c r="AM2576">
        <f>IF(AND(INDIRECT(AN2576)='Sample Select backend'!$C$2,INDIRECT(AO2576)=1,INDIRECT(AP2576)='Sample Select backend'!$F$2,INDIRECT(AQ2576)=1,INDIRECT(AR2576)='Sample Select backend'!$M$2),1,0)</f>
        <v>0</v>
      </c>
      <c r="AN2576" t="str">
        <f>_xlfn.CONCAT('Sample Select backend'!$C$4,ROW(AN2576))</f>
        <v>AE2576</v>
      </c>
      <c r="AO2576" s="9" t="str">
        <f>_xlfn.CONCAT('Sample Select backend'!$J$2,ROW(AO2576))</f>
        <v>AJ2576</v>
      </c>
      <c r="AP2576" t="str">
        <f>_xlfn.CONCAT('Sample Select backend'!$F$4,ROW(AP2576))</f>
        <v>AF2576</v>
      </c>
      <c r="AQ2576" t="str">
        <f>_xlfn.CONCAT('Sample Select backend'!$I$10,ROW(AQ2576))</f>
        <v>R2576</v>
      </c>
      <c r="AR2576" t="str">
        <f>_xlfn.CONCAT('Sample Select backend'!$M$4,ROW(AR2576))</f>
        <v>AK2576</v>
      </c>
      <c r="AS2576" t="str">
        <f t="shared" si="914"/>
        <v>Nigeria</v>
      </c>
      <c r="AT2576" s="9">
        <f t="shared" si="915"/>
        <v>5</v>
      </c>
      <c r="AU2576">
        <f t="shared" si="916"/>
        <v>0</v>
      </c>
      <c r="AV2576" s="9">
        <v>1</v>
      </c>
    </row>
    <row r="2577" spans="1:48" x14ac:dyDescent="0.35">
      <c r="A2577" t="s">
        <v>131</v>
      </c>
      <c r="B2577">
        <v>7</v>
      </c>
      <c r="C2577">
        <v>30</v>
      </c>
      <c r="D2577" t="s">
        <v>1731</v>
      </c>
      <c r="E2577">
        <v>1</v>
      </c>
      <c r="F2577">
        <v>1</v>
      </c>
      <c r="G2577">
        <v>2</v>
      </c>
      <c r="H2577">
        <v>1</v>
      </c>
      <c r="I2577">
        <v>2</v>
      </c>
      <c r="J2577">
        <v>2</v>
      </c>
      <c r="K2577">
        <v>1</v>
      </c>
      <c r="L2577">
        <v>-2</v>
      </c>
      <c r="M2577">
        <v>1</v>
      </c>
      <c r="N2577" t="s">
        <v>2730</v>
      </c>
      <c r="O2577" t="s">
        <v>2803</v>
      </c>
      <c r="P2577" t="s">
        <v>2811</v>
      </c>
      <c r="Q2577" t="s">
        <v>2815</v>
      </c>
      <c r="R2577">
        <v>0</v>
      </c>
      <c r="S2577">
        <v>-1.77</v>
      </c>
      <c r="T2577">
        <v>-4.05</v>
      </c>
      <c r="U2577">
        <v>25.21</v>
      </c>
      <c r="V2577">
        <f t="shared" si="917"/>
        <v>1</v>
      </c>
      <c r="W2577">
        <f t="shared" si="918"/>
        <v>1</v>
      </c>
      <c r="X2577">
        <f t="shared" si="919"/>
        <v>1</v>
      </c>
      <c r="Y2577">
        <f t="shared" si="920"/>
        <v>1</v>
      </c>
      <c r="Z2577">
        <f t="shared" si="921"/>
        <v>1</v>
      </c>
      <c r="AA2577">
        <f t="shared" si="922"/>
        <v>1</v>
      </c>
      <c r="AB2577">
        <f t="shared" si="923"/>
        <v>1</v>
      </c>
      <c r="AC2577">
        <f t="shared" si="924"/>
        <v>0</v>
      </c>
      <c r="AD2577">
        <f t="shared" si="925"/>
        <v>1</v>
      </c>
      <c r="AE2577" s="4" t="s">
        <v>2828</v>
      </c>
      <c r="AF2577" s="9" t="s">
        <v>2829</v>
      </c>
      <c r="AG2577">
        <v>1</v>
      </c>
      <c r="AH2577">
        <v>0</v>
      </c>
      <c r="AI2577">
        <v>0</v>
      </c>
      <c r="AJ2577">
        <v>1</v>
      </c>
      <c r="AK2577" s="9" t="s">
        <v>2840</v>
      </c>
      <c r="AL2577">
        <f t="shared" si="913"/>
        <v>0</v>
      </c>
      <c r="AM2577">
        <f>IF(AND(INDIRECT(AN2577)='Sample Select backend'!$C$2,INDIRECT(AO2577)=1,INDIRECT(AP2577)='Sample Select backend'!$F$2,INDIRECT(AQ2577)=1,INDIRECT(AR2577)='Sample Select backend'!$M$2),1,0)</f>
        <v>0</v>
      </c>
      <c r="AN2577" t="str">
        <f>_xlfn.CONCAT('Sample Select backend'!$C$4,ROW(AN2577))</f>
        <v>AE2577</v>
      </c>
      <c r="AO2577" s="9" t="str">
        <f>_xlfn.CONCAT('Sample Select backend'!$J$2,ROW(AO2577))</f>
        <v>AJ2577</v>
      </c>
      <c r="AP2577" t="str">
        <f>_xlfn.CONCAT('Sample Select backend'!$F$4,ROW(AP2577))</f>
        <v>AF2577</v>
      </c>
      <c r="AQ2577" t="str">
        <f>_xlfn.CONCAT('Sample Select backend'!$I$10,ROW(AQ2577))</f>
        <v>R2577</v>
      </c>
      <c r="AR2577" t="str">
        <f>_xlfn.CONCAT('Sample Select backend'!$M$4,ROW(AR2577))</f>
        <v>AK2577</v>
      </c>
      <c r="AS2577" t="str">
        <f t="shared" si="914"/>
        <v>Nigeria</v>
      </c>
      <c r="AT2577" s="9">
        <f t="shared" si="915"/>
        <v>30</v>
      </c>
      <c r="AU2577">
        <f t="shared" si="916"/>
        <v>0</v>
      </c>
      <c r="AV2577" s="9">
        <v>1</v>
      </c>
    </row>
    <row r="2578" spans="1:48" x14ac:dyDescent="0.35">
      <c r="A2578" t="s">
        <v>131</v>
      </c>
      <c r="B2578">
        <v>7</v>
      </c>
      <c r="C2578">
        <v>30</v>
      </c>
      <c r="D2578" t="s">
        <v>1728</v>
      </c>
      <c r="E2578">
        <v>1</v>
      </c>
      <c r="F2578">
        <v>1</v>
      </c>
      <c r="G2578">
        <v>2</v>
      </c>
      <c r="H2578">
        <v>1</v>
      </c>
      <c r="I2578">
        <v>2</v>
      </c>
      <c r="J2578">
        <v>2</v>
      </c>
      <c r="K2578">
        <v>1</v>
      </c>
      <c r="L2578">
        <v>-2</v>
      </c>
      <c r="M2578">
        <v>1</v>
      </c>
      <c r="N2578" t="s">
        <v>2730</v>
      </c>
      <c r="O2578" t="s">
        <v>2803</v>
      </c>
      <c r="P2578" t="s">
        <v>2811</v>
      </c>
      <c r="Q2578" t="s">
        <v>2815</v>
      </c>
      <c r="R2578">
        <v>0</v>
      </c>
      <c r="S2578">
        <v>-1.77</v>
      </c>
      <c r="T2578">
        <v>-4.05</v>
      </c>
      <c r="U2578">
        <v>25.21</v>
      </c>
      <c r="V2578">
        <f t="shared" si="917"/>
        <v>1</v>
      </c>
      <c r="W2578">
        <f t="shared" si="918"/>
        <v>1</v>
      </c>
      <c r="X2578">
        <f t="shared" si="919"/>
        <v>1</v>
      </c>
      <c r="Y2578">
        <f t="shared" si="920"/>
        <v>1</v>
      </c>
      <c r="Z2578">
        <f t="shared" si="921"/>
        <v>1</v>
      </c>
      <c r="AA2578">
        <f t="shared" si="922"/>
        <v>1</v>
      </c>
      <c r="AB2578">
        <f t="shared" si="923"/>
        <v>1</v>
      </c>
      <c r="AC2578">
        <f t="shared" si="924"/>
        <v>0</v>
      </c>
      <c r="AD2578">
        <f t="shared" si="925"/>
        <v>1</v>
      </c>
      <c r="AE2578" s="4" t="s">
        <v>2828</v>
      </c>
      <c r="AF2578" s="9" t="s">
        <v>2829</v>
      </c>
      <c r="AG2578">
        <v>1</v>
      </c>
      <c r="AH2578">
        <v>0</v>
      </c>
      <c r="AI2578">
        <v>0</v>
      </c>
      <c r="AJ2578">
        <v>1</v>
      </c>
      <c r="AK2578" s="9" t="s">
        <v>2840</v>
      </c>
      <c r="AL2578">
        <f t="shared" si="913"/>
        <v>0</v>
      </c>
      <c r="AM2578">
        <f>IF(AND(INDIRECT(AN2578)='Sample Select backend'!$C$2,INDIRECT(AO2578)=1,INDIRECT(AP2578)='Sample Select backend'!$F$2,INDIRECT(AQ2578)=1,INDIRECT(AR2578)='Sample Select backend'!$M$2),1,0)</f>
        <v>0</v>
      </c>
      <c r="AN2578" t="str">
        <f>_xlfn.CONCAT('Sample Select backend'!$C$4,ROW(AN2578))</f>
        <v>AE2578</v>
      </c>
      <c r="AO2578" s="9" t="str">
        <f>_xlfn.CONCAT('Sample Select backend'!$J$2,ROW(AO2578))</f>
        <v>AJ2578</v>
      </c>
      <c r="AP2578" t="str">
        <f>_xlfn.CONCAT('Sample Select backend'!$F$4,ROW(AP2578))</f>
        <v>AF2578</v>
      </c>
      <c r="AQ2578" t="str">
        <f>_xlfn.CONCAT('Sample Select backend'!$I$10,ROW(AQ2578))</f>
        <v>R2578</v>
      </c>
      <c r="AR2578" t="str">
        <f>_xlfn.CONCAT('Sample Select backend'!$M$4,ROW(AR2578))</f>
        <v>AK2578</v>
      </c>
      <c r="AS2578" t="str">
        <f t="shared" si="914"/>
        <v>Nigeria</v>
      </c>
      <c r="AT2578" s="9">
        <f t="shared" si="915"/>
        <v>30</v>
      </c>
      <c r="AU2578">
        <f t="shared" si="916"/>
        <v>0</v>
      </c>
      <c r="AV2578" s="9">
        <v>1</v>
      </c>
    </row>
    <row r="2579" spans="1:48" x14ac:dyDescent="0.35">
      <c r="A2579" t="s">
        <v>131</v>
      </c>
      <c r="B2579">
        <v>6</v>
      </c>
      <c r="C2579">
        <v>28</v>
      </c>
      <c r="D2579" t="s">
        <v>1730</v>
      </c>
      <c r="E2579">
        <v>1</v>
      </c>
      <c r="F2579">
        <v>1</v>
      </c>
      <c r="G2579">
        <v>2</v>
      </c>
      <c r="H2579">
        <v>-1</v>
      </c>
      <c r="I2579">
        <v>2</v>
      </c>
      <c r="J2579">
        <v>2</v>
      </c>
      <c r="K2579">
        <v>1</v>
      </c>
      <c r="L2579">
        <v>2</v>
      </c>
      <c r="M2579">
        <v>1</v>
      </c>
      <c r="N2579" t="s">
        <v>2730</v>
      </c>
      <c r="O2579" t="s">
        <v>2803</v>
      </c>
      <c r="P2579" t="s">
        <v>2811</v>
      </c>
      <c r="Q2579" t="s">
        <v>2815</v>
      </c>
      <c r="R2579">
        <v>0</v>
      </c>
      <c r="S2579">
        <v>-1.77</v>
      </c>
      <c r="T2579">
        <v>-4.05</v>
      </c>
      <c r="U2579">
        <v>25.21</v>
      </c>
      <c r="V2579">
        <f t="shared" si="917"/>
        <v>1</v>
      </c>
      <c r="W2579">
        <f t="shared" si="918"/>
        <v>1</v>
      </c>
      <c r="X2579">
        <f t="shared" si="919"/>
        <v>1</v>
      </c>
      <c r="Y2579">
        <f t="shared" si="920"/>
        <v>0</v>
      </c>
      <c r="Z2579">
        <f t="shared" si="921"/>
        <v>1</v>
      </c>
      <c r="AA2579">
        <f t="shared" si="922"/>
        <v>1</v>
      </c>
      <c r="AB2579">
        <f t="shared" si="923"/>
        <v>1</v>
      </c>
      <c r="AC2579">
        <f t="shared" si="924"/>
        <v>1</v>
      </c>
      <c r="AD2579">
        <f t="shared" si="925"/>
        <v>1</v>
      </c>
      <c r="AE2579" s="4" t="s">
        <v>2828</v>
      </c>
      <c r="AF2579" s="9" t="s">
        <v>2829</v>
      </c>
      <c r="AG2579">
        <v>1</v>
      </c>
      <c r="AH2579">
        <v>0</v>
      </c>
      <c r="AI2579">
        <v>0</v>
      </c>
      <c r="AJ2579">
        <v>1</v>
      </c>
      <c r="AK2579" s="9" t="s">
        <v>2840</v>
      </c>
      <c r="AL2579">
        <f t="shared" si="913"/>
        <v>0</v>
      </c>
      <c r="AM2579">
        <f>IF(AND(INDIRECT(AN2579)='Sample Select backend'!$C$2,INDIRECT(AO2579)=1,INDIRECT(AP2579)='Sample Select backend'!$F$2,INDIRECT(AQ2579)=1,INDIRECT(AR2579)='Sample Select backend'!$M$2),1,0)</f>
        <v>0</v>
      </c>
      <c r="AN2579" t="str">
        <f>_xlfn.CONCAT('Sample Select backend'!$C$4,ROW(AN2579))</f>
        <v>AE2579</v>
      </c>
      <c r="AO2579" s="9" t="str">
        <f>_xlfn.CONCAT('Sample Select backend'!$J$2,ROW(AO2579))</f>
        <v>AJ2579</v>
      </c>
      <c r="AP2579" t="str">
        <f>_xlfn.CONCAT('Sample Select backend'!$F$4,ROW(AP2579))</f>
        <v>AF2579</v>
      </c>
      <c r="AQ2579" t="str">
        <f>_xlfn.CONCAT('Sample Select backend'!$I$10,ROW(AQ2579))</f>
        <v>R2579</v>
      </c>
      <c r="AR2579" t="str">
        <f>_xlfn.CONCAT('Sample Select backend'!$M$4,ROW(AR2579))</f>
        <v>AK2579</v>
      </c>
      <c r="AS2579" t="str">
        <f t="shared" si="914"/>
        <v>Nigeria</v>
      </c>
      <c r="AT2579" s="9">
        <f t="shared" si="915"/>
        <v>28</v>
      </c>
      <c r="AU2579">
        <f t="shared" si="916"/>
        <v>0</v>
      </c>
      <c r="AV2579" s="9">
        <v>1</v>
      </c>
    </row>
    <row r="2580" spans="1:48" x14ac:dyDescent="0.35">
      <c r="A2580" t="s">
        <v>131</v>
      </c>
      <c r="B2580">
        <v>1</v>
      </c>
      <c r="C2580">
        <v>12</v>
      </c>
      <c r="D2580" t="s">
        <v>1738</v>
      </c>
      <c r="E2580">
        <v>-2</v>
      </c>
      <c r="F2580">
        <v>2</v>
      </c>
      <c r="G2580">
        <v>-2</v>
      </c>
      <c r="I2580">
        <v>-2</v>
      </c>
      <c r="J2580">
        <v>2</v>
      </c>
      <c r="K2580">
        <v>-2</v>
      </c>
      <c r="L2580">
        <v>2</v>
      </c>
      <c r="M2580">
        <v>1</v>
      </c>
      <c r="N2580" t="s">
        <v>2730</v>
      </c>
      <c r="O2580" t="s">
        <v>2803</v>
      </c>
      <c r="P2580" t="s">
        <v>2811</v>
      </c>
      <c r="Q2580" t="s">
        <v>2815</v>
      </c>
      <c r="R2580">
        <v>0</v>
      </c>
      <c r="S2580">
        <v>-1.77</v>
      </c>
      <c r="T2580">
        <v>-4.05</v>
      </c>
      <c r="U2580">
        <v>25.21</v>
      </c>
      <c r="V2580">
        <f t="shared" si="917"/>
        <v>0</v>
      </c>
      <c r="W2580">
        <f t="shared" si="918"/>
        <v>1</v>
      </c>
      <c r="X2580">
        <f t="shared" si="919"/>
        <v>0</v>
      </c>
      <c r="Y2580">
        <f t="shared" si="920"/>
        <v>-1</v>
      </c>
      <c r="Z2580">
        <f t="shared" si="921"/>
        <v>0</v>
      </c>
      <c r="AA2580">
        <f t="shared" si="922"/>
        <v>1</v>
      </c>
      <c r="AB2580">
        <f t="shared" si="923"/>
        <v>0</v>
      </c>
      <c r="AC2580">
        <f t="shared" si="924"/>
        <v>1</v>
      </c>
      <c r="AD2580">
        <f t="shared" si="925"/>
        <v>1</v>
      </c>
      <c r="AE2580" s="4" t="s">
        <v>2828</v>
      </c>
      <c r="AF2580" s="9" t="s">
        <v>2829</v>
      </c>
      <c r="AG2580">
        <v>1</v>
      </c>
      <c r="AH2580">
        <v>0</v>
      </c>
      <c r="AI2580">
        <v>0</v>
      </c>
      <c r="AJ2580">
        <v>1</v>
      </c>
      <c r="AK2580" s="9" t="s">
        <v>2840</v>
      </c>
      <c r="AL2580">
        <f t="shared" si="913"/>
        <v>0</v>
      </c>
      <c r="AM2580">
        <f>IF(AND(INDIRECT(AN2580)='Sample Select backend'!$C$2,INDIRECT(AO2580)=1,INDIRECT(AP2580)='Sample Select backend'!$F$2,INDIRECT(AQ2580)=1,INDIRECT(AR2580)='Sample Select backend'!$M$2),1,0)</f>
        <v>0</v>
      </c>
      <c r="AN2580" t="str">
        <f>_xlfn.CONCAT('Sample Select backend'!$C$4,ROW(AN2580))</f>
        <v>AE2580</v>
      </c>
      <c r="AO2580" s="9" t="str">
        <f>_xlfn.CONCAT('Sample Select backend'!$J$2,ROW(AO2580))</f>
        <v>AJ2580</v>
      </c>
      <c r="AP2580" t="str">
        <f>_xlfn.CONCAT('Sample Select backend'!$F$4,ROW(AP2580))</f>
        <v>AF2580</v>
      </c>
      <c r="AQ2580" t="str">
        <f>_xlfn.CONCAT('Sample Select backend'!$I$10,ROW(AQ2580))</f>
        <v>R2580</v>
      </c>
      <c r="AR2580" t="str">
        <f>_xlfn.CONCAT('Sample Select backend'!$M$4,ROW(AR2580))</f>
        <v>AK2580</v>
      </c>
      <c r="AS2580" t="str">
        <f t="shared" si="914"/>
        <v>Nigeria</v>
      </c>
      <c r="AT2580" s="9">
        <f t="shared" si="915"/>
        <v>12</v>
      </c>
      <c r="AU2580">
        <f t="shared" si="916"/>
        <v>0</v>
      </c>
      <c r="AV2580" s="9">
        <v>1</v>
      </c>
    </row>
    <row r="2581" spans="1:48" x14ac:dyDescent="0.35">
      <c r="A2581" t="s">
        <v>131</v>
      </c>
      <c r="B2581">
        <v>5</v>
      </c>
      <c r="C2581" t="s">
        <v>204</v>
      </c>
      <c r="D2581" t="s">
        <v>1735</v>
      </c>
      <c r="E2581">
        <v>1</v>
      </c>
      <c r="F2581">
        <v>-2</v>
      </c>
      <c r="G2581">
        <v>-2</v>
      </c>
      <c r="H2581">
        <v>-1</v>
      </c>
      <c r="I2581">
        <v>-2</v>
      </c>
      <c r="J2581">
        <v>2</v>
      </c>
      <c r="K2581">
        <v>1</v>
      </c>
      <c r="L2581">
        <v>2</v>
      </c>
      <c r="M2581">
        <v>1</v>
      </c>
      <c r="N2581" t="s">
        <v>2730</v>
      </c>
      <c r="O2581" t="s">
        <v>2803</v>
      </c>
      <c r="P2581" t="s">
        <v>2811</v>
      </c>
      <c r="Q2581" t="s">
        <v>2815</v>
      </c>
      <c r="R2581">
        <v>0</v>
      </c>
      <c r="S2581">
        <v>-1.77</v>
      </c>
      <c r="T2581">
        <v>-4.05</v>
      </c>
      <c r="U2581">
        <v>25.21</v>
      </c>
      <c r="V2581">
        <f t="shared" si="917"/>
        <v>1</v>
      </c>
      <c r="W2581">
        <f t="shared" si="918"/>
        <v>0</v>
      </c>
      <c r="X2581">
        <f t="shared" si="919"/>
        <v>0</v>
      </c>
      <c r="Y2581">
        <f t="shared" si="920"/>
        <v>0</v>
      </c>
      <c r="Z2581">
        <f t="shared" si="921"/>
        <v>0</v>
      </c>
      <c r="AA2581">
        <f t="shared" si="922"/>
        <v>1</v>
      </c>
      <c r="AB2581">
        <f t="shared" si="923"/>
        <v>1</v>
      </c>
      <c r="AC2581">
        <f t="shared" si="924"/>
        <v>1</v>
      </c>
      <c r="AD2581">
        <f t="shared" si="925"/>
        <v>1</v>
      </c>
      <c r="AE2581" s="4" t="s">
        <v>2828</v>
      </c>
      <c r="AF2581" s="9" t="s">
        <v>2829</v>
      </c>
      <c r="AG2581">
        <v>1</v>
      </c>
      <c r="AH2581">
        <v>0</v>
      </c>
      <c r="AI2581">
        <v>0</v>
      </c>
      <c r="AJ2581">
        <v>1</v>
      </c>
      <c r="AK2581" s="9" t="s">
        <v>2840</v>
      </c>
      <c r="AL2581">
        <f t="shared" si="913"/>
        <v>0</v>
      </c>
      <c r="AM2581">
        <f>IF(AND(INDIRECT(AN2581)='Sample Select backend'!$C$2,INDIRECT(AO2581)=1,INDIRECT(AP2581)='Sample Select backend'!$F$2,INDIRECT(AQ2581)=1,INDIRECT(AR2581)='Sample Select backend'!$M$2),1,0)</f>
        <v>0</v>
      </c>
      <c r="AN2581" t="str">
        <f>_xlfn.CONCAT('Sample Select backend'!$C$4,ROW(AN2581))</f>
        <v>AE2581</v>
      </c>
      <c r="AO2581" s="9" t="str">
        <f>_xlfn.CONCAT('Sample Select backend'!$J$2,ROW(AO2581))</f>
        <v>AJ2581</v>
      </c>
      <c r="AP2581" t="str">
        <f>_xlfn.CONCAT('Sample Select backend'!$F$4,ROW(AP2581))</f>
        <v>AF2581</v>
      </c>
      <c r="AQ2581" t="str">
        <f>_xlfn.CONCAT('Sample Select backend'!$I$10,ROW(AQ2581))</f>
        <v>R2581</v>
      </c>
      <c r="AR2581" t="str">
        <f>_xlfn.CONCAT('Sample Select backend'!$M$4,ROW(AR2581))</f>
        <v>AK2581</v>
      </c>
      <c r="AS2581" t="str">
        <f t="shared" si="914"/>
        <v>Nigeria</v>
      </c>
      <c r="AT2581" s="9" t="str">
        <f t="shared" si="915"/>
        <v>General</v>
      </c>
      <c r="AU2581">
        <f t="shared" si="916"/>
        <v>0</v>
      </c>
      <c r="AV2581" s="9">
        <v>1</v>
      </c>
    </row>
    <row r="2582" spans="1:48" x14ac:dyDescent="0.35">
      <c r="A2582" t="s">
        <v>131</v>
      </c>
      <c r="B2582">
        <v>1</v>
      </c>
      <c r="C2582">
        <v>8</v>
      </c>
      <c r="D2582" t="s">
        <v>1737</v>
      </c>
      <c r="E2582">
        <v>-2</v>
      </c>
      <c r="F2582">
        <v>2</v>
      </c>
      <c r="G2582">
        <v>-2</v>
      </c>
      <c r="H2582">
        <v>-1</v>
      </c>
      <c r="I2582">
        <v>-2</v>
      </c>
      <c r="K2582">
        <v>-2</v>
      </c>
      <c r="L2582">
        <v>2</v>
      </c>
      <c r="M2582">
        <v>1</v>
      </c>
      <c r="N2582" t="s">
        <v>2730</v>
      </c>
      <c r="O2582" t="s">
        <v>2803</v>
      </c>
      <c r="P2582" t="s">
        <v>2811</v>
      </c>
      <c r="Q2582" t="s">
        <v>2815</v>
      </c>
      <c r="R2582">
        <v>0</v>
      </c>
      <c r="S2582">
        <v>-1.77</v>
      </c>
      <c r="T2582">
        <v>-4.05</v>
      </c>
      <c r="U2582">
        <v>25.21</v>
      </c>
      <c r="V2582">
        <f t="shared" si="917"/>
        <v>0</v>
      </c>
      <c r="W2582">
        <f t="shared" si="918"/>
        <v>1</v>
      </c>
      <c r="X2582">
        <f t="shared" si="919"/>
        <v>0</v>
      </c>
      <c r="Y2582">
        <f t="shared" si="920"/>
        <v>0</v>
      </c>
      <c r="Z2582">
        <f t="shared" si="921"/>
        <v>0</v>
      </c>
      <c r="AA2582">
        <f t="shared" si="922"/>
        <v>-1</v>
      </c>
      <c r="AB2582">
        <f t="shared" si="923"/>
        <v>0</v>
      </c>
      <c r="AC2582">
        <f t="shared" si="924"/>
        <v>1</v>
      </c>
      <c r="AD2582">
        <f t="shared" si="925"/>
        <v>1</v>
      </c>
      <c r="AE2582" s="4" t="s">
        <v>2828</v>
      </c>
      <c r="AF2582" s="9" t="s">
        <v>2829</v>
      </c>
      <c r="AG2582">
        <v>1</v>
      </c>
      <c r="AH2582">
        <v>0</v>
      </c>
      <c r="AI2582">
        <v>0</v>
      </c>
      <c r="AJ2582">
        <v>1</v>
      </c>
      <c r="AK2582" s="9" t="s">
        <v>2840</v>
      </c>
      <c r="AL2582">
        <f t="shared" si="913"/>
        <v>0</v>
      </c>
      <c r="AM2582">
        <f>IF(AND(INDIRECT(AN2582)='Sample Select backend'!$C$2,INDIRECT(AO2582)=1,INDIRECT(AP2582)='Sample Select backend'!$F$2,INDIRECT(AQ2582)=1,INDIRECT(AR2582)='Sample Select backend'!$M$2),1,0)</f>
        <v>0</v>
      </c>
      <c r="AN2582" t="str">
        <f>_xlfn.CONCAT('Sample Select backend'!$C$4,ROW(AN2582))</f>
        <v>AE2582</v>
      </c>
      <c r="AO2582" s="9" t="str">
        <f>_xlfn.CONCAT('Sample Select backend'!$J$2,ROW(AO2582))</f>
        <v>AJ2582</v>
      </c>
      <c r="AP2582" t="str">
        <f>_xlfn.CONCAT('Sample Select backend'!$F$4,ROW(AP2582))</f>
        <v>AF2582</v>
      </c>
      <c r="AQ2582" t="str">
        <f>_xlfn.CONCAT('Sample Select backend'!$I$10,ROW(AQ2582))</f>
        <v>R2582</v>
      </c>
      <c r="AR2582" t="str">
        <f>_xlfn.CONCAT('Sample Select backend'!$M$4,ROW(AR2582))</f>
        <v>AK2582</v>
      </c>
      <c r="AS2582" t="str">
        <f t="shared" si="914"/>
        <v>Nigeria</v>
      </c>
      <c r="AT2582" s="9">
        <f t="shared" si="915"/>
        <v>8</v>
      </c>
      <c r="AU2582">
        <f t="shared" si="916"/>
        <v>0</v>
      </c>
      <c r="AV2582" s="9">
        <v>0</v>
      </c>
    </row>
    <row r="2583" spans="1:48" x14ac:dyDescent="0.35">
      <c r="A2583" t="s">
        <v>131</v>
      </c>
      <c r="B2583">
        <v>1</v>
      </c>
      <c r="C2583">
        <v>6</v>
      </c>
      <c r="D2583" t="s">
        <v>1739</v>
      </c>
      <c r="E2583">
        <v>-2</v>
      </c>
      <c r="F2583">
        <v>2</v>
      </c>
      <c r="G2583">
        <v>2</v>
      </c>
      <c r="H2583">
        <v>2</v>
      </c>
      <c r="I2583">
        <v>2</v>
      </c>
      <c r="J2583">
        <v>2</v>
      </c>
      <c r="K2583">
        <v>1</v>
      </c>
      <c r="L2583">
        <v>2</v>
      </c>
      <c r="M2583">
        <v>1</v>
      </c>
      <c r="N2583" t="s">
        <v>2730</v>
      </c>
      <c r="O2583" t="s">
        <v>2803</v>
      </c>
      <c r="P2583" t="s">
        <v>2811</v>
      </c>
      <c r="Q2583" t="s">
        <v>2815</v>
      </c>
      <c r="R2583">
        <v>0</v>
      </c>
      <c r="S2583">
        <v>-1.77</v>
      </c>
      <c r="T2583">
        <v>-4.05</v>
      </c>
      <c r="U2583">
        <v>25.21</v>
      </c>
      <c r="V2583">
        <f t="shared" si="917"/>
        <v>0</v>
      </c>
      <c r="W2583">
        <f t="shared" si="918"/>
        <v>1</v>
      </c>
      <c r="X2583">
        <f t="shared" si="919"/>
        <v>1</v>
      </c>
      <c r="Y2583">
        <f t="shared" si="920"/>
        <v>1</v>
      </c>
      <c r="Z2583">
        <f t="shared" si="921"/>
        <v>1</v>
      </c>
      <c r="AA2583">
        <f t="shared" si="922"/>
        <v>1</v>
      </c>
      <c r="AB2583">
        <f t="shared" si="923"/>
        <v>1</v>
      </c>
      <c r="AC2583">
        <f t="shared" si="924"/>
        <v>1</v>
      </c>
      <c r="AD2583">
        <f t="shared" si="925"/>
        <v>1</v>
      </c>
      <c r="AE2583" s="4" t="s">
        <v>2828</v>
      </c>
      <c r="AF2583" s="9" t="s">
        <v>2829</v>
      </c>
      <c r="AG2583">
        <v>1</v>
      </c>
      <c r="AH2583">
        <v>0</v>
      </c>
      <c r="AI2583">
        <v>0</v>
      </c>
      <c r="AJ2583">
        <v>1</v>
      </c>
      <c r="AK2583" s="9" t="s">
        <v>2840</v>
      </c>
      <c r="AL2583">
        <f t="shared" si="913"/>
        <v>0</v>
      </c>
      <c r="AM2583">
        <f>IF(AND(INDIRECT(AN2583)='Sample Select backend'!$C$2,INDIRECT(AO2583)=1,INDIRECT(AP2583)='Sample Select backend'!$F$2,INDIRECT(AQ2583)=1,INDIRECT(AR2583)='Sample Select backend'!$M$2),1,0)</f>
        <v>0</v>
      </c>
      <c r="AN2583" t="str">
        <f>_xlfn.CONCAT('Sample Select backend'!$C$4,ROW(AN2583))</f>
        <v>AE2583</v>
      </c>
      <c r="AO2583" s="9" t="str">
        <f>_xlfn.CONCAT('Sample Select backend'!$J$2,ROW(AO2583))</f>
        <v>AJ2583</v>
      </c>
      <c r="AP2583" t="str">
        <f>_xlfn.CONCAT('Sample Select backend'!$F$4,ROW(AP2583))</f>
        <v>AF2583</v>
      </c>
      <c r="AQ2583" t="str">
        <f>_xlfn.CONCAT('Sample Select backend'!$I$10,ROW(AQ2583))</f>
        <v>R2583</v>
      </c>
      <c r="AR2583" t="str">
        <f>_xlfn.CONCAT('Sample Select backend'!$M$4,ROW(AR2583))</f>
        <v>AK2583</v>
      </c>
      <c r="AS2583" t="str">
        <f t="shared" si="914"/>
        <v>Nigeria</v>
      </c>
      <c r="AT2583" s="9">
        <f t="shared" si="915"/>
        <v>6</v>
      </c>
      <c r="AU2583">
        <f t="shared" si="916"/>
        <v>0</v>
      </c>
      <c r="AV2583" s="9">
        <v>0</v>
      </c>
    </row>
    <row r="2584" spans="1:48" x14ac:dyDescent="0.35">
      <c r="A2584" s="24" t="s">
        <v>131</v>
      </c>
      <c r="B2584" s="24">
        <v>5</v>
      </c>
      <c r="C2584" s="24" t="s">
        <v>204</v>
      </c>
      <c r="D2584" s="24" t="s">
        <v>4081</v>
      </c>
      <c r="E2584" s="24"/>
      <c r="O2584" t="s">
        <v>2803</v>
      </c>
      <c r="P2584" t="s">
        <v>2811</v>
      </c>
      <c r="Q2584" t="s">
        <v>2815</v>
      </c>
      <c r="R2584">
        <v>0</v>
      </c>
      <c r="S2584">
        <v>-1.77</v>
      </c>
      <c r="T2584">
        <v>-4.05</v>
      </c>
      <c r="U2584">
        <v>25.21</v>
      </c>
      <c r="V2584">
        <v>-1</v>
      </c>
      <c r="W2584">
        <v>-1</v>
      </c>
      <c r="X2584">
        <v>-1</v>
      </c>
      <c r="Y2584">
        <v>-1</v>
      </c>
      <c r="Z2584">
        <v>-1</v>
      </c>
      <c r="AA2584">
        <v>-1</v>
      </c>
      <c r="AB2584">
        <v>-1</v>
      </c>
      <c r="AC2584">
        <v>-1</v>
      </c>
      <c r="AD2584">
        <v>-1</v>
      </c>
      <c r="AE2584" s="4" t="s">
        <v>2828</v>
      </c>
      <c r="AF2584" s="9" t="s">
        <v>2829</v>
      </c>
      <c r="AG2584">
        <v>1</v>
      </c>
      <c r="AH2584">
        <v>0</v>
      </c>
      <c r="AI2584">
        <v>0</v>
      </c>
      <c r="AJ2584">
        <v>1</v>
      </c>
      <c r="AK2584" s="9" t="s">
        <v>2840</v>
      </c>
      <c r="AL2584">
        <f t="shared" si="913"/>
        <v>0</v>
      </c>
      <c r="AM2584">
        <f>IF(AND(INDIRECT(AN2584)='Sample Select backend'!$C$2,INDIRECT(AO2584)=1,INDIRECT(AP2584)='Sample Select backend'!$F$2,INDIRECT(AQ2584)=1,INDIRECT(AR2584)='Sample Select backend'!$M$2),1,0)</f>
        <v>0</v>
      </c>
      <c r="AN2584" t="str">
        <f>_xlfn.CONCAT('Sample Select backend'!$C$4,ROW(AN2584))</f>
        <v>AE2584</v>
      </c>
      <c r="AO2584" s="9" t="str">
        <f>_xlfn.CONCAT('Sample Select backend'!$J$2,ROW(AO2584))</f>
        <v>AJ2584</v>
      </c>
      <c r="AP2584" t="str">
        <f>_xlfn.CONCAT('Sample Select backend'!$F$4,ROW(AP2584))</f>
        <v>AF2584</v>
      </c>
      <c r="AQ2584" t="str">
        <f>_xlfn.CONCAT('Sample Select backend'!$I$10,ROW(AQ2584))</f>
        <v>R2584</v>
      </c>
      <c r="AR2584" t="str">
        <f>_xlfn.CONCAT('Sample Select backend'!$M$4,ROW(AR2584))</f>
        <v>AK2584</v>
      </c>
      <c r="AS2584" t="str">
        <f t="shared" si="914"/>
        <v>Nigeria</v>
      </c>
      <c r="AT2584" s="9" t="str">
        <f t="shared" si="915"/>
        <v>General</v>
      </c>
      <c r="AU2584">
        <f t="shared" si="916"/>
        <v>0</v>
      </c>
      <c r="AV2584" s="9">
        <v>0</v>
      </c>
    </row>
    <row r="2585" spans="1:48" x14ac:dyDescent="0.35">
      <c r="A2585" s="24" t="s">
        <v>131</v>
      </c>
      <c r="B2585" s="24">
        <v>6</v>
      </c>
      <c r="C2585" s="24">
        <v>28</v>
      </c>
      <c r="D2585" s="24" t="s">
        <v>4082</v>
      </c>
      <c r="E2585" s="24"/>
      <c r="O2585" t="s">
        <v>2803</v>
      </c>
      <c r="P2585" t="s">
        <v>2811</v>
      </c>
      <c r="Q2585" t="s">
        <v>2815</v>
      </c>
      <c r="R2585">
        <v>0</v>
      </c>
      <c r="S2585">
        <v>-1.77</v>
      </c>
      <c r="T2585">
        <v>-4.05</v>
      </c>
      <c r="U2585">
        <v>25.21</v>
      </c>
      <c r="V2585">
        <v>-1</v>
      </c>
      <c r="W2585">
        <v>-1</v>
      </c>
      <c r="X2585">
        <v>-1</v>
      </c>
      <c r="Y2585">
        <v>-1</v>
      </c>
      <c r="Z2585">
        <v>-1</v>
      </c>
      <c r="AA2585">
        <v>-1</v>
      </c>
      <c r="AB2585">
        <v>-1</v>
      </c>
      <c r="AC2585">
        <v>-1</v>
      </c>
      <c r="AD2585">
        <v>-1</v>
      </c>
      <c r="AE2585" s="4" t="s">
        <v>2828</v>
      </c>
      <c r="AF2585" s="9" t="s">
        <v>2829</v>
      </c>
      <c r="AG2585">
        <v>1</v>
      </c>
      <c r="AH2585">
        <v>0</v>
      </c>
      <c r="AI2585">
        <v>0</v>
      </c>
      <c r="AJ2585">
        <v>1</v>
      </c>
      <c r="AK2585" s="9" t="s">
        <v>2840</v>
      </c>
      <c r="AL2585">
        <f t="shared" si="913"/>
        <v>0</v>
      </c>
      <c r="AM2585">
        <f>IF(AND(INDIRECT(AN2585)='Sample Select backend'!$C$2,INDIRECT(AO2585)=1,INDIRECT(AP2585)='Sample Select backend'!$F$2,INDIRECT(AQ2585)=1,INDIRECT(AR2585)='Sample Select backend'!$M$2),1,0)</f>
        <v>0</v>
      </c>
      <c r="AN2585" t="str">
        <f>_xlfn.CONCAT('Sample Select backend'!$C$4,ROW(AN2585))</f>
        <v>AE2585</v>
      </c>
      <c r="AO2585" s="9" t="str">
        <f>_xlfn.CONCAT('Sample Select backend'!$J$2,ROW(AO2585))</f>
        <v>AJ2585</v>
      </c>
      <c r="AP2585" t="str">
        <f>_xlfn.CONCAT('Sample Select backend'!$F$4,ROW(AP2585))</f>
        <v>AF2585</v>
      </c>
      <c r="AQ2585" t="str">
        <f>_xlfn.CONCAT('Sample Select backend'!$I$10,ROW(AQ2585))</f>
        <v>R2585</v>
      </c>
      <c r="AR2585" t="str">
        <f>_xlfn.CONCAT('Sample Select backend'!$M$4,ROW(AR2585))</f>
        <v>AK2585</v>
      </c>
      <c r="AS2585" t="str">
        <f t="shared" si="914"/>
        <v>Nigeria</v>
      </c>
      <c r="AT2585" s="9">
        <f t="shared" si="915"/>
        <v>28</v>
      </c>
      <c r="AU2585">
        <f t="shared" si="916"/>
        <v>0</v>
      </c>
      <c r="AV2585" s="9">
        <v>0</v>
      </c>
    </row>
    <row r="2586" spans="1:48" x14ac:dyDescent="0.35">
      <c r="A2586" s="24" t="s">
        <v>131</v>
      </c>
      <c r="B2586" s="24">
        <v>6</v>
      </c>
      <c r="C2586" s="24">
        <v>27</v>
      </c>
      <c r="D2586" s="24" t="s">
        <v>4083</v>
      </c>
      <c r="E2586" s="24"/>
      <c r="O2586" t="s">
        <v>2803</v>
      </c>
      <c r="P2586" t="s">
        <v>2811</v>
      </c>
      <c r="Q2586" t="s">
        <v>2815</v>
      </c>
      <c r="R2586">
        <v>0</v>
      </c>
      <c r="S2586">
        <v>-1.77</v>
      </c>
      <c r="T2586">
        <v>-4.05</v>
      </c>
      <c r="U2586">
        <v>25.21</v>
      </c>
      <c r="V2586">
        <v>-1</v>
      </c>
      <c r="W2586">
        <v>-1</v>
      </c>
      <c r="X2586">
        <v>-1</v>
      </c>
      <c r="Y2586">
        <v>-1</v>
      </c>
      <c r="Z2586">
        <v>-1</v>
      </c>
      <c r="AA2586">
        <v>-1</v>
      </c>
      <c r="AB2586">
        <v>-1</v>
      </c>
      <c r="AC2586">
        <v>-1</v>
      </c>
      <c r="AD2586">
        <v>-1</v>
      </c>
      <c r="AE2586" s="4" t="s">
        <v>2828</v>
      </c>
      <c r="AF2586" s="9" t="s">
        <v>2829</v>
      </c>
      <c r="AG2586">
        <v>1</v>
      </c>
      <c r="AH2586">
        <v>0</v>
      </c>
      <c r="AI2586">
        <v>0</v>
      </c>
      <c r="AJ2586">
        <v>1</v>
      </c>
      <c r="AK2586" s="9" t="s">
        <v>2840</v>
      </c>
      <c r="AL2586">
        <f t="shared" si="913"/>
        <v>0</v>
      </c>
      <c r="AM2586">
        <f>IF(AND(INDIRECT(AN2586)='Sample Select backend'!$C$2,INDIRECT(AO2586)=1,INDIRECT(AP2586)='Sample Select backend'!$F$2,INDIRECT(AQ2586)=1,INDIRECT(AR2586)='Sample Select backend'!$M$2),1,0)</f>
        <v>0</v>
      </c>
      <c r="AN2586" t="str">
        <f>_xlfn.CONCAT('Sample Select backend'!$C$4,ROW(AN2586))</f>
        <v>AE2586</v>
      </c>
      <c r="AO2586" s="9" t="str">
        <f>_xlfn.CONCAT('Sample Select backend'!$J$2,ROW(AO2586))</f>
        <v>AJ2586</v>
      </c>
      <c r="AP2586" t="str">
        <f>_xlfn.CONCAT('Sample Select backend'!$F$4,ROW(AP2586))</f>
        <v>AF2586</v>
      </c>
      <c r="AQ2586" t="str">
        <f>_xlfn.CONCAT('Sample Select backend'!$I$10,ROW(AQ2586))</f>
        <v>R2586</v>
      </c>
      <c r="AR2586" t="str">
        <f>_xlfn.CONCAT('Sample Select backend'!$M$4,ROW(AR2586))</f>
        <v>AK2586</v>
      </c>
      <c r="AS2586" t="str">
        <f t="shared" si="914"/>
        <v>Nigeria</v>
      </c>
      <c r="AT2586" s="9">
        <f t="shared" si="915"/>
        <v>27</v>
      </c>
      <c r="AU2586">
        <f t="shared" si="916"/>
        <v>0</v>
      </c>
      <c r="AV2586" s="9">
        <v>0</v>
      </c>
    </row>
    <row r="2587" spans="1:48" x14ac:dyDescent="0.35">
      <c r="A2587" s="24" t="s">
        <v>131</v>
      </c>
      <c r="B2587" s="24" t="s">
        <v>201</v>
      </c>
      <c r="C2587" s="24" t="s">
        <v>201</v>
      </c>
      <c r="D2587" s="24" t="s">
        <v>4084</v>
      </c>
      <c r="E2587" s="24"/>
      <c r="O2587" t="s">
        <v>2803</v>
      </c>
      <c r="P2587" t="s">
        <v>2811</v>
      </c>
      <c r="Q2587" t="s">
        <v>2815</v>
      </c>
      <c r="R2587">
        <v>0</v>
      </c>
      <c r="S2587">
        <v>-1.77</v>
      </c>
      <c r="T2587">
        <v>-4.05</v>
      </c>
      <c r="U2587">
        <v>25.21</v>
      </c>
      <c r="V2587">
        <v>-1</v>
      </c>
      <c r="W2587">
        <v>-1</v>
      </c>
      <c r="X2587">
        <v>-1</v>
      </c>
      <c r="Y2587">
        <v>-1</v>
      </c>
      <c r="Z2587">
        <v>-1</v>
      </c>
      <c r="AA2587">
        <v>-1</v>
      </c>
      <c r="AB2587">
        <v>-1</v>
      </c>
      <c r="AC2587">
        <v>-1</v>
      </c>
      <c r="AD2587">
        <v>-1</v>
      </c>
      <c r="AE2587" s="4" t="s">
        <v>2828</v>
      </c>
      <c r="AF2587" s="9" t="s">
        <v>2829</v>
      </c>
      <c r="AG2587">
        <v>1</v>
      </c>
      <c r="AH2587">
        <v>0</v>
      </c>
      <c r="AI2587">
        <v>0</v>
      </c>
      <c r="AJ2587">
        <v>1</v>
      </c>
      <c r="AK2587" s="9" t="s">
        <v>2840</v>
      </c>
      <c r="AL2587">
        <f t="shared" si="913"/>
        <v>1</v>
      </c>
      <c r="AM2587">
        <f>IF(AND(INDIRECT(AN2587)='Sample Select backend'!$C$2,INDIRECT(AO2587)=1,INDIRECT(AP2587)='Sample Select backend'!$F$2,INDIRECT(AQ2587)=1,INDIRECT(AR2587)='Sample Select backend'!$M$2),1,0)</f>
        <v>0</v>
      </c>
      <c r="AN2587" t="str">
        <f>_xlfn.CONCAT('Sample Select backend'!$C$4,ROW(AN2587))</f>
        <v>AE2587</v>
      </c>
      <c r="AO2587" s="9" t="str">
        <f>_xlfn.CONCAT('Sample Select backend'!$J$2,ROW(AO2587))</f>
        <v>AJ2587</v>
      </c>
      <c r="AP2587" t="str">
        <f>_xlfn.CONCAT('Sample Select backend'!$F$4,ROW(AP2587))</f>
        <v>AF2587</v>
      </c>
      <c r="AQ2587" t="str">
        <f>_xlfn.CONCAT('Sample Select backend'!$I$10,ROW(AQ2587))</f>
        <v>R2587</v>
      </c>
      <c r="AR2587" t="str">
        <f>_xlfn.CONCAT('Sample Select backend'!$M$4,ROW(AR2587))</f>
        <v>AK2587</v>
      </c>
      <c r="AS2587" t="str">
        <f t="shared" si="914"/>
        <v>Nigeria</v>
      </c>
      <c r="AT2587" s="9" t="str">
        <f t="shared" si="915"/>
        <v>Other</v>
      </c>
      <c r="AU2587">
        <f t="shared" si="916"/>
        <v>0</v>
      </c>
      <c r="AV2587" s="9">
        <v>0</v>
      </c>
    </row>
    <row r="2588" spans="1:48" x14ac:dyDescent="0.35">
      <c r="A2588" s="24" t="s">
        <v>131</v>
      </c>
      <c r="B2588" s="24">
        <v>9</v>
      </c>
      <c r="C2588" s="24">
        <v>34</v>
      </c>
      <c r="D2588" s="24" t="s">
        <v>4085</v>
      </c>
      <c r="E2588" s="24"/>
      <c r="O2588" t="s">
        <v>2803</v>
      </c>
      <c r="P2588" t="s">
        <v>2811</v>
      </c>
      <c r="Q2588" t="s">
        <v>2815</v>
      </c>
      <c r="R2588">
        <v>0</v>
      </c>
      <c r="S2588">
        <v>-1.77</v>
      </c>
      <c r="T2588">
        <v>-4.05</v>
      </c>
      <c r="U2588">
        <v>25.21</v>
      </c>
      <c r="V2588">
        <v>-1</v>
      </c>
      <c r="W2588">
        <v>-1</v>
      </c>
      <c r="X2588">
        <v>-1</v>
      </c>
      <c r="Y2588">
        <v>-1</v>
      </c>
      <c r="Z2588">
        <v>-1</v>
      </c>
      <c r="AA2588">
        <v>-1</v>
      </c>
      <c r="AB2588">
        <v>-1</v>
      </c>
      <c r="AC2588">
        <v>-1</v>
      </c>
      <c r="AD2588">
        <v>-1</v>
      </c>
      <c r="AE2588" s="4" t="s">
        <v>2828</v>
      </c>
      <c r="AF2588" s="9" t="s">
        <v>2829</v>
      </c>
      <c r="AG2588">
        <v>1</v>
      </c>
      <c r="AH2588">
        <v>0</v>
      </c>
      <c r="AI2588">
        <v>0</v>
      </c>
      <c r="AJ2588">
        <v>1</v>
      </c>
      <c r="AK2588" s="9" t="s">
        <v>2840</v>
      </c>
      <c r="AL2588">
        <f t="shared" si="913"/>
        <v>0</v>
      </c>
      <c r="AM2588">
        <f>IF(AND(INDIRECT(AN2588)='Sample Select backend'!$C$2,INDIRECT(AO2588)=1,INDIRECT(AP2588)='Sample Select backend'!$F$2,INDIRECT(AQ2588)=1,INDIRECT(AR2588)='Sample Select backend'!$M$2),1,0)</f>
        <v>0</v>
      </c>
      <c r="AN2588" t="str">
        <f>_xlfn.CONCAT('Sample Select backend'!$C$4,ROW(AN2588))</f>
        <v>AE2588</v>
      </c>
      <c r="AO2588" s="9" t="str">
        <f>_xlfn.CONCAT('Sample Select backend'!$J$2,ROW(AO2588))</f>
        <v>AJ2588</v>
      </c>
      <c r="AP2588" t="str">
        <f>_xlfn.CONCAT('Sample Select backend'!$F$4,ROW(AP2588))</f>
        <v>AF2588</v>
      </c>
      <c r="AQ2588" t="str">
        <f>_xlfn.CONCAT('Sample Select backend'!$I$10,ROW(AQ2588))</f>
        <v>R2588</v>
      </c>
      <c r="AR2588" t="str">
        <f>_xlfn.CONCAT('Sample Select backend'!$M$4,ROW(AR2588))</f>
        <v>AK2588</v>
      </c>
      <c r="AS2588" t="str">
        <f t="shared" si="914"/>
        <v>Nigeria</v>
      </c>
      <c r="AT2588" s="9">
        <f t="shared" si="915"/>
        <v>34</v>
      </c>
      <c r="AU2588">
        <f t="shared" si="916"/>
        <v>0</v>
      </c>
      <c r="AV2588" s="9">
        <v>0</v>
      </c>
    </row>
    <row r="2589" spans="1:48" x14ac:dyDescent="0.35">
      <c r="A2589" s="24" t="s">
        <v>131</v>
      </c>
      <c r="B2589" s="24">
        <v>6</v>
      </c>
      <c r="C2589" s="24">
        <v>28</v>
      </c>
      <c r="D2589" s="24" t="s">
        <v>4086</v>
      </c>
      <c r="E2589" s="24"/>
      <c r="O2589" t="s">
        <v>2803</v>
      </c>
      <c r="P2589" t="s">
        <v>2811</v>
      </c>
      <c r="Q2589" t="s">
        <v>2815</v>
      </c>
      <c r="R2589">
        <v>0</v>
      </c>
      <c r="S2589">
        <v>-1.77</v>
      </c>
      <c r="T2589">
        <v>-4.05</v>
      </c>
      <c r="U2589">
        <v>25.21</v>
      </c>
      <c r="V2589">
        <v>-1</v>
      </c>
      <c r="W2589">
        <v>-1</v>
      </c>
      <c r="X2589">
        <v>-1</v>
      </c>
      <c r="Y2589">
        <v>-1</v>
      </c>
      <c r="Z2589">
        <v>-1</v>
      </c>
      <c r="AA2589">
        <v>-1</v>
      </c>
      <c r="AB2589">
        <v>-1</v>
      </c>
      <c r="AC2589">
        <v>-1</v>
      </c>
      <c r="AD2589">
        <v>-1</v>
      </c>
      <c r="AE2589" s="4" t="s">
        <v>2828</v>
      </c>
      <c r="AF2589" s="9" t="s">
        <v>2829</v>
      </c>
      <c r="AG2589">
        <v>1</v>
      </c>
      <c r="AH2589">
        <v>0</v>
      </c>
      <c r="AI2589">
        <v>0</v>
      </c>
      <c r="AJ2589">
        <v>1</v>
      </c>
      <c r="AK2589" s="9" t="s">
        <v>2840</v>
      </c>
      <c r="AL2589">
        <f t="shared" si="913"/>
        <v>0</v>
      </c>
      <c r="AM2589">
        <f>IF(AND(INDIRECT(AN2589)='Sample Select backend'!$C$2,INDIRECT(AO2589)=1,INDIRECT(AP2589)='Sample Select backend'!$F$2,INDIRECT(AQ2589)=1,INDIRECT(AR2589)='Sample Select backend'!$M$2),1,0)</f>
        <v>0</v>
      </c>
      <c r="AN2589" t="str">
        <f>_xlfn.CONCAT('Sample Select backend'!$C$4,ROW(AN2589))</f>
        <v>AE2589</v>
      </c>
      <c r="AO2589" s="9" t="str">
        <f>_xlfn.CONCAT('Sample Select backend'!$J$2,ROW(AO2589))</f>
        <v>AJ2589</v>
      </c>
      <c r="AP2589" t="str">
        <f>_xlfn.CONCAT('Sample Select backend'!$F$4,ROW(AP2589))</f>
        <v>AF2589</v>
      </c>
      <c r="AQ2589" t="str">
        <f>_xlfn.CONCAT('Sample Select backend'!$I$10,ROW(AQ2589))</f>
        <v>R2589</v>
      </c>
      <c r="AR2589" t="str">
        <f>_xlfn.CONCAT('Sample Select backend'!$M$4,ROW(AR2589))</f>
        <v>AK2589</v>
      </c>
      <c r="AS2589" t="str">
        <f t="shared" si="914"/>
        <v>Nigeria</v>
      </c>
      <c r="AT2589" s="9">
        <f t="shared" si="915"/>
        <v>28</v>
      </c>
      <c r="AU2589">
        <f t="shared" si="916"/>
        <v>0</v>
      </c>
      <c r="AV2589" s="9">
        <v>0</v>
      </c>
    </row>
    <row r="2590" spans="1:48" x14ac:dyDescent="0.35">
      <c r="A2590" s="24" t="s">
        <v>131</v>
      </c>
      <c r="B2590" s="24">
        <v>6</v>
      </c>
      <c r="C2590" s="24">
        <v>28</v>
      </c>
      <c r="D2590" s="24" t="s">
        <v>4087</v>
      </c>
      <c r="E2590" s="24"/>
      <c r="O2590" t="s">
        <v>2803</v>
      </c>
      <c r="P2590" t="s">
        <v>2811</v>
      </c>
      <c r="Q2590" t="s">
        <v>2815</v>
      </c>
      <c r="R2590">
        <v>0</v>
      </c>
      <c r="S2590">
        <v>-1.77</v>
      </c>
      <c r="T2590">
        <v>-4.05</v>
      </c>
      <c r="U2590">
        <v>25.21</v>
      </c>
      <c r="V2590">
        <v>-1</v>
      </c>
      <c r="W2590">
        <v>-1</v>
      </c>
      <c r="X2590">
        <v>-1</v>
      </c>
      <c r="Y2590">
        <v>-1</v>
      </c>
      <c r="Z2590">
        <v>-1</v>
      </c>
      <c r="AA2590">
        <v>-1</v>
      </c>
      <c r="AB2590">
        <v>-1</v>
      </c>
      <c r="AC2590">
        <v>-1</v>
      </c>
      <c r="AD2590">
        <v>-1</v>
      </c>
      <c r="AE2590" s="4" t="s">
        <v>2828</v>
      </c>
      <c r="AF2590" s="9" t="s">
        <v>2829</v>
      </c>
      <c r="AG2590">
        <v>1</v>
      </c>
      <c r="AH2590">
        <v>0</v>
      </c>
      <c r="AI2590">
        <v>0</v>
      </c>
      <c r="AJ2590">
        <v>1</v>
      </c>
      <c r="AK2590" s="9" t="s">
        <v>2840</v>
      </c>
      <c r="AL2590">
        <f t="shared" si="913"/>
        <v>0</v>
      </c>
      <c r="AM2590">
        <f>IF(AND(INDIRECT(AN2590)='Sample Select backend'!$C$2,INDIRECT(AO2590)=1,INDIRECT(AP2590)='Sample Select backend'!$F$2,INDIRECT(AQ2590)=1,INDIRECT(AR2590)='Sample Select backend'!$M$2),1,0)</f>
        <v>0</v>
      </c>
      <c r="AN2590" t="str">
        <f>_xlfn.CONCAT('Sample Select backend'!$C$4,ROW(AN2590))</f>
        <v>AE2590</v>
      </c>
      <c r="AO2590" s="9" t="str">
        <f>_xlfn.CONCAT('Sample Select backend'!$J$2,ROW(AO2590))</f>
        <v>AJ2590</v>
      </c>
      <c r="AP2590" t="str">
        <f>_xlfn.CONCAT('Sample Select backend'!$F$4,ROW(AP2590))</f>
        <v>AF2590</v>
      </c>
      <c r="AQ2590" t="str">
        <f>_xlfn.CONCAT('Sample Select backend'!$I$10,ROW(AQ2590))</f>
        <v>R2590</v>
      </c>
      <c r="AR2590" t="str">
        <f>_xlfn.CONCAT('Sample Select backend'!$M$4,ROW(AR2590))</f>
        <v>AK2590</v>
      </c>
      <c r="AS2590" t="str">
        <f t="shared" si="914"/>
        <v>Nigeria</v>
      </c>
      <c r="AT2590" s="9">
        <f t="shared" si="915"/>
        <v>28</v>
      </c>
      <c r="AU2590">
        <f t="shared" si="916"/>
        <v>0</v>
      </c>
      <c r="AV2590" s="9">
        <v>0</v>
      </c>
    </row>
    <row r="2591" spans="1:48" x14ac:dyDescent="0.35">
      <c r="A2591" s="24" t="s">
        <v>131</v>
      </c>
      <c r="B2591" s="24">
        <v>9</v>
      </c>
      <c r="C2591" s="24">
        <v>34</v>
      </c>
      <c r="D2591" s="24" t="s">
        <v>4088</v>
      </c>
      <c r="E2591" s="24"/>
      <c r="O2591" t="s">
        <v>2803</v>
      </c>
      <c r="P2591" t="s">
        <v>2811</v>
      </c>
      <c r="Q2591" t="s">
        <v>2815</v>
      </c>
      <c r="R2591">
        <v>0</v>
      </c>
      <c r="S2591">
        <v>-1.77</v>
      </c>
      <c r="T2591">
        <v>-4.05</v>
      </c>
      <c r="U2591">
        <v>25.21</v>
      </c>
      <c r="V2591">
        <v>-1</v>
      </c>
      <c r="W2591">
        <v>-1</v>
      </c>
      <c r="X2591">
        <v>-1</v>
      </c>
      <c r="Y2591">
        <v>-1</v>
      </c>
      <c r="Z2591">
        <v>-1</v>
      </c>
      <c r="AA2591">
        <v>-1</v>
      </c>
      <c r="AB2591">
        <v>-1</v>
      </c>
      <c r="AC2591">
        <v>-1</v>
      </c>
      <c r="AD2591">
        <v>-1</v>
      </c>
      <c r="AE2591" s="4" t="s">
        <v>2828</v>
      </c>
      <c r="AF2591" s="9" t="s">
        <v>2829</v>
      </c>
      <c r="AG2591">
        <v>1</v>
      </c>
      <c r="AH2591">
        <v>0</v>
      </c>
      <c r="AI2591">
        <v>0</v>
      </c>
      <c r="AJ2591">
        <v>1</v>
      </c>
      <c r="AK2591" s="9" t="s">
        <v>2840</v>
      </c>
      <c r="AL2591">
        <f t="shared" si="913"/>
        <v>0</v>
      </c>
      <c r="AM2591">
        <f>IF(AND(INDIRECT(AN2591)='Sample Select backend'!$C$2,INDIRECT(AO2591)=1,INDIRECT(AP2591)='Sample Select backend'!$F$2,INDIRECT(AQ2591)=1,INDIRECT(AR2591)='Sample Select backend'!$M$2),1,0)</f>
        <v>0</v>
      </c>
      <c r="AN2591" t="str">
        <f>_xlfn.CONCAT('Sample Select backend'!$C$4,ROW(AN2591))</f>
        <v>AE2591</v>
      </c>
      <c r="AO2591" s="9" t="str">
        <f>_xlfn.CONCAT('Sample Select backend'!$J$2,ROW(AO2591))</f>
        <v>AJ2591</v>
      </c>
      <c r="AP2591" t="str">
        <f>_xlfn.CONCAT('Sample Select backend'!$F$4,ROW(AP2591))</f>
        <v>AF2591</v>
      </c>
      <c r="AQ2591" t="str">
        <f>_xlfn.CONCAT('Sample Select backend'!$I$10,ROW(AQ2591))</f>
        <v>R2591</v>
      </c>
      <c r="AR2591" t="str">
        <f>_xlfn.CONCAT('Sample Select backend'!$M$4,ROW(AR2591))</f>
        <v>AK2591</v>
      </c>
      <c r="AS2591" t="str">
        <f t="shared" si="914"/>
        <v>Nigeria</v>
      </c>
      <c r="AT2591" s="9">
        <f t="shared" si="915"/>
        <v>34</v>
      </c>
      <c r="AU2591">
        <f t="shared" si="916"/>
        <v>0</v>
      </c>
      <c r="AV2591" s="9">
        <v>1</v>
      </c>
    </row>
    <row r="2592" spans="1:48" x14ac:dyDescent="0.35">
      <c r="A2592" s="24" t="s">
        <v>131</v>
      </c>
      <c r="B2592" s="24">
        <v>3</v>
      </c>
      <c r="C2592" s="24" t="s">
        <v>206</v>
      </c>
      <c r="D2592" s="24" t="s">
        <v>4089</v>
      </c>
      <c r="E2592" s="24"/>
      <c r="O2592" t="s">
        <v>2803</v>
      </c>
      <c r="P2592" t="s">
        <v>2811</v>
      </c>
      <c r="Q2592" t="s">
        <v>2815</v>
      </c>
      <c r="R2592">
        <v>0</v>
      </c>
      <c r="S2592">
        <v>-1.77</v>
      </c>
      <c r="T2592">
        <v>-4.05</v>
      </c>
      <c r="U2592">
        <v>25.21</v>
      </c>
      <c r="V2592">
        <v>-1</v>
      </c>
      <c r="W2592">
        <v>-1</v>
      </c>
      <c r="X2592">
        <v>-1</v>
      </c>
      <c r="Y2592">
        <v>-1</v>
      </c>
      <c r="Z2592">
        <v>-1</v>
      </c>
      <c r="AA2592">
        <v>-1</v>
      </c>
      <c r="AB2592">
        <v>-1</v>
      </c>
      <c r="AC2592">
        <v>-1</v>
      </c>
      <c r="AD2592">
        <v>-1</v>
      </c>
      <c r="AE2592" s="4" t="s">
        <v>2828</v>
      </c>
      <c r="AF2592" s="9" t="s">
        <v>2829</v>
      </c>
      <c r="AG2592">
        <v>1</v>
      </c>
      <c r="AH2592">
        <v>0</v>
      </c>
      <c r="AI2592">
        <v>0</v>
      </c>
      <c r="AJ2592">
        <v>1</v>
      </c>
      <c r="AK2592" s="9" t="s">
        <v>2840</v>
      </c>
      <c r="AL2592">
        <f t="shared" si="913"/>
        <v>0</v>
      </c>
      <c r="AM2592">
        <f>IF(AND(INDIRECT(AN2592)='Sample Select backend'!$C$2,INDIRECT(AO2592)=1,INDIRECT(AP2592)='Sample Select backend'!$F$2,INDIRECT(AQ2592)=1,INDIRECT(AR2592)='Sample Select backend'!$M$2),1,0)</f>
        <v>0</v>
      </c>
      <c r="AN2592" t="str">
        <f>_xlfn.CONCAT('Sample Select backend'!$C$4,ROW(AN2592))</f>
        <v>AE2592</v>
      </c>
      <c r="AO2592" s="9" t="str">
        <f>_xlfn.CONCAT('Sample Select backend'!$J$2,ROW(AO2592))</f>
        <v>AJ2592</v>
      </c>
      <c r="AP2592" t="str">
        <f>_xlfn.CONCAT('Sample Select backend'!$F$4,ROW(AP2592))</f>
        <v>AF2592</v>
      </c>
      <c r="AQ2592" t="str">
        <f>_xlfn.CONCAT('Sample Select backend'!$I$10,ROW(AQ2592))</f>
        <v>R2592</v>
      </c>
      <c r="AR2592" t="str">
        <f>_xlfn.CONCAT('Sample Select backend'!$M$4,ROW(AR2592))</f>
        <v>AK2592</v>
      </c>
      <c r="AS2592" t="str">
        <f t="shared" si="914"/>
        <v>Nigeria</v>
      </c>
      <c r="AT2592" s="9" t="str">
        <f t="shared" si="915"/>
        <v>Tax exemption/waiver/suspension</v>
      </c>
      <c r="AU2592">
        <f t="shared" si="916"/>
        <v>0</v>
      </c>
      <c r="AV2592" s="9">
        <v>0</v>
      </c>
    </row>
    <row r="2593" spans="1:48" x14ac:dyDescent="0.35">
      <c r="A2593" t="s">
        <v>117</v>
      </c>
      <c r="B2593">
        <v>3</v>
      </c>
      <c r="C2593">
        <v>19</v>
      </c>
      <c r="D2593" t="s">
        <v>1577</v>
      </c>
      <c r="E2593">
        <v>2</v>
      </c>
      <c r="F2593">
        <v>2</v>
      </c>
      <c r="G2593">
        <v>-2</v>
      </c>
      <c r="H2593">
        <v>-1</v>
      </c>
      <c r="I2593">
        <v>-2</v>
      </c>
      <c r="J2593">
        <v>-2</v>
      </c>
      <c r="K2593">
        <v>-2</v>
      </c>
      <c r="M2593">
        <v>1</v>
      </c>
      <c r="N2593" t="s">
        <v>2716</v>
      </c>
      <c r="O2593" t="s">
        <v>2800</v>
      </c>
      <c r="P2593" t="s">
        <v>2810</v>
      </c>
      <c r="Q2593" t="s">
        <v>2816</v>
      </c>
      <c r="R2593">
        <v>0</v>
      </c>
      <c r="S2593">
        <v>-4.53</v>
      </c>
      <c r="T2593">
        <v>-7.69</v>
      </c>
      <c r="U2593">
        <v>60.24</v>
      </c>
      <c r="V2593">
        <f t="shared" ref="V2593:V2601" si="926">IF(E2593&gt;0,1,IF(E2593&lt;0,0,-1))</f>
        <v>1</v>
      </c>
      <c r="W2593">
        <f t="shared" ref="W2593:W2601" si="927">IF(F2593&gt;0,1,IF(F2593&lt;0,0,-1))</f>
        <v>1</v>
      </c>
      <c r="X2593">
        <f t="shared" ref="X2593:X2601" si="928">IF(G2593&gt;0,1,IF(G2593&lt;0,0,-1))</f>
        <v>0</v>
      </c>
      <c r="Y2593">
        <f t="shared" ref="Y2593:Y2601" si="929">IF(H2593&gt;0,1,IF(H2593&lt;0,0,-1))</f>
        <v>0</v>
      </c>
      <c r="Z2593">
        <f t="shared" ref="Z2593:Z2601" si="930">IF(I2593&gt;0,1,IF(I2593&lt;0,0,-1))</f>
        <v>0</v>
      </c>
      <c r="AA2593">
        <f t="shared" ref="AA2593:AA2601" si="931">IF(J2593&gt;0,1,IF(J2593&lt;0,0,-1))</f>
        <v>0</v>
      </c>
      <c r="AB2593">
        <f t="shared" ref="AB2593:AB2601" si="932">IF(K2593&gt;0,1,IF(K2593&lt;0,0,-1))</f>
        <v>0</v>
      </c>
      <c r="AC2593">
        <f t="shared" ref="AC2593:AC2601" si="933">IF(L2593&gt;0,1,IF(L2593&lt;0,0,-1))</f>
        <v>-1</v>
      </c>
      <c r="AD2593">
        <f t="shared" ref="AD2593:AD2601" si="934">IF(M2593&gt;0,1,IF(M2593&lt;0,0,-1))</f>
        <v>1</v>
      </c>
      <c r="AE2593" s="4" t="s">
        <v>2828</v>
      </c>
      <c r="AF2593" s="9" t="s">
        <v>2829</v>
      </c>
      <c r="AG2593">
        <v>0</v>
      </c>
      <c r="AH2593">
        <v>1</v>
      </c>
      <c r="AI2593">
        <v>0</v>
      </c>
      <c r="AJ2593">
        <v>1</v>
      </c>
      <c r="AK2593" s="9" t="s">
        <v>2840</v>
      </c>
      <c r="AL2593">
        <f t="shared" si="913"/>
        <v>0</v>
      </c>
      <c r="AM2593">
        <f>IF(AND(INDIRECT(AN2593)='Sample Select backend'!$C$2,INDIRECT(AO2593)=1,INDIRECT(AP2593)='Sample Select backend'!$F$2,INDIRECT(AQ2593)=1,INDIRECT(AR2593)='Sample Select backend'!$M$2),1,0)</f>
        <v>0</v>
      </c>
      <c r="AN2593" t="str">
        <f>_xlfn.CONCAT('Sample Select backend'!$C$4,ROW(AN2593))</f>
        <v>AE2593</v>
      </c>
      <c r="AO2593" s="9" t="str">
        <f>_xlfn.CONCAT('Sample Select backend'!$J$2,ROW(AO2593))</f>
        <v>AJ2593</v>
      </c>
      <c r="AP2593" t="str">
        <f>_xlfn.CONCAT('Sample Select backend'!$F$4,ROW(AP2593))</f>
        <v>AF2593</v>
      </c>
      <c r="AQ2593" t="str">
        <f>_xlfn.CONCAT('Sample Select backend'!$I$10,ROW(AQ2593))</f>
        <v>R2593</v>
      </c>
      <c r="AR2593" t="str">
        <f>_xlfn.CONCAT('Sample Select backend'!$M$4,ROW(AR2593))</f>
        <v>AK2593</v>
      </c>
      <c r="AS2593" t="str">
        <f t="shared" si="914"/>
        <v>North Macedonia</v>
      </c>
      <c r="AT2593" s="9">
        <f t="shared" si="915"/>
        <v>19</v>
      </c>
      <c r="AU2593">
        <f t="shared" si="916"/>
        <v>1</v>
      </c>
      <c r="AV2593" s="9">
        <v>1</v>
      </c>
    </row>
    <row r="2594" spans="1:48" x14ac:dyDescent="0.35">
      <c r="A2594" t="s">
        <v>117</v>
      </c>
      <c r="B2594">
        <v>8</v>
      </c>
      <c r="C2594" t="s">
        <v>202</v>
      </c>
      <c r="D2594" t="s">
        <v>1576</v>
      </c>
      <c r="N2594" t="s">
        <v>2716</v>
      </c>
      <c r="O2594" t="s">
        <v>2800</v>
      </c>
      <c r="P2594" t="s">
        <v>2810</v>
      </c>
      <c r="Q2594" t="s">
        <v>2816</v>
      </c>
      <c r="R2594">
        <v>0</v>
      </c>
      <c r="S2594">
        <v>-4.53</v>
      </c>
      <c r="T2594">
        <v>-7.69</v>
      </c>
      <c r="U2594">
        <v>60.24</v>
      </c>
      <c r="V2594">
        <f t="shared" si="926"/>
        <v>-1</v>
      </c>
      <c r="W2594">
        <f t="shared" si="927"/>
        <v>-1</v>
      </c>
      <c r="X2594">
        <f t="shared" si="928"/>
        <v>-1</v>
      </c>
      <c r="Y2594">
        <f t="shared" si="929"/>
        <v>-1</v>
      </c>
      <c r="Z2594">
        <f t="shared" si="930"/>
        <v>-1</v>
      </c>
      <c r="AA2594">
        <f t="shared" si="931"/>
        <v>-1</v>
      </c>
      <c r="AB2594">
        <f t="shared" si="932"/>
        <v>-1</v>
      </c>
      <c r="AC2594">
        <f t="shared" si="933"/>
        <v>-1</v>
      </c>
      <c r="AD2594">
        <f t="shared" si="934"/>
        <v>-1</v>
      </c>
      <c r="AE2594" s="4" t="s">
        <v>2828</v>
      </c>
      <c r="AF2594" s="9" t="s">
        <v>2829</v>
      </c>
      <c r="AG2594">
        <v>0</v>
      </c>
      <c r="AH2594">
        <v>1</v>
      </c>
      <c r="AI2594">
        <v>0</v>
      </c>
      <c r="AJ2594">
        <v>1</v>
      </c>
      <c r="AK2594" s="9" t="s">
        <v>2840</v>
      </c>
      <c r="AL2594">
        <f t="shared" si="913"/>
        <v>0</v>
      </c>
      <c r="AM2594">
        <f>IF(AND(INDIRECT(AN2594)='Sample Select backend'!$C$2,INDIRECT(AO2594)=1,INDIRECT(AP2594)='Sample Select backend'!$F$2,INDIRECT(AQ2594)=1,INDIRECT(AR2594)='Sample Select backend'!$M$2),1,0)</f>
        <v>0</v>
      </c>
      <c r="AN2594" t="str">
        <f>_xlfn.CONCAT('Sample Select backend'!$C$4,ROW(AN2594))</f>
        <v>AE2594</v>
      </c>
      <c r="AO2594" s="9" t="str">
        <f>_xlfn.CONCAT('Sample Select backend'!$J$2,ROW(AO2594))</f>
        <v>AJ2594</v>
      </c>
      <c r="AP2594" t="str">
        <f>_xlfn.CONCAT('Sample Select backend'!$F$4,ROW(AP2594))</f>
        <v>AF2594</v>
      </c>
      <c r="AQ2594" t="str">
        <f>_xlfn.CONCAT('Sample Select backend'!$I$10,ROW(AQ2594))</f>
        <v>R2594</v>
      </c>
      <c r="AR2594" t="str">
        <f>_xlfn.CONCAT('Sample Select backend'!$M$4,ROW(AR2594))</f>
        <v>AK2594</v>
      </c>
      <c r="AS2594" t="str">
        <f t="shared" si="914"/>
        <v>North Macedonia</v>
      </c>
      <c r="AT2594" s="9" t="str">
        <f t="shared" si="915"/>
        <v>Other</v>
      </c>
      <c r="AU2594">
        <f t="shared" si="916"/>
        <v>0</v>
      </c>
      <c r="AV2594" s="9">
        <v>1</v>
      </c>
    </row>
    <row r="2595" spans="1:48" x14ac:dyDescent="0.35">
      <c r="A2595" t="s">
        <v>117</v>
      </c>
      <c r="B2595">
        <v>6</v>
      </c>
      <c r="C2595">
        <v>29</v>
      </c>
      <c r="D2595" t="s">
        <v>1581</v>
      </c>
      <c r="E2595">
        <v>1</v>
      </c>
      <c r="F2595">
        <v>1</v>
      </c>
      <c r="G2595">
        <v>2</v>
      </c>
      <c r="H2595">
        <v>-1</v>
      </c>
      <c r="I2595">
        <v>-2</v>
      </c>
      <c r="J2595">
        <v>2</v>
      </c>
      <c r="K2595">
        <v>1</v>
      </c>
      <c r="L2595">
        <v>-2</v>
      </c>
      <c r="M2595">
        <v>1</v>
      </c>
      <c r="N2595" t="s">
        <v>2716</v>
      </c>
      <c r="O2595" t="s">
        <v>2800</v>
      </c>
      <c r="P2595" t="s">
        <v>2810</v>
      </c>
      <c r="Q2595" t="s">
        <v>2816</v>
      </c>
      <c r="R2595">
        <v>0</v>
      </c>
      <c r="S2595">
        <v>-4.53</v>
      </c>
      <c r="T2595">
        <v>-7.69</v>
      </c>
      <c r="U2595">
        <v>60.24</v>
      </c>
      <c r="V2595">
        <f t="shared" si="926"/>
        <v>1</v>
      </c>
      <c r="W2595">
        <f t="shared" si="927"/>
        <v>1</v>
      </c>
      <c r="X2595">
        <f t="shared" si="928"/>
        <v>1</v>
      </c>
      <c r="Y2595">
        <f t="shared" si="929"/>
        <v>0</v>
      </c>
      <c r="Z2595">
        <f t="shared" si="930"/>
        <v>0</v>
      </c>
      <c r="AA2595">
        <f t="shared" si="931"/>
        <v>1</v>
      </c>
      <c r="AB2595">
        <f t="shared" si="932"/>
        <v>1</v>
      </c>
      <c r="AC2595">
        <f t="shared" si="933"/>
        <v>0</v>
      </c>
      <c r="AD2595">
        <f t="shared" si="934"/>
        <v>1</v>
      </c>
      <c r="AE2595" s="4" t="s">
        <v>2828</v>
      </c>
      <c r="AF2595" s="9" t="s">
        <v>2829</v>
      </c>
      <c r="AG2595">
        <v>0</v>
      </c>
      <c r="AH2595">
        <v>1</v>
      </c>
      <c r="AI2595">
        <v>0</v>
      </c>
      <c r="AJ2595">
        <v>1</v>
      </c>
      <c r="AK2595" s="9" t="s">
        <v>2840</v>
      </c>
      <c r="AL2595">
        <f t="shared" si="913"/>
        <v>0</v>
      </c>
      <c r="AM2595">
        <f>IF(AND(INDIRECT(AN2595)='Sample Select backend'!$C$2,INDIRECT(AO2595)=1,INDIRECT(AP2595)='Sample Select backend'!$F$2,INDIRECT(AQ2595)=1,INDIRECT(AR2595)='Sample Select backend'!$M$2),1,0)</f>
        <v>0</v>
      </c>
      <c r="AN2595" t="str">
        <f>_xlfn.CONCAT('Sample Select backend'!$C$4,ROW(AN2595))</f>
        <v>AE2595</v>
      </c>
      <c r="AO2595" s="9" t="str">
        <f>_xlfn.CONCAT('Sample Select backend'!$J$2,ROW(AO2595))</f>
        <v>AJ2595</v>
      </c>
      <c r="AP2595" t="str">
        <f>_xlfn.CONCAT('Sample Select backend'!$F$4,ROW(AP2595))</f>
        <v>AF2595</v>
      </c>
      <c r="AQ2595" t="str">
        <f>_xlfn.CONCAT('Sample Select backend'!$I$10,ROW(AQ2595))</f>
        <v>R2595</v>
      </c>
      <c r="AR2595" t="str">
        <f>_xlfn.CONCAT('Sample Select backend'!$M$4,ROW(AR2595))</f>
        <v>AK2595</v>
      </c>
      <c r="AS2595" t="str">
        <f t="shared" si="914"/>
        <v>North Macedonia</v>
      </c>
      <c r="AT2595" s="9">
        <f t="shared" si="915"/>
        <v>29</v>
      </c>
      <c r="AU2595">
        <f t="shared" si="916"/>
        <v>0</v>
      </c>
      <c r="AV2595" s="9">
        <v>1</v>
      </c>
    </row>
    <row r="2596" spans="1:48" x14ac:dyDescent="0.35">
      <c r="A2596" t="s">
        <v>117</v>
      </c>
      <c r="B2596">
        <v>1</v>
      </c>
      <c r="C2596">
        <v>6</v>
      </c>
      <c r="D2596" t="s">
        <v>1579</v>
      </c>
      <c r="E2596">
        <v>2</v>
      </c>
      <c r="F2596">
        <v>2</v>
      </c>
      <c r="G2596">
        <v>2</v>
      </c>
      <c r="H2596">
        <v>2</v>
      </c>
      <c r="I2596">
        <v>2</v>
      </c>
      <c r="J2596">
        <v>2</v>
      </c>
      <c r="K2596">
        <v>1</v>
      </c>
      <c r="L2596">
        <v>2</v>
      </c>
      <c r="M2596">
        <v>1</v>
      </c>
      <c r="N2596" t="s">
        <v>2716</v>
      </c>
      <c r="O2596" t="s">
        <v>2800</v>
      </c>
      <c r="P2596" t="s">
        <v>2810</v>
      </c>
      <c r="Q2596" t="s">
        <v>2816</v>
      </c>
      <c r="R2596">
        <v>0</v>
      </c>
      <c r="S2596">
        <v>-4.53</v>
      </c>
      <c r="T2596">
        <v>-7.69</v>
      </c>
      <c r="U2596">
        <v>60.24</v>
      </c>
      <c r="V2596">
        <f t="shared" si="926"/>
        <v>1</v>
      </c>
      <c r="W2596">
        <f t="shared" si="927"/>
        <v>1</v>
      </c>
      <c r="X2596">
        <f t="shared" si="928"/>
        <v>1</v>
      </c>
      <c r="Y2596">
        <f t="shared" si="929"/>
        <v>1</v>
      </c>
      <c r="Z2596">
        <f t="shared" si="930"/>
        <v>1</v>
      </c>
      <c r="AA2596">
        <f t="shared" si="931"/>
        <v>1</v>
      </c>
      <c r="AB2596">
        <f t="shared" si="932"/>
        <v>1</v>
      </c>
      <c r="AC2596">
        <f t="shared" si="933"/>
        <v>1</v>
      </c>
      <c r="AD2596">
        <f t="shared" si="934"/>
        <v>1</v>
      </c>
      <c r="AE2596" s="4" t="s">
        <v>2828</v>
      </c>
      <c r="AF2596" s="9" t="s">
        <v>2829</v>
      </c>
      <c r="AG2596">
        <v>0</v>
      </c>
      <c r="AH2596">
        <v>1</v>
      </c>
      <c r="AI2596">
        <v>0</v>
      </c>
      <c r="AJ2596">
        <v>1</v>
      </c>
      <c r="AK2596" s="9" t="s">
        <v>2840</v>
      </c>
      <c r="AL2596">
        <f t="shared" si="913"/>
        <v>0</v>
      </c>
      <c r="AM2596">
        <f>IF(AND(INDIRECT(AN2596)='Sample Select backend'!$C$2,INDIRECT(AO2596)=1,INDIRECT(AP2596)='Sample Select backend'!$F$2,INDIRECT(AQ2596)=1,INDIRECT(AR2596)='Sample Select backend'!$M$2),1,0)</f>
        <v>0</v>
      </c>
      <c r="AN2596" t="str">
        <f>_xlfn.CONCAT('Sample Select backend'!$C$4,ROW(AN2596))</f>
        <v>AE2596</v>
      </c>
      <c r="AO2596" s="9" t="str">
        <f>_xlfn.CONCAT('Sample Select backend'!$J$2,ROW(AO2596))</f>
        <v>AJ2596</v>
      </c>
      <c r="AP2596" t="str">
        <f>_xlfn.CONCAT('Sample Select backend'!$F$4,ROW(AP2596))</f>
        <v>AF2596</v>
      </c>
      <c r="AQ2596" t="str">
        <f>_xlfn.CONCAT('Sample Select backend'!$I$10,ROW(AQ2596))</f>
        <v>R2596</v>
      </c>
      <c r="AR2596" t="str">
        <f>_xlfn.CONCAT('Sample Select backend'!$M$4,ROW(AR2596))</f>
        <v>AK2596</v>
      </c>
      <c r="AS2596" t="str">
        <f t="shared" si="914"/>
        <v>North Macedonia</v>
      </c>
      <c r="AT2596" s="9">
        <f t="shared" si="915"/>
        <v>6</v>
      </c>
      <c r="AU2596">
        <f t="shared" si="916"/>
        <v>0</v>
      </c>
      <c r="AV2596" s="9">
        <v>1</v>
      </c>
    </row>
    <row r="2597" spans="1:48" x14ac:dyDescent="0.35">
      <c r="A2597" t="s">
        <v>117</v>
      </c>
      <c r="B2597">
        <v>2</v>
      </c>
      <c r="C2597">
        <v>14</v>
      </c>
      <c r="D2597" t="s">
        <v>1580</v>
      </c>
      <c r="E2597">
        <v>2</v>
      </c>
      <c r="F2597">
        <v>2</v>
      </c>
      <c r="G2597">
        <v>2</v>
      </c>
      <c r="H2597">
        <v>2</v>
      </c>
      <c r="I2597">
        <v>2</v>
      </c>
      <c r="J2597">
        <v>2</v>
      </c>
      <c r="K2597">
        <v>1</v>
      </c>
      <c r="L2597">
        <v>2</v>
      </c>
      <c r="M2597">
        <v>1</v>
      </c>
      <c r="N2597" t="s">
        <v>2716</v>
      </c>
      <c r="O2597" t="s">
        <v>2800</v>
      </c>
      <c r="P2597" t="s">
        <v>2810</v>
      </c>
      <c r="Q2597" t="s">
        <v>2816</v>
      </c>
      <c r="R2597">
        <v>0</v>
      </c>
      <c r="S2597">
        <v>-4.53</v>
      </c>
      <c r="T2597">
        <v>-7.69</v>
      </c>
      <c r="U2597">
        <v>60.24</v>
      </c>
      <c r="V2597">
        <f t="shared" si="926"/>
        <v>1</v>
      </c>
      <c r="W2597">
        <f t="shared" si="927"/>
        <v>1</v>
      </c>
      <c r="X2597">
        <f t="shared" si="928"/>
        <v>1</v>
      </c>
      <c r="Y2597">
        <f t="shared" si="929"/>
        <v>1</v>
      </c>
      <c r="Z2597">
        <f t="shared" si="930"/>
        <v>1</v>
      </c>
      <c r="AA2597">
        <f t="shared" si="931"/>
        <v>1</v>
      </c>
      <c r="AB2597">
        <f t="shared" si="932"/>
        <v>1</v>
      </c>
      <c r="AC2597">
        <f t="shared" si="933"/>
        <v>1</v>
      </c>
      <c r="AD2597">
        <f t="shared" si="934"/>
        <v>1</v>
      </c>
      <c r="AE2597" s="4" t="s">
        <v>2828</v>
      </c>
      <c r="AF2597" s="9" t="s">
        <v>2829</v>
      </c>
      <c r="AG2597">
        <v>0</v>
      </c>
      <c r="AH2597">
        <v>1</v>
      </c>
      <c r="AI2597">
        <v>0</v>
      </c>
      <c r="AJ2597">
        <v>1</v>
      </c>
      <c r="AK2597" s="9" t="s">
        <v>2840</v>
      </c>
      <c r="AL2597">
        <f t="shared" si="913"/>
        <v>0</v>
      </c>
      <c r="AM2597">
        <f>IF(AND(INDIRECT(AN2597)='Sample Select backend'!$C$2,INDIRECT(AO2597)=1,INDIRECT(AP2597)='Sample Select backend'!$F$2,INDIRECT(AQ2597)=1,INDIRECT(AR2597)='Sample Select backend'!$M$2),1,0)</f>
        <v>0</v>
      </c>
      <c r="AN2597" t="str">
        <f>_xlfn.CONCAT('Sample Select backend'!$C$4,ROW(AN2597))</f>
        <v>AE2597</v>
      </c>
      <c r="AO2597" s="9" t="str">
        <f>_xlfn.CONCAT('Sample Select backend'!$J$2,ROW(AO2597))</f>
        <v>AJ2597</v>
      </c>
      <c r="AP2597" t="str">
        <f>_xlfn.CONCAT('Sample Select backend'!$F$4,ROW(AP2597))</f>
        <v>AF2597</v>
      </c>
      <c r="AQ2597" t="str">
        <f>_xlfn.CONCAT('Sample Select backend'!$I$10,ROW(AQ2597))</f>
        <v>R2597</v>
      </c>
      <c r="AR2597" t="str">
        <f>_xlfn.CONCAT('Sample Select backend'!$M$4,ROW(AR2597))</f>
        <v>AK2597</v>
      </c>
      <c r="AS2597" t="str">
        <f t="shared" si="914"/>
        <v>North Macedonia</v>
      </c>
      <c r="AT2597" s="9">
        <f t="shared" si="915"/>
        <v>14</v>
      </c>
      <c r="AU2597">
        <f t="shared" si="916"/>
        <v>0</v>
      </c>
      <c r="AV2597" s="9">
        <v>1</v>
      </c>
    </row>
    <row r="2598" spans="1:48" x14ac:dyDescent="0.35">
      <c r="A2598" t="s">
        <v>117</v>
      </c>
      <c r="B2598">
        <v>6</v>
      </c>
      <c r="C2598">
        <v>25</v>
      </c>
      <c r="D2598" t="s">
        <v>1583</v>
      </c>
      <c r="E2598">
        <v>1</v>
      </c>
      <c r="F2598">
        <v>1</v>
      </c>
      <c r="G2598">
        <v>2</v>
      </c>
      <c r="H2598">
        <v>-1</v>
      </c>
      <c r="I2598">
        <v>-2</v>
      </c>
      <c r="J2598">
        <v>2</v>
      </c>
      <c r="K2598">
        <v>1</v>
      </c>
      <c r="L2598">
        <v>-2</v>
      </c>
      <c r="M2598">
        <v>1</v>
      </c>
      <c r="N2598" t="s">
        <v>2716</v>
      </c>
      <c r="O2598" t="s">
        <v>2800</v>
      </c>
      <c r="P2598" t="s">
        <v>2810</v>
      </c>
      <c r="Q2598" t="s">
        <v>2816</v>
      </c>
      <c r="R2598">
        <v>0</v>
      </c>
      <c r="S2598">
        <v>-4.53</v>
      </c>
      <c r="T2598">
        <v>-7.69</v>
      </c>
      <c r="U2598">
        <v>60.24</v>
      </c>
      <c r="V2598">
        <f t="shared" si="926"/>
        <v>1</v>
      </c>
      <c r="W2598">
        <f t="shared" si="927"/>
        <v>1</v>
      </c>
      <c r="X2598">
        <f t="shared" si="928"/>
        <v>1</v>
      </c>
      <c r="Y2598">
        <f t="shared" si="929"/>
        <v>0</v>
      </c>
      <c r="Z2598">
        <f t="shared" si="930"/>
        <v>0</v>
      </c>
      <c r="AA2598">
        <f t="shared" si="931"/>
        <v>1</v>
      </c>
      <c r="AB2598">
        <f t="shared" si="932"/>
        <v>1</v>
      </c>
      <c r="AC2598">
        <f t="shared" si="933"/>
        <v>0</v>
      </c>
      <c r="AD2598">
        <f t="shared" si="934"/>
        <v>1</v>
      </c>
      <c r="AE2598" s="4" t="s">
        <v>2828</v>
      </c>
      <c r="AF2598" s="9" t="s">
        <v>2829</v>
      </c>
      <c r="AG2598">
        <v>0</v>
      </c>
      <c r="AH2598">
        <v>1</v>
      </c>
      <c r="AI2598">
        <v>0</v>
      </c>
      <c r="AJ2598">
        <v>1</v>
      </c>
      <c r="AK2598" s="9" t="s">
        <v>2840</v>
      </c>
      <c r="AL2598">
        <f t="shared" si="913"/>
        <v>0</v>
      </c>
      <c r="AM2598">
        <f>IF(AND(INDIRECT(AN2598)='Sample Select backend'!$C$2,INDIRECT(AO2598)=1,INDIRECT(AP2598)='Sample Select backend'!$F$2,INDIRECT(AQ2598)=1,INDIRECT(AR2598)='Sample Select backend'!$M$2),1,0)</f>
        <v>0</v>
      </c>
      <c r="AN2598" t="str">
        <f>_xlfn.CONCAT('Sample Select backend'!$C$4,ROW(AN2598))</f>
        <v>AE2598</v>
      </c>
      <c r="AO2598" s="9" t="str">
        <f>_xlfn.CONCAT('Sample Select backend'!$J$2,ROW(AO2598))</f>
        <v>AJ2598</v>
      </c>
      <c r="AP2598" t="str">
        <f>_xlfn.CONCAT('Sample Select backend'!$F$4,ROW(AP2598))</f>
        <v>AF2598</v>
      </c>
      <c r="AQ2598" t="str">
        <f>_xlfn.CONCAT('Sample Select backend'!$I$10,ROW(AQ2598))</f>
        <v>R2598</v>
      </c>
      <c r="AR2598" t="str">
        <f>_xlfn.CONCAT('Sample Select backend'!$M$4,ROW(AR2598))</f>
        <v>AK2598</v>
      </c>
      <c r="AS2598" t="str">
        <f t="shared" si="914"/>
        <v>North Macedonia</v>
      </c>
      <c r="AT2598" s="9">
        <f t="shared" si="915"/>
        <v>25</v>
      </c>
      <c r="AU2598">
        <f t="shared" si="916"/>
        <v>0</v>
      </c>
      <c r="AV2598" s="9">
        <v>1</v>
      </c>
    </row>
    <row r="2599" spans="1:48" x14ac:dyDescent="0.35">
      <c r="A2599" t="s">
        <v>117</v>
      </c>
      <c r="B2599">
        <v>1</v>
      </c>
      <c r="C2599">
        <v>6</v>
      </c>
      <c r="D2599" t="s">
        <v>1582</v>
      </c>
      <c r="E2599">
        <v>-2</v>
      </c>
      <c r="F2599">
        <v>2</v>
      </c>
      <c r="G2599">
        <v>2</v>
      </c>
      <c r="H2599">
        <v>2</v>
      </c>
      <c r="I2599">
        <v>2</v>
      </c>
      <c r="J2599">
        <v>2</v>
      </c>
      <c r="K2599">
        <v>1</v>
      </c>
      <c r="L2599">
        <v>2</v>
      </c>
      <c r="M2599">
        <v>1</v>
      </c>
      <c r="N2599" t="s">
        <v>2716</v>
      </c>
      <c r="O2599" t="s">
        <v>2800</v>
      </c>
      <c r="P2599" t="s">
        <v>2810</v>
      </c>
      <c r="Q2599" t="s">
        <v>2816</v>
      </c>
      <c r="R2599">
        <v>0</v>
      </c>
      <c r="S2599">
        <v>-4.53</v>
      </c>
      <c r="T2599">
        <v>-7.69</v>
      </c>
      <c r="U2599">
        <v>60.24</v>
      </c>
      <c r="V2599">
        <f t="shared" si="926"/>
        <v>0</v>
      </c>
      <c r="W2599">
        <f t="shared" si="927"/>
        <v>1</v>
      </c>
      <c r="X2599">
        <f t="shared" si="928"/>
        <v>1</v>
      </c>
      <c r="Y2599">
        <f t="shared" si="929"/>
        <v>1</v>
      </c>
      <c r="Z2599">
        <f t="shared" si="930"/>
        <v>1</v>
      </c>
      <c r="AA2599">
        <f t="shared" si="931"/>
        <v>1</v>
      </c>
      <c r="AB2599">
        <f t="shared" si="932"/>
        <v>1</v>
      </c>
      <c r="AC2599">
        <f t="shared" si="933"/>
        <v>1</v>
      </c>
      <c r="AD2599">
        <f t="shared" si="934"/>
        <v>1</v>
      </c>
      <c r="AE2599" s="4" t="s">
        <v>2828</v>
      </c>
      <c r="AF2599" s="9" t="s">
        <v>2829</v>
      </c>
      <c r="AG2599">
        <v>0</v>
      </c>
      <c r="AH2599">
        <v>1</v>
      </c>
      <c r="AI2599">
        <v>0</v>
      </c>
      <c r="AJ2599">
        <v>1</v>
      </c>
      <c r="AK2599" s="9" t="s">
        <v>2840</v>
      </c>
      <c r="AL2599">
        <f t="shared" si="913"/>
        <v>0</v>
      </c>
      <c r="AM2599">
        <f>IF(AND(INDIRECT(AN2599)='Sample Select backend'!$C$2,INDIRECT(AO2599)=1,INDIRECT(AP2599)='Sample Select backend'!$F$2,INDIRECT(AQ2599)=1,INDIRECT(AR2599)='Sample Select backend'!$M$2),1,0)</f>
        <v>0</v>
      </c>
      <c r="AN2599" t="str">
        <f>_xlfn.CONCAT('Sample Select backend'!$C$4,ROW(AN2599))</f>
        <v>AE2599</v>
      </c>
      <c r="AO2599" s="9" t="str">
        <f>_xlfn.CONCAT('Sample Select backend'!$J$2,ROW(AO2599))</f>
        <v>AJ2599</v>
      </c>
      <c r="AP2599" t="str">
        <f>_xlfn.CONCAT('Sample Select backend'!$F$4,ROW(AP2599))</f>
        <v>AF2599</v>
      </c>
      <c r="AQ2599" t="str">
        <f>_xlfn.CONCAT('Sample Select backend'!$I$10,ROW(AQ2599))</f>
        <v>R2599</v>
      </c>
      <c r="AR2599" t="str">
        <f>_xlfn.CONCAT('Sample Select backend'!$M$4,ROW(AR2599))</f>
        <v>AK2599</v>
      </c>
      <c r="AS2599" t="str">
        <f t="shared" si="914"/>
        <v>North Macedonia</v>
      </c>
      <c r="AT2599" s="9">
        <f t="shared" si="915"/>
        <v>6</v>
      </c>
      <c r="AU2599">
        <f t="shared" si="916"/>
        <v>0</v>
      </c>
      <c r="AV2599" s="9">
        <v>1</v>
      </c>
    </row>
    <row r="2600" spans="1:48" x14ac:dyDescent="0.35">
      <c r="A2600" t="s">
        <v>117</v>
      </c>
      <c r="B2600">
        <v>7</v>
      </c>
      <c r="C2600">
        <v>30</v>
      </c>
      <c r="D2600" t="s">
        <v>1578</v>
      </c>
      <c r="E2600">
        <v>1</v>
      </c>
      <c r="F2600">
        <v>1</v>
      </c>
      <c r="G2600">
        <v>2</v>
      </c>
      <c r="H2600">
        <v>1</v>
      </c>
      <c r="I2600">
        <v>-2</v>
      </c>
      <c r="J2600">
        <v>2</v>
      </c>
      <c r="K2600">
        <v>1</v>
      </c>
      <c r="L2600">
        <v>-2</v>
      </c>
      <c r="M2600">
        <v>1</v>
      </c>
      <c r="N2600" t="s">
        <v>2716</v>
      </c>
      <c r="O2600" t="s">
        <v>2800</v>
      </c>
      <c r="P2600" t="s">
        <v>2810</v>
      </c>
      <c r="Q2600" t="s">
        <v>2816</v>
      </c>
      <c r="R2600">
        <v>0</v>
      </c>
      <c r="S2600">
        <v>-4.53</v>
      </c>
      <c r="T2600">
        <v>-7.69</v>
      </c>
      <c r="U2600">
        <v>60.24</v>
      </c>
      <c r="V2600">
        <f t="shared" si="926"/>
        <v>1</v>
      </c>
      <c r="W2600">
        <f t="shared" si="927"/>
        <v>1</v>
      </c>
      <c r="X2600">
        <f t="shared" si="928"/>
        <v>1</v>
      </c>
      <c r="Y2600">
        <f t="shared" si="929"/>
        <v>1</v>
      </c>
      <c r="Z2600">
        <f t="shared" si="930"/>
        <v>0</v>
      </c>
      <c r="AA2600">
        <f t="shared" si="931"/>
        <v>1</v>
      </c>
      <c r="AB2600">
        <f t="shared" si="932"/>
        <v>1</v>
      </c>
      <c r="AC2600">
        <f t="shared" si="933"/>
        <v>0</v>
      </c>
      <c r="AD2600">
        <f t="shared" si="934"/>
        <v>1</v>
      </c>
      <c r="AE2600" s="4" t="s">
        <v>2828</v>
      </c>
      <c r="AF2600" s="9" t="s">
        <v>2829</v>
      </c>
      <c r="AG2600">
        <v>0</v>
      </c>
      <c r="AH2600">
        <v>1</v>
      </c>
      <c r="AI2600">
        <v>0</v>
      </c>
      <c r="AJ2600">
        <v>1</v>
      </c>
      <c r="AK2600" s="9" t="s">
        <v>2840</v>
      </c>
      <c r="AL2600">
        <f t="shared" si="913"/>
        <v>0</v>
      </c>
      <c r="AM2600">
        <f>IF(AND(INDIRECT(AN2600)='Sample Select backend'!$C$2,INDIRECT(AO2600)=1,INDIRECT(AP2600)='Sample Select backend'!$F$2,INDIRECT(AQ2600)=1,INDIRECT(AR2600)='Sample Select backend'!$M$2),1,0)</f>
        <v>0</v>
      </c>
      <c r="AN2600" t="str">
        <f>_xlfn.CONCAT('Sample Select backend'!$C$4,ROW(AN2600))</f>
        <v>AE2600</v>
      </c>
      <c r="AO2600" s="9" t="str">
        <f>_xlfn.CONCAT('Sample Select backend'!$J$2,ROW(AO2600))</f>
        <v>AJ2600</v>
      </c>
      <c r="AP2600" t="str">
        <f>_xlfn.CONCAT('Sample Select backend'!$F$4,ROW(AP2600))</f>
        <v>AF2600</v>
      </c>
      <c r="AQ2600" t="str">
        <f>_xlfn.CONCAT('Sample Select backend'!$I$10,ROW(AQ2600))</f>
        <v>R2600</v>
      </c>
      <c r="AR2600" t="str">
        <f>_xlfn.CONCAT('Sample Select backend'!$M$4,ROW(AR2600))</f>
        <v>AK2600</v>
      </c>
      <c r="AS2600" t="str">
        <f t="shared" si="914"/>
        <v>North Macedonia</v>
      </c>
      <c r="AT2600" s="9">
        <f t="shared" si="915"/>
        <v>30</v>
      </c>
      <c r="AU2600">
        <f t="shared" si="916"/>
        <v>0</v>
      </c>
      <c r="AV2600" s="9">
        <v>0</v>
      </c>
    </row>
    <row r="2601" spans="1:48" x14ac:dyDescent="0.35">
      <c r="A2601" t="s">
        <v>117</v>
      </c>
      <c r="B2601">
        <v>6</v>
      </c>
      <c r="C2601">
        <v>29</v>
      </c>
      <c r="D2601" t="s">
        <v>1584</v>
      </c>
      <c r="E2601">
        <v>1</v>
      </c>
      <c r="F2601">
        <v>1</v>
      </c>
      <c r="G2601">
        <v>2</v>
      </c>
      <c r="H2601">
        <v>-1</v>
      </c>
      <c r="I2601">
        <v>-2</v>
      </c>
      <c r="J2601">
        <v>2</v>
      </c>
      <c r="K2601">
        <v>1</v>
      </c>
      <c r="L2601">
        <v>-2</v>
      </c>
      <c r="M2601">
        <v>1</v>
      </c>
      <c r="N2601" t="s">
        <v>2716</v>
      </c>
      <c r="O2601" t="s">
        <v>2800</v>
      </c>
      <c r="P2601" t="s">
        <v>2810</v>
      </c>
      <c r="Q2601" t="s">
        <v>2816</v>
      </c>
      <c r="R2601">
        <v>0</v>
      </c>
      <c r="S2601">
        <v>-4.53</v>
      </c>
      <c r="T2601">
        <v>-7.69</v>
      </c>
      <c r="U2601">
        <v>60.24</v>
      </c>
      <c r="V2601">
        <f t="shared" si="926"/>
        <v>1</v>
      </c>
      <c r="W2601">
        <f t="shared" si="927"/>
        <v>1</v>
      </c>
      <c r="X2601">
        <f t="shared" si="928"/>
        <v>1</v>
      </c>
      <c r="Y2601">
        <f t="shared" si="929"/>
        <v>0</v>
      </c>
      <c r="Z2601">
        <f t="shared" si="930"/>
        <v>0</v>
      </c>
      <c r="AA2601">
        <f t="shared" si="931"/>
        <v>1</v>
      </c>
      <c r="AB2601">
        <f t="shared" si="932"/>
        <v>1</v>
      </c>
      <c r="AC2601">
        <f t="shared" si="933"/>
        <v>0</v>
      </c>
      <c r="AD2601">
        <f t="shared" si="934"/>
        <v>1</v>
      </c>
      <c r="AE2601" s="4" t="s">
        <v>2828</v>
      </c>
      <c r="AF2601" s="9" t="s">
        <v>2829</v>
      </c>
      <c r="AG2601">
        <v>0</v>
      </c>
      <c r="AH2601">
        <v>1</v>
      </c>
      <c r="AI2601">
        <v>0</v>
      </c>
      <c r="AJ2601">
        <v>1</v>
      </c>
      <c r="AK2601" s="9" t="s">
        <v>2840</v>
      </c>
      <c r="AL2601">
        <f t="shared" si="913"/>
        <v>0</v>
      </c>
      <c r="AM2601">
        <f>IF(AND(INDIRECT(AN2601)='Sample Select backend'!$C$2,INDIRECT(AO2601)=1,INDIRECT(AP2601)='Sample Select backend'!$F$2,INDIRECT(AQ2601)=1,INDIRECT(AR2601)='Sample Select backend'!$M$2),1,0)</f>
        <v>0</v>
      </c>
      <c r="AN2601" t="str">
        <f>_xlfn.CONCAT('Sample Select backend'!$C$4,ROW(AN2601))</f>
        <v>AE2601</v>
      </c>
      <c r="AO2601" s="9" t="str">
        <f>_xlfn.CONCAT('Sample Select backend'!$J$2,ROW(AO2601))</f>
        <v>AJ2601</v>
      </c>
      <c r="AP2601" t="str">
        <f>_xlfn.CONCAT('Sample Select backend'!$F$4,ROW(AP2601))</f>
        <v>AF2601</v>
      </c>
      <c r="AQ2601" t="str">
        <f>_xlfn.CONCAT('Sample Select backend'!$I$10,ROW(AQ2601))</f>
        <v>R2601</v>
      </c>
      <c r="AR2601" t="str">
        <f>_xlfn.CONCAT('Sample Select backend'!$M$4,ROW(AR2601))</f>
        <v>AK2601</v>
      </c>
      <c r="AS2601" t="str">
        <f t="shared" si="914"/>
        <v>North Macedonia</v>
      </c>
      <c r="AT2601" s="9">
        <f t="shared" si="915"/>
        <v>29</v>
      </c>
      <c r="AU2601">
        <f t="shared" si="916"/>
        <v>0</v>
      </c>
      <c r="AV2601" s="9">
        <v>0</v>
      </c>
    </row>
    <row r="2602" spans="1:48" x14ac:dyDescent="0.35">
      <c r="A2602" s="24" t="s">
        <v>117</v>
      </c>
      <c r="B2602" s="24">
        <v>6</v>
      </c>
      <c r="C2602" s="24">
        <v>25</v>
      </c>
      <c r="D2602" s="24" t="s">
        <v>4090</v>
      </c>
      <c r="E2602" s="24"/>
      <c r="O2602" t="s">
        <v>2800</v>
      </c>
      <c r="P2602" t="s">
        <v>2810</v>
      </c>
      <c r="Q2602" t="s">
        <v>2816</v>
      </c>
      <c r="R2602">
        <v>0</v>
      </c>
      <c r="S2602">
        <v>-4.53</v>
      </c>
      <c r="T2602">
        <v>-7.69</v>
      </c>
      <c r="U2602">
        <v>60.24</v>
      </c>
      <c r="V2602">
        <v>-1</v>
      </c>
      <c r="W2602">
        <v>-1</v>
      </c>
      <c r="X2602">
        <v>-1</v>
      </c>
      <c r="Y2602">
        <v>-1</v>
      </c>
      <c r="Z2602">
        <v>-1</v>
      </c>
      <c r="AA2602">
        <v>-1</v>
      </c>
      <c r="AB2602">
        <v>-1</v>
      </c>
      <c r="AC2602">
        <v>-1</v>
      </c>
      <c r="AD2602">
        <v>-1</v>
      </c>
      <c r="AE2602" s="4" t="s">
        <v>2828</v>
      </c>
      <c r="AF2602" s="9" t="s">
        <v>2829</v>
      </c>
      <c r="AG2602">
        <v>0</v>
      </c>
      <c r="AH2602">
        <v>1</v>
      </c>
      <c r="AI2602">
        <v>0</v>
      </c>
      <c r="AJ2602">
        <v>1</v>
      </c>
      <c r="AK2602" s="9" t="s">
        <v>2840</v>
      </c>
      <c r="AL2602">
        <f t="shared" si="913"/>
        <v>0</v>
      </c>
      <c r="AM2602">
        <f>IF(AND(INDIRECT(AN2602)='Sample Select backend'!$C$2,INDIRECT(AO2602)=1,INDIRECT(AP2602)='Sample Select backend'!$F$2,INDIRECT(AQ2602)=1,INDIRECT(AR2602)='Sample Select backend'!$M$2),1,0)</f>
        <v>0</v>
      </c>
      <c r="AN2602" t="str">
        <f>_xlfn.CONCAT('Sample Select backend'!$C$4,ROW(AN2602))</f>
        <v>AE2602</v>
      </c>
      <c r="AO2602" s="9" t="str">
        <f>_xlfn.CONCAT('Sample Select backend'!$J$2,ROW(AO2602))</f>
        <v>AJ2602</v>
      </c>
      <c r="AP2602" t="str">
        <f>_xlfn.CONCAT('Sample Select backend'!$F$4,ROW(AP2602))</f>
        <v>AF2602</v>
      </c>
      <c r="AQ2602" t="str">
        <f>_xlfn.CONCAT('Sample Select backend'!$I$10,ROW(AQ2602))</f>
        <v>R2602</v>
      </c>
      <c r="AR2602" t="str">
        <f>_xlfn.CONCAT('Sample Select backend'!$M$4,ROW(AR2602))</f>
        <v>AK2602</v>
      </c>
      <c r="AS2602" t="str">
        <f t="shared" si="914"/>
        <v>North Macedonia</v>
      </c>
      <c r="AT2602" s="9">
        <f t="shared" si="915"/>
        <v>25</v>
      </c>
      <c r="AU2602">
        <f t="shared" si="916"/>
        <v>0</v>
      </c>
      <c r="AV2602" s="9">
        <v>0</v>
      </c>
    </row>
    <row r="2603" spans="1:48" x14ac:dyDescent="0.35">
      <c r="A2603" s="24" t="s">
        <v>117</v>
      </c>
      <c r="B2603" s="24">
        <v>6</v>
      </c>
      <c r="C2603" s="24">
        <v>28</v>
      </c>
      <c r="D2603" s="24" t="s">
        <v>4091</v>
      </c>
      <c r="E2603" s="24"/>
      <c r="O2603" t="s">
        <v>2800</v>
      </c>
      <c r="P2603" t="s">
        <v>2810</v>
      </c>
      <c r="Q2603" t="s">
        <v>2816</v>
      </c>
      <c r="R2603">
        <v>0</v>
      </c>
      <c r="S2603">
        <v>-4.53</v>
      </c>
      <c r="T2603">
        <v>-7.69</v>
      </c>
      <c r="U2603">
        <v>60.24</v>
      </c>
      <c r="V2603">
        <v>-1</v>
      </c>
      <c r="W2603">
        <v>-1</v>
      </c>
      <c r="X2603">
        <v>-1</v>
      </c>
      <c r="Y2603">
        <v>-1</v>
      </c>
      <c r="Z2603">
        <v>-1</v>
      </c>
      <c r="AA2603">
        <v>-1</v>
      </c>
      <c r="AB2603">
        <v>-1</v>
      </c>
      <c r="AC2603">
        <v>-1</v>
      </c>
      <c r="AD2603">
        <v>-1</v>
      </c>
      <c r="AE2603" s="4" t="s">
        <v>2828</v>
      </c>
      <c r="AF2603" s="9" t="s">
        <v>2829</v>
      </c>
      <c r="AG2603">
        <v>0</v>
      </c>
      <c r="AH2603">
        <v>1</v>
      </c>
      <c r="AI2603">
        <v>0</v>
      </c>
      <c r="AJ2603">
        <v>1</v>
      </c>
      <c r="AK2603" s="9" t="s">
        <v>2840</v>
      </c>
      <c r="AL2603">
        <f t="shared" si="913"/>
        <v>0</v>
      </c>
      <c r="AM2603">
        <f>IF(AND(INDIRECT(AN2603)='Sample Select backend'!$C$2,INDIRECT(AO2603)=1,INDIRECT(AP2603)='Sample Select backend'!$F$2,INDIRECT(AQ2603)=1,INDIRECT(AR2603)='Sample Select backend'!$M$2),1,0)</f>
        <v>0</v>
      </c>
      <c r="AN2603" t="str">
        <f>_xlfn.CONCAT('Sample Select backend'!$C$4,ROW(AN2603))</f>
        <v>AE2603</v>
      </c>
      <c r="AO2603" s="9" t="str">
        <f>_xlfn.CONCAT('Sample Select backend'!$J$2,ROW(AO2603))</f>
        <v>AJ2603</v>
      </c>
      <c r="AP2603" t="str">
        <f>_xlfn.CONCAT('Sample Select backend'!$F$4,ROW(AP2603))</f>
        <v>AF2603</v>
      </c>
      <c r="AQ2603" t="str">
        <f>_xlfn.CONCAT('Sample Select backend'!$I$10,ROW(AQ2603))</f>
        <v>R2603</v>
      </c>
      <c r="AR2603" t="str">
        <f>_xlfn.CONCAT('Sample Select backend'!$M$4,ROW(AR2603))</f>
        <v>AK2603</v>
      </c>
      <c r="AS2603" t="str">
        <f t="shared" si="914"/>
        <v>North Macedonia</v>
      </c>
      <c r="AT2603" s="9">
        <f t="shared" si="915"/>
        <v>28</v>
      </c>
      <c r="AU2603">
        <f t="shared" si="916"/>
        <v>0</v>
      </c>
      <c r="AV2603" s="9">
        <v>0</v>
      </c>
    </row>
    <row r="2604" spans="1:48" x14ac:dyDescent="0.35">
      <c r="A2604" s="24" t="s">
        <v>117</v>
      </c>
      <c r="B2604" s="24" t="s">
        <v>201</v>
      </c>
      <c r="C2604" s="24" t="s">
        <v>201</v>
      </c>
      <c r="D2604" s="24" t="s">
        <v>4092</v>
      </c>
      <c r="E2604" s="24"/>
      <c r="O2604" t="s">
        <v>2800</v>
      </c>
      <c r="P2604" t="s">
        <v>2810</v>
      </c>
      <c r="Q2604" t="s">
        <v>2816</v>
      </c>
      <c r="R2604">
        <v>0</v>
      </c>
      <c r="S2604">
        <v>-4.53</v>
      </c>
      <c r="T2604">
        <v>-7.69</v>
      </c>
      <c r="U2604">
        <v>60.24</v>
      </c>
      <c r="V2604">
        <v>-1</v>
      </c>
      <c r="W2604">
        <v>-1</v>
      </c>
      <c r="X2604">
        <v>-1</v>
      </c>
      <c r="Y2604">
        <v>-1</v>
      </c>
      <c r="Z2604">
        <v>-1</v>
      </c>
      <c r="AA2604">
        <v>-1</v>
      </c>
      <c r="AB2604">
        <v>-1</v>
      </c>
      <c r="AC2604">
        <v>-1</v>
      </c>
      <c r="AD2604">
        <v>-1</v>
      </c>
      <c r="AE2604" s="4" t="s">
        <v>2828</v>
      </c>
      <c r="AF2604" s="9" t="s">
        <v>2829</v>
      </c>
      <c r="AG2604">
        <v>0</v>
      </c>
      <c r="AH2604">
        <v>1</v>
      </c>
      <c r="AI2604">
        <v>0</v>
      </c>
      <c r="AJ2604">
        <v>1</v>
      </c>
      <c r="AK2604" s="9" t="s">
        <v>2840</v>
      </c>
      <c r="AL2604">
        <f t="shared" si="913"/>
        <v>1</v>
      </c>
      <c r="AM2604">
        <f>IF(AND(INDIRECT(AN2604)='Sample Select backend'!$C$2,INDIRECT(AO2604)=1,INDIRECT(AP2604)='Sample Select backend'!$F$2,INDIRECT(AQ2604)=1,INDIRECT(AR2604)='Sample Select backend'!$M$2),1,0)</f>
        <v>0</v>
      </c>
      <c r="AN2604" t="str">
        <f>_xlfn.CONCAT('Sample Select backend'!$C$4,ROW(AN2604))</f>
        <v>AE2604</v>
      </c>
      <c r="AO2604" s="9" t="str">
        <f>_xlfn.CONCAT('Sample Select backend'!$J$2,ROW(AO2604))</f>
        <v>AJ2604</v>
      </c>
      <c r="AP2604" t="str">
        <f>_xlfn.CONCAT('Sample Select backend'!$F$4,ROW(AP2604))</f>
        <v>AF2604</v>
      </c>
      <c r="AQ2604" t="str">
        <f>_xlfn.CONCAT('Sample Select backend'!$I$10,ROW(AQ2604))</f>
        <v>R2604</v>
      </c>
      <c r="AR2604" t="str">
        <f>_xlfn.CONCAT('Sample Select backend'!$M$4,ROW(AR2604))</f>
        <v>AK2604</v>
      </c>
      <c r="AS2604" t="str">
        <f t="shared" si="914"/>
        <v>North Macedonia</v>
      </c>
      <c r="AT2604" s="9" t="str">
        <f t="shared" si="915"/>
        <v>Other</v>
      </c>
      <c r="AU2604">
        <f t="shared" si="916"/>
        <v>0</v>
      </c>
      <c r="AV2604" s="9">
        <v>0</v>
      </c>
    </row>
    <row r="2605" spans="1:48" x14ac:dyDescent="0.35">
      <c r="A2605" s="24" t="s">
        <v>117</v>
      </c>
      <c r="B2605" s="24">
        <v>6</v>
      </c>
      <c r="C2605" s="24">
        <v>25</v>
      </c>
      <c r="D2605" s="24" t="s">
        <v>4093</v>
      </c>
      <c r="E2605" s="24"/>
      <c r="O2605" t="s">
        <v>2800</v>
      </c>
      <c r="P2605" t="s">
        <v>2810</v>
      </c>
      <c r="Q2605" t="s">
        <v>2816</v>
      </c>
      <c r="R2605">
        <v>0</v>
      </c>
      <c r="S2605">
        <v>-4.53</v>
      </c>
      <c r="T2605">
        <v>-7.69</v>
      </c>
      <c r="U2605">
        <v>60.24</v>
      </c>
      <c r="V2605">
        <v>-1</v>
      </c>
      <c r="W2605">
        <v>-1</v>
      </c>
      <c r="X2605">
        <v>-1</v>
      </c>
      <c r="Y2605">
        <v>-1</v>
      </c>
      <c r="Z2605">
        <v>-1</v>
      </c>
      <c r="AA2605">
        <v>-1</v>
      </c>
      <c r="AB2605">
        <v>-1</v>
      </c>
      <c r="AC2605">
        <v>-1</v>
      </c>
      <c r="AD2605">
        <v>-1</v>
      </c>
      <c r="AE2605" s="4" t="s">
        <v>2828</v>
      </c>
      <c r="AF2605" s="9" t="s">
        <v>2829</v>
      </c>
      <c r="AG2605">
        <v>0</v>
      </c>
      <c r="AH2605">
        <v>1</v>
      </c>
      <c r="AI2605">
        <v>0</v>
      </c>
      <c r="AJ2605">
        <v>1</v>
      </c>
      <c r="AK2605" s="9" t="s">
        <v>2840</v>
      </c>
      <c r="AL2605">
        <f t="shared" si="913"/>
        <v>0</v>
      </c>
      <c r="AM2605">
        <f>IF(AND(INDIRECT(AN2605)='Sample Select backend'!$C$2,INDIRECT(AO2605)=1,INDIRECT(AP2605)='Sample Select backend'!$F$2,INDIRECT(AQ2605)=1,INDIRECT(AR2605)='Sample Select backend'!$M$2),1,0)</f>
        <v>0</v>
      </c>
      <c r="AN2605" t="str">
        <f>_xlfn.CONCAT('Sample Select backend'!$C$4,ROW(AN2605))</f>
        <v>AE2605</v>
      </c>
      <c r="AO2605" s="9" t="str">
        <f>_xlfn.CONCAT('Sample Select backend'!$J$2,ROW(AO2605))</f>
        <v>AJ2605</v>
      </c>
      <c r="AP2605" t="str">
        <f>_xlfn.CONCAT('Sample Select backend'!$F$4,ROW(AP2605))</f>
        <v>AF2605</v>
      </c>
      <c r="AQ2605" t="str">
        <f>_xlfn.CONCAT('Sample Select backend'!$I$10,ROW(AQ2605))</f>
        <v>R2605</v>
      </c>
      <c r="AR2605" t="str">
        <f>_xlfn.CONCAT('Sample Select backend'!$M$4,ROW(AR2605))</f>
        <v>AK2605</v>
      </c>
      <c r="AS2605" t="str">
        <f t="shared" si="914"/>
        <v>North Macedonia</v>
      </c>
      <c r="AT2605" s="9">
        <f t="shared" si="915"/>
        <v>25</v>
      </c>
      <c r="AU2605">
        <f t="shared" si="916"/>
        <v>0</v>
      </c>
      <c r="AV2605" s="9">
        <v>0</v>
      </c>
    </row>
    <row r="2606" spans="1:48" x14ac:dyDescent="0.35">
      <c r="A2606" s="24" t="s">
        <v>117</v>
      </c>
      <c r="B2606" s="24">
        <v>6</v>
      </c>
      <c r="C2606" s="24">
        <v>28</v>
      </c>
      <c r="D2606" s="24" t="s">
        <v>4094</v>
      </c>
      <c r="E2606" s="24"/>
      <c r="O2606" t="s">
        <v>2800</v>
      </c>
      <c r="P2606" t="s">
        <v>2810</v>
      </c>
      <c r="Q2606" t="s">
        <v>2816</v>
      </c>
      <c r="R2606">
        <v>0</v>
      </c>
      <c r="S2606">
        <v>-4.53</v>
      </c>
      <c r="T2606">
        <v>-7.69</v>
      </c>
      <c r="U2606">
        <v>60.24</v>
      </c>
      <c r="V2606">
        <v>-1</v>
      </c>
      <c r="W2606">
        <v>-1</v>
      </c>
      <c r="X2606">
        <v>-1</v>
      </c>
      <c r="Y2606">
        <v>-1</v>
      </c>
      <c r="Z2606">
        <v>-1</v>
      </c>
      <c r="AA2606">
        <v>-1</v>
      </c>
      <c r="AB2606">
        <v>-1</v>
      </c>
      <c r="AC2606">
        <v>-1</v>
      </c>
      <c r="AD2606">
        <v>-1</v>
      </c>
      <c r="AE2606" s="4" t="s">
        <v>2828</v>
      </c>
      <c r="AF2606" s="9" t="s">
        <v>2829</v>
      </c>
      <c r="AG2606">
        <v>0</v>
      </c>
      <c r="AH2606">
        <v>1</v>
      </c>
      <c r="AI2606">
        <v>0</v>
      </c>
      <c r="AJ2606">
        <v>1</v>
      </c>
      <c r="AK2606" s="9" t="s">
        <v>2840</v>
      </c>
      <c r="AL2606">
        <f t="shared" si="913"/>
        <v>0</v>
      </c>
      <c r="AM2606">
        <f>IF(AND(INDIRECT(AN2606)='Sample Select backend'!$C$2,INDIRECT(AO2606)=1,INDIRECT(AP2606)='Sample Select backend'!$F$2,INDIRECT(AQ2606)=1,INDIRECT(AR2606)='Sample Select backend'!$M$2),1,0)</f>
        <v>0</v>
      </c>
      <c r="AN2606" t="str">
        <f>_xlfn.CONCAT('Sample Select backend'!$C$4,ROW(AN2606))</f>
        <v>AE2606</v>
      </c>
      <c r="AO2606" s="9" t="str">
        <f>_xlfn.CONCAT('Sample Select backend'!$J$2,ROW(AO2606))</f>
        <v>AJ2606</v>
      </c>
      <c r="AP2606" t="str">
        <f>_xlfn.CONCAT('Sample Select backend'!$F$4,ROW(AP2606))</f>
        <v>AF2606</v>
      </c>
      <c r="AQ2606" t="str">
        <f>_xlfn.CONCAT('Sample Select backend'!$I$10,ROW(AQ2606))</f>
        <v>R2606</v>
      </c>
      <c r="AR2606" t="str">
        <f>_xlfn.CONCAT('Sample Select backend'!$M$4,ROW(AR2606))</f>
        <v>AK2606</v>
      </c>
      <c r="AS2606" t="str">
        <f t="shared" si="914"/>
        <v>North Macedonia</v>
      </c>
      <c r="AT2606" s="9">
        <f t="shared" si="915"/>
        <v>28</v>
      </c>
      <c r="AU2606">
        <f t="shared" si="916"/>
        <v>0</v>
      </c>
      <c r="AV2606" s="9">
        <v>0</v>
      </c>
    </row>
    <row r="2607" spans="1:48" x14ac:dyDescent="0.35">
      <c r="A2607" s="24" t="s">
        <v>117</v>
      </c>
      <c r="B2607" s="24">
        <v>3</v>
      </c>
      <c r="C2607" s="24" t="s">
        <v>201</v>
      </c>
      <c r="D2607" s="24" t="s">
        <v>4095</v>
      </c>
      <c r="E2607" s="24"/>
      <c r="O2607" t="s">
        <v>2800</v>
      </c>
      <c r="P2607" t="s">
        <v>2810</v>
      </c>
      <c r="Q2607" t="s">
        <v>2816</v>
      </c>
      <c r="R2607">
        <v>0</v>
      </c>
      <c r="S2607">
        <v>-4.53</v>
      </c>
      <c r="T2607">
        <v>-7.69</v>
      </c>
      <c r="U2607">
        <v>60.24</v>
      </c>
      <c r="V2607">
        <v>-1</v>
      </c>
      <c r="W2607">
        <v>-1</v>
      </c>
      <c r="X2607">
        <v>-1</v>
      </c>
      <c r="Y2607">
        <v>-1</v>
      </c>
      <c r="Z2607">
        <v>-1</v>
      </c>
      <c r="AA2607">
        <v>-1</v>
      </c>
      <c r="AB2607">
        <v>-1</v>
      </c>
      <c r="AC2607">
        <v>-1</v>
      </c>
      <c r="AD2607">
        <v>-1</v>
      </c>
      <c r="AE2607" s="4" t="s">
        <v>2828</v>
      </c>
      <c r="AF2607" s="9" t="s">
        <v>2829</v>
      </c>
      <c r="AG2607">
        <v>0</v>
      </c>
      <c r="AH2607">
        <v>1</v>
      </c>
      <c r="AI2607">
        <v>0</v>
      </c>
      <c r="AJ2607">
        <v>1</v>
      </c>
      <c r="AK2607" s="9" t="s">
        <v>2840</v>
      </c>
      <c r="AL2607">
        <f t="shared" si="913"/>
        <v>0</v>
      </c>
      <c r="AM2607">
        <f>IF(AND(INDIRECT(AN2607)='Sample Select backend'!$C$2,INDIRECT(AO2607)=1,INDIRECT(AP2607)='Sample Select backend'!$F$2,INDIRECT(AQ2607)=1,INDIRECT(AR2607)='Sample Select backend'!$M$2),1,0)</f>
        <v>0</v>
      </c>
      <c r="AN2607" t="str">
        <f>_xlfn.CONCAT('Sample Select backend'!$C$4,ROW(AN2607))</f>
        <v>AE2607</v>
      </c>
      <c r="AO2607" s="9" t="str">
        <f>_xlfn.CONCAT('Sample Select backend'!$J$2,ROW(AO2607))</f>
        <v>AJ2607</v>
      </c>
      <c r="AP2607" t="str">
        <f>_xlfn.CONCAT('Sample Select backend'!$F$4,ROW(AP2607))</f>
        <v>AF2607</v>
      </c>
      <c r="AQ2607" t="str">
        <f>_xlfn.CONCAT('Sample Select backend'!$I$10,ROW(AQ2607))</f>
        <v>R2607</v>
      </c>
      <c r="AR2607" t="str">
        <f>_xlfn.CONCAT('Sample Select backend'!$M$4,ROW(AR2607))</f>
        <v>AK2607</v>
      </c>
      <c r="AS2607" t="str">
        <f t="shared" si="914"/>
        <v>North Macedonia</v>
      </c>
      <c r="AT2607" s="9" t="str">
        <f t="shared" si="915"/>
        <v>Other</v>
      </c>
      <c r="AU2607">
        <f t="shared" si="916"/>
        <v>0</v>
      </c>
      <c r="AV2607" s="9">
        <v>1</v>
      </c>
    </row>
    <row r="2608" spans="1:48" x14ac:dyDescent="0.35">
      <c r="A2608" s="24" t="s">
        <v>117</v>
      </c>
      <c r="B2608" s="24">
        <v>7</v>
      </c>
      <c r="C2608" s="24">
        <v>30</v>
      </c>
      <c r="D2608" s="24" t="s">
        <v>4096</v>
      </c>
      <c r="E2608" s="24"/>
      <c r="O2608" t="s">
        <v>2800</v>
      </c>
      <c r="P2608" t="s">
        <v>2810</v>
      </c>
      <c r="Q2608" t="s">
        <v>2816</v>
      </c>
      <c r="R2608">
        <v>0</v>
      </c>
      <c r="S2608">
        <v>-4.53</v>
      </c>
      <c r="T2608">
        <v>-7.69</v>
      </c>
      <c r="U2608">
        <v>60.24</v>
      </c>
      <c r="V2608">
        <v>-1</v>
      </c>
      <c r="W2608">
        <v>-1</v>
      </c>
      <c r="X2608">
        <v>-1</v>
      </c>
      <c r="Y2608">
        <v>-1</v>
      </c>
      <c r="Z2608">
        <v>-1</v>
      </c>
      <c r="AA2608">
        <v>-1</v>
      </c>
      <c r="AB2608">
        <v>-1</v>
      </c>
      <c r="AC2608">
        <v>-1</v>
      </c>
      <c r="AD2608">
        <v>-1</v>
      </c>
      <c r="AE2608" s="4" t="s">
        <v>2828</v>
      </c>
      <c r="AF2608" s="9" t="s">
        <v>2829</v>
      </c>
      <c r="AG2608">
        <v>0</v>
      </c>
      <c r="AH2608">
        <v>1</v>
      </c>
      <c r="AI2608">
        <v>0</v>
      </c>
      <c r="AJ2608">
        <v>1</v>
      </c>
      <c r="AK2608" s="9" t="s">
        <v>2840</v>
      </c>
      <c r="AL2608">
        <f t="shared" si="913"/>
        <v>0</v>
      </c>
      <c r="AM2608">
        <f>IF(AND(INDIRECT(AN2608)='Sample Select backend'!$C$2,INDIRECT(AO2608)=1,INDIRECT(AP2608)='Sample Select backend'!$F$2,INDIRECT(AQ2608)=1,INDIRECT(AR2608)='Sample Select backend'!$M$2),1,0)</f>
        <v>0</v>
      </c>
      <c r="AN2608" t="str">
        <f>_xlfn.CONCAT('Sample Select backend'!$C$4,ROW(AN2608))</f>
        <v>AE2608</v>
      </c>
      <c r="AO2608" s="9" t="str">
        <f>_xlfn.CONCAT('Sample Select backend'!$J$2,ROW(AO2608))</f>
        <v>AJ2608</v>
      </c>
      <c r="AP2608" t="str">
        <f>_xlfn.CONCAT('Sample Select backend'!$F$4,ROW(AP2608))</f>
        <v>AF2608</v>
      </c>
      <c r="AQ2608" t="str">
        <f>_xlfn.CONCAT('Sample Select backend'!$I$10,ROW(AQ2608))</f>
        <v>R2608</v>
      </c>
      <c r="AR2608" t="str">
        <f>_xlfn.CONCAT('Sample Select backend'!$M$4,ROW(AR2608))</f>
        <v>AK2608</v>
      </c>
      <c r="AS2608" t="str">
        <f t="shared" si="914"/>
        <v>North Macedonia</v>
      </c>
      <c r="AT2608" s="9">
        <f t="shared" si="915"/>
        <v>30</v>
      </c>
      <c r="AU2608">
        <f t="shared" si="916"/>
        <v>0</v>
      </c>
      <c r="AV2608" s="9">
        <v>1</v>
      </c>
    </row>
    <row r="2609" spans="1:48" x14ac:dyDescent="0.35">
      <c r="A2609" t="s">
        <v>134</v>
      </c>
      <c r="B2609">
        <v>5</v>
      </c>
      <c r="C2609" t="s">
        <v>201</v>
      </c>
      <c r="D2609" t="s">
        <v>1778</v>
      </c>
      <c r="E2609">
        <v>1</v>
      </c>
      <c r="F2609">
        <v>-2</v>
      </c>
      <c r="G2609">
        <v>-2</v>
      </c>
      <c r="H2609">
        <v>-1</v>
      </c>
      <c r="I2609">
        <v>-2</v>
      </c>
      <c r="J2609">
        <v>2</v>
      </c>
      <c r="K2609">
        <v>1</v>
      </c>
      <c r="L2609">
        <v>2</v>
      </c>
      <c r="M2609">
        <v>1</v>
      </c>
      <c r="N2609" t="s">
        <v>2733</v>
      </c>
      <c r="O2609" t="s">
        <v>2800</v>
      </c>
      <c r="P2609" t="s">
        <v>2808</v>
      </c>
      <c r="Q2609" t="s">
        <v>2813</v>
      </c>
      <c r="R2609">
        <v>0</v>
      </c>
      <c r="S2609" t="s">
        <v>202</v>
      </c>
      <c r="T2609" t="s">
        <v>202</v>
      </c>
      <c r="U2609" t="s">
        <v>202</v>
      </c>
      <c r="V2609">
        <f t="shared" ref="V2609:V2631" si="935">IF(E2609&gt;0,1,IF(E2609&lt;0,0,-1))</f>
        <v>1</v>
      </c>
      <c r="W2609">
        <f t="shared" ref="W2609:W2631" si="936">IF(F2609&gt;0,1,IF(F2609&lt;0,0,-1))</f>
        <v>0</v>
      </c>
      <c r="X2609">
        <f t="shared" ref="X2609:X2631" si="937">IF(G2609&gt;0,1,IF(G2609&lt;0,0,-1))</f>
        <v>0</v>
      </c>
      <c r="Y2609">
        <f t="shared" ref="Y2609:Y2631" si="938">IF(H2609&gt;0,1,IF(H2609&lt;0,0,-1))</f>
        <v>0</v>
      </c>
      <c r="Z2609">
        <f t="shared" ref="Z2609:Z2631" si="939">IF(I2609&gt;0,1,IF(I2609&lt;0,0,-1))</f>
        <v>0</v>
      </c>
      <c r="AA2609">
        <f t="shared" ref="AA2609:AA2631" si="940">IF(J2609&gt;0,1,IF(J2609&lt;0,0,-1))</f>
        <v>1</v>
      </c>
      <c r="AB2609">
        <f t="shared" ref="AB2609:AB2631" si="941">IF(K2609&gt;0,1,IF(K2609&lt;0,0,-1))</f>
        <v>1</v>
      </c>
      <c r="AC2609">
        <f t="shared" ref="AC2609:AC2631" si="942">IF(L2609&gt;0,1,IF(L2609&lt;0,0,-1))</f>
        <v>1</v>
      </c>
      <c r="AD2609">
        <f t="shared" ref="AD2609:AD2631" si="943">IF(M2609&gt;0,1,IF(M2609&lt;0,0,-1))</f>
        <v>1</v>
      </c>
      <c r="AE2609" s="4" t="s">
        <v>2828</v>
      </c>
      <c r="AF2609" s="9" t="s">
        <v>2829</v>
      </c>
      <c r="AG2609">
        <v>0</v>
      </c>
      <c r="AH2609">
        <v>0</v>
      </c>
      <c r="AI2609">
        <v>1</v>
      </c>
      <c r="AJ2609">
        <v>1</v>
      </c>
      <c r="AK2609" s="9" t="s">
        <v>2840</v>
      </c>
      <c r="AL2609">
        <f t="shared" si="913"/>
        <v>0</v>
      </c>
      <c r="AM2609">
        <f>IF(AND(INDIRECT(AN2609)='Sample Select backend'!$C$2,INDIRECT(AO2609)=1,INDIRECT(AP2609)='Sample Select backend'!$F$2,INDIRECT(AQ2609)=1,INDIRECT(AR2609)='Sample Select backend'!$M$2),1,0)</f>
        <v>0</v>
      </c>
      <c r="AN2609" t="str">
        <f>_xlfn.CONCAT('Sample Select backend'!$C$4,ROW(AN2609))</f>
        <v>AE2609</v>
      </c>
      <c r="AO2609" s="9" t="str">
        <f>_xlfn.CONCAT('Sample Select backend'!$J$2,ROW(AO2609))</f>
        <v>AJ2609</v>
      </c>
      <c r="AP2609" t="str">
        <f>_xlfn.CONCAT('Sample Select backend'!$F$4,ROW(AP2609))</f>
        <v>AF2609</v>
      </c>
      <c r="AQ2609" t="str">
        <f>_xlfn.CONCAT('Sample Select backend'!$I$10,ROW(AQ2609))</f>
        <v>R2609</v>
      </c>
      <c r="AR2609" t="str">
        <f>_xlfn.CONCAT('Sample Select backend'!$M$4,ROW(AR2609))</f>
        <v>AK2609</v>
      </c>
      <c r="AS2609" t="str">
        <f t="shared" si="914"/>
        <v>Norway</v>
      </c>
      <c r="AT2609" s="9" t="str">
        <f t="shared" si="915"/>
        <v>Other</v>
      </c>
      <c r="AU2609">
        <f t="shared" si="916"/>
        <v>1</v>
      </c>
      <c r="AV2609" s="9">
        <v>1</v>
      </c>
    </row>
    <row r="2610" spans="1:48" x14ac:dyDescent="0.35">
      <c r="A2610" t="s">
        <v>134</v>
      </c>
      <c r="B2610">
        <v>1</v>
      </c>
      <c r="C2610" t="s">
        <v>206</v>
      </c>
      <c r="D2610" t="s">
        <v>1768</v>
      </c>
      <c r="E2610">
        <v>2</v>
      </c>
      <c r="F2610">
        <v>2</v>
      </c>
      <c r="G2610">
        <v>-2</v>
      </c>
      <c r="H2610">
        <v>-1</v>
      </c>
      <c r="I2610">
        <v>-2</v>
      </c>
      <c r="J2610">
        <v>2</v>
      </c>
      <c r="K2610">
        <v>2</v>
      </c>
      <c r="L2610">
        <v>-2</v>
      </c>
      <c r="M2610">
        <v>1</v>
      </c>
      <c r="N2610" t="s">
        <v>2733</v>
      </c>
      <c r="O2610" t="s">
        <v>2800</v>
      </c>
      <c r="P2610" t="s">
        <v>2808</v>
      </c>
      <c r="Q2610" t="s">
        <v>2813</v>
      </c>
      <c r="R2610">
        <v>0</v>
      </c>
      <c r="S2610" t="s">
        <v>202</v>
      </c>
      <c r="T2610" t="s">
        <v>202</v>
      </c>
      <c r="U2610" t="s">
        <v>202</v>
      </c>
      <c r="V2610">
        <f t="shared" si="935"/>
        <v>1</v>
      </c>
      <c r="W2610">
        <f t="shared" si="936"/>
        <v>1</v>
      </c>
      <c r="X2610">
        <f t="shared" si="937"/>
        <v>0</v>
      </c>
      <c r="Y2610">
        <f t="shared" si="938"/>
        <v>0</v>
      </c>
      <c r="Z2610">
        <f t="shared" si="939"/>
        <v>0</v>
      </c>
      <c r="AA2610">
        <f t="shared" si="940"/>
        <v>1</v>
      </c>
      <c r="AB2610">
        <f t="shared" si="941"/>
        <v>1</v>
      </c>
      <c r="AC2610">
        <f t="shared" si="942"/>
        <v>0</v>
      </c>
      <c r="AD2610">
        <f t="shared" si="943"/>
        <v>1</v>
      </c>
      <c r="AE2610" s="4" t="s">
        <v>2828</v>
      </c>
      <c r="AF2610" s="9" t="s">
        <v>2829</v>
      </c>
      <c r="AG2610">
        <v>0</v>
      </c>
      <c r="AH2610">
        <v>0</v>
      </c>
      <c r="AI2610">
        <v>1</v>
      </c>
      <c r="AJ2610">
        <v>1</v>
      </c>
      <c r="AK2610" s="9" t="s">
        <v>2840</v>
      </c>
      <c r="AL2610">
        <f t="shared" si="913"/>
        <v>0</v>
      </c>
      <c r="AM2610">
        <f>IF(AND(INDIRECT(AN2610)='Sample Select backend'!$C$2,INDIRECT(AO2610)=1,INDIRECT(AP2610)='Sample Select backend'!$F$2,INDIRECT(AQ2610)=1,INDIRECT(AR2610)='Sample Select backend'!$M$2),1,0)</f>
        <v>0</v>
      </c>
      <c r="AN2610" t="str">
        <f>_xlfn.CONCAT('Sample Select backend'!$C$4,ROW(AN2610))</f>
        <v>AE2610</v>
      </c>
      <c r="AO2610" s="9" t="str">
        <f>_xlfn.CONCAT('Sample Select backend'!$J$2,ROW(AO2610))</f>
        <v>AJ2610</v>
      </c>
      <c r="AP2610" t="str">
        <f>_xlfn.CONCAT('Sample Select backend'!$F$4,ROW(AP2610))</f>
        <v>AF2610</v>
      </c>
      <c r="AQ2610" t="str">
        <f>_xlfn.CONCAT('Sample Select backend'!$I$10,ROW(AQ2610))</f>
        <v>R2610</v>
      </c>
      <c r="AR2610" t="str">
        <f>_xlfn.CONCAT('Sample Select backend'!$M$4,ROW(AR2610))</f>
        <v>AK2610</v>
      </c>
      <c r="AS2610" t="str">
        <f t="shared" si="914"/>
        <v>Norway</v>
      </c>
      <c r="AT2610" s="9" t="str">
        <f t="shared" si="915"/>
        <v>Tax exemption/waiver/suspension</v>
      </c>
      <c r="AU2610">
        <f t="shared" si="916"/>
        <v>0</v>
      </c>
      <c r="AV2610" s="9">
        <v>1</v>
      </c>
    </row>
    <row r="2611" spans="1:48" x14ac:dyDescent="0.35">
      <c r="A2611" t="s">
        <v>134</v>
      </c>
      <c r="B2611">
        <v>1</v>
      </c>
      <c r="C2611">
        <v>6</v>
      </c>
      <c r="D2611" t="s">
        <v>1775</v>
      </c>
      <c r="E2611">
        <v>-2</v>
      </c>
      <c r="F2611">
        <v>2</v>
      </c>
      <c r="G2611">
        <v>2</v>
      </c>
      <c r="H2611">
        <v>2</v>
      </c>
      <c r="I2611">
        <v>2</v>
      </c>
      <c r="J2611">
        <v>2</v>
      </c>
      <c r="K2611">
        <v>1</v>
      </c>
      <c r="L2611">
        <v>2</v>
      </c>
      <c r="M2611">
        <v>1</v>
      </c>
      <c r="N2611" t="s">
        <v>2733</v>
      </c>
      <c r="O2611" t="s">
        <v>2800</v>
      </c>
      <c r="P2611" t="s">
        <v>2808</v>
      </c>
      <c r="Q2611" t="s">
        <v>2813</v>
      </c>
      <c r="R2611">
        <v>0</v>
      </c>
      <c r="S2611" t="s">
        <v>202</v>
      </c>
      <c r="T2611" t="s">
        <v>202</v>
      </c>
      <c r="U2611" t="s">
        <v>202</v>
      </c>
      <c r="V2611">
        <f t="shared" si="935"/>
        <v>0</v>
      </c>
      <c r="W2611">
        <f t="shared" si="936"/>
        <v>1</v>
      </c>
      <c r="X2611">
        <f t="shared" si="937"/>
        <v>1</v>
      </c>
      <c r="Y2611">
        <f t="shared" si="938"/>
        <v>1</v>
      </c>
      <c r="Z2611">
        <f t="shared" si="939"/>
        <v>1</v>
      </c>
      <c r="AA2611">
        <f t="shared" si="940"/>
        <v>1</v>
      </c>
      <c r="AB2611">
        <f t="shared" si="941"/>
        <v>1</v>
      </c>
      <c r="AC2611">
        <f t="shared" si="942"/>
        <v>1</v>
      </c>
      <c r="AD2611">
        <f t="shared" si="943"/>
        <v>1</v>
      </c>
      <c r="AE2611" s="4" t="s">
        <v>2828</v>
      </c>
      <c r="AF2611" s="9" t="s">
        <v>2829</v>
      </c>
      <c r="AG2611">
        <v>0</v>
      </c>
      <c r="AH2611">
        <v>0</v>
      </c>
      <c r="AI2611">
        <v>1</v>
      </c>
      <c r="AJ2611">
        <v>1</v>
      </c>
      <c r="AK2611" s="9" t="s">
        <v>2840</v>
      </c>
      <c r="AL2611">
        <f t="shared" si="913"/>
        <v>0</v>
      </c>
      <c r="AM2611">
        <f>IF(AND(INDIRECT(AN2611)='Sample Select backend'!$C$2,INDIRECT(AO2611)=1,INDIRECT(AP2611)='Sample Select backend'!$F$2,INDIRECT(AQ2611)=1,INDIRECT(AR2611)='Sample Select backend'!$M$2),1,0)</f>
        <v>0</v>
      </c>
      <c r="AN2611" t="str">
        <f>_xlfn.CONCAT('Sample Select backend'!$C$4,ROW(AN2611))</f>
        <v>AE2611</v>
      </c>
      <c r="AO2611" s="9" t="str">
        <f>_xlfn.CONCAT('Sample Select backend'!$J$2,ROW(AO2611))</f>
        <v>AJ2611</v>
      </c>
      <c r="AP2611" t="str">
        <f>_xlfn.CONCAT('Sample Select backend'!$F$4,ROW(AP2611))</f>
        <v>AF2611</v>
      </c>
      <c r="AQ2611" t="str">
        <f>_xlfn.CONCAT('Sample Select backend'!$I$10,ROW(AQ2611))</f>
        <v>R2611</v>
      </c>
      <c r="AR2611" t="str">
        <f>_xlfn.CONCAT('Sample Select backend'!$M$4,ROW(AR2611))</f>
        <v>AK2611</v>
      </c>
      <c r="AS2611" t="str">
        <f t="shared" si="914"/>
        <v>Norway</v>
      </c>
      <c r="AT2611" s="9">
        <f t="shared" si="915"/>
        <v>6</v>
      </c>
      <c r="AU2611">
        <f t="shared" si="916"/>
        <v>0</v>
      </c>
      <c r="AV2611" s="9">
        <v>1</v>
      </c>
    </row>
    <row r="2612" spans="1:48" x14ac:dyDescent="0.35">
      <c r="A2612" t="s">
        <v>134</v>
      </c>
      <c r="B2612">
        <v>9</v>
      </c>
      <c r="C2612">
        <v>34</v>
      </c>
      <c r="D2612" t="s">
        <v>1763</v>
      </c>
      <c r="E2612">
        <v>1</v>
      </c>
      <c r="F2612">
        <v>1</v>
      </c>
      <c r="G2612">
        <v>2</v>
      </c>
      <c r="H2612">
        <v>-1</v>
      </c>
      <c r="I2612">
        <v>-2</v>
      </c>
      <c r="J2612">
        <v>2</v>
      </c>
      <c r="K2612">
        <v>1</v>
      </c>
      <c r="L2612">
        <v>-2</v>
      </c>
      <c r="M2612">
        <v>1</v>
      </c>
      <c r="N2612" t="s">
        <v>2733</v>
      </c>
      <c r="O2612" t="s">
        <v>2800</v>
      </c>
      <c r="P2612" t="s">
        <v>2808</v>
      </c>
      <c r="Q2612" t="s">
        <v>2813</v>
      </c>
      <c r="R2612">
        <v>0</v>
      </c>
      <c r="S2612" t="s">
        <v>202</v>
      </c>
      <c r="T2612" t="s">
        <v>202</v>
      </c>
      <c r="U2612" t="s">
        <v>202</v>
      </c>
      <c r="V2612">
        <f t="shared" si="935"/>
        <v>1</v>
      </c>
      <c r="W2612">
        <f t="shared" si="936"/>
        <v>1</v>
      </c>
      <c r="X2612">
        <f t="shared" si="937"/>
        <v>1</v>
      </c>
      <c r="Y2612">
        <f t="shared" si="938"/>
        <v>0</v>
      </c>
      <c r="Z2612">
        <f t="shared" si="939"/>
        <v>0</v>
      </c>
      <c r="AA2612">
        <f t="shared" si="940"/>
        <v>1</v>
      </c>
      <c r="AB2612">
        <f t="shared" si="941"/>
        <v>1</v>
      </c>
      <c r="AC2612">
        <f t="shared" si="942"/>
        <v>0</v>
      </c>
      <c r="AD2612">
        <f t="shared" si="943"/>
        <v>1</v>
      </c>
      <c r="AE2612" s="4" t="s">
        <v>2828</v>
      </c>
      <c r="AF2612" s="9" t="s">
        <v>2829</v>
      </c>
      <c r="AG2612">
        <v>0</v>
      </c>
      <c r="AH2612">
        <v>0</v>
      </c>
      <c r="AI2612">
        <v>1</v>
      </c>
      <c r="AJ2612">
        <v>1</v>
      </c>
      <c r="AK2612" s="9" t="s">
        <v>2840</v>
      </c>
      <c r="AL2612">
        <f t="shared" si="913"/>
        <v>0</v>
      </c>
      <c r="AM2612">
        <f>IF(AND(INDIRECT(AN2612)='Sample Select backend'!$C$2,INDIRECT(AO2612)=1,INDIRECT(AP2612)='Sample Select backend'!$F$2,INDIRECT(AQ2612)=1,INDIRECT(AR2612)='Sample Select backend'!$M$2),1,0)</f>
        <v>0</v>
      </c>
      <c r="AN2612" t="str">
        <f>_xlfn.CONCAT('Sample Select backend'!$C$4,ROW(AN2612))</f>
        <v>AE2612</v>
      </c>
      <c r="AO2612" s="9" t="str">
        <f>_xlfn.CONCAT('Sample Select backend'!$J$2,ROW(AO2612))</f>
        <v>AJ2612</v>
      </c>
      <c r="AP2612" t="str">
        <f>_xlfn.CONCAT('Sample Select backend'!$F$4,ROW(AP2612))</f>
        <v>AF2612</v>
      </c>
      <c r="AQ2612" t="str">
        <f>_xlfn.CONCAT('Sample Select backend'!$I$10,ROW(AQ2612))</f>
        <v>R2612</v>
      </c>
      <c r="AR2612" t="str">
        <f>_xlfn.CONCAT('Sample Select backend'!$M$4,ROW(AR2612))</f>
        <v>AK2612</v>
      </c>
      <c r="AS2612" t="str">
        <f t="shared" si="914"/>
        <v>Norway</v>
      </c>
      <c r="AT2612" s="9">
        <f t="shared" si="915"/>
        <v>34</v>
      </c>
      <c r="AU2612">
        <f t="shared" si="916"/>
        <v>0</v>
      </c>
      <c r="AV2612" s="9">
        <v>1</v>
      </c>
    </row>
    <row r="2613" spans="1:48" x14ac:dyDescent="0.35">
      <c r="A2613" t="s">
        <v>134</v>
      </c>
      <c r="B2613">
        <v>4</v>
      </c>
      <c r="C2613">
        <v>20</v>
      </c>
      <c r="D2613" t="s">
        <v>1762</v>
      </c>
      <c r="E2613">
        <v>2</v>
      </c>
      <c r="F2613">
        <v>2</v>
      </c>
      <c r="G2613">
        <v>-2</v>
      </c>
      <c r="H2613">
        <v>-1</v>
      </c>
      <c r="I2613">
        <v>-2</v>
      </c>
      <c r="J2613">
        <v>-2</v>
      </c>
      <c r="K2613">
        <v>2</v>
      </c>
      <c r="L2613">
        <v>2</v>
      </c>
      <c r="M2613">
        <v>1</v>
      </c>
      <c r="N2613" t="s">
        <v>2733</v>
      </c>
      <c r="O2613" t="s">
        <v>2800</v>
      </c>
      <c r="P2613" t="s">
        <v>2808</v>
      </c>
      <c r="Q2613" t="s">
        <v>2813</v>
      </c>
      <c r="R2613">
        <v>0</v>
      </c>
      <c r="S2613" t="s">
        <v>202</v>
      </c>
      <c r="T2613" t="s">
        <v>202</v>
      </c>
      <c r="U2613" t="s">
        <v>202</v>
      </c>
      <c r="V2613">
        <f t="shared" si="935"/>
        <v>1</v>
      </c>
      <c r="W2613">
        <f t="shared" si="936"/>
        <v>1</v>
      </c>
      <c r="X2613">
        <f t="shared" si="937"/>
        <v>0</v>
      </c>
      <c r="Y2613">
        <f t="shared" si="938"/>
        <v>0</v>
      </c>
      <c r="Z2613">
        <f t="shared" si="939"/>
        <v>0</v>
      </c>
      <c r="AA2613">
        <f t="shared" si="940"/>
        <v>0</v>
      </c>
      <c r="AB2613">
        <f t="shared" si="941"/>
        <v>1</v>
      </c>
      <c r="AC2613">
        <f t="shared" si="942"/>
        <v>1</v>
      </c>
      <c r="AD2613">
        <f t="shared" si="943"/>
        <v>1</v>
      </c>
      <c r="AE2613" s="4" t="s">
        <v>2828</v>
      </c>
      <c r="AF2613" s="9" t="s">
        <v>2829</v>
      </c>
      <c r="AG2613">
        <v>0</v>
      </c>
      <c r="AH2613">
        <v>0</v>
      </c>
      <c r="AI2613">
        <v>1</v>
      </c>
      <c r="AJ2613">
        <v>1</v>
      </c>
      <c r="AK2613" s="9" t="s">
        <v>2840</v>
      </c>
      <c r="AL2613">
        <f t="shared" si="913"/>
        <v>0</v>
      </c>
      <c r="AM2613">
        <f>IF(AND(INDIRECT(AN2613)='Sample Select backend'!$C$2,INDIRECT(AO2613)=1,INDIRECT(AP2613)='Sample Select backend'!$F$2,INDIRECT(AQ2613)=1,INDIRECT(AR2613)='Sample Select backend'!$M$2),1,0)</f>
        <v>0</v>
      </c>
      <c r="AN2613" t="str">
        <f>_xlfn.CONCAT('Sample Select backend'!$C$4,ROW(AN2613))</f>
        <v>AE2613</v>
      </c>
      <c r="AO2613" s="9" t="str">
        <f>_xlfn.CONCAT('Sample Select backend'!$J$2,ROW(AO2613))</f>
        <v>AJ2613</v>
      </c>
      <c r="AP2613" t="str">
        <f>_xlfn.CONCAT('Sample Select backend'!$F$4,ROW(AP2613))</f>
        <v>AF2613</v>
      </c>
      <c r="AQ2613" t="str">
        <f>_xlfn.CONCAT('Sample Select backend'!$I$10,ROW(AQ2613))</f>
        <v>R2613</v>
      </c>
      <c r="AR2613" t="str">
        <f>_xlfn.CONCAT('Sample Select backend'!$M$4,ROW(AR2613))</f>
        <v>AK2613</v>
      </c>
      <c r="AS2613" t="str">
        <f t="shared" si="914"/>
        <v>Norway</v>
      </c>
      <c r="AT2613" s="9">
        <f t="shared" si="915"/>
        <v>20</v>
      </c>
      <c r="AU2613">
        <f t="shared" si="916"/>
        <v>0</v>
      </c>
      <c r="AV2613" s="9">
        <v>1</v>
      </c>
    </row>
    <row r="2614" spans="1:48" x14ac:dyDescent="0.35">
      <c r="A2614" t="s">
        <v>134</v>
      </c>
      <c r="B2614">
        <v>1</v>
      </c>
      <c r="C2614">
        <v>7</v>
      </c>
      <c r="D2614" t="s">
        <v>1777</v>
      </c>
      <c r="E2614">
        <v>-2</v>
      </c>
      <c r="F2614">
        <v>2</v>
      </c>
      <c r="G2614">
        <v>-2</v>
      </c>
      <c r="H2614">
        <v>-1</v>
      </c>
      <c r="I2614">
        <v>-2</v>
      </c>
      <c r="J2614">
        <v>2</v>
      </c>
      <c r="K2614">
        <v>2</v>
      </c>
      <c r="L2614">
        <v>2</v>
      </c>
      <c r="M2614">
        <v>1</v>
      </c>
      <c r="N2614" t="s">
        <v>2733</v>
      </c>
      <c r="O2614" t="s">
        <v>2800</v>
      </c>
      <c r="P2614" t="s">
        <v>2808</v>
      </c>
      <c r="Q2614" t="s">
        <v>2813</v>
      </c>
      <c r="R2614">
        <v>0</v>
      </c>
      <c r="S2614" t="s">
        <v>202</v>
      </c>
      <c r="T2614" t="s">
        <v>202</v>
      </c>
      <c r="U2614" t="s">
        <v>202</v>
      </c>
      <c r="V2614">
        <f t="shared" si="935"/>
        <v>0</v>
      </c>
      <c r="W2614">
        <f t="shared" si="936"/>
        <v>1</v>
      </c>
      <c r="X2614">
        <f t="shared" si="937"/>
        <v>0</v>
      </c>
      <c r="Y2614">
        <f t="shared" si="938"/>
        <v>0</v>
      </c>
      <c r="Z2614">
        <f t="shared" si="939"/>
        <v>0</v>
      </c>
      <c r="AA2614">
        <f t="shared" si="940"/>
        <v>1</v>
      </c>
      <c r="AB2614">
        <f t="shared" si="941"/>
        <v>1</v>
      </c>
      <c r="AC2614">
        <f t="shared" si="942"/>
        <v>1</v>
      </c>
      <c r="AD2614">
        <f t="shared" si="943"/>
        <v>1</v>
      </c>
      <c r="AE2614" s="4" t="s">
        <v>2828</v>
      </c>
      <c r="AF2614" s="9" t="s">
        <v>2829</v>
      </c>
      <c r="AG2614">
        <v>0</v>
      </c>
      <c r="AH2614">
        <v>0</v>
      </c>
      <c r="AI2614">
        <v>1</v>
      </c>
      <c r="AJ2614">
        <v>1</v>
      </c>
      <c r="AK2614" s="9" t="s">
        <v>2840</v>
      </c>
      <c r="AL2614">
        <f t="shared" si="913"/>
        <v>0</v>
      </c>
      <c r="AM2614">
        <f>IF(AND(INDIRECT(AN2614)='Sample Select backend'!$C$2,INDIRECT(AO2614)=1,INDIRECT(AP2614)='Sample Select backend'!$F$2,INDIRECT(AQ2614)=1,INDIRECT(AR2614)='Sample Select backend'!$M$2),1,0)</f>
        <v>0</v>
      </c>
      <c r="AN2614" t="str">
        <f>_xlfn.CONCAT('Sample Select backend'!$C$4,ROW(AN2614))</f>
        <v>AE2614</v>
      </c>
      <c r="AO2614" s="9" t="str">
        <f>_xlfn.CONCAT('Sample Select backend'!$J$2,ROW(AO2614))</f>
        <v>AJ2614</v>
      </c>
      <c r="AP2614" t="str">
        <f>_xlfn.CONCAT('Sample Select backend'!$F$4,ROW(AP2614))</f>
        <v>AF2614</v>
      </c>
      <c r="AQ2614" t="str">
        <f>_xlfn.CONCAT('Sample Select backend'!$I$10,ROW(AQ2614))</f>
        <v>R2614</v>
      </c>
      <c r="AR2614" t="str">
        <f>_xlfn.CONCAT('Sample Select backend'!$M$4,ROW(AR2614))</f>
        <v>AK2614</v>
      </c>
      <c r="AS2614" t="str">
        <f t="shared" si="914"/>
        <v>Norway</v>
      </c>
      <c r="AT2614" s="9">
        <f t="shared" si="915"/>
        <v>7</v>
      </c>
      <c r="AU2614">
        <f t="shared" si="916"/>
        <v>0</v>
      </c>
      <c r="AV2614" s="9">
        <v>1</v>
      </c>
    </row>
    <row r="2615" spans="1:48" x14ac:dyDescent="0.35">
      <c r="A2615" t="s">
        <v>134</v>
      </c>
      <c r="B2615">
        <v>6</v>
      </c>
      <c r="C2615">
        <v>29</v>
      </c>
      <c r="D2615" t="s">
        <v>1760</v>
      </c>
      <c r="E2615">
        <v>1</v>
      </c>
      <c r="F2615">
        <v>1</v>
      </c>
      <c r="G2615">
        <v>2</v>
      </c>
      <c r="H2615">
        <v>-1</v>
      </c>
      <c r="K2615">
        <v>1</v>
      </c>
      <c r="M2615">
        <v>1</v>
      </c>
      <c r="N2615" t="s">
        <v>2733</v>
      </c>
      <c r="O2615" t="s">
        <v>2800</v>
      </c>
      <c r="P2615" t="s">
        <v>2808</v>
      </c>
      <c r="Q2615" t="s">
        <v>2813</v>
      </c>
      <c r="R2615">
        <v>0</v>
      </c>
      <c r="S2615" t="s">
        <v>202</v>
      </c>
      <c r="T2615" t="s">
        <v>202</v>
      </c>
      <c r="U2615" t="s">
        <v>202</v>
      </c>
      <c r="V2615">
        <f t="shared" si="935"/>
        <v>1</v>
      </c>
      <c r="W2615">
        <f t="shared" si="936"/>
        <v>1</v>
      </c>
      <c r="X2615">
        <f t="shared" si="937"/>
        <v>1</v>
      </c>
      <c r="Y2615">
        <f t="shared" si="938"/>
        <v>0</v>
      </c>
      <c r="Z2615">
        <f t="shared" si="939"/>
        <v>-1</v>
      </c>
      <c r="AA2615">
        <f t="shared" si="940"/>
        <v>-1</v>
      </c>
      <c r="AB2615">
        <f t="shared" si="941"/>
        <v>1</v>
      </c>
      <c r="AC2615">
        <f t="shared" si="942"/>
        <v>-1</v>
      </c>
      <c r="AD2615">
        <f t="shared" si="943"/>
        <v>1</v>
      </c>
      <c r="AE2615" s="4" t="s">
        <v>2828</v>
      </c>
      <c r="AF2615" s="9" t="s">
        <v>2829</v>
      </c>
      <c r="AG2615">
        <v>0</v>
      </c>
      <c r="AH2615">
        <v>0</v>
      </c>
      <c r="AI2615">
        <v>1</v>
      </c>
      <c r="AJ2615">
        <v>1</v>
      </c>
      <c r="AK2615" s="9" t="s">
        <v>2840</v>
      </c>
      <c r="AL2615">
        <f t="shared" si="913"/>
        <v>0</v>
      </c>
      <c r="AM2615">
        <f>IF(AND(INDIRECT(AN2615)='Sample Select backend'!$C$2,INDIRECT(AO2615)=1,INDIRECT(AP2615)='Sample Select backend'!$F$2,INDIRECT(AQ2615)=1,INDIRECT(AR2615)='Sample Select backend'!$M$2),1,0)</f>
        <v>0</v>
      </c>
      <c r="AN2615" t="str">
        <f>_xlfn.CONCAT('Sample Select backend'!$C$4,ROW(AN2615))</f>
        <v>AE2615</v>
      </c>
      <c r="AO2615" s="9" t="str">
        <f>_xlfn.CONCAT('Sample Select backend'!$J$2,ROW(AO2615))</f>
        <v>AJ2615</v>
      </c>
      <c r="AP2615" t="str">
        <f>_xlfn.CONCAT('Sample Select backend'!$F$4,ROW(AP2615))</f>
        <v>AF2615</v>
      </c>
      <c r="AQ2615" t="str">
        <f>_xlfn.CONCAT('Sample Select backend'!$I$10,ROW(AQ2615))</f>
        <v>R2615</v>
      </c>
      <c r="AR2615" t="str">
        <f>_xlfn.CONCAT('Sample Select backend'!$M$4,ROW(AR2615))</f>
        <v>AK2615</v>
      </c>
      <c r="AS2615" t="str">
        <f t="shared" si="914"/>
        <v>Norway</v>
      </c>
      <c r="AT2615" s="9">
        <f t="shared" si="915"/>
        <v>29</v>
      </c>
      <c r="AU2615">
        <f t="shared" si="916"/>
        <v>0</v>
      </c>
      <c r="AV2615" s="9">
        <v>1</v>
      </c>
    </row>
    <row r="2616" spans="1:48" x14ac:dyDescent="0.35">
      <c r="A2616" t="s">
        <v>134</v>
      </c>
      <c r="B2616">
        <v>9</v>
      </c>
      <c r="C2616">
        <v>34</v>
      </c>
      <c r="D2616" t="s">
        <v>1765</v>
      </c>
      <c r="E2616">
        <v>1</v>
      </c>
      <c r="F2616">
        <v>1</v>
      </c>
      <c r="G2616">
        <v>2</v>
      </c>
      <c r="H2616">
        <v>-1</v>
      </c>
      <c r="I2616">
        <v>2</v>
      </c>
      <c r="J2616">
        <v>2</v>
      </c>
      <c r="K2616">
        <v>1</v>
      </c>
      <c r="L2616">
        <v>-2</v>
      </c>
      <c r="M2616">
        <v>1</v>
      </c>
      <c r="N2616" t="s">
        <v>2733</v>
      </c>
      <c r="O2616" t="s">
        <v>2800</v>
      </c>
      <c r="P2616" t="s">
        <v>2808</v>
      </c>
      <c r="Q2616" t="s">
        <v>2813</v>
      </c>
      <c r="R2616">
        <v>0</v>
      </c>
      <c r="S2616" t="s">
        <v>202</v>
      </c>
      <c r="T2616" t="s">
        <v>202</v>
      </c>
      <c r="U2616" t="s">
        <v>202</v>
      </c>
      <c r="V2616">
        <f t="shared" si="935"/>
        <v>1</v>
      </c>
      <c r="W2616">
        <f t="shared" si="936"/>
        <v>1</v>
      </c>
      <c r="X2616">
        <f t="shared" si="937"/>
        <v>1</v>
      </c>
      <c r="Y2616">
        <f t="shared" si="938"/>
        <v>0</v>
      </c>
      <c r="Z2616">
        <f t="shared" si="939"/>
        <v>1</v>
      </c>
      <c r="AA2616">
        <f t="shared" si="940"/>
        <v>1</v>
      </c>
      <c r="AB2616">
        <f t="shared" si="941"/>
        <v>1</v>
      </c>
      <c r="AC2616">
        <f t="shared" si="942"/>
        <v>0</v>
      </c>
      <c r="AD2616">
        <f t="shared" si="943"/>
        <v>1</v>
      </c>
      <c r="AE2616" s="4" t="s">
        <v>2828</v>
      </c>
      <c r="AF2616" s="9" t="s">
        <v>2829</v>
      </c>
      <c r="AG2616">
        <v>0</v>
      </c>
      <c r="AH2616">
        <v>0</v>
      </c>
      <c r="AI2616">
        <v>1</v>
      </c>
      <c r="AJ2616">
        <v>1</v>
      </c>
      <c r="AK2616" s="9" t="s">
        <v>2840</v>
      </c>
      <c r="AL2616">
        <f t="shared" si="913"/>
        <v>0</v>
      </c>
      <c r="AM2616">
        <f>IF(AND(INDIRECT(AN2616)='Sample Select backend'!$C$2,INDIRECT(AO2616)=1,INDIRECT(AP2616)='Sample Select backend'!$F$2,INDIRECT(AQ2616)=1,INDIRECT(AR2616)='Sample Select backend'!$M$2),1,0)</f>
        <v>0</v>
      </c>
      <c r="AN2616" t="str">
        <f>_xlfn.CONCAT('Sample Select backend'!$C$4,ROW(AN2616))</f>
        <v>AE2616</v>
      </c>
      <c r="AO2616" s="9" t="str">
        <f>_xlfn.CONCAT('Sample Select backend'!$J$2,ROW(AO2616))</f>
        <v>AJ2616</v>
      </c>
      <c r="AP2616" t="str">
        <f>_xlfn.CONCAT('Sample Select backend'!$F$4,ROW(AP2616))</f>
        <v>AF2616</v>
      </c>
      <c r="AQ2616" t="str">
        <f>_xlfn.CONCAT('Sample Select backend'!$I$10,ROW(AQ2616))</f>
        <v>R2616</v>
      </c>
      <c r="AR2616" t="str">
        <f>_xlfn.CONCAT('Sample Select backend'!$M$4,ROW(AR2616))</f>
        <v>AK2616</v>
      </c>
      <c r="AS2616" t="str">
        <f t="shared" si="914"/>
        <v>Norway</v>
      </c>
      <c r="AT2616" s="9">
        <f t="shared" si="915"/>
        <v>34</v>
      </c>
      <c r="AU2616">
        <f t="shared" si="916"/>
        <v>0</v>
      </c>
      <c r="AV2616" s="9">
        <v>1</v>
      </c>
    </row>
    <row r="2617" spans="1:48" x14ac:dyDescent="0.35">
      <c r="A2617" t="s">
        <v>134</v>
      </c>
      <c r="B2617">
        <v>7</v>
      </c>
      <c r="C2617">
        <v>30</v>
      </c>
      <c r="D2617" t="s">
        <v>1781</v>
      </c>
      <c r="E2617">
        <v>1</v>
      </c>
      <c r="F2617">
        <v>1</v>
      </c>
      <c r="G2617">
        <v>2</v>
      </c>
      <c r="H2617">
        <v>1</v>
      </c>
      <c r="I2617">
        <v>2</v>
      </c>
      <c r="J2617">
        <v>2</v>
      </c>
      <c r="K2617">
        <v>1</v>
      </c>
      <c r="L2617">
        <v>-2</v>
      </c>
      <c r="M2617">
        <v>1</v>
      </c>
      <c r="N2617" t="s">
        <v>2733</v>
      </c>
      <c r="O2617" t="s">
        <v>2800</v>
      </c>
      <c r="P2617" t="s">
        <v>2808</v>
      </c>
      <c r="Q2617" t="s">
        <v>2813</v>
      </c>
      <c r="R2617">
        <v>0</v>
      </c>
      <c r="S2617" t="s">
        <v>202</v>
      </c>
      <c r="T2617" t="s">
        <v>202</v>
      </c>
      <c r="U2617" t="s">
        <v>202</v>
      </c>
      <c r="V2617">
        <f t="shared" si="935"/>
        <v>1</v>
      </c>
      <c r="W2617">
        <f t="shared" si="936"/>
        <v>1</v>
      </c>
      <c r="X2617">
        <f t="shared" si="937"/>
        <v>1</v>
      </c>
      <c r="Y2617">
        <f t="shared" si="938"/>
        <v>1</v>
      </c>
      <c r="Z2617">
        <f t="shared" si="939"/>
        <v>1</v>
      </c>
      <c r="AA2617">
        <f t="shared" si="940"/>
        <v>1</v>
      </c>
      <c r="AB2617">
        <f t="shared" si="941"/>
        <v>1</v>
      </c>
      <c r="AC2617">
        <f t="shared" si="942"/>
        <v>0</v>
      </c>
      <c r="AD2617">
        <f t="shared" si="943"/>
        <v>1</v>
      </c>
      <c r="AE2617" s="4" t="s">
        <v>2828</v>
      </c>
      <c r="AF2617" s="9" t="s">
        <v>2829</v>
      </c>
      <c r="AG2617">
        <v>0</v>
      </c>
      <c r="AH2617">
        <v>0</v>
      </c>
      <c r="AI2617">
        <v>1</v>
      </c>
      <c r="AJ2617">
        <v>1</v>
      </c>
      <c r="AK2617" s="9" t="s">
        <v>2840</v>
      </c>
      <c r="AL2617">
        <f t="shared" si="913"/>
        <v>0</v>
      </c>
      <c r="AM2617">
        <f>IF(AND(INDIRECT(AN2617)='Sample Select backend'!$C$2,INDIRECT(AO2617)=1,INDIRECT(AP2617)='Sample Select backend'!$F$2,INDIRECT(AQ2617)=1,INDIRECT(AR2617)='Sample Select backend'!$M$2),1,0)</f>
        <v>0</v>
      </c>
      <c r="AN2617" t="str">
        <f>_xlfn.CONCAT('Sample Select backend'!$C$4,ROW(AN2617))</f>
        <v>AE2617</v>
      </c>
      <c r="AO2617" s="9" t="str">
        <f>_xlfn.CONCAT('Sample Select backend'!$J$2,ROW(AO2617))</f>
        <v>AJ2617</v>
      </c>
      <c r="AP2617" t="str">
        <f>_xlfn.CONCAT('Sample Select backend'!$F$4,ROW(AP2617))</f>
        <v>AF2617</v>
      </c>
      <c r="AQ2617" t="str">
        <f>_xlfn.CONCAT('Sample Select backend'!$I$10,ROW(AQ2617))</f>
        <v>R2617</v>
      </c>
      <c r="AR2617" t="str">
        <f>_xlfn.CONCAT('Sample Select backend'!$M$4,ROW(AR2617))</f>
        <v>AK2617</v>
      </c>
      <c r="AS2617" t="str">
        <f t="shared" si="914"/>
        <v>Norway</v>
      </c>
      <c r="AT2617" s="9">
        <f t="shared" si="915"/>
        <v>30</v>
      </c>
      <c r="AU2617">
        <f t="shared" si="916"/>
        <v>0</v>
      </c>
      <c r="AV2617" s="9">
        <v>1</v>
      </c>
    </row>
    <row r="2618" spans="1:48" x14ac:dyDescent="0.35">
      <c r="A2618" t="s">
        <v>134</v>
      </c>
      <c r="B2618">
        <v>1</v>
      </c>
      <c r="C2618">
        <v>7</v>
      </c>
      <c r="D2618" t="s">
        <v>1782</v>
      </c>
      <c r="E2618">
        <v>-2</v>
      </c>
      <c r="F2618">
        <v>2</v>
      </c>
      <c r="G2618">
        <v>-2</v>
      </c>
      <c r="H2618">
        <v>-1</v>
      </c>
      <c r="I2618">
        <v>-2</v>
      </c>
      <c r="J2618">
        <v>2</v>
      </c>
      <c r="K2618">
        <v>2</v>
      </c>
      <c r="L2618">
        <v>2</v>
      </c>
      <c r="M2618">
        <v>1</v>
      </c>
      <c r="N2618" t="s">
        <v>2733</v>
      </c>
      <c r="O2618" t="s">
        <v>2800</v>
      </c>
      <c r="P2618" t="s">
        <v>2808</v>
      </c>
      <c r="Q2618" t="s">
        <v>2813</v>
      </c>
      <c r="R2618">
        <v>0</v>
      </c>
      <c r="S2618" t="s">
        <v>202</v>
      </c>
      <c r="T2618" t="s">
        <v>202</v>
      </c>
      <c r="U2618" t="s">
        <v>202</v>
      </c>
      <c r="V2618">
        <f t="shared" si="935"/>
        <v>0</v>
      </c>
      <c r="W2618">
        <f t="shared" si="936"/>
        <v>1</v>
      </c>
      <c r="X2618">
        <f t="shared" si="937"/>
        <v>0</v>
      </c>
      <c r="Y2618">
        <f t="shared" si="938"/>
        <v>0</v>
      </c>
      <c r="Z2618">
        <f t="shared" si="939"/>
        <v>0</v>
      </c>
      <c r="AA2618">
        <f t="shared" si="940"/>
        <v>1</v>
      </c>
      <c r="AB2618">
        <f t="shared" si="941"/>
        <v>1</v>
      </c>
      <c r="AC2618">
        <f t="shared" si="942"/>
        <v>1</v>
      </c>
      <c r="AD2618">
        <f t="shared" si="943"/>
        <v>1</v>
      </c>
      <c r="AE2618" s="4" t="s">
        <v>2828</v>
      </c>
      <c r="AF2618" s="9" t="s">
        <v>2829</v>
      </c>
      <c r="AG2618">
        <v>0</v>
      </c>
      <c r="AH2618">
        <v>0</v>
      </c>
      <c r="AI2618">
        <v>1</v>
      </c>
      <c r="AJ2618">
        <v>1</v>
      </c>
      <c r="AK2618" s="9" t="s">
        <v>2840</v>
      </c>
      <c r="AL2618">
        <f t="shared" si="913"/>
        <v>0</v>
      </c>
      <c r="AM2618">
        <f>IF(AND(INDIRECT(AN2618)='Sample Select backend'!$C$2,INDIRECT(AO2618)=1,INDIRECT(AP2618)='Sample Select backend'!$F$2,INDIRECT(AQ2618)=1,INDIRECT(AR2618)='Sample Select backend'!$M$2),1,0)</f>
        <v>0</v>
      </c>
      <c r="AN2618" t="str">
        <f>_xlfn.CONCAT('Sample Select backend'!$C$4,ROW(AN2618))</f>
        <v>AE2618</v>
      </c>
      <c r="AO2618" s="9" t="str">
        <f>_xlfn.CONCAT('Sample Select backend'!$J$2,ROW(AO2618))</f>
        <v>AJ2618</v>
      </c>
      <c r="AP2618" t="str">
        <f>_xlfn.CONCAT('Sample Select backend'!$F$4,ROW(AP2618))</f>
        <v>AF2618</v>
      </c>
      <c r="AQ2618" t="str">
        <f>_xlfn.CONCAT('Sample Select backend'!$I$10,ROW(AQ2618))</f>
        <v>R2618</v>
      </c>
      <c r="AR2618" t="str">
        <f>_xlfn.CONCAT('Sample Select backend'!$M$4,ROW(AR2618))</f>
        <v>AK2618</v>
      </c>
      <c r="AS2618" t="str">
        <f t="shared" si="914"/>
        <v>Norway</v>
      </c>
      <c r="AT2618" s="9">
        <f t="shared" si="915"/>
        <v>7</v>
      </c>
      <c r="AU2618">
        <f t="shared" si="916"/>
        <v>0</v>
      </c>
      <c r="AV2618" s="9">
        <v>1</v>
      </c>
    </row>
    <row r="2619" spans="1:48" x14ac:dyDescent="0.35">
      <c r="A2619" t="s">
        <v>134</v>
      </c>
      <c r="B2619">
        <v>1</v>
      </c>
      <c r="C2619">
        <v>3</v>
      </c>
      <c r="D2619" t="s">
        <v>1774</v>
      </c>
      <c r="F2619">
        <v>2</v>
      </c>
      <c r="G2619">
        <v>-2</v>
      </c>
      <c r="H2619">
        <v>-1</v>
      </c>
      <c r="J2619">
        <v>2</v>
      </c>
      <c r="K2619">
        <v>2</v>
      </c>
      <c r="L2619">
        <v>-2</v>
      </c>
      <c r="M2619">
        <v>1</v>
      </c>
      <c r="N2619" t="s">
        <v>2733</v>
      </c>
      <c r="O2619" t="s">
        <v>2800</v>
      </c>
      <c r="P2619" t="s">
        <v>2808</v>
      </c>
      <c r="Q2619" t="s">
        <v>2813</v>
      </c>
      <c r="R2619">
        <v>0</v>
      </c>
      <c r="S2619" t="s">
        <v>202</v>
      </c>
      <c r="T2619" t="s">
        <v>202</v>
      </c>
      <c r="U2619" t="s">
        <v>202</v>
      </c>
      <c r="V2619">
        <f t="shared" si="935"/>
        <v>-1</v>
      </c>
      <c r="W2619">
        <f t="shared" si="936"/>
        <v>1</v>
      </c>
      <c r="X2619">
        <f t="shared" si="937"/>
        <v>0</v>
      </c>
      <c r="Y2619">
        <f t="shared" si="938"/>
        <v>0</v>
      </c>
      <c r="Z2619">
        <f t="shared" si="939"/>
        <v>-1</v>
      </c>
      <c r="AA2619">
        <f t="shared" si="940"/>
        <v>1</v>
      </c>
      <c r="AB2619">
        <f t="shared" si="941"/>
        <v>1</v>
      </c>
      <c r="AC2619">
        <f t="shared" si="942"/>
        <v>0</v>
      </c>
      <c r="AD2619">
        <f t="shared" si="943"/>
        <v>1</v>
      </c>
      <c r="AE2619" s="4" t="s">
        <v>2828</v>
      </c>
      <c r="AF2619" s="9" t="s">
        <v>2829</v>
      </c>
      <c r="AG2619">
        <v>0</v>
      </c>
      <c r="AH2619">
        <v>0</v>
      </c>
      <c r="AI2619">
        <v>1</v>
      </c>
      <c r="AJ2619">
        <v>1</v>
      </c>
      <c r="AK2619" s="9" t="s">
        <v>2840</v>
      </c>
      <c r="AL2619">
        <f t="shared" si="913"/>
        <v>0</v>
      </c>
      <c r="AM2619">
        <f>IF(AND(INDIRECT(AN2619)='Sample Select backend'!$C$2,INDIRECT(AO2619)=1,INDIRECT(AP2619)='Sample Select backend'!$F$2,INDIRECT(AQ2619)=1,INDIRECT(AR2619)='Sample Select backend'!$M$2),1,0)</f>
        <v>0</v>
      </c>
      <c r="AN2619" t="str">
        <f>_xlfn.CONCAT('Sample Select backend'!$C$4,ROW(AN2619))</f>
        <v>AE2619</v>
      </c>
      <c r="AO2619" s="9" t="str">
        <f>_xlfn.CONCAT('Sample Select backend'!$J$2,ROW(AO2619))</f>
        <v>AJ2619</v>
      </c>
      <c r="AP2619" t="str">
        <f>_xlfn.CONCAT('Sample Select backend'!$F$4,ROW(AP2619))</f>
        <v>AF2619</v>
      </c>
      <c r="AQ2619" t="str">
        <f>_xlfn.CONCAT('Sample Select backend'!$I$10,ROW(AQ2619))</f>
        <v>R2619</v>
      </c>
      <c r="AR2619" t="str">
        <f>_xlfn.CONCAT('Sample Select backend'!$M$4,ROW(AR2619))</f>
        <v>AK2619</v>
      </c>
      <c r="AS2619" t="str">
        <f t="shared" si="914"/>
        <v>Norway</v>
      </c>
      <c r="AT2619" s="9">
        <f t="shared" si="915"/>
        <v>3</v>
      </c>
      <c r="AU2619">
        <f t="shared" si="916"/>
        <v>0</v>
      </c>
      <c r="AV2619" s="9">
        <v>1</v>
      </c>
    </row>
    <row r="2620" spans="1:48" x14ac:dyDescent="0.35">
      <c r="A2620" t="s">
        <v>134</v>
      </c>
      <c r="B2620">
        <v>6</v>
      </c>
      <c r="C2620">
        <v>26</v>
      </c>
      <c r="D2620" t="s">
        <v>1766</v>
      </c>
      <c r="E2620">
        <v>1</v>
      </c>
      <c r="F2620">
        <v>1</v>
      </c>
      <c r="G2620">
        <v>2</v>
      </c>
      <c r="H2620">
        <v>-1</v>
      </c>
      <c r="I2620">
        <v>-2</v>
      </c>
      <c r="J2620">
        <v>2</v>
      </c>
      <c r="K2620">
        <v>1</v>
      </c>
      <c r="L2620">
        <v>2</v>
      </c>
      <c r="M2620">
        <v>1</v>
      </c>
      <c r="N2620" t="s">
        <v>2733</v>
      </c>
      <c r="O2620" t="s">
        <v>2800</v>
      </c>
      <c r="P2620" t="s">
        <v>2808</v>
      </c>
      <c r="Q2620" t="s">
        <v>2813</v>
      </c>
      <c r="R2620">
        <v>0</v>
      </c>
      <c r="S2620" t="s">
        <v>202</v>
      </c>
      <c r="T2620" t="s">
        <v>202</v>
      </c>
      <c r="U2620" t="s">
        <v>202</v>
      </c>
      <c r="V2620">
        <f t="shared" si="935"/>
        <v>1</v>
      </c>
      <c r="W2620">
        <f t="shared" si="936"/>
        <v>1</v>
      </c>
      <c r="X2620">
        <f t="shared" si="937"/>
        <v>1</v>
      </c>
      <c r="Y2620">
        <f t="shared" si="938"/>
        <v>0</v>
      </c>
      <c r="Z2620">
        <f t="shared" si="939"/>
        <v>0</v>
      </c>
      <c r="AA2620">
        <f t="shared" si="940"/>
        <v>1</v>
      </c>
      <c r="AB2620">
        <f t="shared" si="941"/>
        <v>1</v>
      </c>
      <c r="AC2620">
        <f t="shared" si="942"/>
        <v>1</v>
      </c>
      <c r="AD2620">
        <f t="shared" si="943"/>
        <v>1</v>
      </c>
      <c r="AE2620" s="4" t="s">
        <v>2828</v>
      </c>
      <c r="AF2620" s="9" t="s">
        <v>2829</v>
      </c>
      <c r="AG2620">
        <v>0</v>
      </c>
      <c r="AH2620">
        <v>0</v>
      </c>
      <c r="AI2620">
        <v>1</v>
      </c>
      <c r="AJ2620">
        <v>1</v>
      </c>
      <c r="AK2620" s="9" t="s">
        <v>2840</v>
      </c>
      <c r="AL2620">
        <f t="shared" si="913"/>
        <v>0</v>
      </c>
      <c r="AM2620">
        <f>IF(AND(INDIRECT(AN2620)='Sample Select backend'!$C$2,INDIRECT(AO2620)=1,INDIRECT(AP2620)='Sample Select backend'!$F$2,INDIRECT(AQ2620)=1,INDIRECT(AR2620)='Sample Select backend'!$M$2),1,0)</f>
        <v>0</v>
      </c>
      <c r="AN2620" t="str">
        <f>_xlfn.CONCAT('Sample Select backend'!$C$4,ROW(AN2620))</f>
        <v>AE2620</v>
      </c>
      <c r="AO2620" s="9" t="str">
        <f>_xlfn.CONCAT('Sample Select backend'!$J$2,ROW(AO2620))</f>
        <v>AJ2620</v>
      </c>
      <c r="AP2620" t="str">
        <f>_xlfn.CONCAT('Sample Select backend'!$F$4,ROW(AP2620))</f>
        <v>AF2620</v>
      </c>
      <c r="AQ2620" t="str">
        <f>_xlfn.CONCAT('Sample Select backend'!$I$10,ROW(AQ2620))</f>
        <v>R2620</v>
      </c>
      <c r="AR2620" t="str">
        <f>_xlfn.CONCAT('Sample Select backend'!$M$4,ROW(AR2620))</f>
        <v>AK2620</v>
      </c>
      <c r="AS2620" t="str">
        <f t="shared" si="914"/>
        <v>Norway</v>
      </c>
      <c r="AT2620" s="9">
        <f t="shared" si="915"/>
        <v>26</v>
      </c>
      <c r="AU2620">
        <f t="shared" si="916"/>
        <v>0</v>
      </c>
      <c r="AV2620" s="9">
        <v>1</v>
      </c>
    </row>
    <row r="2621" spans="1:48" x14ac:dyDescent="0.35">
      <c r="A2621" t="s">
        <v>134</v>
      </c>
      <c r="B2621">
        <v>6</v>
      </c>
      <c r="C2621">
        <v>26</v>
      </c>
      <c r="D2621" t="s">
        <v>1771</v>
      </c>
      <c r="E2621">
        <v>1</v>
      </c>
      <c r="F2621">
        <v>1</v>
      </c>
      <c r="G2621">
        <v>2</v>
      </c>
      <c r="H2621">
        <v>-1</v>
      </c>
      <c r="I2621">
        <v>-2</v>
      </c>
      <c r="J2621">
        <v>2</v>
      </c>
      <c r="K2621">
        <v>-1</v>
      </c>
      <c r="L2621">
        <v>2</v>
      </c>
      <c r="M2621">
        <v>1</v>
      </c>
      <c r="N2621" t="s">
        <v>2733</v>
      </c>
      <c r="O2621" t="s">
        <v>2800</v>
      </c>
      <c r="P2621" t="s">
        <v>2808</v>
      </c>
      <c r="Q2621" t="s">
        <v>2813</v>
      </c>
      <c r="R2621">
        <v>0</v>
      </c>
      <c r="S2621" t="s">
        <v>202</v>
      </c>
      <c r="T2621" t="s">
        <v>202</v>
      </c>
      <c r="U2621" t="s">
        <v>202</v>
      </c>
      <c r="V2621">
        <f t="shared" si="935"/>
        <v>1</v>
      </c>
      <c r="W2621">
        <f t="shared" si="936"/>
        <v>1</v>
      </c>
      <c r="X2621">
        <f t="shared" si="937"/>
        <v>1</v>
      </c>
      <c r="Y2621">
        <f t="shared" si="938"/>
        <v>0</v>
      </c>
      <c r="Z2621">
        <f t="shared" si="939"/>
        <v>0</v>
      </c>
      <c r="AA2621">
        <f t="shared" si="940"/>
        <v>1</v>
      </c>
      <c r="AB2621">
        <f t="shared" si="941"/>
        <v>0</v>
      </c>
      <c r="AC2621">
        <f t="shared" si="942"/>
        <v>1</v>
      </c>
      <c r="AD2621">
        <f t="shared" si="943"/>
        <v>1</v>
      </c>
      <c r="AE2621" s="4" t="s">
        <v>2828</v>
      </c>
      <c r="AF2621" s="9" t="s">
        <v>2829</v>
      </c>
      <c r="AG2621">
        <v>0</v>
      </c>
      <c r="AH2621">
        <v>0</v>
      </c>
      <c r="AI2621">
        <v>1</v>
      </c>
      <c r="AJ2621">
        <v>1</v>
      </c>
      <c r="AK2621" s="9" t="s">
        <v>2840</v>
      </c>
      <c r="AL2621">
        <f t="shared" si="913"/>
        <v>0</v>
      </c>
      <c r="AM2621">
        <f>IF(AND(INDIRECT(AN2621)='Sample Select backend'!$C$2,INDIRECT(AO2621)=1,INDIRECT(AP2621)='Sample Select backend'!$F$2,INDIRECT(AQ2621)=1,INDIRECT(AR2621)='Sample Select backend'!$M$2),1,0)</f>
        <v>0</v>
      </c>
      <c r="AN2621" t="str">
        <f>_xlfn.CONCAT('Sample Select backend'!$C$4,ROW(AN2621))</f>
        <v>AE2621</v>
      </c>
      <c r="AO2621" s="9" t="str">
        <f>_xlfn.CONCAT('Sample Select backend'!$J$2,ROW(AO2621))</f>
        <v>AJ2621</v>
      </c>
      <c r="AP2621" t="str">
        <f>_xlfn.CONCAT('Sample Select backend'!$F$4,ROW(AP2621))</f>
        <v>AF2621</v>
      </c>
      <c r="AQ2621" t="str">
        <f>_xlfn.CONCAT('Sample Select backend'!$I$10,ROW(AQ2621))</f>
        <v>R2621</v>
      </c>
      <c r="AR2621" t="str">
        <f>_xlfn.CONCAT('Sample Select backend'!$M$4,ROW(AR2621))</f>
        <v>AK2621</v>
      </c>
      <c r="AS2621" t="str">
        <f t="shared" si="914"/>
        <v>Norway</v>
      </c>
      <c r="AT2621" s="9">
        <f t="shared" si="915"/>
        <v>26</v>
      </c>
      <c r="AU2621">
        <f t="shared" si="916"/>
        <v>0</v>
      </c>
      <c r="AV2621" s="9">
        <v>1</v>
      </c>
    </row>
    <row r="2622" spans="1:48" x14ac:dyDescent="0.35">
      <c r="A2622" t="s">
        <v>134</v>
      </c>
      <c r="B2622">
        <v>1</v>
      </c>
      <c r="C2622">
        <v>6</v>
      </c>
      <c r="D2622" t="s">
        <v>1769</v>
      </c>
      <c r="E2622">
        <v>2</v>
      </c>
      <c r="F2622">
        <v>2</v>
      </c>
      <c r="G2622">
        <v>2</v>
      </c>
      <c r="H2622">
        <v>2</v>
      </c>
      <c r="I2622">
        <v>2</v>
      </c>
      <c r="J2622">
        <v>2</v>
      </c>
      <c r="K2622">
        <v>1</v>
      </c>
      <c r="L2622">
        <v>2</v>
      </c>
      <c r="M2622">
        <v>1</v>
      </c>
      <c r="N2622" t="s">
        <v>2733</v>
      </c>
      <c r="O2622" t="s">
        <v>2800</v>
      </c>
      <c r="P2622" t="s">
        <v>2808</v>
      </c>
      <c r="Q2622" t="s">
        <v>2813</v>
      </c>
      <c r="R2622">
        <v>0</v>
      </c>
      <c r="S2622" t="s">
        <v>202</v>
      </c>
      <c r="T2622" t="s">
        <v>202</v>
      </c>
      <c r="U2622" t="s">
        <v>202</v>
      </c>
      <c r="V2622">
        <f t="shared" si="935"/>
        <v>1</v>
      </c>
      <c r="W2622">
        <f t="shared" si="936"/>
        <v>1</v>
      </c>
      <c r="X2622">
        <f t="shared" si="937"/>
        <v>1</v>
      </c>
      <c r="Y2622">
        <f t="shared" si="938"/>
        <v>1</v>
      </c>
      <c r="Z2622">
        <f t="shared" si="939"/>
        <v>1</v>
      </c>
      <c r="AA2622">
        <f t="shared" si="940"/>
        <v>1</v>
      </c>
      <c r="AB2622">
        <f t="shared" si="941"/>
        <v>1</v>
      </c>
      <c r="AC2622">
        <f t="shared" si="942"/>
        <v>1</v>
      </c>
      <c r="AD2622">
        <f t="shared" si="943"/>
        <v>1</v>
      </c>
      <c r="AE2622" s="4" t="s">
        <v>2828</v>
      </c>
      <c r="AF2622" s="9" t="s">
        <v>2829</v>
      </c>
      <c r="AG2622">
        <v>0</v>
      </c>
      <c r="AH2622">
        <v>0</v>
      </c>
      <c r="AI2622">
        <v>1</v>
      </c>
      <c r="AJ2622">
        <v>1</v>
      </c>
      <c r="AK2622" s="9" t="s">
        <v>2840</v>
      </c>
      <c r="AL2622">
        <f t="shared" si="913"/>
        <v>0</v>
      </c>
      <c r="AM2622">
        <f>IF(AND(INDIRECT(AN2622)='Sample Select backend'!$C$2,INDIRECT(AO2622)=1,INDIRECT(AP2622)='Sample Select backend'!$F$2,INDIRECT(AQ2622)=1,INDIRECT(AR2622)='Sample Select backend'!$M$2),1,0)</f>
        <v>0</v>
      </c>
      <c r="AN2622" t="str">
        <f>_xlfn.CONCAT('Sample Select backend'!$C$4,ROW(AN2622))</f>
        <v>AE2622</v>
      </c>
      <c r="AO2622" s="9" t="str">
        <f>_xlfn.CONCAT('Sample Select backend'!$J$2,ROW(AO2622))</f>
        <v>AJ2622</v>
      </c>
      <c r="AP2622" t="str">
        <f>_xlfn.CONCAT('Sample Select backend'!$F$4,ROW(AP2622))</f>
        <v>AF2622</v>
      </c>
      <c r="AQ2622" t="str">
        <f>_xlfn.CONCAT('Sample Select backend'!$I$10,ROW(AQ2622))</f>
        <v>R2622</v>
      </c>
      <c r="AR2622" t="str">
        <f>_xlfn.CONCAT('Sample Select backend'!$M$4,ROW(AR2622))</f>
        <v>AK2622</v>
      </c>
      <c r="AS2622" t="str">
        <f t="shared" si="914"/>
        <v>Norway</v>
      </c>
      <c r="AT2622" s="9">
        <f t="shared" si="915"/>
        <v>6</v>
      </c>
      <c r="AU2622">
        <f t="shared" si="916"/>
        <v>0</v>
      </c>
      <c r="AV2622" s="9">
        <v>1</v>
      </c>
    </row>
    <row r="2623" spans="1:48" x14ac:dyDescent="0.35">
      <c r="A2623" t="s">
        <v>134</v>
      </c>
      <c r="B2623">
        <v>1</v>
      </c>
      <c r="C2623">
        <v>6</v>
      </c>
      <c r="D2623" t="s">
        <v>1761</v>
      </c>
      <c r="E2623">
        <v>2</v>
      </c>
      <c r="F2623">
        <v>2</v>
      </c>
      <c r="G2623">
        <v>2</v>
      </c>
      <c r="H2623">
        <v>2</v>
      </c>
      <c r="I2623">
        <v>2</v>
      </c>
      <c r="J2623">
        <v>2</v>
      </c>
      <c r="K2623">
        <v>1</v>
      </c>
      <c r="L2623">
        <v>2</v>
      </c>
      <c r="M2623">
        <v>1</v>
      </c>
      <c r="N2623" t="s">
        <v>2733</v>
      </c>
      <c r="O2623" t="s">
        <v>2800</v>
      </c>
      <c r="P2623" t="s">
        <v>2808</v>
      </c>
      <c r="Q2623" t="s">
        <v>2813</v>
      </c>
      <c r="R2623">
        <v>0</v>
      </c>
      <c r="S2623" t="s">
        <v>202</v>
      </c>
      <c r="T2623" t="s">
        <v>202</v>
      </c>
      <c r="U2623" t="s">
        <v>202</v>
      </c>
      <c r="V2623">
        <f t="shared" si="935"/>
        <v>1</v>
      </c>
      <c r="W2623">
        <f t="shared" si="936"/>
        <v>1</v>
      </c>
      <c r="X2623">
        <f t="shared" si="937"/>
        <v>1</v>
      </c>
      <c r="Y2623">
        <f t="shared" si="938"/>
        <v>1</v>
      </c>
      <c r="Z2623">
        <f t="shared" si="939"/>
        <v>1</v>
      </c>
      <c r="AA2623">
        <f t="shared" si="940"/>
        <v>1</v>
      </c>
      <c r="AB2623">
        <f t="shared" si="941"/>
        <v>1</v>
      </c>
      <c r="AC2623">
        <f t="shared" si="942"/>
        <v>1</v>
      </c>
      <c r="AD2623">
        <f t="shared" si="943"/>
        <v>1</v>
      </c>
      <c r="AE2623" s="4" t="s">
        <v>2828</v>
      </c>
      <c r="AF2623" s="9" t="s">
        <v>2829</v>
      </c>
      <c r="AG2623">
        <v>0</v>
      </c>
      <c r="AH2623">
        <v>0</v>
      </c>
      <c r="AI2623">
        <v>1</v>
      </c>
      <c r="AJ2623">
        <v>1</v>
      </c>
      <c r="AK2623" s="9" t="s">
        <v>2840</v>
      </c>
      <c r="AL2623">
        <f t="shared" si="913"/>
        <v>0</v>
      </c>
      <c r="AM2623">
        <f>IF(AND(INDIRECT(AN2623)='Sample Select backend'!$C$2,INDIRECT(AO2623)=1,INDIRECT(AP2623)='Sample Select backend'!$F$2,INDIRECT(AQ2623)=1,INDIRECT(AR2623)='Sample Select backend'!$M$2),1,0)</f>
        <v>0</v>
      </c>
      <c r="AN2623" t="str">
        <f>_xlfn.CONCAT('Sample Select backend'!$C$4,ROW(AN2623))</f>
        <v>AE2623</v>
      </c>
      <c r="AO2623" s="9" t="str">
        <f>_xlfn.CONCAT('Sample Select backend'!$J$2,ROW(AO2623))</f>
        <v>AJ2623</v>
      </c>
      <c r="AP2623" t="str">
        <f>_xlfn.CONCAT('Sample Select backend'!$F$4,ROW(AP2623))</f>
        <v>AF2623</v>
      </c>
      <c r="AQ2623" t="str">
        <f>_xlfn.CONCAT('Sample Select backend'!$I$10,ROW(AQ2623))</f>
        <v>R2623</v>
      </c>
      <c r="AR2623" t="str">
        <f>_xlfn.CONCAT('Sample Select backend'!$M$4,ROW(AR2623))</f>
        <v>AK2623</v>
      </c>
      <c r="AS2623" t="str">
        <f t="shared" si="914"/>
        <v>Norway</v>
      </c>
      <c r="AT2623" s="9">
        <f t="shared" si="915"/>
        <v>6</v>
      </c>
      <c r="AU2623">
        <f t="shared" si="916"/>
        <v>0</v>
      </c>
      <c r="AV2623" s="9">
        <v>1</v>
      </c>
    </row>
    <row r="2624" spans="1:48" x14ac:dyDescent="0.35">
      <c r="A2624" t="s">
        <v>134</v>
      </c>
      <c r="B2624">
        <v>4</v>
      </c>
      <c r="C2624">
        <v>20</v>
      </c>
      <c r="D2624" t="s">
        <v>1767</v>
      </c>
      <c r="E2624">
        <v>-2</v>
      </c>
      <c r="F2624">
        <v>2</v>
      </c>
      <c r="G2624">
        <v>-2</v>
      </c>
      <c r="H2624">
        <v>-1</v>
      </c>
      <c r="I2624">
        <v>-2</v>
      </c>
      <c r="J2624">
        <v>2</v>
      </c>
      <c r="K2624">
        <v>2</v>
      </c>
      <c r="L2624">
        <v>2</v>
      </c>
      <c r="M2624">
        <v>1</v>
      </c>
      <c r="N2624" t="s">
        <v>2733</v>
      </c>
      <c r="O2624" t="s">
        <v>2800</v>
      </c>
      <c r="P2624" t="s">
        <v>2808</v>
      </c>
      <c r="Q2624" t="s">
        <v>2813</v>
      </c>
      <c r="R2624">
        <v>0</v>
      </c>
      <c r="S2624" t="s">
        <v>202</v>
      </c>
      <c r="T2624" t="s">
        <v>202</v>
      </c>
      <c r="U2624" t="s">
        <v>202</v>
      </c>
      <c r="V2624">
        <f t="shared" si="935"/>
        <v>0</v>
      </c>
      <c r="W2624">
        <f t="shared" si="936"/>
        <v>1</v>
      </c>
      <c r="X2624">
        <f t="shared" si="937"/>
        <v>0</v>
      </c>
      <c r="Y2624">
        <f t="shared" si="938"/>
        <v>0</v>
      </c>
      <c r="Z2624">
        <f t="shared" si="939"/>
        <v>0</v>
      </c>
      <c r="AA2624">
        <f t="shared" si="940"/>
        <v>1</v>
      </c>
      <c r="AB2624">
        <f t="shared" si="941"/>
        <v>1</v>
      </c>
      <c r="AC2624">
        <f t="shared" si="942"/>
        <v>1</v>
      </c>
      <c r="AD2624">
        <f t="shared" si="943"/>
        <v>1</v>
      </c>
      <c r="AE2624" s="4" t="s">
        <v>2828</v>
      </c>
      <c r="AF2624" s="9" t="s">
        <v>2829</v>
      </c>
      <c r="AG2624">
        <v>0</v>
      </c>
      <c r="AH2624">
        <v>0</v>
      </c>
      <c r="AI2624">
        <v>1</v>
      </c>
      <c r="AJ2624">
        <v>1</v>
      </c>
      <c r="AK2624" s="9" t="s">
        <v>2840</v>
      </c>
      <c r="AL2624">
        <f t="shared" si="913"/>
        <v>0</v>
      </c>
      <c r="AM2624">
        <f>IF(AND(INDIRECT(AN2624)='Sample Select backend'!$C$2,INDIRECT(AO2624)=1,INDIRECT(AP2624)='Sample Select backend'!$F$2,INDIRECT(AQ2624)=1,INDIRECT(AR2624)='Sample Select backend'!$M$2),1,0)</f>
        <v>0</v>
      </c>
      <c r="AN2624" t="str">
        <f>_xlfn.CONCAT('Sample Select backend'!$C$4,ROW(AN2624))</f>
        <v>AE2624</v>
      </c>
      <c r="AO2624" s="9" t="str">
        <f>_xlfn.CONCAT('Sample Select backend'!$J$2,ROW(AO2624))</f>
        <v>AJ2624</v>
      </c>
      <c r="AP2624" t="str">
        <f>_xlfn.CONCAT('Sample Select backend'!$F$4,ROW(AP2624))</f>
        <v>AF2624</v>
      </c>
      <c r="AQ2624" t="str">
        <f>_xlfn.CONCAT('Sample Select backend'!$I$10,ROW(AQ2624))</f>
        <v>R2624</v>
      </c>
      <c r="AR2624" t="str">
        <f>_xlfn.CONCAT('Sample Select backend'!$M$4,ROW(AR2624))</f>
        <v>AK2624</v>
      </c>
      <c r="AS2624" t="str">
        <f t="shared" si="914"/>
        <v>Norway</v>
      </c>
      <c r="AT2624" s="9">
        <f t="shared" si="915"/>
        <v>20</v>
      </c>
      <c r="AU2624">
        <f t="shared" si="916"/>
        <v>0</v>
      </c>
      <c r="AV2624" s="9">
        <v>1</v>
      </c>
    </row>
    <row r="2625" spans="1:48" x14ac:dyDescent="0.35">
      <c r="A2625" t="s">
        <v>134</v>
      </c>
      <c r="B2625">
        <v>1</v>
      </c>
      <c r="C2625">
        <v>6</v>
      </c>
      <c r="D2625" t="s">
        <v>1773</v>
      </c>
      <c r="E2625">
        <v>-2</v>
      </c>
      <c r="F2625">
        <v>2</v>
      </c>
      <c r="G2625">
        <v>2</v>
      </c>
      <c r="H2625">
        <v>2</v>
      </c>
      <c r="I2625">
        <v>2</v>
      </c>
      <c r="J2625">
        <v>2</v>
      </c>
      <c r="K2625">
        <v>1</v>
      </c>
      <c r="L2625">
        <v>2</v>
      </c>
      <c r="M2625">
        <v>1</v>
      </c>
      <c r="N2625" t="s">
        <v>2733</v>
      </c>
      <c r="O2625" t="s">
        <v>2800</v>
      </c>
      <c r="P2625" t="s">
        <v>2808</v>
      </c>
      <c r="Q2625" t="s">
        <v>2813</v>
      </c>
      <c r="R2625">
        <v>0</v>
      </c>
      <c r="S2625" t="s">
        <v>202</v>
      </c>
      <c r="T2625" t="s">
        <v>202</v>
      </c>
      <c r="U2625" t="s">
        <v>202</v>
      </c>
      <c r="V2625">
        <f t="shared" si="935"/>
        <v>0</v>
      </c>
      <c r="W2625">
        <f t="shared" si="936"/>
        <v>1</v>
      </c>
      <c r="X2625">
        <f t="shared" si="937"/>
        <v>1</v>
      </c>
      <c r="Y2625">
        <f t="shared" si="938"/>
        <v>1</v>
      </c>
      <c r="Z2625">
        <f t="shared" si="939"/>
        <v>1</v>
      </c>
      <c r="AA2625">
        <f t="shared" si="940"/>
        <v>1</v>
      </c>
      <c r="AB2625">
        <f t="shared" si="941"/>
        <v>1</v>
      </c>
      <c r="AC2625">
        <f t="shared" si="942"/>
        <v>1</v>
      </c>
      <c r="AD2625">
        <f t="shared" si="943"/>
        <v>1</v>
      </c>
      <c r="AE2625" s="4" t="s">
        <v>2828</v>
      </c>
      <c r="AF2625" s="9" t="s">
        <v>2829</v>
      </c>
      <c r="AG2625">
        <v>0</v>
      </c>
      <c r="AH2625">
        <v>0</v>
      </c>
      <c r="AI2625">
        <v>1</v>
      </c>
      <c r="AJ2625">
        <v>1</v>
      </c>
      <c r="AK2625" s="9" t="s">
        <v>2840</v>
      </c>
      <c r="AL2625">
        <f t="shared" si="913"/>
        <v>0</v>
      </c>
      <c r="AM2625">
        <f>IF(AND(INDIRECT(AN2625)='Sample Select backend'!$C$2,INDIRECT(AO2625)=1,INDIRECT(AP2625)='Sample Select backend'!$F$2,INDIRECT(AQ2625)=1,INDIRECT(AR2625)='Sample Select backend'!$M$2),1,0)</f>
        <v>0</v>
      </c>
      <c r="AN2625" t="str">
        <f>_xlfn.CONCAT('Sample Select backend'!$C$4,ROW(AN2625))</f>
        <v>AE2625</v>
      </c>
      <c r="AO2625" s="9" t="str">
        <f>_xlfn.CONCAT('Sample Select backend'!$J$2,ROW(AO2625))</f>
        <v>AJ2625</v>
      </c>
      <c r="AP2625" t="str">
        <f>_xlfn.CONCAT('Sample Select backend'!$F$4,ROW(AP2625))</f>
        <v>AF2625</v>
      </c>
      <c r="AQ2625" t="str">
        <f>_xlfn.CONCAT('Sample Select backend'!$I$10,ROW(AQ2625))</f>
        <v>R2625</v>
      </c>
      <c r="AR2625" t="str">
        <f>_xlfn.CONCAT('Sample Select backend'!$M$4,ROW(AR2625))</f>
        <v>AK2625</v>
      </c>
      <c r="AS2625" t="str">
        <f t="shared" si="914"/>
        <v>Norway</v>
      </c>
      <c r="AT2625" s="9">
        <f t="shared" si="915"/>
        <v>6</v>
      </c>
      <c r="AU2625">
        <f t="shared" si="916"/>
        <v>0</v>
      </c>
      <c r="AV2625" s="9">
        <v>1</v>
      </c>
    </row>
    <row r="2626" spans="1:48" x14ac:dyDescent="0.35">
      <c r="A2626" t="s">
        <v>134</v>
      </c>
      <c r="B2626">
        <v>1</v>
      </c>
      <c r="C2626">
        <v>6</v>
      </c>
      <c r="D2626" t="s">
        <v>1764</v>
      </c>
      <c r="E2626">
        <v>-2</v>
      </c>
      <c r="F2626">
        <v>2</v>
      </c>
      <c r="G2626">
        <v>2</v>
      </c>
      <c r="H2626">
        <v>2</v>
      </c>
      <c r="I2626">
        <v>2</v>
      </c>
      <c r="J2626">
        <v>2</v>
      </c>
      <c r="K2626">
        <v>1</v>
      </c>
      <c r="L2626">
        <v>2</v>
      </c>
      <c r="M2626">
        <v>1</v>
      </c>
      <c r="N2626" t="s">
        <v>2733</v>
      </c>
      <c r="O2626" t="s">
        <v>2800</v>
      </c>
      <c r="P2626" t="s">
        <v>2808</v>
      </c>
      <c r="Q2626" t="s">
        <v>2813</v>
      </c>
      <c r="R2626">
        <v>0</v>
      </c>
      <c r="S2626" t="s">
        <v>202</v>
      </c>
      <c r="T2626" t="s">
        <v>202</v>
      </c>
      <c r="U2626" t="s">
        <v>202</v>
      </c>
      <c r="V2626">
        <f t="shared" si="935"/>
        <v>0</v>
      </c>
      <c r="W2626">
        <f t="shared" si="936"/>
        <v>1</v>
      </c>
      <c r="X2626">
        <f t="shared" si="937"/>
        <v>1</v>
      </c>
      <c r="Y2626">
        <f t="shared" si="938"/>
        <v>1</v>
      </c>
      <c r="Z2626">
        <f t="shared" si="939"/>
        <v>1</v>
      </c>
      <c r="AA2626">
        <f t="shared" si="940"/>
        <v>1</v>
      </c>
      <c r="AB2626">
        <f t="shared" si="941"/>
        <v>1</v>
      </c>
      <c r="AC2626">
        <f t="shared" si="942"/>
        <v>1</v>
      </c>
      <c r="AD2626">
        <f t="shared" si="943"/>
        <v>1</v>
      </c>
      <c r="AE2626" s="4" t="s">
        <v>2828</v>
      </c>
      <c r="AF2626" s="9" t="s">
        <v>2829</v>
      </c>
      <c r="AG2626">
        <v>0</v>
      </c>
      <c r="AH2626">
        <v>0</v>
      </c>
      <c r="AI2626">
        <v>1</v>
      </c>
      <c r="AJ2626">
        <v>1</v>
      </c>
      <c r="AK2626" s="9" t="s">
        <v>2840</v>
      </c>
      <c r="AL2626">
        <f t="shared" ref="AL2626:AL2689" si="944">IF(OR(B2626="other",B2626="international",B2626="Transfers",B2626="expenditure"),1,0)</f>
        <v>0</v>
      </c>
      <c r="AM2626">
        <f>IF(AND(INDIRECT(AN2626)='Sample Select backend'!$C$2,INDIRECT(AO2626)=1,INDIRECT(AP2626)='Sample Select backend'!$F$2,INDIRECT(AQ2626)=1,INDIRECT(AR2626)='Sample Select backend'!$M$2),1,0)</f>
        <v>0</v>
      </c>
      <c r="AN2626" t="str">
        <f>_xlfn.CONCAT('Sample Select backend'!$C$4,ROW(AN2626))</f>
        <v>AE2626</v>
      </c>
      <c r="AO2626" s="9" t="str">
        <f>_xlfn.CONCAT('Sample Select backend'!$J$2,ROW(AO2626))</f>
        <v>AJ2626</v>
      </c>
      <c r="AP2626" t="str">
        <f>_xlfn.CONCAT('Sample Select backend'!$F$4,ROW(AP2626))</f>
        <v>AF2626</v>
      </c>
      <c r="AQ2626" t="str">
        <f>_xlfn.CONCAT('Sample Select backend'!$I$10,ROW(AQ2626))</f>
        <v>R2626</v>
      </c>
      <c r="AR2626" t="str">
        <f>_xlfn.CONCAT('Sample Select backend'!$M$4,ROW(AR2626))</f>
        <v>AK2626</v>
      </c>
      <c r="AS2626" t="str">
        <f t="shared" ref="AS2626:AS2689" si="945">A2626</f>
        <v>Norway</v>
      </c>
      <c r="AT2626" s="9">
        <f t="shared" ref="AT2626:AT2689" si="946">IF(ISNUMBER(C2626),C2626,IF(OR(C2626="general",C2626="23;general"),"General",IF(OR(C2626="exemption",C2626="other (exemption)"),"Tax exemption/waiver/suspension","Other")))</f>
        <v>6</v>
      </c>
      <c r="AU2626">
        <f t="shared" ref="AU2626:AU2689" si="947">IF(A2626&lt;&gt;A2625,1,0)</f>
        <v>0</v>
      </c>
      <c r="AV2626" s="9">
        <v>1</v>
      </c>
    </row>
    <row r="2627" spans="1:48" x14ac:dyDescent="0.35">
      <c r="A2627" t="s">
        <v>134</v>
      </c>
      <c r="B2627">
        <v>5</v>
      </c>
      <c r="C2627" t="s">
        <v>201</v>
      </c>
      <c r="D2627" t="s">
        <v>1770</v>
      </c>
      <c r="E2627">
        <v>1</v>
      </c>
      <c r="F2627">
        <v>-2</v>
      </c>
      <c r="G2627">
        <v>-2</v>
      </c>
      <c r="H2627">
        <v>-1</v>
      </c>
      <c r="I2627">
        <v>-2</v>
      </c>
      <c r="J2627">
        <v>2</v>
      </c>
      <c r="K2627">
        <v>1</v>
      </c>
      <c r="L2627">
        <v>2</v>
      </c>
      <c r="M2627">
        <v>1</v>
      </c>
      <c r="N2627" t="s">
        <v>2733</v>
      </c>
      <c r="O2627" t="s">
        <v>2800</v>
      </c>
      <c r="P2627" t="s">
        <v>2808</v>
      </c>
      <c r="Q2627" t="s">
        <v>2813</v>
      </c>
      <c r="R2627">
        <v>0</v>
      </c>
      <c r="S2627" t="s">
        <v>202</v>
      </c>
      <c r="T2627" t="s">
        <v>202</v>
      </c>
      <c r="U2627" t="s">
        <v>202</v>
      </c>
      <c r="V2627">
        <f t="shared" si="935"/>
        <v>1</v>
      </c>
      <c r="W2627">
        <f t="shared" si="936"/>
        <v>0</v>
      </c>
      <c r="X2627">
        <f t="shared" si="937"/>
        <v>0</v>
      </c>
      <c r="Y2627">
        <f t="shared" si="938"/>
        <v>0</v>
      </c>
      <c r="Z2627">
        <f t="shared" si="939"/>
        <v>0</v>
      </c>
      <c r="AA2627">
        <f t="shared" si="940"/>
        <v>1</v>
      </c>
      <c r="AB2627">
        <f t="shared" si="941"/>
        <v>1</v>
      </c>
      <c r="AC2627">
        <f t="shared" si="942"/>
        <v>1</v>
      </c>
      <c r="AD2627">
        <f t="shared" si="943"/>
        <v>1</v>
      </c>
      <c r="AE2627" s="4" t="s">
        <v>2828</v>
      </c>
      <c r="AF2627" s="9" t="s">
        <v>2829</v>
      </c>
      <c r="AG2627">
        <v>0</v>
      </c>
      <c r="AH2627">
        <v>0</v>
      </c>
      <c r="AI2627">
        <v>1</v>
      </c>
      <c r="AJ2627">
        <v>1</v>
      </c>
      <c r="AK2627" s="9" t="s">
        <v>2840</v>
      </c>
      <c r="AL2627">
        <f t="shared" si="944"/>
        <v>0</v>
      </c>
      <c r="AM2627">
        <f>IF(AND(INDIRECT(AN2627)='Sample Select backend'!$C$2,INDIRECT(AO2627)=1,INDIRECT(AP2627)='Sample Select backend'!$F$2,INDIRECT(AQ2627)=1,INDIRECT(AR2627)='Sample Select backend'!$M$2),1,0)</f>
        <v>0</v>
      </c>
      <c r="AN2627" t="str">
        <f>_xlfn.CONCAT('Sample Select backend'!$C$4,ROW(AN2627))</f>
        <v>AE2627</v>
      </c>
      <c r="AO2627" s="9" t="str">
        <f>_xlfn.CONCAT('Sample Select backend'!$J$2,ROW(AO2627))</f>
        <v>AJ2627</v>
      </c>
      <c r="AP2627" t="str">
        <f>_xlfn.CONCAT('Sample Select backend'!$F$4,ROW(AP2627))</f>
        <v>AF2627</v>
      </c>
      <c r="AQ2627" t="str">
        <f>_xlfn.CONCAT('Sample Select backend'!$I$10,ROW(AQ2627))</f>
        <v>R2627</v>
      </c>
      <c r="AR2627" t="str">
        <f>_xlfn.CONCAT('Sample Select backend'!$M$4,ROW(AR2627))</f>
        <v>AK2627</v>
      </c>
      <c r="AS2627" t="str">
        <f t="shared" si="945"/>
        <v>Norway</v>
      </c>
      <c r="AT2627" s="9" t="str">
        <f t="shared" si="946"/>
        <v>Other</v>
      </c>
      <c r="AU2627">
        <f t="shared" si="947"/>
        <v>0</v>
      </c>
      <c r="AV2627" s="9">
        <v>1</v>
      </c>
    </row>
    <row r="2628" spans="1:48" x14ac:dyDescent="0.35">
      <c r="A2628" t="s">
        <v>134</v>
      </c>
      <c r="B2628">
        <v>1</v>
      </c>
      <c r="C2628">
        <v>3</v>
      </c>
      <c r="D2628" t="s">
        <v>1772</v>
      </c>
      <c r="E2628">
        <v>2</v>
      </c>
      <c r="F2628">
        <v>2</v>
      </c>
      <c r="G2628">
        <v>-2</v>
      </c>
      <c r="H2628">
        <v>-1</v>
      </c>
      <c r="I2628">
        <v>2</v>
      </c>
      <c r="J2628">
        <v>-2</v>
      </c>
      <c r="K2628">
        <v>2</v>
      </c>
      <c r="L2628">
        <v>-2</v>
      </c>
      <c r="M2628">
        <v>1</v>
      </c>
      <c r="N2628" t="s">
        <v>2733</v>
      </c>
      <c r="O2628" t="s">
        <v>2800</v>
      </c>
      <c r="P2628" t="s">
        <v>2808</v>
      </c>
      <c r="Q2628" t="s">
        <v>2813</v>
      </c>
      <c r="R2628">
        <v>0</v>
      </c>
      <c r="S2628" t="s">
        <v>202</v>
      </c>
      <c r="T2628" t="s">
        <v>202</v>
      </c>
      <c r="U2628" t="s">
        <v>202</v>
      </c>
      <c r="V2628">
        <f t="shared" si="935"/>
        <v>1</v>
      </c>
      <c r="W2628">
        <f t="shared" si="936"/>
        <v>1</v>
      </c>
      <c r="X2628">
        <f t="shared" si="937"/>
        <v>0</v>
      </c>
      <c r="Y2628">
        <f t="shared" si="938"/>
        <v>0</v>
      </c>
      <c r="Z2628">
        <f t="shared" si="939"/>
        <v>1</v>
      </c>
      <c r="AA2628">
        <f t="shared" si="940"/>
        <v>0</v>
      </c>
      <c r="AB2628">
        <f t="shared" si="941"/>
        <v>1</v>
      </c>
      <c r="AC2628">
        <f t="shared" si="942"/>
        <v>0</v>
      </c>
      <c r="AD2628">
        <f t="shared" si="943"/>
        <v>1</v>
      </c>
      <c r="AE2628" s="4" t="s">
        <v>2828</v>
      </c>
      <c r="AF2628" s="9" t="s">
        <v>2829</v>
      </c>
      <c r="AG2628">
        <v>0</v>
      </c>
      <c r="AH2628">
        <v>0</v>
      </c>
      <c r="AI2628">
        <v>1</v>
      </c>
      <c r="AJ2628">
        <v>1</v>
      </c>
      <c r="AK2628" s="9" t="s">
        <v>2840</v>
      </c>
      <c r="AL2628">
        <f t="shared" si="944"/>
        <v>0</v>
      </c>
      <c r="AM2628">
        <f>IF(AND(INDIRECT(AN2628)='Sample Select backend'!$C$2,INDIRECT(AO2628)=1,INDIRECT(AP2628)='Sample Select backend'!$F$2,INDIRECT(AQ2628)=1,INDIRECT(AR2628)='Sample Select backend'!$M$2),1,0)</f>
        <v>0</v>
      </c>
      <c r="AN2628" t="str">
        <f>_xlfn.CONCAT('Sample Select backend'!$C$4,ROW(AN2628))</f>
        <v>AE2628</v>
      </c>
      <c r="AO2628" s="9" t="str">
        <f>_xlfn.CONCAT('Sample Select backend'!$J$2,ROW(AO2628))</f>
        <v>AJ2628</v>
      </c>
      <c r="AP2628" t="str">
        <f>_xlfn.CONCAT('Sample Select backend'!$F$4,ROW(AP2628))</f>
        <v>AF2628</v>
      </c>
      <c r="AQ2628" t="str">
        <f>_xlfn.CONCAT('Sample Select backend'!$I$10,ROW(AQ2628))</f>
        <v>R2628</v>
      </c>
      <c r="AR2628" t="str">
        <f>_xlfn.CONCAT('Sample Select backend'!$M$4,ROW(AR2628))</f>
        <v>AK2628</v>
      </c>
      <c r="AS2628" t="str">
        <f t="shared" si="945"/>
        <v>Norway</v>
      </c>
      <c r="AT2628" s="9">
        <f t="shared" si="946"/>
        <v>3</v>
      </c>
      <c r="AU2628">
        <f t="shared" si="947"/>
        <v>0</v>
      </c>
      <c r="AV2628" s="9">
        <v>1</v>
      </c>
    </row>
    <row r="2629" spans="1:48" x14ac:dyDescent="0.35">
      <c r="A2629" t="s">
        <v>134</v>
      </c>
      <c r="B2629">
        <v>7</v>
      </c>
      <c r="C2629">
        <v>30</v>
      </c>
      <c r="D2629" t="s">
        <v>1776</v>
      </c>
      <c r="E2629">
        <v>1</v>
      </c>
      <c r="F2629">
        <v>1</v>
      </c>
      <c r="G2629">
        <v>2</v>
      </c>
      <c r="H2629">
        <v>-1</v>
      </c>
      <c r="I2629">
        <v>2</v>
      </c>
      <c r="J2629">
        <v>2</v>
      </c>
      <c r="K2629">
        <v>1</v>
      </c>
      <c r="L2629">
        <v>-2</v>
      </c>
      <c r="M2629">
        <v>1</v>
      </c>
      <c r="N2629" t="s">
        <v>2733</v>
      </c>
      <c r="O2629" t="s">
        <v>2800</v>
      </c>
      <c r="P2629" t="s">
        <v>2808</v>
      </c>
      <c r="Q2629" t="s">
        <v>2813</v>
      </c>
      <c r="R2629">
        <v>0</v>
      </c>
      <c r="S2629" t="s">
        <v>202</v>
      </c>
      <c r="T2629" t="s">
        <v>202</v>
      </c>
      <c r="U2629" t="s">
        <v>202</v>
      </c>
      <c r="V2629">
        <f t="shared" si="935"/>
        <v>1</v>
      </c>
      <c r="W2629">
        <f t="shared" si="936"/>
        <v>1</v>
      </c>
      <c r="X2629">
        <f t="shared" si="937"/>
        <v>1</v>
      </c>
      <c r="Y2629">
        <f t="shared" si="938"/>
        <v>0</v>
      </c>
      <c r="Z2629">
        <f t="shared" si="939"/>
        <v>1</v>
      </c>
      <c r="AA2629">
        <f t="shared" si="940"/>
        <v>1</v>
      </c>
      <c r="AB2629">
        <f t="shared" si="941"/>
        <v>1</v>
      </c>
      <c r="AC2629">
        <f t="shared" si="942"/>
        <v>0</v>
      </c>
      <c r="AD2629">
        <f t="shared" si="943"/>
        <v>1</v>
      </c>
      <c r="AE2629" s="4" t="s">
        <v>2828</v>
      </c>
      <c r="AF2629" s="9" t="s">
        <v>2829</v>
      </c>
      <c r="AG2629">
        <v>0</v>
      </c>
      <c r="AH2629">
        <v>0</v>
      </c>
      <c r="AI2629">
        <v>1</v>
      </c>
      <c r="AJ2629">
        <v>1</v>
      </c>
      <c r="AK2629" s="9" t="s">
        <v>2840</v>
      </c>
      <c r="AL2629">
        <f t="shared" si="944"/>
        <v>0</v>
      </c>
      <c r="AM2629">
        <f>IF(AND(INDIRECT(AN2629)='Sample Select backend'!$C$2,INDIRECT(AO2629)=1,INDIRECT(AP2629)='Sample Select backend'!$F$2,INDIRECT(AQ2629)=1,INDIRECT(AR2629)='Sample Select backend'!$M$2),1,0)</f>
        <v>0</v>
      </c>
      <c r="AN2629" t="str">
        <f>_xlfn.CONCAT('Sample Select backend'!$C$4,ROW(AN2629))</f>
        <v>AE2629</v>
      </c>
      <c r="AO2629" s="9" t="str">
        <f>_xlfn.CONCAT('Sample Select backend'!$J$2,ROW(AO2629))</f>
        <v>AJ2629</v>
      </c>
      <c r="AP2629" t="str">
        <f>_xlfn.CONCAT('Sample Select backend'!$F$4,ROW(AP2629))</f>
        <v>AF2629</v>
      </c>
      <c r="AQ2629" t="str">
        <f>_xlfn.CONCAT('Sample Select backend'!$I$10,ROW(AQ2629))</f>
        <v>R2629</v>
      </c>
      <c r="AR2629" t="str">
        <f>_xlfn.CONCAT('Sample Select backend'!$M$4,ROW(AR2629))</f>
        <v>AK2629</v>
      </c>
      <c r="AS2629" t="str">
        <f t="shared" si="945"/>
        <v>Norway</v>
      </c>
      <c r="AT2629" s="9">
        <f t="shared" si="946"/>
        <v>30</v>
      </c>
      <c r="AU2629">
        <f t="shared" si="947"/>
        <v>0</v>
      </c>
      <c r="AV2629" s="9">
        <v>1</v>
      </c>
    </row>
    <row r="2630" spans="1:48" x14ac:dyDescent="0.35">
      <c r="A2630" t="s">
        <v>134</v>
      </c>
      <c r="B2630">
        <v>9</v>
      </c>
      <c r="C2630">
        <v>34</v>
      </c>
      <c r="D2630" t="s">
        <v>1779</v>
      </c>
      <c r="E2630">
        <v>1</v>
      </c>
      <c r="F2630">
        <v>1</v>
      </c>
      <c r="G2630">
        <v>2</v>
      </c>
      <c r="H2630">
        <v>-1</v>
      </c>
      <c r="I2630">
        <v>-2</v>
      </c>
      <c r="J2630">
        <v>2</v>
      </c>
      <c r="K2630">
        <v>1</v>
      </c>
      <c r="L2630">
        <v>2</v>
      </c>
      <c r="M2630">
        <v>1</v>
      </c>
      <c r="N2630" t="s">
        <v>2733</v>
      </c>
      <c r="O2630" t="s">
        <v>2800</v>
      </c>
      <c r="P2630" t="s">
        <v>2808</v>
      </c>
      <c r="Q2630" t="s">
        <v>2813</v>
      </c>
      <c r="R2630">
        <v>0</v>
      </c>
      <c r="S2630" t="s">
        <v>202</v>
      </c>
      <c r="T2630" t="s">
        <v>202</v>
      </c>
      <c r="U2630" t="s">
        <v>202</v>
      </c>
      <c r="V2630">
        <f t="shared" si="935"/>
        <v>1</v>
      </c>
      <c r="W2630">
        <f t="shared" si="936"/>
        <v>1</v>
      </c>
      <c r="X2630">
        <f t="shared" si="937"/>
        <v>1</v>
      </c>
      <c r="Y2630">
        <f t="shared" si="938"/>
        <v>0</v>
      </c>
      <c r="Z2630">
        <f t="shared" si="939"/>
        <v>0</v>
      </c>
      <c r="AA2630">
        <f t="shared" si="940"/>
        <v>1</v>
      </c>
      <c r="AB2630">
        <f t="shared" si="941"/>
        <v>1</v>
      </c>
      <c r="AC2630">
        <f t="shared" si="942"/>
        <v>1</v>
      </c>
      <c r="AD2630">
        <f t="shared" si="943"/>
        <v>1</v>
      </c>
      <c r="AE2630" s="4" t="s">
        <v>2828</v>
      </c>
      <c r="AF2630" s="9" t="s">
        <v>2829</v>
      </c>
      <c r="AG2630">
        <v>0</v>
      </c>
      <c r="AH2630">
        <v>0</v>
      </c>
      <c r="AI2630">
        <v>1</v>
      </c>
      <c r="AJ2630">
        <v>1</v>
      </c>
      <c r="AK2630" s="9" t="s">
        <v>2840</v>
      </c>
      <c r="AL2630">
        <f t="shared" si="944"/>
        <v>0</v>
      </c>
      <c r="AM2630">
        <f>IF(AND(INDIRECT(AN2630)='Sample Select backend'!$C$2,INDIRECT(AO2630)=1,INDIRECT(AP2630)='Sample Select backend'!$F$2,INDIRECT(AQ2630)=1,INDIRECT(AR2630)='Sample Select backend'!$M$2),1,0)</f>
        <v>0</v>
      </c>
      <c r="AN2630" t="str">
        <f>_xlfn.CONCAT('Sample Select backend'!$C$4,ROW(AN2630))</f>
        <v>AE2630</v>
      </c>
      <c r="AO2630" s="9" t="str">
        <f>_xlfn.CONCAT('Sample Select backend'!$J$2,ROW(AO2630))</f>
        <v>AJ2630</v>
      </c>
      <c r="AP2630" t="str">
        <f>_xlfn.CONCAT('Sample Select backend'!$F$4,ROW(AP2630))</f>
        <v>AF2630</v>
      </c>
      <c r="AQ2630" t="str">
        <f>_xlfn.CONCAT('Sample Select backend'!$I$10,ROW(AQ2630))</f>
        <v>R2630</v>
      </c>
      <c r="AR2630" t="str">
        <f>_xlfn.CONCAT('Sample Select backend'!$M$4,ROW(AR2630))</f>
        <v>AK2630</v>
      </c>
      <c r="AS2630" t="str">
        <f t="shared" si="945"/>
        <v>Norway</v>
      </c>
      <c r="AT2630" s="9">
        <f t="shared" si="946"/>
        <v>34</v>
      </c>
      <c r="AU2630">
        <f t="shared" si="947"/>
        <v>0</v>
      </c>
      <c r="AV2630" s="9">
        <v>0</v>
      </c>
    </row>
    <row r="2631" spans="1:48" x14ac:dyDescent="0.35">
      <c r="A2631" t="s">
        <v>134</v>
      </c>
      <c r="B2631">
        <v>6</v>
      </c>
      <c r="C2631">
        <v>27</v>
      </c>
      <c r="D2631" t="s">
        <v>1780</v>
      </c>
      <c r="E2631">
        <v>1</v>
      </c>
      <c r="F2631">
        <v>1</v>
      </c>
      <c r="G2631">
        <v>2</v>
      </c>
      <c r="H2631">
        <v>1</v>
      </c>
      <c r="I2631">
        <v>2</v>
      </c>
      <c r="J2631">
        <v>2</v>
      </c>
      <c r="K2631">
        <v>-1</v>
      </c>
      <c r="L2631">
        <v>-2</v>
      </c>
      <c r="M2631">
        <v>1</v>
      </c>
      <c r="N2631" t="s">
        <v>2733</v>
      </c>
      <c r="O2631" t="s">
        <v>2800</v>
      </c>
      <c r="P2631" t="s">
        <v>2808</v>
      </c>
      <c r="Q2631" t="s">
        <v>2813</v>
      </c>
      <c r="R2631">
        <v>0</v>
      </c>
      <c r="S2631" t="s">
        <v>202</v>
      </c>
      <c r="T2631" t="s">
        <v>202</v>
      </c>
      <c r="U2631" t="s">
        <v>202</v>
      </c>
      <c r="V2631">
        <f t="shared" si="935"/>
        <v>1</v>
      </c>
      <c r="W2631">
        <f t="shared" si="936"/>
        <v>1</v>
      </c>
      <c r="X2631">
        <f t="shared" si="937"/>
        <v>1</v>
      </c>
      <c r="Y2631">
        <f t="shared" si="938"/>
        <v>1</v>
      </c>
      <c r="Z2631">
        <f t="shared" si="939"/>
        <v>1</v>
      </c>
      <c r="AA2631">
        <f t="shared" si="940"/>
        <v>1</v>
      </c>
      <c r="AB2631">
        <f t="shared" si="941"/>
        <v>0</v>
      </c>
      <c r="AC2631">
        <f t="shared" si="942"/>
        <v>0</v>
      </c>
      <c r="AD2631">
        <f t="shared" si="943"/>
        <v>1</v>
      </c>
      <c r="AE2631" s="4" t="s">
        <v>2828</v>
      </c>
      <c r="AF2631" s="9" t="s">
        <v>2829</v>
      </c>
      <c r="AG2631">
        <v>0</v>
      </c>
      <c r="AH2631">
        <v>0</v>
      </c>
      <c r="AI2631">
        <v>1</v>
      </c>
      <c r="AJ2631">
        <v>1</v>
      </c>
      <c r="AK2631" s="9" t="s">
        <v>2840</v>
      </c>
      <c r="AL2631">
        <f t="shared" si="944"/>
        <v>0</v>
      </c>
      <c r="AM2631">
        <f>IF(AND(INDIRECT(AN2631)='Sample Select backend'!$C$2,INDIRECT(AO2631)=1,INDIRECT(AP2631)='Sample Select backend'!$F$2,INDIRECT(AQ2631)=1,INDIRECT(AR2631)='Sample Select backend'!$M$2),1,0)</f>
        <v>0</v>
      </c>
      <c r="AN2631" t="str">
        <f>_xlfn.CONCAT('Sample Select backend'!$C$4,ROW(AN2631))</f>
        <v>AE2631</v>
      </c>
      <c r="AO2631" s="9" t="str">
        <f>_xlfn.CONCAT('Sample Select backend'!$J$2,ROW(AO2631))</f>
        <v>AJ2631</v>
      </c>
      <c r="AP2631" t="str">
        <f>_xlfn.CONCAT('Sample Select backend'!$F$4,ROW(AP2631))</f>
        <v>AF2631</v>
      </c>
      <c r="AQ2631" t="str">
        <f>_xlfn.CONCAT('Sample Select backend'!$I$10,ROW(AQ2631))</f>
        <v>R2631</v>
      </c>
      <c r="AR2631" t="str">
        <f>_xlfn.CONCAT('Sample Select backend'!$M$4,ROW(AR2631))</f>
        <v>AK2631</v>
      </c>
      <c r="AS2631" t="str">
        <f t="shared" si="945"/>
        <v>Norway</v>
      </c>
      <c r="AT2631" s="9">
        <f t="shared" si="946"/>
        <v>27</v>
      </c>
      <c r="AU2631">
        <f t="shared" si="947"/>
        <v>0</v>
      </c>
      <c r="AV2631" s="9">
        <v>0</v>
      </c>
    </row>
    <row r="2632" spans="1:48" x14ac:dyDescent="0.35">
      <c r="A2632" s="24" t="s">
        <v>134</v>
      </c>
      <c r="B2632" s="24">
        <v>7</v>
      </c>
      <c r="C2632" s="24">
        <v>30</v>
      </c>
      <c r="D2632" s="24" t="s">
        <v>4097</v>
      </c>
      <c r="E2632" s="24"/>
      <c r="O2632" t="s">
        <v>2800</v>
      </c>
      <c r="P2632" t="s">
        <v>2808</v>
      </c>
      <c r="Q2632" t="s">
        <v>2813</v>
      </c>
      <c r="R2632">
        <v>0</v>
      </c>
      <c r="S2632" t="s">
        <v>202</v>
      </c>
      <c r="T2632" t="s">
        <v>202</v>
      </c>
      <c r="U2632" t="s">
        <v>202</v>
      </c>
      <c r="V2632">
        <v>-1</v>
      </c>
      <c r="W2632">
        <v>-1</v>
      </c>
      <c r="X2632">
        <v>-1</v>
      </c>
      <c r="Y2632">
        <v>-1</v>
      </c>
      <c r="Z2632">
        <v>-1</v>
      </c>
      <c r="AA2632">
        <v>-1</v>
      </c>
      <c r="AB2632">
        <v>-1</v>
      </c>
      <c r="AC2632">
        <v>-1</v>
      </c>
      <c r="AD2632">
        <v>-1</v>
      </c>
      <c r="AE2632" s="4" t="s">
        <v>2828</v>
      </c>
      <c r="AF2632" s="9" t="s">
        <v>2829</v>
      </c>
      <c r="AG2632">
        <v>0</v>
      </c>
      <c r="AH2632">
        <v>0</v>
      </c>
      <c r="AI2632">
        <v>1</v>
      </c>
      <c r="AJ2632">
        <v>1</v>
      </c>
      <c r="AK2632" s="9" t="s">
        <v>2840</v>
      </c>
      <c r="AL2632">
        <f t="shared" si="944"/>
        <v>0</v>
      </c>
      <c r="AM2632">
        <f>IF(AND(INDIRECT(AN2632)='Sample Select backend'!$C$2,INDIRECT(AO2632)=1,INDIRECT(AP2632)='Sample Select backend'!$F$2,INDIRECT(AQ2632)=1,INDIRECT(AR2632)='Sample Select backend'!$M$2),1,0)</f>
        <v>0</v>
      </c>
      <c r="AN2632" t="str">
        <f>_xlfn.CONCAT('Sample Select backend'!$C$4,ROW(AN2632))</f>
        <v>AE2632</v>
      </c>
      <c r="AO2632" s="9" t="str">
        <f>_xlfn.CONCAT('Sample Select backend'!$J$2,ROW(AO2632))</f>
        <v>AJ2632</v>
      </c>
      <c r="AP2632" t="str">
        <f>_xlfn.CONCAT('Sample Select backend'!$F$4,ROW(AP2632))</f>
        <v>AF2632</v>
      </c>
      <c r="AQ2632" t="str">
        <f>_xlfn.CONCAT('Sample Select backend'!$I$10,ROW(AQ2632))</f>
        <v>R2632</v>
      </c>
      <c r="AR2632" t="str">
        <f>_xlfn.CONCAT('Sample Select backend'!$M$4,ROW(AR2632))</f>
        <v>AK2632</v>
      </c>
      <c r="AS2632" t="str">
        <f t="shared" si="945"/>
        <v>Norway</v>
      </c>
      <c r="AT2632" s="9">
        <f t="shared" si="946"/>
        <v>30</v>
      </c>
      <c r="AU2632">
        <f t="shared" si="947"/>
        <v>0</v>
      </c>
      <c r="AV2632" s="9">
        <v>0</v>
      </c>
    </row>
    <row r="2633" spans="1:48" x14ac:dyDescent="0.35">
      <c r="A2633" s="24" t="s">
        <v>134</v>
      </c>
      <c r="B2633" s="24">
        <v>5</v>
      </c>
      <c r="C2633" s="24" t="s">
        <v>204</v>
      </c>
      <c r="D2633" s="24" t="s">
        <v>4098</v>
      </c>
      <c r="E2633" s="24"/>
      <c r="O2633" t="s">
        <v>2800</v>
      </c>
      <c r="P2633" t="s">
        <v>2808</v>
      </c>
      <c r="Q2633" t="s">
        <v>2813</v>
      </c>
      <c r="R2633">
        <v>0</v>
      </c>
      <c r="S2633" t="s">
        <v>202</v>
      </c>
      <c r="T2633" t="s">
        <v>202</v>
      </c>
      <c r="U2633" t="s">
        <v>202</v>
      </c>
      <c r="V2633">
        <v>-1</v>
      </c>
      <c r="W2633">
        <v>-1</v>
      </c>
      <c r="X2633">
        <v>-1</v>
      </c>
      <c r="Y2633">
        <v>-1</v>
      </c>
      <c r="Z2633">
        <v>-1</v>
      </c>
      <c r="AA2633">
        <v>-1</v>
      </c>
      <c r="AB2633">
        <v>-1</v>
      </c>
      <c r="AC2633">
        <v>-1</v>
      </c>
      <c r="AD2633">
        <v>-1</v>
      </c>
      <c r="AE2633" s="4" t="s">
        <v>2828</v>
      </c>
      <c r="AF2633" s="9" t="s">
        <v>2829</v>
      </c>
      <c r="AG2633">
        <v>0</v>
      </c>
      <c r="AH2633">
        <v>0</v>
      </c>
      <c r="AI2633">
        <v>1</v>
      </c>
      <c r="AJ2633">
        <v>1</v>
      </c>
      <c r="AK2633" s="9" t="s">
        <v>2840</v>
      </c>
      <c r="AL2633">
        <f t="shared" si="944"/>
        <v>0</v>
      </c>
      <c r="AM2633">
        <f>IF(AND(INDIRECT(AN2633)='Sample Select backend'!$C$2,INDIRECT(AO2633)=1,INDIRECT(AP2633)='Sample Select backend'!$F$2,INDIRECT(AQ2633)=1,INDIRECT(AR2633)='Sample Select backend'!$M$2),1,0)</f>
        <v>0</v>
      </c>
      <c r="AN2633" t="str">
        <f>_xlfn.CONCAT('Sample Select backend'!$C$4,ROW(AN2633))</f>
        <v>AE2633</v>
      </c>
      <c r="AO2633" s="9" t="str">
        <f>_xlfn.CONCAT('Sample Select backend'!$J$2,ROW(AO2633))</f>
        <v>AJ2633</v>
      </c>
      <c r="AP2633" t="str">
        <f>_xlfn.CONCAT('Sample Select backend'!$F$4,ROW(AP2633))</f>
        <v>AF2633</v>
      </c>
      <c r="AQ2633" t="str">
        <f>_xlfn.CONCAT('Sample Select backend'!$I$10,ROW(AQ2633))</f>
        <v>R2633</v>
      </c>
      <c r="AR2633" t="str">
        <f>_xlfn.CONCAT('Sample Select backend'!$M$4,ROW(AR2633))</f>
        <v>AK2633</v>
      </c>
      <c r="AS2633" t="str">
        <f t="shared" si="945"/>
        <v>Norway</v>
      </c>
      <c r="AT2633" s="9" t="str">
        <f t="shared" si="946"/>
        <v>General</v>
      </c>
      <c r="AU2633">
        <f t="shared" si="947"/>
        <v>0</v>
      </c>
      <c r="AV2633" s="9">
        <v>0</v>
      </c>
    </row>
    <row r="2634" spans="1:48" x14ac:dyDescent="0.35">
      <c r="A2634" s="24" t="s">
        <v>134</v>
      </c>
      <c r="B2634" s="24">
        <v>1</v>
      </c>
      <c r="C2634" s="24" t="s">
        <v>201</v>
      </c>
      <c r="D2634" s="24" t="s">
        <v>4099</v>
      </c>
      <c r="E2634" s="24"/>
      <c r="O2634" t="s">
        <v>2800</v>
      </c>
      <c r="P2634" t="s">
        <v>2808</v>
      </c>
      <c r="Q2634" t="s">
        <v>2813</v>
      </c>
      <c r="R2634">
        <v>0</v>
      </c>
      <c r="S2634" t="s">
        <v>202</v>
      </c>
      <c r="T2634" t="s">
        <v>202</v>
      </c>
      <c r="U2634" t="s">
        <v>202</v>
      </c>
      <c r="V2634">
        <v>-1</v>
      </c>
      <c r="W2634">
        <v>-1</v>
      </c>
      <c r="X2634">
        <v>-1</v>
      </c>
      <c r="Y2634">
        <v>-1</v>
      </c>
      <c r="Z2634">
        <v>-1</v>
      </c>
      <c r="AA2634">
        <v>-1</v>
      </c>
      <c r="AB2634">
        <v>-1</v>
      </c>
      <c r="AC2634">
        <v>-1</v>
      </c>
      <c r="AD2634">
        <v>-1</v>
      </c>
      <c r="AE2634" s="4" t="s">
        <v>2828</v>
      </c>
      <c r="AF2634" s="9" t="s">
        <v>2829</v>
      </c>
      <c r="AG2634">
        <v>0</v>
      </c>
      <c r="AH2634">
        <v>0</v>
      </c>
      <c r="AI2634">
        <v>1</v>
      </c>
      <c r="AJ2634">
        <v>1</v>
      </c>
      <c r="AK2634" s="9" t="s">
        <v>2840</v>
      </c>
      <c r="AL2634">
        <f t="shared" si="944"/>
        <v>0</v>
      </c>
      <c r="AM2634">
        <f>IF(AND(INDIRECT(AN2634)='Sample Select backend'!$C$2,INDIRECT(AO2634)=1,INDIRECT(AP2634)='Sample Select backend'!$F$2,INDIRECT(AQ2634)=1,INDIRECT(AR2634)='Sample Select backend'!$M$2),1,0)</f>
        <v>0</v>
      </c>
      <c r="AN2634" t="str">
        <f>_xlfn.CONCAT('Sample Select backend'!$C$4,ROW(AN2634))</f>
        <v>AE2634</v>
      </c>
      <c r="AO2634" s="9" t="str">
        <f>_xlfn.CONCAT('Sample Select backend'!$J$2,ROW(AO2634))</f>
        <v>AJ2634</v>
      </c>
      <c r="AP2634" t="str">
        <f>_xlfn.CONCAT('Sample Select backend'!$F$4,ROW(AP2634))</f>
        <v>AF2634</v>
      </c>
      <c r="AQ2634" t="str">
        <f>_xlfn.CONCAT('Sample Select backend'!$I$10,ROW(AQ2634))</f>
        <v>R2634</v>
      </c>
      <c r="AR2634" t="str">
        <f>_xlfn.CONCAT('Sample Select backend'!$M$4,ROW(AR2634))</f>
        <v>AK2634</v>
      </c>
      <c r="AS2634" t="str">
        <f t="shared" si="945"/>
        <v>Norway</v>
      </c>
      <c r="AT2634" s="9" t="str">
        <f t="shared" si="946"/>
        <v>Other</v>
      </c>
      <c r="AU2634">
        <f t="shared" si="947"/>
        <v>0</v>
      </c>
      <c r="AV2634" s="9">
        <v>0</v>
      </c>
    </row>
    <row r="2635" spans="1:48" x14ac:dyDescent="0.35">
      <c r="A2635" s="24" t="s">
        <v>134</v>
      </c>
      <c r="B2635" s="24">
        <v>9</v>
      </c>
      <c r="C2635" s="24">
        <v>34</v>
      </c>
      <c r="D2635" s="24" t="s">
        <v>4100</v>
      </c>
      <c r="E2635" s="24"/>
      <c r="O2635" t="s">
        <v>2800</v>
      </c>
      <c r="P2635" t="s">
        <v>2808</v>
      </c>
      <c r="Q2635" t="s">
        <v>2813</v>
      </c>
      <c r="R2635">
        <v>0</v>
      </c>
      <c r="S2635" t="s">
        <v>202</v>
      </c>
      <c r="T2635" t="s">
        <v>202</v>
      </c>
      <c r="U2635" t="s">
        <v>202</v>
      </c>
      <c r="V2635">
        <v>-1</v>
      </c>
      <c r="W2635">
        <v>-1</v>
      </c>
      <c r="X2635">
        <v>-1</v>
      </c>
      <c r="Y2635">
        <v>-1</v>
      </c>
      <c r="Z2635">
        <v>-1</v>
      </c>
      <c r="AA2635">
        <v>-1</v>
      </c>
      <c r="AB2635">
        <v>-1</v>
      </c>
      <c r="AC2635">
        <v>-1</v>
      </c>
      <c r="AD2635">
        <v>-1</v>
      </c>
      <c r="AE2635" s="4" t="s">
        <v>2828</v>
      </c>
      <c r="AF2635" s="9" t="s">
        <v>2829</v>
      </c>
      <c r="AG2635">
        <v>0</v>
      </c>
      <c r="AH2635">
        <v>0</v>
      </c>
      <c r="AI2635">
        <v>1</v>
      </c>
      <c r="AJ2635">
        <v>1</v>
      </c>
      <c r="AK2635" s="9" t="s">
        <v>2840</v>
      </c>
      <c r="AL2635">
        <f t="shared" si="944"/>
        <v>0</v>
      </c>
      <c r="AM2635">
        <f>IF(AND(INDIRECT(AN2635)='Sample Select backend'!$C$2,INDIRECT(AO2635)=1,INDIRECT(AP2635)='Sample Select backend'!$F$2,INDIRECT(AQ2635)=1,INDIRECT(AR2635)='Sample Select backend'!$M$2),1,0)</f>
        <v>0</v>
      </c>
      <c r="AN2635" t="str">
        <f>_xlfn.CONCAT('Sample Select backend'!$C$4,ROW(AN2635))</f>
        <v>AE2635</v>
      </c>
      <c r="AO2635" s="9" t="str">
        <f>_xlfn.CONCAT('Sample Select backend'!$J$2,ROW(AO2635))</f>
        <v>AJ2635</v>
      </c>
      <c r="AP2635" t="str">
        <f>_xlfn.CONCAT('Sample Select backend'!$F$4,ROW(AP2635))</f>
        <v>AF2635</v>
      </c>
      <c r="AQ2635" t="str">
        <f>_xlfn.CONCAT('Sample Select backend'!$I$10,ROW(AQ2635))</f>
        <v>R2635</v>
      </c>
      <c r="AR2635" t="str">
        <f>_xlfn.CONCAT('Sample Select backend'!$M$4,ROW(AR2635))</f>
        <v>AK2635</v>
      </c>
      <c r="AS2635" t="str">
        <f t="shared" si="945"/>
        <v>Norway</v>
      </c>
      <c r="AT2635" s="9">
        <f t="shared" si="946"/>
        <v>34</v>
      </c>
      <c r="AU2635">
        <f t="shared" si="947"/>
        <v>0</v>
      </c>
      <c r="AV2635" s="9">
        <v>0</v>
      </c>
    </row>
    <row r="2636" spans="1:48" x14ac:dyDescent="0.35">
      <c r="A2636" s="24" t="s">
        <v>134</v>
      </c>
      <c r="B2636" s="24">
        <v>6</v>
      </c>
      <c r="C2636" s="24">
        <v>29</v>
      </c>
      <c r="D2636" s="24" t="s">
        <v>4101</v>
      </c>
      <c r="E2636" s="24"/>
      <c r="O2636" t="s">
        <v>2800</v>
      </c>
      <c r="P2636" t="s">
        <v>2808</v>
      </c>
      <c r="Q2636" t="s">
        <v>2813</v>
      </c>
      <c r="R2636">
        <v>0</v>
      </c>
      <c r="S2636" t="s">
        <v>202</v>
      </c>
      <c r="T2636" t="s">
        <v>202</v>
      </c>
      <c r="U2636" t="s">
        <v>202</v>
      </c>
      <c r="V2636">
        <v>-1</v>
      </c>
      <c r="W2636">
        <v>-1</v>
      </c>
      <c r="X2636">
        <v>-1</v>
      </c>
      <c r="Y2636">
        <v>-1</v>
      </c>
      <c r="Z2636">
        <v>-1</v>
      </c>
      <c r="AA2636">
        <v>-1</v>
      </c>
      <c r="AB2636">
        <v>-1</v>
      </c>
      <c r="AC2636">
        <v>-1</v>
      </c>
      <c r="AD2636">
        <v>-1</v>
      </c>
      <c r="AE2636" s="4" t="s">
        <v>2828</v>
      </c>
      <c r="AF2636" s="9" t="s">
        <v>2829</v>
      </c>
      <c r="AG2636">
        <v>0</v>
      </c>
      <c r="AH2636">
        <v>0</v>
      </c>
      <c r="AI2636">
        <v>1</v>
      </c>
      <c r="AJ2636">
        <v>1</v>
      </c>
      <c r="AK2636" s="9" t="s">
        <v>2840</v>
      </c>
      <c r="AL2636">
        <f t="shared" si="944"/>
        <v>0</v>
      </c>
      <c r="AM2636">
        <f>IF(AND(INDIRECT(AN2636)='Sample Select backend'!$C$2,INDIRECT(AO2636)=1,INDIRECT(AP2636)='Sample Select backend'!$F$2,INDIRECT(AQ2636)=1,INDIRECT(AR2636)='Sample Select backend'!$M$2),1,0)</f>
        <v>0</v>
      </c>
      <c r="AN2636" t="str">
        <f>_xlfn.CONCAT('Sample Select backend'!$C$4,ROW(AN2636))</f>
        <v>AE2636</v>
      </c>
      <c r="AO2636" s="9" t="str">
        <f>_xlfn.CONCAT('Sample Select backend'!$J$2,ROW(AO2636))</f>
        <v>AJ2636</v>
      </c>
      <c r="AP2636" t="str">
        <f>_xlfn.CONCAT('Sample Select backend'!$F$4,ROW(AP2636))</f>
        <v>AF2636</v>
      </c>
      <c r="AQ2636" t="str">
        <f>_xlfn.CONCAT('Sample Select backend'!$I$10,ROW(AQ2636))</f>
        <v>R2636</v>
      </c>
      <c r="AR2636" t="str">
        <f>_xlfn.CONCAT('Sample Select backend'!$M$4,ROW(AR2636))</f>
        <v>AK2636</v>
      </c>
      <c r="AS2636" t="str">
        <f t="shared" si="945"/>
        <v>Norway</v>
      </c>
      <c r="AT2636" s="9">
        <f t="shared" si="946"/>
        <v>29</v>
      </c>
      <c r="AU2636">
        <f t="shared" si="947"/>
        <v>0</v>
      </c>
      <c r="AV2636" s="9">
        <v>0</v>
      </c>
    </row>
    <row r="2637" spans="1:48" x14ac:dyDescent="0.35">
      <c r="A2637" s="24" t="s">
        <v>134</v>
      </c>
      <c r="B2637" s="24" t="s">
        <v>201</v>
      </c>
      <c r="C2637" s="24" t="s">
        <v>201</v>
      </c>
      <c r="D2637" s="24" t="s">
        <v>4102</v>
      </c>
      <c r="E2637" s="24"/>
      <c r="O2637" t="s">
        <v>2800</v>
      </c>
      <c r="P2637" t="s">
        <v>2808</v>
      </c>
      <c r="Q2637" t="s">
        <v>2813</v>
      </c>
      <c r="R2637">
        <v>0</v>
      </c>
      <c r="S2637" t="s">
        <v>202</v>
      </c>
      <c r="T2637" t="s">
        <v>202</v>
      </c>
      <c r="U2637" t="s">
        <v>202</v>
      </c>
      <c r="V2637">
        <v>-1</v>
      </c>
      <c r="W2637">
        <v>-1</v>
      </c>
      <c r="X2637">
        <v>-1</v>
      </c>
      <c r="Y2637">
        <v>-1</v>
      </c>
      <c r="Z2637">
        <v>-1</v>
      </c>
      <c r="AA2637">
        <v>-1</v>
      </c>
      <c r="AB2637">
        <v>-1</v>
      </c>
      <c r="AC2637">
        <v>-1</v>
      </c>
      <c r="AD2637">
        <v>-1</v>
      </c>
      <c r="AE2637" s="4" t="s">
        <v>2828</v>
      </c>
      <c r="AF2637" s="9" t="s">
        <v>2829</v>
      </c>
      <c r="AG2637">
        <v>0</v>
      </c>
      <c r="AH2637">
        <v>0</v>
      </c>
      <c r="AI2637">
        <v>1</v>
      </c>
      <c r="AJ2637">
        <v>1</v>
      </c>
      <c r="AK2637" s="9" t="s">
        <v>2840</v>
      </c>
      <c r="AL2637">
        <f t="shared" si="944"/>
        <v>1</v>
      </c>
      <c r="AM2637">
        <f>IF(AND(INDIRECT(AN2637)='Sample Select backend'!$C$2,INDIRECT(AO2637)=1,INDIRECT(AP2637)='Sample Select backend'!$F$2,INDIRECT(AQ2637)=1,INDIRECT(AR2637)='Sample Select backend'!$M$2),1,0)</f>
        <v>0</v>
      </c>
      <c r="AN2637" t="str">
        <f>_xlfn.CONCAT('Sample Select backend'!$C$4,ROW(AN2637))</f>
        <v>AE2637</v>
      </c>
      <c r="AO2637" s="9" t="str">
        <f>_xlfn.CONCAT('Sample Select backend'!$J$2,ROW(AO2637))</f>
        <v>AJ2637</v>
      </c>
      <c r="AP2637" t="str">
        <f>_xlfn.CONCAT('Sample Select backend'!$F$4,ROW(AP2637))</f>
        <v>AF2637</v>
      </c>
      <c r="AQ2637" t="str">
        <f>_xlfn.CONCAT('Sample Select backend'!$I$10,ROW(AQ2637))</f>
        <v>R2637</v>
      </c>
      <c r="AR2637" t="str">
        <f>_xlfn.CONCAT('Sample Select backend'!$M$4,ROW(AR2637))</f>
        <v>AK2637</v>
      </c>
      <c r="AS2637" t="str">
        <f t="shared" si="945"/>
        <v>Norway</v>
      </c>
      <c r="AT2637" s="9" t="str">
        <f t="shared" si="946"/>
        <v>Other</v>
      </c>
      <c r="AU2637">
        <f t="shared" si="947"/>
        <v>0</v>
      </c>
      <c r="AV2637" s="9">
        <v>0</v>
      </c>
    </row>
    <row r="2638" spans="1:48" x14ac:dyDescent="0.35">
      <c r="A2638" s="24" t="s">
        <v>134</v>
      </c>
      <c r="B2638" s="24">
        <v>9</v>
      </c>
      <c r="C2638" s="24">
        <v>34</v>
      </c>
      <c r="D2638" s="24" t="s">
        <v>4103</v>
      </c>
      <c r="E2638" s="24"/>
      <c r="O2638" t="s">
        <v>2800</v>
      </c>
      <c r="P2638" t="s">
        <v>2808</v>
      </c>
      <c r="Q2638" t="s">
        <v>2813</v>
      </c>
      <c r="R2638">
        <v>0</v>
      </c>
      <c r="S2638" t="s">
        <v>202</v>
      </c>
      <c r="T2638" t="s">
        <v>202</v>
      </c>
      <c r="U2638" t="s">
        <v>202</v>
      </c>
      <c r="V2638">
        <v>-1</v>
      </c>
      <c r="W2638">
        <v>-1</v>
      </c>
      <c r="X2638">
        <v>-1</v>
      </c>
      <c r="Y2638">
        <v>-1</v>
      </c>
      <c r="Z2638">
        <v>-1</v>
      </c>
      <c r="AA2638">
        <v>-1</v>
      </c>
      <c r="AB2638">
        <v>-1</v>
      </c>
      <c r="AC2638">
        <v>-1</v>
      </c>
      <c r="AD2638">
        <v>-1</v>
      </c>
      <c r="AE2638" s="4" t="s">
        <v>2828</v>
      </c>
      <c r="AF2638" s="9" t="s">
        <v>2829</v>
      </c>
      <c r="AG2638">
        <v>0</v>
      </c>
      <c r="AH2638">
        <v>0</v>
      </c>
      <c r="AI2638">
        <v>1</v>
      </c>
      <c r="AJ2638">
        <v>1</v>
      </c>
      <c r="AK2638" s="9" t="s">
        <v>2840</v>
      </c>
      <c r="AL2638">
        <f t="shared" si="944"/>
        <v>0</v>
      </c>
      <c r="AM2638">
        <f>IF(AND(INDIRECT(AN2638)='Sample Select backend'!$C$2,INDIRECT(AO2638)=1,INDIRECT(AP2638)='Sample Select backend'!$F$2,INDIRECT(AQ2638)=1,INDIRECT(AR2638)='Sample Select backend'!$M$2),1,0)</f>
        <v>0</v>
      </c>
      <c r="AN2638" t="str">
        <f>_xlfn.CONCAT('Sample Select backend'!$C$4,ROW(AN2638))</f>
        <v>AE2638</v>
      </c>
      <c r="AO2638" s="9" t="str">
        <f>_xlfn.CONCAT('Sample Select backend'!$J$2,ROW(AO2638))</f>
        <v>AJ2638</v>
      </c>
      <c r="AP2638" t="str">
        <f>_xlfn.CONCAT('Sample Select backend'!$F$4,ROW(AP2638))</f>
        <v>AF2638</v>
      </c>
      <c r="AQ2638" t="str">
        <f>_xlfn.CONCAT('Sample Select backend'!$I$10,ROW(AQ2638))</f>
        <v>R2638</v>
      </c>
      <c r="AR2638" t="str">
        <f>_xlfn.CONCAT('Sample Select backend'!$M$4,ROW(AR2638))</f>
        <v>AK2638</v>
      </c>
      <c r="AS2638" t="str">
        <f t="shared" si="945"/>
        <v>Norway</v>
      </c>
      <c r="AT2638" s="9">
        <f t="shared" si="946"/>
        <v>34</v>
      </c>
      <c r="AU2638">
        <f t="shared" si="947"/>
        <v>0</v>
      </c>
      <c r="AV2638" s="9">
        <v>0</v>
      </c>
    </row>
    <row r="2639" spans="1:48" x14ac:dyDescent="0.35">
      <c r="A2639" s="24" t="s">
        <v>134</v>
      </c>
      <c r="B2639" s="24">
        <v>6</v>
      </c>
      <c r="C2639" s="24">
        <v>25</v>
      </c>
      <c r="D2639" s="24" t="s">
        <v>4104</v>
      </c>
      <c r="E2639" s="24"/>
      <c r="O2639" t="s">
        <v>2800</v>
      </c>
      <c r="P2639" t="s">
        <v>2808</v>
      </c>
      <c r="Q2639" t="s">
        <v>2813</v>
      </c>
      <c r="R2639">
        <v>0</v>
      </c>
      <c r="S2639" t="s">
        <v>202</v>
      </c>
      <c r="T2639" t="s">
        <v>202</v>
      </c>
      <c r="U2639" t="s">
        <v>202</v>
      </c>
      <c r="V2639">
        <v>-1</v>
      </c>
      <c r="W2639">
        <v>-1</v>
      </c>
      <c r="X2639">
        <v>-1</v>
      </c>
      <c r="Y2639">
        <v>-1</v>
      </c>
      <c r="Z2639">
        <v>-1</v>
      </c>
      <c r="AA2639">
        <v>-1</v>
      </c>
      <c r="AB2639">
        <v>-1</v>
      </c>
      <c r="AC2639">
        <v>-1</v>
      </c>
      <c r="AD2639">
        <v>-1</v>
      </c>
      <c r="AE2639" s="4" t="s">
        <v>2828</v>
      </c>
      <c r="AF2639" s="9" t="s">
        <v>2829</v>
      </c>
      <c r="AG2639">
        <v>0</v>
      </c>
      <c r="AH2639">
        <v>0</v>
      </c>
      <c r="AI2639">
        <v>1</v>
      </c>
      <c r="AJ2639">
        <v>1</v>
      </c>
      <c r="AK2639" s="9" t="s">
        <v>2840</v>
      </c>
      <c r="AL2639">
        <f t="shared" si="944"/>
        <v>0</v>
      </c>
      <c r="AM2639">
        <f>IF(AND(INDIRECT(AN2639)='Sample Select backend'!$C$2,INDIRECT(AO2639)=1,INDIRECT(AP2639)='Sample Select backend'!$F$2,INDIRECT(AQ2639)=1,INDIRECT(AR2639)='Sample Select backend'!$M$2),1,0)</f>
        <v>0</v>
      </c>
      <c r="AN2639" t="str">
        <f>_xlfn.CONCAT('Sample Select backend'!$C$4,ROW(AN2639))</f>
        <v>AE2639</v>
      </c>
      <c r="AO2639" s="9" t="str">
        <f>_xlfn.CONCAT('Sample Select backend'!$J$2,ROW(AO2639))</f>
        <v>AJ2639</v>
      </c>
      <c r="AP2639" t="str">
        <f>_xlfn.CONCAT('Sample Select backend'!$F$4,ROW(AP2639))</f>
        <v>AF2639</v>
      </c>
      <c r="AQ2639" t="str">
        <f>_xlfn.CONCAT('Sample Select backend'!$I$10,ROW(AQ2639))</f>
        <v>R2639</v>
      </c>
      <c r="AR2639" t="str">
        <f>_xlfn.CONCAT('Sample Select backend'!$M$4,ROW(AR2639))</f>
        <v>AK2639</v>
      </c>
      <c r="AS2639" t="str">
        <f t="shared" si="945"/>
        <v>Norway</v>
      </c>
      <c r="AT2639" s="9">
        <f t="shared" si="946"/>
        <v>25</v>
      </c>
      <c r="AU2639">
        <f t="shared" si="947"/>
        <v>0</v>
      </c>
      <c r="AV2639" s="9">
        <v>0</v>
      </c>
    </row>
    <row r="2640" spans="1:48" x14ac:dyDescent="0.35">
      <c r="A2640" s="24" t="s">
        <v>134</v>
      </c>
      <c r="B2640" s="24">
        <v>6</v>
      </c>
      <c r="C2640" s="24">
        <v>28</v>
      </c>
      <c r="D2640" s="24" t="s">
        <v>4105</v>
      </c>
      <c r="E2640" s="24"/>
      <c r="O2640" t="s">
        <v>2800</v>
      </c>
      <c r="P2640" t="s">
        <v>2808</v>
      </c>
      <c r="Q2640" t="s">
        <v>2813</v>
      </c>
      <c r="R2640">
        <v>0</v>
      </c>
      <c r="S2640" t="s">
        <v>202</v>
      </c>
      <c r="T2640" t="s">
        <v>202</v>
      </c>
      <c r="U2640" t="s">
        <v>202</v>
      </c>
      <c r="V2640">
        <v>-1</v>
      </c>
      <c r="W2640">
        <v>-1</v>
      </c>
      <c r="X2640">
        <v>-1</v>
      </c>
      <c r="Y2640">
        <v>-1</v>
      </c>
      <c r="Z2640">
        <v>-1</v>
      </c>
      <c r="AA2640">
        <v>-1</v>
      </c>
      <c r="AB2640">
        <v>-1</v>
      </c>
      <c r="AC2640">
        <v>-1</v>
      </c>
      <c r="AD2640">
        <v>-1</v>
      </c>
      <c r="AE2640" s="4" t="s">
        <v>2828</v>
      </c>
      <c r="AF2640" s="9" t="s">
        <v>2829</v>
      </c>
      <c r="AG2640">
        <v>0</v>
      </c>
      <c r="AH2640">
        <v>0</v>
      </c>
      <c r="AI2640">
        <v>1</v>
      </c>
      <c r="AJ2640">
        <v>1</v>
      </c>
      <c r="AK2640" s="9" t="s">
        <v>2840</v>
      </c>
      <c r="AL2640">
        <f t="shared" si="944"/>
        <v>0</v>
      </c>
      <c r="AM2640">
        <f>IF(AND(INDIRECT(AN2640)='Sample Select backend'!$C$2,INDIRECT(AO2640)=1,INDIRECT(AP2640)='Sample Select backend'!$F$2,INDIRECT(AQ2640)=1,INDIRECT(AR2640)='Sample Select backend'!$M$2),1,0)</f>
        <v>0</v>
      </c>
      <c r="AN2640" t="str">
        <f>_xlfn.CONCAT('Sample Select backend'!$C$4,ROW(AN2640))</f>
        <v>AE2640</v>
      </c>
      <c r="AO2640" s="9" t="str">
        <f>_xlfn.CONCAT('Sample Select backend'!$J$2,ROW(AO2640))</f>
        <v>AJ2640</v>
      </c>
      <c r="AP2640" t="str">
        <f>_xlfn.CONCAT('Sample Select backend'!$F$4,ROW(AP2640))</f>
        <v>AF2640</v>
      </c>
      <c r="AQ2640" t="str">
        <f>_xlfn.CONCAT('Sample Select backend'!$I$10,ROW(AQ2640))</f>
        <v>R2640</v>
      </c>
      <c r="AR2640" t="str">
        <f>_xlfn.CONCAT('Sample Select backend'!$M$4,ROW(AR2640))</f>
        <v>AK2640</v>
      </c>
      <c r="AS2640" t="str">
        <f t="shared" si="945"/>
        <v>Norway</v>
      </c>
      <c r="AT2640" s="9">
        <f t="shared" si="946"/>
        <v>28</v>
      </c>
      <c r="AU2640">
        <f t="shared" si="947"/>
        <v>0</v>
      </c>
      <c r="AV2640" s="9">
        <v>0</v>
      </c>
    </row>
    <row r="2641" spans="1:48" x14ac:dyDescent="0.35">
      <c r="A2641" s="24" t="s">
        <v>134</v>
      </c>
      <c r="B2641" s="24">
        <v>1</v>
      </c>
      <c r="C2641" s="24">
        <v>1</v>
      </c>
      <c r="D2641" s="24" t="s">
        <v>4106</v>
      </c>
      <c r="E2641" s="24"/>
      <c r="O2641" t="s">
        <v>2800</v>
      </c>
      <c r="P2641" t="s">
        <v>2808</v>
      </c>
      <c r="Q2641" t="s">
        <v>2813</v>
      </c>
      <c r="R2641">
        <v>0</v>
      </c>
      <c r="S2641" t="s">
        <v>202</v>
      </c>
      <c r="T2641" t="s">
        <v>202</v>
      </c>
      <c r="U2641" t="s">
        <v>202</v>
      </c>
      <c r="V2641">
        <v>-1</v>
      </c>
      <c r="W2641">
        <v>-1</v>
      </c>
      <c r="X2641">
        <v>-1</v>
      </c>
      <c r="Y2641">
        <v>-1</v>
      </c>
      <c r="Z2641">
        <v>-1</v>
      </c>
      <c r="AA2641">
        <v>-1</v>
      </c>
      <c r="AB2641">
        <v>-1</v>
      </c>
      <c r="AC2641">
        <v>-1</v>
      </c>
      <c r="AD2641">
        <v>-1</v>
      </c>
      <c r="AE2641" s="4" t="s">
        <v>2828</v>
      </c>
      <c r="AF2641" s="9" t="s">
        <v>2829</v>
      </c>
      <c r="AG2641">
        <v>0</v>
      </c>
      <c r="AH2641">
        <v>0</v>
      </c>
      <c r="AI2641">
        <v>1</v>
      </c>
      <c r="AJ2641">
        <v>1</v>
      </c>
      <c r="AK2641" s="9" t="s">
        <v>2840</v>
      </c>
      <c r="AL2641">
        <f t="shared" si="944"/>
        <v>0</v>
      </c>
      <c r="AM2641">
        <f>IF(AND(INDIRECT(AN2641)='Sample Select backend'!$C$2,INDIRECT(AO2641)=1,INDIRECT(AP2641)='Sample Select backend'!$F$2,INDIRECT(AQ2641)=1,INDIRECT(AR2641)='Sample Select backend'!$M$2),1,0)</f>
        <v>0</v>
      </c>
      <c r="AN2641" t="str">
        <f>_xlfn.CONCAT('Sample Select backend'!$C$4,ROW(AN2641))</f>
        <v>AE2641</v>
      </c>
      <c r="AO2641" s="9" t="str">
        <f>_xlfn.CONCAT('Sample Select backend'!$J$2,ROW(AO2641))</f>
        <v>AJ2641</v>
      </c>
      <c r="AP2641" t="str">
        <f>_xlfn.CONCAT('Sample Select backend'!$F$4,ROW(AP2641))</f>
        <v>AF2641</v>
      </c>
      <c r="AQ2641" t="str">
        <f>_xlfn.CONCAT('Sample Select backend'!$I$10,ROW(AQ2641))</f>
        <v>R2641</v>
      </c>
      <c r="AR2641" t="str">
        <f>_xlfn.CONCAT('Sample Select backend'!$M$4,ROW(AR2641))</f>
        <v>AK2641</v>
      </c>
      <c r="AS2641" t="str">
        <f t="shared" si="945"/>
        <v>Norway</v>
      </c>
      <c r="AT2641" s="9">
        <f t="shared" si="946"/>
        <v>1</v>
      </c>
      <c r="AU2641">
        <f t="shared" si="947"/>
        <v>0</v>
      </c>
      <c r="AV2641" s="9">
        <v>0</v>
      </c>
    </row>
    <row r="2642" spans="1:48" x14ac:dyDescent="0.35">
      <c r="A2642" s="24" t="s">
        <v>134</v>
      </c>
      <c r="B2642" s="24">
        <v>1</v>
      </c>
      <c r="C2642" s="24">
        <v>1</v>
      </c>
      <c r="D2642" s="24" t="s">
        <v>4107</v>
      </c>
      <c r="E2642" s="24"/>
      <c r="O2642" t="s">
        <v>2800</v>
      </c>
      <c r="P2642" t="s">
        <v>2808</v>
      </c>
      <c r="Q2642" t="s">
        <v>2813</v>
      </c>
      <c r="R2642">
        <v>0</v>
      </c>
      <c r="S2642" t="s">
        <v>202</v>
      </c>
      <c r="T2642" t="s">
        <v>202</v>
      </c>
      <c r="U2642" t="s">
        <v>202</v>
      </c>
      <c r="V2642">
        <v>-1</v>
      </c>
      <c r="W2642">
        <v>-1</v>
      </c>
      <c r="X2642">
        <v>-1</v>
      </c>
      <c r="Y2642">
        <v>-1</v>
      </c>
      <c r="Z2642">
        <v>-1</v>
      </c>
      <c r="AA2642">
        <v>-1</v>
      </c>
      <c r="AB2642">
        <v>-1</v>
      </c>
      <c r="AC2642">
        <v>-1</v>
      </c>
      <c r="AD2642">
        <v>-1</v>
      </c>
      <c r="AE2642" s="4" t="s">
        <v>2828</v>
      </c>
      <c r="AF2642" s="9" t="s">
        <v>2829</v>
      </c>
      <c r="AG2642">
        <v>0</v>
      </c>
      <c r="AH2642">
        <v>0</v>
      </c>
      <c r="AI2642">
        <v>1</v>
      </c>
      <c r="AJ2642">
        <v>1</v>
      </c>
      <c r="AK2642" s="9" t="s">
        <v>2840</v>
      </c>
      <c r="AL2642">
        <f t="shared" si="944"/>
        <v>0</v>
      </c>
      <c r="AM2642">
        <f>IF(AND(INDIRECT(AN2642)='Sample Select backend'!$C$2,INDIRECT(AO2642)=1,INDIRECT(AP2642)='Sample Select backend'!$F$2,INDIRECT(AQ2642)=1,INDIRECT(AR2642)='Sample Select backend'!$M$2),1,0)</f>
        <v>0</v>
      </c>
      <c r="AN2642" t="str">
        <f>_xlfn.CONCAT('Sample Select backend'!$C$4,ROW(AN2642))</f>
        <v>AE2642</v>
      </c>
      <c r="AO2642" s="9" t="str">
        <f>_xlfn.CONCAT('Sample Select backend'!$J$2,ROW(AO2642))</f>
        <v>AJ2642</v>
      </c>
      <c r="AP2642" t="str">
        <f>_xlfn.CONCAT('Sample Select backend'!$F$4,ROW(AP2642))</f>
        <v>AF2642</v>
      </c>
      <c r="AQ2642" t="str">
        <f>_xlfn.CONCAT('Sample Select backend'!$I$10,ROW(AQ2642))</f>
        <v>R2642</v>
      </c>
      <c r="AR2642" t="str">
        <f>_xlfn.CONCAT('Sample Select backend'!$M$4,ROW(AR2642))</f>
        <v>AK2642</v>
      </c>
      <c r="AS2642" t="str">
        <f t="shared" si="945"/>
        <v>Norway</v>
      </c>
      <c r="AT2642" s="9">
        <f t="shared" si="946"/>
        <v>1</v>
      </c>
      <c r="AU2642">
        <f t="shared" si="947"/>
        <v>0</v>
      </c>
      <c r="AV2642" s="9">
        <v>0</v>
      </c>
    </row>
    <row r="2643" spans="1:48" x14ac:dyDescent="0.35">
      <c r="A2643" s="24" t="s">
        <v>134</v>
      </c>
      <c r="B2643" s="24">
        <v>2</v>
      </c>
      <c r="C2643" s="24">
        <v>15</v>
      </c>
      <c r="D2643" s="24" t="s">
        <v>4108</v>
      </c>
      <c r="E2643" s="24"/>
      <c r="O2643" t="s">
        <v>2800</v>
      </c>
      <c r="P2643" t="s">
        <v>2808</v>
      </c>
      <c r="Q2643" t="s">
        <v>2813</v>
      </c>
      <c r="R2643">
        <v>0</v>
      </c>
      <c r="S2643" t="s">
        <v>202</v>
      </c>
      <c r="T2643" t="s">
        <v>202</v>
      </c>
      <c r="U2643" t="s">
        <v>202</v>
      </c>
      <c r="V2643">
        <v>-1</v>
      </c>
      <c r="W2643">
        <v>-1</v>
      </c>
      <c r="X2643">
        <v>-1</v>
      </c>
      <c r="Y2643">
        <v>-1</v>
      </c>
      <c r="Z2643">
        <v>-1</v>
      </c>
      <c r="AA2643">
        <v>-1</v>
      </c>
      <c r="AB2643">
        <v>-1</v>
      </c>
      <c r="AC2643">
        <v>-1</v>
      </c>
      <c r="AD2643">
        <v>-1</v>
      </c>
      <c r="AE2643" s="4" t="s">
        <v>2828</v>
      </c>
      <c r="AF2643" s="9" t="s">
        <v>2829</v>
      </c>
      <c r="AG2643">
        <v>0</v>
      </c>
      <c r="AH2643">
        <v>0</v>
      </c>
      <c r="AI2643">
        <v>1</v>
      </c>
      <c r="AJ2643">
        <v>1</v>
      </c>
      <c r="AK2643" s="9" t="s">
        <v>2840</v>
      </c>
      <c r="AL2643">
        <f t="shared" si="944"/>
        <v>0</v>
      </c>
      <c r="AM2643">
        <f>IF(AND(INDIRECT(AN2643)='Sample Select backend'!$C$2,INDIRECT(AO2643)=1,INDIRECT(AP2643)='Sample Select backend'!$F$2,INDIRECT(AQ2643)=1,INDIRECT(AR2643)='Sample Select backend'!$M$2),1,0)</f>
        <v>0</v>
      </c>
      <c r="AN2643" t="str">
        <f>_xlfn.CONCAT('Sample Select backend'!$C$4,ROW(AN2643))</f>
        <v>AE2643</v>
      </c>
      <c r="AO2643" s="9" t="str">
        <f>_xlfn.CONCAT('Sample Select backend'!$J$2,ROW(AO2643))</f>
        <v>AJ2643</v>
      </c>
      <c r="AP2643" t="str">
        <f>_xlfn.CONCAT('Sample Select backend'!$F$4,ROW(AP2643))</f>
        <v>AF2643</v>
      </c>
      <c r="AQ2643" t="str">
        <f>_xlfn.CONCAT('Sample Select backend'!$I$10,ROW(AQ2643))</f>
        <v>R2643</v>
      </c>
      <c r="AR2643" t="str">
        <f>_xlfn.CONCAT('Sample Select backend'!$M$4,ROW(AR2643))</f>
        <v>AK2643</v>
      </c>
      <c r="AS2643" t="str">
        <f t="shared" si="945"/>
        <v>Norway</v>
      </c>
      <c r="AT2643" s="9">
        <f t="shared" si="946"/>
        <v>15</v>
      </c>
      <c r="AU2643">
        <f t="shared" si="947"/>
        <v>0</v>
      </c>
      <c r="AV2643" s="9">
        <v>0</v>
      </c>
    </row>
    <row r="2644" spans="1:48" x14ac:dyDescent="0.35">
      <c r="A2644" s="24" t="s">
        <v>134</v>
      </c>
      <c r="B2644" s="24">
        <v>1</v>
      </c>
      <c r="C2644" s="24">
        <v>8</v>
      </c>
      <c r="D2644" s="24" t="s">
        <v>4109</v>
      </c>
      <c r="E2644" s="24"/>
      <c r="O2644" t="s">
        <v>2800</v>
      </c>
      <c r="P2644" t="s">
        <v>2808</v>
      </c>
      <c r="Q2644" t="s">
        <v>2813</v>
      </c>
      <c r="R2644">
        <v>0</v>
      </c>
      <c r="S2644" t="s">
        <v>202</v>
      </c>
      <c r="T2644" t="s">
        <v>202</v>
      </c>
      <c r="U2644" t="s">
        <v>202</v>
      </c>
      <c r="V2644">
        <v>-1</v>
      </c>
      <c r="W2644">
        <v>-1</v>
      </c>
      <c r="X2644">
        <v>-1</v>
      </c>
      <c r="Y2644">
        <v>-1</v>
      </c>
      <c r="Z2644">
        <v>-1</v>
      </c>
      <c r="AA2644">
        <v>-1</v>
      </c>
      <c r="AB2644">
        <v>-1</v>
      </c>
      <c r="AC2644">
        <v>-1</v>
      </c>
      <c r="AD2644">
        <v>-1</v>
      </c>
      <c r="AE2644" s="4" t="s">
        <v>2828</v>
      </c>
      <c r="AF2644" s="9" t="s">
        <v>2829</v>
      </c>
      <c r="AG2644">
        <v>0</v>
      </c>
      <c r="AH2644">
        <v>0</v>
      </c>
      <c r="AI2644">
        <v>1</v>
      </c>
      <c r="AJ2644">
        <v>1</v>
      </c>
      <c r="AK2644" s="9" t="s">
        <v>2840</v>
      </c>
      <c r="AL2644">
        <f t="shared" si="944"/>
        <v>0</v>
      </c>
      <c r="AM2644">
        <f>IF(AND(INDIRECT(AN2644)='Sample Select backend'!$C$2,INDIRECT(AO2644)=1,INDIRECT(AP2644)='Sample Select backend'!$F$2,INDIRECT(AQ2644)=1,INDIRECT(AR2644)='Sample Select backend'!$M$2),1,0)</f>
        <v>0</v>
      </c>
      <c r="AN2644" t="str">
        <f>_xlfn.CONCAT('Sample Select backend'!$C$4,ROW(AN2644))</f>
        <v>AE2644</v>
      </c>
      <c r="AO2644" s="9" t="str">
        <f>_xlfn.CONCAT('Sample Select backend'!$J$2,ROW(AO2644))</f>
        <v>AJ2644</v>
      </c>
      <c r="AP2644" t="str">
        <f>_xlfn.CONCAT('Sample Select backend'!$F$4,ROW(AP2644))</f>
        <v>AF2644</v>
      </c>
      <c r="AQ2644" t="str">
        <f>_xlfn.CONCAT('Sample Select backend'!$I$10,ROW(AQ2644))</f>
        <v>R2644</v>
      </c>
      <c r="AR2644" t="str">
        <f>_xlfn.CONCAT('Sample Select backend'!$M$4,ROW(AR2644))</f>
        <v>AK2644</v>
      </c>
      <c r="AS2644" t="str">
        <f t="shared" si="945"/>
        <v>Norway</v>
      </c>
      <c r="AT2644" s="9">
        <f t="shared" si="946"/>
        <v>8</v>
      </c>
      <c r="AU2644">
        <f t="shared" si="947"/>
        <v>0</v>
      </c>
      <c r="AV2644" s="9">
        <v>0</v>
      </c>
    </row>
    <row r="2645" spans="1:48" x14ac:dyDescent="0.35">
      <c r="A2645" s="24" t="s">
        <v>134</v>
      </c>
      <c r="B2645" s="24">
        <v>6</v>
      </c>
      <c r="C2645" s="24">
        <v>29</v>
      </c>
      <c r="D2645" s="24" t="s">
        <v>4110</v>
      </c>
      <c r="E2645" s="24"/>
      <c r="O2645" t="s">
        <v>2800</v>
      </c>
      <c r="P2645" t="s">
        <v>2808</v>
      </c>
      <c r="Q2645" t="s">
        <v>2813</v>
      </c>
      <c r="R2645">
        <v>0</v>
      </c>
      <c r="S2645" t="s">
        <v>202</v>
      </c>
      <c r="T2645" t="s">
        <v>202</v>
      </c>
      <c r="U2645" t="s">
        <v>202</v>
      </c>
      <c r="V2645">
        <v>-1</v>
      </c>
      <c r="W2645">
        <v>-1</v>
      </c>
      <c r="X2645">
        <v>-1</v>
      </c>
      <c r="Y2645">
        <v>-1</v>
      </c>
      <c r="Z2645">
        <v>-1</v>
      </c>
      <c r="AA2645">
        <v>-1</v>
      </c>
      <c r="AB2645">
        <v>-1</v>
      </c>
      <c r="AC2645">
        <v>-1</v>
      </c>
      <c r="AD2645">
        <v>-1</v>
      </c>
      <c r="AE2645" s="4" t="s">
        <v>2828</v>
      </c>
      <c r="AF2645" s="9" t="s">
        <v>2829</v>
      </c>
      <c r="AG2645">
        <v>0</v>
      </c>
      <c r="AH2645">
        <v>0</v>
      </c>
      <c r="AI2645">
        <v>1</v>
      </c>
      <c r="AJ2645">
        <v>1</v>
      </c>
      <c r="AK2645" s="9" t="s">
        <v>2840</v>
      </c>
      <c r="AL2645">
        <f t="shared" si="944"/>
        <v>0</v>
      </c>
      <c r="AM2645">
        <f>IF(AND(INDIRECT(AN2645)='Sample Select backend'!$C$2,INDIRECT(AO2645)=1,INDIRECT(AP2645)='Sample Select backend'!$F$2,INDIRECT(AQ2645)=1,INDIRECT(AR2645)='Sample Select backend'!$M$2),1,0)</f>
        <v>0</v>
      </c>
      <c r="AN2645" t="str">
        <f>_xlfn.CONCAT('Sample Select backend'!$C$4,ROW(AN2645))</f>
        <v>AE2645</v>
      </c>
      <c r="AO2645" s="9" t="str">
        <f>_xlfn.CONCAT('Sample Select backend'!$J$2,ROW(AO2645))</f>
        <v>AJ2645</v>
      </c>
      <c r="AP2645" t="str">
        <f>_xlfn.CONCAT('Sample Select backend'!$F$4,ROW(AP2645))</f>
        <v>AF2645</v>
      </c>
      <c r="AQ2645" t="str">
        <f>_xlfn.CONCAT('Sample Select backend'!$I$10,ROW(AQ2645))</f>
        <v>R2645</v>
      </c>
      <c r="AR2645" t="str">
        <f>_xlfn.CONCAT('Sample Select backend'!$M$4,ROW(AR2645))</f>
        <v>AK2645</v>
      </c>
      <c r="AS2645" t="str">
        <f t="shared" si="945"/>
        <v>Norway</v>
      </c>
      <c r="AT2645" s="9">
        <f t="shared" si="946"/>
        <v>29</v>
      </c>
      <c r="AU2645">
        <f t="shared" si="947"/>
        <v>0</v>
      </c>
      <c r="AV2645" s="9">
        <v>1</v>
      </c>
    </row>
    <row r="2646" spans="1:48" x14ac:dyDescent="0.35">
      <c r="A2646" s="24" t="s">
        <v>134</v>
      </c>
      <c r="B2646" s="24">
        <v>7</v>
      </c>
      <c r="C2646" s="24">
        <v>30</v>
      </c>
      <c r="D2646" s="24" t="s">
        <v>4111</v>
      </c>
      <c r="E2646" s="24"/>
      <c r="O2646" t="s">
        <v>2800</v>
      </c>
      <c r="P2646" t="s">
        <v>2808</v>
      </c>
      <c r="Q2646" t="s">
        <v>2813</v>
      </c>
      <c r="R2646">
        <v>0</v>
      </c>
      <c r="S2646" t="s">
        <v>202</v>
      </c>
      <c r="T2646" t="s">
        <v>202</v>
      </c>
      <c r="U2646" t="s">
        <v>202</v>
      </c>
      <c r="V2646">
        <v>-1</v>
      </c>
      <c r="W2646">
        <v>-1</v>
      </c>
      <c r="X2646">
        <v>-1</v>
      </c>
      <c r="Y2646">
        <v>-1</v>
      </c>
      <c r="Z2646">
        <v>-1</v>
      </c>
      <c r="AA2646">
        <v>-1</v>
      </c>
      <c r="AB2646">
        <v>-1</v>
      </c>
      <c r="AC2646">
        <v>-1</v>
      </c>
      <c r="AD2646">
        <v>-1</v>
      </c>
      <c r="AE2646" s="4" t="s">
        <v>2828</v>
      </c>
      <c r="AF2646" s="9" t="s">
        <v>2829</v>
      </c>
      <c r="AG2646">
        <v>0</v>
      </c>
      <c r="AH2646">
        <v>0</v>
      </c>
      <c r="AI2646">
        <v>1</v>
      </c>
      <c r="AJ2646">
        <v>1</v>
      </c>
      <c r="AK2646" s="9" t="s">
        <v>2840</v>
      </c>
      <c r="AL2646">
        <f t="shared" si="944"/>
        <v>0</v>
      </c>
      <c r="AM2646">
        <f>IF(AND(INDIRECT(AN2646)='Sample Select backend'!$C$2,INDIRECT(AO2646)=1,INDIRECT(AP2646)='Sample Select backend'!$F$2,INDIRECT(AQ2646)=1,INDIRECT(AR2646)='Sample Select backend'!$M$2),1,0)</f>
        <v>0</v>
      </c>
      <c r="AN2646" t="str">
        <f>_xlfn.CONCAT('Sample Select backend'!$C$4,ROW(AN2646))</f>
        <v>AE2646</v>
      </c>
      <c r="AO2646" s="9" t="str">
        <f>_xlfn.CONCAT('Sample Select backend'!$J$2,ROW(AO2646))</f>
        <v>AJ2646</v>
      </c>
      <c r="AP2646" t="str">
        <f>_xlfn.CONCAT('Sample Select backend'!$F$4,ROW(AP2646))</f>
        <v>AF2646</v>
      </c>
      <c r="AQ2646" t="str">
        <f>_xlfn.CONCAT('Sample Select backend'!$I$10,ROW(AQ2646))</f>
        <v>R2646</v>
      </c>
      <c r="AR2646" t="str">
        <f>_xlfn.CONCAT('Sample Select backend'!$M$4,ROW(AR2646))</f>
        <v>AK2646</v>
      </c>
      <c r="AS2646" t="str">
        <f t="shared" si="945"/>
        <v>Norway</v>
      </c>
      <c r="AT2646" s="9">
        <f t="shared" si="946"/>
        <v>30</v>
      </c>
      <c r="AU2646">
        <f t="shared" si="947"/>
        <v>0</v>
      </c>
      <c r="AV2646" s="9">
        <v>1</v>
      </c>
    </row>
    <row r="2647" spans="1:48" x14ac:dyDescent="0.35">
      <c r="A2647" t="s">
        <v>138</v>
      </c>
      <c r="B2647">
        <v>1</v>
      </c>
      <c r="C2647" t="s">
        <v>206</v>
      </c>
      <c r="D2647" t="s">
        <v>1817</v>
      </c>
      <c r="E2647">
        <v>-2</v>
      </c>
      <c r="F2647">
        <v>2</v>
      </c>
      <c r="G2647">
        <v>-2</v>
      </c>
      <c r="H2647">
        <v>-1</v>
      </c>
      <c r="I2647">
        <v>-2</v>
      </c>
      <c r="J2647">
        <v>2</v>
      </c>
      <c r="K2647">
        <v>2</v>
      </c>
      <c r="M2647">
        <v>1</v>
      </c>
      <c r="N2647" t="s">
        <v>2737</v>
      </c>
      <c r="O2647" t="s">
        <v>2804</v>
      </c>
      <c r="P2647" t="s">
        <v>2808</v>
      </c>
      <c r="Q2647" t="s">
        <v>2813</v>
      </c>
      <c r="R2647">
        <v>0</v>
      </c>
      <c r="S2647">
        <v>-6.29</v>
      </c>
      <c r="T2647">
        <v>-14.66</v>
      </c>
      <c r="U2647">
        <v>81.209999999999994</v>
      </c>
      <c r="V2647">
        <f t="shared" ref="V2647:AD2653" si="948">IF(E2647&gt;0,1,IF(E2647&lt;0,0,-1))</f>
        <v>0</v>
      </c>
      <c r="W2647">
        <f t="shared" si="948"/>
        <v>1</v>
      </c>
      <c r="X2647">
        <f t="shared" si="948"/>
        <v>0</v>
      </c>
      <c r="Y2647">
        <f t="shared" si="948"/>
        <v>0</v>
      </c>
      <c r="Z2647">
        <f t="shared" si="948"/>
        <v>0</v>
      </c>
      <c r="AA2647">
        <f t="shared" si="948"/>
        <v>1</v>
      </c>
      <c r="AB2647">
        <f t="shared" si="948"/>
        <v>1</v>
      </c>
      <c r="AC2647">
        <f t="shared" si="948"/>
        <v>-1</v>
      </c>
      <c r="AD2647">
        <f t="shared" si="948"/>
        <v>1</v>
      </c>
      <c r="AE2647" s="4" t="s">
        <v>2828</v>
      </c>
      <c r="AF2647" s="9" t="s">
        <v>2829</v>
      </c>
      <c r="AG2647">
        <v>0</v>
      </c>
      <c r="AH2647">
        <v>0</v>
      </c>
      <c r="AI2647">
        <v>0</v>
      </c>
      <c r="AJ2647">
        <v>1</v>
      </c>
      <c r="AK2647" s="9" t="s">
        <v>2840</v>
      </c>
      <c r="AL2647">
        <f t="shared" si="944"/>
        <v>0</v>
      </c>
      <c r="AM2647">
        <f>IF(AND(INDIRECT(AN2647)='Sample Select backend'!$C$2,INDIRECT(AO2647)=1,INDIRECT(AP2647)='Sample Select backend'!$F$2,INDIRECT(AQ2647)=1,INDIRECT(AR2647)='Sample Select backend'!$M$2),1,0)</f>
        <v>0</v>
      </c>
      <c r="AN2647" t="str">
        <f>_xlfn.CONCAT('Sample Select backend'!$C$4,ROW(AN2647))</f>
        <v>AE2647</v>
      </c>
      <c r="AO2647" s="9" t="str">
        <f>_xlfn.CONCAT('Sample Select backend'!$J$2,ROW(AO2647))</f>
        <v>AJ2647</v>
      </c>
      <c r="AP2647" t="str">
        <f>_xlfn.CONCAT('Sample Select backend'!$F$4,ROW(AP2647))</f>
        <v>AF2647</v>
      </c>
      <c r="AQ2647" t="str">
        <f>_xlfn.CONCAT('Sample Select backend'!$I$10,ROW(AQ2647))</f>
        <v>R2647</v>
      </c>
      <c r="AR2647" t="str">
        <f>_xlfn.CONCAT('Sample Select backend'!$M$4,ROW(AR2647))</f>
        <v>AK2647</v>
      </c>
      <c r="AS2647" t="str">
        <f t="shared" si="945"/>
        <v>Oman</v>
      </c>
      <c r="AT2647" s="9" t="str">
        <f t="shared" si="946"/>
        <v>Tax exemption/waiver/suspension</v>
      </c>
      <c r="AU2647">
        <f t="shared" si="947"/>
        <v>1</v>
      </c>
      <c r="AV2647" s="9">
        <v>1</v>
      </c>
    </row>
    <row r="2648" spans="1:48" x14ac:dyDescent="0.35">
      <c r="A2648" t="s">
        <v>138</v>
      </c>
      <c r="B2648">
        <v>1</v>
      </c>
      <c r="C2648">
        <v>6</v>
      </c>
      <c r="D2648" t="s">
        <v>1816</v>
      </c>
      <c r="E2648">
        <v>-2</v>
      </c>
      <c r="F2648">
        <v>2</v>
      </c>
      <c r="G2648">
        <v>2</v>
      </c>
      <c r="H2648">
        <v>2</v>
      </c>
      <c r="I2648">
        <v>2</v>
      </c>
      <c r="J2648">
        <v>2</v>
      </c>
      <c r="K2648">
        <v>1</v>
      </c>
      <c r="L2648">
        <v>2</v>
      </c>
      <c r="M2648">
        <v>1</v>
      </c>
      <c r="N2648" t="s">
        <v>2737</v>
      </c>
      <c r="O2648" t="s">
        <v>2804</v>
      </c>
      <c r="P2648" t="s">
        <v>2808</v>
      </c>
      <c r="Q2648" t="s">
        <v>2813</v>
      </c>
      <c r="R2648">
        <v>0</v>
      </c>
      <c r="S2648">
        <v>-6.29</v>
      </c>
      <c r="T2648">
        <v>-14.66</v>
      </c>
      <c r="U2648">
        <v>81.209999999999994</v>
      </c>
      <c r="V2648">
        <f t="shared" si="948"/>
        <v>0</v>
      </c>
      <c r="W2648">
        <f t="shared" si="948"/>
        <v>1</v>
      </c>
      <c r="X2648">
        <f t="shared" si="948"/>
        <v>1</v>
      </c>
      <c r="Y2648">
        <f t="shared" si="948"/>
        <v>1</v>
      </c>
      <c r="Z2648">
        <f t="shared" si="948"/>
        <v>1</v>
      </c>
      <c r="AA2648">
        <f t="shared" si="948"/>
        <v>1</v>
      </c>
      <c r="AB2648">
        <f t="shared" si="948"/>
        <v>1</v>
      </c>
      <c r="AC2648">
        <f t="shared" si="948"/>
        <v>1</v>
      </c>
      <c r="AD2648">
        <f t="shared" si="948"/>
        <v>1</v>
      </c>
      <c r="AE2648" s="4" t="s">
        <v>2828</v>
      </c>
      <c r="AF2648" s="9" t="s">
        <v>2829</v>
      </c>
      <c r="AG2648">
        <v>0</v>
      </c>
      <c r="AH2648">
        <v>0</v>
      </c>
      <c r="AI2648">
        <v>0</v>
      </c>
      <c r="AJ2648">
        <v>1</v>
      </c>
      <c r="AK2648" s="9" t="s">
        <v>2840</v>
      </c>
      <c r="AL2648">
        <f t="shared" si="944"/>
        <v>0</v>
      </c>
      <c r="AM2648">
        <f>IF(AND(INDIRECT(AN2648)='Sample Select backend'!$C$2,INDIRECT(AO2648)=1,INDIRECT(AP2648)='Sample Select backend'!$F$2,INDIRECT(AQ2648)=1,INDIRECT(AR2648)='Sample Select backend'!$M$2),1,0)</f>
        <v>0</v>
      </c>
      <c r="AN2648" t="str">
        <f>_xlfn.CONCAT('Sample Select backend'!$C$4,ROW(AN2648))</f>
        <v>AE2648</v>
      </c>
      <c r="AO2648" s="9" t="str">
        <f>_xlfn.CONCAT('Sample Select backend'!$J$2,ROW(AO2648))</f>
        <v>AJ2648</v>
      </c>
      <c r="AP2648" t="str">
        <f>_xlfn.CONCAT('Sample Select backend'!$F$4,ROW(AP2648))</f>
        <v>AF2648</v>
      </c>
      <c r="AQ2648" t="str">
        <f>_xlfn.CONCAT('Sample Select backend'!$I$10,ROW(AQ2648))</f>
        <v>R2648</v>
      </c>
      <c r="AR2648" t="str">
        <f>_xlfn.CONCAT('Sample Select backend'!$M$4,ROW(AR2648))</f>
        <v>AK2648</v>
      </c>
      <c r="AS2648" t="str">
        <f t="shared" si="945"/>
        <v>Oman</v>
      </c>
      <c r="AT2648" s="9">
        <f t="shared" si="946"/>
        <v>6</v>
      </c>
      <c r="AU2648">
        <f t="shared" si="947"/>
        <v>0</v>
      </c>
      <c r="AV2648" s="9">
        <v>1</v>
      </c>
    </row>
    <row r="2649" spans="1:48" x14ac:dyDescent="0.35">
      <c r="A2649" t="s">
        <v>138</v>
      </c>
      <c r="B2649">
        <v>6</v>
      </c>
      <c r="C2649">
        <v>28</v>
      </c>
      <c r="D2649" t="s">
        <v>1821</v>
      </c>
      <c r="E2649">
        <v>-2</v>
      </c>
      <c r="F2649">
        <v>1</v>
      </c>
      <c r="G2649">
        <v>2</v>
      </c>
      <c r="H2649">
        <v>1</v>
      </c>
      <c r="I2649">
        <v>2</v>
      </c>
      <c r="J2649">
        <v>2</v>
      </c>
      <c r="K2649">
        <v>1</v>
      </c>
      <c r="L2649">
        <v>2</v>
      </c>
      <c r="M2649">
        <v>1</v>
      </c>
      <c r="N2649" t="s">
        <v>2737</v>
      </c>
      <c r="O2649" t="s">
        <v>2804</v>
      </c>
      <c r="P2649" t="s">
        <v>2808</v>
      </c>
      <c r="Q2649" t="s">
        <v>2813</v>
      </c>
      <c r="R2649">
        <v>0</v>
      </c>
      <c r="S2649">
        <v>-6.29</v>
      </c>
      <c r="T2649">
        <v>-14.66</v>
      </c>
      <c r="U2649">
        <v>81.209999999999994</v>
      </c>
      <c r="V2649">
        <f t="shared" si="948"/>
        <v>0</v>
      </c>
      <c r="W2649">
        <f t="shared" si="948"/>
        <v>1</v>
      </c>
      <c r="X2649">
        <f t="shared" si="948"/>
        <v>1</v>
      </c>
      <c r="Y2649">
        <f t="shared" si="948"/>
        <v>1</v>
      </c>
      <c r="Z2649">
        <f t="shared" si="948"/>
        <v>1</v>
      </c>
      <c r="AA2649">
        <f t="shared" si="948"/>
        <v>1</v>
      </c>
      <c r="AB2649">
        <f t="shared" si="948"/>
        <v>1</v>
      </c>
      <c r="AC2649">
        <f t="shared" si="948"/>
        <v>1</v>
      </c>
      <c r="AD2649">
        <f t="shared" si="948"/>
        <v>1</v>
      </c>
      <c r="AE2649" s="4" t="s">
        <v>2828</v>
      </c>
      <c r="AF2649" s="9" t="s">
        <v>2829</v>
      </c>
      <c r="AG2649">
        <v>0</v>
      </c>
      <c r="AH2649">
        <v>0</v>
      </c>
      <c r="AI2649">
        <v>0</v>
      </c>
      <c r="AJ2649">
        <v>1</v>
      </c>
      <c r="AK2649" s="9" t="s">
        <v>2840</v>
      </c>
      <c r="AL2649">
        <f t="shared" si="944"/>
        <v>0</v>
      </c>
      <c r="AM2649">
        <f>IF(AND(INDIRECT(AN2649)='Sample Select backend'!$C$2,INDIRECT(AO2649)=1,INDIRECT(AP2649)='Sample Select backend'!$F$2,INDIRECT(AQ2649)=1,INDIRECT(AR2649)='Sample Select backend'!$M$2),1,0)</f>
        <v>0</v>
      </c>
      <c r="AN2649" t="str">
        <f>_xlfn.CONCAT('Sample Select backend'!$C$4,ROW(AN2649))</f>
        <v>AE2649</v>
      </c>
      <c r="AO2649" s="9" t="str">
        <f>_xlfn.CONCAT('Sample Select backend'!$J$2,ROW(AO2649))</f>
        <v>AJ2649</v>
      </c>
      <c r="AP2649" t="str">
        <f>_xlfn.CONCAT('Sample Select backend'!$F$4,ROW(AP2649))</f>
        <v>AF2649</v>
      </c>
      <c r="AQ2649" t="str">
        <f>_xlfn.CONCAT('Sample Select backend'!$I$10,ROW(AQ2649))</f>
        <v>R2649</v>
      </c>
      <c r="AR2649" t="str">
        <f>_xlfn.CONCAT('Sample Select backend'!$M$4,ROW(AR2649))</f>
        <v>AK2649</v>
      </c>
      <c r="AS2649" t="str">
        <f t="shared" si="945"/>
        <v>Oman</v>
      </c>
      <c r="AT2649" s="9">
        <f t="shared" si="946"/>
        <v>28</v>
      </c>
      <c r="AU2649">
        <f t="shared" si="947"/>
        <v>0</v>
      </c>
      <c r="AV2649" s="9">
        <v>1</v>
      </c>
    </row>
    <row r="2650" spans="1:48" x14ac:dyDescent="0.35">
      <c r="A2650" t="s">
        <v>138</v>
      </c>
      <c r="B2650">
        <v>7</v>
      </c>
      <c r="C2650">
        <v>30</v>
      </c>
      <c r="D2650" t="s">
        <v>1815</v>
      </c>
      <c r="E2650">
        <v>1</v>
      </c>
      <c r="F2650">
        <v>1</v>
      </c>
      <c r="G2650">
        <v>2</v>
      </c>
      <c r="H2650">
        <v>1</v>
      </c>
      <c r="I2650">
        <v>2</v>
      </c>
      <c r="J2650">
        <v>2</v>
      </c>
      <c r="K2650">
        <v>1</v>
      </c>
      <c r="L2650">
        <v>2</v>
      </c>
      <c r="M2650">
        <v>1</v>
      </c>
      <c r="N2650" t="s">
        <v>2737</v>
      </c>
      <c r="O2650" t="s">
        <v>2804</v>
      </c>
      <c r="P2650" t="s">
        <v>2808</v>
      </c>
      <c r="Q2650" t="s">
        <v>2813</v>
      </c>
      <c r="R2650">
        <v>0</v>
      </c>
      <c r="S2650">
        <v>-6.29</v>
      </c>
      <c r="T2650">
        <v>-14.66</v>
      </c>
      <c r="U2650">
        <v>81.209999999999994</v>
      </c>
      <c r="V2650">
        <f t="shared" si="948"/>
        <v>1</v>
      </c>
      <c r="W2650">
        <f t="shared" si="948"/>
        <v>1</v>
      </c>
      <c r="X2650">
        <f t="shared" si="948"/>
        <v>1</v>
      </c>
      <c r="Y2650">
        <f t="shared" si="948"/>
        <v>1</v>
      </c>
      <c r="Z2650">
        <f t="shared" si="948"/>
        <v>1</v>
      </c>
      <c r="AA2650">
        <f t="shared" si="948"/>
        <v>1</v>
      </c>
      <c r="AB2650">
        <f t="shared" si="948"/>
        <v>1</v>
      </c>
      <c r="AC2650">
        <f t="shared" si="948"/>
        <v>1</v>
      </c>
      <c r="AD2650">
        <f t="shared" si="948"/>
        <v>1</v>
      </c>
      <c r="AE2650" s="4" t="s">
        <v>2828</v>
      </c>
      <c r="AF2650" s="9" t="s">
        <v>2829</v>
      </c>
      <c r="AG2650">
        <v>0</v>
      </c>
      <c r="AH2650">
        <v>0</v>
      </c>
      <c r="AI2650">
        <v>0</v>
      </c>
      <c r="AJ2650">
        <v>1</v>
      </c>
      <c r="AK2650" s="9" t="s">
        <v>2840</v>
      </c>
      <c r="AL2650">
        <f t="shared" si="944"/>
        <v>0</v>
      </c>
      <c r="AM2650">
        <f>IF(AND(INDIRECT(AN2650)='Sample Select backend'!$C$2,INDIRECT(AO2650)=1,INDIRECT(AP2650)='Sample Select backend'!$F$2,INDIRECT(AQ2650)=1,INDIRECT(AR2650)='Sample Select backend'!$M$2),1,0)</f>
        <v>0</v>
      </c>
      <c r="AN2650" t="str">
        <f>_xlfn.CONCAT('Sample Select backend'!$C$4,ROW(AN2650))</f>
        <v>AE2650</v>
      </c>
      <c r="AO2650" s="9" t="str">
        <f>_xlfn.CONCAT('Sample Select backend'!$J$2,ROW(AO2650))</f>
        <v>AJ2650</v>
      </c>
      <c r="AP2650" t="str">
        <f>_xlfn.CONCAT('Sample Select backend'!$F$4,ROW(AP2650))</f>
        <v>AF2650</v>
      </c>
      <c r="AQ2650" t="str">
        <f>_xlfn.CONCAT('Sample Select backend'!$I$10,ROW(AQ2650))</f>
        <v>R2650</v>
      </c>
      <c r="AR2650" t="str">
        <f>_xlfn.CONCAT('Sample Select backend'!$M$4,ROW(AR2650))</f>
        <v>AK2650</v>
      </c>
      <c r="AS2650" t="str">
        <f t="shared" si="945"/>
        <v>Oman</v>
      </c>
      <c r="AT2650" s="9">
        <f t="shared" si="946"/>
        <v>30</v>
      </c>
      <c r="AU2650">
        <f t="shared" si="947"/>
        <v>0</v>
      </c>
      <c r="AV2650" s="9">
        <v>1</v>
      </c>
    </row>
    <row r="2651" spans="1:48" x14ac:dyDescent="0.35">
      <c r="A2651" t="s">
        <v>138</v>
      </c>
      <c r="B2651">
        <v>3</v>
      </c>
      <c r="C2651" t="s">
        <v>201</v>
      </c>
      <c r="D2651" t="s">
        <v>1818</v>
      </c>
      <c r="E2651">
        <v>2</v>
      </c>
      <c r="F2651">
        <v>2</v>
      </c>
      <c r="G2651">
        <v>-2</v>
      </c>
      <c r="H2651">
        <v>-1</v>
      </c>
      <c r="J2651">
        <v>2</v>
      </c>
      <c r="K2651">
        <v>-2</v>
      </c>
      <c r="L2651">
        <v>-2</v>
      </c>
      <c r="M2651">
        <v>1</v>
      </c>
      <c r="N2651" t="s">
        <v>2737</v>
      </c>
      <c r="O2651" t="s">
        <v>2804</v>
      </c>
      <c r="P2651" t="s">
        <v>2808</v>
      </c>
      <c r="Q2651" t="s">
        <v>2813</v>
      </c>
      <c r="R2651">
        <v>0</v>
      </c>
      <c r="S2651">
        <v>-6.29</v>
      </c>
      <c r="T2651">
        <v>-14.66</v>
      </c>
      <c r="U2651">
        <v>81.209999999999994</v>
      </c>
      <c r="V2651">
        <f t="shared" si="948"/>
        <v>1</v>
      </c>
      <c r="W2651">
        <f t="shared" si="948"/>
        <v>1</v>
      </c>
      <c r="X2651">
        <f t="shared" si="948"/>
        <v>0</v>
      </c>
      <c r="Y2651">
        <f t="shared" si="948"/>
        <v>0</v>
      </c>
      <c r="Z2651">
        <f t="shared" si="948"/>
        <v>-1</v>
      </c>
      <c r="AA2651">
        <f t="shared" si="948"/>
        <v>1</v>
      </c>
      <c r="AB2651">
        <f t="shared" si="948"/>
        <v>0</v>
      </c>
      <c r="AC2651">
        <f t="shared" si="948"/>
        <v>0</v>
      </c>
      <c r="AD2651">
        <f t="shared" si="948"/>
        <v>1</v>
      </c>
      <c r="AE2651" s="4" t="s">
        <v>2828</v>
      </c>
      <c r="AF2651" s="9" t="s">
        <v>2829</v>
      </c>
      <c r="AG2651">
        <v>0</v>
      </c>
      <c r="AH2651">
        <v>0</v>
      </c>
      <c r="AI2651">
        <v>0</v>
      </c>
      <c r="AJ2651">
        <v>1</v>
      </c>
      <c r="AK2651" s="9" t="s">
        <v>2840</v>
      </c>
      <c r="AL2651">
        <f t="shared" si="944"/>
        <v>0</v>
      </c>
      <c r="AM2651">
        <f>IF(AND(INDIRECT(AN2651)='Sample Select backend'!$C$2,INDIRECT(AO2651)=1,INDIRECT(AP2651)='Sample Select backend'!$F$2,INDIRECT(AQ2651)=1,INDIRECT(AR2651)='Sample Select backend'!$M$2),1,0)</f>
        <v>0</v>
      </c>
      <c r="AN2651" t="str">
        <f>_xlfn.CONCAT('Sample Select backend'!$C$4,ROW(AN2651))</f>
        <v>AE2651</v>
      </c>
      <c r="AO2651" s="9" t="str">
        <f>_xlfn.CONCAT('Sample Select backend'!$J$2,ROW(AO2651))</f>
        <v>AJ2651</v>
      </c>
      <c r="AP2651" t="str">
        <f>_xlfn.CONCAT('Sample Select backend'!$F$4,ROW(AP2651))</f>
        <v>AF2651</v>
      </c>
      <c r="AQ2651" t="str">
        <f>_xlfn.CONCAT('Sample Select backend'!$I$10,ROW(AQ2651))</f>
        <v>R2651</v>
      </c>
      <c r="AR2651" t="str">
        <f>_xlfn.CONCAT('Sample Select backend'!$M$4,ROW(AR2651))</f>
        <v>AK2651</v>
      </c>
      <c r="AS2651" t="str">
        <f t="shared" si="945"/>
        <v>Oman</v>
      </c>
      <c r="AT2651" s="9" t="str">
        <f t="shared" si="946"/>
        <v>Other</v>
      </c>
      <c r="AU2651">
        <f t="shared" si="947"/>
        <v>0</v>
      </c>
      <c r="AV2651" s="9">
        <v>1</v>
      </c>
    </row>
    <row r="2652" spans="1:48" x14ac:dyDescent="0.35">
      <c r="A2652" t="s">
        <v>138</v>
      </c>
      <c r="B2652">
        <v>1</v>
      </c>
      <c r="C2652" t="s">
        <v>206</v>
      </c>
      <c r="D2652" t="s">
        <v>1820</v>
      </c>
      <c r="E2652">
        <v>2</v>
      </c>
      <c r="F2652">
        <v>2</v>
      </c>
      <c r="G2652">
        <v>-2</v>
      </c>
      <c r="H2652">
        <v>-1</v>
      </c>
      <c r="I2652">
        <v>-2</v>
      </c>
      <c r="J2652">
        <v>2</v>
      </c>
      <c r="K2652">
        <v>2</v>
      </c>
      <c r="M2652">
        <v>1</v>
      </c>
      <c r="N2652" t="s">
        <v>2737</v>
      </c>
      <c r="O2652" t="s">
        <v>2804</v>
      </c>
      <c r="P2652" t="s">
        <v>2808</v>
      </c>
      <c r="Q2652" t="s">
        <v>2813</v>
      </c>
      <c r="R2652">
        <v>0</v>
      </c>
      <c r="S2652">
        <v>-6.29</v>
      </c>
      <c r="T2652">
        <v>-14.66</v>
      </c>
      <c r="U2652">
        <v>81.209999999999994</v>
      </c>
      <c r="V2652">
        <f t="shared" si="948"/>
        <v>1</v>
      </c>
      <c r="W2652">
        <f t="shared" si="948"/>
        <v>1</v>
      </c>
      <c r="X2652">
        <f t="shared" si="948"/>
        <v>0</v>
      </c>
      <c r="Y2652">
        <f t="shared" si="948"/>
        <v>0</v>
      </c>
      <c r="Z2652">
        <f t="shared" si="948"/>
        <v>0</v>
      </c>
      <c r="AA2652">
        <f t="shared" si="948"/>
        <v>1</v>
      </c>
      <c r="AB2652">
        <f t="shared" si="948"/>
        <v>1</v>
      </c>
      <c r="AC2652">
        <f t="shared" si="948"/>
        <v>-1</v>
      </c>
      <c r="AD2652">
        <f t="shared" si="948"/>
        <v>1</v>
      </c>
      <c r="AE2652" s="4" t="s">
        <v>2828</v>
      </c>
      <c r="AF2652" s="9" t="s">
        <v>2829</v>
      </c>
      <c r="AG2652">
        <v>0</v>
      </c>
      <c r="AH2652">
        <v>0</v>
      </c>
      <c r="AI2652">
        <v>0</v>
      </c>
      <c r="AJ2652">
        <v>1</v>
      </c>
      <c r="AK2652" s="9" t="s">
        <v>2840</v>
      </c>
      <c r="AL2652">
        <f t="shared" si="944"/>
        <v>0</v>
      </c>
      <c r="AM2652">
        <f>IF(AND(INDIRECT(AN2652)='Sample Select backend'!$C$2,INDIRECT(AO2652)=1,INDIRECT(AP2652)='Sample Select backend'!$F$2,INDIRECT(AQ2652)=1,INDIRECT(AR2652)='Sample Select backend'!$M$2),1,0)</f>
        <v>0</v>
      </c>
      <c r="AN2652" t="str">
        <f>_xlfn.CONCAT('Sample Select backend'!$C$4,ROW(AN2652))</f>
        <v>AE2652</v>
      </c>
      <c r="AO2652" s="9" t="str">
        <f>_xlfn.CONCAT('Sample Select backend'!$J$2,ROW(AO2652))</f>
        <v>AJ2652</v>
      </c>
      <c r="AP2652" t="str">
        <f>_xlfn.CONCAT('Sample Select backend'!$F$4,ROW(AP2652))</f>
        <v>AF2652</v>
      </c>
      <c r="AQ2652" t="str">
        <f>_xlfn.CONCAT('Sample Select backend'!$I$10,ROW(AQ2652))</f>
        <v>R2652</v>
      </c>
      <c r="AR2652" t="str">
        <f>_xlfn.CONCAT('Sample Select backend'!$M$4,ROW(AR2652))</f>
        <v>AK2652</v>
      </c>
      <c r="AS2652" t="str">
        <f t="shared" si="945"/>
        <v>Oman</v>
      </c>
      <c r="AT2652" s="9" t="str">
        <f t="shared" si="946"/>
        <v>Tax exemption/waiver/suspension</v>
      </c>
      <c r="AU2652">
        <f t="shared" si="947"/>
        <v>0</v>
      </c>
      <c r="AV2652" s="9">
        <v>0</v>
      </c>
    </row>
    <row r="2653" spans="1:48" x14ac:dyDescent="0.35">
      <c r="A2653" t="s">
        <v>138</v>
      </c>
      <c r="B2653">
        <v>3</v>
      </c>
      <c r="C2653">
        <v>19</v>
      </c>
      <c r="D2653" t="s">
        <v>1819</v>
      </c>
      <c r="E2653">
        <v>2</v>
      </c>
      <c r="F2653">
        <v>2</v>
      </c>
      <c r="G2653">
        <v>-2</v>
      </c>
      <c r="H2653">
        <v>-1</v>
      </c>
      <c r="I2653">
        <v>2</v>
      </c>
      <c r="J2653">
        <v>-2</v>
      </c>
      <c r="K2653">
        <v>2</v>
      </c>
      <c r="L2653">
        <v>2</v>
      </c>
      <c r="M2653">
        <v>1</v>
      </c>
      <c r="N2653" t="s">
        <v>2737</v>
      </c>
      <c r="O2653" t="s">
        <v>2804</v>
      </c>
      <c r="P2653" t="s">
        <v>2808</v>
      </c>
      <c r="Q2653" t="s">
        <v>2813</v>
      </c>
      <c r="R2653">
        <v>0</v>
      </c>
      <c r="S2653">
        <v>-6.29</v>
      </c>
      <c r="T2653">
        <v>-14.66</v>
      </c>
      <c r="U2653">
        <v>81.209999999999994</v>
      </c>
      <c r="V2653">
        <f t="shared" si="948"/>
        <v>1</v>
      </c>
      <c r="W2653">
        <f t="shared" si="948"/>
        <v>1</v>
      </c>
      <c r="X2653">
        <f t="shared" si="948"/>
        <v>0</v>
      </c>
      <c r="Y2653">
        <f t="shared" si="948"/>
        <v>0</v>
      </c>
      <c r="Z2653">
        <f t="shared" si="948"/>
        <v>1</v>
      </c>
      <c r="AA2653">
        <f t="shared" si="948"/>
        <v>0</v>
      </c>
      <c r="AB2653">
        <f t="shared" si="948"/>
        <v>1</v>
      </c>
      <c r="AC2653">
        <f t="shared" si="948"/>
        <v>1</v>
      </c>
      <c r="AD2653">
        <f t="shared" si="948"/>
        <v>1</v>
      </c>
      <c r="AE2653" s="4" t="s">
        <v>2828</v>
      </c>
      <c r="AF2653" s="9" t="s">
        <v>2829</v>
      </c>
      <c r="AG2653">
        <v>0</v>
      </c>
      <c r="AH2653">
        <v>0</v>
      </c>
      <c r="AI2653">
        <v>0</v>
      </c>
      <c r="AJ2653">
        <v>1</v>
      </c>
      <c r="AK2653" s="9" t="s">
        <v>2840</v>
      </c>
      <c r="AL2653">
        <f t="shared" si="944"/>
        <v>0</v>
      </c>
      <c r="AM2653">
        <f>IF(AND(INDIRECT(AN2653)='Sample Select backend'!$C$2,INDIRECT(AO2653)=1,INDIRECT(AP2653)='Sample Select backend'!$F$2,INDIRECT(AQ2653)=1,INDIRECT(AR2653)='Sample Select backend'!$M$2),1,0)</f>
        <v>0</v>
      </c>
      <c r="AN2653" t="str">
        <f>_xlfn.CONCAT('Sample Select backend'!$C$4,ROW(AN2653))</f>
        <v>AE2653</v>
      </c>
      <c r="AO2653" s="9" t="str">
        <f>_xlfn.CONCAT('Sample Select backend'!$J$2,ROW(AO2653))</f>
        <v>AJ2653</v>
      </c>
      <c r="AP2653" t="str">
        <f>_xlfn.CONCAT('Sample Select backend'!$F$4,ROW(AP2653))</f>
        <v>AF2653</v>
      </c>
      <c r="AQ2653" t="str">
        <f>_xlfn.CONCAT('Sample Select backend'!$I$10,ROW(AQ2653))</f>
        <v>R2653</v>
      </c>
      <c r="AR2653" t="str">
        <f>_xlfn.CONCAT('Sample Select backend'!$M$4,ROW(AR2653))</f>
        <v>AK2653</v>
      </c>
      <c r="AS2653" t="str">
        <f t="shared" si="945"/>
        <v>Oman</v>
      </c>
      <c r="AT2653" s="9">
        <f t="shared" si="946"/>
        <v>19</v>
      </c>
      <c r="AU2653">
        <f t="shared" si="947"/>
        <v>0</v>
      </c>
      <c r="AV2653" s="9">
        <v>0</v>
      </c>
    </row>
    <row r="2654" spans="1:48" x14ac:dyDescent="0.35">
      <c r="A2654" s="24" t="s">
        <v>138</v>
      </c>
      <c r="B2654" s="24">
        <v>7</v>
      </c>
      <c r="C2654" s="24">
        <v>30</v>
      </c>
      <c r="D2654" s="24" t="s">
        <v>4112</v>
      </c>
      <c r="E2654" s="24"/>
      <c r="O2654" t="s">
        <v>2804</v>
      </c>
      <c r="P2654" t="s">
        <v>2808</v>
      </c>
      <c r="Q2654" t="s">
        <v>2813</v>
      </c>
      <c r="R2654">
        <v>0</v>
      </c>
      <c r="S2654">
        <v>-6.29</v>
      </c>
      <c r="T2654">
        <v>-14.66</v>
      </c>
      <c r="U2654">
        <v>81.209999999999994</v>
      </c>
      <c r="V2654">
        <v>-1</v>
      </c>
      <c r="W2654">
        <v>-1</v>
      </c>
      <c r="X2654">
        <v>-1</v>
      </c>
      <c r="Y2654">
        <v>-1</v>
      </c>
      <c r="Z2654">
        <v>-1</v>
      </c>
      <c r="AA2654">
        <v>-1</v>
      </c>
      <c r="AB2654">
        <v>-1</v>
      </c>
      <c r="AC2654">
        <v>-1</v>
      </c>
      <c r="AD2654">
        <v>-1</v>
      </c>
      <c r="AE2654" s="4" t="s">
        <v>2828</v>
      </c>
      <c r="AF2654" s="9" t="s">
        <v>2829</v>
      </c>
      <c r="AG2654">
        <v>0</v>
      </c>
      <c r="AH2654">
        <v>0</v>
      </c>
      <c r="AI2654">
        <v>0</v>
      </c>
      <c r="AJ2654">
        <v>1</v>
      </c>
      <c r="AK2654" s="9" t="s">
        <v>2840</v>
      </c>
      <c r="AL2654">
        <f t="shared" si="944"/>
        <v>0</v>
      </c>
      <c r="AM2654">
        <f>IF(AND(INDIRECT(AN2654)='Sample Select backend'!$C$2,INDIRECT(AO2654)=1,INDIRECT(AP2654)='Sample Select backend'!$F$2,INDIRECT(AQ2654)=1,INDIRECT(AR2654)='Sample Select backend'!$M$2),1,0)</f>
        <v>0</v>
      </c>
      <c r="AN2654" t="str">
        <f>_xlfn.CONCAT('Sample Select backend'!$C$4,ROW(AN2654))</f>
        <v>AE2654</v>
      </c>
      <c r="AO2654" s="9" t="str">
        <f>_xlfn.CONCAT('Sample Select backend'!$J$2,ROW(AO2654))</f>
        <v>AJ2654</v>
      </c>
      <c r="AP2654" t="str">
        <f>_xlfn.CONCAT('Sample Select backend'!$F$4,ROW(AP2654))</f>
        <v>AF2654</v>
      </c>
      <c r="AQ2654" t="str">
        <f>_xlfn.CONCAT('Sample Select backend'!$I$10,ROW(AQ2654))</f>
        <v>R2654</v>
      </c>
      <c r="AR2654" t="str">
        <f>_xlfn.CONCAT('Sample Select backend'!$M$4,ROW(AR2654))</f>
        <v>AK2654</v>
      </c>
      <c r="AS2654" t="str">
        <f t="shared" si="945"/>
        <v>Oman</v>
      </c>
      <c r="AT2654" s="9">
        <f t="shared" si="946"/>
        <v>30</v>
      </c>
      <c r="AU2654">
        <f t="shared" si="947"/>
        <v>0</v>
      </c>
      <c r="AV2654" s="9">
        <v>1</v>
      </c>
    </row>
    <row r="2655" spans="1:48" x14ac:dyDescent="0.35">
      <c r="A2655" s="24" t="s">
        <v>138</v>
      </c>
      <c r="B2655" s="24">
        <v>1</v>
      </c>
      <c r="C2655" s="24" t="s">
        <v>201</v>
      </c>
      <c r="D2655" s="24" t="s">
        <v>4113</v>
      </c>
      <c r="E2655" s="24"/>
      <c r="O2655" t="s">
        <v>2804</v>
      </c>
      <c r="P2655" t="s">
        <v>2808</v>
      </c>
      <c r="Q2655" t="s">
        <v>2813</v>
      </c>
      <c r="R2655">
        <v>0</v>
      </c>
      <c r="S2655">
        <v>-6.29</v>
      </c>
      <c r="T2655">
        <v>-14.66</v>
      </c>
      <c r="U2655">
        <v>81.209999999999994</v>
      </c>
      <c r="V2655">
        <v>-1</v>
      </c>
      <c r="W2655">
        <v>-1</v>
      </c>
      <c r="X2655">
        <v>-1</v>
      </c>
      <c r="Y2655">
        <v>-1</v>
      </c>
      <c r="Z2655">
        <v>-1</v>
      </c>
      <c r="AA2655">
        <v>-1</v>
      </c>
      <c r="AB2655">
        <v>-1</v>
      </c>
      <c r="AC2655">
        <v>-1</v>
      </c>
      <c r="AD2655">
        <v>-1</v>
      </c>
      <c r="AE2655" s="4" t="s">
        <v>2828</v>
      </c>
      <c r="AF2655" s="9" t="s">
        <v>2829</v>
      </c>
      <c r="AG2655">
        <v>0</v>
      </c>
      <c r="AH2655">
        <v>0</v>
      </c>
      <c r="AI2655">
        <v>0</v>
      </c>
      <c r="AJ2655">
        <v>1</v>
      </c>
      <c r="AK2655" s="9" t="s">
        <v>2840</v>
      </c>
      <c r="AL2655">
        <f t="shared" si="944"/>
        <v>0</v>
      </c>
      <c r="AM2655">
        <f>IF(AND(INDIRECT(AN2655)='Sample Select backend'!$C$2,INDIRECT(AO2655)=1,INDIRECT(AP2655)='Sample Select backend'!$F$2,INDIRECT(AQ2655)=1,INDIRECT(AR2655)='Sample Select backend'!$M$2),1,0)</f>
        <v>0</v>
      </c>
      <c r="AN2655" t="str">
        <f>_xlfn.CONCAT('Sample Select backend'!$C$4,ROW(AN2655))</f>
        <v>AE2655</v>
      </c>
      <c r="AO2655" s="9" t="str">
        <f>_xlfn.CONCAT('Sample Select backend'!$J$2,ROW(AO2655))</f>
        <v>AJ2655</v>
      </c>
      <c r="AP2655" t="str">
        <f>_xlfn.CONCAT('Sample Select backend'!$F$4,ROW(AP2655))</f>
        <v>AF2655</v>
      </c>
      <c r="AQ2655" t="str">
        <f>_xlfn.CONCAT('Sample Select backend'!$I$10,ROW(AQ2655))</f>
        <v>R2655</v>
      </c>
      <c r="AR2655" t="str">
        <f>_xlfn.CONCAT('Sample Select backend'!$M$4,ROW(AR2655))</f>
        <v>AK2655</v>
      </c>
      <c r="AS2655" t="str">
        <f t="shared" si="945"/>
        <v>Oman</v>
      </c>
      <c r="AT2655" s="9" t="str">
        <f t="shared" si="946"/>
        <v>Other</v>
      </c>
      <c r="AU2655">
        <f t="shared" si="947"/>
        <v>0</v>
      </c>
      <c r="AV2655" s="9">
        <v>1</v>
      </c>
    </row>
    <row r="2656" spans="1:48" x14ac:dyDescent="0.35">
      <c r="A2656" t="s">
        <v>139</v>
      </c>
      <c r="B2656">
        <v>5</v>
      </c>
      <c r="C2656" t="s">
        <v>201</v>
      </c>
      <c r="D2656" t="s">
        <v>1831</v>
      </c>
      <c r="E2656">
        <v>1</v>
      </c>
      <c r="F2656">
        <v>2</v>
      </c>
      <c r="G2656">
        <v>-2</v>
      </c>
      <c r="H2656">
        <v>-1</v>
      </c>
      <c r="I2656">
        <v>-2</v>
      </c>
      <c r="J2656">
        <v>2</v>
      </c>
      <c r="K2656">
        <v>1</v>
      </c>
      <c r="L2656">
        <v>2</v>
      </c>
      <c r="M2656">
        <v>1</v>
      </c>
      <c r="N2656" t="s">
        <v>2738</v>
      </c>
      <c r="O2656" t="s">
        <v>2802</v>
      </c>
      <c r="P2656" t="s">
        <v>2811</v>
      </c>
      <c r="Q2656" t="s">
        <v>2815</v>
      </c>
      <c r="R2656">
        <v>0</v>
      </c>
      <c r="S2656">
        <v>-1.5</v>
      </c>
      <c r="T2656">
        <v>-1.75</v>
      </c>
      <c r="U2656">
        <v>93.59</v>
      </c>
      <c r="V2656">
        <f t="shared" ref="V2656:V2683" si="949">IF(E2656&gt;0,1,IF(E2656&lt;0,0,-1))</f>
        <v>1</v>
      </c>
      <c r="W2656">
        <f t="shared" ref="W2656:W2683" si="950">IF(F2656&gt;0,1,IF(F2656&lt;0,0,-1))</f>
        <v>1</v>
      </c>
      <c r="X2656">
        <f t="shared" ref="X2656:X2683" si="951">IF(G2656&gt;0,1,IF(G2656&lt;0,0,-1))</f>
        <v>0</v>
      </c>
      <c r="Y2656">
        <f t="shared" ref="Y2656:Y2683" si="952">IF(H2656&gt;0,1,IF(H2656&lt;0,0,-1))</f>
        <v>0</v>
      </c>
      <c r="Z2656">
        <f t="shared" ref="Z2656:Z2683" si="953">IF(I2656&gt;0,1,IF(I2656&lt;0,0,-1))</f>
        <v>0</v>
      </c>
      <c r="AA2656">
        <f t="shared" ref="AA2656:AA2683" si="954">IF(J2656&gt;0,1,IF(J2656&lt;0,0,-1))</f>
        <v>1</v>
      </c>
      <c r="AB2656">
        <f t="shared" ref="AB2656:AB2683" si="955">IF(K2656&gt;0,1,IF(K2656&lt;0,0,-1))</f>
        <v>1</v>
      </c>
      <c r="AC2656">
        <f t="shared" ref="AC2656:AC2683" si="956">IF(L2656&gt;0,1,IF(L2656&lt;0,0,-1))</f>
        <v>1</v>
      </c>
      <c r="AD2656">
        <f t="shared" ref="AD2656:AD2683" si="957">IF(M2656&gt;0,1,IF(M2656&lt;0,0,-1))</f>
        <v>1</v>
      </c>
      <c r="AE2656" s="4" t="s">
        <v>2828</v>
      </c>
      <c r="AF2656" s="9" t="s">
        <v>2829</v>
      </c>
      <c r="AG2656">
        <v>1</v>
      </c>
      <c r="AH2656">
        <v>0</v>
      </c>
      <c r="AI2656">
        <v>0</v>
      </c>
      <c r="AJ2656">
        <v>1</v>
      </c>
      <c r="AK2656" s="9" t="s">
        <v>2840</v>
      </c>
      <c r="AL2656">
        <f t="shared" si="944"/>
        <v>0</v>
      </c>
      <c r="AM2656">
        <f>IF(AND(INDIRECT(AN2656)='Sample Select backend'!$C$2,INDIRECT(AO2656)=1,INDIRECT(AP2656)='Sample Select backend'!$F$2,INDIRECT(AQ2656)=1,INDIRECT(AR2656)='Sample Select backend'!$M$2),1,0)</f>
        <v>0</v>
      </c>
      <c r="AN2656" t="str">
        <f>_xlfn.CONCAT('Sample Select backend'!$C$4,ROW(AN2656))</f>
        <v>AE2656</v>
      </c>
      <c r="AO2656" s="9" t="str">
        <f>_xlfn.CONCAT('Sample Select backend'!$J$2,ROW(AO2656))</f>
        <v>AJ2656</v>
      </c>
      <c r="AP2656" t="str">
        <f>_xlfn.CONCAT('Sample Select backend'!$F$4,ROW(AP2656))</f>
        <v>AF2656</v>
      </c>
      <c r="AQ2656" t="str">
        <f>_xlfn.CONCAT('Sample Select backend'!$I$10,ROW(AQ2656))</f>
        <v>R2656</v>
      </c>
      <c r="AR2656" t="str">
        <f>_xlfn.CONCAT('Sample Select backend'!$M$4,ROW(AR2656))</f>
        <v>AK2656</v>
      </c>
      <c r="AS2656" t="str">
        <f t="shared" si="945"/>
        <v>Pakistan</v>
      </c>
      <c r="AT2656" s="9" t="str">
        <f t="shared" si="946"/>
        <v>Other</v>
      </c>
      <c r="AU2656">
        <f t="shared" si="947"/>
        <v>1</v>
      </c>
      <c r="AV2656" s="9">
        <v>1</v>
      </c>
    </row>
    <row r="2657" spans="1:48" x14ac:dyDescent="0.35">
      <c r="A2657" t="s">
        <v>139</v>
      </c>
      <c r="B2657">
        <v>1</v>
      </c>
      <c r="C2657" t="s">
        <v>204</v>
      </c>
      <c r="D2657" t="s">
        <v>1835</v>
      </c>
      <c r="F2657">
        <v>2</v>
      </c>
      <c r="G2657">
        <v>-2</v>
      </c>
      <c r="H2657">
        <v>-1</v>
      </c>
      <c r="J2657">
        <v>2</v>
      </c>
      <c r="K2657">
        <v>2</v>
      </c>
      <c r="M2657">
        <v>1</v>
      </c>
      <c r="N2657" t="s">
        <v>2738</v>
      </c>
      <c r="O2657" t="s">
        <v>2802</v>
      </c>
      <c r="P2657" t="s">
        <v>2811</v>
      </c>
      <c r="Q2657" t="s">
        <v>2815</v>
      </c>
      <c r="R2657">
        <v>0</v>
      </c>
      <c r="S2657">
        <v>-1.5</v>
      </c>
      <c r="T2657">
        <v>-1.75</v>
      </c>
      <c r="U2657">
        <v>93.59</v>
      </c>
      <c r="V2657">
        <f t="shared" si="949"/>
        <v>-1</v>
      </c>
      <c r="W2657">
        <f t="shared" si="950"/>
        <v>1</v>
      </c>
      <c r="X2657">
        <f t="shared" si="951"/>
        <v>0</v>
      </c>
      <c r="Y2657">
        <f t="shared" si="952"/>
        <v>0</v>
      </c>
      <c r="Z2657">
        <f t="shared" si="953"/>
        <v>-1</v>
      </c>
      <c r="AA2657">
        <f t="shared" si="954"/>
        <v>1</v>
      </c>
      <c r="AB2657">
        <f t="shared" si="955"/>
        <v>1</v>
      </c>
      <c r="AC2657">
        <f t="shared" si="956"/>
        <v>-1</v>
      </c>
      <c r="AD2657">
        <f t="shared" si="957"/>
        <v>1</v>
      </c>
      <c r="AE2657" s="4" t="s">
        <v>2828</v>
      </c>
      <c r="AF2657" s="9" t="s">
        <v>2829</v>
      </c>
      <c r="AG2657">
        <v>1</v>
      </c>
      <c r="AH2657">
        <v>0</v>
      </c>
      <c r="AI2657">
        <v>0</v>
      </c>
      <c r="AJ2657">
        <v>1</v>
      </c>
      <c r="AK2657" s="9" t="s">
        <v>2840</v>
      </c>
      <c r="AL2657">
        <f t="shared" si="944"/>
        <v>0</v>
      </c>
      <c r="AM2657">
        <f>IF(AND(INDIRECT(AN2657)='Sample Select backend'!$C$2,INDIRECT(AO2657)=1,INDIRECT(AP2657)='Sample Select backend'!$F$2,INDIRECT(AQ2657)=1,INDIRECT(AR2657)='Sample Select backend'!$M$2),1,0)</f>
        <v>0</v>
      </c>
      <c r="AN2657" t="str">
        <f>_xlfn.CONCAT('Sample Select backend'!$C$4,ROW(AN2657))</f>
        <v>AE2657</v>
      </c>
      <c r="AO2657" s="9" t="str">
        <f>_xlfn.CONCAT('Sample Select backend'!$J$2,ROW(AO2657))</f>
        <v>AJ2657</v>
      </c>
      <c r="AP2657" t="str">
        <f>_xlfn.CONCAT('Sample Select backend'!$F$4,ROW(AP2657))</f>
        <v>AF2657</v>
      </c>
      <c r="AQ2657" t="str">
        <f>_xlfn.CONCAT('Sample Select backend'!$I$10,ROW(AQ2657))</f>
        <v>R2657</v>
      </c>
      <c r="AR2657" t="str">
        <f>_xlfn.CONCAT('Sample Select backend'!$M$4,ROW(AR2657))</f>
        <v>AK2657</v>
      </c>
      <c r="AS2657" t="str">
        <f t="shared" si="945"/>
        <v>Pakistan</v>
      </c>
      <c r="AT2657" s="9" t="str">
        <f t="shared" si="946"/>
        <v>General</v>
      </c>
      <c r="AU2657">
        <f t="shared" si="947"/>
        <v>0</v>
      </c>
      <c r="AV2657" s="9">
        <v>1</v>
      </c>
    </row>
    <row r="2658" spans="1:48" x14ac:dyDescent="0.35">
      <c r="A2658" t="s">
        <v>139</v>
      </c>
      <c r="B2658">
        <v>3</v>
      </c>
      <c r="C2658" t="s">
        <v>206</v>
      </c>
      <c r="D2658" t="s">
        <v>1841</v>
      </c>
      <c r="E2658">
        <v>2</v>
      </c>
      <c r="F2658">
        <v>2</v>
      </c>
      <c r="G2658">
        <v>-2</v>
      </c>
      <c r="H2658">
        <v>-1</v>
      </c>
      <c r="I2658">
        <v>-2</v>
      </c>
      <c r="J2658">
        <v>2</v>
      </c>
      <c r="K2658">
        <v>2</v>
      </c>
      <c r="M2658">
        <v>1</v>
      </c>
      <c r="N2658" t="s">
        <v>2738</v>
      </c>
      <c r="O2658" t="s">
        <v>2802</v>
      </c>
      <c r="P2658" t="s">
        <v>2811</v>
      </c>
      <c r="Q2658" t="s">
        <v>2815</v>
      </c>
      <c r="R2658">
        <v>0</v>
      </c>
      <c r="S2658">
        <v>-1.5</v>
      </c>
      <c r="T2658">
        <v>-1.75</v>
      </c>
      <c r="U2658">
        <v>93.59</v>
      </c>
      <c r="V2658">
        <f t="shared" si="949"/>
        <v>1</v>
      </c>
      <c r="W2658">
        <f t="shared" si="950"/>
        <v>1</v>
      </c>
      <c r="X2658">
        <f t="shared" si="951"/>
        <v>0</v>
      </c>
      <c r="Y2658">
        <f t="shared" si="952"/>
        <v>0</v>
      </c>
      <c r="Z2658">
        <f t="shared" si="953"/>
        <v>0</v>
      </c>
      <c r="AA2658">
        <f t="shared" si="954"/>
        <v>1</v>
      </c>
      <c r="AB2658">
        <f t="shared" si="955"/>
        <v>1</v>
      </c>
      <c r="AC2658">
        <f t="shared" si="956"/>
        <v>-1</v>
      </c>
      <c r="AD2658">
        <f t="shared" si="957"/>
        <v>1</v>
      </c>
      <c r="AE2658" s="4" t="s">
        <v>2828</v>
      </c>
      <c r="AF2658" s="9" t="s">
        <v>2829</v>
      </c>
      <c r="AG2658">
        <v>1</v>
      </c>
      <c r="AH2658">
        <v>0</v>
      </c>
      <c r="AI2658">
        <v>0</v>
      </c>
      <c r="AJ2658">
        <v>1</v>
      </c>
      <c r="AK2658" s="9" t="s">
        <v>2840</v>
      </c>
      <c r="AL2658">
        <f t="shared" si="944"/>
        <v>0</v>
      </c>
      <c r="AM2658">
        <f>IF(AND(INDIRECT(AN2658)='Sample Select backend'!$C$2,INDIRECT(AO2658)=1,INDIRECT(AP2658)='Sample Select backend'!$F$2,INDIRECT(AQ2658)=1,INDIRECT(AR2658)='Sample Select backend'!$M$2),1,0)</f>
        <v>0</v>
      </c>
      <c r="AN2658" t="str">
        <f>_xlfn.CONCAT('Sample Select backend'!$C$4,ROW(AN2658))</f>
        <v>AE2658</v>
      </c>
      <c r="AO2658" s="9" t="str">
        <f>_xlfn.CONCAT('Sample Select backend'!$J$2,ROW(AO2658))</f>
        <v>AJ2658</v>
      </c>
      <c r="AP2658" t="str">
        <f>_xlfn.CONCAT('Sample Select backend'!$F$4,ROW(AP2658))</f>
        <v>AF2658</v>
      </c>
      <c r="AQ2658" t="str">
        <f>_xlfn.CONCAT('Sample Select backend'!$I$10,ROW(AQ2658))</f>
        <v>R2658</v>
      </c>
      <c r="AR2658" t="str">
        <f>_xlfn.CONCAT('Sample Select backend'!$M$4,ROW(AR2658))</f>
        <v>AK2658</v>
      </c>
      <c r="AS2658" t="str">
        <f t="shared" si="945"/>
        <v>Pakistan</v>
      </c>
      <c r="AT2658" s="9" t="str">
        <f t="shared" si="946"/>
        <v>Tax exemption/waiver/suspension</v>
      </c>
      <c r="AU2658">
        <f t="shared" si="947"/>
        <v>0</v>
      </c>
      <c r="AV2658" s="9">
        <v>1</v>
      </c>
    </row>
    <row r="2659" spans="1:48" x14ac:dyDescent="0.35">
      <c r="A2659" t="s">
        <v>139</v>
      </c>
      <c r="B2659">
        <v>6</v>
      </c>
      <c r="C2659">
        <v>25</v>
      </c>
      <c r="D2659" t="s">
        <v>1843</v>
      </c>
      <c r="E2659">
        <v>1</v>
      </c>
      <c r="F2659">
        <v>1</v>
      </c>
      <c r="G2659">
        <v>2</v>
      </c>
      <c r="H2659">
        <v>-1</v>
      </c>
      <c r="I2659">
        <v>2</v>
      </c>
      <c r="J2659">
        <v>2</v>
      </c>
      <c r="K2659">
        <v>1</v>
      </c>
      <c r="L2659">
        <v>-2</v>
      </c>
      <c r="M2659">
        <v>1</v>
      </c>
      <c r="N2659" t="s">
        <v>2738</v>
      </c>
      <c r="O2659" t="s">
        <v>2802</v>
      </c>
      <c r="P2659" t="s">
        <v>2811</v>
      </c>
      <c r="Q2659" t="s">
        <v>2815</v>
      </c>
      <c r="R2659">
        <v>0</v>
      </c>
      <c r="S2659">
        <v>-1.5</v>
      </c>
      <c r="T2659">
        <v>-1.75</v>
      </c>
      <c r="U2659">
        <v>93.59</v>
      </c>
      <c r="V2659">
        <f t="shared" si="949"/>
        <v>1</v>
      </c>
      <c r="W2659">
        <f t="shared" si="950"/>
        <v>1</v>
      </c>
      <c r="X2659">
        <f t="shared" si="951"/>
        <v>1</v>
      </c>
      <c r="Y2659">
        <f t="shared" si="952"/>
        <v>0</v>
      </c>
      <c r="Z2659">
        <f t="shared" si="953"/>
        <v>1</v>
      </c>
      <c r="AA2659">
        <f t="shared" si="954"/>
        <v>1</v>
      </c>
      <c r="AB2659">
        <f t="shared" si="955"/>
        <v>1</v>
      </c>
      <c r="AC2659">
        <f t="shared" si="956"/>
        <v>0</v>
      </c>
      <c r="AD2659">
        <f t="shared" si="957"/>
        <v>1</v>
      </c>
      <c r="AE2659" s="4" t="s">
        <v>2828</v>
      </c>
      <c r="AF2659" s="9" t="s">
        <v>2829</v>
      </c>
      <c r="AG2659">
        <v>1</v>
      </c>
      <c r="AH2659">
        <v>0</v>
      </c>
      <c r="AI2659">
        <v>0</v>
      </c>
      <c r="AJ2659">
        <v>1</v>
      </c>
      <c r="AK2659" s="9" t="s">
        <v>2840</v>
      </c>
      <c r="AL2659">
        <f t="shared" si="944"/>
        <v>0</v>
      </c>
      <c r="AM2659">
        <f>IF(AND(INDIRECT(AN2659)='Sample Select backend'!$C$2,INDIRECT(AO2659)=1,INDIRECT(AP2659)='Sample Select backend'!$F$2,INDIRECT(AQ2659)=1,INDIRECT(AR2659)='Sample Select backend'!$M$2),1,0)</f>
        <v>0</v>
      </c>
      <c r="AN2659" t="str">
        <f>_xlfn.CONCAT('Sample Select backend'!$C$4,ROW(AN2659))</f>
        <v>AE2659</v>
      </c>
      <c r="AO2659" s="9" t="str">
        <f>_xlfn.CONCAT('Sample Select backend'!$J$2,ROW(AO2659))</f>
        <v>AJ2659</v>
      </c>
      <c r="AP2659" t="str">
        <f>_xlfn.CONCAT('Sample Select backend'!$F$4,ROW(AP2659))</f>
        <v>AF2659</v>
      </c>
      <c r="AQ2659" t="str">
        <f>_xlfn.CONCAT('Sample Select backend'!$I$10,ROW(AQ2659))</f>
        <v>R2659</v>
      </c>
      <c r="AR2659" t="str">
        <f>_xlfn.CONCAT('Sample Select backend'!$M$4,ROW(AR2659))</f>
        <v>AK2659</v>
      </c>
      <c r="AS2659" t="str">
        <f t="shared" si="945"/>
        <v>Pakistan</v>
      </c>
      <c r="AT2659" s="9">
        <f t="shared" si="946"/>
        <v>25</v>
      </c>
      <c r="AU2659">
        <f t="shared" si="947"/>
        <v>0</v>
      </c>
      <c r="AV2659" s="9">
        <v>1</v>
      </c>
    </row>
    <row r="2660" spans="1:48" x14ac:dyDescent="0.35">
      <c r="A2660" t="s">
        <v>139</v>
      </c>
      <c r="B2660">
        <v>6</v>
      </c>
      <c r="C2660">
        <v>28</v>
      </c>
      <c r="D2660" t="s">
        <v>1834</v>
      </c>
      <c r="E2660">
        <v>2</v>
      </c>
      <c r="F2660">
        <v>1</v>
      </c>
      <c r="G2660">
        <v>2</v>
      </c>
      <c r="H2660">
        <v>-1</v>
      </c>
      <c r="I2660">
        <v>2</v>
      </c>
      <c r="J2660">
        <v>2</v>
      </c>
      <c r="K2660">
        <v>1</v>
      </c>
      <c r="L2660">
        <v>2</v>
      </c>
      <c r="M2660">
        <v>1</v>
      </c>
      <c r="N2660" t="s">
        <v>2738</v>
      </c>
      <c r="O2660" t="s">
        <v>2802</v>
      </c>
      <c r="P2660" t="s">
        <v>2811</v>
      </c>
      <c r="Q2660" t="s">
        <v>2815</v>
      </c>
      <c r="R2660">
        <v>0</v>
      </c>
      <c r="S2660">
        <v>-1.5</v>
      </c>
      <c r="T2660">
        <v>-1.75</v>
      </c>
      <c r="U2660">
        <v>93.59</v>
      </c>
      <c r="V2660">
        <f t="shared" si="949"/>
        <v>1</v>
      </c>
      <c r="W2660">
        <f t="shared" si="950"/>
        <v>1</v>
      </c>
      <c r="X2660">
        <f t="shared" si="951"/>
        <v>1</v>
      </c>
      <c r="Y2660">
        <f t="shared" si="952"/>
        <v>0</v>
      </c>
      <c r="Z2660">
        <f t="shared" si="953"/>
        <v>1</v>
      </c>
      <c r="AA2660">
        <f t="shared" si="954"/>
        <v>1</v>
      </c>
      <c r="AB2660">
        <f t="shared" si="955"/>
        <v>1</v>
      </c>
      <c r="AC2660">
        <f t="shared" si="956"/>
        <v>1</v>
      </c>
      <c r="AD2660">
        <f t="shared" si="957"/>
        <v>1</v>
      </c>
      <c r="AE2660" s="4" t="s">
        <v>2828</v>
      </c>
      <c r="AF2660" s="9" t="s">
        <v>2829</v>
      </c>
      <c r="AG2660">
        <v>1</v>
      </c>
      <c r="AH2660">
        <v>0</v>
      </c>
      <c r="AI2660">
        <v>0</v>
      </c>
      <c r="AJ2660">
        <v>1</v>
      </c>
      <c r="AK2660" s="9" t="s">
        <v>2840</v>
      </c>
      <c r="AL2660">
        <f t="shared" si="944"/>
        <v>0</v>
      </c>
      <c r="AM2660">
        <f>IF(AND(INDIRECT(AN2660)='Sample Select backend'!$C$2,INDIRECT(AO2660)=1,INDIRECT(AP2660)='Sample Select backend'!$F$2,INDIRECT(AQ2660)=1,INDIRECT(AR2660)='Sample Select backend'!$M$2),1,0)</f>
        <v>0</v>
      </c>
      <c r="AN2660" t="str">
        <f>_xlfn.CONCAT('Sample Select backend'!$C$4,ROW(AN2660))</f>
        <v>AE2660</v>
      </c>
      <c r="AO2660" s="9" t="str">
        <f>_xlfn.CONCAT('Sample Select backend'!$J$2,ROW(AO2660))</f>
        <v>AJ2660</v>
      </c>
      <c r="AP2660" t="str">
        <f>_xlfn.CONCAT('Sample Select backend'!$F$4,ROW(AP2660))</f>
        <v>AF2660</v>
      </c>
      <c r="AQ2660" t="str">
        <f>_xlfn.CONCAT('Sample Select backend'!$I$10,ROW(AQ2660))</f>
        <v>R2660</v>
      </c>
      <c r="AR2660" t="str">
        <f>_xlfn.CONCAT('Sample Select backend'!$M$4,ROW(AR2660))</f>
        <v>AK2660</v>
      </c>
      <c r="AS2660" t="str">
        <f t="shared" si="945"/>
        <v>Pakistan</v>
      </c>
      <c r="AT2660" s="9">
        <f t="shared" si="946"/>
        <v>28</v>
      </c>
      <c r="AU2660">
        <f t="shared" si="947"/>
        <v>0</v>
      </c>
      <c r="AV2660" s="9">
        <v>1</v>
      </c>
    </row>
    <row r="2661" spans="1:48" x14ac:dyDescent="0.35">
      <c r="A2661" t="s">
        <v>139</v>
      </c>
      <c r="B2661">
        <v>5</v>
      </c>
      <c r="C2661" t="s">
        <v>204</v>
      </c>
      <c r="D2661" t="s">
        <v>1826</v>
      </c>
      <c r="E2661">
        <v>1</v>
      </c>
      <c r="F2661">
        <v>-2</v>
      </c>
      <c r="G2661">
        <v>-2</v>
      </c>
      <c r="H2661">
        <v>-1</v>
      </c>
      <c r="I2661">
        <v>-2</v>
      </c>
      <c r="J2661">
        <v>2</v>
      </c>
      <c r="K2661">
        <v>1</v>
      </c>
      <c r="L2661">
        <v>2</v>
      </c>
      <c r="M2661">
        <v>1</v>
      </c>
      <c r="N2661" t="s">
        <v>2738</v>
      </c>
      <c r="O2661" t="s">
        <v>2802</v>
      </c>
      <c r="P2661" t="s">
        <v>2811</v>
      </c>
      <c r="Q2661" t="s">
        <v>2815</v>
      </c>
      <c r="R2661">
        <v>0</v>
      </c>
      <c r="S2661">
        <v>-1.5</v>
      </c>
      <c r="T2661">
        <v>-1.75</v>
      </c>
      <c r="U2661">
        <v>93.59</v>
      </c>
      <c r="V2661">
        <f t="shared" si="949"/>
        <v>1</v>
      </c>
      <c r="W2661">
        <f t="shared" si="950"/>
        <v>0</v>
      </c>
      <c r="X2661">
        <f t="shared" si="951"/>
        <v>0</v>
      </c>
      <c r="Y2661">
        <f t="shared" si="952"/>
        <v>0</v>
      </c>
      <c r="Z2661">
        <f t="shared" si="953"/>
        <v>0</v>
      </c>
      <c r="AA2661">
        <f t="shared" si="954"/>
        <v>1</v>
      </c>
      <c r="AB2661">
        <f t="shared" si="955"/>
        <v>1</v>
      </c>
      <c r="AC2661">
        <f t="shared" si="956"/>
        <v>1</v>
      </c>
      <c r="AD2661">
        <f t="shared" si="957"/>
        <v>1</v>
      </c>
      <c r="AE2661" s="4" t="s">
        <v>2828</v>
      </c>
      <c r="AF2661" s="9" t="s">
        <v>2829</v>
      </c>
      <c r="AG2661">
        <v>1</v>
      </c>
      <c r="AH2661">
        <v>0</v>
      </c>
      <c r="AI2661">
        <v>0</v>
      </c>
      <c r="AJ2661">
        <v>1</v>
      </c>
      <c r="AK2661" s="9" t="s">
        <v>2840</v>
      </c>
      <c r="AL2661">
        <f t="shared" si="944"/>
        <v>0</v>
      </c>
      <c r="AM2661">
        <f>IF(AND(INDIRECT(AN2661)='Sample Select backend'!$C$2,INDIRECT(AO2661)=1,INDIRECT(AP2661)='Sample Select backend'!$F$2,INDIRECT(AQ2661)=1,INDIRECT(AR2661)='Sample Select backend'!$M$2),1,0)</f>
        <v>0</v>
      </c>
      <c r="AN2661" t="str">
        <f>_xlfn.CONCAT('Sample Select backend'!$C$4,ROW(AN2661))</f>
        <v>AE2661</v>
      </c>
      <c r="AO2661" s="9" t="str">
        <f>_xlfn.CONCAT('Sample Select backend'!$J$2,ROW(AO2661))</f>
        <v>AJ2661</v>
      </c>
      <c r="AP2661" t="str">
        <f>_xlfn.CONCAT('Sample Select backend'!$F$4,ROW(AP2661))</f>
        <v>AF2661</v>
      </c>
      <c r="AQ2661" t="str">
        <f>_xlfn.CONCAT('Sample Select backend'!$I$10,ROW(AQ2661))</f>
        <v>R2661</v>
      </c>
      <c r="AR2661" t="str">
        <f>_xlfn.CONCAT('Sample Select backend'!$M$4,ROW(AR2661))</f>
        <v>AK2661</v>
      </c>
      <c r="AS2661" t="str">
        <f t="shared" si="945"/>
        <v>Pakistan</v>
      </c>
      <c r="AT2661" s="9" t="str">
        <f t="shared" si="946"/>
        <v>General</v>
      </c>
      <c r="AU2661">
        <f t="shared" si="947"/>
        <v>0</v>
      </c>
      <c r="AV2661" s="9">
        <v>1</v>
      </c>
    </row>
    <row r="2662" spans="1:48" x14ac:dyDescent="0.35">
      <c r="A2662" t="s">
        <v>139</v>
      </c>
      <c r="B2662">
        <v>6</v>
      </c>
      <c r="C2662">
        <v>25</v>
      </c>
      <c r="D2662" t="s">
        <v>1839</v>
      </c>
      <c r="E2662">
        <v>1</v>
      </c>
      <c r="F2662">
        <v>1</v>
      </c>
      <c r="G2662">
        <v>2</v>
      </c>
      <c r="H2662">
        <v>-1</v>
      </c>
      <c r="I2662">
        <v>2</v>
      </c>
      <c r="J2662">
        <v>2</v>
      </c>
      <c r="K2662">
        <v>1</v>
      </c>
      <c r="L2662">
        <v>-2</v>
      </c>
      <c r="M2662">
        <v>1</v>
      </c>
      <c r="N2662" t="s">
        <v>2738</v>
      </c>
      <c r="O2662" t="s">
        <v>2802</v>
      </c>
      <c r="P2662" t="s">
        <v>2811</v>
      </c>
      <c r="Q2662" t="s">
        <v>2815</v>
      </c>
      <c r="R2662">
        <v>0</v>
      </c>
      <c r="S2662">
        <v>-1.5</v>
      </c>
      <c r="T2662">
        <v>-1.75</v>
      </c>
      <c r="U2662">
        <v>93.59</v>
      </c>
      <c r="V2662">
        <f t="shared" si="949"/>
        <v>1</v>
      </c>
      <c r="W2662">
        <f t="shared" si="950"/>
        <v>1</v>
      </c>
      <c r="X2662">
        <f t="shared" si="951"/>
        <v>1</v>
      </c>
      <c r="Y2662">
        <f t="shared" si="952"/>
        <v>0</v>
      </c>
      <c r="Z2662">
        <f t="shared" si="953"/>
        <v>1</v>
      </c>
      <c r="AA2662">
        <f t="shared" si="954"/>
        <v>1</v>
      </c>
      <c r="AB2662">
        <f t="shared" si="955"/>
        <v>1</v>
      </c>
      <c r="AC2662">
        <f t="shared" si="956"/>
        <v>0</v>
      </c>
      <c r="AD2662">
        <f t="shared" si="957"/>
        <v>1</v>
      </c>
      <c r="AE2662" s="4" t="s">
        <v>2828</v>
      </c>
      <c r="AF2662" s="9" t="s">
        <v>2829</v>
      </c>
      <c r="AG2662">
        <v>1</v>
      </c>
      <c r="AH2662">
        <v>0</v>
      </c>
      <c r="AI2662">
        <v>0</v>
      </c>
      <c r="AJ2662">
        <v>1</v>
      </c>
      <c r="AK2662" s="9" t="s">
        <v>2840</v>
      </c>
      <c r="AL2662">
        <f t="shared" si="944"/>
        <v>0</v>
      </c>
      <c r="AM2662">
        <f>IF(AND(INDIRECT(AN2662)='Sample Select backend'!$C$2,INDIRECT(AO2662)=1,INDIRECT(AP2662)='Sample Select backend'!$F$2,INDIRECT(AQ2662)=1,INDIRECT(AR2662)='Sample Select backend'!$M$2),1,0)</f>
        <v>0</v>
      </c>
      <c r="AN2662" t="str">
        <f>_xlfn.CONCAT('Sample Select backend'!$C$4,ROW(AN2662))</f>
        <v>AE2662</v>
      </c>
      <c r="AO2662" s="9" t="str">
        <f>_xlfn.CONCAT('Sample Select backend'!$J$2,ROW(AO2662))</f>
        <v>AJ2662</v>
      </c>
      <c r="AP2662" t="str">
        <f>_xlfn.CONCAT('Sample Select backend'!$F$4,ROW(AP2662))</f>
        <v>AF2662</v>
      </c>
      <c r="AQ2662" t="str">
        <f>_xlfn.CONCAT('Sample Select backend'!$I$10,ROW(AQ2662))</f>
        <v>R2662</v>
      </c>
      <c r="AR2662" t="str">
        <f>_xlfn.CONCAT('Sample Select backend'!$M$4,ROW(AR2662))</f>
        <v>AK2662</v>
      </c>
      <c r="AS2662" t="str">
        <f t="shared" si="945"/>
        <v>Pakistan</v>
      </c>
      <c r="AT2662" s="9">
        <f t="shared" si="946"/>
        <v>25</v>
      </c>
      <c r="AU2662">
        <f t="shared" si="947"/>
        <v>0</v>
      </c>
      <c r="AV2662" s="9">
        <v>1</v>
      </c>
    </row>
    <row r="2663" spans="1:48" x14ac:dyDescent="0.35">
      <c r="A2663" t="s">
        <v>139</v>
      </c>
      <c r="B2663">
        <v>3</v>
      </c>
      <c r="C2663" t="s">
        <v>206</v>
      </c>
      <c r="D2663" t="s">
        <v>1838</v>
      </c>
      <c r="E2663">
        <v>2</v>
      </c>
      <c r="F2663">
        <v>2</v>
      </c>
      <c r="G2663">
        <v>-2</v>
      </c>
      <c r="H2663">
        <v>-1</v>
      </c>
      <c r="I2663">
        <v>-2</v>
      </c>
      <c r="J2663">
        <v>-2</v>
      </c>
      <c r="K2663">
        <v>-2</v>
      </c>
      <c r="M2663">
        <v>1</v>
      </c>
      <c r="N2663" t="s">
        <v>2738</v>
      </c>
      <c r="O2663" t="s">
        <v>2802</v>
      </c>
      <c r="P2663" t="s">
        <v>2811</v>
      </c>
      <c r="Q2663" t="s">
        <v>2815</v>
      </c>
      <c r="R2663">
        <v>0</v>
      </c>
      <c r="S2663">
        <v>-1.5</v>
      </c>
      <c r="T2663">
        <v>-1.75</v>
      </c>
      <c r="U2663">
        <v>93.59</v>
      </c>
      <c r="V2663">
        <f t="shared" si="949"/>
        <v>1</v>
      </c>
      <c r="W2663">
        <f t="shared" si="950"/>
        <v>1</v>
      </c>
      <c r="X2663">
        <f t="shared" si="951"/>
        <v>0</v>
      </c>
      <c r="Y2663">
        <f t="shared" si="952"/>
        <v>0</v>
      </c>
      <c r="Z2663">
        <f t="shared" si="953"/>
        <v>0</v>
      </c>
      <c r="AA2663">
        <f t="shared" si="954"/>
        <v>0</v>
      </c>
      <c r="AB2663">
        <f t="shared" si="955"/>
        <v>0</v>
      </c>
      <c r="AC2663">
        <f t="shared" si="956"/>
        <v>-1</v>
      </c>
      <c r="AD2663">
        <f t="shared" si="957"/>
        <v>1</v>
      </c>
      <c r="AE2663" s="4" t="s">
        <v>2828</v>
      </c>
      <c r="AF2663" s="9" t="s">
        <v>2829</v>
      </c>
      <c r="AG2663">
        <v>1</v>
      </c>
      <c r="AH2663">
        <v>0</v>
      </c>
      <c r="AI2663">
        <v>0</v>
      </c>
      <c r="AJ2663">
        <v>1</v>
      </c>
      <c r="AK2663" s="9" t="s">
        <v>2840</v>
      </c>
      <c r="AL2663">
        <f t="shared" si="944"/>
        <v>0</v>
      </c>
      <c r="AM2663">
        <f>IF(AND(INDIRECT(AN2663)='Sample Select backend'!$C$2,INDIRECT(AO2663)=1,INDIRECT(AP2663)='Sample Select backend'!$F$2,INDIRECT(AQ2663)=1,INDIRECT(AR2663)='Sample Select backend'!$M$2),1,0)</f>
        <v>0</v>
      </c>
      <c r="AN2663" t="str">
        <f>_xlfn.CONCAT('Sample Select backend'!$C$4,ROW(AN2663))</f>
        <v>AE2663</v>
      </c>
      <c r="AO2663" s="9" t="str">
        <f>_xlfn.CONCAT('Sample Select backend'!$J$2,ROW(AO2663))</f>
        <v>AJ2663</v>
      </c>
      <c r="AP2663" t="str">
        <f>_xlfn.CONCAT('Sample Select backend'!$F$4,ROW(AP2663))</f>
        <v>AF2663</v>
      </c>
      <c r="AQ2663" t="str">
        <f>_xlfn.CONCAT('Sample Select backend'!$I$10,ROW(AQ2663))</f>
        <v>R2663</v>
      </c>
      <c r="AR2663" t="str">
        <f>_xlfn.CONCAT('Sample Select backend'!$M$4,ROW(AR2663))</f>
        <v>AK2663</v>
      </c>
      <c r="AS2663" t="str">
        <f t="shared" si="945"/>
        <v>Pakistan</v>
      </c>
      <c r="AT2663" s="9" t="str">
        <f t="shared" si="946"/>
        <v>Tax exemption/waiver/suspension</v>
      </c>
      <c r="AU2663">
        <f t="shared" si="947"/>
        <v>0</v>
      </c>
      <c r="AV2663" s="9">
        <v>1</v>
      </c>
    </row>
    <row r="2664" spans="1:48" x14ac:dyDescent="0.35">
      <c r="A2664" t="s">
        <v>139</v>
      </c>
      <c r="B2664">
        <v>5</v>
      </c>
      <c r="C2664" t="s">
        <v>204</v>
      </c>
      <c r="D2664" t="s">
        <v>1824</v>
      </c>
      <c r="E2664">
        <v>1</v>
      </c>
      <c r="F2664">
        <v>-2</v>
      </c>
      <c r="G2664">
        <v>-2</v>
      </c>
      <c r="H2664">
        <v>-1</v>
      </c>
      <c r="I2664">
        <v>-2</v>
      </c>
      <c r="J2664">
        <v>2</v>
      </c>
      <c r="K2664">
        <v>1</v>
      </c>
      <c r="L2664">
        <v>2</v>
      </c>
      <c r="M2664">
        <v>1</v>
      </c>
      <c r="N2664" t="s">
        <v>2738</v>
      </c>
      <c r="O2664" t="s">
        <v>2802</v>
      </c>
      <c r="P2664" t="s">
        <v>2811</v>
      </c>
      <c r="Q2664" t="s">
        <v>2815</v>
      </c>
      <c r="R2664">
        <v>0</v>
      </c>
      <c r="S2664">
        <v>-1.5</v>
      </c>
      <c r="T2664">
        <v>-1.75</v>
      </c>
      <c r="U2664">
        <v>93.59</v>
      </c>
      <c r="V2664">
        <f t="shared" si="949"/>
        <v>1</v>
      </c>
      <c r="W2664">
        <f t="shared" si="950"/>
        <v>0</v>
      </c>
      <c r="X2664">
        <f t="shared" si="951"/>
        <v>0</v>
      </c>
      <c r="Y2664">
        <f t="shared" si="952"/>
        <v>0</v>
      </c>
      <c r="Z2664">
        <f t="shared" si="953"/>
        <v>0</v>
      </c>
      <c r="AA2664">
        <f t="shared" si="954"/>
        <v>1</v>
      </c>
      <c r="AB2664">
        <f t="shared" si="955"/>
        <v>1</v>
      </c>
      <c r="AC2664">
        <f t="shared" si="956"/>
        <v>1</v>
      </c>
      <c r="AD2664">
        <f t="shared" si="957"/>
        <v>1</v>
      </c>
      <c r="AE2664" s="4" t="s">
        <v>2828</v>
      </c>
      <c r="AF2664" s="9" t="s">
        <v>2829</v>
      </c>
      <c r="AG2664">
        <v>1</v>
      </c>
      <c r="AH2664">
        <v>0</v>
      </c>
      <c r="AI2664">
        <v>0</v>
      </c>
      <c r="AJ2664">
        <v>1</v>
      </c>
      <c r="AK2664" s="9" t="s">
        <v>2840</v>
      </c>
      <c r="AL2664">
        <f t="shared" si="944"/>
        <v>0</v>
      </c>
      <c r="AM2664">
        <f>IF(AND(INDIRECT(AN2664)='Sample Select backend'!$C$2,INDIRECT(AO2664)=1,INDIRECT(AP2664)='Sample Select backend'!$F$2,INDIRECT(AQ2664)=1,INDIRECT(AR2664)='Sample Select backend'!$M$2),1,0)</f>
        <v>0</v>
      </c>
      <c r="AN2664" t="str">
        <f>_xlfn.CONCAT('Sample Select backend'!$C$4,ROW(AN2664))</f>
        <v>AE2664</v>
      </c>
      <c r="AO2664" s="9" t="str">
        <f>_xlfn.CONCAT('Sample Select backend'!$J$2,ROW(AO2664))</f>
        <v>AJ2664</v>
      </c>
      <c r="AP2664" t="str">
        <f>_xlfn.CONCAT('Sample Select backend'!$F$4,ROW(AP2664))</f>
        <v>AF2664</v>
      </c>
      <c r="AQ2664" t="str">
        <f>_xlfn.CONCAT('Sample Select backend'!$I$10,ROW(AQ2664))</f>
        <v>R2664</v>
      </c>
      <c r="AR2664" t="str">
        <f>_xlfn.CONCAT('Sample Select backend'!$M$4,ROW(AR2664))</f>
        <v>AK2664</v>
      </c>
      <c r="AS2664" t="str">
        <f t="shared" si="945"/>
        <v>Pakistan</v>
      </c>
      <c r="AT2664" s="9" t="str">
        <f t="shared" si="946"/>
        <v>General</v>
      </c>
      <c r="AU2664">
        <f t="shared" si="947"/>
        <v>0</v>
      </c>
      <c r="AV2664" s="9">
        <v>1</v>
      </c>
    </row>
    <row r="2665" spans="1:48" x14ac:dyDescent="0.35">
      <c r="A2665" t="s">
        <v>139</v>
      </c>
      <c r="B2665">
        <v>1</v>
      </c>
      <c r="C2665">
        <v>9</v>
      </c>
      <c r="D2665" t="s">
        <v>1846</v>
      </c>
      <c r="F2665">
        <v>1</v>
      </c>
      <c r="G2665">
        <v>2</v>
      </c>
      <c r="H2665">
        <v>2</v>
      </c>
      <c r="I2665">
        <v>2</v>
      </c>
      <c r="K2665">
        <v>-2</v>
      </c>
      <c r="L2665">
        <v>2</v>
      </c>
      <c r="M2665">
        <v>1</v>
      </c>
      <c r="N2665" t="s">
        <v>2738</v>
      </c>
      <c r="O2665" t="s">
        <v>2802</v>
      </c>
      <c r="P2665" t="s">
        <v>2811</v>
      </c>
      <c r="Q2665" t="s">
        <v>2815</v>
      </c>
      <c r="R2665">
        <v>0</v>
      </c>
      <c r="S2665">
        <v>-1.5</v>
      </c>
      <c r="T2665">
        <v>-1.75</v>
      </c>
      <c r="U2665">
        <v>93.59</v>
      </c>
      <c r="V2665">
        <f t="shared" si="949"/>
        <v>-1</v>
      </c>
      <c r="W2665">
        <f t="shared" si="950"/>
        <v>1</v>
      </c>
      <c r="X2665">
        <f t="shared" si="951"/>
        <v>1</v>
      </c>
      <c r="Y2665">
        <f t="shared" si="952"/>
        <v>1</v>
      </c>
      <c r="Z2665">
        <f t="shared" si="953"/>
        <v>1</v>
      </c>
      <c r="AA2665">
        <f t="shared" si="954"/>
        <v>-1</v>
      </c>
      <c r="AB2665">
        <f t="shared" si="955"/>
        <v>0</v>
      </c>
      <c r="AC2665">
        <f t="shared" si="956"/>
        <v>1</v>
      </c>
      <c r="AD2665">
        <f t="shared" si="957"/>
        <v>1</v>
      </c>
      <c r="AE2665" s="4" t="s">
        <v>2828</v>
      </c>
      <c r="AF2665" s="9" t="s">
        <v>2829</v>
      </c>
      <c r="AG2665">
        <v>1</v>
      </c>
      <c r="AH2665">
        <v>0</v>
      </c>
      <c r="AI2665">
        <v>0</v>
      </c>
      <c r="AJ2665">
        <v>1</v>
      </c>
      <c r="AK2665" s="9" t="s">
        <v>2840</v>
      </c>
      <c r="AL2665">
        <f t="shared" si="944"/>
        <v>0</v>
      </c>
      <c r="AM2665">
        <f>IF(AND(INDIRECT(AN2665)='Sample Select backend'!$C$2,INDIRECT(AO2665)=1,INDIRECT(AP2665)='Sample Select backend'!$F$2,INDIRECT(AQ2665)=1,INDIRECT(AR2665)='Sample Select backend'!$M$2),1,0)</f>
        <v>0</v>
      </c>
      <c r="AN2665" t="str">
        <f>_xlfn.CONCAT('Sample Select backend'!$C$4,ROW(AN2665))</f>
        <v>AE2665</v>
      </c>
      <c r="AO2665" s="9" t="str">
        <f>_xlfn.CONCAT('Sample Select backend'!$J$2,ROW(AO2665))</f>
        <v>AJ2665</v>
      </c>
      <c r="AP2665" t="str">
        <f>_xlfn.CONCAT('Sample Select backend'!$F$4,ROW(AP2665))</f>
        <v>AF2665</v>
      </c>
      <c r="AQ2665" t="str">
        <f>_xlfn.CONCAT('Sample Select backend'!$I$10,ROW(AQ2665))</f>
        <v>R2665</v>
      </c>
      <c r="AR2665" t="str">
        <f>_xlfn.CONCAT('Sample Select backend'!$M$4,ROW(AR2665))</f>
        <v>AK2665</v>
      </c>
      <c r="AS2665" t="str">
        <f t="shared" si="945"/>
        <v>Pakistan</v>
      </c>
      <c r="AT2665" s="9">
        <f t="shared" si="946"/>
        <v>9</v>
      </c>
      <c r="AU2665">
        <f t="shared" si="947"/>
        <v>0</v>
      </c>
      <c r="AV2665" s="9">
        <v>1</v>
      </c>
    </row>
    <row r="2666" spans="1:48" x14ac:dyDescent="0.35">
      <c r="A2666" t="s">
        <v>139</v>
      </c>
      <c r="B2666">
        <v>5</v>
      </c>
      <c r="C2666" t="s">
        <v>201</v>
      </c>
      <c r="D2666" t="s">
        <v>1829</v>
      </c>
      <c r="E2666">
        <v>1</v>
      </c>
      <c r="F2666">
        <v>-2</v>
      </c>
      <c r="G2666">
        <v>2</v>
      </c>
      <c r="H2666">
        <v>-1</v>
      </c>
      <c r="I2666">
        <v>-2</v>
      </c>
      <c r="J2666">
        <v>2</v>
      </c>
      <c r="K2666">
        <v>1</v>
      </c>
      <c r="L2666">
        <v>2</v>
      </c>
      <c r="M2666">
        <v>1</v>
      </c>
      <c r="N2666" t="s">
        <v>2738</v>
      </c>
      <c r="O2666" t="s">
        <v>2802</v>
      </c>
      <c r="P2666" t="s">
        <v>2811</v>
      </c>
      <c r="Q2666" t="s">
        <v>2815</v>
      </c>
      <c r="R2666">
        <v>0</v>
      </c>
      <c r="S2666">
        <v>-1.5</v>
      </c>
      <c r="T2666">
        <v>-1.75</v>
      </c>
      <c r="U2666">
        <v>93.59</v>
      </c>
      <c r="V2666">
        <f t="shared" si="949"/>
        <v>1</v>
      </c>
      <c r="W2666">
        <f t="shared" si="950"/>
        <v>0</v>
      </c>
      <c r="X2666">
        <f t="shared" si="951"/>
        <v>1</v>
      </c>
      <c r="Y2666">
        <f t="shared" si="952"/>
        <v>0</v>
      </c>
      <c r="Z2666">
        <f t="shared" si="953"/>
        <v>0</v>
      </c>
      <c r="AA2666">
        <f t="shared" si="954"/>
        <v>1</v>
      </c>
      <c r="AB2666">
        <f t="shared" si="955"/>
        <v>1</v>
      </c>
      <c r="AC2666">
        <f t="shared" si="956"/>
        <v>1</v>
      </c>
      <c r="AD2666">
        <f t="shared" si="957"/>
        <v>1</v>
      </c>
      <c r="AE2666" s="4" t="s">
        <v>2828</v>
      </c>
      <c r="AF2666" s="9" t="s">
        <v>2829</v>
      </c>
      <c r="AG2666">
        <v>1</v>
      </c>
      <c r="AH2666">
        <v>0</v>
      </c>
      <c r="AI2666">
        <v>0</v>
      </c>
      <c r="AJ2666">
        <v>1</v>
      </c>
      <c r="AK2666" s="9" t="s">
        <v>2840</v>
      </c>
      <c r="AL2666">
        <f t="shared" si="944"/>
        <v>0</v>
      </c>
      <c r="AM2666">
        <f>IF(AND(INDIRECT(AN2666)='Sample Select backend'!$C$2,INDIRECT(AO2666)=1,INDIRECT(AP2666)='Sample Select backend'!$F$2,INDIRECT(AQ2666)=1,INDIRECT(AR2666)='Sample Select backend'!$M$2),1,0)</f>
        <v>0</v>
      </c>
      <c r="AN2666" t="str">
        <f>_xlfn.CONCAT('Sample Select backend'!$C$4,ROW(AN2666))</f>
        <v>AE2666</v>
      </c>
      <c r="AO2666" s="9" t="str">
        <f>_xlfn.CONCAT('Sample Select backend'!$J$2,ROW(AO2666))</f>
        <v>AJ2666</v>
      </c>
      <c r="AP2666" t="str">
        <f>_xlfn.CONCAT('Sample Select backend'!$F$4,ROW(AP2666))</f>
        <v>AF2666</v>
      </c>
      <c r="AQ2666" t="str">
        <f>_xlfn.CONCAT('Sample Select backend'!$I$10,ROW(AQ2666))</f>
        <v>R2666</v>
      </c>
      <c r="AR2666" t="str">
        <f>_xlfn.CONCAT('Sample Select backend'!$M$4,ROW(AR2666))</f>
        <v>AK2666</v>
      </c>
      <c r="AS2666" t="str">
        <f t="shared" si="945"/>
        <v>Pakistan</v>
      </c>
      <c r="AT2666" s="9" t="str">
        <f t="shared" si="946"/>
        <v>Other</v>
      </c>
      <c r="AU2666">
        <f t="shared" si="947"/>
        <v>0</v>
      </c>
      <c r="AV2666" s="9">
        <v>1</v>
      </c>
    </row>
    <row r="2667" spans="1:48" x14ac:dyDescent="0.35">
      <c r="A2667" t="s">
        <v>139</v>
      </c>
      <c r="B2667">
        <v>1</v>
      </c>
      <c r="C2667">
        <v>6</v>
      </c>
      <c r="D2667" t="s">
        <v>1833</v>
      </c>
      <c r="E2667">
        <v>-2</v>
      </c>
      <c r="F2667">
        <v>2</v>
      </c>
      <c r="G2667">
        <v>2</v>
      </c>
      <c r="H2667">
        <v>2</v>
      </c>
      <c r="I2667">
        <v>2</v>
      </c>
      <c r="J2667">
        <v>2</v>
      </c>
      <c r="K2667">
        <v>1</v>
      </c>
      <c r="L2667">
        <v>2</v>
      </c>
      <c r="M2667">
        <v>1</v>
      </c>
      <c r="N2667" t="s">
        <v>2738</v>
      </c>
      <c r="O2667" t="s">
        <v>2802</v>
      </c>
      <c r="P2667" t="s">
        <v>2811</v>
      </c>
      <c r="Q2667" t="s">
        <v>2815</v>
      </c>
      <c r="R2667">
        <v>0</v>
      </c>
      <c r="S2667">
        <v>-1.5</v>
      </c>
      <c r="T2667">
        <v>-1.75</v>
      </c>
      <c r="U2667">
        <v>93.59</v>
      </c>
      <c r="V2667">
        <f t="shared" si="949"/>
        <v>0</v>
      </c>
      <c r="W2667">
        <f t="shared" si="950"/>
        <v>1</v>
      </c>
      <c r="X2667">
        <f t="shared" si="951"/>
        <v>1</v>
      </c>
      <c r="Y2667">
        <f t="shared" si="952"/>
        <v>1</v>
      </c>
      <c r="Z2667">
        <f t="shared" si="953"/>
        <v>1</v>
      </c>
      <c r="AA2667">
        <f t="shared" si="954"/>
        <v>1</v>
      </c>
      <c r="AB2667">
        <f t="shared" si="955"/>
        <v>1</v>
      </c>
      <c r="AC2667">
        <f t="shared" si="956"/>
        <v>1</v>
      </c>
      <c r="AD2667">
        <f t="shared" si="957"/>
        <v>1</v>
      </c>
      <c r="AE2667" s="4" t="s">
        <v>2828</v>
      </c>
      <c r="AF2667" s="9" t="s">
        <v>2829</v>
      </c>
      <c r="AG2667">
        <v>1</v>
      </c>
      <c r="AH2667">
        <v>0</v>
      </c>
      <c r="AI2667">
        <v>0</v>
      </c>
      <c r="AJ2667">
        <v>1</v>
      </c>
      <c r="AK2667" s="9" t="s">
        <v>2840</v>
      </c>
      <c r="AL2667">
        <f t="shared" si="944"/>
        <v>0</v>
      </c>
      <c r="AM2667">
        <f>IF(AND(INDIRECT(AN2667)='Sample Select backend'!$C$2,INDIRECT(AO2667)=1,INDIRECT(AP2667)='Sample Select backend'!$F$2,INDIRECT(AQ2667)=1,INDIRECT(AR2667)='Sample Select backend'!$M$2),1,0)</f>
        <v>0</v>
      </c>
      <c r="AN2667" t="str">
        <f>_xlfn.CONCAT('Sample Select backend'!$C$4,ROW(AN2667))</f>
        <v>AE2667</v>
      </c>
      <c r="AO2667" s="9" t="str">
        <f>_xlfn.CONCAT('Sample Select backend'!$J$2,ROW(AO2667))</f>
        <v>AJ2667</v>
      </c>
      <c r="AP2667" t="str">
        <f>_xlfn.CONCAT('Sample Select backend'!$F$4,ROW(AP2667))</f>
        <v>AF2667</v>
      </c>
      <c r="AQ2667" t="str">
        <f>_xlfn.CONCAT('Sample Select backend'!$I$10,ROW(AQ2667))</f>
        <v>R2667</v>
      </c>
      <c r="AR2667" t="str">
        <f>_xlfn.CONCAT('Sample Select backend'!$M$4,ROW(AR2667))</f>
        <v>AK2667</v>
      </c>
      <c r="AS2667" t="str">
        <f t="shared" si="945"/>
        <v>Pakistan</v>
      </c>
      <c r="AT2667" s="9">
        <f t="shared" si="946"/>
        <v>6</v>
      </c>
      <c r="AU2667">
        <f t="shared" si="947"/>
        <v>0</v>
      </c>
      <c r="AV2667" s="9">
        <v>1</v>
      </c>
    </row>
    <row r="2668" spans="1:48" x14ac:dyDescent="0.35">
      <c r="A2668" t="s">
        <v>139</v>
      </c>
      <c r="B2668">
        <v>7</v>
      </c>
      <c r="C2668">
        <v>30</v>
      </c>
      <c r="D2668" t="s">
        <v>1823</v>
      </c>
      <c r="E2668">
        <v>1</v>
      </c>
      <c r="F2668">
        <v>1</v>
      </c>
      <c r="I2668">
        <v>2</v>
      </c>
      <c r="J2668">
        <v>2</v>
      </c>
      <c r="K2668">
        <v>1</v>
      </c>
      <c r="M2668">
        <v>1</v>
      </c>
      <c r="N2668" t="s">
        <v>2738</v>
      </c>
      <c r="O2668" t="s">
        <v>2802</v>
      </c>
      <c r="P2668" t="s">
        <v>2811</v>
      </c>
      <c r="Q2668" t="s">
        <v>2815</v>
      </c>
      <c r="R2668">
        <v>0</v>
      </c>
      <c r="S2668">
        <v>-1.5</v>
      </c>
      <c r="T2668">
        <v>-1.75</v>
      </c>
      <c r="U2668">
        <v>93.59</v>
      </c>
      <c r="V2668">
        <f t="shared" si="949"/>
        <v>1</v>
      </c>
      <c r="W2668">
        <f t="shared" si="950"/>
        <v>1</v>
      </c>
      <c r="X2668">
        <f t="shared" si="951"/>
        <v>-1</v>
      </c>
      <c r="Y2668">
        <f t="shared" si="952"/>
        <v>-1</v>
      </c>
      <c r="Z2668">
        <f t="shared" si="953"/>
        <v>1</v>
      </c>
      <c r="AA2668">
        <f t="shared" si="954"/>
        <v>1</v>
      </c>
      <c r="AB2668">
        <f t="shared" si="955"/>
        <v>1</v>
      </c>
      <c r="AC2668">
        <f t="shared" si="956"/>
        <v>-1</v>
      </c>
      <c r="AD2668">
        <f t="shared" si="957"/>
        <v>1</v>
      </c>
      <c r="AE2668" s="4" t="s">
        <v>2828</v>
      </c>
      <c r="AF2668" s="9" t="s">
        <v>2829</v>
      </c>
      <c r="AG2668">
        <v>1</v>
      </c>
      <c r="AH2668">
        <v>0</v>
      </c>
      <c r="AI2668">
        <v>0</v>
      </c>
      <c r="AJ2668">
        <v>1</v>
      </c>
      <c r="AK2668" s="9" t="s">
        <v>2840</v>
      </c>
      <c r="AL2668">
        <f t="shared" si="944"/>
        <v>0</v>
      </c>
      <c r="AM2668">
        <f>IF(AND(INDIRECT(AN2668)='Sample Select backend'!$C$2,INDIRECT(AO2668)=1,INDIRECT(AP2668)='Sample Select backend'!$F$2,INDIRECT(AQ2668)=1,INDIRECT(AR2668)='Sample Select backend'!$M$2),1,0)</f>
        <v>0</v>
      </c>
      <c r="AN2668" t="str">
        <f>_xlfn.CONCAT('Sample Select backend'!$C$4,ROW(AN2668))</f>
        <v>AE2668</v>
      </c>
      <c r="AO2668" s="9" t="str">
        <f>_xlfn.CONCAT('Sample Select backend'!$J$2,ROW(AO2668))</f>
        <v>AJ2668</v>
      </c>
      <c r="AP2668" t="str">
        <f>_xlfn.CONCAT('Sample Select backend'!$F$4,ROW(AP2668))</f>
        <v>AF2668</v>
      </c>
      <c r="AQ2668" t="str">
        <f>_xlfn.CONCAT('Sample Select backend'!$I$10,ROW(AQ2668))</f>
        <v>R2668</v>
      </c>
      <c r="AR2668" t="str">
        <f>_xlfn.CONCAT('Sample Select backend'!$M$4,ROW(AR2668))</f>
        <v>AK2668</v>
      </c>
      <c r="AS2668" t="str">
        <f t="shared" si="945"/>
        <v>Pakistan</v>
      </c>
      <c r="AT2668" s="9">
        <f t="shared" si="946"/>
        <v>30</v>
      </c>
      <c r="AU2668">
        <f t="shared" si="947"/>
        <v>0</v>
      </c>
      <c r="AV2668" s="9">
        <v>1</v>
      </c>
    </row>
    <row r="2669" spans="1:48" x14ac:dyDescent="0.35">
      <c r="A2669" t="s">
        <v>139</v>
      </c>
      <c r="B2669">
        <v>1</v>
      </c>
      <c r="C2669" t="s">
        <v>204</v>
      </c>
      <c r="D2669" t="s">
        <v>1849</v>
      </c>
      <c r="E2669">
        <v>-2</v>
      </c>
      <c r="F2669">
        <v>2</v>
      </c>
      <c r="G2669">
        <v>-2</v>
      </c>
      <c r="H2669">
        <v>-1</v>
      </c>
      <c r="J2669">
        <v>2</v>
      </c>
      <c r="K2669">
        <v>2</v>
      </c>
      <c r="M2669">
        <v>1</v>
      </c>
      <c r="N2669" t="s">
        <v>2738</v>
      </c>
      <c r="O2669" t="s">
        <v>2802</v>
      </c>
      <c r="P2669" t="s">
        <v>2811</v>
      </c>
      <c r="Q2669" t="s">
        <v>2815</v>
      </c>
      <c r="R2669">
        <v>0</v>
      </c>
      <c r="S2669">
        <v>-1.5</v>
      </c>
      <c r="T2669">
        <v>-1.75</v>
      </c>
      <c r="U2669">
        <v>93.59</v>
      </c>
      <c r="V2669">
        <f t="shared" si="949"/>
        <v>0</v>
      </c>
      <c r="W2669">
        <f t="shared" si="950"/>
        <v>1</v>
      </c>
      <c r="X2669">
        <f t="shared" si="951"/>
        <v>0</v>
      </c>
      <c r="Y2669">
        <f t="shared" si="952"/>
        <v>0</v>
      </c>
      <c r="Z2669">
        <f t="shared" si="953"/>
        <v>-1</v>
      </c>
      <c r="AA2669">
        <f t="shared" si="954"/>
        <v>1</v>
      </c>
      <c r="AB2669">
        <f t="shared" si="955"/>
        <v>1</v>
      </c>
      <c r="AC2669">
        <f t="shared" si="956"/>
        <v>-1</v>
      </c>
      <c r="AD2669">
        <f t="shared" si="957"/>
        <v>1</v>
      </c>
      <c r="AE2669" s="4" t="s">
        <v>2828</v>
      </c>
      <c r="AF2669" s="9" t="s">
        <v>2829</v>
      </c>
      <c r="AG2669">
        <v>1</v>
      </c>
      <c r="AH2669">
        <v>0</v>
      </c>
      <c r="AI2669">
        <v>0</v>
      </c>
      <c r="AJ2669">
        <v>1</v>
      </c>
      <c r="AK2669" s="9" t="s">
        <v>2840</v>
      </c>
      <c r="AL2669">
        <f t="shared" si="944"/>
        <v>0</v>
      </c>
      <c r="AM2669">
        <f>IF(AND(INDIRECT(AN2669)='Sample Select backend'!$C$2,INDIRECT(AO2669)=1,INDIRECT(AP2669)='Sample Select backend'!$F$2,INDIRECT(AQ2669)=1,INDIRECT(AR2669)='Sample Select backend'!$M$2),1,0)</f>
        <v>0</v>
      </c>
      <c r="AN2669" t="str">
        <f>_xlfn.CONCAT('Sample Select backend'!$C$4,ROW(AN2669))</f>
        <v>AE2669</v>
      </c>
      <c r="AO2669" s="9" t="str">
        <f>_xlfn.CONCAT('Sample Select backend'!$J$2,ROW(AO2669))</f>
        <v>AJ2669</v>
      </c>
      <c r="AP2669" t="str">
        <f>_xlfn.CONCAT('Sample Select backend'!$F$4,ROW(AP2669))</f>
        <v>AF2669</v>
      </c>
      <c r="AQ2669" t="str">
        <f>_xlfn.CONCAT('Sample Select backend'!$I$10,ROW(AQ2669))</f>
        <v>R2669</v>
      </c>
      <c r="AR2669" t="str">
        <f>_xlfn.CONCAT('Sample Select backend'!$M$4,ROW(AR2669))</f>
        <v>AK2669</v>
      </c>
      <c r="AS2669" t="str">
        <f t="shared" si="945"/>
        <v>Pakistan</v>
      </c>
      <c r="AT2669" s="9" t="str">
        <f t="shared" si="946"/>
        <v>General</v>
      </c>
      <c r="AU2669">
        <f t="shared" si="947"/>
        <v>0</v>
      </c>
      <c r="AV2669" s="9">
        <v>1</v>
      </c>
    </row>
    <row r="2670" spans="1:48" x14ac:dyDescent="0.35">
      <c r="A2670" t="s">
        <v>139</v>
      </c>
      <c r="B2670">
        <v>1</v>
      </c>
      <c r="C2670">
        <v>6</v>
      </c>
      <c r="D2670" t="s">
        <v>1836</v>
      </c>
      <c r="E2670">
        <v>-2</v>
      </c>
      <c r="F2670">
        <v>2</v>
      </c>
      <c r="G2670">
        <v>2</v>
      </c>
      <c r="H2670">
        <v>2</v>
      </c>
      <c r="I2670">
        <v>2</v>
      </c>
      <c r="J2670">
        <v>2</v>
      </c>
      <c r="K2670">
        <v>1</v>
      </c>
      <c r="L2670">
        <v>2</v>
      </c>
      <c r="M2670">
        <v>1</v>
      </c>
      <c r="N2670" t="s">
        <v>2738</v>
      </c>
      <c r="O2670" t="s">
        <v>2802</v>
      </c>
      <c r="P2670" t="s">
        <v>2811</v>
      </c>
      <c r="Q2670" t="s">
        <v>2815</v>
      </c>
      <c r="R2670">
        <v>0</v>
      </c>
      <c r="S2670">
        <v>-1.5</v>
      </c>
      <c r="T2670">
        <v>-1.75</v>
      </c>
      <c r="U2670">
        <v>93.59</v>
      </c>
      <c r="V2670">
        <f t="shared" si="949"/>
        <v>0</v>
      </c>
      <c r="W2670">
        <f t="shared" si="950"/>
        <v>1</v>
      </c>
      <c r="X2670">
        <f t="shared" si="951"/>
        <v>1</v>
      </c>
      <c r="Y2670">
        <f t="shared" si="952"/>
        <v>1</v>
      </c>
      <c r="Z2670">
        <f t="shared" si="953"/>
        <v>1</v>
      </c>
      <c r="AA2670">
        <f t="shared" si="954"/>
        <v>1</v>
      </c>
      <c r="AB2670">
        <f t="shared" si="955"/>
        <v>1</v>
      </c>
      <c r="AC2670">
        <f t="shared" si="956"/>
        <v>1</v>
      </c>
      <c r="AD2670">
        <f t="shared" si="957"/>
        <v>1</v>
      </c>
      <c r="AE2670" s="4" t="s">
        <v>2828</v>
      </c>
      <c r="AF2670" s="9" t="s">
        <v>2829</v>
      </c>
      <c r="AG2670">
        <v>1</v>
      </c>
      <c r="AH2670">
        <v>0</v>
      </c>
      <c r="AI2670">
        <v>0</v>
      </c>
      <c r="AJ2670">
        <v>1</v>
      </c>
      <c r="AK2670" s="9" t="s">
        <v>2840</v>
      </c>
      <c r="AL2670">
        <f t="shared" si="944"/>
        <v>0</v>
      </c>
      <c r="AM2670">
        <f>IF(AND(INDIRECT(AN2670)='Sample Select backend'!$C$2,INDIRECT(AO2670)=1,INDIRECT(AP2670)='Sample Select backend'!$F$2,INDIRECT(AQ2670)=1,INDIRECT(AR2670)='Sample Select backend'!$M$2),1,0)</f>
        <v>0</v>
      </c>
      <c r="AN2670" t="str">
        <f>_xlfn.CONCAT('Sample Select backend'!$C$4,ROW(AN2670))</f>
        <v>AE2670</v>
      </c>
      <c r="AO2670" s="9" t="str">
        <f>_xlfn.CONCAT('Sample Select backend'!$J$2,ROW(AO2670))</f>
        <v>AJ2670</v>
      </c>
      <c r="AP2670" t="str">
        <f>_xlfn.CONCAT('Sample Select backend'!$F$4,ROW(AP2670))</f>
        <v>AF2670</v>
      </c>
      <c r="AQ2670" t="str">
        <f>_xlfn.CONCAT('Sample Select backend'!$I$10,ROW(AQ2670))</f>
        <v>R2670</v>
      </c>
      <c r="AR2670" t="str">
        <f>_xlfn.CONCAT('Sample Select backend'!$M$4,ROW(AR2670))</f>
        <v>AK2670</v>
      </c>
      <c r="AS2670" t="str">
        <f t="shared" si="945"/>
        <v>Pakistan</v>
      </c>
      <c r="AT2670" s="9">
        <f t="shared" si="946"/>
        <v>6</v>
      </c>
      <c r="AU2670">
        <f t="shared" si="947"/>
        <v>0</v>
      </c>
      <c r="AV2670" s="9">
        <v>1</v>
      </c>
    </row>
    <row r="2671" spans="1:48" x14ac:dyDescent="0.35">
      <c r="A2671" t="s">
        <v>139</v>
      </c>
      <c r="B2671">
        <v>1</v>
      </c>
      <c r="C2671" t="s">
        <v>201</v>
      </c>
      <c r="D2671" t="s">
        <v>1828</v>
      </c>
      <c r="E2671">
        <v>-2</v>
      </c>
      <c r="F2671">
        <v>1</v>
      </c>
      <c r="G2671">
        <v>-2</v>
      </c>
      <c r="H2671">
        <v>2</v>
      </c>
      <c r="I2671">
        <v>2</v>
      </c>
      <c r="J2671">
        <v>-2</v>
      </c>
      <c r="K2671">
        <v>-2</v>
      </c>
      <c r="L2671">
        <v>2</v>
      </c>
      <c r="M2671">
        <v>1</v>
      </c>
      <c r="N2671" t="s">
        <v>2738</v>
      </c>
      <c r="O2671" t="s">
        <v>2802</v>
      </c>
      <c r="P2671" t="s">
        <v>2811</v>
      </c>
      <c r="Q2671" t="s">
        <v>2815</v>
      </c>
      <c r="R2671">
        <v>0</v>
      </c>
      <c r="S2671">
        <v>-1.5</v>
      </c>
      <c r="T2671">
        <v>-1.75</v>
      </c>
      <c r="U2671">
        <v>93.59</v>
      </c>
      <c r="V2671">
        <f t="shared" si="949"/>
        <v>0</v>
      </c>
      <c r="W2671">
        <f t="shared" si="950"/>
        <v>1</v>
      </c>
      <c r="X2671">
        <f t="shared" si="951"/>
        <v>0</v>
      </c>
      <c r="Y2671">
        <f t="shared" si="952"/>
        <v>1</v>
      </c>
      <c r="Z2671">
        <f t="shared" si="953"/>
        <v>1</v>
      </c>
      <c r="AA2671">
        <f t="shared" si="954"/>
        <v>0</v>
      </c>
      <c r="AB2671">
        <f t="shared" si="955"/>
        <v>0</v>
      </c>
      <c r="AC2671">
        <f t="shared" si="956"/>
        <v>1</v>
      </c>
      <c r="AD2671">
        <f t="shared" si="957"/>
        <v>1</v>
      </c>
      <c r="AE2671" s="4" t="s">
        <v>2828</v>
      </c>
      <c r="AF2671" s="9" t="s">
        <v>2829</v>
      </c>
      <c r="AG2671">
        <v>1</v>
      </c>
      <c r="AH2671">
        <v>0</v>
      </c>
      <c r="AI2671">
        <v>0</v>
      </c>
      <c r="AJ2671">
        <v>1</v>
      </c>
      <c r="AK2671" s="9" t="s">
        <v>2840</v>
      </c>
      <c r="AL2671">
        <f t="shared" si="944"/>
        <v>0</v>
      </c>
      <c r="AM2671">
        <f>IF(AND(INDIRECT(AN2671)='Sample Select backend'!$C$2,INDIRECT(AO2671)=1,INDIRECT(AP2671)='Sample Select backend'!$F$2,INDIRECT(AQ2671)=1,INDIRECT(AR2671)='Sample Select backend'!$M$2),1,0)</f>
        <v>0</v>
      </c>
      <c r="AN2671" t="str">
        <f>_xlfn.CONCAT('Sample Select backend'!$C$4,ROW(AN2671))</f>
        <v>AE2671</v>
      </c>
      <c r="AO2671" s="9" t="str">
        <f>_xlfn.CONCAT('Sample Select backend'!$J$2,ROW(AO2671))</f>
        <v>AJ2671</v>
      </c>
      <c r="AP2671" t="str">
        <f>_xlfn.CONCAT('Sample Select backend'!$F$4,ROW(AP2671))</f>
        <v>AF2671</v>
      </c>
      <c r="AQ2671" t="str">
        <f>_xlfn.CONCAT('Sample Select backend'!$I$10,ROW(AQ2671))</f>
        <v>R2671</v>
      </c>
      <c r="AR2671" t="str">
        <f>_xlfn.CONCAT('Sample Select backend'!$M$4,ROW(AR2671))</f>
        <v>AK2671</v>
      </c>
      <c r="AS2671" t="str">
        <f t="shared" si="945"/>
        <v>Pakistan</v>
      </c>
      <c r="AT2671" s="9" t="str">
        <f t="shared" si="946"/>
        <v>Other</v>
      </c>
      <c r="AU2671">
        <f t="shared" si="947"/>
        <v>0</v>
      </c>
      <c r="AV2671" s="9">
        <v>1</v>
      </c>
    </row>
    <row r="2672" spans="1:48" x14ac:dyDescent="0.35">
      <c r="A2672" t="s">
        <v>139</v>
      </c>
      <c r="B2672">
        <v>7</v>
      </c>
      <c r="C2672">
        <v>30</v>
      </c>
      <c r="D2672" t="s">
        <v>1827</v>
      </c>
      <c r="E2672">
        <v>1</v>
      </c>
      <c r="F2672">
        <v>1</v>
      </c>
      <c r="I2672">
        <v>2</v>
      </c>
      <c r="J2672">
        <v>2</v>
      </c>
      <c r="K2672">
        <v>1</v>
      </c>
      <c r="M2672">
        <v>1</v>
      </c>
      <c r="N2672" t="s">
        <v>2738</v>
      </c>
      <c r="O2672" t="s">
        <v>2802</v>
      </c>
      <c r="P2672" t="s">
        <v>2811</v>
      </c>
      <c r="Q2672" t="s">
        <v>2815</v>
      </c>
      <c r="R2672">
        <v>0</v>
      </c>
      <c r="S2672">
        <v>-1.5</v>
      </c>
      <c r="T2672">
        <v>-1.75</v>
      </c>
      <c r="U2672">
        <v>93.59</v>
      </c>
      <c r="V2672">
        <f t="shared" si="949"/>
        <v>1</v>
      </c>
      <c r="W2672">
        <f t="shared" si="950"/>
        <v>1</v>
      </c>
      <c r="X2672">
        <f t="shared" si="951"/>
        <v>-1</v>
      </c>
      <c r="Y2672">
        <f t="shared" si="952"/>
        <v>-1</v>
      </c>
      <c r="Z2672">
        <f t="shared" si="953"/>
        <v>1</v>
      </c>
      <c r="AA2672">
        <f t="shared" si="954"/>
        <v>1</v>
      </c>
      <c r="AB2672">
        <f t="shared" si="955"/>
        <v>1</v>
      </c>
      <c r="AC2672">
        <f t="shared" si="956"/>
        <v>-1</v>
      </c>
      <c r="AD2672">
        <f t="shared" si="957"/>
        <v>1</v>
      </c>
      <c r="AE2672" s="4" t="s">
        <v>2828</v>
      </c>
      <c r="AF2672" s="9" t="s">
        <v>2829</v>
      </c>
      <c r="AG2672">
        <v>1</v>
      </c>
      <c r="AH2672">
        <v>0</v>
      </c>
      <c r="AI2672">
        <v>0</v>
      </c>
      <c r="AJ2672">
        <v>1</v>
      </c>
      <c r="AK2672" s="9" t="s">
        <v>2840</v>
      </c>
      <c r="AL2672">
        <f t="shared" si="944"/>
        <v>0</v>
      </c>
      <c r="AM2672">
        <f>IF(AND(INDIRECT(AN2672)='Sample Select backend'!$C$2,INDIRECT(AO2672)=1,INDIRECT(AP2672)='Sample Select backend'!$F$2,INDIRECT(AQ2672)=1,INDIRECT(AR2672)='Sample Select backend'!$M$2),1,0)</f>
        <v>0</v>
      </c>
      <c r="AN2672" t="str">
        <f>_xlfn.CONCAT('Sample Select backend'!$C$4,ROW(AN2672))</f>
        <v>AE2672</v>
      </c>
      <c r="AO2672" s="9" t="str">
        <f>_xlfn.CONCAT('Sample Select backend'!$J$2,ROW(AO2672))</f>
        <v>AJ2672</v>
      </c>
      <c r="AP2672" t="str">
        <f>_xlfn.CONCAT('Sample Select backend'!$F$4,ROW(AP2672))</f>
        <v>AF2672</v>
      </c>
      <c r="AQ2672" t="str">
        <f>_xlfn.CONCAT('Sample Select backend'!$I$10,ROW(AQ2672))</f>
        <v>R2672</v>
      </c>
      <c r="AR2672" t="str">
        <f>_xlfn.CONCAT('Sample Select backend'!$M$4,ROW(AR2672))</f>
        <v>AK2672</v>
      </c>
      <c r="AS2672" t="str">
        <f t="shared" si="945"/>
        <v>Pakistan</v>
      </c>
      <c r="AT2672" s="9">
        <f t="shared" si="946"/>
        <v>30</v>
      </c>
      <c r="AU2672">
        <f t="shared" si="947"/>
        <v>0</v>
      </c>
      <c r="AV2672" s="9">
        <v>1</v>
      </c>
    </row>
    <row r="2673" spans="1:48" x14ac:dyDescent="0.35">
      <c r="A2673" t="s">
        <v>139</v>
      </c>
      <c r="B2673">
        <v>1</v>
      </c>
      <c r="C2673" t="s">
        <v>201</v>
      </c>
      <c r="D2673" t="s">
        <v>1837</v>
      </c>
      <c r="E2673">
        <v>-2</v>
      </c>
      <c r="F2673">
        <v>2</v>
      </c>
      <c r="J2673">
        <v>-2</v>
      </c>
      <c r="N2673" t="s">
        <v>2738</v>
      </c>
      <c r="O2673" t="s">
        <v>2802</v>
      </c>
      <c r="P2673" t="s">
        <v>2811</v>
      </c>
      <c r="Q2673" t="s">
        <v>2815</v>
      </c>
      <c r="R2673">
        <v>0</v>
      </c>
      <c r="S2673">
        <v>-1.5</v>
      </c>
      <c r="T2673">
        <v>-1.75</v>
      </c>
      <c r="U2673">
        <v>93.59</v>
      </c>
      <c r="V2673">
        <f t="shared" si="949"/>
        <v>0</v>
      </c>
      <c r="W2673">
        <f t="shared" si="950"/>
        <v>1</v>
      </c>
      <c r="X2673">
        <f t="shared" si="951"/>
        <v>-1</v>
      </c>
      <c r="Y2673">
        <f t="shared" si="952"/>
        <v>-1</v>
      </c>
      <c r="Z2673">
        <f t="shared" si="953"/>
        <v>-1</v>
      </c>
      <c r="AA2673">
        <f t="shared" si="954"/>
        <v>0</v>
      </c>
      <c r="AB2673">
        <f t="shared" si="955"/>
        <v>-1</v>
      </c>
      <c r="AC2673">
        <f t="shared" si="956"/>
        <v>-1</v>
      </c>
      <c r="AD2673">
        <f t="shared" si="957"/>
        <v>-1</v>
      </c>
      <c r="AE2673" s="4" t="s">
        <v>2828</v>
      </c>
      <c r="AF2673" s="9" t="s">
        <v>2829</v>
      </c>
      <c r="AG2673">
        <v>1</v>
      </c>
      <c r="AH2673">
        <v>0</v>
      </c>
      <c r="AI2673">
        <v>0</v>
      </c>
      <c r="AJ2673">
        <v>1</v>
      </c>
      <c r="AK2673" s="9" t="s">
        <v>2840</v>
      </c>
      <c r="AL2673">
        <f t="shared" si="944"/>
        <v>0</v>
      </c>
      <c r="AM2673">
        <f>IF(AND(INDIRECT(AN2673)='Sample Select backend'!$C$2,INDIRECT(AO2673)=1,INDIRECT(AP2673)='Sample Select backend'!$F$2,INDIRECT(AQ2673)=1,INDIRECT(AR2673)='Sample Select backend'!$M$2),1,0)</f>
        <v>0</v>
      </c>
      <c r="AN2673" t="str">
        <f>_xlfn.CONCAT('Sample Select backend'!$C$4,ROW(AN2673))</f>
        <v>AE2673</v>
      </c>
      <c r="AO2673" s="9" t="str">
        <f>_xlfn.CONCAT('Sample Select backend'!$J$2,ROW(AO2673))</f>
        <v>AJ2673</v>
      </c>
      <c r="AP2673" t="str">
        <f>_xlfn.CONCAT('Sample Select backend'!$F$4,ROW(AP2673))</f>
        <v>AF2673</v>
      </c>
      <c r="AQ2673" t="str">
        <f>_xlfn.CONCAT('Sample Select backend'!$I$10,ROW(AQ2673))</f>
        <v>R2673</v>
      </c>
      <c r="AR2673" t="str">
        <f>_xlfn.CONCAT('Sample Select backend'!$M$4,ROW(AR2673))</f>
        <v>AK2673</v>
      </c>
      <c r="AS2673" t="str">
        <f t="shared" si="945"/>
        <v>Pakistan</v>
      </c>
      <c r="AT2673" s="9" t="str">
        <f t="shared" si="946"/>
        <v>Other</v>
      </c>
      <c r="AU2673">
        <f t="shared" si="947"/>
        <v>0</v>
      </c>
      <c r="AV2673" s="9">
        <v>1</v>
      </c>
    </row>
    <row r="2674" spans="1:48" x14ac:dyDescent="0.35">
      <c r="A2674" t="s">
        <v>139</v>
      </c>
      <c r="B2674">
        <v>5</v>
      </c>
      <c r="C2674" t="s">
        <v>201</v>
      </c>
      <c r="D2674" t="s">
        <v>1847</v>
      </c>
      <c r="E2674">
        <v>1</v>
      </c>
      <c r="F2674">
        <v>2</v>
      </c>
      <c r="G2674">
        <v>-2</v>
      </c>
      <c r="H2674">
        <v>-1</v>
      </c>
      <c r="I2674">
        <v>-2</v>
      </c>
      <c r="J2674">
        <v>2</v>
      </c>
      <c r="K2674">
        <v>1</v>
      </c>
      <c r="L2674">
        <v>2</v>
      </c>
      <c r="M2674">
        <v>1</v>
      </c>
      <c r="N2674" t="s">
        <v>2738</v>
      </c>
      <c r="O2674" t="s">
        <v>2802</v>
      </c>
      <c r="P2674" t="s">
        <v>2811</v>
      </c>
      <c r="Q2674" t="s">
        <v>2815</v>
      </c>
      <c r="R2674">
        <v>0</v>
      </c>
      <c r="S2674">
        <v>-1.5</v>
      </c>
      <c r="T2674">
        <v>-1.75</v>
      </c>
      <c r="U2674">
        <v>93.59</v>
      </c>
      <c r="V2674">
        <f t="shared" si="949"/>
        <v>1</v>
      </c>
      <c r="W2674">
        <f t="shared" si="950"/>
        <v>1</v>
      </c>
      <c r="X2674">
        <f t="shared" si="951"/>
        <v>0</v>
      </c>
      <c r="Y2674">
        <f t="shared" si="952"/>
        <v>0</v>
      </c>
      <c r="Z2674">
        <f t="shared" si="953"/>
        <v>0</v>
      </c>
      <c r="AA2674">
        <f t="shared" si="954"/>
        <v>1</v>
      </c>
      <c r="AB2674">
        <f t="shared" si="955"/>
        <v>1</v>
      </c>
      <c r="AC2674">
        <f t="shared" si="956"/>
        <v>1</v>
      </c>
      <c r="AD2674">
        <f t="shared" si="957"/>
        <v>1</v>
      </c>
      <c r="AE2674" s="4" t="s">
        <v>2828</v>
      </c>
      <c r="AF2674" s="9" t="s">
        <v>2829</v>
      </c>
      <c r="AG2674">
        <v>1</v>
      </c>
      <c r="AH2674">
        <v>0</v>
      </c>
      <c r="AI2674">
        <v>0</v>
      </c>
      <c r="AJ2674">
        <v>1</v>
      </c>
      <c r="AK2674" s="9" t="s">
        <v>2840</v>
      </c>
      <c r="AL2674">
        <f t="shared" si="944"/>
        <v>0</v>
      </c>
      <c r="AM2674">
        <f>IF(AND(INDIRECT(AN2674)='Sample Select backend'!$C$2,INDIRECT(AO2674)=1,INDIRECT(AP2674)='Sample Select backend'!$F$2,INDIRECT(AQ2674)=1,INDIRECT(AR2674)='Sample Select backend'!$M$2),1,0)</f>
        <v>0</v>
      </c>
      <c r="AN2674" t="str">
        <f>_xlfn.CONCAT('Sample Select backend'!$C$4,ROW(AN2674))</f>
        <v>AE2674</v>
      </c>
      <c r="AO2674" s="9" t="str">
        <f>_xlfn.CONCAT('Sample Select backend'!$J$2,ROW(AO2674))</f>
        <v>AJ2674</v>
      </c>
      <c r="AP2674" t="str">
        <f>_xlfn.CONCAT('Sample Select backend'!$F$4,ROW(AP2674))</f>
        <v>AF2674</v>
      </c>
      <c r="AQ2674" t="str">
        <f>_xlfn.CONCAT('Sample Select backend'!$I$10,ROW(AQ2674))</f>
        <v>R2674</v>
      </c>
      <c r="AR2674" t="str">
        <f>_xlfn.CONCAT('Sample Select backend'!$M$4,ROW(AR2674))</f>
        <v>AK2674</v>
      </c>
      <c r="AS2674" t="str">
        <f t="shared" si="945"/>
        <v>Pakistan</v>
      </c>
      <c r="AT2674" s="9" t="str">
        <f t="shared" si="946"/>
        <v>Other</v>
      </c>
      <c r="AU2674">
        <f t="shared" si="947"/>
        <v>0</v>
      </c>
      <c r="AV2674" s="9">
        <v>1</v>
      </c>
    </row>
    <row r="2675" spans="1:48" x14ac:dyDescent="0.35">
      <c r="A2675" t="s">
        <v>139</v>
      </c>
      <c r="B2675">
        <v>6</v>
      </c>
      <c r="C2675">
        <v>28</v>
      </c>
      <c r="D2675" t="s">
        <v>1848</v>
      </c>
      <c r="E2675">
        <v>-2</v>
      </c>
      <c r="F2675">
        <v>1</v>
      </c>
      <c r="G2675">
        <v>2</v>
      </c>
      <c r="H2675">
        <v>-1</v>
      </c>
      <c r="I2675">
        <v>2</v>
      </c>
      <c r="J2675">
        <v>-2</v>
      </c>
      <c r="K2675">
        <v>1</v>
      </c>
      <c r="L2675">
        <v>2</v>
      </c>
      <c r="M2675">
        <v>1</v>
      </c>
      <c r="N2675" t="s">
        <v>2738</v>
      </c>
      <c r="O2675" t="s">
        <v>2802</v>
      </c>
      <c r="P2675" t="s">
        <v>2811</v>
      </c>
      <c r="Q2675" t="s">
        <v>2815</v>
      </c>
      <c r="R2675">
        <v>0</v>
      </c>
      <c r="S2675">
        <v>-1.5</v>
      </c>
      <c r="T2675">
        <v>-1.75</v>
      </c>
      <c r="U2675">
        <v>93.59</v>
      </c>
      <c r="V2675">
        <f t="shared" si="949"/>
        <v>0</v>
      </c>
      <c r="W2675">
        <f t="shared" si="950"/>
        <v>1</v>
      </c>
      <c r="X2675">
        <f t="shared" si="951"/>
        <v>1</v>
      </c>
      <c r="Y2675">
        <f t="shared" si="952"/>
        <v>0</v>
      </c>
      <c r="Z2675">
        <f t="shared" si="953"/>
        <v>1</v>
      </c>
      <c r="AA2675">
        <f t="shared" si="954"/>
        <v>0</v>
      </c>
      <c r="AB2675">
        <f t="shared" si="955"/>
        <v>1</v>
      </c>
      <c r="AC2675">
        <f t="shared" si="956"/>
        <v>1</v>
      </c>
      <c r="AD2675">
        <f t="shared" si="957"/>
        <v>1</v>
      </c>
      <c r="AE2675" s="4" t="s">
        <v>2828</v>
      </c>
      <c r="AF2675" s="9" t="s">
        <v>2829</v>
      </c>
      <c r="AG2675">
        <v>1</v>
      </c>
      <c r="AH2675">
        <v>0</v>
      </c>
      <c r="AI2675">
        <v>0</v>
      </c>
      <c r="AJ2675">
        <v>1</v>
      </c>
      <c r="AK2675" s="9" t="s">
        <v>2840</v>
      </c>
      <c r="AL2675">
        <f t="shared" si="944"/>
        <v>0</v>
      </c>
      <c r="AM2675">
        <f>IF(AND(INDIRECT(AN2675)='Sample Select backend'!$C$2,INDIRECT(AO2675)=1,INDIRECT(AP2675)='Sample Select backend'!$F$2,INDIRECT(AQ2675)=1,INDIRECT(AR2675)='Sample Select backend'!$M$2),1,0)</f>
        <v>0</v>
      </c>
      <c r="AN2675" t="str">
        <f>_xlfn.CONCAT('Sample Select backend'!$C$4,ROW(AN2675))</f>
        <v>AE2675</v>
      </c>
      <c r="AO2675" s="9" t="str">
        <f>_xlfn.CONCAT('Sample Select backend'!$J$2,ROW(AO2675))</f>
        <v>AJ2675</v>
      </c>
      <c r="AP2675" t="str">
        <f>_xlfn.CONCAT('Sample Select backend'!$F$4,ROW(AP2675))</f>
        <v>AF2675</v>
      </c>
      <c r="AQ2675" t="str">
        <f>_xlfn.CONCAT('Sample Select backend'!$I$10,ROW(AQ2675))</f>
        <v>R2675</v>
      </c>
      <c r="AR2675" t="str">
        <f>_xlfn.CONCAT('Sample Select backend'!$M$4,ROW(AR2675))</f>
        <v>AK2675</v>
      </c>
      <c r="AS2675" t="str">
        <f t="shared" si="945"/>
        <v>Pakistan</v>
      </c>
      <c r="AT2675" s="9">
        <f t="shared" si="946"/>
        <v>28</v>
      </c>
      <c r="AU2675">
        <f t="shared" si="947"/>
        <v>0</v>
      </c>
      <c r="AV2675" s="9">
        <v>1</v>
      </c>
    </row>
    <row r="2676" spans="1:48" x14ac:dyDescent="0.35">
      <c r="A2676" t="s">
        <v>139</v>
      </c>
      <c r="B2676">
        <v>6</v>
      </c>
      <c r="C2676">
        <v>29</v>
      </c>
      <c r="D2676" t="s">
        <v>1832</v>
      </c>
      <c r="E2676">
        <v>1</v>
      </c>
      <c r="F2676">
        <v>1</v>
      </c>
      <c r="G2676">
        <v>-2</v>
      </c>
      <c r="H2676">
        <v>-1</v>
      </c>
      <c r="I2676">
        <v>-2</v>
      </c>
      <c r="J2676">
        <v>2</v>
      </c>
      <c r="K2676">
        <v>1</v>
      </c>
      <c r="L2676">
        <v>2</v>
      </c>
      <c r="M2676">
        <v>1</v>
      </c>
      <c r="N2676" t="s">
        <v>2738</v>
      </c>
      <c r="O2676" t="s">
        <v>2802</v>
      </c>
      <c r="P2676" t="s">
        <v>2811</v>
      </c>
      <c r="Q2676" t="s">
        <v>2815</v>
      </c>
      <c r="R2676">
        <v>0</v>
      </c>
      <c r="S2676">
        <v>-1.5</v>
      </c>
      <c r="T2676">
        <v>-1.75</v>
      </c>
      <c r="U2676">
        <v>93.59</v>
      </c>
      <c r="V2676">
        <f t="shared" si="949"/>
        <v>1</v>
      </c>
      <c r="W2676">
        <f t="shared" si="950"/>
        <v>1</v>
      </c>
      <c r="X2676">
        <f t="shared" si="951"/>
        <v>0</v>
      </c>
      <c r="Y2676">
        <f t="shared" si="952"/>
        <v>0</v>
      </c>
      <c r="Z2676">
        <f t="shared" si="953"/>
        <v>0</v>
      </c>
      <c r="AA2676">
        <f t="shared" si="954"/>
        <v>1</v>
      </c>
      <c r="AB2676">
        <f t="shared" si="955"/>
        <v>1</v>
      </c>
      <c r="AC2676">
        <f t="shared" si="956"/>
        <v>1</v>
      </c>
      <c r="AD2676">
        <f t="shared" si="957"/>
        <v>1</v>
      </c>
      <c r="AE2676" s="4" t="s">
        <v>2828</v>
      </c>
      <c r="AF2676" s="9" t="s">
        <v>2829</v>
      </c>
      <c r="AG2676">
        <v>1</v>
      </c>
      <c r="AH2676">
        <v>0</v>
      </c>
      <c r="AI2676">
        <v>0</v>
      </c>
      <c r="AJ2676">
        <v>1</v>
      </c>
      <c r="AK2676" s="9" t="s">
        <v>2840</v>
      </c>
      <c r="AL2676">
        <f t="shared" si="944"/>
        <v>0</v>
      </c>
      <c r="AM2676">
        <f>IF(AND(INDIRECT(AN2676)='Sample Select backend'!$C$2,INDIRECT(AO2676)=1,INDIRECT(AP2676)='Sample Select backend'!$F$2,INDIRECT(AQ2676)=1,INDIRECT(AR2676)='Sample Select backend'!$M$2),1,0)</f>
        <v>0</v>
      </c>
      <c r="AN2676" t="str">
        <f>_xlfn.CONCAT('Sample Select backend'!$C$4,ROW(AN2676))</f>
        <v>AE2676</v>
      </c>
      <c r="AO2676" s="9" t="str">
        <f>_xlfn.CONCAT('Sample Select backend'!$J$2,ROW(AO2676))</f>
        <v>AJ2676</v>
      </c>
      <c r="AP2676" t="str">
        <f>_xlfn.CONCAT('Sample Select backend'!$F$4,ROW(AP2676))</f>
        <v>AF2676</v>
      </c>
      <c r="AQ2676" t="str">
        <f>_xlfn.CONCAT('Sample Select backend'!$I$10,ROW(AQ2676))</f>
        <v>R2676</v>
      </c>
      <c r="AR2676" t="str">
        <f>_xlfn.CONCAT('Sample Select backend'!$M$4,ROW(AR2676))</f>
        <v>AK2676</v>
      </c>
      <c r="AS2676" t="str">
        <f t="shared" si="945"/>
        <v>Pakistan</v>
      </c>
      <c r="AT2676" s="9">
        <f t="shared" si="946"/>
        <v>29</v>
      </c>
      <c r="AU2676">
        <f t="shared" si="947"/>
        <v>0</v>
      </c>
      <c r="AV2676" s="9">
        <v>1</v>
      </c>
    </row>
    <row r="2677" spans="1:48" x14ac:dyDescent="0.35">
      <c r="A2677" t="s">
        <v>139</v>
      </c>
      <c r="B2677">
        <v>5</v>
      </c>
      <c r="C2677" t="s">
        <v>204</v>
      </c>
      <c r="D2677" t="s">
        <v>1822</v>
      </c>
      <c r="E2677">
        <v>1</v>
      </c>
      <c r="F2677">
        <v>-2</v>
      </c>
      <c r="G2677">
        <v>-2</v>
      </c>
      <c r="H2677">
        <v>-1</v>
      </c>
      <c r="I2677">
        <v>-2</v>
      </c>
      <c r="J2677">
        <v>2</v>
      </c>
      <c r="K2677">
        <v>1</v>
      </c>
      <c r="L2677">
        <v>2</v>
      </c>
      <c r="M2677">
        <v>1</v>
      </c>
      <c r="N2677" t="s">
        <v>2738</v>
      </c>
      <c r="O2677" t="s">
        <v>2802</v>
      </c>
      <c r="P2677" t="s">
        <v>2811</v>
      </c>
      <c r="Q2677" t="s">
        <v>2815</v>
      </c>
      <c r="R2677">
        <v>0</v>
      </c>
      <c r="S2677">
        <v>-1.5</v>
      </c>
      <c r="T2677">
        <v>-1.75</v>
      </c>
      <c r="U2677">
        <v>93.59</v>
      </c>
      <c r="V2677">
        <f t="shared" si="949"/>
        <v>1</v>
      </c>
      <c r="W2677">
        <f t="shared" si="950"/>
        <v>0</v>
      </c>
      <c r="X2677">
        <f t="shared" si="951"/>
        <v>0</v>
      </c>
      <c r="Y2677">
        <f t="shared" si="952"/>
        <v>0</v>
      </c>
      <c r="Z2677">
        <f t="shared" si="953"/>
        <v>0</v>
      </c>
      <c r="AA2677">
        <f t="shared" si="954"/>
        <v>1</v>
      </c>
      <c r="AB2677">
        <f t="shared" si="955"/>
        <v>1</v>
      </c>
      <c r="AC2677">
        <f t="shared" si="956"/>
        <v>1</v>
      </c>
      <c r="AD2677">
        <f t="shared" si="957"/>
        <v>1</v>
      </c>
      <c r="AE2677" s="4" t="s">
        <v>2828</v>
      </c>
      <c r="AF2677" s="9" t="s">
        <v>2829</v>
      </c>
      <c r="AG2677">
        <v>1</v>
      </c>
      <c r="AH2677">
        <v>0</v>
      </c>
      <c r="AI2677">
        <v>0</v>
      </c>
      <c r="AJ2677">
        <v>1</v>
      </c>
      <c r="AK2677" s="9" t="s">
        <v>2840</v>
      </c>
      <c r="AL2677">
        <f t="shared" si="944"/>
        <v>0</v>
      </c>
      <c r="AM2677">
        <f>IF(AND(INDIRECT(AN2677)='Sample Select backend'!$C$2,INDIRECT(AO2677)=1,INDIRECT(AP2677)='Sample Select backend'!$F$2,INDIRECT(AQ2677)=1,INDIRECT(AR2677)='Sample Select backend'!$M$2),1,0)</f>
        <v>0</v>
      </c>
      <c r="AN2677" t="str">
        <f>_xlfn.CONCAT('Sample Select backend'!$C$4,ROW(AN2677))</f>
        <v>AE2677</v>
      </c>
      <c r="AO2677" s="9" t="str">
        <f>_xlfn.CONCAT('Sample Select backend'!$J$2,ROW(AO2677))</f>
        <v>AJ2677</v>
      </c>
      <c r="AP2677" t="str">
        <f>_xlfn.CONCAT('Sample Select backend'!$F$4,ROW(AP2677))</f>
        <v>AF2677</v>
      </c>
      <c r="AQ2677" t="str">
        <f>_xlfn.CONCAT('Sample Select backend'!$I$10,ROW(AQ2677))</f>
        <v>R2677</v>
      </c>
      <c r="AR2677" t="str">
        <f>_xlfn.CONCAT('Sample Select backend'!$M$4,ROW(AR2677))</f>
        <v>AK2677</v>
      </c>
      <c r="AS2677" t="str">
        <f t="shared" si="945"/>
        <v>Pakistan</v>
      </c>
      <c r="AT2677" s="9" t="str">
        <f t="shared" si="946"/>
        <v>General</v>
      </c>
      <c r="AU2677">
        <f t="shared" si="947"/>
        <v>0</v>
      </c>
      <c r="AV2677" s="9">
        <v>1</v>
      </c>
    </row>
    <row r="2678" spans="1:48" x14ac:dyDescent="0.35">
      <c r="A2678" t="s">
        <v>139</v>
      </c>
      <c r="B2678">
        <v>6</v>
      </c>
      <c r="C2678">
        <v>25</v>
      </c>
      <c r="D2678" t="s">
        <v>1830</v>
      </c>
      <c r="F2678">
        <v>1</v>
      </c>
      <c r="G2678">
        <v>-2</v>
      </c>
      <c r="H2678">
        <v>-1</v>
      </c>
      <c r="I2678">
        <v>2</v>
      </c>
      <c r="J2678">
        <v>2</v>
      </c>
      <c r="K2678">
        <v>1</v>
      </c>
      <c r="L2678">
        <v>-2</v>
      </c>
      <c r="M2678">
        <v>1</v>
      </c>
      <c r="N2678" t="s">
        <v>2738</v>
      </c>
      <c r="O2678" t="s">
        <v>2802</v>
      </c>
      <c r="P2678" t="s">
        <v>2811</v>
      </c>
      <c r="Q2678" t="s">
        <v>2815</v>
      </c>
      <c r="R2678">
        <v>0</v>
      </c>
      <c r="S2678">
        <v>-1.5</v>
      </c>
      <c r="T2678">
        <v>-1.75</v>
      </c>
      <c r="U2678">
        <v>93.59</v>
      </c>
      <c r="V2678">
        <f t="shared" si="949"/>
        <v>-1</v>
      </c>
      <c r="W2678">
        <f t="shared" si="950"/>
        <v>1</v>
      </c>
      <c r="X2678">
        <f t="shared" si="951"/>
        <v>0</v>
      </c>
      <c r="Y2678">
        <f t="shared" si="952"/>
        <v>0</v>
      </c>
      <c r="Z2678">
        <f t="shared" si="953"/>
        <v>1</v>
      </c>
      <c r="AA2678">
        <f t="shared" si="954"/>
        <v>1</v>
      </c>
      <c r="AB2678">
        <f t="shared" si="955"/>
        <v>1</v>
      </c>
      <c r="AC2678">
        <f t="shared" si="956"/>
        <v>0</v>
      </c>
      <c r="AD2678">
        <f t="shared" si="957"/>
        <v>1</v>
      </c>
      <c r="AE2678" s="4" t="s">
        <v>2828</v>
      </c>
      <c r="AF2678" s="9" t="s">
        <v>2829</v>
      </c>
      <c r="AG2678">
        <v>1</v>
      </c>
      <c r="AH2678">
        <v>0</v>
      </c>
      <c r="AI2678">
        <v>0</v>
      </c>
      <c r="AJ2678">
        <v>1</v>
      </c>
      <c r="AK2678" s="9" t="s">
        <v>2840</v>
      </c>
      <c r="AL2678">
        <f t="shared" si="944"/>
        <v>0</v>
      </c>
      <c r="AM2678">
        <f>IF(AND(INDIRECT(AN2678)='Sample Select backend'!$C$2,INDIRECT(AO2678)=1,INDIRECT(AP2678)='Sample Select backend'!$F$2,INDIRECT(AQ2678)=1,INDIRECT(AR2678)='Sample Select backend'!$M$2),1,0)</f>
        <v>0</v>
      </c>
      <c r="AN2678" t="str">
        <f>_xlfn.CONCAT('Sample Select backend'!$C$4,ROW(AN2678))</f>
        <v>AE2678</v>
      </c>
      <c r="AO2678" s="9" t="str">
        <f>_xlfn.CONCAT('Sample Select backend'!$J$2,ROW(AO2678))</f>
        <v>AJ2678</v>
      </c>
      <c r="AP2678" t="str">
        <f>_xlfn.CONCAT('Sample Select backend'!$F$4,ROW(AP2678))</f>
        <v>AF2678</v>
      </c>
      <c r="AQ2678" t="str">
        <f>_xlfn.CONCAT('Sample Select backend'!$I$10,ROW(AQ2678))</f>
        <v>R2678</v>
      </c>
      <c r="AR2678" t="str">
        <f>_xlfn.CONCAT('Sample Select backend'!$M$4,ROW(AR2678))</f>
        <v>AK2678</v>
      </c>
      <c r="AS2678" t="str">
        <f t="shared" si="945"/>
        <v>Pakistan</v>
      </c>
      <c r="AT2678" s="9">
        <f t="shared" si="946"/>
        <v>25</v>
      </c>
      <c r="AU2678">
        <f t="shared" si="947"/>
        <v>0</v>
      </c>
      <c r="AV2678" s="9">
        <v>1</v>
      </c>
    </row>
    <row r="2679" spans="1:48" x14ac:dyDescent="0.35">
      <c r="A2679" t="s">
        <v>139</v>
      </c>
      <c r="B2679">
        <v>6</v>
      </c>
      <c r="C2679">
        <v>25</v>
      </c>
      <c r="D2679" t="s">
        <v>1844</v>
      </c>
      <c r="E2679">
        <v>1</v>
      </c>
      <c r="F2679">
        <v>1</v>
      </c>
      <c r="G2679">
        <v>2</v>
      </c>
      <c r="H2679">
        <v>-1</v>
      </c>
      <c r="I2679">
        <v>2</v>
      </c>
      <c r="J2679">
        <v>2</v>
      </c>
      <c r="K2679">
        <v>1</v>
      </c>
      <c r="L2679">
        <v>-2</v>
      </c>
      <c r="M2679">
        <v>1</v>
      </c>
      <c r="N2679" t="s">
        <v>2738</v>
      </c>
      <c r="O2679" t="s">
        <v>2802</v>
      </c>
      <c r="P2679" t="s">
        <v>2811</v>
      </c>
      <c r="Q2679" t="s">
        <v>2815</v>
      </c>
      <c r="R2679">
        <v>0</v>
      </c>
      <c r="S2679">
        <v>-1.5</v>
      </c>
      <c r="T2679">
        <v>-1.75</v>
      </c>
      <c r="U2679">
        <v>93.59</v>
      </c>
      <c r="V2679">
        <f t="shared" si="949"/>
        <v>1</v>
      </c>
      <c r="W2679">
        <f t="shared" si="950"/>
        <v>1</v>
      </c>
      <c r="X2679">
        <f t="shared" si="951"/>
        <v>1</v>
      </c>
      <c r="Y2679">
        <f t="shared" si="952"/>
        <v>0</v>
      </c>
      <c r="Z2679">
        <f t="shared" si="953"/>
        <v>1</v>
      </c>
      <c r="AA2679">
        <f t="shared" si="954"/>
        <v>1</v>
      </c>
      <c r="AB2679">
        <f t="shared" si="955"/>
        <v>1</v>
      </c>
      <c r="AC2679">
        <f t="shared" si="956"/>
        <v>0</v>
      </c>
      <c r="AD2679">
        <f t="shared" si="957"/>
        <v>1</v>
      </c>
      <c r="AE2679" s="4" t="s">
        <v>2828</v>
      </c>
      <c r="AF2679" s="9" t="s">
        <v>2829</v>
      </c>
      <c r="AG2679">
        <v>1</v>
      </c>
      <c r="AH2679">
        <v>0</v>
      </c>
      <c r="AI2679">
        <v>0</v>
      </c>
      <c r="AJ2679">
        <v>1</v>
      </c>
      <c r="AK2679" s="9" t="s">
        <v>2840</v>
      </c>
      <c r="AL2679">
        <f t="shared" si="944"/>
        <v>0</v>
      </c>
      <c r="AM2679">
        <f>IF(AND(INDIRECT(AN2679)='Sample Select backend'!$C$2,INDIRECT(AO2679)=1,INDIRECT(AP2679)='Sample Select backend'!$F$2,INDIRECT(AQ2679)=1,INDIRECT(AR2679)='Sample Select backend'!$M$2),1,0)</f>
        <v>0</v>
      </c>
      <c r="AN2679" t="str">
        <f>_xlfn.CONCAT('Sample Select backend'!$C$4,ROW(AN2679))</f>
        <v>AE2679</v>
      </c>
      <c r="AO2679" s="9" t="str">
        <f>_xlfn.CONCAT('Sample Select backend'!$J$2,ROW(AO2679))</f>
        <v>AJ2679</v>
      </c>
      <c r="AP2679" t="str">
        <f>_xlfn.CONCAT('Sample Select backend'!$F$4,ROW(AP2679))</f>
        <v>AF2679</v>
      </c>
      <c r="AQ2679" t="str">
        <f>_xlfn.CONCAT('Sample Select backend'!$I$10,ROW(AQ2679))</f>
        <v>R2679</v>
      </c>
      <c r="AR2679" t="str">
        <f>_xlfn.CONCAT('Sample Select backend'!$M$4,ROW(AR2679))</f>
        <v>AK2679</v>
      </c>
      <c r="AS2679" t="str">
        <f t="shared" si="945"/>
        <v>Pakistan</v>
      </c>
      <c r="AT2679" s="9">
        <f t="shared" si="946"/>
        <v>25</v>
      </c>
      <c r="AU2679">
        <f t="shared" si="947"/>
        <v>0</v>
      </c>
      <c r="AV2679" s="9">
        <v>1</v>
      </c>
    </row>
    <row r="2680" spans="1:48" x14ac:dyDescent="0.35">
      <c r="A2680" t="s">
        <v>139</v>
      </c>
      <c r="B2680">
        <v>1</v>
      </c>
      <c r="C2680">
        <v>6</v>
      </c>
      <c r="D2680" t="s">
        <v>1840</v>
      </c>
      <c r="E2680">
        <v>-2</v>
      </c>
      <c r="F2680">
        <v>2</v>
      </c>
      <c r="G2680">
        <v>2</v>
      </c>
      <c r="H2680">
        <v>2</v>
      </c>
      <c r="I2680">
        <v>2</v>
      </c>
      <c r="J2680">
        <v>2</v>
      </c>
      <c r="K2680">
        <v>1</v>
      </c>
      <c r="L2680">
        <v>2</v>
      </c>
      <c r="M2680">
        <v>1</v>
      </c>
      <c r="N2680" t="s">
        <v>2738</v>
      </c>
      <c r="O2680" t="s">
        <v>2802</v>
      </c>
      <c r="P2680" t="s">
        <v>2811</v>
      </c>
      <c r="Q2680" t="s">
        <v>2815</v>
      </c>
      <c r="R2680">
        <v>0</v>
      </c>
      <c r="S2680">
        <v>-1.5</v>
      </c>
      <c r="T2680">
        <v>-1.75</v>
      </c>
      <c r="U2680">
        <v>93.59</v>
      </c>
      <c r="V2680">
        <f t="shared" si="949"/>
        <v>0</v>
      </c>
      <c r="W2680">
        <f t="shared" si="950"/>
        <v>1</v>
      </c>
      <c r="X2680">
        <f t="shared" si="951"/>
        <v>1</v>
      </c>
      <c r="Y2680">
        <f t="shared" si="952"/>
        <v>1</v>
      </c>
      <c r="Z2680">
        <f t="shared" si="953"/>
        <v>1</v>
      </c>
      <c r="AA2680">
        <f t="shared" si="954"/>
        <v>1</v>
      </c>
      <c r="AB2680">
        <f t="shared" si="955"/>
        <v>1</v>
      </c>
      <c r="AC2680">
        <f t="shared" si="956"/>
        <v>1</v>
      </c>
      <c r="AD2680">
        <f t="shared" si="957"/>
        <v>1</v>
      </c>
      <c r="AE2680" s="4" t="s">
        <v>2828</v>
      </c>
      <c r="AF2680" s="9" t="s">
        <v>2829</v>
      </c>
      <c r="AG2680">
        <v>1</v>
      </c>
      <c r="AH2680">
        <v>0</v>
      </c>
      <c r="AI2680">
        <v>0</v>
      </c>
      <c r="AJ2680">
        <v>1</v>
      </c>
      <c r="AK2680" s="9" t="s">
        <v>2840</v>
      </c>
      <c r="AL2680">
        <f t="shared" si="944"/>
        <v>0</v>
      </c>
      <c r="AM2680">
        <f>IF(AND(INDIRECT(AN2680)='Sample Select backend'!$C$2,INDIRECT(AO2680)=1,INDIRECT(AP2680)='Sample Select backend'!$F$2,INDIRECT(AQ2680)=1,INDIRECT(AR2680)='Sample Select backend'!$M$2),1,0)</f>
        <v>0</v>
      </c>
      <c r="AN2680" t="str">
        <f>_xlfn.CONCAT('Sample Select backend'!$C$4,ROW(AN2680))</f>
        <v>AE2680</v>
      </c>
      <c r="AO2680" s="9" t="str">
        <f>_xlfn.CONCAT('Sample Select backend'!$J$2,ROW(AO2680))</f>
        <v>AJ2680</v>
      </c>
      <c r="AP2680" t="str">
        <f>_xlfn.CONCAT('Sample Select backend'!$F$4,ROW(AP2680))</f>
        <v>AF2680</v>
      </c>
      <c r="AQ2680" t="str">
        <f>_xlfn.CONCAT('Sample Select backend'!$I$10,ROW(AQ2680))</f>
        <v>R2680</v>
      </c>
      <c r="AR2680" t="str">
        <f>_xlfn.CONCAT('Sample Select backend'!$M$4,ROW(AR2680))</f>
        <v>AK2680</v>
      </c>
      <c r="AS2680" t="str">
        <f t="shared" si="945"/>
        <v>Pakistan</v>
      </c>
      <c r="AT2680" s="9">
        <f t="shared" si="946"/>
        <v>6</v>
      </c>
      <c r="AU2680">
        <f t="shared" si="947"/>
        <v>0</v>
      </c>
      <c r="AV2680" s="9">
        <v>1</v>
      </c>
    </row>
    <row r="2681" spans="1:48" x14ac:dyDescent="0.35">
      <c r="A2681" t="s">
        <v>139</v>
      </c>
      <c r="B2681">
        <v>6</v>
      </c>
      <c r="C2681">
        <v>28</v>
      </c>
      <c r="D2681" t="s">
        <v>1842</v>
      </c>
      <c r="E2681">
        <v>-2</v>
      </c>
      <c r="F2681">
        <v>1</v>
      </c>
      <c r="G2681">
        <v>2</v>
      </c>
      <c r="H2681">
        <v>-1</v>
      </c>
      <c r="I2681">
        <v>2</v>
      </c>
      <c r="J2681">
        <v>2</v>
      </c>
      <c r="K2681">
        <v>1</v>
      </c>
      <c r="L2681">
        <v>2</v>
      </c>
      <c r="M2681">
        <v>1</v>
      </c>
      <c r="N2681" t="s">
        <v>2738</v>
      </c>
      <c r="O2681" t="s">
        <v>2802</v>
      </c>
      <c r="P2681" t="s">
        <v>2811</v>
      </c>
      <c r="Q2681" t="s">
        <v>2815</v>
      </c>
      <c r="R2681">
        <v>0</v>
      </c>
      <c r="S2681">
        <v>-1.5</v>
      </c>
      <c r="T2681">
        <v>-1.75</v>
      </c>
      <c r="U2681">
        <v>93.59</v>
      </c>
      <c r="V2681">
        <f t="shared" si="949"/>
        <v>0</v>
      </c>
      <c r="W2681">
        <f t="shared" si="950"/>
        <v>1</v>
      </c>
      <c r="X2681">
        <f t="shared" si="951"/>
        <v>1</v>
      </c>
      <c r="Y2681">
        <f t="shared" si="952"/>
        <v>0</v>
      </c>
      <c r="Z2681">
        <f t="shared" si="953"/>
        <v>1</v>
      </c>
      <c r="AA2681">
        <f t="shared" si="954"/>
        <v>1</v>
      </c>
      <c r="AB2681">
        <f t="shared" si="955"/>
        <v>1</v>
      </c>
      <c r="AC2681">
        <f t="shared" si="956"/>
        <v>1</v>
      </c>
      <c r="AD2681">
        <f t="shared" si="957"/>
        <v>1</v>
      </c>
      <c r="AE2681" s="4" t="s">
        <v>2828</v>
      </c>
      <c r="AF2681" s="9" t="s">
        <v>2829</v>
      </c>
      <c r="AG2681">
        <v>1</v>
      </c>
      <c r="AH2681">
        <v>0</v>
      </c>
      <c r="AI2681">
        <v>0</v>
      </c>
      <c r="AJ2681">
        <v>1</v>
      </c>
      <c r="AK2681" s="9" t="s">
        <v>2840</v>
      </c>
      <c r="AL2681">
        <f t="shared" si="944"/>
        <v>0</v>
      </c>
      <c r="AM2681">
        <f>IF(AND(INDIRECT(AN2681)='Sample Select backend'!$C$2,INDIRECT(AO2681)=1,INDIRECT(AP2681)='Sample Select backend'!$F$2,INDIRECT(AQ2681)=1,INDIRECT(AR2681)='Sample Select backend'!$M$2),1,0)</f>
        <v>0</v>
      </c>
      <c r="AN2681" t="str">
        <f>_xlfn.CONCAT('Sample Select backend'!$C$4,ROW(AN2681))</f>
        <v>AE2681</v>
      </c>
      <c r="AO2681" s="9" t="str">
        <f>_xlfn.CONCAT('Sample Select backend'!$J$2,ROW(AO2681))</f>
        <v>AJ2681</v>
      </c>
      <c r="AP2681" t="str">
        <f>_xlfn.CONCAT('Sample Select backend'!$F$4,ROW(AP2681))</f>
        <v>AF2681</v>
      </c>
      <c r="AQ2681" t="str">
        <f>_xlfn.CONCAT('Sample Select backend'!$I$10,ROW(AQ2681))</f>
        <v>R2681</v>
      </c>
      <c r="AR2681" t="str">
        <f>_xlfn.CONCAT('Sample Select backend'!$M$4,ROW(AR2681))</f>
        <v>AK2681</v>
      </c>
      <c r="AS2681" t="str">
        <f t="shared" si="945"/>
        <v>Pakistan</v>
      </c>
      <c r="AT2681" s="9">
        <f t="shared" si="946"/>
        <v>28</v>
      </c>
      <c r="AU2681">
        <f t="shared" si="947"/>
        <v>0</v>
      </c>
      <c r="AV2681" s="9">
        <v>1</v>
      </c>
    </row>
    <row r="2682" spans="1:48" x14ac:dyDescent="0.35">
      <c r="A2682" t="s">
        <v>139</v>
      </c>
      <c r="B2682">
        <v>6</v>
      </c>
      <c r="C2682">
        <v>25</v>
      </c>
      <c r="D2682" t="s">
        <v>1825</v>
      </c>
      <c r="E2682">
        <v>1</v>
      </c>
      <c r="F2682">
        <v>1</v>
      </c>
      <c r="G2682">
        <v>2</v>
      </c>
      <c r="H2682">
        <v>-1</v>
      </c>
      <c r="I2682">
        <v>2</v>
      </c>
      <c r="J2682">
        <v>2</v>
      </c>
      <c r="K2682">
        <v>1</v>
      </c>
      <c r="L2682">
        <v>-2</v>
      </c>
      <c r="M2682">
        <v>1</v>
      </c>
      <c r="N2682" t="s">
        <v>2738</v>
      </c>
      <c r="O2682" t="s">
        <v>2802</v>
      </c>
      <c r="P2682" t="s">
        <v>2811</v>
      </c>
      <c r="Q2682" t="s">
        <v>2815</v>
      </c>
      <c r="R2682">
        <v>0</v>
      </c>
      <c r="S2682">
        <v>-1.5</v>
      </c>
      <c r="T2682">
        <v>-1.75</v>
      </c>
      <c r="U2682">
        <v>93.59</v>
      </c>
      <c r="V2682">
        <f t="shared" si="949"/>
        <v>1</v>
      </c>
      <c r="W2682">
        <f t="shared" si="950"/>
        <v>1</v>
      </c>
      <c r="X2682">
        <f t="shared" si="951"/>
        <v>1</v>
      </c>
      <c r="Y2682">
        <f t="shared" si="952"/>
        <v>0</v>
      </c>
      <c r="Z2682">
        <f t="shared" si="953"/>
        <v>1</v>
      </c>
      <c r="AA2682">
        <f t="shared" si="954"/>
        <v>1</v>
      </c>
      <c r="AB2682">
        <f t="shared" si="955"/>
        <v>1</v>
      </c>
      <c r="AC2682">
        <f t="shared" si="956"/>
        <v>0</v>
      </c>
      <c r="AD2682">
        <f t="shared" si="957"/>
        <v>1</v>
      </c>
      <c r="AE2682" s="4" t="s">
        <v>2828</v>
      </c>
      <c r="AF2682" s="9" t="s">
        <v>2829</v>
      </c>
      <c r="AG2682">
        <v>1</v>
      </c>
      <c r="AH2682">
        <v>0</v>
      </c>
      <c r="AI2682">
        <v>0</v>
      </c>
      <c r="AJ2682">
        <v>1</v>
      </c>
      <c r="AK2682" s="9" t="s">
        <v>2840</v>
      </c>
      <c r="AL2682">
        <f t="shared" si="944"/>
        <v>0</v>
      </c>
      <c r="AM2682">
        <f>IF(AND(INDIRECT(AN2682)='Sample Select backend'!$C$2,INDIRECT(AO2682)=1,INDIRECT(AP2682)='Sample Select backend'!$F$2,INDIRECT(AQ2682)=1,INDIRECT(AR2682)='Sample Select backend'!$M$2),1,0)</f>
        <v>0</v>
      </c>
      <c r="AN2682" t="str">
        <f>_xlfn.CONCAT('Sample Select backend'!$C$4,ROW(AN2682))</f>
        <v>AE2682</v>
      </c>
      <c r="AO2682" s="9" t="str">
        <f>_xlfn.CONCAT('Sample Select backend'!$J$2,ROW(AO2682))</f>
        <v>AJ2682</v>
      </c>
      <c r="AP2682" t="str">
        <f>_xlfn.CONCAT('Sample Select backend'!$F$4,ROW(AP2682))</f>
        <v>AF2682</v>
      </c>
      <c r="AQ2682" t="str">
        <f>_xlfn.CONCAT('Sample Select backend'!$I$10,ROW(AQ2682))</f>
        <v>R2682</v>
      </c>
      <c r="AR2682" t="str">
        <f>_xlfn.CONCAT('Sample Select backend'!$M$4,ROW(AR2682))</f>
        <v>AK2682</v>
      </c>
      <c r="AS2682" t="str">
        <f t="shared" si="945"/>
        <v>Pakistan</v>
      </c>
      <c r="AT2682" s="9">
        <f t="shared" si="946"/>
        <v>25</v>
      </c>
      <c r="AU2682">
        <f t="shared" si="947"/>
        <v>0</v>
      </c>
      <c r="AV2682" s="9">
        <v>0</v>
      </c>
    </row>
    <row r="2683" spans="1:48" x14ac:dyDescent="0.35">
      <c r="A2683" t="s">
        <v>139</v>
      </c>
      <c r="B2683">
        <v>7</v>
      </c>
      <c r="C2683">
        <v>30</v>
      </c>
      <c r="D2683" t="s">
        <v>1845</v>
      </c>
      <c r="E2683">
        <v>1</v>
      </c>
      <c r="F2683">
        <v>1</v>
      </c>
      <c r="G2683">
        <v>2</v>
      </c>
      <c r="H2683">
        <v>1</v>
      </c>
      <c r="I2683">
        <v>2</v>
      </c>
      <c r="J2683">
        <v>2</v>
      </c>
      <c r="K2683">
        <v>1</v>
      </c>
      <c r="L2683">
        <v>-2</v>
      </c>
      <c r="M2683">
        <v>1</v>
      </c>
      <c r="N2683" t="s">
        <v>2738</v>
      </c>
      <c r="O2683" t="s">
        <v>2802</v>
      </c>
      <c r="P2683" t="s">
        <v>2811</v>
      </c>
      <c r="Q2683" t="s">
        <v>2815</v>
      </c>
      <c r="R2683">
        <v>0</v>
      </c>
      <c r="S2683">
        <v>-1.5</v>
      </c>
      <c r="T2683">
        <v>-1.75</v>
      </c>
      <c r="U2683">
        <v>93.59</v>
      </c>
      <c r="V2683">
        <f t="shared" si="949"/>
        <v>1</v>
      </c>
      <c r="W2683">
        <f t="shared" si="950"/>
        <v>1</v>
      </c>
      <c r="X2683">
        <f t="shared" si="951"/>
        <v>1</v>
      </c>
      <c r="Y2683">
        <f t="shared" si="952"/>
        <v>1</v>
      </c>
      <c r="Z2683">
        <f t="shared" si="953"/>
        <v>1</v>
      </c>
      <c r="AA2683">
        <f t="shared" si="954"/>
        <v>1</v>
      </c>
      <c r="AB2683">
        <f t="shared" si="955"/>
        <v>1</v>
      </c>
      <c r="AC2683">
        <f t="shared" si="956"/>
        <v>0</v>
      </c>
      <c r="AD2683">
        <f t="shared" si="957"/>
        <v>1</v>
      </c>
      <c r="AE2683" s="4" t="s">
        <v>2828</v>
      </c>
      <c r="AF2683" s="9" t="s">
        <v>2829</v>
      </c>
      <c r="AG2683">
        <v>1</v>
      </c>
      <c r="AH2683">
        <v>0</v>
      </c>
      <c r="AI2683">
        <v>0</v>
      </c>
      <c r="AJ2683">
        <v>1</v>
      </c>
      <c r="AK2683" s="9" t="s">
        <v>2840</v>
      </c>
      <c r="AL2683">
        <f t="shared" si="944"/>
        <v>0</v>
      </c>
      <c r="AM2683">
        <f>IF(AND(INDIRECT(AN2683)='Sample Select backend'!$C$2,INDIRECT(AO2683)=1,INDIRECT(AP2683)='Sample Select backend'!$F$2,INDIRECT(AQ2683)=1,INDIRECT(AR2683)='Sample Select backend'!$M$2),1,0)</f>
        <v>0</v>
      </c>
      <c r="AN2683" t="str">
        <f>_xlfn.CONCAT('Sample Select backend'!$C$4,ROW(AN2683))</f>
        <v>AE2683</v>
      </c>
      <c r="AO2683" s="9" t="str">
        <f>_xlfn.CONCAT('Sample Select backend'!$J$2,ROW(AO2683))</f>
        <v>AJ2683</v>
      </c>
      <c r="AP2683" t="str">
        <f>_xlfn.CONCAT('Sample Select backend'!$F$4,ROW(AP2683))</f>
        <v>AF2683</v>
      </c>
      <c r="AQ2683" t="str">
        <f>_xlfn.CONCAT('Sample Select backend'!$I$10,ROW(AQ2683))</f>
        <v>R2683</v>
      </c>
      <c r="AR2683" t="str">
        <f>_xlfn.CONCAT('Sample Select backend'!$M$4,ROW(AR2683))</f>
        <v>AK2683</v>
      </c>
      <c r="AS2683" t="str">
        <f t="shared" si="945"/>
        <v>Pakistan</v>
      </c>
      <c r="AT2683" s="9">
        <f t="shared" si="946"/>
        <v>30</v>
      </c>
      <c r="AU2683">
        <f t="shared" si="947"/>
        <v>0</v>
      </c>
      <c r="AV2683" s="9">
        <v>0</v>
      </c>
    </row>
    <row r="2684" spans="1:48" x14ac:dyDescent="0.35">
      <c r="A2684" s="24" t="s">
        <v>139</v>
      </c>
      <c r="B2684" s="24">
        <v>5</v>
      </c>
      <c r="C2684" s="24" t="s">
        <v>204</v>
      </c>
      <c r="D2684" s="24" t="s">
        <v>4114</v>
      </c>
      <c r="E2684" s="24"/>
      <c r="O2684" t="s">
        <v>2802</v>
      </c>
      <c r="P2684" t="s">
        <v>2811</v>
      </c>
      <c r="Q2684" t="s">
        <v>2815</v>
      </c>
      <c r="R2684">
        <v>0</v>
      </c>
      <c r="S2684">
        <v>-1.5</v>
      </c>
      <c r="T2684">
        <v>-1.75</v>
      </c>
      <c r="U2684">
        <v>93.59</v>
      </c>
      <c r="V2684">
        <v>-1</v>
      </c>
      <c r="W2684">
        <v>-1</v>
      </c>
      <c r="X2684">
        <v>-1</v>
      </c>
      <c r="Y2684">
        <v>-1</v>
      </c>
      <c r="Z2684">
        <v>-1</v>
      </c>
      <c r="AA2684">
        <v>-1</v>
      </c>
      <c r="AB2684">
        <v>-1</v>
      </c>
      <c r="AC2684">
        <v>-1</v>
      </c>
      <c r="AD2684">
        <v>-1</v>
      </c>
      <c r="AE2684" s="4" t="s">
        <v>2828</v>
      </c>
      <c r="AF2684" s="9" t="s">
        <v>2829</v>
      </c>
      <c r="AG2684">
        <v>1</v>
      </c>
      <c r="AH2684">
        <v>0</v>
      </c>
      <c r="AI2684">
        <v>0</v>
      </c>
      <c r="AJ2684">
        <v>1</v>
      </c>
      <c r="AK2684" s="9" t="s">
        <v>2840</v>
      </c>
      <c r="AL2684">
        <f t="shared" si="944"/>
        <v>0</v>
      </c>
      <c r="AM2684">
        <f>IF(AND(INDIRECT(AN2684)='Sample Select backend'!$C$2,INDIRECT(AO2684)=1,INDIRECT(AP2684)='Sample Select backend'!$F$2,INDIRECT(AQ2684)=1,INDIRECT(AR2684)='Sample Select backend'!$M$2),1,0)</f>
        <v>0</v>
      </c>
      <c r="AN2684" t="str">
        <f>_xlfn.CONCAT('Sample Select backend'!$C$4,ROW(AN2684))</f>
        <v>AE2684</v>
      </c>
      <c r="AO2684" s="9" t="str">
        <f>_xlfn.CONCAT('Sample Select backend'!$J$2,ROW(AO2684))</f>
        <v>AJ2684</v>
      </c>
      <c r="AP2684" t="str">
        <f>_xlfn.CONCAT('Sample Select backend'!$F$4,ROW(AP2684))</f>
        <v>AF2684</v>
      </c>
      <c r="AQ2684" t="str">
        <f>_xlfn.CONCAT('Sample Select backend'!$I$10,ROW(AQ2684))</f>
        <v>R2684</v>
      </c>
      <c r="AR2684" t="str">
        <f>_xlfn.CONCAT('Sample Select backend'!$M$4,ROW(AR2684))</f>
        <v>AK2684</v>
      </c>
      <c r="AS2684" t="str">
        <f t="shared" si="945"/>
        <v>Pakistan</v>
      </c>
      <c r="AT2684" s="9" t="str">
        <f t="shared" si="946"/>
        <v>General</v>
      </c>
      <c r="AU2684">
        <f t="shared" si="947"/>
        <v>0</v>
      </c>
      <c r="AV2684" s="9">
        <v>0</v>
      </c>
    </row>
    <row r="2685" spans="1:48" x14ac:dyDescent="0.35">
      <c r="A2685" s="24" t="s">
        <v>139</v>
      </c>
      <c r="B2685" s="24">
        <v>4</v>
      </c>
      <c r="C2685" s="24">
        <v>20</v>
      </c>
      <c r="D2685" s="24" t="s">
        <v>4115</v>
      </c>
      <c r="E2685" s="24"/>
      <c r="O2685" t="s">
        <v>2802</v>
      </c>
      <c r="P2685" t="s">
        <v>2811</v>
      </c>
      <c r="Q2685" t="s">
        <v>2815</v>
      </c>
      <c r="R2685">
        <v>0</v>
      </c>
      <c r="S2685">
        <v>-1.5</v>
      </c>
      <c r="T2685">
        <v>-1.75</v>
      </c>
      <c r="U2685">
        <v>93.59</v>
      </c>
      <c r="V2685">
        <v>-1</v>
      </c>
      <c r="W2685">
        <v>-1</v>
      </c>
      <c r="X2685">
        <v>-1</v>
      </c>
      <c r="Y2685">
        <v>-1</v>
      </c>
      <c r="Z2685">
        <v>-1</v>
      </c>
      <c r="AA2685">
        <v>-1</v>
      </c>
      <c r="AB2685">
        <v>-1</v>
      </c>
      <c r="AC2685">
        <v>-1</v>
      </c>
      <c r="AD2685">
        <v>-1</v>
      </c>
      <c r="AE2685" s="4" t="s">
        <v>2828</v>
      </c>
      <c r="AF2685" s="9" t="s">
        <v>2829</v>
      </c>
      <c r="AG2685">
        <v>1</v>
      </c>
      <c r="AH2685">
        <v>0</v>
      </c>
      <c r="AI2685">
        <v>0</v>
      </c>
      <c r="AJ2685">
        <v>1</v>
      </c>
      <c r="AK2685" s="9" t="s">
        <v>2840</v>
      </c>
      <c r="AL2685">
        <f t="shared" si="944"/>
        <v>0</v>
      </c>
      <c r="AM2685">
        <f>IF(AND(INDIRECT(AN2685)='Sample Select backend'!$C$2,INDIRECT(AO2685)=1,INDIRECT(AP2685)='Sample Select backend'!$F$2,INDIRECT(AQ2685)=1,INDIRECT(AR2685)='Sample Select backend'!$M$2),1,0)</f>
        <v>0</v>
      </c>
      <c r="AN2685" t="str">
        <f>_xlfn.CONCAT('Sample Select backend'!$C$4,ROW(AN2685))</f>
        <v>AE2685</v>
      </c>
      <c r="AO2685" s="9" t="str">
        <f>_xlfn.CONCAT('Sample Select backend'!$J$2,ROW(AO2685))</f>
        <v>AJ2685</v>
      </c>
      <c r="AP2685" t="str">
        <f>_xlfn.CONCAT('Sample Select backend'!$F$4,ROW(AP2685))</f>
        <v>AF2685</v>
      </c>
      <c r="AQ2685" t="str">
        <f>_xlfn.CONCAT('Sample Select backend'!$I$10,ROW(AQ2685))</f>
        <v>R2685</v>
      </c>
      <c r="AR2685" t="str">
        <f>_xlfn.CONCAT('Sample Select backend'!$M$4,ROW(AR2685))</f>
        <v>AK2685</v>
      </c>
      <c r="AS2685" t="str">
        <f t="shared" si="945"/>
        <v>Pakistan</v>
      </c>
      <c r="AT2685" s="9">
        <f t="shared" si="946"/>
        <v>20</v>
      </c>
      <c r="AU2685">
        <f t="shared" si="947"/>
        <v>0</v>
      </c>
      <c r="AV2685" s="9">
        <v>0</v>
      </c>
    </row>
    <row r="2686" spans="1:48" x14ac:dyDescent="0.35">
      <c r="A2686" s="24" t="s">
        <v>139</v>
      </c>
      <c r="B2686" s="24">
        <v>5</v>
      </c>
      <c r="C2686" s="24" t="s">
        <v>204</v>
      </c>
      <c r="D2686" s="24" t="s">
        <v>4116</v>
      </c>
      <c r="E2686" s="24"/>
      <c r="O2686" t="s">
        <v>2802</v>
      </c>
      <c r="P2686" t="s">
        <v>2811</v>
      </c>
      <c r="Q2686" t="s">
        <v>2815</v>
      </c>
      <c r="R2686">
        <v>0</v>
      </c>
      <c r="S2686">
        <v>-1.5</v>
      </c>
      <c r="T2686">
        <v>-1.75</v>
      </c>
      <c r="U2686">
        <v>93.59</v>
      </c>
      <c r="V2686">
        <v>-1</v>
      </c>
      <c r="W2686">
        <v>-1</v>
      </c>
      <c r="X2686">
        <v>-1</v>
      </c>
      <c r="Y2686">
        <v>-1</v>
      </c>
      <c r="Z2686">
        <v>-1</v>
      </c>
      <c r="AA2686">
        <v>-1</v>
      </c>
      <c r="AB2686">
        <v>-1</v>
      </c>
      <c r="AC2686">
        <v>-1</v>
      </c>
      <c r="AD2686">
        <v>-1</v>
      </c>
      <c r="AE2686" s="4" t="s">
        <v>2828</v>
      </c>
      <c r="AF2686" s="9" t="s">
        <v>2829</v>
      </c>
      <c r="AG2686">
        <v>1</v>
      </c>
      <c r="AH2686">
        <v>0</v>
      </c>
      <c r="AI2686">
        <v>0</v>
      </c>
      <c r="AJ2686">
        <v>1</v>
      </c>
      <c r="AK2686" s="9" t="s">
        <v>2840</v>
      </c>
      <c r="AL2686">
        <f t="shared" si="944"/>
        <v>0</v>
      </c>
      <c r="AM2686">
        <f>IF(AND(INDIRECT(AN2686)='Sample Select backend'!$C$2,INDIRECT(AO2686)=1,INDIRECT(AP2686)='Sample Select backend'!$F$2,INDIRECT(AQ2686)=1,INDIRECT(AR2686)='Sample Select backend'!$M$2),1,0)</f>
        <v>0</v>
      </c>
      <c r="AN2686" t="str">
        <f>_xlfn.CONCAT('Sample Select backend'!$C$4,ROW(AN2686))</f>
        <v>AE2686</v>
      </c>
      <c r="AO2686" s="9" t="str">
        <f>_xlfn.CONCAT('Sample Select backend'!$J$2,ROW(AO2686))</f>
        <v>AJ2686</v>
      </c>
      <c r="AP2686" t="str">
        <f>_xlfn.CONCAT('Sample Select backend'!$F$4,ROW(AP2686))</f>
        <v>AF2686</v>
      </c>
      <c r="AQ2686" t="str">
        <f>_xlfn.CONCAT('Sample Select backend'!$I$10,ROW(AQ2686))</f>
        <v>R2686</v>
      </c>
      <c r="AR2686" t="str">
        <f>_xlfn.CONCAT('Sample Select backend'!$M$4,ROW(AR2686))</f>
        <v>AK2686</v>
      </c>
      <c r="AS2686" t="str">
        <f t="shared" si="945"/>
        <v>Pakistan</v>
      </c>
      <c r="AT2686" s="9" t="str">
        <f t="shared" si="946"/>
        <v>General</v>
      </c>
      <c r="AU2686">
        <f t="shared" si="947"/>
        <v>0</v>
      </c>
      <c r="AV2686" s="9">
        <v>0</v>
      </c>
    </row>
    <row r="2687" spans="1:48" x14ac:dyDescent="0.35">
      <c r="A2687" s="24" t="s">
        <v>139</v>
      </c>
      <c r="B2687" s="24">
        <v>6</v>
      </c>
      <c r="C2687" s="24">
        <v>28</v>
      </c>
      <c r="D2687" s="24" t="s">
        <v>4117</v>
      </c>
      <c r="E2687" s="24"/>
      <c r="O2687" t="s">
        <v>2802</v>
      </c>
      <c r="P2687" t="s">
        <v>2811</v>
      </c>
      <c r="Q2687" t="s">
        <v>2815</v>
      </c>
      <c r="R2687">
        <v>0</v>
      </c>
      <c r="S2687">
        <v>-1.5</v>
      </c>
      <c r="T2687">
        <v>-1.75</v>
      </c>
      <c r="U2687">
        <v>93.59</v>
      </c>
      <c r="V2687">
        <v>-1</v>
      </c>
      <c r="W2687">
        <v>-1</v>
      </c>
      <c r="X2687">
        <v>-1</v>
      </c>
      <c r="Y2687">
        <v>-1</v>
      </c>
      <c r="Z2687">
        <v>-1</v>
      </c>
      <c r="AA2687">
        <v>-1</v>
      </c>
      <c r="AB2687">
        <v>-1</v>
      </c>
      <c r="AC2687">
        <v>-1</v>
      </c>
      <c r="AD2687">
        <v>-1</v>
      </c>
      <c r="AE2687" s="4" t="s">
        <v>2828</v>
      </c>
      <c r="AF2687" s="9" t="s">
        <v>2829</v>
      </c>
      <c r="AG2687">
        <v>1</v>
      </c>
      <c r="AH2687">
        <v>0</v>
      </c>
      <c r="AI2687">
        <v>0</v>
      </c>
      <c r="AJ2687">
        <v>1</v>
      </c>
      <c r="AK2687" s="9" t="s">
        <v>2840</v>
      </c>
      <c r="AL2687">
        <f t="shared" si="944"/>
        <v>0</v>
      </c>
      <c r="AM2687">
        <f>IF(AND(INDIRECT(AN2687)='Sample Select backend'!$C$2,INDIRECT(AO2687)=1,INDIRECT(AP2687)='Sample Select backend'!$F$2,INDIRECT(AQ2687)=1,INDIRECT(AR2687)='Sample Select backend'!$M$2),1,0)</f>
        <v>0</v>
      </c>
      <c r="AN2687" t="str">
        <f>_xlfn.CONCAT('Sample Select backend'!$C$4,ROW(AN2687))</f>
        <v>AE2687</v>
      </c>
      <c r="AO2687" s="9" t="str">
        <f>_xlfn.CONCAT('Sample Select backend'!$J$2,ROW(AO2687))</f>
        <v>AJ2687</v>
      </c>
      <c r="AP2687" t="str">
        <f>_xlfn.CONCAT('Sample Select backend'!$F$4,ROW(AP2687))</f>
        <v>AF2687</v>
      </c>
      <c r="AQ2687" t="str">
        <f>_xlfn.CONCAT('Sample Select backend'!$I$10,ROW(AQ2687))</f>
        <v>R2687</v>
      </c>
      <c r="AR2687" t="str">
        <f>_xlfn.CONCAT('Sample Select backend'!$M$4,ROW(AR2687))</f>
        <v>AK2687</v>
      </c>
      <c r="AS2687" t="str">
        <f t="shared" si="945"/>
        <v>Pakistan</v>
      </c>
      <c r="AT2687" s="9">
        <f t="shared" si="946"/>
        <v>28</v>
      </c>
      <c r="AU2687">
        <f t="shared" si="947"/>
        <v>0</v>
      </c>
      <c r="AV2687" s="9">
        <v>1</v>
      </c>
    </row>
    <row r="2688" spans="1:48" x14ac:dyDescent="0.35">
      <c r="A2688" s="24" t="s">
        <v>139</v>
      </c>
      <c r="B2688" s="24">
        <v>5</v>
      </c>
      <c r="C2688" s="24" t="s">
        <v>204</v>
      </c>
      <c r="D2688" s="24" t="s">
        <v>4118</v>
      </c>
      <c r="E2688" s="24"/>
      <c r="O2688" t="s">
        <v>2802</v>
      </c>
      <c r="P2688" t="s">
        <v>2811</v>
      </c>
      <c r="Q2688" t="s">
        <v>2815</v>
      </c>
      <c r="R2688">
        <v>0</v>
      </c>
      <c r="S2688">
        <v>-1.5</v>
      </c>
      <c r="T2688">
        <v>-1.75</v>
      </c>
      <c r="U2688">
        <v>93.59</v>
      </c>
      <c r="V2688">
        <v>-1</v>
      </c>
      <c r="W2688">
        <v>-1</v>
      </c>
      <c r="X2688">
        <v>-1</v>
      </c>
      <c r="Y2688">
        <v>-1</v>
      </c>
      <c r="Z2688">
        <v>-1</v>
      </c>
      <c r="AA2688">
        <v>-1</v>
      </c>
      <c r="AB2688">
        <v>-1</v>
      </c>
      <c r="AC2688">
        <v>-1</v>
      </c>
      <c r="AD2688">
        <v>-1</v>
      </c>
      <c r="AE2688" s="4" t="s">
        <v>2828</v>
      </c>
      <c r="AF2688" s="9" t="s">
        <v>2829</v>
      </c>
      <c r="AG2688">
        <v>1</v>
      </c>
      <c r="AH2688">
        <v>0</v>
      </c>
      <c r="AI2688">
        <v>0</v>
      </c>
      <c r="AJ2688">
        <v>1</v>
      </c>
      <c r="AK2688" s="9" t="s">
        <v>2840</v>
      </c>
      <c r="AL2688">
        <f t="shared" si="944"/>
        <v>0</v>
      </c>
      <c r="AM2688">
        <f>IF(AND(INDIRECT(AN2688)='Sample Select backend'!$C$2,INDIRECT(AO2688)=1,INDIRECT(AP2688)='Sample Select backend'!$F$2,INDIRECT(AQ2688)=1,INDIRECT(AR2688)='Sample Select backend'!$M$2),1,0)</f>
        <v>0</v>
      </c>
      <c r="AN2688" t="str">
        <f>_xlfn.CONCAT('Sample Select backend'!$C$4,ROW(AN2688))</f>
        <v>AE2688</v>
      </c>
      <c r="AO2688" s="9" t="str">
        <f>_xlfn.CONCAT('Sample Select backend'!$J$2,ROW(AO2688))</f>
        <v>AJ2688</v>
      </c>
      <c r="AP2688" t="str">
        <f>_xlfn.CONCAT('Sample Select backend'!$F$4,ROW(AP2688))</f>
        <v>AF2688</v>
      </c>
      <c r="AQ2688" t="str">
        <f>_xlfn.CONCAT('Sample Select backend'!$I$10,ROW(AQ2688))</f>
        <v>R2688</v>
      </c>
      <c r="AR2688" t="str">
        <f>_xlfn.CONCAT('Sample Select backend'!$M$4,ROW(AR2688))</f>
        <v>AK2688</v>
      </c>
      <c r="AS2688" t="str">
        <f t="shared" si="945"/>
        <v>Pakistan</v>
      </c>
      <c r="AT2688" s="9" t="str">
        <f t="shared" si="946"/>
        <v>General</v>
      </c>
      <c r="AU2688">
        <f t="shared" si="947"/>
        <v>0</v>
      </c>
      <c r="AV2688" s="9">
        <v>1</v>
      </c>
    </row>
    <row r="2689" spans="1:48" x14ac:dyDescent="0.35">
      <c r="A2689" t="s">
        <v>143</v>
      </c>
      <c r="B2689">
        <v>7</v>
      </c>
      <c r="C2689" t="s">
        <v>201</v>
      </c>
      <c r="D2689" t="s">
        <v>1903</v>
      </c>
      <c r="E2689">
        <v>1</v>
      </c>
      <c r="F2689">
        <v>1</v>
      </c>
      <c r="G2689">
        <v>2</v>
      </c>
      <c r="H2689">
        <v>1</v>
      </c>
      <c r="I2689">
        <v>2</v>
      </c>
      <c r="J2689">
        <v>2</v>
      </c>
      <c r="K2689">
        <v>1</v>
      </c>
      <c r="L2689">
        <v>2</v>
      </c>
      <c r="M2689">
        <v>1</v>
      </c>
      <c r="N2689" t="s">
        <v>2742</v>
      </c>
      <c r="O2689" t="s">
        <v>2805</v>
      </c>
      <c r="P2689" t="s">
        <v>2810</v>
      </c>
      <c r="Q2689" t="s">
        <v>2813</v>
      </c>
      <c r="R2689">
        <v>0</v>
      </c>
      <c r="S2689">
        <v>-10</v>
      </c>
      <c r="T2689" t="s">
        <v>202</v>
      </c>
      <c r="U2689" t="s">
        <v>202</v>
      </c>
      <c r="V2689">
        <f t="shared" ref="V2689:AD2692" si="958">IF(E2689&gt;0,1,IF(E2689&lt;0,0,-1))</f>
        <v>1</v>
      </c>
      <c r="W2689">
        <f t="shared" si="958"/>
        <v>1</v>
      </c>
      <c r="X2689">
        <f t="shared" si="958"/>
        <v>1</v>
      </c>
      <c r="Y2689">
        <f t="shared" si="958"/>
        <v>1</v>
      </c>
      <c r="Z2689">
        <f t="shared" si="958"/>
        <v>1</v>
      </c>
      <c r="AA2689">
        <f t="shared" si="958"/>
        <v>1</v>
      </c>
      <c r="AB2689">
        <f t="shared" si="958"/>
        <v>1</v>
      </c>
      <c r="AC2689">
        <f t="shared" si="958"/>
        <v>1</v>
      </c>
      <c r="AD2689">
        <f t="shared" si="958"/>
        <v>1</v>
      </c>
      <c r="AE2689" s="4" t="s">
        <v>2828</v>
      </c>
      <c r="AF2689" s="9" t="s">
        <v>2829</v>
      </c>
      <c r="AG2689">
        <v>0</v>
      </c>
      <c r="AH2689">
        <v>1</v>
      </c>
      <c r="AI2689">
        <v>0</v>
      </c>
      <c r="AJ2689">
        <v>1</v>
      </c>
      <c r="AK2689" s="9" t="s">
        <v>2840</v>
      </c>
      <c r="AL2689">
        <f t="shared" si="944"/>
        <v>0</v>
      </c>
      <c r="AM2689">
        <f>IF(AND(INDIRECT(AN2689)='Sample Select backend'!$C$2,INDIRECT(AO2689)=1,INDIRECT(AP2689)='Sample Select backend'!$F$2,INDIRECT(AQ2689)=1,INDIRECT(AR2689)='Sample Select backend'!$M$2),1,0)</f>
        <v>0</v>
      </c>
      <c r="AN2689" t="str">
        <f>_xlfn.CONCAT('Sample Select backend'!$C$4,ROW(AN2689))</f>
        <v>AE2689</v>
      </c>
      <c r="AO2689" s="9" t="str">
        <f>_xlfn.CONCAT('Sample Select backend'!$J$2,ROW(AO2689))</f>
        <v>AJ2689</v>
      </c>
      <c r="AP2689" t="str">
        <f>_xlfn.CONCAT('Sample Select backend'!$F$4,ROW(AP2689))</f>
        <v>AF2689</v>
      </c>
      <c r="AQ2689" t="str">
        <f>_xlfn.CONCAT('Sample Select backend'!$I$10,ROW(AQ2689))</f>
        <v>R2689</v>
      </c>
      <c r="AR2689" t="str">
        <f>_xlfn.CONCAT('Sample Select backend'!$M$4,ROW(AR2689))</f>
        <v>AK2689</v>
      </c>
      <c r="AS2689" t="str">
        <f t="shared" si="945"/>
        <v>Palau</v>
      </c>
      <c r="AT2689" s="9" t="str">
        <f t="shared" si="946"/>
        <v>Other</v>
      </c>
      <c r="AU2689">
        <f t="shared" si="947"/>
        <v>1</v>
      </c>
      <c r="AV2689" s="9">
        <v>1</v>
      </c>
    </row>
    <row r="2690" spans="1:48" x14ac:dyDescent="0.35">
      <c r="A2690" t="s">
        <v>143</v>
      </c>
      <c r="B2690">
        <v>5</v>
      </c>
      <c r="C2690" t="s">
        <v>204</v>
      </c>
      <c r="D2690" t="s">
        <v>1905</v>
      </c>
      <c r="E2690">
        <v>1</v>
      </c>
      <c r="F2690">
        <v>-2</v>
      </c>
      <c r="G2690">
        <v>-2</v>
      </c>
      <c r="H2690">
        <v>-1</v>
      </c>
      <c r="I2690">
        <v>-2</v>
      </c>
      <c r="J2690">
        <v>2</v>
      </c>
      <c r="K2690">
        <v>1</v>
      </c>
      <c r="L2690">
        <v>2</v>
      </c>
      <c r="M2690">
        <v>1</v>
      </c>
      <c r="N2690" t="s">
        <v>2742</v>
      </c>
      <c r="O2690" t="s">
        <v>2805</v>
      </c>
      <c r="P2690" t="s">
        <v>2810</v>
      </c>
      <c r="Q2690" t="s">
        <v>2813</v>
      </c>
      <c r="R2690">
        <v>0</v>
      </c>
      <c r="S2690">
        <v>-10</v>
      </c>
      <c r="T2690" t="s">
        <v>202</v>
      </c>
      <c r="U2690" t="s">
        <v>202</v>
      </c>
      <c r="V2690">
        <f t="shared" si="958"/>
        <v>1</v>
      </c>
      <c r="W2690">
        <f t="shared" si="958"/>
        <v>0</v>
      </c>
      <c r="X2690">
        <f t="shared" si="958"/>
        <v>0</v>
      </c>
      <c r="Y2690">
        <f t="shared" si="958"/>
        <v>0</v>
      </c>
      <c r="Z2690">
        <f t="shared" si="958"/>
        <v>0</v>
      </c>
      <c r="AA2690">
        <f t="shared" si="958"/>
        <v>1</v>
      </c>
      <c r="AB2690">
        <f t="shared" si="958"/>
        <v>1</v>
      </c>
      <c r="AC2690">
        <f t="shared" si="958"/>
        <v>1</v>
      </c>
      <c r="AD2690">
        <f t="shared" si="958"/>
        <v>1</v>
      </c>
      <c r="AE2690" s="4" t="s">
        <v>2828</v>
      </c>
      <c r="AF2690" s="9" t="s">
        <v>2829</v>
      </c>
      <c r="AG2690">
        <v>0</v>
      </c>
      <c r="AH2690">
        <v>1</v>
      </c>
      <c r="AI2690">
        <v>0</v>
      </c>
      <c r="AJ2690">
        <v>1</v>
      </c>
      <c r="AK2690" s="9" t="s">
        <v>2840</v>
      </c>
      <c r="AL2690">
        <f t="shared" ref="AL2690:AL2753" si="959">IF(OR(B2690="other",B2690="international",B2690="Transfers",B2690="expenditure"),1,0)</f>
        <v>0</v>
      </c>
      <c r="AM2690">
        <f>IF(AND(INDIRECT(AN2690)='Sample Select backend'!$C$2,INDIRECT(AO2690)=1,INDIRECT(AP2690)='Sample Select backend'!$F$2,INDIRECT(AQ2690)=1,INDIRECT(AR2690)='Sample Select backend'!$M$2),1,0)</f>
        <v>0</v>
      </c>
      <c r="AN2690" t="str">
        <f>_xlfn.CONCAT('Sample Select backend'!$C$4,ROW(AN2690))</f>
        <v>AE2690</v>
      </c>
      <c r="AO2690" s="9" t="str">
        <f>_xlfn.CONCAT('Sample Select backend'!$J$2,ROW(AO2690))</f>
        <v>AJ2690</v>
      </c>
      <c r="AP2690" t="str">
        <f>_xlfn.CONCAT('Sample Select backend'!$F$4,ROW(AP2690))</f>
        <v>AF2690</v>
      </c>
      <c r="AQ2690" t="str">
        <f>_xlfn.CONCAT('Sample Select backend'!$I$10,ROW(AQ2690))</f>
        <v>R2690</v>
      </c>
      <c r="AR2690" t="str">
        <f>_xlfn.CONCAT('Sample Select backend'!$M$4,ROW(AR2690))</f>
        <v>AK2690</v>
      </c>
      <c r="AS2690" t="str">
        <f t="shared" ref="AS2690:AS2753" si="960">A2690</f>
        <v>Palau</v>
      </c>
      <c r="AT2690" s="9" t="str">
        <f t="shared" ref="AT2690:AT2753" si="961">IF(ISNUMBER(C2690),C2690,IF(OR(C2690="general",C2690="23;general"),"General",IF(OR(C2690="exemption",C2690="other (exemption)"),"Tax exemption/waiver/suspension","Other")))</f>
        <v>General</v>
      </c>
      <c r="AU2690">
        <f t="shared" ref="AU2690:AU2753" si="962">IF(A2690&lt;&gt;A2689,1,0)</f>
        <v>0</v>
      </c>
      <c r="AV2690" s="9">
        <v>1</v>
      </c>
    </row>
    <row r="2691" spans="1:48" x14ac:dyDescent="0.35">
      <c r="A2691" t="s">
        <v>143</v>
      </c>
      <c r="B2691" t="s">
        <v>201</v>
      </c>
      <c r="C2691" t="s">
        <v>201</v>
      </c>
      <c r="D2691" t="s">
        <v>1906</v>
      </c>
      <c r="E2691">
        <v>2</v>
      </c>
      <c r="G2691">
        <v>-2</v>
      </c>
      <c r="H2691">
        <v>-1</v>
      </c>
      <c r="I2691">
        <v>2</v>
      </c>
      <c r="J2691">
        <v>2</v>
      </c>
      <c r="K2691">
        <v>1</v>
      </c>
      <c r="L2691">
        <v>-2</v>
      </c>
      <c r="M2691">
        <v>1</v>
      </c>
      <c r="N2691" t="s">
        <v>2742</v>
      </c>
      <c r="O2691" t="s">
        <v>2805</v>
      </c>
      <c r="P2691" t="s">
        <v>2810</v>
      </c>
      <c r="Q2691" t="s">
        <v>2813</v>
      </c>
      <c r="R2691">
        <v>0</v>
      </c>
      <c r="S2691">
        <v>-10</v>
      </c>
      <c r="T2691" t="s">
        <v>202</v>
      </c>
      <c r="U2691" t="s">
        <v>202</v>
      </c>
      <c r="V2691">
        <f t="shared" si="958"/>
        <v>1</v>
      </c>
      <c r="W2691">
        <f t="shared" si="958"/>
        <v>-1</v>
      </c>
      <c r="X2691">
        <f t="shared" si="958"/>
        <v>0</v>
      </c>
      <c r="Y2691">
        <f t="shared" si="958"/>
        <v>0</v>
      </c>
      <c r="Z2691">
        <f t="shared" si="958"/>
        <v>1</v>
      </c>
      <c r="AA2691">
        <f t="shared" si="958"/>
        <v>1</v>
      </c>
      <c r="AB2691">
        <f t="shared" si="958"/>
        <v>1</v>
      </c>
      <c r="AC2691">
        <f t="shared" si="958"/>
        <v>0</v>
      </c>
      <c r="AD2691">
        <f t="shared" si="958"/>
        <v>1</v>
      </c>
      <c r="AE2691" s="4" t="s">
        <v>2828</v>
      </c>
      <c r="AF2691" s="9" t="s">
        <v>2829</v>
      </c>
      <c r="AG2691">
        <v>0</v>
      </c>
      <c r="AH2691">
        <v>1</v>
      </c>
      <c r="AI2691">
        <v>0</v>
      </c>
      <c r="AJ2691">
        <v>1</v>
      </c>
      <c r="AK2691" s="9" t="s">
        <v>2840</v>
      </c>
      <c r="AL2691">
        <f t="shared" si="959"/>
        <v>1</v>
      </c>
      <c r="AM2691">
        <f>IF(AND(INDIRECT(AN2691)='Sample Select backend'!$C$2,INDIRECT(AO2691)=1,INDIRECT(AP2691)='Sample Select backend'!$F$2,INDIRECT(AQ2691)=1,INDIRECT(AR2691)='Sample Select backend'!$M$2),1,0)</f>
        <v>0</v>
      </c>
      <c r="AN2691" t="str">
        <f>_xlfn.CONCAT('Sample Select backend'!$C$4,ROW(AN2691))</f>
        <v>AE2691</v>
      </c>
      <c r="AO2691" s="9" t="str">
        <f>_xlfn.CONCAT('Sample Select backend'!$J$2,ROW(AO2691))</f>
        <v>AJ2691</v>
      </c>
      <c r="AP2691" t="str">
        <f>_xlfn.CONCAT('Sample Select backend'!$F$4,ROW(AP2691))</f>
        <v>AF2691</v>
      </c>
      <c r="AQ2691" t="str">
        <f>_xlfn.CONCAT('Sample Select backend'!$I$10,ROW(AQ2691))</f>
        <v>R2691</v>
      </c>
      <c r="AR2691" t="str">
        <f>_xlfn.CONCAT('Sample Select backend'!$M$4,ROW(AR2691))</f>
        <v>AK2691</v>
      </c>
      <c r="AS2691" t="str">
        <f t="shared" si="960"/>
        <v>Palau</v>
      </c>
      <c r="AT2691" s="9" t="str">
        <f t="shared" si="961"/>
        <v>Other</v>
      </c>
      <c r="AU2691">
        <f t="shared" si="962"/>
        <v>0</v>
      </c>
      <c r="AV2691" s="9">
        <v>0</v>
      </c>
    </row>
    <row r="2692" spans="1:48" x14ac:dyDescent="0.35">
      <c r="A2692" t="s">
        <v>143</v>
      </c>
      <c r="B2692">
        <v>7</v>
      </c>
      <c r="C2692" t="s">
        <v>201</v>
      </c>
      <c r="D2692" t="s">
        <v>1904</v>
      </c>
      <c r="E2692">
        <v>1</v>
      </c>
      <c r="F2692">
        <v>1</v>
      </c>
      <c r="G2692">
        <v>2</v>
      </c>
      <c r="H2692">
        <v>1</v>
      </c>
      <c r="I2692">
        <v>2</v>
      </c>
      <c r="J2692">
        <v>2</v>
      </c>
      <c r="K2692">
        <v>1</v>
      </c>
      <c r="L2692">
        <v>2</v>
      </c>
      <c r="M2692">
        <v>1</v>
      </c>
      <c r="N2692" t="s">
        <v>2742</v>
      </c>
      <c r="O2692" t="s">
        <v>2805</v>
      </c>
      <c r="P2692" t="s">
        <v>2810</v>
      </c>
      <c r="Q2692" t="s">
        <v>2813</v>
      </c>
      <c r="R2692">
        <v>0</v>
      </c>
      <c r="S2692">
        <v>-10</v>
      </c>
      <c r="T2692" t="s">
        <v>202</v>
      </c>
      <c r="U2692" t="s">
        <v>202</v>
      </c>
      <c r="V2692">
        <f t="shared" si="958"/>
        <v>1</v>
      </c>
      <c r="W2692">
        <f t="shared" si="958"/>
        <v>1</v>
      </c>
      <c r="X2692">
        <f t="shared" si="958"/>
        <v>1</v>
      </c>
      <c r="Y2692">
        <f t="shared" si="958"/>
        <v>1</v>
      </c>
      <c r="Z2692">
        <f t="shared" si="958"/>
        <v>1</v>
      </c>
      <c r="AA2692">
        <f t="shared" si="958"/>
        <v>1</v>
      </c>
      <c r="AB2692">
        <f t="shared" si="958"/>
        <v>1</v>
      </c>
      <c r="AC2692">
        <f t="shared" si="958"/>
        <v>1</v>
      </c>
      <c r="AD2692">
        <f t="shared" si="958"/>
        <v>1</v>
      </c>
      <c r="AE2692" s="4" t="s">
        <v>2828</v>
      </c>
      <c r="AF2692" s="9" t="s">
        <v>2829</v>
      </c>
      <c r="AG2692">
        <v>0</v>
      </c>
      <c r="AH2692">
        <v>1</v>
      </c>
      <c r="AI2692">
        <v>0</v>
      </c>
      <c r="AJ2692">
        <v>1</v>
      </c>
      <c r="AK2692" s="9" t="s">
        <v>2840</v>
      </c>
      <c r="AL2692">
        <f t="shared" si="959"/>
        <v>0</v>
      </c>
      <c r="AM2692">
        <f>IF(AND(INDIRECT(AN2692)='Sample Select backend'!$C$2,INDIRECT(AO2692)=1,INDIRECT(AP2692)='Sample Select backend'!$F$2,INDIRECT(AQ2692)=1,INDIRECT(AR2692)='Sample Select backend'!$M$2),1,0)</f>
        <v>0</v>
      </c>
      <c r="AN2692" t="str">
        <f>_xlfn.CONCAT('Sample Select backend'!$C$4,ROW(AN2692))</f>
        <v>AE2692</v>
      </c>
      <c r="AO2692" s="9" t="str">
        <f>_xlfn.CONCAT('Sample Select backend'!$J$2,ROW(AO2692))</f>
        <v>AJ2692</v>
      </c>
      <c r="AP2692" t="str">
        <f>_xlfn.CONCAT('Sample Select backend'!$F$4,ROW(AP2692))</f>
        <v>AF2692</v>
      </c>
      <c r="AQ2692" t="str">
        <f>_xlfn.CONCAT('Sample Select backend'!$I$10,ROW(AQ2692))</f>
        <v>R2692</v>
      </c>
      <c r="AR2692" t="str">
        <f>_xlfn.CONCAT('Sample Select backend'!$M$4,ROW(AR2692))</f>
        <v>AK2692</v>
      </c>
      <c r="AS2692" t="str">
        <f t="shared" si="960"/>
        <v>Palau</v>
      </c>
      <c r="AT2692" s="9" t="str">
        <f t="shared" si="961"/>
        <v>Other</v>
      </c>
      <c r="AU2692">
        <f t="shared" si="962"/>
        <v>0</v>
      </c>
      <c r="AV2692" s="9">
        <v>0</v>
      </c>
    </row>
    <row r="2693" spans="1:48" x14ac:dyDescent="0.35">
      <c r="A2693" s="24" t="s">
        <v>143</v>
      </c>
      <c r="B2693" s="24">
        <v>6</v>
      </c>
      <c r="C2693" s="24">
        <v>26</v>
      </c>
      <c r="D2693" s="24" t="s">
        <v>4119</v>
      </c>
      <c r="E2693" s="24"/>
      <c r="O2693" t="s">
        <v>2805</v>
      </c>
      <c r="P2693" t="s">
        <v>2810</v>
      </c>
      <c r="Q2693" t="s">
        <v>2813</v>
      </c>
      <c r="R2693">
        <v>0</v>
      </c>
      <c r="S2693">
        <v>-10</v>
      </c>
      <c r="T2693" t="s">
        <v>202</v>
      </c>
      <c r="U2693" t="s">
        <v>202</v>
      </c>
      <c r="V2693">
        <v>-1</v>
      </c>
      <c r="W2693">
        <v>-1</v>
      </c>
      <c r="X2693">
        <v>-1</v>
      </c>
      <c r="Y2693">
        <v>-1</v>
      </c>
      <c r="Z2693">
        <v>-1</v>
      </c>
      <c r="AA2693">
        <v>-1</v>
      </c>
      <c r="AB2693">
        <v>-1</v>
      </c>
      <c r="AC2693">
        <v>-1</v>
      </c>
      <c r="AD2693">
        <v>-1</v>
      </c>
      <c r="AE2693" s="4" t="s">
        <v>2828</v>
      </c>
      <c r="AF2693" s="9" t="s">
        <v>2829</v>
      </c>
      <c r="AG2693">
        <v>0</v>
      </c>
      <c r="AH2693">
        <v>1</v>
      </c>
      <c r="AI2693">
        <v>0</v>
      </c>
      <c r="AJ2693">
        <v>1</v>
      </c>
      <c r="AK2693" s="9" t="s">
        <v>2840</v>
      </c>
      <c r="AL2693">
        <f t="shared" si="959"/>
        <v>0</v>
      </c>
      <c r="AM2693">
        <f>IF(AND(INDIRECT(AN2693)='Sample Select backend'!$C$2,INDIRECT(AO2693)=1,INDIRECT(AP2693)='Sample Select backend'!$F$2,INDIRECT(AQ2693)=1,INDIRECT(AR2693)='Sample Select backend'!$M$2),1,0)</f>
        <v>0</v>
      </c>
      <c r="AN2693" t="str">
        <f>_xlfn.CONCAT('Sample Select backend'!$C$4,ROW(AN2693))</f>
        <v>AE2693</v>
      </c>
      <c r="AO2693" s="9" t="str">
        <f>_xlfn.CONCAT('Sample Select backend'!$J$2,ROW(AO2693))</f>
        <v>AJ2693</v>
      </c>
      <c r="AP2693" t="str">
        <f>_xlfn.CONCAT('Sample Select backend'!$F$4,ROW(AP2693))</f>
        <v>AF2693</v>
      </c>
      <c r="AQ2693" t="str">
        <f>_xlfn.CONCAT('Sample Select backend'!$I$10,ROW(AQ2693))</f>
        <v>R2693</v>
      </c>
      <c r="AR2693" t="str">
        <f>_xlfn.CONCAT('Sample Select backend'!$M$4,ROW(AR2693))</f>
        <v>AK2693</v>
      </c>
      <c r="AS2693" t="str">
        <f t="shared" si="960"/>
        <v>Palau</v>
      </c>
      <c r="AT2693" s="9">
        <f t="shared" si="961"/>
        <v>26</v>
      </c>
      <c r="AU2693">
        <f t="shared" si="962"/>
        <v>0</v>
      </c>
      <c r="AV2693" s="9">
        <v>0</v>
      </c>
    </row>
    <row r="2694" spans="1:48" x14ac:dyDescent="0.35">
      <c r="A2694" s="24" t="s">
        <v>143</v>
      </c>
      <c r="B2694" s="24">
        <v>6</v>
      </c>
      <c r="C2694" s="24">
        <v>28</v>
      </c>
      <c r="D2694" s="24" t="s">
        <v>4120</v>
      </c>
      <c r="E2694" s="24"/>
      <c r="O2694" t="s">
        <v>2805</v>
      </c>
      <c r="P2694" t="s">
        <v>2810</v>
      </c>
      <c r="Q2694" t="s">
        <v>2813</v>
      </c>
      <c r="R2694">
        <v>0</v>
      </c>
      <c r="S2694">
        <v>-10</v>
      </c>
      <c r="T2694" t="s">
        <v>202</v>
      </c>
      <c r="U2694" t="s">
        <v>202</v>
      </c>
      <c r="V2694">
        <v>-1</v>
      </c>
      <c r="W2694">
        <v>-1</v>
      </c>
      <c r="X2694">
        <v>-1</v>
      </c>
      <c r="Y2694">
        <v>-1</v>
      </c>
      <c r="Z2694">
        <v>-1</v>
      </c>
      <c r="AA2694">
        <v>-1</v>
      </c>
      <c r="AB2694">
        <v>-1</v>
      </c>
      <c r="AC2694">
        <v>-1</v>
      </c>
      <c r="AD2694">
        <v>-1</v>
      </c>
      <c r="AE2694" s="4" t="s">
        <v>2828</v>
      </c>
      <c r="AF2694" s="9" t="s">
        <v>2829</v>
      </c>
      <c r="AG2694">
        <v>0</v>
      </c>
      <c r="AH2694">
        <v>1</v>
      </c>
      <c r="AI2694">
        <v>0</v>
      </c>
      <c r="AJ2694">
        <v>1</v>
      </c>
      <c r="AK2694" s="9" t="s">
        <v>2840</v>
      </c>
      <c r="AL2694">
        <f t="shared" si="959"/>
        <v>0</v>
      </c>
      <c r="AM2694">
        <f>IF(AND(INDIRECT(AN2694)='Sample Select backend'!$C$2,INDIRECT(AO2694)=1,INDIRECT(AP2694)='Sample Select backend'!$F$2,INDIRECT(AQ2694)=1,INDIRECT(AR2694)='Sample Select backend'!$M$2),1,0)</f>
        <v>0</v>
      </c>
      <c r="AN2694" t="str">
        <f>_xlfn.CONCAT('Sample Select backend'!$C$4,ROW(AN2694))</f>
        <v>AE2694</v>
      </c>
      <c r="AO2694" s="9" t="str">
        <f>_xlfn.CONCAT('Sample Select backend'!$J$2,ROW(AO2694))</f>
        <v>AJ2694</v>
      </c>
      <c r="AP2694" t="str">
        <f>_xlfn.CONCAT('Sample Select backend'!$F$4,ROW(AP2694))</f>
        <v>AF2694</v>
      </c>
      <c r="AQ2694" t="str">
        <f>_xlfn.CONCAT('Sample Select backend'!$I$10,ROW(AQ2694))</f>
        <v>R2694</v>
      </c>
      <c r="AR2694" t="str">
        <f>_xlfn.CONCAT('Sample Select backend'!$M$4,ROW(AR2694))</f>
        <v>AK2694</v>
      </c>
      <c r="AS2694" t="str">
        <f t="shared" si="960"/>
        <v>Palau</v>
      </c>
      <c r="AT2694" s="9">
        <f t="shared" si="961"/>
        <v>28</v>
      </c>
      <c r="AU2694">
        <f t="shared" si="962"/>
        <v>0</v>
      </c>
      <c r="AV2694" s="9">
        <v>0</v>
      </c>
    </row>
    <row r="2695" spans="1:48" x14ac:dyDescent="0.35">
      <c r="A2695" s="24" t="s">
        <v>143</v>
      </c>
      <c r="B2695" s="24">
        <v>6</v>
      </c>
      <c r="C2695" s="24">
        <v>28</v>
      </c>
      <c r="D2695" s="24" t="s">
        <v>4121</v>
      </c>
      <c r="E2695" s="24"/>
      <c r="O2695" t="s">
        <v>2805</v>
      </c>
      <c r="P2695" t="s">
        <v>2810</v>
      </c>
      <c r="Q2695" t="s">
        <v>2813</v>
      </c>
      <c r="R2695">
        <v>0</v>
      </c>
      <c r="S2695">
        <v>-10</v>
      </c>
      <c r="T2695" t="s">
        <v>202</v>
      </c>
      <c r="U2695" t="s">
        <v>202</v>
      </c>
      <c r="V2695">
        <v>-1</v>
      </c>
      <c r="W2695">
        <v>-1</v>
      </c>
      <c r="X2695">
        <v>-1</v>
      </c>
      <c r="Y2695">
        <v>-1</v>
      </c>
      <c r="Z2695">
        <v>-1</v>
      </c>
      <c r="AA2695">
        <v>-1</v>
      </c>
      <c r="AB2695">
        <v>-1</v>
      </c>
      <c r="AC2695">
        <v>-1</v>
      </c>
      <c r="AD2695">
        <v>-1</v>
      </c>
      <c r="AE2695" s="4" t="s">
        <v>2828</v>
      </c>
      <c r="AF2695" s="9" t="s">
        <v>2829</v>
      </c>
      <c r="AG2695">
        <v>0</v>
      </c>
      <c r="AH2695">
        <v>1</v>
      </c>
      <c r="AI2695">
        <v>0</v>
      </c>
      <c r="AJ2695">
        <v>1</v>
      </c>
      <c r="AK2695" s="9" t="s">
        <v>2840</v>
      </c>
      <c r="AL2695">
        <f t="shared" si="959"/>
        <v>0</v>
      </c>
      <c r="AM2695">
        <f>IF(AND(INDIRECT(AN2695)='Sample Select backend'!$C$2,INDIRECT(AO2695)=1,INDIRECT(AP2695)='Sample Select backend'!$F$2,INDIRECT(AQ2695)=1,INDIRECT(AR2695)='Sample Select backend'!$M$2),1,0)</f>
        <v>0</v>
      </c>
      <c r="AN2695" t="str">
        <f>_xlfn.CONCAT('Sample Select backend'!$C$4,ROW(AN2695))</f>
        <v>AE2695</v>
      </c>
      <c r="AO2695" s="9" t="str">
        <f>_xlfn.CONCAT('Sample Select backend'!$J$2,ROW(AO2695))</f>
        <v>AJ2695</v>
      </c>
      <c r="AP2695" t="str">
        <f>_xlfn.CONCAT('Sample Select backend'!$F$4,ROW(AP2695))</f>
        <v>AF2695</v>
      </c>
      <c r="AQ2695" t="str">
        <f>_xlfn.CONCAT('Sample Select backend'!$I$10,ROW(AQ2695))</f>
        <v>R2695</v>
      </c>
      <c r="AR2695" t="str">
        <f>_xlfn.CONCAT('Sample Select backend'!$M$4,ROW(AR2695))</f>
        <v>AK2695</v>
      </c>
      <c r="AS2695" t="str">
        <f t="shared" si="960"/>
        <v>Palau</v>
      </c>
      <c r="AT2695" s="9">
        <f t="shared" si="961"/>
        <v>28</v>
      </c>
      <c r="AU2695">
        <f t="shared" si="962"/>
        <v>0</v>
      </c>
      <c r="AV2695" s="9">
        <v>1</v>
      </c>
    </row>
    <row r="2696" spans="1:48" x14ac:dyDescent="0.35">
      <c r="A2696" s="24" t="s">
        <v>143</v>
      </c>
      <c r="B2696" s="24">
        <v>7</v>
      </c>
      <c r="C2696" s="24">
        <v>30</v>
      </c>
      <c r="D2696" s="24" t="s">
        <v>4122</v>
      </c>
      <c r="E2696" s="24"/>
      <c r="O2696" t="s">
        <v>2805</v>
      </c>
      <c r="P2696" t="s">
        <v>2810</v>
      </c>
      <c r="Q2696" t="s">
        <v>2813</v>
      </c>
      <c r="R2696">
        <v>0</v>
      </c>
      <c r="S2696">
        <v>-10</v>
      </c>
      <c r="T2696" t="s">
        <v>202</v>
      </c>
      <c r="U2696" t="s">
        <v>202</v>
      </c>
      <c r="V2696">
        <v>-1</v>
      </c>
      <c r="W2696">
        <v>-1</v>
      </c>
      <c r="X2696">
        <v>-1</v>
      </c>
      <c r="Y2696">
        <v>-1</v>
      </c>
      <c r="Z2696">
        <v>-1</v>
      </c>
      <c r="AA2696">
        <v>-1</v>
      </c>
      <c r="AB2696">
        <v>-1</v>
      </c>
      <c r="AC2696">
        <v>-1</v>
      </c>
      <c r="AD2696">
        <v>-1</v>
      </c>
      <c r="AE2696" s="4" t="s">
        <v>2828</v>
      </c>
      <c r="AF2696" s="9" t="s">
        <v>2829</v>
      </c>
      <c r="AG2696">
        <v>0</v>
      </c>
      <c r="AH2696">
        <v>1</v>
      </c>
      <c r="AI2696">
        <v>0</v>
      </c>
      <c r="AJ2696">
        <v>1</v>
      </c>
      <c r="AK2696" s="9" t="s">
        <v>2840</v>
      </c>
      <c r="AL2696">
        <f t="shared" si="959"/>
        <v>0</v>
      </c>
      <c r="AM2696">
        <f>IF(AND(INDIRECT(AN2696)='Sample Select backend'!$C$2,INDIRECT(AO2696)=1,INDIRECT(AP2696)='Sample Select backend'!$F$2,INDIRECT(AQ2696)=1,INDIRECT(AR2696)='Sample Select backend'!$M$2),1,0)</f>
        <v>0</v>
      </c>
      <c r="AN2696" t="str">
        <f>_xlfn.CONCAT('Sample Select backend'!$C$4,ROW(AN2696))</f>
        <v>AE2696</v>
      </c>
      <c r="AO2696" s="9" t="str">
        <f>_xlfn.CONCAT('Sample Select backend'!$J$2,ROW(AO2696))</f>
        <v>AJ2696</v>
      </c>
      <c r="AP2696" t="str">
        <f>_xlfn.CONCAT('Sample Select backend'!$F$4,ROW(AP2696))</f>
        <v>AF2696</v>
      </c>
      <c r="AQ2696" t="str">
        <f>_xlfn.CONCAT('Sample Select backend'!$I$10,ROW(AQ2696))</f>
        <v>R2696</v>
      </c>
      <c r="AR2696" t="str">
        <f>_xlfn.CONCAT('Sample Select backend'!$M$4,ROW(AR2696))</f>
        <v>AK2696</v>
      </c>
      <c r="AS2696" t="str">
        <f t="shared" si="960"/>
        <v>Palau</v>
      </c>
      <c r="AT2696" s="9">
        <f t="shared" si="961"/>
        <v>30</v>
      </c>
      <c r="AU2696">
        <f t="shared" si="962"/>
        <v>0</v>
      </c>
      <c r="AV2696" s="9">
        <v>1</v>
      </c>
    </row>
    <row r="2697" spans="1:48" x14ac:dyDescent="0.35">
      <c r="A2697" t="s">
        <v>140</v>
      </c>
      <c r="B2697">
        <v>2</v>
      </c>
      <c r="C2697">
        <v>14</v>
      </c>
      <c r="D2697" t="s">
        <v>1852</v>
      </c>
      <c r="E2697">
        <v>-2</v>
      </c>
      <c r="F2697">
        <v>2</v>
      </c>
      <c r="G2697">
        <v>2</v>
      </c>
      <c r="H2697">
        <v>2</v>
      </c>
      <c r="I2697">
        <v>2</v>
      </c>
      <c r="J2697">
        <v>2</v>
      </c>
      <c r="K2697">
        <v>1</v>
      </c>
      <c r="L2697">
        <v>2</v>
      </c>
      <c r="M2697">
        <v>1</v>
      </c>
      <c r="N2697" t="s">
        <v>2739</v>
      </c>
      <c r="O2697" t="s">
        <v>2801</v>
      </c>
      <c r="P2697" t="s">
        <v>2810</v>
      </c>
      <c r="Q2697" t="s">
        <v>2813</v>
      </c>
      <c r="R2697">
        <v>0</v>
      </c>
      <c r="S2697">
        <v>-17.940000000000001</v>
      </c>
      <c r="T2697">
        <v>-7.33</v>
      </c>
      <c r="U2697">
        <v>64.38</v>
      </c>
      <c r="V2697">
        <f t="shared" ref="V2697:V2708" si="963">IF(E2697&gt;0,1,IF(E2697&lt;0,0,-1))</f>
        <v>0</v>
      </c>
      <c r="W2697">
        <f t="shared" ref="W2697:W2708" si="964">IF(F2697&gt;0,1,IF(F2697&lt;0,0,-1))</f>
        <v>1</v>
      </c>
      <c r="X2697">
        <f t="shared" ref="X2697:X2708" si="965">IF(G2697&gt;0,1,IF(G2697&lt;0,0,-1))</f>
        <v>1</v>
      </c>
      <c r="Y2697">
        <f t="shared" ref="Y2697:Y2708" si="966">IF(H2697&gt;0,1,IF(H2697&lt;0,0,-1))</f>
        <v>1</v>
      </c>
      <c r="Z2697">
        <f t="shared" ref="Z2697:Z2708" si="967">IF(I2697&gt;0,1,IF(I2697&lt;0,0,-1))</f>
        <v>1</v>
      </c>
      <c r="AA2697">
        <f t="shared" ref="AA2697:AA2708" si="968">IF(J2697&gt;0,1,IF(J2697&lt;0,0,-1))</f>
        <v>1</v>
      </c>
      <c r="AB2697">
        <f t="shared" ref="AB2697:AB2708" si="969">IF(K2697&gt;0,1,IF(K2697&lt;0,0,-1))</f>
        <v>1</v>
      </c>
      <c r="AC2697">
        <f t="shared" ref="AC2697:AC2708" si="970">IF(L2697&gt;0,1,IF(L2697&lt;0,0,-1))</f>
        <v>1</v>
      </c>
      <c r="AD2697">
        <f t="shared" ref="AD2697:AD2708" si="971">IF(M2697&gt;0,1,IF(M2697&lt;0,0,-1))</f>
        <v>1</v>
      </c>
      <c r="AE2697" s="4" t="s">
        <v>2828</v>
      </c>
      <c r="AF2697" s="9" t="s">
        <v>2829</v>
      </c>
      <c r="AG2697">
        <v>0</v>
      </c>
      <c r="AH2697">
        <v>1</v>
      </c>
      <c r="AI2697">
        <v>0</v>
      </c>
      <c r="AJ2697">
        <v>1</v>
      </c>
      <c r="AK2697" s="9" t="s">
        <v>2840</v>
      </c>
      <c r="AL2697">
        <f t="shared" si="959"/>
        <v>0</v>
      </c>
      <c r="AM2697">
        <f>IF(AND(INDIRECT(AN2697)='Sample Select backend'!$C$2,INDIRECT(AO2697)=1,INDIRECT(AP2697)='Sample Select backend'!$F$2,INDIRECT(AQ2697)=1,INDIRECT(AR2697)='Sample Select backend'!$M$2),1,0)</f>
        <v>0</v>
      </c>
      <c r="AN2697" t="str">
        <f>_xlfn.CONCAT('Sample Select backend'!$C$4,ROW(AN2697))</f>
        <v>AE2697</v>
      </c>
      <c r="AO2697" s="9" t="str">
        <f>_xlfn.CONCAT('Sample Select backend'!$J$2,ROW(AO2697))</f>
        <v>AJ2697</v>
      </c>
      <c r="AP2697" t="str">
        <f>_xlfn.CONCAT('Sample Select backend'!$F$4,ROW(AP2697))</f>
        <v>AF2697</v>
      </c>
      <c r="AQ2697" t="str">
        <f>_xlfn.CONCAT('Sample Select backend'!$I$10,ROW(AQ2697))</f>
        <v>R2697</v>
      </c>
      <c r="AR2697" t="str">
        <f>_xlfn.CONCAT('Sample Select backend'!$M$4,ROW(AR2697))</f>
        <v>AK2697</v>
      </c>
      <c r="AS2697" t="str">
        <f t="shared" si="960"/>
        <v>Panama</v>
      </c>
      <c r="AT2697" s="9">
        <f t="shared" si="961"/>
        <v>14</v>
      </c>
      <c r="AU2697">
        <f t="shared" si="962"/>
        <v>1</v>
      </c>
      <c r="AV2697" s="9">
        <v>1</v>
      </c>
    </row>
    <row r="2698" spans="1:48" x14ac:dyDescent="0.35">
      <c r="A2698" t="s">
        <v>140</v>
      </c>
      <c r="B2698">
        <v>9</v>
      </c>
      <c r="C2698">
        <v>34</v>
      </c>
      <c r="D2698" t="s">
        <v>1855</v>
      </c>
      <c r="E2698">
        <v>1</v>
      </c>
      <c r="F2698">
        <v>1</v>
      </c>
      <c r="G2698">
        <v>2</v>
      </c>
      <c r="I2698">
        <v>2</v>
      </c>
      <c r="J2698">
        <v>2</v>
      </c>
      <c r="K2698">
        <v>1</v>
      </c>
      <c r="M2698">
        <v>1</v>
      </c>
      <c r="N2698" t="s">
        <v>2739</v>
      </c>
      <c r="O2698" t="s">
        <v>2801</v>
      </c>
      <c r="P2698" t="s">
        <v>2810</v>
      </c>
      <c r="Q2698" t="s">
        <v>2813</v>
      </c>
      <c r="R2698">
        <v>0</v>
      </c>
      <c r="S2698">
        <v>-17.940000000000001</v>
      </c>
      <c r="T2698">
        <v>-7.33</v>
      </c>
      <c r="U2698">
        <v>64.38</v>
      </c>
      <c r="V2698">
        <f t="shared" si="963"/>
        <v>1</v>
      </c>
      <c r="W2698">
        <f t="shared" si="964"/>
        <v>1</v>
      </c>
      <c r="X2698">
        <f t="shared" si="965"/>
        <v>1</v>
      </c>
      <c r="Y2698">
        <f t="shared" si="966"/>
        <v>-1</v>
      </c>
      <c r="Z2698">
        <f t="shared" si="967"/>
        <v>1</v>
      </c>
      <c r="AA2698">
        <f t="shared" si="968"/>
        <v>1</v>
      </c>
      <c r="AB2698">
        <f t="shared" si="969"/>
        <v>1</v>
      </c>
      <c r="AC2698">
        <f t="shared" si="970"/>
        <v>-1</v>
      </c>
      <c r="AD2698">
        <f t="shared" si="971"/>
        <v>1</v>
      </c>
      <c r="AE2698" s="4" t="s">
        <v>2828</v>
      </c>
      <c r="AF2698" s="9" t="s">
        <v>2829</v>
      </c>
      <c r="AG2698">
        <v>0</v>
      </c>
      <c r="AH2698">
        <v>1</v>
      </c>
      <c r="AI2698">
        <v>0</v>
      </c>
      <c r="AJ2698">
        <v>1</v>
      </c>
      <c r="AK2698" s="9" t="s">
        <v>2840</v>
      </c>
      <c r="AL2698">
        <f t="shared" si="959"/>
        <v>0</v>
      </c>
      <c r="AM2698">
        <f>IF(AND(INDIRECT(AN2698)='Sample Select backend'!$C$2,INDIRECT(AO2698)=1,INDIRECT(AP2698)='Sample Select backend'!$F$2,INDIRECT(AQ2698)=1,INDIRECT(AR2698)='Sample Select backend'!$M$2),1,0)</f>
        <v>0</v>
      </c>
      <c r="AN2698" t="str">
        <f>_xlfn.CONCAT('Sample Select backend'!$C$4,ROW(AN2698))</f>
        <v>AE2698</v>
      </c>
      <c r="AO2698" s="9" t="str">
        <f>_xlfn.CONCAT('Sample Select backend'!$J$2,ROW(AO2698))</f>
        <v>AJ2698</v>
      </c>
      <c r="AP2698" t="str">
        <f>_xlfn.CONCAT('Sample Select backend'!$F$4,ROW(AP2698))</f>
        <v>AF2698</v>
      </c>
      <c r="AQ2698" t="str">
        <f>_xlfn.CONCAT('Sample Select backend'!$I$10,ROW(AQ2698))</f>
        <v>R2698</v>
      </c>
      <c r="AR2698" t="str">
        <f>_xlfn.CONCAT('Sample Select backend'!$M$4,ROW(AR2698))</f>
        <v>AK2698</v>
      </c>
      <c r="AS2698" t="str">
        <f t="shared" si="960"/>
        <v>Panama</v>
      </c>
      <c r="AT2698" s="9">
        <f t="shared" si="961"/>
        <v>34</v>
      </c>
      <c r="AU2698">
        <f t="shared" si="962"/>
        <v>0</v>
      </c>
      <c r="AV2698" s="9">
        <v>1</v>
      </c>
    </row>
    <row r="2699" spans="1:48" x14ac:dyDescent="0.35">
      <c r="A2699" t="s">
        <v>140</v>
      </c>
      <c r="B2699">
        <v>1</v>
      </c>
      <c r="C2699">
        <v>5</v>
      </c>
      <c r="D2699" t="s">
        <v>1859</v>
      </c>
      <c r="E2699">
        <v>-2</v>
      </c>
      <c r="F2699">
        <v>2</v>
      </c>
      <c r="G2699">
        <v>2</v>
      </c>
      <c r="H2699">
        <v>2</v>
      </c>
      <c r="I2699">
        <v>2</v>
      </c>
      <c r="J2699">
        <v>2</v>
      </c>
      <c r="K2699">
        <v>1</v>
      </c>
      <c r="L2699">
        <v>2</v>
      </c>
      <c r="M2699">
        <v>1</v>
      </c>
      <c r="N2699" t="s">
        <v>2739</v>
      </c>
      <c r="O2699" t="s">
        <v>2801</v>
      </c>
      <c r="P2699" t="s">
        <v>2810</v>
      </c>
      <c r="Q2699" t="s">
        <v>2813</v>
      </c>
      <c r="R2699">
        <v>0</v>
      </c>
      <c r="S2699">
        <v>-17.940000000000001</v>
      </c>
      <c r="T2699">
        <v>-7.33</v>
      </c>
      <c r="U2699">
        <v>64.38</v>
      </c>
      <c r="V2699">
        <f t="shared" si="963"/>
        <v>0</v>
      </c>
      <c r="W2699">
        <f t="shared" si="964"/>
        <v>1</v>
      </c>
      <c r="X2699">
        <f t="shared" si="965"/>
        <v>1</v>
      </c>
      <c r="Y2699">
        <f t="shared" si="966"/>
        <v>1</v>
      </c>
      <c r="Z2699">
        <f t="shared" si="967"/>
        <v>1</v>
      </c>
      <c r="AA2699">
        <f t="shared" si="968"/>
        <v>1</v>
      </c>
      <c r="AB2699">
        <f t="shared" si="969"/>
        <v>1</v>
      </c>
      <c r="AC2699">
        <f t="shared" si="970"/>
        <v>1</v>
      </c>
      <c r="AD2699">
        <f t="shared" si="971"/>
        <v>1</v>
      </c>
      <c r="AE2699" s="4" t="s">
        <v>2828</v>
      </c>
      <c r="AF2699" s="9" t="s">
        <v>2829</v>
      </c>
      <c r="AG2699">
        <v>0</v>
      </c>
      <c r="AH2699">
        <v>1</v>
      </c>
      <c r="AI2699">
        <v>0</v>
      </c>
      <c r="AJ2699">
        <v>1</v>
      </c>
      <c r="AK2699" s="9" t="s">
        <v>2840</v>
      </c>
      <c r="AL2699">
        <f t="shared" si="959"/>
        <v>0</v>
      </c>
      <c r="AM2699">
        <f>IF(AND(INDIRECT(AN2699)='Sample Select backend'!$C$2,INDIRECT(AO2699)=1,INDIRECT(AP2699)='Sample Select backend'!$F$2,INDIRECT(AQ2699)=1,INDIRECT(AR2699)='Sample Select backend'!$M$2),1,0)</f>
        <v>0</v>
      </c>
      <c r="AN2699" t="str">
        <f>_xlfn.CONCAT('Sample Select backend'!$C$4,ROW(AN2699))</f>
        <v>AE2699</v>
      </c>
      <c r="AO2699" s="9" t="str">
        <f>_xlfn.CONCAT('Sample Select backend'!$J$2,ROW(AO2699))</f>
        <v>AJ2699</v>
      </c>
      <c r="AP2699" t="str">
        <f>_xlfn.CONCAT('Sample Select backend'!$F$4,ROW(AP2699))</f>
        <v>AF2699</v>
      </c>
      <c r="AQ2699" t="str">
        <f>_xlfn.CONCAT('Sample Select backend'!$I$10,ROW(AQ2699))</f>
        <v>R2699</v>
      </c>
      <c r="AR2699" t="str">
        <f>_xlfn.CONCAT('Sample Select backend'!$M$4,ROW(AR2699))</f>
        <v>AK2699</v>
      </c>
      <c r="AS2699" t="str">
        <f t="shared" si="960"/>
        <v>Panama</v>
      </c>
      <c r="AT2699" s="9">
        <f t="shared" si="961"/>
        <v>5</v>
      </c>
      <c r="AU2699">
        <f t="shared" si="962"/>
        <v>0</v>
      </c>
      <c r="AV2699" s="9">
        <v>1</v>
      </c>
    </row>
    <row r="2700" spans="1:48" x14ac:dyDescent="0.35">
      <c r="A2700" t="s">
        <v>140</v>
      </c>
      <c r="B2700">
        <v>5</v>
      </c>
      <c r="C2700" t="s">
        <v>204</v>
      </c>
      <c r="D2700" t="s">
        <v>1850</v>
      </c>
      <c r="E2700">
        <v>1</v>
      </c>
      <c r="F2700">
        <v>-2</v>
      </c>
      <c r="G2700">
        <v>-2</v>
      </c>
      <c r="H2700">
        <v>-1</v>
      </c>
      <c r="I2700">
        <v>-2</v>
      </c>
      <c r="J2700">
        <v>2</v>
      </c>
      <c r="K2700">
        <v>1</v>
      </c>
      <c r="L2700">
        <v>2</v>
      </c>
      <c r="M2700">
        <v>1</v>
      </c>
      <c r="N2700" t="s">
        <v>2739</v>
      </c>
      <c r="O2700" t="s">
        <v>2801</v>
      </c>
      <c r="P2700" t="s">
        <v>2810</v>
      </c>
      <c r="Q2700" t="s">
        <v>2813</v>
      </c>
      <c r="R2700">
        <v>0</v>
      </c>
      <c r="S2700">
        <v>-17.940000000000001</v>
      </c>
      <c r="T2700">
        <v>-7.33</v>
      </c>
      <c r="U2700">
        <v>64.38</v>
      </c>
      <c r="V2700">
        <f t="shared" si="963"/>
        <v>1</v>
      </c>
      <c r="W2700">
        <f t="shared" si="964"/>
        <v>0</v>
      </c>
      <c r="X2700">
        <f t="shared" si="965"/>
        <v>0</v>
      </c>
      <c r="Y2700">
        <f t="shared" si="966"/>
        <v>0</v>
      </c>
      <c r="Z2700">
        <f t="shared" si="967"/>
        <v>0</v>
      </c>
      <c r="AA2700">
        <f t="shared" si="968"/>
        <v>1</v>
      </c>
      <c r="AB2700">
        <f t="shared" si="969"/>
        <v>1</v>
      </c>
      <c r="AC2700">
        <f t="shared" si="970"/>
        <v>1</v>
      </c>
      <c r="AD2700">
        <f t="shared" si="971"/>
        <v>1</v>
      </c>
      <c r="AE2700" s="4" t="s">
        <v>2828</v>
      </c>
      <c r="AF2700" s="9" t="s">
        <v>2829</v>
      </c>
      <c r="AG2700">
        <v>0</v>
      </c>
      <c r="AH2700">
        <v>1</v>
      </c>
      <c r="AI2700">
        <v>0</v>
      </c>
      <c r="AJ2700">
        <v>1</v>
      </c>
      <c r="AK2700" s="9" t="s">
        <v>2840</v>
      </c>
      <c r="AL2700">
        <f t="shared" si="959"/>
        <v>0</v>
      </c>
      <c r="AM2700">
        <f>IF(AND(INDIRECT(AN2700)='Sample Select backend'!$C$2,INDIRECT(AO2700)=1,INDIRECT(AP2700)='Sample Select backend'!$F$2,INDIRECT(AQ2700)=1,INDIRECT(AR2700)='Sample Select backend'!$M$2),1,0)</f>
        <v>0</v>
      </c>
      <c r="AN2700" t="str">
        <f>_xlfn.CONCAT('Sample Select backend'!$C$4,ROW(AN2700))</f>
        <v>AE2700</v>
      </c>
      <c r="AO2700" s="9" t="str">
        <f>_xlfn.CONCAT('Sample Select backend'!$J$2,ROW(AO2700))</f>
        <v>AJ2700</v>
      </c>
      <c r="AP2700" t="str">
        <f>_xlfn.CONCAT('Sample Select backend'!$F$4,ROW(AP2700))</f>
        <v>AF2700</v>
      </c>
      <c r="AQ2700" t="str">
        <f>_xlfn.CONCAT('Sample Select backend'!$I$10,ROW(AQ2700))</f>
        <v>R2700</v>
      </c>
      <c r="AR2700" t="str">
        <f>_xlfn.CONCAT('Sample Select backend'!$M$4,ROW(AR2700))</f>
        <v>AK2700</v>
      </c>
      <c r="AS2700" t="str">
        <f t="shared" si="960"/>
        <v>Panama</v>
      </c>
      <c r="AT2700" s="9" t="str">
        <f t="shared" si="961"/>
        <v>General</v>
      </c>
      <c r="AU2700">
        <f t="shared" si="962"/>
        <v>0</v>
      </c>
      <c r="AV2700" s="9">
        <v>1</v>
      </c>
    </row>
    <row r="2701" spans="1:48" x14ac:dyDescent="0.35">
      <c r="A2701" t="s">
        <v>140</v>
      </c>
      <c r="B2701">
        <v>1</v>
      </c>
      <c r="C2701">
        <v>5</v>
      </c>
      <c r="D2701" t="s">
        <v>1851</v>
      </c>
      <c r="E2701">
        <v>-2</v>
      </c>
      <c r="F2701">
        <v>2</v>
      </c>
      <c r="G2701">
        <v>2</v>
      </c>
      <c r="H2701">
        <v>2</v>
      </c>
      <c r="I2701">
        <v>2</v>
      </c>
      <c r="J2701">
        <v>2</v>
      </c>
      <c r="K2701">
        <v>1</v>
      </c>
      <c r="L2701">
        <v>2</v>
      </c>
      <c r="M2701">
        <v>1</v>
      </c>
      <c r="N2701" t="s">
        <v>2739</v>
      </c>
      <c r="O2701" t="s">
        <v>2801</v>
      </c>
      <c r="P2701" t="s">
        <v>2810</v>
      </c>
      <c r="Q2701" t="s">
        <v>2813</v>
      </c>
      <c r="R2701">
        <v>0</v>
      </c>
      <c r="S2701">
        <v>-17.940000000000001</v>
      </c>
      <c r="T2701">
        <v>-7.33</v>
      </c>
      <c r="U2701">
        <v>64.38</v>
      </c>
      <c r="V2701">
        <f t="shared" si="963"/>
        <v>0</v>
      </c>
      <c r="W2701">
        <f t="shared" si="964"/>
        <v>1</v>
      </c>
      <c r="X2701">
        <f t="shared" si="965"/>
        <v>1</v>
      </c>
      <c r="Y2701">
        <f t="shared" si="966"/>
        <v>1</v>
      </c>
      <c r="Z2701">
        <f t="shared" si="967"/>
        <v>1</v>
      </c>
      <c r="AA2701">
        <f t="shared" si="968"/>
        <v>1</v>
      </c>
      <c r="AB2701">
        <f t="shared" si="969"/>
        <v>1</v>
      </c>
      <c r="AC2701">
        <f t="shared" si="970"/>
        <v>1</v>
      </c>
      <c r="AD2701">
        <f t="shared" si="971"/>
        <v>1</v>
      </c>
      <c r="AE2701" s="4" t="s">
        <v>2828</v>
      </c>
      <c r="AF2701" s="9" t="s">
        <v>2829</v>
      </c>
      <c r="AG2701">
        <v>0</v>
      </c>
      <c r="AH2701">
        <v>1</v>
      </c>
      <c r="AI2701">
        <v>0</v>
      </c>
      <c r="AJ2701">
        <v>1</v>
      </c>
      <c r="AK2701" s="9" t="s">
        <v>2840</v>
      </c>
      <c r="AL2701">
        <f t="shared" si="959"/>
        <v>0</v>
      </c>
      <c r="AM2701">
        <f>IF(AND(INDIRECT(AN2701)='Sample Select backend'!$C$2,INDIRECT(AO2701)=1,INDIRECT(AP2701)='Sample Select backend'!$F$2,INDIRECT(AQ2701)=1,INDIRECT(AR2701)='Sample Select backend'!$M$2),1,0)</f>
        <v>0</v>
      </c>
      <c r="AN2701" t="str">
        <f>_xlfn.CONCAT('Sample Select backend'!$C$4,ROW(AN2701))</f>
        <v>AE2701</v>
      </c>
      <c r="AO2701" s="9" t="str">
        <f>_xlfn.CONCAT('Sample Select backend'!$J$2,ROW(AO2701))</f>
        <v>AJ2701</v>
      </c>
      <c r="AP2701" t="str">
        <f>_xlfn.CONCAT('Sample Select backend'!$F$4,ROW(AP2701))</f>
        <v>AF2701</v>
      </c>
      <c r="AQ2701" t="str">
        <f>_xlfn.CONCAT('Sample Select backend'!$I$10,ROW(AQ2701))</f>
        <v>R2701</v>
      </c>
      <c r="AR2701" t="str">
        <f>_xlfn.CONCAT('Sample Select backend'!$M$4,ROW(AR2701))</f>
        <v>AK2701</v>
      </c>
      <c r="AS2701" t="str">
        <f t="shared" si="960"/>
        <v>Panama</v>
      </c>
      <c r="AT2701" s="9">
        <f t="shared" si="961"/>
        <v>5</v>
      </c>
      <c r="AU2701">
        <f t="shared" si="962"/>
        <v>0</v>
      </c>
      <c r="AV2701" s="9">
        <v>1</v>
      </c>
    </row>
    <row r="2702" spans="1:48" x14ac:dyDescent="0.35">
      <c r="A2702" t="s">
        <v>140</v>
      </c>
      <c r="B2702">
        <v>5</v>
      </c>
      <c r="C2702" t="s">
        <v>204</v>
      </c>
      <c r="D2702" t="s">
        <v>1857</v>
      </c>
      <c r="E2702">
        <v>1</v>
      </c>
      <c r="F2702">
        <v>-2</v>
      </c>
      <c r="G2702">
        <v>-2</v>
      </c>
      <c r="H2702">
        <v>-1</v>
      </c>
      <c r="I2702">
        <v>2</v>
      </c>
      <c r="J2702">
        <v>2</v>
      </c>
      <c r="K2702">
        <v>1</v>
      </c>
      <c r="L2702">
        <v>2</v>
      </c>
      <c r="M2702">
        <v>1</v>
      </c>
      <c r="N2702" t="s">
        <v>2739</v>
      </c>
      <c r="O2702" t="s">
        <v>2801</v>
      </c>
      <c r="P2702" t="s">
        <v>2810</v>
      </c>
      <c r="Q2702" t="s">
        <v>2813</v>
      </c>
      <c r="R2702">
        <v>0</v>
      </c>
      <c r="S2702">
        <v>-17.940000000000001</v>
      </c>
      <c r="T2702">
        <v>-7.33</v>
      </c>
      <c r="U2702">
        <v>64.38</v>
      </c>
      <c r="V2702">
        <f t="shared" si="963"/>
        <v>1</v>
      </c>
      <c r="W2702">
        <f t="shared" si="964"/>
        <v>0</v>
      </c>
      <c r="X2702">
        <f t="shared" si="965"/>
        <v>0</v>
      </c>
      <c r="Y2702">
        <f t="shared" si="966"/>
        <v>0</v>
      </c>
      <c r="Z2702">
        <f t="shared" si="967"/>
        <v>1</v>
      </c>
      <c r="AA2702">
        <f t="shared" si="968"/>
        <v>1</v>
      </c>
      <c r="AB2702">
        <f t="shared" si="969"/>
        <v>1</v>
      </c>
      <c r="AC2702">
        <f t="shared" si="970"/>
        <v>1</v>
      </c>
      <c r="AD2702">
        <f t="shared" si="971"/>
        <v>1</v>
      </c>
      <c r="AE2702" s="4" t="s">
        <v>2828</v>
      </c>
      <c r="AF2702" s="9" t="s">
        <v>2829</v>
      </c>
      <c r="AG2702">
        <v>0</v>
      </c>
      <c r="AH2702">
        <v>1</v>
      </c>
      <c r="AI2702">
        <v>0</v>
      </c>
      <c r="AJ2702">
        <v>1</v>
      </c>
      <c r="AK2702" s="9" t="s">
        <v>2840</v>
      </c>
      <c r="AL2702">
        <f t="shared" si="959"/>
        <v>0</v>
      </c>
      <c r="AM2702">
        <f>IF(AND(INDIRECT(AN2702)='Sample Select backend'!$C$2,INDIRECT(AO2702)=1,INDIRECT(AP2702)='Sample Select backend'!$F$2,INDIRECT(AQ2702)=1,INDIRECT(AR2702)='Sample Select backend'!$M$2),1,0)</f>
        <v>0</v>
      </c>
      <c r="AN2702" t="str">
        <f>_xlfn.CONCAT('Sample Select backend'!$C$4,ROW(AN2702))</f>
        <v>AE2702</v>
      </c>
      <c r="AO2702" s="9" t="str">
        <f>_xlfn.CONCAT('Sample Select backend'!$J$2,ROW(AO2702))</f>
        <v>AJ2702</v>
      </c>
      <c r="AP2702" t="str">
        <f>_xlfn.CONCAT('Sample Select backend'!$F$4,ROW(AP2702))</f>
        <v>AF2702</v>
      </c>
      <c r="AQ2702" t="str">
        <f>_xlfn.CONCAT('Sample Select backend'!$I$10,ROW(AQ2702))</f>
        <v>R2702</v>
      </c>
      <c r="AR2702" t="str">
        <f>_xlfn.CONCAT('Sample Select backend'!$M$4,ROW(AR2702))</f>
        <v>AK2702</v>
      </c>
      <c r="AS2702" t="str">
        <f t="shared" si="960"/>
        <v>Panama</v>
      </c>
      <c r="AT2702" s="9" t="str">
        <f t="shared" si="961"/>
        <v>General</v>
      </c>
      <c r="AU2702">
        <f t="shared" si="962"/>
        <v>0</v>
      </c>
      <c r="AV2702" s="9">
        <v>1</v>
      </c>
    </row>
    <row r="2703" spans="1:48" x14ac:dyDescent="0.35">
      <c r="A2703" t="s">
        <v>140</v>
      </c>
      <c r="B2703">
        <v>6</v>
      </c>
      <c r="C2703">
        <v>28</v>
      </c>
      <c r="D2703" t="s">
        <v>1858</v>
      </c>
      <c r="E2703">
        <v>1</v>
      </c>
      <c r="F2703">
        <v>1</v>
      </c>
      <c r="G2703">
        <v>2</v>
      </c>
      <c r="H2703">
        <v>-1</v>
      </c>
      <c r="I2703">
        <v>-2</v>
      </c>
      <c r="J2703">
        <v>2</v>
      </c>
      <c r="K2703">
        <v>1</v>
      </c>
      <c r="L2703">
        <v>2</v>
      </c>
      <c r="M2703">
        <v>1</v>
      </c>
      <c r="N2703" t="s">
        <v>2739</v>
      </c>
      <c r="O2703" t="s">
        <v>2801</v>
      </c>
      <c r="P2703" t="s">
        <v>2810</v>
      </c>
      <c r="Q2703" t="s">
        <v>2813</v>
      </c>
      <c r="R2703">
        <v>0</v>
      </c>
      <c r="S2703">
        <v>-17.940000000000001</v>
      </c>
      <c r="T2703">
        <v>-7.33</v>
      </c>
      <c r="U2703">
        <v>64.38</v>
      </c>
      <c r="V2703">
        <f t="shared" si="963"/>
        <v>1</v>
      </c>
      <c r="W2703">
        <f t="shared" si="964"/>
        <v>1</v>
      </c>
      <c r="X2703">
        <f t="shared" si="965"/>
        <v>1</v>
      </c>
      <c r="Y2703">
        <f t="shared" si="966"/>
        <v>0</v>
      </c>
      <c r="Z2703">
        <f t="shared" si="967"/>
        <v>0</v>
      </c>
      <c r="AA2703">
        <f t="shared" si="968"/>
        <v>1</v>
      </c>
      <c r="AB2703">
        <f t="shared" si="969"/>
        <v>1</v>
      </c>
      <c r="AC2703">
        <f t="shared" si="970"/>
        <v>1</v>
      </c>
      <c r="AD2703">
        <f t="shared" si="971"/>
        <v>1</v>
      </c>
      <c r="AE2703" s="4" t="s">
        <v>2828</v>
      </c>
      <c r="AF2703" s="9" t="s">
        <v>2829</v>
      </c>
      <c r="AG2703">
        <v>0</v>
      </c>
      <c r="AH2703">
        <v>1</v>
      </c>
      <c r="AI2703">
        <v>0</v>
      </c>
      <c r="AJ2703">
        <v>1</v>
      </c>
      <c r="AK2703" s="9" t="s">
        <v>2840</v>
      </c>
      <c r="AL2703">
        <f t="shared" si="959"/>
        <v>0</v>
      </c>
      <c r="AM2703">
        <f>IF(AND(INDIRECT(AN2703)='Sample Select backend'!$C$2,INDIRECT(AO2703)=1,INDIRECT(AP2703)='Sample Select backend'!$F$2,INDIRECT(AQ2703)=1,INDIRECT(AR2703)='Sample Select backend'!$M$2),1,0)</f>
        <v>0</v>
      </c>
      <c r="AN2703" t="str">
        <f>_xlfn.CONCAT('Sample Select backend'!$C$4,ROW(AN2703))</f>
        <v>AE2703</v>
      </c>
      <c r="AO2703" s="9" t="str">
        <f>_xlfn.CONCAT('Sample Select backend'!$J$2,ROW(AO2703))</f>
        <v>AJ2703</v>
      </c>
      <c r="AP2703" t="str">
        <f>_xlfn.CONCAT('Sample Select backend'!$F$4,ROW(AP2703))</f>
        <v>AF2703</v>
      </c>
      <c r="AQ2703" t="str">
        <f>_xlfn.CONCAT('Sample Select backend'!$I$10,ROW(AQ2703))</f>
        <v>R2703</v>
      </c>
      <c r="AR2703" t="str">
        <f>_xlfn.CONCAT('Sample Select backend'!$M$4,ROW(AR2703))</f>
        <v>AK2703</v>
      </c>
      <c r="AS2703" t="str">
        <f t="shared" si="960"/>
        <v>Panama</v>
      </c>
      <c r="AT2703" s="9">
        <f t="shared" si="961"/>
        <v>28</v>
      </c>
      <c r="AU2703">
        <f t="shared" si="962"/>
        <v>0</v>
      </c>
      <c r="AV2703" s="9">
        <v>1</v>
      </c>
    </row>
    <row r="2704" spans="1:48" x14ac:dyDescent="0.35">
      <c r="A2704" t="s">
        <v>140</v>
      </c>
      <c r="B2704">
        <v>6</v>
      </c>
      <c r="C2704">
        <v>25</v>
      </c>
      <c r="D2704" t="s">
        <v>1854</v>
      </c>
      <c r="E2704">
        <v>1</v>
      </c>
      <c r="F2704">
        <v>1</v>
      </c>
      <c r="G2704">
        <v>-2</v>
      </c>
      <c r="H2704">
        <v>-1</v>
      </c>
      <c r="I2704">
        <v>-2</v>
      </c>
      <c r="J2704">
        <v>2</v>
      </c>
      <c r="K2704">
        <v>1</v>
      </c>
      <c r="L2704">
        <v>-2</v>
      </c>
      <c r="M2704">
        <v>1</v>
      </c>
      <c r="N2704" t="s">
        <v>2739</v>
      </c>
      <c r="O2704" t="s">
        <v>2801</v>
      </c>
      <c r="P2704" t="s">
        <v>2810</v>
      </c>
      <c r="Q2704" t="s">
        <v>2813</v>
      </c>
      <c r="R2704">
        <v>0</v>
      </c>
      <c r="S2704">
        <v>-17.940000000000001</v>
      </c>
      <c r="T2704">
        <v>-7.33</v>
      </c>
      <c r="U2704">
        <v>64.38</v>
      </c>
      <c r="V2704">
        <f t="shared" si="963"/>
        <v>1</v>
      </c>
      <c r="W2704">
        <f t="shared" si="964"/>
        <v>1</v>
      </c>
      <c r="X2704">
        <f t="shared" si="965"/>
        <v>0</v>
      </c>
      <c r="Y2704">
        <f t="shared" si="966"/>
        <v>0</v>
      </c>
      <c r="Z2704">
        <f t="shared" si="967"/>
        <v>0</v>
      </c>
      <c r="AA2704">
        <f t="shared" si="968"/>
        <v>1</v>
      </c>
      <c r="AB2704">
        <f t="shared" si="969"/>
        <v>1</v>
      </c>
      <c r="AC2704">
        <f t="shared" si="970"/>
        <v>0</v>
      </c>
      <c r="AD2704">
        <f t="shared" si="971"/>
        <v>1</v>
      </c>
      <c r="AE2704" s="4" t="s">
        <v>2828</v>
      </c>
      <c r="AF2704" s="9" t="s">
        <v>2829</v>
      </c>
      <c r="AG2704">
        <v>0</v>
      </c>
      <c r="AH2704">
        <v>1</v>
      </c>
      <c r="AI2704">
        <v>0</v>
      </c>
      <c r="AJ2704">
        <v>1</v>
      </c>
      <c r="AK2704" s="9" t="s">
        <v>2840</v>
      </c>
      <c r="AL2704">
        <f t="shared" si="959"/>
        <v>0</v>
      </c>
      <c r="AM2704">
        <f>IF(AND(INDIRECT(AN2704)='Sample Select backend'!$C$2,INDIRECT(AO2704)=1,INDIRECT(AP2704)='Sample Select backend'!$F$2,INDIRECT(AQ2704)=1,INDIRECT(AR2704)='Sample Select backend'!$M$2),1,0)</f>
        <v>0</v>
      </c>
      <c r="AN2704" t="str">
        <f>_xlfn.CONCAT('Sample Select backend'!$C$4,ROW(AN2704))</f>
        <v>AE2704</v>
      </c>
      <c r="AO2704" s="9" t="str">
        <f>_xlfn.CONCAT('Sample Select backend'!$J$2,ROW(AO2704))</f>
        <v>AJ2704</v>
      </c>
      <c r="AP2704" t="str">
        <f>_xlfn.CONCAT('Sample Select backend'!$F$4,ROW(AP2704))</f>
        <v>AF2704</v>
      </c>
      <c r="AQ2704" t="str">
        <f>_xlfn.CONCAT('Sample Select backend'!$I$10,ROW(AQ2704))</f>
        <v>R2704</v>
      </c>
      <c r="AR2704" t="str">
        <f>_xlfn.CONCAT('Sample Select backend'!$M$4,ROW(AR2704))</f>
        <v>AK2704</v>
      </c>
      <c r="AS2704" t="str">
        <f t="shared" si="960"/>
        <v>Panama</v>
      </c>
      <c r="AT2704" s="9">
        <f t="shared" si="961"/>
        <v>25</v>
      </c>
      <c r="AU2704">
        <f t="shared" si="962"/>
        <v>0</v>
      </c>
      <c r="AV2704" s="9">
        <v>1</v>
      </c>
    </row>
    <row r="2705" spans="1:48" x14ac:dyDescent="0.35">
      <c r="A2705" t="s">
        <v>140</v>
      </c>
      <c r="B2705">
        <v>1</v>
      </c>
      <c r="C2705">
        <v>5</v>
      </c>
      <c r="D2705" t="s">
        <v>1853</v>
      </c>
      <c r="E2705">
        <v>2</v>
      </c>
      <c r="F2705">
        <v>2</v>
      </c>
      <c r="G2705">
        <v>2</v>
      </c>
      <c r="H2705">
        <v>2</v>
      </c>
      <c r="I2705">
        <v>2</v>
      </c>
      <c r="J2705">
        <v>2</v>
      </c>
      <c r="K2705">
        <v>1</v>
      </c>
      <c r="L2705">
        <v>2</v>
      </c>
      <c r="M2705">
        <v>1</v>
      </c>
      <c r="N2705" t="s">
        <v>2739</v>
      </c>
      <c r="O2705" t="s">
        <v>2801</v>
      </c>
      <c r="P2705" t="s">
        <v>2810</v>
      </c>
      <c r="Q2705" t="s">
        <v>2813</v>
      </c>
      <c r="R2705">
        <v>0</v>
      </c>
      <c r="S2705">
        <v>-17.940000000000001</v>
      </c>
      <c r="T2705">
        <v>-7.33</v>
      </c>
      <c r="U2705">
        <v>64.38</v>
      </c>
      <c r="V2705">
        <f t="shared" si="963"/>
        <v>1</v>
      </c>
      <c r="W2705">
        <f t="shared" si="964"/>
        <v>1</v>
      </c>
      <c r="X2705">
        <f t="shared" si="965"/>
        <v>1</v>
      </c>
      <c r="Y2705">
        <f t="shared" si="966"/>
        <v>1</v>
      </c>
      <c r="Z2705">
        <f t="shared" si="967"/>
        <v>1</v>
      </c>
      <c r="AA2705">
        <f t="shared" si="968"/>
        <v>1</v>
      </c>
      <c r="AB2705">
        <f t="shared" si="969"/>
        <v>1</v>
      </c>
      <c r="AC2705">
        <f t="shared" si="970"/>
        <v>1</v>
      </c>
      <c r="AD2705">
        <f t="shared" si="971"/>
        <v>1</v>
      </c>
      <c r="AE2705" s="4" t="s">
        <v>2828</v>
      </c>
      <c r="AF2705" s="9" t="s">
        <v>2829</v>
      </c>
      <c r="AG2705">
        <v>0</v>
      </c>
      <c r="AH2705">
        <v>1</v>
      </c>
      <c r="AI2705">
        <v>0</v>
      </c>
      <c r="AJ2705">
        <v>1</v>
      </c>
      <c r="AK2705" s="9" t="s">
        <v>2840</v>
      </c>
      <c r="AL2705">
        <f t="shared" si="959"/>
        <v>0</v>
      </c>
      <c r="AM2705">
        <f>IF(AND(INDIRECT(AN2705)='Sample Select backend'!$C$2,INDIRECT(AO2705)=1,INDIRECT(AP2705)='Sample Select backend'!$F$2,INDIRECT(AQ2705)=1,INDIRECT(AR2705)='Sample Select backend'!$M$2),1,0)</f>
        <v>0</v>
      </c>
      <c r="AN2705" t="str">
        <f>_xlfn.CONCAT('Sample Select backend'!$C$4,ROW(AN2705))</f>
        <v>AE2705</v>
      </c>
      <c r="AO2705" s="9" t="str">
        <f>_xlfn.CONCAT('Sample Select backend'!$J$2,ROW(AO2705))</f>
        <v>AJ2705</v>
      </c>
      <c r="AP2705" t="str">
        <f>_xlfn.CONCAT('Sample Select backend'!$F$4,ROW(AP2705))</f>
        <v>AF2705</v>
      </c>
      <c r="AQ2705" t="str">
        <f>_xlfn.CONCAT('Sample Select backend'!$I$10,ROW(AQ2705))</f>
        <v>R2705</v>
      </c>
      <c r="AR2705" t="str">
        <f>_xlfn.CONCAT('Sample Select backend'!$M$4,ROW(AR2705))</f>
        <v>AK2705</v>
      </c>
      <c r="AS2705" t="str">
        <f t="shared" si="960"/>
        <v>Panama</v>
      </c>
      <c r="AT2705" s="9">
        <f t="shared" si="961"/>
        <v>5</v>
      </c>
      <c r="AU2705">
        <f t="shared" si="962"/>
        <v>0</v>
      </c>
      <c r="AV2705" s="9">
        <v>1</v>
      </c>
    </row>
    <row r="2706" spans="1:48" x14ac:dyDescent="0.35">
      <c r="A2706" t="s">
        <v>140</v>
      </c>
      <c r="B2706">
        <v>6</v>
      </c>
      <c r="C2706">
        <v>29</v>
      </c>
      <c r="D2706" t="s">
        <v>1860</v>
      </c>
      <c r="E2706">
        <v>1</v>
      </c>
      <c r="F2706">
        <v>1</v>
      </c>
      <c r="G2706">
        <v>-2</v>
      </c>
      <c r="H2706">
        <v>-1</v>
      </c>
      <c r="I2706">
        <v>-2</v>
      </c>
      <c r="J2706">
        <v>2</v>
      </c>
      <c r="K2706">
        <v>1</v>
      </c>
      <c r="L2706">
        <v>2</v>
      </c>
      <c r="M2706">
        <v>1</v>
      </c>
      <c r="N2706" t="s">
        <v>2739</v>
      </c>
      <c r="O2706" t="s">
        <v>2801</v>
      </c>
      <c r="P2706" t="s">
        <v>2810</v>
      </c>
      <c r="Q2706" t="s">
        <v>2813</v>
      </c>
      <c r="R2706">
        <v>0</v>
      </c>
      <c r="S2706">
        <v>-17.940000000000001</v>
      </c>
      <c r="T2706">
        <v>-7.33</v>
      </c>
      <c r="U2706">
        <v>64.38</v>
      </c>
      <c r="V2706">
        <f t="shared" si="963"/>
        <v>1</v>
      </c>
      <c r="W2706">
        <f t="shared" si="964"/>
        <v>1</v>
      </c>
      <c r="X2706">
        <f t="shared" si="965"/>
        <v>0</v>
      </c>
      <c r="Y2706">
        <f t="shared" si="966"/>
        <v>0</v>
      </c>
      <c r="Z2706">
        <f t="shared" si="967"/>
        <v>0</v>
      </c>
      <c r="AA2706">
        <f t="shared" si="968"/>
        <v>1</v>
      </c>
      <c r="AB2706">
        <f t="shared" si="969"/>
        <v>1</v>
      </c>
      <c r="AC2706">
        <f t="shared" si="970"/>
        <v>1</v>
      </c>
      <c r="AD2706">
        <f t="shared" si="971"/>
        <v>1</v>
      </c>
      <c r="AE2706" s="4" t="s">
        <v>2828</v>
      </c>
      <c r="AF2706" s="9" t="s">
        <v>2829</v>
      </c>
      <c r="AG2706">
        <v>0</v>
      </c>
      <c r="AH2706">
        <v>1</v>
      </c>
      <c r="AI2706">
        <v>0</v>
      </c>
      <c r="AJ2706">
        <v>1</v>
      </c>
      <c r="AK2706" s="9" t="s">
        <v>2840</v>
      </c>
      <c r="AL2706">
        <f t="shared" si="959"/>
        <v>0</v>
      </c>
      <c r="AM2706">
        <f>IF(AND(INDIRECT(AN2706)='Sample Select backend'!$C$2,INDIRECT(AO2706)=1,INDIRECT(AP2706)='Sample Select backend'!$F$2,INDIRECT(AQ2706)=1,INDIRECT(AR2706)='Sample Select backend'!$M$2),1,0)</f>
        <v>0</v>
      </c>
      <c r="AN2706" t="str">
        <f>_xlfn.CONCAT('Sample Select backend'!$C$4,ROW(AN2706))</f>
        <v>AE2706</v>
      </c>
      <c r="AO2706" s="9" t="str">
        <f>_xlfn.CONCAT('Sample Select backend'!$J$2,ROW(AO2706))</f>
        <v>AJ2706</v>
      </c>
      <c r="AP2706" t="str">
        <f>_xlfn.CONCAT('Sample Select backend'!$F$4,ROW(AP2706))</f>
        <v>AF2706</v>
      </c>
      <c r="AQ2706" t="str">
        <f>_xlfn.CONCAT('Sample Select backend'!$I$10,ROW(AQ2706))</f>
        <v>R2706</v>
      </c>
      <c r="AR2706" t="str">
        <f>_xlfn.CONCAT('Sample Select backend'!$M$4,ROW(AR2706))</f>
        <v>AK2706</v>
      </c>
      <c r="AS2706" t="str">
        <f t="shared" si="960"/>
        <v>Panama</v>
      </c>
      <c r="AT2706" s="9">
        <f t="shared" si="961"/>
        <v>29</v>
      </c>
      <c r="AU2706">
        <f t="shared" si="962"/>
        <v>0</v>
      </c>
      <c r="AV2706" s="9">
        <v>1</v>
      </c>
    </row>
    <row r="2707" spans="1:48" x14ac:dyDescent="0.35">
      <c r="A2707" t="s">
        <v>140</v>
      </c>
      <c r="B2707">
        <v>5</v>
      </c>
      <c r="C2707">
        <v>22</v>
      </c>
      <c r="D2707" t="s">
        <v>1856</v>
      </c>
      <c r="E2707">
        <v>1</v>
      </c>
      <c r="F2707">
        <v>-2</v>
      </c>
      <c r="G2707">
        <v>-2</v>
      </c>
      <c r="H2707">
        <v>1</v>
      </c>
      <c r="I2707">
        <v>2</v>
      </c>
      <c r="J2707">
        <v>2</v>
      </c>
      <c r="K2707">
        <v>1</v>
      </c>
      <c r="L2707">
        <v>2</v>
      </c>
      <c r="M2707">
        <v>1</v>
      </c>
      <c r="N2707" t="s">
        <v>2739</v>
      </c>
      <c r="O2707" t="s">
        <v>2801</v>
      </c>
      <c r="P2707" t="s">
        <v>2810</v>
      </c>
      <c r="Q2707" t="s">
        <v>2813</v>
      </c>
      <c r="R2707">
        <v>0</v>
      </c>
      <c r="S2707">
        <v>-17.940000000000001</v>
      </c>
      <c r="T2707">
        <v>-7.33</v>
      </c>
      <c r="U2707">
        <v>64.38</v>
      </c>
      <c r="V2707">
        <f t="shared" si="963"/>
        <v>1</v>
      </c>
      <c r="W2707">
        <f t="shared" si="964"/>
        <v>0</v>
      </c>
      <c r="X2707">
        <f t="shared" si="965"/>
        <v>0</v>
      </c>
      <c r="Y2707">
        <f t="shared" si="966"/>
        <v>1</v>
      </c>
      <c r="Z2707">
        <f t="shared" si="967"/>
        <v>1</v>
      </c>
      <c r="AA2707">
        <f t="shared" si="968"/>
        <v>1</v>
      </c>
      <c r="AB2707">
        <f t="shared" si="969"/>
        <v>1</v>
      </c>
      <c r="AC2707">
        <f t="shared" si="970"/>
        <v>1</v>
      </c>
      <c r="AD2707">
        <f t="shared" si="971"/>
        <v>1</v>
      </c>
      <c r="AE2707" s="4" t="s">
        <v>2828</v>
      </c>
      <c r="AF2707" s="9" t="s">
        <v>2829</v>
      </c>
      <c r="AG2707">
        <v>0</v>
      </c>
      <c r="AH2707">
        <v>1</v>
      </c>
      <c r="AI2707">
        <v>0</v>
      </c>
      <c r="AJ2707">
        <v>1</v>
      </c>
      <c r="AK2707" s="9" t="s">
        <v>2840</v>
      </c>
      <c r="AL2707">
        <f t="shared" si="959"/>
        <v>0</v>
      </c>
      <c r="AM2707">
        <f>IF(AND(INDIRECT(AN2707)='Sample Select backend'!$C$2,INDIRECT(AO2707)=1,INDIRECT(AP2707)='Sample Select backend'!$F$2,INDIRECT(AQ2707)=1,INDIRECT(AR2707)='Sample Select backend'!$M$2),1,0)</f>
        <v>0</v>
      </c>
      <c r="AN2707" t="str">
        <f>_xlfn.CONCAT('Sample Select backend'!$C$4,ROW(AN2707))</f>
        <v>AE2707</v>
      </c>
      <c r="AO2707" s="9" t="str">
        <f>_xlfn.CONCAT('Sample Select backend'!$J$2,ROW(AO2707))</f>
        <v>AJ2707</v>
      </c>
      <c r="AP2707" t="str">
        <f>_xlfn.CONCAT('Sample Select backend'!$F$4,ROW(AP2707))</f>
        <v>AF2707</v>
      </c>
      <c r="AQ2707" t="str">
        <f>_xlfn.CONCAT('Sample Select backend'!$I$10,ROW(AQ2707))</f>
        <v>R2707</v>
      </c>
      <c r="AR2707" t="str">
        <f>_xlfn.CONCAT('Sample Select backend'!$M$4,ROW(AR2707))</f>
        <v>AK2707</v>
      </c>
      <c r="AS2707" t="str">
        <f t="shared" si="960"/>
        <v>Panama</v>
      </c>
      <c r="AT2707" s="9">
        <f t="shared" si="961"/>
        <v>22</v>
      </c>
      <c r="AU2707">
        <f t="shared" si="962"/>
        <v>0</v>
      </c>
      <c r="AV2707" s="9">
        <v>0</v>
      </c>
    </row>
    <row r="2708" spans="1:48" x14ac:dyDescent="0.35">
      <c r="A2708" t="s">
        <v>140</v>
      </c>
      <c r="B2708">
        <v>1</v>
      </c>
      <c r="C2708">
        <v>6</v>
      </c>
      <c r="D2708" t="s">
        <v>1861</v>
      </c>
      <c r="E2708">
        <v>-2</v>
      </c>
      <c r="F2708">
        <v>2</v>
      </c>
      <c r="G2708">
        <v>2</v>
      </c>
      <c r="H2708">
        <v>2</v>
      </c>
      <c r="I2708">
        <v>2</v>
      </c>
      <c r="J2708">
        <v>2</v>
      </c>
      <c r="K2708">
        <v>1</v>
      </c>
      <c r="L2708">
        <v>2</v>
      </c>
      <c r="M2708">
        <v>1</v>
      </c>
      <c r="N2708" t="s">
        <v>2739</v>
      </c>
      <c r="O2708" t="s">
        <v>2801</v>
      </c>
      <c r="P2708" t="s">
        <v>2810</v>
      </c>
      <c r="Q2708" t="s">
        <v>2813</v>
      </c>
      <c r="R2708">
        <v>0</v>
      </c>
      <c r="S2708">
        <v>-17.940000000000001</v>
      </c>
      <c r="T2708">
        <v>-7.33</v>
      </c>
      <c r="U2708">
        <v>64.38</v>
      </c>
      <c r="V2708">
        <f t="shared" si="963"/>
        <v>0</v>
      </c>
      <c r="W2708">
        <f t="shared" si="964"/>
        <v>1</v>
      </c>
      <c r="X2708">
        <f t="shared" si="965"/>
        <v>1</v>
      </c>
      <c r="Y2708">
        <f t="shared" si="966"/>
        <v>1</v>
      </c>
      <c r="Z2708">
        <f t="shared" si="967"/>
        <v>1</v>
      </c>
      <c r="AA2708">
        <f t="shared" si="968"/>
        <v>1</v>
      </c>
      <c r="AB2708">
        <f t="shared" si="969"/>
        <v>1</v>
      </c>
      <c r="AC2708">
        <f t="shared" si="970"/>
        <v>1</v>
      </c>
      <c r="AD2708">
        <f t="shared" si="971"/>
        <v>1</v>
      </c>
      <c r="AE2708" s="4" t="s">
        <v>2828</v>
      </c>
      <c r="AF2708" s="9" t="s">
        <v>2829</v>
      </c>
      <c r="AG2708">
        <v>0</v>
      </c>
      <c r="AH2708">
        <v>1</v>
      </c>
      <c r="AI2708">
        <v>0</v>
      </c>
      <c r="AJ2708">
        <v>1</v>
      </c>
      <c r="AK2708" s="9" t="s">
        <v>2840</v>
      </c>
      <c r="AL2708">
        <f t="shared" si="959"/>
        <v>0</v>
      </c>
      <c r="AM2708">
        <f>IF(AND(INDIRECT(AN2708)='Sample Select backend'!$C$2,INDIRECT(AO2708)=1,INDIRECT(AP2708)='Sample Select backend'!$F$2,INDIRECT(AQ2708)=1,INDIRECT(AR2708)='Sample Select backend'!$M$2),1,0)</f>
        <v>0</v>
      </c>
      <c r="AN2708" t="str">
        <f>_xlfn.CONCAT('Sample Select backend'!$C$4,ROW(AN2708))</f>
        <v>AE2708</v>
      </c>
      <c r="AO2708" s="9" t="str">
        <f>_xlfn.CONCAT('Sample Select backend'!$J$2,ROW(AO2708))</f>
        <v>AJ2708</v>
      </c>
      <c r="AP2708" t="str">
        <f>_xlfn.CONCAT('Sample Select backend'!$F$4,ROW(AP2708))</f>
        <v>AF2708</v>
      </c>
      <c r="AQ2708" t="str">
        <f>_xlfn.CONCAT('Sample Select backend'!$I$10,ROW(AQ2708))</f>
        <v>R2708</v>
      </c>
      <c r="AR2708" t="str">
        <f>_xlfn.CONCAT('Sample Select backend'!$M$4,ROW(AR2708))</f>
        <v>AK2708</v>
      </c>
      <c r="AS2708" t="str">
        <f t="shared" si="960"/>
        <v>Panama</v>
      </c>
      <c r="AT2708" s="9">
        <f t="shared" si="961"/>
        <v>6</v>
      </c>
      <c r="AU2708">
        <f t="shared" si="962"/>
        <v>0</v>
      </c>
      <c r="AV2708" s="9">
        <v>0</v>
      </c>
    </row>
    <row r="2709" spans="1:48" x14ac:dyDescent="0.35">
      <c r="A2709" s="24" t="s">
        <v>140</v>
      </c>
      <c r="B2709" s="24">
        <v>5</v>
      </c>
      <c r="C2709" s="24" t="s">
        <v>204</v>
      </c>
      <c r="D2709" s="24" t="s">
        <v>4123</v>
      </c>
      <c r="E2709" s="24"/>
      <c r="O2709" t="s">
        <v>2801</v>
      </c>
      <c r="P2709" t="s">
        <v>2810</v>
      </c>
      <c r="Q2709" t="s">
        <v>2813</v>
      </c>
      <c r="R2709">
        <v>0</v>
      </c>
      <c r="S2709">
        <v>-17.940000000000001</v>
      </c>
      <c r="T2709">
        <v>-7.33</v>
      </c>
      <c r="U2709">
        <v>64.38</v>
      </c>
      <c r="V2709">
        <v>-1</v>
      </c>
      <c r="W2709">
        <v>-1</v>
      </c>
      <c r="X2709">
        <v>-1</v>
      </c>
      <c r="Y2709">
        <v>-1</v>
      </c>
      <c r="Z2709">
        <v>-1</v>
      </c>
      <c r="AA2709">
        <v>-1</v>
      </c>
      <c r="AB2709">
        <v>-1</v>
      </c>
      <c r="AC2709">
        <v>-1</v>
      </c>
      <c r="AD2709">
        <v>-1</v>
      </c>
      <c r="AE2709" s="4" t="s">
        <v>2828</v>
      </c>
      <c r="AF2709" s="9" t="s">
        <v>2829</v>
      </c>
      <c r="AG2709">
        <v>0</v>
      </c>
      <c r="AH2709">
        <v>1</v>
      </c>
      <c r="AI2709">
        <v>0</v>
      </c>
      <c r="AJ2709">
        <v>1</v>
      </c>
      <c r="AK2709" s="9" t="s">
        <v>2840</v>
      </c>
      <c r="AL2709">
        <f t="shared" si="959"/>
        <v>0</v>
      </c>
      <c r="AM2709">
        <f>IF(AND(INDIRECT(AN2709)='Sample Select backend'!$C$2,INDIRECT(AO2709)=1,INDIRECT(AP2709)='Sample Select backend'!$F$2,INDIRECT(AQ2709)=1,INDIRECT(AR2709)='Sample Select backend'!$M$2),1,0)</f>
        <v>0</v>
      </c>
      <c r="AN2709" t="str">
        <f>_xlfn.CONCAT('Sample Select backend'!$C$4,ROW(AN2709))</f>
        <v>AE2709</v>
      </c>
      <c r="AO2709" s="9" t="str">
        <f>_xlfn.CONCAT('Sample Select backend'!$J$2,ROW(AO2709))</f>
        <v>AJ2709</v>
      </c>
      <c r="AP2709" t="str">
        <f>_xlfn.CONCAT('Sample Select backend'!$F$4,ROW(AP2709))</f>
        <v>AF2709</v>
      </c>
      <c r="AQ2709" t="str">
        <f>_xlfn.CONCAT('Sample Select backend'!$I$10,ROW(AQ2709))</f>
        <v>R2709</v>
      </c>
      <c r="AR2709" t="str">
        <f>_xlfn.CONCAT('Sample Select backend'!$M$4,ROW(AR2709))</f>
        <v>AK2709</v>
      </c>
      <c r="AS2709" t="str">
        <f t="shared" si="960"/>
        <v>Panama</v>
      </c>
      <c r="AT2709" s="9" t="str">
        <f t="shared" si="961"/>
        <v>General</v>
      </c>
      <c r="AU2709">
        <f t="shared" si="962"/>
        <v>0</v>
      </c>
      <c r="AV2709" s="9">
        <v>0</v>
      </c>
    </row>
    <row r="2710" spans="1:48" x14ac:dyDescent="0.35">
      <c r="A2710" s="24" t="s">
        <v>140</v>
      </c>
      <c r="B2710" s="24">
        <v>7</v>
      </c>
      <c r="C2710" s="24">
        <v>30</v>
      </c>
      <c r="D2710" s="24" t="s">
        <v>4124</v>
      </c>
      <c r="E2710" s="24"/>
      <c r="O2710" t="s">
        <v>2801</v>
      </c>
      <c r="P2710" t="s">
        <v>2810</v>
      </c>
      <c r="Q2710" t="s">
        <v>2813</v>
      </c>
      <c r="R2710">
        <v>0</v>
      </c>
      <c r="S2710">
        <v>-17.940000000000001</v>
      </c>
      <c r="T2710">
        <v>-7.33</v>
      </c>
      <c r="U2710">
        <v>64.38</v>
      </c>
      <c r="V2710">
        <v>-1</v>
      </c>
      <c r="W2710">
        <v>-1</v>
      </c>
      <c r="X2710">
        <v>-1</v>
      </c>
      <c r="Y2710">
        <v>-1</v>
      </c>
      <c r="Z2710">
        <v>-1</v>
      </c>
      <c r="AA2710">
        <v>-1</v>
      </c>
      <c r="AB2710">
        <v>-1</v>
      </c>
      <c r="AC2710">
        <v>-1</v>
      </c>
      <c r="AD2710">
        <v>-1</v>
      </c>
      <c r="AE2710" s="4" t="s">
        <v>2828</v>
      </c>
      <c r="AF2710" s="9" t="s">
        <v>2829</v>
      </c>
      <c r="AG2710">
        <v>0</v>
      </c>
      <c r="AH2710">
        <v>1</v>
      </c>
      <c r="AI2710">
        <v>0</v>
      </c>
      <c r="AJ2710">
        <v>1</v>
      </c>
      <c r="AK2710" s="9" t="s">
        <v>2840</v>
      </c>
      <c r="AL2710">
        <f t="shared" si="959"/>
        <v>0</v>
      </c>
      <c r="AM2710">
        <f>IF(AND(INDIRECT(AN2710)='Sample Select backend'!$C$2,INDIRECT(AO2710)=1,INDIRECT(AP2710)='Sample Select backend'!$F$2,INDIRECT(AQ2710)=1,INDIRECT(AR2710)='Sample Select backend'!$M$2),1,0)</f>
        <v>0</v>
      </c>
      <c r="AN2710" t="str">
        <f>_xlfn.CONCAT('Sample Select backend'!$C$4,ROW(AN2710))</f>
        <v>AE2710</v>
      </c>
      <c r="AO2710" s="9" t="str">
        <f>_xlfn.CONCAT('Sample Select backend'!$J$2,ROW(AO2710))</f>
        <v>AJ2710</v>
      </c>
      <c r="AP2710" t="str">
        <f>_xlfn.CONCAT('Sample Select backend'!$F$4,ROW(AP2710))</f>
        <v>AF2710</v>
      </c>
      <c r="AQ2710" t="str">
        <f>_xlfn.CONCAT('Sample Select backend'!$I$10,ROW(AQ2710))</f>
        <v>R2710</v>
      </c>
      <c r="AR2710" t="str">
        <f>_xlfn.CONCAT('Sample Select backend'!$M$4,ROW(AR2710))</f>
        <v>AK2710</v>
      </c>
      <c r="AS2710" t="str">
        <f t="shared" si="960"/>
        <v>Panama</v>
      </c>
      <c r="AT2710" s="9">
        <f t="shared" si="961"/>
        <v>30</v>
      </c>
      <c r="AU2710">
        <f t="shared" si="962"/>
        <v>0</v>
      </c>
      <c r="AV2710" s="9">
        <v>0</v>
      </c>
    </row>
    <row r="2711" spans="1:48" x14ac:dyDescent="0.35">
      <c r="A2711" s="24" t="s">
        <v>140</v>
      </c>
      <c r="B2711" s="24">
        <v>6</v>
      </c>
      <c r="C2711" s="24">
        <v>28</v>
      </c>
      <c r="D2711" s="24" t="s">
        <v>4125</v>
      </c>
      <c r="E2711" s="24"/>
      <c r="O2711" t="s">
        <v>2801</v>
      </c>
      <c r="P2711" t="s">
        <v>2810</v>
      </c>
      <c r="Q2711" t="s">
        <v>2813</v>
      </c>
      <c r="R2711">
        <v>0</v>
      </c>
      <c r="S2711">
        <v>-17.940000000000001</v>
      </c>
      <c r="T2711">
        <v>-7.33</v>
      </c>
      <c r="U2711">
        <v>64.38</v>
      </c>
      <c r="V2711">
        <v>-1</v>
      </c>
      <c r="W2711">
        <v>-1</v>
      </c>
      <c r="X2711">
        <v>-1</v>
      </c>
      <c r="Y2711">
        <v>-1</v>
      </c>
      <c r="Z2711">
        <v>-1</v>
      </c>
      <c r="AA2711">
        <v>-1</v>
      </c>
      <c r="AB2711">
        <v>-1</v>
      </c>
      <c r="AC2711">
        <v>-1</v>
      </c>
      <c r="AD2711">
        <v>-1</v>
      </c>
      <c r="AE2711" s="4" t="s">
        <v>2828</v>
      </c>
      <c r="AF2711" s="9" t="s">
        <v>2829</v>
      </c>
      <c r="AG2711">
        <v>0</v>
      </c>
      <c r="AH2711">
        <v>1</v>
      </c>
      <c r="AI2711">
        <v>0</v>
      </c>
      <c r="AJ2711">
        <v>1</v>
      </c>
      <c r="AK2711" s="9" t="s">
        <v>2840</v>
      </c>
      <c r="AL2711">
        <f t="shared" si="959"/>
        <v>0</v>
      </c>
      <c r="AM2711">
        <f>IF(AND(INDIRECT(AN2711)='Sample Select backend'!$C$2,INDIRECT(AO2711)=1,INDIRECT(AP2711)='Sample Select backend'!$F$2,INDIRECT(AQ2711)=1,INDIRECT(AR2711)='Sample Select backend'!$M$2),1,0)</f>
        <v>0</v>
      </c>
      <c r="AN2711" t="str">
        <f>_xlfn.CONCAT('Sample Select backend'!$C$4,ROW(AN2711))</f>
        <v>AE2711</v>
      </c>
      <c r="AO2711" s="9" t="str">
        <f>_xlfn.CONCAT('Sample Select backend'!$J$2,ROW(AO2711))</f>
        <v>AJ2711</v>
      </c>
      <c r="AP2711" t="str">
        <f>_xlfn.CONCAT('Sample Select backend'!$F$4,ROW(AP2711))</f>
        <v>AF2711</v>
      </c>
      <c r="AQ2711" t="str">
        <f>_xlfn.CONCAT('Sample Select backend'!$I$10,ROW(AQ2711))</f>
        <v>R2711</v>
      </c>
      <c r="AR2711" t="str">
        <f>_xlfn.CONCAT('Sample Select backend'!$M$4,ROW(AR2711))</f>
        <v>AK2711</v>
      </c>
      <c r="AS2711" t="str">
        <f t="shared" si="960"/>
        <v>Panama</v>
      </c>
      <c r="AT2711" s="9">
        <f t="shared" si="961"/>
        <v>28</v>
      </c>
      <c r="AU2711">
        <f t="shared" si="962"/>
        <v>0</v>
      </c>
      <c r="AV2711" s="9">
        <v>0</v>
      </c>
    </row>
    <row r="2712" spans="1:48" x14ac:dyDescent="0.35">
      <c r="A2712" s="24" t="s">
        <v>140</v>
      </c>
      <c r="B2712" s="24">
        <v>6</v>
      </c>
      <c r="C2712" s="24">
        <v>28</v>
      </c>
      <c r="D2712" s="24" t="s">
        <v>4126</v>
      </c>
      <c r="E2712" s="24"/>
      <c r="O2712" t="s">
        <v>2801</v>
      </c>
      <c r="P2712" t="s">
        <v>2810</v>
      </c>
      <c r="Q2712" t="s">
        <v>2813</v>
      </c>
      <c r="R2712">
        <v>0</v>
      </c>
      <c r="S2712">
        <v>-17.940000000000001</v>
      </c>
      <c r="T2712">
        <v>-7.33</v>
      </c>
      <c r="U2712">
        <v>64.38</v>
      </c>
      <c r="V2712">
        <v>-1</v>
      </c>
      <c r="W2712">
        <v>-1</v>
      </c>
      <c r="X2712">
        <v>-1</v>
      </c>
      <c r="Y2712">
        <v>-1</v>
      </c>
      <c r="Z2712">
        <v>-1</v>
      </c>
      <c r="AA2712">
        <v>-1</v>
      </c>
      <c r="AB2712">
        <v>-1</v>
      </c>
      <c r="AC2712">
        <v>-1</v>
      </c>
      <c r="AD2712">
        <v>-1</v>
      </c>
      <c r="AE2712" s="4" t="s">
        <v>2828</v>
      </c>
      <c r="AF2712" s="9" t="s">
        <v>2829</v>
      </c>
      <c r="AG2712">
        <v>0</v>
      </c>
      <c r="AH2712">
        <v>1</v>
      </c>
      <c r="AI2712">
        <v>0</v>
      </c>
      <c r="AJ2712">
        <v>1</v>
      </c>
      <c r="AK2712" s="9" t="s">
        <v>2840</v>
      </c>
      <c r="AL2712">
        <f t="shared" si="959"/>
        <v>0</v>
      </c>
      <c r="AM2712">
        <f>IF(AND(INDIRECT(AN2712)='Sample Select backend'!$C$2,INDIRECT(AO2712)=1,INDIRECT(AP2712)='Sample Select backend'!$F$2,INDIRECT(AQ2712)=1,INDIRECT(AR2712)='Sample Select backend'!$M$2),1,0)</f>
        <v>0</v>
      </c>
      <c r="AN2712" t="str">
        <f>_xlfn.CONCAT('Sample Select backend'!$C$4,ROW(AN2712))</f>
        <v>AE2712</v>
      </c>
      <c r="AO2712" s="9" t="str">
        <f>_xlfn.CONCAT('Sample Select backend'!$J$2,ROW(AO2712))</f>
        <v>AJ2712</v>
      </c>
      <c r="AP2712" t="str">
        <f>_xlfn.CONCAT('Sample Select backend'!$F$4,ROW(AP2712))</f>
        <v>AF2712</v>
      </c>
      <c r="AQ2712" t="str">
        <f>_xlfn.CONCAT('Sample Select backend'!$I$10,ROW(AQ2712))</f>
        <v>R2712</v>
      </c>
      <c r="AR2712" t="str">
        <f>_xlfn.CONCAT('Sample Select backend'!$M$4,ROW(AR2712))</f>
        <v>AK2712</v>
      </c>
      <c r="AS2712" t="str">
        <f t="shared" si="960"/>
        <v>Panama</v>
      </c>
      <c r="AT2712" s="9">
        <f t="shared" si="961"/>
        <v>28</v>
      </c>
      <c r="AU2712">
        <f t="shared" si="962"/>
        <v>0</v>
      </c>
      <c r="AV2712" s="9">
        <v>0</v>
      </c>
    </row>
    <row r="2713" spans="1:48" x14ac:dyDescent="0.35">
      <c r="A2713" s="24" t="s">
        <v>140</v>
      </c>
      <c r="B2713" s="24">
        <v>2</v>
      </c>
      <c r="C2713" s="24">
        <v>16</v>
      </c>
      <c r="D2713" s="24" t="s">
        <v>4127</v>
      </c>
      <c r="E2713" s="24"/>
      <c r="O2713" t="s">
        <v>2801</v>
      </c>
      <c r="P2713" t="s">
        <v>2810</v>
      </c>
      <c r="Q2713" t="s">
        <v>2813</v>
      </c>
      <c r="R2713">
        <v>0</v>
      </c>
      <c r="S2713">
        <v>-17.940000000000001</v>
      </c>
      <c r="T2713">
        <v>-7.33</v>
      </c>
      <c r="U2713">
        <v>64.38</v>
      </c>
      <c r="V2713">
        <v>-1</v>
      </c>
      <c r="W2713">
        <v>-1</v>
      </c>
      <c r="X2713">
        <v>-1</v>
      </c>
      <c r="Y2713">
        <v>-1</v>
      </c>
      <c r="Z2713">
        <v>-1</v>
      </c>
      <c r="AA2713">
        <v>-1</v>
      </c>
      <c r="AB2713">
        <v>-1</v>
      </c>
      <c r="AC2713">
        <v>-1</v>
      </c>
      <c r="AD2713">
        <v>-1</v>
      </c>
      <c r="AE2713" s="4" t="s">
        <v>2828</v>
      </c>
      <c r="AF2713" s="9" t="s">
        <v>2829</v>
      </c>
      <c r="AG2713">
        <v>0</v>
      </c>
      <c r="AH2713">
        <v>1</v>
      </c>
      <c r="AI2713">
        <v>0</v>
      </c>
      <c r="AJ2713">
        <v>1</v>
      </c>
      <c r="AK2713" s="9" t="s">
        <v>2840</v>
      </c>
      <c r="AL2713">
        <f t="shared" si="959"/>
        <v>0</v>
      </c>
      <c r="AM2713">
        <f>IF(AND(INDIRECT(AN2713)='Sample Select backend'!$C$2,INDIRECT(AO2713)=1,INDIRECT(AP2713)='Sample Select backend'!$F$2,INDIRECT(AQ2713)=1,INDIRECT(AR2713)='Sample Select backend'!$M$2),1,0)</f>
        <v>0</v>
      </c>
      <c r="AN2713" t="str">
        <f>_xlfn.CONCAT('Sample Select backend'!$C$4,ROW(AN2713))</f>
        <v>AE2713</v>
      </c>
      <c r="AO2713" s="9" t="str">
        <f>_xlfn.CONCAT('Sample Select backend'!$J$2,ROW(AO2713))</f>
        <v>AJ2713</v>
      </c>
      <c r="AP2713" t="str">
        <f>_xlfn.CONCAT('Sample Select backend'!$F$4,ROW(AP2713))</f>
        <v>AF2713</v>
      </c>
      <c r="AQ2713" t="str">
        <f>_xlfn.CONCAT('Sample Select backend'!$I$10,ROW(AQ2713))</f>
        <v>R2713</v>
      </c>
      <c r="AR2713" t="str">
        <f>_xlfn.CONCAT('Sample Select backend'!$M$4,ROW(AR2713))</f>
        <v>AK2713</v>
      </c>
      <c r="AS2713" t="str">
        <f t="shared" si="960"/>
        <v>Panama</v>
      </c>
      <c r="AT2713" s="9">
        <f t="shared" si="961"/>
        <v>16</v>
      </c>
      <c r="AU2713">
        <f t="shared" si="962"/>
        <v>0</v>
      </c>
      <c r="AV2713" s="9">
        <v>0</v>
      </c>
    </row>
    <row r="2714" spans="1:48" x14ac:dyDescent="0.35">
      <c r="A2714" s="24" t="s">
        <v>140</v>
      </c>
      <c r="B2714" s="24">
        <v>1</v>
      </c>
      <c r="C2714" s="24">
        <v>8</v>
      </c>
      <c r="D2714" s="24" t="s">
        <v>4128</v>
      </c>
      <c r="E2714" s="24"/>
      <c r="O2714" t="s">
        <v>2801</v>
      </c>
      <c r="P2714" t="s">
        <v>2810</v>
      </c>
      <c r="Q2714" t="s">
        <v>2813</v>
      </c>
      <c r="R2714">
        <v>0</v>
      </c>
      <c r="S2714">
        <v>-17.940000000000001</v>
      </c>
      <c r="T2714">
        <v>-7.33</v>
      </c>
      <c r="U2714">
        <v>64.38</v>
      </c>
      <c r="V2714">
        <v>-1</v>
      </c>
      <c r="W2714">
        <v>-1</v>
      </c>
      <c r="X2714">
        <v>-1</v>
      </c>
      <c r="Y2714">
        <v>-1</v>
      </c>
      <c r="Z2714">
        <v>-1</v>
      </c>
      <c r="AA2714">
        <v>-1</v>
      </c>
      <c r="AB2714">
        <v>-1</v>
      </c>
      <c r="AC2714">
        <v>-1</v>
      </c>
      <c r="AD2714">
        <v>-1</v>
      </c>
      <c r="AE2714" s="4" t="s">
        <v>2828</v>
      </c>
      <c r="AF2714" s="9" t="s">
        <v>2829</v>
      </c>
      <c r="AG2714">
        <v>0</v>
      </c>
      <c r="AH2714">
        <v>1</v>
      </c>
      <c r="AI2714">
        <v>0</v>
      </c>
      <c r="AJ2714">
        <v>1</v>
      </c>
      <c r="AK2714" s="9" t="s">
        <v>2840</v>
      </c>
      <c r="AL2714">
        <f t="shared" si="959"/>
        <v>0</v>
      </c>
      <c r="AM2714">
        <f>IF(AND(INDIRECT(AN2714)='Sample Select backend'!$C$2,INDIRECT(AO2714)=1,INDIRECT(AP2714)='Sample Select backend'!$F$2,INDIRECT(AQ2714)=1,INDIRECT(AR2714)='Sample Select backend'!$M$2),1,0)</f>
        <v>0</v>
      </c>
      <c r="AN2714" t="str">
        <f>_xlfn.CONCAT('Sample Select backend'!$C$4,ROW(AN2714))</f>
        <v>AE2714</v>
      </c>
      <c r="AO2714" s="9" t="str">
        <f>_xlfn.CONCAT('Sample Select backend'!$J$2,ROW(AO2714))</f>
        <v>AJ2714</v>
      </c>
      <c r="AP2714" t="str">
        <f>_xlfn.CONCAT('Sample Select backend'!$F$4,ROW(AP2714))</f>
        <v>AF2714</v>
      </c>
      <c r="AQ2714" t="str">
        <f>_xlfn.CONCAT('Sample Select backend'!$I$10,ROW(AQ2714))</f>
        <v>R2714</v>
      </c>
      <c r="AR2714" t="str">
        <f>_xlfn.CONCAT('Sample Select backend'!$M$4,ROW(AR2714))</f>
        <v>AK2714</v>
      </c>
      <c r="AS2714" t="str">
        <f t="shared" si="960"/>
        <v>Panama</v>
      </c>
      <c r="AT2714" s="9">
        <f t="shared" si="961"/>
        <v>8</v>
      </c>
      <c r="AU2714">
        <f t="shared" si="962"/>
        <v>0</v>
      </c>
      <c r="AV2714" s="9">
        <v>0</v>
      </c>
    </row>
    <row r="2715" spans="1:48" x14ac:dyDescent="0.35">
      <c r="A2715" s="24" t="s">
        <v>140</v>
      </c>
      <c r="B2715" s="24">
        <v>2</v>
      </c>
      <c r="C2715" s="24" t="s">
        <v>201</v>
      </c>
      <c r="D2715" s="24" t="s">
        <v>4129</v>
      </c>
      <c r="E2715" s="24"/>
      <c r="O2715" t="s">
        <v>2801</v>
      </c>
      <c r="P2715" t="s">
        <v>2810</v>
      </c>
      <c r="Q2715" t="s">
        <v>2813</v>
      </c>
      <c r="R2715">
        <v>0</v>
      </c>
      <c r="S2715">
        <v>-17.940000000000001</v>
      </c>
      <c r="T2715">
        <v>-7.33</v>
      </c>
      <c r="U2715">
        <v>64.38</v>
      </c>
      <c r="V2715">
        <v>-1</v>
      </c>
      <c r="W2715">
        <v>-1</v>
      </c>
      <c r="X2715">
        <v>-1</v>
      </c>
      <c r="Y2715">
        <v>-1</v>
      </c>
      <c r="Z2715">
        <v>-1</v>
      </c>
      <c r="AA2715">
        <v>-1</v>
      </c>
      <c r="AB2715">
        <v>-1</v>
      </c>
      <c r="AC2715">
        <v>-1</v>
      </c>
      <c r="AD2715">
        <v>-1</v>
      </c>
      <c r="AE2715" s="4" t="s">
        <v>2828</v>
      </c>
      <c r="AF2715" s="9" t="s">
        <v>2829</v>
      </c>
      <c r="AG2715">
        <v>0</v>
      </c>
      <c r="AH2715">
        <v>1</v>
      </c>
      <c r="AI2715">
        <v>0</v>
      </c>
      <c r="AJ2715">
        <v>1</v>
      </c>
      <c r="AK2715" s="9" t="s">
        <v>2840</v>
      </c>
      <c r="AL2715">
        <f t="shared" si="959"/>
        <v>0</v>
      </c>
      <c r="AM2715">
        <f>IF(AND(INDIRECT(AN2715)='Sample Select backend'!$C$2,INDIRECT(AO2715)=1,INDIRECT(AP2715)='Sample Select backend'!$F$2,INDIRECT(AQ2715)=1,INDIRECT(AR2715)='Sample Select backend'!$M$2),1,0)</f>
        <v>0</v>
      </c>
      <c r="AN2715" t="str">
        <f>_xlfn.CONCAT('Sample Select backend'!$C$4,ROW(AN2715))</f>
        <v>AE2715</v>
      </c>
      <c r="AO2715" s="9" t="str">
        <f>_xlfn.CONCAT('Sample Select backend'!$J$2,ROW(AO2715))</f>
        <v>AJ2715</v>
      </c>
      <c r="AP2715" t="str">
        <f>_xlfn.CONCAT('Sample Select backend'!$F$4,ROW(AP2715))</f>
        <v>AF2715</v>
      </c>
      <c r="AQ2715" t="str">
        <f>_xlfn.CONCAT('Sample Select backend'!$I$10,ROW(AQ2715))</f>
        <v>R2715</v>
      </c>
      <c r="AR2715" t="str">
        <f>_xlfn.CONCAT('Sample Select backend'!$M$4,ROW(AR2715))</f>
        <v>AK2715</v>
      </c>
      <c r="AS2715" t="str">
        <f t="shared" si="960"/>
        <v>Panama</v>
      </c>
      <c r="AT2715" s="9" t="str">
        <f t="shared" si="961"/>
        <v>Other</v>
      </c>
      <c r="AU2715">
        <f t="shared" si="962"/>
        <v>0</v>
      </c>
      <c r="AV2715" s="9">
        <v>0</v>
      </c>
    </row>
    <row r="2716" spans="1:48" x14ac:dyDescent="0.35">
      <c r="A2716" s="24" t="s">
        <v>140</v>
      </c>
      <c r="B2716" s="24">
        <v>5</v>
      </c>
      <c r="C2716" s="24" t="s">
        <v>204</v>
      </c>
      <c r="D2716" s="24" t="s">
        <v>4130</v>
      </c>
      <c r="E2716" s="24"/>
      <c r="O2716" t="s">
        <v>2801</v>
      </c>
      <c r="P2716" t="s">
        <v>2810</v>
      </c>
      <c r="Q2716" t="s">
        <v>2813</v>
      </c>
      <c r="R2716">
        <v>0</v>
      </c>
      <c r="S2716">
        <v>-17.940000000000001</v>
      </c>
      <c r="T2716">
        <v>-7.33</v>
      </c>
      <c r="U2716">
        <v>64.38</v>
      </c>
      <c r="V2716">
        <v>-1</v>
      </c>
      <c r="W2716">
        <v>-1</v>
      </c>
      <c r="X2716">
        <v>-1</v>
      </c>
      <c r="Y2716">
        <v>-1</v>
      </c>
      <c r="Z2716">
        <v>-1</v>
      </c>
      <c r="AA2716">
        <v>-1</v>
      </c>
      <c r="AB2716">
        <v>-1</v>
      </c>
      <c r="AC2716">
        <v>-1</v>
      </c>
      <c r="AD2716">
        <v>-1</v>
      </c>
      <c r="AE2716" s="4" t="s">
        <v>2828</v>
      </c>
      <c r="AF2716" s="9" t="s">
        <v>2829</v>
      </c>
      <c r="AG2716">
        <v>0</v>
      </c>
      <c r="AH2716">
        <v>1</v>
      </c>
      <c r="AI2716">
        <v>0</v>
      </c>
      <c r="AJ2716">
        <v>1</v>
      </c>
      <c r="AK2716" s="9" t="s">
        <v>2840</v>
      </c>
      <c r="AL2716">
        <f t="shared" si="959"/>
        <v>0</v>
      </c>
      <c r="AM2716">
        <f>IF(AND(INDIRECT(AN2716)='Sample Select backend'!$C$2,INDIRECT(AO2716)=1,INDIRECT(AP2716)='Sample Select backend'!$F$2,INDIRECT(AQ2716)=1,INDIRECT(AR2716)='Sample Select backend'!$M$2),1,0)</f>
        <v>0</v>
      </c>
      <c r="AN2716" t="str">
        <f>_xlfn.CONCAT('Sample Select backend'!$C$4,ROW(AN2716))</f>
        <v>AE2716</v>
      </c>
      <c r="AO2716" s="9" t="str">
        <f>_xlfn.CONCAT('Sample Select backend'!$J$2,ROW(AO2716))</f>
        <v>AJ2716</v>
      </c>
      <c r="AP2716" t="str">
        <f>_xlfn.CONCAT('Sample Select backend'!$F$4,ROW(AP2716))</f>
        <v>AF2716</v>
      </c>
      <c r="AQ2716" t="str">
        <f>_xlfn.CONCAT('Sample Select backend'!$I$10,ROW(AQ2716))</f>
        <v>R2716</v>
      </c>
      <c r="AR2716" t="str">
        <f>_xlfn.CONCAT('Sample Select backend'!$M$4,ROW(AR2716))</f>
        <v>AK2716</v>
      </c>
      <c r="AS2716" t="str">
        <f t="shared" si="960"/>
        <v>Panama</v>
      </c>
      <c r="AT2716" s="9" t="str">
        <f t="shared" si="961"/>
        <v>General</v>
      </c>
      <c r="AU2716">
        <f t="shared" si="962"/>
        <v>0</v>
      </c>
      <c r="AV2716" s="9">
        <v>0</v>
      </c>
    </row>
    <row r="2717" spans="1:48" x14ac:dyDescent="0.35">
      <c r="A2717" s="24" t="s">
        <v>140</v>
      </c>
      <c r="B2717" s="24">
        <v>5</v>
      </c>
      <c r="C2717" s="24" t="s">
        <v>204</v>
      </c>
      <c r="D2717" s="24" t="s">
        <v>4131</v>
      </c>
      <c r="E2717" s="24"/>
      <c r="O2717" t="s">
        <v>2801</v>
      </c>
      <c r="P2717" t="s">
        <v>2810</v>
      </c>
      <c r="Q2717" t="s">
        <v>2813</v>
      </c>
      <c r="R2717">
        <v>0</v>
      </c>
      <c r="S2717">
        <v>-17.940000000000001</v>
      </c>
      <c r="T2717">
        <v>-7.33</v>
      </c>
      <c r="U2717">
        <v>64.38</v>
      </c>
      <c r="V2717">
        <v>-1</v>
      </c>
      <c r="W2717">
        <v>-1</v>
      </c>
      <c r="X2717">
        <v>-1</v>
      </c>
      <c r="Y2717">
        <v>-1</v>
      </c>
      <c r="Z2717">
        <v>-1</v>
      </c>
      <c r="AA2717">
        <v>-1</v>
      </c>
      <c r="AB2717">
        <v>-1</v>
      </c>
      <c r="AC2717">
        <v>-1</v>
      </c>
      <c r="AD2717">
        <v>-1</v>
      </c>
      <c r="AE2717" s="4" t="s">
        <v>2828</v>
      </c>
      <c r="AF2717" s="9" t="s">
        <v>2829</v>
      </c>
      <c r="AG2717">
        <v>0</v>
      </c>
      <c r="AH2717">
        <v>1</v>
      </c>
      <c r="AI2717">
        <v>0</v>
      </c>
      <c r="AJ2717">
        <v>1</v>
      </c>
      <c r="AK2717" s="9" t="s">
        <v>2840</v>
      </c>
      <c r="AL2717">
        <f t="shared" si="959"/>
        <v>0</v>
      </c>
      <c r="AM2717">
        <f>IF(AND(INDIRECT(AN2717)='Sample Select backend'!$C$2,INDIRECT(AO2717)=1,INDIRECT(AP2717)='Sample Select backend'!$F$2,INDIRECT(AQ2717)=1,INDIRECT(AR2717)='Sample Select backend'!$M$2),1,0)</f>
        <v>0</v>
      </c>
      <c r="AN2717" t="str">
        <f>_xlfn.CONCAT('Sample Select backend'!$C$4,ROW(AN2717))</f>
        <v>AE2717</v>
      </c>
      <c r="AO2717" s="9" t="str">
        <f>_xlfn.CONCAT('Sample Select backend'!$J$2,ROW(AO2717))</f>
        <v>AJ2717</v>
      </c>
      <c r="AP2717" t="str">
        <f>_xlfn.CONCAT('Sample Select backend'!$F$4,ROW(AP2717))</f>
        <v>AF2717</v>
      </c>
      <c r="AQ2717" t="str">
        <f>_xlfn.CONCAT('Sample Select backend'!$I$10,ROW(AQ2717))</f>
        <v>R2717</v>
      </c>
      <c r="AR2717" t="str">
        <f>_xlfn.CONCAT('Sample Select backend'!$M$4,ROW(AR2717))</f>
        <v>AK2717</v>
      </c>
      <c r="AS2717" t="str">
        <f t="shared" si="960"/>
        <v>Panama</v>
      </c>
      <c r="AT2717" s="9" t="str">
        <f t="shared" si="961"/>
        <v>General</v>
      </c>
      <c r="AU2717">
        <f t="shared" si="962"/>
        <v>0</v>
      </c>
      <c r="AV2717" s="9">
        <v>0</v>
      </c>
    </row>
    <row r="2718" spans="1:48" x14ac:dyDescent="0.35">
      <c r="A2718" s="24" t="s">
        <v>140</v>
      </c>
      <c r="B2718" s="24">
        <v>5</v>
      </c>
      <c r="C2718" s="24" t="s">
        <v>204</v>
      </c>
      <c r="D2718" s="24" t="s">
        <v>4132</v>
      </c>
      <c r="E2718" s="24"/>
      <c r="O2718" t="s">
        <v>2801</v>
      </c>
      <c r="P2718" t="s">
        <v>2810</v>
      </c>
      <c r="Q2718" t="s">
        <v>2813</v>
      </c>
      <c r="R2718">
        <v>0</v>
      </c>
      <c r="S2718">
        <v>-17.940000000000001</v>
      </c>
      <c r="T2718">
        <v>-7.33</v>
      </c>
      <c r="U2718">
        <v>64.38</v>
      </c>
      <c r="V2718">
        <v>-1</v>
      </c>
      <c r="W2718">
        <v>-1</v>
      </c>
      <c r="X2718">
        <v>-1</v>
      </c>
      <c r="Y2718">
        <v>-1</v>
      </c>
      <c r="Z2718">
        <v>-1</v>
      </c>
      <c r="AA2718">
        <v>-1</v>
      </c>
      <c r="AB2718">
        <v>-1</v>
      </c>
      <c r="AC2718">
        <v>-1</v>
      </c>
      <c r="AD2718">
        <v>-1</v>
      </c>
      <c r="AE2718" s="4" t="s">
        <v>2828</v>
      </c>
      <c r="AF2718" s="9" t="s">
        <v>2829</v>
      </c>
      <c r="AG2718">
        <v>0</v>
      </c>
      <c r="AH2718">
        <v>1</v>
      </c>
      <c r="AI2718">
        <v>0</v>
      </c>
      <c r="AJ2718">
        <v>1</v>
      </c>
      <c r="AK2718" s="9" t="s">
        <v>2840</v>
      </c>
      <c r="AL2718">
        <f t="shared" si="959"/>
        <v>0</v>
      </c>
      <c r="AM2718">
        <f>IF(AND(INDIRECT(AN2718)='Sample Select backend'!$C$2,INDIRECT(AO2718)=1,INDIRECT(AP2718)='Sample Select backend'!$F$2,INDIRECT(AQ2718)=1,INDIRECT(AR2718)='Sample Select backend'!$M$2),1,0)</f>
        <v>0</v>
      </c>
      <c r="AN2718" t="str">
        <f>_xlfn.CONCAT('Sample Select backend'!$C$4,ROW(AN2718))</f>
        <v>AE2718</v>
      </c>
      <c r="AO2718" s="9" t="str">
        <f>_xlfn.CONCAT('Sample Select backend'!$J$2,ROW(AO2718))</f>
        <v>AJ2718</v>
      </c>
      <c r="AP2718" t="str">
        <f>_xlfn.CONCAT('Sample Select backend'!$F$4,ROW(AP2718))</f>
        <v>AF2718</v>
      </c>
      <c r="AQ2718" t="str">
        <f>_xlfn.CONCAT('Sample Select backend'!$I$10,ROW(AQ2718))</f>
        <v>R2718</v>
      </c>
      <c r="AR2718" t="str">
        <f>_xlfn.CONCAT('Sample Select backend'!$M$4,ROW(AR2718))</f>
        <v>AK2718</v>
      </c>
      <c r="AS2718" t="str">
        <f t="shared" si="960"/>
        <v>Panama</v>
      </c>
      <c r="AT2718" s="9" t="str">
        <f t="shared" si="961"/>
        <v>General</v>
      </c>
      <c r="AU2718">
        <f t="shared" si="962"/>
        <v>0</v>
      </c>
      <c r="AV2718" s="9">
        <v>0</v>
      </c>
    </row>
    <row r="2719" spans="1:48" x14ac:dyDescent="0.35">
      <c r="A2719" s="24" t="s">
        <v>140</v>
      </c>
      <c r="B2719" s="24" t="s">
        <v>201</v>
      </c>
      <c r="C2719" s="24" t="s">
        <v>201</v>
      </c>
      <c r="D2719" s="24" t="s">
        <v>4133</v>
      </c>
      <c r="E2719" s="24"/>
      <c r="O2719" t="s">
        <v>2801</v>
      </c>
      <c r="P2719" t="s">
        <v>2810</v>
      </c>
      <c r="Q2719" t="s">
        <v>2813</v>
      </c>
      <c r="R2719">
        <v>0</v>
      </c>
      <c r="S2719">
        <v>-17.940000000000001</v>
      </c>
      <c r="T2719">
        <v>-7.33</v>
      </c>
      <c r="U2719">
        <v>64.38</v>
      </c>
      <c r="V2719">
        <v>-1</v>
      </c>
      <c r="W2719">
        <v>-1</v>
      </c>
      <c r="X2719">
        <v>-1</v>
      </c>
      <c r="Y2719">
        <v>-1</v>
      </c>
      <c r="Z2719">
        <v>-1</v>
      </c>
      <c r="AA2719">
        <v>-1</v>
      </c>
      <c r="AB2719">
        <v>-1</v>
      </c>
      <c r="AC2719">
        <v>-1</v>
      </c>
      <c r="AD2719">
        <v>-1</v>
      </c>
      <c r="AE2719" s="4" t="s">
        <v>2828</v>
      </c>
      <c r="AF2719" s="9" t="s">
        <v>2829</v>
      </c>
      <c r="AG2719">
        <v>0</v>
      </c>
      <c r="AH2719">
        <v>1</v>
      </c>
      <c r="AI2719">
        <v>0</v>
      </c>
      <c r="AJ2719">
        <v>1</v>
      </c>
      <c r="AK2719" s="9" t="s">
        <v>2840</v>
      </c>
      <c r="AL2719">
        <f t="shared" si="959"/>
        <v>1</v>
      </c>
      <c r="AM2719">
        <f>IF(AND(INDIRECT(AN2719)='Sample Select backend'!$C$2,INDIRECT(AO2719)=1,INDIRECT(AP2719)='Sample Select backend'!$F$2,INDIRECT(AQ2719)=1,INDIRECT(AR2719)='Sample Select backend'!$M$2),1,0)</f>
        <v>0</v>
      </c>
      <c r="AN2719" t="str">
        <f>_xlfn.CONCAT('Sample Select backend'!$C$4,ROW(AN2719))</f>
        <v>AE2719</v>
      </c>
      <c r="AO2719" s="9" t="str">
        <f>_xlfn.CONCAT('Sample Select backend'!$J$2,ROW(AO2719))</f>
        <v>AJ2719</v>
      </c>
      <c r="AP2719" t="str">
        <f>_xlfn.CONCAT('Sample Select backend'!$F$4,ROW(AP2719))</f>
        <v>AF2719</v>
      </c>
      <c r="AQ2719" t="str">
        <f>_xlfn.CONCAT('Sample Select backend'!$I$10,ROW(AQ2719))</f>
        <v>R2719</v>
      </c>
      <c r="AR2719" t="str">
        <f>_xlfn.CONCAT('Sample Select backend'!$M$4,ROW(AR2719))</f>
        <v>AK2719</v>
      </c>
      <c r="AS2719" t="str">
        <f t="shared" si="960"/>
        <v>Panama</v>
      </c>
      <c r="AT2719" s="9" t="str">
        <f t="shared" si="961"/>
        <v>Other</v>
      </c>
      <c r="AU2719">
        <f t="shared" si="962"/>
        <v>0</v>
      </c>
      <c r="AV2719" s="9">
        <v>0</v>
      </c>
    </row>
    <row r="2720" spans="1:48" x14ac:dyDescent="0.35">
      <c r="A2720" s="24" t="s">
        <v>140</v>
      </c>
      <c r="B2720" s="24">
        <v>6</v>
      </c>
      <c r="C2720" s="24">
        <v>28</v>
      </c>
      <c r="D2720" s="24" t="s">
        <v>4134</v>
      </c>
      <c r="E2720" s="24"/>
      <c r="O2720" t="s">
        <v>2801</v>
      </c>
      <c r="P2720" t="s">
        <v>2810</v>
      </c>
      <c r="Q2720" t="s">
        <v>2813</v>
      </c>
      <c r="R2720">
        <v>0</v>
      </c>
      <c r="S2720">
        <v>-17.940000000000001</v>
      </c>
      <c r="T2720">
        <v>-7.33</v>
      </c>
      <c r="U2720">
        <v>64.38</v>
      </c>
      <c r="V2720">
        <v>-1</v>
      </c>
      <c r="W2720">
        <v>-1</v>
      </c>
      <c r="X2720">
        <v>-1</v>
      </c>
      <c r="Y2720">
        <v>-1</v>
      </c>
      <c r="Z2720">
        <v>-1</v>
      </c>
      <c r="AA2720">
        <v>-1</v>
      </c>
      <c r="AB2720">
        <v>-1</v>
      </c>
      <c r="AC2720">
        <v>-1</v>
      </c>
      <c r="AD2720">
        <v>-1</v>
      </c>
      <c r="AE2720" s="4" t="s">
        <v>2828</v>
      </c>
      <c r="AF2720" s="9" t="s">
        <v>2829</v>
      </c>
      <c r="AG2720">
        <v>0</v>
      </c>
      <c r="AH2720">
        <v>1</v>
      </c>
      <c r="AI2720">
        <v>0</v>
      </c>
      <c r="AJ2720">
        <v>1</v>
      </c>
      <c r="AK2720" s="9" t="s">
        <v>2840</v>
      </c>
      <c r="AL2720">
        <f t="shared" si="959"/>
        <v>0</v>
      </c>
      <c r="AM2720">
        <f>IF(AND(INDIRECT(AN2720)='Sample Select backend'!$C$2,INDIRECT(AO2720)=1,INDIRECT(AP2720)='Sample Select backend'!$F$2,INDIRECT(AQ2720)=1,INDIRECT(AR2720)='Sample Select backend'!$M$2),1,0)</f>
        <v>0</v>
      </c>
      <c r="AN2720" t="str">
        <f>_xlfn.CONCAT('Sample Select backend'!$C$4,ROW(AN2720))</f>
        <v>AE2720</v>
      </c>
      <c r="AO2720" s="9" t="str">
        <f>_xlfn.CONCAT('Sample Select backend'!$J$2,ROW(AO2720))</f>
        <v>AJ2720</v>
      </c>
      <c r="AP2720" t="str">
        <f>_xlfn.CONCAT('Sample Select backend'!$F$4,ROW(AP2720))</f>
        <v>AF2720</v>
      </c>
      <c r="AQ2720" t="str">
        <f>_xlfn.CONCAT('Sample Select backend'!$I$10,ROW(AQ2720))</f>
        <v>R2720</v>
      </c>
      <c r="AR2720" t="str">
        <f>_xlfn.CONCAT('Sample Select backend'!$M$4,ROW(AR2720))</f>
        <v>AK2720</v>
      </c>
      <c r="AS2720" t="str">
        <f t="shared" si="960"/>
        <v>Panama</v>
      </c>
      <c r="AT2720" s="9">
        <f t="shared" si="961"/>
        <v>28</v>
      </c>
      <c r="AU2720">
        <f t="shared" si="962"/>
        <v>0</v>
      </c>
      <c r="AV2720" s="9">
        <v>0</v>
      </c>
    </row>
    <row r="2721" spans="1:48" x14ac:dyDescent="0.35">
      <c r="A2721" s="24" t="s">
        <v>140</v>
      </c>
      <c r="B2721" s="24">
        <v>6</v>
      </c>
      <c r="C2721" s="24">
        <v>28</v>
      </c>
      <c r="D2721" s="24" t="s">
        <v>4135</v>
      </c>
      <c r="E2721" s="24"/>
      <c r="O2721" t="s">
        <v>2801</v>
      </c>
      <c r="P2721" t="s">
        <v>2810</v>
      </c>
      <c r="Q2721" t="s">
        <v>2813</v>
      </c>
      <c r="R2721">
        <v>0</v>
      </c>
      <c r="S2721">
        <v>-17.940000000000001</v>
      </c>
      <c r="T2721">
        <v>-7.33</v>
      </c>
      <c r="U2721">
        <v>64.38</v>
      </c>
      <c r="V2721">
        <v>-1</v>
      </c>
      <c r="W2721">
        <v>-1</v>
      </c>
      <c r="X2721">
        <v>-1</v>
      </c>
      <c r="Y2721">
        <v>-1</v>
      </c>
      <c r="Z2721">
        <v>-1</v>
      </c>
      <c r="AA2721">
        <v>-1</v>
      </c>
      <c r="AB2721">
        <v>-1</v>
      </c>
      <c r="AC2721">
        <v>-1</v>
      </c>
      <c r="AD2721">
        <v>-1</v>
      </c>
      <c r="AE2721" s="4" t="s">
        <v>2828</v>
      </c>
      <c r="AF2721" s="9" t="s">
        <v>2829</v>
      </c>
      <c r="AG2721">
        <v>0</v>
      </c>
      <c r="AH2721">
        <v>1</v>
      </c>
      <c r="AI2721">
        <v>0</v>
      </c>
      <c r="AJ2721">
        <v>1</v>
      </c>
      <c r="AK2721" s="9" t="s">
        <v>2840</v>
      </c>
      <c r="AL2721">
        <f t="shared" si="959"/>
        <v>0</v>
      </c>
      <c r="AM2721">
        <f>IF(AND(INDIRECT(AN2721)='Sample Select backend'!$C$2,INDIRECT(AO2721)=1,INDIRECT(AP2721)='Sample Select backend'!$F$2,INDIRECT(AQ2721)=1,INDIRECT(AR2721)='Sample Select backend'!$M$2),1,0)</f>
        <v>0</v>
      </c>
      <c r="AN2721" t="str">
        <f>_xlfn.CONCAT('Sample Select backend'!$C$4,ROW(AN2721))</f>
        <v>AE2721</v>
      </c>
      <c r="AO2721" s="9" t="str">
        <f>_xlfn.CONCAT('Sample Select backend'!$J$2,ROW(AO2721))</f>
        <v>AJ2721</v>
      </c>
      <c r="AP2721" t="str">
        <f>_xlfn.CONCAT('Sample Select backend'!$F$4,ROW(AP2721))</f>
        <v>AF2721</v>
      </c>
      <c r="AQ2721" t="str">
        <f>_xlfn.CONCAT('Sample Select backend'!$I$10,ROW(AQ2721))</f>
        <v>R2721</v>
      </c>
      <c r="AR2721" t="str">
        <f>_xlfn.CONCAT('Sample Select backend'!$M$4,ROW(AR2721))</f>
        <v>AK2721</v>
      </c>
      <c r="AS2721" t="str">
        <f t="shared" si="960"/>
        <v>Panama</v>
      </c>
      <c r="AT2721" s="9">
        <f t="shared" si="961"/>
        <v>28</v>
      </c>
      <c r="AU2721">
        <f t="shared" si="962"/>
        <v>0</v>
      </c>
      <c r="AV2721" s="9">
        <v>1</v>
      </c>
    </row>
    <row r="2722" spans="1:48" x14ac:dyDescent="0.35">
      <c r="A2722" s="24" t="s">
        <v>140</v>
      </c>
      <c r="B2722" s="24">
        <v>9</v>
      </c>
      <c r="C2722" s="24">
        <v>34</v>
      </c>
      <c r="D2722" s="24" t="s">
        <v>4136</v>
      </c>
      <c r="E2722" s="24"/>
      <c r="O2722" t="s">
        <v>2801</v>
      </c>
      <c r="P2722" t="s">
        <v>2810</v>
      </c>
      <c r="Q2722" t="s">
        <v>2813</v>
      </c>
      <c r="R2722">
        <v>0</v>
      </c>
      <c r="S2722">
        <v>-17.940000000000001</v>
      </c>
      <c r="T2722">
        <v>-7.33</v>
      </c>
      <c r="U2722">
        <v>64.38</v>
      </c>
      <c r="V2722">
        <v>-1</v>
      </c>
      <c r="W2722">
        <v>-1</v>
      </c>
      <c r="X2722">
        <v>-1</v>
      </c>
      <c r="Y2722">
        <v>-1</v>
      </c>
      <c r="Z2722">
        <v>-1</v>
      </c>
      <c r="AA2722">
        <v>-1</v>
      </c>
      <c r="AB2722">
        <v>-1</v>
      </c>
      <c r="AC2722">
        <v>-1</v>
      </c>
      <c r="AD2722">
        <v>-1</v>
      </c>
      <c r="AE2722" s="4" t="s">
        <v>2828</v>
      </c>
      <c r="AF2722" s="9" t="s">
        <v>2829</v>
      </c>
      <c r="AG2722">
        <v>0</v>
      </c>
      <c r="AH2722">
        <v>1</v>
      </c>
      <c r="AI2722">
        <v>0</v>
      </c>
      <c r="AJ2722">
        <v>1</v>
      </c>
      <c r="AK2722" s="9" t="s">
        <v>2840</v>
      </c>
      <c r="AL2722">
        <f t="shared" si="959"/>
        <v>0</v>
      </c>
      <c r="AM2722">
        <f>IF(AND(INDIRECT(AN2722)='Sample Select backend'!$C$2,INDIRECT(AO2722)=1,INDIRECT(AP2722)='Sample Select backend'!$F$2,INDIRECT(AQ2722)=1,INDIRECT(AR2722)='Sample Select backend'!$M$2),1,0)</f>
        <v>0</v>
      </c>
      <c r="AN2722" t="str">
        <f>_xlfn.CONCAT('Sample Select backend'!$C$4,ROW(AN2722))</f>
        <v>AE2722</v>
      </c>
      <c r="AO2722" s="9" t="str">
        <f>_xlfn.CONCAT('Sample Select backend'!$J$2,ROW(AO2722))</f>
        <v>AJ2722</v>
      </c>
      <c r="AP2722" t="str">
        <f>_xlfn.CONCAT('Sample Select backend'!$F$4,ROW(AP2722))</f>
        <v>AF2722</v>
      </c>
      <c r="AQ2722" t="str">
        <f>_xlfn.CONCAT('Sample Select backend'!$I$10,ROW(AQ2722))</f>
        <v>R2722</v>
      </c>
      <c r="AR2722" t="str">
        <f>_xlfn.CONCAT('Sample Select backend'!$M$4,ROW(AR2722))</f>
        <v>AK2722</v>
      </c>
      <c r="AS2722" t="str">
        <f t="shared" si="960"/>
        <v>Panama</v>
      </c>
      <c r="AT2722" s="9">
        <f t="shared" si="961"/>
        <v>34</v>
      </c>
      <c r="AU2722">
        <f t="shared" si="962"/>
        <v>0</v>
      </c>
      <c r="AV2722" s="9">
        <v>1</v>
      </c>
    </row>
    <row r="2723" spans="1:48" x14ac:dyDescent="0.35">
      <c r="A2723" t="s">
        <v>144</v>
      </c>
      <c r="B2723">
        <v>6</v>
      </c>
      <c r="C2723">
        <v>26</v>
      </c>
      <c r="D2723" t="s">
        <v>1911</v>
      </c>
      <c r="E2723">
        <v>1</v>
      </c>
      <c r="F2723">
        <v>1</v>
      </c>
      <c r="G2723">
        <v>2</v>
      </c>
      <c r="H2723">
        <v>-1</v>
      </c>
      <c r="I2723">
        <v>2</v>
      </c>
      <c r="J2723">
        <v>2</v>
      </c>
      <c r="K2723">
        <v>1</v>
      </c>
      <c r="L2723">
        <v>-2</v>
      </c>
      <c r="M2723">
        <v>1</v>
      </c>
      <c r="N2723" t="s">
        <v>2743</v>
      </c>
      <c r="O2723" t="s">
        <v>2805</v>
      </c>
      <c r="P2723" t="s">
        <v>2811</v>
      </c>
      <c r="Q2723" t="s">
        <v>2815</v>
      </c>
      <c r="R2723">
        <v>0</v>
      </c>
      <c r="S2723">
        <v>-3.82</v>
      </c>
      <c r="T2723" t="s">
        <v>202</v>
      </c>
      <c r="U2723">
        <v>49.04</v>
      </c>
      <c r="V2723">
        <f t="shared" ref="V2723:AD2728" si="972">IF(E2723&gt;0,1,IF(E2723&lt;0,0,-1))</f>
        <v>1</v>
      </c>
      <c r="W2723">
        <f t="shared" si="972"/>
        <v>1</v>
      </c>
      <c r="X2723">
        <f t="shared" si="972"/>
        <v>1</v>
      </c>
      <c r="Y2723">
        <f t="shared" si="972"/>
        <v>0</v>
      </c>
      <c r="Z2723">
        <f t="shared" si="972"/>
        <v>1</v>
      </c>
      <c r="AA2723">
        <f t="shared" si="972"/>
        <v>1</v>
      </c>
      <c r="AB2723">
        <f t="shared" si="972"/>
        <v>1</v>
      </c>
      <c r="AC2723">
        <f t="shared" si="972"/>
        <v>0</v>
      </c>
      <c r="AD2723">
        <f t="shared" si="972"/>
        <v>1</v>
      </c>
      <c r="AE2723" s="4" t="s">
        <v>2828</v>
      </c>
      <c r="AF2723" s="9" t="s">
        <v>2829</v>
      </c>
      <c r="AG2723">
        <v>1</v>
      </c>
      <c r="AH2723">
        <v>0</v>
      </c>
      <c r="AI2723">
        <v>0</v>
      </c>
      <c r="AJ2723">
        <v>1</v>
      </c>
      <c r="AK2723" s="9" t="s">
        <v>2840</v>
      </c>
      <c r="AL2723">
        <f t="shared" si="959"/>
        <v>0</v>
      </c>
      <c r="AM2723">
        <f>IF(AND(INDIRECT(AN2723)='Sample Select backend'!$C$2,INDIRECT(AO2723)=1,INDIRECT(AP2723)='Sample Select backend'!$F$2,INDIRECT(AQ2723)=1,INDIRECT(AR2723)='Sample Select backend'!$M$2),1,0)</f>
        <v>0</v>
      </c>
      <c r="AN2723" t="str">
        <f>_xlfn.CONCAT('Sample Select backend'!$C$4,ROW(AN2723))</f>
        <v>AE2723</v>
      </c>
      <c r="AO2723" s="9" t="str">
        <f>_xlfn.CONCAT('Sample Select backend'!$J$2,ROW(AO2723))</f>
        <v>AJ2723</v>
      </c>
      <c r="AP2723" t="str">
        <f>_xlfn.CONCAT('Sample Select backend'!$F$4,ROW(AP2723))</f>
        <v>AF2723</v>
      </c>
      <c r="AQ2723" t="str">
        <f>_xlfn.CONCAT('Sample Select backend'!$I$10,ROW(AQ2723))</f>
        <v>R2723</v>
      </c>
      <c r="AR2723" t="str">
        <f>_xlfn.CONCAT('Sample Select backend'!$M$4,ROW(AR2723))</f>
        <v>AK2723</v>
      </c>
      <c r="AS2723" t="str">
        <f t="shared" si="960"/>
        <v>Papua New Guinea</v>
      </c>
      <c r="AT2723" s="9">
        <f t="shared" si="961"/>
        <v>26</v>
      </c>
      <c r="AU2723">
        <f t="shared" si="962"/>
        <v>1</v>
      </c>
      <c r="AV2723" s="9">
        <v>1</v>
      </c>
    </row>
    <row r="2724" spans="1:48" x14ac:dyDescent="0.35">
      <c r="A2724" t="s">
        <v>144</v>
      </c>
      <c r="B2724">
        <v>7</v>
      </c>
      <c r="C2724" t="s">
        <v>201</v>
      </c>
      <c r="D2724" t="s">
        <v>1909</v>
      </c>
      <c r="E2724">
        <v>1</v>
      </c>
      <c r="F2724">
        <v>1</v>
      </c>
      <c r="G2724">
        <v>2</v>
      </c>
      <c r="H2724">
        <v>1</v>
      </c>
      <c r="I2724">
        <v>2</v>
      </c>
      <c r="J2724">
        <v>2</v>
      </c>
      <c r="K2724">
        <v>1</v>
      </c>
      <c r="L2724">
        <v>2</v>
      </c>
      <c r="M2724">
        <v>1</v>
      </c>
      <c r="N2724" t="s">
        <v>2743</v>
      </c>
      <c r="O2724" t="s">
        <v>2805</v>
      </c>
      <c r="P2724" t="s">
        <v>2811</v>
      </c>
      <c r="Q2724" t="s">
        <v>2815</v>
      </c>
      <c r="R2724">
        <v>0</v>
      </c>
      <c r="S2724">
        <v>-3.82</v>
      </c>
      <c r="T2724" t="s">
        <v>202</v>
      </c>
      <c r="U2724">
        <v>49.04</v>
      </c>
      <c r="V2724">
        <f t="shared" si="972"/>
        <v>1</v>
      </c>
      <c r="W2724">
        <f t="shared" si="972"/>
        <v>1</v>
      </c>
      <c r="X2724">
        <f t="shared" si="972"/>
        <v>1</v>
      </c>
      <c r="Y2724">
        <f t="shared" si="972"/>
        <v>1</v>
      </c>
      <c r="Z2724">
        <f t="shared" si="972"/>
        <v>1</v>
      </c>
      <c r="AA2724">
        <f t="shared" si="972"/>
        <v>1</v>
      </c>
      <c r="AB2724">
        <f t="shared" si="972"/>
        <v>1</v>
      </c>
      <c r="AC2724">
        <f t="shared" si="972"/>
        <v>1</v>
      </c>
      <c r="AD2724">
        <f t="shared" si="972"/>
        <v>1</v>
      </c>
      <c r="AE2724" s="4" t="s">
        <v>2828</v>
      </c>
      <c r="AF2724" s="9" t="s">
        <v>2829</v>
      </c>
      <c r="AG2724">
        <v>1</v>
      </c>
      <c r="AH2724">
        <v>0</v>
      </c>
      <c r="AI2724">
        <v>0</v>
      </c>
      <c r="AJ2724">
        <v>1</v>
      </c>
      <c r="AK2724" s="9" t="s">
        <v>2840</v>
      </c>
      <c r="AL2724">
        <f t="shared" si="959"/>
        <v>0</v>
      </c>
      <c r="AM2724">
        <f>IF(AND(INDIRECT(AN2724)='Sample Select backend'!$C$2,INDIRECT(AO2724)=1,INDIRECT(AP2724)='Sample Select backend'!$F$2,INDIRECT(AQ2724)=1,INDIRECT(AR2724)='Sample Select backend'!$M$2),1,0)</f>
        <v>0</v>
      </c>
      <c r="AN2724" t="str">
        <f>_xlfn.CONCAT('Sample Select backend'!$C$4,ROW(AN2724))</f>
        <v>AE2724</v>
      </c>
      <c r="AO2724" s="9" t="str">
        <f>_xlfn.CONCAT('Sample Select backend'!$J$2,ROW(AO2724))</f>
        <v>AJ2724</v>
      </c>
      <c r="AP2724" t="str">
        <f>_xlfn.CONCAT('Sample Select backend'!$F$4,ROW(AP2724))</f>
        <v>AF2724</v>
      </c>
      <c r="AQ2724" t="str">
        <f>_xlfn.CONCAT('Sample Select backend'!$I$10,ROW(AQ2724))</f>
        <v>R2724</v>
      </c>
      <c r="AR2724" t="str">
        <f>_xlfn.CONCAT('Sample Select backend'!$M$4,ROW(AR2724))</f>
        <v>AK2724</v>
      </c>
      <c r="AS2724" t="str">
        <f t="shared" si="960"/>
        <v>Papua New Guinea</v>
      </c>
      <c r="AT2724" s="9" t="str">
        <f t="shared" si="961"/>
        <v>Other</v>
      </c>
      <c r="AU2724">
        <f t="shared" si="962"/>
        <v>0</v>
      </c>
      <c r="AV2724" s="9">
        <v>1</v>
      </c>
    </row>
    <row r="2725" spans="1:48" x14ac:dyDescent="0.35">
      <c r="A2725" t="s">
        <v>144</v>
      </c>
      <c r="B2725">
        <v>5</v>
      </c>
      <c r="C2725" t="s">
        <v>204</v>
      </c>
      <c r="D2725" t="s">
        <v>1910</v>
      </c>
      <c r="E2725">
        <v>2</v>
      </c>
      <c r="F2725">
        <v>-2</v>
      </c>
      <c r="G2725">
        <v>-2</v>
      </c>
      <c r="H2725">
        <v>-1</v>
      </c>
      <c r="I2725">
        <v>-2</v>
      </c>
      <c r="J2725">
        <v>2</v>
      </c>
      <c r="K2725">
        <v>1</v>
      </c>
      <c r="L2725">
        <v>2</v>
      </c>
      <c r="M2725">
        <v>1</v>
      </c>
      <c r="N2725" t="s">
        <v>2743</v>
      </c>
      <c r="O2725" t="s">
        <v>2805</v>
      </c>
      <c r="P2725" t="s">
        <v>2811</v>
      </c>
      <c r="Q2725" t="s">
        <v>2815</v>
      </c>
      <c r="R2725">
        <v>0</v>
      </c>
      <c r="S2725">
        <v>-3.82</v>
      </c>
      <c r="T2725" t="s">
        <v>202</v>
      </c>
      <c r="U2725">
        <v>49.04</v>
      </c>
      <c r="V2725">
        <f t="shared" si="972"/>
        <v>1</v>
      </c>
      <c r="W2725">
        <f t="shared" si="972"/>
        <v>0</v>
      </c>
      <c r="X2725">
        <f t="shared" si="972"/>
        <v>0</v>
      </c>
      <c r="Y2725">
        <f t="shared" si="972"/>
        <v>0</v>
      </c>
      <c r="Z2725">
        <f t="shared" si="972"/>
        <v>0</v>
      </c>
      <c r="AA2725">
        <f t="shared" si="972"/>
        <v>1</v>
      </c>
      <c r="AB2725">
        <f t="shared" si="972"/>
        <v>1</v>
      </c>
      <c r="AC2725">
        <f t="shared" si="972"/>
        <v>1</v>
      </c>
      <c r="AD2725">
        <f t="shared" si="972"/>
        <v>1</v>
      </c>
      <c r="AE2725" s="4" t="s">
        <v>2828</v>
      </c>
      <c r="AF2725" s="9" t="s">
        <v>2829</v>
      </c>
      <c r="AG2725">
        <v>1</v>
      </c>
      <c r="AH2725">
        <v>0</v>
      </c>
      <c r="AI2725">
        <v>0</v>
      </c>
      <c r="AJ2725">
        <v>1</v>
      </c>
      <c r="AK2725" s="9" t="s">
        <v>2840</v>
      </c>
      <c r="AL2725">
        <f t="shared" si="959"/>
        <v>0</v>
      </c>
      <c r="AM2725">
        <f>IF(AND(INDIRECT(AN2725)='Sample Select backend'!$C$2,INDIRECT(AO2725)=1,INDIRECT(AP2725)='Sample Select backend'!$F$2,INDIRECT(AQ2725)=1,INDIRECT(AR2725)='Sample Select backend'!$M$2),1,0)</f>
        <v>0</v>
      </c>
      <c r="AN2725" t="str">
        <f>_xlfn.CONCAT('Sample Select backend'!$C$4,ROW(AN2725))</f>
        <v>AE2725</v>
      </c>
      <c r="AO2725" s="9" t="str">
        <f>_xlfn.CONCAT('Sample Select backend'!$J$2,ROW(AO2725))</f>
        <v>AJ2725</v>
      </c>
      <c r="AP2725" t="str">
        <f>_xlfn.CONCAT('Sample Select backend'!$F$4,ROW(AP2725))</f>
        <v>AF2725</v>
      </c>
      <c r="AQ2725" t="str">
        <f>_xlfn.CONCAT('Sample Select backend'!$I$10,ROW(AQ2725))</f>
        <v>R2725</v>
      </c>
      <c r="AR2725" t="str">
        <f>_xlfn.CONCAT('Sample Select backend'!$M$4,ROW(AR2725))</f>
        <v>AK2725</v>
      </c>
      <c r="AS2725" t="str">
        <f t="shared" si="960"/>
        <v>Papua New Guinea</v>
      </c>
      <c r="AT2725" s="9" t="str">
        <f t="shared" si="961"/>
        <v>General</v>
      </c>
      <c r="AU2725">
        <f t="shared" si="962"/>
        <v>0</v>
      </c>
      <c r="AV2725" s="9">
        <v>1</v>
      </c>
    </row>
    <row r="2726" spans="1:48" x14ac:dyDescent="0.35">
      <c r="A2726" t="s">
        <v>144</v>
      </c>
      <c r="B2726">
        <v>5</v>
      </c>
      <c r="C2726" t="s">
        <v>204</v>
      </c>
      <c r="D2726" t="s">
        <v>1912</v>
      </c>
      <c r="E2726">
        <v>2</v>
      </c>
      <c r="F2726">
        <v>-2</v>
      </c>
      <c r="G2726">
        <v>-2</v>
      </c>
      <c r="H2726">
        <v>-1</v>
      </c>
      <c r="I2726">
        <v>-2</v>
      </c>
      <c r="J2726">
        <v>2</v>
      </c>
      <c r="K2726">
        <v>1</v>
      </c>
      <c r="L2726">
        <v>2</v>
      </c>
      <c r="M2726">
        <v>1</v>
      </c>
      <c r="N2726" t="s">
        <v>2743</v>
      </c>
      <c r="O2726" t="s">
        <v>2805</v>
      </c>
      <c r="P2726" t="s">
        <v>2811</v>
      </c>
      <c r="Q2726" t="s">
        <v>2815</v>
      </c>
      <c r="R2726">
        <v>0</v>
      </c>
      <c r="S2726">
        <v>-3.82</v>
      </c>
      <c r="T2726" t="s">
        <v>202</v>
      </c>
      <c r="U2726">
        <v>49.04</v>
      </c>
      <c r="V2726">
        <f t="shared" si="972"/>
        <v>1</v>
      </c>
      <c r="W2726">
        <f t="shared" si="972"/>
        <v>0</v>
      </c>
      <c r="X2726">
        <f t="shared" si="972"/>
        <v>0</v>
      </c>
      <c r="Y2726">
        <f t="shared" si="972"/>
        <v>0</v>
      </c>
      <c r="Z2726">
        <f t="shared" si="972"/>
        <v>0</v>
      </c>
      <c r="AA2726">
        <f t="shared" si="972"/>
        <v>1</v>
      </c>
      <c r="AB2726">
        <f t="shared" si="972"/>
        <v>1</v>
      </c>
      <c r="AC2726">
        <f t="shared" si="972"/>
        <v>1</v>
      </c>
      <c r="AD2726">
        <f t="shared" si="972"/>
        <v>1</v>
      </c>
      <c r="AE2726" s="4" t="s">
        <v>2828</v>
      </c>
      <c r="AF2726" s="9" t="s">
        <v>2829</v>
      </c>
      <c r="AG2726">
        <v>1</v>
      </c>
      <c r="AH2726">
        <v>0</v>
      </c>
      <c r="AI2726">
        <v>0</v>
      </c>
      <c r="AJ2726">
        <v>1</v>
      </c>
      <c r="AK2726" s="9" t="s">
        <v>2840</v>
      </c>
      <c r="AL2726">
        <f t="shared" si="959"/>
        <v>0</v>
      </c>
      <c r="AM2726">
        <f>IF(AND(INDIRECT(AN2726)='Sample Select backend'!$C$2,INDIRECT(AO2726)=1,INDIRECT(AP2726)='Sample Select backend'!$F$2,INDIRECT(AQ2726)=1,INDIRECT(AR2726)='Sample Select backend'!$M$2),1,0)</f>
        <v>0</v>
      </c>
      <c r="AN2726" t="str">
        <f>_xlfn.CONCAT('Sample Select backend'!$C$4,ROW(AN2726))</f>
        <v>AE2726</v>
      </c>
      <c r="AO2726" s="9" t="str">
        <f>_xlfn.CONCAT('Sample Select backend'!$J$2,ROW(AO2726))</f>
        <v>AJ2726</v>
      </c>
      <c r="AP2726" t="str">
        <f>_xlfn.CONCAT('Sample Select backend'!$F$4,ROW(AP2726))</f>
        <v>AF2726</v>
      </c>
      <c r="AQ2726" t="str">
        <f>_xlfn.CONCAT('Sample Select backend'!$I$10,ROW(AQ2726))</f>
        <v>R2726</v>
      </c>
      <c r="AR2726" t="str">
        <f>_xlfn.CONCAT('Sample Select backend'!$M$4,ROW(AR2726))</f>
        <v>AK2726</v>
      </c>
      <c r="AS2726" t="str">
        <f t="shared" si="960"/>
        <v>Papua New Guinea</v>
      </c>
      <c r="AT2726" s="9" t="str">
        <f t="shared" si="961"/>
        <v>General</v>
      </c>
      <c r="AU2726">
        <f t="shared" si="962"/>
        <v>0</v>
      </c>
      <c r="AV2726" s="9">
        <v>1</v>
      </c>
    </row>
    <row r="2727" spans="1:48" x14ac:dyDescent="0.35">
      <c r="A2727" t="s">
        <v>144</v>
      </c>
      <c r="B2727">
        <v>7</v>
      </c>
      <c r="C2727">
        <v>30</v>
      </c>
      <c r="D2727" t="s">
        <v>1908</v>
      </c>
      <c r="E2727">
        <v>1</v>
      </c>
      <c r="F2727">
        <v>1</v>
      </c>
      <c r="G2727">
        <v>2</v>
      </c>
      <c r="H2727">
        <v>1</v>
      </c>
      <c r="I2727">
        <v>2</v>
      </c>
      <c r="J2727">
        <v>2</v>
      </c>
      <c r="K2727">
        <v>1</v>
      </c>
      <c r="L2727">
        <v>-2</v>
      </c>
      <c r="M2727">
        <v>1</v>
      </c>
      <c r="N2727" t="s">
        <v>2743</v>
      </c>
      <c r="O2727" t="s">
        <v>2805</v>
      </c>
      <c r="P2727" t="s">
        <v>2811</v>
      </c>
      <c r="Q2727" t="s">
        <v>2815</v>
      </c>
      <c r="R2727">
        <v>0</v>
      </c>
      <c r="S2727">
        <v>-3.82</v>
      </c>
      <c r="T2727" t="s">
        <v>202</v>
      </c>
      <c r="U2727">
        <v>49.04</v>
      </c>
      <c r="V2727">
        <f t="shared" si="972"/>
        <v>1</v>
      </c>
      <c r="W2727">
        <f t="shared" si="972"/>
        <v>1</v>
      </c>
      <c r="X2727">
        <f t="shared" si="972"/>
        <v>1</v>
      </c>
      <c r="Y2727">
        <f t="shared" si="972"/>
        <v>1</v>
      </c>
      <c r="Z2727">
        <f t="shared" si="972"/>
        <v>1</v>
      </c>
      <c r="AA2727">
        <f t="shared" si="972"/>
        <v>1</v>
      </c>
      <c r="AB2727">
        <f t="shared" si="972"/>
        <v>1</v>
      </c>
      <c r="AC2727">
        <f t="shared" si="972"/>
        <v>0</v>
      </c>
      <c r="AD2727">
        <f t="shared" si="972"/>
        <v>1</v>
      </c>
      <c r="AE2727" s="4" t="s">
        <v>2828</v>
      </c>
      <c r="AF2727" s="9" t="s">
        <v>2829</v>
      </c>
      <c r="AG2727">
        <v>1</v>
      </c>
      <c r="AH2727">
        <v>0</v>
      </c>
      <c r="AI2727">
        <v>0</v>
      </c>
      <c r="AJ2727">
        <v>1</v>
      </c>
      <c r="AK2727" s="9" t="s">
        <v>2840</v>
      </c>
      <c r="AL2727">
        <f t="shared" si="959"/>
        <v>0</v>
      </c>
      <c r="AM2727">
        <f>IF(AND(INDIRECT(AN2727)='Sample Select backend'!$C$2,INDIRECT(AO2727)=1,INDIRECT(AP2727)='Sample Select backend'!$F$2,INDIRECT(AQ2727)=1,INDIRECT(AR2727)='Sample Select backend'!$M$2),1,0)</f>
        <v>0</v>
      </c>
      <c r="AN2727" t="str">
        <f>_xlfn.CONCAT('Sample Select backend'!$C$4,ROW(AN2727))</f>
        <v>AE2727</v>
      </c>
      <c r="AO2727" s="9" t="str">
        <f>_xlfn.CONCAT('Sample Select backend'!$J$2,ROW(AO2727))</f>
        <v>AJ2727</v>
      </c>
      <c r="AP2727" t="str">
        <f>_xlfn.CONCAT('Sample Select backend'!$F$4,ROW(AP2727))</f>
        <v>AF2727</v>
      </c>
      <c r="AQ2727" t="str">
        <f>_xlfn.CONCAT('Sample Select backend'!$I$10,ROW(AQ2727))</f>
        <v>R2727</v>
      </c>
      <c r="AR2727" t="str">
        <f>_xlfn.CONCAT('Sample Select backend'!$M$4,ROW(AR2727))</f>
        <v>AK2727</v>
      </c>
      <c r="AS2727" t="str">
        <f t="shared" si="960"/>
        <v>Papua New Guinea</v>
      </c>
      <c r="AT2727" s="9">
        <f t="shared" si="961"/>
        <v>30</v>
      </c>
      <c r="AU2727">
        <f t="shared" si="962"/>
        <v>0</v>
      </c>
      <c r="AV2727" s="9">
        <v>0</v>
      </c>
    </row>
    <row r="2728" spans="1:48" x14ac:dyDescent="0.35">
      <c r="A2728" t="s">
        <v>144</v>
      </c>
      <c r="B2728">
        <v>9</v>
      </c>
      <c r="C2728">
        <v>34</v>
      </c>
      <c r="D2728" t="s">
        <v>1907</v>
      </c>
      <c r="E2728">
        <v>2</v>
      </c>
      <c r="F2728">
        <v>1</v>
      </c>
      <c r="H2728">
        <v>-2</v>
      </c>
      <c r="I2728">
        <v>2</v>
      </c>
      <c r="K2728">
        <v>1</v>
      </c>
      <c r="M2728">
        <v>1</v>
      </c>
      <c r="N2728" t="s">
        <v>2743</v>
      </c>
      <c r="O2728" t="s">
        <v>2805</v>
      </c>
      <c r="P2728" t="s">
        <v>2811</v>
      </c>
      <c r="Q2728" t="s">
        <v>2815</v>
      </c>
      <c r="R2728">
        <v>0</v>
      </c>
      <c r="S2728">
        <v>-3.82</v>
      </c>
      <c r="T2728" t="s">
        <v>202</v>
      </c>
      <c r="U2728">
        <v>49.04</v>
      </c>
      <c r="V2728">
        <f t="shared" si="972"/>
        <v>1</v>
      </c>
      <c r="W2728">
        <f t="shared" si="972"/>
        <v>1</v>
      </c>
      <c r="X2728">
        <f t="shared" si="972"/>
        <v>-1</v>
      </c>
      <c r="Y2728">
        <f t="shared" si="972"/>
        <v>0</v>
      </c>
      <c r="Z2728">
        <f t="shared" si="972"/>
        <v>1</v>
      </c>
      <c r="AA2728">
        <f t="shared" si="972"/>
        <v>-1</v>
      </c>
      <c r="AB2728">
        <f t="shared" si="972"/>
        <v>1</v>
      </c>
      <c r="AC2728">
        <f t="shared" si="972"/>
        <v>-1</v>
      </c>
      <c r="AD2728">
        <f t="shared" si="972"/>
        <v>1</v>
      </c>
      <c r="AE2728" s="4" t="s">
        <v>2828</v>
      </c>
      <c r="AF2728" s="9" t="s">
        <v>2829</v>
      </c>
      <c r="AG2728">
        <v>1</v>
      </c>
      <c r="AH2728">
        <v>0</v>
      </c>
      <c r="AI2728">
        <v>0</v>
      </c>
      <c r="AJ2728">
        <v>1</v>
      </c>
      <c r="AK2728" s="9" t="s">
        <v>2840</v>
      </c>
      <c r="AL2728">
        <f t="shared" si="959"/>
        <v>0</v>
      </c>
      <c r="AM2728">
        <f>IF(AND(INDIRECT(AN2728)='Sample Select backend'!$C$2,INDIRECT(AO2728)=1,INDIRECT(AP2728)='Sample Select backend'!$F$2,INDIRECT(AQ2728)=1,INDIRECT(AR2728)='Sample Select backend'!$M$2),1,0)</f>
        <v>0</v>
      </c>
      <c r="AN2728" t="str">
        <f>_xlfn.CONCAT('Sample Select backend'!$C$4,ROW(AN2728))</f>
        <v>AE2728</v>
      </c>
      <c r="AO2728" s="9" t="str">
        <f>_xlfn.CONCAT('Sample Select backend'!$J$2,ROW(AO2728))</f>
        <v>AJ2728</v>
      </c>
      <c r="AP2728" t="str">
        <f>_xlfn.CONCAT('Sample Select backend'!$F$4,ROW(AP2728))</f>
        <v>AF2728</v>
      </c>
      <c r="AQ2728" t="str">
        <f>_xlfn.CONCAT('Sample Select backend'!$I$10,ROW(AQ2728))</f>
        <v>R2728</v>
      </c>
      <c r="AR2728" t="str">
        <f>_xlfn.CONCAT('Sample Select backend'!$M$4,ROW(AR2728))</f>
        <v>AK2728</v>
      </c>
      <c r="AS2728" t="str">
        <f t="shared" si="960"/>
        <v>Papua New Guinea</v>
      </c>
      <c r="AT2728" s="9">
        <f t="shared" si="961"/>
        <v>34</v>
      </c>
      <c r="AU2728">
        <f t="shared" si="962"/>
        <v>0</v>
      </c>
      <c r="AV2728" s="9">
        <v>0</v>
      </c>
    </row>
    <row r="2729" spans="1:48" x14ac:dyDescent="0.35">
      <c r="A2729" s="24" t="s">
        <v>144</v>
      </c>
      <c r="B2729" s="24">
        <v>1</v>
      </c>
      <c r="C2729" s="24">
        <v>5</v>
      </c>
      <c r="D2729" s="24" t="s">
        <v>4137</v>
      </c>
      <c r="E2729" s="24"/>
      <c r="O2729" t="s">
        <v>2805</v>
      </c>
      <c r="P2729" t="s">
        <v>2811</v>
      </c>
      <c r="Q2729" t="s">
        <v>2815</v>
      </c>
      <c r="R2729">
        <v>0</v>
      </c>
      <c r="S2729">
        <v>-3.82</v>
      </c>
      <c r="T2729" t="s">
        <v>202</v>
      </c>
      <c r="U2729">
        <v>49.04</v>
      </c>
      <c r="V2729">
        <v>-1</v>
      </c>
      <c r="W2729">
        <v>-1</v>
      </c>
      <c r="X2729">
        <v>-1</v>
      </c>
      <c r="Y2729">
        <v>-1</v>
      </c>
      <c r="Z2729">
        <v>-1</v>
      </c>
      <c r="AA2729">
        <v>-1</v>
      </c>
      <c r="AB2729">
        <v>-1</v>
      </c>
      <c r="AC2729">
        <v>-1</v>
      </c>
      <c r="AD2729">
        <v>-1</v>
      </c>
      <c r="AE2729" s="4" t="s">
        <v>2828</v>
      </c>
      <c r="AF2729" s="9" t="s">
        <v>2829</v>
      </c>
      <c r="AG2729">
        <v>1</v>
      </c>
      <c r="AH2729">
        <v>0</v>
      </c>
      <c r="AI2729">
        <v>0</v>
      </c>
      <c r="AJ2729">
        <v>1</v>
      </c>
      <c r="AK2729" s="9" t="s">
        <v>2840</v>
      </c>
      <c r="AL2729">
        <f t="shared" si="959"/>
        <v>0</v>
      </c>
      <c r="AM2729">
        <f>IF(AND(INDIRECT(AN2729)='Sample Select backend'!$C$2,INDIRECT(AO2729)=1,INDIRECT(AP2729)='Sample Select backend'!$F$2,INDIRECT(AQ2729)=1,INDIRECT(AR2729)='Sample Select backend'!$M$2),1,0)</f>
        <v>0</v>
      </c>
      <c r="AN2729" t="str">
        <f>_xlfn.CONCAT('Sample Select backend'!$C$4,ROW(AN2729))</f>
        <v>AE2729</v>
      </c>
      <c r="AO2729" s="9" t="str">
        <f>_xlfn.CONCAT('Sample Select backend'!$J$2,ROW(AO2729))</f>
        <v>AJ2729</v>
      </c>
      <c r="AP2729" t="str">
        <f>_xlfn.CONCAT('Sample Select backend'!$F$4,ROW(AP2729))</f>
        <v>AF2729</v>
      </c>
      <c r="AQ2729" t="str">
        <f>_xlfn.CONCAT('Sample Select backend'!$I$10,ROW(AQ2729))</f>
        <v>R2729</v>
      </c>
      <c r="AR2729" t="str">
        <f>_xlfn.CONCAT('Sample Select backend'!$M$4,ROW(AR2729))</f>
        <v>AK2729</v>
      </c>
      <c r="AS2729" t="str">
        <f t="shared" si="960"/>
        <v>Papua New Guinea</v>
      </c>
      <c r="AT2729" s="9">
        <f t="shared" si="961"/>
        <v>5</v>
      </c>
      <c r="AU2729">
        <f t="shared" si="962"/>
        <v>0</v>
      </c>
      <c r="AV2729" s="9">
        <v>0</v>
      </c>
    </row>
    <row r="2730" spans="1:48" x14ac:dyDescent="0.35">
      <c r="A2730" s="24" t="s">
        <v>144</v>
      </c>
      <c r="B2730" s="24">
        <v>2</v>
      </c>
      <c r="C2730" s="24">
        <v>13</v>
      </c>
      <c r="D2730" s="24" t="s">
        <v>4138</v>
      </c>
      <c r="E2730" s="24"/>
      <c r="O2730" t="s">
        <v>2805</v>
      </c>
      <c r="P2730" t="s">
        <v>2811</v>
      </c>
      <c r="Q2730" t="s">
        <v>2815</v>
      </c>
      <c r="R2730">
        <v>0</v>
      </c>
      <c r="S2730">
        <v>-3.82</v>
      </c>
      <c r="T2730" t="s">
        <v>202</v>
      </c>
      <c r="U2730">
        <v>49.04</v>
      </c>
      <c r="V2730">
        <v>-1</v>
      </c>
      <c r="W2730">
        <v>-1</v>
      </c>
      <c r="X2730">
        <v>-1</v>
      </c>
      <c r="Y2730">
        <v>-1</v>
      </c>
      <c r="Z2730">
        <v>-1</v>
      </c>
      <c r="AA2730">
        <v>-1</v>
      </c>
      <c r="AB2730">
        <v>-1</v>
      </c>
      <c r="AC2730">
        <v>-1</v>
      </c>
      <c r="AD2730">
        <v>-1</v>
      </c>
      <c r="AE2730" s="4" t="s">
        <v>2828</v>
      </c>
      <c r="AF2730" s="9" t="s">
        <v>2829</v>
      </c>
      <c r="AG2730">
        <v>1</v>
      </c>
      <c r="AH2730">
        <v>0</v>
      </c>
      <c r="AI2730">
        <v>0</v>
      </c>
      <c r="AJ2730">
        <v>1</v>
      </c>
      <c r="AK2730" s="9" t="s">
        <v>2840</v>
      </c>
      <c r="AL2730">
        <f t="shared" si="959"/>
        <v>0</v>
      </c>
      <c r="AM2730">
        <f>IF(AND(INDIRECT(AN2730)='Sample Select backend'!$C$2,INDIRECT(AO2730)=1,INDIRECT(AP2730)='Sample Select backend'!$F$2,INDIRECT(AQ2730)=1,INDIRECT(AR2730)='Sample Select backend'!$M$2),1,0)</f>
        <v>0</v>
      </c>
      <c r="AN2730" t="str">
        <f>_xlfn.CONCAT('Sample Select backend'!$C$4,ROW(AN2730))</f>
        <v>AE2730</v>
      </c>
      <c r="AO2730" s="9" t="str">
        <f>_xlfn.CONCAT('Sample Select backend'!$J$2,ROW(AO2730))</f>
        <v>AJ2730</v>
      </c>
      <c r="AP2730" t="str">
        <f>_xlfn.CONCAT('Sample Select backend'!$F$4,ROW(AP2730))</f>
        <v>AF2730</v>
      </c>
      <c r="AQ2730" t="str">
        <f>_xlfn.CONCAT('Sample Select backend'!$I$10,ROW(AQ2730))</f>
        <v>R2730</v>
      </c>
      <c r="AR2730" t="str">
        <f>_xlfn.CONCAT('Sample Select backend'!$M$4,ROW(AR2730))</f>
        <v>AK2730</v>
      </c>
      <c r="AS2730" t="str">
        <f t="shared" si="960"/>
        <v>Papua New Guinea</v>
      </c>
      <c r="AT2730" s="9">
        <f t="shared" si="961"/>
        <v>13</v>
      </c>
      <c r="AU2730">
        <f t="shared" si="962"/>
        <v>0</v>
      </c>
      <c r="AV2730" s="9">
        <v>0</v>
      </c>
    </row>
    <row r="2731" spans="1:48" x14ac:dyDescent="0.35">
      <c r="A2731" s="24" t="s">
        <v>144</v>
      </c>
      <c r="B2731" s="24">
        <v>1</v>
      </c>
      <c r="C2731" s="24">
        <v>6</v>
      </c>
      <c r="D2731" s="24" t="s">
        <v>4139</v>
      </c>
      <c r="E2731" s="24"/>
      <c r="O2731" t="s">
        <v>2805</v>
      </c>
      <c r="P2731" t="s">
        <v>2811</v>
      </c>
      <c r="Q2731" t="s">
        <v>2815</v>
      </c>
      <c r="R2731">
        <v>0</v>
      </c>
      <c r="S2731">
        <v>-3.82</v>
      </c>
      <c r="T2731" t="s">
        <v>202</v>
      </c>
      <c r="U2731">
        <v>49.04</v>
      </c>
      <c r="V2731">
        <v>-1</v>
      </c>
      <c r="W2731">
        <v>-1</v>
      </c>
      <c r="X2731">
        <v>-1</v>
      </c>
      <c r="Y2731">
        <v>-1</v>
      </c>
      <c r="Z2731">
        <v>-1</v>
      </c>
      <c r="AA2731">
        <v>-1</v>
      </c>
      <c r="AB2731">
        <v>-1</v>
      </c>
      <c r="AC2731">
        <v>-1</v>
      </c>
      <c r="AD2731">
        <v>-1</v>
      </c>
      <c r="AE2731" s="4" t="s">
        <v>2828</v>
      </c>
      <c r="AF2731" s="9" t="s">
        <v>2829</v>
      </c>
      <c r="AG2731">
        <v>1</v>
      </c>
      <c r="AH2731">
        <v>0</v>
      </c>
      <c r="AI2731">
        <v>0</v>
      </c>
      <c r="AJ2731">
        <v>1</v>
      </c>
      <c r="AK2731" s="9" t="s">
        <v>2840</v>
      </c>
      <c r="AL2731">
        <f t="shared" si="959"/>
        <v>0</v>
      </c>
      <c r="AM2731">
        <f>IF(AND(INDIRECT(AN2731)='Sample Select backend'!$C$2,INDIRECT(AO2731)=1,INDIRECT(AP2731)='Sample Select backend'!$F$2,INDIRECT(AQ2731)=1,INDIRECT(AR2731)='Sample Select backend'!$M$2),1,0)</f>
        <v>0</v>
      </c>
      <c r="AN2731" t="str">
        <f>_xlfn.CONCAT('Sample Select backend'!$C$4,ROW(AN2731))</f>
        <v>AE2731</v>
      </c>
      <c r="AO2731" s="9" t="str">
        <f>_xlfn.CONCAT('Sample Select backend'!$J$2,ROW(AO2731))</f>
        <v>AJ2731</v>
      </c>
      <c r="AP2731" t="str">
        <f>_xlfn.CONCAT('Sample Select backend'!$F$4,ROW(AP2731))</f>
        <v>AF2731</v>
      </c>
      <c r="AQ2731" t="str">
        <f>_xlfn.CONCAT('Sample Select backend'!$I$10,ROW(AQ2731))</f>
        <v>R2731</v>
      </c>
      <c r="AR2731" t="str">
        <f>_xlfn.CONCAT('Sample Select backend'!$M$4,ROW(AR2731))</f>
        <v>AK2731</v>
      </c>
      <c r="AS2731" t="str">
        <f t="shared" si="960"/>
        <v>Papua New Guinea</v>
      </c>
      <c r="AT2731" s="9">
        <f t="shared" si="961"/>
        <v>6</v>
      </c>
      <c r="AU2731">
        <f t="shared" si="962"/>
        <v>0</v>
      </c>
      <c r="AV2731" s="9">
        <v>0</v>
      </c>
    </row>
    <row r="2732" spans="1:48" x14ac:dyDescent="0.35">
      <c r="A2732" s="24" t="s">
        <v>144</v>
      </c>
      <c r="B2732" s="24">
        <v>2</v>
      </c>
      <c r="C2732" s="24">
        <v>14</v>
      </c>
      <c r="D2732" s="24" t="s">
        <v>4140</v>
      </c>
      <c r="E2732" s="24"/>
      <c r="O2732" t="s">
        <v>2805</v>
      </c>
      <c r="P2732" t="s">
        <v>2811</v>
      </c>
      <c r="Q2732" t="s">
        <v>2815</v>
      </c>
      <c r="R2732">
        <v>0</v>
      </c>
      <c r="S2732">
        <v>-3.82</v>
      </c>
      <c r="T2732" t="s">
        <v>202</v>
      </c>
      <c r="U2732">
        <v>49.04</v>
      </c>
      <c r="V2732">
        <v>-1</v>
      </c>
      <c r="W2732">
        <v>-1</v>
      </c>
      <c r="X2732">
        <v>-1</v>
      </c>
      <c r="Y2732">
        <v>-1</v>
      </c>
      <c r="Z2732">
        <v>-1</v>
      </c>
      <c r="AA2732">
        <v>-1</v>
      </c>
      <c r="AB2732">
        <v>-1</v>
      </c>
      <c r="AC2732">
        <v>-1</v>
      </c>
      <c r="AD2732">
        <v>-1</v>
      </c>
      <c r="AE2732" s="4" t="s">
        <v>2828</v>
      </c>
      <c r="AF2732" s="9" t="s">
        <v>2829</v>
      </c>
      <c r="AG2732">
        <v>1</v>
      </c>
      <c r="AH2732">
        <v>0</v>
      </c>
      <c r="AI2732">
        <v>0</v>
      </c>
      <c r="AJ2732">
        <v>1</v>
      </c>
      <c r="AK2732" s="9" t="s">
        <v>2840</v>
      </c>
      <c r="AL2732">
        <f t="shared" si="959"/>
        <v>0</v>
      </c>
      <c r="AM2732">
        <f>IF(AND(INDIRECT(AN2732)='Sample Select backend'!$C$2,INDIRECT(AO2732)=1,INDIRECT(AP2732)='Sample Select backend'!$F$2,INDIRECT(AQ2732)=1,INDIRECT(AR2732)='Sample Select backend'!$M$2),1,0)</f>
        <v>0</v>
      </c>
      <c r="AN2732" t="str">
        <f>_xlfn.CONCAT('Sample Select backend'!$C$4,ROW(AN2732))</f>
        <v>AE2732</v>
      </c>
      <c r="AO2732" s="9" t="str">
        <f>_xlfn.CONCAT('Sample Select backend'!$J$2,ROW(AO2732))</f>
        <v>AJ2732</v>
      </c>
      <c r="AP2732" t="str">
        <f>_xlfn.CONCAT('Sample Select backend'!$F$4,ROW(AP2732))</f>
        <v>AF2732</v>
      </c>
      <c r="AQ2732" t="str">
        <f>_xlfn.CONCAT('Sample Select backend'!$I$10,ROW(AQ2732))</f>
        <v>R2732</v>
      </c>
      <c r="AR2732" t="str">
        <f>_xlfn.CONCAT('Sample Select backend'!$M$4,ROW(AR2732))</f>
        <v>AK2732</v>
      </c>
      <c r="AS2732" t="str">
        <f t="shared" si="960"/>
        <v>Papua New Guinea</v>
      </c>
      <c r="AT2732" s="9">
        <f t="shared" si="961"/>
        <v>14</v>
      </c>
      <c r="AU2732">
        <f t="shared" si="962"/>
        <v>0</v>
      </c>
      <c r="AV2732" s="9">
        <v>0</v>
      </c>
    </row>
    <row r="2733" spans="1:48" x14ac:dyDescent="0.35">
      <c r="A2733" s="24" t="s">
        <v>144</v>
      </c>
      <c r="B2733" s="24">
        <v>1</v>
      </c>
      <c r="C2733" s="24">
        <v>8</v>
      </c>
      <c r="D2733" s="24" t="s">
        <v>4141</v>
      </c>
      <c r="E2733" s="24"/>
      <c r="O2733" t="s">
        <v>2805</v>
      </c>
      <c r="P2733" t="s">
        <v>2811</v>
      </c>
      <c r="Q2733" t="s">
        <v>2815</v>
      </c>
      <c r="R2733">
        <v>0</v>
      </c>
      <c r="S2733">
        <v>-3.82</v>
      </c>
      <c r="T2733" t="s">
        <v>202</v>
      </c>
      <c r="U2733">
        <v>49.04</v>
      </c>
      <c r="V2733">
        <v>-1</v>
      </c>
      <c r="W2733">
        <v>-1</v>
      </c>
      <c r="X2733">
        <v>-1</v>
      </c>
      <c r="Y2733">
        <v>-1</v>
      </c>
      <c r="Z2733">
        <v>-1</v>
      </c>
      <c r="AA2733">
        <v>-1</v>
      </c>
      <c r="AB2733">
        <v>-1</v>
      </c>
      <c r="AC2733">
        <v>-1</v>
      </c>
      <c r="AD2733">
        <v>-1</v>
      </c>
      <c r="AE2733" s="4" t="s">
        <v>2828</v>
      </c>
      <c r="AF2733" s="9" t="s">
        <v>2829</v>
      </c>
      <c r="AG2733">
        <v>1</v>
      </c>
      <c r="AH2733">
        <v>0</v>
      </c>
      <c r="AI2733">
        <v>0</v>
      </c>
      <c r="AJ2733">
        <v>1</v>
      </c>
      <c r="AK2733" s="9" t="s">
        <v>2840</v>
      </c>
      <c r="AL2733">
        <f t="shared" si="959"/>
        <v>0</v>
      </c>
      <c r="AM2733">
        <f>IF(AND(INDIRECT(AN2733)='Sample Select backend'!$C$2,INDIRECT(AO2733)=1,INDIRECT(AP2733)='Sample Select backend'!$F$2,INDIRECT(AQ2733)=1,INDIRECT(AR2733)='Sample Select backend'!$M$2),1,0)</f>
        <v>0</v>
      </c>
      <c r="AN2733" t="str">
        <f>_xlfn.CONCAT('Sample Select backend'!$C$4,ROW(AN2733))</f>
        <v>AE2733</v>
      </c>
      <c r="AO2733" s="9" t="str">
        <f>_xlfn.CONCAT('Sample Select backend'!$J$2,ROW(AO2733))</f>
        <v>AJ2733</v>
      </c>
      <c r="AP2733" t="str">
        <f>_xlfn.CONCAT('Sample Select backend'!$F$4,ROW(AP2733))</f>
        <v>AF2733</v>
      </c>
      <c r="AQ2733" t="str">
        <f>_xlfn.CONCAT('Sample Select backend'!$I$10,ROW(AQ2733))</f>
        <v>R2733</v>
      </c>
      <c r="AR2733" t="str">
        <f>_xlfn.CONCAT('Sample Select backend'!$M$4,ROW(AR2733))</f>
        <v>AK2733</v>
      </c>
      <c r="AS2733" t="str">
        <f t="shared" si="960"/>
        <v>Papua New Guinea</v>
      </c>
      <c r="AT2733" s="9">
        <f t="shared" si="961"/>
        <v>8</v>
      </c>
      <c r="AU2733">
        <f t="shared" si="962"/>
        <v>0</v>
      </c>
      <c r="AV2733" s="9">
        <v>0</v>
      </c>
    </row>
    <row r="2734" spans="1:48" x14ac:dyDescent="0.35">
      <c r="A2734" s="24" t="s">
        <v>144</v>
      </c>
      <c r="B2734" s="24">
        <v>1</v>
      </c>
      <c r="C2734" s="24">
        <v>9</v>
      </c>
      <c r="D2734" s="24" t="s">
        <v>4142</v>
      </c>
      <c r="E2734" s="24"/>
      <c r="O2734" t="s">
        <v>2805</v>
      </c>
      <c r="P2734" t="s">
        <v>2811</v>
      </c>
      <c r="Q2734" t="s">
        <v>2815</v>
      </c>
      <c r="R2734">
        <v>0</v>
      </c>
      <c r="S2734">
        <v>-3.82</v>
      </c>
      <c r="T2734" t="s">
        <v>202</v>
      </c>
      <c r="U2734">
        <v>49.04</v>
      </c>
      <c r="V2734">
        <v>-1</v>
      </c>
      <c r="W2734">
        <v>-1</v>
      </c>
      <c r="X2734">
        <v>-1</v>
      </c>
      <c r="Y2734">
        <v>-1</v>
      </c>
      <c r="Z2734">
        <v>-1</v>
      </c>
      <c r="AA2734">
        <v>-1</v>
      </c>
      <c r="AB2734">
        <v>-1</v>
      </c>
      <c r="AC2734">
        <v>-1</v>
      </c>
      <c r="AD2734">
        <v>-1</v>
      </c>
      <c r="AE2734" s="4" t="s">
        <v>2828</v>
      </c>
      <c r="AF2734" s="9" t="s">
        <v>2829</v>
      </c>
      <c r="AG2734">
        <v>1</v>
      </c>
      <c r="AH2734">
        <v>0</v>
      </c>
      <c r="AI2734">
        <v>0</v>
      </c>
      <c r="AJ2734">
        <v>1</v>
      </c>
      <c r="AK2734" s="9" t="s">
        <v>2840</v>
      </c>
      <c r="AL2734">
        <f t="shared" si="959"/>
        <v>0</v>
      </c>
      <c r="AM2734">
        <f>IF(AND(INDIRECT(AN2734)='Sample Select backend'!$C$2,INDIRECT(AO2734)=1,INDIRECT(AP2734)='Sample Select backend'!$F$2,INDIRECT(AQ2734)=1,INDIRECT(AR2734)='Sample Select backend'!$M$2),1,0)</f>
        <v>0</v>
      </c>
      <c r="AN2734" t="str">
        <f>_xlfn.CONCAT('Sample Select backend'!$C$4,ROW(AN2734))</f>
        <v>AE2734</v>
      </c>
      <c r="AO2734" s="9" t="str">
        <f>_xlfn.CONCAT('Sample Select backend'!$J$2,ROW(AO2734))</f>
        <v>AJ2734</v>
      </c>
      <c r="AP2734" t="str">
        <f>_xlfn.CONCAT('Sample Select backend'!$F$4,ROW(AP2734))</f>
        <v>AF2734</v>
      </c>
      <c r="AQ2734" t="str">
        <f>_xlfn.CONCAT('Sample Select backend'!$I$10,ROW(AQ2734))</f>
        <v>R2734</v>
      </c>
      <c r="AR2734" t="str">
        <f>_xlfn.CONCAT('Sample Select backend'!$M$4,ROW(AR2734))</f>
        <v>AK2734</v>
      </c>
      <c r="AS2734" t="str">
        <f t="shared" si="960"/>
        <v>Papua New Guinea</v>
      </c>
      <c r="AT2734" s="9">
        <f t="shared" si="961"/>
        <v>9</v>
      </c>
      <c r="AU2734">
        <f t="shared" si="962"/>
        <v>0</v>
      </c>
      <c r="AV2734" s="9">
        <v>1</v>
      </c>
    </row>
    <row r="2735" spans="1:48" x14ac:dyDescent="0.35">
      <c r="A2735" s="24" t="s">
        <v>144</v>
      </c>
      <c r="B2735" s="24">
        <v>1</v>
      </c>
      <c r="C2735" s="24" t="s">
        <v>201</v>
      </c>
      <c r="D2735" s="24" t="s">
        <v>4143</v>
      </c>
      <c r="E2735" s="24"/>
      <c r="O2735" t="s">
        <v>2805</v>
      </c>
      <c r="P2735" t="s">
        <v>2811</v>
      </c>
      <c r="Q2735" t="s">
        <v>2815</v>
      </c>
      <c r="R2735">
        <v>0</v>
      </c>
      <c r="S2735">
        <v>-3.82</v>
      </c>
      <c r="T2735" t="s">
        <v>202</v>
      </c>
      <c r="U2735">
        <v>49.04</v>
      </c>
      <c r="V2735">
        <v>-1</v>
      </c>
      <c r="W2735">
        <v>-1</v>
      </c>
      <c r="X2735">
        <v>-1</v>
      </c>
      <c r="Y2735">
        <v>-1</v>
      </c>
      <c r="Z2735">
        <v>-1</v>
      </c>
      <c r="AA2735">
        <v>-1</v>
      </c>
      <c r="AB2735">
        <v>-1</v>
      </c>
      <c r="AC2735">
        <v>-1</v>
      </c>
      <c r="AD2735">
        <v>-1</v>
      </c>
      <c r="AE2735" s="4" t="s">
        <v>2828</v>
      </c>
      <c r="AF2735" s="9" t="s">
        <v>2829</v>
      </c>
      <c r="AG2735">
        <v>1</v>
      </c>
      <c r="AH2735">
        <v>0</v>
      </c>
      <c r="AI2735">
        <v>0</v>
      </c>
      <c r="AJ2735">
        <v>1</v>
      </c>
      <c r="AK2735" s="9" t="s">
        <v>2840</v>
      </c>
      <c r="AL2735">
        <f t="shared" si="959"/>
        <v>0</v>
      </c>
      <c r="AM2735">
        <f>IF(AND(INDIRECT(AN2735)='Sample Select backend'!$C$2,INDIRECT(AO2735)=1,INDIRECT(AP2735)='Sample Select backend'!$F$2,INDIRECT(AQ2735)=1,INDIRECT(AR2735)='Sample Select backend'!$M$2),1,0)</f>
        <v>0</v>
      </c>
      <c r="AN2735" t="str">
        <f>_xlfn.CONCAT('Sample Select backend'!$C$4,ROW(AN2735))</f>
        <v>AE2735</v>
      </c>
      <c r="AO2735" s="9" t="str">
        <f>_xlfn.CONCAT('Sample Select backend'!$J$2,ROW(AO2735))</f>
        <v>AJ2735</v>
      </c>
      <c r="AP2735" t="str">
        <f>_xlfn.CONCAT('Sample Select backend'!$F$4,ROW(AP2735))</f>
        <v>AF2735</v>
      </c>
      <c r="AQ2735" t="str">
        <f>_xlfn.CONCAT('Sample Select backend'!$I$10,ROW(AQ2735))</f>
        <v>R2735</v>
      </c>
      <c r="AR2735" t="str">
        <f>_xlfn.CONCAT('Sample Select backend'!$M$4,ROW(AR2735))</f>
        <v>AK2735</v>
      </c>
      <c r="AS2735" t="str">
        <f t="shared" si="960"/>
        <v>Papua New Guinea</v>
      </c>
      <c r="AT2735" s="9" t="str">
        <f t="shared" si="961"/>
        <v>Other</v>
      </c>
      <c r="AU2735">
        <f t="shared" si="962"/>
        <v>0</v>
      </c>
      <c r="AV2735" s="9">
        <v>1</v>
      </c>
    </row>
    <row r="2736" spans="1:48" x14ac:dyDescent="0.35">
      <c r="A2736" t="s">
        <v>148</v>
      </c>
      <c r="B2736">
        <v>6</v>
      </c>
      <c r="C2736">
        <v>25</v>
      </c>
      <c r="D2736" t="s">
        <v>1987</v>
      </c>
      <c r="E2736">
        <v>1</v>
      </c>
      <c r="F2736">
        <v>1</v>
      </c>
      <c r="G2736">
        <v>2</v>
      </c>
      <c r="H2736">
        <v>-1</v>
      </c>
      <c r="I2736">
        <v>2</v>
      </c>
      <c r="J2736">
        <v>2</v>
      </c>
      <c r="K2736">
        <v>1</v>
      </c>
      <c r="L2736">
        <v>2</v>
      </c>
      <c r="M2736">
        <v>1</v>
      </c>
      <c r="N2736" t="s">
        <v>2747</v>
      </c>
      <c r="O2736" t="s">
        <v>2801</v>
      </c>
      <c r="P2736" t="s">
        <v>2810</v>
      </c>
      <c r="Q2736" t="s">
        <v>2816</v>
      </c>
      <c r="R2736">
        <v>0</v>
      </c>
      <c r="S2736">
        <v>-1.05</v>
      </c>
      <c r="T2736">
        <v>-4.96</v>
      </c>
      <c r="U2736">
        <v>34.19</v>
      </c>
      <c r="V2736">
        <f t="shared" ref="V2736:V2748" si="973">IF(E2736&gt;0,1,IF(E2736&lt;0,0,-1))</f>
        <v>1</v>
      </c>
      <c r="W2736">
        <f t="shared" ref="W2736:W2748" si="974">IF(F2736&gt;0,1,IF(F2736&lt;0,0,-1))</f>
        <v>1</v>
      </c>
      <c r="X2736">
        <f t="shared" ref="X2736:X2748" si="975">IF(G2736&gt;0,1,IF(G2736&lt;0,0,-1))</f>
        <v>1</v>
      </c>
      <c r="Y2736">
        <f t="shared" ref="Y2736:Y2748" si="976">IF(H2736&gt;0,1,IF(H2736&lt;0,0,-1))</f>
        <v>0</v>
      </c>
      <c r="Z2736">
        <f t="shared" ref="Z2736:Z2748" si="977">IF(I2736&gt;0,1,IF(I2736&lt;0,0,-1))</f>
        <v>1</v>
      </c>
      <c r="AA2736">
        <f t="shared" ref="AA2736:AA2748" si="978">IF(J2736&gt;0,1,IF(J2736&lt;0,0,-1))</f>
        <v>1</v>
      </c>
      <c r="AB2736">
        <f t="shared" ref="AB2736:AB2748" si="979">IF(K2736&gt;0,1,IF(K2736&lt;0,0,-1))</f>
        <v>1</v>
      </c>
      <c r="AC2736">
        <f t="shared" ref="AC2736:AC2748" si="980">IF(L2736&gt;0,1,IF(L2736&lt;0,0,-1))</f>
        <v>1</v>
      </c>
      <c r="AD2736">
        <f t="shared" ref="AD2736:AD2748" si="981">IF(M2736&gt;0,1,IF(M2736&lt;0,0,-1))</f>
        <v>1</v>
      </c>
      <c r="AE2736" s="4" t="s">
        <v>2828</v>
      </c>
      <c r="AF2736" s="9" t="s">
        <v>2829</v>
      </c>
      <c r="AG2736">
        <v>0</v>
      </c>
      <c r="AH2736">
        <v>1</v>
      </c>
      <c r="AI2736">
        <v>0</v>
      </c>
      <c r="AJ2736">
        <v>1</v>
      </c>
      <c r="AK2736" s="9" t="s">
        <v>2840</v>
      </c>
      <c r="AL2736">
        <f t="shared" si="959"/>
        <v>0</v>
      </c>
      <c r="AM2736">
        <f>IF(AND(INDIRECT(AN2736)='Sample Select backend'!$C$2,INDIRECT(AO2736)=1,INDIRECT(AP2736)='Sample Select backend'!$F$2,INDIRECT(AQ2736)=1,INDIRECT(AR2736)='Sample Select backend'!$M$2),1,0)</f>
        <v>0</v>
      </c>
      <c r="AN2736" t="str">
        <f>_xlfn.CONCAT('Sample Select backend'!$C$4,ROW(AN2736))</f>
        <v>AE2736</v>
      </c>
      <c r="AO2736" s="9" t="str">
        <f>_xlfn.CONCAT('Sample Select backend'!$J$2,ROW(AO2736))</f>
        <v>AJ2736</v>
      </c>
      <c r="AP2736" t="str">
        <f>_xlfn.CONCAT('Sample Select backend'!$F$4,ROW(AP2736))</f>
        <v>AF2736</v>
      </c>
      <c r="AQ2736" t="str">
        <f>_xlfn.CONCAT('Sample Select backend'!$I$10,ROW(AQ2736))</f>
        <v>R2736</v>
      </c>
      <c r="AR2736" t="str">
        <f>_xlfn.CONCAT('Sample Select backend'!$M$4,ROW(AR2736))</f>
        <v>AK2736</v>
      </c>
      <c r="AS2736" t="str">
        <f t="shared" si="960"/>
        <v>Paraguay</v>
      </c>
      <c r="AT2736" s="9">
        <f t="shared" si="961"/>
        <v>25</v>
      </c>
      <c r="AU2736">
        <f t="shared" si="962"/>
        <v>1</v>
      </c>
      <c r="AV2736" s="9">
        <v>1</v>
      </c>
    </row>
    <row r="2737" spans="1:48" x14ac:dyDescent="0.35">
      <c r="A2737" t="s">
        <v>148</v>
      </c>
      <c r="B2737">
        <v>5</v>
      </c>
      <c r="C2737" t="s">
        <v>204</v>
      </c>
      <c r="D2737" t="s">
        <v>1977</v>
      </c>
      <c r="E2737">
        <v>1</v>
      </c>
      <c r="F2737">
        <v>-2</v>
      </c>
      <c r="G2737">
        <v>-2</v>
      </c>
      <c r="H2737">
        <v>-1</v>
      </c>
      <c r="I2737">
        <v>-2</v>
      </c>
      <c r="J2737">
        <v>2</v>
      </c>
      <c r="K2737">
        <v>1</v>
      </c>
      <c r="L2737">
        <v>2</v>
      </c>
      <c r="M2737">
        <v>1</v>
      </c>
      <c r="N2737" t="s">
        <v>2747</v>
      </c>
      <c r="O2737" t="s">
        <v>2801</v>
      </c>
      <c r="P2737" t="s">
        <v>2810</v>
      </c>
      <c r="Q2737" t="s">
        <v>2816</v>
      </c>
      <c r="R2737">
        <v>0</v>
      </c>
      <c r="S2737">
        <v>-1.05</v>
      </c>
      <c r="T2737">
        <v>-4.96</v>
      </c>
      <c r="U2737">
        <v>34.19</v>
      </c>
      <c r="V2737">
        <f t="shared" si="973"/>
        <v>1</v>
      </c>
      <c r="W2737">
        <f t="shared" si="974"/>
        <v>0</v>
      </c>
      <c r="X2737">
        <f t="shared" si="975"/>
        <v>0</v>
      </c>
      <c r="Y2737">
        <f t="shared" si="976"/>
        <v>0</v>
      </c>
      <c r="Z2737">
        <f t="shared" si="977"/>
        <v>0</v>
      </c>
      <c r="AA2737">
        <f t="shared" si="978"/>
        <v>1</v>
      </c>
      <c r="AB2737">
        <f t="shared" si="979"/>
        <v>1</v>
      </c>
      <c r="AC2737">
        <f t="shared" si="980"/>
        <v>1</v>
      </c>
      <c r="AD2737">
        <f t="shared" si="981"/>
        <v>1</v>
      </c>
      <c r="AE2737" s="4" t="s">
        <v>2828</v>
      </c>
      <c r="AF2737" s="9" t="s">
        <v>2829</v>
      </c>
      <c r="AG2737">
        <v>0</v>
      </c>
      <c r="AH2737">
        <v>1</v>
      </c>
      <c r="AI2737">
        <v>0</v>
      </c>
      <c r="AJ2737">
        <v>1</v>
      </c>
      <c r="AK2737" s="9" t="s">
        <v>2840</v>
      </c>
      <c r="AL2737">
        <f t="shared" si="959"/>
        <v>0</v>
      </c>
      <c r="AM2737">
        <f>IF(AND(INDIRECT(AN2737)='Sample Select backend'!$C$2,INDIRECT(AO2737)=1,INDIRECT(AP2737)='Sample Select backend'!$F$2,INDIRECT(AQ2737)=1,INDIRECT(AR2737)='Sample Select backend'!$M$2),1,0)</f>
        <v>0</v>
      </c>
      <c r="AN2737" t="str">
        <f>_xlfn.CONCAT('Sample Select backend'!$C$4,ROW(AN2737))</f>
        <v>AE2737</v>
      </c>
      <c r="AO2737" s="9" t="str">
        <f>_xlfn.CONCAT('Sample Select backend'!$J$2,ROW(AO2737))</f>
        <v>AJ2737</v>
      </c>
      <c r="AP2737" t="str">
        <f>_xlfn.CONCAT('Sample Select backend'!$F$4,ROW(AP2737))</f>
        <v>AF2737</v>
      </c>
      <c r="AQ2737" t="str">
        <f>_xlfn.CONCAT('Sample Select backend'!$I$10,ROW(AQ2737))</f>
        <v>R2737</v>
      </c>
      <c r="AR2737" t="str">
        <f>_xlfn.CONCAT('Sample Select backend'!$M$4,ROW(AR2737))</f>
        <v>AK2737</v>
      </c>
      <c r="AS2737" t="str">
        <f t="shared" si="960"/>
        <v>Paraguay</v>
      </c>
      <c r="AT2737" s="9" t="str">
        <f t="shared" si="961"/>
        <v>General</v>
      </c>
      <c r="AU2737">
        <f t="shared" si="962"/>
        <v>0</v>
      </c>
      <c r="AV2737" s="9">
        <v>1</v>
      </c>
    </row>
    <row r="2738" spans="1:48" x14ac:dyDescent="0.35">
      <c r="A2738" t="s">
        <v>148</v>
      </c>
      <c r="B2738">
        <v>3</v>
      </c>
      <c r="C2738" t="s">
        <v>206</v>
      </c>
      <c r="D2738" t="s">
        <v>1985</v>
      </c>
      <c r="E2738">
        <v>2</v>
      </c>
      <c r="F2738">
        <v>2</v>
      </c>
      <c r="G2738">
        <v>-2</v>
      </c>
      <c r="H2738">
        <v>-1</v>
      </c>
      <c r="I2738">
        <v>-2</v>
      </c>
      <c r="J2738">
        <v>2</v>
      </c>
      <c r="K2738">
        <v>2</v>
      </c>
      <c r="M2738">
        <v>1</v>
      </c>
      <c r="N2738" t="s">
        <v>2747</v>
      </c>
      <c r="O2738" t="s">
        <v>2801</v>
      </c>
      <c r="P2738" t="s">
        <v>2810</v>
      </c>
      <c r="Q2738" t="s">
        <v>2816</v>
      </c>
      <c r="R2738">
        <v>0</v>
      </c>
      <c r="S2738">
        <v>-1.05</v>
      </c>
      <c r="T2738">
        <v>-4.96</v>
      </c>
      <c r="U2738">
        <v>34.19</v>
      </c>
      <c r="V2738">
        <f t="shared" si="973"/>
        <v>1</v>
      </c>
      <c r="W2738">
        <f t="shared" si="974"/>
        <v>1</v>
      </c>
      <c r="X2738">
        <f t="shared" si="975"/>
        <v>0</v>
      </c>
      <c r="Y2738">
        <f t="shared" si="976"/>
        <v>0</v>
      </c>
      <c r="Z2738">
        <f t="shared" si="977"/>
        <v>0</v>
      </c>
      <c r="AA2738">
        <f t="shared" si="978"/>
        <v>1</v>
      </c>
      <c r="AB2738">
        <f t="shared" si="979"/>
        <v>1</v>
      </c>
      <c r="AC2738">
        <f t="shared" si="980"/>
        <v>-1</v>
      </c>
      <c r="AD2738">
        <f t="shared" si="981"/>
        <v>1</v>
      </c>
      <c r="AE2738" s="4" t="s">
        <v>2828</v>
      </c>
      <c r="AF2738" s="9" t="s">
        <v>2829</v>
      </c>
      <c r="AG2738">
        <v>0</v>
      </c>
      <c r="AH2738">
        <v>1</v>
      </c>
      <c r="AI2738">
        <v>0</v>
      </c>
      <c r="AJ2738">
        <v>1</v>
      </c>
      <c r="AK2738" s="9" t="s">
        <v>2840</v>
      </c>
      <c r="AL2738">
        <f t="shared" si="959"/>
        <v>0</v>
      </c>
      <c r="AM2738">
        <f>IF(AND(INDIRECT(AN2738)='Sample Select backend'!$C$2,INDIRECT(AO2738)=1,INDIRECT(AP2738)='Sample Select backend'!$F$2,INDIRECT(AQ2738)=1,INDIRECT(AR2738)='Sample Select backend'!$M$2),1,0)</f>
        <v>0</v>
      </c>
      <c r="AN2738" t="str">
        <f>_xlfn.CONCAT('Sample Select backend'!$C$4,ROW(AN2738))</f>
        <v>AE2738</v>
      </c>
      <c r="AO2738" s="9" t="str">
        <f>_xlfn.CONCAT('Sample Select backend'!$J$2,ROW(AO2738))</f>
        <v>AJ2738</v>
      </c>
      <c r="AP2738" t="str">
        <f>_xlfn.CONCAT('Sample Select backend'!$F$4,ROW(AP2738))</f>
        <v>AF2738</v>
      </c>
      <c r="AQ2738" t="str">
        <f>_xlfn.CONCAT('Sample Select backend'!$I$10,ROW(AQ2738))</f>
        <v>R2738</v>
      </c>
      <c r="AR2738" t="str">
        <f>_xlfn.CONCAT('Sample Select backend'!$M$4,ROW(AR2738))</f>
        <v>AK2738</v>
      </c>
      <c r="AS2738" t="str">
        <f t="shared" si="960"/>
        <v>Paraguay</v>
      </c>
      <c r="AT2738" s="9" t="str">
        <f t="shared" si="961"/>
        <v>Tax exemption/waiver/suspension</v>
      </c>
      <c r="AU2738">
        <f t="shared" si="962"/>
        <v>0</v>
      </c>
      <c r="AV2738" s="9">
        <v>1</v>
      </c>
    </row>
    <row r="2739" spans="1:48" x14ac:dyDescent="0.35">
      <c r="A2739" t="s">
        <v>148</v>
      </c>
      <c r="B2739">
        <v>1</v>
      </c>
      <c r="C2739">
        <v>6</v>
      </c>
      <c r="D2739" t="s">
        <v>1984</v>
      </c>
      <c r="E2739">
        <v>-2</v>
      </c>
      <c r="F2739">
        <v>2</v>
      </c>
      <c r="G2739">
        <v>2</v>
      </c>
      <c r="H2739">
        <v>2</v>
      </c>
      <c r="I2739">
        <v>2</v>
      </c>
      <c r="J2739">
        <v>2</v>
      </c>
      <c r="K2739">
        <v>1</v>
      </c>
      <c r="L2739">
        <v>2</v>
      </c>
      <c r="M2739">
        <v>1</v>
      </c>
      <c r="N2739" t="s">
        <v>2747</v>
      </c>
      <c r="O2739" t="s">
        <v>2801</v>
      </c>
      <c r="P2739" t="s">
        <v>2810</v>
      </c>
      <c r="Q2739" t="s">
        <v>2816</v>
      </c>
      <c r="R2739">
        <v>0</v>
      </c>
      <c r="S2739">
        <v>-1.05</v>
      </c>
      <c r="T2739">
        <v>-4.96</v>
      </c>
      <c r="U2739">
        <v>34.19</v>
      </c>
      <c r="V2739">
        <f t="shared" si="973"/>
        <v>0</v>
      </c>
      <c r="W2739">
        <f t="shared" si="974"/>
        <v>1</v>
      </c>
      <c r="X2739">
        <f t="shared" si="975"/>
        <v>1</v>
      </c>
      <c r="Y2739">
        <f t="shared" si="976"/>
        <v>1</v>
      </c>
      <c r="Z2739">
        <f t="shared" si="977"/>
        <v>1</v>
      </c>
      <c r="AA2739">
        <f t="shared" si="978"/>
        <v>1</v>
      </c>
      <c r="AB2739">
        <f t="shared" si="979"/>
        <v>1</v>
      </c>
      <c r="AC2739">
        <f t="shared" si="980"/>
        <v>1</v>
      </c>
      <c r="AD2739">
        <f t="shared" si="981"/>
        <v>1</v>
      </c>
      <c r="AE2739" s="4" t="s">
        <v>2828</v>
      </c>
      <c r="AF2739" s="9" t="s">
        <v>2829</v>
      </c>
      <c r="AG2739">
        <v>0</v>
      </c>
      <c r="AH2739">
        <v>1</v>
      </c>
      <c r="AI2739">
        <v>0</v>
      </c>
      <c r="AJ2739">
        <v>1</v>
      </c>
      <c r="AK2739" s="9" t="s">
        <v>2840</v>
      </c>
      <c r="AL2739">
        <f t="shared" si="959"/>
        <v>0</v>
      </c>
      <c r="AM2739">
        <f>IF(AND(INDIRECT(AN2739)='Sample Select backend'!$C$2,INDIRECT(AO2739)=1,INDIRECT(AP2739)='Sample Select backend'!$F$2,INDIRECT(AQ2739)=1,INDIRECT(AR2739)='Sample Select backend'!$M$2),1,0)</f>
        <v>0</v>
      </c>
      <c r="AN2739" t="str">
        <f>_xlfn.CONCAT('Sample Select backend'!$C$4,ROW(AN2739))</f>
        <v>AE2739</v>
      </c>
      <c r="AO2739" s="9" t="str">
        <f>_xlfn.CONCAT('Sample Select backend'!$J$2,ROW(AO2739))</f>
        <v>AJ2739</v>
      </c>
      <c r="AP2739" t="str">
        <f>_xlfn.CONCAT('Sample Select backend'!$F$4,ROW(AP2739))</f>
        <v>AF2739</v>
      </c>
      <c r="AQ2739" t="str">
        <f>_xlfn.CONCAT('Sample Select backend'!$I$10,ROW(AQ2739))</f>
        <v>R2739</v>
      </c>
      <c r="AR2739" t="str">
        <f>_xlfn.CONCAT('Sample Select backend'!$M$4,ROW(AR2739))</f>
        <v>AK2739</v>
      </c>
      <c r="AS2739" t="str">
        <f t="shared" si="960"/>
        <v>Paraguay</v>
      </c>
      <c r="AT2739" s="9">
        <f t="shared" si="961"/>
        <v>6</v>
      </c>
      <c r="AU2739">
        <f t="shared" si="962"/>
        <v>0</v>
      </c>
      <c r="AV2739" s="9">
        <v>1</v>
      </c>
    </row>
    <row r="2740" spans="1:48" x14ac:dyDescent="0.35">
      <c r="A2740" t="s">
        <v>148</v>
      </c>
      <c r="B2740">
        <v>6</v>
      </c>
      <c r="C2740">
        <v>28</v>
      </c>
      <c r="D2740" t="s">
        <v>1981</v>
      </c>
      <c r="E2740">
        <v>1</v>
      </c>
      <c r="F2740">
        <v>1</v>
      </c>
      <c r="G2740">
        <v>2</v>
      </c>
      <c r="H2740">
        <v>-1</v>
      </c>
      <c r="I2740">
        <v>2</v>
      </c>
      <c r="J2740">
        <v>2</v>
      </c>
      <c r="K2740">
        <v>1</v>
      </c>
      <c r="L2740">
        <v>2</v>
      </c>
      <c r="M2740">
        <v>-2</v>
      </c>
      <c r="N2740" t="s">
        <v>2747</v>
      </c>
      <c r="O2740" t="s">
        <v>2801</v>
      </c>
      <c r="P2740" t="s">
        <v>2810</v>
      </c>
      <c r="Q2740" t="s">
        <v>2816</v>
      </c>
      <c r="R2740">
        <v>0</v>
      </c>
      <c r="S2740">
        <v>-1.05</v>
      </c>
      <c r="T2740">
        <v>-4.96</v>
      </c>
      <c r="U2740">
        <v>34.19</v>
      </c>
      <c r="V2740">
        <f t="shared" si="973"/>
        <v>1</v>
      </c>
      <c r="W2740">
        <f t="shared" si="974"/>
        <v>1</v>
      </c>
      <c r="X2740">
        <f t="shared" si="975"/>
        <v>1</v>
      </c>
      <c r="Y2740">
        <f t="shared" si="976"/>
        <v>0</v>
      </c>
      <c r="Z2740">
        <f t="shared" si="977"/>
        <v>1</v>
      </c>
      <c r="AA2740">
        <f t="shared" si="978"/>
        <v>1</v>
      </c>
      <c r="AB2740">
        <f t="shared" si="979"/>
        <v>1</v>
      </c>
      <c r="AC2740">
        <f t="shared" si="980"/>
        <v>1</v>
      </c>
      <c r="AD2740">
        <f t="shared" si="981"/>
        <v>0</v>
      </c>
      <c r="AE2740" s="4" t="s">
        <v>2828</v>
      </c>
      <c r="AF2740" s="9" t="s">
        <v>2829</v>
      </c>
      <c r="AG2740">
        <v>0</v>
      </c>
      <c r="AH2740">
        <v>1</v>
      </c>
      <c r="AI2740">
        <v>0</v>
      </c>
      <c r="AJ2740">
        <v>1</v>
      </c>
      <c r="AK2740" s="9" t="s">
        <v>2840</v>
      </c>
      <c r="AL2740">
        <f t="shared" si="959"/>
        <v>0</v>
      </c>
      <c r="AM2740">
        <f>IF(AND(INDIRECT(AN2740)='Sample Select backend'!$C$2,INDIRECT(AO2740)=1,INDIRECT(AP2740)='Sample Select backend'!$F$2,INDIRECT(AQ2740)=1,INDIRECT(AR2740)='Sample Select backend'!$M$2),1,0)</f>
        <v>0</v>
      </c>
      <c r="AN2740" t="str">
        <f>_xlfn.CONCAT('Sample Select backend'!$C$4,ROW(AN2740))</f>
        <v>AE2740</v>
      </c>
      <c r="AO2740" s="9" t="str">
        <f>_xlfn.CONCAT('Sample Select backend'!$J$2,ROW(AO2740))</f>
        <v>AJ2740</v>
      </c>
      <c r="AP2740" t="str">
        <f>_xlfn.CONCAT('Sample Select backend'!$F$4,ROW(AP2740))</f>
        <v>AF2740</v>
      </c>
      <c r="AQ2740" t="str">
        <f>_xlfn.CONCAT('Sample Select backend'!$I$10,ROW(AQ2740))</f>
        <v>R2740</v>
      </c>
      <c r="AR2740" t="str">
        <f>_xlfn.CONCAT('Sample Select backend'!$M$4,ROW(AR2740))</f>
        <v>AK2740</v>
      </c>
      <c r="AS2740" t="str">
        <f t="shared" si="960"/>
        <v>Paraguay</v>
      </c>
      <c r="AT2740" s="9">
        <f t="shared" si="961"/>
        <v>28</v>
      </c>
      <c r="AU2740">
        <f t="shared" si="962"/>
        <v>0</v>
      </c>
      <c r="AV2740" s="9">
        <v>1</v>
      </c>
    </row>
    <row r="2741" spans="1:48" x14ac:dyDescent="0.35">
      <c r="A2741" t="s">
        <v>148</v>
      </c>
      <c r="B2741">
        <v>7</v>
      </c>
      <c r="C2741">
        <v>30</v>
      </c>
      <c r="D2741" t="s">
        <v>1988</v>
      </c>
      <c r="E2741">
        <v>1</v>
      </c>
      <c r="F2741">
        <v>1</v>
      </c>
      <c r="G2741">
        <v>-2</v>
      </c>
      <c r="I2741">
        <v>2</v>
      </c>
      <c r="J2741">
        <v>2</v>
      </c>
      <c r="K2741">
        <v>1</v>
      </c>
      <c r="L2741">
        <v>-2</v>
      </c>
      <c r="M2741">
        <v>1</v>
      </c>
      <c r="N2741" t="s">
        <v>2747</v>
      </c>
      <c r="O2741" t="s">
        <v>2801</v>
      </c>
      <c r="P2741" t="s">
        <v>2810</v>
      </c>
      <c r="Q2741" t="s">
        <v>2816</v>
      </c>
      <c r="R2741">
        <v>0</v>
      </c>
      <c r="S2741">
        <v>-1.05</v>
      </c>
      <c r="T2741">
        <v>-4.96</v>
      </c>
      <c r="U2741">
        <v>34.19</v>
      </c>
      <c r="V2741">
        <f t="shared" si="973"/>
        <v>1</v>
      </c>
      <c r="W2741">
        <f t="shared" si="974"/>
        <v>1</v>
      </c>
      <c r="X2741">
        <f t="shared" si="975"/>
        <v>0</v>
      </c>
      <c r="Y2741">
        <f t="shared" si="976"/>
        <v>-1</v>
      </c>
      <c r="Z2741">
        <f t="shared" si="977"/>
        <v>1</v>
      </c>
      <c r="AA2741">
        <f t="shared" si="978"/>
        <v>1</v>
      </c>
      <c r="AB2741">
        <f t="shared" si="979"/>
        <v>1</v>
      </c>
      <c r="AC2741">
        <f t="shared" si="980"/>
        <v>0</v>
      </c>
      <c r="AD2741">
        <f t="shared" si="981"/>
        <v>1</v>
      </c>
      <c r="AE2741" s="4" t="s">
        <v>2828</v>
      </c>
      <c r="AF2741" s="9" t="s">
        <v>2829</v>
      </c>
      <c r="AG2741">
        <v>0</v>
      </c>
      <c r="AH2741">
        <v>1</v>
      </c>
      <c r="AI2741">
        <v>0</v>
      </c>
      <c r="AJ2741">
        <v>1</v>
      </c>
      <c r="AK2741" s="9" t="s">
        <v>2840</v>
      </c>
      <c r="AL2741">
        <f t="shared" si="959"/>
        <v>0</v>
      </c>
      <c r="AM2741">
        <f>IF(AND(INDIRECT(AN2741)='Sample Select backend'!$C$2,INDIRECT(AO2741)=1,INDIRECT(AP2741)='Sample Select backend'!$F$2,INDIRECT(AQ2741)=1,INDIRECT(AR2741)='Sample Select backend'!$M$2),1,0)</f>
        <v>0</v>
      </c>
      <c r="AN2741" t="str">
        <f>_xlfn.CONCAT('Sample Select backend'!$C$4,ROW(AN2741))</f>
        <v>AE2741</v>
      </c>
      <c r="AO2741" s="9" t="str">
        <f>_xlfn.CONCAT('Sample Select backend'!$J$2,ROW(AO2741))</f>
        <v>AJ2741</v>
      </c>
      <c r="AP2741" t="str">
        <f>_xlfn.CONCAT('Sample Select backend'!$F$4,ROW(AP2741))</f>
        <v>AF2741</v>
      </c>
      <c r="AQ2741" t="str">
        <f>_xlfn.CONCAT('Sample Select backend'!$I$10,ROW(AQ2741))</f>
        <v>R2741</v>
      </c>
      <c r="AR2741" t="str">
        <f>_xlfn.CONCAT('Sample Select backend'!$M$4,ROW(AR2741))</f>
        <v>AK2741</v>
      </c>
      <c r="AS2741" t="str">
        <f t="shared" si="960"/>
        <v>Paraguay</v>
      </c>
      <c r="AT2741" s="9">
        <f t="shared" si="961"/>
        <v>30</v>
      </c>
      <c r="AU2741">
        <f t="shared" si="962"/>
        <v>0</v>
      </c>
      <c r="AV2741" s="9">
        <v>1</v>
      </c>
    </row>
    <row r="2742" spans="1:48" x14ac:dyDescent="0.35">
      <c r="A2742" t="s">
        <v>148</v>
      </c>
      <c r="B2742">
        <v>1</v>
      </c>
      <c r="C2742">
        <v>6</v>
      </c>
      <c r="D2742" t="s">
        <v>1979</v>
      </c>
      <c r="E2742">
        <v>2</v>
      </c>
      <c r="F2742">
        <v>2</v>
      </c>
      <c r="G2742">
        <v>2</v>
      </c>
      <c r="H2742">
        <v>2</v>
      </c>
      <c r="I2742">
        <v>2</v>
      </c>
      <c r="J2742">
        <v>2</v>
      </c>
      <c r="K2742">
        <v>1</v>
      </c>
      <c r="L2742">
        <v>2</v>
      </c>
      <c r="M2742">
        <v>1</v>
      </c>
      <c r="N2742" t="s">
        <v>2747</v>
      </c>
      <c r="O2742" t="s">
        <v>2801</v>
      </c>
      <c r="P2742" t="s">
        <v>2810</v>
      </c>
      <c r="Q2742" t="s">
        <v>2816</v>
      </c>
      <c r="R2742">
        <v>0</v>
      </c>
      <c r="S2742">
        <v>-1.05</v>
      </c>
      <c r="T2742">
        <v>-4.96</v>
      </c>
      <c r="U2742">
        <v>34.19</v>
      </c>
      <c r="V2742">
        <f t="shared" si="973"/>
        <v>1</v>
      </c>
      <c r="W2742">
        <f t="shared" si="974"/>
        <v>1</v>
      </c>
      <c r="X2742">
        <f t="shared" si="975"/>
        <v>1</v>
      </c>
      <c r="Y2742">
        <f t="shared" si="976"/>
        <v>1</v>
      </c>
      <c r="Z2742">
        <f t="shared" si="977"/>
        <v>1</v>
      </c>
      <c r="AA2742">
        <f t="shared" si="978"/>
        <v>1</v>
      </c>
      <c r="AB2742">
        <f t="shared" si="979"/>
        <v>1</v>
      </c>
      <c r="AC2742">
        <f t="shared" si="980"/>
        <v>1</v>
      </c>
      <c r="AD2742">
        <f t="shared" si="981"/>
        <v>1</v>
      </c>
      <c r="AE2742" s="4" t="s">
        <v>2828</v>
      </c>
      <c r="AF2742" s="9" t="s">
        <v>2829</v>
      </c>
      <c r="AG2742">
        <v>0</v>
      </c>
      <c r="AH2742">
        <v>1</v>
      </c>
      <c r="AI2742">
        <v>0</v>
      </c>
      <c r="AJ2742">
        <v>1</v>
      </c>
      <c r="AK2742" s="9" t="s">
        <v>2840</v>
      </c>
      <c r="AL2742">
        <f t="shared" si="959"/>
        <v>0</v>
      </c>
      <c r="AM2742">
        <f>IF(AND(INDIRECT(AN2742)='Sample Select backend'!$C$2,INDIRECT(AO2742)=1,INDIRECT(AP2742)='Sample Select backend'!$F$2,INDIRECT(AQ2742)=1,INDIRECT(AR2742)='Sample Select backend'!$M$2),1,0)</f>
        <v>0</v>
      </c>
      <c r="AN2742" t="str">
        <f>_xlfn.CONCAT('Sample Select backend'!$C$4,ROW(AN2742))</f>
        <v>AE2742</v>
      </c>
      <c r="AO2742" s="9" t="str">
        <f>_xlfn.CONCAT('Sample Select backend'!$J$2,ROW(AO2742))</f>
        <v>AJ2742</v>
      </c>
      <c r="AP2742" t="str">
        <f>_xlfn.CONCAT('Sample Select backend'!$F$4,ROW(AP2742))</f>
        <v>AF2742</v>
      </c>
      <c r="AQ2742" t="str">
        <f>_xlfn.CONCAT('Sample Select backend'!$I$10,ROW(AQ2742))</f>
        <v>R2742</v>
      </c>
      <c r="AR2742" t="str">
        <f>_xlfn.CONCAT('Sample Select backend'!$M$4,ROW(AR2742))</f>
        <v>AK2742</v>
      </c>
      <c r="AS2742" t="str">
        <f t="shared" si="960"/>
        <v>Paraguay</v>
      </c>
      <c r="AT2742" s="9">
        <f t="shared" si="961"/>
        <v>6</v>
      </c>
      <c r="AU2742">
        <f t="shared" si="962"/>
        <v>0</v>
      </c>
      <c r="AV2742" s="9">
        <v>1</v>
      </c>
    </row>
    <row r="2743" spans="1:48" x14ac:dyDescent="0.35">
      <c r="A2743" t="s">
        <v>148</v>
      </c>
      <c r="B2743">
        <v>1</v>
      </c>
      <c r="C2743">
        <v>6</v>
      </c>
      <c r="D2743" t="s">
        <v>1989</v>
      </c>
      <c r="E2743">
        <v>-2</v>
      </c>
      <c r="F2743">
        <v>2</v>
      </c>
      <c r="G2743">
        <v>2</v>
      </c>
      <c r="H2743">
        <v>2</v>
      </c>
      <c r="I2743">
        <v>2</v>
      </c>
      <c r="J2743">
        <v>2</v>
      </c>
      <c r="K2743">
        <v>1</v>
      </c>
      <c r="L2743">
        <v>2</v>
      </c>
      <c r="M2743">
        <v>1</v>
      </c>
      <c r="N2743" t="s">
        <v>2747</v>
      </c>
      <c r="O2743" t="s">
        <v>2801</v>
      </c>
      <c r="P2743" t="s">
        <v>2810</v>
      </c>
      <c r="Q2743" t="s">
        <v>2816</v>
      </c>
      <c r="R2743">
        <v>0</v>
      </c>
      <c r="S2743">
        <v>-1.05</v>
      </c>
      <c r="T2743">
        <v>-4.96</v>
      </c>
      <c r="U2743">
        <v>34.19</v>
      </c>
      <c r="V2743">
        <f t="shared" si="973"/>
        <v>0</v>
      </c>
      <c r="W2743">
        <f t="shared" si="974"/>
        <v>1</v>
      </c>
      <c r="X2743">
        <f t="shared" si="975"/>
        <v>1</v>
      </c>
      <c r="Y2743">
        <f t="shared" si="976"/>
        <v>1</v>
      </c>
      <c r="Z2743">
        <f t="shared" si="977"/>
        <v>1</v>
      </c>
      <c r="AA2743">
        <f t="shared" si="978"/>
        <v>1</v>
      </c>
      <c r="AB2743">
        <f t="shared" si="979"/>
        <v>1</v>
      </c>
      <c r="AC2743">
        <f t="shared" si="980"/>
        <v>1</v>
      </c>
      <c r="AD2743">
        <f t="shared" si="981"/>
        <v>1</v>
      </c>
      <c r="AE2743" s="4" t="s">
        <v>2828</v>
      </c>
      <c r="AF2743" s="9" t="s">
        <v>2829</v>
      </c>
      <c r="AG2743">
        <v>0</v>
      </c>
      <c r="AH2743">
        <v>1</v>
      </c>
      <c r="AI2743">
        <v>0</v>
      </c>
      <c r="AJ2743">
        <v>1</v>
      </c>
      <c r="AK2743" s="9" t="s">
        <v>2840</v>
      </c>
      <c r="AL2743">
        <f t="shared" si="959"/>
        <v>0</v>
      </c>
      <c r="AM2743">
        <f>IF(AND(INDIRECT(AN2743)='Sample Select backend'!$C$2,INDIRECT(AO2743)=1,INDIRECT(AP2743)='Sample Select backend'!$F$2,INDIRECT(AQ2743)=1,INDIRECT(AR2743)='Sample Select backend'!$M$2),1,0)</f>
        <v>0</v>
      </c>
      <c r="AN2743" t="str">
        <f>_xlfn.CONCAT('Sample Select backend'!$C$4,ROW(AN2743))</f>
        <v>AE2743</v>
      </c>
      <c r="AO2743" s="9" t="str">
        <f>_xlfn.CONCAT('Sample Select backend'!$J$2,ROW(AO2743))</f>
        <v>AJ2743</v>
      </c>
      <c r="AP2743" t="str">
        <f>_xlfn.CONCAT('Sample Select backend'!$F$4,ROW(AP2743))</f>
        <v>AF2743</v>
      </c>
      <c r="AQ2743" t="str">
        <f>_xlfn.CONCAT('Sample Select backend'!$I$10,ROW(AQ2743))</f>
        <v>R2743</v>
      </c>
      <c r="AR2743" t="str">
        <f>_xlfn.CONCAT('Sample Select backend'!$M$4,ROW(AR2743))</f>
        <v>AK2743</v>
      </c>
      <c r="AS2743" t="str">
        <f t="shared" si="960"/>
        <v>Paraguay</v>
      </c>
      <c r="AT2743" s="9">
        <f t="shared" si="961"/>
        <v>6</v>
      </c>
      <c r="AU2743">
        <f t="shared" si="962"/>
        <v>0</v>
      </c>
      <c r="AV2743" s="9">
        <v>1</v>
      </c>
    </row>
    <row r="2744" spans="1:48" x14ac:dyDescent="0.35">
      <c r="A2744" t="s">
        <v>148</v>
      </c>
      <c r="B2744">
        <v>1</v>
      </c>
      <c r="C2744">
        <v>11</v>
      </c>
      <c r="D2744" t="s">
        <v>1982</v>
      </c>
      <c r="E2744">
        <v>-2</v>
      </c>
      <c r="F2744">
        <v>2</v>
      </c>
      <c r="G2744">
        <v>-2</v>
      </c>
      <c r="I2744">
        <v>-2</v>
      </c>
      <c r="J2744">
        <v>2</v>
      </c>
      <c r="K2744">
        <v>2</v>
      </c>
      <c r="L2744">
        <v>2</v>
      </c>
      <c r="M2744">
        <v>1</v>
      </c>
      <c r="N2744" t="s">
        <v>2747</v>
      </c>
      <c r="O2744" t="s">
        <v>2801</v>
      </c>
      <c r="P2744" t="s">
        <v>2810</v>
      </c>
      <c r="Q2744" t="s">
        <v>2816</v>
      </c>
      <c r="R2744">
        <v>0</v>
      </c>
      <c r="S2744">
        <v>-1.05</v>
      </c>
      <c r="T2744">
        <v>-4.96</v>
      </c>
      <c r="U2744">
        <v>34.19</v>
      </c>
      <c r="V2744">
        <f t="shared" si="973"/>
        <v>0</v>
      </c>
      <c r="W2744">
        <f t="shared" si="974"/>
        <v>1</v>
      </c>
      <c r="X2744">
        <f t="shared" si="975"/>
        <v>0</v>
      </c>
      <c r="Y2744">
        <f t="shared" si="976"/>
        <v>-1</v>
      </c>
      <c r="Z2744">
        <f t="shared" si="977"/>
        <v>0</v>
      </c>
      <c r="AA2744">
        <f t="shared" si="978"/>
        <v>1</v>
      </c>
      <c r="AB2744">
        <f t="shared" si="979"/>
        <v>1</v>
      </c>
      <c r="AC2744">
        <f t="shared" si="980"/>
        <v>1</v>
      </c>
      <c r="AD2744">
        <f t="shared" si="981"/>
        <v>1</v>
      </c>
      <c r="AE2744" s="4" t="s">
        <v>2828</v>
      </c>
      <c r="AF2744" s="9" t="s">
        <v>2829</v>
      </c>
      <c r="AG2744">
        <v>0</v>
      </c>
      <c r="AH2744">
        <v>1</v>
      </c>
      <c r="AI2744">
        <v>0</v>
      </c>
      <c r="AJ2744">
        <v>1</v>
      </c>
      <c r="AK2744" s="9" t="s">
        <v>2840</v>
      </c>
      <c r="AL2744">
        <f t="shared" si="959"/>
        <v>0</v>
      </c>
      <c r="AM2744">
        <f>IF(AND(INDIRECT(AN2744)='Sample Select backend'!$C$2,INDIRECT(AO2744)=1,INDIRECT(AP2744)='Sample Select backend'!$F$2,INDIRECT(AQ2744)=1,INDIRECT(AR2744)='Sample Select backend'!$M$2),1,0)</f>
        <v>0</v>
      </c>
      <c r="AN2744" t="str">
        <f>_xlfn.CONCAT('Sample Select backend'!$C$4,ROW(AN2744))</f>
        <v>AE2744</v>
      </c>
      <c r="AO2744" s="9" t="str">
        <f>_xlfn.CONCAT('Sample Select backend'!$J$2,ROW(AO2744))</f>
        <v>AJ2744</v>
      </c>
      <c r="AP2744" t="str">
        <f>_xlfn.CONCAT('Sample Select backend'!$F$4,ROW(AP2744))</f>
        <v>AF2744</v>
      </c>
      <c r="AQ2744" t="str">
        <f>_xlfn.CONCAT('Sample Select backend'!$I$10,ROW(AQ2744))</f>
        <v>R2744</v>
      </c>
      <c r="AR2744" t="str">
        <f>_xlfn.CONCAT('Sample Select backend'!$M$4,ROW(AR2744))</f>
        <v>AK2744</v>
      </c>
      <c r="AS2744" t="str">
        <f t="shared" si="960"/>
        <v>Paraguay</v>
      </c>
      <c r="AT2744" s="9">
        <f t="shared" si="961"/>
        <v>11</v>
      </c>
      <c r="AU2744">
        <f t="shared" si="962"/>
        <v>0</v>
      </c>
      <c r="AV2744" s="9">
        <v>1</v>
      </c>
    </row>
    <row r="2745" spans="1:48" x14ac:dyDescent="0.35">
      <c r="A2745" t="s">
        <v>148</v>
      </c>
      <c r="B2745">
        <v>1</v>
      </c>
      <c r="C2745">
        <v>6</v>
      </c>
      <c r="D2745" t="s">
        <v>1978</v>
      </c>
      <c r="E2745">
        <v>-2</v>
      </c>
      <c r="F2745">
        <v>2</v>
      </c>
      <c r="G2745">
        <v>2</v>
      </c>
      <c r="H2745">
        <v>2</v>
      </c>
      <c r="I2745">
        <v>2</v>
      </c>
      <c r="J2745">
        <v>2</v>
      </c>
      <c r="K2745">
        <v>1</v>
      </c>
      <c r="L2745">
        <v>2</v>
      </c>
      <c r="M2745">
        <v>1</v>
      </c>
      <c r="N2745" t="s">
        <v>2747</v>
      </c>
      <c r="O2745" t="s">
        <v>2801</v>
      </c>
      <c r="P2745" t="s">
        <v>2810</v>
      </c>
      <c r="Q2745" t="s">
        <v>2816</v>
      </c>
      <c r="R2745">
        <v>0</v>
      </c>
      <c r="S2745">
        <v>-1.05</v>
      </c>
      <c r="T2745">
        <v>-4.96</v>
      </c>
      <c r="U2745">
        <v>34.19</v>
      </c>
      <c r="V2745">
        <f t="shared" si="973"/>
        <v>0</v>
      </c>
      <c r="W2745">
        <f t="shared" si="974"/>
        <v>1</v>
      </c>
      <c r="X2745">
        <f t="shared" si="975"/>
        <v>1</v>
      </c>
      <c r="Y2745">
        <f t="shared" si="976"/>
        <v>1</v>
      </c>
      <c r="Z2745">
        <f t="shared" si="977"/>
        <v>1</v>
      </c>
      <c r="AA2745">
        <f t="shared" si="978"/>
        <v>1</v>
      </c>
      <c r="AB2745">
        <f t="shared" si="979"/>
        <v>1</v>
      </c>
      <c r="AC2745">
        <f t="shared" si="980"/>
        <v>1</v>
      </c>
      <c r="AD2745">
        <f t="shared" si="981"/>
        <v>1</v>
      </c>
      <c r="AE2745" s="4" t="s">
        <v>2828</v>
      </c>
      <c r="AF2745" s="9" t="s">
        <v>2829</v>
      </c>
      <c r="AG2745">
        <v>0</v>
      </c>
      <c r="AH2745">
        <v>1</v>
      </c>
      <c r="AI2745">
        <v>0</v>
      </c>
      <c r="AJ2745">
        <v>1</v>
      </c>
      <c r="AK2745" s="9" t="s">
        <v>2840</v>
      </c>
      <c r="AL2745">
        <f t="shared" si="959"/>
        <v>0</v>
      </c>
      <c r="AM2745">
        <f>IF(AND(INDIRECT(AN2745)='Sample Select backend'!$C$2,INDIRECT(AO2745)=1,INDIRECT(AP2745)='Sample Select backend'!$F$2,INDIRECT(AQ2745)=1,INDIRECT(AR2745)='Sample Select backend'!$M$2),1,0)</f>
        <v>0</v>
      </c>
      <c r="AN2745" t="str">
        <f>_xlfn.CONCAT('Sample Select backend'!$C$4,ROW(AN2745))</f>
        <v>AE2745</v>
      </c>
      <c r="AO2745" s="9" t="str">
        <f>_xlfn.CONCAT('Sample Select backend'!$J$2,ROW(AO2745))</f>
        <v>AJ2745</v>
      </c>
      <c r="AP2745" t="str">
        <f>_xlfn.CONCAT('Sample Select backend'!$F$4,ROW(AP2745))</f>
        <v>AF2745</v>
      </c>
      <c r="AQ2745" t="str">
        <f>_xlfn.CONCAT('Sample Select backend'!$I$10,ROW(AQ2745))</f>
        <v>R2745</v>
      </c>
      <c r="AR2745" t="str">
        <f>_xlfn.CONCAT('Sample Select backend'!$M$4,ROW(AR2745))</f>
        <v>AK2745</v>
      </c>
      <c r="AS2745" t="str">
        <f t="shared" si="960"/>
        <v>Paraguay</v>
      </c>
      <c r="AT2745" s="9">
        <f t="shared" si="961"/>
        <v>6</v>
      </c>
      <c r="AU2745">
        <f t="shared" si="962"/>
        <v>0</v>
      </c>
      <c r="AV2745" s="9">
        <v>1</v>
      </c>
    </row>
    <row r="2746" spans="1:48" x14ac:dyDescent="0.35">
      <c r="A2746" t="s">
        <v>148</v>
      </c>
      <c r="B2746">
        <v>6</v>
      </c>
      <c r="C2746">
        <v>26</v>
      </c>
      <c r="D2746" t="s">
        <v>1983</v>
      </c>
      <c r="E2746">
        <v>1</v>
      </c>
      <c r="F2746">
        <v>1</v>
      </c>
      <c r="G2746">
        <v>2</v>
      </c>
      <c r="H2746">
        <v>-1</v>
      </c>
      <c r="I2746">
        <v>2</v>
      </c>
      <c r="J2746">
        <v>2</v>
      </c>
      <c r="K2746">
        <v>1</v>
      </c>
      <c r="L2746">
        <v>2</v>
      </c>
      <c r="M2746">
        <v>1</v>
      </c>
      <c r="N2746" t="s">
        <v>2747</v>
      </c>
      <c r="O2746" t="s">
        <v>2801</v>
      </c>
      <c r="P2746" t="s">
        <v>2810</v>
      </c>
      <c r="Q2746" t="s">
        <v>2816</v>
      </c>
      <c r="R2746">
        <v>0</v>
      </c>
      <c r="S2746">
        <v>-1.05</v>
      </c>
      <c r="T2746">
        <v>-4.96</v>
      </c>
      <c r="U2746">
        <v>34.19</v>
      </c>
      <c r="V2746">
        <f t="shared" si="973"/>
        <v>1</v>
      </c>
      <c r="W2746">
        <f t="shared" si="974"/>
        <v>1</v>
      </c>
      <c r="X2746">
        <f t="shared" si="975"/>
        <v>1</v>
      </c>
      <c r="Y2746">
        <f t="shared" si="976"/>
        <v>0</v>
      </c>
      <c r="Z2746">
        <f t="shared" si="977"/>
        <v>1</v>
      </c>
      <c r="AA2746">
        <f t="shared" si="978"/>
        <v>1</v>
      </c>
      <c r="AB2746">
        <f t="shared" si="979"/>
        <v>1</v>
      </c>
      <c r="AC2746">
        <f t="shared" si="980"/>
        <v>1</v>
      </c>
      <c r="AD2746">
        <f t="shared" si="981"/>
        <v>1</v>
      </c>
      <c r="AE2746" s="4" t="s">
        <v>2828</v>
      </c>
      <c r="AF2746" s="9" t="s">
        <v>2829</v>
      </c>
      <c r="AG2746">
        <v>0</v>
      </c>
      <c r="AH2746">
        <v>1</v>
      </c>
      <c r="AI2746">
        <v>0</v>
      </c>
      <c r="AJ2746">
        <v>1</v>
      </c>
      <c r="AK2746" s="9" t="s">
        <v>2840</v>
      </c>
      <c r="AL2746">
        <f t="shared" si="959"/>
        <v>0</v>
      </c>
      <c r="AM2746">
        <f>IF(AND(INDIRECT(AN2746)='Sample Select backend'!$C$2,INDIRECT(AO2746)=1,INDIRECT(AP2746)='Sample Select backend'!$F$2,INDIRECT(AQ2746)=1,INDIRECT(AR2746)='Sample Select backend'!$M$2),1,0)</f>
        <v>0</v>
      </c>
      <c r="AN2746" t="str">
        <f>_xlfn.CONCAT('Sample Select backend'!$C$4,ROW(AN2746))</f>
        <v>AE2746</v>
      </c>
      <c r="AO2746" s="9" t="str">
        <f>_xlfn.CONCAT('Sample Select backend'!$J$2,ROW(AO2746))</f>
        <v>AJ2746</v>
      </c>
      <c r="AP2746" t="str">
        <f>_xlfn.CONCAT('Sample Select backend'!$F$4,ROW(AP2746))</f>
        <v>AF2746</v>
      </c>
      <c r="AQ2746" t="str">
        <f>_xlfn.CONCAT('Sample Select backend'!$I$10,ROW(AQ2746))</f>
        <v>R2746</v>
      </c>
      <c r="AR2746" t="str">
        <f>_xlfn.CONCAT('Sample Select backend'!$M$4,ROW(AR2746))</f>
        <v>AK2746</v>
      </c>
      <c r="AS2746" t="str">
        <f t="shared" si="960"/>
        <v>Paraguay</v>
      </c>
      <c r="AT2746" s="9">
        <f t="shared" si="961"/>
        <v>26</v>
      </c>
      <c r="AU2746">
        <f t="shared" si="962"/>
        <v>0</v>
      </c>
      <c r="AV2746" s="9">
        <v>1</v>
      </c>
    </row>
    <row r="2747" spans="1:48" x14ac:dyDescent="0.35">
      <c r="A2747" t="s">
        <v>148</v>
      </c>
      <c r="B2747">
        <v>1</v>
      </c>
      <c r="C2747">
        <v>11</v>
      </c>
      <c r="D2747" t="s">
        <v>1980</v>
      </c>
      <c r="E2747">
        <v>-2</v>
      </c>
      <c r="F2747">
        <v>2</v>
      </c>
      <c r="G2747">
        <v>-2</v>
      </c>
      <c r="I2747">
        <v>-2</v>
      </c>
      <c r="J2747">
        <v>2</v>
      </c>
      <c r="K2747">
        <v>2</v>
      </c>
      <c r="L2747">
        <v>2</v>
      </c>
      <c r="M2747">
        <v>1</v>
      </c>
      <c r="N2747" t="s">
        <v>2747</v>
      </c>
      <c r="O2747" t="s">
        <v>2801</v>
      </c>
      <c r="P2747" t="s">
        <v>2810</v>
      </c>
      <c r="Q2747" t="s">
        <v>2816</v>
      </c>
      <c r="R2747">
        <v>0</v>
      </c>
      <c r="S2747">
        <v>-1.05</v>
      </c>
      <c r="T2747">
        <v>-4.96</v>
      </c>
      <c r="U2747">
        <v>34.19</v>
      </c>
      <c r="V2747">
        <f t="shared" si="973"/>
        <v>0</v>
      </c>
      <c r="W2747">
        <f t="shared" si="974"/>
        <v>1</v>
      </c>
      <c r="X2747">
        <f t="shared" si="975"/>
        <v>0</v>
      </c>
      <c r="Y2747">
        <f t="shared" si="976"/>
        <v>-1</v>
      </c>
      <c r="Z2747">
        <f t="shared" si="977"/>
        <v>0</v>
      </c>
      <c r="AA2747">
        <f t="shared" si="978"/>
        <v>1</v>
      </c>
      <c r="AB2747">
        <f t="shared" si="979"/>
        <v>1</v>
      </c>
      <c r="AC2747">
        <f t="shared" si="980"/>
        <v>1</v>
      </c>
      <c r="AD2747">
        <f t="shared" si="981"/>
        <v>1</v>
      </c>
      <c r="AE2747" s="4" t="s">
        <v>2828</v>
      </c>
      <c r="AF2747" s="9" t="s">
        <v>2829</v>
      </c>
      <c r="AG2747">
        <v>0</v>
      </c>
      <c r="AH2747">
        <v>1</v>
      </c>
      <c r="AI2747">
        <v>0</v>
      </c>
      <c r="AJ2747">
        <v>1</v>
      </c>
      <c r="AK2747" s="9" t="s">
        <v>2840</v>
      </c>
      <c r="AL2747">
        <f t="shared" si="959"/>
        <v>0</v>
      </c>
      <c r="AM2747">
        <f>IF(AND(INDIRECT(AN2747)='Sample Select backend'!$C$2,INDIRECT(AO2747)=1,INDIRECT(AP2747)='Sample Select backend'!$F$2,INDIRECT(AQ2747)=1,INDIRECT(AR2747)='Sample Select backend'!$M$2),1,0)</f>
        <v>0</v>
      </c>
      <c r="AN2747" t="str">
        <f>_xlfn.CONCAT('Sample Select backend'!$C$4,ROW(AN2747))</f>
        <v>AE2747</v>
      </c>
      <c r="AO2747" s="9" t="str">
        <f>_xlfn.CONCAT('Sample Select backend'!$J$2,ROW(AO2747))</f>
        <v>AJ2747</v>
      </c>
      <c r="AP2747" t="str">
        <f>_xlfn.CONCAT('Sample Select backend'!$F$4,ROW(AP2747))</f>
        <v>AF2747</v>
      </c>
      <c r="AQ2747" t="str">
        <f>_xlfn.CONCAT('Sample Select backend'!$I$10,ROW(AQ2747))</f>
        <v>R2747</v>
      </c>
      <c r="AR2747" t="str">
        <f>_xlfn.CONCAT('Sample Select backend'!$M$4,ROW(AR2747))</f>
        <v>AK2747</v>
      </c>
      <c r="AS2747" t="str">
        <f t="shared" si="960"/>
        <v>Paraguay</v>
      </c>
      <c r="AT2747" s="9">
        <f t="shared" si="961"/>
        <v>11</v>
      </c>
      <c r="AU2747">
        <f t="shared" si="962"/>
        <v>0</v>
      </c>
      <c r="AV2747" s="9">
        <v>0</v>
      </c>
    </row>
    <row r="2748" spans="1:48" x14ac:dyDescent="0.35">
      <c r="A2748" t="s">
        <v>148</v>
      </c>
      <c r="B2748">
        <v>6</v>
      </c>
      <c r="C2748" t="s">
        <v>204</v>
      </c>
      <c r="D2748" t="s">
        <v>1986</v>
      </c>
      <c r="E2748">
        <v>1</v>
      </c>
      <c r="F2748">
        <v>1</v>
      </c>
      <c r="G2748">
        <v>2</v>
      </c>
      <c r="H2748">
        <v>-1</v>
      </c>
      <c r="I2748">
        <v>2</v>
      </c>
      <c r="J2748">
        <v>2</v>
      </c>
      <c r="K2748">
        <v>1</v>
      </c>
      <c r="L2748">
        <v>-2</v>
      </c>
      <c r="M2748">
        <v>1</v>
      </c>
      <c r="N2748" t="s">
        <v>2747</v>
      </c>
      <c r="O2748" t="s">
        <v>2801</v>
      </c>
      <c r="P2748" t="s">
        <v>2810</v>
      </c>
      <c r="Q2748" t="s">
        <v>2816</v>
      </c>
      <c r="R2748">
        <v>0</v>
      </c>
      <c r="S2748">
        <v>-1.05</v>
      </c>
      <c r="T2748">
        <v>-4.96</v>
      </c>
      <c r="U2748">
        <v>34.19</v>
      </c>
      <c r="V2748">
        <f t="shared" si="973"/>
        <v>1</v>
      </c>
      <c r="W2748">
        <f t="shared" si="974"/>
        <v>1</v>
      </c>
      <c r="X2748">
        <f t="shared" si="975"/>
        <v>1</v>
      </c>
      <c r="Y2748">
        <f t="shared" si="976"/>
        <v>0</v>
      </c>
      <c r="Z2748">
        <f t="shared" si="977"/>
        <v>1</v>
      </c>
      <c r="AA2748">
        <f t="shared" si="978"/>
        <v>1</v>
      </c>
      <c r="AB2748">
        <f t="shared" si="979"/>
        <v>1</v>
      </c>
      <c r="AC2748">
        <f t="shared" si="980"/>
        <v>0</v>
      </c>
      <c r="AD2748">
        <f t="shared" si="981"/>
        <v>1</v>
      </c>
      <c r="AE2748" s="4" t="s">
        <v>2828</v>
      </c>
      <c r="AF2748" s="9" t="s">
        <v>2829</v>
      </c>
      <c r="AG2748">
        <v>0</v>
      </c>
      <c r="AH2748">
        <v>1</v>
      </c>
      <c r="AI2748">
        <v>0</v>
      </c>
      <c r="AJ2748">
        <v>1</v>
      </c>
      <c r="AK2748" s="9" t="s">
        <v>2840</v>
      </c>
      <c r="AL2748">
        <f t="shared" si="959"/>
        <v>0</v>
      </c>
      <c r="AM2748">
        <f>IF(AND(INDIRECT(AN2748)='Sample Select backend'!$C$2,INDIRECT(AO2748)=1,INDIRECT(AP2748)='Sample Select backend'!$F$2,INDIRECT(AQ2748)=1,INDIRECT(AR2748)='Sample Select backend'!$M$2),1,0)</f>
        <v>0</v>
      </c>
      <c r="AN2748" t="str">
        <f>_xlfn.CONCAT('Sample Select backend'!$C$4,ROW(AN2748))</f>
        <v>AE2748</v>
      </c>
      <c r="AO2748" s="9" t="str">
        <f>_xlfn.CONCAT('Sample Select backend'!$J$2,ROW(AO2748))</f>
        <v>AJ2748</v>
      </c>
      <c r="AP2748" t="str">
        <f>_xlfn.CONCAT('Sample Select backend'!$F$4,ROW(AP2748))</f>
        <v>AF2748</v>
      </c>
      <c r="AQ2748" t="str">
        <f>_xlfn.CONCAT('Sample Select backend'!$I$10,ROW(AQ2748))</f>
        <v>R2748</v>
      </c>
      <c r="AR2748" t="str">
        <f>_xlfn.CONCAT('Sample Select backend'!$M$4,ROW(AR2748))</f>
        <v>AK2748</v>
      </c>
      <c r="AS2748" t="str">
        <f t="shared" si="960"/>
        <v>Paraguay</v>
      </c>
      <c r="AT2748" s="9" t="str">
        <f t="shared" si="961"/>
        <v>General</v>
      </c>
      <c r="AU2748">
        <f t="shared" si="962"/>
        <v>0</v>
      </c>
      <c r="AV2748" s="9">
        <v>0</v>
      </c>
    </row>
    <row r="2749" spans="1:48" x14ac:dyDescent="0.35">
      <c r="A2749" s="24" t="s">
        <v>148</v>
      </c>
      <c r="B2749" s="24">
        <v>1</v>
      </c>
      <c r="C2749" s="24">
        <v>6</v>
      </c>
      <c r="D2749" s="24" t="s">
        <v>4144</v>
      </c>
      <c r="E2749" s="24"/>
      <c r="O2749" t="s">
        <v>2801</v>
      </c>
      <c r="P2749" t="s">
        <v>2810</v>
      </c>
      <c r="Q2749" t="s">
        <v>2816</v>
      </c>
      <c r="R2749">
        <v>0</v>
      </c>
      <c r="S2749">
        <v>-1.05</v>
      </c>
      <c r="T2749">
        <v>-4.96</v>
      </c>
      <c r="U2749">
        <v>34.19</v>
      </c>
      <c r="V2749">
        <v>-1</v>
      </c>
      <c r="W2749">
        <v>-1</v>
      </c>
      <c r="X2749">
        <v>-1</v>
      </c>
      <c r="Y2749">
        <v>-1</v>
      </c>
      <c r="Z2749">
        <v>-1</v>
      </c>
      <c r="AA2749">
        <v>-1</v>
      </c>
      <c r="AB2749">
        <v>-1</v>
      </c>
      <c r="AC2749">
        <v>-1</v>
      </c>
      <c r="AD2749">
        <v>-1</v>
      </c>
      <c r="AE2749" s="4" t="s">
        <v>2828</v>
      </c>
      <c r="AF2749" s="9" t="s">
        <v>2829</v>
      </c>
      <c r="AG2749">
        <v>0</v>
      </c>
      <c r="AH2749">
        <v>1</v>
      </c>
      <c r="AI2749">
        <v>0</v>
      </c>
      <c r="AJ2749">
        <v>1</v>
      </c>
      <c r="AK2749" s="9" t="s">
        <v>2840</v>
      </c>
      <c r="AL2749">
        <f t="shared" si="959"/>
        <v>0</v>
      </c>
      <c r="AM2749">
        <f>IF(AND(INDIRECT(AN2749)='Sample Select backend'!$C$2,INDIRECT(AO2749)=1,INDIRECT(AP2749)='Sample Select backend'!$F$2,INDIRECT(AQ2749)=1,INDIRECT(AR2749)='Sample Select backend'!$M$2),1,0)</f>
        <v>0</v>
      </c>
      <c r="AN2749" t="str">
        <f>_xlfn.CONCAT('Sample Select backend'!$C$4,ROW(AN2749))</f>
        <v>AE2749</v>
      </c>
      <c r="AO2749" s="9" t="str">
        <f>_xlfn.CONCAT('Sample Select backend'!$J$2,ROW(AO2749))</f>
        <v>AJ2749</v>
      </c>
      <c r="AP2749" t="str">
        <f>_xlfn.CONCAT('Sample Select backend'!$F$4,ROW(AP2749))</f>
        <v>AF2749</v>
      </c>
      <c r="AQ2749" t="str">
        <f>_xlfn.CONCAT('Sample Select backend'!$I$10,ROW(AQ2749))</f>
        <v>R2749</v>
      </c>
      <c r="AR2749" t="str">
        <f>_xlfn.CONCAT('Sample Select backend'!$M$4,ROW(AR2749))</f>
        <v>AK2749</v>
      </c>
      <c r="AS2749" t="str">
        <f t="shared" si="960"/>
        <v>Paraguay</v>
      </c>
      <c r="AT2749" s="9">
        <f t="shared" si="961"/>
        <v>6</v>
      </c>
      <c r="AU2749">
        <f t="shared" si="962"/>
        <v>0</v>
      </c>
      <c r="AV2749" s="9">
        <v>0</v>
      </c>
    </row>
    <row r="2750" spans="1:48" x14ac:dyDescent="0.35">
      <c r="A2750" s="24" t="s">
        <v>148</v>
      </c>
      <c r="B2750" s="24">
        <v>6</v>
      </c>
      <c r="C2750" s="24">
        <v>25</v>
      </c>
      <c r="D2750" s="24" t="s">
        <v>4145</v>
      </c>
      <c r="E2750" s="24"/>
      <c r="O2750" t="s">
        <v>2801</v>
      </c>
      <c r="P2750" t="s">
        <v>2810</v>
      </c>
      <c r="Q2750" t="s">
        <v>2816</v>
      </c>
      <c r="R2750">
        <v>0</v>
      </c>
      <c r="S2750">
        <v>-1.05</v>
      </c>
      <c r="T2750">
        <v>-4.96</v>
      </c>
      <c r="U2750">
        <v>34.19</v>
      </c>
      <c r="V2750">
        <v>-1</v>
      </c>
      <c r="W2750">
        <v>-1</v>
      </c>
      <c r="X2750">
        <v>-1</v>
      </c>
      <c r="Y2750">
        <v>-1</v>
      </c>
      <c r="Z2750">
        <v>-1</v>
      </c>
      <c r="AA2750">
        <v>-1</v>
      </c>
      <c r="AB2750">
        <v>-1</v>
      </c>
      <c r="AC2750">
        <v>-1</v>
      </c>
      <c r="AD2750">
        <v>-1</v>
      </c>
      <c r="AE2750" s="4" t="s">
        <v>2828</v>
      </c>
      <c r="AF2750" s="9" t="s">
        <v>2829</v>
      </c>
      <c r="AG2750">
        <v>0</v>
      </c>
      <c r="AH2750">
        <v>1</v>
      </c>
      <c r="AI2750">
        <v>0</v>
      </c>
      <c r="AJ2750">
        <v>1</v>
      </c>
      <c r="AK2750" s="9" t="s">
        <v>2840</v>
      </c>
      <c r="AL2750">
        <f t="shared" si="959"/>
        <v>0</v>
      </c>
      <c r="AM2750">
        <f>IF(AND(INDIRECT(AN2750)='Sample Select backend'!$C$2,INDIRECT(AO2750)=1,INDIRECT(AP2750)='Sample Select backend'!$F$2,INDIRECT(AQ2750)=1,INDIRECT(AR2750)='Sample Select backend'!$M$2),1,0)</f>
        <v>0</v>
      </c>
      <c r="AN2750" t="str">
        <f>_xlfn.CONCAT('Sample Select backend'!$C$4,ROW(AN2750))</f>
        <v>AE2750</v>
      </c>
      <c r="AO2750" s="9" t="str">
        <f>_xlfn.CONCAT('Sample Select backend'!$J$2,ROW(AO2750))</f>
        <v>AJ2750</v>
      </c>
      <c r="AP2750" t="str">
        <f>_xlfn.CONCAT('Sample Select backend'!$F$4,ROW(AP2750))</f>
        <v>AF2750</v>
      </c>
      <c r="AQ2750" t="str">
        <f>_xlfn.CONCAT('Sample Select backend'!$I$10,ROW(AQ2750))</f>
        <v>R2750</v>
      </c>
      <c r="AR2750" t="str">
        <f>_xlfn.CONCAT('Sample Select backend'!$M$4,ROW(AR2750))</f>
        <v>AK2750</v>
      </c>
      <c r="AS2750" t="str">
        <f t="shared" si="960"/>
        <v>Paraguay</v>
      </c>
      <c r="AT2750" s="9">
        <f t="shared" si="961"/>
        <v>25</v>
      </c>
      <c r="AU2750">
        <f t="shared" si="962"/>
        <v>0</v>
      </c>
      <c r="AV2750" s="9">
        <v>0</v>
      </c>
    </row>
    <row r="2751" spans="1:48" x14ac:dyDescent="0.35">
      <c r="A2751" s="24" t="s">
        <v>148</v>
      </c>
      <c r="B2751" s="24">
        <v>7</v>
      </c>
      <c r="C2751" s="24" t="s">
        <v>201</v>
      </c>
      <c r="D2751" s="24" t="s">
        <v>4146</v>
      </c>
      <c r="E2751" s="24"/>
      <c r="O2751" t="s">
        <v>2801</v>
      </c>
      <c r="P2751" t="s">
        <v>2810</v>
      </c>
      <c r="Q2751" t="s">
        <v>2816</v>
      </c>
      <c r="R2751">
        <v>0</v>
      </c>
      <c r="S2751">
        <v>-1.05</v>
      </c>
      <c r="T2751">
        <v>-4.96</v>
      </c>
      <c r="U2751">
        <v>34.19</v>
      </c>
      <c r="V2751">
        <v>-1</v>
      </c>
      <c r="W2751">
        <v>-1</v>
      </c>
      <c r="X2751">
        <v>-1</v>
      </c>
      <c r="Y2751">
        <v>-1</v>
      </c>
      <c r="Z2751">
        <v>-1</v>
      </c>
      <c r="AA2751">
        <v>-1</v>
      </c>
      <c r="AB2751">
        <v>-1</v>
      </c>
      <c r="AC2751">
        <v>-1</v>
      </c>
      <c r="AD2751">
        <v>-1</v>
      </c>
      <c r="AE2751" s="4" t="s">
        <v>2828</v>
      </c>
      <c r="AF2751" s="9" t="s">
        <v>2829</v>
      </c>
      <c r="AG2751">
        <v>0</v>
      </c>
      <c r="AH2751">
        <v>1</v>
      </c>
      <c r="AI2751">
        <v>0</v>
      </c>
      <c r="AJ2751">
        <v>1</v>
      </c>
      <c r="AK2751" s="9" t="s">
        <v>2840</v>
      </c>
      <c r="AL2751">
        <f t="shared" si="959"/>
        <v>0</v>
      </c>
      <c r="AM2751">
        <f>IF(AND(INDIRECT(AN2751)='Sample Select backend'!$C$2,INDIRECT(AO2751)=1,INDIRECT(AP2751)='Sample Select backend'!$F$2,INDIRECT(AQ2751)=1,INDIRECT(AR2751)='Sample Select backend'!$M$2),1,0)</f>
        <v>0</v>
      </c>
      <c r="AN2751" t="str">
        <f>_xlfn.CONCAT('Sample Select backend'!$C$4,ROW(AN2751))</f>
        <v>AE2751</v>
      </c>
      <c r="AO2751" s="9" t="str">
        <f>_xlfn.CONCAT('Sample Select backend'!$J$2,ROW(AO2751))</f>
        <v>AJ2751</v>
      </c>
      <c r="AP2751" t="str">
        <f>_xlfn.CONCAT('Sample Select backend'!$F$4,ROW(AP2751))</f>
        <v>AF2751</v>
      </c>
      <c r="AQ2751" t="str">
        <f>_xlfn.CONCAT('Sample Select backend'!$I$10,ROW(AQ2751))</f>
        <v>R2751</v>
      </c>
      <c r="AR2751" t="str">
        <f>_xlfn.CONCAT('Sample Select backend'!$M$4,ROW(AR2751))</f>
        <v>AK2751</v>
      </c>
      <c r="AS2751" t="str">
        <f t="shared" si="960"/>
        <v>Paraguay</v>
      </c>
      <c r="AT2751" s="9" t="str">
        <f t="shared" si="961"/>
        <v>Other</v>
      </c>
      <c r="AU2751">
        <f t="shared" si="962"/>
        <v>0</v>
      </c>
      <c r="AV2751" s="9">
        <v>0</v>
      </c>
    </row>
    <row r="2752" spans="1:48" x14ac:dyDescent="0.35">
      <c r="A2752" s="24" t="s">
        <v>148</v>
      </c>
      <c r="B2752" s="24">
        <v>7</v>
      </c>
      <c r="C2752" s="24">
        <v>30</v>
      </c>
      <c r="D2752" s="24" t="s">
        <v>4147</v>
      </c>
      <c r="E2752" s="24"/>
      <c r="O2752" t="s">
        <v>2801</v>
      </c>
      <c r="P2752" t="s">
        <v>2810</v>
      </c>
      <c r="Q2752" t="s">
        <v>2816</v>
      </c>
      <c r="R2752">
        <v>0</v>
      </c>
      <c r="S2752">
        <v>-1.05</v>
      </c>
      <c r="T2752">
        <v>-4.96</v>
      </c>
      <c r="U2752">
        <v>34.19</v>
      </c>
      <c r="V2752">
        <v>-1</v>
      </c>
      <c r="W2752">
        <v>-1</v>
      </c>
      <c r="X2752">
        <v>-1</v>
      </c>
      <c r="Y2752">
        <v>-1</v>
      </c>
      <c r="Z2752">
        <v>-1</v>
      </c>
      <c r="AA2752">
        <v>-1</v>
      </c>
      <c r="AB2752">
        <v>-1</v>
      </c>
      <c r="AC2752">
        <v>-1</v>
      </c>
      <c r="AD2752">
        <v>-1</v>
      </c>
      <c r="AE2752" s="4" t="s">
        <v>2828</v>
      </c>
      <c r="AF2752" s="9" t="s">
        <v>2829</v>
      </c>
      <c r="AG2752">
        <v>0</v>
      </c>
      <c r="AH2752">
        <v>1</v>
      </c>
      <c r="AI2752">
        <v>0</v>
      </c>
      <c r="AJ2752">
        <v>1</v>
      </c>
      <c r="AK2752" s="9" t="s">
        <v>2840</v>
      </c>
      <c r="AL2752">
        <f t="shared" si="959"/>
        <v>0</v>
      </c>
      <c r="AM2752">
        <f>IF(AND(INDIRECT(AN2752)='Sample Select backend'!$C$2,INDIRECT(AO2752)=1,INDIRECT(AP2752)='Sample Select backend'!$F$2,INDIRECT(AQ2752)=1,INDIRECT(AR2752)='Sample Select backend'!$M$2),1,0)</f>
        <v>0</v>
      </c>
      <c r="AN2752" t="str">
        <f>_xlfn.CONCAT('Sample Select backend'!$C$4,ROW(AN2752))</f>
        <v>AE2752</v>
      </c>
      <c r="AO2752" s="9" t="str">
        <f>_xlfn.CONCAT('Sample Select backend'!$J$2,ROW(AO2752))</f>
        <v>AJ2752</v>
      </c>
      <c r="AP2752" t="str">
        <f>_xlfn.CONCAT('Sample Select backend'!$F$4,ROW(AP2752))</f>
        <v>AF2752</v>
      </c>
      <c r="AQ2752" t="str">
        <f>_xlfn.CONCAT('Sample Select backend'!$I$10,ROW(AQ2752))</f>
        <v>R2752</v>
      </c>
      <c r="AR2752" t="str">
        <f>_xlfn.CONCAT('Sample Select backend'!$M$4,ROW(AR2752))</f>
        <v>AK2752</v>
      </c>
      <c r="AS2752" t="str">
        <f t="shared" si="960"/>
        <v>Paraguay</v>
      </c>
      <c r="AT2752" s="9">
        <f t="shared" si="961"/>
        <v>30</v>
      </c>
      <c r="AU2752">
        <f t="shared" si="962"/>
        <v>0</v>
      </c>
      <c r="AV2752" s="9">
        <v>0</v>
      </c>
    </row>
    <row r="2753" spans="1:48" x14ac:dyDescent="0.35">
      <c r="A2753" s="24" t="s">
        <v>148</v>
      </c>
      <c r="B2753" s="24">
        <v>3</v>
      </c>
      <c r="C2753" s="24">
        <v>19</v>
      </c>
      <c r="D2753" s="24" t="s">
        <v>4148</v>
      </c>
      <c r="E2753" s="24"/>
      <c r="O2753" t="s">
        <v>2801</v>
      </c>
      <c r="P2753" t="s">
        <v>2810</v>
      </c>
      <c r="Q2753" t="s">
        <v>2816</v>
      </c>
      <c r="R2753">
        <v>0</v>
      </c>
      <c r="S2753">
        <v>-1.05</v>
      </c>
      <c r="T2753">
        <v>-4.96</v>
      </c>
      <c r="U2753">
        <v>34.19</v>
      </c>
      <c r="V2753">
        <v>-1</v>
      </c>
      <c r="W2753">
        <v>-1</v>
      </c>
      <c r="X2753">
        <v>-1</v>
      </c>
      <c r="Y2753">
        <v>-1</v>
      </c>
      <c r="Z2753">
        <v>-1</v>
      </c>
      <c r="AA2753">
        <v>-1</v>
      </c>
      <c r="AB2753">
        <v>-1</v>
      </c>
      <c r="AC2753">
        <v>-1</v>
      </c>
      <c r="AD2753">
        <v>-1</v>
      </c>
      <c r="AE2753" s="4" t="s">
        <v>2828</v>
      </c>
      <c r="AF2753" s="9" t="s">
        <v>2829</v>
      </c>
      <c r="AG2753">
        <v>0</v>
      </c>
      <c r="AH2753">
        <v>1</v>
      </c>
      <c r="AI2753">
        <v>0</v>
      </c>
      <c r="AJ2753">
        <v>1</v>
      </c>
      <c r="AK2753" s="9" t="s">
        <v>2840</v>
      </c>
      <c r="AL2753">
        <f t="shared" si="959"/>
        <v>0</v>
      </c>
      <c r="AM2753">
        <f>IF(AND(INDIRECT(AN2753)='Sample Select backend'!$C$2,INDIRECT(AO2753)=1,INDIRECT(AP2753)='Sample Select backend'!$F$2,INDIRECT(AQ2753)=1,INDIRECT(AR2753)='Sample Select backend'!$M$2),1,0)</f>
        <v>0</v>
      </c>
      <c r="AN2753" t="str">
        <f>_xlfn.CONCAT('Sample Select backend'!$C$4,ROW(AN2753))</f>
        <v>AE2753</v>
      </c>
      <c r="AO2753" s="9" t="str">
        <f>_xlfn.CONCAT('Sample Select backend'!$J$2,ROW(AO2753))</f>
        <v>AJ2753</v>
      </c>
      <c r="AP2753" t="str">
        <f>_xlfn.CONCAT('Sample Select backend'!$F$4,ROW(AP2753))</f>
        <v>AF2753</v>
      </c>
      <c r="AQ2753" t="str">
        <f>_xlfn.CONCAT('Sample Select backend'!$I$10,ROW(AQ2753))</f>
        <v>R2753</v>
      </c>
      <c r="AR2753" t="str">
        <f>_xlfn.CONCAT('Sample Select backend'!$M$4,ROW(AR2753))</f>
        <v>AK2753</v>
      </c>
      <c r="AS2753" t="str">
        <f t="shared" si="960"/>
        <v>Paraguay</v>
      </c>
      <c r="AT2753" s="9">
        <f t="shared" si="961"/>
        <v>19</v>
      </c>
      <c r="AU2753">
        <f t="shared" si="962"/>
        <v>0</v>
      </c>
      <c r="AV2753" s="9">
        <v>1</v>
      </c>
    </row>
    <row r="2754" spans="1:48" x14ac:dyDescent="0.35">
      <c r="A2754" s="24" t="s">
        <v>148</v>
      </c>
      <c r="B2754" s="24">
        <v>4</v>
      </c>
      <c r="C2754" s="24">
        <v>20</v>
      </c>
      <c r="D2754" s="24" t="s">
        <v>4149</v>
      </c>
      <c r="E2754" s="24"/>
      <c r="O2754" t="s">
        <v>2801</v>
      </c>
      <c r="P2754" t="s">
        <v>2810</v>
      </c>
      <c r="Q2754" t="s">
        <v>2816</v>
      </c>
      <c r="R2754">
        <v>0</v>
      </c>
      <c r="S2754">
        <v>-1.05</v>
      </c>
      <c r="T2754">
        <v>-4.96</v>
      </c>
      <c r="U2754">
        <v>34.19</v>
      </c>
      <c r="V2754">
        <v>-1</v>
      </c>
      <c r="W2754">
        <v>-1</v>
      </c>
      <c r="X2754">
        <v>-1</v>
      </c>
      <c r="Y2754">
        <v>-1</v>
      </c>
      <c r="Z2754">
        <v>-1</v>
      </c>
      <c r="AA2754">
        <v>-1</v>
      </c>
      <c r="AB2754">
        <v>-1</v>
      </c>
      <c r="AC2754">
        <v>-1</v>
      </c>
      <c r="AD2754">
        <v>-1</v>
      </c>
      <c r="AE2754" s="4" t="s">
        <v>2828</v>
      </c>
      <c r="AF2754" s="9" t="s">
        <v>2829</v>
      </c>
      <c r="AG2754">
        <v>0</v>
      </c>
      <c r="AH2754">
        <v>1</v>
      </c>
      <c r="AI2754">
        <v>0</v>
      </c>
      <c r="AJ2754">
        <v>1</v>
      </c>
      <c r="AK2754" s="9" t="s">
        <v>2840</v>
      </c>
      <c r="AL2754">
        <f t="shared" ref="AL2754:AL2817" si="982">IF(OR(B2754="other",B2754="international",B2754="Transfers",B2754="expenditure"),1,0)</f>
        <v>0</v>
      </c>
      <c r="AM2754">
        <f>IF(AND(INDIRECT(AN2754)='Sample Select backend'!$C$2,INDIRECT(AO2754)=1,INDIRECT(AP2754)='Sample Select backend'!$F$2,INDIRECT(AQ2754)=1,INDIRECT(AR2754)='Sample Select backend'!$M$2),1,0)</f>
        <v>0</v>
      </c>
      <c r="AN2754" t="str">
        <f>_xlfn.CONCAT('Sample Select backend'!$C$4,ROW(AN2754))</f>
        <v>AE2754</v>
      </c>
      <c r="AO2754" s="9" t="str">
        <f>_xlfn.CONCAT('Sample Select backend'!$J$2,ROW(AO2754))</f>
        <v>AJ2754</v>
      </c>
      <c r="AP2754" t="str">
        <f>_xlfn.CONCAT('Sample Select backend'!$F$4,ROW(AP2754))</f>
        <v>AF2754</v>
      </c>
      <c r="AQ2754" t="str">
        <f>_xlfn.CONCAT('Sample Select backend'!$I$10,ROW(AQ2754))</f>
        <v>R2754</v>
      </c>
      <c r="AR2754" t="str">
        <f>_xlfn.CONCAT('Sample Select backend'!$M$4,ROW(AR2754))</f>
        <v>AK2754</v>
      </c>
      <c r="AS2754" t="str">
        <f t="shared" ref="AS2754:AS2817" si="983">A2754</f>
        <v>Paraguay</v>
      </c>
      <c r="AT2754" s="9">
        <f t="shared" ref="AT2754:AT2817" si="984">IF(ISNUMBER(C2754),C2754,IF(OR(C2754="general",C2754="23;general"),"General",IF(OR(C2754="exemption",C2754="other (exemption)"),"Tax exemption/waiver/suspension","Other")))</f>
        <v>20</v>
      </c>
      <c r="AU2754">
        <f t="shared" ref="AU2754:AU2817" si="985">IF(A2754&lt;&gt;A2753,1,0)</f>
        <v>0</v>
      </c>
      <c r="AV2754" s="9">
        <v>1</v>
      </c>
    </row>
    <row r="2755" spans="1:48" x14ac:dyDescent="0.35">
      <c r="A2755" t="s">
        <v>141</v>
      </c>
      <c r="B2755">
        <v>2</v>
      </c>
      <c r="C2755" t="s">
        <v>201</v>
      </c>
      <c r="D2755" t="s">
        <v>1868</v>
      </c>
      <c r="E2755">
        <v>-2</v>
      </c>
      <c r="F2755">
        <v>2</v>
      </c>
      <c r="G2755">
        <v>2</v>
      </c>
      <c r="H2755">
        <v>2</v>
      </c>
      <c r="I2755">
        <v>2</v>
      </c>
      <c r="J2755">
        <v>2</v>
      </c>
      <c r="K2755">
        <v>2</v>
      </c>
      <c r="L2755">
        <v>2</v>
      </c>
      <c r="M2755">
        <v>1</v>
      </c>
      <c r="N2755" t="s">
        <v>2740</v>
      </c>
      <c r="O2755" t="s">
        <v>2801</v>
      </c>
      <c r="P2755" t="s">
        <v>2810</v>
      </c>
      <c r="Q2755" t="s">
        <v>2816</v>
      </c>
      <c r="R2755">
        <v>0</v>
      </c>
      <c r="S2755">
        <v>-11.12</v>
      </c>
      <c r="T2755">
        <v>-7.3</v>
      </c>
      <c r="U2755">
        <v>35.020000000000003</v>
      </c>
      <c r="V2755">
        <f t="shared" ref="V2755:V2774" si="986">IF(E2755&gt;0,1,IF(E2755&lt;0,0,-1))</f>
        <v>0</v>
      </c>
      <c r="W2755">
        <f t="shared" ref="W2755:W2774" si="987">IF(F2755&gt;0,1,IF(F2755&lt;0,0,-1))</f>
        <v>1</v>
      </c>
      <c r="X2755">
        <f t="shared" ref="X2755:X2774" si="988">IF(G2755&gt;0,1,IF(G2755&lt;0,0,-1))</f>
        <v>1</v>
      </c>
      <c r="Y2755">
        <f t="shared" ref="Y2755:Y2774" si="989">IF(H2755&gt;0,1,IF(H2755&lt;0,0,-1))</f>
        <v>1</v>
      </c>
      <c r="Z2755">
        <f t="shared" ref="Z2755:Z2774" si="990">IF(I2755&gt;0,1,IF(I2755&lt;0,0,-1))</f>
        <v>1</v>
      </c>
      <c r="AA2755">
        <f t="shared" ref="AA2755:AA2774" si="991">IF(J2755&gt;0,1,IF(J2755&lt;0,0,-1))</f>
        <v>1</v>
      </c>
      <c r="AB2755">
        <f t="shared" ref="AB2755:AB2774" si="992">IF(K2755&gt;0,1,IF(K2755&lt;0,0,-1))</f>
        <v>1</v>
      </c>
      <c r="AC2755">
        <f t="shared" ref="AC2755:AC2774" si="993">IF(L2755&gt;0,1,IF(L2755&lt;0,0,-1))</f>
        <v>1</v>
      </c>
      <c r="AD2755">
        <f t="shared" ref="AD2755:AD2774" si="994">IF(M2755&gt;0,1,IF(M2755&lt;0,0,-1))</f>
        <v>1</v>
      </c>
      <c r="AE2755" s="4" t="s">
        <v>2828</v>
      </c>
      <c r="AF2755" s="9" t="s">
        <v>2829</v>
      </c>
      <c r="AG2755">
        <v>0</v>
      </c>
      <c r="AH2755">
        <v>1</v>
      </c>
      <c r="AI2755">
        <v>0</v>
      </c>
      <c r="AJ2755">
        <v>1</v>
      </c>
      <c r="AK2755" s="9" t="s">
        <v>2840</v>
      </c>
      <c r="AL2755">
        <f t="shared" si="982"/>
        <v>0</v>
      </c>
      <c r="AM2755">
        <f>IF(AND(INDIRECT(AN2755)='Sample Select backend'!$C$2,INDIRECT(AO2755)=1,INDIRECT(AP2755)='Sample Select backend'!$F$2,INDIRECT(AQ2755)=1,INDIRECT(AR2755)='Sample Select backend'!$M$2),1,0)</f>
        <v>0</v>
      </c>
      <c r="AN2755" t="str">
        <f>_xlfn.CONCAT('Sample Select backend'!$C$4,ROW(AN2755))</f>
        <v>AE2755</v>
      </c>
      <c r="AO2755" s="9" t="str">
        <f>_xlfn.CONCAT('Sample Select backend'!$J$2,ROW(AO2755))</f>
        <v>AJ2755</v>
      </c>
      <c r="AP2755" t="str">
        <f>_xlfn.CONCAT('Sample Select backend'!$F$4,ROW(AP2755))</f>
        <v>AF2755</v>
      </c>
      <c r="AQ2755" t="str">
        <f>_xlfn.CONCAT('Sample Select backend'!$I$10,ROW(AQ2755))</f>
        <v>R2755</v>
      </c>
      <c r="AR2755" t="str">
        <f>_xlfn.CONCAT('Sample Select backend'!$M$4,ROW(AR2755))</f>
        <v>AK2755</v>
      </c>
      <c r="AS2755" t="str">
        <f t="shared" si="983"/>
        <v>Peru</v>
      </c>
      <c r="AT2755" s="9" t="str">
        <f t="shared" si="984"/>
        <v>Other</v>
      </c>
      <c r="AU2755">
        <f t="shared" si="985"/>
        <v>1</v>
      </c>
      <c r="AV2755" s="9">
        <v>1</v>
      </c>
    </row>
    <row r="2756" spans="1:48" x14ac:dyDescent="0.35">
      <c r="A2756" t="s">
        <v>141</v>
      </c>
      <c r="B2756">
        <v>6</v>
      </c>
      <c r="C2756">
        <v>28</v>
      </c>
      <c r="D2756" t="s">
        <v>1864</v>
      </c>
      <c r="E2756">
        <v>-2</v>
      </c>
      <c r="F2756">
        <v>2</v>
      </c>
      <c r="G2756">
        <v>2</v>
      </c>
      <c r="H2756">
        <v>-2</v>
      </c>
      <c r="I2756">
        <v>2</v>
      </c>
      <c r="J2756">
        <v>-2</v>
      </c>
      <c r="L2756">
        <v>2</v>
      </c>
      <c r="M2756">
        <v>1</v>
      </c>
      <c r="N2756" t="s">
        <v>2740</v>
      </c>
      <c r="O2756" t="s">
        <v>2801</v>
      </c>
      <c r="P2756" t="s">
        <v>2810</v>
      </c>
      <c r="Q2756" t="s">
        <v>2816</v>
      </c>
      <c r="R2756">
        <v>0</v>
      </c>
      <c r="S2756">
        <v>-11.12</v>
      </c>
      <c r="T2756">
        <v>-7.3</v>
      </c>
      <c r="U2756">
        <v>35.020000000000003</v>
      </c>
      <c r="V2756">
        <f t="shared" si="986"/>
        <v>0</v>
      </c>
      <c r="W2756">
        <f t="shared" si="987"/>
        <v>1</v>
      </c>
      <c r="X2756">
        <f t="shared" si="988"/>
        <v>1</v>
      </c>
      <c r="Y2756">
        <f t="shared" si="989"/>
        <v>0</v>
      </c>
      <c r="Z2756">
        <f t="shared" si="990"/>
        <v>1</v>
      </c>
      <c r="AA2756">
        <f t="shared" si="991"/>
        <v>0</v>
      </c>
      <c r="AB2756">
        <f t="shared" si="992"/>
        <v>-1</v>
      </c>
      <c r="AC2756">
        <f t="shared" si="993"/>
        <v>1</v>
      </c>
      <c r="AD2756">
        <f t="shared" si="994"/>
        <v>1</v>
      </c>
      <c r="AE2756" s="4" t="s">
        <v>2828</v>
      </c>
      <c r="AF2756" s="9" t="s">
        <v>2829</v>
      </c>
      <c r="AG2756">
        <v>0</v>
      </c>
      <c r="AH2756">
        <v>1</v>
      </c>
      <c r="AI2756">
        <v>0</v>
      </c>
      <c r="AJ2756">
        <v>1</v>
      </c>
      <c r="AK2756" s="9" t="s">
        <v>2840</v>
      </c>
      <c r="AL2756">
        <f t="shared" si="982"/>
        <v>0</v>
      </c>
      <c r="AM2756">
        <f>IF(AND(INDIRECT(AN2756)='Sample Select backend'!$C$2,INDIRECT(AO2756)=1,INDIRECT(AP2756)='Sample Select backend'!$F$2,INDIRECT(AQ2756)=1,INDIRECT(AR2756)='Sample Select backend'!$M$2),1,0)</f>
        <v>0</v>
      </c>
      <c r="AN2756" t="str">
        <f>_xlfn.CONCAT('Sample Select backend'!$C$4,ROW(AN2756))</f>
        <v>AE2756</v>
      </c>
      <c r="AO2756" s="9" t="str">
        <f>_xlfn.CONCAT('Sample Select backend'!$J$2,ROW(AO2756))</f>
        <v>AJ2756</v>
      </c>
      <c r="AP2756" t="str">
        <f>_xlfn.CONCAT('Sample Select backend'!$F$4,ROW(AP2756))</f>
        <v>AF2756</v>
      </c>
      <c r="AQ2756" t="str">
        <f>_xlfn.CONCAT('Sample Select backend'!$I$10,ROW(AQ2756))</f>
        <v>R2756</v>
      </c>
      <c r="AR2756" t="str">
        <f>_xlfn.CONCAT('Sample Select backend'!$M$4,ROW(AR2756))</f>
        <v>AK2756</v>
      </c>
      <c r="AS2756" t="str">
        <f t="shared" si="983"/>
        <v>Peru</v>
      </c>
      <c r="AT2756" s="9">
        <f t="shared" si="984"/>
        <v>28</v>
      </c>
      <c r="AU2756">
        <f t="shared" si="985"/>
        <v>0</v>
      </c>
      <c r="AV2756" s="9">
        <v>1</v>
      </c>
    </row>
    <row r="2757" spans="1:48" x14ac:dyDescent="0.35">
      <c r="A2757" t="s">
        <v>141</v>
      </c>
      <c r="B2757">
        <v>6</v>
      </c>
      <c r="C2757">
        <v>25</v>
      </c>
      <c r="D2757" t="s">
        <v>1870</v>
      </c>
      <c r="E2757">
        <v>1</v>
      </c>
      <c r="F2757">
        <v>1</v>
      </c>
      <c r="G2757">
        <v>2</v>
      </c>
      <c r="H2757">
        <v>-1</v>
      </c>
      <c r="I2757">
        <v>2</v>
      </c>
      <c r="J2757">
        <v>2</v>
      </c>
      <c r="K2757">
        <v>1</v>
      </c>
      <c r="L2757">
        <v>-2</v>
      </c>
      <c r="M2757">
        <v>1</v>
      </c>
      <c r="N2757" t="s">
        <v>2740</v>
      </c>
      <c r="O2757" t="s">
        <v>2801</v>
      </c>
      <c r="P2757" t="s">
        <v>2810</v>
      </c>
      <c r="Q2757" t="s">
        <v>2816</v>
      </c>
      <c r="R2757">
        <v>0</v>
      </c>
      <c r="S2757">
        <v>-11.12</v>
      </c>
      <c r="T2757">
        <v>-7.3</v>
      </c>
      <c r="U2757">
        <v>35.020000000000003</v>
      </c>
      <c r="V2757">
        <f t="shared" si="986"/>
        <v>1</v>
      </c>
      <c r="W2757">
        <f t="shared" si="987"/>
        <v>1</v>
      </c>
      <c r="X2757">
        <f t="shared" si="988"/>
        <v>1</v>
      </c>
      <c r="Y2757">
        <f t="shared" si="989"/>
        <v>0</v>
      </c>
      <c r="Z2757">
        <f t="shared" si="990"/>
        <v>1</v>
      </c>
      <c r="AA2757">
        <f t="shared" si="991"/>
        <v>1</v>
      </c>
      <c r="AB2757">
        <f t="shared" si="992"/>
        <v>1</v>
      </c>
      <c r="AC2757">
        <f t="shared" si="993"/>
        <v>0</v>
      </c>
      <c r="AD2757">
        <f t="shared" si="994"/>
        <v>1</v>
      </c>
      <c r="AE2757" s="4" t="s">
        <v>2828</v>
      </c>
      <c r="AF2757" s="9" t="s">
        <v>2829</v>
      </c>
      <c r="AG2757">
        <v>0</v>
      </c>
      <c r="AH2757">
        <v>1</v>
      </c>
      <c r="AI2757">
        <v>0</v>
      </c>
      <c r="AJ2757">
        <v>1</v>
      </c>
      <c r="AK2757" s="9" t="s">
        <v>2840</v>
      </c>
      <c r="AL2757">
        <f t="shared" si="982"/>
        <v>0</v>
      </c>
      <c r="AM2757">
        <f>IF(AND(INDIRECT(AN2757)='Sample Select backend'!$C$2,INDIRECT(AO2757)=1,INDIRECT(AP2757)='Sample Select backend'!$F$2,INDIRECT(AQ2757)=1,INDIRECT(AR2757)='Sample Select backend'!$M$2),1,0)</f>
        <v>0</v>
      </c>
      <c r="AN2757" t="str">
        <f>_xlfn.CONCAT('Sample Select backend'!$C$4,ROW(AN2757))</f>
        <v>AE2757</v>
      </c>
      <c r="AO2757" s="9" t="str">
        <f>_xlfn.CONCAT('Sample Select backend'!$J$2,ROW(AO2757))</f>
        <v>AJ2757</v>
      </c>
      <c r="AP2757" t="str">
        <f>_xlfn.CONCAT('Sample Select backend'!$F$4,ROW(AP2757))</f>
        <v>AF2757</v>
      </c>
      <c r="AQ2757" t="str">
        <f>_xlfn.CONCAT('Sample Select backend'!$I$10,ROW(AQ2757))</f>
        <v>R2757</v>
      </c>
      <c r="AR2757" t="str">
        <f>_xlfn.CONCAT('Sample Select backend'!$M$4,ROW(AR2757))</f>
        <v>AK2757</v>
      </c>
      <c r="AS2757" t="str">
        <f t="shared" si="983"/>
        <v>Peru</v>
      </c>
      <c r="AT2757" s="9">
        <f t="shared" si="984"/>
        <v>25</v>
      </c>
      <c r="AU2757">
        <f t="shared" si="985"/>
        <v>0</v>
      </c>
      <c r="AV2757" s="9">
        <v>1</v>
      </c>
    </row>
    <row r="2758" spans="1:48" x14ac:dyDescent="0.35">
      <c r="A2758" t="s">
        <v>141</v>
      </c>
      <c r="B2758">
        <v>1</v>
      </c>
      <c r="C2758" t="s">
        <v>206</v>
      </c>
      <c r="D2758" t="s">
        <v>1863</v>
      </c>
      <c r="E2758">
        <v>-2</v>
      </c>
      <c r="F2758">
        <v>2</v>
      </c>
      <c r="G2758">
        <v>-2</v>
      </c>
      <c r="H2758">
        <v>-1</v>
      </c>
      <c r="I2758">
        <v>-2</v>
      </c>
      <c r="J2758">
        <v>2</v>
      </c>
      <c r="K2758">
        <v>1</v>
      </c>
      <c r="L2758">
        <v>2</v>
      </c>
      <c r="M2758">
        <v>1</v>
      </c>
      <c r="N2758" t="s">
        <v>2740</v>
      </c>
      <c r="O2758" t="s">
        <v>2801</v>
      </c>
      <c r="P2758" t="s">
        <v>2810</v>
      </c>
      <c r="Q2758" t="s">
        <v>2816</v>
      </c>
      <c r="R2758">
        <v>0</v>
      </c>
      <c r="S2758">
        <v>-11.12</v>
      </c>
      <c r="T2758">
        <v>-7.3</v>
      </c>
      <c r="U2758">
        <v>35.020000000000003</v>
      </c>
      <c r="V2758">
        <f t="shared" si="986"/>
        <v>0</v>
      </c>
      <c r="W2758">
        <f t="shared" si="987"/>
        <v>1</v>
      </c>
      <c r="X2758">
        <f t="shared" si="988"/>
        <v>0</v>
      </c>
      <c r="Y2758">
        <f t="shared" si="989"/>
        <v>0</v>
      </c>
      <c r="Z2758">
        <f t="shared" si="990"/>
        <v>0</v>
      </c>
      <c r="AA2758">
        <f t="shared" si="991"/>
        <v>1</v>
      </c>
      <c r="AB2758">
        <f t="shared" si="992"/>
        <v>1</v>
      </c>
      <c r="AC2758">
        <f t="shared" si="993"/>
        <v>1</v>
      </c>
      <c r="AD2758">
        <f t="shared" si="994"/>
        <v>1</v>
      </c>
      <c r="AE2758" s="4" t="s">
        <v>2828</v>
      </c>
      <c r="AF2758" s="9" t="s">
        <v>2829</v>
      </c>
      <c r="AG2758">
        <v>0</v>
      </c>
      <c r="AH2758">
        <v>1</v>
      </c>
      <c r="AI2758">
        <v>0</v>
      </c>
      <c r="AJ2758">
        <v>1</v>
      </c>
      <c r="AK2758" s="9" t="s">
        <v>2840</v>
      </c>
      <c r="AL2758">
        <f t="shared" si="982"/>
        <v>0</v>
      </c>
      <c r="AM2758">
        <f>IF(AND(INDIRECT(AN2758)='Sample Select backend'!$C$2,INDIRECT(AO2758)=1,INDIRECT(AP2758)='Sample Select backend'!$F$2,INDIRECT(AQ2758)=1,INDIRECT(AR2758)='Sample Select backend'!$M$2),1,0)</f>
        <v>0</v>
      </c>
      <c r="AN2758" t="str">
        <f>_xlfn.CONCAT('Sample Select backend'!$C$4,ROW(AN2758))</f>
        <v>AE2758</v>
      </c>
      <c r="AO2758" s="9" t="str">
        <f>_xlfn.CONCAT('Sample Select backend'!$J$2,ROW(AO2758))</f>
        <v>AJ2758</v>
      </c>
      <c r="AP2758" t="str">
        <f>_xlfn.CONCAT('Sample Select backend'!$F$4,ROW(AP2758))</f>
        <v>AF2758</v>
      </c>
      <c r="AQ2758" t="str">
        <f>_xlfn.CONCAT('Sample Select backend'!$I$10,ROW(AQ2758))</f>
        <v>R2758</v>
      </c>
      <c r="AR2758" t="str">
        <f>_xlfn.CONCAT('Sample Select backend'!$M$4,ROW(AR2758))</f>
        <v>AK2758</v>
      </c>
      <c r="AS2758" t="str">
        <f t="shared" si="983"/>
        <v>Peru</v>
      </c>
      <c r="AT2758" s="9" t="str">
        <f t="shared" si="984"/>
        <v>Tax exemption/waiver/suspension</v>
      </c>
      <c r="AU2758">
        <f t="shared" si="985"/>
        <v>0</v>
      </c>
      <c r="AV2758" s="9">
        <v>1</v>
      </c>
    </row>
    <row r="2759" spans="1:48" x14ac:dyDescent="0.35">
      <c r="A2759" t="s">
        <v>141</v>
      </c>
      <c r="B2759">
        <v>6</v>
      </c>
      <c r="C2759">
        <v>28</v>
      </c>
      <c r="D2759" t="s">
        <v>1881</v>
      </c>
      <c r="E2759">
        <v>1</v>
      </c>
      <c r="F2759">
        <v>1</v>
      </c>
      <c r="G2759">
        <v>2</v>
      </c>
      <c r="H2759">
        <v>-1</v>
      </c>
      <c r="I2759">
        <v>2</v>
      </c>
      <c r="J2759">
        <v>2</v>
      </c>
      <c r="K2759">
        <v>1</v>
      </c>
      <c r="L2759">
        <v>2</v>
      </c>
      <c r="M2759">
        <v>-2</v>
      </c>
      <c r="N2759" t="s">
        <v>2740</v>
      </c>
      <c r="O2759" t="s">
        <v>2801</v>
      </c>
      <c r="P2759" t="s">
        <v>2810</v>
      </c>
      <c r="Q2759" t="s">
        <v>2816</v>
      </c>
      <c r="R2759">
        <v>0</v>
      </c>
      <c r="S2759">
        <v>-11.12</v>
      </c>
      <c r="T2759">
        <v>-7.3</v>
      </c>
      <c r="U2759">
        <v>35.020000000000003</v>
      </c>
      <c r="V2759">
        <f t="shared" si="986"/>
        <v>1</v>
      </c>
      <c r="W2759">
        <f t="shared" si="987"/>
        <v>1</v>
      </c>
      <c r="X2759">
        <f t="shared" si="988"/>
        <v>1</v>
      </c>
      <c r="Y2759">
        <f t="shared" si="989"/>
        <v>0</v>
      </c>
      <c r="Z2759">
        <f t="shared" si="990"/>
        <v>1</v>
      </c>
      <c r="AA2759">
        <f t="shared" si="991"/>
        <v>1</v>
      </c>
      <c r="AB2759">
        <f t="shared" si="992"/>
        <v>1</v>
      </c>
      <c r="AC2759">
        <f t="shared" si="993"/>
        <v>1</v>
      </c>
      <c r="AD2759">
        <f t="shared" si="994"/>
        <v>0</v>
      </c>
      <c r="AE2759" s="4" t="s">
        <v>2828</v>
      </c>
      <c r="AF2759" s="9" t="s">
        <v>2829</v>
      </c>
      <c r="AG2759">
        <v>0</v>
      </c>
      <c r="AH2759">
        <v>1</v>
      </c>
      <c r="AI2759">
        <v>0</v>
      </c>
      <c r="AJ2759">
        <v>1</v>
      </c>
      <c r="AK2759" s="9" t="s">
        <v>2840</v>
      </c>
      <c r="AL2759">
        <f t="shared" si="982"/>
        <v>0</v>
      </c>
      <c r="AM2759">
        <f>IF(AND(INDIRECT(AN2759)='Sample Select backend'!$C$2,INDIRECT(AO2759)=1,INDIRECT(AP2759)='Sample Select backend'!$F$2,INDIRECT(AQ2759)=1,INDIRECT(AR2759)='Sample Select backend'!$M$2),1,0)</f>
        <v>0</v>
      </c>
      <c r="AN2759" t="str">
        <f>_xlfn.CONCAT('Sample Select backend'!$C$4,ROW(AN2759))</f>
        <v>AE2759</v>
      </c>
      <c r="AO2759" s="9" t="str">
        <f>_xlfn.CONCAT('Sample Select backend'!$J$2,ROW(AO2759))</f>
        <v>AJ2759</v>
      </c>
      <c r="AP2759" t="str">
        <f>_xlfn.CONCAT('Sample Select backend'!$F$4,ROW(AP2759))</f>
        <v>AF2759</v>
      </c>
      <c r="AQ2759" t="str">
        <f>_xlfn.CONCAT('Sample Select backend'!$I$10,ROW(AQ2759))</f>
        <v>R2759</v>
      </c>
      <c r="AR2759" t="str">
        <f>_xlfn.CONCAT('Sample Select backend'!$M$4,ROW(AR2759))</f>
        <v>AK2759</v>
      </c>
      <c r="AS2759" t="str">
        <f t="shared" si="983"/>
        <v>Peru</v>
      </c>
      <c r="AT2759" s="9">
        <f t="shared" si="984"/>
        <v>28</v>
      </c>
      <c r="AU2759">
        <f t="shared" si="985"/>
        <v>0</v>
      </c>
      <c r="AV2759" s="9">
        <v>1</v>
      </c>
    </row>
    <row r="2760" spans="1:48" x14ac:dyDescent="0.35">
      <c r="A2760" t="s">
        <v>141</v>
      </c>
      <c r="B2760">
        <v>1</v>
      </c>
      <c r="C2760">
        <v>11</v>
      </c>
      <c r="D2760" t="s">
        <v>1871</v>
      </c>
      <c r="E2760">
        <v>-2</v>
      </c>
      <c r="F2760">
        <v>2</v>
      </c>
      <c r="G2760">
        <v>-2</v>
      </c>
      <c r="I2760">
        <v>-2</v>
      </c>
      <c r="J2760">
        <v>2</v>
      </c>
      <c r="K2760">
        <v>2</v>
      </c>
      <c r="L2760">
        <v>2</v>
      </c>
      <c r="M2760">
        <v>1</v>
      </c>
      <c r="N2760" t="s">
        <v>2740</v>
      </c>
      <c r="O2760" t="s">
        <v>2801</v>
      </c>
      <c r="P2760" t="s">
        <v>2810</v>
      </c>
      <c r="Q2760" t="s">
        <v>2816</v>
      </c>
      <c r="R2760">
        <v>0</v>
      </c>
      <c r="S2760">
        <v>-11.12</v>
      </c>
      <c r="T2760">
        <v>-7.3</v>
      </c>
      <c r="U2760">
        <v>35.020000000000003</v>
      </c>
      <c r="V2760">
        <f t="shared" si="986"/>
        <v>0</v>
      </c>
      <c r="W2760">
        <f t="shared" si="987"/>
        <v>1</v>
      </c>
      <c r="X2760">
        <f t="shared" si="988"/>
        <v>0</v>
      </c>
      <c r="Y2760">
        <f t="shared" si="989"/>
        <v>-1</v>
      </c>
      <c r="Z2760">
        <f t="shared" si="990"/>
        <v>0</v>
      </c>
      <c r="AA2760">
        <f t="shared" si="991"/>
        <v>1</v>
      </c>
      <c r="AB2760">
        <f t="shared" si="992"/>
        <v>1</v>
      </c>
      <c r="AC2760">
        <f t="shared" si="993"/>
        <v>1</v>
      </c>
      <c r="AD2760">
        <f t="shared" si="994"/>
        <v>1</v>
      </c>
      <c r="AE2760" s="4" t="s">
        <v>2828</v>
      </c>
      <c r="AF2760" s="9" t="s">
        <v>2829</v>
      </c>
      <c r="AG2760">
        <v>0</v>
      </c>
      <c r="AH2760">
        <v>1</v>
      </c>
      <c r="AI2760">
        <v>0</v>
      </c>
      <c r="AJ2760">
        <v>1</v>
      </c>
      <c r="AK2760" s="9" t="s">
        <v>2840</v>
      </c>
      <c r="AL2760">
        <f t="shared" si="982"/>
        <v>0</v>
      </c>
      <c r="AM2760">
        <f>IF(AND(INDIRECT(AN2760)='Sample Select backend'!$C$2,INDIRECT(AO2760)=1,INDIRECT(AP2760)='Sample Select backend'!$F$2,INDIRECT(AQ2760)=1,INDIRECT(AR2760)='Sample Select backend'!$M$2),1,0)</f>
        <v>0</v>
      </c>
      <c r="AN2760" t="str">
        <f>_xlfn.CONCAT('Sample Select backend'!$C$4,ROW(AN2760))</f>
        <v>AE2760</v>
      </c>
      <c r="AO2760" s="9" t="str">
        <f>_xlfn.CONCAT('Sample Select backend'!$J$2,ROW(AO2760))</f>
        <v>AJ2760</v>
      </c>
      <c r="AP2760" t="str">
        <f>_xlfn.CONCAT('Sample Select backend'!$F$4,ROW(AP2760))</f>
        <v>AF2760</v>
      </c>
      <c r="AQ2760" t="str">
        <f>_xlfn.CONCAT('Sample Select backend'!$I$10,ROW(AQ2760))</f>
        <v>R2760</v>
      </c>
      <c r="AR2760" t="str">
        <f>_xlfn.CONCAT('Sample Select backend'!$M$4,ROW(AR2760))</f>
        <v>AK2760</v>
      </c>
      <c r="AS2760" t="str">
        <f t="shared" si="983"/>
        <v>Peru</v>
      </c>
      <c r="AT2760" s="9">
        <f t="shared" si="984"/>
        <v>11</v>
      </c>
      <c r="AU2760">
        <f t="shared" si="985"/>
        <v>0</v>
      </c>
      <c r="AV2760" s="9">
        <v>1</v>
      </c>
    </row>
    <row r="2761" spans="1:48" x14ac:dyDescent="0.35">
      <c r="A2761" t="s">
        <v>141</v>
      </c>
      <c r="B2761">
        <v>2</v>
      </c>
      <c r="C2761">
        <v>14</v>
      </c>
      <c r="D2761" t="s">
        <v>1862</v>
      </c>
      <c r="E2761">
        <v>2</v>
      </c>
      <c r="F2761">
        <v>2</v>
      </c>
      <c r="G2761">
        <v>2</v>
      </c>
      <c r="H2761">
        <v>2</v>
      </c>
      <c r="I2761">
        <v>2</v>
      </c>
      <c r="J2761">
        <v>2</v>
      </c>
      <c r="K2761">
        <v>1</v>
      </c>
      <c r="L2761">
        <v>2</v>
      </c>
      <c r="M2761">
        <v>1</v>
      </c>
      <c r="N2761" t="s">
        <v>2740</v>
      </c>
      <c r="O2761" t="s">
        <v>2801</v>
      </c>
      <c r="P2761" t="s">
        <v>2810</v>
      </c>
      <c r="Q2761" t="s">
        <v>2816</v>
      </c>
      <c r="R2761">
        <v>0</v>
      </c>
      <c r="S2761">
        <v>-11.12</v>
      </c>
      <c r="T2761">
        <v>-7.3</v>
      </c>
      <c r="U2761">
        <v>35.020000000000003</v>
      </c>
      <c r="V2761">
        <f t="shared" si="986"/>
        <v>1</v>
      </c>
      <c r="W2761">
        <f t="shared" si="987"/>
        <v>1</v>
      </c>
      <c r="X2761">
        <f t="shared" si="988"/>
        <v>1</v>
      </c>
      <c r="Y2761">
        <f t="shared" si="989"/>
        <v>1</v>
      </c>
      <c r="Z2761">
        <f t="shared" si="990"/>
        <v>1</v>
      </c>
      <c r="AA2761">
        <f t="shared" si="991"/>
        <v>1</v>
      </c>
      <c r="AB2761">
        <f t="shared" si="992"/>
        <v>1</v>
      </c>
      <c r="AC2761">
        <f t="shared" si="993"/>
        <v>1</v>
      </c>
      <c r="AD2761">
        <f t="shared" si="994"/>
        <v>1</v>
      </c>
      <c r="AE2761" s="4" t="s">
        <v>2828</v>
      </c>
      <c r="AF2761" s="9" t="s">
        <v>2829</v>
      </c>
      <c r="AG2761">
        <v>0</v>
      </c>
      <c r="AH2761">
        <v>1</v>
      </c>
      <c r="AI2761">
        <v>0</v>
      </c>
      <c r="AJ2761">
        <v>1</v>
      </c>
      <c r="AK2761" s="9" t="s">
        <v>2840</v>
      </c>
      <c r="AL2761">
        <f t="shared" si="982"/>
        <v>0</v>
      </c>
      <c r="AM2761">
        <f>IF(AND(INDIRECT(AN2761)='Sample Select backend'!$C$2,INDIRECT(AO2761)=1,INDIRECT(AP2761)='Sample Select backend'!$F$2,INDIRECT(AQ2761)=1,INDIRECT(AR2761)='Sample Select backend'!$M$2),1,0)</f>
        <v>0</v>
      </c>
      <c r="AN2761" t="str">
        <f>_xlfn.CONCAT('Sample Select backend'!$C$4,ROW(AN2761))</f>
        <v>AE2761</v>
      </c>
      <c r="AO2761" s="9" t="str">
        <f>_xlfn.CONCAT('Sample Select backend'!$J$2,ROW(AO2761))</f>
        <v>AJ2761</v>
      </c>
      <c r="AP2761" t="str">
        <f>_xlfn.CONCAT('Sample Select backend'!$F$4,ROW(AP2761))</f>
        <v>AF2761</v>
      </c>
      <c r="AQ2761" t="str">
        <f>_xlfn.CONCAT('Sample Select backend'!$I$10,ROW(AQ2761))</f>
        <v>R2761</v>
      </c>
      <c r="AR2761" t="str">
        <f>_xlfn.CONCAT('Sample Select backend'!$M$4,ROW(AR2761))</f>
        <v>AK2761</v>
      </c>
      <c r="AS2761" t="str">
        <f t="shared" si="983"/>
        <v>Peru</v>
      </c>
      <c r="AT2761" s="9">
        <f t="shared" si="984"/>
        <v>14</v>
      </c>
      <c r="AU2761">
        <f t="shared" si="985"/>
        <v>0</v>
      </c>
      <c r="AV2761" s="9">
        <v>1</v>
      </c>
    </row>
    <row r="2762" spans="1:48" x14ac:dyDescent="0.35">
      <c r="A2762" t="s">
        <v>141</v>
      </c>
      <c r="B2762">
        <v>7</v>
      </c>
      <c r="C2762">
        <v>30</v>
      </c>
      <c r="D2762" t="s">
        <v>1865</v>
      </c>
      <c r="E2762">
        <v>1</v>
      </c>
      <c r="F2762">
        <v>1</v>
      </c>
      <c r="G2762">
        <v>2</v>
      </c>
      <c r="H2762">
        <v>1</v>
      </c>
      <c r="I2762">
        <v>2</v>
      </c>
      <c r="J2762">
        <v>2</v>
      </c>
      <c r="K2762">
        <v>1</v>
      </c>
      <c r="L2762">
        <v>2</v>
      </c>
      <c r="M2762">
        <v>1</v>
      </c>
      <c r="N2762" t="s">
        <v>2740</v>
      </c>
      <c r="O2762" t="s">
        <v>2801</v>
      </c>
      <c r="P2762" t="s">
        <v>2810</v>
      </c>
      <c r="Q2762" t="s">
        <v>2816</v>
      </c>
      <c r="R2762">
        <v>0</v>
      </c>
      <c r="S2762">
        <v>-11.12</v>
      </c>
      <c r="T2762">
        <v>-7.3</v>
      </c>
      <c r="U2762">
        <v>35.020000000000003</v>
      </c>
      <c r="V2762">
        <f t="shared" si="986"/>
        <v>1</v>
      </c>
      <c r="W2762">
        <f t="shared" si="987"/>
        <v>1</v>
      </c>
      <c r="X2762">
        <f t="shared" si="988"/>
        <v>1</v>
      </c>
      <c r="Y2762">
        <f t="shared" si="989"/>
        <v>1</v>
      </c>
      <c r="Z2762">
        <f t="shared" si="990"/>
        <v>1</v>
      </c>
      <c r="AA2762">
        <f t="shared" si="991"/>
        <v>1</v>
      </c>
      <c r="AB2762">
        <f t="shared" si="992"/>
        <v>1</v>
      </c>
      <c r="AC2762">
        <f t="shared" si="993"/>
        <v>1</v>
      </c>
      <c r="AD2762">
        <f t="shared" si="994"/>
        <v>1</v>
      </c>
      <c r="AE2762" s="4" t="s">
        <v>2828</v>
      </c>
      <c r="AF2762" s="9" t="s">
        <v>2829</v>
      </c>
      <c r="AG2762">
        <v>0</v>
      </c>
      <c r="AH2762">
        <v>1</v>
      </c>
      <c r="AI2762">
        <v>0</v>
      </c>
      <c r="AJ2762">
        <v>1</v>
      </c>
      <c r="AK2762" s="9" t="s">
        <v>2840</v>
      </c>
      <c r="AL2762">
        <f t="shared" si="982"/>
        <v>0</v>
      </c>
      <c r="AM2762">
        <f>IF(AND(INDIRECT(AN2762)='Sample Select backend'!$C$2,INDIRECT(AO2762)=1,INDIRECT(AP2762)='Sample Select backend'!$F$2,INDIRECT(AQ2762)=1,INDIRECT(AR2762)='Sample Select backend'!$M$2),1,0)</f>
        <v>0</v>
      </c>
      <c r="AN2762" t="str">
        <f>_xlfn.CONCAT('Sample Select backend'!$C$4,ROW(AN2762))</f>
        <v>AE2762</v>
      </c>
      <c r="AO2762" s="9" t="str">
        <f>_xlfn.CONCAT('Sample Select backend'!$J$2,ROW(AO2762))</f>
        <v>AJ2762</v>
      </c>
      <c r="AP2762" t="str">
        <f>_xlfn.CONCAT('Sample Select backend'!$F$4,ROW(AP2762))</f>
        <v>AF2762</v>
      </c>
      <c r="AQ2762" t="str">
        <f>_xlfn.CONCAT('Sample Select backend'!$I$10,ROW(AQ2762))</f>
        <v>R2762</v>
      </c>
      <c r="AR2762" t="str">
        <f>_xlfn.CONCAT('Sample Select backend'!$M$4,ROW(AR2762))</f>
        <v>AK2762</v>
      </c>
      <c r="AS2762" t="str">
        <f t="shared" si="983"/>
        <v>Peru</v>
      </c>
      <c r="AT2762" s="9">
        <f t="shared" si="984"/>
        <v>30</v>
      </c>
      <c r="AU2762">
        <f t="shared" si="985"/>
        <v>0</v>
      </c>
      <c r="AV2762" s="9">
        <v>1</v>
      </c>
    </row>
    <row r="2763" spans="1:48" x14ac:dyDescent="0.35">
      <c r="A2763" t="s">
        <v>141</v>
      </c>
      <c r="B2763">
        <v>7</v>
      </c>
      <c r="C2763">
        <v>30</v>
      </c>
      <c r="D2763" t="s">
        <v>1877</v>
      </c>
      <c r="E2763">
        <v>1</v>
      </c>
      <c r="F2763">
        <v>1</v>
      </c>
      <c r="G2763">
        <v>2</v>
      </c>
      <c r="H2763">
        <v>1</v>
      </c>
      <c r="I2763">
        <v>2</v>
      </c>
      <c r="J2763">
        <v>2</v>
      </c>
      <c r="K2763">
        <v>1</v>
      </c>
      <c r="L2763">
        <v>-2</v>
      </c>
      <c r="M2763">
        <v>1</v>
      </c>
      <c r="N2763" t="s">
        <v>2740</v>
      </c>
      <c r="O2763" t="s">
        <v>2801</v>
      </c>
      <c r="P2763" t="s">
        <v>2810</v>
      </c>
      <c r="Q2763" t="s">
        <v>2816</v>
      </c>
      <c r="R2763">
        <v>0</v>
      </c>
      <c r="S2763">
        <v>-11.12</v>
      </c>
      <c r="T2763">
        <v>-7.3</v>
      </c>
      <c r="U2763">
        <v>35.020000000000003</v>
      </c>
      <c r="V2763">
        <f t="shared" si="986"/>
        <v>1</v>
      </c>
      <c r="W2763">
        <f t="shared" si="987"/>
        <v>1</v>
      </c>
      <c r="X2763">
        <f t="shared" si="988"/>
        <v>1</v>
      </c>
      <c r="Y2763">
        <f t="shared" si="989"/>
        <v>1</v>
      </c>
      <c r="Z2763">
        <f t="shared" si="990"/>
        <v>1</v>
      </c>
      <c r="AA2763">
        <f t="shared" si="991"/>
        <v>1</v>
      </c>
      <c r="AB2763">
        <f t="shared" si="992"/>
        <v>1</v>
      </c>
      <c r="AC2763">
        <f t="shared" si="993"/>
        <v>0</v>
      </c>
      <c r="AD2763">
        <f t="shared" si="994"/>
        <v>1</v>
      </c>
      <c r="AE2763" s="4" t="s">
        <v>2828</v>
      </c>
      <c r="AF2763" s="9" t="s">
        <v>2829</v>
      </c>
      <c r="AG2763">
        <v>0</v>
      </c>
      <c r="AH2763">
        <v>1</v>
      </c>
      <c r="AI2763">
        <v>0</v>
      </c>
      <c r="AJ2763">
        <v>1</v>
      </c>
      <c r="AK2763" s="9" t="s">
        <v>2840</v>
      </c>
      <c r="AL2763">
        <f t="shared" si="982"/>
        <v>0</v>
      </c>
      <c r="AM2763">
        <f>IF(AND(INDIRECT(AN2763)='Sample Select backend'!$C$2,INDIRECT(AO2763)=1,INDIRECT(AP2763)='Sample Select backend'!$F$2,INDIRECT(AQ2763)=1,INDIRECT(AR2763)='Sample Select backend'!$M$2),1,0)</f>
        <v>0</v>
      </c>
      <c r="AN2763" t="str">
        <f>_xlfn.CONCAT('Sample Select backend'!$C$4,ROW(AN2763))</f>
        <v>AE2763</v>
      </c>
      <c r="AO2763" s="9" t="str">
        <f>_xlfn.CONCAT('Sample Select backend'!$J$2,ROW(AO2763))</f>
        <v>AJ2763</v>
      </c>
      <c r="AP2763" t="str">
        <f>_xlfn.CONCAT('Sample Select backend'!$F$4,ROW(AP2763))</f>
        <v>AF2763</v>
      </c>
      <c r="AQ2763" t="str">
        <f>_xlfn.CONCAT('Sample Select backend'!$I$10,ROW(AQ2763))</f>
        <v>R2763</v>
      </c>
      <c r="AR2763" t="str">
        <f>_xlfn.CONCAT('Sample Select backend'!$M$4,ROW(AR2763))</f>
        <v>AK2763</v>
      </c>
      <c r="AS2763" t="str">
        <f t="shared" si="983"/>
        <v>Peru</v>
      </c>
      <c r="AT2763" s="9">
        <f t="shared" si="984"/>
        <v>30</v>
      </c>
      <c r="AU2763">
        <f t="shared" si="985"/>
        <v>0</v>
      </c>
      <c r="AV2763" s="9">
        <v>1</v>
      </c>
    </row>
    <row r="2764" spans="1:48" x14ac:dyDescent="0.35">
      <c r="A2764" t="s">
        <v>141</v>
      </c>
      <c r="B2764">
        <v>6</v>
      </c>
      <c r="C2764">
        <v>27</v>
      </c>
      <c r="D2764" t="s">
        <v>1876</v>
      </c>
      <c r="E2764">
        <v>1</v>
      </c>
      <c r="F2764">
        <v>1</v>
      </c>
      <c r="G2764">
        <v>2</v>
      </c>
      <c r="H2764">
        <v>-1</v>
      </c>
      <c r="I2764">
        <v>2</v>
      </c>
      <c r="J2764">
        <v>2</v>
      </c>
      <c r="K2764">
        <v>1</v>
      </c>
      <c r="L2764">
        <v>2</v>
      </c>
      <c r="M2764">
        <v>1</v>
      </c>
      <c r="N2764" t="s">
        <v>2740</v>
      </c>
      <c r="O2764" t="s">
        <v>2801</v>
      </c>
      <c r="P2764" t="s">
        <v>2810</v>
      </c>
      <c r="Q2764" t="s">
        <v>2816</v>
      </c>
      <c r="R2764">
        <v>0</v>
      </c>
      <c r="S2764">
        <v>-11.12</v>
      </c>
      <c r="T2764">
        <v>-7.3</v>
      </c>
      <c r="U2764">
        <v>35.020000000000003</v>
      </c>
      <c r="V2764">
        <f t="shared" si="986"/>
        <v>1</v>
      </c>
      <c r="W2764">
        <f t="shared" si="987"/>
        <v>1</v>
      </c>
      <c r="X2764">
        <f t="shared" si="988"/>
        <v>1</v>
      </c>
      <c r="Y2764">
        <f t="shared" si="989"/>
        <v>0</v>
      </c>
      <c r="Z2764">
        <f t="shared" si="990"/>
        <v>1</v>
      </c>
      <c r="AA2764">
        <f t="shared" si="991"/>
        <v>1</v>
      </c>
      <c r="AB2764">
        <f t="shared" si="992"/>
        <v>1</v>
      </c>
      <c r="AC2764">
        <f t="shared" si="993"/>
        <v>1</v>
      </c>
      <c r="AD2764">
        <f t="shared" si="994"/>
        <v>1</v>
      </c>
      <c r="AE2764" s="4" t="s">
        <v>2828</v>
      </c>
      <c r="AF2764" s="9" t="s">
        <v>2829</v>
      </c>
      <c r="AG2764">
        <v>0</v>
      </c>
      <c r="AH2764">
        <v>1</v>
      </c>
      <c r="AI2764">
        <v>0</v>
      </c>
      <c r="AJ2764">
        <v>1</v>
      </c>
      <c r="AK2764" s="9" t="s">
        <v>2840</v>
      </c>
      <c r="AL2764">
        <f t="shared" si="982"/>
        <v>0</v>
      </c>
      <c r="AM2764">
        <f>IF(AND(INDIRECT(AN2764)='Sample Select backend'!$C$2,INDIRECT(AO2764)=1,INDIRECT(AP2764)='Sample Select backend'!$F$2,INDIRECT(AQ2764)=1,INDIRECT(AR2764)='Sample Select backend'!$M$2),1,0)</f>
        <v>0</v>
      </c>
      <c r="AN2764" t="str">
        <f>_xlfn.CONCAT('Sample Select backend'!$C$4,ROW(AN2764))</f>
        <v>AE2764</v>
      </c>
      <c r="AO2764" s="9" t="str">
        <f>_xlfn.CONCAT('Sample Select backend'!$J$2,ROW(AO2764))</f>
        <v>AJ2764</v>
      </c>
      <c r="AP2764" t="str">
        <f>_xlfn.CONCAT('Sample Select backend'!$F$4,ROW(AP2764))</f>
        <v>AF2764</v>
      </c>
      <c r="AQ2764" t="str">
        <f>_xlfn.CONCAT('Sample Select backend'!$I$10,ROW(AQ2764))</f>
        <v>R2764</v>
      </c>
      <c r="AR2764" t="str">
        <f>_xlfn.CONCAT('Sample Select backend'!$M$4,ROW(AR2764))</f>
        <v>AK2764</v>
      </c>
      <c r="AS2764" t="str">
        <f t="shared" si="983"/>
        <v>Peru</v>
      </c>
      <c r="AT2764" s="9">
        <f t="shared" si="984"/>
        <v>27</v>
      </c>
      <c r="AU2764">
        <f t="shared" si="985"/>
        <v>0</v>
      </c>
      <c r="AV2764" s="9">
        <v>1</v>
      </c>
    </row>
    <row r="2765" spans="1:48" x14ac:dyDescent="0.35">
      <c r="A2765" t="s">
        <v>141</v>
      </c>
      <c r="B2765">
        <v>6</v>
      </c>
      <c r="C2765">
        <v>25</v>
      </c>
      <c r="D2765" t="s">
        <v>1874</v>
      </c>
      <c r="E2765">
        <v>1</v>
      </c>
      <c r="F2765">
        <v>1</v>
      </c>
      <c r="G2765">
        <v>2</v>
      </c>
      <c r="H2765">
        <v>-1</v>
      </c>
      <c r="I2765">
        <v>2</v>
      </c>
      <c r="J2765">
        <v>2</v>
      </c>
      <c r="K2765">
        <v>1</v>
      </c>
      <c r="L2765">
        <v>-2</v>
      </c>
      <c r="M2765">
        <v>1</v>
      </c>
      <c r="N2765" t="s">
        <v>2740</v>
      </c>
      <c r="O2765" t="s">
        <v>2801</v>
      </c>
      <c r="P2765" t="s">
        <v>2810</v>
      </c>
      <c r="Q2765" t="s">
        <v>2816</v>
      </c>
      <c r="R2765">
        <v>0</v>
      </c>
      <c r="S2765">
        <v>-11.12</v>
      </c>
      <c r="T2765">
        <v>-7.3</v>
      </c>
      <c r="U2765">
        <v>35.020000000000003</v>
      </c>
      <c r="V2765">
        <f t="shared" si="986"/>
        <v>1</v>
      </c>
      <c r="W2765">
        <f t="shared" si="987"/>
        <v>1</v>
      </c>
      <c r="X2765">
        <f t="shared" si="988"/>
        <v>1</v>
      </c>
      <c r="Y2765">
        <f t="shared" si="989"/>
        <v>0</v>
      </c>
      <c r="Z2765">
        <f t="shared" si="990"/>
        <v>1</v>
      </c>
      <c r="AA2765">
        <f t="shared" si="991"/>
        <v>1</v>
      </c>
      <c r="AB2765">
        <f t="shared" si="992"/>
        <v>1</v>
      </c>
      <c r="AC2765">
        <f t="shared" si="993"/>
        <v>0</v>
      </c>
      <c r="AD2765">
        <f t="shared" si="994"/>
        <v>1</v>
      </c>
      <c r="AE2765" s="4" t="s">
        <v>2828</v>
      </c>
      <c r="AF2765" s="9" t="s">
        <v>2829</v>
      </c>
      <c r="AG2765">
        <v>0</v>
      </c>
      <c r="AH2765">
        <v>1</v>
      </c>
      <c r="AI2765">
        <v>0</v>
      </c>
      <c r="AJ2765">
        <v>1</v>
      </c>
      <c r="AK2765" s="9" t="s">
        <v>2840</v>
      </c>
      <c r="AL2765">
        <f t="shared" si="982"/>
        <v>0</v>
      </c>
      <c r="AM2765">
        <f>IF(AND(INDIRECT(AN2765)='Sample Select backend'!$C$2,INDIRECT(AO2765)=1,INDIRECT(AP2765)='Sample Select backend'!$F$2,INDIRECT(AQ2765)=1,INDIRECT(AR2765)='Sample Select backend'!$M$2),1,0)</f>
        <v>0</v>
      </c>
      <c r="AN2765" t="str">
        <f>_xlfn.CONCAT('Sample Select backend'!$C$4,ROW(AN2765))</f>
        <v>AE2765</v>
      </c>
      <c r="AO2765" s="9" t="str">
        <f>_xlfn.CONCAT('Sample Select backend'!$J$2,ROW(AO2765))</f>
        <v>AJ2765</v>
      </c>
      <c r="AP2765" t="str">
        <f>_xlfn.CONCAT('Sample Select backend'!$F$4,ROW(AP2765))</f>
        <v>AF2765</v>
      </c>
      <c r="AQ2765" t="str">
        <f>_xlfn.CONCAT('Sample Select backend'!$I$10,ROW(AQ2765))</f>
        <v>R2765</v>
      </c>
      <c r="AR2765" t="str">
        <f>_xlfn.CONCAT('Sample Select backend'!$M$4,ROW(AR2765))</f>
        <v>AK2765</v>
      </c>
      <c r="AS2765" t="str">
        <f t="shared" si="983"/>
        <v>Peru</v>
      </c>
      <c r="AT2765" s="9">
        <f t="shared" si="984"/>
        <v>25</v>
      </c>
      <c r="AU2765">
        <f t="shared" si="985"/>
        <v>0</v>
      </c>
      <c r="AV2765" s="9">
        <v>1</v>
      </c>
    </row>
    <row r="2766" spans="1:48" x14ac:dyDescent="0.35">
      <c r="A2766" t="s">
        <v>141</v>
      </c>
      <c r="B2766">
        <v>1</v>
      </c>
      <c r="C2766">
        <v>6</v>
      </c>
      <c r="D2766" t="s">
        <v>1880</v>
      </c>
      <c r="E2766">
        <v>2</v>
      </c>
      <c r="F2766">
        <v>2</v>
      </c>
      <c r="G2766">
        <v>2</v>
      </c>
      <c r="H2766">
        <v>2</v>
      </c>
      <c r="I2766">
        <v>2</v>
      </c>
      <c r="J2766">
        <v>2</v>
      </c>
      <c r="K2766">
        <v>1</v>
      </c>
      <c r="L2766">
        <v>2</v>
      </c>
      <c r="M2766">
        <v>1</v>
      </c>
      <c r="N2766" t="s">
        <v>2740</v>
      </c>
      <c r="O2766" t="s">
        <v>2801</v>
      </c>
      <c r="P2766" t="s">
        <v>2810</v>
      </c>
      <c r="Q2766" t="s">
        <v>2816</v>
      </c>
      <c r="R2766">
        <v>0</v>
      </c>
      <c r="S2766">
        <v>-11.12</v>
      </c>
      <c r="T2766">
        <v>-7.3</v>
      </c>
      <c r="U2766">
        <v>35.020000000000003</v>
      </c>
      <c r="V2766">
        <f t="shared" si="986"/>
        <v>1</v>
      </c>
      <c r="W2766">
        <f t="shared" si="987"/>
        <v>1</v>
      </c>
      <c r="X2766">
        <f t="shared" si="988"/>
        <v>1</v>
      </c>
      <c r="Y2766">
        <f t="shared" si="989"/>
        <v>1</v>
      </c>
      <c r="Z2766">
        <f t="shared" si="990"/>
        <v>1</v>
      </c>
      <c r="AA2766">
        <f t="shared" si="991"/>
        <v>1</v>
      </c>
      <c r="AB2766">
        <f t="shared" si="992"/>
        <v>1</v>
      </c>
      <c r="AC2766">
        <f t="shared" si="993"/>
        <v>1</v>
      </c>
      <c r="AD2766">
        <f t="shared" si="994"/>
        <v>1</v>
      </c>
      <c r="AE2766" s="4" t="s">
        <v>2828</v>
      </c>
      <c r="AF2766" s="9" t="s">
        <v>2829</v>
      </c>
      <c r="AG2766">
        <v>0</v>
      </c>
      <c r="AH2766">
        <v>1</v>
      </c>
      <c r="AI2766">
        <v>0</v>
      </c>
      <c r="AJ2766">
        <v>1</v>
      </c>
      <c r="AK2766" s="9" t="s">
        <v>2840</v>
      </c>
      <c r="AL2766">
        <f t="shared" si="982"/>
        <v>0</v>
      </c>
      <c r="AM2766">
        <f>IF(AND(INDIRECT(AN2766)='Sample Select backend'!$C$2,INDIRECT(AO2766)=1,INDIRECT(AP2766)='Sample Select backend'!$F$2,INDIRECT(AQ2766)=1,INDIRECT(AR2766)='Sample Select backend'!$M$2),1,0)</f>
        <v>0</v>
      </c>
      <c r="AN2766" t="str">
        <f>_xlfn.CONCAT('Sample Select backend'!$C$4,ROW(AN2766))</f>
        <v>AE2766</v>
      </c>
      <c r="AO2766" s="9" t="str">
        <f>_xlfn.CONCAT('Sample Select backend'!$J$2,ROW(AO2766))</f>
        <v>AJ2766</v>
      </c>
      <c r="AP2766" t="str">
        <f>_xlfn.CONCAT('Sample Select backend'!$F$4,ROW(AP2766))</f>
        <v>AF2766</v>
      </c>
      <c r="AQ2766" t="str">
        <f>_xlfn.CONCAT('Sample Select backend'!$I$10,ROW(AQ2766))</f>
        <v>R2766</v>
      </c>
      <c r="AR2766" t="str">
        <f>_xlfn.CONCAT('Sample Select backend'!$M$4,ROW(AR2766))</f>
        <v>AK2766</v>
      </c>
      <c r="AS2766" t="str">
        <f t="shared" si="983"/>
        <v>Peru</v>
      </c>
      <c r="AT2766" s="9">
        <f t="shared" si="984"/>
        <v>6</v>
      </c>
      <c r="AU2766">
        <f t="shared" si="985"/>
        <v>0</v>
      </c>
      <c r="AV2766" s="9">
        <v>1</v>
      </c>
    </row>
    <row r="2767" spans="1:48" x14ac:dyDescent="0.35">
      <c r="A2767" t="s">
        <v>141</v>
      </c>
      <c r="B2767">
        <v>1</v>
      </c>
      <c r="C2767">
        <v>6</v>
      </c>
      <c r="D2767" t="s">
        <v>1867</v>
      </c>
      <c r="E2767">
        <v>2</v>
      </c>
      <c r="F2767">
        <v>2</v>
      </c>
      <c r="G2767">
        <v>2</v>
      </c>
      <c r="H2767">
        <v>2</v>
      </c>
      <c r="I2767">
        <v>2</v>
      </c>
      <c r="J2767">
        <v>2</v>
      </c>
      <c r="K2767">
        <v>1</v>
      </c>
      <c r="L2767">
        <v>2</v>
      </c>
      <c r="M2767">
        <v>1</v>
      </c>
      <c r="N2767" t="s">
        <v>2740</v>
      </c>
      <c r="O2767" t="s">
        <v>2801</v>
      </c>
      <c r="P2767" t="s">
        <v>2810</v>
      </c>
      <c r="Q2767" t="s">
        <v>2816</v>
      </c>
      <c r="R2767">
        <v>0</v>
      </c>
      <c r="S2767">
        <v>-11.12</v>
      </c>
      <c r="T2767">
        <v>-7.3</v>
      </c>
      <c r="U2767">
        <v>35.020000000000003</v>
      </c>
      <c r="V2767">
        <f t="shared" si="986"/>
        <v>1</v>
      </c>
      <c r="W2767">
        <f t="shared" si="987"/>
        <v>1</v>
      </c>
      <c r="X2767">
        <f t="shared" si="988"/>
        <v>1</v>
      </c>
      <c r="Y2767">
        <f t="shared" si="989"/>
        <v>1</v>
      </c>
      <c r="Z2767">
        <f t="shared" si="990"/>
        <v>1</v>
      </c>
      <c r="AA2767">
        <f t="shared" si="991"/>
        <v>1</v>
      </c>
      <c r="AB2767">
        <f t="shared" si="992"/>
        <v>1</v>
      </c>
      <c r="AC2767">
        <f t="shared" si="993"/>
        <v>1</v>
      </c>
      <c r="AD2767">
        <f t="shared" si="994"/>
        <v>1</v>
      </c>
      <c r="AE2767" s="4" t="s">
        <v>2828</v>
      </c>
      <c r="AF2767" s="9" t="s">
        <v>2829</v>
      </c>
      <c r="AG2767">
        <v>0</v>
      </c>
      <c r="AH2767">
        <v>1</v>
      </c>
      <c r="AI2767">
        <v>0</v>
      </c>
      <c r="AJ2767">
        <v>1</v>
      </c>
      <c r="AK2767" s="9" t="s">
        <v>2840</v>
      </c>
      <c r="AL2767">
        <f t="shared" si="982"/>
        <v>0</v>
      </c>
      <c r="AM2767">
        <f>IF(AND(INDIRECT(AN2767)='Sample Select backend'!$C$2,INDIRECT(AO2767)=1,INDIRECT(AP2767)='Sample Select backend'!$F$2,INDIRECT(AQ2767)=1,INDIRECT(AR2767)='Sample Select backend'!$M$2),1,0)</f>
        <v>0</v>
      </c>
      <c r="AN2767" t="str">
        <f>_xlfn.CONCAT('Sample Select backend'!$C$4,ROW(AN2767))</f>
        <v>AE2767</v>
      </c>
      <c r="AO2767" s="9" t="str">
        <f>_xlfn.CONCAT('Sample Select backend'!$J$2,ROW(AO2767))</f>
        <v>AJ2767</v>
      </c>
      <c r="AP2767" t="str">
        <f>_xlfn.CONCAT('Sample Select backend'!$F$4,ROW(AP2767))</f>
        <v>AF2767</v>
      </c>
      <c r="AQ2767" t="str">
        <f>_xlfn.CONCAT('Sample Select backend'!$I$10,ROW(AQ2767))</f>
        <v>R2767</v>
      </c>
      <c r="AR2767" t="str">
        <f>_xlfn.CONCAT('Sample Select backend'!$M$4,ROW(AR2767))</f>
        <v>AK2767</v>
      </c>
      <c r="AS2767" t="str">
        <f t="shared" si="983"/>
        <v>Peru</v>
      </c>
      <c r="AT2767" s="9">
        <f t="shared" si="984"/>
        <v>6</v>
      </c>
      <c r="AU2767">
        <f t="shared" si="985"/>
        <v>0</v>
      </c>
      <c r="AV2767" s="9">
        <v>1</v>
      </c>
    </row>
    <row r="2768" spans="1:48" x14ac:dyDescent="0.35">
      <c r="A2768" t="s">
        <v>141</v>
      </c>
      <c r="B2768">
        <v>1</v>
      </c>
      <c r="C2768">
        <v>6</v>
      </c>
      <c r="D2768" t="s">
        <v>1878</v>
      </c>
      <c r="E2768">
        <v>2</v>
      </c>
      <c r="F2768">
        <v>2</v>
      </c>
      <c r="G2768">
        <v>2</v>
      </c>
      <c r="H2768">
        <v>2</v>
      </c>
      <c r="I2768">
        <v>2</v>
      </c>
      <c r="J2768">
        <v>2</v>
      </c>
      <c r="K2768">
        <v>1</v>
      </c>
      <c r="L2768">
        <v>2</v>
      </c>
      <c r="M2768">
        <v>1</v>
      </c>
      <c r="N2768" t="s">
        <v>2740</v>
      </c>
      <c r="O2768" t="s">
        <v>2801</v>
      </c>
      <c r="P2768" t="s">
        <v>2810</v>
      </c>
      <c r="Q2768" t="s">
        <v>2816</v>
      </c>
      <c r="R2768">
        <v>0</v>
      </c>
      <c r="S2768">
        <v>-11.12</v>
      </c>
      <c r="T2768">
        <v>-7.3</v>
      </c>
      <c r="U2768">
        <v>35.020000000000003</v>
      </c>
      <c r="V2768">
        <f t="shared" si="986"/>
        <v>1</v>
      </c>
      <c r="W2768">
        <f t="shared" si="987"/>
        <v>1</v>
      </c>
      <c r="X2768">
        <f t="shared" si="988"/>
        <v>1</v>
      </c>
      <c r="Y2768">
        <f t="shared" si="989"/>
        <v>1</v>
      </c>
      <c r="Z2768">
        <f t="shared" si="990"/>
        <v>1</v>
      </c>
      <c r="AA2768">
        <f t="shared" si="991"/>
        <v>1</v>
      </c>
      <c r="AB2768">
        <f t="shared" si="992"/>
        <v>1</v>
      </c>
      <c r="AC2768">
        <f t="shared" si="993"/>
        <v>1</v>
      </c>
      <c r="AD2768">
        <f t="shared" si="994"/>
        <v>1</v>
      </c>
      <c r="AE2768" s="4" t="s">
        <v>2828</v>
      </c>
      <c r="AF2768" s="9" t="s">
        <v>2829</v>
      </c>
      <c r="AG2768">
        <v>0</v>
      </c>
      <c r="AH2768">
        <v>1</v>
      </c>
      <c r="AI2768">
        <v>0</v>
      </c>
      <c r="AJ2768">
        <v>1</v>
      </c>
      <c r="AK2768" s="9" t="s">
        <v>2840</v>
      </c>
      <c r="AL2768">
        <f t="shared" si="982"/>
        <v>0</v>
      </c>
      <c r="AM2768">
        <f>IF(AND(INDIRECT(AN2768)='Sample Select backend'!$C$2,INDIRECT(AO2768)=1,INDIRECT(AP2768)='Sample Select backend'!$F$2,INDIRECT(AQ2768)=1,INDIRECT(AR2768)='Sample Select backend'!$M$2),1,0)</f>
        <v>0</v>
      </c>
      <c r="AN2768" t="str">
        <f>_xlfn.CONCAT('Sample Select backend'!$C$4,ROW(AN2768))</f>
        <v>AE2768</v>
      </c>
      <c r="AO2768" s="9" t="str">
        <f>_xlfn.CONCAT('Sample Select backend'!$J$2,ROW(AO2768))</f>
        <v>AJ2768</v>
      </c>
      <c r="AP2768" t="str">
        <f>_xlfn.CONCAT('Sample Select backend'!$F$4,ROW(AP2768))</f>
        <v>AF2768</v>
      </c>
      <c r="AQ2768" t="str">
        <f>_xlfn.CONCAT('Sample Select backend'!$I$10,ROW(AQ2768))</f>
        <v>R2768</v>
      </c>
      <c r="AR2768" t="str">
        <f>_xlfn.CONCAT('Sample Select backend'!$M$4,ROW(AR2768))</f>
        <v>AK2768</v>
      </c>
      <c r="AS2768" t="str">
        <f t="shared" si="983"/>
        <v>Peru</v>
      </c>
      <c r="AT2768" s="9">
        <f t="shared" si="984"/>
        <v>6</v>
      </c>
      <c r="AU2768">
        <f t="shared" si="985"/>
        <v>0</v>
      </c>
      <c r="AV2768" s="9">
        <v>1</v>
      </c>
    </row>
    <row r="2769" spans="1:48" x14ac:dyDescent="0.35">
      <c r="A2769" t="s">
        <v>141</v>
      </c>
      <c r="B2769">
        <v>6</v>
      </c>
      <c r="C2769">
        <v>25</v>
      </c>
      <c r="D2769" t="s">
        <v>1869</v>
      </c>
      <c r="E2769">
        <v>1</v>
      </c>
      <c r="F2769">
        <v>1</v>
      </c>
      <c r="G2769">
        <v>2</v>
      </c>
      <c r="H2769">
        <v>-1</v>
      </c>
      <c r="I2769">
        <v>2</v>
      </c>
      <c r="J2769">
        <v>2</v>
      </c>
      <c r="K2769">
        <v>1</v>
      </c>
      <c r="L2769">
        <v>-2</v>
      </c>
      <c r="M2769">
        <v>1</v>
      </c>
      <c r="N2769" t="s">
        <v>2740</v>
      </c>
      <c r="O2769" t="s">
        <v>2801</v>
      </c>
      <c r="P2769" t="s">
        <v>2810</v>
      </c>
      <c r="Q2769" t="s">
        <v>2816</v>
      </c>
      <c r="R2769">
        <v>0</v>
      </c>
      <c r="S2769">
        <v>-11.12</v>
      </c>
      <c r="T2769">
        <v>-7.3</v>
      </c>
      <c r="U2769">
        <v>35.020000000000003</v>
      </c>
      <c r="V2769">
        <f t="shared" si="986"/>
        <v>1</v>
      </c>
      <c r="W2769">
        <f t="shared" si="987"/>
        <v>1</v>
      </c>
      <c r="X2769">
        <f t="shared" si="988"/>
        <v>1</v>
      </c>
      <c r="Y2769">
        <f t="shared" si="989"/>
        <v>0</v>
      </c>
      <c r="Z2769">
        <f t="shared" si="990"/>
        <v>1</v>
      </c>
      <c r="AA2769">
        <f t="shared" si="991"/>
        <v>1</v>
      </c>
      <c r="AB2769">
        <f t="shared" si="992"/>
        <v>1</v>
      </c>
      <c r="AC2769">
        <f t="shared" si="993"/>
        <v>0</v>
      </c>
      <c r="AD2769">
        <f t="shared" si="994"/>
        <v>1</v>
      </c>
      <c r="AE2769" s="4" t="s">
        <v>2828</v>
      </c>
      <c r="AF2769" s="9" t="s">
        <v>2829</v>
      </c>
      <c r="AG2769">
        <v>0</v>
      </c>
      <c r="AH2769">
        <v>1</v>
      </c>
      <c r="AI2769">
        <v>0</v>
      </c>
      <c r="AJ2769">
        <v>1</v>
      </c>
      <c r="AK2769" s="9" t="s">
        <v>2840</v>
      </c>
      <c r="AL2769">
        <f t="shared" si="982"/>
        <v>0</v>
      </c>
      <c r="AM2769">
        <f>IF(AND(INDIRECT(AN2769)='Sample Select backend'!$C$2,INDIRECT(AO2769)=1,INDIRECT(AP2769)='Sample Select backend'!$F$2,INDIRECT(AQ2769)=1,INDIRECT(AR2769)='Sample Select backend'!$M$2),1,0)</f>
        <v>0</v>
      </c>
      <c r="AN2769" t="str">
        <f>_xlfn.CONCAT('Sample Select backend'!$C$4,ROW(AN2769))</f>
        <v>AE2769</v>
      </c>
      <c r="AO2769" s="9" t="str">
        <f>_xlfn.CONCAT('Sample Select backend'!$J$2,ROW(AO2769))</f>
        <v>AJ2769</v>
      </c>
      <c r="AP2769" t="str">
        <f>_xlfn.CONCAT('Sample Select backend'!$F$4,ROW(AP2769))</f>
        <v>AF2769</v>
      </c>
      <c r="AQ2769" t="str">
        <f>_xlfn.CONCAT('Sample Select backend'!$I$10,ROW(AQ2769))</f>
        <v>R2769</v>
      </c>
      <c r="AR2769" t="str">
        <f>_xlfn.CONCAT('Sample Select backend'!$M$4,ROW(AR2769))</f>
        <v>AK2769</v>
      </c>
      <c r="AS2769" t="str">
        <f t="shared" si="983"/>
        <v>Peru</v>
      </c>
      <c r="AT2769" s="9">
        <f t="shared" si="984"/>
        <v>25</v>
      </c>
      <c r="AU2769">
        <f t="shared" si="985"/>
        <v>0</v>
      </c>
      <c r="AV2769" s="9">
        <v>1</v>
      </c>
    </row>
    <row r="2770" spans="1:48" x14ac:dyDescent="0.35">
      <c r="A2770" t="s">
        <v>141</v>
      </c>
      <c r="B2770">
        <v>6</v>
      </c>
      <c r="C2770">
        <v>28</v>
      </c>
      <c r="D2770" t="s">
        <v>1873</v>
      </c>
      <c r="E2770">
        <v>1</v>
      </c>
      <c r="F2770">
        <v>1</v>
      </c>
      <c r="G2770">
        <v>2</v>
      </c>
      <c r="H2770">
        <v>-1</v>
      </c>
      <c r="I2770">
        <v>2</v>
      </c>
      <c r="J2770">
        <v>2</v>
      </c>
      <c r="K2770">
        <v>1</v>
      </c>
      <c r="L2770">
        <v>2</v>
      </c>
      <c r="M2770">
        <v>1</v>
      </c>
      <c r="N2770" t="s">
        <v>2740</v>
      </c>
      <c r="O2770" t="s">
        <v>2801</v>
      </c>
      <c r="P2770" t="s">
        <v>2810</v>
      </c>
      <c r="Q2770" t="s">
        <v>2816</v>
      </c>
      <c r="R2770">
        <v>0</v>
      </c>
      <c r="S2770">
        <v>-11.12</v>
      </c>
      <c r="T2770">
        <v>-7.3</v>
      </c>
      <c r="U2770">
        <v>35.020000000000003</v>
      </c>
      <c r="V2770">
        <f t="shared" si="986"/>
        <v>1</v>
      </c>
      <c r="W2770">
        <f t="shared" si="987"/>
        <v>1</v>
      </c>
      <c r="X2770">
        <f t="shared" si="988"/>
        <v>1</v>
      </c>
      <c r="Y2770">
        <f t="shared" si="989"/>
        <v>0</v>
      </c>
      <c r="Z2770">
        <f t="shared" si="990"/>
        <v>1</v>
      </c>
      <c r="AA2770">
        <f t="shared" si="991"/>
        <v>1</v>
      </c>
      <c r="AB2770">
        <f t="shared" si="992"/>
        <v>1</v>
      </c>
      <c r="AC2770">
        <f t="shared" si="993"/>
        <v>1</v>
      </c>
      <c r="AD2770">
        <f t="shared" si="994"/>
        <v>1</v>
      </c>
      <c r="AE2770" s="4" t="s">
        <v>2828</v>
      </c>
      <c r="AF2770" s="9" t="s">
        <v>2829</v>
      </c>
      <c r="AG2770">
        <v>0</v>
      </c>
      <c r="AH2770">
        <v>1</v>
      </c>
      <c r="AI2770">
        <v>0</v>
      </c>
      <c r="AJ2770">
        <v>1</v>
      </c>
      <c r="AK2770" s="9" t="s">
        <v>2840</v>
      </c>
      <c r="AL2770">
        <f t="shared" si="982"/>
        <v>0</v>
      </c>
      <c r="AM2770">
        <f>IF(AND(INDIRECT(AN2770)='Sample Select backend'!$C$2,INDIRECT(AO2770)=1,INDIRECT(AP2770)='Sample Select backend'!$F$2,INDIRECT(AQ2770)=1,INDIRECT(AR2770)='Sample Select backend'!$M$2),1,0)</f>
        <v>0</v>
      </c>
      <c r="AN2770" t="str">
        <f>_xlfn.CONCAT('Sample Select backend'!$C$4,ROW(AN2770))</f>
        <v>AE2770</v>
      </c>
      <c r="AO2770" s="9" t="str">
        <f>_xlfn.CONCAT('Sample Select backend'!$J$2,ROW(AO2770))</f>
        <v>AJ2770</v>
      </c>
      <c r="AP2770" t="str">
        <f>_xlfn.CONCAT('Sample Select backend'!$F$4,ROW(AP2770))</f>
        <v>AF2770</v>
      </c>
      <c r="AQ2770" t="str">
        <f>_xlfn.CONCAT('Sample Select backend'!$I$10,ROW(AQ2770))</f>
        <v>R2770</v>
      </c>
      <c r="AR2770" t="str">
        <f>_xlfn.CONCAT('Sample Select backend'!$M$4,ROW(AR2770))</f>
        <v>AK2770</v>
      </c>
      <c r="AS2770" t="str">
        <f t="shared" si="983"/>
        <v>Peru</v>
      </c>
      <c r="AT2770" s="9">
        <f t="shared" si="984"/>
        <v>28</v>
      </c>
      <c r="AU2770">
        <f t="shared" si="985"/>
        <v>0</v>
      </c>
      <c r="AV2770" s="9">
        <v>1</v>
      </c>
    </row>
    <row r="2771" spans="1:48" x14ac:dyDescent="0.35">
      <c r="A2771" t="s">
        <v>141</v>
      </c>
      <c r="B2771">
        <v>1</v>
      </c>
      <c r="C2771">
        <v>9</v>
      </c>
      <c r="D2771" t="s">
        <v>1866</v>
      </c>
      <c r="E2771">
        <v>-2</v>
      </c>
      <c r="F2771">
        <v>2</v>
      </c>
      <c r="G2771">
        <v>2</v>
      </c>
      <c r="H2771">
        <v>2</v>
      </c>
      <c r="I2771">
        <v>2</v>
      </c>
      <c r="J2771">
        <v>2</v>
      </c>
      <c r="K2771">
        <v>2</v>
      </c>
      <c r="L2771">
        <v>2</v>
      </c>
      <c r="M2771">
        <v>1</v>
      </c>
      <c r="N2771" t="s">
        <v>2740</v>
      </c>
      <c r="O2771" t="s">
        <v>2801</v>
      </c>
      <c r="P2771" t="s">
        <v>2810</v>
      </c>
      <c r="Q2771" t="s">
        <v>2816</v>
      </c>
      <c r="R2771">
        <v>0</v>
      </c>
      <c r="S2771">
        <v>-11.12</v>
      </c>
      <c r="T2771">
        <v>-7.3</v>
      </c>
      <c r="U2771">
        <v>35.020000000000003</v>
      </c>
      <c r="V2771">
        <f t="shared" si="986"/>
        <v>0</v>
      </c>
      <c r="W2771">
        <f t="shared" si="987"/>
        <v>1</v>
      </c>
      <c r="X2771">
        <f t="shared" si="988"/>
        <v>1</v>
      </c>
      <c r="Y2771">
        <f t="shared" si="989"/>
        <v>1</v>
      </c>
      <c r="Z2771">
        <f t="shared" si="990"/>
        <v>1</v>
      </c>
      <c r="AA2771">
        <f t="shared" si="991"/>
        <v>1</v>
      </c>
      <c r="AB2771">
        <f t="shared" si="992"/>
        <v>1</v>
      </c>
      <c r="AC2771">
        <f t="shared" si="993"/>
        <v>1</v>
      </c>
      <c r="AD2771">
        <f t="shared" si="994"/>
        <v>1</v>
      </c>
      <c r="AE2771" s="4" t="s">
        <v>2828</v>
      </c>
      <c r="AF2771" s="9" t="s">
        <v>2829</v>
      </c>
      <c r="AG2771">
        <v>0</v>
      </c>
      <c r="AH2771">
        <v>1</v>
      </c>
      <c r="AI2771">
        <v>0</v>
      </c>
      <c r="AJ2771">
        <v>1</v>
      </c>
      <c r="AK2771" s="9" t="s">
        <v>2840</v>
      </c>
      <c r="AL2771">
        <f t="shared" si="982"/>
        <v>0</v>
      </c>
      <c r="AM2771">
        <f>IF(AND(INDIRECT(AN2771)='Sample Select backend'!$C$2,INDIRECT(AO2771)=1,INDIRECT(AP2771)='Sample Select backend'!$F$2,INDIRECT(AQ2771)=1,INDIRECT(AR2771)='Sample Select backend'!$M$2),1,0)</f>
        <v>0</v>
      </c>
      <c r="AN2771" t="str">
        <f>_xlfn.CONCAT('Sample Select backend'!$C$4,ROW(AN2771))</f>
        <v>AE2771</v>
      </c>
      <c r="AO2771" s="9" t="str">
        <f>_xlfn.CONCAT('Sample Select backend'!$J$2,ROW(AO2771))</f>
        <v>AJ2771</v>
      </c>
      <c r="AP2771" t="str">
        <f>_xlfn.CONCAT('Sample Select backend'!$F$4,ROW(AP2771))</f>
        <v>AF2771</v>
      </c>
      <c r="AQ2771" t="str">
        <f>_xlfn.CONCAT('Sample Select backend'!$I$10,ROW(AQ2771))</f>
        <v>R2771</v>
      </c>
      <c r="AR2771" t="str">
        <f>_xlfn.CONCAT('Sample Select backend'!$M$4,ROW(AR2771))</f>
        <v>AK2771</v>
      </c>
      <c r="AS2771" t="str">
        <f t="shared" si="983"/>
        <v>Peru</v>
      </c>
      <c r="AT2771" s="9">
        <f t="shared" si="984"/>
        <v>9</v>
      </c>
      <c r="AU2771">
        <f t="shared" si="985"/>
        <v>0</v>
      </c>
      <c r="AV2771" s="9">
        <v>1</v>
      </c>
    </row>
    <row r="2772" spans="1:48" x14ac:dyDescent="0.35">
      <c r="A2772" t="s">
        <v>141</v>
      </c>
      <c r="B2772">
        <v>3</v>
      </c>
      <c r="C2772" t="s">
        <v>206</v>
      </c>
      <c r="D2772" t="s">
        <v>1872</v>
      </c>
      <c r="E2772">
        <v>2</v>
      </c>
      <c r="F2772">
        <v>2</v>
      </c>
      <c r="G2772">
        <v>-2</v>
      </c>
      <c r="H2772">
        <v>-1</v>
      </c>
      <c r="I2772">
        <v>-2</v>
      </c>
      <c r="J2772">
        <v>2</v>
      </c>
      <c r="K2772">
        <v>-2</v>
      </c>
      <c r="M2772">
        <v>1</v>
      </c>
      <c r="N2772" t="s">
        <v>2740</v>
      </c>
      <c r="O2772" t="s">
        <v>2801</v>
      </c>
      <c r="P2772" t="s">
        <v>2810</v>
      </c>
      <c r="Q2772" t="s">
        <v>2816</v>
      </c>
      <c r="R2772">
        <v>0</v>
      </c>
      <c r="S2772">
        <v>-11.12</v>
      </c>
      <c r="T2772">
        <v>-7.3</v>
      </c>
      <c r="U2772">
        <v>35.020000000000003</v>
      </c>
      <c r="V2772">
        <f t="shared" si="986"/>
        <v>1</v>
      </c>
      <c r="W2772">
        <f t="shared" si="987"/>
        <v>1</v>
      </c>
      <c r="X2772">
        <f t="shared" si="988"/>
        <v>0</v>
      </c>
      <c r="Y2772">
        <f t="shared" si="989"/>
        <v>0</v>
      </c>
      <c r="Z2772">
        <f t="shared" si="990"/>
        <v>0</v>
      </c>
      <c r="AA2772">
        <f t="shared" si="991"/>
        <v>1</v>
      </c>
      <c r="AB2772">
        <f t="shared" si="992"/>
        <v>0</v>
      </c>
      <c r="AC2772">
        <f t="shared" si="993"/>
        <v>-1</v>
      </c>
      <c r="AD2772">
        <f t="shared" si="994"/>
        <v>1</v>
      </c>
      <c r="AE2772" s="4" t="s">
        <v>2828</v>
      </c>
      <c r="AF2772" s="9" t="s">
        <v>2829</v>
      </c>
      <c r="AG2772">
        <v>0</v>
      </c>
      <c r="AH2772">
        <v>1</v>
      </c>
      <c r="AI2772">
        <v>0</v>
      </c>
      <c r="AJ2772">
        <v>1</v>
      </c>
      <c r="AK2772" s="9" t="s">
        <v>2840</v>
      </c>
      <c r="AL2772">
        <f t="shared" si="982"/>
        <v>0</v>
      </c>
      <c r="AM2772">
        <f>IF(AND(INDIRECT(AN2772)='Sample Select backend'!$C$2,INDIRECT(AO2772)=1,INDIRECT(AP2772)='Sample Select backend'!$F$2,INDIRECT(AQ2772)=1,INDIRECT(AR2772)='Sample Select backend'!$M$2),1,0)</f>
        <v>0</v>
      </c>
      <c r="AN2772" t="str">
        <f>_xlfn.CONCAT('Sample Select backend'!$C$4,ROW(AN2772))</f>
        <v>AE2772</v>
      </c>
      <c r="AO2772" s="9" t="str">
        <f>_xlfn.CONCAT('Sample Select backend'!$J$2,ROW(AO2772))</f>
        <v>AJ2772</v>
      </c>
      <c r="AP2772" t="str">
        <f>_xlfn.CONCAT('Sample Select backend'!$F$4,ROW(AP2772))</f>
        <v>AF2772</v>
      </c>
      <c r="AQ2772" t="str">
        <f>_xlfn.CONCAT('Sample Select backend'!$I$10,ROW(AQ2772))</f>
        <v>R2772</v>
      </c>
      <c r="AR2772" t="str">
        <f>_xlfn.CONCAT('Sample Select backend'!$M$4,ROW(AR2772))</f>
        <v>AK2772</v>
      </c>
      <c r="AS2772" t="str">
        <f t="shared" si="983"/>
        <v>Peru</v>
      </c>
      <c r="AT2772" s="9" t="str">
        <f t="shared" si="984"/>
        <v>Tax exemption/waiver/suspension</v>
      </c>
      <c r="AU2772">
        <f t="shared" si="985"/>
        <v>0</v>
      </c>
      <c r="AV2772" s="9">
        <v>1</v>
      </c>
    </row>
    <row r="2773" spans="1:48" x14ac:dyDescent="0.35">
      <c r="A2773" t="s">
        <v>141</v>
      </c>
      <c r="B2773">
        <v>6</v>
      </c>
      <c r="C2773">
        <v>27</v>
      </c>
      <c r="D2773" t="s">
        <v>1875</v>
      </c>
      <c r="E2773">
        <v>1</v>
      </c>
      <c r="F2773">
        <v>1</v>
      </c>
      <c r="G2773">
        <v>2</v>
      </c>
      <c r="H2773">
        <v>-1</v>
      </c>
      <c r="I2773">
        <v>-2</v>
      </c>
      <c r="J2773">
        <v>2</v>
      </c>
      <c r="K2773">
        <v>1</v>
      </c>
      <c r="L2773">
        <v>-2</v>
      </c>
      <c r="M2773">
        <v>1</v>
      </c>
      <c r="N2773" t="s">
        <v>2740</v>
      </c>
      <c r="O2773" t="s">
        <v>2801</v>
      </c>
      <c r="P2773" t="s">
        <v>2810</v>
      </c>
      <c r="Q2773" t="s">
        <v>2816</v>
      </c>
      <c r="R2773">
        <v>0</v>
      </c>
      <c r="S2773">
        <v>-11.12</v>
      </c>
      <c r="T2773">
        <v>-7.3</v>
      </c>
      <c r="U2773">
        <v>35.020000000000003</v>
      </c>
      <c r="V2773">
        <f t="shared" si="986"/>
        <v>1</v>
      </c>
      <c r="W2773">
        <f t="shared" si="987"/>
        <v>1</v>
      </c>
      <c r="X2773">
        <f t="shared" si="988"/>
        <v>1</v>
      </c>
      <c r="Y2773">
        <f t="shared" si="989"/>
        <v>0</v>
      </c>
      <c r="Z2773">
        <f t="shared" si="990"/>
        <v>0</v>
      </c>
      <c r="AA2773">
        <f t="shared" si="991"/>
        <v>1</v>
      </c>
      <c r="AB2773">
        <f t="shared" si="992"/>
        <v>1</v>
      </c>
      <c r="AC2773">
        <f t="shared" si="993"/>
        <v>0</v>
      </c>
      <c r="AD2773">
        <f t="shared" si="994"/>
        <v>1</v>
      </c>
      <c r="AE2773" s="4" t="s">
        <v>2828</v>
      </c>
      <c r="AF2773" s="9" t="s">
        <v>2829</v>
      </c>
      <c r="AG2773">
        <v>0</v>
      </c>
      <c r="AH2773">
        <v>1</v>
      </c>
      <c r="AI2773">
        <v>0</v>
      </c>
      <c r="AJ2773">
        <v>1</v>
      </c>
      <c r="AK2773" s="9" t="s">
        <v>2840</v>
      </c>
      <c r="AL2773">
        <f t="shared" si="982"/>
        <v>0</v>
      </c>
      <c r="AM2773">
        <f>IF(AND(INDIRECT(AN2773)='Sample Select backend'!$C$2,INDIRECT(AO2773)=1,INDIRECT(AP2773)='Sample Select backend'!$F$2,INDIRECT(AQ2773)=1,INDIRECT(AR2773)='Sample Select backend'!$M$2),1,0)</f>
        <v>0</v>
      </c>
      <c r="AN2773" t="str">
        <f>_xlfn.CONCAT('Sample Select backend'!$C$4,ROW(AN2773))</f>
        <v>AE2773</v>
      </c>
      <c r="AO2773" s="9" t="str">
        <f>_xlfn.CONCAT('Sample Select backend'!$J$2,ROW(AO2773))</f>
        <v>AJ2773</v>
      </c>
      <c r="AP2773" t="str">
        <f>_xlfn.CONCAT('Sample Select backend'!$F$4,ROW(AP2773))</f>
        <v>AF2773</v>
      </c>
      <c r="AQ2773" t="str">
        <f>_xlfn.CONCAT('Sample Select backend'!$I$10,ROW(AQ2773))</f>
        <v>R2773</v>
      </c>
      <c r="AR2773" t="str">
        <f>_xlfn.CONCAT('Sample Select backend'!$M$4,ROW(AR2773))</f>
        <v>AK2773</v>
      </c>
      <c r="AS2773" t="str">
        <f t="shared" si="983"/>
        <v>Peru</v>
      </c>
      <c r="AT2773" s="9">
        <f t="shared" si="984"/>
        <v>27</v>
      </c>
      <c r="AU2773">
        <f t="shared" si="985"/>
        <v>0</v>
      </c>
      <c r="AV2773" s="9">
        <v>0</v>
      </c>
    </row>
    <row r="2774" spans="1:48" x14ac:dyDescent="0.35">
      <c r="A2774" t="s">
        <v>141</v>
      </c>
      <c r="B2774">
        <v>1</v>
      </c>
      <c r="C2774">
        <v>6</v>
      </c>
      <c r="D2774" t="s">
        <v>1879</v>
      </c>
      <c r="E2774">
        <v>-2</v>
      </c>
      <c r="F2774">
        <v>2</v>
      </c>
      <c r="G2774">
        <v>2</v>
      </c>
      <c r="H2774">
        <v>2</v>
      </c>
      <c r="I2774">
        <v>2</v>
      </c>
      <c r="J2774">
        <v>2</v>
      </c>
      <c r="K2774">
        <v>1</v>
      </c>
      <c r="L2774">
        <v>2</v>
      </c>
      <c r="M2774">
        <v>1</v>
      </c>
      <c r="N2774" t="s">
        <v>2740</v>
      </c>
      <c r="O2774" t="s">
        <v>2801</v>
      </c>
      <c r="P2774" t="s">
        <v>2810</v>
      </c>
      <c r="Q2774" t="s">
        <v>2816</v>
      </c>
      <c r="R2774">
        <v>0</v>
      </c>
      <c r="S2774">
        <v>-11.12</v>
      </c>
      <c r="T2774">
        <v>-7.3</v>
      </c>
      <c r="U2774">
        <v>35.020000000000003</v>
      </c>
      <c r="V2774">
        <f t="shared" si="986"/>
        <v>0</v>
      </c>
      <c r="W2774">
        <f t="shared" si="987"/>
        <v>1</v>
      </c>
      <c r="X2774">
        <f t="shared" si="988"/>
        <v>1</v>
      </c>
      <c r="Y2774">
        <f t="shared" si="989"/>
        <v>1</v>
      </c>
      <c r="Z2774">
        <f t="shared" si="990"/>
        <v>1</v>
      </c>
      <c r="AA2774">
        <f t="shared" si="991"/>
        <v>1</v>
      </c>
      <c r="AB2774">
        <f t="shared" si="992"/>
        <v>1</v>
      </c>
      <c r="AC2774">
        <f t="shared" si="993"/>
        <v>1</v>
      </c>
      <c r="AD2774">
        <f t="shared" si="994"/>
        <v>1</v>
      </c>
      <c r="AE2774" s="4" t="s">
        <v>2828</v>
      </c>
      <c r="AF2774" s="9" t="s">
        <v>2829</v>
      </c>
      <c r="AG2774">
        <v>0</v>
      </c>
      <c r="AH2774">
        <v>1</v>
      </c>
      <c r="AI2774">
        <v>0</v>
      </c>
      <c r="AJ2774">
        <v>1</v>
      </c>
      <c r="AK2774" s="9" t="s">
        <v>2840</v>
      </c>
      <c r="AL2774">
        <f t="shared" si="982"/>
        <v>0</v>
      </c>
      <c r="AM2774">
        <f>IF(AND(INDIRECT(AN2774)='Sample Select backend'!$C$2,INDIRECT(AO2774)=1,INDIRECT(AP2774)='Sample Select backend'!$F$2,INDIRECT(AQ2774)=1,INDIRECT(AR2774)='Sample Select backend'!$M$2),1,0)</f>
        <v>0</v>
      </c>
      <c r="AN2774" t="str">
        <f>_xlfn.CONCAT('Sample Select backend'!$C$4,ROW(AN2774))</f>
        <v>AE2774</v>
      </c>
      <c r="AO2774" s="9" t="str">
        <f>_xlfn.CONCAT('Sample Select backend'!$J$2,ROW(AO2774))</f>
        <v>AJ2774</v>
      </c>
      <c r="AP2774" t="str">
        <f>_xlfn.CONCAT('Sample Select backend'!$F$4,ROW(AP2774))</f>
        <v>AF2774</v>
      </c>
      <c r="AQ2774" t="str">
        <f>_xlfn.CONCAT('Sample Select backend'!$I$10,ROW(AQ2774))</f>
        <v>R2774</v>
      </c>
      <c r="AR2774" t="str">
        <f>_xlfn.CONCAT('Sample Select backend'!$M$4,ROW(AR2774))</f>
        <v>AK2774</v>
      </c>
      <c r="AS2774" t="str">
        <f t="shared" si="983"/>
        <v>Peru</v>
      </c>
      <c r="AT2774" s="9">
        <f t="shared" si="984"/>
        <v>6</v>
      </c>
      <c r="AU2774">
        <f t="shared" si="985"/>
        <v>0</v>
      </c>
      <c r="AV2774" s="9">
        <v>0</v>
      </c>
    </row>
    <row r="2775" spans="1:48" x14ac:dyDescent="0.35">
      <c r="A2775" s="24" t="s">
        <v>141</v>
      </c>
      <c r="B2775" s="24">
        <v>5</v>
      </c>
      <c r="C2775" s="24" t="s">
        <v>204</v>
      </c>
      <c r="D2775" s="24" t="s">
        <v>4150</v>
      </c>
      <c r="E2775" s="24"/>
      <c r="O2775" t="s">
        <v>2801</v>
      </c>
      <c r="P2775" t="s">
        <v>2810</v>
      </c>
      <c r="Q2775" t="s">
        <v>2816</v>
      </c>
      <c r="R2775">
        <v>0</v>
      </c>
      <c r="S2775">
        <v>-11.12</v>
      </c>
      <c r="T2775">
        <v>-7.3</v>
      </c>
      <c r="U2775">
        <v>35.020000000000003</v>
      </c>
      <c r="V2775">
        <v>-1</v>
      </c>
      <c r="W2775">
        <v>-1</v>
      </c>
      <c r="X2775">
        <v>-1</v>
      </c>
      <c r="Y2775">
        <v>-1</v>
      </c>
      <c r="Z2775">
        <v>-1</v>
      </c>
      <c r="AA2775">
        <v>-1</v>
      </c>
      <c r="AB2775">
        <v>-1</v>
      </c>
      <c r="AC2775">
        <v>-1</v>
      </c>
      <c r="AD2775">
        <v>-1</v>
      </c>
      <c r="AE2775" s="4" t="s">
        <v>2828</v>
      </c>
      <c r="AF2775" s="9" t="s">
        <v>2829</v>
      </c>
      <c r="AG2775">
        <v>0</v>
      </c>
      <c r="AH2775">
        <v>1</v>
      </c>
      <c r="AI2775">
        <v>0</v>
      </c>
      <c r="AJ2775">
        <v>1</v>
      </c>
      <c r="AK2775" s="9" t="s">
        <v>2840</v>
      </c>
      <c r="AL2775">
        <f t="shared" si="982"/>
        <v>0</v>
      </c>
      <c r="AM2775">
        <f>IF(AND(INDIRECT(AN2775)='Sample Select backend'!$C$2,INDIRECT(AO2775)=1,INDIRECT(AP2775)='Sample Select backend'!$F$2,INDIRECT(AQ2775)=1,INDIRECT(AR2775)='Sample Select backend'!$M$2),1,0)</f>
        <v>0</v>
      </c>
      <c r="AN2775" t="str">
        <f>_xlfn.CONCAT('Sample Select backend'!$C$4,ROW(AN2775))</f>
        <v>AE2775</v>
      </c>
      <c r="AO2775" s="9" t="str">
        <f>_xlfn.CONCAT('Sample Select backend'!$J$2,ROW(AO2775))</f>
        <v>AJ2775</v>
      </c>
      <c r="AP2775" t="str">
        <f>_xlfn.CONCAT('Sample Select backend'!$F$4,ROW(AP2775))</f>
        <v>AF2775</v>
      </c>
      <c r="AQ2775" t="str">
        <f>_xlfn.CONCAT('Sample Select backend'!$I$10,ROW(AQ2775))</f>
        <v>R2775</v>
      </c>
      <c r="AR2775" t="str">
        <f>_xlfn.CONCAT('Sample Select backend'!$M$4,ROW(AR2775))</f>
        <v>AK2775</v>
      </c>
      <c r="AS2775" t="str">
        <f t="shared" si="983"/>
        <v>Peru</v>
      </c>
      <c r="AT2775" s="9" t="str">
        <f t="shared" si="984"/>
        <v>General</v>
      </c>
      <c r="AU2775">
        <f t="shared" si="985"/>
        <v>0</v>
      </c>
      <c r="AV2775" s="9">
        <v>0</v>
      </c>
    </row>
    <row r="2776" spans="1:48" x14ac:dyDescent="0.35">
      <c r="A2776" s="24" t="s">
        <v>141</v>
      </c>
      <c r="B2776" s="24">
        <v>6</v>
      </c>
      <c r="C2776" s="24">
        <v>25</v>
      </c>
      <c r="D2776" s="24" t="s">
        <v>4151</v>
      </c>
      <c r="E2776" s="24"/>
      <c r="O2776" t="s">
        <v>2801</v>
      </c>
      <c r="P2776" t="s">
        <v>2810</v>
      </c>
      <c r="Q2776" t="s">
        <v>2816</v>
      </c>
      <c r="R2776">
        <v>0</v>
      </c>
      <c r="S2776">
        <v>-11.12</v>
      </c>
      <c r="T2776">
        <v>-7.3</v>
      </c>
      <c r="U2776">
        <v>35.020000000000003</v>
      </c>
      <c r="V2776">
        <v>-1</v>
      </c>
      <c r="W2776">
        <v>-1</v>
      </c>
      <c r="X2776">
        <v>-1</v>
      </c>
      <c r="Y2776">
        <v>-1</v>
      </c>
      <c r="Z2776">
        <v>-1</v>
      </c>
      <c r="AA2776">
        <v>-1</v>
      </c>
      <c r="AB2776">
        <v>-1</v>
      </c>
      <c r="AC2776">
        <v>-1</v>
      </c>
      <c r="AD2776">
        <v>-1</v>
      </c>
      <c r="AE2776" s="4" t="s">
        <v>2828</v>
      </c>
      <c r="AF2776" s="9" t="s">
        <v>2829</v>
      </c>
      <c r="AG2776">
        <v>0</v>
      </c>
      <c r="AH2776">
        <v>1</v>
      </c>
      <c r="AI2776">
        <v>0</v>
      </c>
      <c r="AJ2776">
        <v>1</v>
      </c>
      <c r="AK2776" s="9" t="s">
        <v>2840</v>
      </c>
      <c r="AL2776">
        <f t="shared" si="982"/>
        <v>0</v>
      </c>
      <c r="AM2776">
        <f>IF(AND(INDIRECT(AN2776)='Sample Select backend'!$C$2,INDIRECT(AO2776)=1,INDIRECT(AP2776)='Sample Select backend'!$F$2,INDIRECT(AQ2776)=1,INDIRECT(AR2776)='Sample Select backend'!$M$2),1,0)</f>
        <v>0</v>
      </c>
      <c r="AN2776" t="str">
        <f>_xlfn.CONCAT('Sample Select backend'!$C$4,ROW(AN2776))</f>
        <v>AE2776</v>
      </c>
      <c r="AO2776" s="9" t="str">
        <f>_xlfn.CONCAT('Sample Select backend'!$J$2,ROW(AO2776))</f>
        <v>AJ2776</v>
      </c>
      <c r="AP2776" t="str">
        <f>_xlfn.CONCAT('Sample Select backend'!$F$4,ROW(AP2776))</f>
        <v>AF2776</v>
      </c>
      <c r="AQ2776" t="str">
        <f>_xlfn.CONCAT('Sample Select backend'!$I$10,ROW(AQ2776))</f>
        <v>R2776</v>
      </c>
      <c r="AR2776" t="str">
        <f>_xlfn.CONCAT('Sample Select backend'!$M$4,ROW(AR2776))</f>
        <v>AK2776</v>
      </c>
      <c r="AS2776" t="str">
        <f t="shared" si="983"/>
        <v>Peru</v>
      </c>
      <c r="AT2776" s="9">
        <f t="shared" si="984"/>
        <v>25</v>
      </c>
      <c r="AU2776">
        <f t="shared" si="985"/>
        <v>0</v>
      </c>
      <c r="AV2776" s="9">
        <v>0</v>
      </c>
    </row>
    <row r="2777" spans="1:48" x14ac:dyDescent="0.35">
      <c r="A2777" s="24" t="s">
        <v>141</v>
      </c>
      <c r="B2777" s="24">
        <v>6</v>
      </c>
      <c r="C2777" s="24">
        <v>28</v>
      </c>
      <c r="D2777" s="24" t="s">
        <v>4152</v>
      </c>
      <c r="E2777" s="24"/>
      <c r="O2777" t="s">
        <v>2801</v>
      </c>
      <c r="P2777" t="s">
        <v>2810</v>
      </c>
      <c r="Q2777" t="s">
        <v>2816</v>
      </c>
      <c r="R2777">
        <v>0</v>
      </c>
      <c r="S2777">
        <v>-11.12</v>
      </c>
      <c r="T2777">
        <v>-7.3</v>
      </c>
      <c r="U2777">
        <v>35.020000000000003</v>
      </c>
      <c r="V2777">
        <v>-1</v>
      </c>
      <c r="W2777">
        <v>-1</v>
      </c>
      <c r="X2777">
        <v>-1</v>
      </c>
      <c r="Y2777">
        <v>-1</v>
      </c>
      <c r="Z2777">
        <v>-1</v>
      </c>
      <c r="AA2777">
        <v>-1</v>
      </c>
      <c r="AB2777">
        <v>-1</v>
      </c>
      <c r="AC2777">
        <v>-1</v>
      </c>
      <c r="AD2777">
        <v>-1</v>
      </c>
      <c r="AE2777" s="4" t="s">
        <v>2828</v>
      </c>
      <c r="AF2777" s="9" t="s">
        <v>2829</v>
      </c>
      <c r="AG2777">
        <v>0</v>
      </c>
      <c r="AH2777">
        <v>1</v>
      </c>
      <c r="AI2777">
        <v>0</v>
      </c>
      <c r="AJ2777">
        <v>1</v>
      </c>
      <c r="AK2777" s="9" t="s">
        <v>2840</v>
      </c>
      <c r="AL2777">
        <f t="shared" si="982"/>
        <v>0</v>
      </c>
      <c r="AM2777">
        <f>IF(AND(INDIRECT(AN2777)='Sample Select backend'!$C$2,INDIRECT(AO2777)=1,INDIRECT(AP2777)='Sample Select backend'!$F$2,INDIRECT(AQ2777)=1,INDIRECT(AR2777)='Sample Select backend'!$M$2),1,0)</f>
        <v>0</v>
      </c>
      <c r="AN2777" t="str">
        <f>_xlfn.CONCAT('Sample Select backend'!$C$4,ROW(AN2777))</f>
        <v>AE2777</v>
      </c>
      <c r="AO2777" s="9" t="str">
        <f>_xlfn.CONCAT('Sample Select backend'!$J$2,ROW(AO2777))</f>
        <v>AJ2777</v>
      </c>
      <c r="AP2777" t="str">
        <f>_xlfn.CONCAT('Sample Select backend'!$F$4,ROW(AP2777))</f>
        <v>AF2777</v>
      </c>
      <c r="AQ2777" t="str">
        <f>_xlfn.CONCAT('Sample Select backend'!$I$10,ROW(AQ2777))</f>
        <v>R2777</v>
      </c>
      <c r="AR2777" t="str">
        <f>_xlfn.CONCAT('Sample Select backend'!$M$4,ROW(AR2777))</f>
        <v>AK2777</v>
      </c>
      <c r="AS2777" t="str">
        <f t="shared" si="983"/>
        <v>Peru</v>
      </c>
      <c r="AT2777" s="9">
        <f t="shared" si="984"/>
        <v>28</v>
      </c>
      <c r="AU2777">
        <f t="shared" si="985"/>
        <v>0</v>
      </c>
      <c r="AV2777" s="9">
        <v>0</v>
      </c>
    </row>
    <row r="2778" spans="1:48" x14ac:dyDescent="0.35">
      <c r="A2778" s="24" t="s">
        <v>141</v>
      </c>
      <c r="B2778" s="24">
        <v>5</v>
      </c>
      <c r="C2778" s="24">
        <v>23</v>
      </c>
      <c r="D2778" s="24" t="s">
        <v>4153</v>
      </c>
      <c r="E2778" s="24"/>
      <c r="O2778" t="s">
        <v>2801</v>
      </c>
      <c r="P2778" t="s">
        <v>2810</v>
      </c>
      <c r="Q2778" t="s">
        <v>2816</v>
      </c>
      <c r="R2778">
        <v>0</v>
      </c>
      <c r="S2778">
        <v>-11.12</v>
      </c>
      <c r="T2778">
        <v>-7.3</v>
      </c>
      <c r="U2778">
        <v>35.020000000000003</v>
      </c>
      <c r="V2778">
        <v>-1</v>
      </c>
      <c r="W2778">
        <v>-1</v>
      </c>
      <c r="X2778">
        <v>-1</v>
      </c>
      <c r="Y2778">
        <v>-1</v>
      </c>
      <c r="Z2778">
        <v>-1</v>
      </c>
      <c r="AA2778">
        <v>-1</v>
      </c>
      <c r="AB2778">
        <v>-1</v>
      </c>
      <c r="AC2778">
        <v>-1</v>
      </c>
      <c r="AD2778">
        <v>-1</v>
      </c>
      <c r="AE2778" s="4" t="s">
        <v>2828</v>
      </c>
      <c r="AF2778" s="9" t="s">
        <v>2829</v>
      </c>
      <c r="AG2778">
        <v>0</v>
      </c>
      <c r="AH2778">
        <v>1</v>
      </c>
      <c r="AI2778">
        <v>0</v>
      </c>
      <c r="AJ2778">
        <v>1</v>
      </c>
      <c r="AK2778" s="9" t="s">
        <v>2840</v>
      </c>
      <c r="AL2778">
        <f t="shared" si="982"/>
        <v>0</v>
      </c>
      <c r="AM2778">
        <f>IF(AND(INDIRECT(AN2778)='Sample Select backend'!$C$2,INDIRECT(AO2778)=1,INDIRECT(AP2778)='Sample Select backend'!$F$2,INDIRECT(AQ2778)=1,INDIRECT(AR2778)='Sample Select backend'!$M$2),1,0)</f>
        <v>0</v>
      </c>
      <c r="AN2778" t="str">
        <f>_xlfn.CONCAT('Sample Select backend'!$C$4,ROW(AN2778))</f>
        <v>AE2778</v>
      </c>
      <c r="AO2778" s="9" t="str">
        <f>_xlfn.CONCAT('Sample Select backend'!$J$2,ROW(AO2778))</f>
        <v>AJ2778</v>
      </c>
      <c r="AP2778" t="str">
        <f>_xlfn.CONCAT('Sample Select backend'!$F$4,ROW(AP2778))</f>
        <v>AF2778</v>
      </c>
      <c r="AQ2778" t="str">
        <f>_xlfn.CONCAT('Sample Select backend'!$I$10,ROW(AQ2778))</f>
        <v>R2778</v>
      </c>
      <c r="AR2778" t="str">
        <f>_xlfn.CONCAT('Sample Select backend'!$M$4,ROW(AR2778))</f>
        <v>AK2778</v>
      </c>
      <c r="AS2778" t="str">
        <f t="shared" si="983"/>
        <v>Peru</v>
      </c>
      <c r="AT2778" s="9">
        <f t="shared" si="984"/>
        <v>23</v>
      </c>
      <c r="AU2778">
        <f t="shared" si="985"/>
        <v>0</v>
      </c>
      <c r="AV2778" s="9">
        <v>0</v>
      </c>
    </row>
    <row r="2779" spans="1:48" x14ac:dyDescent="0.35">
      <c r="A2779" s="24" t="s">
        <v>141</v>
      </c>
      <c r="B2779" s="24">
        <v>5</v>
      </c>
      <c r="C2779" s="24">
        <v>25</v>
      </c>
      <c r="D2779" s="24" t="s">
        <v>4154</v>
      </c>
      <c r="E2779" s="24"/>
      <c r="O2779" t="s">
        <v>2801</v>
      </c>
      <c r="P2779" t="s">
        <v>2810</v>
      </c>
      <c r="Q2779" t="s">
        <v>2816</v>
      </c>
      <c r="R2779">
        <v>0</v>
      </c>
      <c r="S2779">
        <v>-11.12</v>
      </c>
      <c r="T2779">
        <v>-7.3</v>
      </c>
      <c r="U2779">
        <v>35.020000000000003</v>
      </c>
      <c r="V2779">
        <v>-1</v>
      </c>
      <c r="W2779">
        <v>-1</v>
      </c>
      <c r="X2779">
        <v>-1</v>
      </c>
      <c r="Y2779">
        <v>-1</v>
      </c>
      <c r="Z2779">
        <v>-1</v>
      </c>
      <c r="AA2779">
        <v>-1</v>
      </c>
      <c r="AB2779">
        <v>-1</v>
      </c>
      <c r="AC2779">
        <v>-1</v>
      </c>
      <c r="AD2779">
        <v>-1</v>
      </c>
      <c r="AE2779" s="4" t="s">
        <v>2828</v>
      </c>
      <c r="AF2779" s="9" t="s">
        <v>2829</v>
      </c>
      <c r="AG2779">
        <v>0</v>
      </c>
      <c r="AH2779">
        <v>1</v>
      </c>
      <c r="AI2779">
        <v>0</v>
      </c>
      <c r="AJ2779">
        <v>1</v>
      </c>
      <c r="AK2779" s="9" t="s">
        <v>2840</v>
      </c>
      <c r="AL2779">
        <f t="shared" si="982"/>
        <v>0</v>
      </c>
      <c r="AM2779">
        <f>IF(AND(INDIRECT(AN2779)='Sample Select backend'!$C$2,INDIRECT(AO2779)=1,INDIRECT(AP2779)='Sample Select backend'!$F$2,INDIRECT(AQ2779)=1,INDIRECT(AR2779)='Sample Select backend'!$M$2),1,0)</f>
        <v>0</v>
      </c>
      <c r="AN2779" t="str">
        <f>_xlfn.CONCAT('Sample Select backend'!$C$4,ROW(AN2779))</f>
        <v>AE2779</v>
      </c>
      <c r="AO2779" s="9" t="str">
        <f>_xlfn.CONCAT('Sample Select backend'!$J$2,ROW(AO2779))</f>
        <v>AJ2779</v>
      </c>
      <c r="AP2779" t="str">
        <f>_xlfn.CONCAT('Sample Select backend'!$F$4,ROW(AP2779))</f>
        <v>AF2779</v>
      </c>
      <c r="AQ2779" t="str">
        <f>_xlfn.CONCAT('Sample Select backend'!$I$10,ROW(AQ2779))</f>
        <v>R2779</v>
      </c>
      <c r="AR2779" t="str">
        <f>_xlfn.CONCAT('Sample Select backend'!$M$4,ROW(AR2779))</f>
        <v>AK2779</v>
      </c>
      <c r="AS2779" t="str">
        <f t="shared" si="983"/>
        <v>Peru</v>
      </c>
      <c r="AT2779" s="9">
        <f t="shared" si="984"/>
        <v>25</v>
      </c>
      <c r="AU2779">
        <f t="shared" si="985"/>
        <v>0</v>
      </c>
      <c r="AV2779" s="9">
        <v>0</v>
      </c>
    </row>
    <row r="2780" spans="1:48" x14ac:dyDescent="0.35">
      <c r="A2780" s="24" t="s">
        <v>141</v>
      </c>
      <c r="B2780" s="24">
        <v>6</v>
      </c>
      <c r="C2780" s="24">
        <v>28</v>
      </c>
      <c r="D2780" s="24" t="s">
        <v>4155</v>
      </c>
      <c r="E2780" s="24"/>
      <c r="O2780" t="s">
        <v>2801</v>
      </c>
      <c r="P2780" t="s">
        <v>2810</v>
      </c>
      <c r="Q2780" t="s">
        <v>2816</v>
      </c>
      <c r="R2780">
        <v>0</v>
      </c>
      <c r="S2780">
        <v>-11.12</v>
      </c>
      <c r="T2780">
        <v>-7.3</v>
      </c>
      <c r="U2780">
        <v>35.020000000000003</v>
      </c>
      <c r="V2780">
        <v>-1</v>
      </c>
      <c r="W2780">
        <v>-1</v>
      </c>
      <c r="X2780">
        <v>-1</v>
      </c>
      <c r="Y2780">
        <v>-1</v>
      </c>
      <c r="Z2780">
        <v>-1</v>
      </c>
      <c r="AA2780">
        <v>-1</v>
      </c>
      <c r="AB2780">
        <v>-1</v>
      </c>
      <c r="AC2780">
        <v>-1</v>
      </c>
      <c r="AD2780">
        <v>-1</v>
      </c>
      <c r="AE2780" s="4" t="s">
        <v>2828</v>
      </c>
      <c r="AF2780" s="9" t="s">
        <v>2829</v>
      </c>
      <c r="AG2780">
        <v>0</v>
      </c>
      <c r="AH2780">
        <v>1</v>
      </c>
      <c r="AI2780">
        <v>0</v>
      </c>
      <c r="AJ2780">
        <v>1</v>
      </c>
      <c r="AK2780" s="9" t="s">
        <v>2840</v>
      </c>
      <c r="AL2780">
        <f t="shared" si="982"/>
        <v>0</v>
      </c>
      <c r="AM2780">
        <f>IF(AND(INDIRECT(AN2780)='Sample Select backend'!$C$2,INDIRECT(AO2780)=1,INDIRECT(AP2780)='Sample Select backend'!$F$2,INDIRECT(AQ2780)=1,INDIRECT(AR2780)='Sample Select backend'!$M$2),1,0)</f>
        <v>0</v>
      </c>
      <c r="AN2780" t="str">
        <f>_xlfn.CONCAT('Sample Select backend'!$C$4,ROW(AN2780))</f>
        <v>AE2780</v>
      </c>
      <c r="AO2780" s="9" t="str">
        <f>_xlfn.CONCAT('Sample Select backend'!$J$2,ROW(AO2780))</f>
        <v>AJ2780</v>
      </c>
      <c r="AP2780" t="str">
        <f>_xlfn.CONCAT('Sample Select backend'!$F$4,ROW(AP2780))</f>
        <v>AF2780</v>
      </c>
      <c r="AQ2780" t="str">
        <f>_xlfn.CONCAT('Sample Select backend'!$I$10,ROW(AQ2780))</f>
        <v>R2780</v>
      </c>
      <c r="AR2780" t="str">
        <f>_xlfn.CONCAT('Sample Select backend'!$M$4,ROW(AR2780))</f>
        <v>AK2780</v>
      </c>
      <c r="AS2780" t="str">
        <f t="shared" si="983"/>
        <v>Peru</v>
      </c>
      <c r="AT2780" s="9">
        <f t="shared" si="984"/>
        <v>28</v>
      </c>
      <c r="AU2780">
        <f t="shared" si="985"/>
        <v>0</v>
      </c>
      <c r="AV2780" s="9">
        <v>0</v>
      </c>
    </row>
    <row r="2781" spans="1:48" x14ac:dyDescent="0.35">
      <c r="A2781" s="24" t="s">
        <v>141</v>
      </c>
      <c r="B2781" s="24" t="s">
        <v>201</v>
      </c>
      <c r="C2781" s="24"/>
      <c r="D2781" s="24" t="s">
        <v>4156</v>
      </c>
      <c r="E2781" s="24"/>
      <c r="O2781" t="s">
        <v>2801</v>
      </c>
      <c r="P2781" t="s">
        <v>2810</v>
      </c>
      <c r="Q2781" t="s">
        <v>2816</v>
      </c>
      <c r="R2781">
        <v>0</v>
      </c>
      <c r="S2781">
        <v>-11.12</v>
      </c>
      <c r="T2781">
        <v>-7.3</v>
      </c>
      <c r="U2781">
        <v>35.020000000000003</v>
      </c>
      <c r="V2781">
        <v>-1</v>
      </c>
      <c r="W2781">
        <v>-1</v>
      </c>
      <c r="X2781">
        <v>-1</v>
      </c>
      <c r="Y2781">
        <v>-1</v>
      </c>
      <c r="Z2781">
        <v>-1</v>
      </c>
      <c r="AA2781">
        <v>-1</v>
      </c>
      <c r="AB2781">
        <v>-1</v>
      </c>
      <c r="AC2781">
        <v>-1</v>
      </c>
      <c r="AD2781">
        <v>-1</v>
      </c>
      <c r="AE2781" s="4" t="s">
        <v>2828</v>
      </c>
      <c r="AF2781" s="9" t="s">
        <v>2829</v>
      </c>
      <c r="AG2781">
        <v>0</v>
      </c>
      <c r="AH2781">
        <v>1</v>
      </c>
      <c r="AI2781">
        <v>0</v>
      </c>
      <c r="AJ2781">
        <v>1</v>
      </c>
      <c r="AK2781" s="9" t="s">
        <v>2840</v>
      </c>
      <c r="AL2781">
        <f t="shared" si="982"/>
        <v>1</v>
      </c>
      <c r="AM2781">
        <f>IF(AND(INDIRECT(AN2781)='Sample Select backend'!$C$2,INDIRECT(AO2781)=1,INDIRECT(AP2781)='Sample Select backend'!$F$2,INDIRECT(AQ2781)=1,INDIRECT(AR2781)='Sample Select backend'!$M$2),1,0)</f>
        <v>0</v>
      </c>
      <c r="AN2781" t="str">
        <f>_xlfn.CONCAT('Sample Select backend'!$C$4,ROW(AN2781))</f>
        <v>AE2781</v>
      </c>
      <c r="AO2781" s="9" t="str">
        <f>_xlfn.CONCAT('Sample Select backend'!$J$2,ROW(AO2781))</f>
        <v>AJ2781</v>
      </c>
      <c r="AP2781" t="str">
        <f>_xlfn.CONCAT('Sample Select backend'!$F$4,ROW(AP2781))</f>
        <v>AF2781</v>
      </c>
      <c r="AQ2781" t="str">
        <f>_xlfn.CONCAT('Sample Select backend'!$I$10,ROW(AQ2781))</f>
        <v>R2781</v>
      </c>
      <c r="AR2781" t="str">
        <f>_xlfn.CONCAT('Sample Select backend'!$M$4,ROW(AR2781))</f>
        <v>AK2781</v>
      </c>
      <c r="AS2781" t="str">
        <f t="shared" si="983"/>
        <v>Peru</v>
      </c>
      <c r="AT2781" s="9" t="str">
        <f t="shared" si="984"/>
        <v>Other</v>
      </c>
      <c r="AU2781">
        <f t="shared" si="985"/>
        <v>0</v>
      </c>
      <c r="AV2781" s="9">
        <v>0</v>
      </c>
    </row>
    <row r="2782" spans="1:48" x14ac:dyDescent="0.35">
      <c r="A2782" s="24" t="s">
        <v>141</v>
      </c>
      <c r="B2782" s="24">
        <v>7</v>
      </c>
      <c r="C2782" s="24">
        <v>30</v>
      </c>
      <c r="D2782" s="24" t="s">
        <v>4157</v>
      </c>
      <c r="E2782" s="24"/>
      <c r="O2782" t="s">
        <v>2801</v>
      </c>
      <c r="P2782" t="s">
        <v>2810</v>
      </c>
      <c r="Q2782" t="s">
        <v>2816</v>
      </c>
      <c r="R2782">
        <v>0</v>
      </c>
      <c r="S2782">
        <v>-11.12</v>
      </c>
      <c r="T2782">
        <v>-7.3</v>
      </c>
      <c r="U2782">
        <v>35.020000000000003</v>
      </c>
      <c r="V2782">
        <v>-1</v>
      </c>
      <c r="W2782">
        <v>-1</v>
      </c>
      <c r="X2782">
        <v>-1</v>
      </c>
      <c r="Y2782">
        <v>-1</v>
      </c>
      <c r="Z2782">
        <v>-1</v>
      </c>
      <c r="AA2782">
        <v>-1</v>
      </c>
      <c r="AB2782">
        <v>-1</v>
      </c>
      <c r="AC2782">
        <v>-1</v>
      </c>
      <c r="AD2782">
        <v>-1</v>
      </c>
      <c r="AE2782" s="4" t="s">
        <v>2828</v>
      </c>
      <c r="AF2782" s="9" t="s">
        <v>2829</v>
      </c>
      <c r="AG2782">
        <v>0</v>
      </c>
      <c r="AH2782">
        <v>1</v>
      </c>
      <c r="AI2782">
        <v>0</v>
      </c>
      <c r="AJ2782">
        <v>1</v>
      </c>
      <c r="AK2782" s="9" t="s">
        <v>2840</v>
      </c>
      <c r="AL2782">
        <f t="shared" si="982"/>
        <v>0</v>
      </c>
      <c r="AM2782">
        <f>IF(AND(INDIRECT(AN2782)='Sample Select backend'!$C$2,INDIRECT(AO2782)=1,INDIRECT(AP2782)='Sample Select backend'!$F$2,INDIRECT(AQ2782)=1,INDIRECT(AR2782)='Sample Select backend'!$M$2),1,0)</f>
        <v>0</v>
      </c>
      <c r="AN2782" t="str">
        <f>_xlfn.CONCAT('Sample Select backend'!$C$4,ROW(AN2782))</f>
        <v>AE2782</v>
      </c>
      <c r="AO2782" s="9" t="str">
        <f>_xlfn.CONCAT('Sample Select backend'!$J$2,ROW(AO2782))</f>
        <v>AJ2782</v>
      </c>
      <c r="AP2782" t="str">
        <f>_xlfn.CONCAT('Sample Select backend'!$F$4,ROW(AP2782))</f>
        <v>AF2782</v>
      </c>
      <c r="AQ2782" t="str">
        <f>_xlfn.CONCAT('Sample Select backend'!$I$10,ROW(AQ2782))</f>
        <v>R2782</v>
      </c>
      <c r="AR2782" t="str">
        <f>_xlfn.CONCAT('Sample Select backend'!$M$4,ROW(AR2782))</f>
        <v>AK2782</v>
      </c>
      <c r="AS2782" t="str">
        <f t="shared" si="983"/>
        <v>Peru</v>
      </c>
      <c r="AT2782" s="9">
        <f t="shared" si="984"/>
        <v>30</v>
      </c>
      <c r="AU2782">
        <f t="shared" si="985"/>
        <v>0</v>
      </c>
      <c r="AV2782" s="9">
        <v>0</v>
      </c>
    </row>
    <row r="2783" spans="1:48" x14ac:dyDescent="0.35">
      <c r="A2783" s="24" t="s">
        <v>141</v>
      </c>
      <c r="B2783" s="24">
        <v>1</v>
      </c>
      <c r="C2783" s="24">
        <v>2</v>
      </c>
      <c r="D2783" s="24" t="s">
        <v>4158</v>
      </c>
      <c r="E2783" s="24"/>
      <c r="O2783" t="s">
        <v>2801</v>
      </c>
      <c r="P2783" t="s">
        <v>2810</v>
      </c>
      <c r="Q2783" t="s">
        <v>2816</v>
      </c>
      <c r="R2783">
        <v>0</v>
      </c>
      <c r="S2783">
        <v>-11.12</v>
      </c>
      <c r="T2783">
        <v>-7.3</v>
      </c>
      <c r="U2783">
        <v>35.020000000000003</v>
      </c>
      <c r="V2783">
        <v>-1</v>
      </c>
      <c r="W2783">
        <v>-1</v>
      </c>
      <c r="X2783">
        <v>-1</v>
      </c>
      <c r="Y2783">
        <v>-1</v>
      </c>
      <c r="Z2783">
        <v>-1</v>
      </c>
      <c r="AA2783">
        <v>-1</v>
      </c>
      <c r="AB2783">
        <v>-1</v>
      </c>
      <c r="AC2783">
        <v>-1</v>
      </c>
      <c r="AD2783">
        <v>-1</v>
      </c>
      <c r="AE2783" s="4" t="s">
        <v>2828</v>
      </c>
      <c r="AF2783" s="9" t="s">
        <v>2829</v>
      </c>
      <c r="AG2783">
        <v>0</v>
      </c>
      <c r="AH2783">
        <v>1</v>
      </c>
      <c r="AI2783">
        <v>0</v>
      </c>
      <c r="AJ2783">
        <v>1</v>
      </c>
      <c r="AK2783" s="9" t="s">
        <v>2840</v>
      </c>
      <c r="AL2783">
        <f t="shared" si="982"/>
        <v>0</v>
      </c>
      <c r="AM2783">
        <f>IF(AND(INDIRECT(AN2783)='Sample Select backend'!$C$2,INDIRECT(AO2783)=1,INDIRECT(AP2783)='Sample Select backend'!$F$2,INDIRECT(AQ2783)=1,INDIRECT(AR2783)='Sample Select backend'!$M$2),1,0)</f>
        <v>0</v>
      </c>
      <c r="AN2783" t="str">
        <f>_xlfn.CONCAT('Sample Select backend'!$C$4,ROW(AN2783))</f>
        <v>AE2783</v>
      </c>
      <c r="AO2783" s="9" t="str">
        <f>_xlfn.CONCAT('Sample Select backend'!$J$2,ROW(AO2783))</f>
        <v>AJ2783</v>
      </c>
      <c r="AP2783" t="str">
        <f>_xlfn.CONCAT('Sample Select backend'!$F$4,ROW(AP2783))</f>
        <v>AF2783</v>
      </c>
      <c r="AQ2783" t="str">
        <f>_xlfn.CONCAT('Sample Select backend'!$I$10,ROW(AQ2783))</f>
        <v>R2783</v>
      </c>
      <c r="AR2783" t="str">
        <f>_xlfn.CONCAT('Sample Select backend'!$M$4,ROW(AR2783))</f>
        <v>AK2783</v>
      </c>
      <c r="AS2783" t="str">
        <f t="shared" si="983"/>
        <v>Peru</v>
      </c>
      <c r="AT2783" s="9">
        <f t="shared" si="984"/>
        <v>2</v>
      </c>
      <c r="AU2783">
        <f t="shared" si="985"/>
        <v>0</v>
      </c>
      <c r="AV2783" s="9">
        <v>0</v>
      </c>
    </row>
    <row r="2784" spans="1:48" x14ac:dyDescent="0.35">
      <c r="A2784" s="24" t="s">
        <v>141</v>
      </c>
      <c r="B2784" s="24">
        <v>1</v>
      </c>
      <c r="C2784" s="24">
        <v>1</v>
      </c>
      <c r="D2784" s="24" t="s">
        <v>4159</v>
      </c>
      <c r="E2784" s="24"/>
      <c r="O2784" t="s">
        <v>2801</v>
      </c>
      <c r="P2784" t="s">
        <v>2810</v>
      </c>
      <c r="Q2784" t="s">
        <v>2816</v>
      </c>
      <c r="R2784">
        <v>0</v>
      </c>
      <c r="S2784">
        <v>-11.12</v>
      </c>
      <c r="T2784">
        <v>-7.3</v>
      </c>
      <c r="U2784">
        <v>35.020000000000003</v>
      </c>
      <c r="V2784">
        <v>-1</v>
      </c>
      <c r="W2784">
        <v>-1</v>
      </c>
      <c r="X2784">
        <v>-1</v>
      </c>
      <c r="Y2784">
        <v>-1</v>
      </c>
      <c r="Z2784">
        <v>-1</v>
      </c>
      <c r="AA2784">
        <v>-1</v>
      </c>
      <c r="AB2784">
        <v>-1</v>
      </c>
      <c r="AC2784">
        <v>-1</v>
      </c>
      <c r="AD2784">
        <v>-1</v>
      </c>
      <c r="AE2784" s="4" t="s">
        <v>2828</v>
      </c>
      <c r="AF2784" s="9" t="s">
        <v>2829</v>
      </c>
      <c r="AG2784">
        <v>0</v>
      </c>
      <c r="AH2784">
        <v>1</v>
      </c>
      <c r="AI2784">
        <v>0</v>
      </c>
      <c r="AJ2784">
        <v>1</v>
      </c>
      <c r="AK2784" s="9" t="s">
        <v>2840</v>
      </c>
      <c r="AL2784">
        <f t="shared" si="982"/>
        <v>0</v>
      </c>
      <c r="AM2784">
        <f>IF(AND(INDIRECT(AN2784)='Sample Select backend'!$C$2,INDIRECT(AO2784)=1,INDIRECT(AP2784)='Sample Select backend'!$F$2,INDIRECT(AQ2784)=1,INDIRECT(AR2784)='Sample Select backend'!$M$2),1,0)</f>
        <v>0</v>
      </c>
      <c r="AN2784" t="str">
        <f>_xlfn.CONCAT('Sample Select backend'!$C$4,ROW(AN2784))</f>
        <v>AE2784</v>
      </c>
      <c r="AO2784" s="9" t="str">
        <f>_xlfn.CONCAT('Sample Select backend'!$J$2,ROW(AO2784))</f>
        <v>AJ2784</v>
      </c>
      <c r="AP2784" t="str">
        <f>_xlfn.CONCAT('Sample Select backend'!$F$4,ROW(AP2784))</f>
        <v>AF2784</v>
      </c>
      <c r="AQ2784" t="str">
        <f>_xlfn.CONCAT('Sample Select backend'!$I$10,ROW(AQ2784))</f>
        <v>R2784</v>
      </c>
      <c r="AR2784" t="str">
        <f>_xlfn.CONCAT('Sample Select backend'!$M$4,ROW(AR2784))</f>
        <v>AK2784</v>
      </c>
      <c r="AS2784" t="str">
        <f t="shared" si="983"/>
        <v>Peru</v>
      </c>
      <c r="AT2784" s="9">
        <f t="shared" si="984"/>
        <v>1</v>
      </c>
      <c r="AU2784">
        <f t="shared" si="985"/>
        <v>0</v>
      </c>
      <c r="AV2784" s="9">
        <v>0</v>
      </c>
    </row>
    <row r="2785" spans="1:48" x14ac:dyDescent="0.35">
      <c r="A2785" s="24" t="s">
        <v>141</v>
      </c>
      <c r="B2785" s="24">
        <v>1</v>
      </c>
      <c r="C2785" s="24">
        <v>9</v>
      </c>
      <c r="D2785" s="24" t="s">
        <v>4160</v>
      </c>
      <c r="E2785" s="24"/>
      <c r="O2785" t="s">
        <v>2801</v>
      </c>
      <c r="P2785" t="s">
        <v>2810</v>
      </c>
      <c r="Q2785" t="s">
        <v>2816</v>
      </c>
      <c r="R2785">
        <v>0</v>
      </c>
      <c r="S2785">
        <v>-11.12</v>
      </c>
      <c r="T2785">
        <v>-7.3</v>
      </c>
      <c r="U2785">
        <v>35.020000000000003</v>
      </c>
      <c r="V2785">
        <v>-1</v>
      </c>
      <c r="W2785">
        <v>-1</v>
      </c>
      <c r="X2785">
        <v>-1</v>
      </c>
      <c r="Y2785">
        <v>-1</v>
      </c>
      <c r="Z2785">
        <v>-1</v>
      </c>
      <c r="AA2785">
        <v>-1</v>
      </c>
      <c r="AB2785">
        <v>-1</v>
      </c>
      <c r="AC2785">
        <v>-1</v>
      </c>
      <c r="AD2785">
        <v>-1</v>
      </c>
      <c r="AE2785" s="4" t="s">
        <v>2828</v>
      </c>
      <c r="AF2785" s="9" t="s">
        <v>2829</v>
      </c>
      <c r="AG2785">
        <v>0</v>
      </c>
      <c r="AH2785">
        <v>1</v>
      </c>
      <c r="AI2785">
        <v>0</v>
      </c>
      <c r="AJ2785">
        <v>1</v>
      </c>
      <c r="AK2785" s="9" t="s">
        <v>2840</v>
      </c>
      <c r="AL2785">
        <f t="shared" si="982"/>
        <v>0</v>
      </c>
      <c r="AM2785">
        <f>IF(AND(INDIRECT(AN2785)='Sample Select backend'!$C$2,INDIRECT(AO2785)=1,INDIRECT(AP2785)='Sample Select backend'!$F$2,INDIRECT(AQ2785)=1,INDIRECT(AR2785)='Sample Select backend'!$M$2),1,0)</f>
        <v>0</v>
      </c>
      <c r="AN2785" t="str">
        <f>_xlfn.CONCAT('Sample Select backend'!$C$4,ROW(AN2785))</f>
        <v>AE2785</v>
      </c>
      <c r="AO2785" s="9" t="str">
        <f>_xlfn.CONCAT('Sample Select backend'!$J$2,ROW(AO2785))</f>
        <v>AJ2785</v>
      </c>
      <c r="AP2785" t="str">
        <f>_xlfn.CONCAT('Sample Select backend'!$F$4,ROW(AP2785))</f>
        <v>AF2785</v>
      </c>
      <c r="AQ2785" t="str">
        <f>_xlfn.CONCAT('Sample Select backend'!$I$10,ROW(AQ2785))</f>
        <v>R2785</v>
      </c>
      <c r="AR2785" t="str">
        <f>_xlfn.CONCAT('Sample Select backend'!$M$4,ROW(AR2785))</f>
        <v>AK2785</v>
      </c>
      <c r="AS2785" t="str">
        <f t="shared" si="983"/>
        <v>Peru</v>
      </c>
      <c r="AT2785" s="9">
        <f t="shared" si="984"/>
        <v>9</v>
      </c>
      <c r="AU2785">
        <f t="shared" si="985"/>
        <v>0</v>
      </c>
      <c r="AV2785" s="9">
        <v>0</v>
      </c>
    </row>
    <row r="2786" spans="1:48" x14ac:dyDescent="0.35">
      <c r="A2786" s="24" t="s">
        <v>141</v>
      </c>
      <c r="B2786" s="24">
        <v>2</v>
      </c>
      <c r="C2786" s="24" t="s">
        <v>206</v>
      </c>
      <c r="D2786" s="24" t="s">
        <v>4161</v>
      </c>
      <c r="E2786" s="24"/>
      <c r="O2786" t="s">
        <v>2801</v>
      </c>
      <c r="P2786" t="s">
        <v>2810</v>
      </c>
      <c r="Q2786" t="s">
        <v>2816</v>
      </c>
      <c r="R2786">
        <v>0</v>
      </c>
      <c r="S2786">
        <v>-11.12</v>
      </c>
      <c r="T2786">
        <v>-7.3</v>
      </c>
      <c r="U2786">
        <v>35.020000000000003</v>
      </c>
      <c r="V2786">
        <v>-1</v>
      </c>
      <c r="W2786">
        <v>-1</v>
      </c>
      <c r="X2786">
        <v>-1</v>
      </c>
      <c r="Y2786">
        <v>-1</v>
      </c>
      <c r="Z2786">
        <v>-1</v>
      </c>
      <c r="AA2786">
        <v>-1</v>
      </c>
      <c r="AB2786">
        <v>-1</v>
      </c>
      <c r="AC2786">
        <v>-1</v>
      </c>
      <c r="AD2786">
        <v>-1</v>
      </c>
      <c r="AE2786" s="4" t="s">
        <v>2828</v>
      </c>
      <c r="AF2786" s="9" t="s">
        <v>2829</v>
      </c>
      <c r="AG2786">
        <v>0</v>
      </c>
      <c r="AH2786">
        <v>1</v>
      </c>
      <c r="AI2786">
        <v>0</v>
      </c>
      <c r="AJ2786">
        <v>1</v>
      </c>
      <c r="AK2786" s="9" t="s">
        <v>2840</v>
      </c>
      <c r="AL2786">
        <f t="shared" si="982"/>
        <v>0</v>
      </c>
      <c r="AM2786">
        <f>IF(AND(INDIRECT(AN2786)='Sample Select backend'!$C$2,INDIRECT(AO2786)=1,INDIRECT(AP2786)='Sample Select backend'!$F$2,INDIRECT(AQ2786)=1,INDIRECT(AR2786)='Sample Select backend'!$M$2),1,0)</f>
        <v>0</v>
      </c>
      <c r="AN2786" t="str">
        <f>_xlfn.CONCAT('Sample Select backend'!$C$4,ROW(AN2786))</f>
        <v>AE2786</v>
      </c>
      <c r="AO2786" s="9" t="str">
        <f>_xlfn.CONCAT('Sample Select backend'!$J$2,ROW(AO2786))</f>
        <v>AJ2786</v>
      </c>
      <c r="AP2786" t="str">
        <f>_xlfn.CONCAT('Sample Select backend'!$F$4,ROW(AP2786))</f>
        <v>AF2786</v>
      </c>
      <c r="AQ2786" t="str">
        <f>_xlfn.CONCAT('Sample Select backend'!$I$10,ROW(AQ2786))</f>
        <v>R2786</v>
      </c>
      <c r="AR2786" t="str">
        <f>_xlfn.CONCAT('Sample Select backend'!$M$4,ROW(AR2786))</f>
        <v>AK2786</v>
      </c>
      <c r="AS2786" t="str">
        <f t="shared" si="983"/>
        <v>Peru</v>
      </c>
      <c r="AT2786" s="9" t="str">
        <f t="shared" si="984"/>
        <v>Tax exemption/waiver/suspension</v>
      </c>
      <c r="AU2786">
        <f t="shared" si="985"/>
        <v>0</v>
      </c>
      <c r="AV2786" s="9">
        <v>0</v>
      </c>
    </row>
    <row r="2787" spans="1:48" x14ac:dyDescent="0.35">
      <c r="A2787" s="24" t="s">
        <v>141</v>
      </c>
      <c r="B2787" s="24">
        <v>2</v>
      </c>
      <c r="C2787" s="24">
        <v>13</v>
      </c>
      <c r="D2787" s="24" t="s">
        <v>4162</v>
      </c>
      <c r="E2787" s="24"/>
      <c r="O2787" t="s">
        <v>2801</v>
      </c>
      <c r="P2787" t="s">
        <v>2810</v>
      </c>
      <c r="Q2787" t="s">
        <v>2816</v>
      </c>
      <c r="R2787">
        <v>0</v>
      </c>
      <c r="S2787">
        <v>-11.12</v>
      </c>
      <c r="T2787">
        <v>-7.3</v>
      </c>
      <c r="U2787">
        <v>35.020000000000003</v>
      </c>
      <c r="V2787">
        <v>-1</v>
      </c>
      <c r="W2787">
        <v>-1</v>
      </c>
      <c r="X2787">
        <v>-1</v>
      </c>
      <c r="Y2787">
        <v>-1</v>
      </c>
      <c r="Z2787">
        <v>-1</v>
      </c>
      <c r="AA2787">
        <v>-1</v>
      </c>
      <c r="AB2787">
        <v>-1</v>
      </c>
      <c r="AC2787">
        <v>-1</v>
      </c>
      <c r="AD2787">
        <v>-1</v>
      </c>
      <c r="AE2787" s="4" t="s">
        <v>2828</v>
      </c>
      <c r="AF2787" s="9" t="s">
        <v>2829</v>
      </c>
      <c r="AG2787">
        <v>0</v>
      </c>
      <c r="AH2787">
        <v>1</v>
      </c>
      <c r="AI2787">
        <v>0</v>
      </c>
      <c r="AJ2787">
        <v>1</v>
      </c>
      <c r="AK2787" s="9" t="s">
        <v>2840</v>
      </c>
      <c r="AL2787">
        <f t="shared" si="982"/>
        <v>0</v>
      </c>
      <c r="AM2787">
        <f>IF(AND(INDIRECT(AN2787)='Sample Select backend'!$C$2,INDIRECT(AO2787)=1,INDIRECT(AP2787)='Sample Select backend'!$F$2,INDIRECT(AQ2787)=1,INDIRECT(AR2787)='Sample Select backend'!$M$2),1,0)</f>
        <v>0</v>
      </c>
      <c r="AN2787" t="str">
        <f>_xlfn.CONCAT('Sample Select backend'!$C$4,ROW(AN2787))</f>
        <v>AE2787</v>
      </c>
      <c r="AO2787" s="9" t="str">
        <f>_xlfn.CONCAT('Sample Select backend'!$J$2,ROW(AO2787))</f>
        <v>AJ2787</v>
      </c>
      <c r="AP2787" t="str">
        <f>_xlfn.CONCAT('Sample Select backend'!$F$4,ROW(AP2787))</f>
        <v>AF2787</v>
      </c>
      <c r="AQ2787" t="str">
        <f>_xlfn.CONCAT('Sample Select backend'!$I$10,ROW(AQ2787))</f>
        <v>R2787</v>
      </c>
      <c r="AR2787" t="str">
        <f>_xlfn.CONCAT('Sample Select backend'!$M$4,ROW(AR2787))</f>
        <v>AK2787</v>
      </c>
      <c r="AS2787" t="str">
        <f t="shared" si="983"/>
        <v>Peru</v>
      </c>
      <c r="AT2787" s="9">
        <f t="shared" si="984"/>
        <v>13</v>
      </c>
      <c r="AU2787">
        <f t="shared" si="985"/>
        <v>0</v>
      </c>
      <c r="AV2787" s="9">
        <v>0</v>
      </c>
    </row>
    <row r="2788" spans="1:48" x14ac:dyDescent="0.35">
      <c r="A2788" s="24" t="s">
        <v>141</v>
      </c>
      <c r="B2788" s="24">
        <v>1</v>
      </c>
      <c r="C2788" s="24">
        <v>5</v>
      </c>
      <c r="D2788" s="24" t="s">
        <v>4163</v>
      </c>
      <c r="E2788" s="24"/>
      <c r="O2788" t="s">
        <v>2801</v>
      </c>
      <c r="P2788" t="s">
        <v>2810</v>
      </c>
      <c r="Q2788" t="s">
        <v>2816</v>
      </c>
      <c r="R2788">
        <v>0</v>
      </c>
      <c r="S2788">
        <v>-11.12</v>
      </c>
      <c r="T2788">
        <v>-7.3</v>
      </c>
      <c r="U2788">
        <v>35.020000000000003</v>
      </c>
      <c r="V2788">
        <v>-1</v>
      </c>
      <c r="W2788">
        <v>-1</v>
      </c>
      <c r="X2788">
        <v>-1</v>
      </c>
      <c r="Y2788">
        <v>-1</v>
      </c>
      <c r="Z2788">
        <v>-1</v>
      </c>
      <c r="AA2788">
        <v>-1</v>
      </c>
      <c r="AB2788">
        <v>-1</v>
      </c>
      <c r="AC2788">
        <v>-1</v>
      </c>
      <c r="AD2788">
        <v>-1</v>
      </c>
      <c r="AE2788" s="4" t="s">
        <v>2828</v>
      </c>
      <c r="AF2788" s="9" t="s">
        <v>2829</v>
      </c>
      <c r="AG2788">
        <v>0</v>
      </c>
      <c r="AH2788">
        <v>1</v>
      </c>
      <c r="AI2788">
        <v>0</v>
      </c>
      <c r="AJ2788">
        <v>1</v>
      </c>
      <c r="AK2788" s="9" t="s">
        <v>2840</v>
      </c>
      <c r="AL2788">
        <f t="shared" si="982"/>
        <v>0</v>
      </c>
      <c r="AM2788">
        <f>IF(AND(INDIRECT(AN2788)='Sample Select backend'!$C$2,INDIRECT(AO2788)=1,INDIRECT(AP2788)='Sample Select backend'!$F$2,INDIRECT(AQ2788)=1,INDIRECT(AR2788)='Sample Select backend'!$M$2),1,0)</f>
        <v>0</v>
      </c>
      <c r="AN2788" t="str">
        <f>_xlfn.CONCAT('Sample Select backend'!$C$4,ROW(AN2788))</f>
        <v>AE2788</v>
      </c>
      <c r="AO2788" s="9" t="str">
        <f>_xlfn.CONCAT('Sample Select backend'!$J$2,ROW(AO2788))</f>
        <v>AJ2788</v>
      </c>
      <c r="AP2788" t="str">
        <f>_xlfn.CONCAT('Sample Select backend'!$F$4,ROW(AP2788))</f>
        <v>AF2788</v>
      </c>
      <c r="AQ2788" t="str">
        <f>_xlfn.CONCAT('Sample Select backend'!$I$10,ROW(AQ2788))</f>
        <v>R2788</v>
      </c>
      <c r="AR2788" t="str">
        <f>_xlfn.CONCAT('Sample Select backend'!$M$4,ROW(AR2788))</f>
        <v>AK2788</v>
      </c>
      <c r="AS2788" t="str">
        <f t="shared" si="983"/>
        <v>Peru</v>
      </c>
      <c r="AT2788" s="9">
        <f t="shared" si="984"/>
        <v>5</v>
      </c>
      <c r="AU2788">
        <f t="shared" si="985"/>
        <v>0</v>
      </c>
      <c r="AV2788" s="9">
        <v>1</v>
      </c>
    </row>
    <row r="2789" spans="1:48" x14ac:dyDescent="0.35">
      <c r="A2789" s="24" t="s">
        <v>141</v>
      </c>
      <c r="B2789" s="24">
        <v>1</v>
      </c>
      <c r="C2789" s="24" t="s">
        <v>201</v>
      </c>
      <c r="D2789" s="24" t="s">
        <v>4164</v>
      </c>
      <c r="E2789" s="24"/>
      <c r="O2789" t="s">
        <v>2801</v>
      </c>
      <c r="P2789" t="s">
        <v>2810</v>
      </c>
      <c r="Q2789" t="s">
        <v>2816</v>
      </c>
      <c r="R2789">
        <v>0</v>
      </c>
      <c r="S2789">
        <v>-11.12</v>
      </c>
      <c r="T2789">
        <v>-7.3</v>
      </c>
      <c r="U2789">
        <v>35.020000000000003</v>
      </c>
      <c r="V2789">
        <v>-1</v>
      </c>
      <c r="W2789">
        <v>-1</v>
      </c>
      <c r="X2789">
        <v>-1</v>
      </c>
      <c r="Y2789">
        <v>-1</v>
      </c>
      <c r="Z2789">
        <v>-1</v>
      </c>
      <c r="AA2789">
        <v>-1</v>
      </c>
      <c r="AB2789">
        <v>-1</v>
      </c>
      <c r="AC2789">
        <v>-1</v>
      </c>
      <c r="AD2789">
        <v>-1</v>
      </c>
      <c r="AE2789" s="4" t="s">
        <v>2828</v>
      </c>
      <c r="AF2789" s="9" t="s">
        <v>2829</v>
      </c>
      <c r="AG2789">
        <v>0</v>
      </c>
      <c r="AH2789">
        <v>1</v>
      </c>
      <c r="AI2789">
        <v>0</v>
      </c>
      <c r="AJ2789">
        <v>1</v>
      </c>
      <c r="AK2789" s="9" t="s">
        <v>2840</v>
      </c>
      <c r="AL2789">
        <f t="shared" si="982"/>
        <v>0</v>
      </c>
      <c r="AM2789">
        <f>IF(AND(INDIRECT(AN2789)='Sample Select backend'!$C$2,INDIRECT(AO2789)=1,INDIRECT(AP2789)='Sample Select backend'!$F$2,INDIRECT(AQ2789)=1,INDIRECT(AR2789)='Sample Select backend'!$M$2),1,0)</f>
        <v>0</v>
      </c>
      <c r="AN2789" t="str">
        <f>_xlfn.CONCAT('Sample Select backend'!$C$4,ROW(AN2789))</f>
        <v>AE2789</v>
      </c>
      <c r="AO2789" s="9" t="str">
        <f>_xlfn.CONCAT('Sample Select backend'!$J$2,ROW(AO2789))</f>
        <v>AJ2789</v>
      </c>
      <c r="AP2789" t="str">
        <f>_xlfn.CONCAT('Sample Select backend'!$F$4,ROW(AP2789))</f>
        <v>AF2789</v>
      </c>
      <c r="AQ2789" t="str">
        <f>_xlfn.CONCAT('Sample Select backend'!$I$10,ROW(AQ2789))</f>
        <v>R2789</v>
      </c>
      <c r="AR2789" t="str">
        <f>_xlfn.CONCAT('Sample Select backend'!$M$4,ROW(AR2789))</f>
        <v>AK2789</v>
      </c>
      <c r="AS2789" t="str">
        <f t="shared" si="983"/>
        <v>Peru</v>
      </c>
      <c r="AT2789" s="9" t="str">
        <f t="shared" si="984"/>
        <v>Other</v>
      </c>
      <c r="AU2789">
        <f t="shared" si="985"/>
        <v>0</v>
      </c>
      <c r="AV2789" s="9">
        <v>1</v>
      </c>
    </row>
    <row r="2790" spans="1:48" x14ac:dyDescent="0.35">
      <c r="A2790" t="s">
        <v>142</v>
      </c>
      <c r="B2790">
        <v>5</v>
      </c>
      <c r="C2790" t="s">
        <v>201</v>
      </c>
      <c r="D2790" t="s">
        <v>1882</v>
      </c>
      <c r="E2790">
        <v>1</v>
      </c>
      <c r="F2790">
        <v>1</v>
      </c>
      <c r="G2790">
        <v>2</v>
      </c>
      <c r="H2790">
        <v>-1</v>
      </c>
      <c r="I2790">
        <v>-2</v>
      </c>
      <c r="J2790">
        <v>2</v>
      </c>
      <c r="K2790">
        <v>1</v>
      </c>
      <c r="L2790">
        <v>-2</v>
      </c>
      <c r="M2790">
        <v>1</v>
      </c>
      <c r="N2790" t="s">
        <v>2741</v>
      </c>
      <c r="O2790" t="s">
        <v>2805</v>
      </c>
      <c r="P2790" t="s">
        <v>2810</v>
      </c>
      <c r="Q2790" t="s">
        <v>2815</v>
      </c>
      <c r="R2790">
        <v>0</v>
      </c>
      <c r="S2790">
        <v>-9.51</v>
      </c>
      <c r="T2790">
        <v>-5.5</v>
      </c>
      <c r="U2790">
        <v>49</v>
      </c>
      <c r="V2790">
        <f t="shared" ref="V2790:V2810" si="995">IF(E2790&gt;0,1,IF(E2790&lt;0,0,-1))</f>
        <v>1</v>
      </c>
      <c r="W2790">
        <f t="shared" ref="W2790:W2810" si="996">IF(F2790&gt;0,1,IF(F2790&lt;0,0,-1))</f>
        <v>1</v>
      </c>
      <c r="X2790">
        <f t="shared" ref="X2790:X2810" si="997">IF(G2790&gt;0,1,IF(G2790&lt;0,0,-1))</f>
        <v>1</v>
      </c>
      <c r="Y2790">
        <f t="shared" ref="Y2790:Y2810" si="998">IF(H2790&gt;0,1,IF(H2790&lt;0,0,-1))</f>
        <v>0</v>
      </c>
      <c r="Z2790">
        <f t="shared" ref="Z2790:Z2810" si="999">IF(I2790&gt;0,1,IF(I2790&lt;0,0,-1))</f>
        <v>0</v>
      </c>
      <c r="AA2790">
        <f t="shared" ref="AA2790:AA2810" si="1000">IF(J2790&gt;0,1,IF(J2790&lt;0,0,-1))</f>
        <v>1</v>
      </c>
      <c r="AB2790">
        <f t="shared" ref="AB2790:AB2810" si="1001">IF(K2790&gt;0,1,IF(K2790&lt;0,0,-1))</f>
        <v>1</v>
      </c>
      <c r="AC2790">
        <f t="shared" ref="AC2790:AC2810" si="1002">IF(L2790&gt;0,1,IF(L2790&lt;0,0,-1))</f>
        <v>0</v>
      </c>
      <c r="AD2790">
        <f t="shared" ref="AD2790:AD2810" si="1003">IF(M2790&gt;0,1,IF(M2790&lt;0,0,-1))</f>
        <v>1</v>
      </c>
      <c r="AE2790" s="4" t="s">
        <v>2828</v>
      </c>
      <c r="AF2790" s="9" t="s">
        <v>2829</v>
      </c>
      <c r="AG2790">
        <v>0</v>
      </c>
      <c r="AH2790">
        <v>1</v>
      </c>
      <c r="AI2790">
        <v>0</v>
      </c>
      <c r="AJ2790">
        <v>1</v>
      </c>
      <c r="AK2790" s="9" t="s">
        <v>2840</v>
      </c>
      <c r="AL2790">
        <f t="shared" si="982"/>
        <v>0</v>
      </c>
      <c r="AM2790">
        <f>IF(AND(INDIRECT(AN2790)='Sample Select backend'!$C$2,INDIRECT(AO2790)=1,INDIRECT(AP2790)='Sample Select backend'!$F$2,INDIRECT(AQ2790)=1,INDIRECT(AR2790)='Sample Select backend'!$M$2),1,0)</f>
        <v>0</v>
      </c>
      <c r="AN2790" t="str">
        <f>_xlfn.CONCAT('Sample Select backend'!$C$4,ROW(AN2790))</f>
        <v>AE2790</v>
      </c>
      <c r="AO2790" s="9" t="str">
        <f>_xlfn.CONCAT('Sample Select backend'!$J$2,ROW(AO2790))</f>
        <v>AJ2790</v>
      </c>
      <c r="AP2790" t="str">
        <f>_xlfn.CONCAT('Sample Select backend'!$F$4,ROW(AP2790))</f>
        <v>AF2790</v>
      </c>
      <c r="AQ2790" t="str">
        <f>_xlfn.CONCAT('Sample Select backend'!$I$10,ROW(AQ2790))</f>
        <v>R2790</v>
      </c>
      <c r="AR2790" t="str">
        <f>_xlfn.CONCAT('Sample Select backend'!$M$4,ROW(AR2790))</f>
        <v>AK2790</v>
      </c>
      <c r="AS2790" t="str">
        <f t="shared" si="983"/>
        <v>Philippines</v>
      </c>
      <c r="AT2790" s="9" t="str">
        <f t="shared" si="984"/>
        <v>Other</v>
      </c>
      <c r="AU2790">
        <f t="shared" si="985"/>
        <v>1</v>
      </c>
      <c r="AV2790" s="9">
        <v>1</v>
      </c>
    </row>
    <row r="2791" spans="1:48" x14ac:dyDescent="0.35">
      <c r="A2791" t="s">
        <v>142</v>
      </c>
      <c r="B2791">
        <v>6</v>
      </c>
      <c r="C2791">
        <v>25</v>
      </c>
      <c r="D2791" t="s">
        <v>1893</v>
      </c>
      <c r="E2791">
        <v>1</v>
      </c>
      <c r="F2791">
        <v>1</v>
      </c>
      <c r="G2791">
        <v>2</v>
      </c>
      <c r="H2791">
        <v>-1</v>
      </c>
      <c r="I2791">
        <v>-2</v>
      </c>
      <c r="J2791">
        <v>2</v>
      </c>
      <c r="K2791">
        <v>1</v>
      </c>
      <c r="L2791">
        <v>-2</v>
      </c>
      <c r="M2791">
        <v>1</v>
      </c>
      <c r="N2791" t="s">
        <v>2741</v>
      </c>
      <c r="O2791" t="s">
        <v>2805</v>
      </c>
      <c r="P2791" t="s">
        <v>2810</v>
      </c>
      <c r="Q2791" t="s">
        <v>2815</v>
      </c>
      <c r="R2791">
        <v>0</v>
      </c>
      <c r="S2791">
        <v>-9.51</v>
      </c>
      <c r="T2791">
        <v>-5.5</v>
      </c>
      <c r="U2791">
        <v>49</v>
      </c>
      <c r="V2791">
        <f t="shared" si="995"/>
        <v>1</v>
      </c>
      <c r="W2791">
        <f t="shared" si="996"/>
        <v>1</v>
      </c>
      <c r="X2791">
        <f t="shared" si="997"/>
        <v>1</v>
      </c>
      <c r="Y2791">
        <f t="shared" si="998"/>
        <v>0</v>
      </c>
      <c r="Z2791">
        <f t="shared" si="999"/>
        <v>0</v>
      </c>
      <c r="AA2791">
        <f t="shared" si="1000"/>
        <v>1</v>
      </c>
      <c r="AB2791">
        <f t="shared" si="1001"/>
        <v>1</v>
      </c>
      <c r="AC2791">
        <f t="shared" si="1002"/>
        <v>0</v>
      </c>
      <c r="AD2791">
        <f t="shared" si="1003"/>
        <v>1</v>
      </c>
      <c r="AE2791" s="4" t="s">
        <v>2828</v>
      </c>
      <c r="AF2791" s="9" t="s">
        <v>2829</v>
      </c>
      <c r="AG2791">
        <v>0</v>
      </c>
      <c r="AH2791">
        <v>1</v>
      </c>
      <c r="AI2791">
        <v>0</v>
      </c>
      <c r="AJ2791">
        <v>1</v>
      </c>
      <c r="AK2791" s="9" t="s">
        <v>2840</v>
      </c>
      <c r="AL2791">
        <f t="shared" si="982"/>
        <v>0</v>
      </c>
      <c r="AM2791">
        <f>IF(AND(INDIRECT(AN2791)='Sample Select backend'!$C$2,INDIRECT(AO2791)=1,INDIRECT(AP2791)='Sample Select backend'!$F$2,INDIRECT(AQ2791)=1,INDIRECT(AR2791)='Sample Select backend'!$M$2),1,0)</f>
        <v>0</v>
      </c>
      <c r="AN2791" t="str">
        <f>_xlfn.CONCAT('Sample Select backend'!$C$4,ROW(AN2791))</f>
        <v>AE2791</v>
      </c>
      <c r="AO2791" s="9" t="str">
        <f>_xlfn.CONCAT('Sample Select backend'!$J$2,ROW(AO2791))</f>
        <v>AJ2791</v>
      </c>
      <c r="AP2791" t="str">
        <f>_xlfn.CONCAT('Sample Select backend'!$F$4,ROW(AP2791))</f>
        <v>AF2791</v>
      </c>
      <c r="AQ2791" t="str">
        <f>_xlfn.CONCAT('Sample Select backend'!$I$10,ROW(AQ2791))</f>
        <v>R2791</v>
      </c>
      <c r="AR2791" t="str">
        <f>_xlfn.CONCAT('Sample Select backend'!$M$4,ROW(AR2791))</f>
        <v>AK2791</v>
      </c>
      <c r="AS2791" t="str">
        <f t="shared" si="983"/>
        <v>Philippines</v>
      </c>
      <c r="AT2791" s="9">
        <f t="shared" si="984"/>
        <v>25</v>
      </c>
      <c r="AU2791">
        <f t="shared" si="985"/>
        <v>0</v>
      </c>
      <c r="AV2791" s="9">
        <v>1</v>
      </c>
    </row>
    <row r="2792" spans="1:48" x14ac:dyDescent="0.35">
      <c r="A2792" t="s">
        <v>142</v>
      </c>
      <c r="B2792">
        <v>1</v>
      </c>
      <c r="C2792">
        <v>6</v>
      </c>
      <c r="D2792" t="s">
        <v>1889</v>
      </c>
      <c r="E2792">
        <v>-2</v>
      </c>
      <c r="F2792">
        <v>2</v>
      </c>
      <c r="G2792">
        <v>2</v>
      </c>
      <c r="H2792">
        <v>2</v>
      </c>
      <c r="I2792">
        <v>2</v>
      </c>
      <c r="J2792">
        <v>2</v>
      </c>
      <c r="K2792">
        <v>1</v>
      </c>
      <c r="L2792">
        <v>2</v>
      </c>
      <c r="M2792">
        <v>1</v>
      </c>
      <c r="N2792" t="s">
        <v>2741</v>
      </c>
      <c r="O2792" t="s">
        <v>2805</v>
      </c>
      <c r="P2792" t="s">
        <v>2810</v>
      </c>
      <c r="Q2792" t="s">
        <v>2815</v>
      </c>
      <c r="R2792">
        <v>0</v>
      </c>
      <c r="S2792">
        <v>-9.51</v>
      </c>
      <c r="T2792">
        <v>-5.5</v>
      </c>
      <c r="U2792">
        <v>49</v>
      </c>
      <c r="V2792">
        <f t="shared" si="995"/>
        <v>0</v>
      </c>
      <c r="W2792">
        <f t="shared" si="996"/>
        <v>1</v>
      </c>
      <c r="X2792">
        <f t="shared" si="997"/>
        <v>1</v>
      </c>
      <c r="Y2792">
        <f t="shared" si="998"/>
        <v>1</v>
      </c>
      <c r="Z2792">
        <f t="shared" si="999"/>
        <v>1</v>
      </c>
      <c r="AA2792">
        <f t="shared" si="1000"/>
        <v>1</v>
      </c>
      <c r="AB2792">
        <f t="shared" si="1001"/>
        <v>1</v>
      </c>
      <c r="AC2792">
        <f t="shared" si="1002"/>
        <v>1</v>
      </c>
      <c r="AD2792">
        <f t="shared" si="1003"/>
        <v>1</v>
      </c>
      <c r="AE2792" s="4" t="s">
        <v>2828</v>
      </c>
      <c r="AF2792" s="9" t="s">
        <v>2829</v>
      </c>
      <c r="AG2792">
        <v>0</v>
      </c>
      <c r="AH2792">
        <v>1</v>
      </c>
      <c r="AI2792">
        <v>0</v>
      </c>
      <c r="AJ2792">
        <v>1</v>
      </c>
      <c r="AK2792" s="9" t="s">
        <v>2840</v>
      </c>
      <c r="AL2792">
        <f t="shared" si="982"/>
        <v>0</v>
      </c>
      <c r="AM2792">
        <f>IF(AND(INDIRECT(AN2792)='Sample Select backend'!$C$2,INDIRECT(AO2792)=1,INDIRECT(AP2792)='Sample Select backend'!$F$2,INDIRECT(AQ2792)=1,INDIRECT(AR2792)='Sample Select backend'!$M$2),1,0)</f>
        <v>0</v>
      </c>
      <c r="AN2792" t="str">
        <f>_xlfn.CONCAT('Sample Select backend'!$C$4,ROW(AN2792))</f>
        <v>AE2792</v>
      </c>
      <c r="AO2792" s="9" t="str">
        <f>_xlfn.CONCAT('Sample Select backend'!$J$2,ROW(AO2792))</f>
        <v>AJ2792</v>
      </c>
      <c r="AP2792" t="str">
        <f>_xlfn.CONCAT('Sample Select backend'!$F$4,ROW(AP2792))</f>
        <v>AF2792</v>
      </c>
      <c r="AQ2792" t="str">
        <f>_xlfn.CONCAT('Sample Select backend'!$I$10,ROW(AQ2792))</f>
        <v>R2792</v>
      </c>
      <c r="AR2792" t="str">
        <f>_xlfn.CONCAT('Sample Select backend'!$M$4,ROW(AR2792))</f>
        <v>AK2792</v>
      </c>
      <c r="AS2792" t="str">
        <f t="shared" si="983"/>
        <v>Philippines</v>
      </c>
      <c r="AT2792" s="9">
        <f t="shared" si="984"/>
        <v>6</v>
      </c>
      <c r="AU2792">
        <f t="shared" si="985"/>
        <v>0</v>
      </c>
      <c r="AV2792" s="9">
        <v>1</v>
      </c>
    </row>
    <row r="2793" spans="1:48" x14ac:dyDescent="0.35">
      <c r="A2793" t="s">
        <v>142</v>
      </c>
      <c r="B2793">
        <v>6</v>
      </c>
      <c r="C2793">
        <v>25</v>
      </c>
      <c r="D2793" t="s">
        <v>1891</v>
      </c>
      <c r="E2793">
        <v>1</v>
      </c>
      <c r="F2793">
        <v>1</v>
      </c>
      <c r="G2793">
        <v>2</v>
      </c>
      <c r="H2793">
        <v>-1</v>
      </c>
      <c r="I2793">
        <v>2</v>
      </c>
      <c r="J2793">
        <v>2</v>
      </c>
      <c r="K2793">
        <v>1</v>
      </c>
      <c r="L2793">
        <v>-2</v>
      </c>
      <c r="M2793">
        <v>1</v>
      </c>
      <c r="N2793" t="s">
        <v>2741</v>
      </c>
      <c r="O2793" t="s">
        <v>2805</v>
      </c>
      <c r="P2793" t="s">
        <v>2810</v>
      </c>
      <c r="Q2793" t="s">
        <v>2815</v>
      </c>
      <c r="R2793">
        <v>0</v>
      </c>
      <c r="S2793">
        <v>-9.51</v>
      </c>
      <c r="T2793">
        <v>-5.5</v>
      </c>
      <c r="U2793">
        <v>49</v>
      </c>
      <c r="V2793">
        <f t="shared" si="995"/>
        <v>1</v>
      </c>
      <c r="W2793">
        <f t="shared" si="996"/>
        <v>1</v>
      </c>
      <c r="X2793">
        <f t="shared" si="997"/>
        <v>1</v>
      </c>
      <c r="Y2793">
        <f t="shared" si="998"/>
        <v>0</v>
      </c>
      <c r="Z2793">
        <f t="shared" si="999"/>
        <v>1</v>
      </c>
      <c r="AA2793">
        <f t="shared" si="1000"/>
        <v>1</v>
      </c>
      <c r="AB2793">
        <f t="shared" si="1001"/>
        <v>1</v>
      </c>
      <c r="AC2793">
        <f t="shared" si="1002"/>
        <v>0</v>
      </c>
      <c r="AD2793">
        <f t="shared" si="1003"/>
        <v>1</v>
      </c>
      <c r="AE2793" s="4" t="s">
        <v>2828</v>
      </c>
      <c r="AF2793" s="9" t="s">
        <v>2829</v>
      </c>
      <c r="AG2793">
        <v>0</v>
      </c>
      <c r="AH2793">
        <v>1</v>
      </c>
      <c r="AI2793">
        <v>0</v>
      </c>
      <c r="AJ2793">
        <v>1</v>
      </c>
      <c r="AK2793" s="9" t="s">
        <v>2840</v>
      </c>
      <c r="AL2793">
        <f t="shared" si="982"/>
        <v>0</v>
      </c>
      <c r="AM2793">
        <f>IF(AND(INDIRECT(AN2793)='Sample Select backend'!$C$2,INDIRECT(AO2793)=1,INDIRECT(AP2793)='Sample Select backend'!$F$2,INDIRECT(AQ2793)=1,INDIRECT(AR2793)='Sample Select backend'!$M$2),1,0)</f>
        <v>0</v>
      </c>
      <c r="AN2793" t="str">
        <f>_xlfn.CONCAT('Sample Select backend'!$C$4,ROW(AN2793))</f>
        <v>AE2793</v>
      </c>
      <c r="AO2793" s="9" t="str">
        <f>_xlfn.CONCAT('Sample Select backend'!$J$2,ROW(AO2793))</f>
        <v>AJ2793</v>
      </c>
      <c r="AP2793" t="str">
        <f>_xlfn.CONCAT('Sample Select backend'!$F$4,ROW(AP2793))</f>
        <v>AF2793</v>
      </c>
      <c r="AQ2793" t="str">
        <f>_xlfn.CONCAT('Sample Select backend'!$I$10,ROW(AQ2793))</f>
        <v>R2793</v>
      </c>
      <c r="AR2793" t="str">
        <f>_xlfn.CONCAT('Sample Select backend'!$M$4,ROW(AR2793))</f>
        <v>AK2793</v>
      </c>
      <c r="AS2793" t="str">
        <f t="shared" si="983"/>
        <v>Philippines</v>
      </c>
      <c r="AT2793" s="9">
        <f t="shared" si="984"/>
        <v>25</v>
      </c>
      <c r="AU2793">
        <f t="shared" si="985"/>
        <v>0</v>
      </c>
      <c r="AV2793" s="9">
        <v>1</v>
      </c>
    </row>
    <row r="2794" spans="1:48" x14ac:dyDescent="0.35">
      <c r="A2794" t="s">
        <v>142</v>
      </c>
      <c r="B2794">
        <v>6</v>
      </c>
      <c r="C2794">
        <v>26</v>
      </c>
      <c r="D2794" t="s">
        <v>1902</v>
      </c>
      <c r="E2794">
        <v>1</v>
      </c>
      <c r="F2794">
        <v>1</v>
      </c>
      <c r="G2794">
        <v>2</v>
      </c>
      <c r="H2794">
        <v>-1</v>
      </c>
      <c r="I2794">
        <v>2</v>
      </c>
      <c r="J2794">
        <v>2</v>
      </c>
      <c r="K2794">
        <v>1</v>
      </c>
      <c r="L2794">
        <v>2</v>
      </c>
      <c r="M2794">
        <v>1</v>
      </c>
      <c r="N2794" t="s">
        <v>2741</v>
      </c>
      <c r="O2794" t="s">
        <v>2805</v>
      </c>
      <c r="P2794" t="s">
        <v>2810</v>
      </c>
      <c r="Q2794" t="s">
        <v>2815</v>
      </c>
      <c r="R2794">
        <v>0</v>
      </c>
      <c r="S2794">
        <v>-9.51</v>
      </c>
      <c r="T2794">
        <v>-5.5</v>
      </c>
      <c r="U2794">
        <v>49</v>
      </c>
      <c r="V2794">
        <f t="shared" si="995"/>
        <v>1</v>
      </c>
      <c r="W2794">
        <f t="shared" si="996"/>
        <v>1</v>
      </c>
      <c r="X2794">
        <f t="shared" si="997"/>
        <v>1</v>
      </c>
      <c r="Y2794">
        <f t="shared" si="998"/>
        <v>0</v>
      </c>
      <c r="Z2794">
        <f t="shared" si="999"/>
        <v>1</v>
      </c>
      <c r="AA2794">
        <f t="shared" si="1000"/>
        <v>1</v>
      </c>
      <c r="AB2794">
        <f t="shared" si="1001"/>
        <v>1</v>
      </c>
      <c r="AC2794">
        <f t="shared" si="1002"/>
        <v>1</v>
      </c>
      <c r="AD2794">
        <f t="shared" si="1003"/>
        <v>1</v>
      </c>
      <c r="AE2794" s="4" t="s">
        <v>2828</v>
      </c>
      <c r="AF2794" s="9" t="s">
        <v>2829</v>
      </c>
      <c r="AG2794">
        <v>0</v>
      </c>
      <c r="AH2794">
        <v>1</v>
      </c>
      <c r="AI2794">
        <v>0</v>
      </c>
      <c r="AJ2794">
        <v>1</v>
      </c>
      <c r="AK2794" s="9" t="s">
        <v>2840</v>
      </c>
      <c r="AL2794">
        <f t="shared" si="982"/>
        <v>0</v>
      </c>
      <c r="AM2794">
        <f>IF(AND(INDIRECT(AN2794)='Sample Select backend'!$C$2,INDIRECT(AO2794)=1,INDIRECT(AP2794)='Sample Select backend'!$F$2,INDIRECT(AQ2794)=1,INDIRECT(AR2794)='Sample Select backend'!$M$2),1,0)</f>
        <v>0</v>
      </c>
      <c r="AN2794" t="str">
        <f>_xlfn.CONCAT('Sample Select backend'!$C$4,ROW(AN2794))</f>
        <v>AE2794</v>
      </c>
      <c r="AO2794" s="9" t="str">
        <f>_xlfn.CONCAT('Sample Select backend'!$J$2,ROW(AO2794))</f>
        <v>AJ2794</v>
      </c>
      <c r="AP2794" t="str">
        <f>_xlfn.CONCAT('Sample Select backend'!$F$4,ROW(AP2794))</f>
        <v>AF2794</v>
      </c>
      <c r="AQ2794" t="str">
        <f>_xlfn.CONCAT('Sample Select backend'!$I$10,ROW(AQ2794))</f>
        <v>R2794</v>
      </c>
      <c r="AR2794" t="str">
        <f>_xlfn.CONCAT('Sample Select backend'!$M$4,ROW(AR2794))</f>
        <v>AK2794</v>
      </c>
      <c r="AS2794" t="str">
        <f t="shared" si="983"/>
        <v>Philippines</v>
      </c>
      <c r="AT2794" s="9">
        <f t="shared" si="984"/>
        <v>26</v>
      </c>
      <c r="AU2794">
        <f t="shared" si="985"/>
        <v>0</v>
      </c>
      <c r="AV2794" s="9">
        <v>1</v>
      </c>
    </row>
    <row r="2795" spans="1:48" x14ac:dyDescent="0.35">
      <c r="A2795" t="s">
        <v>142</v>
      </c>
      <c r="B2795">
        <v>1</v>
      </c>
      <c r="C2795">
        <v>5</v>
      </c>
      <c r="D2795" t="s">
        <v>1892</v>
      </c>
      <c r="E2795">
        <v>-2</v>
      </c>
      <c r="F2795">
        <v>2</v>
      </c>
      <c r="G2795">
        <v>2</v>
      </c>
      <c r="H2795">
        <v>2</v>
      </c>
      <c r="I2795">
        <v>2</v>
      </c>
      <c r="J2795">
        <v>2</v>
      </c>
      <c r="K2795">
        <v>1</v>
      </c>
      <c r="L2795">
        <v>2</v>
      </c>
      <c r="M2795">
        <v>1</v>
      </c>
      <c r="N2795" t="s">
        <v>2741</v>
      </c>
      <c r="O2795" t="s">
        <v>2805</v>
      </c>
      <c r="P2795" t="s">
        <v>2810</v>
      </c>
      <c r="Q2795" t="s">
        <v>2815</v>
      </c>
      <c r="R2795">
        <v>0</v>
      </c>
      <c r="S2795">
        <v>-9.51</v>
      </c>
      <c r="T2795">
        <v>-5.5</v>
      </c>
      <c r="U2795">
        <v>49</v>
      </c>
      <c r="V2795">
        <f t="shared" si="995"/>
        <v>0</v>
      </c>
      <c r="W2795">
        <f t="shared" si="996"/>
        <v>1</v>
      </c>
      <c r="X2795">
        <f t="shared" si="997"/>
        <v>1</v>
      </c>
      <c r="Y2795">
        <f t="shared" si="998"/>
        <v>1</v>
      </c>
      <c r="Z2795">
        <f t="shared" si="999"/>
        <v>1</v>
      </c>
      <c r="AA2795">
        <f t="shared" si="1000"/>
        <v>1</v>
      </c>
      <c r="AB2795">
        <f t="shared" si="1001"/>
        <v>1</v>
      </c>
      <c r="AC2795">
        <f t="shared" si="1002"/>
        <v>1</v>
      </c>
      <c r="AD2795">
        <f t="shared" si="1003"/>
        <v>1</v>
      </c>
      <c r="AE2795" s="4" t="s">
        <v>2828</v>
      </c>
      <c r="AF2795" s="9" t="s">
        <v>2829</v>
      </c>
      <c r="AG2795">
        <v>0</v>
      </c>
      <c r="AH2795">
        <v>1</v>
      </c>
      <c r="AI2795">
        <v>0</v>
      </c>
      <c r="AJ2795">
        <v>1</v>
      </c>
      <c r="AK2795" s="9" t="s">
        <v>2840</v>
      </c>
      <c r="AL2795">
        <f t="shared" si="982"/>
        <v>0</v>
      </c>
      <c r="AM2795">
        <f>IF(AND(INDIRECT(AN2795)='Sample Select backend'!$C$2,INDIRECT(AO2795)=1,INDIRECT(AP2795)='Sample Select backend'!$F$2,INDIRECT(AQ2795)=1,INDIRECT(AR2795)='Sample Select backend'!$M$2),1,0)</f>
        <v>0</v>
      </c>
      <c r="AN2795" t="str">
        <f>_xlfn.CONCAT('Sample Select backend'!$C$4,ROW(AN2795))</f>
        <v>AE2795</v>
      </c>
      <c r="AO2795" s="9" t="str">
        <f>_xlfn.CONCAT('Sample Select backend'!$J$2,ROW(AO2795))</f>
        <v>AJ2795</v>
      </c>
      <c r="AP2795" t="str">
        <f>_xlfn.CONCAT('Sample Select backend'!$F$4,ROW(AP2795))</f>
        <v>AF2795</v>
      </c>
      <c r="AQ2795" t="str">
        <f>_xlfn.CONCAT('Sample Select backend'!$I$10,ROW(AQ2795))</f>
        <v>R2795</v>
      </c>
      <c r="AR2795" t="str">
        <f>_xlfn.CONCAT('Sample Select backend'!$M$4,ROW(AR2795))</f>
        <v>AK2795</v>
      </c>
      <c r="AS2795" t="str">
        <f t="shared" si="983"/>
        <v>Philippines</v>
      </c>
      <c r="AT2795" s="9">
        <f t="shared" si="984"/>
        <v>5</v>
      </c>
      <c r="AU2795">
        <f t="shared" si="985"/>
        <v>0</v>
      </c>
      <c r="AV2795" s="9">
        <v>1</v>
      </c>
    </row>
    <row r="2796" spans="1:48" x14ac:dyDescent="0.35">
      <c r="A2796" t="s">
        <v>142</v>
      </c>
      <c r="B2796">
        <v>6</v>
      </c>
      <c r="C2796">
        <v>25</v>
      </c>
      <c r="D2796" t="s">
        <v>1887</v>
      </c>
      <c r="E2796">
        <v>1</v>
      </c>
      <c r="F2796">
        <v>1</v>
      </c>
      <c r="G2796">
        <v>2</v>
      </c>
      <c r="H2796">
        <v>-1</v>
      </c>
      <c r="I2796">
        <v>-2</v>
      </c>
      <c r="J2796">
        <v>2</v>
      </c>
      <c r="K2796">
        <v>1</v>
      </c>
      <c r="L2796">
        <v>-2</v>
      </c>
      <c r="M2796">
        <v>1</v>
      </c>
      <c r="N2796" t="s">
        <v>2741</v>
      </c>
      <c r="O2796" t="s">
        <v>2805</v>
      </c>
      <c r="P2796" t="s">
        <v>2810</v>
      </c>
      <c r="Q2796" t="s">
        <v>2815</v>
      </c>
      <c r="R2796">
        <v>0</v>
      </c>
      <c r="S2796">
        <v>-9.51</v>
      </c>
      <c r="T2796">
        <v>-5.5</v>
      </c>
      <c r="U2796">
        <v>49</v>
      </c>
      <c r="V2796">
        <f t="shared" si="995"/>
        <v>1</v>
      </c>
      <c r="W2796">
        <f t="shared" si="996"/>
        <v>1</v>
      </c>
      <c r="X2796">
        <f t="shared" si="997"/>
        <v>1</v>
      </c>
      <c r="Y2796">
        <f t="shared" si="998"/>
        <v>0</v>
      </c>
      <c r="Z2796">
        <f t="shared" si="999"/>
        <v>0</v>
      </c>
      <c r="AA2796">
        <f t="shared" si="1000"/>
        <v>1</v>
      </c>
      <c r="AB2796">
        <f t="shared" si="1001"/>
        <v>1</v>
      </c>
      <c r="AC2796">
        <f t="shared" si="1002"/>
        <v>0</v>
      </c>
      <c r="AD2796">
        <f t="shared" si="1003"/>
        <v>1</v>
      </c>
      <c r="AE2796" s="4" t="s">
        <v>2828</v>
      </c>
      <c r="AF2796" s="9" t="s">
        <v>2829</v>
      </c>
      <c r="AG2796">
        <v>0</v>
      </c>
      <c r="AH2796">
        <v>1</v>
      </c>
      <c r="AI2796">
        <v>0</v>
      </c>
      <c r="AJ2796">
        <v>1</v>
      </c>
      <c r="AK2796" s="9" t="s">
        <v>2840</v>
      </c>
      <c r="AL2796">
        <f t="shared" si="982"/>
        <v>0</v>
      </c>
      <c r="AM2796">
        <f>IF(AND(INDIRECT(AN2796)='Sample Select backend'!$C$2,INDIRECT(AO2796)=1,INDIRECT(AP2796)='Sample Select backend'!$F$2,INDIRECT(AQ2796)=1,INDIRECT(AR2796)='Sample Select backend'!$M$2),1,0)</f>
        <v>0</v>
      </c>
      <c r="AN2796" t="str">
        <f>_xlfn.CONCAT('Sample Select backend'!$C$4,ROW(AN2796))</f>
        <v>AE2796</v>
      </c>
      <c r="AO2796" s="9" t="str">
        <f>_xlfn.CONCAT('Sample Select backend'!$J$2,ROW(AO2796))</f>
        <v>AJ2796</v>
      </c>
      <c r="AP2796" t="str">
        <f>_xlfn.CONCAT('Sample Select backend'!$F$4,ROW(AP2796))</f>
        <v>AF2796</v>
      </c>
      <c r="AQ2796" t="str">
        <f>_xlfn.CONCAT('Sample Select backend'!$I$10,ROW(AQ2796))</f>
        <v>R2796</v>
      </c>
      <c r="AR2796" t="str">
        <f>_xlfn.CONCAT('Sample Select backend'!$M$4,ROW(AR2796))</f>
        <v>AK2796</v>
      </c>
      <c r="AS2796" t="str">
        <f t="shared" si="983"/>
        <v>Philippines</v>
      </c>
      <c r="AT2796" s="9">
        <f t="shared" si="984"/>
        <v>25</v>
      </c>
      <c r="AU2796">
        <f t="shared" si="985"/>
        <v>0</v>
      </c>
      <c r="AV2796" s="9">
        <v>1</v>
      </c>
    </row>
    <row r="2797" spans="1:48" x14ac:dyDescent="0.35">
      <c r="A2797" t="s">
        <v>142</v>
      </c>
      <c r="B2797">
        <v>5</v>
      </c>
      <c r="C2797" t="s">
        <v>201</v>
      </c>
      <c r="D2797" t="s">
        <v>1897</v>
      </c>
      <c r="E2797">
        <v>1</v>
      </c>
      <c r="F2797">
        <v>1</v>
      </c>
      <c r="G2797">
        <v>2</v>
      </c>
      <c r="I2797">
        <v>-2</v>
      </c>
      <c r="J2797">
        <v>2</v>
      </c>
      <c r="K2797">
        <v>1</v>
      </c>
      <c r="L2797">
        <v>-2</v>
      </c>
      <c r="M2797">
        <v>1</v>
      </c>
      <c r="N2797" t="s">
        <v>2741</v>
      </c>
      <c r="O2797" t="s">
        <v>2805</v>
      </c>
      <c r="P2797" t="s">
        <v>2810</v>
      </c>
      <c r="Q2797" t="s">
        <v>2815</v>
      </c>
      <c r="R2797">
        <v>0</v>
      </c>
      <c r="S2797">
        <v>-9.51</v>
      </c>
      <c r="T2797">
        <v>-5.5</v>
      </c>
      <c r="U2797">
        <v>49</v>
      </c>
      <c r="V2797">
        <f t="shared" si="995"/>
        <v>1</v>
      </c>
      <c r="W2797">
        <f t="shared" si="996"/>
        <v>1</v>
      </c>
      <c r="X2797">
        <f t="shared" si="997"/>
        <v>1</v>
      </c>
      <c r="Y2797">
        <f t="shared" si="998"/>
        <v>-1</v>
      </c>
      <c r="Z2797">
        <f t="shared" si="999"/>
        <v>0</v>
      </c>
      <c r="AA2797">
        <f t="shared" si="1000"/>
        <v>1</v>
      </c>
      <c r="AB2797">
        <f t="shared" si="1001"/>
        <v>1</v>
      </c>
      <c r="AC2797">
        <f t="shared" si="1002"/>
        <v>0</v>
      </c>
      <c r="AD2797">
        <f t="shared" si="1003"/>
        <v>1</v>
      </c>
      <c r="AE2797" s="4" t="s">
        <v>2828</v>
      </c>
      <c r="AF2797" s="9" t="s">
        <v>2829</v>
      </c>
      <c r="AG2797">
        <v>0</v>
      </c>
      <c r="AH2797">
        <v>1</v>
      </c>
      <c r="AI2797">
        <v>0</v>
      </c>
      <c r="AJ2797">
        <v>1</v>
      </c>
      <c r="AK2797" s="9" t="s">
        <v>2840</v>
      </c>
      <c r="AL2797">
        <f t="shared" si="982"/>
        <v>0</v>
      </c>
      <c r="AM2797">
        <f>IF(AND(INDIRECT(AN2797)='Sample Select backend'!$C$2,INDIRECT(AO2797)=1,INDIRECT(AP2797)='Sample Select backend'!$F$2,INDIRECT(AQ2797)=1,INDIRECT(AR2797)='Sample Select backend'!$M$2),1,0)</f>
        <v>0</v>
      </c>
      <c r="AN2797" t="str">
        <f>_xlfn.CONCAT('Sample Select backend'!$C$4,ROW(AN2797))</f>
        <v>AE2797</v>
      </c>
      <c r="AO2797" s="9" t="str">
        <f>_xlfn.CONCAT('Sample Select backend'!$J$2,ROW(AO2797))</f>
        <v>AJ2797</v>
      </c>
      <c r="AP2797" t="str">
        <f>_xlfn.CONCAT('Sample Select backend'!$F$4,ROW(AP2797))</f>
        <v>AF2797</v>
      </c>
      <c r="AQ2797" t="str">
        <f>_xlfn.CONCAT('Sample Select backend'!$I$10,ROW(AQ2797))</f>
        <v>R2797</v>
      </c>
      <c r="AR2797" t="str">
        <f>_xlfn.CONCAT('Sample Select backend'!$M$4,ROW(AR2797))</f>
        <v>AK2797</v>
      </c>
      <c r="AS2797" t="str">
        <f t="shared" si="983"/>
        <v>Philippines</v>
      </c>
      <c r="AT2797" s="9" t="str">
        <f t="shared" si="984"/>
        <v>Other</v>
      </c>
      <c r="AU2797">
        <f t="shared" si="985"/>
        <v>0</v>
      </c>
      <c r="AV2797" s="9">
        <v>1</v>
      </c>
    </row>
    <row r="2798" spans="1:48" x14ac:dyDescent="0.35">
      <c r="A2798" t="s">
        <v>142</v>
      </c>
      <c r="B2798">
        <v>6</v>
      </c>
      <c r="C2798">
        <v>25</v>
      </c>
      <c r="D2798" t="s">
        <v>1899</v>
      </c>
      <c r="E2798">
        <v>1</v>
      </c>
      <c r="F2798">
        <v>2</v>
      </c>
      <c r="G2798">
        <v>2</v>
      </c>
      <c r="H2798">
        <v>-1</v>
      </c>
      <c r="I2798">
        <v>2</v>
      </c>
      <c r="J2798">
        <v>2</v>
      </c>
      <c r="K2798">
        <v>1</v>
      </c>
      <c r="L2798">
        <v>-2</v>
      </c>
      <c r="M2798">
        <v>1</v>
      </c>
      <c r="N2798" t="s">
        <v>2741</v>
      </c>
      <c r="O2798" t="s">
        <v>2805</v>
      </c>
      <c r="P2798" t="s">
        <v>2810</v>
      </c>
      <c r="Q2798" t="s">
        <v>2815</v>
      </c>
      <c r="R2798">
        <v>0</v>
      </c>
      <c r="S2798">
        <v>-9.51</v>
      </c>
      <c r="T2798">
        <v>-5.5</v>
      </c>
      <c r="U2798">
        <v>49</v>
      </c>
      <c r="V2798">
        <f t="shared" si="995"/>
        <v>1</v>
      </c>
      <c r="W2798">
        <f t="shared" si="996"/>
        <v>1</v>
      </c>
      <c r="X2798">
        <f t="shared" si="997"/>
        <v>1</v>
      </c>
      <c r="Y2798">
        <f t="shared" si="998"/>
        <v>0</v>
      </c>
      <c r="Z2798">
        <f t="shared" si="999"/>
        <v>1</v>
      </c>
      <c r="AA2798">
        <f t="shared" si="1000"/>
        <v>1</v>
      </c>
      <c r="AB2798">
        <f t="shared" si="1001"/>
        <v>1</v>
      </c>
      <c r="AC2798">
        <f t="shared" si="1002"/>
        <v>0</v>
      </c>
      <c r="AD2798">
        <f t="shared" si="1003"/>
        <v>1</v>
      </c>
      <c r="AE2798" s="4" t="s">
        <v>2828</v>
      </c>
      <c r="AF2798" s="9" t="s">
        <v>2829</v>
      </c>
      <c r="AG2798">
        <v>0</v>
      </c>
      <c r="AH2798">
        <v>1</v>
      </c>
      <c r="AI2798">
        <v>0</v>
      </c>
      <c r="AJ2798">
        <v>1</v>
      </c>
      <c r="AK2798" s="9" t="s">
        <v>2840</v>
      </c>
      <c r="AL2798">
        <f t="shared" si="982"/>
        <v>0</v>
      </c>
      <c r="AM2798">
        <f>IF(AND(INDIRECT(AN2798)='Sample Select backend'!$C$2,INDIRECT(AO2798)=1,INDIRECT(AP2798)='Sample Select backend'!$F$2,INDIRECT(AQ2798)=1,INDIRECT(AR2798)='Sample Select backend'!$M$2),1,0)</f>
        <v>0</v>
      </c>
      <c r="AN2798" t="str">
        <f>_xlfn.CONCAT('Sample Select backend'!$C$4,ROW(AN2798))</f>
        <v>AE2798</v>
      </c>
      <c r="AO2798" s="9" t="str">
        <f>_xlfn.CONCAT('Sample Select backend'!$J$2,ROW(AO2798))</f>
        <v>AJ2798</v>
      </c>
      <c r="AP2798" t="str">
        <f>_xlfn.CONCAT('Sample Select backend'!$F$4,ROW(AP2798))</f>
        <v>AF2798</v>
      </c>
      <c r="AQ2798" t="str">
        <f>_xlfn.CONCAT('Sample Select backend'!$I$10,ROW(AQ2798))</f>
        <v>R2798</v>
      </c>
      <c r="AR2798" t="str">
        <f>_xlfn.CONCAT('Sample Select backend'!$M$4,ROW(AR2798))</f>
        <v>AK2798</v>
      </c>
      <c r="AS2798" t="str">
        <f t="shared" si="983"/>
        <v>Philippines</v>
      </c>
      <c r="AT2798" s="9">
        <f t="shared" si="984"/>
        <v>25</v>
      </c>
      <c r="AU2798">
        <f t="shared" si="985"/>
        <v>0</v>
      </c>
      <c r="AV2798" s="9">
        <v>1</v>
      </c>
    </row>
    <row r="2799" spans="1:48" x14ac:dyDescent="0.35">
      <c r="A2799" t="s">
        <v>142</v>
      </c>
      <c r="B2799">
        <v>6</v>
      </c>
      <c r="C2799">
        <v>29</v>
      </c>
      <c r="D2799" t="s">
        <v>1883</v>
      </c>
      <c r="E2799">
        <v>1</v>
      </c>
      <c r="F2799">
        <v>1</v>
      </c>
      <c r="G2799">
        <v>2</v>
      </c>
      <c r="H2799">
        <v>-1</v>
      </c>
      <c r="I2799">
        <v>-2</v>
      </c>
      <c r="J2799">
        <v>2</v>
      </c>
      <c r="K2799">
        <v>1</v>
      </c>
      <c r="L2799">
        <v>-2</v>
      </c>
      <c r="M2799">
        <v>1</v>
      </c>
      <c r="N2799" t="s">
        <v>2741</v>
      </c>
      <c r="O2799" t="s">
        <v>2805</v>
      </c>
      <c r="P2799" t="s">
        <v>2810</v>
      </c>
      <c r="Q2799" t="s">
        <v>2815</v>
      </c>
      <c r="R2799">
        <v>0</v>
      </c>
      <c r="S2799">
        <v>-9.51</v>
      </c>
      <c r="T2799">
        <v>-5.5</v>
      </c>
      <c r="U2799">
        <v>49</v>
      </c>
      <c r="V2799">
        <f t="shared" si="995"/>
        <v>1</v>
      </c>
      <c r="W2799">
        <f t="shared" si="996"/>
        <v>1</v>
      </c>
      <c r="X2799">
        <f t="shared" si="997"/>
        <v>1</v>
      </c>
      <c r="Y2799">
        <f t="shared" si="998"/>
        <v>0</v>
      </c>
      <c r="Z2799">
        <f t="shared" si="999"/>
        <v>0</v>
      </c>
      <c r="AA2799">
        <f t="shared" si="1000"/>
        <v>1</v>
      </c>
      <c r="AB2799">
        <f t="shared" si="1001"/>
        <v>1</v>
      </c>
      <c r="AC2799">
        <f t="shared" si="1002"/>
        <v>0</v>
      </c>
      <c r="AD2799">
        <f t="shared" si="1003"/>
        <v>1</v>
      </c>
      <c r="AE2799" s="4" t="s">
        <v>2828</v>
      </c>
      <c r="AF2799" s="9" t="s">
        <v>2829</v>
      </c>
      <c r="AG2799">
        <v>0</v>
      </c>
      <c r="AH2799">
        <v>1</v>
      </c>
      <c r="AI2799">
        <v>0</v>
      </c>
      <c r="AJ2799">
        <v>1</v>
      </c>
      <c r="AK2799" s="9" t="s">
        <v>2840</v>
      </c>
      <c r="AL2799">
        <f t="shared" si="982"/>
        <v>0</v>
      </c>
      <c r="AM2799">
        <f>IF(AND(INDIRECT(AN2799)='Sample Select backend'!$C$2,INDIRECT(AO2799)=1,INDIRECT(AP2799)='Sample Select backend'!$F$2,INDIRECT(AQ2799)=1,INDIRECT(AR2799)='Sample Select backend'!$M$2),1,0)</f>
        <v>0</v>
      </c>
      <c r="AN2799" t="str">
        <f>_xlfn.CONCAT('Sample Select backend'!$C$4,ROW(AN2799))</f>
        <v>AE2799</v>
      </c>
      <c r="AO2799" s="9" t="str">
        <f>_xlfn.CONCAT('Sample Select backend'!$J$2,ROW(AO2799))</f>
        <v>AJ2799</v>
      </c>
      <c r="AP2799" t="str">
        <f>_xlfn.CONCAT('Sample Select backend'!$F$4,ROW(AP2799))</f>
        <v>AF2799</v>
      </c>
      <c r="AQ2799" t="str">
        <f>_xlfn.CONCAT('Sample Select backend'!$I$10,ROW(AQ2799))</f>
        <v>R2799</v>
      </c>
      <c r="AR2799" t="str">
        <f>_xlfn.CONCAT('Sample Select backend'!$M$4,ROW(AR2799))</f>
        <v>AK2799</v>
      </c>
      <c r="AS2799" t="str">
        <f t="shared" si="983"/>
        <v>Philippines</v>
      </c>
      <c r="AT2799" s="9">
        <f t="shared" si="984"/>
        <v>29</v>
      </c>
      <c r="AU2799">
        <f t="shared" si="985"/>
        <v>0</v>
      </c>
      <c r="AV2799" s="9">
        <v>1</v>
      </c>
    </row>
    <row r="2800" spans="1:48" x14ac:dyDescent="0.35">
      <c r="A2800" t="s">
        <v>142</v>
      </c>
      <c r="B2800">
        <v>1</v>
      </c>
      <c r="C2800">
        <v>5</v>
      </c>
      <c r="D2800" t="s">
        <v>1895</v>
      </c>
      <c r="E2800">
        <v>-2</v>
      </c>
      <c r="F2800">
        <v>2</v>
      </c>
      <c r="G2800">
        <v>2</v>
      </c>
      <c r="H2800">
        <v>2</v>
      </c>
      <c r="I2800">
        <v>2</v>
      </c>
      <c r="J2800">
        <v>2</v>
      </c>
      <c r="K2800">
        <v>1</v>
      </c>
      <c r="L2800">
        <v>2</v>
      </c>
      <c r="M2800">
        <v>1</v>
      </c>
      <c r="N2800" t="s">
        <v>2741</v>
      </c>
      <c r="O2800" t="s">
        <v>2805</v>
      </c>
      <c r="P2800" t="s">
        <v>2810</v>
      </c>
      <c r="Q2800" t="s">
        <v>2815</v>
      </c>
      <c r="R2800">
        <v>0</v>
      </c>
      <c r="S2800">
        <v>-9.51</v>
      </c>
      <c r="T2800">
        <v>-5.5</v>
      </c>
      <c r="U2800">
        <v>49</v>
      </c>
      <c r="V2800">
        <f t="shared" si="995"/>
        <v>0</v>
      </c>
      <c r="W2800">
        <f t="shared" si="996"/>
        <v>1</v>
      </c>
      <c r="X2800">
        <f t="shared" si="997"/>
        <v>1</v>
      </c>
      <c r="Y2800">
        <f t="shared" si="998"/>
        <v>1</v>
      </c>
      <c r="Z2800">
        <f t="shared" si="999"/>
        <v>1</v>
      </c>
      <c r="AA2800">
        <f t="shared" si="1000"/>
        <v>1</v>
      </c>
      <c r="AB2800">
        <f t="shared" si="1001"/>
        <v>1</v>
      </c>
      <c r="AC2800">
        <f t="shared" si="1002"/>
        <v>1</v>
      </c>
      <c r="AD2800">
        <f t="shared" si="1003"/>
        <v>1</v>
      </c>
      <c r="AE2800" s="4" t="s">
        <v>2828</v>
      </c>
      <c r="AF2800" s="9" t="s">
        <v>2829</v>
      </c>
      <c r="AG2800">
        <v>0</v>
      </c>
      <c r="AH2800">
        <v>1</v>
      </c>
      <c r="AI2800">
        <v>0</v>
      </c>
      <c r="AJ2800">
        <v>1</v>
      </c>
      <c r="AK2800" s="9" t="s">
        <v>2840</v>
      </c>
      <c r="AL2800">
        <f t="shared" si="982"/>
        <v>0</v>
      </c>
      <c r="AM2800">
        <f>IF(AND(INDIRECT(AN2800)='Sample Select backend'!$C$2,INDIRECT(AO2800)=1,INDIRECT(AP2800)='Sample Select backend'!$F$2,INDIRECT(AQ2800)=1,INDIRECT(AR2800)='Sample Select backend'!$M$2),1,0)</f>
        <v>0</v>
      </c>
      <c r="AN2800" t="str">
        <f>_xlfn.CONCAT('Sample Select backend'!$C$4,ROW(AN2800))</f>
        <v>AE2800</v>
      </c>
      <c r="AO2800" s="9" t="str">
        <f>_xlfn.CONCAT('Sample Select backend'!$J$2,ROW(AO2800))</f>
        <v>AJ2800</v>
      </c>
      <c r="AP2800" t="str">
        <f>_xlfn.CONCAT('Sample Select backend'!$F$4,ROW(AP2800))</f>
        <v>AF2800</v>
      </c>
      <c r="AQ2800" t="str">
        <f>_xlfn.CONCAT('Sample Select backend'!$I$10,ROW(AQ2800))</f>
        <v>R2800</v>
      </c>
      <c r="AR2800" t="str">
        <f>_xlfn.CONCAT('Sample Select backend'!$M$4,ROW(AR2800))</f>
        <v>AK2800</v>
      </c>
      <c r="AS2800" t="str">
        <f t="shared" si="983"/>
        <v>Philippines</v>
      </c>
      <c r="AT2800" s="9">
        <f t="shared" si="984"/>
        <v>5</v>
      </c>
      <c r="AU2800">
        <f t="shared" si="985"/>
        <v>0</v>
      </c>
      <c r="AV2800" s="9">
        <v>1</v>
      </c>
    </row>
    <row r="2801" spans="1:48" x14ac:dyDescent="0.35">
      <c r="A2801" t="s">
        <v>142</v>
      </c>
      <c r="B2801">
        <v>5</v>
      </c>
      <c r="C2801" t="s">
        <v>201</v>
      </c>
      <c r="D2801" t="s">
        <v>1894</v>
      </c>
      <c r="E2801">
        <v>1</v>
      </c>
      <c r="F2801">
        <v>1</v>
      </c>
      <c r="G2801">
        <v>2</v>
      </c>
      <c r="H2801">
        <v>-1</v>
      </c>
      <c r="I2801">
        <v>2</v>
      </c>
      <c r="J2801">
        <v>2</v>
      </c>
      <c r="K2801">
        <v>1</v>
      </c>
      <c r="M2801">
        <v>1</v>
      </c>
      <c r="N2801" t="s">
        <v>2741</v>
      </c>
      <c r="O2801" t="s">
        <v>2805</v>
      </c>
      <c r="P2801" t="s">
        <v>2810</v>
      </c>
      <c r="Q2801" t="s">
        <v>2815</v>
      </c>
      <c r="R2801">
        <v>0</v>
      </c>
      <c r="S2801">
        <v>-9.51</v>
      </c>
      <c r="T2801">
        <v>-5.5</v>
      </c>
      <c r="U2801">
        <v>49</v>
      </c>
      <c r="V2801">
        <f t="shared" si="995"/>
        <v>1</v>
      </c>
      <c r="W2801">
        <f t="shared" si="996"/>
        <v>1</v>
      </c>
      <c r="X2801">
        <f t="shared" si="997"/>
        <v>1</v>
      </c>
      <c r="Y2801">
        <f t="shared" si="998"/>
        <v>0</v>
      </c>
      <c r="Z2801">
        <f t="shared" si="999"/>
        <v>1</v>
      </c>
      <c r="AA2801">
        <f t="shared" si="1000"/>
        <v>1</v>
      </c>
      <c r="AB2801">
        <f t="shared" si="1001"/>
        <v>1</v>
      </c>
      <c r="AC2801">
        <f t="shared" si="1002"/>
        <v>-1</v>
      </c>
      <c r="AD2801">
        <f t="shared" si="1003"/>
        <v>1</v>
      </c>
      <c r="AE2801" s="4" t="s">
        <v>2828</v>
      </c>
      <c r="AF2801" s="9" t="s">
        <v>2829</v>
      </c>
      <c r="AG2801">
        <v>0</v>
      </c>
      <c r="AH2801">
        <v>1</v>
      </c>
      <c r="AI2801">
        <v>0</v>
      </c>
      <c r="AJ2801">
        <v>1</v>
      </c>
      <c r="AK2801" s="9" t="s">
        <v>2840</v>
      </c>
      <c r="AL2801">
        <f t="shared" si="982"/>
        <v>0</v>
      </c>
      <c r="AM2801">
        <f>IF(AND(INDIRECT(AN2801)='Sample Select backend'!$C$2,INDIRECT(AO2801)=1,INDIRECT(AP2801)='Sample Select backend'!$F$2,INDIRECT(AQ2801)=1,INDIRECT(AR2801)='Sample Select backend'!$M$2),1,0)</f>
        <v>0</v>
      </c>
      <c r="AN2801" t="str">
        <f>_xlfn.CONCAT('Sample Select backend'!$C$4,ROW(AN2801))</f>
        <v>AE2801</v>
      </c>
      <c r="AO2801" s="9" t="str">
        <f>_xlfn.CONCAT('Sample Select backend'!$J$2,ROW(AO2801))</f>
        <v>AJ2801</v>
      </c>
      <c r="AP2801" t="str">
        <f>_xlfn.CONCAT('Sample Select backend'!$F$4,ROW(AP2801))</f>
        <v>AF2801</v>
      </c>
      <c r="AQ2801" t="str">
        <f>_xlfn.CONCAT('Sample Select backend'!$I$10,ROW(AQ2801))</f>
        <v>R2801</v>
      </c>
      <c r="AR2801" t="str">
        <f>_xlfn.CONCAT('Sample Select backend'!$M$4,ROW(AR2801))</f>
        <v>AK2801</v>
      </c>
      <c r="AS2801" t="str">
        <f t="shared" si="983"/>
        <v>Philippines</v>
      </c>
      <c r="AT2801" s="9" t="str">
        <f t="shared" si="984"/>
        <v>Other</v>
      </c>
      <c r="AU2801">
        <f t="shared" si="985"/>
        <v>0</v>
      </c>
      <c r="AV2801" s="9">
        <v>1</v>
      </c>
    </row>
    <row r="2802" spans="1:48" x14ac:dyDescent="0.35">
      <c r="A2802" t="s">
        <v>142</v>
      </c>
      <c r="B2802">
        <v>3</v>
      </c>
      <c r="C2802" t="s">
        <v>201</v>
      </c>
      <c r="D2802" t="s">
        <v>1896</v>
      </c>
      <c r="E2802">
        <v>2</v>
      </c>
      <c r="F2802">
        <v>2</v>
      </c>
      <c r="G2802">
        <v>-2</v>
      </c>
      <c r="H2802">
        <v>-1</v>
      </c>
      <c r="I2802">
        <v>2</v>
      </c>
      <c r="J2802">
        <v>2</v>
      </c>
      <c r="K2802">
        <v>-2</v>
      </c>
      <c r="L2802">
        <v>-2</v>
      </c>
      <c r="M2802">
        <v>1</v>
      </c>
      <c r="N2802" t="s">
        <v>2741</v>
      </c>
      <c r="O2802" t="s">
        <v>2805</v>
      </c>
      <c r="P2802" t="s">
        <v>2810</v>
      </c>
      <c r="Q2802" t="s">
        <v>2815</v>
      </c>
      <c r="R2802">
        <v>0</v>
      </c>
      <c r="S2802">
        <v>-9.51</v>
      </c>
      <c r="T2802">
        <v>-5.5</v>
      </c>
      <c r="U2802">
        <v>49</v>
      </c>
      <c r="V2802">
        <f t="shared" si="995"/>
        <v>1</v>
      </c>
      <c r="W2802">
        <f t="shared" si="996"/>
        <v>1</v>
      </c>
      <c r="X2802">
        <f t="shared" si="997"/>
        <v>0</v>
      </c>
      <c r="Y2802">
        <f t="shared" si="998"/>
        <v>0</v>
      </c>
      <c r="Z2802">
        <f t="shared" si="999"/>
        <v>1</v>
      </c>
      <c r="AA2802">
        <f t="shared" si="1000"/>
        <v>1</v>
      </c>
      <c r="AB2802">
        <f t="shared" si="1001"/>
        <v>0</v>
      </c>
      <c r="AC2802">
        <f t="shared" si="1002"/>
        <v>0</v>
      </c>
      <c r="AD2802">
        <f t="shared" si="1003"/>
        <v>1</v>
      </c>
      <c r="AE2802" s="4" t="s">
        <v>2828</v>
      </c>
      <c r="AF2802" s="9" t="s">
        <v>2829</v>
      </c>
      <c r="AG2802">
        <v>0</v>
      </c>
      <c r="AH2802">
        <v>1</v>
      </c>
      <c r="AI2802">
        <v>0</v>
      </c>
      <c r="AJ2802">
        <v>1</v>
      </c>
      <c r="AK2802" s="9" t="s">
        <v>2840</v>
      </c>
      <c r="AL2802">
        <f t="shared" si="982"/>
        <v>0</v>
      </c>
      <c r="AM2802">
        <f>IF(AND(INDIRECT(AN2802)='Sample Select backend'!$C$2,INDIRECT(AO2802)=1,INDIRECT(AP2802)='Sample Select backend'!$F$2,INDIRECT(AQ2802)=1,INDIRECT(AR2802)='Sample Select backend'!$M$2),1,0)</f>
        <v>0</v>
      </c>
      <c r="AN2802" t="str">
        <f>_xlfn.CONCAT('Sample Select backend'!$C$4,ROW(AN2802))</f>
        <v>AE2802</v>
      </c>
      <c r="AO2802" s="9" t="str">
        <f>_xlfn.CONCAT('Sample Select backend'!$J$2,ROW(AO2802))</f>
        <v>AJ2802</v>
      </c>
      <c r="AP2802" t="str">
        <f>_xlfn.CONCAT('Sample Select backend'!$F$4,ROW(AP2802))</f>
        <v>AF2802</v>
      </c>
      <c r="AQ2802" t="str">
        <f>_xlfn.CONCAT('Sample Select backend'!$I$10,ROW(AQ2802))</f>
        <v>R2802</v>
      </c>
      <c r="AR2802" t="str">
        <f>_xlfn.CONCAT('Sample Select backend'!$M$4,ROW(AR2802))</f>
        <v>AK2802</v>
      </c>
      <c r="AS2802" t="str">
        <f t="shared" si="983"/>
        <v>Philippines</v>
      </c>
      <c r="AT2802" s="9" t="str">
        <f t="shared" si="984"/>
        <v>Other</v>
      </c>
      <c r="AU2802">
        <f t="shared" si="985"/>
        <v>0</v>
      </c>
      <c r="AV2802" s="9">
        <v>1</v>
      </c>
    </row>
    <row r="2803" spans="1:48" x14ac:dyDescent="0.35">
      <c r="A2803" t="s">
        <v>142</v>
      </c>
      <c r="B2803">
        <v>7</v>
      </c>
      <c r="C2803" t="s">
        <v>201</v>
      </c>
      <c r="D2803" t="s">
        <v>1884</v>
      </c>
      <c r="E2803">
        <v>1</v>
      </c>
      <c r="F2803">
        <v>1</v>
      </c>
      <c r="G2803">
        <v>2</v>
      </c>
      <c r="H2803">
        <v>2</v>
      </c>
      <c r="I2803">
        <v>2</v>
      </c>
      <c r="J2803">
        <v>2</v>
      </c>
      <c r="K2803">
        <v>1</v>
      </c>
      <c r="L2803">
        <v>2</v>
      </c>
      <c r="M2803">
        <v>1</v>
      </c>
      <c r="N2803" t="s">
        <v>2741</v>
      </c>
      <c r="O2803" t="s">
        <v>2805</v>
      </c>
      <c r="P2803" t="s">
        <v>2810</v>
      </c>
      <c r="Q2803" t="s">
        <v>2815</v>
      </c>
      <c r="R2803">
        <v>0</v>
      </c>
      <c r="S2803">
        <v>-9.51</v>
      </c>
      <c r="T2803">
        <v>-5.5</v>
      </c>
      <c r="U2803">
        <v>49</v>
      </c>
      <c r="V2803">
        <f t="shared" si="995"/>
        <v>1</v>
      </c>
      <c r="W2803">
        <f t="shared" si="996"/>
        <v>1</v>
      </c>
      <c r="X2803">
        <f t="shared" si="997"/>
        <v>1</v>
      </c>
      <c r="Y2803">
        <f t="shared" si="998"/>
        <v>1</v>
      </c>
      <c r="Z2803">
        <f t="shared" si="999"/>
        <v>1</v>
      </c>
      <c r="AA2803">
        <f t="shared" si="1000"/>
        <v>1</v>
      </c>
      <c r="AB2803">
        <f t="shared" si="1001"/>
        <v>1</v>
      </c>
      <c r="AC2803">
        <f t="shared" si="1002"/>
        <v>1</v>
      </c>
      <c r="AD2803">
        <f t="shared" si="1003"/>
        <v>1</v>
      </c>
      <c r="AE2803" s="4" t="s">
        <v>2828</v>
      </c>
      <c r="AF2803" s="9" t="s">
        <v>2829</v>
      </c>
      <c r="AG2803">
        <v>0</v>
      </c>
      <c r="AH2803">
        <v>1</v>
      </c>
      <c r="AI2803">
        <v>0</v>
      </c>
      <c r="AJ2803">
        <v>1</v>
      </c>
      <c r="AK2803" s="9" t="s">
        <v>2840</v>
      </c>
      <c r="AL2803">
        <f t="shared" si="982"/>
        <v>0</v>
      </c>
      <c r="AM2803">
        <f>IF(AND(INDIRECT(AN2803)='Sample Select backend'!$C$2,INDIRECT(AO2803)=1,INDIRECT(AP2803)='Sample Select backend'!$F$2,INDIRECT(AQ2803)=1,INDIRECT(AR2803)='Sample Select backend'!$M$2),1,0)</f>
        <v>0</v>
      </c>
      <c r="AN2803" t="str">
        <f>_xlfn.CONCAT('Sample Select backend'!$C$4,ROW(AN2803))</f>
        <v>AE2803</v>
      </c>
      <c r="AO2803" s="9" t="str">
        <f>_xlfn.CONCAT('Sample Select backend'!$J$2,ROW(AO2803))</f>
        <v>AJ2803</v>
      </c>
      <c r="AP2803" t="str">
        <f>_xlfn.CONCAT('Sample Select backend'!$F$4,ROW(AP2803))</f>
        <v>AF2803</v>
      </c>
      <c r="AQ2803" t="str">
        <f>_xlfn.CONCAT('Sample Select backend'!$I$10,ROW(AQ2803))</f>
        <v>R2803</v>
      </c>
      <c r="AR2803" t="str">
        <f>_xlfn.CONCAT('Sample Select backend'!$M$4,ROW(AR2803))</f>
        <v>AK2803</v>
      </c>
      <c r="AS2803" t="str">
        <f t="shared" si="983"/>
        <v>Philippines</v>
      </c>
      <c r="AT2803" s="9" t="str">
        <f t="shared" si="984"/>
        <v>Other</v>
      </c>
      <c r="AU2803">
        <f t="shared" si="985"/>
        <v>0</v>
      </c>
      <c r="AV2803" s="9">
        <v>1</v>
      </c>
    </row>
    <row r="2804" spans="1:48" x14ac:dyDescent="0.35">
      <c r="A2804" t="s">
        <v>142</v>
      </c>
      <c r="B2804">
        <v>3</v>
      </c>
      <c r="C2804" t="s">
        <v>206</v>
      </c>
      <c r="D2804" t="s">
        <v>1886</v>
      </c>
      <c r="E2804">
        <v>2</v>
      </c>
      <c r="F2804">
        <v>2</v>
      </c>
      <c r="G2804">
        <v>-2</v>
      </c>
      <c r="H2804">
        <v>-1</v>
      </c>
      <c r="I2804">
        <v>-2</v>
      </c>
      <c r="J2804">
        <v>2</v>
      </c>
      <c r="K2804">
        <v>-2</v>
      </c>
      <c r="M2804">
        <v>1</v>
      </c>
      <c r="N2804" t="s">
        <v>2741</v>
      </c>
      <c r="O2804" t="s">
        <v>2805</v>
      </c>
      <c r="P2804" t="s">
        <v>2810</v>
      </c>
      <c r="Q2804" t="s">
        <v>2815</v>
      </c>
      <c r="R2804">
        <v>0</v>
      </c>
      <c r="S2804">
        <v>-9.51</v>
      </c>
      <c r="T2804">
        <v>-5.5</v>
      </c>
      <c r="U2804">
        <v>49</v>
      </c>
      <c r="V2804">
        <f t="shared" si="995"/>
        <v>1</v>
      </c>
      <c r="W2804">
        <f t="shared" si="996"/>
        <v>1</v>
      </c>
      <c r="X2804">
        <f t="shared" si="997"/>
        <v>0</v>
      </c>
      <c r="Y2804">
        <f t="shared" si="998"/>
        <v>0</v>
      </c>
      <c r="Z2804">
        <f t="shared" si="999"/>
        <v>0</v>
      </c>
      <c r="AA2804">
        <f t="shared" si="1000"/>
        <v>1</v>
      </c>
      <c r="AB2804">
        <f t="shared" si="1001"/>
        <v>0</v>
      </c>
      <c r="AC2804">
        <f t="shared" si="1002"/>
        <v>-1</v>
      </c>
      <c r="AD2804">
        <f t="shared" si="1003"/>
        <v>1</v>
      </c>
      <c r="AE2804" s="4" t="s">
        <v>2828</v>
      </c>
      <c r="AF2804" s="9" t="s">
        <v>2829</v>
      </c>
      <c r="AG2804">
        <v>0</v>
      </c>
      <c r="AH2804">
        <v>1</v>
      </c>
      <c r="AI2804">
        <v>0</v>
      </c>
      <c r="AJ2804">
        <v>1</v>
      </c>
      <c r="AK2804" s="9" t="s">
        <v>2840</v>
      </c>
      <c r="AL2804">
        <f t="shared" si="982"/>
        <v>0</v>
      </c>
      <c r="AM2804">
        <f>IF(AND(INDIRECT(AN2804)='Sample Select backend'!$C$2,INDIRECT(AO2804)=1,INDIRECT(AP2804)='Sample Select backend'!$F$2,INDIRECT(AQ2804)=1,INDIRECT(AR2804)='Sample Select backend'!$M$2),1,0)</f>
        <v>0</v>
      </c>
      <c r="AN2804" t="str">
        <f>_xlfn.CONCAT('Sample Select backend'!$C$4,ROW(AN2804))</f>
        <v>AE2804</v>
      </c>
      <c r="AO2804" s="9" t="str">
        <f>_xlfn.CONCAT('Sample Select backend'!$J$2,ROW(AO2804))</f>
        <v>AJ2804</v>
      </c>
      <c r="AP2804" t="str">
        <f>_xlfn.CONCAT('Sample Select backend'!$F$4,ROW(AP2804))</f>
        <v>AF2804</v>
      </c>
      <c r="AQ2804" t="str">
        <f>_xlfn.CONCAT('Sample Select backend'!$I$10,ROW(AQ2804))</f>
        <v>R2804</v>
      </c>
      <c r="AR2804" t="str">
        <f>_xlfn.CONCAT('Sample Select backend'!$M$4,ROW(AR2804))</f>
        <v>AK2804</v>
      </c>
      <c r="AS2804" t="str">
        <f t="shared" si="983"/>
        <v>Philippines</v>
      </c>
      <c r="AT2804" s="9" t="str">
        <f t="shared" si="984"/>
        <v>Tax exemption/waiver/suspension</v>
      </c>
      <c r="AU2804">
        <f t="shared" si="985"/>
        <v>0</v>
      </c>
      <c r="AV2804" s="9">
        <v>1</v>
      </c>
    </row>
    <row r="2805" spans="1:48" x14ac:dyDescent="0.35">
      <c r="A2805" t="s">
        <v>142</v>
      </c>
      <c r="B2805">
        <v>6</v>
      </c>
      <c r="C2805" t="s">
        <v>201</v>
      </c>
      <c r="D2805" t="s">
        <v>1890</v>
      </c>
      <c r="E2805">
        <v>2</v>
      </c>
      <c r="F2805">
        <v>1</v>
      </c>
      <c r="G2805">
        <v>2</v>
      </c>
      <c r="H2805">
        <v>-1</v>
      </c>
      <c r="I2805">
        <v>2</v>
      </c>
      <c r="J2805">
        <v>2</v>
      </c>
      <c r="K2805">
        <v>2</v>
      </c>
      <c r="L2805">
        <v>2</v>
      </c>
      <c r="M2805">
        <v>1</v>
      </c>
      <c r="N2805" t="s">
        <v>2741</v>
      </c>
      <c r="O2805" t="s">
        <v>2805</v>
      </c>
      <c r="P2805" t="s">
        <v>2810</v>
      </c>
      <c r="Q2805" t="s">
        <v>2815</v>
      </c>
      <c r="R2805">
        <v>0</v>
      </c>
      <c r="S2805">
        <v>-9.51</v>
      </c>
      <c r="T2805">
        <v>-5.5</v>
      </c>
      <c r="U2805">
        <v>49</v>
      </c>
      <c r="V2805">
        <f t="shared" si="995"/>
        <v>1</v>
      </c>
      <c r="W2805">
        <f t="shared" si="996"/>
        <v>1</v>
      </c>
      <c r="X2805">
        <f t="shared" si="997"/>
        <v>1</v>
      </c>
      <c r="Y2805">
        <f t="shared" si="998"/>
        <v>0</v>
      </c>
      <c r="Z2805">
        <f t="shared" si="999"/>
        <v>1</v>
      </c>
      <c r="AA2805">
        <f t="shared" si="1000"/>
        <v>1</v>
      </c>
      <c r="AB2805">
        <f t="shared" si="1001"/>
        <v>1</v>
      </c>
      <c r="AC2805">
        <f t="shared" si="1002"/>
        <v>1</v>
      </c>
      <c r="AD2805">
        <f t="shared" si="1003"/>
        <v>1</v>
      </c>
      <c r="AE2805" s="4" t="s">
        <v>2828</v>
      </c>
      <c r="AF2805" s="9" t="s">
        <v>2829</v>
      </c>
      <c r="AG2805">
        <v>0</v>
      </c>
      <c r="AH2805">
        <v>1</v>
      </c>
      <c r="AI2805">
        <v>0</v>
      </c>
      <c r="AJ2805">
        <v>1</v>
      </c>
      <c r="AK2805" s="9" t="s">
        <v>2840</v>
      </c>
      <c r="AL2805">
        <f t="shared" si="982"/>
        <v>0</v>
      </c>
      <c r="AM2805">
        <f>IF(AND(INDIRECT(AN2805)='Sample Select backend'!$C$2,INDIRECT(AO2805)=1,INDIRECT(AP2805)='Sample Select backend'!$F$2,INDIRECT(AQ2805)=1,INDIRECT(AR2805)='Sample Select backend'!$M$2),1,0)</f>
        <v>0</v>
      </c>
      <c r="AN2805" t="str">
        <f>_xlfn.CONCAT('Sample Select backend'!$C$4,ROW(AN2805))</f>
        <v>AE2805</v>
      </c>
      <c r="AO2805" s="9" t="str">
        <f>_xlfn.CONCAT('Sample Select backend'!$J$2,ROW(AO2805))</f>
        <v>AJ2805</v>
      </c>
      <c r="AP2805" t="str">
        <f>_xlfn.CONCAT('Sample Select backend'!$F$4,ROW(AP2805))</f>
        <v>AF2805</v>
      </c>
      <c r="AQ2805" t="str">
        <f>_xlfn.CONCAT('Sample Select backend'!$I$10,ROW(AQ2805))</f>
        <v>R2805</v>
      </c>
      <c r="AR2805" t="str">
        <f>_xlfn.CONCAT('Sample Select backend'!$M$4,ROW(AR2805))</f>
        <v>AK2805</v>
      </c>
      <c r="AS2805" t="str">
        <f t="shared" si="983"/>
        <v>Philippines</v>
      </c>
      <c r="AT2805" s="9" t="str">
        <f t="shared" si="984"/>
        <v>Other</v>
      </c>
      <c r="AU2805">
        <f t="shared" si="985"/>
        <v>0</v>
      </c>
      <c r="AV2805" s="9">
        <v>1</v>
      </c>
    </row>
    <row r="2806" spans="1:48" x14ac:dyDescent="0.35">
      <c r="A2806" t="s">
        <v>142</v>
      </c>
      <c r="B2806">
        <v>3</v>
      </c>
      <c r="C2806" t="s">
        <v>206</v>
      </c>
      <c r="D2806" t="s">
        <v>1900</v>
      </c>
      <c r="E2806">
        <v>2</v>
      </c>
      <c r="F2806">
        <v>2</v>
      </c>
      <c r="G2806">
        <v>-2</v>
      </c>
      <c r="H2806">
        <v>-1</v>
      </c>
      <c r="I2806">
        <v>-2</v>
      </c>
      <c r="M2806">
        <v>1</v>
      </c>
      <c r="N2806" t="s">
        <v>2741</v>
      </c>
      <c r="O2806" t="s">
        <v>2805</v>
      </c>
      <c r="P2806" t="s">
        <v>2810</v>
      </c>
      <c r="Q2806" t="s">
        <v>2815</v>
      </c>
      <c r="R2806">
        <v>0</v>
      </c>
      <c r="S2806">
        <v>-9.51</v>
      </c>
      <c r="T2806">
        <v>-5.5</v>
      </c>
      <c r="U2806">
        <v>49</v>
      </c>
      <c r="V2806">
        <f t="shared" si="995"/>
        <v>1</v>
      </c>
      <c r="W2806">
        <f t="shared" si="996"/>
        <v>1</v>
      </c>
      <c r="X2806">
        <f t="shared" si="997"/>
        <v>0</v>
      </c>
      <c r="Y2806">
        <f t="shared" si="998"/>
        <v>0</v>
      </c>
      <c r="Z2806">
        <f t="shared" si="999"/>
        <v>0</v>
      </c>
      <c r="AA2806">
        <f t="shared" si="1000"/>
        <v>-1</v>
      </c>
      <c r="AB2806">
        <f t="shared" si="1001"/>
        <v>-1</v>
      </c>
      <c r="AC2806">
        <f t="shared" si="1002"/>
        <v>-1</v>
      </c>
      <c r="AD2806">
        <f t="shared" si="1003"/>
        <v>1</v>
      </c>
      <c r="AE2806" s="4" t="s">
        <v>2828</v>
      </c>
      <c r="AF2806" s="9" t="s">
        <v>2829</v>
      </c>
      <c r="AG2806">
        <v>0</v>
      </c>
      <c r="AH2806">
        <v>1</v>
      </c>
      <c r="AI2806">
        <v>0</v>
      </c>
      <c r="AJ2806">
        <v>1</v>
      </c>
      <c r="AK2806" s="9" t="s">
        <v>2840</v>
      </c>
      <c r="AL2806">
        <f t="shared" si="982"/>
        <v>0</v>
      </c>
      <c r="AM2806">
        <f>IF(AND(INDIRECT(AN2806)='Sample Select backend'!$C$2,INDIRECT(AO2806)=1,INDIRECT(AP2806)='Sample Select backend'!$F$2,INDIRECT(AQ2806)=1,INDIRECT(AR2806)='Sample Select backend'!$M$2),1,0)</f>
        <v>0</v>
      </c>
      <c r="AN2806" t="str">
        <f>_xlfn.CONCAT('Sample Select backend'!$C$4,ROW(AN2806))</f>
        <v>AE2806</v>
      </c>
      <c r="AO2806" s="9" t="str">
        <f>_xlfn.CONCAT('Sample Select backend'!$J$2,ROW(AO2806))</f>
        <v>AJ2806</v>
      </c>
      <c r="AP2806" t="str">
        <f>_xlfn.CONCAT('Sample Select backend'!$F$4,ROW(AP2806))</f>
        <v>AF2806</v>
      </c>
      <c r="AQ2806" t="str">
        <f>_xlfn.CONCAT('Sample Select backend'!$I$10,ROW(AQ2806))</f>
        <v>R2806</v>
      </c>
      <c r="AR2806" t="str">
        <f>_xlfn.CONCAT('Sample Select backend'!$M$4,ROW(AR2806))</f>
        <v>AK2806</v>
      </c>
      <c r="AS2806" t="str">
        <f t="shared" si="983"/>
        <v>Philippines</v>
      </c>
      <c r="AT2806" s="9" t="str">
        <f t="shared" si="984"/>
        <v>Tax exemption/waiver/suspension</v>
      </c>
      <c r="AU2806">
        <f t="shared" si="985"/>
        <v>0</v>
      </c>
      <c r="AV2806" s="9">
        <v>1</v>
      </c>
    </row>
    <row r="2807" spans="1:48" x14ac:dyDescent="0.35">
      <c r="A2807" t="s">
        <v>142</v>
      </c>
      <c r="B2807">
        <v>6</v>
      </c>
      <c r="C2807" t="s">
        <v>201</v>
      </c>
      <c r="D2807" t="s">
        <v>1898</v>
      </c>
      <c r="E2807">
        <v>1</v>
      </c>
      <c r="F2807">
        <v>1</v>
      </c>
      <c r="G2807">
        <v>2</v>
      </c>
      <c r="H2807">
        <v>-1</v>
      </c>
      <c r="I2807">
        <v>-2</v>
      </c>
      <c r="J2807">
        <v>2</v>
      </c>
      <c r="K2807">
        <v>1</v>
      </c>
      <c r="L2807">
        <v>-2</v>
      </c>
      <c r="M2807">
        <v>1</v>
      </c>
      <c r="N2807" t="s">
        <v>2741</v>
      </c>
      <c r="O2807" t="s">
        <v>2805</v>
      </c>
      <c r="P2807" t="s">
        <v>2810</v>
      </c>
      <c r="Q2807" t="s">
        <v>2815</v>
      </c>
      <c r="R2807">
        <v>0</v>
      </c>
      <c r="S2807">
        <v>-9.51</v>
      </c>
      <c r="T2807">
        <v>-5.5</v>
      </c>
      <c r="U2807">
        <v>49</v>
      </c>
      <c r="V2807">
        <f t="shared" si="995"/>
        <v>1</v>
      </c>
      <c r="W2807">
        <f t="shared" si="996"/>
        <v>1</v>
      </c>
      <c r="X2807">
        <f t="shared" si="997"/>
        <v>1</v>
      </c>
      <c r="Y2807">
        <f t="shared" si="998"/>
        <v>0</v>
      </c>
      <c r="Z2807">
        <f t="shared" si="999"/>
        <v>0</v>
      </c>
      <c r="AA2807">
        <f t="shared" si="1000"/>
        <v>1</v>
      </c>
      <c r="AB2807">
        <f t="shared" si="1001"/>
        <v>1</v>
      </c>
      <c r="AC2807">
        <f t="shared" si="1002"/>
        <v>0</v>
      </c>
      <c r="AD2807">
        <f t="shared" si="1003"/>
        <v>1</v>
      </c>
      <c r="AE2807" s="4" t="s">
        <v>2828</v>
      </c>
      <c r="AF2807" s="9" t="s">
        <v>2829</v>
      </c>
      <c r="AG2807">
        <v>0</v>
      </c>
      <c r="AH2807">
        <v>1</v>
      </c>
      <c r="AI2807">
        <v>0</v>
      </c>
      <c r="AJ2807">
        <v>1</v>
      </c>
      <c r="AK2807" s="9" t="s">
        <v>2840</v>
      </c>
      <c r="AL2807">
        <f t="shared" si="982"/>
        <v>0</v>
      </c>
      <c r="AM2807">
        <f>IF(AND(INDIRECT(AN2807)='Sample Select backend'!$C$2,INDIRECT(AO2807)=1,INDIRECT(AP2807)='Sample Select backend'!$F$2,INDIRECT(AQ2807)=1,INDIRECT(AR2807)='Sample Select backend'!$M$2),1,0)</f>
        <v>0</v>
      </c>
      <c r="AN2807" t="str">
        <f>_xlfn.CONCAT('Sample Select backend'!$C$4,ROW(AN2807))</f>
        <v>AE2807</v>
      </c>
      <c r="AO2807" s="9" t="str">
        <f>_xlfn.CONCAT('Sample Select backend'!$J$2,ROW(AO2807))</f>
        <v>AJ2807</v>
      </c>
      <c r="AP2807" t="str">
        <f>_xlfn.CONCAT('Sample Select backend'!$F$4,ROW(AP2807))</f>
        <v>AF2807</v>
      </c>
      <c r="AQ2807" t="str">
        <f>_xlfn.CONCAT('Sample Select backend'!$I$10,ROW(AQ2807))</f>
        <v>R2807</v>
      </c>
      <c r="AR2807" t="str">
        <f>_xlfn.CONCAT('Sample Select backend'!$M$4,ROW(AR2807))</f>
        <v>AK2807</v>
      </c>
      <c r="AS2807" t="str">
        <f t="shared" si="983"/>
        <v>Philippines</v>
      </c>
      <c r="AT2807" s="9" t="str">
        <f t="shared" si="984"/>
        <v>Other</v>
      </c>
      <c r="AU2807">
        <f t="shared" si="985"/>
        <v>0</v>
      </c>
      <c r="AV2807" s="9">
        <v>1</v>
      </c>
    </row>
    <row r="2808" spans="1:48" x14ac:dyDescent="0.35">
      <c r="A2808" t="s">
        <v>142</v>
      </c>
      <c r="B2808">
        <v>6</v>
      </c>
      <c r="C2808">
        <v>25</v>
      </c>
      <c r="D2808" t="s">
        <v>1885</v>
      </c>
      <c r="E2808">
        <v>1</v>
      </c>
      <c r="F2808">
        <v>1</v>
      </c>
      <c r="G2808">
        <v>-2</v>
      </c>
      <c r="H2808">
        <v>-1</v>
      </c>
      <c r="I2808">
        <v>-2</v>
      </c>
      <c r="J2808">
        <v>2</v>
      </c>
      <c r="K2808">
        <v>1</v>
      </c>
      <c r="L2808">
        <v>-2</v>
      </c>
      <c r="M2808">
        <v>1</v>
      </c>
      <c r="N2808" t="s">
        <v>2741</v>
      </c>
      <c r="O2808" t="s">
        <v>2805</v>
      </c>
      <c r="P2808" t="s">
        <v>2810</v>
      </c>
      <c r="Q2808" t="s">
        <v>2815</v>
      </c>
      <c r="R2808">
        <v>0</v>
      </c>
      <c r="S2808">
        <v>-9.51</v>
      </c>
      <c r="T2808">
        <v>-5.5</v>
      </c>
      <c r="U2808">
        <v>49</v>
      </c>
      <c r="V2808">
        <f t="shared" si="995"/>
        <v>1</v>
      </c>
      <c r="W2808">
        <f t="shared" si="996"/>
        <v>1</v>
      </c>
      <c r="X2808">
        <f t="shared" si="997"/>
        <v>0</v>
      </c>
      <c r="Y2808">
        <f t="shared" si="998"/>
        <v>0</v>
      </c>
      <c r="Z2808">
        <f t="shared" si="999"/>
        <v>0</v>
      </c>
      <c r="AA2808">
        <f t="shared" si="1000"/>
        <v>1</v>
      </c>
      <c r="AB2808">
        <f t="shared" si="1001"/>
        <v>1</v>
      </c>
      <c r="AC2808">
        <f t="shared" si="1002"/>
        <v>0</v>
      </c>
      <c r="AD2808">
        <f t="shared" si="1003"/>
        <v>1</v>
      </c>
      <c r="AE2808" s="4" t="s">
        <v>2828</v>
      </c>
      <c r="AF2808" s="9" t="s">
        <v>2829</v>
      </c>
      <c r="AG2808">
        <v>0</v>
      </c>
      <c r="AH2808">
        <v>1</v>
      </c>
      <c r="AI2808">
        <v>0</v>
      </c>
      <c r="AJ2808">
        <v>1</v>
      </c>
      <c r="AK2808" s="9" t="s">
        <v>2840</v>
      </c>
      <c r="AL2808">
        <f t="shared" si="982"/>
        <v>0</v>
      </c>
      <c r="AM2808">
        <f>IF(AND(INDIRECT(AN2808)='Sample Select backend'!$C$2,INDIRECT(AO2808)=1,INDIRECT(AP2808)='Sample Select backend'!$F$2,INDIRECT(AQ2808)=1,INDIRECT(AR2808)='Sample Select backend'!$M$2),1,0)</f>
        <v>0</v>
      </c>
      <c r="AN2808" t="str">
        <f>_xlfn.CONCAT('Sample Select backend'!$C$4,ROW(AN2808))</f>
        <v>AE2808</v>
      </c>
      <c r="AO2808" s="9" t="str">
        <f>_xlfn.CONCAT('Sample Select backend'!$J$2,ROW(AO2808))</f>
        <v>AJ2808</v>
      </c>
      <c r="AP2808" t="str">
        <f>_xlfn.CONCAT('Sample Select backend'!$F$4,ROW(AP2808))</f>
        <v>AF2808</v>
      </c>
      <c r="AQ2808" t="str">
        <f>_xlfn.CONCAT('Sample Select backend'!$I$10,ROW(AQ2808))</f>
        <v>R2808</v>
      </c>
      <c r="AR2808" t="str">
        <f>_xlfn.CONCAT('Sample Select backend'!$M$4,ROW(AR2808))</f>
        <v>AK2808</v>
      </c>
      <c r="AS2808" t="str">
        <f t="shared" si="983"/>
        <v>Philippines</v>
      </c>
      <c r="AT2808" s="9">
        <f t="shared" si="984"/>
        <v>25</v>
      </c>
      <c r="AU2808">
        <f t="shared" si="985"/>
        <v>0</v>
      </c>
      <c r="AV2808" s="9">
        <v>1</v>
      </c>
    </row>
    <row r="2809" spans="1:48" x14ac:dyDescent="0.35">
      <c r="A2809" t="s">
        <v>142</v>
      </c>
      <c r="B2809">
        <v>5</v>
      </c>
      <c r="C2809" t="s">
        <v>204</v>
      </c>
      <c r="D2809" t="s">
        <v>1888</v>
      </c>
      <c r="E2809">
        <v>1</v>
      </c>
      <c r="F2809">
        <v>-2</v>
      </c>
      <c r="G2809">
        <v>-2</v>
      </c>
      <c r="H2809">
        <v>-1</v>
      </c>
      <c r="I2809">
        <v>-2</v>
      </c>
      <c r="J2809">
        <v>2</v>
      </c>
      <c r="K2809">
        <v>1</v>
      </c>
      <c r="L2809">
        <v>2</v>
      </c>
      <c r="M2809">
        <v>1</v>
      </c>
      <c r="N2809" t="s">
        <v>2741</v>
      </c>
      <c r="O2809" t="s">
        <v>2805</v>
      </c>
      <c r="P2809" t="s">
        <v>2810</v>
      </c>
      <c r="Q2809" t="s">
        <v>2815</v>
      </c>
      <c r="R2809">
        <v>0</v>
      </c>
      <c r="S2809">
        <v>-9.51</v>
      </c>
      <c r="T2809">
        <v>-5.5</v>
      </c>
      <c r="U2809">
        <v>49</v>
      </c>
      <c r="V2809">
        <f t="shared" si="995"/>
        <v>1</v>
      </c>
      <c r="W2809">
        <f t="shared" si="996"/>
        <v>0</v>
      </c>
      <c r="X2809">
        <f t="shared" si="997"/>
        <v>0</v>
      </c>
      <c r="Y2809">
        <f t="shared" si="998"/>
        <v>0</v>
      </c>
      <c r="Z2809">
        <f t="shared" si="999"/>
        <v>0</v>
      </c>
      <c r="AA2809">
        <f t="shared" si="1000"/>
        <v>1</v>
      </c>
      <c r="AB2809">
        <f t="shared" si="1001"/>
        <v>1</v>
      </c>
      <c r="AC2809">
        <f t="shared" si="1002"/>
        <v>1</v>
      </c>
      <c r="AD2809">
        <f t="shared" si="1003"/>
        <v>1</v>
      </c>
      <c r="AE2809" s="4" t="s">
        <v>2828</v>
      </c>
      <c r="AF2809" s="9" t="s">
        <v>2829</v>
      </c>
      <c r="AG2809">
        <v>0</v>
      </c>
      <c r="AH2809">
        <v>1</v>
      </c>
      <c r="AI2809">
        <v>0</v>
      </c>
      <c r="AJ2809">
        <v>1</v>
      </c>
      <c r="AK2809" s="9" t="s">
        <v>2840</v>
      </c>
      <c r="AL2809">
        <f t="shared" si="982"/>
        <v>0</v>
      </c>
      <c r="AM2809">
        <f>IF(AND(INDIRECT(AN2809)='Sample Select backend'!$C$2,INDIRECT(AO2809)=1,INDIRECT(AP2809)='Sample Select backend'!$F$2,INDIRECT(AQ2809)=1,INDIRECT(AR2809)='Sample Select backend'!$M$2),1,0)</f>
        <v>0</v>
      </c>
      <c r="AN2809" t="str">
        <f>_xlfn.CONCAT('Sample Select backend'!$C$4,ROW(AN2809))</f>
        <v>AE2809</v>
      </c>
      <c r="AO2809" s="9" t="str">
        <f>_xlfn.CONCAT('Sample Select backend'!$J$2,ROW(AO2809))</f>
        <v>AJ2809</v>
      </c>
      <c r="AP2809" t="str">
        <f>_xlfn.CONCAT('Sample Select backend'!$F$4,ROW(AP2809))</f>
        <v>AF2809</v>
      </c>
      <c r="AQ2809" t="str">
        <f>_xlfn.CONCAT('Sample Select backend'!$I$10,ROW(AQ2809))</f>
        <v>R2809</v>
      </c>
      <c r="AR2809" t="str">
        <f>_xlfn.CONCAT('Sample Select backend'!$M$4,ROW(AR2809))</f>
        <v>AK2809</v>
      </c>
      <c r="AS2809" t="str">
        <f t="shared" si="983"/>
        <v>Philippines</v>
      </c>
      <c r="AT2809" s="9" t="str">
        <f t="shared" si="984"/>
        <v>General</v>
      </c>
      <c r="AU2809">
        <f t="shared" si="985"/>
        <v>0</v>
      </c>
      <c r="AV2809" s="9">
        <v>0</v>
      </c>
    </row>
    <row r="2810" spans="1:48" x14ac:dyDescent="0.35">
      <c r="A2810" t="s">
        <v>142</v>
      </c>
      <c r="B2810">
        <v>6</v>
      </c>
      <c r="C2810">
        <v>27</v>
      </c>
      <c r="D2810" t="s">
        <v>1901</v>
      </c>
      <c r="E2810">
        <v>1</v>
      </c>
      <c r="F2810">
        <v>1</v>
      </c>
      <c r="G2810">
        <v>-2</v>
      </c>
      <c r="H2810">
        <v>-2</v>
      </c>
      <c r="I2810">
        <v>-2</v>
      </c>
      <c r="J2810">
        <v>2</v>
      </c>
      <c r="K2810">
        <v>-1</v>
      </c>
      <c r="L2810">
        <v>2</v>
      </c>
      <c r="M2810">
        <v>1</v>
      </c>
      <c r="N2810" t="s">
        <v>2741</v>
      </c>
      <c r="O2810" t="s">
        <v>2805</v>
      </c>
      <c r="P2810" t="s">
        <v>2810</v>
      </c>
      <c r="Q2810" t="s">
        <v>2815</v>
      </c>
      <c r="R2810">
        <v>0</v>
      </c>
      <c r="S2810">
        <v>-9.51</v>
      </c>
      <c r="T2810">
        <v>-5.5</v>
      </c>
      <c r="U2810">
        <v>49</v>
      </c>
      <c r="V2810">
        <f t="shared" si="995"/>
        <v>1</v>
      </c>
      <c r="W2810">
        <f t="shared" si="996"/>
        <v>1</v>
      </c>
      <c r="X2810">
        <f t="shared" si="997"/>
        <v>0</v>
      </c>
      <c r="Y2810">
        <f t="shared" si="998"/>
        <v>0</v>
      </c>
      <c r="Z2810">
        <f t="shared" si="999"/>
        <v>0</v>
      </c>
      <c r="AA2810">
        <f t="shared" si="1000"/>
        <v>1</v>
      </c>
      <c r="AB2810">
        <f t="shared" si="1001"/>
        <v>0</v>
      </c>
      <c r="AC2810">
        <f t="shared" si="1002"/>
        <v>1</v>
      </c>
      <c r="AD2810">
        <f t="shared" si="1003"/>
        <v>1</v>
      </c>
      <c r="AE2810" s="4" t="s">
        <v>2828</v>
      </c>
      <c r="AF2810" s="9" t="s">
        <v>2829</v>
      </c>
      <c r="AG2810">
        <v>0</v>
      </c>
      <c r="AH2810">
        <v>1</v>
      </c>
      <c r="AI2810">
        <v>0</v>
      </c>
      <c r="AJ2810">
        <v>1</v>
      </c>
      <c r="AK2810" s="9" t="s">
        <v>2840</v>
      </c>
      <c r="AL2810">
        <f t="shared" si="982"/>
        <v>0</v>
      </c>
      <c r="AM2810">
        <f>IF(AND(INDIRECT(AN2810)='Sample Select backend'!$C$2,INDIRECT(AO2810)=1,INDIRECT(AP2810)='Sample Select backend'!$F$2,INDIRECT(AQ2810)=1,INDIRECT(AR2810)='Sample Select backend'!$M$2),1,0)</f>
        <v>0</v>
      </c>
      <c r="AN2810" t="str">
        <f>_xlfn.CONCAT('Sample Select backend'!$C$4,ROW(AN2810))</f>
        <v>AE2810</v>
      </c>
      <c r="AO2810" s="9" t="str">
        <f>_xlfn.CONCAT('Sample Select backend'!$J$2,ROW(AO2810))</f>
        <v>AJ2810</v>
      </c>
      <c r="AP2810" t="str">
        <f>_xlfn.CONCAT('Sample Select backend'!$F$4,ROW(AP2810))</f>
        <v>AF2810</v>
      </c>
      <c r="AQ2810" t="str">
        <f>_xlfn.CONCAT('Sample Select backend'!$I$10,ROW(AQ2810))</f>
        <v>R2810</v>
      </c>
      <c r="AR2810" t="str">
        <f>_xlfn.CONCAT('Sample Select backend'!$M$4,ROW(AR2810))</f>
        <v>AK2810</v>
      </c>
      <c r="AS2810" t="str">
        <f t="shared" si="983"/>
        <v>Philippines</v>
      </c>
      <c r="AT2810" s="9">
        <f t="shared" si="984"/>
        <v>27</v>
      </c>
      <c r="AU2810">
        <f t="shared" si="985"/>
        <v>0</v>
      </c>
      <c r="AV2810" s="9">
        <v>0</v>
      </c>
    </row>
    <row r="2811" spans="1:48" x14ac:dyDescent="0.35">
      <c r="A2811" s="24" t="s">
        <v>142</v>
      </c>
      <c r="B2811" s="24">
        <v>5</v>
      </c>
      <c r="C2811" s="24" t="s">
        <v>204</v>
      </c>
      <c r="D2811" s="24" t="s">
        <v>4165</v>
      </c>
      <c r="E2811" s="24"/>
      <c r="O2811" t="s">
        <v>2805</v>
      </c>
      <c r="P2811" t="s">
        <v>2810</v>
      </c>
      <c r="Q2811" t="s">
        <v>2815</v>
      </c>
      <c r="R2811">
        <v>0</v>
      </c>
      <c r="S2811">
        <v>-9.51</v>
      </c>
      <c r="T2811">
        <v>-5.5</v>
      </c>
      <c r="U2811">
        <v>49</v>
      </c>
      <c r="V2811">
        <v>-1</v>
      </c>
      <c r="W2811">
        <v>-1</v>
      </c>
      <c r="X2811">
        <v>-1</v>
      </c>
      <c r="Y2811">
        <v>-1</v>
      </c>
      <c r="Z2811">
        <v>-1</v>
      </c>
      <c r="AA2811">
        <v>-1</v>
      </c>
      <c r="AB2811">
        <v>-1</v>
      </c>
      <c r="AC2811">
        <v>-1</v>
      </c>
      <c r="AD2811">
        <v>-1</v>
      </c>
      <c r="AE2811" s="4" t="s">
        <v>2828</v>
      </c>
      <c r="AF2811" s="9" t="s">
        <v>2829</v>
      </c>
      <c r="AG2811">
        <v>0</v>
      </c>
      <c r="AH2811">
        <v>1</v>
      </c>
      <c r="AI2811">
        <v>0</v>
      </c>
      <c r="AJ2811">
        <v>1</v>
      </c>
      <c r="AK2811" s="9" t="s">
        <v>2840</v>
      </c>
      <c r="AL2811">
        <f t="shared" si="982"/>
        <v>0</v>
      </c>
      <c r="AM2811">
        <f>IF(AND(INDIRECT(AN2811)='Sample Select backend'!$C$2,INDIRECT(AO2811)=1,INDIRECT(AP2811)='Sample Select backend'!$F$2,INDIRECT(AQ2811)=1,INDIRECT(AR2811)='Sample Select backend'!$M$2),1,0)</f>
        <v>0</v>
      </c>
      <c r="AN2811" t="str">
        <f>_xlfn.CONCAT('Sample Select backend'!$C$4,ROW(AN2811))</f>
        <v>AE2811</v>
      </c>
      <c r="AO2811" s="9" t="str">
        <f>_xlfn.CONCAT('Sample Select backend'!$J$2,ROW(AO2811))</f>
        <v>AJ2811</v>
      </c>
      <c r="AP2811" t="str">
        <f>_xlfn.CONCAT('Sample Select backend'!$F$4,ROW(AP2811))</f>
        <v>AF2811</v>
      </c>
      <c r="AQ2811" t="str">
        <f>_xlfn.CONCAT('Sample Select backend'!$I$10,ROW(AQ2811))</f>
        <v>R2811</v>
      </c>
      <c r="AR2811" t="str">
        <f>_xlfn.CONCAT('Sample Select backend'!$M$4,ROW(AR2811))</f>
        <v>AK2811</v>
      </c>
      <c r="AS2811" t="str">
        <f t="shared" si="983"/>
        <v>Philippines</v>
      </c>
      <c r="AT2811" s="9" t="str">
        <f t="shared" si="984"/>
        <v>General</v>
      </c>
      <c r="AU2811">
        <f t="shared" si="985"/>
        <v>0</v>
      </c>
      <c r="AV2811" s="9">
        <v>0</v>
      </c>
    </row>
    <row r="2812" spans="1:48" x14ac:dyDescent="0.35">
      <c r="A2812" s="24" t="s">
        <v>142</v>
      </c>
      <c r="B2812" s="24">
        <v>7</v>
      </c>
      <c r="C2812" s="24">
        <v>30</v>
      </c>
      <c r="D2812" s="24" t="s">
        <v>4166</v>
      </c>
      <c r="E2812" s="24"/>
      <c r="O2812" t="s">
        <v>2805</v>
      </c>
      <c r="P2812" t="s">
        <v>2810</v>
      </c>
      <c r="Q2812" t="s">
        <v>2815</v>
      </c>
      <c r="R2812">
        <v>0</v>
      </c>
      <c r="S2812">
        <v>-9.51</v>
      </c>
      <c r="T2812">
        <v>-5.5</v>
      </c>
      <c r="U2812">
        <v>49</v>
      </c>
      <c r="V2812">
        <v>-1</v>
      </c>
      <c r="W2812">
        <v>-1</v>
      </c>
      <c r="X2812">
        <v>-1</v>
      </c>
      <c r="Y2812">
        <v>-1</v>
      </c>
      <c r="Z2812">
        <v>-1</v>
      </c>
      <c r="AA2812">
        <v>-1</v>
      </c>
      <c r="AB2812">
        <v>-1</v>
      </c>
      <c r="AC2812">
        <v>-1</v>
      </c>
      <c r="AD2812">
        <v>-1</v>
      </c>
      <c r="AE2812" s="4" t="s">
        <v>2828</v>
      </c>
      <c r="AF2812" s="9" t="s">
        <v>2829</v>
      </c>
      <c r="AG2812">
        <v>0</v>
      </c>
      <c r="AH2812">
        <v>1</v>
      </c>
      <c r="AI2812">
        <v>0</v>
      </c>
      <c r="AJ2812">
        <v>1</v>
      </c>
      <c r="AK2812" s="9" t="s">
        <v>2840</v>
      </c>
      <c r="AL2812">
        <f t="shared" si="982"/>
        <v>0</v>
      </c>
      <c r="AM2812">
        <f>IF(AND(INDIRECT(AN2812)='Sample Select backend'!$C$2,INDIRECT(AO2812)=1,INDIRECT(AP2812)='Sample Select backend'!$F$2,INDIRECT(AQ2812)=1,INDIRECT(AR2812)='Sample Select backend'!$M$2),1,0)</f>
        <v>0</v>
      </c>
      <c r="AN2812" t="str">
        <f>_xlfn.CONCAT('Sample Select backend'!$C$4,ROW(AN2812))</f>
        <v>AE2812</v>
      </c>
      <c r="AO2812" s="9" t="str">
        <f>_xlfn.CONCAT('Sample Select backend'!$J$2,ROW(AO2812))</f>
        <v>AJ2812</v>
      </c>
      <c r="AP2812" t="str">
        <f>_xlfn.CONCAT('Sample Select backend'!$F$4,ROW(AP2812))</f>
        <v>AF2812</v>
      </c>
      <c r="AQ2812" t="str">
        <f>_xlfn.CONCAT('Sample Select backend'!$I$10,ROW(AQ2812))</f>
        <v>R2812</v>
      </c>
      <c r="AR2812" t="str">
        <f>_xlfn.CONCAT('Sample Select backend'!$M$4,ROW(AR2812))</f>
        <v>AK2812</v>
      </c>
      <c r="AS2812" t="str">
        <f t="shared" si="983"/>
        <v>Philippines</v>
      </c>
      <c r="AT2812" s="9">
        <f t="shared" si="984"/>
        <v>30</v>
      </c>
      <c r="AU2812">
        <f t="shared" si="985"/>
        <v>0</v>
      </c>
      <c r="AV2812" s="9">
        <v>0</v>
      </c>
    </row>
    <row r="2813" spans="1:48" x14ac:dyDescent="0.35">
      <c r="A2813" s="24" t="s">
        <v>142</v>
      </c>
      <c r="B2813" s="24">
        <v>7</v>
      </c>
      <c r="C2813" s="24">
        <v>30</v>
      </c>
      <c r="D2813" s="24" t="s">
        <v>4167</v>
      </c>
      <c r="E2813" s="24"/>
      <c r="O2813" t="s">
        <v>2805</v>
      </c>
      <c r="P2813" t="s">
        <v>2810</v>
      </c>
      <c r="Q2813" t="s">
        <v>2815</v>
      </c>
      <c r="R2813">
        <v>0</v>
      </c>
      <c r="S2813">
        <v>-9.51</v>
      </c>
      <c r="T2813">
        <v>-5.5</v>
      </c>
      <c r="U2813">
        <v>49</v>
      </c>
      <c r="V2813">
        <v>-1</v>
      </c>
      <c r="W2813">
        <v>-1</v>
      </c>
      <c r="X2813">
        <v>-1</v>
      </c>
      <c r="Y2813">
        <v>-1</v>
      </c>
      <c r="Z2813">
        <v>-1</v>
      </c>
      <c r="AA2813">
        <v>-1</v>
      </c>
      <c r="AB2813">
        <v>-1</v>
      </c>
      <c r="AC2813">
        <v>-1</v>
      </c>
      <c r="AD2813">
        <v>-1</v>
      </c>
      <c r="AE2813" s="4" t="s">
        <v>2828</v>
      </c>
      <c r="AF2813" s="9" t="s">
        <v>2829</v>
      </c>
      <c r="AG2813">
        <v>0</v>
      </c>
      <c r="AH2813">
        <v>1</v>
      </c>
      <c r="AI2813">
        <v>0</v>
      </c>
      <c r="AJ2813">
        <v>1</v>
      </c>
      <c r="AK2813" s="9" t="s">
        <v>2840</v>
      </c>
      <c r="AL2813">
        <f t="shared" si="982"/>
        <v>0</v>
      </c>
      <c r="AM2813">
        <f>IF(AND(INDIRECT(AN2813)='Sample Select backend'!$C$2,INDIRECT(AO2813)=1,INDIRECT(AP2813)='Sample Select backend'!$F$2,INDIRECT(AQ2813)=1,INDIRECT(AR2813)='Sample Select backend'!$M$2),1,0)</f>
        <v>0</v>
      </c>
      <c r="AN2813" t="str">
        <f>_xlfn.CONCAT('Sample Select backend'!$C$4,ROW(AN2813))</f>
        <v>AE2813</v>
      </c>
      <c r="AO2813" s="9" t="str">
        <f>_xlfn.CONCAT('Sample Select backend'!$J$2,ROW(AO2813))</f>
        <v>AJ2813</v>
      </c>
      <c r="AP2813" t="str">
        <f>_xlfn.CONCAT('Sample Select backend'!$F$4,ROW(AP2813))</f>
        <v>AF2813</v>
      </c>
      <c r="AQ2813" t="str">
        <f>_xlfn.CONCAT('Sample Select backend'!$I$10,ROW(AQ2813))</f>
        <v>R2813</v>
      </c>
      <c r="AR2813" t="str">
        <f>_xlfn.CONCAT('Sample Select backend'!$M$4,ROW(AR2813))</f>
        <v>AK2813</v>
      </c>
      <c r="AS2813" t="str">
        <f t="shared" si="983"/>
        <v>Philippines</v>
      </c>
      <c r="AT2813" s="9">
        <f t="shared" si="984"/>
        <v>30</v>
      </c>
      <c r="AU2813">
        <f t="shared" si="985"/>
        <v>0</v>
      </c>
      <c r="AV2813" s="9">
        <v>1</v>
      </c>
    </row>
    <row r="2814" spans="1:48" x14ac:dyDescent="0.35">
      <c r="A2814" s="24" t="s">
        <v>142</v>
      </c>
      <c r="B2814" s="24">
        <v>7</v>
      </c>
      <c r="C2814" s="24">
        <v>31</v>
      </c>
      <c r="D2814" s="24" t="s">
        <v>4168</v>
      </c>
      <c r="E2814" s="24"/>
      <c r="O2814" t="s">
        <v>2805</v>
      </c>
      <c r="P2814" t="s">
        <v>2810</v>
      </c>
      <c r="Q2814" t="s">
        <v>2815</v>
      </c>
      <c r="R2814">
        <v>0</v>
      </c>
      <c r="S2814">
        <v>-9.51</v>
      </c>
      <c r="T2814">
        <v>-5.5</v>
      </c>
      <c r="U2814">
        <v>49</v>
      </c>
      <c r="V2814">
        <v>-1</v>
      </c>
      <c r="W2814">
        <v>-1</v>
      </c>
      <c r="X2814">
        <v>-1</v>
      </c>
      <c r="Y2814">
        <v>-1</v>
      </c>
      <c r="Z2814">
        <v>-1</v>
      </c>
      <c r="AA2814">
        <v>-1</v>
      </c>
      <c r="AB2814">
        <v>-1</v>
      </c>
      <c r="AC2814">
        <v>-1</v>
      </c>
      <c r="AD2814">
        <v>-1</v>
      </c>
      <c r="AE2814" s="4" t="s">
        <v>2828</v>
      </c>
      <c r="AF2814" s="9" t="s">
        <v>2829</v>
      </c>
      <c r="AG2814">
        <v>0</v>
      </c>
      <c r="AH2814">
        <v>1</v>
      </c>
      <c r="AI2814">
        <v>0</v>
      </c>
      <c r="AJ2814">
        <v>1</v>
      </c>
      <c r="AK2814" s="9" t="s">
        <v>2840</v>
      </c>
      <c r="AL2814">
        <f t="shared" si="982"/>
        <v>0</v>
      </c>
      <c r="AM2814">
        <f>IF(AND(INDIRECT(AN2814)='Sample Select backend'!$C$2,INDIRECT(AO2814)=1,INDIRECT(AP2814)='Sample Select backend'!$F$2,INDIRECT(AQ2814)=1,INDIRECT(AR2814)='Sample Select backend'!$M$2),1,0)</f>
        <v>0</v>
      </c>
      <c r="AN2814" t="str">
        <f>_xlfn.CONCAT('Sample Select backend'!$C$4,ROW(AN2814))</f>
        <v>AE2814</v>
      </c>
      <c r="AO2814" s="9" t="str">
        <f>_xlfn.CONCAT('Sample Select backend'!$J$2,ROW(AO2814))</f>
        <v>AJ2814</v>
      </c>
      <c r="AP2814" t="str">
        <f>_xlfn.CONCAT('Sample Select backend'!$F$4,ROW(AP2814))</f>
        <v>AF2814</v>
      </c>
      <c r="AQ2814" t="str">
        <f>_xlfn.CONCAT('Sample Select backend'!$I$10,ROW(AQ2814))</f>
        <v>R2814</v>
      </c>
      <c r="AR2814" t="str">
        <f>_xlfn.CONCAT('Sample Select backend'!$M$4,ROW(AR2814))</f>
        <v>AK2814</v>
      </c>
      <c r="AS2814" t="str">
        <f t="shared" si="983"/>
        <v>Philippines</v>
      </c>
      <c r="AT2814" s="9">
        <f t="shared" si="984"/>
        <v>31</v>
      </c>
      <c r="AU2814">
        <f t="shared" si="985"/>
        <v>0</v>
      </c>
      <c r="AV2814" s="9">
        <v>1</v>
      </c>
    </row>
    <row r="2815" spans="1:48" x14ac:dyDescent="0.35">
      <c r="A2815" t="s">
        <v>145</v>
      </c>
      <c r="B2815">
        <v>6</v>
      </c>
      <c r="C2815">
        <v>25</v>
      </c>
      <c r="D2815" t="s">
        <v>1928</v>
      </c>
      <c r="E2815">
        <v>2</v>
      </c>
      <c r="F2815">
        <v>1</v>
      </c>
      <c r="G2815">
        <v>2</v>
      </c>
      <c r="H2815">
        <v>-1</v>
      </c>
      <c r="I2815">
        <v>2</v>
      </c>
      <c r="J2815">
        <v>1</v>
      </c>
      <c r="K2815">
        <v>1</v>
      </c>
      <c r="L2815">
        <v>-2</v>
      </c>
      <c r="M2815">
        <v>1</v>
      </c>
      <c r="N2815" t="s">
        <v>2744</v>
      </c>
      <c r="O2815" t="s">
        <v>2800</v>
      </c>
      <c r="P2815" t="s">
        <v>2810</v>
      </c>
      <c r="Q2815" t="s">
        <v>2813</v>
      </c>
      <c r="R2815">
        <v>0</v>
      </c>
      <c r="S2815">
        <v>-2.7</v>
      </c>
      <c r="T2815">
        <v>-7.22</v>
      </c>
      <c r="U2815">
        <v>58.2</v>
      </c>
      <c r="V2815">
        <f t="shared" ref="V2815:V2845" si="1004">IF(E2815&gt;0,1,IF(E2815&lt;0,0,-1))</f>
        <v>1</v>
      </c>
      <c r="W2815">
        <f t="shared" ref="W2815:W2845" si="1005">IF(F2815&gt;0,1,IF(F2815&lt;0,0,-1))</f>
        <v>1</v>
      </c>
      <c r="X2815">
        <f t="shared" ref="X2815:X2845" si="1006">IF(G2815&gt;0,1,IF(G2815&lt;0,0,-1))</f>
        <v>1</v>
      </c>
      <c r="Y2815">
        <f t="shared" ref="Y2815:Y2845" si="1007">IF(H2815&gt;0,1,IF(H2815&lt;0,0,-1))</f>
        <v>0</v>
      </c>
      <c r="Z2815">
        <f t="shared" ref="Z2815:Z2845" si="1008">IF(I2815&gt;0,1,IF(I2815&lt;0,0,-1))</f>
        <v>1</v>
      </c>
      <c r="AA2815">
        <f t="shared" ref="AA2815:AA2845" si="1009">IF(J2815&gt;0,1,IF(J2815&lt;0,0,-1))</f>
        <v>1</v>
      </c>
      <c r="AB2815">
        <f t="shared" ref="AB2815:AB2845" si="1010">IF(K2815&gt;0,1,IF(K2815&lt;0,0,-1))</f>
        <v>1</v>
      </c>
      <c r="AC2815">
        <f t="shared" ref="AC2815:AC2845" si="1011">IF(L2815&gt;0,1,IF(L2815&lt;0,0,-1))</f>
        <v>0</v>
      </c>
      <c r="AD2815">
        <f t="shared" ref="AD2815:AD2845" si="1012">IF(M2815&gt;0,1,IF(M2815&lt;0,0,-1))</f>
        <v>1</v>
      </c>
      <c r="AE2815" s="4" t="s">
        <v>2828</v>
      </c>
      <c r="AF2815" s="9" t="s">
        <v>2829</v>
      </c>
      <c r="AG2815">
        <v>0</v>
      </c>
      <c r="AH2815">
        <v>1</v>
      </c>
      <c r="AI2815">
        <v>1</v>
      </c>
      <c r="AJ2815">
        <v>1</v>
      </c>
      <c r="AK2815" s="9" t="s">
        <v>2840</v>
      </c>
      <c r="AL2815">
        <f t="shared" si="982"/>
        <v>0</v>
      </c>
      <c r="AM2815">
        <f>IF(AND(INDIRECT(AN2815)='Sample Select backend'!$C$2,INDIRECT(AO2815)=1,INDIRECT(AP2815)='Sample Select backend'!$F$2,INDIRECT(AQ2815)=1,INDIRECT(AR2815)='Sample Select backend'!$M$2),1,0)</f>
        <v>0</v>
      </c>
      <c r="AN2815" t="str">
        <f>_xlfn.CONCAT('Sample Select backend'!$C$4,ROW(AN2815))</f>
        <v>AE2815</v>
      </c>
      <c r="AO2815" s="9" t="str">
        <f>_xlfn.CONCAT('Sample Select backend'!$J$2,ROW(AO2815))</f>
        <v>AJ2815</v>
      </c>
      <c r="AP2815" t="str">
        <f>_xlfn.CONCAT('Sample Select backend'!$F$4,ROW(AP2815))</f>
        <v>AF2815</v>
      </c>
      <c r="AQ2815" t="str">
        <f>_xlfn.CONCAT('Sample Select backend'!$I$10,ROW(AQ2815))</f>
        <v>R2815</v>
      </c>
      <c r="AR2815" t="str">
        <f>_xlfn.CONCAT('Sample Select backend'!$M$4,ROW(AR2815))</f>
        <v>AK2815</v>
      </c>
      <c r="AS2815" t="str">
        <f t="shared" si="983"/>
        <v>Poland</v>
      </c>
      <c r="AT2815" s="9">
        <f t="shared" si="984"/>
        <v>25</v>
      </c>
      <c r="AU2815">
        <f t="shared" si="985"/>
        <v>1</v>
      </c>
      <c r="AV2815" s="9">
        <v>1</v>
      </c>
    </row>
    <row r="2816" spans="1:48" x14ac:dyDescent="0.35">
      <c r="A2816" t="s">
        <v>145</v>
      </c>
      <c r="B2816">
        <v>1</v>
      </c>
      <c r="C2816" t="s">
        <v>201</v>
      </c>
      <c r="D2816" t="s">
        <v>1939</v>
      </c>
      <c r="E2816">
        <v>-2</v>
      </c>
      <c r="F2816">
        <v>2</v>
      </c>
      <c r="H2816">
        <v>-2</v>
      </c>
      <c r="I2816">
        <v>2</v>
      </c>
      <c r="J2816">
        <v>2</v>
      </c>
      <c r="K2816">
        <v>2</v>
      </c>
      <c r="L2816">
        <v>2</v>
      </c>
      <c r="M2816">
        <v>1</v>
      </c>
      <c r="N2816" t="s">
        <v>2744</v>
      </c>
      <c r="O2816" t="s">
        <v>2800</v>
      </c>
      <c r="P2816" t="s">
        <v>2810</v>
      </c>
      <c r="Q2816" t="s">
        <v>2813</v>
      </c>
      <c r="R2816">
        <v>0</v>
      </c>
      <c r="S2816">
        <v>-2.7</v>
      </c>
      <c r="T2816">
        <v>-7.22</v>
      </c>
      <c r="U2816">
        <v>58.2</v>
      </c>
      <c r="V2816">
        <f t="shared" si="1004"/>
        <v>0</v>
      </c>
      <c r="W2816">
        <f t="shared" si="1005"/>
        <v>1</v>
      </c>
      <c r="X2816">
        <f t="shared" si="1006"/>
        <v>-1</v>
      </c>
      <c r="Y2816">
        <f t="shared" si="1007"/>
        <v>0</v>
      </c>
      <c r="Z2816">
        <f t="shared" si="1008"/>
        <v>1</v>
      </c>
      <c r="AA2816">
        <f t="shared" si="1009"/>
        <v>1</v>
      </c>
      <c r="AB2816">
        <f t="shared" si="1010"/>
        <v>1</v>
      </c>
      <c r="AC2816">
        <f t="shared" si="1011"/>
        <v>1</v>
      </c>
      <c r="AD2816">
        <f t="shared" si="1012"/>
        <v>1</v>
      </c>
      <c r="AE2816" s="4" t="s">
        <v>2828</v>
      </c>
      <c r="AF2816" s="9" t="s">
        <v>2829</v>
      </c>
      <c r="AG2816">
        <v>0</v>
      </c>
      <c r="AH2816">
        <v>1</v>
      </c>
      <c r="AI2816">
        <v>1</v>
      </c>
      <c r="AJ2816">
        <v>1</v>
      </c>
      <c r="AK2816" s="9" t="s">
        <v>2840</v>
      </c>
      <c r="AL2816">
        <f t="shared" si="982"/>
        <v>0</v>
      </c>
      <c r="AM2816">
        <f>IF(AND(INDIRECT(AN2816)='Sample Select backend'!$C$2,INDIRECT(AO2816)=1,INDIRECT(AP2816)='Sample Select backend'!$F$2,INDIRECT(AQ2816)=1,INDIRECT(AR2816)='Sample Select backend'!$M$2),1,0)</f>
        <v>0</v>
      </c>
      <c r="AN2816" t="str">
        <f>_xlfn.CONCAT('Sample Select backend'!$C$4,ROW(AN2816))</f>
        <v>AE2816</v>
      </c>
      <c r="AO2816" s="9" t="str">
        <f>_xlfn.CONCAT('Sample Select backend'!$J$2,ROW(AO2816))</f>
        <v>AJ2816</v>
      </c>
      <c r="AP2816" t="str">
        <f>_xlfn.CONCAT('Sample Select backend'!$F$4,ROW(AP2816))</f>
        <v>AF2816</v>
      </c>
      <c r="AQ2816" t="str">
        <f>_xlfn.CONCAT('Sample Select backend'!$I$10,ROW(AQ2816))</f>
        <v>R2816</v>
      </c>
      <c r="AR2816" t="str">
        <f>_xlfn.CONCAT('Sample Select backend'!$M$4,ROW(AR2816))</f>
        <v>AK2816</v>
      </c>
      <c r="AS2816" t="str">
        <f t="shared" si="983"/>
        <v>Poland</v>
      </c>
      <c r="AT2816" s="9" t="str">
        <f t="shared" si="984"/>
        <v>Other</v>
      </c>
      <c r="AU2816">
        <f t="shared" si="985"/>
        <v>0</v>
      </c>
      <c r="AV2816" s="9">
        <v>1</v>
      </c>
    </row>
    <row r="2817" spans="1:48" x14ac:dyDescent="0.35">
      <c r="A2817" t="s">
        <v>145</v>
      </c>
      <c r="B2817">
        <v>7</v>
      </c>
      <c r="C2817">
        <v>30</v>
      </c>
      <c r="D2817" t="s">
        <v>1940</v>
      </c>
      <c r="E2817">
        <v>1</v>
      </c>
      <c r="F2817">
        <v>1</v>
      </c>
      <c r="G2817">
        <v>2</v>
      </c>
      <c r="H2817">
        <v>1</v>
      </c>
      <c r="I2817">
        <v>2</v>
      </c>
      <c r="J2817">
        <v>2</v>
      </c>
      <c r="K2817">
        <v>1</v>
      </c>
      <c r="L2817">
        <v>-2</v>
      </c>
      <c r="M2817">
        <v>1</v>
      </c>
      <c r="N2817" t="s">
        <v>2744</v>
      </c>
      <c r="O2817" t="s">
        <v>2800</v>
      </c>
      <c r="P2817" t="s">
        <v>2810</v>
      </c>
      <c r="Q2817" t="s">
        <v>2813</v>
      </c>
      <c r="R2817">
        <v>0</v>
      </c>
      <c r="S2817">
        <v>-2.7</v>
      </c>
      <c r="T2817">
        <v>-7.22</v>
      </c>
      <c r="U2817">
        <v>58.2</v>
      </c>
      <c r="V2817">
        <f t="shared" si="1004"/>
        <v>1</v>
      </c>
      <c r="W2817">
        <f t="shared" si="1005"/>
        <v>1</v>
      </c>
      <c r="X2817">
        <f t="shared" si="1006"/>
        <v>1</v>
      </c>
      <c r="Y2817">
        <f t="shared" si="1007"/>
        <v>1</v>
      </c>
      <c r="Z2817">
        <f t="shared" si="1008"/>
        <v>1</v>
      </c>
      <c r="AA2817">
        <f t="shared" si="1009"/>
        <v>1</v>
      </c>
      <c r="AB2817">
        <f t="shared" si="1010"/>
        <v>1</v>
      </c>
      <c r="AC2817">
        <f t="shared" si="1011"/>
        <v>0</v>
      </c>
      <c r="AD2817">
        <f t="shared" si="1012"/>
        <v>1</v>
      </c>
      <c r="AE2817" s="4" t="s">
        <v>2828</v>
      </c>
      <c r="AF2817" s="9" t="s">
        <v>2829</v>
      </c>
      <c r="AG2817">
        <v>0</v>
      </c>
      <c r="AH2817">
        <v>1</v>
      </c>
      <c r="AI2817">
        <v>1</v>
      </c>
      <c r="AJ2817">
        <v>1</v>
      </c>
      <c r="AK2817" s="9" t="s">
        <v>2840</v>
      </c>
      <c r="AL2817">
        <f t="shared" si="982"/>
        <v>0</v>
      </c>
      <c r="AM2817">
        <f>IF(AND(INDIRECT(AN2817)='Sample Select backend'!$C$2,INDIRECT(AO2817)=1,INDIRECT(AP2817)='Sample Select backend'!$F$2,INDIRECT(AQ2817)=1,INDIRECT(AR2817)='Sample Select backend'!$M$2),1,0)</f>
        <v>0</v>
      </c>
      <c r="AN2817" t="str">
        <f>_xlfn.CONCAT('Sample Select backend'!$C$4,ROW(AN2817))</f>
        <v>AE2817</v>
      </c>
      <c r="AO2817" s="9" t="str">
        <f>_xlfn.CONCAT('Sample Select backend'!$J$2,ROW(AO2817))</f>
        <v>AJ2817</v>
      </c>
      <c r="AP2817" t="str">
        <f>_xlfn.CONCAT('Sample Select backend'!$F$4,ROW(AP2817))</f>
        <v>AF2817</v>
      </c>
      <c r="AQ2817" t="str">
        <f>_xlfn.CONCAT('Sample Select backend'!$I$10,ROW(AQ2817))</f>
        <v>R2817</v>
      </c>
      <c r="AR2817" t="str">
        <f>_xlfn.CONCAT('Sample Select backend'!$M$4,ROW(AR2817))</f>
        <v>AK2817</v>
      </c>
      <c r="AS2817" t="str">
        <f t="shared" si="983"/>
        <v>Poland</v>
      </c>
      <c r="AT2817" s="9">
        <f t="shared" si="984"/>
        <v>30</v>
      </c>
      <c r="AU2817">
        <f t="shared" si="985"/>
        <v>0</v>
      </c>
      <c r="AV2817" s="9">
        <v>1</v>
      </c>
    </row>
    <row r="2818" spans="1:48" x14ac:dyDescent="0.35">
      <c r="A2818" t="s">
        <v>145</v>
      </c>
      <c r="B2818">
        <v>2</v>
      </c>
      <c r="C2818">
        <v>14</v>
      </c>
      <c r="D2818" t="s">
        <v>1933</v>
      </c>
      <c r="E2818">
        <v>-2</v>
      </c>
      <c r="F2818">
        <v>2</v>
      </c>
      <c r="G2818">
        <v>2</v>
      </c>
      <c r="H2818">
        <v>2</v>
      </c>
      <c r="I2818">
        <v>2</v>
      </c>
      <c r="J2818">
        <v>2</v>
      </c>
      <c r="K2818">
        <v>1</v>
      </c>
      <c r="L2818">
        <v>2</v>
      </c>
      <c r="M2818">
        <v>1</v>
      </c>
      <c r="N2818" t="s">
        <v>2744</v>
      </c>
      <c r="O2818" t="s">
        <v>2800</v>
      </c>
      <c r="P2818" t="s">
        <v>2810</v>
      </c>
      <c r="Q2818" t="s">
        <v>2813</v>
      </c>
      <c r="R2818">
        <v>0</v>
      </c>
      <c r="S2818">
        <v>-2.7</v>
      </c>
      <c r="T2818">
        <v>-7.22</v>
      </c>
      <c r="U2818">
        <v>58.2</v>
      </c>
      <c r="V2818">
        <f t="shared" si="1004"/>
        <v>0</v>
      </c>
      <c r="W2818">
        <f t="shared" si="1005"/>
        <v>1</v>
      </c>
      <c r="X2818">
        <f t="shared" si="1006"/>
        <v>1</v>
      </c>
      <c r="Y2818">
        <f t="shared" si="1007"/>
        <v>1</v>
      </c>
      <c r="Z2818">
        <f t="shared" si="1008"/>
        <v>1</v>
      </c>
      <c r="AA2818">
        <f t="shared" si="1009"/>
        <v>1</v>
      </c>
      <c r="AB2818">
        <f t="shared" si="1010"/>
        <v>1</v>
      </c>
      <c r="AC2818">
        <f t="shared" si="1011"/>
        <v>1</v>
      </c>
      <c r="AD2818">
        <f t="shared" si="1012"/>
        <v>1</v>
      </c>
      <c r="AE2818" s="4" t="s">
        <v>2828</v>
      </c>
      <c r="AF2818" s="9" t="s">
        <v>2829</v>
      </c>
      <c r="AG2818">
        <v>0</v>
      </c>
      <c r="AH2818">
        <v>1</v>
      </c>
      <c r="AI2818">
        <v>1</v>
      </c>
      <c r="AJ2818">
        <v>1</v>
      </c>
      <c r="AK2818" s="9" t="s">
        <v>2840</v>
      </c>
      <c r="AL2818">
        <f t="shared" ref="AL2818:AL2881" si="1013">IF(OR(B2818="other",B2818="international",B2818="Transfers",B2818="expenditure"),1,0)</f>
        <v>0</v>
      </c>
      <c r="AM2818">
        <f>IF(AND(INDIRECT(AN2818)='Sample Select backend'!$C$2,INDIRECT(AO2818)=1,INDIRECT(AP2818)='Sample Select backend'!$F$2,INDIRECT(AQ2818)=1,INDIRECT(AR2818)='Sample Select backend'!$M$2),1,0)</f>
        <v>0</v>
      </c>
      <c r="AN2818" t="str">
        <f>_xlfn.CONCAT('Sample Select backend'!$C$4,ROW(AN2818))</f>
        <v>AE2818</v>
      </c>
      <c r="AO2818" s="9" t="str">
        <f>_xlfn.CONCAT('Sample Select backend'!$J$2,ROW(AO2818))</f>
        <v>AJ2818</v>
      </c>
      <c r="AP2818" t="str">
        <f>_xlfn.CONCAT('Sample Select backend'!$F$4,ROW(AP2818))</f>
        <v>AF2818</v>
      </c>
      <c r="AQ2818" t="str">
        <f>_xlfn.CONCAT('Sample Select backend'!$I$10,ROW(AQ2818))</f>
        <v>R2818</v>
      </c>
      <c r="AR2818" t="str">
        <f>_xlfn.CONCAT('Sample Select backend'!$M$4,ROW(AR2818))</f>
        <v>AK2818</v>
      </c>
      <c r="AS2818" t="str">
        <f t="shared" ref="AS2818:AS2881" si="1014">A2818</f>
        <v>Poland</v>
      </c>
      <c r="AT2818" s="9">
        <f t="shared" ref="AT2818:AT2881" si="1015">IF(ISNUMBER(C2818),C2818,IF(OR(C2818="general",C2818="23;general"),"General",IF(OR(C2818="exemption",C2818="other (exemption)"),"Tax exemption/waiver/suspension","Other")))</f>
        <v>14</v>
      </c>
      <c r="AU2818">
        <f t="shared" ref="AU2818:AU2881" si="1016">IF(A2818&lt;&gt;A2817,1,0)</f>
        <v>0</v>
      </c>
      <c r="AV2818" s="9">
        <v>1</v>
      </c>
    </row>
    <row r="2819" spans="1:48" x14ac:dyDescent="0.35">
      <c r="A2819" t="s">
        <v>145</v>
      </c>
      <c r="B2819">
        <v>1</v>
      </c>
      <c r="C2819">
        <v>8</v>
      </c>
      <c r="D2819" t="s">
        <v>1913</v>
      </c>
      <c r="E2819">
        <v>-2</v>
      </c>
      <c r="F2819">
        <v>2</v>
      </c>
      <c r="G2819">
        <v>-2</v>
      </c>
      <c r="H2819">
        <v>-2</v>
      </c>
      <c r="I2819">
        <v>-2</v>
      </c>
      <c r="J2819">
        <v>-2</v>
      </c>
      <c r="K2819">
        <v>-2</v>
      </c>
      <c r="L2819">
        <v>2</v>
      </c>
      <c r="M2819">
        <v>1</v>
      </c>
      <c r="N2819" t="s">
        <v>2744</v>
      </c>
      <c r="O2819" t="s">
        <v>2800</v>
      </c>
      <c r="P2819" t="s">
        <v>2810</v>
      </c>
      <c r="Q2819" t="s">
        <v>2813</v>
      </c>
      <c r="R2819">
        <v>0</v>
      </c>
      <c r="S2819">
        <v>-2.7</v>
      </c>
      <c r="T2819">
        <v>-7.22</v>
      </c>
      <c r="U2819">
        <v>58.2</v>
      </c>
      <c r="V2819">
        <f t="shared" si="1004"/>
        <v>0</v>
      </c>
      <c r="W2819">
        <f t="shared" si="1005"/>
        <v>1</v>
      </c>
      <c r="X2819">
        <f t="shared" si="1006"/>
        <v>0</v>
      </c>
      <c r="Y2819">
        <f t="shared" si="1007"/>
        <v>0</v>
      </c>
      <c r="Z2819">
        <f t="shared" si="1008"/>
        <v>0</v>
      </c>
      <c r="AA2819">
        <f t="shared" si="1009"/>
        <v>0</v>
      </c>
      <c r="AB2819">
        <f t="shared" si="1010"/>
        <v>0</v>
      </c>
      <c r="AC2819">
        <f t="shared" si="1011"/>
        <v>1</v>
      </c>
      <c r="AD2819">
        <f t="shared" si="1012"/>
        <v>1</v>
      </c>
      <c r="AE2819" s="4" t="s">
        <v>2828</v>
      </c>
      <c r="AF2819" s="9" t="s">
        <v>2829</v>
      </c>
      <c r="AG2819">
        <v>0</v>
      </c>
      <c r="AH2819">
        <v>1</v>
      </c>
      <c r="AI2819">
        <v>1</v>
      </c>
      <c r="AJ2819">
        <v>1</v>
      </c>
      <c r="AK2819" s="9" t="s">
        <v>2840</v>
      </c>
      <c r="AL2819">
        <f t="shared" si="1013"/>
        <v>0</v>
      </c>
      <c r="AM2819">
        <f>IF(AND(INDIRECT(AN2819)='Sample Select backend'!$C$2,INDIRECT(AO2819)=1,INDIRECT(AP2819)='Sample Select backend'!$F$2,INDIRECT(AQ2819)=1,INDIRECT(AR2819)='Sample Select backend'!$M$2),1,0)</f>
        <v>0</v>
      </c>
      <c r="AN2819" t="str">
        <f>_xlfn.CONCAT('Sample Select backend'!$C$4,ROW(AN2819))</f>
        <v>AE2819</v>
      </c>
      <c r="AO2819" s="9" t="str">
        <f>_xlfn.CONCAT('Sample Select backend'!$J$2,ROW(AO2819))</f>
        <v>AJ2819</v>
      </c>
      <c r="AP2819" t="str">
        <f>_xlfn.CONCAT('Sample Select backend'!$F$4,ROW(AP2819))</f>
        <v>AF2819</v>
      </c>
      <c r="AQ2819" t="str">
        <f>_xlfn.CONCAT('Sample Select backend'!$I$10,ROW(AQ2819))</f>
        <v>R2819</v>
      </c>
      <c r="AR2819" t="str">
        <f>_xlfn.CONCAT('Sample Select backend'!$M$4,ROW(AR2819))</f>
        <v>AK2819</v>
      </c>
      <c r="AS2819" t="str">
        <f t="shared" si="1014"/>
        <v>Poland</v>
      </c>
      <c r="AT2819" s="9">
        <f t="shared" si="1015"/>
        <v>8</v>
      </c>
      <c r="AU2819">
        <f t="shared" si="1016"/>
        <v>0</v>
      </c>
      <c r="AV2819" s="9">
        <v>1</v>
      </c>
    </row>
    <row r="2820" spans="1:48" x14ac:dyDescent="0.35">
      <c r="A2820" t="s">
        <v>145</v>
      </c>
      <c r="B2820">
        <v>7</v>
      </c>
      <c r="C2820">
        <v>30</v>
      </c>
      <c r="D2820" t="s">
        <v>1941</v>
      </c>
      <c r="E2820">
        <v>1</v>
      </c>
      <c r="F2820">
        <v>1</v>
      </c>
      <c r="G2820">
        <v>2</v>
      </c>
      <c r="H2820">
        <v>1</v>
      </c>
      <c r="I2820">
        <v>2</v>
      </c>
      <c r="J2820">
        <v>2</v>
      </c>
      <c r="K2820">
        <v>1</v>
      </c>
      <c r="L2820">
        <v>2</v>
      </c>
      <c r="M2820">
        <v>1</v>
      </c>
      <c r="N2820" t="s">
        <v>2744</v>
      </c>
      <c r="O2820" t="s">
        <v>2800</v>
      </c>
      <c r="P2820" t="s">
        <v>2810</v>
      </c>
      <c r="Q2820" t="s">
        <v>2813</v>
      </c>
      <c r="R2820">
        <v>0</v>
      </c>
      <c r="S2820">
        <v>-2.7</v>
      </c>
      <c r="T2820">
        <v>-7.22</v>
      </c>
      <c r="U2820">
        <v>58.2</v>
      </c>
      <c r="V2820">
        <f t="shared" si="1004"/>
        <v>1</v>
      </c>
      <c r="W2820">
        <f t="shared" si="1005"/>
        <v>1</v>
      </c>
      <c r="X2820">
        <f t="shared" si="1006"/>
        <v>1</v>
      </c>
      <c r="Y2820">
        <f t="shared" si="1007"/>
        <v>1</v>
      </c>
      <c r="Z2820">
        <f t="shared" si="1008"/>
        <v>1</v>
      </c>
      <c r="AA2820">
        <f t="shared" si="1009"/>
        <v>1</v>
      </c>
      <c r="AB2820">
        <f t="shared" si="1010"/>
        <v>1</v>
      </c>
      <c r="AC2820">
        <f t="shared" si="1011"/>
        <v>1</v>
      </c>
      <c r="AD2820">
        <f t="shared" si="1012"/>
        <v>1</v>
      </c>
      <c r="AE2820" s="4" t="s">
        <v>2828</v>
      </c>
      <c r="AF2820" s="9" t="s">
        <v>2829</v>
      </c>
      <c r="AG2820">
        <v>0</v>
      </c>
      <c r="AH2820">
        <v>1</v>
      </c>
      <c r="AI2820">
        <v>1</v>
      </c>
      <c r="AJ2820">
        <v>1</v>
      </c>
      <c r="AK2820" s="9" t="s">
        <v>2840</v>
      </c>
      <c r="AL2820">
        <f t="shared" si="1013"/>
        <v>0</v>
      </c>
      <c r="AM2820">
        <f>IF(AND(INDIRECT(AN2820)='Sample Select backend'!$C$2,INDIRECT(AO2820)=1,INDIRECT(AP2820)='Sample Select backend'!$F$2,INDIRECT(AQ2820)=1,INDIRECT(AR2820)='Sample Select backend'!$M$2),1,0)</f>
        <v>0</v>
      </c>
      <c r="AN2820" t="str">
        <f>_xlfn.CONCAT('Sample Select backend'!$C$4,ROW(AN2820))</f>
        <v>AE2820</v>
      </c>
      <c r="AO2820" s="9" t="str">
        <f>_xlfn.CONCAT('Sample Select backend'!$J$2,ROW(AO2820))</f>
        <v>AJ2820</v>
      </c>
      <c r="AP2820" t="str">
        <f>_xlfn.CONCAT('Sample Select backend'!$F$4,ROW(AP2820))</f>
        <v>AF2820</v>
      </c>
      <c r="AQ2820" t="str">
        <f>_xlfn.CONCAT('Sample Select backend'!$I$10,ROW(AQ2820))</f>
        <v>R2820</v>
      </c>
      <c r="AR2820" t="str">
        <f>_xlfn.CONCAT('Sample Select backend'!$M$4,ROW(AR2820))</f>
        <v>AK2820</v>
      </c>
      <c r="AS2820" t="str">
        <f t="shared" si="1014"/>
        <v>Poland</v>
      </c>
      <c r="AT2820" s="9">
        <f t="shared" si="1015"/>
        <v>30</v>
      </c>
      <c r="AU2820">
        <f t="shared" si="1016"/>
        <v>0</v>
      </c>
      <c r="AV2820" s="9">
        <v>1</v>
      </c>
    </row>
    <row r="2821" spans="1:48" x14ac:dyDescent="0.35">
      <c r="A2821" t="s">
        <v>145</v>
      </c>
      <c r="B2821">
        <v>1</v>
      </c>
      <c r="C2821">
        <v>6</v>
      </c>
      <c r="D2821" t="s">
        <v>1936</v>
      </c>
      <c r="E2821">
        <v>-2</v>
      </c>
      <c r="F2821">
        <v>2</v>
      </c>
      <c r="G2821">
        <v>2</v>
      </c>
      <c r="H2821">
        <v>2</v>
      </c>
      <c r="I2821">
        <v>2</v>
      </c>
      <c r="J2821">
        <v>2</v>
      </c>
      <c r="K2821">
        <v>1</v>
      </c>
      <c r="L2821">
        <v>2</v>
      </c>
      <c r="M2821">
        <v>1</v>
      </c>
      <c r="N2821" t="s">
        <v>2744</v>
      </c>
      <c r="O2821" t="s">
        <v>2800</v>
      </c>
      <c r="P2821" t="s">
        <v>2810</v>
      </c>
      <c r="Q2821" t="s">
        <v>2813</v>
      </c>
      <c r="R2821">
        <v>0</v>
      </c>
      <c r="S2821">
        <v>-2.7</v>
      </c>
      <c r="T2821">
        <v>-7.22</v>
      </c>
      <c r="U2821">
        <v>58.2</v>
      </c>
      <c r="V2821">
        <f t="shared" si="1004"/>
        <v>0</v>
      </c>
      <c r="W2821">
        <f t="shared" si="1005"/>
        <v>1</v>
      </c>
      <c r="X2821">
        <f t="shared" si="1006"/>
        <v>1</v>
      </c>
      <c r="Y2821">
        <f t="shared" si="1007"/>
        <v>1</v>
      </c>
      <c r="Z2821">
        <f t="shared" si="1008"/>
        <v>1</v>
      </c>
      <c r="AA2821">
        <f t="shared" si="1009"/>
        <v>1</v>
      </c>
      <c r="AB2821">
        <f t="shared" si="1010"/>
        <v>1</v>
      </c>
      <c r="AC2821">
        <f t="shared" si="1011"/>
        <v>1</v>
      </c>
      <c r="AD2821">
        <f t="shared" si="1012"/>
        <v>1</v>
      </c>
      <c r="AE2821" s="4" t="s">
        <v>2828</v>
      </c>
      <c r="AF2821" s="9" t="s">
        <v>2829</v>
      </c>
      <c r="AG2821">
        <v>0</v>
      </c>
      <c r="AH2821">
        <v>1</v>
      </c>
      <c r="AI2821">
        <v>1</v>
      </c>
      <c r="AJ2821">
        <v>1</v>
      </c>
      <c r="AK2821" s="9" t="s">
        <v>2840</v>
      </c>
      <c r="AL2821">
        <f t="shared" si="1013"/>
        <v>0</v>
      </c>
      <c r="AM2821">
        <f>IF(AND(INDIRECT(AN2821)='Sample Select backend'!$C$2,INDIRECT(AO2821)=1,INDIRECT(AP2821)='Sample Select backend'!$F$2,INDIRECT(AQ2821)=1,INDIRECT(AR2821)='Sample Select backend'!$M$2),1,0)</f>
        <v>0</v>
      </c>
      <c r="AN2821" t="str">
        <f>_xlfn.CONCAT('Sample Select backend'!$C$4,ROW(AN2821))</f>
        <v>AE2821</v>
      </c>
      <c r="AO2821" s="9" t="str">
        <f>_xlfn.CONCAT('Sample Select backend'!$J$2,ROW(AO2821))</f>
        <v>AJ2821</v>
      </c>
      <c r="AP2821" t="str">
        <f>_xlfn.CONCAT('Sample Select backend'!$F$4,ROW(AP2821))</f>
        <v>AF2821</v>
      </c>
      <c r="AQ2821" t="str">
        <f>_xlfn.CONCAT('Sample Select backend'!$I$10,ROW(AQ2821))</f>
        <v>R2821</v>
      </c>
      <c r="AR2821" t="str">
        <f>_xlfn.CONCAT('Sample Select backend'!$M$4,ROW(AR2821))</f>
        <v>AK2821</v>
      </c>
      <c r="AS2821" t="str">
        <f t="shared" si="1014"/>
        <v>Poland</v>
      </c>
      <c r="AT2821" s="9">
        <f t="shared" si="1015"/>
        <v>6</v>
      </c>
      <c r="AU2821">
        <f t="shared" si="1016"/>
        <v>0</v>
      </c>
      <c r="AV2821" s="9">
        <v>1</v>
      </c>
    </row>
    <row r="2822" spans="1:48" x14ac:dyDescent="0.35">
      <c r="A2822" t="s">
        <v>145</v>
      </c>
      <c r="B2822">
        <v>2</v>
      </c>
      <c r="C2822">
        <v>13</v>
      </c>
      <c r="D2822" t="s">
        <v>1914</v>
      </c>
      <c r="E2822">
        <v>-2</v>
      </c>
      <c r="F2822">
        <v>2</v>
      </c>
      <c r="G2822">
        <v>2</v>
      </c>
      <c r="H2822">
        <v>2</v>
      </c>
      <c r="I2822">
        <v>2</v>
      </c>
      <c r="J2822">
        <v>2</v>
      </c>
      <c r="K2822">
        <v>1</v>
      </c>
      <c r="L2822">
        <v>2</v>
      </c>
      <c r="M2822">
        <v>1</v>
      </c>
      <c r="N2822" t="s">
        <v>2744</v>
      </c>
      <c r="O2822" t="s">
        <v>2800</v>
      </c>
      <c r="P2822" t="s">
        <v>2810</v>
      </c>
      <c r="Q2822" t="s">
        <v>2813</v>
      </c>
      <c r="R2822">
        <v>0</v>
      </c>
      <c r="S2822">
        <v>-2.7</v>
      </c>
      <c r="T2822">
        <v>-7.22</v>
      </c>
      <c r="U2822">
        <v>58.2</v>
      </c>
      <c r="V2822">
        <f t="shared" si="1004"/>
        <v>0</v>
      </c>
      <c r="W2822">
        <f t="shared" si="1005"/>
        <v>1</v>
      </c>
      <c r="X2822">
        <f t="shared" si="1006"/>
        <v>1</v>
      </c>
      <c r="Y2822">
        <f t="shared" si="1007"/>
        <v>1</v>
      </c>
      <c r="Z2822">
        <f t="shared" si="1008"/>
        <v>1</v>
      </c>
      <c r="AA2822">
        <f t="shared" si="1009"/>
        <v>1</v>
      </c>
      <c r="AB2822">
        <f t="shared" si="1010"/>
        <v>1</v>
      </c>
      <c r="AC2822">
        <f t="shared" si="1011"/>
        <v>1</v>
      </c>
      <c r="AD2822">
        <f t="shared" si="1012"/>
        <v>1</v>
      </c>
      <c r="AE2822" s="4" t="s">
        <v>2828</v>
      </c>
      <c r="AF2822" s="9" t="s">
        <v>2829</v>
      </c>
      <c r="AG2822">
        <v>0</v>
      </c>
      <c r="AH2822">
        <v>1</v>
      </c>
      <c r="AI2822">
        <v>1</v>
      </c>
      <c r="AJ2822">
        <v>1</v>
      </c>
      <c r="AK2822" s="9" t="s">
        <v>2840</v>
      </c>
      <c r="AL2822">
        <f t="shared" si="1013"/>
        <v>0</v>
      </c>
      <c r="AM2822">
        <f>IF(AND(INDIRECT(AN2822)='Sample Select backend'!$C$2,INDIRECT(AO2822)=1,INDIRECT(AP2822)='Sample Select backend'!$F$2,INDIRECT(AQ2822)=1,INDIRECT(AR2822)='Sample Select backend'!$M$2),1,0)</f>
        <v>0</v>
      </c>
      <c r="AN2822" t="str">
        <f>_xlfn.CONCAT('Sample Select backend'!$C$4,ROW(AN2822))</f>
        <v>AE2822</v>
      </c>
      <c r="AO2822" s="9" t="str">
        <f>_xlfn.CONCAT('Sample Select backend'!$J$2,ROW(AO2822))</f>
        <v>AJ2822</v>
      </c>
      <c r="AP2822" t="str">
        <f>_xlfn.CONCAT('Sample Select backend'!$F$4,ROW(AP2822))</f>
        <v>AF2822</v>
      </c>
      <c r="AQ2822" t="str">
        <f>_xlfn.CONCAT('Sample Select backend'!$I$10,ROW(AQ2822))</f>
        <v>R2822</v>
      </c>
      <c r="AR2822" t="str">
        <f>_xlfn.CONCAT('Sample Select backend'!$M$4,ROW(AR2822))</f>
        <v>AK2822</v>
      </c>
      <c r="AS2822" t="str">
        <f t="shared" si="1014"/>
        <v>Poland</v>
      </c>
      <c r="AT2822" s="9">
        <f t="shared" si="1015"/>
        <v>13</v>
      </c>
      <c r="AU2822">
        <f t="shared" si="1016"/>
        <v>0</v>
      </c>
      <c r="AV2822" s="9">
        <v>1</v>
      </c>
    </row>
    <row r="2823" spans="1:48" x14ac:dyDescent="0.35">
      <c r="A2823" t="s">
        <v>145</v>
      </c>
      <c r="B2823">
        <v>3</v>
      </c>
      <c r="C2823" t="s">
        <v>201</v>
      </c>
      <c r="D2823" t="s">
        <v>1925</v>
      </c>
      <c r="E2823">
        <v>2</v>
      </c>
      <c r="F2823">
        <v>2</v>
      </c>
      <c r="G2823">
        <v>-2</v>
      </c>
      <c r="H2823">
        <v>-1</v>
      </c>
      <c r="I2823">
        <v>2</v>
      </c>
      <c r="J2823">
        <v>2</v>
      </c>
      <c r="K2823">
        <v>-2</v>
      </c>
      <c r="L2823">
        <v>-2</v>
      </c>
      <c r="M2823">
        <v>1</v>
      </c>
      <c r="N2823" t="s">
        <v>2744</v>
      </c>
      <c r="O2823" t="s">
        <v>2800</v>
      </c>
      <c r="P2823" t="s">
        <v>2810</v>
      </c>
      <c r="Q2823" t="s">
        <v>2813</v>
      </c>
      <c r="R2823">
        <v>0</v>
      </c>
      <c r="S2823">
        <v>-2.7</v>
      </c>
      <c r="T2823">
        <v>-7.22</v>
      </c>
      <c r="U2823">
        <v>58.2</v>
      </c>
      <c r="V2823">
        <f t="shared" si="1004"/>
        <v>1</v>
      </c>
      <c r="W2823">
        <f t="shared" si="1005"/>
        <v>1</v>
      </c>
      <c r="X2823">
        <f t="shared" si="1006"/>
        <v>0</v>
      </c>
      <c r="Y2823">
        <f t="shared" si="1007"/>
        <v>0</v>
      </c>
      <c r="Z2823">
        <f t="shared" si="1008"/>
        <v>1</v>
      </c>
      <c r="AA2823">
        <f t="shared" si="1009"/>
        <v>1</v>
      </c>
      <c r="AB2823">
        <f t="shared" si="1010"/>
        <v>0</v>
      </c>
      <c r="AC2823">
        <f t="shared" si="1011"/>
        <v>0</v>
      </c>
      <c r="AD2823">
        <f t="shared" si="1012"/>
        <v>1</v>
      </c>
      <c r="AE2823" s="4" t="s">
        <v>2828</v>
      </c>
      <c r="AF2823" s="9" t="s">
        <v>2829</v>
      </c>
      <c r="AG2823">
        <v>0</v>
      </c>
      <c r="AH2823">
        <v>1</v>
      </c>
      <c r="AI2823">
        <v>1</v>
      </c>
      <c r="AJ2823">
        <v>1</v>
      </c>
      <c r="AK2823" s="9" t="s">
        <v>2840</v>
      </c>
      <c r="AL2823">
        <f t="shared" si="1013"/>
        <v>0</v>
      </c>
      <c r="AM2823">
        <f>IF(AND(INDIRECT(AN2823)='Sample Select backend'!$C$2,INDIRECT(AO2823)=1,INDIRECT(AP2823)='Sample Select backend'!$F$2,INDIRECT(AQ2823)=1,INDIRECT(AR2823)='Sample Select backend'!$M$2),1,0)</f>
        <v>0</v>
      </c>
      <c r="AN2823" t="str">
        <f>_xlfn.CONCAT('Sample Select backend'!$C$4,ROW(AN2823))</f>
        <v>AE2823</v>
      </c>
      <c r="AO2823" s="9" t="str">
        <f>_xlfn.CONCAT('Sample Select backend'!$J$2,ROW(AO2823))</f>
        <v>AJ2823</v>
      </c>
      <c r="AP2823" t="str">
        <f>_xlfn.CONCAT('Sample Select backend'!$F$4,ROW(AP2823))</f>
        <v>AF2823</v>
      </c>
      <c r="AQ2823" t="str">
        <f>_xlfn.CONCAT('Sample Select backend'!$I$10,ROW(AQ2823))</f>
        <v>R2823</v>
      </c>
      <c r="AR2823" t="str">
        <f>_xlfn.CONCAT('Sample Select backend'!$M$4,ROW(AR2823))</f>
        <v>AK2823</v>
      </c>
      <c r="AS2823" t="str">
        <f t="shared" si="1014"/>
        <v>Poland</v>
      </c>
      <c r="AT2823" s="9" t="str">
        <f t="shared" si="1015"/>
        <v>Other</v>
      </c>
      <c r="AU2823">
        <f t="shared" si="1016"/>
        <v>0</v>
      </c>
      <c r="AV2823" s="9">
        <v>1</v>
      </c>
    </row>
    <row r="2824" spans="1:48" x14ac:dyDescent="0.35">
      <c r="A2824" t="s">
        <v>145</v>
      </c>
      <c r="B2824">
        <v>3</v>
      </c>
      <c r="C2824" t="s">
        <v>201</v>
      </c>
      <c r="D2824" t="s">
        <v>1915</v>
      </c>
      <c r="E2824">
        <v>2</v>
      </c>
      <c r="F2824">
        <v>2</v>
      </c>
      <c r="G2824">
        <v>-2</v>
      </c>
      <c r="H2824">
        <v>-1</v>
      </c>
      <c r="I2824">
        <v>-2</v>
      </c>
      <c r="J2824">
        <v>2</v>
      </c>
      <c r="K2824">
        <v>-2</v>
      </c>
      <c r="L2824">
        <v>-2</v>
      </c>
      <c r="M2824">
        <v>1</v>
      </c>
      <c r="N2824" t="s">
        <v>2744</v>
      </c>
      <c r="O2824" t="s">
        <v>2800</v>
      </c>
      <c r="P2824" t="s">
        <v>2810</v>
      </c>
      <c r="Q2824" t="s">
        <v>2813</v>
      </c>
      <c r="R2824">
        <v>0</v>
      </c>
      <c r="S2824">
        <v>-2.7</v>
      </c>
      <c r="T2824">
        <v>-7.22</v>
      </c>
      <c r="U2824">
        <v>58.2</v>
      </c>
      <c r="V2824">
        <f t="shared" si="1004"/>
        <v>1</v>
      </c>
      <c r="W2824">
        <f t="shared" si="1005"/>
        <v>1</v>
      </c>
      <c r="X2824">
        <f t="shared" si="1006"/>
        <v>0</v>
      </c>
      <c r="Y2824">
        <f t="shared" si="1007"/>
        <v>0</v>
      </c>
      <c r="Z2824">
        <f t="shared" si="1008"/>
        <v>0</v>
      </c>
      <c r="AA2824">
        <f t="shared" si="1009"/>
        <v>1</v>
      </c>
      <c r="AB2824">
        <f t="shared" si="1010"/>
        <v>0</v>
      </c>
      <c r="AC2824">
        <f t="shared" si="1011"/>
        <v>0</v>
      </c>
      <c r="AD2824">
        <f t="shared" si="1012"/>
        <v>1</v>
      </c>
      <c r="AE2824" s="4" t="s">
        <v>2828</v>
      </c>
      <c r="AF2824" s="9" t="s">
        <v>2829</v>
      </c>
      <c r="AG2824">
        <v>0</v>
      </c>
      <c r="AH2824">
        <v>1</v>
      </c>
      <c r="AI2824">
        <v>1</v>
      </c>
      <c r="AJ2824">
        <v>1</v>
      </c>
      <c r="AK2824" s="9" t="s">
        <v>2840</v>
      </c>
      <c r="AL2824">
        <f t="shared" si="1013"/>
        <v>0</v>
      </c>
      <c r="AM2824">
        <f>IF(AND(INDIRECT(AN2824)='Sample Select backend'!$C$2,INDIRECT(AO2824)=1,INDIRECT(AP2824)='Sample Select backend'!$F$2,INDIRECT(AQ2824)=1,INDIRECT(AR2824)='Sample Select backend'!$M$2),1,0)</f>
        <v>0</v>
      </c>
      <c r="AN2824" t="str">
        <f>_xlfn.CONCAT('Sample Select backend'!$C$4,ROW(AN2824))</f>
        <v>AE2824</v>
      </c>
      <c r="AO2824" s="9" t="str">
        <f>_xlfn.CONCAT('Sample Select backend'!$J$2,ROW(AO2824))</f>
        <v>AJ2824</v>
      </c>
      <c r="AP2824" t="str">
        <f>_xlfn.CONCAT('Sample Select backend'!$F$4,ROW(AP2824))</f>
        <v>AF2824</v>
      </c>
      <c r="AQ2824" t="str">
        <f>_xlfn.CONCAT('Sample Select backend'!$I$10,ROW(AQ2824))</f>
        <v>R2824</v>
      </c>
      <c r="AR2824" t="str">
        <f>_xlfn.CONCAT('Sample Select backend'!$M$4,ROW(AR2824))</f>
        <v>AK2824</v>
      </c>
      <c r="AS2824" t="str">
        <f t="shared" si="1014"/>
        <v>Poland</v>
      </c>
      <c r="AT2824" s="9" t="str">
        <f t="shared" si="1015"/>
        <v>Other</v>
      </c>
      <c r="AU2824">
        <f t="shared" si="1016"/>
        <v>0</v>
      </c>
      <c r="AV2824" s="9">
        <v>1</v>
      </c>
    </row>
    <row r="2825" spans="1:48" x14ac:dyDescent="0.35">
      <c r="A2825" t="s">
        <v>145</v>
      </c>
      <c r="B2825">
        <v>6</v>
      </c>
      <c r="C2825">
        <v>29</v>
      </c>
      <c r="D2825" t="s">
        <v>1922</v>
      </c>
      <c r="E2825">
        <v>1</v>
      </c>
      <c r="F2825">
        <v>1</v>
      </c>
      <c r="G2825">
        <v>2</v>
      </c>
      <c r="H2825">
        <v>-1</v>
      </c>
      <c r="I2825">
        <v>-2</v>
      </c>
      <c r="J2825">
        <v>2</v>
      </c>
      <c r="K2825">
        <v>1</v>
      </c>
      <c r="L2825">
        <v>-2</v>
      </c>
      <c r="M2825">
        <v>1</v>
      </c>
      <c r="N2825" t="s">
        <v>2744</v>
      </c>
      <c r="O2825" t="s">
        <v>2800</v>
      </c>
      <c r="P2825" t="s">
        <v>2810</v>
      </c>
      <c r="Q2825" t="s">
        <v>2813</v>
      </c>
      <c r="R2825">
        <v>0</v>
      </c>
      <c r="S2825">
        <v>-2.7</v>
      </c>
      <c r="T2825">
        <v>-7.22</v>
      </c>
      <c r="U2825">
        <v>58.2</v>
      </c>
      <c r="V2825">
        <f t="shared" si="1004"/>
        <v>1</v>
      </c>
      <c r="W2825">
        <f t="shared" si="1005"/>
        <v>1</v>
      </c>
      <c r="X2825">
        <f t="shared" si="1006"/>
        <v>1</v>
      </c>
      <c r="Y2825">
        <f t="shared" si="1007"/>
        <v>0</v>
      </c>
      <c r="Z2825">
        <f t="shared" si="1008"/>
        <v>0</v>
      </c>
      <c r="AA2825">
        <f t="shared" si="1009"/>
        <v>1</v>
      </c>
      <c r="AB2825">
        <f t="shared" si="1010"/>
        <v>1</v>
      </c>
      <c r="AC2825">
        <f t="shared" si="1011"/>
        <v>0</v>
      </c>
      <c r="AD2825">
        <f t="shared" si="1012"/>
        <v>1</v>
      </c>
      <c r="AE2825" s="4" t="s">
        <v>2828</v>
      </c>
      <c r="AF2825" s="9" t="s">
        <v>2829</v>
      </c>
      <c r="AG2825">
        <v>0</v>
      </c>
      <c r="AH2825">
        <v>1</v>
      </c>
      <c r="AI2825">
        <v>1</v>
      </c>
      <c r="AJ2825">
        <v>1</v>
      </c>
      <c r="AK2825" s="9" t="s">
        <v>2840</v>
      </c>
      <c r="AL2825">
        <f t="shared" si="1013"/>
        <v>0</v>
      </c>
      <c r="AM2825">
        <f>IF(AND(INDIRECT(AN2825)='Sample Select backend'!$C$2,INDIRECT(AO2825)=1,INDIRECT(AP2825)='Sample Select backend'!$F$2,INDIRECT(AQ2825)=1,INDIRECT(AR2825)='Sample Select backend'!$M$2),1,0)</f>
        <v>0</v>
      </c>
      <c r="AN2825" t="str">
        <f>_xlfn.CONCAT('Sample Select backend'!$C$4,ROW(AN2825))</f>
        <v>AE2825</v>
      </c>
      <c r="AO2825" s="9" t="str">
        <f>_xlfn.CONCAT('Sample Select backend'!$J$2,ROW(AO2825))</f>
        <v>AJ2825</v>
      </c>
      <c r="AP2825" t="str">
        <f>_xlfn.CONCAT('Sample Select backend'!$F$4,ROW(AP2825))</f>
        <v>AF2825</v>
      </c>
      <c r="AQ2825" t="str">
        <f>_xlfn.CONCAT('Sample Select backend'!$I$10,ROW(AQ2825))</f>
        <v>R2825</v>
      </c>
      <c r="AR2825" t="str">
        <f>_xlfn.CONCAT('Sample Select backend'!$M$4,ROW(AR2825))</f>
        <v>AK2825</v>
      </c>
      <c r="AS2825" t="str">
        <f t="shared" si="1014"/>
        <v>Poland</v>
      </c>
      <c r="AT2825" s="9">
        <f t="shared" si="1015"/>
        <v>29</v>
      </c>
      <c r="AU2825">
        <f t="shared" si="1016"/>
        <v>0</v>
      </c>
      <c r="AV2825" s="9">
        <v>1</v>
      </c>
    </row>
    <row r="2826" spans="1:48" x14ac:dyDescent="0.35">
      <c r="A2826" t="s">
        <v>145</v>
      </c>
      <c r="B2826">
        <v>6</v>
      </c>
      <c r="C2826">
        <v>29</v>
      </c>
      <c r="D2826" t="s">
        <v>1927</v>
      </c>
      <c r="E2826">
        <v>1</v>
      </c>
      <c r="F2826">
        <v>1</v>
      </c>
      <c r="G2826">
        <v>2</v>
      </c>
      <c r="H2826">
        <v>-1</v>
      </c>
      <c r="I2826">
        <v>2</v>
      </c>
      <c r="J2826">
        <v>2</v>
      </c>
      <c r="K2826">
        <v>1</v>
      </c>
      <c r="L2826">
        <v>2</v>
      </c>
      <c r="M2826">
        <v>1</v>
      </c>
      <c r="N2826" t="s">
        <v>2744</v>
      </c>
      <c r="O2826" t="s">
        <v>2800</v>
      </c>
      <c r="P2826" t="s">
        <v>2810</v>
      </c>
      <c r="Q2826" t="s">
        <v>2813</v>
      </c>
      <c r="R2826">
        <v>0</v>
      </c>
      <c r="S2826">
        <v>-2.7</v>
      </c>
      <c r="T2826">
        <v>-7.22</v>
      </c>
      <c r="U2826">
        <v>58.2</v>
      </c>
      <c r="V2826">
        <f t="shared" si="1004"/>
        <v>1</v>
      </c>
      <c r="W2826">
        <f t="shared" si="1005"/>
        <v>1</v>
      </c>
      <c r="X2826">
        <f t="shared" si="1006"/>
        <v>1</v>
      </c>
      <c r="Y2826">
        <f t="shared" si="1007"/>
        <v>0</v>
      </c>
      <c r="Z2826">
        <f t="shared" si="1008"/>
        <v>1</v>
      </c>
      <c r="AA2826">
        <f t="shared" si="1009"/>
        <v>1</v>
      </c>
      <c r="AB2826">
        <f t="shared" si="1010"/>
        <v>1</v>
      </c>
      <c r="AC2826">
        <f t="shared" si="1011"/>
        <v>1</v>
      </c>
      <c r="AD2826">
        <f t="shared" si="1012"/>
        <v>1</v>
      </c>
      <c r="AE2826" s="4" t="s">
        <v>2828</v>
      </c>
      <c r="AF2826" s="9" t="s">
        <v>2829</v>
      </c>
      <c r="AG2826">
        <v>0</v>
      </c>
      <c r="AH2826">
        <v>1</v>
      </c>
      <c r="AI2826">
        <v>1</v>
      </c>
      <c r="AJ2826">
        <v>1</v>
      </c>
      <c r="AK2826" s="9" t="s">
        <v>2840</v>
      </c>
      <c r="AL2826">
        <f t="shared" si="1013"/>
        <v>0</v>
      </c>
      <c r="AM2826">
        <f>IF(AND(INDIRECT(AN2826)='Sample Select backend'!$C$2,INDIRECT(AO2826)=1,INDIRECT(AP2826)='Sample Select backend'!$F$2,INDIRECT(AQ2826)=1,INDIRECT(AR2826)='Sample Select backend'!$M$2),1,0)</f>
        <v>0</v>
      </c>
      <c r="AN2826" t="str">
        <f>_xlfn.CONCAT('Sample Select backend'!$C$4,ROW(AN2826))</f>
        <v>AE2826</v>
      </c>
      <c r="AO2826" s="9" t="str">
        <f>_xlfn.CONCAT('Sample Select backend'!$J$2,ROW(AO2826))</f>
        <v>AJ2826</v>
      </c>
      <c r="AP2826" t="str">
        <f>_xlfn.CONCAT('Sample Select backend'!$F$4,ROW(AP2826))</f>
        <v>AF2826</v>
      </c>
      <c r="AQ2826" t="str">
        <f>_xlfn.CONCAT('Sample Select backend'!$I$10,ROW(AQ2826))</f>
        <v>R2826</v>
      </c>
      <c r="AR2826" t="str">
        <f>_xlfn.CONCAT('Sample Select backend'!$M$4,ROW(AR2826))</f>
        <v>AK2826</v>
      </c>
      <c r="AS2826" t="str">
        <f t="shared" si="1014"/>
        <v>Poland</v>
      </c>
      <c r="AT2826" s="9">
        <f t="shared" si="1015"/>
        <v>29</v>
      </c>
      <c r="AU2826">
        <f t="shared" si="1016"/>
        <v>0</v>
      </c>
      <c r="AV2826" s="9">
        <v>1</v>
      </c>
    </row>
    <row r="2827" spans="1:48" x14ac:dyDescent="0.35">
      <c r="A2827" t="s">
        <v>145</v>
      </c>
      <c r="B2827">
        <v>1</v>
      </c>
      <c r="C2827">
        <v>5</v>
      </c>
      <c r="D2827" t="s">
        <v>1923</v>
      </c>
      <c r="E2827">
        <v>-2</v>
      </c>
      <c r="F2827">
        <v>2</v>
      </c>
      <c r="G2827">
        <v>2</v>
      </c>
      <c r="H2827">
        <v>2</v>
      </c>
      <c r="I2827">
        <v>2</v>
      </c>
      <c r="J2827">
        <v>2</v>
      </c>
      <c r="K2827">
        <v>1</v>
      </c>
      <c r="L2827">
        <v>2</v>
      </c>
      <c r="M2827">
        <v>1</v>
      </c>
      <c r="N2827" t="s">
        <v>2744</v>
      </c>
      <c r="O2827" t="s">
        <v>2800</v>
      </c>
      <c r="P2827" t="s">
        <v>2810</v>
      </c>
      <c r="Q2827" t="s">
        <v>2813</v>
      </c>
      <c r="R2827">
        <v>0</v>
      </c>
      <c r="S2827">
        <v>-2.7</v>
      </c>
      <c r="T2827">
        <v>-7.22</v>
      </c>
      <c r="U2827">
        <v>58.2</v>
      </c>
      <c r="V2827">
        <f t="shared" si="1004"/>
        <v>0</v>
      </c>
      <c r="W2827">
        <f t="shared" si="1005"/>
        <v>1</v>
      </c>
      <c r="X2827">
        <f t="shared" si="1006"/>
        <v>1</v>
      </c>
      <c r="Y2827">
        <f t="shared" si="1007"/>
        <v>1</v>
      </c>
      <c r="Z2827">
        <f t="shared" si="1008"/>
        <v>1</v>
      </c>
      <c r="AA2827">
        <f t="shared" si="1009"/>
        <v>1</v>
      </c>
      <c r="AB2827">
        <f t="shared" si="1010"/>
        <v>1</v>
      </c>
      <c r="AC2827">
        <f t="shared" si="1011"/>
        <v>1</v>
      </c>
      <c r="AD2827">
        <f t="shared" si="1012"/>
        <v>1</v>
      </c>
      <c r="AE2827" s="4" t="s">
        <v>2828</v>
      </c>
      <c r="AF2827" s="9" t="s">
        <v>2829</v>
      </c>
      <c r="AG2827">
        <v>0</v>
      </c>
      <c r="AH2827">
        <v>1</v>
      </c>
      <c r="AI2827">
        <v>1</v>
      </c>
      <c r="AJ2827">
        <v>1</v>
      </c>
      <c r="AK2827" s="9" t="s">
        <v>2840</v>
      </c>
      <c r="AL2827">
        <f t="shared" si="1013"/>
        <v>0</v>
      </c>
      <c r="AM2827">
        <f>IF(AND(INDIRECT(AN2827)='Sample Select backend'!$C$2,INDIRECT(AO2827)=1,INDIRECT(AP2827)='Sample Select backend'!$F$2,INDIRECT(AQ2827)=1,INDIRECT(AR2827)='Sample Select backend'!$M$2),1,0)</f>
        <v>0</v>
      </c>
      <c r="AN2827" t="str">
        <f>_xlfn.CONCAT('Sample Select backend'!$C$4,ROW(AN2827))</f>
        <v>AE2827</v>
      </c>
      <c r="AO2827" s="9" t="str">
        <f>_xlfn.CONCAT('Sample Select backend'!$J$2,ROW(AO2827))</f>
        <v>AJ2827</v>
      </c>
      <c r="AP2827" t="str">
        <f>_xlfn.CONCAT('Sample Select backend'!$F$4,ROW(AP2827))</f>
        <v>AF2827</v>
      </c>
      <c r="AQ2827" t="str">
        <f>_xlfn.CONCAT('Sample Select backend'!$I$10,ROW(AQ2827))</f>
        <v>R2827</v>
      </c>
      <c r="AR2827" t="str">
        <f>_xlfn.CONCAT('Sample Select backend'!$M$4,ROW(AR2827))</f>
        <v>AK2827</v>
      </c>
      <c r="AS2827" t="str">
        <f t="shared" si="1014"/>
        <v>Poland</v>
      </c>
      <c r="AT2827" s="9">
        <f t="shared" si="1015"/>
        <v>5</v>
      </c>
      <c r="AU2827">
        <f t="shared" si="1016"/>
        <v>0</v>
      </c>
      <c r="AV2827" s="9">
        <v>1</v>
      </c>
    </row>
    <row r="2828" spans="1:48" x14ac:dyDescent="0.35">
      <c r="A2828" t="s">
        <v>145</v>
      </c>
      <c r="B2828">
        <v>7</v>
      </c>
      <c r="C2828">
        <v>30</v>
      </c>
      <c r="D2828" t="s">
        <v>1938</v>
      </c>
      <c r="E2828">
        <v>1</v>
      </c>
      <c r="F2828">
        <v>1</v>
      </c>
      <c r="G2828">
        <v>2</v>
      </c>
      <c r="H2828">
        <v>1</v>
      </c>
      <c r="I2828">
        <v>2</v>
      </c>
      <c r="J2828">
        <v>2</v>
      </c>
      <c r="K2828">
        <v>1</v>
      </c>
      <c r="L2828">
        <v>-2</v>
      </c>
      <c r="M2828">
        <v>1</v>
      </c>
      <c r="N2828" t="s">
        <v>2744</v>
      </c>
      <c r="O2828" t="s">
        <v>2800</v>
      </c>
      <c r="P2828" t="s">
        <v>2810</v>
      </c>
      <c r="Q2828" t="s">
        <v>2813</v>
      </c>
      <c r="R2828">
        <v>0</v>
      </c>
      <c r="S2828">
        <v>-2.7</v>
      </c>
      <c r="T2828">
        <v>-7.22</v>
      </c>
      <c r="U2828">
        <v>58.2</v>
      </c>
      <c r="V2828">
        <f t="shared" si="1004"/>
        <v>1</v>
      </c>
      <c r="W2828">
        <f t="shared" si="1005"/>
        <v>1</v>
      </c>
      <c r="X2828">
        <f t="shared" si="1006"/>
        <v>1</v>
      </c>
      <c r="Y2828">
        <f t="shared" si="1007"/>
        <v>1</v>
      </c>
      <c r="Z2828">
        <f t="shared" si="1008"/>
        <v>1</v>
      </c>
      <c r="AA2828">
        <f t="shared" si="1009"/>
        <v>1</v>
      </c>
      <c r="AB2828">
        <f t="shared" si="1010"/>
        <v>1</v>
      </c>
      <c r="AC2828">
        <f t="shared" si="1011"/>
        <v>0</v>
      </c>
      <c r="AD2828">
        <f t="shared" si="1012"/>
        <v>1</v>
      </c>
      <c r="AE2828" s="4" t="s">
        <v>2828</v>
      </c>
      <c r="AF2828" s="9" t="s">
        <v>2829</v>
      </c>
      <c r="AG2828">
        <v>0</v>
      </c>
      <c r="AH2828">
        <v>1</v>
      </c>
      <c r="AI2828">
        <v>1</v>
      </c>
      <c r="AJ2828">
        <v>1</v>
      </c>
      <c r="AK2828" s="9" t="s">
        <v>2840</v>
      </c>
      <c r="AL2828">
        <f t="shared" si="1013"/>
        <v>0</v>
      </c>
      <c r="AM2828">
        <f>IF(AND(INDIRECT(AN2828)='Sample Select backend'!$C$2,INDIRECT(AO2828)=1,INDIRECT(AP2828)='Sample Select backend'!$F$2,INDIRECT(AQ2828)=1,INDIRECT(AR2828)='Sample Select backend'!$M$2),1,0)</f>
        <v>0</v>
      </c>
      <c r="AN2828" t="str">
        <f>_xlfn.CONCAT('Sample Select backend'!$C$4,ROW(AN2828))</f>
        <v>AE2828</v>
      </c>
      <c r="AO2828" s="9" t="str">
        <f>_xlfn.CONCAT('Sample Select backend'!$J$2,ROW(AO2828))</f>
        <v>AJ2828</v>
      </c>
      <c r="AP2828" t="str">
        <f>_xlfn.CONCAT('Sample Select backend'!$F$4,ROW(AP2828))</f>
        <v>AF2828</v>
      </c>
      <c r="AQ2828" t="str">
        <f>_xlfn.CONCAT('Sample Select backend'!$I$10,ROW(AQ2828))</f>
        <v>R2828</v>
      </c>
      <c r="AR2828" t="str">
        <f>_xlfn.CONCAT('Sample Select backend'!$M$4,ROW(AR2828))</f>
        <v>AK2828</v>
      </c>
      <c r="AS2828" t="str">
        <f t="shared" si="1014"/>
        <v>Poland</v>
      </c>
      <c r="AT2828" s="9">
        <f t="shared" si="1015"/>
        <v>30</v>
      </c>
      <c r="AU2828">
        <f t="shared" si="1016"/>
        <v>0</v>
      </c>
      <c r="AV2828" s="9">
        <v>1</v>
      </c>
    </row>
    <row r="2829" spans="1:48" x14ac:dyDescent="0.35">
      <c r="A2829" t="s">
        <v>145</v>
      </c>
      <c r="B2829">
        <v>2</v>
      </c>
      <c r="C2829">
        <v>14</v>
      </c>
      <c r="D2829" t="s">
        <v>1926</v>
      </c>
      <c r="E2829">
        <v>2</v>
      </c>
      <c r="F2829">
        <v>2</v>
      </c>
      <c r="G2829">
        <v>2</v>
      </c>
      <c r="H2829">
        <v>2</v>
      </c>
      <c r="I2829">
        <v>2</v>
      </c>
      <c r="J2829">
        <v>2</v>
      </c>
      <c r="K2829">
        <v>-2</v>
      </c>
      <c r="L2829">
        <v>2</v>
      </c>
      <c r="M2829">
        <v>1</v>
      </c>
      <c r="N2829" t="s">
        <v>2744</v>
      </c>
      <c r="O2829" t="s">
        <v>2800</v>
      </c>
      <c r="P2829" t="s">
        <v>2810</v>
      </c>
      <c r="Q2829" t="s">
        <v>2813</v>
      </c>
      <c r="R2829">
        <v>0</v>
      </c>
      <c r="S2829">
        <v>-2.7</v>
      </c>
      <c r="T2829">
        <v>-7.22</v>
      </c>
      <c r="U2829">
        <v>58.2</v>
      </c>
      <c r="V2829">
        <f t="shared" si="1004"/>
        <v>1</v>
      </c>
      <c r="W2829">
        <f t="shared" si="1005"/>
        <v>1</v>
      </c>
      <c r="X2829">
        <f t="shared" si="1006"/>
        <v>1</v>
      </c>
      <c r="Y2829">
        <f t="shared" si="1007"/>
        <v>1</v>
      </c>
      <c r="Z2829">
        <f t="shared" si="1008"/>
        <v>1</v>
      </c>
      <c r="AA2829">
        <f t="shared" si="1009"/>
        <v>1</v>
      </c>
      <c r="AB2829">
        <f t="shared" si="1010"/>
        <v>0</v>
      </c>
      <c r="AC2829">
        <f t="shared" si="1011"/>
        <v>1</v>
      </c>
      <c r="AD2829">
        <f t="shared" si="1012"/>
        <v>1</v>
      </c>
      <c r="AE2829" s="4" t="s">
        <v>2828</v>
      </c>
      <c r="AF2829" s="9" t="s">
        <v>2829</v>
      </c>
      <c r="AG2829">
        <v>0</v>
      </c>
      <c r="AH2829">
        <v>1</v>
      </c>
      <c r="AI2829">
        <v>1</v>
      </c>
      <c r="AJ2829">
        <v>1</v>
      </c>
      <c r="AK2829" s="9" t="s">
        <v>2840</v>
      </c>
      <c r="AL2829">
        <f t="shared" si="1013"/>
        <v>0</v>
      </c>
      <c r="AM2829">
        <f>IF(AND(INDIRECT(AN2829)='Sample Select backend'!$C$2,INDIRECT(AO2829)=1,INDIRECT(AP2829)='Sample Select backend'!$F$2,INDIRECT(AQ2829)=1,INDIRECT(AR2829)='Sample Select backend'!$M$2),1,0)</f>
        <v>0</v>
      </c>
      <c r="AN2829" t="str">
        <f>_xlfn.CONCAT('Sample Select backend'!$C$4,ROW(AN2829))</f>
        <v>AE2829</v>
      </c>
      <c r="AO2829" s="9" t="str">
        <f>_xlfn.CONCAT('Sample Select backend'!$J$2,ROW(AO2829))</f>
        <v>AJ2829</v>
      </c>
      <c r="AP2829" t="str">
        <f>_xlfn.CONCAT('Sample Select backend'!$F$4,ROW(AP2829))</f>
        <v>AF2829</v>
      </c>
      <c r="AQ2829" t="str">
        <f>_xlfn.CONCAT('Sample Select backend'!$I$10,ROW(AQ2829))</f>
        <v>R2829</v>
      </c>
      <c r="AR2829" t="str">
        <f>_xlfn.CONCAT('Sample Select backend'!$M$4,ROW(AR2829))</f>
        <v>AK2829</v>
      </c>
      <c r="AS2829" t="str">
        <f t="shared" si="1014"/>
        <v>Poland</v>
      </c>
      <c r="AT2829" s="9">
        <f t="shared" si="1015"/>
        <v>14</v>
      </c>
      <c r="AU2829">
        <f t="shared" si="1016"/>
        <v>0</v>
      </c>
      <c r="AV2829" s="9">
        <v>1</v>
      </c>
    </row>
    <row r="2830" spans="1:48" x14ac:dyDescent="0.35">
      <c r="A2830" t="s">
        <v>145</v>
      </c>
      <c r="B2830">
        <v>1</v>
      </c>
      <c r="C2830" t="s">
        <v>206</v>
      </c>
      <c r="D2830" t="s">
        <v>1929</v>
      </c>
      <c r="E2830">
        <v>2</v>
      </c>
      <c r="F2830">
        <v>2</v>
      </c>
      <c r="G2830">
        <v>-2</v>
      </c>
      <c r="H2830">
        <v>-1</v>
      </c>
      <c r="I2830">
        <v>-2</v>
      </c>
      <c r="J2830">
        <v>2</v>
      </c>
      <c r="K2830">
        <v>2</v>
      </c>
      <c r="L2830">
        <v>-2</v>
      </c>
      <c r="M2830">
        <v>1</v>
      </c>
      <c r="N2830" t="s">
        <v>2744</v>
      </c>
      <c r="O2830" t="s">
        <v>2800</v>
      </c>
      <c r="P2830" t="s">
        <v>2810</v>
      </c>
      <c r="Q2830" t="s">
        <v>2813</v>
      </c>
      <c r="R2830">
        <v>0</v>
      </c>
      <c r="S2830">
        <v>-2.7</v>
      </c>
      <c r="T2830">
        <v>-7.22</v>
      </c>
      <c r="U2830">
        <v>58.2</v>
      </c>
      <c r="V2830">
        <f t="shared" si="1004"/>
        <v>1</v>
      </c>
      <c r="W2830">
        <f t="shared" si="1005"/>
        <v>1</v>
      </c>
      <c r="X2830">
        <f t="shared" si="1006"/>
        <v>0</v>
      </c>
      <c r="Y2830">
        <f t="shared" si="1007"/>
        <v>0</v>
      </c>
      <c r="Z2830">
        <f t="shared" si="1008"/>
        <v>0</v>
      </c>
      <c r="AA2830">
        <f t="shared" si="1009"/>
        <v>1</v>
      </c>
      <c r="AB2830">
        <f t="shared" si="1010"/>
        <v>1</v>
      </c>
      <c r="AC2830">
        <f t="shared" si="1011"/>
        <v>0</v>
      </c>
      <c r="AD2830">
        <f t="shared" si="1012"/>
        <v>1</v>
      </c>
      <c r="AE2830" s="4" t="s">
        <v>2828</v>
      </c>
      <c r="AF2830" s="9" t="s">
        <v>2829</v>
      </c>
      <c r="AG2830">
        <v>0</v>
      </c>
      <c r="AH2830">
        <v>1</v>
      </c>
      <c r="AI2830">
        <v>1</v>
      </c>
      <c r="AJ2830">
        <v>1</v>
      </c>
      <c r="AK2830" s="9" t="s">
        <v>2840</v>
      </c>
      <c r="AL2830">
        <f t="shared" si="1013"/>
        <v>0</v>
      </c>
      <c r="AM2830">
        <f>IF(AND(INDIRECT(AN2830)='Sample Select backend'!$C$2,INDIRECT(AO2830)=1,INDIRECT(AP2830)='Sample Select backend'!$F$2,INDIRECT(AQ2830)=1,INDIRECT(AR2830)='Sample Select backend'!$M$2),1,0)</f>
        <v>0</v>
      </c>
      <c r="AN2830" t="str">
        <f>_xlfn.CONCAT('Sample Select backend'!$C$4,ROW(AN2830))</f>
        <v>AE2830</v>
      </c>
      <c r="AO2830" s="9" t="str">
        <f>_xlfn.CONCAT('Sample Select backend'!$J$2,ROW(AO2830))</f>
        <v>AJ2830</v>
      </c>
      <c r="AP2830" t="str">
        <f>_xlfn.CONCAT('Sample Select backend'!$F$4,ROW(AP2830))</f>
        <v>AF2830</v>
      </c>
      <c r="AQ2830" t="str">
        <f>_xlfn.CONCAT('Sample Select backend'!$I$10,ROW(AQ2830))</f>
        <v>R2830</v>
      </c>
      <c r="AR2830" t="str">
        <f>_xlfn.CONCAT('Sample Select backend'!$M$4,ROW(AR2830))</f>
        <v>AK2830</v>
      </c>
      <c r="AS2830" t="str">
        <f t="shared" si="1014"/>
        <v>Poland</v>
      </c>
      <c r="AT2830" s="9" t="str">
        <f t="shared" si="1015"/>
        <v>Tax exemption/waiver/suspension</v>
      </c>
      <c r="AU2830">
        <f t="shared" si="1016"/>
        <v>0</v>
      </c>
      <c r="AV2830" s="9">
        <v>1</v>
      </c>
    </row>
    <row r="2831" spans="1:48" x14ac:dyDescent="0.35">
      <c r="A2831" t="s">
        <v>145</v>
      </c>
      <c r="B2831">
        <v>1</v>
      </c>
      <c r="C2831">
        <v>6</v>
      </c>
      <c r="D2831" t="s">
        <v>1933</v>
      </c>
      <c r="E2831">
        <v>-2</v>
      </c>
      <c r="F2831">
        <v>2</v>
      </c>
      <c r="G2831">
        <v>2</v>
      </c>
      <c r="H2831">
        <v>2</v>
      </c>
      <c r="I2831">
        <v>2</v>
      </c>
      <c r="J2831">
        <v>2</v>
      </c>
      <c r="K2831">
        <v>1</v>
      </c>
      <c r="L2831">
        <v>2</v>
      </c>
      <c r="M2831">
        <v>1</v>
      </c>
      <c r="N2831" t="s">
        <v>2744</v>
      </c>
      <c r="O2831" t="s">
        <v>2800</v>
      </c>
      <c r="P2831" t="s">
        <v>2810</v>
      </c>
      <c r="Q2831" t="s">
        <v>2813</v>
      </c>
      <c r="R2831">
        <v>0</v>
      </c>
      <c r="S2831">
        <v>-2.7</v>
      </c>
      <c r="T2831">
        <v>-7.22</v>
      </c>
      <c r="U2831">
        <v>58.2</v>
      </c>
      <c r="V2831">
        <f t="shared" si="1004"/>
        <v>0</v>
      </c>
      <c r="W2831">
        <f t="shared" si="1005"/>
        <v>1</v>
      </c>
      <c r="X2831">
        <f t="shared" si="1006"/>
        <v>1</v>
      </c>
      <c r="Y2831">
        <f t="shared" si="1007"/>
        <v>1</v>
      </c>
      <c r="Z2831">
        <f t="shared" si="1008"/>
        <v>1</v>
      </c>
      <c r="AA2831">
        <f t="shared" si="1009"/>
        <v>1</v>
      </c>
      <c r="AB2831">
        <f t="shared" si="1010"/>
        <v>1</v>
      </c>
      <c r="AC2831">
        <f t="shared" si="1011"/>
        <v>1</v>
      </c>
      <c r="AD2831">
        <f t="shared" si="1012"/>
        <v>1</v>
      </c>
      <c r="AE2831" s="4" t="s">
        <v>2828</v>
      </c>
      <c r="AF2831" s="9" t="s">
        <v>2829</v>
      </c>
      <c r="AG2831">
        <v>0</v>
      </c>
      <c r="AH2831">
        <v>1</v>
      </c>
      <c r="AI2831">
        <v>1</v>
      </c>
      <c r="AJ2831">
        <v>1</v>
      </c>
      <c r="AK2831" s="9" t="s">
        <v>2840</v>
      </c>
      <c r="AL2831">
        <f t="shared" si="1013"/>
        <v>0</v>
      </c>
      <c r="AM2831">
        <f>IF(AND(INDIRECT(AN2831)='Sample Select backend'!$C$2,INDIRECT(AO2831)=1,INDIRECT(AP2831)='Sample Select backend'!$F$2,INDIRECT(AQ2831)=1,INDIRECT(AR2831)='Sample Select backend'!$M$2),1,0)</f>
        <v>0</v>
      </c>
      <c r="AN2831" t="str">
        <f>_xlfn.CONCAT('Sample Select backend'!$C$4,ROW(AN2831))</f>
        <v>AE2831</v>
      </c>
      <c r="AO2831" s="9" t="str">
        <f>_xlfn.CONCAT('Sample Select backend'!$J$2,ROW(AO2831))</f>
        <v>AJ2831</v>
      </c>
      <c r="AP2831" t="str">
        <f>_xlfn.CONCAT('Sample Select backend'!$F$4,ROW(AP2831))</f>
        <v>AF2831</v>
      </c>
      <c r="AQ2831" t="str">
        <f>_xlfn.CONCAT('Sample Select backend'!$I$10,ROW(AQ2831))</f>
        <v>R2831</v>
      </c>
      <c r="AR2831" t="str">
        <f>_xlfn.CONCAT('Sample Select backend'!$M$4,ROW(AR2831))</f>
        <v>AK2831</v>
      </c>
      <c r="AS2831" t="str">
        <f t="shared" si="1014"/>
        <v>Poland</v>
      </c>
      <c r="AT2831" s="9">
        <f t="shared" si="1015"/>
        <v>6</v>
      </c>
      <c r="AU2831">
        <f t="shared" si="1016"/>
        <v>0</v>
      </c>
      <c r="AV2831" s="9">
        <v>1</v>
      </c>
    </row>
    <row r="2832" spans="1:48" x14ac:dyDescent="0.35">
      <c r="A2832" t="s">
        <v>145</v>
      </c>
      <c r="B2832">
        <v>5</v>
      </c>
      <c r="C2832" t="s">
        <v>204</v>
      </c>
      <c r="D2832" t="s">
        <v>1921</v>
      </c>
      <c r="E2832">
        <v>1</v>
      </c>
      <c r="F2832">
        <v>-2</v>
      </c>
      <c r="G2832">
        <v>-2</v>
      </c>
      <c r="H2832">
        <v>-1</v>
      </c>
      <c r="I2832">
        <v>-2</v>
      </c>
      <c r="J2832">
        <v>2</v>
      </c>
      <c r="K2832">
        <v>1</v>
      </c>
      <c r="L2832">
        <v>2</v>
      </c>
      <c r="M2832">
        <v>1</v>
      </c>
      <c r="N2832" t="s">
        <v>2744</v>
      </c>
      <c r="O2832" t="s">
        <v>2800</v>
      </c>
      <c r="P2832" t="s">
        <v>2810</v>
      </c>
      <c r="Q2832" t="s">
        <v>2813</v>
      </c>
      <c r="R2832">
        <v>0</v>
      </c>
      <c r="S2832">
        <v>-2.7</v>
      </c>
      <c r="T2832">
        <v>-7.22</v>
      </c>
      <c r="U2832">
        <v>58.2</v>
      </c>
      <c r="V2832">
        <f t="shared" si="1004"/>
        <v>1</v>
      </c>
      <c r="W2832">
        <f t="shared" si="1005"/>
        <v>0</v>
      </c>
      <c r="X2832">
        <f t="shared" si="1006"/>
        <v>0</v>
      </c>
      <c r="Y2832">
        <f t="shared" si="1007"/>
        <v>0</v>
      </c>
      <c r="Z2832">
        <f t="shared" si="1008"/>
        <v>0</v>
      </c>
      <c r="AA2832">
        <f t="shared" si="1009"/>
        <v>1</v>
      </c>
      <c r="AB2832">
        <f t="shared" si="1010"/>
        <v>1</v>
      </c>
      <c r="AC2832">
        <f t="shared" si="1011"/>
        <v>1</v>
      </c>
      <c r="AD2832">
        <f t="shared" si="1012"/>
        <v>1</v>
      </c>
      <c r="AE2832" s="4" t="s">
        <v>2828</v>
      </c>
      <c r="AF2832" s="9" t="s">
        <v>2829</v>
      </c>
      <c r="AG2832">
        <v>0</v>
      </c>
      <c r="AH2832">
        <v>1</v>
      </c>
      <c r="AI2832">
        <v>1</v>
      </c>
      <c r="AJ2832">
        <v>1</v>
      </c>
      <c r="AK2832" s="9" t="s">
        <v>2840</v>
      </c>
      <c r="AL2832">
        <f t="shared" si="1013"/>
        <v>0</v>
      </c>
      <c r="AM2832">
        <f>IF(AND(INDIRECT(AN2832)='Sample Select backend'!$C$2,INDIRECT(AO2832)=1,INDIRECT(AP2832)='Sample Select backend'!$F$2,INDIRECT(AQ2832)=1,INDIRECT(AR2832)='Sample Select backend'!$M$2),1,0)</f>
        <v>0</v>
      </c>
      <c r="AN2832" t="str">
        <f>_xlfn.CONCAT('Sample Select backend'!$C$4,ROW(AN2832))</f>
        <v>AE2832</v>
      </c>
      <c r="AO2832" s="9" t="str">
        <f>_xlfn.CONCAT('Sample Select backend'!$J$2,ROW(AO2832))</f>
        <v>AJ2832</v>
      </c>
      <c r="AP2832" t="str">
        <f>_xlfn.CONCAT('Sample Select backend'!$F$4,ROW(AP2832))</f>
        <v>AF2832</v>
      </c>
      <c r="AQ2832" t="str">
        <f>_xlfn.CONCAT('Sample Select backend'!$I$10,ROW(AQ2832))</f>
        <v>R2832</v>
      </c>
      <c r="AR2832" t="str">
        <f>_xlfn.CONCAT('Sample Select backend'!$M$4,ROW(AR2832))</f>
        <v>AK2832</v>
      </c>
      <c r="AS2832" t="str">
        <f t="shared" si="1014"/>
        <v>Poland</v>
      </c>
      <c r="AT2832" s="9" t="str">
        <f t="shared" si="1015"/>
        <v>General</v>
      </c>
      <c r="AU2832">
        <f t="shared" si="1016"/>
        <v>0</v>
      </c>
      <c r="AV2832" s="9">
        <v>1</v>
      </c>
    </row>
    <row r="2833" spans="1:48" x14ac:dyDescent="0.35">
      <c r="A2833" t="s">
        <v>145</v>
      </c>
      <c r="B2833">
        <v>1</v>
      </c>
      <c r="C2833">
        <v>3</v>
      </c>
      <c r="D2833" t="s">
        <v>1919</v>
      </c>
      <c r="E2833">
        <v>2</v>
      </c>
      <c r="F2833">
        <v>2</v>
      </c>
      <c r="G2833">
        <v>-2</v>
      </c>
      <c r="H2833">
        <v>-1</v>
      </c>
      <c r="I2833">
        <v>-2</v>
      </c>
      <c r="J2833">
        <v>2</v>
      </c>
      <c r="K2833">
        <v>2</v>
      </c>
      <c r="L2833">
        <v>-2</v>
      </c>
      <c r="M2833">
        <v>1</v>
      </c>
      <c r="N2833" t="s">
        <v>2744</v>
      </c>
      <c r="O2833" t="s">
        <v>2800</v>
      </c>
      <c r="P2833" t="s">
        <v>2810</v>
      </c>
      <c r="Q2833" t="s">
        <v>2813</v>
      </c>
      <c r="R2833">
        <v>0</v>
      </c>
      <c r="S2833">
        <v>-2.7</v>
      </c>
      <c r="T2833">
        <v>-7.22</v>
      </c>
      <c r="U2833">
        <v>58.2</v>
      </c>
      <c r="V2833">
        <f t="shared" si="1004"/>
        <v>1</v>
      </c>
      <c r="W2833">
        <f t="shared" si="1005"/>
        <v>1</v>
      </c>
      <c r="X2833">
        <f t="shared" si="1006"/>
        <v>0</v>
      </c>
      <c r="Y2833">
        <f t="shared" si="1007"/>
        <v>0</v>
      </c>
      <c r="Z2833">
        <f t="shared" si="1008"/>
        <v>0</v>
      </c>
      <c r="AA2833">
        <f t="shared" si="1009"/>
        <v>1</v>
      </c>
      <c r="AB2833">
        <f t="shared" si="1010"/>
        <v>1</v>
      </c>
      <c r="AC2833">
        <f t="shared" si="1011"/>
        <v>0</v>
      </c>
      <c r="AD2833">
        <f t="shared" si="1012"/>
        <v>1</v>
      </c>
      <c r="AE2833" s="4" t="s">
        <v>2828</v>
      </c>
      <c r="AF2833" s="9" t="s">
        <v>2829</v>
      </c>
      <c r="AG2833">
        <v>0</v>
      </c>
      <c r="AH2833">
        <v>1</v>
      </c>
      <c r="AI2833">
        <v>1</v>
      </c>
      <c r="AJ2833">
        <v>1</v>
      </c>
      <c r="AK2833" s="9" t="s">
        <v>2840</v>
      </c>
      <c r="AL2833">
        <f t="shared" si="1013"/>
        <v>0</v>
      </c>
      <c r="AM2833">
        <f>IF(AND(INDIRECT(AN2833)='Sample Select backend'!$C$2,INDIRECT(AO2833)=1,INDIRECT(AP2833)='Sample Select backend'!$F$2,INDIRECT(AQ2833)=1,INDIRECT(AR2833)='Sample Select backend'!$M$2),1,0)</f>
        <v>0</v>
      </c>
      <c r="AN2833" t="str">
        <f>_xlfn.CONCAT('Sample Select backend'!$C$4,ROW(AN2833))</f>
        <v>AE2833</v>
      </c>
      <c r="AO2833" s="9" t="str">
        <f>_xlfn.CONCAT('Sample Select backend'!$J$2,ROW(AO2833))</f>
        <v>AJ2833</v>
      </c>
      <c r="AP2833" t="str">
        <f>_xlfn.CONCAT('Sample Select backend'!$F$4,ROW(AP2833))</f>
        <v>AF2833</v>
      </c>
      <c r="AQ2833" t="str">
        <f>_xlfn.CONCAT('Sample Select backend'!$I$10,ROW(AQ2833))</f>
        <v>R2833</v>
      </c>
      <c r="AR2833" t="str">
        <f>_xlfn.CONCAT('Sample Select backend'!$M$4,ROW(AR2833))</f>
        <v>AK2833</v>
      </c>
      <c r="AS2833" t="str">
        <f t="shared" si="1014"/>
        <v>Poland</v>
      </c>
      <c r="AT2833" s="9">
        <f t="shared" si="1015"/>
        <v>3</v>
      </c>
      <c r="AU2833">
        <f t="shared" si="1016"/>
        <v>0</v>
      </c>
      <c r="AV2833" s="9">
        <v>1</v>
      </c>
    </row>
    <row r="2834" spans="1:48" x14ac:dyDescent="0.35">
      <c r="A2834" t="s">
        <v>145</v>
      </c>
      <c r="B2834">
        <v>6</v>
      </c>
      <c r="C2834">
        <v>29</v>
      </c>
      <c r="D2834" t="s">
        <v>1942</v>
      </c>
      <c r="E2834">
        <v>1</v>
      </c>
      <c r="F2834">
        <v>1</v>
      </c>
      <c r="G2834">
        <v>2</v>
      </c>
      <c r="H2834">
        <v>-1</v>
      </c>
      <c r="I2834">
        <v>-2</v>
      </c>
      <c r="J2834">
        <v>2</v>
      </c>
      <c r="K2834">
        <v>1</v>
      </c>
      <c r="L2834">
        <v>-2</v>
      </c>
      <c r="M2834">
        <v>1</v>
      </c>
      <c r="N2834" t="s">
        <v>2744</v>
      </c>
      <c r="O2834" t="s">
        <v>2800</v>
      </c>
      <c r="P2834" t="s">
        <v>2810</v>
      </c>
      <c r="Q2834" t="s">
        <v>2813</v>
      </c>
      <c r="R2834">
        <v>0</v>
      </c>
      <c r="S2834">
        <v>-2.7</v>
      </c>
      <c r="T2834">
        <v>-7.22</v>
      </c>
      <c r="U2834">
        <v>58.2</v>
      </c>
      <c r="V2834">
        <f t="shared" si="1004"/>
        <v>1</v>
      </c>
      <c r="W2834">
        <f t="shared" si="1005"/>
        <v>1</v>
      </c>
      <c r="X2834">
        <f t="shared" si="1006"/>
        <v>1</v>
      </c>
      <c r="Y2834">
        <f t="shared" si="1007"/>
        <v>0</v>
      </c>
      <c r="Z2834">
        <f t="shared" si="1008"/>
        <v>0</v>
      </c>
      <c r="AA2834">
        <f t="shared" si="1009"/>
        <v>1</v>
      </c>
      <c r="AB2834">
        <f t="shared" si="1010"/>
        <v>1</v>
      </c>
      <c r="AC2834">
        <f t="shared" si="1011"/>
        <v>0</v>
      </c>
      <c r="AD2834">
        <f t="shared" si="1012"/>
        <v>1</v>
      </c>
      <c r="AE2834" s="4" t="s">
        <v>2828</v>
      </c>
      <c r="AF2834" s="9" t="s">
        <v>2829</v>
      </c>
      <c r="AG2834">
        <v>0</v>
      </c>
      <c r="AH2834">
        <v>1</v>
      </c>
      <c r="AI2834">
        <v>1</v>
      </c>
      <c r="AJ2834">
        <v>1</v>
      </c>
      <c r="AK2834" s="9" t="s">
        <v>2840</v>
      </c>
      <c r="AL2834">
        <f t="shared" si="1013"/>
        <v>0</v>
      </c>
      <c r="AM2834">
        <f>IF(AND(INDIRECT(AN2834)='Sample Select backend'!$C$2,INDIRECT(AO2834)=1,INDIRECT(AP2834)='Sample Select backend'!$F$2,INDIRECT(AQ2834)=1,INDIRECT(AR2834)='Sample Select backend'!$M$2),1,0)</f>
        <v>0</v>
      </c>
      <c r="AN2834" t="str">
        <f>_xlfn.CONCAT('Sample Select backend'!$C$4,ROW(AN2834))</f>
        <v>AE2834</v>
      </c>
      <c r="AO2834" s="9" t="str">
        <f>_xlfn.CONCAT('Sample Select backend'!$J$2,ROW(AO2834))</f>
        <v>AJ2834</v>
      </c>
      <c r="AP2834" t="str">
        <f>_xlfn.CONCAT('Sample Select backend'!$F$4,ROW(AP2834))</f>
        <v>AF2834</v>
      </c>
      <c r="AQ2834" t="str">
        <f>_xlfn.CONCAT('Sample Select backend'!$I$10,ROW(AQ2834))</f>
        <v>R2834</v>
      </c>
      <c r="AR2834" t="str">
        <f>_xlfn.CONCAT('Sample Select backend'!$M$4,ROW(AR2834))</f>
        <v>AK2834</v>
      </c>
      <c r="AS2834" t="str">
        <f t="shared" si="1014"/>
        <v>Poland</v>
      </c>
      <c r="AT2834" s="9">
        <f t="shared" si="1015"/>
        <v>29</v>
      </c>
      <c r="AU2834">
        <f t="shared" si="1016"/>
        <v>0</v>
      </c>
      <c r="AV2834" s="9">
        <v>1</v>
      </c>
    </row>
    <row r="2835" spans="1:48" x14ac:dyDescent="0.35">
      <c r="A2835" t="s">
        <v>145</v>
      </c>
      <c r="B2835">
        <v>1</v>
      </c>
      <c r="C2835">
        <v>6</v>
      </c>
      <c r="D2835" t="s">
        <v>1916</v>
      </c>
      <c r="E2835">
        <v>-2</v>
      </c>
      <c r="F2835">
        <v>2</v>
      </c>
      <c r="G2835">
        <v>2</v>
      </c>
      <c r="H2835">
        <v>2</v>
      </c>
      <c r="I2835">
        <v>2</v>
      </c>
      <c r="J2835">
        <v>2</v>
      </c>
      <c r="K2835">
        <v>1</v>
      </c>
      <c r="L2835">
        <v>2</v>
      </c>
      <c r="M2835">
        <v>1</v>
      </c>
      <c r="N2835" t="s">
        <v>2744</v>
      </c>
      <c r="O2835" t="s">
        <v>2800</v>
      </c>
      <c r="P2835" t="s">
        <v>2810</v>
      </c>
      <c r="Q2835" t="s">
        <v>2813</v>
      </c>
      <c r="R2835">
        <v>0</v>
      </c>
      <c r="S2835">
        <v>-2.7</v>
      </c>
      <c r="T2835">
        <v>-7.22</v>
      </c>
      <c r="U2835">
        <v>58.2</v>
      </c>
      <c r="V2835">
        <f t="shared" si="1004"/>
        <v>0</v>
      </c>
      <c r="W2835">
        <f t="shared" si="1005"/>
        <v>1</v>
      </c>
      <c r="X2835">
        <f t="shared" si="1006"/>
        <v>1</v>
      </c>
      <c r="Y2835">
        <f t="shared" si="1007"/>
        <v>1</v>
      </c>
      <c r="Z2835">
        <f t="shared" si="1008"/>
        <v>1</v>
      </c>
      <c r="AA2835">
        <f t="shared" si="1009"/>
        <v>1</v>
      </c>
      <c r="AB2835">
        <f t="shared" si="1010"/>
        <v>1</v>
      </c>
      <c r="AC2835">
        <f t="shared" si="1011"/>
        <v>1</v>
      </c>
      <c r="AD2835">
        <f t="shared" si="1012"/>
        <v>1</v>
      </c>
      <c r="AE2835" s="4" t="s">
        <v>2828</v>
      </c>
      <c r="AF2835" s="9" t="s">
        <v>2829</v>
      </c>
      <c r="AG2835">
        <v>0</v>
      </c>
      <c r="AH2835">
        <v>1</v>
      </c>
      <c r="AI2835">
        <v>1</v>
      </c>
      <c r="AJ2835">
        <v>1</v>
      </c>
      <c r="AK2835" s="9" t="s">
        <v>2840</v>
      </c>
      <c r="AL2835">
        <f t="shared" si="1013"/>
        <v>0</v>
      </c>
      <c r="AM2835">
        <f>IF(AND(INDIRECT(AN2835)='Sample Select backend'!$C$2,INDIRECT(AO2835)=1,INDIRECT(AP2835)='Sample Select backend'!$F$2,INDIRECT(AQ2835)=1,INDIRECT(AR2835)='Sample Select backend'!$M$2),1,0)</f>
        <v>0</v>
      </c>
      <c r="AN2835" t="str">
        <f>_xlfn.CONCAT('Sample Select backend'!$C$4,ROW(AN2835))</f>
        <v>AE2835</v>
      </c>
      <c r="AO2835" s="9" t="str">
        <f>_xlfn.CONCAT('Sample Select backend'!$J$2,ROW(AO2835))</f>
        <v>AJ2835</v>
      </c>
      <c r="AP2835" t="str">
        <f>_xlfn.CONCAT('Sample Select backend'!$F$4,ROW(AP2835))</f>
        <v>AF2835</v>
      </c>
      <c r="AQ2835" t="str">
        <f>_xlfn.CONCAT('Sample Select backend'!$I$10,ROW(AQ2835))</f>
        <v>R2835</v>
      </c>
      <c r="AR2835" t="str">
        <f>_xlfn.CONCAT('Sample Select backend'!$M$4,ROW(AR2835))</f>
        <v>AK2835</v>
      </c>
      <c r="AS2835" t="str">
        <f t="shared" si="1014"/>
        <v>Poland</v>
      </c>
      <c r="AT2835" s="9">
        <f t="shared" si="1015"/>
        <v>6</v>
      </c>
      <c r="AU2835">
        <f t="shared" si="1016"/>
        <v>0</v>
      </c>
      <c r="AV2835" s="9">
        <v>1</v>
      </c>
    </row>
    <row r="2836" spans="1:48" x14ac:dyDescent="0.35">
      <c r="A2836" t="s">
        <v>145</v>
      </c>
      <c r="B2836">
        <v>7</v>
      </c>
      <c r="C2836">
        <v>30</v>
      </c>
      <c r="D2836" t="s">
        <v>1920</v>
      </c>
      <c r="E2836">
        <v>1</v>
      </c>
      <c r="F2836">
        <v>1</v>
      </c>
      <c r="G2836">
        <v>2</v>
      </c>
      <c r="H2836">
        <v>1</v>
      </c>
      <c r="I2836">
        <v>2</v>
      </c>
      <c r="J2836">
        <v>2</v>
      </c>
      <c r="K2836">
        <v>1</v>
      </c>
      <c r="L2836">
        <v>-2</v>
      </c>
      <c r="M2836">
        <v>1</v>
      </c>
      <c r="N2836" t="s">
        <v>2744</v>
      </c>
      <c r="O2836" t="s">
        <v>2800</v>
      </c>
      <c r="P2836" t="s">
        <v>2810</v>
      </c>
      <c r="Q2836" t="s">
        <v>2813</v>
      </c>
      <c r="R2836">
        <v>0</v>
      </c>
      <c r="S2836">
        <v>-2.7</v>
      </c>
      <c r="T2836">
        <v>-7.22</v>
      </c>
      <c r="U2836">
        <v>58.2</v>
      </c>
      <c r="V2836">
        <f t="shared" si="1004"/>
        <v>1</v>
      </c>
      <c r="W2836">
        <f t="shared" si="1005"/>
        <v>1</v>
      </c>
      <c r="X2836">
        <f t="shared" si="1006"/>
        <v>1</v>
      </c>
      <c r="Y2836">
        <f t="shared" si="1007"/>
        <v>1</v>
      </c>
      <c r="Z2836">
        <f t="shared" si="1008"/>
        <v>1</v>
      </c>
      <c r="AA2836">
        <f t="shared" si="1009"/>
        <v>1</v>
      </c>
      <c r="AB2836">
        <f t="shared" si="1010"/>
        <v>1</v>
      </c>
      <c r="AC2836">
        <f t="shared" si="1011"/>
        <v>0</v>
      </c>
      <c r="AD2836">
        <f t="shared" si="1012"/>
        <v>1</v>
      </c>
      <c r="AE2836" s="4" t="s">
        <v>2828</v>
      </c>
      <c r="AF2836" s="9" t="s">
        <v>2829</v>
      </c>
      <c r="AG2836">
        <v>0</v>
      </c>
      <c r="AH2836">
        <v>1</v>
      </c>
      <c r="AI2836">
        <v>1</v>
      </c>
      <c r="AJ2836">
        <v>1</v>
      </c>
      <c r="AK2836" s="9" t="s">
        <v>2840</v>
      </c>
      <c r="AL2836">
        <f t="shared" si="1013"/>
        <v>0</v>
      </c>
      <c r="AM2836">
        <f>IF(AND(INDIRECT(AN2836)='Sample Select backend'!$C$2,INDIRECT(AO2836)=1,INDIRECT(AP2836)='Sample Select backend'!$F$2,INDIRECT(AQ2836)=1,INDIRECT(AR2836)='Sample Select backend'!$M$2),1,0)</f>
        <v>0</v>
      </c>
      <c r="AN2836" t="str">
        <f>_xlfn.CONCAT('Sample Select backend'!$C$4,ROW(AN2836))</f>
        <v>AE2836</v>
      </c>
      <c r="AO2836" s="9" t="str">
        <f>_xlfn.CONCAT('Sample Select backend'!$J$2,ROW(AO2836))</f>
        <v>AJ2836</v>
      </c>
      <c r="AP2836" t="str">
        <f>_xlfn.CONCAT('Sample Select backend'!$F$4,ROW(AP2836))</f>
        <v>AF2836</v>
      </c>
      <c r="AQ2836" t="str">
        <f>_xlfn.CONCAT('Sample Select backend'!$I$10,ROW(AQ2836))</f>
        <v>R2836</v>
      </c>
      <c r="AR2836" t="str">
        <f>_xlfn.CONCAT('Sample Select backend'!$M$4,ROW(AR2836))</f>
        <v>AK2836</v>
      </c>
      <c r="AS2836" t="str">
        <f t="shared" si="1014"/>
        <v>Poland</v>
      </c>
      <c r="AT2836" s="9">
        <f t="shared" si="1015"/>
        <v>30</v>
      </c>
      <c r="AU2836">
        <f t="shared" si="1016"/>
        <v>0</v>
      </c>
      <c r="AV2836" s="9">
        <v>1</v>
      </c>
    </row>
    <row r="2837" spans="1:48" x14ac:dyDescent="0.35">
      <c r="A2837" t="s">
        <v>145</v>
      </c>
      <c r="B2837">
        <v>3</v>
      </c>
      <c r="C2837" t="s">
        <v>206</v>
      </c>
      <c r="D2837" t="s">
        <v>1934</v>
      </c>
      <c r="E2837">
        <v>2</v>
      </c>
      <c r="F2837">
        <v>2</v>
      </c>
      <c r="G2837">
        <v>-2</v>
      </c>
      <c r="H2837">
        <v>-1</v>
      </c>
      <c r="I2837">
        <v>-2</v>
      </c>
      <c r="J2837">
        <v>2</v>
      </c>
      <c r="K2837">
        <v>-2</v>
      </c>
      <c r="M2837">
        <v>1</v>
      </c>
      <c r="N2837" t="s">
        <v>2744</v>
      </c>
      <c r="O2837" t="s">
        <v>2800</v>
      </c>
      <c r="P2837" t="s">
        <v>2810</v>
      </c>
      <c r="Q2837" t="s">
        <v>2813</v>
      </c>
      <c r="R2837">
        <v>0</v>
      </c>
      <c r="S2837">
        <v>-2.7</v>
      </c>
      <c r="T2837">
        <v>-7.22</v>
      </c>
      <c r="U2837">
        <v>58.2</v>
      </c>
      <c r="V2837">
        <f t="shared" si="1004"/>
        <v>1</v>
      </c>
      <c r="W2837">
        <f t="shared" si="1005"/>
        <v>1</v>
      </c>
      <c r="X2837">
        <f t="shared" si="1006"/>
        <v>0</v>
      </c>
      <c r="Y2837">
        <f t="shared" si="1007"/>
        <v>0</v>
      </c>
      <c r="Z2837">
        <f t="shared" si="1008"/>
        <v>0</v>
      </c>
      <c r="AA2837">
        <f t="shared" si="1009"/>
        <v>1</v>
      </c>
      <c r="AB2837">
        <f t="shared" si="1010"/>
        <v>0</v>
      </c>
      <c r="AC2837">
        <f t="shared" si="1011"/>
        <v>-1</v>
      </c>
      <c r="AD2837">
        <f t="shared" si="1012"/>
        <v>1</v>
      </c>
      <c r="AE2837" s="4" t="s">
        <v>2828</v>
      </c>
      <c r="AF2837" s="9" t="s">
        <v>2829</v>
      </c>
      <c r="AG2837">
        <v>0</v>
      </c>
      <c r="AH2837">
        <v>1</v>
      </c>
      <c r="AI2837">
        <v>1</v>
      </c>
      <c r="AJ2837">
        <v>1</v>
      </c>
      <c r="AK2837" s="9" t="s">
        <v>2840</v>
      </c>
      <c r="AL2837">
        <f t="shared" si="1013"/>
        <v>0</v>
      </c>
      <c r="AM2837">
        <f>IF(AND(INDIRECT(AN2837)='Sample Select backend'!$C$2,INDIRECT(AO2837)=1,INDIRECT(AP2837)='Sample Select backend'!$F$2,INDIRECT(AQ2837)=1,INDIRECT(AR2837)='Sample Select backend'!$M$2),1,0)</f>
        <v>0</v>
      </c>
      <c r="AN2837" t="str">
        <f>_xlfn.CONCAT('Sample Select backend'!$C$4,ROW(AN2837))</f>
        <v>AE2837</v>
      </c>
      <c r="AO2837" s="9" t="str">
        <f>_xlfn.CONCAT('Sample Select backend'!$J$2,ROW(AO2837))</f>
        <v>AJ2837</v>
      </c>
      <c r="AP2837" t="str">
        <f>_xlfn.CONCAT('Sample Select backend'!$F$4,ROW(AP2837))</f>
        <v>AF2837</v>
      </c>
      <c r="AQ2837" t="str">
        <f>_xlfn.CONCAT('Sample Select backend'!$I$10,ROW(AQ2837))</f>
        <v>R2837</v>
      </c>
      <c r="AR2837" t="str">
        <f>_xlfn.CONCAT('Sample Select backend'!$M$4,ROW(AR2837))</f>
        <v>AK2837</v>
      </c>
      <c r="AS2837" t="str">
        <f t="shared" si="1014"/>
        <v>Poland</v>
      </c>
      <c r="AT2837" s="9" t="str">
        <f t="shared" si="1015"/>
        <v>Tax exemption/waiver/suspension</v>
      </c>
      <c r="AU2837">
        <f t="shared" si="1016"/>
        <v>0</v>
      </c>
      <c r="AV2837" s="9">
        <v>1</v>
      </c>
    </row>
    <row r="2838" spans="1:48" x14ac:dyDescent="0.35">
      <c r="A2838" t="s">
        <v>145</v>
      </c>
      <c r="B2838">
        <v>1</v>
      </c>
      <c r="C2838">
        <v>10</v>
      </c>
      <c r="D2838" t="s">
        <v>1935</v>
      </c>
      <c r="E2838">
        <v>-2</v>
      </c>
      <c r="F2838">
        <v>2</v>
      </c>
      <c r="G2838">
        <v>2</v>
      </c>
      <c r="H2838">
        <v>2</v>
      </c>
      <c r="I2838">
        <v>2</v>
      </c>
      <c r="J2838">
        <v>2</v>
      </c>
      <c r="K2838">
        <v>-2</v>
      </c>
      <c r="L2838">
        <v>2</v>
      </c>
      <c r="M2838">
        <v>1</v>
      </c>
      <c r="N2838" t="s">
        <v>2744</v>
      </c>
      <c r="O2838" t="s">
        <v>2800</v>
      </c>
      <c r="P2838" t="s">
        <v>2810</v>
      </c>
      <c r="Q2838" t="s">
        <v>2813</v>
      </c>
      <c r="R2838">
        <v>0</v>
      </c>
      <c r="S2838">
        <v>-2.7</v>
      </c>
      <c r="T2838">
        <v>-7.22</v>
      </c>
      <c r="U2838">
        <v>58.2</v>
      </c>
      <c r="V2838">
        <f t="shared" si="1004"/>
        <v>0</v>
      </c>
      <c r="W2838">
        <f t="shared" si="1005"/>
        <v>1</v>
      </c>
      <c r="X2838">
        <f t="shared" si="1006"/>
        <v>1</v>
      </c>
      <c r="Y2838">
        <f t="shared" si="1007"/>
        <v>1</v>
      </c>
      <c r="Z2838">
        <f t="shared" si="1008"/>
        <v>1</v>
      </c>
      <c r="AA2838">
        <f t="shared" si="1009"/>
        <v>1</v>
      </c>
      <c r="AB2838">
        <f t="shared" si="1010"/>
        <v>0</v>
      </c>
      <c r="AC2838">
        <f t="shared" si="1011"/>
        <v>1</v>
      </c>
      <c r="AD2838">
        <f t="shared" si="1012"/>
        <v>1</v>
      </c>
      <c r="AE2838" s="4" t="s">
        <v>2828</v>
      </c>
      <c r="AF2838" s="9" t="s">
        <v>2829</v>
      </c>
      <c r="AG2838">
        <v>0</v>
      </c>
      <c r="AH2838">
        <v>1</v>
      </c>
      <c r="AI2838">
        <v>1</v>
      </c>
      <c r="AJ2838">
        <v>1</v>
      </c>
      <c r="AK2838" s="9" t="s">
        <v>2840</v>
      </c>
      <c r="AL2838">
        <f t="shared" si="1013"/>
        <v>0</v>
      </c>
      <c r="AM2838">
        <f>IF(AND(INDIRECT(AN2838)='Sample Select backend'!$C$2,INDIRECT(AO2838)=1,INDIRECT(AP2838)='Sample Select backend'!$F$2,INDIRECT(AQ2838)=1,INDIRECT(AR2838)='Sample Select backend'!$M$2),1,0)</f>
        <v>0</v>
      </c>
      <c r="AN2838" t="str">
        <f>_xlfn.CONCAT('Sample Select backend'!$C$4,ROW(AN2838))</f>
        <v>AE2838</v>
      </c>
      <c r="AO2838" s="9" t="str">
        <f>_xlfn.CONCAT('Sample Select backend'!$J$2,ROW(AO2838))</f>
        <v>AJ2838</v>
      </c>
      <c r="AP2838" t="str">
        <f>_xlfn.CONCAT('Sample Select backend'!$F$4,ROW(AP2838))</f>
        <v>AF2838</v>
      </c>
      <c r="AQ2838" t="str">
        <f>_xlfn.CONCAT('Sample Select backend'!$I$10,ROW(AQ2838))</f>
        <v>R2838</v>
      </c>
      <c r="AR2838" t="str">
        <f>_xlfn.CONCAT('Sample Select backend'!$M$4,ROW(AR2838))</f>
        <v>AK2838</v>
      </c>
      <c r="AS2838" t="str">
        <f t="shared" si="1014"/>
        <v>Poland</v>
      </c>
      <c r="AT2838" s="9">
        <f t="shared" si="1015"/>
        <v>10</v>
      </c>
      <c r="AU2838">
        <f t="shared" si="1016"/>
        <v>0</v>
      </c>
      <c r="AV2838" s="9">
        <v>1</v>
      </c>
    </row>
    <row r="2839" spans="1:48" x14ac:dyDescent="0.35">
      <c r="A2839" t="s">
        <v>145</v>
      </c>
      <c r="B2839">
        <v>2</v>
      </c>
      <c r="C2839">
        <v>14</v>
      </c>
      <c r="D2839" t="s">
        <v>1918</v>
      </c>
      <c r="E2839">
        <v>-2</v>
      </c>
      <c r="F2839">
        <v>2</v>
      </c>
      <c r="G2839">
        <v>2</v>
      </c>
      <c r="H2839">
        <v>2</v>
      </c>
      <c r="I2839">
        <v>2</v>
      </c>
      <c r="J2839">
        <v>2</v>
      </c>
      <c r="K2839">
        <v>1</v>
      </c>
      <c r="L2839">
        <v>2</v>
      </c>
      <c r="M2839">
        <v>1</v>
      </c>
      <c r="N2839" t="s">
        <v>2744</v>
      </c>
      <c r="O2839" t="s">
        <v>2800</v>
      </c>
      <c r="P2839" t="s">
        <v>2810</v>
      </c>
      <c r="Q2839" t="s">
        <v>2813</v>
      </c>
      <c r="R2839">
        <v>0</v>
      </c>
      <c r="S2839">
        <v>-2.7</v>
      </c>
      <c r="T2839">
        <v>-7.22</v>
      </c>
      <c r="U2839">
        <v>58.2</v>
      </c>
      <c r="V2839">
        <f t="shared" si="1004"/>
        <v>0</v>
      </c>
      <c r="W2839">
        <f t="shared" si="1005"/>
        <v>1</v>
      </c>
      <c r="X2839">
        <f t="shared" si="1006"/>
        <v>1</v>
      </c>
      <c r="Y2839">
        <f t="shared" si="1007"/>
        <v>1</v>
      </c>
      <c r="Z2839">
        <f t="shared" si="1008"/>
        <v>1</v>
      </c>
      <c r="AA2839">
        <f t="shared" si="1009"/>
        <v>1</v>
      </c>
      <c r="AB2839">
        <f t="shared" si="1010"/>
        <v>1</v>
      </c>
      <c r="AC2839">
        <f t="shared" si="1011"/>
        <v>1</v>
      </c>
      <c r="AD2839">
        <f t="shared" si="1012"/>
        <v>1</v>
      </c>
      <c r="AE2839" s="4" t="s">
        <v>2828</v>
      </c>
      <c r="AF2839" s="9" t="s">
        <v>2829</v>
      </c>
      <c r="AG2839">
        <v>0</v>
      </c>
      <c r="AH2839">
        <v>1</v>
      </c>
      <c r="AI2839">
        <v>1</v>
      </c>
      <c r="AJ2839">
        <v>1</v>
      </c>
      <c r="AK2839" s="9" t="s">
        <v>2840</v>
      </c>
      <c r="AL2839">
        <f t="shared" si="1013"/>
        <v>0</v>
      </c>
      <c r="AM2839">
        <f>IF(AND(INDIRECT(AN2839)='Sample Select backend'!$C$2,INDIRECT(AO2839)=1,INDIRECT(AP2839)='Sample Select backend'!$F$2,INDIRECT(AQ2839)=1,INDIRECT(AR2839)='Sample Select backend'!$M$2),1,0)</f>
        <v>0</v>
      </c>
      <c r="AN2839" t="str">
        <f>_xlfn.CONCAT('Sample Select backend'!$C$4,ROW(AN2839))</f>
        <v>AE2839</v>
      </c>
      <c r="AO2839" s="9" t="str">
        <f>_xlfn.CONCAT('Sample Select backend'!$J$2,ROW(AO2839))</f>
        <v>AJ2839</v>
      </c>
      <c r="AP2839" t="str">
        <f>_xlfn.CONCAT('Sample Select backend'!$F$4,ROW(AP2839))</f>
        <v>AF2839</v>
      </c>
      <c r="AQ2839" t="str">
        <f>_xlfn.CONCAT('Sample Select backend'!$I$10,ROW(AQ2839))</f>
        <v>R2839</v>
      </c>
      <c r="AR2839" t="str">
        <f>_xlfn.CONCAT('Sample Select backend'!$M$4,ROW(AR2839))</f>
        <v>AK2839</v>
      </c>
      <c r="AS2839" t="str">
        <f t="shared" si="1014"/>
        <v>Poland</v>
      </c>
      <c r="AT2839" s="9">
        <f t="shared" si="1015"/>
        <v>14</v>
      </c>
      <c r="AU2839">
        <f t="shared" si="1016"/>
        <v>0</v>
      </c>
      <c r="AV2839" s="9">
        <v>1</v>
      </c>
    </row>
    <row r="2840" spans="1:48" x14ac:dyDescent="0.35">
      <c r="A2840" t="s">
        <v>145</v>
      </c>
      <c r="B2840">
        <v>6</v>
      </c>
      <c r="C2840">
        <v>25</v>
      </c>
      <c r="D2840" t="s">
        <v>1937</v>
      </c>
      <c r="E2840">
        <v>2</v>
      </c>
      <c r="F2840">
        <v>1</v>
      </c>
      <c r="G2840">
        <v>2</v>
      </c>
      <c r="H2840">
        <v>-1</v>
      </c>
      <c r="I2840">
        <v>2</v>
      </c>
      <c r="J2840">
        <v>2</v>
      </c>
      <c r="K2840">
        <v>1</v>
      </c>
      <c r="L2840">
        <v>-2</v>
      </c>
      <c r="M2840">
        <v>1</v>
      </c>
      <c r="N2840" t="s">
        <v>2744</v>
      </c>
      <c r="O2840" t="s">
        <v>2800</v>
      </c>
      <c r="P2840" t="s">
        <v>2810</v>
      </c>
      <c r="Q2840" t="s">
        <v>2813</v>
      </c>
      <c r="R2840">
        <v>0</v>
      </c>
      <c r="S2840">
        <v>-2.7</v>
      </c>
      <c r="T2840">
        <v>-7.22</v>
      </c>
      <c r="U2840">
        <v>58.2</v>
      </c>
      <c r="V2840">
        <f t="shared" si="1004"/>
        <v>1</v>
      </c>
      <c r="W2840">
        <f t="shared" si="1005"/>
        <v>1</v>
      </c>
      <c r="X2840">
        <f t="shared" si="1006"/>
        <v>1</v>
      </c>
      <c r="Y2840">
        <f t="shared" si="1007"/>
        <v>0</v>
      </c>
      <c r="Z2840">
        <f t="shared" si="1008"/>
        <v>1</v>
      </c>
      <c r="AA2840">
        <f t="shared" si="1009"/>
        <v>1</v>
      </c>
      <c r="AB2840">
        <f t="shared" si="1010"/>
        <v>1</v>
      </c>
      <c r="AC2840">
        <f t="shared" si="1011"/>
        <v>0</v>
      </c>
      <c r="AD2840">
        <f t="shared" si="1012"/>
        <v>1</v>
      </c>
      <c r="AE2840" s="4" t="s">
        <v>2828</v>
      </c>
      <c r="AF2840" s="9" t="s">
        <v>2829</v>
      </c>
      <c r="AG2840">
        <v>0</v>
      </c>
      <c r="AH2840">
        <v>1</v>
      </c>
      <c r="AI2840">
        <v>1</v>
      </c>
      <c r="AJ2840">
        <v>1</v>
      </c>
      <c r="AK2840" s="9" t="s">
        <v>2840</v>
      </c>
      <c r="AL2840">
        <f t="shared" si="1013"/>
        <v>0</v>
      </c>
      <c r="AM2840">
        <f>IF(AND(INDIRECT(AN2840)='Sample Select backend'!$C$2,INDIRECT(AO2840)=1,INDIRECT(AP2840)='Sample Select backend'!$F$2,INDIRECT(AQ2840)=1,INDIRECT(AR2840)='Sample Select backend'!$M$2),1,0)</f>
        <v>0</v>
      </c>
      <c r="AN2840" t="str">
        <f>_xlfn.CONCAT('Sample Select backend'!$C$4,ROW(AN2840))</f>
        <v>AE2840</v>
      </c>
      <c r="AO2840" s="9" t="str">
        <f>_xlfn.CONCAT('Sample Select backend'!$J$2,ROW(AO2840))</f>
        <v>AJ2840</v>
      </c>
      <c r="AP2840" t="str">
        <f>_xlfn.CONCAT('Sample Select backend'!$F$4,ROW(AP2840))</f>
        <v>AF2840</v>
      </c>
      <c r="AQ2840" t="str">
        <f>_xlfn.CONCAT('Sample Select backend'!$I$10,ROW(AQ2840))</f>
        <v>R2840</v>
      </c>
      <c r="AR2840" t="str">
        <f>_xlfn.CONCAT('Sample Select backend'!$M$4,ROW(AR2840))</f>
        <v>AK2840</v>
      </c>
      <c r="AS2840" t="str">
        <f t="shared" si="1014"/>
        <v>Poland</v>
      </c>
      <c r="AT2840" s="9">
        <f t="shared" si="1015"/>
        <v>25</v>
      </c>
      <c r="AU2840">
        <f t="shared" si="1016"/>
        <v>0</v>
      </c>
      <c r="AV2840" s="9">
        <v>1</v>
      </c>
    </row>
    <row r="2841" spans="1:48" x14ac:dyDescent="0.35">
      <c r="A2841" t="s">
        <v>145</v>
      </c>
      <c r="B2841">
        <v>1</v>
      </c>
      <c r="C2841" t="s">
        <v>206</v>
      </c>
      <c r="D2841" t="s">
        <v>1931</v>
      </c>
      <c r="E2841">
        <v>2</v>
      </c>
      <c r="F2841">
        <v>2</v>
      </c>
      <c r="G2841">
        <v>-2</v>
      </c>
      <c r="H2841">
        <v>-1</v>
      </c>
      <c r="I2841">
        <v>-2</v>
      </c>
      <c r="J2841">
        <v>2</v>
      </c>
      <c r="K2841">
        <v>2</v>
      </c>
      <c r="M2841">
        <v>1</v>
      </c>
      <c r="N2841" t="s">
        <v>2744</v>
      </c>
      <c r="O2841" t="s">
        <v>2800</v>
      </c>
      <c r="P2841" t="s">
        <v>2810</v>
      </c>
      <c r="Q2841" t="s">
        <v>2813</v>
      </c>
      <c r="R2841">
        <v>0</v>
      </c>
      <c r="S2841">
        <v>-2.7</v>
      </c>
      <c r="T2841">
        <v>-7.22</v>
      </c>
      <c r="U2841">
        <v>58.2</v>
      </c>
      <c r="V2841">
        <f t="shared" si="1004"/>
        <v>1</v>
      </c>
      <c r="W2841">
        <f t="shared" si="1005"/>
        <v>1</v>
      </c>
      <c r="X2841">
        <f t="shared" si="1006"/>
        <v>0</v>
      </c>
      <c r="Y2841">
        <f t="shared" si="1007"/>
        <v>0</v>
      </c>
      <c r="Z2841">
        <f t="shared" si="1008"/>
        <v>0</v>
      </c>
      <c r="AA2841">
        <f t="shared" si="1009"/>
        <v>1</v>
      </c>
      <c r="AB2841">
        <f t="shared" si="1010"/>
        <v>1</v>
      </c>
      <c r="AC2841">
        <f t="shared" si="1011"/>
        <v>-1</v>
      </c>
      <c r="AD2841">
        <f t="shared" si="1012"/>
        <v>1</v>
      </c>
      <c r="AE2841" s="4" t="s">
        <v>2828</v>
      </c>
      <c r="AF2841" s="9" t="s">
        <v>2829</v>
      </c>
      <c r="AG2841">
        <v>0</v>
      </c>
      <c r="AH2841">
        <v>1</v>
      </c>
      <c r="AI2841">
        <v>1</v>
      </c>
      <c r="AJ2841">
        <v>1</v>
      </c>
      <c r="AK2841" s="9" t="s">
        <v>2840</v>
      </c>
      <c r="AL2841">
        <f t="shared" si="1013"/>
        <v>0</v>
      </c>
      <c r="AM2841">
        <f>IF(AND(INDIRECT(AN2841)='Sample Select backend'!$C$2,INDIRECT(AO2841)=1,INDIRECT(AP2841)='Sample Select backend'!$F$2,INDIRECT(AQ2841)=1,INDIRECT(AR2841)='Sample Select backend'!$M$2),1,0)</f>
        <v>0</v>
      </c>
      <c r="AN2841" t="str">
        <f>_xlfn.CONCAT('Sample Select backend'!$C$4,ROW(AN2841))</f>
        <v>AE2841</v>
      </c>
      <c r="AO2841" s="9" t="str">
        <f>_xlfn.CONCAT('Sample Select backend'!$J$2,ROW(AO2841))</f>
        <v>AJ2841</v>
      </c>
      <c r="AP2841" t="str">
        <f>_xlfn.CONCAT('Sample Select backend'!$F$4,ROW(AP2841))</f>
        <v>AF2841</v>
      </c>
      <c r="AQ2841" t="str">
        <f>_xlfn.CONCAT('Sample Select backend'!$I$10,ROW(AQ2841))</f>
        <v>R2841</v>
      </c>
      <c r="AR2841" t="str">
        <f>_xlfn.CONCAT('Sample Select backend'!$M$4,ROW(AR2841))</f>
        <v>AK2841</v>
      </c>
      <c r="AS2841" t="str">
        <f t="shared" si="1014"/>
        <v>Poland</v>
      </c>
      <c r="AT2841" s="9" t="str">
        <f t="shared" si="1015"/>
        <v>Tax exemption/waiver/suspension</v>
      </c>
      <c r="AU2841">
        <f t="shared" si="1016"/>
        <v>0</v>
      </c>
      <c r="AV2841" s="9">
        <v>1</v>
      </c>
    </row>
    <row r="2842" spans="1:48" x14ac:dyDescent="0.35">
      <c r="A2842" t="s">
        <v>145</v>
      </c>
      <c r="B2842">
        <v>7</v>
      </c>
      <c r="C2842" t="s">
        <v>201</v>
      </c>
      <c r="D2842" t="s">
        <v>1924</v>
      </c>
      <c r="E2842">
        <v>1</v>
      </c>
      <c r="F2842">
        <v>1</v>
      </c>
      <c r="G2842">
        <v>2</v>
      </c>
      <c r="H2842">
        <v>1</v>
      </c>
      <c r="I2842">
        <v>2</v>
      </c>
      <c r="J2842">
        <v>2</v>
      </c>
      <c r="K2842">
        <v>1</v>
      </c>
      <c r="L2842">
        <v>2</v>
      </c>
      <c r="M2842">
        <v>1</v>
      </c>
      <c r="N2842" t="s">
        <v>2744</v>
      </c>
      <c r="O2842" t="s">
        <v>2800</v>
      </c>
      <c r="P2842" t="s">
        <v>2810</v>
      </c>
      <c r="Q2842" t="s">
        <v>2813</v>
      </c>
      <c r="R2842">
        <v>0</v>
      </c>
      <c r="S2842">
        <v>-2.7</v>
      </c>
      <c r="T2842">
        <v>-7.22</v>
      </c>
      <c r="U2842">
        <v>58.2</v>
      </c>
      <c r="V2842">
        <f t="shared" si="1004"/>
        <v>1</v>
      </c>
      <c r="W2842">
        <f t="shared" si="1005"/>
        <v>1</v>
      </c>
      <c r="X2842">
        <f t="shared" si="1006"/>
        <v>1</v>
      </c>
      <c r="Y2842">
        <f t="shared" si="1007"/>
        <v>1</v>
      </c>
      <c r="Z2842">
        <f t="shared" si="1008"/>
        <v>1</v>
      </c>
      <c r="AA2842">
        <f t="shared" si="1009"/>
        <v>1</v>
      </c>
      <c r="AB2842">
        <f t="shared" si="1010"/>
        <v>1</v>
      </c>
      <c r="AC2842">
        <f t="shared" si="1011"/>
        <v>1</v>
      </c>
      <c r="AD2842">
        <f t="shared" si="1012"/>
        <v>1</v>
      </c>
      <c r="AE2842" s="4" t="s">
        <v>2828</v>
      </c>
      <c r="AF2842" s="9" t="s">
        <v>2829</v>
      </c>
      <c r="AG2842">
        <v>0</v>
      </c>
      <c r="AH2842">
        <v>1</v>
      </c>
      <c r="AI2842">
        <v>1</v>
      </c>
      <c r="AJ2842">
        <v>1</v>
      </c>
      <c r="AK2842" s="9" t="s">
        <v>2840</v>
      </c>
      <c r="AL2842">
        <f t="shared" si="1013"/>
        <v>0</v>
      </c>
      <c r="AM2842">
        <f>IF(AND(INDIRECT(AN2842)='Sample Select backend'!$C$2,INDIRECT(AO2842)=1,INDIRECT(AP2842)='Sample Select backend'!$F$2,INDIRECT(AQ2842)=1,INDIRECT(AR2842)='Sample Select backend'!$M$2),1,0)</f>
        <v>0</v>
      </c>
      <c r="AN2842" t="str">
        <f>_xlfn.CONCAT('Sample Select backend'!$C$4,ROW(AN2842))</f>
        <v>AE2842</v>
      </c>
      <c r="AO2842" s="9" t="str">
        <f>_xlfn.CONCAT('Sample Select backend'!$J$2,ROW(AO2842))</f>
        <v>AJ2842</v>
      </c>
      <c r="AP2842" t="str">
        <f>_xlfn.CONCAT('Sample Select backend'!$F$4,ROW(AP2842))</f>
        <v>AF2842</v>
      </c>
      <c r="AQ2842" t="str">
        <f>_xlfn.CONCAT('Sample Select backend'!$I$10,ROW(AQ2842))</f>
        <v>R2842</v>
      </c>
      <c r="AR2842" t="str">
        <f>_xlfn.CONCAT('Sample Select backend'!$M$4,ROW(AR2842))</f>
        <v>AK2842</v>
      </c>
      <c r="AS2842" t="str">
        <f t="shared" si="1014"/>
        <v>Poland</v>
      </c>
      <c r="AT2842" s="9" t="str">
        <f t="shared" si="1015"/>
        <v>Other</v>
      </c>
      <c r="AU2842">
        <f t="shared" si="1016"/>
        <v>0</v>
      </c>
      <c r="AV2842" s="9">
        <v>1</v>
      </c>
    </row>
    <row r="2843" spans="1:48" x14ac:dyDescent="0.35">
      <c r="A2843" t="s">
        <v>145</v>
      </c>
      <c r="B2843">
        <v>4</v>
      </c>
      <c r="C2843" t="s">
        <v>201</v>
      </c>
      <c r="D2843" t="s">
        <v>1932</v>
      </c>
      <c r="F2843">
        <v>2</v>
      </c>
      <c r="G2843">
        <v>-2</v>
      </c>
      <c r="H2843">
        <v>-1</v>
      </c>
      <c r="J2843">
        <v>-2</v>
      </c>
      <c r="K2843">
        <v>-2</v>
      </c>
      <c r="M2843">
        <v>1</v>
      </c>
      <c r="N2843" t="s">
        <v>2744</v>
      </c>
      <c r="O2843" t="s">
        <v>2800</v>
      </c>
      <c r="P2843" t="s">
        <v>2810</v>
      </c>
      <c r="Q2843" t="s">
        <v>2813</v>
      </c>
      <c r="R2843">
        <v>0</v>
      </c>
      <c r="S2843">
        <v>-2.7</v>
      </c>
      <c r="T2843">
        <v>-7.22</v>
      </c>
      <c r="U2843">
        <v>58.2</v>
      </c>
      <c r="V2843">
        <f t="shared" si="1004"/>
        <v>-1</v>
      </c>
      <c r="W2843">
        <f t="shared" si="1005"/>
        <v>1</v>
      </c>
      <c r="X2843">
        <f t="shared" si="1006"/>
        <v>0</v>
      </c>
      <c r="Y2843">
        <f t="shared" si="1007"/>
        <v>0</v>
      </c>
      <c r="Z2843">
        <f t="shared" si="1008"/>
        <v>-1</v>
      </c>
      <c r="AA2843">
        <f t="shared" si="1009"/>
        <v>0</v>
      </c>
      <c r="AB2843">
        <f t="shared" si="1010"/>
        <v>0</v>
      </c>
      <c r="AC2843">
        <f t="shared" si="1011"/>
        <v>-1</v>
      </c>
      <c r="AD2843">
        <f t="shared" si="1012"/>
        <v>1</v>
      </c>
      <c r="AE2843" s="4" t="s">
        <v>2828</v>
      </c>
      <c r="AF2843" s="9" t="s">
        <v>2829</v>
      </c>
      <c r="AG2843">
        <v>0</v>
      </c>
      <c r="AH2843">
        <v>1</v>
      </c>
      <c r="AI2843">
        <v>1</v>
      </c>
      <c r="AJ2843">
        <v>1</v>
      </c>
      <c r="AK2843" s="9" t="s">
        <v>2840</v>
      </c>
      <c r="AL2843">
        <f t="shared" si="1013"/>
        <v>0</v>
      </c>
      <c r="AM2843">
        <f>IF(AND(INDIRECT(AN2843)='Sample Select backend'!$C$2,INDIRECT(AO2843)=1,INDIRECT(AP2843)='Sample Select backend'!$F$2,INDIRECT(AQ2843)=1,INDIRECT(AR2843)='Sample Select backend'!$M$2),1,0)</f>
        <v>0</v>
      </c>
      <c r="AN2843" t="str">
        <f>_xlfn.CONCAT('Sample Select backend'!$C$4,ROW(AN2843))</f>
        <v>AE2843</v>
      </c>
      <c r="AO2843" s="9" t="str">
        <f>_xlfn.CONCAT('Sample Select backend'!$J$2,ROW(AO2843))</f>
        <v>AJ2843</v>
      </c>
      <c r="AP2843" t="str">
        <f>_xlfn.CONCAT('Sample Select backend'!$F$4,ROW(AP2843))</f>
        <v>AF2843</v>
      </c>
      <c r="AQ2843" t="str">
        <f>_xlfn.CONCAT('Sample Select backend'!$I$10,ROW(AQ2843))</f>
        <v>R2843</v>
      </c>
      <c r="AR2843" t="str">
        <f>_xlfn.CONCAT('Sample Select backend'!$M$4,ROW(AR2843))</f>
        <v>AK2843</v>
      </c>
      <c r="AS2843" t="str">
        <f t="shared" si="1014"/>
        <v>Poland</v>
      </c>
      <c r="AT2843" s="9" t="str">
        <f t="shared" si="1015"/>
        <v>Other</v>
      </c>
      <c r="AU2843">
        <f t="shared" si="1016"/>
        <v>0</v>
      </c>
      <c r="AV2843" s="9">
        <v>1</v>
      </c>
    </row>
    <row r="2844" spans="1:48" x14ac:dyDescent="0.35">
      <c r="A2844" t="s">
        <v>145</v>
      </c>
      <c r="B2844">
        <v>1</v>
      </c>
      <c r="C2844">
        <v>10</v>
      </c>
      <c r="D2844" t="s">
        <v>1917</v>
      </c>
      <c r="E2844">
        <v>2</v>
      </c>
      <c r="F2844">
        <v>2</v>
      </c>
      <c r="G2844">
        <v>2</v>
      </c>
      <c r="H2844">
        <v>2</v>
      </c>
      <c r="I2844">
        <v>2</v>
      </c>
      <c r="J2844">
        <v>2</v>
      </c>
      <c r="K2844">
        <v>-2</v>
      </c>
      <c r="L2844">
        <v>2</v>
      </c>
      <c r="M2844">
        <v>1</v>
      </c>
      <c r="N2844" t="s">
        <v>2744</v>
      </c>
      <c r="O2844" t="s">
        <v>2800</v>
      </c>
      <c r="P2844" t="s">
        <v>2810</v>
      </c>
      <c r="Q2844" t="s">
        <v>2813</v>
      </c>
      <c r="R2844">
        <v>0</v>
      </c>
      <c r="S2844">
        <v>-2.7</v>
      </c>
      <c r="T2844">
        <v>-7.22</v>
      </c>
      <c r="U2844">
        <v>58.2</v>
      </c>
      <c r="V2844">
        <f t="shared" si="1004"/>
        <v>1</v>
      </c>
      <c r="W2844">
        <f t="shared" si="1005"/>
        <v>1</v>
      </c>
      <c r="X2844">
        <f t="shared" si="1006"/>
        <v>1</v>
      </c>
      <c r="Y2844">
        <f t="shared" si="1007"/>
        <v>1</v>
      </c>
      <c r="Z2844">
        <f t="shared" si="1008"/>
        <v>1</v>
      </c>
      <c r="AA2844">
        <f t="shared" si="1009"/>
        <v>1</v>
      </c>
      <c r="AB2844">
        <f t="shared" si="1010"/>
        <v>0</v>
      </c>
      <c r="AC2844">
        <f t="shared" si="1011"/>
        <v>1</v>
      </c>
      <c r="AD2844">
        <f t="shared" si="1012"/>
        <v>1</v>
      </c>
      <c r="AE2844" s="4" t="s">
        <v>2828</v>
      </c>
      <c r="AF2844" s="9" t="s">
        <v>2829</v>
      </c>
      <c r="AG2844">
        <v>0</v>
      </c>
      <c r="AH2844">
        <v>1</v>
      </c>
      <c r="AI2844">
        <v>1</v>
      </c>
      <c r="AJ2844">
        <v>1</v>
      </c>
      <c r="AK2844" s="9" t="s">
        <v>2840</v>
      </c>
      <c r="AL2844">
        <f t="shared" si="1013"/>
        <v>0</v>
      </c>
      <c r="AM2844">
        <f>IF(AND(INDIRECT(AN2844)='Sample Select backend'!$C$2,INDIRECT(AO2844)=1,INDIRECT(AP2844)='Sample Select backend'!$F$2,INDIRECT(AQ2844)=1,INDIRECT(AR2844)='Sample Select backend'!$M$2),1,0)</f>
        <v>0</v>
      </c>
      <c r="AN2844" t="str">
        <f>_xlfn.CONCAT('Sample Select backend'!$C$4,ROW(AN2844))</f>
        <v>AE2844</v>
      </c>
      <c r="AO2844" s="9" t="str">
        <f>_xlfn.CONCAT('Sample Select backend'!$J$2,ROW(AO2844))</f>
        <v>AJ2844</v>
      </c>
      <c r="AP2844" t="str">
        <f>_xlfn.CONCAT('Sample Select backend'!$F$4,ROW(AP2844))</f>
        <v>AF2844</v>
      </c>
      <c r="AQ2844" t="str">
        <f>_xlfn.CONCAT('Sample Select backend'!$I$10,ROW(AQ2844))</f>
        <v>R2844</v>
      </c>
      <c r="AR2844" t="str">
        <f>_xlfn.CONCAT('Sample Select backend'!$M$4,ROW(AR2844))</f>
        <v>AK2844</v>
      </c>
      <c r="AS2844" t="str">
        <f t="shared" si="1014"/>
        <v>Poland</v>
      </c>
      <c r="AT2844" s="9">
        <f t="shared" si="1015"/>
        <v>10</v>
      </c>
      <c r="AU2844">
        <f t="shared" si="1016"/>
        <v>0</v>
      </c>
      <c r="AV2844" s="9">
        <v>0</v>
      </c>
    </row>
    <row r="2845" spans="1:48" x14ac:dyDescent="0.35">
      <c r="A2845" t="s">
        <v>145</v>
      </c>
      <c r="B2845">
        <v>1</v>
      </c>
      <c r="C2845">
        <v>10</v>
      </c>
      <c r="D2845" t="s">
        <v>1930</v>
      </c>
      <c r="E2845">
        <v>2</v>
      </c>
      <c r="F2845">
        <v>2</v>
      </c>
      <c r="G2845">
        <v>2</v>
      </c>
      <c r="H2845">
        <v>2</v>
      </c>
      <c r="I2845">
        <v>2</v>
      </c>
      <c r="J2845">
        <v>2</v>
      </c>
      <c r="K2845">
        <v>2</v>
      </c>
      <c r="L2845">
        <v>2</v>
      </c>
      <c r="M2845">
        <v>1</v>
      </c>
      <c r="N2845" t="s">
        <v>2744</v>
      </c>
      <c r="O2845" t="s">
        <v>2800</v>
      </c>
      <c r="P2845" t="s">
        <v>2810</v>
      </c>
      <c r="Q2845" t="s">
        <v>2813</v>
      </c>
      <c r="R2845">
        <v>0</v>
      </c>
      <c r="S2845">
        <v>-2.7</v>
      </c>
      <c r="T2845">
        <v>-7.22</v>
      </c>
      <c r="U2845">
        <v>58.2</v>
      </c>
      <c r="V2845">
        <f t="shared" si="1004"/>
        <v>1</v>
      </c>
      <c r="W2845">
        <f t="shared" si="1005"/>
        <v>1</v>
      </c>
      <c r="X2845">
        <f t="shared" si="1006"/>
        <v>1</v>
      </c>
      <c r="Y2845">
        <f t="shared" si="1007"/>
        <v>1</v>
      </c>
      <c r="Z2845">
        <f t="shared" si="1008"/>
        <v>1</v>
      </c>
      <c r="AA2845">
        <f t="shared" si="1009"/>
        <v>1</v>
      </c>
      <c r="AB2845">
        <f t="shared" si="1010"/>
        <v>1</v>
      </c>
      <c r="AC2845">
        <f t="shared" si="1011"/>
        <v>1</v>
      </c>
      <c r="AD2845">
        <f t="shared" si="1012"/>
        <v>1</v>
      </c>
      <c r="AE2845" s="4" t="s">
        <v>2828</v>
      </c>
      <c r="AF2845" s="9" t="s">
        <v>2829</v>
      </c>
      <c r="AG2845">
        <v>0</v>
      </c>
      <c r="AH2845">
        <v>1</v>
      </c>
      <c r="AI2845">
        <v>1</v>
      </c>
      <c r="AJ2845">
        <v>1</v>
      </c>
      <c r="AK2845" s="9" t="s">
        <v>2840</v>
      </c>
      <c r="AL2845">
        <f t="shared" si="1013"/>
        <v>0</v>
      </c>
      <c r="AM2845">
        <f>IF(AND(INDIRECT(AN2845)='Sample Select backend'!$C$2,INDIRECT(AO2845)=1,INDIRECT(AP2845)='Sample Select backend'!$F$2,INDIRECT(AQ2845)=1,INDIRECT(AR2845)='Sample Select backend'!$M$2),1,0)</f>
        <v>0</v>
      </c>
      <c r="AN2845" t="str">
        <f>_xlfn.CONCAT('Sample Select backend'!$C$4,ROW(AN2845))</f>
        <v>AE2845</v>
      </c>
      <c r="AO2845" s="9" t="str">
        <f>_xlfn.CONCAT('Sample Select backend'!$J$2,ROW(AO2845))</f>
        <v>AJ2845</v>
      </c>
      <c r="AP2845" t="str">
        <f>_xlfn.CONCAT('Sample Select backend'!$F$4,ROW(AP2845))</f>
        <v>AF2845</v>
      </c>
      <c r="AQ2845" t="str">
        <f>_xlfn.CONCAT('Sample Select backend'!$I$10,ROW(AQ2845))</f>
        <v>R2845</v>
      </c>
      <c r="AR2845" t="str">
        <f>_xlfn.CONCAT('Sample Select backend'!$M$4,ROW(AR2845))</f>
        <v>AK2845</v>
      </c>
      <c r="AS2845" t="str">
        <f t="shared" si="1014"/>
        <v>Poland</v>
      </c>
      <c r="AT2845" s="9">
        <f t="shared" si="1015"/>
        <v>10</v>
      </c>
      <c r="AU2845">
        <f t="shared" si="1016"/>
        <v>0</v>
      </c>
      <c r="AV2845" s="9">
        <v>0</v>
      </c>
    </row>
    <row r="2846" spans="1:48" x14ac:dyDescent="0.35">
      <c r="A2846" s="24" t="s">
        <v>145</v>
      </c>
      <c r="B2846" s="24">
        <v>6</v>
      </c>
      <c r="C2846" s="24">
        <v>25</v>
      </c>
      <c r="D2846" s="24" t="s">
        <v>4169</v>
      </c>
      <c r="E2846" s="24"/>
      <c r="O2846" t="s">
        <v>2800</v>
      </c>
      <c r="P2846" t="s">
        <v>2810</v>
      </c>
      <c r="Q2846" t="s">
        <v>2813</v>
      </c>
      <c r="R2846">
        <v>0</v>
      </c>
      <c r="S2846">
        <v>-2.7</v>
      </c>
      <c r="T2846">
        <v>-7.22</v>
      </c>
      <c r="U2846">
        <v>58.2</v>
      </c>
      <c r="V2846">
        <v>-1</v>
      </c>
      <c r="W2846">
        <v>-1</v>
      </c>
      <c r="X2846">
        <v>-1</v>
      </c>
      <c r="Y2846">
        <v>-1</v>
      </c>
      <c r="Z2846">
        <v>-1</v>
      </c>
      <c r="AA2846">
        <v>-1</v>
      </c>
      <c r="AB2846">
        <v>-1</v>
      </c>
      <c r="AC2846">
        <v>-1</v>
      </c>
      <c r="AD2846">
        <v>-1</v>
      </c>
      <c r="AE2846" s="4" t="s">
        <v>2828</v>
      </c>
      <c r="AF2846" s="9" t="s">
        <v>2829</v>
      </c>
      <c r="AG2846">
        <v>0</v>
      </c>
      <c r="AH2846">
        <v>1</v>
      </c>
      <c r="AI2846">
        <v>1</v>
      </c>
      <c r="AJ2846">
        <v>1</v>
      </c>
      <c r="AK2846" s="9" t="s">
        <v>2840</v>
      </c>
      <c r="AL2846">
        <f t="shared" si="1013"/>
        <v>0</v>
      </c>
      <c r="AM2846">
        <f>IF(AND(INDIRECT(AN2846)='Sample Select backend'!$C$2,INDIRECT(AO2846)=1,INDIRECT(AP2846)='Sample Select backend'!$F$2,INDIRECT(AQ2846)=1,INDIRECT(AR2846)='Sample Select backend'!$M$2),1,0)</f>
        <v>0</v>
      </c>
      <c r="AN2846" t="str">
        <f>_xlfn.CONCAT('Sample Select backend'!$C$4,ROW(AN2846))</f>
        <v>AE2846</v>
      </c>
      <c r="AO2846" s="9" t="str">
        <f>_xlfn.CONCAT('Sample Select backend'!$J$2,ROW(AO2846))</f>
        <v>AJ2846</v>
      </c>
      <c r="AP2846" t="str">
        <f>_xlfn.CONCAT('Sample Select backend'!$F$4,ROW(AP2846))</f>
        <v>AF2846</v>
      </c>
      <c r="AQ2846" t="str">
        <f>_xlfn.CONCAT('Sample Select backend'!$I$10,ROW(AQ2846))</f>
        <v>R2846</v>
      </c>
      <c r="AR2846" t="str">
        <f>_xlfn.CONCAT('Sample Select backend'!$M$4,ROW(AR2846))</f>
        <v>AK2846</v>
      </c>
      <c r="AS2846" t="str">
        <f t="shared" si="1014"/>
        <v>Poland</v>
      </c>
      <c r="AT2846" s="9">
        <f t="shared" si="1015"/>
        <v>25</v>
      </c>
      <c r="AU2846">
        <f t="shared" si="1016"/>
        <v>0</v>
      </c>
      <c r="AV2846" s="9">
        <v>0</v>
      </c>
    </row>
    <row r="2847" spans="1:48" x14ac:dyDescent="0.35">
      <c r="A2847" s="24" t="s">
        <v>145</v>
      </c>
      <c r="B2847" s="24">
        <v>6</v>
      </c>
      <c r="C2847" s="24">
        <v>26</v>
      </c>
      <c r="D2847" s="24" t="s">
        <v>4170</v>
      </c>
      <c r="E2847" s="24"/>
      <c r="O2847" t="s">
        <v>2800</v>
      </c>
      <c r="P2847" t="s">
        <v>2810</v>
      </c>
      <c r="Q2847" t="s">
        <v>2813</v>
      </c>
      <c r="R2847">
        <v>0</v>
      </c>
      <c r="S2847">
        <v>-2.7</v>
      </c>
      <c r="T2847">
        <v>-7.22</v>
      </c>
      <c r="U2847">
        <v>58.2</v>
      </c>
      <c r="V2847">
        <v>-1</v>
      </c>
      <c r="W2847">
        <v>-1</v>
      </c>
      <c r="X2847">
        <v>-1</v>
      </c>
      <c r="Y2847">
        <v>-1</v>
      </c>
      <c r="Z2847">
        <v>-1</v>
      </c>
      <c r="AA2847">
        <v>-1</v>
      </c>
      <c r="AB2847">
        <v>-1</v>
      </c>
      <c r="AC2847">
        <v>-1</v>
      </c>
      <c r="AD2847">
        <v>-1</v>
      </c>
      <c r="AE2847" s="4" t="s">
        <v>2828</v>
      </c>
      <c r="AF2847" s="9" t="s">
        <v>2829</v>
      </c>
      <c r="AG2847">
        <v>0</v>
      </c>
      <c r="AH2847">
        <v>1</v>
      </c>
      <c r="AI2847">
        <v>1</v>
      </c>
      <c r="AJ2847">
        <v>1</v>
      </c>
      <c r="AK2847" s="9" t="s">
        <v>2840</v>
      </c>
      <c r="AL2847">
        <f t="shared" si="1013"/>
        <v>0</v>
      </c>
      <c r="AM2847">
        <f>IF(AND(INDIRECT(AN2847)='Sample Select backend'!$C$2,INDIRECT(AO2847)=1,INDIRECT(AP2847)='Sample Select backend'!$F$2,INDIRECT(AQ2847)=1,INDIRECT(AR2847)='Sample Select backend'!$M$2),1,0)</f>
        <v>0</v>
      </c>
      <c r="AN2847" t="str">
        <f>_xlfn.CONCAT('Sample Select backend'!$C$4,ROW(AN2847))</f>
        <v>AE2847</v>
      </c>
      <c r="AO2847" s="9" t="str">
        <f>_xlfn.CONCAT('Sample Select backend'!$J$2,ROW(AO2847))</f>
        <v>AJ2847</v>
      </c>
      <c r="AP2847" t="str">
        <f>_xlfn.CONCAT('Sample Select backend'!$F$4,ROW(AP2847))</f>
        <v>AF2847</v>
      </c>
      <c r="AQ2847" t="str">
        <f>_xlfn.CONCAT('Sample Select backend'!$I$10,ROW(AQ2847))</f>
        <v>R2847</v>
      </c>
      <c r="AR2847" t="str">
        <f>_xlfn.CONCAT('Sample Select backend'!$M$4,ROW(AR2847))</f>
        <v>AK2847</v>
      </c>
      <c r="AS2847" t="str">
        <f t="shared" si="1014"/>
        <v>Poland</v>
      </c>
      <c r="AT2847" s="9">
        <f t="shared" si="1015"/>
        <v>26</v>
      </c>
      <c r="AU2847">
        <f t="shared" si="1016"/>
        <v>0</v>
      </c>
      <c r="AV2847" s="9">
        <v>0</v>
      </c>
    </row>
    <row r="2848" spans="1:48" x14ac:dyDescent="0.35">
      <c r="A2848" s="24" t="s">
        <v>145</v>
      </c>
      <c r="B2848" s="24">
        <v>6</v>
      </c>
      <c r="C2848" s="24">
        <v>28</v>
      </c>
      <c r="D2848" s="24" t="s">
        <v>4171</v>
      </c>
      <c r="E2848" s="24"/>
      <c r="O2848" t="s">
        <v>2800</v>
      </c>
      <c r="P2848" t="s">
        <v>2810</v>
      </c>
      <c r="Q2848" t="s">
        <v>2813</v>
      </c>
      <c r="R2848">
        <v>0</v>
      </c>
      <c r="S2848">
        <v>-2.7</v>
      </c>
      <c r="T2848">
        <v>-7.22</v>
      </c>
      <c r="U2848">
        <v>58.2</v>
      </c>
      <c r="V2848">
        <v>-1</v>
      </c>
      <c r="W2848">
        <v>-1</v>
      </c>
      <c r="X2848">
        <v>-1</v>
      </c>
      <c r="Y2848">
        <v>-1</v>
      </c>
      <c r="Z2848">
        <v>-1</v>
      </c>
      <c r="AA2848">
        <v>-1</v>
      </c>
      <c r="AB2848">
        <v>-1</v>
      </c>
      <c r="AC2848">
        <v>-1</v>
      </c>
      <c r="AD2848">
        <v>-1</v>
      </c>
      <c r="AE2848" s="4" t="s">
        <v>2828</v>
      </c>
      <c r="AF2848" s="9" t="s">
        <v>2829</v>
      </c>
      <c r="AG2848">
        <v>0</v>
      </c>
      <c r="AH2848">
        <v>1</v>
      </c>
      <c r="AI2848">
        <v>1</v>
      </c>
      <c r="AJ2848">
        <v>1</v>
      </c>
      <c r="AK2848" s="9" t="s">
        <v>2840</v>
      </c>
      <c r="AL2848">
        <f t="shared" si="1013"/>
        <v>0</v>
      </c>
      <c r="AM2848">
        <f>IF(AND(INDIRECT(AN2848)='Sample Select backend'!$C$2,INDIRECT(AO2848)=1,INDIRECT(AP2848)='Sample Select backend'!$F$2,INDIRECT(AQ2848)=1,INDIRECT(AR2848)='Sample Select backend'!$M$2),1,0)</f>
        <v>0</v>
      </c>
      <c r="AN2848" t="str">
        <f>_xlfn.CONCAT('Sample Select backend'!$C$4,ROW(AN2848))</f>
        <v>AE2848</v>
      </c>
      <c r="AO2848" s="9" t="str">
        <f>_xlfn.CONCAT('Sample Select backend'!$J$2,ROW(AO2848))</f>
        <v>AJ2848</v>
      </c>
      <c r="AP2848" t="str">
        <f>_xlfn.CONCAT('Sample Select backend'!$F$4,ROW(AP2848))</f>
        <v>AF2848</v>
      </c>
      <c r="AQ2848" t="str">
        <f>_xlfn.CONCAT('Sample Select backend'!$I$10,ROW(AQ2848))</f>
        <v>R2848</v>
      </c>
      <c r="AR2848" t="str">
        <f>_xlfn.CONCAT('Sample Select backend'!$M$4,ROW(AR2848))</f>
        <v>AK2848</v>
      </c>
      <c r="AS2848" t="str">
        <f t="shared" si="1014"/>
        <v>Poland</v>
      </c>
      <c r="AT2848" s="9">
        <f t="shared" si="1015"/>
        <v>28</v>
      </c>
      <c r="AU2848">
        <f t="shared" si="1016"/>
        <v>0</v>
      </c>
      <c r="AV2848" s="9">
        <v>0</v>
      </c>
    </row>
    <row r="2849" spans="1:48" x14ac:dyDescent="0.35">
      <c r="A2849" s="24" t="s">
        <v>145</v>
      </c>
      <c r="B2849" s="24">
        <v>7</v>
      </c>
      <c r="C2849" s="24" t="s">
        <v>201</v>
      </c>
      <c r="D2849" s="24" t="s">
        <v>4172</v>
      </c>
      <c r="E2849" s="24"/>
      <c r="O2849" t="s">
        <v>2800</v>
      </c>
      <c r="P2849" t="s">
        <v>2810</v>
      </c>
      <c r="Q2849" t="s">
        <v>2813</v>
      </c>
      <c r="R2849">
        <v>0</v>
      </c>
      <c r="S2849">
        <v>-2.7</v>
      </c>
      <c r="T2849">
        <v>-7.22</v>
      </c>
      <c r="U2849">
        <v>58.2</v>
      </c>
      <c r="V2849">
        <v>-1</v>
      </c>
      <c r="W2849">
        <v>-1</v>
      </c>
      <c r="X2849">
        <v>-1</v>
      </c>
      <c r="Y2849">
        <v>-1</v>
      </c>
      <c r="Z2849">
        <v>-1</v>
      </c>
      <c r="AA2849">
        <v>-1</v>
      </c>
      <c r="AB2849">
        <v>-1</v>
      </c>
      <c r="AC2849">
        <v>-1</v>
      </c>
      <c r="AD2849">
        <v>-1</v>
      </c>
      <c r="AE2849" s="4" t="s">
        <v>2828</v>
      </c>
      <c r="AF2849" s="9" t="s">
        <v>2829</v>
      </c>
      <c r="AG2849">
        <v>0</v>
      </c>
      <c r="AH2849">
        <v>1</v>
      </c>
      <c r="AI2849">
        <v>1</v>
      </c>
      <c r="AJ2849">
        <v>1</v>
      </c>
      <c r="AK2849" s="9" t="s">
        <v>2840</v>
      </c>
      <c r="AL2849">
        <f t="shared" si="1013"/>
        <v>0</v>
      </c>
      <c r="AM2849">
        <f>IF(AND(INDIRECT(AN2849)='Sample Select backend'!$C$2,INDIRECT(AO2849)=1,INDIRECT(AP2849)='Sample Select backend'!$F$2,INDIRECT(AQ2849)=1,INDIRECT(AR2849)='Sample Select backend'!$M$2),1,0)</f>
        <v>0</v>
      </c>
      <c r="AN2849" t="str">
        <f>_xlfn.CONCAT('Sample Select backend'!$C$4,ROW(AN2849))</f>
        <v>AE2849</v>
      </c>
      <c r="AO2849" s="9" t="str">
        <f>_xlfn.CONCAT('Sample Select backend'!$J$2,ROW(AO2849))</f>
        <v>AJ2849</v>
      </c>
      <c r="AP2849" t="str">
        <f>_xlfn.CONCAT('Sample Select backend'!$F$4,ROW(AP2849))</f>
        <v>AF2849</v>
      </c>
      <c r="AQ2849" t="str">
        <f>_xlfn.CONCAT('Sample Select backend'!$I$10,ROW(AQ2849))</f>
        <v>R2849</v>
      </c>
      <c r="AR2849" t="str">
        <f>_xlfn.CONCAT('Sample Select backend'!$M$4,ROW(AR2849))</f>
        <v>AK2849</v>
      </c>
      <c r="AS2849" t="str">
        <f t="shared" si="1014"/>
        <v>Poland</v>
      </c>
      <c r="AT2849" s="9" t="str">
        <f t="shared" si="1015"/>
        <v>Other</v>
      </c>
      <c r="AU2849">
        <f t="shared" si="1016"/>
        <v>0</v>
      </c>
      <c r="AV2849" s="9">
        <v>0</v>
      </c>
    </row>
    <row r="2850" spans="1:48" x14ac:dyDescent="0.35">
      <c r="A2850" s="24" t="s">
        <v>145</v>
      </c>
      <c r="B2850" s="24">
        <v>7</v>
      </c>
      <c r="C2850" s="24">
        <v>30</v>
      </c>
      <c r="D2850" s="24" t="s">
        <v>4173</v>
      </c>
      <c r="E2850" s="24"/>
      <c r="O2850" t="s">
        <v>2800</v>
      </c>
      <c r="P2850" t="s">
        <v>2810</v>
      </c>
      <c r="Q2850" t="s">
        <v>2813</v>
      </c>
      <c r="R2850">
        <v>0</v>
      </c>
      <c r="S2850">
        <v>-2.7</v>
      </c>
      <c r="T2850">
        <v>-7.22</v>
      </c>
      <c r="U2850">
        <v>58.2</v>
      </c>
      <c r="V2850">
        <v>-1</v>
      </c>
      <c r="W2850">
        <v>-1</v>
      </c>
      <c r="X2850">
        <v>-1</v>
      </c>
      <c r="Y2850">
        <v>-1</v>
      </c>
      <c r="Z2850">
        <v>-1</v>
      </c>
      <c r="AA2850">
        <v>-1</v>
      </c>
      <c r="AB2850">
        <v>-1</v>
      </c>
      <c r="AC2850">
        <v>-1</v>
      </c>
      <c r="AD2850">
        <v>-1</v>
      </c>
      <c r="AE2850" s="4" t="s">
        <v>2828</v>
      </c>
      <c r="AF2850" s="9" t="s">
        <v>2829</v>
      </c>
      <c r="AG2850">
        <v>0</v>
      </c>
      <c r="AH2850">
        <v>1</v>
      </c>
      <c r="AI2850">
        <v>1</v>
      </c>
      <c r="AJ2850">
        <v>1</v>
      </c>
      <c r="AK2850" s="9" t="s">
        <v>2840</v>
      </c>
      <c r="AL2850">
        <f t="shared" si="1013"/>
        <v>0</v>
      </c>
      <c r="AM2850">
        <f>IF(AND(INDIRECT(AN2850)='Sample Select backend'!$C$2,INDIRECT(AO2850)=1,INDIRECT(AP2850)='Sample Select backend'!$F$2,INDIRECT(AQ2850)=1,INDIRECT(AR2850)='Sample Select backend'!$M$2),1,0)</f>
        <v>0</v>
      </c>
      <c r="AN2850" t="str">
        <f>_xlfn.CONCAT('Sample Select backend'!$C$4,ROW(AN2850))</f>
        <v>AE2850</v>
      </c>
      <c r="AO2850" s="9" t="str">
        <f>_xlfn.CONCAT('Sample Select backend'!$J$2,ROW(AO2850))</f>
        <v>AJ2850</v>
      </c>
      <c r="AP2850" t="str">
        <f>_xlfn.CONCAT('Sample Select backend'!$F$4,ROW(AP2850))</f>
        <v>AF2850</v>
      </c>
      <c r="AQ2850" t="str">
        <f>_xlfn.CONCAT('Sample Select backend'!$I$10,ROW(AQ2850))</f>
        <v>R2850</v>
      </c>
      <c r="AR2850" t="str">
        <f>_xlfn.CONCAT('Sample Select backend'!$M$4,ROW(AR2850))</f>
        <v>AK2850</v>
      </c>
      <c r="AS2850" t="str">
        <f t="shared" si="1014"/>
        <v>Poland</v>
      </c>
      <c r="AT2850" s="9">
        <f t="shared" si="1015"/>
        <v>30</v>
      </c>
      <c r="AU2850">
        <f t="shared" si="1016"/>
        <v>0</v>
      </c>
      <c r="AV2850" s="9">
        <v>0</v>
      </c>
    </row>
    <row r="2851" spans="1:48" x14ac:dyDescent="0.35">
      <c r="A2851" s="24" t="s">
        <v>145</v>
      </c>
      <c r="B2851" s="24" t="s">
        <v>201</v>
      </c>
      <c r="C2851" s="24" t="s">
        <v>201</v>
      </c>
      <c r="D2851" s="24" t="s">
        <v>4174</v>
      </c>
      <c r="E2851" s="24"/>
      <c r="O2851" t="s">
        <v>2800</v>
      </c>
      <c r="P2851" t="s">
        <v>2810</v>
      </c>
      <c r="Q2851" t="s">
        <v>2813</v>
      </c>
      <c r="R2851">
        <v>0</v>
      </c>
      <c r="S2851">
        <v>-2.7</v>
      </c>
      <c r="T2851">
        <v>-7.22</v>
      </c>
      <c r="U2851">
        <v>58.2</v>
      </c>
      <c r="V2851">
        <v>-1</v>
      </c>
      <c r="W2851">
        <v>-1</v>
      </c>
      <c r="X2851">
        <v>-1</v>
      </c>
      <c r="Y2851">
        <v>-1</v>
      </c>
      <c r="Z2851">
        <v>-1</v>
      </c>
      <c r="AA2851">
        <v>-1</v>
      </c>
      <c r="AB2851">
        <v>-1</v>
      </c>
      <c r="AC2851">
        <v>-1</v>
      </c>
      <c r="AD2851">
        <v>-1</v>
      </c>
      <c r="AE2851" s="4" t="s">
        <v>2828</v>
      </c>
      <c r="AF2851" s="9" t="s">
        <v>2829</v>
      </c>
      <c r="AG2851">
        <v>0</v>
      </c>
      <c r="AH2851">
        <v>1</v>
      </c>
      <c r="AI2851">
        <v>1</v>
      </c>
      <c r="AJ2851">
        <v>1</v>
      </c>
      <c r="AK2851" s="9" t="s">
        <v>2840</v>
      </c>
      <c r="AL2851">
        <f t="shared" si="1013"/>
        <v>1</v>
      </c>
      <c r="AM2851">
        <f>IF(AND(INDIRECT(AN2851)='Sample Select backend'!$C$2,INDIRECT(AO2851)=1,INDIRECT(AP2851)='Sample Select backend'!$F$2,INDIRECT(AQ2851)=1,INDIRECT(AR2851)='Sample Select backend'!$M$2),1,0)</f>
        <v>0</v>
      </c>
      <c r="AN2851" t="str">
        <f>_xlfn.CONCAT('Sample Select backend'!$C$4,ROW(AN2851))</f>
        <v>AE2851</v>
      </c>
      <c r="AO2851" s="9" t="str">
        <f>_xlfn.CONCAT('Sample Select backend'!$J$2,ROW(AO2851))</f>
        <v>AJ2851</v>
      </c>
      <c r="AP2851" t="str">
        <f>_xlfn.CONCAT('Sample Select backend'!$F$4,ROW(AP2851))</f>
        <v>AF2851</v>
      </c>
      <c r="AQ2851" t="str">
        <f>_xlfn.CONCAT('Sample Select backend'!$I$10,ROW(AQ2851))</f>
        <v>R2851</v>
      </c>
      <c r="AR2851" t="str">
        <f>_xlfn.CONCAT('Sample Select backend'!$M$4,ROW(AR2851))</f>
        <v>AK2851</v>
      </c>
      <c r="AS2851" t="str">
        <f t="shared" si="1014"/>
        <v>Poland</v>
      </c>
      <c r="AT2851" s="9" t="str">
        <f t="shared" si="1015"/>
        <v>Other</v>
      </c>
      <c r="AU2851">
        <f t="shared" si="1016"/>
        <v>0</v>
      </c>
      <c r="AV2851" s="9">
        <v>0</v>
      </c>
    </row>
    <row r="2852" spans="1:48" x14ac:dyDescent="0.35">
      <c r="A2852" s="24" t="s">
        <v>145</v>
      </c>
      <c r="B2852" s="24">
        <v>1</v>
      </c>
      <c r="C2852" s="24" t="s">
        <v>201</v>
      </c>
      <c r="D2852" s="24" t="s">
        <v>4175</v>
      </c>
      <c r="E2852" s="24"/>
      <c r="O2852" t="s">
        <v>2800</v>
      </c>
      <c r="P2852" t="s">
        <v>2810</v>
      </c>
      <c r="Q2852" t="s">
        <v>2813</v>
      </c>
      <c r="R2852">
        <v>0</v>
      </c>
      <c r="S2852">
        <v>-2.7</v>
      </c>
      <c r="T2852">
        <v>-7.22</v>
      </c>
      <c r="U2852">
        <v>58.2</v>
      </c>
      <c r="V2852">
        <v>-1</v>
      </c>
      <c r="W2852">
        <v>-1</v>
      </c>
      <c r="X2852">
        <v>-1</v>
      </c>
      <c r="Y2852">
        <v>-1</v>
      </c>
      <c r="Z2852">
        <v>-1</v>
      </c>
      <c r="AA2852">
        <v>-1</v>
      </c>
      <c r="AB2852">
        <v>-1</v>
      </c>
      <c r="AC2852">
        <v>-1</v>
      </c>
      <c r="AD2852">
        <v>-1</v>
      </c>
      <c r="AE2852" s="4" t="s">
        <v>2828</v>
      </c>
      <c r="AF2852" s="9" t="s">
        <v>2829</v>
      </c>
      <c r="AG2852">
        <v>0</v>
      </c>
      <c r="AH2852">
        <v>1</v>
      </c>
      <c r="AI2852">
        <v>1</v>
      </c>
      <c r="AJ2852">
        <v>1</v>
      </c>
      <c r="AK2852" s="9" t="s">
        <v>2840</v>
      </c>
      <c r="AL2852">
        <f t="shared" si="1013"/>
        <v>0</v>
      </c>
      <c r="AM2852">
        <f>IF(AND(INDIRECT(AN2852)='Sample Select backend'!$C$2,INDIRECT(AO2852)=1,INDIRECT(AP2852)='Sample Select backend'!$F$2,INDIRECT(AQ2852)=1,INDIRECT(AR2852)='Sample Select backend'!$M$2),1,0)</f>
        <v>0</v>
      </c>
      <c r="AN2852" t="str">
        <f>_xlfn.CONCAT('Sample Select backend'!$C$4,ROW(AN2852))</f>
        <v>AE2852</v>
      </c>
      <c r="AO2852" s="9" t="str">
        <f>_xlfn.CONCAT('Sample Select backend'!$J$2,ROW(AO2852))</f>
        <v>AJ2852</v>
      </c>
      <c r="AP2852" t="str">
        <f>_xlfn.CONCAT('Sample Select backend'!$F$4,ROW(AP2852))</f>
        <v>AF2852</v>
      </c>
      <c r="AQ2852" t="str">
        <f>_xlfn.CONCAT('Sample Select backend'!$I$10,ROW(AQ2852))</f>
        <v>R2852</v>
      </c>
      <c r="AR2852" t="str">
        <f>_xlfn.CONCAT('Sample Select backend'!$M$4,ROW(AR2852))</f>
        <v>AK2852</v>
      </c>
      <c r="AS2852" t="str">
        <f t="shared" si="1014"/>
        <v>Poland</v>
      </c>
      <c r="AT2852" s="9" t="str">
        <f t="shared" si="1015"/>
        <v>Other</v>
      </c>
      <c r="AU2852">
        <f t="shared" si="1016"/>
        <v>0</v>
      </c>
      <c r="AV2852" s="9">
        <v>0</v>
      </c>
    </row>
    <row r="2853" spans="1:48" x14ac:dyDescent="0.35">
      <c r="A2853" s="24" t="s">
        <v>145</v>
      </c>
      <c r="B2853" s="24">
        <v>3</v>
      </c>
      <c r="C2853" s="24">
        <v>19</v>
      </c>
      <c r="D2853" s="24" t="s">
        <v>4176</v>
      </c>
      <c r="E2853" s="24"/>
      <c r="O2853" t="s">
        <v>2800</v>
      </c>
      <c r="P2853" t="s">
        <v>2810</v>
      </c>
      <c r="Q2853" t="s">
        <v>2813</v>
      </c>
      <c r="R2853">
        <v>0</v>
      </c>
      <c r="S2853">
        <v>-2.7</v>
      </c>
      <c r="T2853">
        <v>-7.22</v>
      </c>
      <c r="U2853">
        <v>58.2</v>
      </c>
      <c r="V2853">
        <v>-1</v>
      </c>
      <c r="W2853">
        <v>-1</v>
      </c>
      <c r="X2853">
        <v>-1</v>
      </c>
      <c r="Y2853">
        <v>-1</v>
      </c>
      <c r="Z2853">
        <v>-1</v>
      </c>
      <c r="AA2853">
        <v>-1</v>
      </c>
      <c r="AB2853">
        <v>-1</v>
      </c>
      <c r="AC2853">
        <v>-1</v>
      </c>
      <c r="AD2853">
        <v>-1</v>
      </c>
      <c r="AE2853" s="4" t="s">
        <v>2828</v>
      </c>
      <c r="AF2853" s="9" t="s">
        <v>2829</v>
      </c>
      <c r="AG2853">
        <v>0</v>
      </c>
      <c r="AH2853">
        <v>1</v>
      </c>
      <c r="AI2853">
        <v>1</v>
      </c>
      <c r="AJ2853">
        <v>1</v>
      </c>
      <c r="AK2853" s="9" t="s">
        <v>2840</v>
      </c>
      <c r="AL2853">
        <f t="shared" si="1013"/>
        <v>0</v>
      </c>
      <c r="AM2853">
        <f>IF(AND(INDIRECT(AN2853)='Sample Select backend'!$C$2,INDIRECT(AO2853)=1,INDIRECT(AP2853)='Sample Select backend'!$F$2,INDIRECT(AQ2853)=1,INDIRECT(AR2853)='Sample Select backend'!$M$2),1,0)</f>
        <v>0</v>
      </c>
      <c r="AN2853" t="str">
        <f>_xlfn.CONCAT('Sample Select backend'!$C$4,ROW(AN2853))</f>
        <v>AE2853</v>
      </c>
      <c r="AO2853" s="9" t="str">
        <f>_xlfn.CONCAT('Sample Select backend'!$J$2,ROW(AO2853))</f>
        <v>AJ2853</v>
      </c>
      <c r="AP2853" t="str">
        <f>_xlfn.CONCAT('Sample Select backend'!$F$4,ROW(AP2853))</f>
        <v>AF2853</v>
      </c>
      <c r="AQ2853" t="str">
        <f>_xlfn.CONCAT('Sample Select backend'!$I$10,ROW(AQ2853))</f>
        <v>R2853</v>
      </c>
      <c r="AR2853" t="str">
        <f>_xlfn.CONCAT('Sample Select backend'!$M$4,ROW(AR2853))</f>
        <v>AK2853</v>
      </c>
      <c r="AS2853" t="str">
        <f t="shared" si="1014"/>
        <v>Poland</v>
      </c>
      <c r="AT2853" s="9">
        <f t="shared" si="1015"/>
        <v>19</v>
      </c>
      <c r="AU2853">
        <f t="shared" si="1016"/>
        <v>0</v>
      </c>
      <c r="AV2853" s="9">
        <v>0</v>
      </c>
    </row>
    <row r="2854" spans="1:48" x14ac:dyDescent="0.35">
      <c r="A2854" s="24" t="s">
        <v>145</v>
      </c>
      <c r="B2854" s="24">
        <v>2</v>
      </c>
      <c r="C2854" s="24">
        <v>17</v>
      </c>
      <c r="D2854" s="24" t="s">
        <v>4177</v>
      </c>
      <c r="E2854" s="24"/>
      <c r="O2854" t="s">
        <v>2800</v>
      </c>
      <c r="P2854" t="s">
        <v>2810</v>
      </c>
      <c r="Q2854" t="s">
        <v>2813</v>
      </c>
      <c r="R2854">
        <v>0</v>
      </c>
      <c r="S2854">
        <v>-2.7</v>
      </c>
      <c r="T2854">
        <v>-7.22</v>
      </c>
      <c r="U2854">
        <v>58.2</v>
      </c>
      <c r="V2854">
        <v>-1</v>
      </c>
      <c r="W2854">
        <v>-1</v>
      </c>
      <c r="X2854">
        <v>-1</v>
      </c>
      <c r="Y2854">
        <v>-1</v>
      </c>
      <c r="Z2854">
        <v>-1</v>
      </c>
      <c r="AA2854">
        <v>-1</v>
      </c>
      <c r="AB2854">
        <v>-1</v>
      </c>
      <c r="AC2854">
        <v>-1</v>
      </c>
      <c r="AD2854">
        <v>-1</v>
      </c>
      <c r="AE2854" s="4" t="s">
        <v>2828</v>
      </c>
      <c r="AF2854" s="9" t="s">
        <v>2829</v>
      </c>
      <c r="AG2854">
        <v>0</v>
      </c>
      <c r="AH2854">
        <v>1</v>
      </c>
      <c r="AI2854">
        <v>1</v>
      </c>
      <c r="AJ2854">
        <v>1</v>
      </c>
      <c r="AK2854" s="9" t="s">
        <v>2840</v>
      </c>
      <c r="AL2854">
        <f t="shared" si="1013"/>
        <v>0</v>
      </c>
      <c r="AM2854">
        <f>IF(AND(INDIRECT(AN2854)='Sample Select backend'!$C$2,INDIRECT(AO2854)=1,INDIRECT(AP2854)='Sample Select backend'!$F$2,INDIRECT(AQ2854)=1,INDIRECT(AR2854)='Sample Select backend'!$M$2),1,0)</f>
        <v>0</v>
      </c>
      <c r="AN2854" t="str">
        <f>_xlfn.CONCAT('Sample Select backend'!$C$4,ROW(AN2854))</f>
        <v>AE2854</v>
      </c>
      <c r="AO2854" s="9" t="str">
        <f>_xlfn.CONCAT('Sample Select backend'!$J$2,ROW(AO2854))</f>
        <v>AJ2854</v>
      </c>
      <c r="AP2854" t="str">
        <f>_xlfn.CONCAT('Sample Select backend'!$F$4,ROW(AP2854))</f>
        <v>AF2854</v>
      </c>
      <c r="AQ2854" t="str">
        <f>_xlfn.CONCAT('Sample Select backend'!$I$10,ROW(AQ2854))</f>
        <v>R2854</v>
      </c>
      <c r="AR2854" t="str">
        <f>_xlfn.CONCAT('Sample Select backend'!$M$4,ROW(AR2854))</f>
        <v>AK2854</v>
      </c>
      <c r="AS2854" t="str">
        <f t="shared" si="1014"/>
        <v>Poland</v>
      </c>
      <c r="AT2854" s="9">
        <f t="shared" si="1015"/>
        <v>17</v>
      </c>
      <c r="AU2854">
        <f t="shared" si="1016"/>
        <v>0</v>
      </c>
      <c r="AV2854" s="9">
        <v>0</v>
      </c>
    </row>
    <row r="2855" spans="1:48" x14ac:dyDescent="0.35">
      <c r="A2855" s="24" t="s">
        <v>145</v>
      </c>
      <c r="B2855" s="24">
        <v>2</v>
      </c>
      <c r="C2855" s="24" t="s">
        <v>206</v>
      </c>
      <c r="D2855" s="24" t="s">
        <v>4178</v>
      </c>
      <c r="E2855" s="24"/>
      <c r="O2855" t="s">
        <v>2800</v>
      </c>
      <c r="P2855" t="s">
        <v>2810</v>
      </c>
      <c r="Q2855" t="s">
        <v>2813</v>
      </c>
      <c r="R2855">
        <v>0</v>
      </c>
      <c r="S2855">
        <v>-2.7</v>
      </c>
      <c r="T2855">
        <v>-7.22</v>
      </c>
      <c r="U2855">
        <v>58.2</v>
      </c>
      <c r="V2855">
        <v>-1</v>
      </c>
      <c r="W2855">
        <v>-1</v>
      </c>
      <c r="X2855">
        <v>-1</v>
      </c>
      <c r="Y2855">
        <v>-1</v>
      </c>
      <c r="Z2855">
        <v>-1</v>
      </c>
      <c r="AA2855">
        <v>-1</v>
      </c>
      <c r="AB2855">
        <v>-1</v>
      </c>
      <c r="AC2855">
        <v>-1</v>
      </c>
      <c r="AD2855">
        <v>-1</v>
      </c>
      <c r="AE2855" s="4" t="s">
        <v>2828</v>
      </c>
      <c r="AF2855" s="9" t="s">
        <v>2829</v>
      </c>
      <c r="AG2855">
        <v>0</v>
      </c>
      <c r="AH2855">
        <v>1</v>
      </c>
      <c r="AI2855">
        <v>1</v>
      </c>
      <c r="AJ2855">
        <v>1</v>
      </c>
      <c r="AK2855" s="9" t="s">
        <v>2840</v>
      </c>
      <c r="AL2855">
        <f t="shared" si="1013"/>
        <v>0</v>
      </c>
      <c r="AM2855">
        <f>IF(AND(INDIRECT(AN2855)='Sample Select backend'!$C$2,INDIRECT(AO2855)=1,INDIRECT(AP2855)='Sample Select backend'!$F$2,INDIRECT(AQ2855)=1,INDIRECT(AR2855)='Sample Select backend'!$M$2),1,0)</f>
        <v>0</v>
      </c>
      <c r="AN2855" t="str">
        <f>_xlfn.CONCAT('Sample Select backend'!$C$4,ROW(AN2855))</f>
        <v>AE2855</v>
      </c>
      <c r="AO2855" s="9" t="str">
        <f>_xlfn.CONCAT('Sample Select backend'!$J$2,ROW(AO2855))</f>
        <v>AJ2855</v>
      </c>
      <c r="AP2855" t="str">
        <f>_xlfn.CONCAT('Sample Select backend'!$F$4,ROW(AP2855))</f>
        <v>AF2855</v>
      </c>
      <c r="AQ2855" t="str">
        <f>_xlfn.CONCAT('Sample Select backend'!$I$10,ROW(AQ2855))</f>
        <v>R2855</v>
      </c>
      <c r="AR2855" t="str">
        <f>_xlfn.CONCAT('Sample Select backend'!$M$4,ROW(AR2855))</f>
        <v>AK2855</v>
      </c>
      <c r="AS2855" t="str">
        <f t="shared" si="1014"/>
        <v>Poland</v>
      </c>
      <c r="AT2855" s="9" t="str">
        <f t="shared" si="1015"/>
        <v>Tax exemption/waiver/suspension</v>
      </c>
      <c r="AU2855">
        <f t="shared" si="1016"/>
        <v>0</v>
      </c>
      <c r="AV2855" s="9">
        <v>0</v>
      </c>
    </row>
    <row r="2856" spans="1:48" x14ac:dyDescent="0.35">
      <c r="A2856" s="24" t="s">
        <v>145</v>
      </c>
      <c r="B2856" s="24">
        <v>2</v>
      </c>
      <c r="C2856" s="24" t="s">
        <v>206</v>
      </c>
      <c r="D2856" s="24" t="s">
        <v>4179</v>
      </c>
      <c r="E2856" s="24"/>
      <c r="O2856" t="s">
        <v>2800</v>
      </c>
      <c r="P2856" t="s">
        <v>2810</v>
      </c>
      <c r="Q2856" t="s">
        <v>2813</v>
      </c>
      <c r="R2856">
        <v>0</v>
      </c>
      <c r="S2856">
        <v>-2.7</v>
      </c>
      <c r="T2856">
        <v>-7.22</v>
      </c>
      <c r="U2856">
        <v>58.2</v>
      </c>
      <c r="V2856">
        <v>-1</v>
      </c>
      <c r="W2856">
        <v>-1</v>
      </c>
      <c r="X2856">
        <v>-1</v>
      </c>
      <c r="Y2856">
        <v>-1</v>
      </c>
      <c r="Z2856">
        <v>-1</v>
      </c>
      <c r="AA2856">
        <v>-1</v>
      </c>
      <c r="AB2856">
        <v>-1</v>
      </c>
      <c r="AC2856">
        <v>-1</v>
      </c>
      <c r="AD2856">
        <v>-1</v>
      </c>
      <c r="AE2856" s="4" t="s">
        <v>2828</v>
      </c>
      <c r="AF2856" s="9" t="s">
        <v>2829</v>
      </c>
      <c r="AG2856">
        <v>0</v>
      </c>
      <c r="AH2856">
        <v>1</v>
      </c>
      <c r="AI2856">
        <v>1</v>
      </c>
      <c r="AJ2856">
        <v>1</v>
      </c>
      <c r="AK2856" s="9" t="s">
        <v>2840</v>
      </c>
      <c r="AL2856">
        <f t="shared" si="1013"/>
        <v>0</v>
      </c>
      <c r="AM2856">
        <f>IF(AND(INDIRECT(AN2856)='Sample Select backend'!$C$2,INDIRECT(AO2856)=1,INDIRECT(AP2856)='Sample Select backend'!$F$2,INDIRECT(AQ2856)=1,INDIRECT(AR2856)='Sample Select backend'!$M$2),1,0)</f>
        <v>0</v>
      </c>
      <c r="AN2856" t="str">
        <f>_xlfn.CONCAT('Sample Select backend'!$C$4,ROW(AN2856))</f>
        <v>AE2856</v>
      </c>
      <c r="AO2856" s="9" t="str">
        <f>_xlfn.CONCAT('Sample Select backend'!$J$2,ROW(AO2856))</f>
        <v>AJ2856</v>
      </c>
      <c r="AP2856" t="str">
        <f>_xlfn.CONCAT('Sample Select backend'!$F$4,ROW(AP2856))</f>
        <v>AF2856</v>
      </c>
      <c r="AQ2856" t="str">
        <f>_xlfn.CONCAT('Sample Select backend'!$I$10,ROW(AQ2856))</f>
        <v>R2856</v>
      </c>
      <c r="AR2856" t="str">
        <f>_xlfn.CONCAT('Sample Select backend'!$M$4,ROW(AR2856))</f>
        <v>AK2856</v>
      </c>
      <c r="AS2856" t="str">
        <f t="shared" si="1014"/>
        <v>Poland</v>
      </c>
      <c r="AT2856" s="9" t="str">
        <f t="shared" si="1015"/>
        <v>Tax exemption/waiver/suspension</v>
      </c>
      <c r="AU2856">
        <f t="shared" si="1016"/>
        <v>0</v>
      </c>
      <c r="AV2856" s="9">
        <v>0</v>
      </c>
    </row>
    <row r="2857" spans="1:48" x14ac:dyDescent="0.35">
      <c r="A2857" s="24" t="s">
        <v>145</v>
      </c>
      <c r="B2857" s="24">
        <v>2</v>
      </c>
      <c r="C2857" s="24">
        <v>14</v>
      </c>
      <c r="D2857" s="24" t="s">
        <v>4180</v>
      </c>
      <c r="E2857" s="24"/>
      <c r="O2857" t="s">
        <v>2800</v>
      </c>
      <c r="P2857" t="s">
        <v>2810</v>
      </c>
      <c r="Q2857" t="s">
        <v>2813</v>
      </c>
      <c r="R2857">
        <v>0</v>
      </c>
      <c r="S2857">
        <v>-2.7</v>
      </c>
      <c r="T2857">
        <v>-7.22</v>
      </c>
      <c r="U2857">
        <v>58.2</v>
      </c>
      <c r="V2857">
        <v>-1</v>
      </c>
      <c r="W2857">
        <v>-1</v>
      </c>
      <c r="X2857">
        <v>-1</v>
      </c>
      <c r="Y2857">
        <v>-1</v>
      </c>
      <c r="Z2857">
        <v>-1</v>
      </c>
      <c r="AA2857">
        <v>-1</v>
      </c>
      <c r="AB2857">
        <v>-1</v>
      </c>
      <c r="AC2857">
        <v>-1</v>
      </c>
      <c r="AD2857">
        <v>-1</v>
      </c>
      <c r="AE2857" s="4" t="s">
        <v>2828</v>
      </c>
      <c r="AF2857" s="9" t="s">
        <v>2829</v>
      </c>
      <c r="AG2857">
        <v>0</v>
      </c>
      <c r="AH2857">
        <v>1</v>
      </c>
      <c r="AI2857">
        <v>1</v>
      </c>
      <c r="AJ2857">
        <v>1</v>
      </c>
      <c r="AK2857" s="9" t="s">
        <v>2840</v>
      </c>
      <c r="AL2857">
        <f t="shared" si="1013"/>
        <v>0</v>
      </c>
      <c r="AM2857">
        <f>IF(AND(INDIRECT(AN2857)='Sample Select backend'!$C$2,INDIRECT(AO2857)=1,INDIRECT(AP2857)='Sample Select backend'!$F$2,INDIRECT(AQ2857)=1,INDIRECT(AR2857)='Sample Select backend'!$M$2),1,0)</f>
        <v>0</v>
      </c>
      <c r="AN2857" t="str">
        <f>_xlfn.CONCAT('Sample Select backend'!$C$4,ROW(AN2857))</f>
        <v>AE2857</v>
      </c>
      <c r="AO2857" s="9" t="str">
        <f>_xlfn.CONCAT('Sample Select backend'!$J$2,ROW(AO2857))</f>
        <v>AJ2857</v>
      </c>
      <c r="AP2857" t="str">
        <f>_xlfn.CONCAT('Sample Select backend'!$F$4,ROW(AP2857))</f>
        <v>AF2857</v>
      </c>
      <c r="AQ2857" t="str">
        <f>_xlfn.CONCAT('Sample Select backend'!$I$10,ROW(AQ2857))</f>
        <v>R2857</v>
      </c>
      <c r="AR2857" t="str">
        <f>_xlfn.CONCAT('Sample Select backend'!$M$4,ROW(AR2857))</f>
        <v>AK2857</v>
      </c>
      <c r="AS2857" t="str">
        <f t="shared" si="1014"/>
        <v>Poland</v>
      </c>
      <c r="AT2857" s="9">
        <f t="shared" si="1015"/>
        <v>14</v>
      </c>
      <c r="AU2857">
        <f t="shared" si="1016"/>
        <v>0</v>
      </c>
      <c r="AV2857" s="9">
        <v>0</v>
      </c>
    </row>
    <row r="2858" spans="1:48" x14ac:dyDescent="0.35">
      <c r="A2858" s="24" t="s">
        <v>145</v>
      </c>
      <c r="B2858" s="24">
        <v>1</v>
      </c>
      <c r="C2858" s="24">
        <v>5</v>
      </c>
      <c r="D2858" s="24" t="s">
        <v>4181</v>
      </c>
      <c r="E2858" s="24"/>
      <c r="O2858" t="s">
        <v>2800</v>
      </c>
      <c r="P2858" t="s">
        <v>2810</v>
      </c>
      <c r="Q2858" t="s">
        <v>2813</v>
      </c>
      <c r="R2858">
        <v>0</v>
      </c>
      <c r="S2858">
        <v>-2.7</v>
      </c>
      <c r="T2858">
        <v>-7.22</v>
      </c>
      <c r="U2858">
        <v>58.2</v>
      </c>
      <c r="V2858">
        <v>-1</v>
      </c>
      <c r="W2858">
        <v>-1</v>
      </c>
      <c r="X2858">
        <v>-1</v>
      </c>
      <c r="Y2858">
        <v>-1</v>
      </c>
      <c r="Z2858">
        <v>-1</v>
      </c>
      <c r="AA2858">
        <v>-1</v>
      </c>
      <c r="AB2858">
        <v>-1</v>
      </c>
      <c r="AC2858">
        <v>-1</v>
      </c>
      <c r="AD2858">
        <v>-1</v>
      </c>
      <c r="AE2858" s="4" t="s">
        <v>2828</v>
      </c>
      <c r="AF2858" s="9" t="s">
        <v>2829</v>
      </c>
      <c r="AG2858">
        <v>0</v>
      </c>
      <c r="AH2858">
        <v>1</v>
      </c>
      <c r="AI2858">
        <v>1</v>
      </c>
      <c r="AJ2858">
        <v>1</v>
      </c>
      <c r="AK2858" s="9" t="s">
        <v>2840</v>
      </c>
      <c r="AL2858">
        <f t="shared" si="1013"/>
        <v>0</v>
      </c>
      <c r="AM2858">
        <f>IF(AND(INDIRECT(AN2858)='Sample Select backend'!$C$2,INDIRECT(AO2858)=1,INDIRECT(AP2858)='Sample Select backend'!$F$2,INDIRECT(AQ2858)=1,INDIRECT(AR2858)='Sample Select backend'!$M$2),1,0)</f>
        <v>0</v>
      </c>
      <c r="AN2858" t="str">
        <f>_xlfn.CONCAT('Sample Select backend'!$C$4,ROW(AN2858))</f>
        <v>AE2858</v>
      </c>
      <c r="AO2858" s="9" t="str">
        <f>_xlfn.CONCAT('Sample Select backend'!$J$2,ROW(AO2858))</f>
        <v>AJ2858</v>
      </c>
      <c r="AP2858" t="str">
        <f>_xlfn.CONCAT('Sample Select backend'!$F$4,ROW(AP2858))</f>
        <v>AF2858</v>
      </c>
      <c r="AQ2858" t="str">
        <f>_xlfn.CONCAT('Sample Select backend'!$I$10,ROW(AQ2858))</f>
        <v>R2858</v>
      </c>
      <c r="AR2858" t="str">
        <f>_xlfn.CONCAT('Sample Select backend'!$M$4,ROW(AR2858))</f>
        <v>AK2858</v>
      </c>
      <c r="AS2858" t="str">
        <f t="shared" si="1014"/>
        <v>Poland</v>
      </c>
      <c r="AT2858" s="9">
        <f t="shared" si="1015"/>
        <v>5</v>
      </c>
      <c r="AU2858">
        <f t="shared" si="1016"/>
        <v>0</v>
      </c>
      <c r="AV2858" s="9">
        <v>0</v>
      </c>
    </row>
    <row r="2859" spans="1:48" x14ac:dyDescent="0.35">
      <c r="A2859" s="24" t="s">
        <v>145</v>
      </c>
      <c r="B2859" s="24">
        <v>1</v>
      </c>
      <c r="C2859" s="24">
        <v>3</v>
      </c>
      <c r="D2859" s="24" t="s">
        <v>4182</v>
      </c>
      <c r="E2859" s="24"/>
      <c r="O2859" t="s">
        <v>2800</v>
      </c>
      <c r="P2859" t="s">
        <v>2810</v>
      </c>
      <c r="Q2859" t="s">
        <v>2813</v>
      </c>
      <c r="R2859">
        <v>0</v>
      </c>
      <c r="S2859">
        <v>-2.7</v>
      </c>
      <c r="T2859">
        <v>-7.22</v>
      </c>
      <c r="U2859">
        <v>58.2</v>
      </c>
      <c r="V2859">
        <v>-1</v>
      </c>
      <c r="W2859">
        <v>-1</v>
      </c>
      <c r="X2859">
        <v>-1</v>
      </c>
      <c r="Y2859">
        <v>-1</v>
      </c>
      <c r="Z2859">
        <v>-1</v>
      </c>
      <c r="AA2859">
        <v>-1</v>
      </c>
      <c r="AB2859">
        <v>-1</v>
      </c>
      <c r="AC2859">
        <v>-1</v>
      </c>
      <c r="AD2859">
        <v>-1</v>
      </c>
      <c r="AE2859" s="4" t="s">
        <v>2828</v>
      </c>
      <c r="AF2859" s="9" t="s">
        <v>2829</v>
      </c>
      <c r="AG2859">
        <v>0</v>
      </c>
      <c r="AH2859">
        <v>1</v>
      </c>
      <c r="AI2859">
        <v>1</v>
      </c>
      <c r="AJ2859">
        <v>1</v>
      </c>
      <c r="AK2859" s="9" t="s">
        <v>2840</v>
      </c>
      <c r="AL2859">
        <f t="shared" si="1013"/>
        <v>0</v>
      </c>
      <c r="AM2859">
        <f>IF(AND(INDIRECT(AN2859)='Sample Select backend'!$C$2,INDIRECT(AO2859)=1,INDIRECT(AP2859)='Sample Select backend'!$F$2,INDIRECT(AQ2859)=1,INDIRECT(AR2859)='Sample Select backend'!$M$2),1,0)</f>
        <v>0</v>
      </c>
      <c r="AN2859" t="str">
        <f>_xlfn.CONCAT('Sample Select backend'!$C$4,ROW(AN2859))</f>
        <v>AE2859</v>
      </c>
      <c r="AO2859" s="9" t="str">
        <f>_xlfn.CONCAT('Sample Select backend'!$J$2,ROW(AO2859))</f>
        <v>AJ2859</v>
      </c>
      <c r="AP2859" t="str">
        <f>_xlfn.CONCAT('Sample Select backend'!$F$4,ROW(AP2859))</f>
        <v>AF2859</v>
      </c>
      <c r="AQ2859" t="str">
        <f>_xlfn.CONCAT('Sample Select backend'!$I$10,ROW(AQ2859))</f>
        <v>R2859</v>
      </c>
      <c r="AR2859" t="str">
        <f>_xlfn.CONCAT('Sample Select backend'!$M$4,ROW(AR2859))</f>
        <v>AK2859</v>
      </c>
      <c r="AS2859" t="str">
        <f t="shared" si="1014"/>
        <v>Poland</v>
      </c>
      <c r="AT2859" s="9">
        <f t="shared" si="1015"/>
        <v>3</v>
      </c>
      <c r="AU2859">
        <f t="shared" si="1016"/>
        <v>0</v>
      </c>
      <c r="AV2859" s="9">
        <v>0</v>
      </c>
    </row>
    <row r="2860" spans="1:48" x14ac:dyDescent="0.35">
      <c r="A2860" s="24" t="s">
        <v>145</v>
      </c>
      <c r="B2860" s="24">
        <v>2</v>
      </c>
      <c r="C2860" s="24">
        <v>17</v>
      </c>
      <c r="D2860" s="24" t="s">
        <v>4183</v>
      </c>
      <c r="E2860" s="24"/>
      <c r="O2860" t="s">
        <v>2800</v>
      </c>
      <c r="P2860" t="s">
        <v>2810</v>
      </c>
      <c r="Q2860" t="s">
        <v>2813</v>
      </c>
      <c r="R2860">
        <v>0</v>
      </c>
      <c r="S2860">
        <v>-2.7</v>
      </c>
      <c r="T2860">
        <v>-7.22</v>
      </c>
      <c r="U2860">
        <v>58.2</v>
      </c>
      <c r="V2860">
        <v>-1</v>
      </c>
      <c r="W2860">
        <v>-1</v>
      </c>
      <c r="X2860">
        <v>-1</v>
      </c>
      <c r="Y2860">
        <v>-1</v>
      </c>
      <c r="Z2860">
        <v>-1</v>
      </c>
      <c r="AA2860">
        <v>-1</v>
      </c>
      <c r="AB2860">
        <v>-1</v>
      </c>
      <c r="AC2860">
        <v>-1</v>
      </c>
      <c r="AD2860">
        <v>-1</v>
      </c>
      <c r="AE2860" s="4" t="s">
        <v>2828</v>
      </c>
      <c r="AF2860" s="9" t="s">
        <v>2829</v>
      </c>
      <c r="AG2860">
        <v>0</v>
      </c>
      <c r="AH2860">
        <v>1</v>
      </c>
      <c r="AI2860">
        <v>1</v>
      </c>
      <c r="AJ2860">
        <v>1</v>
      </c>
      <c r="AK2860" s="9" t="s">
        <v>2840</v>
      </c>
      <c r="AL2860">
        <f t="shared" si="1013"/>
        <v>0</v>
      </c>
      <c r="AM2860">
        <f>IF(AND(INDIRECT(AN2860)='Sample Select backend'!$C$2,INDIRECT(AO2860)=1,INDIRECT(AP2860)='Sample Select backend'!$F$2,INDIRECT(AQ2860)=1,INDIRECT(AR2860)='Sample Select backend'!$M$2),1,0)</f>
        <v>0</v>
      </c>
      <c r="AN2860" t="str">
        <f>_xlfn.CONCAT('Sample Select backend'!$C$4,ROW(AN2860))</f>
        <v>AE2860</v>
      </c>
      <c r="AO2860" s="9" t="str">
        <f>_xlfn.CONCAT('Sample Select backend'!$J$2,ROW(AO2860))</f>
        <v>AJ2860</v>
      </c>
      <c r="AP2860" t="str">
        <f>_xlfn.CONCAT('Sample Select backend'!$F$4,ROW(AP2860))</f>
        <v>AF2860</v>
      </c>
      <c r="AQ2860" t="str">
        <f>_xlfn.CONCAT('Sample Select backend'!$I$10,ROW(AQ2860))</f>
        <v>R2860</v>
      </c>
      <c r="AR2860" t="str">
        <f>_xlfn.CONCAT('Sample Select backend'!$M$4,ROW(AR2860))</f>
        <v>AK2860</v>
      </c>
      <c r="AS2860" t="str">
        <f t="shared" si="1014"/>
        <v>Poland</v>
      </c>
      <c r="AT2860" s="9">
        <f t="shared" si="1015"/>
        <v>17</v>
      </c>
      <c r="AU2860">
        <f t="shared" si="1016"/>
        <v>0</v>
      </c>
      <c r="AV2860" s="9">
        <v>0</v>
      </c>
    </row>
    <row r="2861" spans="1:48" x14ac:dyDescent="0.35">
      <c r="A2861" s="24" t="s">
        <v>145</v>
      </c>
      <c r="B2861" s="24">
        <v>1</v>
      </c>
      <c r="C2861" s="24" t="s">
        <v>201</v>
      </c>
      <c r="D2861" s="24" t="s">
        <v>4184</v>
      </c>
      <c r="E2861" s="24"/>
      <c r="O2861" t="s">
        <v>2800</v>
      </c>
      <c r="P2861" t="s">
        <v>2810</v>
      </c>
      <c r="Q2861" t="s">
        <v>2813</v>
      </c>
      <c r="R2861">
        <v>0</v>
      </c>
      <c r="S2861">
        <v>-2.7</v>
      </c>
      <c r="T2861">
        <v>-7.22</v>
      </c>
      <c r="U2861">
        <v>58.2</v>
      </c>
      <c r="V2861">
        <v>-1</v>
      </c>
      <c r="W2861">
        <v>-1</v>
      </c>
      <c r="X2861">
        <v>-1</v>
      </c>
      <c r="Y2861">
        <v>-1</v>
      </c>
      <c r="Z2861">
        <v>-1</v>
      </c>
      <c r="AA2861">
        <v>-1</v>
      </c>
      <c r="AB2861">
        <v>-1</v>
      </c>
      <c r="AC2861">
        <v>-1</v>
      </c>
      <c r="AD2861">
        <v>-1</v>
      </c>
      <c r="AE2861" s="4" t="s">
        <v>2828</v>
      </c>
      <c r="AF2861" s="9" t="s">
        <v>2829</v>
      </c>
      <c r="AG2861">
        <v>0</v>
      </c>
      <c r="AH2861">
        <v>1</v>
      </c>
      <c r="AI2861">
        <v>1</v>
      </c>
      <c r="AJ2861">
        <v>1</v>
      </c>
      <c r="AK2861" s="9" t="s">
        <v>2840</v>
      </c>
      <c r="AL2861">
        <f t="shared" si="1013"/>
        <v>0</v>
      </c>
      <c r="AM2861">
        <f>IF(AND(INDIRECT(AN2861)='Sample Select backend'!$C$2,INDIRECT(AO2861)=1,INDIRECT(AP2861)='Sample Select backend'!$F$2,INDIRECT(AQ2861)=1,INDIRECT(AR2861)='Sample Select backend'!$M$2),1,0)</f>
        <v>0</v>
      </c>
      <c r="AN2861" t="str">
        <f>_xlfn.CONCAT('Sample Select backend'!$C$4,ROW(AN2861))</f>
        <v>AE2861</v>
      </c>
      <c r="AO2861" s="9" t="str">
        <f>_xlfn.CONCAT('Sample Select backend'!$J$2,ROW(AO2861))</f>
        <v>AJ2861</v>
      </c>
      <c r="AP2861" t="str">
        <f>_xlfn.CONCAT('Sample Select backend'!$F$4,ROW(AP2861))</f>
        <v>AF2861</v>
      </c>
      <c r="AQ2861" t="str">
        <f>_xlfn.CONCAT('Sample Select backend'!$I$10,ROW(AQ2861))</f>
        <v>R2861</v>
      </c>
      <c r="AR2861" t="str">
        <f>_xlfn.CONCAT('Sample Select backend'!$M$4,ROW(AR2861))</f>
        <v>AK2861</v>
      </c>
      <c r="AS2861" t="str">
        <f t="shared" si="1014"/>
        <v>Poland</v>
      </c>
      <c r="AT2861" s="9" t="str">
        <f t="shared" si="1015"/>
        <v>Other</v>
      </c>
      <c r="AU2861">
        <f t="shared" si="1016"/>
        <v>0</v>
      </c>
      <c r="AV2861" s="9">
        <v>0</v>
      </c>
    </row>
    <row r="2862" spans="1:48" x14ac:dyDescent="0.35">
      <c r="A2862" s="24" t="s">
        <v>145</v>
      </c>
      <c r="B2862" s="24">
        <v>1</v>
      </c>
      <c r="C2862" s="24">
        <v>5</v>
      </c>
      <c r="D2862" s="24" t="s">
        <v>4185</v>
      </c>
      <c r="E2862" s="24"/>
      <c r="O2862" t="s">
        <v>2800</v>
      </c>
      <c r="P2862" t="s">
        <v>2810</v>
      </c>
      <c r="Q2862" t="s">
        <v>2813</v>
      </c>
      <c r="R2862">
        <v>0</v>
      </c>
      <c r="S2862">
        <v>-2.7</v>
      </c>
      <c r="T2862">
        <v>-7.22</v>
      </c>
      <c r="U2862">
        <v>58.2</v>
      </c>
      <c r="V2862">
        <v>-1</v>
      </c>
      <c r="W2862">
        <v>-1</v>
      </c>
      <c r="X2862">
        <v>-1</v>
      </c>
      <c r="Y2862">
        <v>-1</v>
      </c>
      <c r="Z2862">
        <v>-1</v>
      </c>
      <c r="AA2862">
        <v>-1</v>
      </c>
      <c r="AB2862">
        <v>-1</v>
      </c>
      <c r="AC2862">
        <v>-1</v>
      </c>
      <c r="AD2862">
        <v>-1</v>
      </c>
      <c r="AE2862" s="4" t="s">
        <v>2828</v>
      </c>
      <c r="AF2862" s="9" t="s">
        <v>2829</v>
      </c>
      <c r="AG2862">
        <v>0</v>
      </c>
      <c r="AH2862">
        <v>1</v>
      </c>
      <c r="AI2862">
        <v>1</v>
      </c>
      <c r="AJ2862">
        <v>1</v>
      </c>
      <c r="AK2862" s="9" t="s">
        <v>2840</v>
      </c>
      <c r="AL2862">
        <f t="shared" si="1013"/>
        <v>0</v>
      </c>
      <c r="AM2862">
        <f>IF(AND(INDIRECT(AN2862)='Sample Select backend'!$C$2,INDIRECT(AO2862)=1,INDIRECT(AP2862)='Sample Select backend'!$F$2,INDIRECT(AQ2862)=1,INDIRECT(AR2862)='Sample Select backend'!$M$2),1,0)</f>
        <v>0</v>
      </c>
      <c r="AN2862" t="str">
        <f>_xlfn.CONCAT('Sample Select backend'!$C$4,ROW(AN2862))</f>
        <v>AE2862</v>
      </c>
      <c r="AO2862" s="9" t="str">
        <f>_xlfn.CONCAT('Sample Select backend'!$J$2,ROW(AO2862))</f>
        <v>AJ2862</v>
      </c>
      <c r="AP2862" t="str">
        <f>_xlfn.CONCAT('Sample Select backend'!$F$4,ROW(AP2862))</f>
        <v>AF2862</v>
      </c>
      <c r="AQ2862" t="str">
        <f>_xlfn.CONCAT('Sample Select backend'!$I$10,ROW(AQ2862))</f>
        <v>R2862</v>
      </c>
      <c r="AR2862" t="str">
        <f>_xlfn.CONCAT('Sample Select backend'!$M$4,ROW(AR2862))</f>
        <v>AK2862</v>
      </c>
      <c r="AS2862" t="str">
        <f t="shared" si="1014"/>
        <v>Poland</v>
      </c>
      <c r="AT2862" s="9">
        <f t="shared" si="1015"/>
        <v>5</v>
      </c>
      <c r="AU2862">
        <f t="shared" si="1016"/>
        <v>0</v>
      </c>
      <c r="AV2862" s="9">
        <v>0</v>
      </c>
    </row>
    <row r="2863" spans="1:48" x14ac:dyDescent="0.35">
      <c r="A2863" s="24" t="s">
        <v>145</v>
      </c>
      <c r="B2863" s="24">
        <v>1</v>
      </c>
      <c r="C2863" s="24" t="s">
        <v>201</v>
      </c>
      <c r="D2863" s="24" t="s">
        <v>4186</v>
      </c>
      <c r="E2863" s="24"/>
      <c r="O2863" t="s">
        <v>2800</v>
      </c>
      <c r="P2863" t="s">
        <v>2810</v>
      </c>
      <c r="Q2863" t="s">
        <v>2813</v>
      </c>
      <c r="R2863">
        <v>0</v>
      </c>
      <c r="S2863">
        <v>-2.7</v>
      </c>
      <c r="T2863">
        <v>-7.22</v>
      </c>
      <c r="U2863">
        <v>58.2</v>
      </c>
      <c r="V2863">
        <v>-1</v>
      </c>
      <c r="W2863">
        <v>-1</v>
      </c>
      <c r="X2863">
        <v>-1</v>
      </c>
      <c r="Y2863">
        <v>-1</v>
      </c>
      <c r="Z2863">
        <v>-1</v>
      </c>
      <c r="AA2863">
        <v>-1</v>
      </c>
      <c r="AB2863">
        <v>-1</v>
      </c>
      <c r="AC2863">
        <v>-1</v>
      </c>
      <c r="AD2863">
        <v>-1</v>
      </c>
      <c r="AE2863" s="4" t="s">
        <v>2828</v>
      </c>
      <c r="AF2863" s="9" t="s">
        <v>2829</v>
      </c>
      <c r="AG2863">
        <v>0</v>
      </c>
      <c r="AH2863">
        <v>1</v>
      </c>
      <c r="AI2863">
        <v>1</v>
      </c>
      <c r="AJ2863">
        <v>1</v>
      </c>
      <c r="AK2863" s="9" t="s">
        <v>2840</v>
      </c>
      <c r="AL2863">
        <f t="shared" si="1013"/>
        <v>0</v>
      </c>
      <c r="AM2863">
        <f>IF(AND(INDIRECT(AN2863)='Sample Select backend'!$C$2,INDIRECT(AO2863)=1,INDIRECT(AP2863)='Sample Select backend'!$F$2,INDIRECT(AQ2863)=1,INDIRECT(AR2863)='Sample Select backend'!$M$2),1,0)</f>
        <v>0</v>
      </c>
      <c r="AN2863" t="str">
        <f>_xlfn.CONCAT('Sample Select backend'!$C$4,ROW(AN2863))</f>
        <v>AE2863</v>
      </c>
      <c r="AO2863" s="9" t="str">
        <f>_xlfn.CONCAT('Sample Select backend'!$J$2,ROW(AO2863))</f>
        <v>AJ2863</v>
      </c>
      <c r="AP2863" t="str">
        <f>_xlfn.CONCAT('Sample Select backend'!$F$4,ROW(AP2863))</f>
        <v>AF2863</v>
      </c>
      <c r="AQ2863" t="str">
        <f>_xlfn.CONCAT('Sample Select backend'!$I$10,ROW(AQ2863))</f>
        <v>R2863</v>
      </c>
      <c r="AR2863" t="str">
        <f>_xlfn.CONCAT('Sample Select backend'!$M$4,ROW(AR2863))</f>
        <v>AK2863</v>
      </c>
      <c r="AS2863" t="str">
        <f t="shared" si="1014"/>
        <v>Poland</v>
      </c>
      <c r="AT2863" s="9" t="str">
        <f t="shared" si="1015"/>
        <v>Other</v>
      </c>
      <c r="AU2863">
        <f t="shared" si="1016"/>
        <v>0</v>
      </c>
      <c r="AV2863" s="9">
        <v>0</v>
      </c>
    </row>
    <row r="2864" spans="1:48" x14ac:dyDescent="0.35">
      <c r="A2864" s="24" t="s">
        <v>145</v>
      </c>
      <c r="B2864" s="24">
        <v>1</v>
      </c>
      <c r="C2864" s="24" t="s">
        <v>206</v>
      </c>
      <c r="D2864" s="24" t="s">
        <v>4187</v>
      </c>
      <c r="E2864" s="24"/>
      <c r="O2864" t="s">
        <v>2800</v>
      </c>
      <c r="P2864" t="s">
        <v>2810</v>
      </c>
      <c r="Q2864" t="s">
        <v>2813</v>
      </c>
      <c r="R2864">
        <v>0</v>
      </c>
      <c r="S2864">
        <v>-2.7</v>
      </c>
      <c r="T2864">
        <v>-7.22</v>
      </c>
      <c r="U2864">
        <v>58.2</v>
      </c>
      <c r="V2864">
        <v>-1</v>
      </c>
      <c r="W2864">
        <v>-1</v>
      </c>
      <c r="X2864">
        <v>-1</v>
      </c>
      <c r="Y2864">
        <v>-1</v>
      </c>
      <c r="Z2864">
        <v>-1</v>
      </c>
      <c r="AA2864">
        <v>-1</v>
      </c>
      <c r="AB2864">
        <v>-1</v>
      </c>
      <c r="AC2864">
        <v>-1</v>
      </c>
      <c r="AD2864">
        <v>-1</v>
      </c>
      <c r="AE2864" s="4" t="s">
        <v>2828</v>
      </c>
      <c r="AF2864" s="9" t="s">
        <v>2829</v>
      </c>
      <c r="AG2864">
        <v>0</v>
      </c>
      <c r="AH2864">
        <v>1</v>
      </c>
      <c r="AI2864">
        <v>1</v>
      </c>
      <c r="AJ2864">
        <v>1</v>
      </c>
      <c r="AK2864" s="9" t="s">
        <v>2840</v>
      </c>
      <c r="AL2864">
        <f t="shared" si="1013"/>
        <v>0</v>
      </c>
      <c r="AM2864">
        <f>IF(AND(INDIRECT(AN2864)='Sample Select backend'!$C$2,INDIRECT(AO2864)=1,INDIRECT(AP2864)='Sample Select backend'!$F$2,INDIRECT(AQ2864)=1,INDIRECT(AR2864)='Sample Select backend'!$M$2),1,0)</f>
        <v>0</v>
      </c>
      <c r="AN2864" t="str">
        <f>_xlfn.CONCAT('Sample Select backend'!$C$4,ROW(AN2864))</f>
        <v>AE2864</v>
      </c>
      <c r="AO2864" s="9" t="str">
        <f>_xlfn.CONCAT('Sample Select backend'!$J$2,ROW(AO2864))</f>
        <v>AJ2864</v>
      </c>
      <c r="AP2864" t="str">
        <f>_xlfn.CONCAT('Sample Select backend'!$F$4,ROW(AP2864))</f>
        <v>AF2864</v>
      </c>
      <c r="AQ2864" t="str">
        <f>_xlfn.CONCAT('Sample Select backend'!$I$10,ROW(AQ2864))</f>
        <v>R2864</v>
      </c>
      <c r="AR2864" t="str">
        <f>_xlfn.CONCAT('Sample Select backend'!$M$4,ROW(AR2864))</f>
        <v>AK2864</v>
      </c>
      <c r="AS2864" t="str">
        <f t="shared" si="1014"/>
        <v>Poland</v>
      </c>
      <c r="AT2864" s="9" t="str">
        <f t="shared" si="1015"/>
        <v>Tax exemption/waiver/suspension</v>
      </c>
      <c r="AU2864">
        <f t="shared" si="1016"/>
        <v>0</v>
      </c>
      <c r="AV2864" s="9">
        <v>0</v>
      </c>
    </row>
    <row r="2865" spans="1:48" x14ac:dyDescent="0.35">
      <c r="A2865" s="24" t="s">
        <v>145</v>
      </c>
      <c r="B2865" s="24">
        <v>1</v>
      </c>
      <c r="C2865" s="24" t="s">
        <v>206</v>
      </c>
      <c r="D2865" s="24" t="s">
        <v>4188</v>
      </c>
      <c r="E2865" s="24"/>
      <c r="O2865" t="s">
        <v>2800</v>
      </c>
      <c r="P2865" t="s">
        <v>2810</v>
      </c>
      <c r="Q2865" t="s">
        <v>2813</v>
      </c>
      <c r="R2865">
        <v>0</v>
      </c>
      <c r="S2865">
        <v>-2.7</v>
      </c>
      <c r="T2865">
        <v>-7.22</v>
      </c>
      <c r="U2865">
        <v>58.2</v>
      </c>
      <c r="V2865">
        <v>-1</v>
      </c>
      <c r="W2865">
        <v>-1</v>
      </c>
      <c r="X2865">
        <v>-1</v>
      </c>
      <c r="Y2865">
        <v>-1</v>
      </c>
      <c r="Z2865">
        <v>-1</v>
      </c>
      <c r="AA2865">
        <v>-1</v>
      </c>
      <c r="AB2865">
        <v>-1</v>
      </c>
      <c r="AC2865">
        <v>-1</v>
      </c>
      <c r="AD2865">
        <v>-1</v>
      </c>
      <c r="AE2865" s="4" t="s">
        <v>2828</v>
      </c>
      <c r="AF2865" s="9" t="s">
        <v>2829</v>
      </c>
      <c r="AG2865">
        <v>0</v>
      </c>
      <c r="AH2865">
        <v>1</v>
      </c>
      <c r="AI2865">
        <v>1</v>
      </c>
      <c r="AJ2865">
        <v>1</v>
      </c>
      <c r="AK2865" s="9" t="s">
        <v>2840</v>
      </c>
      <c r="AL2865">
        <f t="shared" si="1013"/>
        <v>0</v>
      </c>
      <c r="AM2865">
        <f>IF(AND(INDIRECT(AN2865)='Sample Select backend'!$C$2,INDIRECT(AO2865)=1,INDIRECT(AP2865)='Sample Select backend'!$F$2,INDIRECT(AQ2865)=1,INDIRECT(AR2865)='Sample Select backend'!$M$2),1,0)</f>
        <v>0</v>
      </c>
      <c r="AN2865" t="str">
        <f>_xlfn.CONCAT('Sample Select backend'!$C$4,ROW(AN2865))</f>
        <v>AE2865</v>
      </c>
      <c r="AO2865" s="9" t="str">
        <f>_xlfn.CONCAT('Sample Select backend'!$J$2,ROW(AO2865))</f>
        <v>AJ2865</v>
      </c>
      <c r="AP2865" t="str">
        <f>_xlfn.CONCAT('Sample Select backend'!$F$4,ROW(AP2865))</f>
        <v>AF2865</v>
      </c>
      <c r="AQ2865" t="str">
        <f>_xlfn.CONCAT('Sample Select backend'!$I$10,ROW(AQ2865))</f>
        <v>R2865</v>
      </c>
      <c r="AR2865" t="str">
        <f>_xlfn.CONCAT('Sample Select backend'!$M$4,ROW(AR2865))</f>
        <v>AK2865</v>
      </c>
      <c r="AS2865" t="str">
        <f t="shared" si="1014"/>
        <v>Poland</v>
      </c>
      <c r="AT2865" s="9" t="str">
        <f t="shared" si="1015"/>
        <v>Tax exemption/waiver/suspension</v>
      </c>
      <c r="AU2865">
        <f t="shared" si="1016"/>
        <v>0</v>
      </c>
      <c r="AV2865" s="9">
        <v>0</v>
      </c>
    </row>
    <row r="2866" spans="1:48" x14ac:dyDescent="0.35">
      <c r="A2866" s="24" t="s">
        <v>145</v>
      </c>
      <c r="B2866" s="24">
        <v>2</v>
      </c>
      <c r="C2866" s="24" t="s">
        <v>206</v>
      </c>
      <c r="D2866" s="24" t="s">
        <v>4189</v>
      </c>
      <c r="E2866" s="24"/>
      <c r="O2866" t="s">
        <v>2800</v>
      </c>
      <c r="P2866" t="s">
        <v>2810</v>
      </c>
      <c r="Q2866" t="s">
        <v>2813</v>
      </c>
      <c r="R2866">
        <v>0</v>
      </c>
      <c r="S2866">
        <v>-2.7</v>
      </c>
      <c r="T2866">
        <v>-7.22</v>
      </c>
      <c r="U2866">
        <v>58.2</v>
      </c>
      <c r="V2866">
        <v>-1</v>
      </c>
      <c r="W2866">
        <v>-1</v>
      </c>
      <c r="X2866">
        <v>-1</v>
      </c>
      <c r="Y2866">
        <v>-1</v>
      </c>
      <c r="Z2866">
        <v>-1</v>
      </c>
      <c r="AA2866">
        <v>-1</v>
      </c>
      <c r="AB2866">
        <v>-1</v>
      </c>
      <c r="AC2866">
        <v>-1</v>
      </c>
      <c r="AD2866">
        <v>-1</v>
      </c>
      <c r="AE2866" s="4" t="s">
        <v>2828</v>
      </c>
      <c r="AF2866" s="9" t="s">
        <v>2829</v>
      </c>
      <c r="AG2866">
        <v>0</v>
      </c>
      <c r="AH2866">
        <v>1</v>
      </c>
      <c r="AI2866">
        <v>1</v>
      </c>
      <c r="AJ2866">
        <v>1</v>
      </c>
      <c r="AK2866" s="9" t="s">
        <v>2840</v>
      </c>
      <c r="AL2866">
        <f t="shared" si="1013"/>
        <v>0</v>
      </c>
      <c r="AM2866">
        <f>IF(AND(INDIRECT(AN2866)='Sample Select backend'!$C$2,INDIRECT(AO2866)=1,INDIRECT(AP2866)='Sample Select backend'!$F$2,INDIRECT(AQ2866)=1,INDIRECT(AR2866)='Sample Select backend'!$M$2),1,0)</f>
        <v>0</v>
      </c>
      <c r="AN2866" t="str">
        <f>_xlfn.CONCAT('Sample Select backend'!$C$4,ROW(AN2866))</f>
        <v>AE2866</v>
      </c>
      <c r="AO2866" s="9" t="str">
        <f>_xlfn.CONCAT('Sample Select backend'!$J$2,ROW(AO2866))</f>
        <v>AJ2866</v>
      </c>
      <c r="AP2866" t="str">
        <f>_xlfn.CONCAT('Sample Select backend'!$F$4,ROW(AP2866))</f>
        <v>AF2866</v>
      </c>
      <c r="AQ2866" t="str">
        <f>_xlfn.CONCAT('Sample Select backend'!$I$10,ROW(AQ2866))</f>
        <v>R2866</v>
      </c>
      <c r="AR2866" t="str">
        <f>_xlfn.CONCAT('Sample Select backend'!$M$4,ROW(AR2866))</f>
        <v>AK2866</v>
      </c>
      <c r="AS2866" t="str">
        <f t="shared" si="1014"/>
        <v>Poland</v>
      </c>
      <c r="AT2866" s="9" t="str">
        <f t="shared" si="1015"/>
        <v>Tax exemption/waiver/suspension</v>
      </c>
      <c r="AU2866">
        <f t="shared" si="1016"/>
        <v>0</v>
      </c>
      <c r="AV2866" s="9">
        <v>0</v>
      </c>
    </row>
    <row r="2867" spans="1:48" x14ac:dyDescent="0.35">
      <c r="A2867" s="24" t="s">
        <v>145</v>
      </c>
      <c r="B2867" s="24">
        <v>1</v>
      </c>
      <c r="C2867" s="24" t="s">
        <v>201</v>
      </c>
      <c r="D2867" s="24" t="s">
        <v>4190</v>
      </c>
      <c r="E2867" s="24"/>
      <c r="O2867" t="s">
        <v>2800</v>
      </c>
      <c r="P2867" t="s">
        <v>2810</v>
      </c>
      <c r="Q2867" t="s">
        <v>2813</v>
      </c>
      <c r="R2867">
        <v>0</v>
      </c>
      <c r="S2867">
        <v>-2.7</v>
      </c>
      <c r="T2867">
        <v>-7.22</v>
      </c>
      <c r="U2867">
        <v>58.2</v>
      </c>
      <c r="V2867">
        <v>-1</v>
      </c>
      <c r="W2867">
        <v>-1</v>
      </c>
      <c r="X2867">
        <v>-1</v>
      </c>
      <c r="Y2867">
        <v>-1</v>
      </c>
      <c r="Z2867">
        <v>-1</v>
      </c>
      <c r="AA2867">
        <v>-1</v>
      </c>
      <c r="AB2867">
        <v>-1</v>
      </c>
      <c r="AC2867">
        <v>-1</v>
      </c>
      <c r="AD2867">
        <v>-1</v>
      </c>
      <c r="AE2867" s="4" t="s">
        <v>2828</v>
      </c>
      <c r="AF2867" s="9" t="s">
        <v>2829</v>
      </c>
      <c r="AG2867">
        <v>0</v>
      </c>
      <c r="AH2867">
        <v>1</v>
      </c>
      <c r="AI2867">
        <v>1</v>
      </c>
      <c r="AJ2867">
        <v>1</v>
      </c>
      <c r="AK2867" s="9" t="s">
        <v>2840</v>
      </c>
      <c r="AL2867">
        <f t="shared" si="1013"/>
        <v>0</v>
      </c>
      <c r="AM2867">
        <f>IF(AND(INDIRECT(AN2867)='Sample Select backend'!$C$2,INDIRECT(AO2867)=1,INDIRECT(AP2867)='Sample Select backend'!$F$2,INDIRECT(AQ2867)=1,INDIRECT(AR2867)='Sample Select backend'!$M$2),1,0)</f>
        <v>0</v>
      </c>
      <c r="AN2867" t="str">
        <f>_xlfn.CONCAT('Sample Select backend'!$C$4,ROW(AN2867))</f>
        <v>AE2867</v>
      </c>
      <c r="AO2867" s="9" t="str">
        <f>_xlfn.CONCAT('Sample Select backend'!$J$2,ROW(AO2867))</f>
        <v>AJ2867</v>
      </c>
      <c r="AP2867" t="str">
        <f>_xlfn.CONCAT('Sample Select backend'!$F$4,ROW(AP2867))</f>
        <v>AF2867</v>
      </c>
      <c r="AQ2867" t="str">
        <f>_xlfn.CONCAT('Sample Select backend'!$I$10,ROW(AQ2867))</f>
        <v>R2867</v>
      </c>
      <c r="AR2867" t="str">
        <f>_xlfn.CONCAT('Sample Select backend'!$M$4,ROW(AR2867))</f>
        <v>AK2867</v>
      </c>
      <c r="AS2867" t="str">
        <f t="shared" si="1014"/>
        <v>Poland</v>
      </c>
      <c r="AT2867" s="9" t="str">
        <f t="shared" si="1015"/>
        <v>Other</v>
      </c>
      <c r="AU2867">
        <f t="shared" si="1016"/>
        <v>0</v>
      </c>
      <c r="AV2867" s="9">
        <v>1</v>
      </c>
    </row>
    <row r="2868" spans="1:48" x14ac:dyDescent="0.35">
      <c r="A2868" s="24" t="s">
        <v>145</v>
      </c>
      <c r="B2868" s="24">
        <v>1</v>
      </c>
      <c r="C2868" s="24" t="s">
        <v>201</v>
      </c>
      <c r="D2868" s="24" t="s">
        <v>4191</v>
      </c>
      <c r="E2868" s="24"/>
      <c r="O2868" t="s">
        <v>2800</v>
      </c>
      <c r="P2868" t="s">
        <v>2810</v>
      </c>
      <c r="Q2868" t="s">
        <v>2813</v>
      </c>
      <c r="R2868">
        <v>0</v>
      </c>
      <c r="S2868">
        <v>-2.7</v>
      </c>
      <c r="T2868">
        <v>-7.22</v>
      </c>
      <c r="U2868">
        <v>58.2</v>
      </c>
      <c r="V2868">
        <v>-1</v>
      </c>
      <c r="W2868">
        <v>-1</v>
      </c>
      <c r="X2868">
        <v>-1</v>
      </c>
      <c r="Y2868">
        <v>-1</v>
      </c>
      <c r="Z2868">
        <v>-1</v>
      </c>
      <c r="AA2868">
        <v>-1</v>
      </c>
      <c r="AB2868">
        <v>-1</v>
      </c>
      <c r="AC2868">
        <v>-1</v>
      </c>
      <c r="AD2868">
        <v>-1</v>
      </c>
      <c r="AE2868" s="4" t="s">
        <v>2828</v>
      </c>
      <c r="AF2868" s="9" t="s">
        <v>2829</v>
      </c>
      <c r="AG2868">
        <v>0</v>
      </c>
      <c r="AH2868">
        <v>1</v>
      </c>
      <c r="AI2868">
        <v>1</v>
      </c>
      <c r="AJ2868">
        <v>1</v>
      </c>
      <c r="AK2868" s="9" t="s">
        <v>2840</v>
      </c>
      <c r="AL2868">
        <f t="shared" si="1013"/>
        <v>0</v>
      </c>
      <c r="AM2868">
        <f>IF(AND(INDIRECT(AN2868)='Sample Select backend'!$C$2,INDIRECT(AO2868)=1,INDIRECT(AP2868)='Sample Select backend'!$F$2,INDIRECT(AQ2868)=1,INDIRECT(AR2868)='Sample Select backend'!$M$2),1,0)</f>
        <v>0</v>
      </c>
      <c r="AN2868" t="str">
        <f>_xlfn.CONCAT('Sample Select backend'!$C$4,ROW(AN2868))</f>
        <v>AE2868</v>
      </c>
      <c r="AO2868" s="9" t="str">
        <f>_xlfn.CONCAT('Sample Select backend'!$J$2,ROW(AO2868))</f>
        <v>AJ2868</v>
      </c>
      <c r="AP2868" t="str">
        <f>_xlfn.CONCAT('Sample Select backend'!$F$4,ROW(AP2868))</f>
        <v>AF2868</v>
      </c>
      <c r="AQ2868" t="str">
        <f>_xlfn.CONCAT('Sample Select backend'!$I$10,ROW(AQ2868))</f>
        <v>R2868</v>
      </c>
      <c r="AR2868" t="str">
        <f>_xlfn.CONCAT('Sample Select backend'!$M$4,ROW(AR2868))</f>
        <v>AK2868</v>
      </c>
      <c r="AS2868" t="str">
        <f t="shared" si="1014"/>
        <v>Poland</v>
      </c>
      <c r="AT2868" s="9" t="str">
        <f t="shared" si="1015"/>
        <v>Other</v>
      </c>
      <c r="AU2868">
        <f t="shared" si="1016"/>
        <v>0</v>
      </c>
      <c r="AV2868" s="9">
        <v>1</v>
      </c>
    </row>
    <row r="2869" spans="1:48" x14ac:dyDescent="0.35">
      <c r="A2869" t="s">
        <v>147</v>
      </c>
      <c r="B2869">
        <v>1</v>
      </c>
      <c r="C2869">
        <v>6</v>
      </c>
      <c r="D2869" t="s">
        <v>1970</v>
      </c>
      <c r="E2869">
        <v>-2</v>
      </c>
      <c r="F2869">
        <v>2</v>
      </c>
      <c r="G2869">
        <v>2</v>
      </c>
      <c r="H2869">
        <v>2</v>
      </c>
      <c r="I2869">
        <v>2</v>
      </c>
      <c r="J2869">
        <v>2</v>
      </c>
      <c r="K2869">
        <v>1</v>
      </c>
      <c r="L2869">
        <v>2</v>
      </c>
      <c r="M2869">
        <v>1</v>
      </c>
      <c r="N2869" t="s">
        <v>2746</v>
      </c>
      <c r="O2869" t="s">
        <v>2800</v>
      </c>
      <c r="P2869" t="s">
        <v>2808</v>
      </c>
      <c r="Q2869" t="s">
        <v>2813</v>
      </c>
      <c r="R2869">
        <v>1</v>
      </c>
      <c r="S2869" t="s">
        <v>202</v>
      </c>
      <c r="T2869" t="s">
        <v>202</v>
      </c>
      <c r="U2869" t="s">
        <v>202</v>
      </c>
      <c r="V2869">
        <f t="shared" ref="V2869:V2894" si="1017">IF(E2869&gt;0,1,IF(E2869&lt;0,0,-1))</f>
        <v>0</v>
      </c>
      <c r="W2869">
        <f t="shared" ref="W2869:W2894" si="1018">IF(F2869&gt;0,1,IF(F2869&lt;0,0,-1))</f>
        <v>1</v>
      </c>
      <c r="X2869">
        <f t="shared" ref="X2869:X2894" si="1019">IF(G2869&gt;0,1,IF(G2869&lt;0,0,-1))</f>
        <v>1</v>
      </c>
      <c r="Y2869">
        <f t="shared" ref="Y2869:Y2894" si="1020">IF(H2869&gt;0,1,IF(H2869&lt;0,0,-1))</f>
        <v>1</v>
      </c>
      <c r="Z2869">
        <f t="shared" ref="Z2869:Z2894" si="1021">IF(I2869&gt;0,1,IF(I2869&lt;0,0,-1))</f>
        <v>1</v>
      </c>
      <c r="AA2869">
        <f t="shared" ref="AA2869:AA2894" si="1022">IF(J2869&gt;0,1,IF(J2869&lt;0,0,-1))</f>
        <v>1</v>
      </c>
      <c r="AB2869">
        <f t="shared" ref="AB2869:AB2894" si="1023">IF(K2869&gt;0,1,IF(K2869&lt;0,0,-1))</f>
        <v>1</v>
      </c>
      <c r="AC2869">
        <f t="shared" ref="AC2869:AC2894" si="1024">IF(L2869&gt;0,1,IF(L2869&lt;0,0,-1))</f>
        <v>1</v>
      </c>
      <c r="AD2869">
        <f t="shared" ref="AD2869:AD2894" si="1025">IF(M2869&gt;0,1,IF(M2869&lt;0,0,-1))</f>
        <v>1</v>
      </c>
      <c r="AE2869" s="4" t="s">
        <v>2828</v>
      </c>
      <c r="AF2869" s="9" t="s">
        <v>2829</v>
      </c>
      <c r="AG2869">
        <v>0</v>
      </c>
      <c r="AH2869">
        <v>0</v>
      </c>
      <c r="AI2869">
        <v>0</v>
      </c>
      <c r="AJ2869">
        <v>1</v>
      </c>
      <c r="AK2869" s="9" t="s">
        <v>2840</v>
      </c>
      <c r="AL2869">
        <f t="shared" si="1013"/>
        <v>0</v>
      </c>
      <c r="AM2869">
        <f>IF(AND(INDIRECT(AN2869)='Sample Select backend'!$C$2,INDIRECT(AO2869)=1,INDIRECT(AP2869)='Sample Select backend'!$F$2,INDIRECT(AQ2869)=1,INDIRECT(AR2869)='Sample Select backend'!$M$2),1,0)</f>
        <v>1</v>
      </c>
      <c r="AN2869" t="str">
        <f>_xlfn.CONCAT('Sample Select backend'!$C$4,ROW(AN2869))</f>
        <v>AE2869</v>
      </c>
      <c r="AO2869" s="9" t="str">
        <f>_xlfn.CONCAT('Sample Select backend'!$J$2,ROW(AO2869))</f>
        <v>AJ2869</v>
      </c>
      <c r="AP2869" t="str">
        <f>_xlfn.CONCAT('Sample Select backend'!$F$4,ROW(AP2869))</f>
        <v>AF2869</v>
      </c>
      <c r="AQ2869" t="str">
        <f>_xlfn.CONCAT('Sample Select backend'!$I$10,ROW(AQ2869))</f>
        <v>R2869</v>
      </c>
      <c r="AR2869" t="str">
        <f>_xlfn.CONCAT('Sample Select backend'!$M$4,ROW(AR2869))</f>
        <v>AK2869</v>
      </c>
      <c r="AS2869" t="str">
        <f t="shared" si="1014"/>
        <v>Portugal</v>
      </c>
      <c r="AT2869" s="9">
        <f t="shared" si="1015"/>
        <v>6</v>
      </c>
      <c r="AU2869">
        <f t="shared" si="1016"/>
        <v>1</v>
      </c>
      <c r="AV2869" s="9">
        <v>1</v>
      </c>
    </row>
    <row r="2870" spans="1:48" x14ac:dyDescent="0.35">
      <c r="A2870" t="s">
        <v>147</v>
      </c>
      <c r="B2870">
        <v>1</v>
      </c>
      <c r="C2870">
        <v>6</v>
      </c>
      <c r="D2870" t="s">
        <v>1966</v>
      </c>
      <c r="E2870">
        <v>2</v>
      </c>
      <c r="F2870">
        <v>2</v>
      </c>
      <c r="G2870">
        <v>2</v>
      </c>
      <c r="H2870">
        <v>2</v>
      </c>
      <c r="I2870">
        <v>2</v>
      </c>
      <c r="J2870">
        <v>2</v>
      </c>
      <c r="K2870">
        <v>1</v>
      </c>
      <c r="L2870">
        <v>2</v>
      </c>
      <c r="M2870">
        <v>1</v>
      </c>
      <c r="N2870" t="s">
        <v>2746</v>
      </c>
      <c r="O2870" t="s">
        <v>2800</v>
      </c>
      <c r="P2870" t="s">
        <v>2808</v>
      </c>
      <c r="Q2870" t="s">
        <v>2813</v>
      </c>
      <c r="R2870">
        <v>1</v>
      </c>
      <c r="S2870" t="s">
        <v>202</v>
      </c>
      <c r="T2870" t="s">
        <v>202</v>
      </c>
      <c r="U2870" t="s">
        <v>202</v>
      </c>
      <c r="V2870">
        <f t="shared" si="1017"/>
        <v>1</v>
      </c>
      <c r="W2870">
        <f t="shared" si="1018"/>
        <v>1</v>
      </c>
      <c r="X2870">
        <f t="shared" si="1019"/>
        <v>1</v>
      </c>
      <c r="Y2870">
        <f t="shared" si="1020"/>
        <v>1</v>
      </c>
      <c r="Z2870">
        <f t="shared" si="1021"/>
        <v>1</v>
      </c>
      <c r="AA2870">
        <f t="shared" si="1022"/>
        <v>1</v>
      </c>
      <c r="AB2870">
        <f t="shared" si="1023"/>
        <v>1</v>
      </c>
      <c r="AC2870">
        <f t="shared" si="1024"/>
        <v>1</v>
      </c>
      <c r="AD2870">
        <f t="shared" si="1025"/>
        <v>1</v>
      </c>
      <c r="AE2870" s="4" t="s">
        <v>2828</v>
      </c>
      <c r="AF2870" s="9" t="s">
        <v>2829</v>
      </c>
      <c r="AG2870">
        <v>0</v>
      </c>
      <c r="AH2870">
        <v>0</v>
      </c>
      <c r="AI2870">
        <v>0</v>
      </c>
      <c r="AJ2870">
        <v>1</v>
      </c>
      <c r="AK2870" s="9" t="s">
        <v>2840</v>
      </c>
      <c r="AL2870">
        <f t="shared" si="1013"/>
        <v>0</v>
      </c>
      <c r="AM2870">
        <f>IF(AND(INDIRECT(AN2870)='Sample Select backend'!$C$2,INDIRECT(AO2870)=1,INDIRECT(AP2870)='Sample Select backend'!$F$2,INDIRECT(AQ2870)=1,INDIRECT(AR2870)='Sample Select backend'!$M$2),1,0)</f>
        <v>1</v>
      </c>
      <c r="AN2870" t="str">
        <f>_xlfn.CONCAT('Sample Select backend'!$C$4,ROW(AN2870))</f>
        <v>AE2870</v>
      </c>
      <c r="AO2870" s="9" t="str">
        <f>_xlfn.CONCAT('Sample Select backend'!$J$2,ROW(AO2870))</f>
        <v>AJ2870</v>
      </c>
      <c r="AP2870" t="str">
        <f>_xlfn.CONCAT('Sample Select backend'!$F$4,ROW(AP2870))</f>
        <v>AF2870</v>
      </c>
      <c r="AQ2870" t="str">
        <f>_xlfn.CONCAT('Sample Select backend'!$I$10,ROW(AQ2870))</f>
        <v>R2870</v>
      </c>
      <c r="AR2870" t="str">
        <f>_xlfn.CONCAT('Sample Select backend'!$M$4,ROW(AR2870))</f>
        <v>AK2870</v>
      </c>
      <c r="AS2870" t="str">
        <f t="shared" si="1014"/>
        <v>Portugal</v>
      </c>
      <c r="AT2870" s="9">
        <f t="shared" si="1015"/>
        <v>6</v>
      </c>
      <c r="AU2870">
        <f t="shared" si="1016"/>
        <v>0</v>
      </c>
      <c r="AV2870" s="9">
        <v>1</v>
      </c>
    </row>
    <row r="2871" spans="1:48" x14ac:dyDescent="0.35">
      <c r="A2871" t="s">
        <v>147</v>
      </c>
      <c r="B2871">
        <v>6</v>
      </c>
      <c r="C2871">
        <v>29</v>
      </c>
      <c r="D2871" t="s">
        <v>1969</v>
      </c>
      <c r="E2871">
        <v>1</v>
      </c>
      <c r="F2871">
        <v>1</v>
      </c>
      <c r="G2871">
        <v>2</v>
      </c>
      <c r="H2871">
        <v>-2</v>
      </c>
      <c r="I2871">
        <v>-2</v>
      </c>
      <c r="J2871">
        <v>2</v>
      </c>
      <c r="K2871">
        <v>1</v>
      </c>
      <c r="L2871">
        <v>-2</v>
      </c>
      <c r="M2871">
        <v>1</v>
      </c>
      <c r="N2871" t="s">
        <v>2746</v>
      </c>
      <c r="O2871" t="s">
        <v>2800</v>
      </c>
      <c r="P2871" t="s">
        <v>2808</v>
      </c>
      <c r="Q2871" t="s">
        <v>2813</v>
      </c>
      <c r="R2871">
        <v>1</v>
      </c>
      <c r="S2871" t="s">
        <v>202</v>
      </c>
      <c r="T2871" t="s">
        <v>202</v>
      </c>
      <c r="U2871" t="s">
        <v>202</v>
      </c>
      <c r="V2871">
        <f t="shared" si="1017"/>
        <v>1</v>
      </c>
      <c r="W2871">
        <f t="shared" si="1018"/>
        <v>1</v>
      </c>
      <c r="X2871">
        <f t="shared" si="1019"/>
        <v>1</v>
      </c>
      <c r="Y2871">
        <f t="shared" si="1020"/>
        <v>0</v>
      </c>
      <c r="Z2871">
        <f t="shared" si="1021"/>
        <v>0</v>
      </c>
      <c r="AA2871">
        <f t="shared" si="1022"/>
        <v>1</v>
      </c>
      <c r="AB2871">
        <f t="shared" si="1023"/>
        <v>1</v>
      </c>
      <c r="AC2871">
        <f t="shared" si="1024"/>
        <v>0</v>
      </c>
      <c r="AD2871">
        <f t="shared" si="1025"/>
        <v>1</v>
      </c>
      <c r="AE2871" s="4" t="s">
        <v>2828</v>
      </c>
      <c r="AF2871" s="9" t="s">
        <v>2829</v>
      </c>
      <c r="AG2871">
        <v>0</v>
      </c>
      <c r="AH2871">
        <v>0</v>
      </c>
      <c r="AI2871">
        <v>0</v>
      </c>
      <c r="AJ2871">
        <v>1</v>
      </c>
      <c r="AK2871" s="9" t="s">
        <v>2840</v>
      </c>
      <c r="AL2871">
        <f t="shared" si="1013"/>
        <v>0</v>
      </c>
      <c r="AM2871">
        <f>IF(AND(INDIRECT(AN2871)='Sample Select backend'!$C$2,INDIRECT(AO2871)=1,INDIRECT(AP2871)='Sample Select backend'!$F$2,INDIRECT(AQ2871)=1,INDIRECT(AR2871)='Sample Select backend'!$M$2),1,0)</f>
        <v>1</v>
      </c>
      <c r="AN2871" t="str">
        <f>_xlfn.CONCAT('Sample Select backend'!$C$4,ROW(AN2871))</f>
        <v>AE2871</v>
      </c>
      <c r="AO2871" s="9" t="str">
        <f>_xlfn.CONCAT('Sample Select backend'!$J$2,ROW(AO2871))</f>
        <v>AJ2871</v>
      </c>
      <c r="AP2871" t="str">
        <f>_xlfn.CONCAT('Sample Select backend'!$F$4,ROW(AP2871))</f>
        <v>AF2871</v>
      </c>
      <c r="AQ2871" t="str">
        <f>_xlfn.CONCAT('Sample Select backend'!$I$10,ROW(AQ2871))</f>
        <v>R2871</v>
      </c>
      <c r="AR2871" t="str">
        <f>_xlfn.CONCAT('Sample Select backend'!$M$4,ROW(AR2871))</f>
        <v>AK2871</v>
      </c>
      <c r="AS2871" t="str">
        <f t="shared" si="1014"/>
        <v>Portugal</v>
      </c>
      <c r="AT2871" s="9">
        <f t="shared" si="1015"/>
        <v>29</v>
      </c>
      <c r="AU2871">
        <f t="shared" si="1016"/>
        <v>0</v>
      </c>
      <c r="AV2871" s="9">
        <v>1</v>
      </c>
    </row>
    <row r="2872" spans="1:48" x14ac:dyDescent="0.35">
      <c r="A2872" t="s">
        <v>147</v>
      </c>
      <c r="B2872">
        <v>3</v>
      </c>
      <c r="C2872" t="s">
        <v>206</v>
      </c>
      <c r="D2872" t="s">
        <v>1968</v>
      </c>
      <c r="E2872">
        <v>2</v>
      </c>
      <c r="F2872">
        <v>2</v>
      </c>
      <c r="G2872">
        <v>-2</v>
      </c>
      <c r="H2872">
        <v>-1</v>
      </c>
      <c r="I2872">
        <v>-2</v>
      </c>
      <c r="J2872">
        <v>-2</v>
      </c>
      <c r="K2872">
        <v>-2</v>
      </c>
      <c r="M2872">
        <v>1</v>
      </c>
      <c r="N2872" t="s">
        <v>2746</v>
      </c>
      <c r="O2872" t="s">
        <v>2800</v>
      </c>
      <c r="P2872" t="s">
        <v>2808</v>
      </c>
      <c r="Q2872" t="s">
        <v>2813</v>
      </c>
      <c r="R2872">
        <v>1</v>
      </c>
      <c r="S2872" t="s">
        <v>202</v>
      </c>
      <c r="T2872" t="s">
        <v>202</v>
      </c>
      <c r="U2872" t="s">
        <v>202</v>
      </c>
      <c r="V2872">
        <f t="shared" si="1017"/>
        <v>1</v>
      </c>
      <c r="W2872">
        <f t="shared" si="1018"/>
        <v>1</v>
      </c>
      <c r="X2872">
        <f t="shared" si="1019"/>
        <v>0</v>
      </c>
      <c r="Y2872">
        <f t="shared" si="1020"/>
        <v>0</v>
      </c>
      <c r="Z2872">
        <f t="shared" si="1021"/>
        <v>0</v>
      </c>
      <c r="AA2872">
        <f t="shared" si="1022"/>
        <v>0</v>
      </c>
      <c r="AB2872">
        <f t="shared" si="1023"/>
        <v>0</v>
      </c>
      <c r="AC2872">
        <f t="shared" si="1024"/>
        <v>-1</v>
      </c>
      <c r="AD2872">
        <f t="shared" si="1025"/>
        <v>1</v>
      </c>
      <c r="AE2872" s="4" t="s">
        <v>2828</v>
      </c>
      <c r="AF2872" s="9" t="s">
        <v>2829</v>
      </c>
      <c r="AG2872">
        <v>0</v>
      </c>
      <c r="AH2872">
        <v>0</v>
      </c>
      <c r="AI2872">
        <v>0</v>
      </c>
      <c r="AJ2872">
        <v>1</v>
      </c>
      <c r="AK2872" s="9" t="s">
        <v>2840</v>
      </c>
      <c r="AL2872">
        <f t="shared" si="1013"/>
        <v>0</v>
      </c>
      <c r="AM2872">
        <f>IF(AND(INDIRECT(AN2872)='Sample Select backend'!$C$2,INDIRECT(AO2872)=1,INDIRECT(AP2872)='Sample Select backend'!$F$2,INDIRECT(AQ2872)=1,INDIRECT(AR2872)='Sample Select backend'!$M$2),1,0)</f>
        <v>1</v>
      </c>
      <c r="AN2872" t="str">
        <f>_xlfn.CONCAT('Sample Select backend'!$C$4,ROW(AN2872))</f>
        <v>AE2872</v>
      </c>
      <c r="AO2872" s="9" t="str">
        <f>_xlfn.CONCAT('Sample Select backend'!$J$2,ROW(AO2872))</f>
        <v>AJ2872</v>
      </c>
      <c r="AP2872" t="str">
        <f>_xlfn.CONCAT('Sample Select backend'!$F$4,ROW(AP2872))</f>
        <v>AF2872</v>
      </c>
      <c r="AQ2872" t="str">
        <f>_xlfn.CONCAT('Sample Select backend'!$I$10,ROW(AQ2872))</f>
        <v>R2872</v>
      </c>
      <c r="AR2872" t="str">
        <f>_xlfn.CONCAT('Sample Select backend'!$M$4,ROW(AR2872))</f>
        <v>AK2872</v>
      </c>
      <c r="AS2872" t="str">
        <f t="shared" si="1014"/>
        <v>Portugal</v>
      </c>
      <c r="AT2872" s="9" t="str">
        <f t="shared" si="1015"/>
        <v>Tax exemption/waiver/suspension</v>
      </c>
      <c r="AU2872">
        <f t="shared" si="1016"/>
        <v>0</v>
      </c>
      <c r="AV2872" s="9">
        <v>1</v>
      </c>
    </row>
    <row r="2873" spans="1:48" x14ac:dyDescent="0.35">
      <c r="A2873" t="s">
        <v>147</v>
      </c>
      <c r="B2873">
        <v>1</v>
      </c>
      <c r="C2873">
        <v>12</v>
      </c>
      <c r="D2873" t="s">
        <v>1957</v>
      </c>
      <c r="E2873">
        <v>-2</v>
      </c>
      <c r="F2873">
        <v>2</v>
      </c>
      <c r="G2873">
        <v>-2</v>
      </c>
      <c r="I2873">
        <v>-2</v>
      </c>
      <c r="J2873">
        <v>2</v>
      </c>
      <c r="K2873">
        <v>2</v>
      </c>
      <c r="L2873">
        <v>2</v>
      </c>
      <c r="M2873">
        <v>1</v>
      </c>
      <c r="N2873" t="s">
        <v>2746</v>
      </c>
      <c r="O2873" t="s">
        <v>2800</v>
      </c>
      <c r="P2873" t="s">
        <v>2808</v>
      </c>
      <c r="Q2873" t="s">
        <v>2813</v>
      </c>
      <c r="R2873">
        <v>1</v>
      </c>
      <c r="S2873" t="s">
        <v>202</v>
      </c>
      <c r="T2873" t="s">
        <v>202</v>
      </c>
      <c r="U2873" t="s">
        <v>202</v>
      </c>
      <c r="V2873">
        <f t="shared" si="1017"/>
        <v>0</v>
      </c>
      <c r="W2873">
        <f t="shared" si="1018"/>
        <v>1</v>
      </c>
      <c r="X2873">
        <f t="shared" si="1019"/>
        <v>0</v>
      </c>
      <c r="Y2873">
        <f t="shared" si="1020"/>
        <v>-1</v>
      </c>
      <c r="Z2873">
        <f t="shared" si="1021"/>
        <v>0</v>
      </c>
      <c r="AA2873">
        <f t="shared" si="1022"/>
        <v>1</v>
      </c>
      <c r="AB2873">
        <f t="shared" si="1023"/>
        <v>1</v>
      </c>
      <c r="AC2873">
        <f t="shared" si="1024"/>
        <v>1</v>
      </c>
      <c r="AD2873">
        <f t="shared" si="1025"/>
        <v>1</v>
      </c>
      <c r="AE2873" s="4" t="s">
        <v>2828</v>
      </c>
      <c r="AF2873" s="9" t="s">
        <v>2829</v>
      </c>
      <c r="AG2873">
        <v>0</v>
      </c>
      <c r="AH2873">
        <v>0</v>
      </c>
      <c r="AI2873">
        <v>0</v>
      </c>
      <c r="AJ2873">
        <v>1</v>
      </c>
      <c r="AK2873" s="9" t="s">
        <v>2840</v>
      </c>
      <c r="AL2873">
        <f t="shared" si="1013"/>
        <v>0</v>
      </c>
      <c r="AM2873">
        <f>IF(AND(INDIRECT(AN2873)='Sample Select backend'!$C$2,INDIRECT(AO2873)=1,INDIRECT(AP2873)='Sample Select backend'!$F$2,INDIRECT(AQ2873)=1,INDIRECT(AR2873)='Sample Select backend'!$M$2),1,0)</f>
        <v>1</v>
      </c>
      <c r="AN2873" t="str">
        <f>_xlfn.CONCAT('Sample Select backend'!$C$4,ROW(AN2873))</f>
        <v>AE2873</v>
      </c>
      <c r="AO2873" s="9" t="str">
        <f>_xlfn.CONCAT('Sample Select backend'!$J$2,ROW(AO2873))</f>
        <v>AJ2873</v>
      </c>
      <c r="AP2873" t="str">
        <f>_xlfn.CONCAT('Sample Select backend'!$F$4,ROW(AP2873))</f>
        <v>AF2873</v>
      </c>
      <c r="AQ2873" t="str">
        <f>_xlfn.CONCAT('Sample Select backend'!$I$10,ROW(AQ2873))</f>
        <v>R2873</v>
      </c>
      <c r="AR2873" t="str">
        <f>_xlfn.CONCAT('Sample Select backend'!$M$4,ROW(AR2873))</f>
        <v>AK2873</v>
      </c>
      <c r="AS2873" t="str">
        <f t="shared" si="1014"/>
        <v>Portugal</v>
      </c>
      <c r="AT2873" s="9">
        <f t="shared" si="1015"/>
        <v>12</v>
      </c>
      <c r="AU2873">
        <f t="shared" si="1016"/>
        <v>0</v>
      </c>
      <c r="AV2873" s="9">
        <v>1</v>
      </c>
    </row>
    <row r="2874" spans="1:48" x14ac:dyDescent="0.35">
      <c r="A2874" t="s">
        <v>147</v>
      </c>
      <c r="B2874">
        <v>1</v>
      </c>
      <c r="C2874">
        <v>5</v>
      </c>
      <c r="D2874" t="s">
        <v>1971</v>
      </c>
      <c r="E2874">
        <v>-2</v>
      </c>
      <c r="F2874">
        <v>2</v>
      </c>
      <c r="G2874">
        <v>2</v>
      </c>
      <c r="H2874">
        <v>2</v>
      </c>
      <c r="I2874">
        <v>2</v>
      </c>
      <c r="J2874">
        <v>2</v>
      </c>
      <c r="K2874">
        <v>1</v>
      </c>
      <c r="L2874">
        <v>2</v>
      </c>
      <c r="M2874">
        <v>1</v>
      </c>
      <c r="N2874" t="s">
        <v>2746</v>
      </c>
      <c r="O2874" t="s">
        <v>2800</v>
      </c>
      <c r="P2874" t="s">
        <v>2808</v>
      </c>
      <c r="Q2874" t="s">
        <v>2813</v>
      </c>
      <c r="R2874">
        <v>1</v>
      </c>
      <c r="S2874" t="s">
        <v>202</v>
      </c>
      <c r="T2874" t="s">
        <v>202</v>
      </c>
      <c r="U2874" t="s">
        <v>202</v>
      </c>
      <c r="V2874">
        <f t="shared" si="1017"/>
        <v>0</v>
      </c>
      <c r="W2874">
        <f t="shared" si="1018"/>
        <v>1</v>
      </c>
      <c r="X2874">
        <f t="shared" si="1019"/>
        <v>1</v>
      </c>
      <c r="Y2874">
        <f t="shared" si="1020"/>
        <v>1</v>
      </c>
      <c r="Z2874">
        <f t="shared" si="1021"/>
        <v>1</v>
      </c>
      <c r="AA2874">
        <f t="shared" si="1022"/>
        <v>1</v>
      </c>
      <c r="AB2874">
        <f t="shared" si="1023"/>
        <v>1</v>
      </c>
      <c r="AC2874">
        <f t="shared" si="1024"/>
        <v>1</v>
      </c>
      <c r="AD2874">
        <f t="shared" si="1025"/>
        <v>1</v>
      </c>
      <c r="AE2874" s="4" t="s">
        <v>2828</v>
      </c>
      <c r="AF2874" s="9" t="s">
        <v>2829</v>
      </c>
      <c r="AG2874">
        <v>0</v>
      </c>
      <c r="AH2874">
        <v>0</v>
      </c>
      <c r="AI2874">
        <v>0</v>
      </c>
      <c r="AJ2874">
        <v>1</v>
      </c>
      <c r="AK2874" s="9" t="s">
        <v>2840</v>
      </c>
      <c r="AL2874">
        <f t="shared" si="1013"/>
        <v>0</v>
      </c>
      <c r="AM2874">
        <f>IF(AND(INDIRECT(AN2874)='Sample Select backend'!$C$2,INDIRECT(AO2874)=1,INDIRECT(AP2874)='Sample Select backend'!$F$2,INDIRECT(AQ2874)=1,INDIRECT(AR2874)='Sample Select backend'!$M$2),1,0)</f>
        <v>1</v>
      </c>
      <c r="AN2874" t="str">
        <f>_xlfn.CONCAT('Sample Select backend'!$C$4,ROW(AN2874))</f>
        <v>AE2874</v>
      </c>
      <c r="AO2874" s="9" t="str">
        <f>_xlfn.CONCAT('Sample Select backend'!$J$2,ROW(AO2874))</f>
        <v>AJ2874</v>
      </c>
      <c r="AP2874" t="str">
        <f>_xlfn.CONCAT('Sample Select backend'!$F$4,ROW(AP2874))</f>
        <v>AF2874</v>
      </c>
      <c r="AQ2874" t="str">
        <f>_xlfn.CONCAT('Sample Select backend'!$I$10,ROW(AQ2874))</f>
        <v>R2874</v>
      </c>
      <c r="AR2874" t="str">
        <f>_xlfn.CONCAT('Sample Select backend'!$M$4,ROW(AR2874))</f>
        <v>AK2874</v>
      </c>
      <c r="AS2874" t="str">
        <f t="shared" si="1014"/>
        <v>Portugal</v>
      </c>
      <c r="AT2874" s="9">
        <f t="shared" si="1015"/>
        <v>5</v>
      </c>
      <c r="AU2874">
        <f t="shared" si="1016"/>
        <v>0</v>
      </c>
      <c r="AV2874" s="9">
        <v>1</v>
      </c>
    </row>
    <row r="2875" spans="1:48" x14ac:dyDescent="0.35">
      <c r="A2875" t="s">
        <v>147</v>
      </c>
      <c r="B2875">
        <v>6</v>
      </c>
      <c r="C2875">
        <v>26</v>
      </c>
      <c r="D2875" t="s">
        <v>1964</v>
      </c>
      <c r="E2875">
        <v>1</v>
      </c>
      <c r="F2875">
        <v>1</v>
      </c>
      <c r="G2875">
        <v>2</v>
      </c>
      <c r="H2875">
        <v>-1</v>
      </c>
      <c r="I2875">
        <v>2</v>
      </c>
      <c r="J2875">
        <v>2</v>
      </c>
      <c r="K2875">
        <v>-1</v>
      </c>
      <c r="L2875">
        <v>2</v>
      </c>
      <c r="M2875">
        <v>1</v>
      </c>
      <c r="N2875" t="s">
        <v>2746</v>
      </c>
      <c r="O2875" t="s">
        <v>2800</v>
      </c>
      <c r="P2875" t="s">
        <v>2808</v>
      </c>
      <c r="Q2875" t="s">
        <v>2813</v>
      </c>
      <c r="R2875">
        <v>1</v>
      </c>
      <c r="S2875" t="s">
        <v>202</v>
      </c>
      <c r="T2875" t="s">
        <v>202</v>
      </c>
      <c r="U2875" t="s">
        <v>202</v>
      </c>
      <c r="V2875">
        <f t="shared" si="1017"/>
        <v>1</v>
      </c>
      <c r="W2875">
        <f t="shared" si="1018"/>
        <v>1</v>
      </c>
      <c r="X2875">
        <f t="shared" si="1019"/>
        <v>1</v>
      </c>
      <c r="Y2875">
        <f t="shared" si="1020"/>
        <v>0</v>
      </c>
      <c r="Z2875">
        <f t="shared" si="1021"/>
        <v>1</v>
      </c>
      <c r="AA2875">
        <f t="shared" si="1022"/>
        <v>1</v>
      </c>
      <c r="AB2875">
        <f t="shared" si="1023"/>
        <v>0</v>
      </c>
      <c r="AC2875">
        <f t="shared" si="1024"/>
        <v>1</v>
      </c>
      <c r="AD2875">
        <f t="shared" si="1025"/>
        <v>1</v>
      </c>
      <c r="AE2875" s="4" t="s">
        <v>2828</v>
      </c>
      <c r="AF2875" s="9" t="s">
        <v>2829</v>
      </c>
      <c r="AG2875">
        <v>0</v>
      </c>
      <c r="AH2875">
        <v>0</v>
      </c>
      <c r="AI2875">
        <v>0</v>
      </c>
      <c r="AJ2875">
        <v>1</v>
      </c>
      <c r="AK2875" s="9" t="s">
        <v>2840</v>
      </c>
      <c r="AL2875">
        <f t="shared" si="1013"/>
        <v>0</v>
      </c>
      <c r="AM2875">
        <f>IF(AND(INDIRECT(AN2875)='Sample Select backend'!$C$2,INDIRECT(AO2875)=1,INDIRECT(AP2875)='Sample Select backend'!$F$2,INDIRECT(AQ2875)=1,INDIRECT(AR2875)='Sample Select backend'!$M$2),1,0)</f>
        <v>1</v>
      </c>
      <c r="AN2875" t="str">
        <f>_xlfn.CONCAT('Sample Select backend'!$C$4,ROW(AN2875))</f>
        <v>AE2875</v>
      </c>
      <c r="AO2875" s="9" t="str">
        <f>_xlfn.CONCAT('Sample Select backend'!$J$2,ROW(AO2875))</f>
        <v>AJ2875</v>
      </c>
      <c r="AP2875" t="str">
        <f>_xlfn.CONCAT('Sample Select backend'!$F$4,ROW(AP2875))</f>
        <v>AF2875</v>
      </c>
      <c r="AQ2875" t="str">
        <f>_xlfn.CONCAT('Sample Select backend'!$I$10,ROW(AQ2875))</f>
        <v>R2875</v>
      </c>
      <c r="AR2875" t="str">
        <f>_xlfn.CONCAT('Sample Select backend'!$M$4,ROW(AR2875))</f>
        <v>AK2875</v>
      </c>
      <c r="AS2875" t="str">
        <f t="shared" si="1014"/>
        <v>Portugal</v>
      </c>
      <c r="AT2875" s="9">
        <f t="shared" si="1015"/>
        <v>26</v>
      </c>
      <c r="AU2875">
        <f t="shared" si="1016"/>
        <v>0</v>
      </c>
      <c r="AV2875" s="9">
        <v>1</v>
      </c>
    </row>
    <row r="2876" spans="1:48" x14ac:dyDescent="0.35">
      <c r="A2876" t="s">
        <v>147</v>
      </c>
      <c r="B2876">
        <v>7</v>
      </c>
      <c r="C2876">
        <v>30</v>
      </c>
      <c r="D2876" t="s">
        <v>1956</v>
      </c>
      <c r="E2876">
        <v>1</v>
      </c>
      <c r="F2876">
        <v>1</v>
      </c>
      <c r="G2876">
        <v>2</v>
      </c>
      <c r="H2876">
        <v>1</v>
      </c>
      <c r="I2876">
        <v>2</v>
      </c>
      <c r="J2876">
        <v>2</v>
      </c>
      <c r="K2876">
        <v>1</v>
      </c>
      <c r="L2876">
        <v>2</v>
      </c>
      <c r="M2876">
        <v>1</v>
      </c>
      <c r="N2876" t="s">
        <v>2746</v>
      </c>
      <c r="O2876" t="s">
        <v>2800</v>
      </c>
      <c r="P2876" t="s">
        <v>2808</v>
      </c>
      <c r="Q2876" t="s">
        <v>2813</v>
      </c>
      <c r="R2876">
        <v>1</v>
      </c>
      <c r="S2876" t="s">
        <v>202</v>
      </c>
      <c r="T2876" t="s">
        <v>202</v>
      </c>
      <c r="U2876" t="s">
        <v>202</v>
      </c>
      <c r="V2876">
        <f t="shared" si="1017"/>
        <v>1</v>
      </c>
      <c r="W2876">
        <f t="shared" si="1018"/>
        <v>1</v>
      </c>
      <c r="X2876">
        <f t="shared" si="1019"/>
        <v>1</v>
      </c>
      <c r="Y2876">
        <f t="shared" si="1020"/>
        <v>1</v>
      </c>
      <c r="Z2876">
        <f t="shared" si="1021"/>
        <v>1</v>
      </c>
      <c r="AA2876">
        <f t="shared" si="1022"/>
        <v>1</v>
      </c>
      <c r="AB2876">
        <f t="shared" si="1023"/>
        <v>1</v>
      </c>
      <c r="AC2876">
        <f t="shared" si="1024"/>
        <v>1</v>
      </c>
      <c r="AD2876">
        <f t="shared" si="1025"/>
        <v>1</v>
      </c>
      <c r="AE2876" s="4" t="s">
        <v>2828</v>
      </c>
      <c r="AF2876" s="9" t="s">
        <v>2829</v>
      </c>
      <c r="AG2876">
        <v>0</v>
      </c>
      <c r="AH2876">
        <v>0</v>
      </c>
      <c r="AI2876">
        <v>0</v>
      </c>
      <c r="AJ2876">
        <v>1</v>
      </c>
      <c r="AK2876" s="9" t="s">
        <v>2840</v>
      </c>
      <c r="AL2876">
        <f t="shared" si="1013"/>
        <v>0</v>
      </c>
      <c r="AM2876">
        <f>IF(AND(INDIRECT(AN2876)='Sample Select backend'!$C$2,INDIRECT(AO2876)=1,INDIRECT(AP2876)='Sample Select backend'!$F$2,INDIRECT(AQ2876)=1,INDIRECT(AR2876)='Sample Select backend'!$M$2),1,0)</f>
        <v>1</v>
      </c>
      <c r="AN2876" t="str">
        <f>_xlfn.CONCAT('Sample Select backend'!$C$4,ROW(AN2876))</f>
        <v>AE2876</v>
      </c>
      <c r="AO2876" s="9" t="str">
        <f>_xlfn.CONCAT('Sample Select backend'!$J$2,ROW(AO2876))</f>
        <v>AJ2876</v>
      </c>
      <c r="AP2876" t="str">
        <f>_xlfn.CONCAT('Sample Select backend'!$F$4,ROW(AP2876))</f>
        <v>AF2876</v>
      </c>
      <c r="AQ2876" t="str">
        <f>_xlfn.CONCAT('Sample Select backend'!$I$10,ROW(AQ2876))</f>
        <v>R2876</v>
      </c>
      <c r="AR2876" t="str">
        <f>_xlfn.CONCAT('Sample Select backend'!$M$4,ROW(AR2876))</f>
        <v>AK2876</v>
      </c>
      <c r="AS2876" t="str">
        <f t="shared" si="1014"/>
        <v>Portugal</v>
      </c>
      <c r="AT2876" s="9">
        <f t="shared" si="1015"/>
        <v>30</v>
      </c>
      <c r="AU2876">
        <f t="shared" si="1016"/>
        <v>0</v>
      </c>
      <c r="AV2876" s="9">
        <v>1</v>
      </c>
    </row>
    <row r="2877" spans="1:48" x14ac:dyDescent="0.35">
      <c r="A2877" t="s">
        <v>147</v>
      </c>
      <c r="B2877" t="s">
        <v>201</v>
      </c>
      <c r="C2877" t="s">
        <v>201</v>
      </c>
      <c r="D2877" t="s">
        <v>1955</v>
      </c>
      <c r="E2877">
        <v>2</v>
      </c>
      <c r="F2877">
        <v>1</v>
      </c>
      <c r="G2877">
        <v>-2</v>
      </c>
      <c r="H2877">
        <v>2</v>
      </c>
      <c r="J2877">
        <v>2</v>
      </c>
      <c r="K2877">
        <v>2</v>
      </c>
      <c r="L2877">
        <v>2</v>
      </c>
      <c r="M2877">
        <v>1</v>
      </c>
      <c r="N2877" t="s">
        <v>2746</v>
      </c>
      <c r="O2877" t="s">
        <v>2800</v>
      </c>
      <c r="P2877" t="s">
        <v>2808</v>
      </c>
      <c r="Q2877" t="s">
        <v>2813</v>
      </c>
      <c r="R2877">
        <v>1</v>
      </c>
      <c r="S2877" t="s">
        <v>202</v>
      </c>
      <c r="T2877" t="s">
        <v>202</v>
      </c>
      <c r="U2877" t="s">
        <v>202</v>
      </c>
      <c r="V2877">
        <f t="shared" si="1017"/>
        <v>1</v>
      </c>
      <c r="W2877">
        <f t="shared" si="1018"/>
        <v>1</v>
      </c>
      <c r="X2877">
        <f t="shared" si="1019"/>
        <v>0</v>
      </c>
      <c r="Y2877">
        <f t="shared" si="1020"/>
        <v>1</v>
      </c>
      <c r="Z2877">
        <f t="shared" si="1021"/>
        <v>-1</v>
      </c>
      <c r="AA2877">
        <f t="shared" si="1022"/>
        <v>1</v>
      </c>
      <c r="AB2877">
        <f t="shared" si="1023"/>
        <v>1</v>
      </c>
      <c r="AC2877">
        <f t="shared" si="1024"/>
        <v>1</v>
      </c>
      <c r="AD2877">
        <f t="shared" si="1025"/>
        <v>1</v>
      </c>
      <c r="AE2877" s="4" t="s">
        <v>2828</v>
      </c>
      <c r="AF2877" s="9" t="s">
        <v>2829</v>
      </c>
      <c r="AG2877">
        <v>0</v>
      </c>
      <c r="AH2877">
        <v>0</v>
      </c>
      <c r="AI2877">
        <v>0</v>
      </c>
      <c r="AJ2877">
        <v>1</v>
      </c>
      <c r="AK2877" s="9" t="s">
        <v>2840</v>
      </c>
      <c r="AL2877">
        <f t="shared" si="1013"/>
        <v>1</v>
      </c>
      <c r="AM2877">
        <f>IF(AND(INDIRECT(AN2877)='Sample Select backend'!$C$2,INDIRECT(AO2877)=1,INDIRECT(AP2877)='Sample Select backend'!$F$2,INDIRECT(AQ2877)=1,INDIRECT(AR2877)='Sample Select backend'!$M$2),1,0)</f>
        <v>1</v>
      </c>
      <c r="AN2877" t="str">
        <f>_xlfn.CONCAT('Sample Select backend'!$C$4,ROW(AN2877))</f>
        <v>AE2877</v>
      </c>
      <c r="AO2877" s="9" t="str">
        <f>_xlfn.CONCAT('Sample Select backend'!$J$2,ROW(AO2877))</f>
        <v>AJ2877</v>
      </c>
      <c r="AP2877" t="str">
        <f>_xlfn.CONCAT('Sample Select backend'!$F$4,ROW(AP2877))</f>
        <v>AF2877</v>
      </c>
      <c r="AQ2877" t="str">
        <f>_xlfn.CONCAT('Sample Select backend'!$I$10,ROW(AQ2877))</f>
        <v>R2877</v>
      </c>
      <c r="AR2877" t="str">
        <f>_xlfn.CONCAT('Sample Select backend'!$M$4,ROW(AR2877))</f>
        <v>AK2877</v>
      </c>
      <c r="AS2877" t="str">
        <f t="shared" si="1014"/>
        <v>Portugal</v>
      </c>
      <c r="AT2877" s="9" t="str">
        <f t="shared" si="1015"/>
        <v>Other</v>
      </c>
      <c r="AU2877">
        <f t="shared" si="1016"/>
        <v>0</v>
      </c>
      <c r="AV2877" s="9">
        <v>1</v>
      </c>
    </row>
    <row r="2878" spans="1:48" x14ac:dyDescent="0.35">
      <c r="A2878" t="s">
        <v>147</v>
      </c>
      <c r="B2878">
        <v>2</v>
      </c>
      <c r="C2878">
        <v>14</v>
      </c>
      <c r="D2878" t="s">
        <v>1959</v>
      </c>
      <c r="E2878">
        <v>-2</v>
      </c>
      <c r="F2878">
        <v>2</v>
      </c>
      <c r="G2878">
        <v>2</v>
      </c>
      <c r="H2878">
        <v>2</v>
      </c>
      <c r="I2878">
        <v>2</v>
      </c>
      <c r="J2878">
        <v>2</v>
      </c>
      <c r="K2878">
        <v>1</v>
      </c>
      <c r="L2878">
        <v>2</v>
      </c>
      <c r="M2878">
        <v>1</v>
      </c>
      <c r="N2878" t="s">
        <v>2746</v>
      </c>
      <c r="O2878" t="s">
        <v>2800</v>
      </c>
      <c r="P2878" t="s">
        <v>2808</v>
      </c>
      <c r="Q2878" t="s">
        <v>2813</v>
      </c>
      <c r="R2878">
        <v>1</v>
      </c>
      <c r="S2878" t="s">
        <v>202</v>
      </c>
      <c r="T2878" t="s">
        <v>202</v>
      </c>
      <c r="U2878" t="s">
        <v>202</v>
      </c>
      <c r="V2878">
        <f t="shared" si="1017"/>
        <v>0</v>
      </c>
      <c r="W2878">
        <f t="shared" si="1018"/>
        <v>1</v>
      </c>
      <c r="X2878">
        <f t="shared" si="1019"/>
        <v>1</v>
      </c>
      <c r="Y2878">
        <f t="shared" si="1020"/>
        <v>1</v>
      </c>
      <c r="Z2878">
        <f t="shared" si="1021"/>
        <v>1</v>
      </c>
      <c r="AA2878">
        <f t="shared" si="1022"/>
        <v>1</v>
      </c>
      <c r="AB2878">
        <f t="shared" si="1023"/>
        <v>1</v>
      </c>
      <c r="AC2878">
        <f t="shared" si="1024"/>
        <v>1</v>
      </c>
      <c r="AD2878">
        <f t="shared" si="1025"/>
        <v>1</v>
      </c>
      <c r="AE2878" s="4" t="s">
        <v>2828</v>
      </c>
      <c r="AF2878" s="9" t="s">
        <v>2829</v>
      </c>
      <c r="AG2878">
        <v>0</v>
      </c>
      <c r="AH2878">
        <v>0</v>
      </c>
      <c r="AI2878">
        <v>0</v>
      </c>
      <c r="AJ2878">
        <v>1</v>
      </c>
      <c r="AK2878" s="9" t="s">
        <v>2840</v>
      </c>
      <c r="AL2878">
        <f t="shared" si="1013"/>
        <v>0</v>
      </c>
      <c r="AM2878">
        <f>IF(AND(INDIRECT(AN2878)='Sample Select backend'!$C$2,INDIRECT(AO2878)=1,INDIRECT(AP2878)='Sample Select backend'!$F$2,INDIRECT(AQ2878)=1,INDIRECT(AR2878)='Sample Select backend'!$M$2),1,0)</f>
        <v>1</v>
      </c>
      <c r="AN2878" t="str">
        <f>_xlfn.CONCAT('Sample Select backend'!$C$4,ROW(AN2878))</f>
        <v>AE2878</v>
      </c>
      <c r="AO2878" s="9" t="str">
        <f>_xlfn.CONCAT('Sample Select backend'!$J$2,ROW(AO2878))</f>
        <v>AJ2878</v>
      </c>
      <c r="AP2878" t="str">
        <f>_xlfn.CONCAT('Sample Select backend'!$F$4,ROW(AP2878))</f>
        <v>AF2878</v>
      </c>
      <c r="AQ2878" t="str">
        <f>_xlfn.CONCAT('Sample Select backend'!$I$10,ROW(AQ2878))</f>
        <v>R2878</v>
      </c>
      <c r="AR2878" t="str">
        <f>_xlfn.CONCAT('Sample Select backend'!$M$4,ROW(AR2878))</f>
        <v>AK2878</v>
      </c>
      <c r="AS2878" t="str">
        <f t="shared" si="1014"/>
        <v>Portugal</v>
      </c>
      <c r="AT2878" s="9">
        <f t="shared" si="1015"/>
        <v>14</v>
      </c>
      <c r="AU2878">
        <f t="shared" si="1016"/>
        <v>0</v>
      </c>
      <c r="AV2878" s="9">
        <v>1</v>
      </c>
    </row>
    <row r="2879" spans="1:48" x14ac:dyDescent="0.35">
      <c r="A2879" t="s">
        <v>147</v>
      </c>
      <c r="B2879">
        <v>7</v>
      </c>
      <c r="C2879">
        <v>30</v>
      </c>
      <c r="D2879" t="s">
        <v>1953</v>
      </c>
      <c r="E2879">
        <v>1</v>
      </c>
      <c r="F2879">
        <v>1</v>
      </c>
      <c r="G2879">
        <v>2</v>
      </c>
      <c r="H2879">
        <v>1</v>
      </c>
      <c r="I2879">
        <v>2</v>
      </c>
      <c r="J2879">
        <v>2</v>
      </c>
      <c r="K2879">
        <v>1</v>
      </c>
      <c r="L2879">
        <v>-2</v>
      </c>
      <c r="M2879">
        <v>1</v>
      </c>
      <c r="N2879" t="s">
        <v>2746</v>
      </c>
      <c r="O2879" t="s">
        <v>2800</v>
      </c>
      <c r="P2879" t="s">
        <v>2808</v>
      </c>
      <c r="Q2879" t="s">
        <v>2813</v>
      </c>
      <c r="R2879">
        <v>1</v>
      </c>
      <c r="S2879" t="s">
        <v>202</v>
      </c>
      <c r="T2879" t="s">
        <v>202</v>
      </c>
      <c r="U2879" t="s">
        <v>202</v>
      </c>
      <c r="V2879">
        <f t="shared" si="1017"/>
        <v>1</v>
      </c>
      <c r="W2879">
        <f t="shared" si="1018"/>
        <v>1</v>
      </c>
      <c r="X2879">
        <f t="shared" si="1019"/>
        <v>1</v>
      </c>
      <c r="Y2879">
        <f t="shared" si="1020"/>
        <v>1</v>
      </c>
      <c r="Z2879">
        <f t="shared" si="1021"/>
        <v>1</v>
      </c>
      <c r="AA2879">
        <f t="shared" si="1022"/>
        <v>1</v>
      </c>
      <c r="AB2879">
        <f t="shared" si="1023"/>
        <v>1</v>
      </c>
      <c r="AC2879">
        <f t="shared" si="1024"/>
        <v>0</v>
      </c>
      <c r="AD2879">
        <f t="shared" si="1025"/>
        <v>1</v>
      </c>
      <c r="AE2879" s="4" t="s">
        <v>2828</v>
      </c>
      <c r="AF2879" s="9" t="s">
        <v>2829</v>
      </c>
      <c r="AG2879">
        <v>0</v>
      </c>
      <c r="AH2879">
        <v>0</v>
      </c>
      <c r="AI2879">
        <v>0</v>
      </c>
      <c r="AJ2879">
        <v>1</v>
      </c>
      <c r="AK2879" s="9" t="s">
        <v>2840</v>
      </c>
      <c r="AL2879">
        <f t="shared" si="1013"/>
        <v>0</v>
      </c>
      <c r="AM2879">
        <f>IF(AND(INDIRECT(AN2879)='Sample Select backend'!$C$2,INDIRECT(AO2879)=1,INDIRECT(AP2879)='Sample Select backend'!$F$2,INDIRECT(AQ2879)=1,INDIRECT(AR2879)='Sample Select backend'!$M$2),1,0)</f>
        <v>1</v>
      </c>
      <c r="AN2879" t="str">
        <f>_xlfn.CONCAT('Sample Select backend'!$C$4,ROW(AN2879))</f>
        <v>AE2879</v>
      </c>
      <c r="AO2879" s="9" t="str">
        <f>_xlfn.CONCAT('Sample Select backend'!$J$2,ROW(AO2879))</f>
        <v>AJ2879</v>
      </c>
      <c r="AP2879" t="str">
        <f>_xlfn.CONCAT('Sample Select backend'!$F$4,ROW(AP2879))</f>
        <v>AF2879</v>
      </c>
      <c r="AQ2879" t="str">
        <f>_xlfn.CONCAT('Sample Select backend'!$I$10,ROW(AQ2879))</f>
        <v>R2879</v>
      </c>
      <c r="AR2879" t="str">
        <f>_xlfn.CONCAT('Sample Select backend'!$M$4,ROW(AR2879))</f>
        <v>AK2879</v>
      </c>
      <c r="AS2879" t="str">
        <f t="shared" si="1014"/>
        <v>Portugal</v>
      </c>
      <c r="AT2879" s="9">
        <f t="shared" si="1015"/>
        <v>30</v>
      </c>
      <c r="AU2879">
        <f t="shared" si="1016"/>
        <v>0</v>
      </c>
      <c r="AV2879" s="9">
        <v>1</v>
      </c>
    </row>
    <row r="2880" spans="1:48" x14ac:dyDescent="0.35">
      <c r="A2880" t="s">
        <v>147</v>
      </c>
      <c r="B2880">
        <v>1</v>
      </c>
      <c r="C2880">
        <v>6</v>
      </c>
      <c r="D2880" t="s">
        <v>1965</v>
      </c>
      <c r="E2880">
        <v>-2</v>
      </c>
      <c r="F2880">
        <v>2</v>
      </c>
      <c r="G2880">
        <v>2</v>
      </c>
      <c r="H2880">
        <v>2</v>
      </c>
      <c r="I2880">
        <v>2</v>
      </c>
      <c r="J2880">
        <v>2</v>
      </c>
      <c r="K2880">
        <v>1</v>
      </c>
      <c r="L2880">
        <v>2</v>
      </c>
      <c r="M2880">
        <v>1</v>
      </c>
      <c r="N2880" t="s">
        <v>2746</v>
      </c>
      <c r="O2880" t="s">
        <v>2800</v>
      </c>
      <c r="P2880" t="s">
        <v>2808</v>
      </c>
      <c r="Q2880" t="s">
        <v>2813</v>
      </c>
      <c r="R2880">
        <v>1</v>
      </c>
      <c r="S2880" t="s">
        <v>202</v>
      </c>
      <c r="T2880" t="s">
        <v>202</v>
      </c>
      <c r="U2880" t="s">
        <v>202</v>
      </c>
      <c r="V2880">
        <f t="shared" si="1017"/>
        <v>0</v>
      </c>
      <c r="W2880">
        <f t="shared" si="1018"/>
        <v>1</v>
      </c>
      <c r="X2880">
        <f t="shared" si="1019"/>
        <v>1</v>
      </c>
      <c r="Y2880">
        <f t="shared" si="1020"/>
        <v>1</v>
      </c>
      <c r="Z2880">
        <f t="shared" si="1021"/>
        <v>1</v>
      </c>
      <c r="AA2880">
        <f t="shared" si="1022"/>
        <v>1</v>
      </c>
      <c r="AB2880">
        <f t="shared" si="1023"/>
        <v>1</v>
      </c>
      <c r="AC2880">
        <f t="shared" si="1024"/>
        <v>1</v>
      </c>
      <c r="AD2880">
        <f t="shared" si="1025"/>
        <v>1</v>
      </c>
      <c r="AE2880" s="4" t="s">
        <v>2828</v>
      </c>
      <c r="AF2880" s="9" t="s">
        <v>2829</v>
      </c>
      <c r="AG2880">
        <v>0</v>
      </c>
      <c r="AH2880">
        <v>0</v>
      </c>
      <c r="AI2880">
        <v>0</v>
      </c>
      <c r="AJ2880">
        <v>1</v>
      </c>
      <c r="AK2880" s="9" t="s">
        <v>2840</v>
      </c>
      <c r="AL2880">
        <f t="shared" si="1013"/>
        <v>0</v>
      </c>
      <c r="AM2880">
        <f>IF(AND(INDIRECT(AN2880)='Sample Select backend'!$C$2,INDIRECT(AO2880)=1,INDIRECT(AP2880)='Sample Select backend'!$F$2,INDIRECT(AQ2880)=1,INDIRECT(AR2880)='Sample Select backend'!$M$2),1,0)</f>
        <v>1</v>
      </c>
      <c r="AN2880" t="str">
        <f>_xlfn.CONCAT('Sample Select backend'!$C$4,ROW(AN2880))</f>
        <v>AE2880</v>
      </c>
      <c r="AO2880" s="9" t="str">
        <f>_xlfn.CONCAT('Sample Select backend'!$J$2,ROW(AO2880))</f>
        <v>AJ2880</v>
      </c>
      <c r="AP2880" t="str">
        <f>_xlfn.CONCAT('Sample Select backend'!$F$4,ROW(AP2880))</f>
        <v>AF2880</v>
      </c>
      <c r="AQ2880" t="str">
        <f>_xlfn.CONCAT('Sample Select backend'!$I$10,ROW(AQ2880))</f>
        <v>R2880</v>
      </c>
      <c r="AR2880" t="str">
        <f>_xlfn.CONCAT('Sample Select backend'!$M$4,ROW(AR2880))</f>
        <v>AK2880</v>
      </c>
      <c r="AS2880" t="str">
        <f t="shared" si="1014"/>
        <v>Portugal</v>
      </c>
      <c r="AT2880" s="9">
        <f t="shared" si="1015"/>
        <v>6</v>
      </c>
      <c r="AU2880">
        <f t="shared" si="1016"/>
        <v>0</v>
      </c>
      <c r="AV2880" s="9">
        <v>1</v>
      </c>
    </row>
    <row r="2881" spans="1:48" x14ac:dyDescent="0.35">
      <c r="A2881" t="s">
        <v>147</v>
      </c>
      <c r="B2881">
        <v>6</v>
      </c>
      <c r="C2881">
        <v>26</v>
      </c>
      <c r="D2881" t="s">
        <v>1958</v>
      </c>
      <c r="E2881">
        <v>1</v>
      </c>
      <c r="F2881">
        <v>1</v>
      </c>
      <c r="G2881">
        <v>2</v>
      </c>
      <c r="H2881">
        <v>-1</v>
      </c>
      <c r="I2881">
        <v>-2</v>
      </c>
      <c r="J2881">
        <v>2</v>
      </c>
      <c r="K2881">
        <v>1</v>
      </c>
      <c r="L2881">
        <v>2</v>
      </c>
      <c r="M2881">
        <v>1</v>
      </c>
      <c r="N2881" t="s">
        <v>2746</v>
      </c>
      <c r="O2881" t="s">
        <v>2800</v>
      </c>
      <c r="P2881" t="s">
        <v>2808</v>
      </c>
      <c r="Q2881" t="s">
        <v>2813</v>
      </c>
      <c r="R2881">
        <v>1</v>
      </c>
      <c r="S2881" t="s">
        <v>202</v>
      </c>
      <c r="T2881" t="s">
        <v>202</v>
      </c>
      <c r="U2881" t="s">
        <v>202</v>
      </c>
      <c r="V2881">
        <f t="shared" si="1017"/>
        <v>1</v>
      </c>
      <c r="W2881">
        <f t="shared" si="1018"/>
        <v>1</v>
      </c>
      <c r="X2881">
        <f t="shared" si="1019"/>
        <v>1</v>
      </c>
      <c r="Y2881">
        <f t="shared" si="1020"/>
        <v>0</v>
      </c>
      <c r="Z2881">
        <f t="shared" si="1021"/>
        <v>0</v>
      </c>
      <c r="AA2881">
        <f t="shared" si="1022"/>
        <v>1</v>
      </c>
      <c r="AB2881">
        <f t="shared" si="1023"/>
        <v>1</v>
      </c>
      <c r="AC2881">
        <f t="shared" si="1024"/>
        <v>1</v>
      </c>
      <c r="AD2881">
        <f t="shared" si="1025"/>
        <v>1</v>
      </c>
      <c r="AE2881" s="4" t="s">
        <v>2828</v>
      </c>
      <c r="AF2881" s="9" t="s">
        <v>2829</v>
      </c>
      <c r="AG2881">
        <v>0</v>
      </c>
      <c r="AH2881">
        <v>0</v>
      </c>
      <c r="AI2881">
        <v>0</v>
      </c>
      <c r="AJ2881">
        <v>1</v>
      </c>
      <c r="AK2881" s="9" t="s">
        <v>2840</v>
      </c>
      <c r="AL2881">
        <f t="shared" si="1013"/>
        <v>0</v>
      </c>
      <c r="AM2881">
        <f>IF(AND(INDIRECT(AN2881)='Sample Select backend'!$C$2,INDIRECT(AO2881)=1,INDIRECT(AP2881)='Sample Select backend'!$F$2,INDIRECT(AQ2881)=1,INDIRECT(AR2881)='Sample Select backend'!$M$2),1,0)</f>
        <v>1</v>
      </c>
      <c r="AN2881" t="str">
        <f>_xlfn.CONCAT('Sample Select backend'!$C$4,ROW(AN2881))</f>
        <v>AE2881</v>
      </c>
      <c r="AO2881" s="9" t="str">
        <f>_xlfn.CONCAT('Sample Select backend'!$J$2,ROW(AO2881))</f>
        <v>AJ2881</v>
      </c>
      <c r="AP2881" t="str">
        <f>_xlfn.CONCAT('Sample Select backend'!$F$4,ROW(AP2881))</f>
        <v>AF2881</v>
      </c>
      <c r="AQ2881" t="str">
        <f>_xlfn.CONCAT('Sample Select backend'!$I$10,ROW(AQ2881))</f>
        <v>R2881</v>
      </c>
      <c r="AR2881" t="str">
        <f>_xlfn.CONCAT('Sample Select backend'!$M$4,ROW(AR2881))</f>
        <v>AK2881</v>
      </c>
      <c r="AS2881" t="str">
        <f t="shared" si="1014"/>
        <v>Portugal</v>
      </c>
      <c r="AT2881" s="9">
        <f t="shared" si="1015"/>
        <v>26</v>
      </c>
      <c r="AU2881">
        <f t="shared" si="1016"/>
        <v>0</v>
      </c>
      <c r="AV2881" s="9">
        <v>1</v>
      </c>
    </row>
    <row r="2882" spans="1:48" x14ac:dyDescent="0.35">
      <c r="A2882" t="s">
        <v>147</v>
      </c>
      <c r="B2882">
        <v>2</v>
      </c>
      <c r="C2882">
        <v>14</v>
      </c>
      <c r="D2882" t="s">
        <v>1976</v>
      </c>
      <c r="E2882">
        <v>-2</v>
      </c>
      <c r="F2882">
        <v>2</v>
      </c>
      <c r="G2882">
        <v>2</v>
      </c>
      <c r="H2882">
        <v>2</v>
      </c>
      <c r="I2882">
        <v>2</v>
      </c>
      <c r="J2882">
        <v>2</v>
      </c>
      <c r="K2882">
        <v>1</v>
      </c>
      <c r="L2882">
        <v>2</v>
      </c>
      <c r="M2882">
        <v>1</v>
      </c>
      <c r="N2882" t="s">
        <v>2746</v>
      </c>
      <c r="O2882" t="s">
        <v>2800</v>
      </c>
      <c r="P2882" t="s">
        <v>2808</v>
      </c>
      <c r="Q2882" t="s">
        <v>2813</v>
      </c>
      <c r="R2882">
        <v>1</v>
      </c>
      <c r="S2882" t="s">
        <v>202</v>
      </c>
      <c r="T2882" t="s">
        <v>202</v>
      </c>
      <c r="U2882" t="s">
        <v>202</v>
      </c>
      <c r="V2882">
        <f t="shared" si="1017"/>
        <v>0</v>
      </c>
      <c r="W2882">
        <f t="shared" si="1018"/>
        <v>1</v>
      </c>
      <c r="X2882">
        <f t="shared" si="1019"/>
        <v>1</v>
      </c>
      <c r="Y2882">
        <f t="shared" si="1020"/>
        <v>1</v>
      </c>
      <c r="Z2882">
        <f t="shared" si="1021"/>
        <v>1</v>
      </c>
      <c r="AA2882">
        <f t="shared" si="1022"/>
        <v>1</v>
      </c>
      <c r="AB2882">
        <f t="shared" si="1023"/>
        <v>1</v>
      </c>
      <c r="AC2882">
        <f t="shared" si="1024"/>
        <v>1</v>
      </c>
      <c r="AD2882">
        <f t="shared" si="1025"/>
        <v>1</v>
      </c>
      <c r="AE2882" s="4" t="s">
        <v>2828</v>
      </c>
      <c r="AF2882" s="9" t="s">
        <v>2829</v>
      </c>
      <c r="AG2882">
        <v>0</v>
      </c>
      <c r="AH2882">
        <v>0</v>
      </c>
      <c r="AI2882">
        <v>0</v>
      </c>
      <c r="AJ2882">
        <v>1</v>
      </c>
      <c r="AK2882" s="9" t="s">
        <v>2840</v>
      </c>
      <c r="AL2882">
        <f t="shared" ref="AL2882:AL2945" si="1026">IF(OR(B2882="other",B2882="international",B2882="Transfers",B2882="expenditure"),1,0)</f>
        <v>0</v>
      </c>
      <c r="AM2882">
        <f>IF(AND(INDIRECT(AN2882)='Sample Select backend'!$C$2,INDIRECT(AO2882)=1,INDIRECT(AP2882)='Sample Select backend'!$F$2,INDIRECT(AQ2882)=1,INDIRECT(AR2882)='Sample Select backend'!$M$2),1,0)</f>
        <v>1</v>
      </c>
      <c r="AN2882" t="str">
        <f>_xlfn.CONCAT('Sample Select backend'!$C$4,ROW(AN2882))</f>
        <v>AE2882</v>
      </c>
      <c r="AO2882" s="9" t="str">
        <f>_xlfn.CONCAT('Sample Select backend'!$J$2,ROW(AO2882))</f>
        <v>AJ2882</v>
      </c>
      <c r="AP2882" t="str">
        <f>_xlfn.CONCAT('Sample Select backend'!$F$4,ROW(AP2882))</f>
        <v>AF2882</v>
      </c>
      <c r="AQ2882" t="str">
        <f>_xlfn.CONCAT('Sample Select backend'!$I$10,ROW(AQ2882))</f>
        <v>R2882</v>
      </c>
      <c r="AR2882" t="str">
        <f>_xlfn.CONCAT('Sample Select backend'!$M$4,ROW(AR2882))</f>
        <v>AK2882</v>
      </c>
      <c r="AS2882" t="str">
        <f t="shared" ref="AS2882:AS2945" si="1027">A2882</f>
        <v>Portugal</v>
      </c>
      <c r="AT2882" s="9">
        <f t="shared" ref="AT2882:AT2945" si="1028">IF(ISNUMBER(C2882),C2882,IF(OR(C2882="general",C2882="23;general"),"General",IF(OR(C2882="exemption",C2882="other (exemption)"),"Tax exemption/waiver/suspension","Other")))</f>
        <v>14</v>
      </c>
      <c r="AU2882">
        <f t="shared" ref="AU2882:AU2945" si="1029">IF(A2882&lt;&gt;A2881,1,0)</f>
        <v>0</v>
      </c>
      <c r="AV2882" s="9">
        <v>1</v>
      </c>
    </row>
    <row r="2883" spans="1:48" x14ac:dyDescent="0.35">
      <c r="A2883" t="s">
        <v>147</v>
      </c>
      <c r="B2883">
        <v>6</v>
      </c>
      <c r="C2883">
        <v>29</v>
      </c>
      <c r="D2883" t="s">
        <v>1960</v>
      </c>
      <c r="E2883">
        <v>1</v>
      </c>
      <c r="F2883">
        <v>1</v>
      </c>
      <c r="G2883">
        <v>2</v>
      </c>
      <c r="H2883">
        <v>-2</v>
      </c>
      <c r="I2883">
        <v>-2</v>
      </c>
      <c r="J2883">
        <v>2</v>
      </c>
      <c r="K2883">
        <v>1</v>
      </c>
      <c r="L2883">
        <v>-2</v>
      </c>
      <c r="M2883">
        <v>1</v>
      </c>
      <c r="N2883" t="s">
        <v>2746</v>
      </c>
      <c r="O2883" t="s">
        <v>2800</v>
      </c>
      <c r="P2883" t="s">
        <v>2808</v>
      </c>
      <c r="Q2883" t="s">
        <v>2813</v>
      </c>
      <c r="R2883">
        <v>1</v>
      </c>
      <c r="S2883" t="s">
        <v>202</v>
      </c>
      <c r="T2883" t="s">
        <v>202</v>
      </c>
      <c r="U2883" t="s">
        <v>202</v>
      </c>
      <c r="V2883">
        <f t="shared" si="1017"/>
        <v>1</v>
      </c>
      <c r="W2883">
        <f t="shared" si="1018"/>
        <v>1</v>
      </c>
      <c r="X2883">
        <f t="shared" si="1019"/>
        <v>1</v>
      </c>
      <c r="Y2883">
        <f t="shared" si="1020"/>
        <v>0</v>
      </c>
      <c r="Z2883">
        <f t="shared" si="1021"/>
        <v>0</v>
      </c>
      <c r="AA2883">
        <f t="shared" si="1022"/>
        <v>1</v>
      </c>
      <c r="AB2883">
        <f t="shared" si="1023"/>
        <v>1</v>
      </c>
      <c r="AC2883">
        <f t="shared" si="1024"/>
        <v>0</v>
      </c>
      <c r="AD2883">
        <f t="shared" si="1025"/>
        <v>1</v>
      </c>
      <c r="AE2883" s="4" t="s">
        <v>2828</v>
      </c>
      <c r="AF2883" s="9" t="s">
        <v>2829</v>
      </c>
      <c r="AG2883">
        <v>0</v>
      </c>
      <c r="AH2883">
        <v>0</v>
      </c>
      <c r="AI2883">
        <v>0</v>
      </c>
      <c r="AJ2883">
        <v>1</v>
      </c>
      <c r="AK2883" s="9" t="s">
        <v>2840</v>
      </c>
      <c r="AL2883">
        <f t="shared" si="1026"/>
        <v>0</v>
      </c>
      <c r="AM2883">
        <f>IF(AND(INDIRECT(AN2883)='Sample Select backend'!$C$2,INDIRECT(AO2883)=1,INDIRECT(AP2883)='Sample Select backend'!$F$2,INDIRECT(AQ2883)=1,INDIRECT(AR2883)='Sample Select backend'!$M$2),1,0)</f>
        <v>1</v>
      </c>
      <c r="AN2883" t="str">
        <f>_xlfn.CONCAT('Sample Select backend'!$C$4,ROW(AN2883))</f>
        <v>AE2883</v>
      </c>
      <c r="AO2883" s="9" t="str">
        <f>_xlfn.CONCAT('Sample Select backend'!$J$2,ROW(AO2883))</f>
        <v>AJ2883</v>
      </c>
      <c r="AP2883" t="str">
        <f>_xlfn.CONCAT('Sample Select backend'!$F$4,ROW(AP2883))</f>
        <v>AF2883</v>
      </c>
      <c r="AQ2883" t="str">
        <f>_xlfn.CONCAT('Sample Select backend'!$I$10,ROW(AQ2883))</f>
        <v>R2883</v>
      </c>
      <c r="AR2883" t="str">
        <f>_xlfn.CONCAT('Sample Select backend'!$M$4,ROW(AR2883))</f>
        <v>AK2883</v>
      </c>
      <c r="AS2883" t="str">
        <f t="shared" si="1027"/>
        <v>Portugal</v>
      </c>
      <c r="AT2883" s="9">
        <f t="shared" si="1028"/>
        <v>29</v>
      </c>
      <c r="AU2883">
        <f t="shared" si="1029"/>
        <v>0</v>
      </c>
      <c r="AV2883" s="9">
        <v>1</v>
      </c>
    </row>
    <row r="2884" spans="1:48" x14ac:dyDescent="0.35">
      <c r="A2884" t="s">
        <v>147</v>
      </c>
      <c r="B2884">
        <v>7</v>
      </c>
      <c r="C2884">
        <v>30</v>
      </c>
      <c r="D2884" t="s">
        <v>1954</v>
      </c>
      <c r="E2884">
        <v>1</v>
      </c>
      <c r="F2884">
        <v>1</v>
      </c>
      <c r="G2884">
        <v>2</v>
      </c>
      <c r="H2884">
        <v>1</v>
      </c>
      <c r="I2884">
        <v>2</v>
      </c>
      <c r="J2884">
        <v>2</v>
      </c>
      <c r="K2884">
        <v>1</v>
      </c>
      <c r="L2884">
        <v>2</v>
      </c>
      <c r="M2884">
        <v>1</v>
      </c>
      <c r="N2884" t="s">
        <v>2746</v>
      </c>
      <c r="O2884" t="s">
        <v>2800</v>
      </c>
      <c r="P2884" t="s">
        <v>2808</v>
      </c>
      <c r="Q2884" t="s">
        <v>2813</v>
      </c>
      <c r="R2884">
        <v>1</v>
      </c>
      <c r="S2884" t="s">
        <v>202</v>
      </c>
      <c r="T2884" t="s">
        <v>202</v>
      </c>
      <c r="U2884" t="s">
        <v>202</v>
      </c>
      <c r="V2884">
        <f t="shared" si="1017"/>
        <v>1</v>
      </c>
      <c r="W2884">
        <f t="shared" si="1018"/>
        <v>1</v>
      </c>
      <c r="X2884">
        <f t="shared" si="1019"/>
        <v>1</v>
      </c>
      <c r="Y2884">
        <f t="shared" si="1020"/>
        <v>1</v>
      </c>
      <c r="Z2884">
        <f t="shared" si="1021"/>
        <v>1</v>
      </c>
      <c r="AA2884">
        <f t="shared" si="1022"/>
        <v>1</v>
      </c>
      <c r="AB2884">
        <f t="shared" si="1023"/>
        <v>1</v>
      </c>
      <c r="AC2884">
        <f t="shared" si="1024"/>
        <v>1</v>
      </c>
      <c r="AD2884">
        <f t="shared" si="1025"/>
        <v>1</v>
      </c>
      <c r="AE2884" s="4" t="s">
        <v>2828</v>
      </c>
      <c r="AF2884" s="9" t="s">
        <v>2829</v>
      </c>
      <c r="AG2884">
        <v>0</v>
      </c>
      <c r="AH2884">
        <v>0</v>
      </c>
      <c r="AI2884">
        <v>0</v>
      </c>
      <c r="AJ2884">
        <v>1</v>
      </c>
      <c r="AK2884" s="9" t="s">
        <v>2840</v>
      </c>
      <c r="AL2884">
        <f t="shared" si="1026"/>
        <v>0</v>
      </c>
      <c r="AM2884">
        <f>IF(AND(INDIRECT(AN2884)='Sample Select backend'!$C$2,INDIRECT(AO2884)=1,INDIRECT(AP2884)='Sample Select backend'!$F$2,INDIRECT(AQ2884)=1,INDIRECT(AR2884)='Sample Select backend'!$M$2),1,0)</f>
        <v>1</v>
      </c>
      <c r="AN2884" t="str">
        <f>_xlfn.CONCAT('Sample Select backend'!$C$4,ROW(AN2884))</f>
        <v>AE2884</v>
      </c>
      <c r="AO2884" s="9" t="str">
        <f>_xlfn.CONCAT('Sample Select backend'!$J$2,ROW(AO2884))</f>
        <v>AJ2884</v>
      </c>
      <c r="AP2884" t="str">
        <f>_xlfn.CONCAT('Sample Select backend'!$F$4,ROW(AP2884))</f>
        <v>AF2884</v>
      </c>
      <c r="AQ2884" t="str">
        <f>_xlfn.CONCAT('Sample Select backend'!$I$10,ROW(AQ2884))</f>
        <v>R2884</v>
      </c>
      <c r="AR2884" t="str">
        <f>_xlfn.CONCAT('Sample Select backend'!$M$4,ROW(AR2884))</f>
        <v>AK2884</v>
      </c>
      <c r="AS2884" t="str">
        <f t="shared" si="1027"/>
        <v>Portugal</v>
      </c>
      <c r="AT2884" s="9">
        <f t="shared" si="1028"/>
        <v>30</v>
      </c>
      <c r="AU2884">
        <f t="shared" si="1029"/>
        <v>0</v>
      </c>
      <c r="AV2884" s="9">
        <v>1</v>
      </c>
    </row>
    <row r="2885" spans="1:48" x14ac:dyDescent="0.35">
      <c r="A2885" t="s">
        <v>147</v>
      </c>
      <c r="B2885">
        <v>7</v>
      </c>
      <c r="C2885">
        <v>30</v>
      </c>
      <c r="D2885" t="s">
        <v>1961</v>
      </c>
      <c r="E2885">
        <v>1</v>
      </c>
      <c r="F2885">
        <v>1</v>
      </c>
      <c r="G2885">
        <v>2</v>
      </c>
      <c r="H2885">
        <v>1</v>
      </c>
      <c r="I2885">
        <v>2</v>
      </c>
      <c r="J2885">
        <v>2</v>
      </c>
      <c r="K2885">
        <v>1</v>
      </c>
      <c r="L2885">
        <v>2</v>
      </c>
      <c r="M2885">
        <v>1</v>
      </c>
      <c r="N2885" t="s">
        <v>2746</v>
      </c>
      <c r="O2885" t="s">
        <v>2800</v>
      </c>
      <c r="P2885" t="s">
        <v>2808</v>
      </c>
      <c r="Q2885" t="s">
        <v>2813</v>
      </c>
      <c r="R2885">
        <v>1</v>
      </c>
      <c r="S2885" t="s">
        <v>202</v>
      </c>
      <c r="T2885" t="s">
        <v>202</v>
      </c>
      <c r="U2885" t="s">
        <v>202</v>
      </c>
      <c r="V2885">
        <f t="shared" si="1017"/>
        <v>1</v>
      </c>
      <c r="W2885">
        <f t="shared" si="1018"/>
        <v>1</v>
      </c>
      <c r="X2885">
        <f t="shared" si="1019"/>
        <v>1</v>
      </c>
      <c r="Y2885">
        <f t="shared" si="1020"/>
        <v>1</v>
      </c>
      <c r="Z2885">
        <f t="shared" si="1021"/>
        <v>1</v>
      </c>
      <c r="AA2885">
        <f t="shared" si="1022"/>
        <v>1</v>
      </c>
      <c r="AB2885">
        <f t="shared" si="1023"/>
        <v>1</v>
      </c>
      <c r="AC2885">
        <f t="shared" si="1024"/>
        <v>1</v>
      </c>
      <c r="AD2885">
        <f t="shared" si="1025"/>
        <v>1</v>
      </c>
      <c r="AE2885" s="4" t="s">
        <v>2828</v>
      </c>
      <c r="AF2885" s="9" t="s">
        <v>2829</v>
      </c>
      <c r="AG2885">
        <v>0</v>
      </c>
      <c r="AH2885">
        <v>0</v>
      </c>
      <c r="AI2885">
        <v>0</v>
      </c>
      <c r="AJ2885">
        <v>1</v>
      </c>
      <c r="AK2885" s="9" t="s">
        <v>2840</v>
      </c>
      <c r="AL2885">
        <f t="shared" si="1026"/>
        <v>0</v>
      </c>
      <c r="AM2885">
        <f>IF(AND(INDIRECT(AN2885)='Sample Select backend'!$C$2,INDIRECT(AO2885)=1,INDIRECT(AP2885)='Sample Select backend'!$F$2,INDIRECT(AQ2885)=1,INDIRECT(AR2885)='Sample Select backend'!$M$2),1,0)</f>
        <v>1</v>
      </c>
      <c r="AN2885" t="str">
        <f>_xlfn.CONCAT('Sample Select backend'!$C$4,ROW(AN2885))</f>
        <v>AE2885</v>
      </c>
      <c r="AO2885" s="9" t="str">
        <f>_xlfn.CONCAT('Sample Select backend'!$J$2,ROW(AO2885))</f>
        <v>AJ2885</v>
      </c>
      <c r="AP2885" t="str">
        <f>_xlfn.CONCAT('Sample Select backend'!$F$4,ROW(AP2885))</f>
        <v>AF2885</v>
      </c>
      <c r="AQ2885" t="str">
        <f>_xlfn.CONCAT('Sample Select backend'!$I$10,ROW(AQ2885))</f>
        <v>R2885</v>
      </c>
      <c r="AR2885" t="str">
        <f>_xlfn.CONCAT('Sample Select backend'!$M$4,ROW(AR2885))</f>
        <v>AK2885</v>
      </c>
      <c r="AS2885" t="str">
        <f t="shared" si="1027"/>
        <v>Portugal</v>
      </c>
      <c r="AT2885" s="9">
        <f t="shared" si="1028"/>
        <v>30</v>
      </c>
      <c r="AU2885">
        <f t="shared" si="1029"/>
        <v>0</v>
      </c>
      <c r="AV2885" s="9">
        <v>1</v>
      </c>
    </row>
    <row r="2886" spans="1:48" x14ac:dyDescent="0.35">
      <c r="A2886" t="s">
        <v>147</v>
      </c>
      <c r="B2886">
        <v>1</v>
      </c>
      <c r="C2886">
        <v>6</v>
      </c>
      <c r="D2886" t="s">
        <v>1962</v>
      </c>
      <c r="E2886">
        <v>-2</v>
      </c>
      <c r="F2886">
        <v>2</v>
      </c>
      <c r="G2886">
        <v>2</v>
      </c>
      <c r="H2886">
        <v>2</v>
      </c>
      <c r="I2886">
        <v>2</v>
      </c>
      <c r="J2886">
        <v>2</v>
      </c>
      <c r="K2886">
        <v>1</v>
      </c>
      <c r="L2886">
        <v>2</v>
      </c>
      <c r="M2886">
        <v>1</v>
      </c>
      <c r="N2886" t="s">
        <v>2746</v>
      </c>
      <c r="O2886" t="s">
        <v>2800</v>
      </c>
      <c r="P2886" t="s">
        <v>2808</v>
      </c>
      <c r="Q2886" t="s">
        <v>2813</v>
      </c>
      <c r="R2886">
        <v>1</v>
      </c>
      <c r="S2886" t="s">
        <v>202</v>
      </c>
      <c r="T2886" t="s">
        <v>202</v>
      </c>
      <c r="U2886" t="s">
        <v>202</v>
      </c>
      <c r="V2886">
        <f t="shared" si="1017"/>
        <v>0</v>
      </c>
      <c r="W2886">
        <f t="shared" si="1018"/>
        <v>1</v>
      </c>
      <c r="X2886">
        <f t="shared" si="1019"/>
        <v>1</v>
      </c>
      <c r="Y2886">
        <f t="shared" si="1020"/>
        <v>1</v>
      </c>
      <c r="Z2886">
        <f t="shared" si="1021"/>
        <v>1</v>
      </c>
      <c r="AA2886">
        <f t="shared" si="1022"/>
        <v>1</v>
      </c>
      <c r="AB2886">
        <f t="shared" si="1023"/>
        <v>1</v>
      </c>
      <c r="AC2886">
        <f t="shared" si="1024"/>
        <v>1</v>
      </c>
      <c r="AD2886">
        <f t="shared" si="1025"/>
        <v>1</v>
      </c>
      <c r="AE2886" s="4" t="s">
        <v>2828</v>
      </c>
      <c r="AF2886" s="9" t="s">
        <v>2829</v>
      </c>
      <c r="AG2886">
        <v>0</v>
      </c>
      <c r="AH2886">
        <v>0</v>
      </c>
      <c r="AI2886">
        <v>0</v>
      </c>
      <c r="AJ2886">
        <v>1</v>
      </c>
      <c r="AK2886" s="9" t="s">
        <v>2840</v>
      </c>
      <c r="AL2886">
        <f t="shared" si="1026"/>
        <v>0</v>
      </c>
      <c r="AM2886">
        <f>IF(AND(INDIRECT(AN2886)='Sample Select backend'!$C$2,INDIRECT(AO2886)=1,INDIRECT(AP2886)='Sample Select backend'!$F$2,INDIRECT(AQ2886)=1,INDIRECT(AR2886)='Sample Select backend'!$M$2),1,0)</f>
        <v>1</v>
      </c>
      <c r="AN2886" t="str">
        <f>_xlfn.CONCAT('Sample Select backend'!$C$4,ROW(AN2886))</f>
        <v>AE2886</v>
      </c>
      <c r="AO2886" s="9" t="str">
        <f>_xlfn.CONCAT('Sample Select backend'!$J$2,ROW(AO2886))</f>
        <v>AJ2886</v>
      </c>
      <c r="AP2886" t="str">
        <f>_xlfn.CONCAT('Sample Select backend'!$F$4,ROW(AP2886))</f>
        <v>AF2886</v>
      </c>
      <c r="AQ2886" t="str">
        <f>_xlfn.CONCAT('Sample Select backend'!$I$10,ROW(AQ2886))</f>
        <v>R2886</v>
      </c>
      <c r="AR2886" t="str">
        <f>_xlfn.CONCAT('Sample Select backend'!$M$4,ROW(AR2886))</f>
        <v>AK2886</v>
      </c>
      <c r="AS2886" t="str">
        <f t="shared" si="1027"/>
        <v>Portugal</v>
      </c>
      <c r="AT2886" s="9">
        <f t="shared" si="1028"/>
        <v>6</v>
      </c>
      <c r="AU2886">
        <f t="shared" si="1029"/>
        <v>0</v>
      </c>
      <c r="AV2886" s="9">
        <v>1</v>
      </c>
    </row>
    <row r="2887" spans="1:48" x14ac:dyDescent="0.35">
      <c r="A2887" t="s">
        <v>147</v>
      </c>
      <c r="B2887">
        <v>1</v>
      </c>
      <c r="C2887">
        <v>6</v>
      </c>
      <c r="D2887" t="s">
        <v>1974</v>
      </c>
      <c r="E2887">
        <v>2</v>
      </c>
      <c r="F2887">
        <v>2</v>
      </c>
      <c r="G2887">
        <v>2</v>
      </c>
      <c r="H2887">
        <v>2</v>
      </c>
      <c r="I2887">
        <v>2</v>
      </c>
      <c r="J2887">
        <v>2</v>
      </c>
      <c r="K2887">
        <v>1</v>
      </c>
      <c r="L2887">
        <v>2</v>
      </c>
      <c r="M2887">
        <v>1</v>
      </c>
      <c r="N2887" t="s">
        <v>2746</v>
      </c>
      <c r="O2887" t="s">
        <v>2800</v>
      </c>
      <c r="P2887" t="s">
        <v>2808</v>
      </c>
      <c r="Q2887" t="s">
        <v>2813</v>
      </c>
      <c r="R2887">
        <v>1</v>
      </c>
      <c r="S2887" t="s">
        <v>202</v>
      </c>
      <c r="T2887" t="s">
        <v>202</v>
      </c>
      <c r="U2887" t="s">
        <v>202</v>
      </c>
      <c r="V2887">
        <f t="shared" si="1017"/>
        <v>1</v>
      </c>
      <c r="W2887">
        <f t="shared" si="1018"/>
        <v>1</v>
      </c>
      <c r="X2887">
        <f t="shared" si="1019"/>
        <v>1</v>
      </c>
      <c r="Y2887">
        <f t="shared" si="1020"/>
        <v>1</v>
      </c>
      <c r="Z2887">
        <f t="shared" si="1021"/>
        <v>1</v>
      </c>
      <c r="AA2887">
        <f t="shared" si="1022"/>
        <v>1</v>
      </c>
      <c r="AB2887">
        <f t="shared" si="1023"/>
        <v>1</v>
      </c>
      <c r="AC2887">
        <f t="shared" si="1024"/>
        <v>1</v>
      </c>
      <c r="AD2887">
        <f t="shared" si="1025"/>
        <v>1</v>
      </c>
      <c r="AE2887" s="4" t="s">
        <v>2828</v>
      </c>
      <c r="AF2887" s="9" t="s">
        <v>2829</v>
      </c>
      <c r="AG2887">
        <v>0</v>
      </c>
      <c r="AH2887">
        <v>0</v>
      </c>
      <c r="AI2887">
        <v>0</v>
      </c>
      <c r="AJ2887">
        <v>1</v>
      </c>
      <c r="AK2887" s="9" t="s">
        <v>2840</v>
      </c>
      <c r="AL2887">
        <f t="shared" si="1026"/>
        <v>0</v>
      </c>
      <c r="AM2887">
        <f>IF(AND(INDIRECT(AN2887)='Sample Select backend'!$C$2,INDIRECT(AO2887)=1,INDIRECT(AP2887)='Sample Select backend'!$F$2,INDIRECT(AQ2887)=1,INDIRECT(AR2887)='Sample Select backend'!$M$2),1,0)</f>
        <v>1</v>
      </c>
      <c r="AN2887" t="str">
        <f>_xlfn.CONCAT('Sample Select backend'!$C$4,ROW(AN2887))</f>
        <v>AE2887</v>
      </c>
      <c r="AO2887" s="9" t="str">
        <f>_xlfn.CONCAT('Sample Select backend'!$J$2,ROW(AO2887))</f>
        <v>AJ2887</v>
      </c>
      <c r="AP2887" t="str">
        <f>_xlfn.CONCAT('Sample Select backend'!$F$4,ROW(AP2887))</f>
        <v>AF2887</v>
      </c>
      <c r="AQ2887" t="str">
        <f>_xlfn.CONCAT('Sample Select backend'!$I$10,ROW(AQ2887))</f>
        <v>R2887</v>
      </c>
      <c r="AR2887" t="str">
        <f>_xlfn.CONCAT('Sample Select backend'!$M$4,ROW(AR2887))</f>
        <v>AK2887</v>
      </c>
      <c r="AS2887" t="str">
        <f t="shared" si="1027"/>
        <v>Portugal</v>
      </c>
      <c r="AT2887" s="9">
        <f t="shared" si="1028"/>
        <v>6</v>
      </c>
      <c r="AU2887">
        <f t="shared" si="1029"/>
        <v>0</v>
      </c>
      <c r="AV2887" s="9">
        <v>1</v>
      </c>
    </row>
    <row r="2888" spans="1:48" x14ac:dyDescent="0.35">
      <c r="A2888" t="s">
        <v>147</v>
      </c>
      <c r="B2888">
        <v>1</v>
      </c>
      <c r="C2888">
        <v>6</v>
      </c>
      <c r="D2888" t="s">
        <v>1952</v>
      </c>
      <c r="E2888">
        <v>-2</v>
      </c>
      <c r="F2888">
        <v>2</v>
      </c>
      <c r="G2888">
        <v>2</v>
      </c>
      <c r="H2888">
        <v>2</v>
      </c>
      <c r="I2888">
        <v>2</v>
      </c>
      <c r="J2888">
        <v>2</v>
      </c>
      <c r="K2888">
        <v>1</v>
      </c>
      <c r="L2888">
        <v>2</v>
      </c>
      <c r="M2888">
        <v>1</v>
      </c>
      <c r="N2888" t="s">
        <v>2746</v>
      </c>
      <c r="O2888" t="s">
        <v>2800</v>
      </c>
      <c r="P2888" t="s">
        <v>2808</v>
      </c>
      <c r="Q2888" t="s">
        <v>2813</v>
      </c>
      <c r="R2888">
        <v>1</v>
      </c>
      <c r="S2888" t="s">
        <v>202</v>
      </c>
      <c r="T2888" t="s">
        <v>202</v>
      </c>
      <c r="U2888" t="s">
        <v>202</v>
      </c>
      <c r="V2888">
        <f t="shared" si="1017"/>
        <v>0</v>
      </c>
      <c r="W2888">
        <f t="shared" si="1018"/>
        <v>1</v>
      </c>
      <c r="X2888">
        <f t="shared" si="1019"/>
        <v>1</v>
      </c>
      <c r="Y2888">
        <f t="shared" si="1020"/>
        <v>1</v>
      </c>
      <c r="Z2888">
        <f t="shared" si="1021"/>
        <v>1</v>
      </c>
      <c r="AA2888">
        <f t="shared" si="1022"/>
        <v>1</v>
      </c>
      <c r="AB2888">
        <f t="shared" si="1023"/>
        <v>1</v>
      </c>
      <c r="AC2888">
        <f t="shared" si="1024"/>
        <v>1</v>
      </c>
      <c r="AD2888">
        <f t="shared" si="1025"/>
        <v>1</v>
      </c>
      <c r="AE2888" s="4" t="s">
        <v>2828</v>
      </c>
      <c r="AF2888" s="9" t="s">
        <v>2829</v>
      </c>
      <c r="AG2888">
        <v>0</v>
      </c>
      <c r="AH2888">
        <v>0</v>
      </c>
      <c r="AI2888">
        <v>0</v>
      </c>
      <c r="AJ2888">
        <v>1</v>
      </c>
      <c r="AK2888" s="9" t="s">
        <v>2840</v>
      </c>
      <c r="AL2888">
        <f t="shared" si="1026"/>
        <v>0</v>
      </c>
      <c r="AM2888">
        <f>IF(AND(INDIRECT(AN2888)='Sample Select backend'!$C$2,INDIRECT(AO2888)=1,INDIRECT(AP2888)='Sample Select backend'!$F$2,INDIRECT(AQ2888)=1,INDIRECT(AR2888)='Sample Select backend'!$M$2),1,0)</f>
        <v>1</v>
      </c>
      <c r="AN2888" t="str">
        <f>_xlfn.CONCAT('Sample Select backend'!$C$4,ROW(AN2888))</f>
        <v>AE2888</v>
      </c>
      <c r="AO2888" s="9" t="str">
        <f>_xlfn.CONCAT('Sample Select backend'!$J$2,ROW(AO2888))</f>
        <v>AJ2888</v>
      </c>
      <c r="AP2888" t="str">
        <f>_xlfn.CONCAT('Sample Select backend'!$F$4,ROW(AP2888))</f>
        <v>AF2888</v>
      </c>
      <c r="AQ2888" t="str">
        <f>_xlfn.CONCAT('Sample Select backend'!$I$10,ROW(AQ2888))</f>
        <v>R2888</v>
      </c>
      <c r="AR2888" t="str">
        <f>_xlfn.CONCAT('Sample Select backend'!$M$4,ROW(AR2888))</f>
        <v>AK2888</v>
      </c>
      <c r="AS2888" t="str">
        <f t="shared" si="1027"/>
        <v>Portugal</v>
      </c>
      <c r="AT2888" s="9">
        <f t="shared" si="1028"/>
        <v>6</v>
      </c>
      <c r="AU2888">
        <f t="shared" si="1029"/>
        <v>0</v>
      </c>
      <c r="AV2888" s="9">
        <v>1</v>
      </c>
    </row>
    <row r="2889" spans="1:48" x14ac:dyDescent="0.35">
      <c r="A2889" t="s">
        <v>147</v>
      </c>
      <c r="B2889">
        <v>5</v>
      </c>
      <c r="C2889" t="s">
        <v>204</v>
      </c>
      <c r="D2889" t="s">
        <v>1951</v>
      </c>
      <c r="E2889">
        <v>1</v>
      </c>
      <c r="F2889">
        <v>-2</v>
      </c>
      <c r="G2889">
        <v>-2</v>
      </c>
      <c r="H2889">
        <v>-1</v>
      </c>
      <c r="I2889">
        <v>-2</v>
      </c>
      <c r="J2889">
        <v>2</v>
      </c>
      <c r="K2889">
        <v>1</v>
      </c>
      <c r="L2889">
        <v>2</v>
      </c>
      <c r="M2889">
        <v>1</v>
      </c>
      <c r="N2889" t="s">
        <v>2746</v>
      </c>
      <c r="O2889" t="s">
        <v>2800</v>
      </c>
      <c r="P2889" t="s">
        <v>2808</v>
      </c>
      <c r="Q2889" t="s">
        <v>2813</v>
      </c>
      <c r="R2889">
        <v>1</v>
      </c>
      <c r="S2889" t="s">
        <v>202</v>
      </c>
      <c r="T2889" t="s">
        <v>202</v>
      </c>
      <c r="U2889" t="s">
        <v>202</v>
      </c>
      <c r="V2889">
        <f t="shared" si="1017"/>
        <v>1</v>
      </c>
      <c r="W2889">
        <f t="shared" si="1018"/>
        <v>0</v>
      </c>
      <c r="X2889">
        <f t="shared" si="1019"/>
        <v>0</v>
      </c>
      <c r="Y2889">
        <f t="shared" si="1020"/>
        <v>0</v>
      </c>
      <c r="Z2889">
        <f t="shared" si="1021"/>
        <v>0</v>
      </c>
      <c r="AA2889">
        <f t="shared" si="1022"/>
        <v>1</v>
      </c>
      <c r="AB2889">
        <f t="shared" si="1023"/>
        <v>1</v>
      </c>
      <c r="AC2889">
        <f t="shared" si="1024"/>
        <v>1</v>
      </c>
      <c r="AD2889">
        <f t="shared" si="1025"/>
        <v>1</v>
      </c>
      <c r="AE2889" s="4" t="s">
        <v>2828</v>
      </c>
      <c r="AF2889" s="9" t="s">
        <v>2829</v>
      </c>
      <c r="AG2889">
        <v>0</v>
      </c>
      <c r="AH2889">
        <v>0</v>
      </c>
      <c r="AI2889">
        <v>0</v>
      </c>
      <c r="AJ2889">
        <v>1</v>
      </c>
      <c r="AK2889" s="9" t="s">
        <v>2840</v>
      </c>
      <c r="AL2889">
        <f t="shared" si="1026"/>
        <v>0</v>
      </c>
      <c r="AM2889">
        <f>IF(AND(INDIRECT(AN2889)='Sample Select backend'!$C$2,INDIRECT(AO2889)=1,INDIRECT(AP2889)='Sample Select backend'!$F$2,INDIRECT(AQ2889)=1,INDIRECT(AR2889)='Sample Select backend'!$M$2),1,0)</f>
        <v>1</v>
      </c>
      <c r="AN2889" t="str">
        <f>_xlfn.CONCAT('Sample Select backend'!$C$4,ROW(AN2889))</f>
        <v>AE2889</v>
      </c>
      <c r="AO2889" s="9" t="str">
        <f>_xlfn.CONCAT('Sample Select backend'!$J$2,ROW(AO2889))</f>
        <v>AJ2889</v>
      </c>
      <c r="AP2889" t="str">
        <f>_xlfn.CONCAT('Sample Select backend'!$F$4,ROW(AP2889))</f>
        <v>AF2889</v>
      </c>
      <c r="AQ2889" t="str">
        <f>_xlfn.CONCAT('Sample Select backend'!$I$10,ROW(AQ2889))</f>
        <v>R2889</v>
      </c>
      <c r="AR2889" t="str">
        <f>_xlfn.CONCAT('Sample Select backend'!$M$4,ROW(AR2889))</f>
        <v>AK2889</v>
      </c>
      <c r="AS2889" t="str">
        <f t="shared" si="1027"/>
        <v>Portugal</v>
      </c>
      <c r="AT2889" s="9" t="str">
        <f t="shared" si="1028"/>
        <v>General</v>
      </c>
      <c r="AU2889">
        <f t="shared" si="1029"/>
        <v>0</v>
      </c>
      <c r="AV2889" s="9">
        <v>1</v>
      </c>
    </row>
    <row r="2890" spans="1:48" x14ac:dyDescent="0.35">
      <c r="A2890" t="s">
        <v>147</v>
      </c>
      <c r="B2890">
        <v>6</v>
      </c>
      <c r="C2890">
        <v>25</v>
      </c>
      <c r="D2890" t="s">
        <v>1973</v>
      </c>
      <c r="E2890">
        <v>1</v>
      </c>
      <c r="F2890">
        <v>1</v>
      </c>
      <c r="G2890">
        <v>2</v>
      </c>
      <c r="H2890">
        <v>-1</v>
      </c>
      <c r="I2890">
        <v>2</v>
      </c>
      <c r="J2890">
        <v>2</v>
      </c>
      <c r="K2890">
        <v>1</v>
      </c>
      <c r="L2890">
        <v>-2</v>
      </c>
      <c r="M2890">
        <v>1</v>
      </c>
      <c r="N2890" t="s">
        <v>2746</v>
      </c>
      <c r="O2890" t="s">
        <v>2800</v>
      </c>
      <c r="P2890" t="s">
        <v>2808</v>
      </c>
      <c r="Q2890" t="s">
        <v>2813</v>
      </c>
      <c r="R2890">
        <v>1</v>
      </c>
      <c r="S2890" t="s">
        <v>202</v>
      </c>
      <c r="T2890" t="s">
        <v>202</v>
      </c>
      <c r="U2890" t="s">
        <v>202</v>
      </c>
      <c r="V2890">
        <f t="shared" si="1017"/>
        <v>1</v>
      </c>
      <c r="W2890">
        <f t="shared" si="1018"/>
        <v>1</v>
      </c>
      <c r="X2890">
        <f t="shared" si="1019"/>
        <v>1</v>
      </c>
      <c r="Y2890">
        <f t="shared" si="1020"/>
        <v>0</v>
      </c>
      <c r="Z2890">
        <f t="shared" si="1021"/>
        <v>1</v>
      </c>
      <c r="AA2890">
        <f t="shared" si="1022"/>
        <v>1</v>
      </c>
      <c r="AB2890">
        <f t="shared" si="1023"/>
        <v>1</v>
      </c>
      <c r="AC2890">
        <f t="shared" si="1024"/>
        <v>0</v>
      </c>
      <c r="AD2890">
        <f t="shared" si="1025"/>
        <v>1</v>
      </c>
      <c r="AE2890" s="4" t="s">
        <v>2828</v>
      </c>
      <c r="AF2890" s="9" t="s">
        <v>2829</v>
      </c>
      <c r="AG2890">
        <v>0</v>
      </c>
      <c r="AH2890">
        <v>0</v>
      </c>
      <c r="AI2890">
        <v>0</v>
      </c>
      <c r="AJ2890">
        <v>1</v>
      </c>
      <c r="AK2890" s="9" t="s">
        <v>2840</v>
      </c>
      <c r="AL2890">
        <f t="shared" si="1026"/>
        <v>0</v>
      </c>
      <c r="AM2890">
        <f>IF(AND(INDIRECT(AN2890)='Sample Select backend'!$C$2,INDIRECT(AO2890)=1,INDIRECT(AP2890)='Sample Select backend'!$F$2,INDIRECT(AQ2890)=1,INDIRECT(AR2890)='Sample Select backend'!$M$2),1,0)</f>
        <v>1</v>
      </c>
      <c r="AN2890" t="str">
        <f>_xlfn.CONCAT('Sample Select backend'!$C$4,ROW(AN2890))</f>
        <v>AE2890</v>
      </c>
      <c r="AO2890" s="9" t="str">
        <f>_xlfn.CONCAT('Sample Select backend'!$J$2,ROW(AO2890))</f>
        <v>AJ2890</v>
      </c>
      <c r="AP2890" t="str">
        <f>_xlfn.CONCAT('Sample Select backend'!$F$4,ROW(AP2890))</f>
        <v>AF2890</v>
      </c>
      <c r="AQ2890" t="str">
        <f>_xlfn.CONCAT('Sample Select backend'!$I$10,ROW(AQ2890))</f>
        <v>R2890</v>
      </c>
      <c r="AR2890" t="str">
        <f>_xlfn.CONCAT('Sample Select backend'!$M$4,ROW(AR2890))</f>
        <v>AK2890</v>
      </c>
      <c r="AS2890" t="str">
        <f t="shared" si="1027"/>
        <v>Portugal</v>
      </c>
      <c r="AT2890" s="9">
        <f t="shared" si="1028"/>
        <v>25</v>
      </c>
      <c r="AU2890">
        <f t="shared" si="1029"/>
        <v>0</v>
      </c>
      <c r="AV2890" s="9">
        <v>1</v>
      </c>
    </row>
    <row r="2891" spans="1:48" x14ac:dyDescent="0.35">
      <c r="A2891" t="s">
        <v>147</v>
      </c>
      <c r="B2891">
        <v>6</v>
      </c>
      <c r="C2891">
        <v>29</v>
      </c>
      <c r="D2891" t="s">
        <v>1972</v>
      </c>
      <c r="E2891">
        <v>1</v>
      </c>
      <c r="F2891">
        <v>1</v>
      </c>
      <c r="G2891">
        <v>-2</v>
      </c>
      <c r="H2891">
        <v>-1</v>
      </c>
      <c r="I2891">
        <v>-2</v>
      </c>
      <c r="J2891">
        <v>2</v>
      </c>
      <c r="K2891">
        <v>1</v>
      </c>
      <c r="L2891">
        <v>2</v>
      </c>
      <c r="M2891">
        <v>1</v>
      </c>
      <c r="N2891" t="s">
        <v>2746</v>
      </c>
      <c r="O2891" t="s">
        <v>2800</v>
      </c>
      <c r="P2891" t="s">
        <v>2808</v>
      </c>
      <c r="Q2891" t="s">
        <v>2813</v>
      </c>
      <c r="R2891">
        <v>1</v>
      </c>
      <c r="S2891" t="s">
        <v>202</v>
      </c>
      <c r="T2891" t="s">
        <v>202</v>
      </c>
      <c r="U2891" t="s">
        <v>202</v>
      </c>
      <c r="V2891">
        <f t="shared" si="1017"/>
        <v>1</v>
      </c>
      <c r="W2891">
        <f t="shared" si="1018"/>
        <v>1</v>
      </c>
      <c r="X2891">
        <f t="shared" si="1019"/>
        <v>0</v>
      </c>
      <c r="Y2891">
        <f t="shared" si="1020"/>
        <v>0</v>
      </c>
      <c r="Z2891">
        <f t="shared" si="1021"/>
        <v>0</v>
      </c>
      <c r="AA2891">
        <f t="shared" si="1022"/>
        <v>1</v>
      </c>
      <c r="AB2891">
        <f t="shared" si="1023"/>
        <v>1</v>
      </c>
      <c r="AC2891">
        <f t="shared" si="1024"/>
        <v>1</v>
      </c>
      <c r="AD2891">
        <f t="shared" si="1025"/>
        <v>1</v>
      </c>
      <c r="AE2891" s="4" t="s">
        <v>2828</v>
      </c>
      <c r="AF2891" s="9" t="s">
        <v>2829</v>
      </c>
      <c r="AG2891">
        <v>0</v>
      </c>
      <c r="AH2891">
        <v>0</v>
      </c>
      <c r="AI2891">
        <v>0</v>
      </c>
      <c r="AJ2891">
        <v>1</v>
      </c>
      <c r="AK2891" s="9" t="s">
        <v>2840</v>
      </c>
      <c r="AL2891">
        <f t="shared" si="1026"/>
        <v>0</v>
      </c>
      <c r="AM2891">
        <f>IF(AND(INDIRECT(AN2891)='Sample Select backend'!$C$2,INDIRECT(AO2891)=1,INDIRECT(AP2891)='Sample Select backend'!$F$2,INDIRECT(AQ2891)=1,INDIRECT(AR2891)='Sample Select backend'!$M$2),1,0)</f>
        <v>1</v>
      </c>
      <c r="AN2891" t="str">
        <f>_xlfn.CONCAT('Sample Select backend'!$C$4,ROW(AN2891))</f>
        <v>AE2891</v>
      </c>
      <c r="AO2891" s="9" t="str">
        <f>_xlfn.CONCAT('Sample Select backend'!$J$2,ROW(AO2891))</f>
        <v>AJ2891</v>
      </c>
      <c r="AP2891" t="str">
        <f>_xlfn.CONCAT('Sample Select backend'!$F$4,ROW(AP2891))</f>
        <v>AF2891</v>
      </c>
      <c r="AQ2891" t="str">
        <f>_xlfn.CONCAT('Sample Select backend'!$I$10,ROW(AQ2891))</f>
        <v>R2891</v>
      </c>
      <c r="AR2891" t="str">
        <f>_xlfn.CONCAT('Sample Select backend'!$M$4,ROW(AR2891))</f>
        <v>AK2891</v>
      </c>
      <c r="AS2891" t="str">
        <f t="shared" si="1027"/>
        <v>Portugal</v>
      </c>
      <c r="AT2891" s="9">
        <f t="shared" si="1028"/>
        <v>29</v>
      </c>
      <c r="AU2891">
        <f t="shared" si="1029"/>
        <v>0</v>
      </c>
      <c r="AV2891" s="9">
        <v>1</v>
      </c>
    </row>
    <row r="2892" spans="1:48" x14ac:dyDescent="0.35">
      <c r="A2892" t="s">
        <v>147</v>
      </c>
      <c r="B2892">
        <v>6</v>
      </c>
      <c r="C2892">
        <v>28</v>
      </c>
      <c r="D2892" t="s">
        <v>1963</v>
      </c>
      <c r="E2892">
        <v>1</v>
      </c>
      <c r="F2892">
        <v>1</v>
      </c>
      <c r="G2892">
        <v>2</v>
      </c>
      <c r="H2892">
        <v>-1</v>
      </c>
      <c r="I2892">
        <v>-2</v>
      </c>
      <c r="J2892">
        <v>2</v>
      </c>
      <c r="K2892">
        <v>1</v>
      </c>
      <c r="L2892">
        <v>-2</v>
      </c>
      <c r="M2892">
        <v>1</v>
      </c>
      <c r="N2892" t="s">
        <v>2746</v>
      </c>
      <c r="O2892" t="s">
        <v>2800</v>
      </c>
      <c r="P2892" t="s">
        <v>2808</v>
      </c>
      <c r="Q2892" t="s">
        <v>2813</v>
      </c>
      <c r="R2892">
        <v>1</v>
      </c>
      <c r="S2892" t="s">
        <v>202</v>
      </c>
      <c r="T2892" t="s">
        <v>202</v>
      </c>
      <c r="U2892" t="s">
        <v>202</v>
      </c>
      <c r="V2892">
        <f t="shared" si="1017"/>
        <v>1</v>
      </c>
      <c r="W2892">
        <f t="shared" si="1018"/>
        <v>1</v>
      </c>
      <c r="X2892">
        <f t="shared" si="1019"/>
        <v>1</v>
      </c>
      <c r="Y2892">
        <f t="shared" si="1020"/>
        <v>0</v>
      </c>
      <c r="Z2892">
        <f t="shared" si="1021"/>
        <v>0</v>
      </c>
      <c r="AA2892">
        <f t="shared" si="1022"/>
        <v>1</v>
      </c>
      <c r="AB2892">
        <f t="shared" si="1023"/>
        <v>1</v>
      </c>
      <c r="AC2892">
        <f t="shared" si="1024"/>
        <v>0</v>
      </c>
      <c r="AD2892">
        <f t="shared" si="1025"/>
        <v>1</v>
      </c>
      <c r="AE2892" s="4" t="s">
        <v>2828</v>
      </c>
      <c r="AF2892" s="9" t="s">
        <v>2829</v>
      </c>
      <c r="AG2892">
        <v>0</v>
      </c>
      <c r="AH2892">
        <v>0</v>
      </c>
      <c r="AI2892">
        <v>0</v>
      </c>
      <c r="AJ2892">
        <v>1</v>
      </c>
      <c r="AK2892" s="9" t="s">
        <v>2840</v>
      </c>
      <c r="AL2892">
        <f t="shared" si="1026"/>
        <v>0</v>
      </c>
      <c r="AM2892">
        <f>IF(AND(INDIRECT(AN2892)='Sample Select backend'!$C$2,INDIRECT(AO2892)=1,INDIRECT(AP2892)='Sample Select backend'!$F$2,INDIRECT(AQ2892)=1,INDIRECT(AR2892)='Sample Select backend'!$M$2),1,0)</f>
        <v>1</v>
      </c>
      <c r="AN2892" t="str">
        <f>_xlfn.CONCAT('Sample Select backend'!$C$4,ROW(AN2892))</f>
        <v>AE2892</v>
      </c>
      <c r="AO2892" s="9" t="str">
        <f>_xlfn.CONCAT('Sample Select backend'!$J$2,ROW(AO2892))</f>
        <v>AJ2892</v>
      </c>
      <c r="AP2892" t="str">
        <f>_xlfn.CONCAT('Sample Select backend'!$F$4,ROW(AP2892))</f>
        <v>AF2892</v>
      </c>
      <c r="AQ2892" t="str">
        <f>_xlfn.CONCAT('Sample Select backend'!$I$10,ROW(AQ2892))</f>
        <v>R2892</v>
      </c>
      <c r="AR2892" t="str">
        <f>_xlfn.CONCAT('Sample Select backend'!$M$4,ROW(AR2892))</f>
        <v>AK2892</v>
      </c>
      <c r="AS2892" t="str">
        <f t="shared" si="1027"/>
        <v>Portugal</v>
      </c>
      <c r="AT2892" s="9">
        <f t="shared" si="1028"/>
        <v>28</v>
      </c>
      <c r="AU2892">
        <f t="shared" si="1029"/>
        <v>0</v>
      </c>
      <c r="AV2892" s="9">
        <v>1</v>
      </c>
    </row>
    <row r="2893" spans="1:48" x14ac:dyDescent="0.35">
      <c r="A2893" t="s">
        <v>147</v>
      </c>
      <c r="B2893">
        <v>7</v>
      </c>
      <c r="C2893">
        <v>30</v>
      </c>
      <c r="D2893" t="s">
        <v>1975</v>
      </c>
      <c r="E2893">
        <v>1</v>
      </c>
      <c r="F2893">
        <v>1</v>
      </c>
      <c r="G2893">
        <v>2</v>
      </c>
      <c r="H2893">
        <v>1</v>
      </c>
      <c r="I2893">
        <v>2</v>
      </c>
      <c r="J2893">
        <v>2</v>
      </c>
      <c r="K2893">
        <v>1</v>
      </c>
      <c r="L2893">
        <v>-2</v>
      </c>
      <c r="M2893">
        <v>1</v>
      </c>
      <c r="N2893" t="s">
        <v>2746</v>
      </c>
      <c r="O2893" t="s">
        <v>2800</v>
      </c>
      <c r="P2893" t="s">
        <v>2808</v>
      </c>
      <c r="Q2893" t="s">
        <v>2813</v>
      </c>
      <c r="R2893">
        <v>1</v>
      </c>
      <c r="S2893" t="s">
        <v>202</v>
      </c>
      <c r="T2893" t="s">
        <v>202</v>
      </c>
      <c r="U2893" t="s">
        <v>202</v>
      </c>
      <c r="V2893">
        <f t="shared" si="1017"/>
        <v>1</v>
      </c>
      <c r="W2893">
        <f t="shared" si="1018"/>
        <v>1</v>
      </c>
      <c r="X2893">
        <f t="shared" si="1019"/>
        <v>1</v>
      </c>
      <c r="Y2893">
        <f t="shared" si="1020"/>
        <v>1</v>
      </c>
      <c r="Z2893">
        <f t="shared" si="1021"/>
        <v>1</v>
      </c>
      <c r="AA2893">
        <f t="shared" si="1022"/>
        <v>1</v>
      </c>
      <c r="AB2893">
        <f t="shared" si="1023"/>
        <v>1</v>
      </c>
      <c r="AC2893">
        <f t="shared" si="1024"/>
        <v>0</v>
      </c>
      <c r="AD2893">
        <f t="shared" si="1025"/>
        <v>1</v>
      </c>
      <c r="AE2893" s="4" t="s">
        <v>2828</v>
      </c>
      <c r="AF2893" s="9" t="s">
        <v>2829</v>
      </c>
      <c r="AG2893">
        <v>0</v>
      </c>
      <c r="AH2893">
        <v>0</v>
      </c>
      <c r="AI2893">
        <v>0</v>
      </c>
      <c r="AJ2893">
        <v>1</v>
      </c>
      <c r="AK2893" s="9" t="s">
        <v>2840</v>
      </c>
      <c r="AL2893">
        <f t="shared" si="1026"/>
        <v>0</v>
      </c>
      <c r="AM2893">
        <f>IF(AND(INDIRECT(AN2893)='Sample Select backend'!$C$2,INDIRECT(AO2893)=1,INDIRECT(AP2893)='Sample Select backend'!$F$2,INDIRECT(AQ2893)=1,INDIRECT(AR2893)='Sample Select backend'!$M$2),1,0)</f>
        <v>1</v>
      </c>
      <c r="AN2893" t="str">
        <f>_xlfn.CONCAT('Sample Select backend'!$C$4,ROW(AN2893))</f>
        <v>AE2893</v>
      </c>
      <c r="AO2893" s="9" t="str">
        <f>_xlfn.CONCAT('Sample Select backend'!$J$2,ROW(AO2893))</f>
        <v>AJ2893</v>
      </c>
      <c r="AP2893" t="str">
        <f>_xlfn.CONCAT('Sample Select backend'!$F$4,ROW(AP2893))</f>
        <v>AF2893</v>
      </c>
      <c r="AQ2893" t="str">
        <f>_xlfn.CONCAT('Sample Select backend'!$I$10,ROW(AQ2893))</f>
        <v>R2893</v>
      </c>
      <c r="AR2893" t="str">
        <f>_xlfn.CONCAT('Sample Select backend'!$M$4,ROW(AR2893))</f>
        <v>AK2893</v>
      </c>
      <c r="AS2893" t="str">
        <f t="shared" si="1027"/>
        <v>Portugal</v>
      </c>
      <c r="AT2893" s="9">
        <f t="shared" si="1028"/>
        <v>30</v>
      </c>
      <c r="AU2893">
        <f t="shared" si="1029"/>
        <v>0</v>
      </c>
      <c r="AV2893" s="9">
        <v>0</v>
      </c>
    </row>
    <row r="2894" spans="1:48" x14ac:dyDescent="0.35">
      <c r="A2894" t="s">
        <v>147</v>
      </c>
      <c r="B2894">
        <v>1</v>
      </c>
      <c r="C2894">
        <v>6</v>
      </c>
      <c r="D2894" t="s">
        <v>1967</v>
      </c>
      <c r="E2894">
        <v>-2</v>
      </c>
      <c r="F2894">
        <v>2</v>
      </c>
      <c r="G2894">
        <v>2</v>
      </c>
      <c r="H2894">
        <v>2</v>
      </c>
      <c r="I2894">
        <v>2</v>
      </c>
      <c r="J2894">
        <v>2</v>
      </c>
      <c r="K2894">
        <v>1</v>
      </c>
      <c r="L2894">
        <v>2</v>
      </c>
      <c r="M2894">
        <v>1</v>
      </c>
      <c r="N2894" t="s">
        <v>2746</v>
      </c>
      <c r="O2894" t="s">
        <v>2800</v>
      </c>
      <c r="P2894" t="s">
        <v>2808</v>
      </c>
      <c r="Q2894" t="s">
        <v>2813</v>
      </c>
      <c r="R2894">
        <v>1</v>
      </c>
      <c r="S2894" t="s">
        <v>202</v>
      </c>
      <c r="T2894" t="s">
        <v>202</v>
      </c>
      <c r="U2894" t="s">
        <v>202</v>
      </c>
      <c r="V2894">
        <f t="shared" si="1017"/>
        <v>0</v>
      </c>
      <c r="W2894">
        <f t="shared" si="1018"/>
        <v>1</v>
      </c>
      <c r="X2894">
        <f t="shared" si="1019"/>
        <v>1</v>
      </c>
      <c r="Y2894">
        <f t="shared" si="1020"/>
        <v>1</v>
      </c>
      <c r="Z2894">
        <f t="shared" si="1021"/>
        <v>1</v>
      </c>
      <c r="AA2894">
        <f t="shared" si="1022"/>
        <v>1</v>
      </c>
      <c r="AB2894">
        <f t="shared" si="1023"/>
        <v>1</v>
      </c>
      <c r="AC2894">
        <f t="shared" si="1024"/>
        <v>1</v>
      </c>
      <c r="AD2894">
        <f t="shared" si="1025"/>
        <v>1</v>
      </c>
      <c r="AE2894" s="4" t="s">
        <v>2828</v>
      </c>
      <c r="AF2894" s="9" t="s">
        <v>2829</v>
      </c>
      <c r="AG2894">
        <v>0</v>
      </c>
      <c r="AH2894">
        <v>0</v>
      </c>
      <c r="AI2894">
        <v>0</v>
      </c>
      <c r="AJ2894">
        <v>1</v>
      </c>
      <c r="AK2894" s="9" t="s">
        <v>2840</v>
      </c>
      <c r="AL2894">
        <f t="shared" si="1026"/>
        <v>0</v>
      </c>
      <c r="AM2894">
        <f>IF(AND(INDIRECT(AN2894)='Sample Select backend'!$C$2,INDIRECT(AO2894)=1,INDIRECT(AP2894)='Sample Select backend'!$F$2,INDIRECT(AQ2894)=1,INDIRECT(AR2894)='Sample Select backend'!$M$2),1,0)</f>
        <v>1</v>
      </c>
      <c r="AN2894" t="str">
        <f>_xlfn.CONCAT('Sample Select backend'!$C$4,ROW(AN2894))</f>
        <v>AE2894</v>
      </c>
      <c r="AO2894" s="9" t="str">
        <f>_xlfn.CONCAT('Sample Select backend'!$J$2,ROW(AO2894))</f>
        <v>AJ2894</v>
      </c>
      <c r="AP2894" t="str">
        <f>_xlfn.CONCAT('Sample Select backend'!$F$4,ROW(AP2894))</f>
        <v>AF2894</v>
      </c>
      <c r="AQ2894" t="str">
        <f>_xlfn.CONCAT('Sample Select backend'!$I$10,ROW(AQ2894))</f>
        <v>R2894</v>
      </c>
      <c r="AR2894" t="str">
        <f>_xlfn.CONCAT('Sample Select backend'!$M$4,ROW(AR2894))</f>
        <v>AK2894</v>
      </c>
      <c r="AS2894" t="str">
        <f t="shared" si="1027"/>
        <v>Portugal</v>
      </c>
      <c r="AT2894" s="9">
        <f t="shared" si="1028"/>
        <v>6</v>
      </c>
      <c r="AU2894">
        <f t="shared" si="1029"/>
        <v>0</v>
      </c>
      <c r="AV2894" s="9">
        <v>0</v>
      </c>
    </row>
    <row r="2895" spans="1:48" x14ac:dyDescent="0.35">
      <c r="A2895" s="24" t="s">
        <v>147</v>
      </c>
      <c r="B2895" s="24">
        <v>3</v>
      </c>
      <c r="C2895" s="24">
        <v>19</v>
      </c>
      <c r="D2895" s="24" t="s">
        <v>4192</v>
      </c>
      <c r="E2895" s="24"/>
      <c r="O2895" t="s">
        <v>2800</v>
      </c>
      <c r="P2895" t="s">
        <v>2808</v>
      </c>
      <c r="Q2895" t="s">
        <v>2813</v>
      </c>
      <c r="R2895">
        <v>1</v>
      </c>
      <c r="S2895" t="s">
        <v>202</v>
      </c>
      <c r="T2895" t="s">
        <v>202</v>
      </c>
      <c r="U2895" t="s">
        <v>202</v>
      </c>
      <c r="V2895">
        <v>-1</v>
      </c>
      <c r="W2895">
        <v>-1</v>
      </c>
      <c r="X2895">
        <v>-1</v>
      </c>
      <c r="Y2895">
        <v>-1</v>
      </c>
      <c r="Z2895">
        <v>-1</v>
      </c>
      <c r="AA2895">
        <v>-1</v>
      </c>
      <c r="AB2895">
        <v>-1</v>
      </c>
      <c r="AC2895">
        <v>-1</v>
      </c>
      <c r="AD2895">
        <v>-1</v>
      </c>
      <c r="AE2895" s="4" t="s">
        <v>2828</v>
      </c>
      <c r="AF2895" s="9" t="s">
        <v>2829</v>
      </c>
      <c r="AG2895">
        <v>0</v>
      </c>
      <c r="AH2895">
        <v>0</v>
      </c>
      <c r="AI2895">
        <v>0</v>
      </c>
      <c r="AJ2895">
        <v>1</v>
      </c>
      <c r="AK2895" s="9" t="s">
        <v>2840</v>
      </c>
      <c r="AL2895">
        <f t="shared" si="1026"/>
        <v>0</v>
      </c>
      <c r="AM2895">
        <f>IF(AND(INDIRECT(AN2895)='Sample Select backend'!$C$2,INDIRECT(AO2895)=1,INDIRECT(AP2895)='Sample Select backend'!$F$2,INDIRECT(AQ2895)=1,INDIRECT(AR2895)='Sample Select backend'!$M$2),1,0)</f>
        <v>1</v>
      </c>
      <c r="AN2895" t="str">
        <f>_xlfn.CONCAT('Sample Select backend'!$C$4,ROW(AN2895))</f>
        <v>AE2895</v>
      </c>
      <c r="AO2895" s="9" t="str">
        <f>_xlfn.CONCAT('Sample Select backend'!$J$2,ROW(AO2895))</f>
        <v>AJ2895</v>
      </c>
      <c r="AP2895" t="str">
        <f>_xlfn.CONCAT('Sample Select backend'!$F$4,ROW(AP2895))</f>
        <v>AF2895</v>
      </c>
      <c r="AQ2895" t="str">
        <f>_xlfn.CONCAT('Sample Select backend'!$I$10,ROW(AQ2895))</f>
        <v>R2895</v>
      </c>
      <c r="AR2895" t="str">
        <f>_xlfn.CONCAT('Sample Select backend'!$M$4,ROW(AR2895))</f>
        <v>AK2895</v>
      </c>
      <c r="AS2895" t="str">
        <f t="shared" si="1027"/>
        <v>Portugal</v>
      </c>
      <c r="AT2895" s="9">
        <f t="shared" si="1028"/>
        <v>19</v>
      </c>
      <c r="AU2895">
        <f t="shared" si="1029"/>
        <v>0</v>
      </c>
      <c r="AV2895" s="9">
        <v>0</v>
      </c>
    </row>
    <row r="2896" spans="1:48" x14ac:dyDescent="0.35">
      <c r="A2896" s="24" t="s">
        <v>147</v>
      </c>
      <c r="B2896" s="24">
        <v>1</v>
      </c>
      <c r="C2896" s="24">
        <v>3</v>
      </c>
      <c r="D2896" s="24" t="s">
        <v>4193</v>
      </c>
      <c r="E2896" s="24"/>
      <c r="O2896" t="s">
        <v>2800</v>
      </c>
      <c r="P2896" t="s">
        <v>2808</v>
      </c>
      <c r="Q2896" t="s">
        <v>2813</v>
      </c>
      <c r="R2896">
        <v>1</v>
      </c>
      <c r="S2896" t="s">
        <v>202</v>
      </c>
      <c r="T2896" t="s">
        <v>202</v>
      </c>
      <c r="U2896" t="s">
        <v>202</v>
      </c>
      <c r="V2896">
        <v>-1</v>
      </c>
      <c r="W2896">
        <v>-1</v>
      </c>
      <c r="X2896">
        <v>-1</v>
      </c>
      <c r="Y2896">
        <v>-1</v>
      </c>
      <c r="Z2896">
        <v>-1</v>
      </c>
      <c r="AA2896">
        <v>-1</v>
      </c>
      <c r="AB2896">
        <v>-1</v>
      </c>
      <c r="AC2896">
        <v>-1</v>
      </c>
      <c r="AD2896">
        <v>-1</v>
      </c>
      <c r="AE2896" s="4" t="s">
        <v>2828</v>
      </c>
      <c r="AF2896" s="9" t="s">
        <v>2829</v>
      </c>
      <c r="AG2896">
        <v>0</v>
      </c>
      <c r="AH2896">
        <v>0</v>
      </c>
      <c r="AI2896">
        <v>0</v>
      </c>
      <c r="AJ2896">
        <v>1</v>
      </c>
      <c r="AK2896" s="9" t="s">
        <v>2840</v>
      </c>
      <c r="AL2896">
        <f t="shared" si="1026"/>
        <v>0</v>
      </c>
      <c r="AM2896">
        <f>IF(AND(INDIRECT(AN2896)='Sample Select backend'!$C$2,INDIRECT(AO2896)=1,INDIRECT(AP2896)='Sample Select backend'!$F$2,INDIRECT(AQ2896)=1,INDIRECT(AR2896)='Sample Select backend'!$M$2),1,0)</f>
        <v>1</v>
      </c>
      <c r="AN2896" t="str">
        <f>_xlfn.CONCAT('Sample Select backend'!$C$4,ROW(AN2896))</f>
        <v>AE2896</v>
      </c>
      <c r="AO2896" s="9" t="str">
        <f>_xlfn.CONCAT('Sample Select backend'!$J$2,ROW(AO2896))</f>
        <v>AJ2896</v>
      </c>
      <c r="AP2896" t="str">
        <f>_xlfn.CONCAT('Sample Select backend'!$F$4,ROW(AP2896))</f>
        <v>AF2896</v>
      </c>
      <c r="AQ2896" t="str">
        <f>_xlfn.CONCAT('Sample Select backend'!$I$10,ROW(AQ2896))</f>
        <v>R2896</v>
      </c>
      <c r="AR2896" t="str">
        <f>_xlfn.CONCAT('Sample Select backend'!$M$4,ROW(AR2896))</f>
        <v>AK2896</v>
      </c>
      <c r="AS2896" t="str">
        <f t="shared" si="1027"/>
        <v>Portugal</v>
      </c>
      <c r="AT2896" s="9">
        <f t="shared" si="1028"/>
        <v>3</v>
      </c>
      <c r="AU2896">
        <f t="shared" si="1029"/>
        <v>0</v>
      </c>
      <c r="AV2896" s="9">
        <v>0</v>
      </c>
    </row>
    <row r="2897" spans="1:48" x14ac:dyDescent="0.35">
      <c r="A2897" s="24" t="s">
        <v>147</v>
      </c>
      <c r="B2897" s="24">
        <v>1</v>
      </c>
      <c r="C2897" s="24" t="s">
        <v>206</v>
      </c>
      <c r="D2897" s="24" t="s">
        <v>4194</v>
      </c>
      <c r="E2897" s="24"/>
      <c r="O2897" t="s">
        <v>2800</v>
      </c>
      <c r="P2897" t="s">
        <v>2808</v>
      </c>
      <c r="Q2897" t="s">
        <v>2813</v>
      </c>
      <c r="R2897">
        <v>1</v>
      </c>
      <c r="S2897" t="s">
        <v>202</v>
      </c>
      <c r="T2897" t="s">
        <v>202</v>
      </c>
      <c r="U2897" t="s">
        <v>202</v>
      </c>
      <c r="V2897">
        <v>-1</v>
      </c>
      <c r="W2897">
        <v>-1</v>
      </c>
      <c r="X2897">
        <v>-1</v>
      </c>
      <c r="Y2897">
        <v>-1</v>
      </c>
      <c r="Z2897">
        <v>-1</v>
      </c>
      <c r="AA2897">
        <v>-1</v>
      </c>
      <c r="AB2897">
        <v>-1</v>
      </c>
      <c r="AC2897">
        <v>-1</v>
      </c>
      <c r="AD2897">
        <v>-1</v>
      </c>
      <c r="AE2897" s="4" t="s">
        <v>2828</v>
      </c>
      <c r="AF2897" s="9" t="s">
        <v>2829</v>
      </c>
      <c r="AG2897">
        <v>0</v>
      </c>
      <c r="AH2897">
        <v>0</v>
      </c>
      <c r="AI2897">
        <v>0</v>
      </c>
      <c r="AJ2897">
        <v>1</v>
      </c>
      <c r="AK2897" s="9" t="s">
        <v>2840</v>
      </c>
      <c r="AL2897">
        <f t="shared" si="1026"/>
        <v>0</v>
      </c>
      <c r="AM2897">
        <f>IF(AND(INDIRECT(AN2897)='Sample Select backend'!$C$2,INDIRECT(AO2897)=1,INDIRECT(AP2897)='Sample Select backend'!$F$2,INDIRECT(AQ2897)=1,INDIRECT(AR2897)='Sample Select backend'!$M$2),1,0)</f>
        <v>1</v>
      </c>
      <c r="AN2897" t="str">
        <f>_xlfn.CONCAT('Sample Select backend'!$C$4,ROW(AN2897))</f>
        <v>AE2897</v>
      </c>
      <c r="AO2897" s="9" t="str">
        <f>_xlfn.CONCAT('Sample Select backend'!$J$2,ROW(AO2897))</f>
        <v>AJ2897</v>
      </c>
      <c r="AP2897" t="str">
        <f>_xlfn.CONCAT('Sample Select backend'!$F$4,ROW(AP2897))</f>
        <v>AF2897</v>
      </c>
      <c r="AQ2897" t="str">
        <f>_xlfn.CONCAT('Sample Select backend'!$I$10,ROW(AQ2897))</f>
        <v>R2897</v>
      </c>
      <c r="AR2897" t="str">
        <f>_xlfn.CONCAT('Sample Select backend'!$M$4,ROW(AR2897))</f>
        <v>AK2897</v>
      </c>
      <c r="AS2897" t="str">
        <f t="shared" si="1027"/>
        <v>Portugal</v>
      </c>
      <c r="AT2897" s="9" t="str">
        <f t="shared" si="1028"/>
        <v>Tax exemption/waiver/suspension</v>
      </c>
      <c r="AU2897">
        <f t="shared" si="1029"/>
        <v>0</v>
      </c>
      <c r="AV2897" s="9">
        <v>0</v>
      </c>
    </row>
    <row r="2898" spans="1:48" x14ac:dyDescent="0.35">
      <c r="A2898" s="24" t="s">
        <v>147</v>
      </c>
      <c r="B2898" s="24">
        <v>6</v>
      </c>
      <c r="C2898" s="24">
        <v>28</v>
      </c>
      <c r="D2898" s="24" t="s">
        <v>4195</v>
      </c>
      <c r="E2898" s="24"/>
      <c r="O2898" t="s">
        <v>2800</v>
      </c>
      <c r="P2898" t="s">
        <v>2808</v>
      </c>
      <c r="Q2898" t="s">
        <v>2813</v>
      </c>
      <c r="R2898">
        <v>1</v>
      </c>
      <c r="S2898" t="s">
        <v>202</v>
      </c>
      <c r="T2898" t="s">
        <v>202</v>
      </c>
      <c r="U2898" t="s">
        <v>202</v>
      </c>
      <c r="V2898">
        <v>-1</v>
      </c>
      <c r="W2898">
        <v>-1</v>
      </c>
      <c r="X2898">
        <v>-1</v>
      </c>
      <c r="Y2898">
        <v>-1</v>
      </c>
      <c r="Z2898">
        <v>-1</v>
      </c>
      <c r="AA2898">
        <v>-1</v>
      </c>
      <c r="AB2898">
        <v>-1</v>
      </c>
      <c r="AC2898">
        <v>-1</v>
      </c>
      <c r="AD2898">
        <v>-1</v>
      </c>
      <c r="AE2898" s="4" t="s">
        <v>2828</v>
      </c>
      <c r="AF2898" s="9" t="s">
        <v>2829</v>
      </c>
      <c r="AG2898">
        <v>0</v>
      </c>
      <c r="AH2898">
        <v>0</v>
      </c>
      <c r="AI2898">
        <v>0</v>
      </c>
      <c r="AJ2898">
        <v>1</v>
      </c>
      <c r="AK2898" s="9" t="s">
        <v>2840</v>
      </c>
      <c r="AL2898">
        <f t="shared" si="1026"/>
        <v>0</v>
      </c>
      <c r="AM2898">
        <f>IF(AND(INDIRECT(AN2898)='Sample Select backend'!$C$2,INDIRECT(AO2898)=1,INDIRECT(AP2898)='Sample Select backend'!$F$2,INDIRECT(AQ2898)=1,INDIRECT(AR2898)='Sample Select backend'!$M$2),1,0)</f>
        <v>1</v>
      </c>
      <c r="AN2898" t="str">
        <f>_xlfn.CONCAT('Sample Select backend'!$C$4,ROW(AN2898))</f>
        <v>AE2898</v>
      </c>
      <c r="AO2898" s="9" t="str">
        <f>_xlfn.CONCAT('Sample Select backend'!$J$2,ROW(AO2898))</f>
        <v>AJ2898</v>
      </c>
      <c r="AP2898" t="str">
        <f>_xlfn.CONCAT('Sample Select backend'!$F$4,ROW(AP2898))</f>
        <v>AF2898</v>
      </c>
      <c r="AQ2898" t="str">
        <f>_xlfn.CONCAT('Sample Select backend'!$I$10,ROW(AQ2898))</f>
        <v>R2898</v>
      </c>
      <c r="AR2898" t="str">
        <f>_xlfn.CONCAT('Sample Select backend'!$M$4,ROW(AR2898))</f>
        <v>AK2898</v>
      </c>
      <c r="AS2898" t="str">
        <f t="shared" si="1027"/>
        <v>Portugal</v>
      </c>
      <c r="AT2898" s="9">
        <f t="shared" si="1028"/>
        <v>28</v>
      </c>
      <c r="AU2898">
        <f t="shared" si="1029"/>
        <v>0</v>
      </c>
      <c r="AV2898" s="9">
        <v>0</v>
      </c>
    </row>
    <row r="2899" spans="1:48" x14ac:dyDescent="0.35">
      <c r="A2899" s="24" t="s">
        <v>147</v>
      </c>
      <c r="B2899" s="24">
        <v>6</v>
      </c>
      <c r="C2899" s="24">
        <v>28</v>
      </c>
      <c r="D2899" s="24" t="s">
        <v>4196</v>
      </c>
      <c r="E2899" s="24"/>
      <c r="O2899" t="s">
        <v>2800</v>
      </c>
      <c r="P2899" t="s">
        <v>2808</v>
      </c>
      <c r="Q2899" t="s">
        <v>2813</v>
      </c>
      <c r="R2899">
        <v>1</v>
      </c>
      <c r="S2899" t="s">
        <v>202</v>
      </c>
      <c r="T2899" t="s">
        <v>202</v>
      </c>
      <c r="U2899" t="s">
        <v>202</v>
      </c>
      <c r="V2899">
        <v>-1</v>
      </c>
      <c r="W2899">
        <v>-1</v>
      </c>
      <c r="X2899">
        <v>-1</v>
      </c>
      <c r="Y2899">
        <v>-1</v>
      </c>
      <c r="Z2899">
        <v>-1</v>
      </c>
      <c r="AA2899">
        <v>-1</v>
      </c>
      <c r="AB2899">
        <v>-1</v>
      </c>
      <c r="AC2899">
        <v>-1</v>
      </c>
      <c r="AD2899">
        <v>-1</v>
      </c>
      <c r="AE2899" s="4" t="s">
        <v>2828</v>
      </c>
      <c r="AF2899" s="9" t="s">
        <v>2829</v>
      </c>
      <c r="AG2899">
        <v>0</v>
      </c>
      <c r="AH2899">
        <v>0</v>
      </c>
      <c r="AI2899">
        <v>0</v>
      </c>
      <c r="AJ2899">
        <v>1</v>
      </c>
      <c r="AK2899" s="9" t="s">
        <v>2840</v>
      </c>
      <c r="AL2899">
        <f t="shared" si="1026"/>
        <v>0</v>
      </c>
      <c r="AM2899">
        <f>IF(AND(INDIRECT(AN2899)='Sample Select backend'!$C$2,INDIRECT(AO2899)=1,INDIRECT(AP2899)='Sample Select backend'!$F$2,INDIRECT(AQ2899)=1,INDIRECT(AR2899)='Sample Select backend'!$M$2),1,0)</f>
        <v>1</v>
      </c>
      <c r="AN2899" t="str">
        <f>_xlfn.CONCAT('Sample Select backend'!$C$4,ROW(AN2899))</f>
        <v>AE2899</v>
      </c>
      <c r="AO2899" s="9" t="str">
        <f>_xlfn.CONCAT('Sample Select backend'!$J$2,ROW(AO2899))</f>
        <v>AJ2899</v>
      </c>
      <c r="AP2899" t="str">
        <f>_xlfn.CONCAT('Sample Select backend'!$F$4,ROW(AP2899))</f>
        <v>AF2899</v>
      </c>
      <c r="AQ2899" t="str">
        <f>_xlfn.CONCAT('Sample Select backend'!$I$10,ROW(AQ2899))</f>
        <v>R2899</v>
      </c>
      <c r="AR2899" t="str">
        <f>_xlfn.CONCAT('Sample Select backend'!$M$4,ROW(AR2899))</f>
        <v>AK2899</v>
      </c>
      <c r="AS2899" t="str">
        <f t="shared" si="1027"/>
        <v>Portugal</v>
      </c>
      <c r="AT2899" s="9">
        <f t="shared" si="1028"/>
        <v>28</v>
      </c>
      <c r="AU2899">
        <f t="shared" si="1029"/>
        <v>0</v>
      </c>
      <c r="AV2899" s="9">
        <v>1</v>
      </c>
    </row>
    <row r="2900" spans="1:48" x14ac:dyDescent="0.35">
      <c r="A2900" s="24" t="s">
        <v>147</v>
      </c>
      <c r="B2900" s="24">
        <v>9</v>
      </c>
      <c r="C2900" s="24">
        <v>34</v>
      </c>
      <c r="D2900" s="24" t="s">
        <v>4197</v>
      </c>
      <c r="E2900" s="24"/>
      <c r="O2900" t="s">
        <v>2800</v>
      </c>
      <c r="P2900" t="s">
        <v>2808</v>
      </c>
      <c r="Q2900" t="s">
        <v>2813</v>
      </c>
      <c r="R2900">
        <v>1</v>
      </c>
      <c r="S2900" t="s">
        <v>202</v>
      </c>
      <c r="T2900" t="s">
        <v>202</v>
      </c>
      <c r="U2900" t="s">
        <v>202</v>
      </c>
      <c r="V2900">
        <v>-1</v>
      </c>
      <c r="W2900">
        <v>-1</v>
      </c>
      <c r="X2900">
        <v>-1</v>
      </c>
      <c r="Y2900">
        <v>-1</v>
      </c>
      <c r="Z2900">
        <v>-1</v>
      </c>
      <c r="AA2900">
        <v>-1</v>
      </c>
      <c r="AB2900">
        <v>-1</v>
      </c>
      <c r="AC2900">
        <v>-1</v>
      </c>
      <c r="AD2900">
        <v>-1</v>
      </c>
      <c r="AE2900" s="4" t="s">
        <v>2828</v>
      </c>
      <c r="AF2900" s="9" t="s">
        <v>2829</v>
      </c>
      <c r="AG2900">
        <v>0</v>
      </c>
      <c r="AH2900">
        <v>0</v>
      </c>
      <c r="AI2900">
        <v>0</v>
      </c>
      <c r="AJ2900">
        <v>1</v>
      </c>
      <c r="AK2900" s="9" t="s">
        <v>2840</v>
      </c>
      <c r="AL2900">
        <f t="shared" si="1026"/>
        <v>0</v>
      </c>
      <c r="AM2900">
        <f>IF(AND(INDIRECT(AN2900)='Sample Select backend'!$C$2,INDIRECT(AO2900)=1,INDIRECT(AP2900)='Sample Select backend'!$F$2,INDIRECT(AQ2900)=1,INDIRECT(AR2900)='Sample Select backend'!$M$2),1,0)</f>
        <v>1</v>
      </c>
      <c r="AN2900" t="str">
        <f>_xlfn.CONCAT('Sample Select backend'!$C$4,ROW(AN2900))</f>
        <v>AE2900</v>
      </c>
      <c r="AO2900" s="9" t="str">
        <f>_xlfn.CONCAT('Sample Select backend'!$J$2,ROW(AO2900))</f>
        <v>AJ2900</v>
      </c>
      <c r="AP2900" t="str">
        <f>_xlfn.CONCAT('Sample Select backend'!$F$4,ROW(AP2900))</f>
        <v>AF2900</v>
      </c>
      <c r="AQ2900" t="str">
        <f>_xlfn.CONCAT('Sample Select backend'!$I$10,ROW(AQ2900))</f>
        <v>R2900</v>
      </c>
      <c r="AR2900" t="str">
        <f>_xlfn.CONCAT('Sample Select backend'!$M$4,ROW(AR2900))</f>
        <v>AK2900</v>
      </c>
      <c r="AS2900" t="str">
        <f t="shared" si="1027"/>
        <v>Portugal</v>
      </c>
      <c r="AT2900" s="9">
        <f t="shared" si="1028"/>
        <v>34</v>
      </c>
      <c r="AU2900">
        <f t="shared" si="1029"/>
        <v>0</v>
      </c>
      <c r="AV2900" s="9">
        <v>1</v>
      </c>
    </row>
    <row r="2901" spans="1:48" x14ac:dyDescent="0.35">
      <c r="A2901" t="s">
        <v>146</v>
      </c>
      <c r="B2901">
        <v>2</v>
      </c>
      <c r="C2901" t="s">
        <v>206</v>
      </c>
      <c r="D2901" t="s">
        <v>1944</v>
      </c>
      <c r="E2901">
        <v>-2</v>
      </c>
      <c r="F2901">
        <v>2</v>
      </c>
      <c r="G2901">
        <v>-2</v>
      </c>
      <c r="H2901">
        <v>-1</v>
      </c>
      <c r="I2901">
        <v>-2</v>
      </c>
      <c r="J2901">
        <v>-2</v>
      </c>
      <c r="K2901">
        <v>-2</v>
      </c>
      <c r="L2901">
        <v>-2</v>
      </c>
      <c r="M2901">
        <v>1</v>
      </c>
      <c r="N2901" t="s">
        <v>2745</v>
      </c>
      <c r="O2901" t="s">
        <v>2801</v>
      </c>
      <c r="P2901" t="s">
        <v>2808</v>
      </c>
      <c r="Q2901" t="s">
        <v>2813</v>
      </c>
      <c r="R2901">
        <v>0</v>
      </c>
      <c r="S2901" t="s">
        <v>202</v>
      </c>
      <c r="T2901" t="s">
        <v>202</v>
      </c>
      <c r="U2901" t="s">
        <v>202</v>
      </c>
      <c r="V2901">
        <f t="shared" ref="V2901:AD2908" si="1030">IF(E2901&gt;0,1,IF(E2901&lt;0,0,-1))</f>
        <v>0</v>
      </c>
      <c r="W2901">
        <f t="shared" si="1030"/>
        <v>1</v>
      </c>
      <c r="X2901">
        <f t="shared" si="1030"/>
        <v>0</v>
      </c>
      <c r="Y2901">
        <f t="shared" si="1030"/>
        <v>0</v>
      </c>
      <c r="Z2901">
        <f t="shared" si="1030"/>
        <v>0</v>
      </c>
      <c r="AA2901">
        <f t="shared" si="1030"/>
        <v>0</v>
      </c>
      <c r="AB2901">
        <f t="shared" si="1030"/>
        <v>0</v>
      </c>
      <c r="AC2901">
        <f t="shared" si="1030"/>
        <v>0</v>
      </c>
      <c r="AD2901">
        <f t="shared" si="1030"/>
        <v>1</v>
      </c>
      <c r="AE2901" s="4" t="s">
        <v>2828</v>
      </c>
      <c r="AF2901" s="9" t="s">
        <v>2829</v>
      </c>
      <c r="AG2901">
        <v>0</v>
      </c>
      <c r="AH2901">
        <v>0</v>
      </c>
      <c r="AI2901">
        <v>0</v>
      </c>
      <c r="AJ2901">
        <v>1</v>
      </c>
      <c r="AK2901" s="9" t="s">
        <v>2840</v>
      </c>
      <c r="AL2901">
        <f t="shared" si="1026"/>
        <v>0</v>
      </c>
      <c r="AM2901">
        <f>IF(AND(INDIRECT(AN2901)='Sample Select backend'!$C$2,INDIRECT(AO2901)=1,INDIRECT(AP2901)='Sample Select backend'!$F$2,INDIRECT(AQ2901)=1,INDIRECT(AR2901)='Sample Select backend'!$M$2),1,0)</f>
        <v>0</v>
      </c>
      <c r="AN2901" t="str">
        <f>_xlfn.CONCAT('Sample Select backend'!$C$4,ROW(AN2901))</f>
        <v>AE2901</v>
      </c>
      <c r="AO2901" s="9" t="str">
        <f>_xlfn.CONCAT('Sample Select backend'!$J$2,ROW(AO2901))</f>
        <v>AJ2901</v>
      </c>
      <c r="AP2901" t="str">
        <f>_xlfn.CONCAT('Sample Select backend'!$F$4,ROW(AP2901))</f>
        <v>AF2901</v>
      </c>
      <c r="AQ2901" t="str">
        <f>_xlfn.CONCAT('Sample Select backend'!$I$10,ROW(AQ2901))</f>
        <v>R2901</v>
      </c>
      <c r="AR2901" t="str">
        <f>_xlfn.CONCAT('Sample Select backend'!$M$4,ROW(AR2901))</f>
        <v>AK2901</v>
      </c>
      <c r="AS2901" t="str">
        <f t="shared" si="1027"/>
        <v>Puerto Rico</v>
      </c>
      <c r="AT2901" s="9" t="str">
        <f t="shared" si="1028"/>
        <v>Tax exemption/waiver/suspension</v>
      </c>
      <c r="AU2901">
        <f t="shared" si="1029"/>
        <v>1</v>
      </c>
      <c r="AV2901" s="9">
        <v>1</v>
      </c>
    </row>
    <row r="2902" spans="1:48" x14ac:dyDescent="0.35">
      <c r="A2902" t="s">
        <v>146</v>
      </c>
      <c r="B2902">
        <v>4</v>
      </c>
      <c r="C2902" t="s">
        <v>206</v>
      </c>
      <c r="D2902" t="s">
        <v>1946</v>
      </c>
      <c r="E2902">
        <v>2</v>
      </c>
      <c r="F2902">
        <v>2</v>
      </c>
      <c r="G2902">
        <v>-2</v>
      </c>
      <c r="H2902">
        <v>-1</v>
      </c>
      <c r="I2902">
        <v>-2</v>
      </c>
      <c r="J2902">
        <v>2</v>
      </c>
      <c r="K2902">
        <v>2</v>
      </c>
      <c r="M2902">
        <v>1</v>
      </c>
      <c r="N2902" t="s">
        <v>2745</v>
      </c>
      <c r="O2902" t="s">
        <v>2801</v>
      </c>
      <c r="P2902" t="s">
        <v>2808</v>
      </c>
      <c r="Q2902" t="s">
        <v>2813</v>
      </c>
      <c r="R2902">
        <v>0</v>
      </c>
      <c r="S2902" t="s">
        <v>202</v>
      </c>
      <c r="T2902" t="s">
        <v>202</v>
      </c>
      <c r="U2902" t="s">
        <v>202</v>
      </c>
      <c r="V2902">
        <f t="shared" si="1030"/>
        <v>1</v>
      </c>
      <c r="W2902">
        <f t="shared" si="1030"/>
        <v>1</v>
      </c>
      <c r="X2902">
        <f t="shared" si="1030"/>
        <v>0</v>
      </c>
      <c r="Y2902">
        <f t="shared" si="1030"/>
        <v>0</v>
      </c>
      <c r="Z2902">
        <f t="shared" si="1030"/>
        <v>0</v>
      </c>
      <c r="AA2902">
        <f t="shared" si="1030"/>
        <v>1</v>
      </c>
      <c r="AB2902">
        <f t="shared" si="1030"/>
        <v>1</v>
      </c>
      <c r="AC2902">
        <f t="shared" si="1030"/>
        <v>-1</v>
      </c>
      <c r="AD2902">
        <f t="shared" si="1030"/>
        <v>1</v>
      </c>
      <c r="AE2902" s="4" t="s">
        <v>2828</v>
      </c>
      <c r="AF2902" s="9" t="s">
        <v>2829</v>
      </c>
      <c r="AG2902">
        <v>0</v>
      </c>
      <c r="AH2902">
        <v>0</v>
      </c>
      <c r="AI2902">
        <v>0</v>
      </c>
      <c r="AJ2902">
        <v>1</v>
      </c>
      <c r="AK2902" s="9" t="s">
        <v>2840</v>
      </c>
      <c r="AL2902">
        <f t="shared" si="1026"/>
        <v>0</v>
      </c>
      <c r="AM2902">
        <f>IF(AND(INDIRECT(AN2902)='Sample Select backend'!$C$2,INDIRECT(AO2902)=1,INDIRECT(AP2902)='Sample Select backend'!$F$2,INDIRECT(AQ2902)=1,INDIRECT(AR2902)='Sample Select backend'!$M$2),1,0)</f>
        <v>0</v>
      </c>
      <c r="AN2902" t="str">
        <f>_xlfn.CONCAT('Sample Select backend'!$C$4,ROW(AN2902))</f>
        <v>AE2902</v>
      </c>
      <c r="AO2902" s="9" t="str">
        <f>_xlfn.CONCAT('Sample Select backend'!$J$2,ROW(AO2902))</f>
        <v>AJ2902</v>
      </c>
      <c r="AP2902" t="str">
        <f>_xlfn.CONCAT('Sample Select backend'!$F$4,ROW(AP2902))</f>
        <v>AF2902</v>
      </c>
      <c r="AQ2902" t="str">
        <f>_xlfn.CONCAT('Sample Select backend'!$I$10,ROW(AQ2902))</f>
        <v>R2902</v>
      </c>
      <c r="AR2902" t="str">
        <f>_xlfn.CONCAT('Sample Select backend'!$M$4,ROW(AR2902))</f>
        <v>AK2902</v>
      </c>
      <c r="AS2902" t="str">
        <f t="shared" si="1027"/>
        <v>Puerto Rico</v>
      </c>
      <c r="AT2902" s="9" t="str">
        <f t="shared" si="1028"/>
        <v>Tax exemption/waiver/suspension</v>
      </c>
      <c r="AU2902">
        <f t="shared" si="1029"/>
        <v>0</v>
      </c>
      <c r="AV2902" s="9">
        <v>1</v>
      </c>
    </row>
    <row r="2903" spans="1:48" x14ac:dyDescent="0.35">
      <c r="A2903" t="s">
        <v>146</v>
      </c>
      <c r="B2903">
        <v>2</v>
      </c>
      <c r="C2903">
        <v>14</v>
      </c>
      <c r="D2903" t="s">
        <v>1945</v>
      </c>
      <c r="E2903">
        <v>-2</v>
      </c>
      <c r="F2903">
        <v>2</v>
      </c>
      <c r="G2903">
        <v>2</v>
      </c>
      <c r="H2903">
        <v>2</v>
      </c>
      <c r="I2903">
        <v>2</v>
      </c>
      <c r="J2903">
        <v>2</v>
      </c>
      <c r="K2903">
        <v>1</v>
      </c>
      <c r="L2903">
        <v>2</v>
      </c>
      <c r="M2903">
        <v>1</v>
      </c>
      <c r="N2903" t="s">
        <v>2745</v>
      </c>
      <c r="O2903" t="s">
        <v>2801</v>
      </c>
      <c r="P2903" t="s">
        <v>2808</v>
      </c>
      <c r="Q2903" t="s">
        <v>2813</v>
      </c>
      <c r="R2903">
        <v>0</v>
      </c>
      <c r="S2903" t="s">
        <v>202</v>
      </c>
      <c r="T2903" t="s">
        <v>202</v>
      </c>
      <c r="U2903" t="s">
        <v>202</v>
      </c>
      <c r="V2903">
        <f t="shared" si="1030"/>
        <v>0</v>
      </c>
      <c r="W2903">
        <f t="shared" si="1030"/>
        <v>1</v>
      </c>
      <c r="X2903">
        <f t="shared" si="1030"/>
        <v>1</v>
      </c>
      <c r="Y2903">
        <f t="shared" si="1030"/>
        <v>1</v>
      </c>
      <c r="Z2903">
        <f t="shared" si="1030"/>
        <v>1</v>
      </c>
      <c r="AA2903">
        <f t="shared" si="1030"/>
        <v>1</v>
      </c>
      <c r="AB2903">
        <f t="shared" si="1030"/>
        <v>1</v>
      </c>
      <c r="AC2903">
        <f t="shared" si="1030"/>
        <v>1</v>
      </c>
      <c r="AD2903">
        <f t="shared" si="1030"/>
        <v>1</v>
      </c>
      <c r="AE2903" s="4" t="s">
        <v>2828</v>
      </c>
      <c r="AF2903" s="9" t="s">
        <v>2829</v>
      </c>
      <c r="AG2903">
        <v>0</v>
      </c>
      <c r="AH2903">
        <v>0</v>
      </c>
      <c r="AI2903">
        <v>0</v>
      </c>
      <c r="AJ2903">
        <v>1</v>
      </c>
      <c r="AK2903" s="9" t="s">
        <v>2840</v>
      </c>
      <c r="AL2903">
        <f t="shared" si="1026"/>
        <v>0</v>
      </c>
      <c r="AM2903">
        <f>IF(AND(INDIRECT(AN2903)='Sample Select backend'!$C$2,INDIRECT(AO2903)=1,INDIRECT(AP2903)='Sample Select backend'!$F$2,INDIRECT(AQ2903)=1,INDIRECT(AR2903)='Sample Select backend'!$M$2),1,0)</f>
        <v>0</v>
      </c>
      <c r="AN2903" t="str">
        <f>_xlfn.CONCAT('Sample Select backend'!$C$4,ROW(AN2903))</f>
        <v>AE2903</v>
      </c>
      <c r="AO2903" s="9" t="str">
        <f>_xlfn.CONCAT('Sample Select backend'!$J$2,ROW(AO2903))</f>
        <v>AJ2903</v>
      </c>
      <c r="AP2903" t="str">
        <f>_xlfn.CONCAT('Sample Select backend'!$F$4,ROW(AP2903))</f>
        <v>AF2903</v>
      </c>
      <c r="AQ2903" t="str">
        <f>_xlfn.CONCAT('Sample Select backend'!$I$10,ROW(AQ2903))</f>
        <v>R2903</v>
      </c>
      <c r="AR2903" t="str">
        <f>_xlfn.CONCAT('Sample Select backend'!$M$4,ROW(AR2903))</f>
        <v>AK2903</v>
      </c>
      <c r="AS2903" t="str">
        <f t="shared" si="1027"/>
        <v>Puerto Rico</v>
      </c>
      <c r="AT2903" s="9">
        <f t="shared" si="1028"/>
        <v>14</v>
      </c>
      <c r="AU2903">
        <f t="shared" si="1029"/>
        <v>0</v>
      </c>
      <c r="AV2903" s="9">
        <v>1</v>
      </c>
    </row>
    <row r="2904" spans="1:48" x14ac:dyDescent="0.35">
      <c r="A2904" t="s">
        <v>146</v>
      </c>
      <c r="B2904">
        <v>1</v>
      </c>
      <c r="C2904" t="s">
        <v>206</v>
      </c>
      <c r="D2904" t="s">
        <v>1943</v>
      </c>
      <c r="F2904">
        <v>2</v>
      </c>
      <c r="G2904">
        <v>-2</v>
      </c>
      <c r="H2904">
        <v>-1</v>
      </c>
      <c r="I2904">
        <v>-2</v>
      </c>
      <c r="J2904">
        <v>2</v>
      </c>
      <c r="K2904">
        <v>1</v>
      </c>
      <c r="L2904">
        <v>2</v>
      </c>
      <c r="M2904">
        <v>1</v>
      </c>
      <c r="N2904" t="s">
        <v>2745</v>
      </c>
      <c r="O2904" t="s">
        <v>2801</v>
      </c>
      <c r="P2904" t="s">
        <v>2808</v>
      </c>
      <c r="Q2904" t="s">
        <v>2813</v>
      </c>
      <c r="R2904">
        <v>0</v>
      </c>
      <c r="S2904" t="s">
        <v>202</v>
      </c>
      <c r="T2904" t="s">
        <v>202</v>
      </c>
      <c r="U2904" t="s">
        <v>202</v>
      </c>
      <c r="V2904">
        <f t="shared" si="1030"/>
        <v>-1</v>
      </c>
      <c r="W2904">
        <f t="shared" si="1030"/>
        <v>1</v>
      </c>
      <c r="X2904">
        <f t="shared" si="1030"/>
        <v>0</v>
      </c>
      <c r="Y2904">
        <f t="shared" si="1030"/>
        <v>0</v>
      </c>
      <c r="Z2904">
        <f t="shared" si="1030"/>
        <v>0</v>
      </c>
      <c r="AA2904">
        <f t="shared" si="1030"/>
        <v>1</v>
      </c>
      <c r="AB2904">
        <f t="shared" si="1030"/>
        <v>1</v>
      </c>
      <c r="AC2904">
        <f t="shared" si="1030"/>
        <v>1</v>
      </c>
      <c r="AD2904">
        <f t="shared" si="1030"/>
        <v>1</v>
      </c>
      <c r="AE2904" s="4" t="s">
        <v>2828</v>
      </c>
      <c r="AF2904" s="9" t="s">
        <v>2829</v>
      </c>
      <c r="AG2904">
        <v>0</v>
      </c>
      <c r="AH2904">
        <v>0</v>
      </c>
      <c r="AI2904">
        <v>0</v>
      </c>
      <c r="AJ2904">
        <v>1</v>
      </c>
      <c r="AK2904" s="9" t="s">
        <v>2840</v>
      </c>
      <c r="AL2904">
        <f t="shared" si="1026"/>
        <v>0</v>
      </c>
      <c r="AM2904">
        <f>IF(AND(INDIRECT(AN2904)='Sample Select backend'!$C$2,INDIRECT(AO2904)=1,INDIRECT(AP2904)='Sample Select backend'!$F$2,INDIRECT(AQ2904)=1,INDIRECT(AR2904)='Sample Select backend'!$M$2),1,0)</f>
        <v>0</v>
      </c>
      <c r="AN2904" t="str">
        <f>_xlfn.CONCAT('Sample Select backend'!$C$4,ROW(AN2904))</f>
        <v>AE2904</v>
      </c>
      <c r="AO2904" s="9" t="str">
        <f>_xlfn.CONCAT('Sample Select backend'!$J$2,ROW(AO2904))</f>
        <v>AJ2904</v>
      </c>
      <c r="AP2904" t="str">
        <f>_xlfn.CONCAT('Sample Select backend'!$F$4,ROW(AP2904))</f>
        <v>AF2904</v>
      </c>
      <c r="AQ2904" t="str">
        <f>_xlfn.CONCAT('Sample Select backend'!$I$10,ROW(AQ2904))</f>
        <v>R2904</v>
      </c>
      <c r="AR2904" t="str">
        <f>_xlfn.CONCAT('Sample Select backend'!$M$4,ROW(AR2904))</f>
        <v>AK2904</v>
      </c>
      <c r="AS2904" t="str">
        <f t="shared" si="1027"/>
        <v>Puerto Rico</v>
      </c>
      <c r="AT2904" s="9" t="str">
        <f t="shared" si="1028"/>
        <v>Tax exemption/waiver/suspension</v>
      </c>
      <c r="AU2904">
        <f t="shared" si="1029"/>
        <v>0</v>
      </c>
      <c r="AV2904" s="9">
        <v>1</v>
      </c>
    </row>
    <row r="2905" spans="1:48" x14ac:dyDescent="0.35">
      <c r="A2905" t="s">
        <v>146</v>
      </c>
      <c r="B2905">
        <v>1</v>
      </c>
      <c r="C2905">
        <v>8</v>
      </c>
      <c r="D2905" t="s">
        <v>1947</v>
      </c>
      <c r="E2905">
        <v>-2</v>
      </c>
      <c r="F2905">
        <v>2</v>
      </c>
      <c r="G2905">
        <v>-2</v>
      </c>
      <c r="H2905">
        <v>-1</v>
      </c>
      <c r="I2905">
        <v>-2</v>
      </c>
      <c r="J2905">
        <v>2</v>
      </c>
      <c r="K2905">
        <v>2</v>
      </c>
      <c r="L2905">
        <v>2</v>
      </c>
      <c r="M2905">
        <v>1</v>
      </c>
      <c r="N2905" t="s">
        <v>2745</v>
      </c>
      <c r="O2905" t="s">
        <v>2801</v>
      </c>
      <c r="P2905" t="s">
        <v>2808</v>
      </c>
      <c r="Q2905" t="s">
        <v>2813</v>
      </c>
      <c r="R2905">
        <v>0</v>
      </c>
      <c r="S2905" t="s">
        <v>202</v>
      </c>
      <c r="T2905" t="s">
        <v>202</v>
      </c>
      <c r="U2905" t="s">
        <v>202</v>
      </c>
      <c r="V2905">
        <f t="shared" si="1030"/>
        <v>0</v>
      </c>
      <c r="W2905">
        <f t="shared" si="1030"/>
        <v>1</v>
      </c>
      <c r="X2905">
        <f t="shared" si="1030"/>
        <v>0</v>
      </c>
      <c r="Y2905">
        <f t="shared" si="1030"/>
        <v>0</v>
      </c>
      <c r="Z2905">
        <f t="shared" si="1030"/>
        <v>0</v>
      </c>
      <c r="AA2905">
        <f t="shared" si="1030"/>
        <v>1</v>
      </c>
      <c r="AB2905">
        <f t="shared" si="1030"/>
        <v>1</v>
      </c>
      <c r="AC2905">
        <f t="shared" si="1030"/>
        <v>1</v>
      </c>
      <c r="AD2905">
        <f t="shared" si="1030"/>
        <v>1</v>
      </c>
      <c r="AE2905" s="4" t="s">
        <v>2828</v>
      </c>
      <c r="AF2905" s="9" t="s">
        <v>2829</v>
      </c>
      <c r="AG2905">
        <v>0</v>
      </c>
      <c r="AH2905">
        <v>0</v>
      </c>
      <c r="AI2905">
        <v>0</v>
      </c>
      <c r="AJ2905">
        <v>1</v>
      </c>
      <c r="AK2905" s="9" t="s">
        <v>2840</v>
      </c>
      <c r="AL2905">
        <f t="shared" si="1026"/>
        <v>0</v>
      </c>
      <c r="AM2905">
        <f>IF(AND(INDIRECT(AN2905)='Sample Select backend'!$C$2,INDIRECT(AO2905)=1,INDIRECT(AP2905)='Sample Select backend'!$F$2,INDIRECT(AQ2905)=1,INDIRECT(AR2905)='Sample Select backend'!$M$2),1,0)</f>
        <v>0</v>
      </c>
      <c r="AN2905" t="str">
        <f>_xlfn.CONCAT('Sample Select backend'!$C$4,ROW(AN2905))</f>
        <v>AE2905</v>
      </c>
      <c r="AO2905" s="9" t="str">
        <f>_xlfn.CONCAT('Sample Select backend'!$J$2,ROW(AO2905))</f>
        <v>AJ2905</v>
      </c>
      <c r="AP2905" t="str">
        <f>_xlfn.CONCAT('Sample Select backend'!$F$4,ROW(AP2905))</f>
        <v>AF2905</v>
      </c>
      <c r="AQ2905" t="str">
        <f>_xlfn.CONCAT('Sample Select backend'!$I$10,ROW(AQ2905))</f>
        <v>R2905</v>
      </c>
      <c r="AR2905" t="str">
        <f>_xlfn.CONCAT('Sample Select backend'!$M$4,ROW(AR2905))</f>
        <v>AK2905</v>
      </c>
      <c r="AS2905" t="str">
        <f t="shared" si="1027"/>
        <v>Puerto Rico</v>
      </c>
      <c r="AT2905" s="9">
        <f t="shared" si="1028"/>
        <v>8</v>
      </c>
      <c r="AU2905">
        <f t="shared" si="1029"/>
        <v>0</v>
      </c>
      <c r="AV2905" s="9">
        <v>1</v>
      </c>
    </row>
    <row r="2906" spans="1:48" x14ac:dyDescent="0.35">
      <c r="A2906" t="s">
        <v>146</v>
      </c>
      <c r="B2906">
        <v>1</v>
      </c>
      <c r="C2906">
        <v>6</v>
      </c>
      <c r="D2906" t="s">
        <v>1949</v>
      </c>
      <c r="E2906">
        <v>-2</v>
      </c>
      <c r="F2906">
        <v>2</v>
      </c>
      <c r="G2906">
        <v>2</v>
      </c>
      <c r="H2906">
        <v>2</v>
      </c>
      <c r="I2906">
        <v>2</v>
      </c>
      <c r="J2906">
        <v>2</v>
      </c>
      <c r="K2906">
        <v>1</v>
      </c>
      <c r="L2906">
        <v>2</v>
      </c>
      <c r="M2906">
        <v>1</v>
      </c>
      <c r="N2906" t="s">
        <v>2745</v>
      </c>
      <c r="O2906" t="s">
        <v>2801</v>
      </c>
      <c r="P2906" t="s">
        <v>2808</v>
      </c>
      <c r="Q2906" t="s">
        <v>2813</v>
      </c>
      <c r="R2906">
        <v>0</v>
      </c>
      <c r="S2906" t="s">
        <v>202</v>
      </c>
      <c r="T2906" t="s">
        <v>202</v>
      </c>
      <c r="U2906" t="s">
        <v>202</v>
      </c>
      <c r="V2906">
        <f t="shared" si="1030"/>
        <v>0</v>
      </c>
      <c r="W2906">
        <f t="shared" si="1030"/>
        <v>1</v>
      </c>
      <c r="X2906">
        <f t="shared" si="1030"/>
        <v>1</v>
      </c>
      <c r="Y2906">
        <f t="shared" si="1030"/>
        <v>1</v>
      </c>
      <c r="Z2906">
        <f t="shared" si="1030"/>
        <v>1</v>
      </c>
      <c r="AA2906">
        <f t="shared" si="1030"/>
        <v>1</v>
      </c>
      <c r="AB2906">
        <f t="shared" si="1030"/>
        <v>1</v>
      </c>
      <c r="AC2906">
        <f t="shared" si="1030"/>
        <v>1</v>
      </c>
      <c r="AD2906">
        <f t="shared" si="1030"/>
        <v>1</v>
      </c>
      <c r="AE2906" s="4" t="s">
        <v>2828</v>
      </c>
      <c r="AF2906" s="9" t="s">
        <v>2829</v>
      </c>
      <c r="AG2906">
        <v>0</v>
      </c>
      <c r="AH2906">
        <v>0</v>
      </c>
      <c r="AI2906">
        <v>0</v>
      </c>
      <c r="AJ2906">
        <v>1</v>
      </c>
      <c r="AK2906" s="9" t="s">
        <v>2840</v>
      </c>
      <c r="AL2906">
        <f t="shared" si="1026"/>
        <v>0</v>
      </c>
      <c r="AM2906">
        <f>IF(AND(INDIRECT(AN2906)='Sample Select backend'!$C$2,INDIRECT(AO2906)=1,INDIRECT(AP2906)='Sample Select backend'!$F$2,INDIRECT(AQ2906)=1,INDIRECT(AR2906)='Sample Select backend'!$M$2),1,0)</f>
        <v>0</v>
      </c>
      <c r="AN2906" t="str">
        <f>_xlfn.CONCAT('Sample Select backend'!$C$4,ROW(AN2906))</f>
        <v>AE2906</v>
      </c>
      <c r="AO2906" s="9" t="str">
        <f>_xlfn.CONCAT('Sample Select backend'!$J$2,ROW(AO2906))</f>
        <v>AJ2906</v>
      </c>
      <c r="AP2906" t="str">
        <f>_xlfn.CONCAT('Sample Select backend'!$F$4,ROW(AP2906))</f>
        <v>AF2906</v>
      </c>
      <c r="AQ2906" t="str">
        <f>_xlfn.CONCAT('Sample Select backend'!$I$10,ROW(AQ2906))</f>
        <v>R2906</v>
      </c>
      <c r="AR2906" t="str">
        <f>_xlfn.CONCAT('Sample Select backend'!$M$4,ROW(AR2906))</f>
        <v>AK2906</v>
      </c>
      <c r="AS2906" t="str">
        <f t="shared" si="1027"/>
        <v>Puerto Rico</v>
      </c>
      <c r="AT2906" s="9">
        <f t="shared" si="1028"/>
        <v>6</v>
      </c>
      <c r="AU2906">
        <f t="shared" si="1029"/>
        <v>0</v>
      </c>
      <c r="AV2906" s="9">
        <v>1</v>
      </c>
    </row>
    <row r="2907" spans="1:48" x14ac:dyDescent="0.35">
      <c r="A2907" t="s">
        <v>146</v>
      </c>
      <c r="B2907">
        <v>2</v>
      </c>
      <c r="C2907" t="s">
        <v>206</v>
      </c>
      <c r="D2907" t="s">
        <v>1950</v>
      </c>
      <c r="E2907">
        <v>-2</v>
      </c>
      <c r="F2907">
        <v>2</v>
      </c>
      <c r="G2907">
        <v>-2</v>
      </c>
      <c r="H2907">
        <v>-1</v>
      </c>
      <c r="I2907">
        <v>-2</v>
      </c>
      <c r="J2907">
        <v>2</v>
      </c>
      <c r="K2907">
        <v>1</v>
      </c>
      <c r="L2907">
        <v>2</v>
      </c>
      <c r="M2907">
        <v>1</v>
      </c>
      <c r="N2907" t="s">
        <v>2745</v>
      </c>
      <c r="O2907" t="s">
        <v>2801</v>
      </c>
      <c r="P2907" t="s">
        <v>2808</v>
      </c>
      <c r="Q2907" t="s">
        <v>2813</v>
      </c>
      <c r="R2907">
        <v>0</v>
      </c>
      <c r="S2907" t="s">
        <v>202</v>
      </c>
      <c r="T2907" t="s">
        <v>202</v>
      </c>
      <c r="U2907" t="s">
        <v>202</v>
      </c>
      <c r="V2907">
        <f t="shared" si="1030"/>
        <v>0</v>
      </c>
      <c r="W2907">
        <f t="shared" si="1030"/>
        <v>1</v>
      </c>
      <c r="X2907">
        <f t="shared" si="1030"/>
        <v>0</v>
      </c>
      <c r="Y2907">
        <f t="shared" si="1030"/>
        <v>0</v>
      </c>
      <c r="Z2907">
        <f t="shared" si="1030"/>
        <v>0</v>
      </c>
      <c r="AA2907">
        <f t="shared" si="1030"/>
        <v>1</v>
      </c>
      <c r="AB2907">
        <f t="shared" si="1030"/>
        <v>1</v>
      </c>
      <c r="AC2907">
        <f t="shared" si="1030"/>
        <v>1</v>
      </c>
      <c r="AD2907">
        <f t="shared" si="1030"/>
        <v>1</v>
      </c>
      <c r="AE2907" s="4" t="s">
        <v>2828</v>
      </c>
      <c r="AF2907" s="9" t="s">
        <v>2829</v>
      </c>
      <c r="AG2907">
        <v>0</v>
      </c>
      <c r="AH2907">
        <v>0</v>
      </c>
      <c r="AI2907">
        <v>0</v>
      </c>
      <c r="AJ2907">
        <v>1</v>
      </c>
      <c r="AK2907" s="9" t="s">
        <v>2840</v>
      </c>
      <c r="AL2907">
        <f t="shared" si="1026"/>
        <v>0</v>
      </c>
      <c r="AM2907">
        <f>IF(AND(INDIRECT(AN2907)='Sample Select backend'!$C$2,INDIRECT(AO2907)=1,INDIRECT(AP2907)='Sample Select backend'!$F$2,INDIRECT(AQ2907)=1,INDIRECT(AR2907)='Sample Select backend'!$M$2),1,0)</f>
        <v>0</v>
      </c>
      <c r="AN2907" t="str">
        <f>_xlfn.CONCAT('Sample Select backend'!$C$4,ROW(AN2907))</f>
        <v>AE2907</v>
      </c>
      <c r="AO2907" s="9" t="str">
        <f>_xlfn.CONCAT('Sample Select backend'!$J$2,ROW(AO2907))</f>
        <v>AJ2907</v>
      </c>
      <c r="AP2907" t="str">
        <f>_xlfn.CONCAT('Sample Select backend'!$F$4,ROW(AP2907))</f>
        <v>AF2907</v>
      </c>
      <c r="AQ2907" t="str">
        <f>_xlfn.CONCAT('Sample Select backend'!$I$10,ROW(AQ2907))</f>
        <v>R2907</v>
      </c>
      <c r="AR2907" t="str">
        <f>_xlfn.CONCAT('Sample Select backend'!$M$4,ROW(AR2907))</f>
        <v>AK2907</v>
      </c>
      <c r="AS2907" t="str">
        <f t="shared" si="1027"/>
        <v>Puerto Rico</v>
      </c>
      <c r="AT2907" s="9" t="str">
        <f t="shared" si="1028"/>
        <v>Tax exemption/waiver/suspension</v>
      </c>
      <c r="AU2907">
        <f t="shared" si="1029"/>
        <v>0</v>
      </c>
      <c r="AV2907" s="9">
        <v>0</v>
      </c>
    </row>
    <row r="2908" spans="1:48" x14ac:dyDescent="0.35">
      <c r="A2908" t="s">
        <v>146</v>
      </c>
      <c r="B2908">
        <v>1</v>
      </c>
      <c r="C2908" t="s">
        <v>201</v>
      </c>
      <c r="D2908" t="s">
        <v>1948</v>
      </c>
      <c r="E2908">
        <v>-2</v>
      </c>
      <c r="F2908">
        <v>2</v>
      </c>
      <c r="G2908">
        <v>-2</v>
      </c>
      <c r="I2908">
        <v>-2</v>
      </c>
      <c r="J2908">
        <v>2</v>
      </c>
      <c r="K2908">
        <v>1</v>
      </c>
      <c r="L2908">
        <v>2</v>
      </c>
      <c r="M2908">
        <v>1</v>
      </c>
      <c r="N2908" t="s">
        <v>2745</v>
      </c>
      <c r="O2908" t="s">
        <v>2801</v>
      </c>
      <c r="P2908" t="s">
        <v>2808</v>
      </c>
      <c r="Q2908" t="s">
        <v>2813</v>
      </c>
      <c r="R2908">
        <v>0</v>
      </c>
      <c r="S2908" t="s">
        <v>202</v>
      </c>
      <c r="T2908" t="s">
        <v>202</v>
      </c>
      <c r="U2908" t="s">
        <v>202</v>
      </c>
      <c r="V2908">
        <f t="shared" si="1030"/>
        <v>0</v>
      </c>
      <c r="W2908">
        <f t="shared" si="1030"/>
        <v>1</v>
      </c>
      <c r="X2908">
        <f t="shared" si="1030"/>
        <v>0</v>
      </c>
      <c r="Y2908">
        <f t="shared" si="1030"/>
        <v>-1</v>
      </c>
      <c r="Z2908">
        <f t="shared" si="1030"/>
        <v>0</v>
      </c>
      <c r="AA2908">
        <f t="shared" si="1030"/>
        <v>1</v>
      </c>
      <c r="AB2908">
        <f t="shared" si="1030"/>
        <v>1</v>
      </c>
      <c r="AC2908">
        <f t="shared" si="1030"/>
        <v>1</v>
      </c>
      <c r="AD2908">
        <f t="shared" si="1030"/>
        <v>1</v>
      </c>
      <c r="AE2908" s="4" t="s">
        <v>2828</v>
      </c>
      <c r="AF2908" s="9" t="s">
        <v>2829</v>
      </c>
      <c r="AG2908">
        <v>0</v>
      </c>
      <c r="AH2908">
        <v>0</v>
      </c>
      <c r="AI2908">
        <v>0</v>
      </c>
      <c r="AJ2908">
        <v>1</v>
      </c>
      <c r="AK2908" s="9" t="s">
        <v>2840</v>
      </c>
      <c r="AL2908">
        <f t="shared" si="1026"/>
        <v>0</v>
      </c>
      <c r="AM2908">
        <f>IF(AND(INDIRECT(AN2908)='Sample Select backend'!$C$2,INDIRECT(AO2908)=1,INDIRECT(AP2908)='Sample Select backend'!$F$2,INDIRECT(AQ2908)=1,INDIRECT(AR2908)='Sample Select backend'!$M$2),1,0)</f>
        <v>0</v>
      </c>
      <c r="AN2908" t="str">
        <f>_xlfn.CONCAT('Sample Select backend'!$C$4,ROW(AN2908))</f>
        <v>AE2908</v>
      </c>
      <c r="AO2908" s="9" t="str">
        <f>_xlfn.CONCAT('Sample Select backend'!$J$2,ROW(AO2908))</f>
        <v>AJ2908</v>
      </c>
      <c r="AP2908" t="str">
        <f>_xlfn.CONCAT('Sample Select backend'!$F$4,ROW(AP2908))</f>
        <v>AF2908</v>
      </c>
      <c r="AQ2908" t="str">
        <f>_xlfn.CONCAT('Sample Select backend'!$I$10,ROW(AQ2908))</f>
        <v>R2908</v>
      </c>
      <c r="AR2908" t="str">
        <f>_xlfn.CONCAT('Sample Select backend'!$M$4,ROW(AR2908))</f>
        <v>AK2908</v>
      </c>
      <c r="AS2908" t="str">
        <f t="shared" si="1027"/>
        <v>Puerto Rico</v>
      </c>
      <c r="AT2908" s="9" t="str">
        <f t="shared" si="1028"/>
        <v>Other</v>
      </c>
      <c r="AU2908">
        <f t="shared" si="1029"/>
        <v>0</v>
      </c>
      <c r="AV2908" s="9">
        <v>0</v>
      </c>
    </row>
    <row r="2909" spans="1:48" x14ac:dyDescent="0.35">
      <c r="A2909" s="24" t="s">
        <v>146</v>
      </c>
      <c r="B2909" s="24">
        <v>3</v>
      </c>
      <c r="C2909" s="24" t="s">
        <v>206</v>
      </c>
      <c r="D2909" s="24" t="s">
        <v>4198</v>
      </c>
      <c r="E2909" s="24"/>
      <c r="O2909" t="s">
        <v>2801</v>
      </c>
      <c r="P2909" t="s">
        <v>2808</v>
      </c>
      <c r="Q2909" t="s">
        <v>2813</v>
      </c>
      <c r="R2909">
        <v>0</v>
      </c>
      <c r="S2909" t="s">
        <v>202</v>
      </c>
      <c r="T2909" t="s">
        <v>202</v>
      </c>
      <c r="U2909" t="s">
        <v>202</v>
      </c>
      <c r="V2909">
        <v>-1</v>
      </c>
      <c r="W2909">
        <v>-1</v>
      </c>
      <c r="X2909">
        <v>-1</v>
      </c>
      <c r="Y2909">
        <v>-1</v>
      </c>
      <c r="Z2909">
        <v>-1</v>
      </c>
      <c r="AA2909">
        <v>-1</v>
      </c>
      <c r="AB2909">
        <v>-1</v>
      </c>
      <c r="AC2909">
        <v>-1</v>
      </c>
      <c r="AD2909">
        <v>-1</v>
      </c>
      <c r="AE2909" s="4" t="s">
        <v>2828</v>
      </c>
      <c r="AF2909" s="9" t="s">
        <v>2829</v>
      </c>
      <c r="AG2909">
        <v>0</v>
      </c>
      <c r="AH2909">
        <v>0</v>
      </c>
      <c r="AI2909">
        <v>0</v>
      </c>
      <c r="AJ2909">
        <v>1</v>
      </c>
      <c r="AK2909" s="9" t="s">
        <v>2840</v>
      </c>
      <c r="AL2909">
        <f t="shared" si="1026"/>
        <v>0</v>
      </c>
      <c r="AM2909">
        <f>IF(AND(INDIRECT(AN2909)='Sample Select backend'!$C$2,INDIRECT(AO2909)=1,INDIRECT(AP2909)='Sample Select backend'!$F$2,INDIRECT(AQ2909)=1,INDIRECT(AR2909)='Sample Select backend'!$M$2),1,0)</f>
        <v>0</v>
      </c>
      <c r="AN2909" t="str">
        <f>_xlfn.CONCAT('Sample Select backend'!$C$4,ROW(AN2909))</f>
        <v>AE2909</v>
      </c>
      <c r="AO2909" s="9" t="str">
        <f>_xlfn.CONCAT('Sample Select backend'!$J$2,ROW(AO2909))</f>
        <v>AJ2909</v>
      </c>
      <c r="AP2909" t="str">
        <f>_xlfn.CONCAT('Sample Select backend'!$F$4,ROW(AP2909))</f>
        <v>AF2909</v>
      </c>
      <c r="AQ2909" t="str">
        <f>_xlfn.CONCAT('Sample Select backend'!$I$10,ROW(AQ2909))</f>
        <v>R2909</v>
      </c>
      <c r="AR2909" t="str">
        <f>_xlfn.CONCAT('Sample Select backend'!$M$4,ROW(AR2909))</f>
        <v>AK2909</v>
      </c>
      <c r="AS2909" t="str">
        <f t="shared" si="1027"/>
        <v>Puerto Rico</v>
      </c>
      <c r="AT2909" s="9" t="str">
        <f t="shared" si="1028"/>
        <v>Tax exemption/waiver/suspension</v>
      </c>
      <c r="AU2909">
        <f t="shared" si="1029"/>
        <v>0</v>
      </c>
      <c r="AV2909" s="9">
        <v>1</v>
      </c>
    </row>
    <row r="2910" spans="1:48" x14ac:dyDescent="0.35">
      <c r="A2910" s="24" t="s">
        <v>146</v>
      </c>
      <c r="B2910" s="24">
        <v>1</v>
      </c>
      <c r="C2910" s="24" t="s">
        <v>206</v>
      </c>
      <c r="D2910" s="24" t="s">
        <v>4199</v>
      </c>
      <c r="E2910" s="24"/>
      <c r="O2910" t="s">
        <v>2801</v>
      </c>
      <c r="P2910" t="s">
        <v>2808</v>
      </c>
      <c r="Q2910" t="s">
        <v>2813</v>
      </c>
      <c r="R2910">
        <v>0</v>
      </c>
      <c r="S2910" t="s">
        <v>202</v>
      </c>
      <c r="T2910" t="s">
        <v>202</v>
      </c>
      <c r="U2910" t="s">
        <v>202</v>
      </c>
      <c r="V2910">
        <v>-1</v>
      </c>
      <c r="W2910">
        <v>-1</v>
      </c>
      <c r="X2910">
        <v>-1</v>
      </c>
      <c r="Y2910">
        <v>-1</v>
      </c>
      <c r="Z2910">
        <v>-1</v>
      </c>
      <c r="AA2910">
        <v>-1</v>
      </c>
      <c r="AB2910">
        <v>-1</v>
      </c>
      <c r="AC2910">
        <v>-1</v>
      </c>
      <c r="AD2910">
        <v>-1</v>
      </c>
      <c r="AE2910" s="4" t="s">
        <v>2828</v>
      </c>
      <c r="AF2910" s="9" t="s">
        <v>2829</v>
      </c>
      <c r="AG2910">
        <v>0</v>
      </c>
      <c r="AH2910">
        <v>0</v>
      </c>
      <c r="AI2910">
        <v>0</v>
      </c>
      <c r="AJ2910">
        <v>1</v>
      </c>
      <c r="AK2910" s="9" t="s">
        <v>2840</v>
      </c>
      <c r="AL2910">
        <f t="shared" si="1026"/>
        <v>0</v>
      </c>
      <c r="AM2910">
        <f>IF(AND(INDIRECT(AN2910)='Sample Select backend'!$C$2,INDIRECT(AO2910)=1,INDIRECT(AP2910)='Sample Select backend'!$F$2,INDIRECT(AQ2910)=1,INDIRECT(AR2910)='Sample Select backend'!$M$2),1,0)</f>
        <v>0</v>
      </c>
      <c r="AN2910" t="str">
        <f>_xlfn.CONCAT('Sample Select backend'!$C$4,ROW(AN2910))</f>
        <v>AE2910</v>
      </c>
      <c r="AO2910" s="9" t="str">
        <f>_xlfn.CONCAT('Sample Select backend'!$J$2,ROW(AO2910))</f>
        <v>AJ2910</v>
      </c>
      <c r="AP2910" t="str">
        <f>_xlfn.CONCAT('Sample Select backend'!$F$4,ROW(AP2910))</f>
        <v>AF2910</v>
      </c>
      <c r="AQ2910" t="str">
        <f>_xlfn.CONCAT('Sample Select backend'!$I$10,ROW(AQ2910))</f>
        <v>R2910</v>
      </c>
      <c r="AR2910" t="str">
        <f>_xlfn.CONCAT('Sample Select backend'!$M$4,ROW(AR2910))</f>
        <v>AK2910</v>
      </c>
      <c r="AS2910" t="str">
        <f t="shared" si="1027"/>
        <v>Puerto Rico</v>
      </c>
      <c r="AT2910" s="9" t="str">
        <f t="shared" si="1028"/>
        <v>Tax exemption/waiver/suspension</v>
      </c>
      <c r="AU2910">
        <f t="shared" si="1029"/>
        <v>0</v>
      </c>
      <c r="AV2910" s="9">
        <v>1</v>
      </c>
    </row>
    <row r="2911" spans="1:48" x14ac:dyDescent="0.35">
      <c r="A2911" t="s">
        <v>150</v>
      </c>
      <c r="B2911">
        <v>1</v>
      </c>
      <c r="C2911">
        <v>5</v>
      </c>
      <c r="D2911" t="s">
        <v>1996</v>
      </c>
      <c r="E2911">
        <v>-2</v>
      </c>
      <c r="F2911">
        <v>2</v>
      </c>
      <c r="G2911">
        <v>2</v>
      </c>
      <c r="H2911">
        <v>2</v>
      </c>
      <c r="I2911">
        <v>2</v>
      </c>
      <c r="J2911">
        <v>2</v>
      </c>
      <c r="K2911">
        <v>1</v>
      </c>
      <c r="L2911">
        <v>2</v>
      </c>
      <c r="M2911">
        <v>1</v>
      </c>
      <c r="N2911" t="s">
        <v>2749</v>
      </c>
      <c r="O2911" t="s">
        <v>2804</v>
      </c>
      <c r="P2911" t="s">
        <v>2808</v>
      </c>
      <c r="Q2911" t="s">
        <v>2813</v>
      </c>
      <c r="R2911">
        <v>0</v>
      </c>
      <c r="S2911">
        <v>-3.19</v>
      </c>
      <c r="T2911">
        <v>-1.71</v>
      </c>
      <c r="U2911">
        <v>64.11</v>
      </c>
      <c r="V2911">
        <f t="shared" ref="V2911:V2931" si="1031">IF(E2911&gt;0,1,IF(E2911&lt;0,0,-1))</f>
        <v>0</v>
      </c>
      <c r="W2911">
        <f t="shared" ref="W2911:W2931" si="1032">IF(F2911&gt;0,1,IF(F2911&lt;0,0,-1))</f>
        <v>1</v>
      </c>
      <c r="X2911">
        <f t="shared" ref="X2911:X2931" si="1033">IF(G2911&gt;0,1,IF(G2911&lt;0,0,-1))</f>
        <v>1</v>
      </c>
      <c r="Y2911">
        <f t="shared" ref="Y2911:Y2931" si="1034">IF(H2911&gt;0,1,IF(H2911&lt;0,0,-1))</f>
        <v>1</v>
      </c>
      <c r="Z2911">
        <f t="shared" ref="Z2911:Z2931" si="1035">IF(I2911&gt;0,1,IF(I2911&lt;0,0,-1))</f>
        <v>1</v>
      </c>
      <c r="AA2911">
        <f t="shared" ref="AA2911:AA2931" si="1036">IF(J2911&gt;0,1,IF(J2911&lt;0,0,-1))</f>
        <v>1</v>
      </c>
      <c r="AB2911">
        <f t="shared" ref="AB2911:AB2931" si="1037">IF(K2911&gt;0,1,IF(K2911&lt;0,0,-1))</f>
        <v>1</v>
      </c>
      <c r="AC2911">
        <f t="shared" ref="AC2911:AC2931" si="1038">IF(L2911&gt;0,1,IF(L2911&lt;0,0,-1))</f>
        <v>1</v>
      </c>
      <c r="AD2911">
        <f t="shared" ref="AD2911:AD2931" si="1039">IF(M2911&gt;0,1,IF(M2911&lt;0,0,-1))</f>
        <v>1</v>
      </c>
      <c r="AE2911" s="4" t="s">
        <v>2828</v>
      </c>
      <c r="AF2911" s="9" t="s">
        <v>2829</v>
      </c>
      <c r="AG2911">
        <v>0</v>
      </c>
      <c r="AH2911">
        <v>0</v>
      </c>
      <c r="AI2911">
        <v>0</v>
      </c>
      <c r="AJ2911">
        <v>1</v>
      </c>
      <c r="AK2911" s="9" t="s">
        <v>2840</v>
      </c>
      <c r="AL2911">
        <f t="shared" si="1026"/>
        <v>0</v>
      </c>
      <c r="AM2911">
        <f>IF(AND(INDIRECT(AN2911)='Sample Select backend'!$C$2,INDIRECT(AO2911)=1,INDIRECT(AP2911)='Sample Select backend'!$F$2,INDIRECT(AQ2911)=1,INDIRECT(AR2911)='Sample Select backend'!$M$2),1,0)</f>
        <v>0</v>
      </c>
      <c r="AN2911" t="str">
        <f>_xlfn.CONCAT('Sample Select backend'!$C$4,ROW(AN2911))</f>
        <v>AE2911</v>
      </c>
      <c r="AO2911" s="9" t="str">
        <f>_xlfn.CONCAT('Sample Select backend'!$J$2,ROW(AO2911))</f>
        <v>AJ2911</v>
      </c>
      <c r="AP2911" t="str">
        <f>_xlfn.CONCAT('Sample Select backend'!$F$4,ROW(AP2911))</f>
        <v>AF2911</v>
      </c>
      <c r="AQ2911" t="str">
        <f>_xlfn.CONCAT('Sample Select backend'!$I$10,ROW(AQ2911))</f>
        <v>R2911</v>
      </c>
      <c r="AR2911" t="str">
        <f>_xlfn.CONCAT('Sample Select backend'!$M$4,ROW(AR2911))</f>
        <v>AK2911</v>
      </c>
      <c r="AS2911" t="str">
        <f t="shared" si="1027"/>
        <v>Qatar</v>
      </c>
      <c r="AT2911" s="9">
        <f t="shared" si="1028"/>
        <v>5</v>
      </c>
      <c r="AU2911">
        <f t="shared" si="1029"/>
        <v>1</v>
      </c>
      <c r="AV2911" s="9">
        <v>1</v>
      </c>
    </row>
    <row r="2912" spans="1:48" x14ac:dyDescent="0.35">
      <c r="A2912" t="s">
        <v>150</v>
      </c>
      <c r="B2912">
        <v>6</v>
      </c>
      <c r="C2912">
        <v>29</v>
      </c>
      <c r="D2912" t="s">
        <v>1994</v>
      </c>
      <c r="E2912">
        <v>1</v>
      </c>
      <c r="F2912">
        <v>1</v>
      </c>
      <c r="G2912">
        <v>-2</v>
      </c>
      <c r="H2912">
        <v>-1</v>
      </c>
      <c r="I2912">
        <v>-2</v>
      </c>
      <c r="J2912">
        <v>2</v>
      </c>
      <c r="K2912">
        <v>-1</v>
      </c>
      <c r="L2912">
        <v>2</v>
      </c>
      <c r="M2912">
        <v>1</v>
      </c>
      <c r="N2912" t="s">
        <v>2749</v>
      </c>
      <c r="O2912" t="s">
        <v>2804</v>
      </c>
      <c r="P2912" t="s">
        <v>2808</v>
      </c>
      <c r="Q2912" t="s">
        <v>2813</v>
      </c>
      <c r="R2912">
        <v>0</v>
      </c>
      <c r="S2912">
        <v>-3.19</v>
      </c>
      <c r="T2912">
        <v>-1.71</v>
      </c>
      <c r="U2912">
        <v>64.11</v>
      </c>
      <c r="V2912">
        <f t="shared" si="1031"/>
        <v>1</v>
      </c>
      <c r="W2912">
        <f t="shared" si="1032"/>
        <v>1</v>
      </c>
      <c r="X2912">
        <f t="shared" si="1033"/>
        <v>0</v>
      </c>
      <c r="Y2912">
        <f t="shared" si="1034"/>
        <v>0</v>
      </c>
      <c r="Z2912">
        <f t="shared" si="1035"/>
        <v>0</v>
      </c>
      <c r="AA2912">
        <f t="shared" si="1036"/>
        <v>1</v>
      </c>
      <c r="AB2912">
        <f t="shared" si="1037"/>
        <v>0</v>
      </c>
      <c r="AC2912">
        <f t="shared" si="1038"/>
        <v>1</v>
      </c>
      <c r="AD2912">
        <f t="shared" si="1039"/>
        <v>1</v>
      </c>
      <c r="AE2912" s="4" t="s">
        <v>2828</v>
      </c>
      <c r="AF2912" s="9" t="s">
        <v>2829</v>
      </c>
      <c r="AG2912">
        <v>0</v>
      </c>
      <c r="AH2912">
        <v>0</v>
      </c>
      <c r="AI2912">
        <v>0</v>
      </c>
      <c r="AJ2912">
        <v>1</v>
      </c>
      <c r="AK2912" s="9" t="s">
        <v>2840</v>
      </c>
      <c r="AL2912">
        <f t="shared" si="1026"/>
        <v>0</v>
      </c>
      <c r="AM2912">
        <f>IF(AND(INDIRECT(AN2912)='Sample Select backend'!$C$2,INDIRECT(AO2912)=1,INDIRECT(AP2912)='Sample Select backend'!$F$2,INDIRECT(AQ2912)=1,INDIRECT(AR2912)='Sample Select backend'!$M$2),1,0)</f>
        <v>0</v>
      </c>
      <c r="AN2912" t="str">
        <f>_xlfn.CONCAT('Sample Select backend'!$C$4,ROW(AN2912))</f>
        <v>AE2912</v>
      </c>
      <c r="AO2912" s="9" t="str">
        <f>_xlfn.CONCAT('Sample Select backend'!$J$2,ROW(AO2912))</f>
        <v>AJ2912</v>
      </c>
      <c r="AP2912" t="str">
        <f>_xlfn.CONCAT('Sample Select backend'!$F$4,ROW(AP2912))</f>
        <v>AF2912</v>
      </c>
      <c r="AQ2912" t="str">
        <f>_xlfn.CONCAT('Sample Select backend'!$I$10,ROW(AQ2912))</f>
        <v>R2912</v>
      </c>
      <c r="AR2912" t="str">
        <f>_xlfn.CONCAT('Sample Select backend'!$M$4,ROW(AR2912))</f>
        <v>AK2912</v>
      </c>
      <c r="AS2912" t="str">
        <f t="shared" si="1027"/>
        <v>Qatar</v>
      </c>
      <c r="AT2912" s="9">
        <f t="shared" si="1028"/>
        <v>29</v>
      </c>
      <c r="AU2912">
        <f t="shared" si="1029"/>
        <v>0</v>
      </c>
      <c r="AV2912" s="9">
        <v>1</v>
      </c>
    </row>
    <row r="2913" spans="1:48" x14ac:dyDescent="0.35">
      <c r="A2913" t="s">
        <v>150</v>
      </c>
      <c r="B2913">
        <v>4</v>
      </c>
      <c r="C2913" t="s">
        <v>206</v>
      </c>
      <c r="D2913" t="s">
        <v>1995</v>
      </c>
      <c r="E2913">
        <v>2</v>
      </c>
      <c r="F2913">
        <v>2</v>
      </c>
      <c r="G2913">
        <v>-2</v>
      </c>
      <c r="H2913">
        <v>-1</v>
      </c>
      <c r="I2913">
        <v>-2</v>
      </c>
      <c r="J2913">
        <v>2</v>
      </c>
      <c r="K2913">
        <v>2</v>
      </c>
      <c r="M2913">
        <v>1</v>
      </c>
      <c r="N2913" t="s">
        <v>2749</v>
      </c>
      <c r="O2913" t="s">
        <v>2804</v>
      </c>
      <c r="P2913" t="s">
        <v>2808</v>
      </c>
      <c r="Q2913" t="s">
        <v>2813</v>
      </c>
      <c r="R2913">
        <v>0</v>
      </c>
      <c r="S2913">
        <v>-3.19</v>
      </c>
      <c r="T2913">
        <v>-1.71</v>
      </c>
      <c r="U2913">
        <v>64.11</v>
      </c>
      <c r="V2913">
        <f t="shared" si="1031"/>
        <v>1</v>
      </c>
      <c r="W2913">
        <f t="shared" si="1032"/>
        <v>1</v>
      </c>
      <c r="X2913">
        <f t="shared" si="1033"/>
        <v>0</v>
      </c>
      <c r="Y2913">
        <f t="shared" si="1034"/>
        <v>0</v>
      </c>
      <c r="Z2913">
        <f t="shared" si="1035"/>
        <v>0</v>
      </c>
      <c r="AA2913">
        <f t="shared" si="1036"/>
        <v>1</v>
      </c>
      <c r="AB2913">
        <f t="shared" si="1037"/>
        <v>1</v>
      </c>
      <c r="AC2913">
        <f t="shared" si="1038"/>
        <v>-1</v>
      </c>
      <c r="AD2913">
        <f t="shared" si="1039"/>
        <v>1</v>
      </c>
      <c r="AE2913" s="4" t="s">
        <v>2828</v>
      </c>
      <c r="AF2913" s="9" t="s">
        <v>2829</v>
      </c>
      <c r="AG2913">
        <v>0</v>
      </c>
      <c r="AH2913">
        <v>0</v>
      </c>
      <c r="AI2913">
        <v>0</v>
      </c>
      <c r="AJ2913">
        <v>1</v>
      </c>
      <c r="AK2913" s="9" t="s">
        <v>2840</v>
      </c>
      <c r="AL2913">
        <f t="shared" si="1026"/>
        <v>0</v>
      </c>
      <c r="AM2913">
        <f>IF(AND(INDIRECT(AN2913)='Sample Select backend'!$C$2,INDIRECT(AO2913)=1,INDIRECT(AP2913)='Sample Select backend'!$F$2,INDIRECT(AQ2913)=1,INDIRECT(AR2913)='Sample Select backend'!$M$2),1,0)</f>
        <v>0</v>
      </c>
      <c r="AN2913" t="str">
        <f>_xlfn.CONCAT('Sample Select backend'!$C$4,ROW(AN2913))</f>
        <v>AE2913</v>
      </c>
      <c r="AO2913" s="9" t="str">
        <f>_xlfn.CONCAT('Sample Select backend'!$J$2,ROW(AO2913))</f>
        <v>AJ2913</v>
      </c>
      <c r="AP2913" t="str">
        <f>_xlfn.CONCAT('Sample Select backend'!$F$4,ROW(AP2913))</f>
        <v>AF2913</v>
      </c>
      <c r="AQ2913" t="str">
        <f>_xlfn.CONCAT('Sample Select backend'!$I$10,ROW(AQ2913))</f>
        <v>R2913</v>
      </c>
      <c r="AR2913" t="str">
        <f>_xlfn.CONCAT('Sample Select backend'!$M$4,ROW(AR2913))</f>
        <v>AK2913</v>
      </c>
      <c r="AS2913" t="str">
        <f t="shared" si="1027"/>
        <v>Qatar</v>
      </c>
      <c r="AT2913" s="9" t="str">
        <f t="shared" si="1028"/>
        <v>Tax exemption/waiver/suspension</v>
      </c>
      <c r="AU2913">
        <f t="shared" si="1029"/>
        <v>0</v>
      </c>
      <c r="AV2913" s="9">
        <v>1</v>
      </c>
    </row>
    <row r="2914" spans="1:48" x14ac:dyDescent="0.35">
      <c r="A2914" t="s">
        <v>150</v>
      </c>
      <c r="B2914">
        <v>5</v>
      </c>
      <c r="C2914" t="s">
        <v>201</v>
      </c>
      <c r="D2914" t="s">
        <v>1999</v>
      </c>
      <c r="E2914">
        <v>1</v>
      </c>
      <c r="F2914">
        <v>1</v>
      </c>
      <c r="G2914">
        <v>-2</v>
      </c>
      <c r="H2914">
        <v>-1</v>
      </c>
      <c r="I2914">
        <v>2</v>
      </c>
      <c r="J2914">
        <v>2</v>
      </c>
      <c r="K2914">
        <v>-2</v>
      </c>
      <c r="L2914">
        <v>2</v>
      </c>
      <c r="M2914">
        <v>1</v>
      </c>
      <c r="N2914" t="s">
        <v>2749</v>
      </c>
      <c r="O2914" t="s">
        <v>2804</v>
      </c>
      <c r="P2914" t="s">
        <v>2808</v>
      </c>
      <c r="Q2914" t="s">
        <v>2813</v>
      </c>
      <c r="R2914">
        <v>0</v>
      </c>
      <c r="S2914">
        <v>-3.19</v>
      </c>
      <c r="T2914">
        <v>-1.71</v>
      </c>
      <c r="U2914">
        <v>64.11</v>
      </c>
      <c r="V2914">
        <f t="shared" si="1031"/>
        <v>1</v>
      </c>
      <c r="W2914">
        <f t="shared" si="1032"/>
        <v>1</v>
      </c>
      <c r="X2914">
        <f t="shared" si="1033"/>
        <v>0</v>
      </c>
      <c r="Y2914">
        <f t="shared" si="1034"/>
        <v>0</v>
      </c>
      <c r="Z2914">
        <f t="shared" si="1035"/>
        <v>1</v>
      </c>
      <c r="AA2914">
        <f t="shared" si="1036"/>
        <v>1</v>
      </c>
      <c r="AB2914">
        <f t="shared" si="1037"/>
        <v>0</v>
      </c>
      <c r="AC2914">
        <f t="shared" si="1038"/>
        <v>1</v>
      </c>
      <c r="AD2914">
        <f t="shared" si="1039"/>
        <v>1</v>
      </c>
      <c r="AE2914" s="4" t="s">
        <v>2828</v>
      </c>
      <c r="AF2914" s="9" t="s">
        <v>2829</v>
      </c>
      <c r="AG2914">
        <v>0</v>
      </c>
      <c r="AH2914">
        <v>0</v>
      </c>
      <c r="AI2914">
        <v>0</v>
      </c>
      <c r="AJ2914">
        <v>1</v>
      </c>
      <c r="AK2914" s="9" t="s">
        <v>2840</v>
      </c>
      <c r="AL2914">
        <f t="shared" si="1026"/>
        <v>0</v>
      </c>
      <c r="AM2914">
        <f>IF(AND(INDIRECT(AN2914)='Sample Select backend'!$C$2,INDIRECT(AO2914)=1,INDIRECT(AP2914)='Sample Select backend'!$F$2,INDIRECT(AQ2914)=1,INDIRECT(AR2914)='Sample Select backend'!$M$2),1,0)</f>
        <v>0</v>
      </c>
      <c r="AN2914" t="str">
        <f>_xlfn.CONCAT('Sample Select backend'!$C$4,ROW(AN2914))</f>
        <v>AE2914</v>
      </c>
      <c r="AO2914" s="9" t="str">
        <f>_xlfn.CONCAT('Sample Select backend'!$J$2,ROW(AO2914))</f>
        <v>AJ2914</v>
      </c>
      <c r="AP2914" t="str">
        <f>_xlfn.CONCAT('Sample Select backend'!$F$4,ROW(AP2914))</f>
        <v>AF2914</v>
      </c>
      <c r="AQ2914" t="str">
        <f>_xlfn.CONCAT('Sample Select backend'!$I$10,ROW(AQ2914))</f>
        <v>R2914</v>
      </c>
      <c r="AR2914" t="str">
        <f>_xlfn.CONCAT('Sample Select backend'!$M$4,ROW(AR2914))</f>
        <v>AK2914</v>
      </c>
      <c r="AS2914" t="str">
        <f t="shared" si="1027"/>
        <v>Qatar</v>
      </c>
      <c r="AT2914" s="9" t="str">
        <f t="shared" si="1028"/>
        <v>Other</v>
      </c>
      <c r="AU2914">
        <f t="shared" si="1029"/>
        <v>0</v>
      </c>
      <c r="AV2914" s="9">
        <v>1</v>
      </c>
    </row>
    <row r="2915" spans="1:48" x14ac:dyDescent="0.35">
      <c r="A2915" t="s">
        <v>150</v>
      </c>
      <c r="B2915">
        <v>1</v>
      </c>
      <c r="C2915">
        <v>8</v>
      </c>
      <c r="D2915" t="s">
        <v>1998</v>
      </c>
      <c r="E2915">
        <v>-2</v>
      </c>
      <c r="F2915">
        <v>2</v>
      </c>
      <c r="G2915">
        <v>-2</v>
      </c>
      <c r="I2915">
        <v>-2</v>
      </c>
      <c r="J2915">
        <v>2</v>
      </c>
      <c r="K2915">
        <v>2</v>
      </c>
      <c r="L2915">
        <v>2</v>
      </c>
      <c r="M2915">
        <v>1</v>
      </c>
      <c r="N2915" t="s">
        <v>2749</v>
      </c>
      <c r="O2915" t="s">
        <v>2804</v>
      </c>
      <c r="P2915" t="s">
        <v>2808</v>
      </c>
      <c r="Q2915" t="s">
        <v>2813</v>
      </c>
      <c r="R2915">
        <v>0</v>
      </c>
      <c r="S2915">
        <v>-3.19</v>
      </c>
      <c r="T2915">
        <v>-1.71</v>
      </c>
      <c r="U2915">
        <v>64.11</v>
      </c>
      <c r="V2915">
        <f t="shared" si="1031"/>
        <v>0</v>
      </c>
      <c r="W2915">
        <f t="shared" si="1032"/>
        <v>1</v>
      </c>
      <c r="X2915">
        <f t="shared" si="1033"/>
        <v>0</v>
      </c>
      <c r="Y2915">
        <f t="shared" si="1034"/>
        <v>-1</v>
      </c>
      <c r="Z2915">
        <f t="shared" si="1035"/>
        <v>0</v>
      </c>
      <c r="AA2915">
        <f t="shared" si="1036"/>
        <v>1</v>
      </c>
      <c r="AB2915">
        <f t="shared" si="1037"/>
        <v>1</v>
      </c>
      <c r="AC2915">
        <f t="shared" si="1038"/>
        <v>1</v>
      </c>
      <c r="AD2915">
        <f t="shared" si="1039"/>
        <v>1</v>
      </c>
      <c r="AE2915" s="4" t="s">
        <v>2828</v>
      </c>
      <c r="AF2915" s="9" t="s">
        <v>2829</v>
      </c>
      <c r="AG2915">
        <v>0</v>
      </c>
      <c r="AH2915">
        <v>0</v>
      </c>
      <c r="AI2915">
        <v>0</v>
      </c>
      <c r="AJ2915">
        <v>1</v>
      </c>
      <c r="AK2915" s="9" t="s">
        <v>2840</v>
      </c>
      <c r="AL2915">
        <f t="shared" si="1026"/>
        <v>0</v>
      </c>
      <c r="AM2915">
        <f>IF(AND(INDIRECT(AN2915)='Sample Select backend'!$C$2,INDIRECT(AO2915)=1,INDIRECT(AP2915)='Sample Select backend'!$F$2,INDIRECT(AQ2915)=1,INDIRECT(AR2915)='Sample Select backend'!$M$2),1,0)</f>
        <v>0</v>
      </c>
      <c r="AN2915" t="str">
        <f>_xlfn.CONCAT('Sample Select backend'!$C$4,ROW(AN2915))</f>
        <v>AE2915</v>
      </c>
      <c r="AO2915" s="9" t="str">
        <f>_xlfn.CONCAT('Sample Select backend'!$J$2,ROW(AO2915))</f>
        <v>AJ2915</v>
      </c>
      <c r="AP2915" t="str">
        <f>_xlfn.CONCAT('Sample Select backend'!$F$4,ROW(AP2915))</f>
        <v>AF2915</v>
      </c>
      <c r="AQ2915" t="str">
        <f>_xlfn.CONCAT('Sample Select backend'!$I$10,ROW(AQ2915))</f>
        <v>R2915</v>
      </c>
      <c r="AR2915" t="str">
        <f>_xlfn.CONCAT('Sample Select backend'!$M$4,ROW(AR2915))</f>
        <v>AK2915</v>
      </c>
      <c r="AS2915" t="str">
        <f t="shared" si="1027"/>
        <v>Qatar</v>
      </c>
      <c r="AT2915" s="9">
        <f t="shared" si="1028"/>
        <v>8</v>
      </c>
      <c r="AU2915">
        <f t="shared" si="1029"/>
        <v>0</v>
      </c>
      <c r="AV2915" s="9">
        <v>1</v>
      </c>
    </row>
    <row r="2916" spans="1:48" x14ac:dyDescent="0.35">
      <c r="A2916" t="s">
        <v>150</v>
      </c>
      <c r="B2916">
        <v>3</v>
      </c>
      <c r="C2916" t="s">
        <v>206</v>
      </c>
      <c r="D2916" t="s">
        <v>1997</v>
      </c>
      <c r="E2916">
        <v>2</v>
      </c>
      <c r="F2916">
        <v>2</v>
      </c>
      <c r="G2916">
        <v>-2</v>
      </c>
      <c r="H2916">
        <v>-1</v>
      </c>
      <c r="I2916">
        <v>-2</v>
      </c>
      <c r="J2916">
        <v>2</v>
      </c>
      <c r="K2916">
        <v>2</v>
      </c>
      <c r="M2916">
        <v>1</v>
      </c>
      <c r="N2916" t="s">
        <v>2749</v>
      </c>
      <c r="O2916" t="s">
        <v>2804</v>
      </c>
      <c r="P2916" t="s">
        <v>2808</v>
      </c>
      <c r="Q2916" t="s">
        <v>2813</v>
      </c>
      <c r="R2916">
        <v>0</v>
      </c>
      <c r="S2916">
        <v>-3.19</v>
      </c>
      <c r="T2916">
        <v>-1.71</v>
      </c>
      <c r="U2916">
        <v>64.11</v>
      </c>
      <c r="V2916">
        <f t="shared" si="1031"/>
        <v>1</v>
      </c>
      <c r="W2916">
        <f t="shared" si="1032"/>
        <v>1</v>
      </c>
      <c r="X2916">
        <f t="shared" si="1033"/>
        <v>0</v>
      </c>
      <c r="Y2916">
        <f t="shared" si="1034"/>
        <v>0</v>
      </c>
      <c r="Z2916">
        <f t="shared" si="1035"/>
        <v>0</v>
      </c>
      <c r="AA2916">
        <f t="shared" si="1036"/>
        <v>1</v>
      </c>
      <c r="AB2916">
        <f t="shared" si="1037"/>
        <v>1</v>
      </c>
      <c r="AC2916">
        <f t="shared" si="1038"/>
        <v>-1</v>
      </c>
      <c r="AD2916">
        <f t="shared" si="1039"/>
        <v>1</v>
      </c>
      <c r="AE2916" s="4" t="s">
        <v>2828</v>
      </c>
      <c r="AF2916" s="9" t="s">
        <v>2829</v>
      </c>
      <c r="AG2916">
        <v>0</v>
      </c>
      <c r="AH2916">
        <v>0</v>
      </c>
      <c r="AI2916">
        <v>0</v>
      </c>
      <c r="AJ2916">
        <v>1</v>
      </c>
      <c r="AK2916" s="9" t="s">
        <v>2840</v>
      </c>
      <c r="AL2916">
        <f t="shared" si="1026"/>
        <v>0</v>
      </c>
      <c r="AM2916">
        <f>IF(AND(INDIRECT(AN2916)='Sample Select backend'!$C$2,INDIRECT(AO2916)=1,INDIRECT(AP2916)='Sample Select backend'!$F$2,INDIRECT(AQ2916)=1,INDIRECT(AR2916)='Sample Select backend'!$M$2),1,0)</f>
        <v>0</v>
      </c>
      <c r="AN2916" t="str">
        <f>_xlfn.CONCAT('Sample Select backend'!$C$4,ROW(AN2916))</f>
        <v>AE2916</v>
      </c>
      <c r="AO2916" s="9" t="str">
        <f>_xlfn.CONCAT('Sample Select backend'!$J$2,ROW(AO2916))</f>
        <v>AJ2916</v>
      </c>
      <c r="AP2916" t="str">
        <f>_xlfn.CONCAT('Sample Select backend'!$F$4,ROW(AP2916))</f>
        <v>AF2916</v>
      </c>
      <c r="AQ2916" t="str">
        <f>_xlfn.CONCAT('Sample Select backend'!$I$10,ROW(AQ2916))</f>
        <v>R2916</v>
      </c>
      <c r="AR2916" t="str">
        <f>_xlfn.CONCAT('Sample Select backend'!$M$4,ROW(AR2916))</f>
        <v>AK2916</v>
      </c>
      <c r="AS2916" t="str">
        <f t="shared" si="1027"/>
        <v>Qatar</v>
      </c>
      <c r="AT2916" s="9" t="str">
        <f t="shared" si="1028"/>
        <v>Tax exemption/waiver/suspension</v>
      </c>
      <c r="AU2916">
        <f t="shared" si="1029"/>
        <v>0</v>
      </c>
      <c r="AV2916" s="9">
        <v>1</v>
      </c>
    </row>
    <row r="2917" spans="1:48" x14ac:dyDescent="0.35">
      <c r="A2917" t="s">
        <v>151</v>
      </c>
      <c r="B2917">
        <v>1</v>
      </c>
      <c r="C2917" t="s">
        <v>206</v>
      </c>
      <c r="D2917" t="s">
        <v>2013</v>
      </c>
      <c r="E2917">
        <v>2</v>
      </c>
      <c r="F2917">
        <v>2</v>
      </c>
      <c r="G2917">
        <v>-2</v>
      </c>
      <c r="H2917">
        <v>-1</v>
      </c>
      <c r="I2917">
        <v>-2</v>
      </c>
      <c r="J2917">
        <v>2</v>
      </c>
      <c r="K2917">
        <v>-2</v>
      </c>
      <c r="L2917">
        <v>-2</v>
      </c>
      <c r="M2917">
        <v>1</v>
      </c>
      <c r="N2917" t="s">
        <v>2750</v>
      </c>
      <c r="O2917" t="s">
        <v>2800</v>
      </c>
      <c r="P2917" t="s">
        <v>2810</v>
      </c>
      <c r="Q2917" t="s">
        <v>2813</v>
      </c>
      <c r="R2917">
        <v>0</v>
      </c>
      <c r="S2917">
        <v>-3.9</v>
      </c>
      <c r="T2917">
        <v>-8.41</v>
      </c>
      <c r="U2917">
        <v>47.7</v>
      </c>
      <c r="V2917">
        <f t="shared" si="1031"/>
        <v>1</v>
      </c>
      <c r="W2917">
        <f t="shared" si="1032"/>
        <v>1</v>
      </c>
      <c r="X2917">
        <f t="shared" si="1033"/>
        <v>0</v>
      </c>
      <c r="Y2917">
        <f t="shared" si="1034"/>
        <v>0</v>
      </c>
      <c r="Z2917">
        <f t="shared" si="1035"/>
        <v>0</v>
      </c>
      <c r="AA2917">
        <f t="shared" si="1036"/>
        <v>1</v>
      </c>
      <c r="AB2917">
        <f t="shared" si="1037"/>
        <v>0</v>
      </c>
      <c r="AC2917">
        <f t="shared" si="1038"/>
        <v>0</v>
      </c>
      <c r="AD2917">
        <f t="shared" si="1039"/>
        <v>1</v>
      </c>
      <c r="AE2917" s="4" t="s">
        <v>2828</v>
      </c>
      <c r="AF2917" s="9" t="s">
        <v>2829</v>
      </c>
      <c r="AG2917">
        <v>0</v>
      </c>
      <c r="AH2917">
        <v>1</v>
      </c>
      <c r="AI2917">
        <v>0</v>
      </c>
      <c r="AJ2917">
        <v>1</v>
      </c>
      <c r="AK2917" s="9" t="s">
        <v>2840</v>
      </c>
      <c r="AL2917">
        <f t="shared" si="1026"/>
        <v>0</v>
      </c>
      <c r="AM2917">
        <f>IF(AND(INDIRECT(AN2917)='Sample Select backend'!$C$2,INDIRECT(AO2917)=1,INDIRECT(AP2917)='Sample Select backend'!$F$2,INDIRECT(AQ2917)=1,INDIRECT(AR2917)='Sample Select backend'!$M$2),1,0)</f>
        <v>0</v>
      </c>
      <c r="AN2917" t="str">
        <f>_xlfn.CONCAT('Sample Select backend'!$C$4,ROW(AN2917))</f>
        <v>AE2917</v>
      </c>
      <c r="AO2917" s="9" t="str">
        <f>_xlfn.CONCAT('Sample Select backend'!$J$2,ROW(AO2917))</f>
        <v>AJ2917</v>
      </c>
      <c r="AP2917" t="str">
        <f>_xlfn.CONCAT('Sample Select backend'!$F$4,ROW(AP2917))</f>
        <v>AF2917</v>
      </c>
      <c r="AQ2917" t="str">
        <f>_xlfn.CONCAT('Sample Select backend'!$I$10,ROW(AQ2917))</f>
        <v>R2917</v>
      </c>
      <c r="AR2917" t="str">
        <f>_xlfn.CONCAT('Sample Select backend'!$M$4,ROW(AR2917))</f>
        <v>AK2917</v>
      </c>
      <c r="AS2917" t="str">
        <f t="shared" si="1027"/>
        <v>Romania</v>
      </c>
      <c r="AT2917" s="9" t="str">
        <f t="shared" si="1028"/>
        <v>Tax exemption/waiver/suspension</v>
      </c>
      <c r="AU2917">
        <f t="shared" si="1029"/>
        <v>1</v>
      </c>
      <c r="AV2917" s="9">
        <v>1</v>
      </c>
    </row>
    <row r="2918" spans="1:48" x14ac:dyDescent="0.35">
      <c r="A2918" t="s">
        <v>151</v>
      </c>
      <c r="B2918">
        <v>1</v>
      </c>
      <c r="C2918">
        <v>6</v>
      </c>
      <c r="D2918" t="s">
        <v>2003</v>
      </c>
      <c r="E2918">
        <v>-2</v>
      </c>
      <c r="F2918">
        <v>2</v>
      </c>
      <c r="G2918">
        <v>2</v>
      </c>
      <c r="H2918">
        <v>2</v>
      </c>
      <c r="I2918">
        <v>2</v>
      </c>
      <c r="J2918">
        <v>2</v>
      </c>
      <c r="K2918">
        <v>1</v>
      </c>
      <c r="L2918">
        <v>2</v>
      </c>
      <c r="M2918">
        <v>1</v>
      </c>
      <c r="N2918" t="s">
        <v>2750</v>
      </c>
      <c r="O2918" t="s">
        <v>2800</v>
      </c>
      <c r="P2918" t="s">
        <v>2810</v>
      </c>
      <c r="Q2918" t="s">
        <v>2813</v>
      </c>
      <c r="R2918">
        <v>0</v>
      </c>
      <c r="S2918">
        <v>-3.9</v>
      </c>
      <c r="T2918">
        <v>-8.41</v>
      </c>
      <c r="U2918">
        <v>47.7</v>
      </c>
      <c r="V2918">
        <f t="shared" si="1031"/>
        <v>0</v>
      </c>
      <c r="W2918">
        <f t="shared" si="1032"/>
        <v>1</v>
      </c>
      <c r="X2918">
        <f t="shared" si="1033"/>
        <v>1</v>
      </c>
      <c r="Y2918">
        <f t="shared" si="1034"/>
        <v>1</v>
      </c>
      <c r="Z2918">
        <f t="shared" si="1035"/>
        <v>1</v>
      </c>
      <c r="AA2918">
        <f t="shared" si="1036"/>
        <v>1</v>
      </c>
      <c r="AB2918">
        <f t="shared" si="1037"/>
        <v>1</v>
      </c>
      <c r="AC2918">
        <f t="shared" si="1038"/>
        <v>1</v>
      </c>
      <c r="AD2918">
        <f t="shared" si="1039"/>
        <v>1</v>
      </c>
      <c r="AE2918" s="4" t="s">
        <v>2828</v>
      </c>
      <c r="AF2918" s="9" t="s">
        <v>2829</v>
      </c>
      <c r="AG2918">
        <v>0</v>
      </c>
      <c r="AH2918">
        <v>1</v>
      </c>
      <c r="AI2918">
        <v>0</v>
      </c>
      <c r="AJ2918">
        <v>1</v>
      </c>
      <c r="AK2918" s="9" t="s">
        <v>2840</v>
      </c>
      <c r="AL2918">
        <f t="shared" si="1026"/>
        <v>0</v>
      </c>
      <c r="AM2918">
        <f>IF(AND(INDIRECT(AN2918)='Sample Select backend'!$C$2,INDIRECT(AO2918)=1,INDIRECT(AP2918)='Sample Select backend'!$F$2,INDIRECT(AQ2918)=1,INDIRECT(AR2918)='Sample Select backend'!$M$2),1,0)</f>
        <v>0</v>
      </c>
      <c r="AN2918" t="str">
        <f>_xlfn.CONCAT('Sample Select backend'!$C$4,ROW(AN2918))</f>
        <v>AE2918</v>
      </c>
      <c r="AO2918" s="9" t="str">
        <f>_xlfn.CONCAT('Sample Select backend'!$J$2,ROW(AO2918))</f>
        <v>AJ2918</v>
      </c>
      <c r="AP2918" t="str">
        <f>_xlfn.CONCAT('Sample Select backend'!$F$4,ROW(AP2918))</f>
        <v>AF2918</v>
      </c>
      <c r="AQ2918" t="str">
        <f>_xlfn.CONCAT('Sample Select backend'!$I$10,ROW(AQ2918))</f>
        <v>R2918</v>
      </c>
      <c r="AR2918" t="str">
        <f>_xlfn.CONCAT('Sample Select backend'!$M$4,ROW(AR2918))</f>
        <v>AK2918</v>
      </c>
      <c r="AS2918" t="str">
        <f t="shared" si="1027"/>
        <v>Romania</v>
      </c>
      <c r="AT2918" s="9">
        <f t="shared" si="1028"/>
        <v>6</v>
      </c>
      <c r="AU2918">
        <f t="shared" si="1029"/>
        <v>0</v>
      </c>
      <c r="AV2918" s="9">
        <v>1</v>
      </c>
    </row>
    <row r="2919" spans="1:48" x14ac:dyDescent="0.35">
      <c r="A2919" t="s">
        <v>151</v>
      </c>
      <c r="B2919">
        <v>1</v>
      </c>
      <c r="C2919">
        <v>3</v>
      </c>
      <c r="D2919" t="s">
        <v>2002</v>
      </c>
      <c r="E2919">
        <v>2</v>
      </c>
      <c r="F2919">
        <v>2</v>
      </c>
      <c r="G2919">
        <v>-2</v>
      </c>
      <c r="H2919">
        <v>-1</v>
      </c>
      <c r="I2919">
        <v>2</v>
      </c>
      <c r="J2919">
        <v>-2</v>
      </c>
      <c r="K2919">
        <v>2</v>
      </c>
      <c r="L2919">
        <v>-2</v>
      </c>
      <c r="M2919">
        <v>1</v>
      </c>
      <c r="N2919" t="s">
        <v>2750</v>
      </c>
      <c r="O2919" t="s">
        <v>2800</v>
      </c>
      <c r="P2919" t="s">
        <v>2810</v>
      </c>
      <c r="Q2919" t="s">
        <v>2813</v>
      </c>
      <c r="R2919">
        <v>0</v>
      </c>
      <c r="S2919">
        <v>-3.9</v>
      </c>
      <c r="T2919">
        <v>-8.41</v>
      </c>
      <c r="U2919">
        <v>47.7</v>
      </c>
      <c r="V2919">
        <f t="shared" si="1031"/>
        <v>1</v>
      </c>
      <c r="W2919">
        <f t="shared" si="1032"/>
        <v>1</v>
      </c>
      <c r="X2919">
        <f t="shared" si="1033"/>
        <v>0</v>
      </c>
      <c r="Y2919">
        <f t="shared" si="1034"/>
        <v>0</v>
      </c>
      <c r="Z2919">
        <f t="shared" si="1035"/>
        <v>1</v>
      </c>
      <c r="AA2919">
        <f t="shared" si="1036"/>
        <v>0</v>
      </c>
      <c r="AB2919">
        <f t="shared" si="1037"/>
        <v>1</v>
      </c>
      <c r="AC2919">
        <f t="shared" si="1038"/>
        <v>0</v>
      </c>
      <c r="AD2919">
        <f t="shared" si="1039"/>
        <v>1</v>
      </c>
      <c r="AE2919" s="4" t="s">
        <v>2828</v>
      </c>
      <c r="AF2919" s="9" t="s">
        <v>2829</v>
      </c>
      <c r="AG2919">
        <v>0</v>
      </c>
      <c r="AH2919">
        <v>1</v>
      </c>
      <c r="AI2919">
        <v>0</v>
      </c>
      <c r="AJ2919">
        <v>1</v>
      </c>
      <c r="AK2919" s="9" t="s">
        <v>2840</v>
      </c>
      <c r="AL2919">
        <f t="shared" si="1026"/>
        <v>0</v>
      </c>
      <c r="AM2919">
        <f>IF(AND(INDIRECT(AN2919)='Sample Select backend'!$C$2,INDIRECT(AO2919)=1,INDIRECT(AP2919)='Sample Select backend'!$F$2,INDIRECT(AQ2919)=1,INDIRECT(AR2919)='Sample Select backend'!$M$2),1,0)</f>
        <v>0</v>
      </c>
      <c r="AN2919" t="str">
        <f>_xlfn.CONCAT('Sample Select backend'!$C$4,ROW(AN2919))</f>
        <v>AE2919</v>
      </c>
      <c r="AO2919" s="9" t="str">
        <f>_xlfn.CONCAT('Sample Select backend'!$J$2,ROW(AO2919))</f>
        <v>AJ2919</v>
      </c>
      <c r="AP2919" t="str">
        <f>_xlfn.CONCAT('Sample Select backend'!$F$4,ROW(AP2919))</f>
        <v>AF2919</v>
      </c>
      <c r="AQ2919" t="str">
        <f>_xlfn.CONCAT('Sample Select backend'!$I$10,ROW(AQ2919))</f>
        <v>R2919</v>
      </c>
      <c r="AR2919" t="str">
        <f>_xlfn.CONCAT('Sample Select backend'!$M$4,ROW(AR2919))</f>
        <v>AK2919</v>
      </c>
      <c r="AS2919" t="str">
        <f t="shared" si="1027"/>
        <v>Romania</v>
      </c>
      <c r="AT2919" s="9">
        <f t="shared" si="1028"/>
        <v>3</v>
      </c>
      <c r="AU2919">
        <f t="shared" si="1029"/>
        <v>0</v>
      </c>
      <c r="AV2919" s="9">
        <v>1</v>
      </c>
    </row>
    <row r="2920" spans="1:48" x14ac:dyDescent="0.35">
      <c r="A2920" t="s">
        <v>151</v>
      </c>
      <c r="B2920">
        <v>1</v>
      </c>
      <c r="C2920">
        <v>7</v>
      </c>
      <c r="D2920" t="s">
        <v>2008</v>
      </c>
      <c r="E2920">
        <v>2</v>
      </c>
      <c r="F2920">
        <v>2</v>
      </c>
      <c r="G2920">
        <v>-2</v>
      </c>
      <c r="H2920">
        <v>-1</v>
      </c>
      <c r="I2920">
        <v>-2</v>
      </c>
      <c r="J2920">
        <v>-2</v>
      </c>
      <c r="K2920">
        <v>2</v>
      </c>
      <c r="L2920">
        <v>2</v>
      </c>
      <c r="M2920">
        <v>1</v>
      </c>
      <c r="N2920" t="s">
        <v>2750</v>
      </c>
      <c r="O2920" t="s">
        <v>2800</v>
      </c>
      <c r="P2920" t="s">
        <v>2810</v>
      </c>
      <c r="Q2920" t="s">
        <v>2813</v>
      </c>
      <c r="R2920">
        <v>0</v>
      </c>
      <c r="S2920">
        <v>-3.9</v>
      </c>
      <c r="T2920">
        <v>-8.41</v>
      </c>
      <c r="U2920">
        <v>47.7</v>
      </c>
      <c r="V2920">
        <f t="shared" si="1031"/>
        <v>1</v>
      </c>
      <c r="W2920">
        <f t="shared" si="1032"/>
        <v>1</v>
      </c>
      <c r="X2920">
        <f t="shared" si="1033"/>
        <v>0</v>
      </c>
      <c r="Y2920">
        <f t="shared" si="1034"/>
        <v>0</v>
      </c>
      <c r="Z2920">
        <f t="shared" si="1035"/>
        <v>0</v>
      </c>
      <c r="AA2920">
        <f t="shared" si="1036"/>
        <v>0</v>
      </c>
      <c r="AB2920">
        <f t="shared" si="1037"/>
        <v>1</v>
      </c>
      <c r="AC2920">
        <f t="shared" si="1038"/>
        <v>1</v>
      </c>
      <c r="AD2920">
        <f t="shared" si="1039"/>
        <v>1</v>
      </c>
      <c r="AE2920" s="4" t="s">
        <v>2828</v>
      </c>
      <c r="AF2920" s="9" t="s">
        <v>2829</v>
      </c>
      <c r="AG2920">
        <v>0</v>
      </c>
      <c r="AH2920">
        <v>1</v>
      </c>
      <c r="AI2920">
        <v>0</v>
      </c>
      <c r="AJ2920">
        <v>1</v>
      </c>
      <c r="AK2920" s="9" t="s">
        <v>2840</v>
      </c>
      <c r="AL2920">
        <f t="shared" si="1026"/>
        <v>0</v>
      </c>
      <c r="AM2920">
        <f>IF(AND(INDIRECT(AN2920)='Sample Select backend'!$C$2,INDIRECT(AO2920)=1,INDIRECT(AP2920)='Sample Select backend'!$F$2,INDIRECT(AQ2920)=1,INDIRECT(AR2920)='Sample Select backend'!$M$2),1,0)</f>
        <v>0</v>
      </c>
      <c r="AN2920" t="str">
        <f>_xlfn.CONCAT('Sample Select backend'!$C$4,ROW(AN2920))</f>
        <v>AE2920</v>
      </c>
      <c r="AO2920" s="9" t="str">
        <f>_xlfn.CONCAT('Sample Select backend'!$J$2,ROW(AO2920))</f>
        <v>AJ2920</v>
      </c>
      <c r="AP2920" t="str">
        <f>_xlfn.CONCAT('Sample Select backend'!$F$4,ROW(AP2920))</f>
        <v>AF2920</v>
      </c>
      <c r="AQ2920" t="str">
        <f>_xlfn.CONCAT('Sample Select backend'!$I$10,ROW(AQ2920))</f>
        <v>R2920</v>
      </c>
      <c r="AR2920" t="str">
        <f>_xlfn.CONCAT('Sample Select backend'!$M$4,ROW(AR2920))</f>
        <v>AK2920</v>
      </c>
      <c r="AS2920" t="str">
        <f t="shared" si="1027"/>
        <v>Romania</v>
      </c>
      <c r="AT2920" s="9">
        <f t="shared" si="1028"/>
        <v>7</v>
      </c>
      <c r="AU2920">
        <f t="shared" si="1029"/>
        <v>0</v>
      </c>
      <c r="AV2920" s="9">
        <v>1</v>
      </c>
    </row>
    <row r="2921" spans="1:48" x14ac:dyDescent="0.35">
      <c r="A2921" t="s">
        <v>151</v>
      </c>
      <c r="B2921">
        <v>6</v>
      </c>
      <c r="C2921">
        <v>26</v>
      </c>
      <c r="D2921" t="s">
        <v>2004</v>
      </c>
      <c r="E2921">
        <v>1</v>
      </c>
      <c r="F2921">
        <v>1</v>
      </c>
      <c r="G2921">
        <v>-2</v>
      </c>
      <c r="H2921">
        <v>-1</v>
      </c>
      <c r="I2921">
        <v>-2</v>
      </c>
      <c r="J2921">
        <v>2</v>
      </c>
      <c r="K2921">
        <v>1</v>
      </c>
      <c r="L2921">
        <v>2</v>
      </c>
      <c r="M2921">
        <v>1</v>
      </c>
      <c r="N2921" t="s">
        <v>2750</v>
      </c>
      <c r="O2921" t="s">
        <v>2800</v>
      </c>
      <c r="P2921" t="s">
        <v>2810</v>
      </c>
      <c r="Q2921" t="s">
        <v>2813</v>
      </c>
      <c r="R2921">
        <v>0</v>
      </c>
      <c r="S2921">
        <v>-3.9</v>
      </c>
      <c r="T2921">
        <v>-8.41</v>
      </c>
      <c r="U2921">
        <v>47.7</v>
      </c>
      <c r="V2921">
        <f t="shared" si="1031"/>
        <v>1</v>
      </c>
      <c r="W2921">
        <f t="shared" si="1032"/>
        <v>1</v>
      </c>
      <c r="X2921">
        <f t="shared" si="1033"/>
        <v>0</v>
      </c>
      <c r="Y2921">
        <f t="shared" si="1034"/>
        <v>0</v>
      </c>
      <c r="Z2921">
        <f t="shared" si="1035"/>
        <v>0</v>
      </c>
      <c r="AA2921">
        <f t="shared" si="1036"/>
        <v>1</v>
      </c>
      <c r="AB2921">
        <f t="shared" si="1037"/>
        <v>1</v>
      </c>
      <c r="AC2921">
        <f t="shared" si="1038"/>
        <v>1</v>
      </c>
      <c r="AD2921">
        <f t="shared" si="1039"/>
        <v>1</v>
      </c>
      <c r="AE2921" s="4" t="s">
        <v>2828</v>
      </c>
      <c r="AF2921" s="9" t="s">
        <v>2829</v>
      </c>
      <c r="AG2921">
        <v>0</v>
      </c>
      <c r="AH2921">
        <v>1</v>
      </c>
      <c r="AI2921">
        <v>0</v>
      </c>
      <c r="AJ2921">
        <v>1</v>
      </c>
      <c r="AK2921" s="9" t="s">
        <v>2840</v>
      </c>
      <c r="AL2921">
        <f t="shared" si="1026"/>
        <v>0</v>
      </c>
      <c r="AM2921">
        <f>IF(AND(INDIRECT(AN2921)='Sample Select backend'!$C$2,INDIRECT(AO2921)=1,INDIRECT(AP2921)='Sample Select backend'!$F$2,INDIRECT(AQ2921)=1,INDIRECT(AR2921)='Sample Select backend'!$M$2),1,0)</f>
        <v>0</v>
      </c>
      <c r="AN2921" t="str">
        <f>_xlfn.CONCAT('Sample Select backend'!$C$4,ROW(AN2921))</f>
        <v>AE2921</v>
      </c>
      <c r="AO2921" s="9" t="str">
        <f>_xlfn.CONCAT('Sample Select backend'!$J$2,ROW(AO2921))</f>
        <v>AJ2921</v>
      </c>
      <c r="AP2921" t="str">
        <f>_xlfn.CONCAT('Sample Select backend'!$F$4,ROW(AP2921))</f>
        <v>AF2921</v>
      </c>
      <c r="AQ2921" t="str">
        <f>_xlfn.CONCAT('Sample Select backend'!$I$10,ROW(AQ2921))</f>
        <v>R2921</v>
      </c>
      <c r="AR2921" t="str">
        <f>_xlfn.CONCAT('Sample Select backend'!$M$4,ROW(AR2921))</f>
        <v>AK2921</v>
      </c>
      <c r="AS2921" t="str">
        <f t="shared" si="1027"/>
        <v>Romania</v>
      </c>
      <c r="AT2921" s="9">
        <f t="shared" si="1028"/>
        <v>26</v>
      </c>
      <c r="AU2921">
        <f t="shared" si="1029"/>
        <v>0</v>
      </c>
      <c r="AV2921" s="9">
        <v>1</v>
      </c>
    </row>
    <row r="2922" spans="1:48" x14ac:dyDescent="0.35">
      <c r="A2922" t="s">
        <v>151</v>
      </c>
      <c r="B2922">
        <v>1</v>
      </c>
      <c r="C2922">
        <v>10</v>
      </c>
      <c r="D2922" t="s">
        <v>2010</v>
      </c>
      <c r="E2922">
        <v>2</v>
      </c>
      <c r="F2922">
        <v>2</v>
      </c>
      <c r="G2922">
        <v>2</v>
      </c>
      <c r="H2922">
        <v>2</v>
      </c>
      <c r="I2922">
        <v>2</v>
      </c>
      <c r="J2922">
        <v>2</v>
      </c>
      <c r="K2922">
        <v>2</v>
      </c>
      <c r="L2922">
        <v>2</v>
      </c>
      <c r="M2922">
        <v>1</v>
      </c>
      <c r="N2922" t="s">
        <v>2750</v>
      </c>
      <c r="O2922" t="s">
        <v>2800</v>
      </c>
      <c r="P2922" t="s">
        <v>2810</v>
      </c>
      <c r="Q2922" t="s">
        <v>2813</v>
      </c>
      <c r="R2922">
        <v>0</v>
      </c>
      <c r="S2922">
        <v>-3.9</v>
      </c>
      <c r="T2922">
        <v>-8.41</v>
      </c>
      <c r="U2922">
        <v>47.7</v>
      </c>
      <c r="V2922">
        <f t="shared" si="1031"/>
        <v>1</v>
      </c>
      <c r="W2922">
        <f t="shared" si="1032"/>
        <v>1</v>
      </c>
      <c r="X2922">
        <f t="shared" si="1033"/>
        <v>1</v>
      </c>
      <c r="Y2922">
        <f t="shared" si="1034"/>
        <v>1</v>
      </c>
      <c r="Z2922">
        <f t="shared" si="1035"/>
        <v>1</v>
      </c>
      <c r="AA2922">
        <f t="shared" si="1036"/>
        <v>1</v>
      </c>
      <c r="AB2922">
        <f t="shared" si="1037"/>
        <v>1</v>
      </c>
      <c r="AC2922">
        <f t="shared" si="1038"/>
        <v>1</v>
      </c>
      <c r="AD2922">
        <f t="shared" si="1039"/>
        <v>1</v>
      </c>
      <c r="AE2922" s="4" t="s">
        <v>2828</v>
      </c>
      <c r="AF2922" s="9" t="s">
        <v>2829</v>
      </c>
      <c r="AG2922">
        <v>0</v>
      </c>
      <c r="AH2922">
        <v>1</v>
      </c>
      <c r="AI2922">
        <v>0</v>
      </c>
      <c r="AJ2922">
        <v>1</v>
      </c>
      <c r="AK2922" s="9" t="s">
        <v>2840</v>
      </c>
      <c r="AL2922">
        <f t="shared" si="1026"/>
        <v>0</v>
      </c>
      <c r="AM2922">
        <f>IF(AND(INDIRECT(AN2922)='Sample Select backend'!$C$2,INDIRECT(AO2922)=1,INDIRECT(AP2922)='Sample Select backend'!$F$2,INDIRECT(AQ2922)=1,INDIRECT(AR2922)='Sample Select backend'!$M$2),1,0)</f>
        <v>0</v>
      </c>
      <c r="AN2922" t="str">
        <f>_xlfn.CONCAT('Sample Select backend'!$C$4,ROW(AN2922))</f>
        <v>AE2922</v>
      </c>
      <c r="AO2922" s="9" t="str">
        <f>_xlfn.CONCAT('Sample Select backend'!$J$2,ROW(AO2922))</f>
        <v>AJ2922</v>
      </c>
      <c r="AP2922" t="str">
        <f>_xlfn.CONCAT('Sample Select backend'!$F$4,ROW(AP2922))</f>
        <v>AF2922</v>
      </c>
      <c r="AQ2922" t="str">
        <f>_xlfn.CONCAT('Sample Select backend'!$I$10,ROW(AQ2922))</f>
        <v>R2922</v>
      </c>
      <c r="AR2922" t="str">
        <f>_xlfn.CONCAT('Sample Select backend'!$M$4,ROW(AR2922))</f>
        <v>AK2922</v>
      </c>
      <c r="AS2922" t="str">
        <f t="shared" si="1027"/>
        <v>Romania</v>
      </c>
      <c r="AT2922" s="9">
        <f t="shared" si="1028"/>
        <v>10</v>
      </c>
      <c r="AU2922">
        <f t="shared" si="1029"/>
        <v>0</v>
      </c>
      <c r="AV2922" s="9">
        <v>1</v>
      </c>
    </row>
    <row r="2923" spans="1:48" x14ac:dyDescent="0.35">
      <c r="A2923" t="s">
        <v>151</v>
      </c>
      <c r="B2923">
        <v>6</v>
      </c>
      <c r="C2923">
        <v>29</v>
      </c>
      <c r="D2923" t="s">
        <v>2014</v>
      </c>
      <c r="E2923">
        <v>1</v>
      </c>
      <c r="F2923">
        <v>1</v>
      </c>
      <c r="G2923">
        <v>2</v>
      </c>
      <c r="H2923">
        <v>-1</v>
      </c>
      <c r="I2923">
        <v>2</v>
      </c>
      <c r="K2923">
        <v>1</v>
      </c>
      <c r="L2923">
        <v>2</v>
      </c>
      <c r="M2923">
        <v>1</v>
      </c>
      <c r="N2923" t="s">
        <v>2750</v>
      </c>
      <c r="O2923" t="s">
        <v>2800</v>
      </c>
      <c r="P2923" t="s">
        <v>2810</v>
      </c>
      <c r="Q2923" t="s">
        <v>2813</v>
      </c>
      <c r="R2923">
        <v>0</v>
      </c>
      <c r="S2923">
        <v>-3.9</v>
      </c>
      <c r="T2923">
        <v>-8.41</v>
      </c>
      <c r="U2923">
        <v>47.7</v>
      </c>
      <c r="V2923">
        <f t="shared" si="1031"/>
        <v>1</v>
      </c>
      <c r="W2923">
        <f t="shared" si="1032"/>
        <v>1</v>
      </c>
      <c r="X2923">
        <f t="shared" si="1033"/>
        <v>1</v>
      </c>
      <c r="Y2923">
        <f t="shared" si="1034"/>
        <v>0</v>
      </c>
      <c r="Z2923">
        <f t="shared" si="1035"/>
        <v>1</v>
      </c>
      <c r="AA2923">
        <f t="shared" si="1036"/>
        <v>-1</v>
      </c>
      <c r="AB2923">
        <f t="shared" si="1037"/>
        <v>1</v>
      </c>
      <c r="AC2923">
        <f t="shared" si="1038"/>
        <v>1</v>
      </c>
      <c r="AD2923">
        <f t="shared" si="1039"/>
        <v>1</v>
      </c>
      <c r="AE2923" s="4" t="s">
        <v>2828</v>
      </c>
      <c r="AF2923" s="9" t="s">
        <v>2829</v>
      </c>
      <c r="AG2923">
        <v>0</v>
      </c>
      <c r="AH2923">
        <v>1</v>
      </c>
      <c r="AI2923">
        <v>0</v>
      </c>
      <c r="AJ2923">
        <v>1</v>
      </c>
      <c r="AK2923" s="9" t="s">
        <v>2840</v>
      </c>
      <c r="AL2923">
        <f t="shared" si="1026"/>
        <v>0</v>
      </c>
      <c r="AM2923">
        <f>IF(AND(INDIRECT(AN2923)='Sample Select backend'!$C$2,INDIRECT(AO2923)=1,INDIRECT(AP2923)='Sample Select backend'!$F$2,INDIRECT(AQ2923)=1,INDIRECT(AR2923)='Sample Select backend'!$M$2),1,0)</f>
        <v>0</v>
      </c>
      <c r="AN2923" t="str">
        <f>_xlfn.CONCAT('Sample Select backend'!$C$4,ROW(AN2923))</f>
        <v>AE2923</v>
      </c>
      <c r="AO2923" s="9" t="str">
        <f>_xlfn.CONCAT('Sample Select backend'!$J$2,ROW(AO2923))</f>
        <v>AJ2923</v>
      </c>
      <c r="AP2923" t="str">
        <f>_xlfn.CONCAT('Sample Select backend'!$F$4,ROW(AP2923))</f>
        <v>AF2923</v>
      </c>
      <c r="AQ2923" t="str">
        <f>_xlfn.CONCAT('Sample Select backend'!$I$10,ROW(AQ2923))</f>
        <v>R2923</v>
      </c>
      <c r="AR2923" t="str">
        <f>_xlfn.CONCAT('Sample Select backend'!$M$4,ROW(AR2923))</f>
        <v>AK2923</v>
      </c>
      <c r="AS2923" t="str">
        <f t="shared" si="1027"/>
        <v>Romania</v>
      </c>
      <c r="AT2923" s="9">
        <f t="shared" si="1028"/>
        <v>29</v>
      </c>
      <c r="AU2923">
        <f t="shared" si="1029"/>
        <v>0</v>
      </c>
      <c r="AV2923" s="9">
        <v>1</v>
      </c>
    </row>
    <row r="2924" spans="1:48" x14ac:dyDescent="0.35">
      <c r="A2924" t="s">
        <v>151</v>
      </c>
      <c r="B2924">
        <v>1</v>
      </c>
      <c r="C2924">
        <v>9</v>
      </c>
      <c r="D2924" t="s">
        <v>2009</v>
      </c>
      <c r="E2924">
        <v>-2</v>
      </c>
      <c r="F2924">
        <v>2</v>
      </c>
      <c r="G2924">
        <v>2</v>
      </c>
      <c r="H2924">
        <v>2</v>
      </c>
      <c r="I2924">
        <v>2</v>
      </c>
      <c r="J2924">
        <v>-2</v>
      </c>
      <c r="K2924">
        <v>-2</v>
      </c>
      <c r="L2924">
        <v>2</v>
      </c>
      <c r="M2924">
        <v>1</v>
      </c>
      <c r="N2924" t="s">
        <v>2750</v>
      </c>
      <c r="O2924" t="s">
        <v>2800</v>
      </c>
      <c r="P2924" t="s">
        <v>2810</v>
      </c>
      <c r="Q2924" t="s">
        <v>2813</v>
      </c>
      <c r="R2924">
        <v>0</v>
      </c>
      <c r="S2924">
        <v>-3.9</v>
      </c>
      <c r="T2924">
        <v>-8.41</v>
      </c>
      <c r="U2924">
        <v>47.7</v>
      </c>
      <c r="V2924">
        <f t="shared" si="1031"/>
        <v>0</v>
      </c>
      <c r="W2924">
        <f t="shared" si="1032"/>
        <v>1</v>
      </c>
      <c r="X2924">
        <f t="shared" si="1033"/>
        <v>1</v>
      </c>
      <c r="Y2924">
        <f t="shared" si="1034"/>
        <v>1</v>
      </c>
      <c r="Z2924">
        <f t="shared" si="1035"/>
        <v>1</v>
      </c>
      <c r="AA2924">
        <f t="shared" si="1036"/>
        <v>0</v>
      </c>
      <c r="AB2924">
        <f t="shared" si="1037"/>
        <v>0</v>
      </c>
      <c r="AC2924">
        <f t="shared" si="1038"/>
        <v>1</v>
      </c>
      <c r="AD2924">
        <f t="shared" si="1039"/>
        <v>1</v>
      </c>
      <c r="AE2924" s="4" t="s">
        <v>2828</v>
      </c>
      <c r="AF2924" s="9" t="s">
        <v>2829</v>
      </c>
      <c r="AG2924">
        <v>0</v>
      </c>
      <c r="AH2924">
        <v>1</v>
      </c>
      <c r="AI2924">
        <v>0</v>
      </c>
      <c r="AJ2924">
        <v>1</v>
      </c>
      <c r="AK2924" s="9" t="s">
        <v>2840</v>
      </c>
      <c r="AL2924">
        <f t="shared" si="1026"/>
        <v>0</v>
      </c>
      <c r="AM2924">
        <f>IF(AND(INDIRECT(AN2924)='Sample Select backend'!$C$2,INDIRECT(AO2924)=1,INDIRECT(AP2924)='Sample Select backend'!$F$2,INDIRECT(AQ2924)=1,INDIRECT(AR2924)='Sample Select backend'!$M$2),1,0)</f>
        <v>0</v>
      </c>
      <c r="AN2924" t="str">
        <f>_xlfn.CONCAT('Sample Select backend'!$C$4,ROW(AN2924))</f>
        <v>AE2924</v>
      </c>
      <c r="AO2924" s="9" t="str">
        <f>_xlfn.CONCAT('Sample Select backend'!$J$2,ROW(AO2924))</f>
        <v>AJ2924</v>
      </c>
      <c r="AP2924" t="str">
        <f>_xlfn.CONCAT('Sample Select backend'!$F$4,ROW(AP2924))</f>
        <v>AF2924</v>
      </c>
      <c r="AQ2924" t="str">
        <f>_xlfn.CONCAT('Sample Select backend'!$I$10,ROW(AQ2924))</f>
        <v>R2924</v>
      </c>
      <c r="AR2924" t="str">
        <f>_xlfn.CONCAT('Sample Select backend'!$M$4,ROW(AR2924))</f>
        <v>AK2924</v>
      </c>
      <c r="AS2924" t="str">
        <f t="shared" si="1027"/>
        <v>Romania</v>
      </c>
      <c r="AT2924" s="9">
        <f t="shared" si="1028"/>
        <v>9</v>
      </c>
      <c r="AU2924">
        <f t="shared" si="1029"/>
        <v>0</v>
      </c>
      <c r="AV2924" s="9">
        <v>1</v>
      </c>
    </row>
    <row r="2925" spans="1:48" x14ac:dyDescent="0.35">
      <c r="A2925" t="s">
        <v>151</v>
      </c>
      <c r="B2925">
        <v>1</v>
      </c>
      <c r="C2925">
        <v>12</v>
      </c>
      <c r="D2925" t="s">
        <v>2007</v>
      </c>
      <c r="E2925">
        <v>-2</v>
      </c>
      <c r="F2925">
        <v>2</v>
      </c>
      <c r="G2925">
        <v>-2</v>
      </c>
      <c r="I2925">
        <v>-2</v>
      </c>
      <c r="J2925">
        <v>2</v>
      </c>
      <c r="K2925">
        <v>2</v>
      </c>
      <c r="L2925">
        <v>2</v>
      </c>
      <c r="M2925">
        <v>1</v>
      </c>
      <c r="N2925" t="s">
        <v>2750</v>
      </c>
      <c r="O2925" t="s">
        <v>2800</v>
      </c>
      <c r="P2925" t="s">
        <v>2810</v>
      </c>
      <c r="Q2925" t="s">
        <v>2813</v>
      </c>
      <c r="R2925">
        <v>0</v>
      </c>
      <c r="S2925">
        <v>-3.9</v>
      </c>
      <c r="T2925">
        <v>-8.41</v>
      </c>
      <c r="U2925">
        <v>47.7</v>
      </c>
      <c r="V2925">
        <f t="shared" si="1031"/>
        <v>0</v>
      </c>
      <c r="W2925">
        <f t="shared" si="1032"/>
        <v>1</v>
      </c>
      <c r="X2925">
        <f t="shared" si="1033"/>
        <v>0</v>
      </c>
      <c r="Y2925">
        <f t="shared" si="1034"/>
        <v>-1</v>
      </c>
      <c r="Z2925">
        <f t="shared" si="1035"/>
        <v>0</v>
      </c>
      <c r="AA2925">
        <f t="shared" si="1036"/>
        <v>1</v>
      </c>
      <c r="AB2925">
        <f t="shared" si="1037"/>
        <v>1</v>
      </c>
      <c r="AC2925">
        <f t="shared" si="1038"/>
        <v>1</v>
      </c>
      <c r="AD2925">
        <f t="shared" si="1039"/>
        <v>1</v>
      </c>
      <c r="AE2925" s="4" t="s">
        <v>2828</v>
      </c>
      <c r="AF2925" s="9" t="s">
        <v>2829</v>
      </c>
      <c r="AG2925">
        <v>0</v>
      </c>
      <c r="AH2925">
        <v>1</v>
      </c>
      <c r="AI2925">
        <v>0</v>
      </c>
      <c r="AJ2925">
        <v>1</v>
      </c>
      <c r="AK2925" s="9" t="s">
        <v>2840</v>
      </c>
      <c r="AL2925">
        <f t="shared" si="1026"/>
        <v>0</v>
      </c>
      <c r="AM2925">
        <f>IF(AND(INDIRECT(AN2925)='Sample Select backend'!$C$2,INDIRECT(AO2925)=1,INDIRECT(AP2925)='Sample Select backend'!$F$2,INDIRECT(AQ2925)=1,INDIRECT(AR2925)='Sample Select backend'!$M$2),1,0)</f>
        <v>0</v>
      </c>
      <c r="AN2925" t="str">
        <f>_xlfn.CONCAT('Sample Select backend'!$C$4,ROW(AN2925))</f>
        <v>AE2925</v>
      </c>
      <c r="AO2925" s="9" t="str">
        <f>_xlfn.CONCAT('Sample Select backend'!$J$2,ROW(AO2925))</f>
        <v>AJ2925</v>
      </c>
      <c r="AP2925" t="str">
        <f>_xlfn.CONCAT('Sample Select backend'!$F$4,ROW(AP2925))</f>
        <v>AF2925</v>
      </c>
      <c r="AQ2925" t="str">
        <f>_xlfn.CONCAT('Sample Select backend'!$I$10,ROW(AQ2925))</f>
        <v>R2925</v>
      </c>
      <c r="AR2925" t="str">
        <f>_xlfn.CONCAT('Sample Select backend'!$M$4,ROW(AR2925))</f>
        <v>AK2925</v>
      </c>
      <c r="AS2925" t="str">
        <f t="shared" si="1027"/>
        <v>Romania</v>
      </c>
      <c r="AT2925" s="9">
        <f t="shared" si="1028"/>
        <v>12</v>
      </c>
      <c r="AU2925">
        <f t="shared" si="1029"/>
        <v>0</v>
      </c>
      <c r="AV2925" s="9">
        <v>1</v>
      </c>
    </row>
    <row r="2926" spans="1:48" x14ac:dyDescent="0.35">
      <c r="A2926" t="s">
        <v>151</v>
      </c>
      <c r="B2926">
        <v>1</v>
      </c>
      <c r="C2926">
        <v>11</v>
      </c>
      <c r="D2926" t="s">
        <v>2001</v>
      </c>
      <c r="E2926">
        <v>-2</v>
      </c>
      <c r="F2926">
        <v>2</v>
      </c>
      <c r="G2926">
        <v>-2</v>
      </c>
      <c r="I2926">
        <v>-2</v>
      </c>
      <c r="J2926">
        <v>2</v>
      </c>
      <c r="K2926">
        <v>2</v>
      </c>
      <c r="L2926">
        <v>2</v>
      </c>
      <c r="M2926">
        <v>1</v>
      </c>
      <c r="N2926" t="s">
        <v>2750</v>
      </c>
      <c r="O2926" t="s">
        <v>2800</v>
      </c>
      <c r="P2926" t="s">
        <v>2810</v>
      </c>
      <c r="Q2926" t="s">
        <v>2813</v>
      </c>
      <c r="R2926">
        <v>0</v>
      </c>
      <c r="S2926">
        <v>-3.9</v>
      </c>
      <c r="T2926">
        <v>-8.41</v>
      </c>
      <c r="U2926">
        <v>47.7</v>
      </c>
      <c r="V2926">
        <f t="shared" si="1031"/>
        <v>0</v>
      </c>
      <c r="W2926">
        <f t="shared" si="1032"/>
        <v>1</v>
      </c>
      <c r="X2926">
        <f t="shared" si="1033"/>
        <v>0</v>
      </c>
      <c r="Y2926">
        <f t="shared" si="1034"/>
        <v>-1</v>
      </c>
      <c r="Z2926">
        <f t="shared" si="1035"/>
        <v>0</v>
      </c>
      <c r="AA2926">
        <f t="shared" si="1036"/>
        <v>1</v>
      </c>
      <c r="AB2926">
        <f t="shared" si="1037"/>
        <v>1</v>
      </c>
      <c r="AC2926">
        <f t="shared" si="1038"/>
        <v>1</v>
      </c>
      <c r="AD2926">
        <f t="shared" si="1039"/>
        <v>1</v>
      </c>
      <c r="AE2926" s="4" t="s">
        <v>2828</v>
      </c>
      <c r="AF2926" s="9" t="s">
        <v>2829</v>
      </c>
      <c r="AG2926">
        <v>0</v>
      </c>
      <c r="AH2926">
        <v>1</v>
      </c>
      <c r="AI2926">
        <v>0</v>
      </c>
      <c r="AJ2926">
        <v>1</v>
      </c>
      <c r="AK2926" s="9" t="s">
        <v>2840</v>
      </c>
      <c r="AL2926">
        <f t="shared" si="1026"/>
        <v>0</v>
      </c>
      <c r="AM2926">
        <f>IF(AND(INDIRECT(AN2926)='Sample Select backend'!$C$2,INDIRECT(AO2926)=1,INDIRECT(AP2926)='Sample Select backend'!$F$2,INDIRECT(AQ2926)=1,INDIRECT(AR2926)='Sample Select backend'!$M$2),1,0)</f>
        <v>0</v>
      </c>
      <c r="AN2926" t="str">
        <f>_xlfn.CONCAT('Sample Select backend'!$C$4,ROW(AN2926))</f>
        <v>AE2926</v>
      </c>
      <c r="AO2926" s="9" t="str">
        <f>_xlfn.CONCAT('Sample Select backend'!$J$2,ROW(AO2926))</f>
        <v>AJ2926</v>
      </c>
      <c r="AP2926" t="str">
        <f>_xlfn.CONCAT('Sample Select backend'!$F$4,ROW(AP2926))</f>
        <v>AF2926</v>
      </c>
      <c r="AQ2926" t="str">
        <f>_xlfn.CONCAT('Sample Select backend'!$I$10,ROW(AQ2926))</f>
        <v>R2926</v>
      </c>
      <c r="AR2926" t="str">
        <f>_xlfn.CONCAT('Sample Select backend'!$M$4,ROW(AR2926))</f>
        <v>AK2926</v>
      </c>
      <c r="AS2926" t="str">
        <f t="shared" si="1027"/>
        <v>Romania</v>
      </c>
      <c r="AT2926" s="9">
        <f t="shared" si="1028"/>
        <v>11</v>
      </c>
      <c r="AU2926">
        <f t="shared" si="1029"/>
        <v>0</v>
      </c>
      <c r="AV2926" s="9">
        <v>1</v>
      </c>
    </row>
    <row r="2927" spans="1:48" x14ac:dyDescent="0.35">
      <c r="A2927" t="s">
        <v>151</v>
      </c>
      <c r="B2927">
        <v>1</v>
      </c>
      <c r="C2927">
        <v>6</v>
      </c>
      <c r="D2927" t="s">
        <v>2000</v>
      </c>
      <c r="E2927">
        <v>2</v>
      </c>
      <c r="F2927">
        <v>2</v>
      </c>
      <c r="G2927">
        <v>2</v>
      </c>
      <c r="H2927">
        <v>2</v>
      </c>
      <c r="I2927">
        <v>2</v>
      </c>
      <c r="J2927">
        <v>2</v>
      </c>
      <c r="K2927">
        <v>1</v>
      </c>
      <c r="L2927">
        <v>2</v>
      </c>
      <c r="M2927">
        <v>1</v>
      </c>
      <c r="N2927" t="s">
        <v>2750</v>
      </c>
      <c r="O2927" t="s">
        <v>2800</v>
      </c>
      <c r="P2927" t="s">
        <v>2810</v>
      </c>
      <c r="Q2927" t="s">
        <v>2813</v>
      </c>
      <c r="R2927">
        <v>0</v>
      </c>
      <c r="S2927">
        <v>-3.9</v>
      </c>
      <c r="T2927">
        <v>-8.41</v>
      </c>
      <c r="U2927">
        <v>47.7</v>
      </c>
      <c r="V2927">
        <f t="shared" si="1031"/>
        <v>1</v>
      </c>
      <c r="W2927">
        <f t="shared" si="1032"/>
        <v>1</v>
      </c>
      <c r="X2927">
        <f t="shared" si="1033"/>
        <v>1</v>
      </c>
      <c r="Y2927">
        <f t="shared" si="1034"/>
        <v>1</v>
      </c>
      <c r="Z2927">
        <f t="shared" si="1035"/>
        <v>1</v>
      </c>
      <c r="AA2927">
        <f t="shared" si="1036"/>
        <v>1</v>
      </c>
      <c r="AB2927">
        <f t="shared" si="1037"/>
        <v>1</v>
      </c>
      <c r="AC2927">
        <f t="shared" si="1038"/>
        <v>1</v>
      </c>
      <c r="AD2927">
        <f t="shared" si="1039"/>
        <v>1</v>
      </c>
      <c r="AE2927" s="4" t="s">
        <v>2828</v>
      </c>
      <c r="AF2927" s="9" t="s">
        <v>2829</v>
      </c>
      <c r="AG2927">
        <v>0</v>
      </c>
      <c r="AH2927">
        <v>1</v>
      </c>
      <c r="AI2927">
        <v>0</v>
      </c>
      <c r="AJ2927">
        <v>1</v>
      </c>
      <c r="AK2927" s="9" t="s">
        <v>2840</v>
      </c>
      <c r="AL2927">
        <f t="shared" si="1026"/>
        <v>0</v>
      </c>
      <c r="AM2927">
        <f>IF(AND(INDIRECT(AN2927)='Sample Select backend'!$C$2,INDIRECT(AO2927)=1,INDIRECT(AP2927)='Sample Select backend'!$F$2,INDIRECT(AQ2927)=1,INDIRECT(AR2927)='Sample Select backend'!$M$2),1,0)</f>
        <v>0</v>
      </c>
      <c r="AN2927" t="str">
        <f>_xlfn.CONCAT('Sample Select backend'!$C$4,ROW(AN2927))</f>
        <v>AE2927</v>
      </c>
      <c r="AO2927" s="9" t="str">
        <f>_xlfn.CONCAT('Sample Select backend'!$J$2,ROW(AO2927))</f>
        <v>AJ2927</v>
      </c>
      <c r="AP2927" t="str">
        <f>_xlfn.CONCAT('Sample Select backend'!$F$4,ROW(AP2927))</f>
        <v>AF2927</v>
      </c>
      <c r="AQ2927" t="str">
        <f>_xlfn.CONCAT('Sample Select backend'!$I$10,ROW(AQ2927))</f>
        <v>R2927</v>
      </c>
      <c r="AR2927" t="str">
        <f>_xlfn.CONCAT('Sample Select backend'!$M$4,ROW(AR2927))</f>
        <v>AK2927</v>
      </c>
      <c r="AS2927" t="str">
        <f t="shared" si="1027"/>
        <v>Romania</v>
      </c>
      <c r="AT2927" s="9">
        <f t="shared" si="1028"/>
        <v>6</v>
      </c>
      <c r="AU2927">
        <f t="shared" si="1029"/>
        <v>0</v>
      </c>
      <c r="AV2927" s="9">
        <v>1</v>
      </c>
    </row>
    <row r="2928" spans="1:48" x14ac:dyDescent="0.35">
      <c r="A2928" t="s">
        <v>151</v>
      </c>
      <c r="B2928">
        <v>5</v>
      </c>
      <c r="C2928" t="s">
        <v>204</v>
      </c>
      <c r="D2928" t="s">
        <v>2006</v>
      </c>
      <c r="E2928">
        <v>1</v>
      </c>
      <c r="F2928">
        <v>-2</v>
      </c>
      <c r="G2928">
        <v>-2</v>
      </c>
      <c r="H2928">
        <v>-1</v>
      </c>
      <c r="I2928">
        <v>-2</v>
      </c>
      <c r="J2928">
        <v>2</v>
      </c>
      <c r="K2928">
        <v>1</v>
      </c>
      <c r="L2928">
        <v>2</v>
      </c>
      <c r="M2928">
        <v>1</v>
      </c>
      <c r="N2928" t="s">
        <v>2750</v>
      </c>
      <c r="O2928" t="s">
        <v>2800</v>
      </c>
      <c r="P2928" t="s">
        <v>2810</v>
      </c>
      <c r="Q2928" t="s">
        <v>2813</v>
      </c>
      <c r="R2928">
        <v>0</v>
      </c>
      <c r="S2928">
        <v>-3.9</v>
      </c>
      <c r="T2928">
        <v>-8.41</v>
      </c>
      <c r="U2928">
        <v>47.7</v>
      </c>
      <c r="V2928">
        <f t="shared" si="1031"/>
        <v>1</v>
      </c>
      <c r="W2928">
        <f t="shared" si="1032"/>
        <v>0</v>
      </c>
      <c r="X2928">
        <f t="shared" si="1033"/>
        <v>0</v>
      </c>
      <c r="Y2928">
        <f t="shared" si="1034"/>
        <v>0</v>
      </c>
      <c r="Z2928">
        <f t="shared" si="1035"/>
        <v>0</v>
      </c>
      <c r="AA2928">
        <f t="shared" si="1036"/>
        <v>1</v>
      </c>
      <c r="AB2928">
        <f t="shared" si="1037"/>
        <v>1</v>
      </c>
      <c r="AC2928">
        <f t="shared" si="1038"/>
        <v>1</v>
      </c>
      <c r="AD2928">
        <f t="shared" si="1039"/>
        <v>1</v>
      </c>
      <c r="AE2928" s="4" t="s">
        <v>2828</v>
      </c>
      <c r="AF2928" s="9" t="s">
        <v>2829</v>
      </c>
      <c r="AG2928">
        <v>0</v>
      </c>
      <c r="AH2928">
        <v>1</v>
      </c>
      <c r="AI2928">
        <v>0</v>
      </c>
      <c r="AJ2928">
        <v>1</v>
      </c>
      <c r="AK2928" s="9" t="s">
        <v>2840</v>
      </c>
      <c r="AL2928">
        <f t="shared" si="1026"/>
        <v>0</v>
      </c>
      <c r="AM2928">
        <f>IF(AND(INDIRECT(AN2928)='Sample Select backend'!$C$2,INDIRECT(AO2928)=1,INDIRECT(AP2928)='Sample Select backend'!$F$2,INDIRECT(AQ2928)=1,INDIRECT(AR2928)='Sample Select backend'!$M$2),1,0)</f>
        <v>0</v>
      </c>
      <c r="AN2928" t="str">
        <f>_xlfn.CONCAT('Sample Select backend'!$C$4,ROW(AN2928))</f>
        <v>AE2928</v>
      </c>
      <c r="AO2928" s="9" t="str">
        <f>_xlfn.CONCAT('Sample Select backend'!$J$2,ROW(AO2928))</f>
        <v>AJ2928</v>
      </c>
      <c r="AP2928" t="str">
        <f>_xlfn.CONCAT('Sample Select backend'!$F$4,ROW(AP2928))</f>
        <v>AF2928</v>
      </c>
      <c r="AQ2928" t="str">
        <f>_xlfn.CONCAT('Sample Select backend'!$I$10,ROW(AQ2928))</f>
        <v>R2928</v>
      </c>
      <c r="AR2928" t="str">
        <f>_xlfn.CONCAT('Sample Select backend'!$M$4,ROW(AR2928))</f>
        <v>AK2928</v>
      </c>
      <c r="AS2928" t="str">
        <f t="shared" si="1027"/>
        <v>Romania</v>
      </c>
      <c r="AT2928" s="9" t="str">
        <f t="shared" si="1028"/>
        <v>General</v>
      </c>
      <c r="AU2928">
        <f t="shared" si="1029"/>
        <v>0</v>
      </c>
      <c r="AV2928" s="9">
        <v>1</v>
      </c>
    </row>
    <row r="2929" spans="1:48" x14ac:dyDescent="0.35">
      <c r="A2929" t="s">
        <v>151</v>
      </c>
      <c r="B2929">
        <v>6</v>
      </c>
      <c r="C2929">
        <v>29</v>
      </c>
      <c r="D2929" t="s">
        <v>2005</v>
      </c>
      <c r="E2929">
        <v>1</v>
      </c>
      <c r="F2929">
        <v>1</v>
      </c>
      <c r="G2929">
        <v>2</v>
      </c>
      <c r="H2929">
        <v>-1</v>
      </c>
      <c r="I2929">
        <v>-2</v>
      </c>
      <c r="J2929">
        <v>-2</v>
      </c>
      <c r="K2929">
        <v>1</v>
      </c>
      <c r="L2929">
        <v>2</v>
      </c>
      <c r="M2929">
        <v>1</v>
      </c>
      <c r="N2929" t="s">
        <v>2750</v>
      </c>
      <c r="O2929" t="s">
        <v>2800</v>
      </c>
      <c r="P2929" t="s">
        <v>2810</v>
      </c>
      <c r="Q2929" t="s">
        <v>2813</v>
      </c>
      <c r="R2929">
        <v>0</v>
      </c>
      <c r="S2929">
        <v>-3.9</v>
      </c>
      <c r="T2929">
        <v>-8.41</v>
      </c>
      <c r="U2929">
        <v>47.7</v>
      </c>
      <c r="V2929">
        <f t="shared" si="1031"/>
        <v>1</v>
      </c>
      <c r="W2929">
        <f t="shared" si="1032"/>
        <v>1</v>
      </c>
      <c r="X2929">
        <f t="shared" si="1033"/>
        <v>1</v>
      </c>
      <c r="Y2929">
        <f t="shared" si="1034"/>
        <v>0</v>
      </c>
      <c r="Z2929">
        <f t="shared" si="1035"/>
        <v>0</v>
      </c>
      <c r="AA2929">
        <f t="shared" si="1036"/>
        <v>0</v>
      </c>
      <c r="AB2929">
        <f t="shared" si="1037"/>
        <v>1</v>
      </c>
      <c r="AC2929">
        <f t="shared" si="1038"/>
        <v>1</v>
      </c>
      <c r="AD2929">
        <f t="shared" si="1039"/>
        <v>1</v>
      </c>
      <c r="AE2929" s="4" t="s">
        <v>2828</v>
      </c>
      <c r="AF2929" s="9" t="s">
        <v>2829</v>
      </c>
      <c r="AG2929">
        <v>0</v>
      </c>
      <c r="AH2929">
        <v>1</v>
      </c>
      <c r="AI2929">
        <v>0</v>
      </c>
      <c r="AJ2929">
        <v>1</v>
      </c>
      <c r="AK2929" s="9" t="s">
        <v>2840</v>
      </c>
      <c r="AL2929">
        <f t="shared" si="1026"/>
        <v>0</v>
      </c>
      <c r="AM2929">
        <f>IF(AND(INDIRECT(AN2929)='Sample Select backend'!$C$2,INDIRECT(AO2929)=1,INDIRECT(AP2929)='Sample Select backend'!$F$2,INDIRECT(AQ2929)=1,INDIRECT(AR2929)='Sample Select backend'!$M$2),1,0)</f>
        <v>0</v>
      </c>
      <c r="AN2929" t="str">
        <f>_xlfn.CONCAT('Sample Select backend'!$C$4,ROW(AN2929))</f>
        <v>AE2929</v>
      </c>
      <c r="AO2929" s="9" t="str">
        <f>_xlfn.CONCAT('Sample Select backend'!$J$2,ROW(AO2929))</f>
        <v>AJ2929</v>
      </c>
      <c r="AP2929" t="str">
        <f>_xlfn.CONCAT('Sample Select backend'!$F$4,ROW(AP2929))</f>
        <v>AF2929</v>
      </c>
      <c r="AQ2929" t="str">
        <f>_xlfn.CONCAT('Sample Select backend'!$I$10,ROW(AQ2929))</f>
        <v>R2929</v>
      </c>
      <c r="AR2929" t="str">
        <f>_xlfn.CONCAT('Sample Select backend'!$M$4,ROW(AR2929))</f>
        <v>AK2929</v>
      </c>
      <c r="AS2929" t="str">
        <f t="shared" si="1027"/>
        <v>Romania</v>
      </c>
      <c r="AT2929" s="9">
        <f t="shared" si="1028"/>
        <v>29</v>
      </c>
      <c r="AU2929">
        <f t="shared" si="1029"/>
        <v>0</v>
      </c>
      <c r="AV2929" s="9">
        <v>1</v>
      </c>
    </row>
    <row r="2930" spans="1:48" x14ac:dyDescent="0.35">
      <c r="A2930" t="s">
        <v>151</v>
      </c>
      <c r="B2930">
        <v>6</v>
      </c>
      <c r="C2930">
        <v>29</v>
      </c>
      <c r="D2930" t="s">
        <v>2012</v>
      </c>
      <c r="E2930">
        <v>1</v>
      </c>
      <c r="F2930">
        <v>1</v>
      </c>
      <c r="G2930">
        <v>2</v>
      </c>
      <c r="H2930">
        <v>-1</v>
      </c>
      <c r="I2930">
        <v>-2</v>
      </c>
      <c r="J2930">
        <v>2</v>
      </c>
      <c r="K2930">
        <v>1</v>
      </c>
      <c r="L2930">
        <v>-2</v>
      </c>
      <c r="M2930">
        <v>1</v>
      </c>
      <c r="N2930" t="s">
        <v>2750</v>
      </c>
      <c r="O2930" t="s">
        <v>2800</v>
      </c>
      <c r="P2930" t="s">
        <v>2810</v>
      </c>
      <c r="Q2930" t="s">
        <v>2813</v>
      </c>
      <c r="R2930">
        <v>0</v>
      </c>
      <c r="S2930">
        <v>-3.9</v>
      </c>
      <c r="T2930">
        <v>-8.41</v>
      </c>
      <c r="U2930">
        <v>47.7</v>
      </c>
      <c r="V2930">
        <f t="shared" si="1031"/>
        <v>1</v>
      </c>
      <c r="W2930">
        <f t="shared" si="1032"/>
        <v>1</v>
      </c>
      <c r="X2930">
        <f t="shared" si="1033"/>
        <v>1</v>
      </c>
      <c r="Y2930">
        <f t="shared" si="1034"/>
        <v>0</v>
      </c>
      <c r="Z2930">
        <f t="shared" si="1035"/>
        <v>0</v>
      </c>
      <c r="AA2930">
        <f t="shared" si="1036"/>
        <v>1</v>
      </c>
      <c r="AB2930">
        <f t="shared" si="1037"/>
        <v>1</v>
      </c>
      <c r="AC2930">
        <f t="shared" si="1038"/>
        <v>0</v>
      </c>
      <c r="AD2930">
        <f t="shared" si="1039"/>
        <v>1</v>
      </c>
      <c r="AE2930" s="4" t="s">
        <v>2828</v>
      </c>
      <c r="AF2930" s="9" t="s">
        <v>2829</v>
      </c>
      <c r="AG2930">
        <v>0</v>
      </c>
      <c r="AH2930">
        <v>1</v>
      </c>
      <c r="AI2930">
        <v>0</v>
      </c>
      <c r="AJ2930">
        <v>1</v>
      </c>
      <c r="AK2930" s="9" t="s">
        <v>2840</v>
      </c>
      <c r="AL2930">
        <f t="shared" si="1026"/>
        <v>0</v>
      </c>
      <c r="AM2930">
        <f>IF(AND(INDIRECT(AN2930)='Sample Select backend'!$C$2,INDIRECT(AO2930)=1,INDIRECT(AP2930)='Sample Select backend'!$F$2,INDIRECT(AQ2930)=1,INDIRECT(AR2930)='Sample Select backend'!$M$2),1,0)</f>
        <v>0</v>
      </c>
      <c r="AN2930" t="str">
        <f>_xlfn.CONCAT('Sample Select backend'!$C$4,ROW(AN2930))</f>
        <v>AE2930</v>
      </c>
      <c r="AO2930" s="9" t="str">
        <f>_xlfn.CONCAT('Sample Select backend'!$J$2,ROW(AO2930))</f>
        <v>AJ2930</v>
      </c>
      <c r="AP2930" t="str">
        <f>_xlfn.CONCAT('Sample Select backend'!$F$4,ROW(AP2930))</f>
        <v>AF2930</v>
      </c>
      <c r="AQ2930" t="str">
        <f>_xlfn.CONCAT('Sample Select backend'!$I$10,ROW(AQ2930))</f>
        <v>R2930</v>
      </c>
      <c r="AR2930" t="str">
        <f>_xlfn.CONCAT('Sample Select backend'!$M$4,ROW(AR2930))</f>
        <v>AK2930</v>
      </c>
      <c r="AS2930" t="str">
        <f t="shared" si="1027"/>
        <v>Romania</v>
      </c>
      <c r="AT2930" s="9">
        <f t="shared" si="1028"/>
        <v>29</v>
      </c>
      <c r="AU2930">
        <f t="shared" si="1029"/>
        <v>0</v>
      </c>
      <c r="AV2930" s="9">
        <v>0</v>
      </c>
    </row>
    <row r="2931" spans="1:48" x14ac:dyDescent="0.35">
      <c r="A2931" t="s">
        <v>151</v>
      </c>
      <c r="B2931">
        <v>7</v>
      </c>
      <c r="C2931">
        <v>30</v>
      </c>
      <c r="D2931" t="s">
        <v>2011</v>
      </c>
      <c r="E2931">
        <v>1</v>
      </c>
      <c r="F2931">
        <v>1</v>
      </c>
      <c r="G2931">
        <v>2</v>
      </c>
      <c r="H2931">
        <v>1</v>
      </c>
      <c r="I2931">
        <v>2</v>
      </c>
      <c r="J2931">
        <v>2</v>
      </c>
      <c r="K2931">
        <v>1</v>
      </c>
      <c r="L2931">
        <v>-2</v>
      </c>
      <c r="M2931">
        <v>1</v>
      </c>
      <c r="N2931" t="s">
        <v>2750</v>
      </c>
      <c r="O2931" t="s">
        <v>2800</v>
      </c>
      <c r="P2931" t="s">
        <v>2810</v>
      </c>
      <c r="Q2931" t="s">
        <v>2813</v>
      </c>
      <c r="R2931">
        <v>0</v>
      </c>
      <c r="S2931">
        <v>-3.9</v>
      </c>
      <c r="T2931">
        <v>-8.41</v>
      </c>
      <c r="U2931">
        <v>47.7</v>
      </c>
      <c r="V2931">
        <f t="shared" si="1031"/>
        <v>1</v>
      </c>
      <c r="W2931">
        <f t="shared" si="1032"/>
        <v>1</v>
      </c>
      <c r="X2931">
        <f t="shared" si="1033"/>
        <v>1</v>
      </c>
      <c r="Y2931">
        <f t="shared" si="1034"/>
        <v>1</v>
      </c>
      <c r="Z2931">
        <f t="shared" si="1035"/>
        <v>1</v>
      </c>
      <c r="AA2931">
        <f t="shared" si="1036"/>
        <v>1</v>
      </c>
      <c r="AB2931">
        <f t="shared" si="1037"/>
        <v>1</v>
      </c>
      <c r="AC2931">
        <f t="shared" si="1038"/>
        <v>0</v>
      </c>
      <c r="AD2931">
        <f t="shared" si="1039"/>
        <v>1</v>
      </c>
      <c r="AE2931" s="4" t="s">
        <v>2828</v>
      </c>
      <c r="AF2931" s="9" t="s">
        <v>2829</v>
      </c>
      <c r="AG2931">
        <v>0</v>
      </c>
      <c r="AH2931">
        <v>1</v>
      </c>
      <c r="AI2931">
        <v>0</v>
      </c>
      <c r="AJ2931">
        <v>1</v>
      </c>
      <c r="AK2931" s="9" t="s">
        <v>2840</v>
      </c>
      <c r="AL2931">
        <f t="shared" si="1026"/>
        <v>0</v>
      </c>
      <c r="AM2931">
        <f>IF(AND(INDIRECT(AN2931)='Sample Select backend'!$C$2,INDIRECT(AO2931)=1,INDIRECT(AP2931)='Sample Select backend'!$F$2,INDIRECT(AQ2931)=1,INDIRECT(AR2931)='Sample Select backend'!$M$2),1,0)</f>
        <v>0</v>
      </c>
      <c r="AN2931" t="str">
        <f>_xlfn.CONCAT('Sample Select backend'!$C$4,ROW(AN2931))</f>
        <v>AE2931</v>
      </c>
      <c r="AO2931" s="9" t="str">
        <f>_xlfn.CONCAT('Sample Select backend'!$J$2,ROW(AO2931))</f>
        <v>AJ2931</v>
      </c>
      <c r="AP2931" t="str">
        <f>_xlfn.CONCAT('Sample Select backend'!$F$4,ROW(AP2931))</f>
        <v>AF2931</v>
      </c>
      <c r="AQ2931" t="str">
        <f>_xlfn.CONCAT('Sample Select backend'!$I$10,ROW(AQ2931))</f>
        <v>R2931</v>
      </c>
      <c r="AR2931" t="str">
        <f>_xlfn.CONCAT('Sample Select backend'!$M$4,ROW(AR2931))</f>
        <v>AK2931</v>
      </c>
      <c r="AS2931" t="str">
        <f t="shared" si="1027"/>
        <v>Romania</v>
      </c>
      <c r="AT2931" s="9">
        <f t="shared" si="1028"/>
        <v>30</v>
      </c>
      <c r="AU2931">
        <f t="shared" si="1029"/>
        <v>0</v>
      </c>
      <c r="AV2931" s="9">
        <v>0</v>
      </c>
    </row>
    <row r="2932" spans="1:48" x14ac:dyDescent="0.35">
      <c r="A2932" s="24" t="s">
        <v>151</v>
      </c>
      <c r="B2932" s="24">
        <v>7</v>
      </c>
      <c r="C2932" s="24">
        <v>30</v>
      </c>
      <c r="D2932" s="24" t="s">
        <v>4200</v>
      </c>
      <c r="E2932" s="24"/>
      <c r="O2932" t="s">
        <v>2800</v>
      </c>
      <c r="P2932" t="s">
        <v>2810</v>
      </c>
      <c r="Q2932" t="s">
        <v>2813</v>
      </c>
      <c r="R2932">
        <v>0</v>
      </c>
      <c r="S2932">
        <v>-3.9</v>
      </c>
      <c r="T2932">
        <v>-8.41</v>
      </c>
      <c r="U2932">
        <v>47.7</v>
      </c>
      <c r="V2932">
        <v>-1</v>
      </c>
      <c r="W2932">
        <v>-1</v>
      </c>
      <c r="X2932">
        <v>-1</v>
      </c>
      <c r="Y2932">
        <v>-1</v>
      </c>
      <c r="Z2932">
        <v>-1</v>
      </c>
      <c r="AA2932">
        <v>-1</v>
      </c>
      <c r="AB2932">
        <v>-1</v>
      </c>
      <c r="AC2932">
        <v>-1</v>
      </c>
      <c r="AD2932">
        <v>-1</v>
      </c>
      <c r="AE2932" s="4" t="s">
        <v>2828</v>
      </c>
      <c r="AF2932" s="9" t="s">
        <v>2829</v>
      </c>
      <c r="AG2932">
        <v>0</v>
      </c>
      <c r="AH2932">
        <v>1</v>
      </c>
      <c r="AI2932">
        <v>0</v>
      </c>
      <c r="AJ2932">
        <v>1</v>
      </c>
      <c r="AK2932" s="9" t="s">
        <v>2840</v>
      </c>
      <c r="AL2932">
        <f t="shared" si="1026"/>
        <v>0</v>
      </c>
      <c r="AM2932">
        <f>IF(AND(INDIRECT(AN2932)='Sample Select backend'!$C$2,INDIRECT(AO2932)=1,INDIRECT(AP2932)='Sample Select backend'!$F$2,INDIRECT(AQ2932)=1,INDIRECT(AR2932)='Sample Select backend'!$M$2),1,0)</f>
        <v>0</v>
      </c>
      <c r="AN2932" t="str">
        <f>_xlfn.CONCAT('Sample Select backend'!$C$4,ROW(AN2932))</f>
        <v>AE2932</v>
      </c>
      <c r="AO2932" s="9" t="str">
        <f>_xlfn.CONCAT('Sample Select backend'!$J$2,ROW(AO2932))</f>
        <v>AJ2932</v>
      </c>
      <c r="AP2932" t="str">
        <f>_xlfn.CONCAT('Sample Select backend'!$F$4,ROW(AP2932))</f>
        <v>AF2932</v>
      </c>
      <c r="AQ2932" t="str">
        <f>_xlfn.CONCAT('Sample Select backend'!$I$10,ROW(AQ2932))</f>
        <v>R2932</v>
      </c>
      <c r="AR2932" t="str">
        <f>_xlfn.CONCAT('Sample Select backend'!$M$4,ROW(AR2932))</f>
        <v>AK2932</v>
      </c>
      <c r="AS2932" t="str">
        <f t="shared" si="1027"/>
        <v>Romania</v>
      </c>
      <c r="AT2932" s="9">
        <f t="shared" si="1028"/>
        <v>30</v>
      </c>
      <c r="AU2932">
        <f t="shared" si="1029"/>
        <v>0</v>
      </c>
      <c r="AV2932" s="9">
        <v>0</v>
      </c>
    </row>
    <row r="2933" spans="1:48" x14ac:dyDescent="0.35">
      <c r="A2933" s="24" t="s">
        <v>151</v>
      </c>
      <c r="B2933" s="24">
        <v>1</v>
      </c>
      <c r="C2933" s="24">
        <v>5</v>
      </c>
      <c r="D2933" s="24" t="s">
        <v>4201</v>
      </c>
      <c r="E2933" s="24"/>
      <c r="O2933" t="s">
        <v>2800</v>
      </c>
      <c r="P2933" t="s">
        <v>2810</v>
      </c>
      <c r="Q2933" t="s">
        <v>2813</v>
      </c>
      <c r="R2933">
        <v>0</v>
      </c>
      <c r="S2933">
        <v>-3.9</v>
      </c>
      <c r="T2933">
        <v>-8.41</v>
      </c>
      <c r="U2933">
        <v>47.7</v>
      </c>
      <c r="V2933">
        <v>-1</v>
      </c>
      <c r="W2933">
        <v>-1</v>
      </c>
      <c r="X2933">
        <v>-1</v>
      </c>
      <c r="Y2933">
        <v>-1</v>
      </c>
      <c r="Z2933">
        <v>-1</v>
      </c>
      <c r="AA2933">
        <v>-1</v>
      </c>
      <c r="AB2933">
        <v>-1</v>
      </c>
      <c r="AC2933">
        <v>-1</v>
      </c>
      <c r="AD2933">
        <v>-1</v>
      </c>
      <c r="AE2933" s="4" t="s">
        <v>2828</v>
      </c>
      <c r="AF2933" s="9" t="s">
        <v>2829</v>
      </c>
      <c r="AG2933">
        <v>0</v>
      </c>
      <c r="AH2933">
        <v>1</v>
      </c>
      <c r="AI2933">
        <v>0</v>
      </c>
      <c r="AJ2933">
        <v>1</v>
      </c>
      <c r="AK2933" s="9" t="s">
        <v>2840</v>
      </c>
      <c r="AL2933">
        <f t="shared" si="1026"/>
        <v>0</v>
      </c>
      <c r="AM2933">
        <f>IF(AND(INDIRECT(AN2933)='Sample Select backend'!$C$2,INDIRECT(AO2933)=1,INDIRECT(AP2933)='Sample Select backend'!$F$2,INDIRECT(AQ2933)=1,INDIRECT(AR2933)='Sample Select backend'!$M$2),1,0)</f>
        <v>0</v>
      </c>
      <c r="AN2933" t="str">
        <f>_xlfn.CONCAT('Sample Select backend'!$C$4,ROW(AN2933))</f>
        <v>AE2933</v>
      </c>
      <c r="AO2933" s="9" t="str">
        <f>_xlfn.CONCAT('Sample Select backend'!$J$2,ROW(AO2933))</f>
        <v>AJ2933</v>
      </c>
      <c r="AP2933" t="str">
        <f>_xlfn.CONCAT('Sample Select backend'!$F$4,ROW(AP2933))</f>
        <v>AF2933</v>
      </c>
      <c r="AQ2933" t="str">
        <f>_xlfn.CONCAT('Sample Select backend'!$I$10,ROW(AQ2933))</f>
        <v>R2933</v>
      </c>
      <c r="AR2933" t="str">
        <f>_xlfn.CONCAT('Sample Select backend'!$M$4,ROW(AR2933))</f>
        <v>AK2933</v>
      </c>
      <c r="AS2933" t="str">
        <f t="shared" si="1027"/>
        <v>Romania</v>
      </c>
      <c r="AT2933" s="9">
        <f t="shared" si="1028"/>
        <v>5</v>
      </c>
      <c r="AU2933">
        <f t="shared" si="1029"/>
        <v>0</v>
      </c>
      <c r="AV2933" s="9">
        <v>0</v>
      </c>
    </row>
    <row r="2934" spans="1:48" x14ac:dyDescent="0.35">
      <c r="A2934" s="24" t="s">
        <v>151</v>
      </c>
      <c r="B2934" s="24">
        <v>1</v>
      </c>
      <c r="C2934" s="24" t="s">
        <v>206</v>
      </c>
      <c r="D2934" s="24" t="s">
        <v>4202</v>
      </c>
      <c r="E2934" s="24"/>
      <c r="O2934" t="s">
        <v>2800</v>
      </c>
      <c r="P2934" t="s">
        <v>2810</v>
      </c>
      <c r="Q2934" t="s">
        <v>2813</v>
      </c>
      <c r="R2934">
        <v>0</v>
      </c>
      <c r="S2934">
        <v>-3.9</v>
      </c>
      <c r="T2934">
        <v>-8.41</v>
      </c>
      <c r="U2934">
        <v>47.7</v>
      </c>
      <c r="V2934">
        <v>-1</v>
      </c>
      <c r="W2934">
        <v>-1</v>
      </c>
      <c r="X2934">
        <v>-1</v>
      </c>
      <c r="Y2934">
        <v>-1</v>
      </c>
      <c r="Z2934">
        <v>-1</v>
      </c>
      <c r="AA2934">
        <v>-1</v>
      </c>
      <c r="AB2934">
        <v>-1</v>
      </c>
      <c r="AC2934">
        <v>-1</v>
      </c>
      <c r="AD2934">
        <v>-1</v>
      </c>
      <c r="AE2934" s="4" t="s">
        <v>2828</v>
      </c>
      <c r="AF2934" s="9" t="s">
        <v>2829</v>
      </c>
      <c r="AG2934">
        <v>0</v>
      </c>
      <c r="AH2934">
        <v>1</v>
      </c>
      <c r="AI2934">
        <v>0</v>
      </c>
      <c r="AJ2934">
        <v>1</v>
      </c>
      <c r="AK2934" s="9" t="s">
        <v>2840</v>
      </c>
      <c r="AL2934">
        <f t="shared" si="1026"/>
        <v>0</v>
      </c>
      <c r="AM2934">
        <f>IF(AND(INDIRECT(AN2934)='Sample Select backend'!$C$2,INDIRECT(AO2934)=1,INDIRECT(AP2934)='Sample Select backend'!$F$2,INDIRECT(AQ2934)=1,INDIRECT(AR2934)='Sample Select backend'!$M$2),1,0)</f>
        <v>0</v>
      </c>
      <c r="AN2934" t="str">
        <f>_xlfn.CONCAT('Sample Select backend'!$C$4,ROW(AN2934))</f>
        <v>AE2934</v>
      </c>
      <c r="AO2934" s="9" t="str">
        <f>_xlfn.CONCAT('Sample Select backend'!$J$2,ROW(AO2934))</f>
        <v>AJ2934</v>
      </c>
      <c r="AP2934" t="str">
        <f>_xlfn.CONCAT('Sample Select backend'!$F$4,ROW(AP2934))</f>
        <v>AF2934</v>
      </c>
      <c r="AQ2934" t="str">
        <f>_xlfn.CONCAT('Sample Select backend'!$I$10,ROW(AQ2934))</f>
        <v>R2934</v>
      </c>
      <c r="AR2934" t="str">
        <f>_xlfn.CONCAT('Sample Select backend'!$M$4,ROW(AR2934))</f>
        <v>AK2934</v>
      </c>
      <c r="AS2934" t="str">
        <f t="shared" si="1027"/>
        <v>Romania</v>
      </c>
      <c r="AT2934" s="9" t="str">
        <f t="shared" si="1028"/>
        <v>Tax exemption/waiver/suspension</v>
      </c>
      <c r="AU2934">
        <f t="shared" si="1029"/>
        <v>0</v>
      </c>
      <c r="AV2934" s="9">
        <v>0</v>
      </c>
    </row>
    <row r="2935" spans="1:48" x14ac:dyDescent="0.35">
      <c r="A2935" s="24" t="s">
        <v>151</v>
      </c>
      <c r="B2935" s="24">
        <v>2</v>
      </c>
      <c r="C2935" s="24" t="s">
        <v>206</v>
      </c>
      <c r="D2935" s="24" t="s">
        <v>4203</v>
      </c>
      <c r="E2935" s="24"/>
      <c r="O2935" t="s">
        <v>2800</v>
      </c>
      <c r="P2935" t="s">
        <v>2810</v>
      </c>
      <c r="Q2935" t="s">
        <v>2813</v>
      </c>
      <c r="R2935">
        <v>0</v>
      </c>
      <c r="S2935">
        <v>-3.9</v>
      </c>
      <c r="T2935">
        <v>-8.41</v>
      </c>
      <c r="U2935">
        <v>47.7</v>
      </c>
      <c r="V2935">
        <v>-1</v>
      </c>
      <c r="W2935">
        <v>-1</v>
      </c>
      <c r="X2935">
        <v>-1</v>
      </c>
      <c r="Y2935">
        <v>-1</v>
      </c>
      <c r="Z2935">
        <v>-1</v>
      </c>
      <c r="AA2935">
        <v>-1</v>
      </c>
      <c r="AB2935">
        <v>-1</v>
      </c>
      <c r="AC2935">
        <v>-1</v>
      </c>
      <c r="AD2935">
        <v>-1</v>
      </c>
      <c r="AE2935" s="4" t="s">
        <v>2828</v>
      </c>
      <c r="AF2935" s="9" t="s">
        <v>2829</v>
      </c>
      <c r="AG2935">
        <v>0</v>
      </c>
      <c r="AH2935">
        <v>1</v>
      </c>
      <c r="AI2935">
        <v>0</v>
      </c>
      <c r="AJ2935">
        <v>1</v>
      </c>
      <c r="AK2935" s="9" t="s">
        <v>2840</v>
      </c>
      <c r="AL2935">
        <f t="shared" si="1026"/>
        <v>0</v>
      </c>
      <c r="AM2935">
        <f>IF(AND(INDIRECT(AN2935)='Sample Select backend'!$C$2,INDIRECT(AO2935)=1,INDIRECT(AP2935)='Sample Select backend'!$F$2,INDIRECT(AQ2935)=1,INDIRECT(AR2935)='Sample Select backend'!$M$2),1,0)</f>
        <v>0</v>
      </c>
      <c r="AN2935" t="str">
        <f>_xlfn.CONCAT('Sample Select backend'!$C$4,ROW(AN2935))</f>
        <v>AE2935</v>
      </c>
      <c r="AO2935" s="9" t="str">
        <f>_xlfn.CONCAT('Sample Select backend'!$J$2,ROW(AO2935))</f>
        <v>AJ2935</v>
      </c>
      <c r="AP2935" t="str">
        <f>_xlfn.CONCAT('Sample Select backend'!$F$4,ROW(AP2935))</f>
        <v>AF2935</v>
      </c>
      <c r="AQ2935" t="str">
        <f>_xlfn.CONCAT('Sample Select backend'!$I$10,ROW(AQ2935))</f>
        <v>R2935</v>
      </c>
      <c r="AR2935" t="str">
        <f>_xlfn.CONCAT('Sample Select backend'!$M$4,ROW(AR2935))</f>
        <v>AK2935</v>
      </c>
      <c r="AS2935" t="str">
        <f t="shared" si="1027"/>
        <v>Romania</v>
      </c>
      <c r="AT2935" s="9" t="str">
        <f t="shared" si="1028"/>
        <v>Tax exemption/waiver/suspension</v>
      </c>
      <c r="AU2935">
        <f t="shared" si="1029"/>
        <v>0</v>
      </c>
      <c r="AV2935" s="9">
        <v>0</v>
      </c>
    </row>
    <row r="2936" spans="1:48" x14ac:dyDescent="0.35">
      <c r="A2936" s="24" t="s">
        <v>151</v>
      </c>
      <c r="B2936" s="24">
        <v>1</v>
      </c>
      <c r="C2936" s="24">
        <v>7</v>
      </c>
      <c r="D2936" s="24" t="s">
        <v>4204</v>
      </c>
      <c r="E2936" s="24"/>
      <c r="O2936" t="s">
        <v>2800</v>
      </c>
      <c r="P2936" t="s">
        <v>2810</v>
      </c>
      <c r="Q2936" t="s">
        <v>2813</v>
      </c>
      <c r="R2936">
        <v>0</v>
      </c>
      <c r="S2936">
        <v>-3.9</v>
      </c>
      <c r="T2936">
        <v>-8.41</v>
      </c>
      <c r="U2936">
        <v>47.7</v>
      </c>
      <c r="V2936">
        <v>-1</v>
      </c>
      <c r="W2936">
        <v>-1</v>
      </c>
      <c r="X2936">
        <v>-1</v>
      </c>
      <c r="Y2936">
        <v>-1</v>
      </c>
      <c r="Z2936">
        <v>-1</v>
      </c>
      <c r="AA2936">
        <v>-1</v>
      </c>
      <c r="AB2936">
        <v>-1</v>
      </c>
      <c r="AC2936">
        <v>-1</v>
      </c>
      <c r="AD2936">
        <v>-1</v>
      </c>
      <c r="AE2936" s="4" t="s">
        <v>2828</v>
      </c>
      <c r="AF2936" s="9" t="s">
        <v>2829</v>
      </c>
      <c r="AG2936">
        <v>0</v>
      </c>
      <c r="AH2936">
        <v>1</v>
      </c>
      <c r="AI2936">
        <v>0</v>
      </c>
      <c r="AJ2936">
        <v>1</v>
      </c>
      <c r="AK2936" s="9" t="s">
        <v>2840</v>
      </c>
      <c r="AL2936">
        <f t="shared" si="1026"/>
        <v>0</v>
      </c>
      <c r="AM2936">
        <f>IF(AND(INDIRECT(AN2936)='Sample Select backend'!$C$2,INDIRECT(AO2936)=1,INDIRECT(AP2936)='Sample Select backend'!$F$2,INDIRECT(AQ2936)=1,INDIRECT(AR2936)='Sample Select backend'!$M$2),1,0)</f>
        <v>0</v>
      </c>
      <c r="AN2936" t="str">
        <f>_xlfn.CONCAT('Sample Select backend'!$C$4,ROW(AN2936))</f>
        <v>AE2936</v>
      </c>
      <c r="AO2936" s="9" t="str">
        <f>_xlfn.CONCAT('Sample Select backend'!$J$2,ROW(AO2936))</f>
        <v>AJ2936</v>
      </c>
      <c r="AP2936" t="str">
        <f>_xlfn.CONCAT('Sample Select backend'!$F$4,ROW(AP2936))</f>
        <v>AF2936</v>
      </c>
      <c r="AQ2936" t="str">
        <f>_xlfn.CONCAT('Sample Select backend'!$I$10,ROW(AQ2936))</f>
        <v>R2936</v>
      </c>
      <c r="AR2936" t="str">
        <f>_xlfn.CONCAT('Sample Select backend'!$M$4,ROW(AR2936))</f>
        <v>AK2936</v>
      </c>
      <c r="AS2936" t="str">
        <f t="shared" si="1027"/>
        <v>Romania</v>
      </c>
      <c r="AT2936" s="9">
        <f t="shared" si="1028"/>
        <v>7</v>
      </c>
      <c r="AU2936">
        <f t="shared" si="1029"/>
        <v>0</v>
      </c>
      <c r="AV2936" s="9">
        <v>0</v>
      </c>
    </row>
    <row r="2937" spans="1:48" x14ac:dyDescent="0.35">
      <c r="A2937" s="24" t="s">
        <v>151</v>
      </c>
      <c r="B2937" s="24">
        <v>6</v>
      </c>
      <c r="C2937" s="24">
        <v>29</v>
      </c>
      <c r="D2937" s="24" t="s">
        <v>4205</v>
      </c>
      <c r="E2937" s="24"/>
      <c r="O2937" t="s">
        <v>2800</v>
      </c>
      <c r="P2937" t="s">
        <v>2810</v>
      </c>
      <c r="Q2937" t="s">
        <v>2813</v>
      </c>
      <c r="R2937">
        <v>0</v>
      </c>
      <c r="S2937">
        <v>-3.9</v>
      </c>
      <c r="T2937">
        <v>-8.41</v>
      </c>
      <c r="U2937">
        <v>47.7</v>
      </c>
      <c r="V2937">
        <v>-1</v>
      </c>
      <c r="W2937">
        <v>-1</v>
      </c>
      <c r="X2937">
        <v>-1</v>
      </c>
      <c r="Y2937">
        <v>-1</v>
      </c>
      <c r="Z2937">
        <v>-1</v>
      </c>
      <c r="AA2937">
        <v>-1</v>
      </c>
      <c r="AB2937">
        <v>-1</v>
      </c>
      <c r="AC2937">
        <v>-1</v>
      </c>
      <c r="AD2937">
        <v>-1</v>
      </c>
      <c r="AE2937" s="4" t="s">
        <v>2828</v>
      </c>
      <c r="AF2937" s="9" t="s">
        <v>2829</v>
      </c>
      <c r="AG2937">
        <v>0</v>
      </c>
      <c r="AH2937">
        <v>1</v>
      </c>
      <c r="AI2937">
        <v>0</v>
      </c>
      <c r="AJ2937">
        <v>1</v>
      </c>
      <c r="AK2937" s="9" t="s">
        <v>2840</v>
      </c>
      <c r="AL2937">
        <f t="shared" si="1026"/>
        <v>0</v>
      </c>
      <c r="AM2937">
        <f>IF(AND(INDIRECT(AN2937)='Sample Select backend'!$C$2,INDIRECT(AO2937)=1,INDIRECT(AP2937)='Sample Select backend'!$F$2,INDIRECT(AQ2937)=1,INDIRECT(AR2937)='Sample Select backend'!$M$2),1,0)</f>
        <v>0</v>
      </c>
      <c r="AN2937" t="str">
        <f>_xlfn.CONCAT('Sample Select backend'!$C$4,ROW(AN2937))</f>
        <v>AE2937</v>
      </c>
      <c r="AO2937" s="9" t="str">
        <f>_xlfn.CONCAT('Sample Select backend'!$J$2,ROW(AO2937))</f>
        <v>AJ2937</v>
      </c>
      <c r="AP2937" t="str">
        <f>_xlfn.CONCAT('Sample Select backend'!$F$4,ROW(AP2937))</f>
        <v>AF2937</v>
      </c>
      <c r="AQ2937" t="str">
        <f>_xlfn.CONCAT('Sample Select backend'!$I$10,ROW(AQ2937))</f>
        <v>R2937</v>
      </c>
      <c r="AR2937" t="str">
        <f>_xlfn.CONCAT('Sample Select backend'!$M$4,ROW(AR2937))</f>
        <v>AK2937</v>
      </c>
      <c r="AS2937" t="str">
        <f t="shared" si="1027"/>
        <v>Romania</v>
      </c>
      <c r="AT2937" s="9">
        <f t="shared" si="1028"/>
        <v>29</v>
      </c>
      <c r="AU2937">
        <f t="shared" si="1029"/>
        <v>0</v>
      </c>
      <c r="AV2937" s="9">
        <v>0</v>
      </c>
    </row>
    <row r="2938" spans="1:48" x14ac:dyDescent="0.35">
      <c r="A2938" s="24" t="s">
        <v>151</v>
      </c>
      <c r="B2938" s="24">
        <v>6</v>
      </c>
      <c r="C2938" s="24">
        <v>29</v>
      </c>
      <c r="D2938" s="24" t="s">
        <v>4206</v>
      </c>
      <c r="E2938" s="24"/>
      <c r="O2938" t="s">
        <v>2800</v>
      </c>
      <c r="P2938" t="s">
        <v>2810</v>
      </c>
      <c r="Q2938" t="s">
        <v>2813</v>
      </c>
      <c r="R2938">
        <v>0</v>
      </c>
      <c r="S2938">
        <v>-3.9</v>
      </c>
      <c r="T2938">
        <v>-8.41</v>
      </c>
      <c r="U2938">
        <v>47.7</v>
      </c>
      <c r="V2938">
        <v>-1</v>
      </c>
      <c r="W2938">
        <v>-1</v>
      </c>
      <c r="X2938">
        <v>-1</v>
      </c>
      <c r="Y2938">
        <v>-1</v>
      </c>
      <c r="Z2938">
        <v>-1</v>
      </c>
      <c r="AA2938">
        <v>-1</v>
      </c>
      <c r="AB2938">
        <v>-1</v>
      </c>
      <c r="AC2938">
        <v>-1</v>
      </c>
      <c r="AD2938">
        <v>-1</v>
      </c>
      <c r="AE2938" s="4" t="s">
        <v>2828</v>
      </c>
      <c r="AF2938" s="9" t="s">
        <v>2829</v>
      </c>
      <c r="AG2938">
        <v>0</v>
      </c>
      <c r="AH2938">
        <v>1</v>
      </c>
      <c r="AI2938">
        <v>0</v>
      </c>
      <c r="AJ2938">
        <v>1</v>
      </c>
      <c r="AK2938" s="9" t="s">
        <v>2840</v>
      </c>
      <c r="AL2938">
        <f t="shared" si="1026"/>
        <v>0</v>
      </c>
      <c r="AM2938">
        <f>IF(AND(INDIRECT(AN2938)='Sample Select backend'!$C$2,INDIRECT(AO2938)=1,INDIRECT(AP2938)='Sample Select backend'!$F$2,INDIRECT(AQ2938)=1,INDIRECT(AR2938)='Sample Select backend'!$M$2),1,0)</f>
        <v>0</v>
      </c>
      <c r="AN2938" t="str">
        <f>_xlfn.CONCAT('Sample Select backend'!$C$4,ROW(AN2938))</f>
        <v>AE2938</v>
      </c>
      <c r="AO2938" s="9" t="str">
        <f>_xlfn.CONCAT('Sample Select backend'!$J$2,ROW(AO2938))</f>
        <v>AJ2938</v>
      </c>
      <c r="AP2938" t="str">
        <f>_xlfn.CONCAT('Sample Select backend'!$F$4,ROW(AP2938))</f>
        <v>AF2938</v>
      </c>
      <c r="AQ2938" t="str">
        <f>_xlfn.CONCAT('Sample Select backend'!$I$10,ROW(AQ2938))</f>
        <v>R2938</v>
      </c>
      <c r="AR2938" t="str">
        <f>_xlfn.CONCAT('Sample Select backend'!$M$4,ROW(AR2938))</f>
        <v>AK2938</v>
      </c>
      <c r="AS2938" t="str">
        <f t="shared" si="1027"/>
        <v>Romania</v>
      </c>
      <c r="AT2938" s="9">
        <f t="shared" si="1028"/>
        <v>29</v>
      </c>
      <c r="AU2938">
        <f t="shared" si="1029"/>
        <v>0</v>
      </c>
      <c r="AV2938" s="9">
        <v>1</v>
      </c>
    </row>
    <row r="2939" spans="1:48" x14ac:dyDescent="0.35">
      <c r="A2939" s="24" t="s">
        <v>151</v>
      </c>
      <c r="B2939" s="24">
        <v>1</v>
      </c>
      <c r="C2939" s="24" t="s">
        <v>201</v>
      </c>
      <c r="D2939" s="24" t="s">
        <v>4207</v>
      </c>
      <c r="E2939" s="24"/>
      <c r="O2939" t="s">
        <v>2800</v>
      </c>
      <c r="P2939" t="s">
        <v>2810</v>
      </c>
      <c r="Q2939" t="s">
        <v>2813</v>
      </c>
      <c r="R2939">
        <v>0</v>
      </c>
      <c r="S2939">
        <v>-3.9</v>
      </c>
      <c r="T2939">
        <v>-8.41</v>
      </c>
      <c r="U2939">
        <v>47.7</v>
      </c>
      <c r="V2939">
        <v>-1</v>
      </c>
      <c r="W2939">
        <v>-1</v>
      </c>
      <c r="X2939">
        <v>-1</v>
      </c>
      <c r="Y2939">
        <v>-1</v>
      </c>
      <c r="Z2939">
        <v>-1</v>
      </c>
      <c r="AA2939">
        <v>-1</v>
      </c>
      <c r="AB2939">
        <v>-1</v>
      </c>
      <c r="AC2939">
        <v>-1</v>
      </c>
      <c r="AD2939">
        <v>-1</v>
      </c>
      <c r="AE2939" s="4" t="s">
        <v>2828</v>
      </c>
      <c r="AF2939" s="9" t="s">
        <v>2829</v>
      </c>
      <c r="AG2939">
        <v>0</v>
      </c>
      <c r="AH2939">
        <v>1</v>
      </c>
      <c r="AI2939">
        <v>0</v>
      </c>
      <c r="AJ2939">
        <v>1</v>
      </c>
      <c r="AK2939" s="9" t="s">
        <v>2840</v>
      </c>
      <c r="AL2939">
        <f t="shared" si="1026"/>
        <v>0</v>
      </c>
      <c r="AM2939">
        <f>IF(AND(INDIRECT(AN2939)='Sample Select backend'!$C$2,INDIRECT(AO2939)=1,INDIRECT(AP2939)='Sample Select backend'!$F$2,INDIRECT(AQ2939)=1,INDIRECT(AR2939)='Sample Select backend'!$M$2),1,0)</f>
        <v>0</v>
      </c>
      <c r="AN2939" t="str">
        <f>_xlfn.CONCAT('Sample Select backend'!$C$4,ROW(AN2939))</f>
        <v>AE2939</v>
      </c>
      <c r="AO2939" s="9" t="str">
        <f>_xlfn.CONCAT('Sample Select backend'!$J$2,ROW(AO2939))</f>
        <v>AJ2939</v>
      </c>
      <c r="AP2939" t="str">
        <f>_xlfn.CONCAT('Sample Select backend'!$F$4,ROW(AP2939))</f>
        <v>AF2939</v>
      </c>
      <c r="AQ2939" t="str">
        <f>_xlfn.CONCAT('Sample Select backend'!$I$10,ROW(AQ2939))</f>
        <v>R2939</v>
      </c>
      <c r="AR2939" t="str">
        <f>_xlfn.CONCAT('Sample Select backend'!$M$4,ROW(AR2939))</f>
        <v>AK2939</v>
      </c>
      <c r="AS2939" t="str">
        <f t="shared" si="1027"/>
        <v>Romania</v>
      </c>
      <c r="AT2939" s="9" t="str">
        <f t="shared" si="1028"/>
        <v>Other</v>
      </c>
      <c r="AU2939">
        <f t="shared" si="1029"/>
        <v>0</v>
      </c>
      <c r="AV2939" s="9">
        <v>1</v>
      </c>
    </row>
    <row r="2940" spans="1:48" x14ac:dyDescent="0.35">
      <c r="A2940" t="s">
        <v>152</v>
      </c>
      <c r="B2940">
        <v>6</v>
      </c>
      <c r="C2940">
        <v>29</v>
      </c>
      <c r="D2940" t="s">
        <v>2016</v>
      </c>
      <c r="E2940">
        <v>1</v>
      </c>
      <c r="F2940">
        <v>1</v>
      </c>
      <c r="G2940">
        <v>-2</v>
      </c>
      <c r="H2940">
        <v>-1</v>
      </c>
      <c r="I2940">
        <v>-2</v>
      </c>
      <c r="J2940">
        <v>2</v>
      </c>
      <c r="K2940">
        <v>1</v>
      </c>
      <c r="L2940">
        <v>2</v>
      </c>
      <c r="M2940">
        <v>1</v>
      </c>
      <c r="N2940" t="s">
        <v>2751</v>
      </c>
      <c r="O2940" t="s">
        <v>2800</v>
      </c>
      <c r="P2940" t="s">
        <v>2810</v>
      </c>
      <c r="Q2940" t="s">
        <v>2816</v>
      </c>
      <c r="R2940">
        <v>0</v>
      </c>
      <c r="S2940">
        <v>-3.06</v>
      </c>
      <c r="T2940">
        <v>-3.08</v>
      </c>
      <c r="U2940">
        <v>17.84</v>
      </c>
      <c r="V2940">
        <f t="shared" ref="V2940:V2968" si="1040">IF(E2940&gt;0,1,IF(E2940&lt;0,0,-1))</f>
        <v>1</v>
      </c>
      <c r="W2940">
        <f t="shared" ref="W2940:W2968" si="1041">IF(F2940&gt;0,1,IF(F2940&lt;0,0,-1))</f>
        <v>1</v>
      </c>
      <c r="X2940">
        <f t="shared" ref="X2940:X2968" si="1042">IF(G2940&gt;0,1,IF(G2940&lt;0,0,-1))</f>
        <v>0</v>
      </c>
      <c r="Y2940">
        <f t="shared" ref="Y2940:Y2968" si="1043">IF(H2940&gt;0,1,IF(H2940&lt;0,0,-1))</f>
        <v>0</v>
      </c>
      <c r="Z2940">
        <f t="shared" ref="Z2940:Z2968" si="1044">IF(I2940&gt;0,1,IF(I2940&lt;0,0,-1))</f>
        <v>0</v>
      </c>
      <c r="AA2940">
        <f t="shared" ref="AA2940:AA2968" si="1045">IF(J2940&gt;0,1,IF(J2940&lt;0,0,-1))</f>
        <v>1</v>
      </c>
      <c r="AB2940">
        <f t="shared" ref="AB2940:AB2968" si="1046">IF(K2940&gt;0,1,IF(K2940&lt;0,0,-1))</f>
        <v>1</v>
      </c>
      <c r="AC2940">
        <f t="shared" ref="AC2940:AC2968" si="1047">IF(L2940&gt;0,1,IF(L2940&lt;0,0,-1))</f>
        <v>1</v>
      </c>
      <c r="AD2940">
        <f t="shared" ref="AD2940:AD2968" si="1048">IF(M2940&gt;0,1,IF(M2940&lt;0,0,-1))</f>
        <v>1</v>
      </c>
      <c r="AE2940" s="4" t="s">
        <v>2828</v>
      </c>
      <c r="AF2940" s="9" t="s">
        <v>2829</v>
      </c>
      <c r="AG2940">
        <v>0</v>
      </c>
      <c r="AH2940">
        <v>1</v>
      </c>
      <c r="AI2940">
        <v>0</v>
      </c>
      <c r="AJ2940">
        <v>1</v>
      </c>
      <c r="AK2940" s="9" t="s">
        <v>2840</v>
      </c>
      <c r="AL2940">
        <f t="shared" si="1026"/>
        <v>0</v>
      </c>
      <c r="AM2940">
        <f>IF(AND(INDIRECT(AN2940)='Sample Select backend'!$C$2,INDIRECT(AO2940)=1,INDIRECT(AP2940)='Sample Select backend'!$F$2,INDIRECT(AQ2940)=1,INDIRECT(AR2940)='Sample Select backend'!$M$2),1,0)</f>
        <v>0</v>
      </c>
      <c r="AN2940" t="str">
        <f>_xlfn.CONCAT('Sample Select backend'!$C$4,ROW(AN2940))</f>
        <v>AE2940</v>
      </c>
      <c r="AO2940" s="9" t="str">
        <f>_xlfn.CONCAT('Sample Select backend'!$J$2,ROW(AO2940))</f>
        <v>AJ2940</v>
      </c>
      <c r="AP2940" t="str">
        <f>_xlfn.CONCAT('Sample Select backend'!$F$4,ROW(AP2940))</f>
        <v>AF2940</v>
      </c>
      <c r="AQ2940" t="str">
        <f>_xlfn.CONCAT('Sample Select backend'!$I$10,ROW(AQ2940))</f>
        <v>R2940</v>
      </c>
      <c r="AR2940" t="str">
        <f>_xlfn.CONCAT('Sample Select backend'!$M$4,ROW(AR2940))</f>
        <v>AK2940</v>
      </c>
      <c r="AS2940" t="str">
        <f t="shared" si="1027"/>
        <v>Russian Federation</v>
      </c>
      <c r="AT2940" s="9">
        <f t="shared" si="1028"/>
        <v>29</v>
      </c>
      <c r="AU2940">
        <f t="shared" si="1029"/>
        <v>1</v>
      </c>
      <c r="AV2940" s="9">
        <v>1</v>
      </c>
    </row>
    <row r="2941" spans="1:48" x14ac:dyDescent="0.35">
      <c r="A2941" t="s">
        <v>152</v>
      </c>
      <c r="B2941">
        <v>4</v>
      </c>
      <c r="C2941" t="s">
        <v>206</v>
      </c>
      <c r="D2941" t="s">
        <v>2019</v>
      </c>
      <c r="F2941">
        <v>2</v>
      </c>
      <c r="G2941">
        <v>-2</v>
      </c>
      <c r="H2941">
        <v>-1</v>
      </c>
      <c r="I2941">
        <v>-2</v>
      </c>
      <c r="J2941">
        <v>-2</v>
      </c>
      <c r="K2941">
        <v>-2</v>
      </c>
      <c r="M2941">
        <v>1</v>
      </c>
      <c r="N2941" t="s">
        <v>2751</v>
      </c>
      <c r="O2941" t="s">
        <v>2800</v>
      </c>
      <c r="P2941" t="s">
        <v>2810</v>
      </c>
      <c r="Q2941" t="s">
        <v>2816</v>
      </c>
      <c r="R2941">
        <v>0</v>
      </c>
      <c r="S2941">
        <v>-3.06</v>
      </c>
      <c r="T2941">
        <v>-3.08</v>
      </c>
      <c r="U2941">
        <v>17.84</v>
      </c>
      <c r="V2941">
        <f t="shared" si="1040"/>
        <v>-1</v>
      </c>
      <c r="W2941">
        <f t="shared" si="1041"/>
        <v>1</v>
      </c>
      <c r="X2941">
        <f t="shared" si="1042"/>
        <v>0</v>
      </c>
      <c r="Y2941">
        <f t="shared" si="1043"/>
        <v>0</v>
      </c>
      <c r="Z2941">
        <f t="shared" si="1044"/>
        <v>0</v>
      </c>
      <c r="AA2941">
        <f t="shared" si="1045"/>
        <v>0</v>
      </c>
      <c r="AB2941">
        <f t="shared" si="1046"/>
        <v>0</v>
      </c>
      <c r="AC2941">
        <f t="shared" si="1047"/>
        <v>-1</v>
      </c>
      <c r="AD2941">
        <f t="shared" si="1048"/>
        <v>1</v>
      </c>
      <c r="AE2941" s="4" t="s">
        <v>2828</v>
      </c>
      <c r="AF2941" s="9" t="s">
        <v>2829</v>
      </c>
      <c r="AG2941">
        <v>0</v>
      </c>
      <c r="AH2941">
        <v>1</v>
      </c>
      <c r="AI2941">
        <v>0</v>
      </c>
      <c r="AJ2941">
        <v>1</v>
      </c>
      <c r="AK2941" s="9" t="s">
        <v>2840</v>
      </c>
      <c r="AL2941">
        <f t="shared" si="1026"/>
        <v>0</v>
      </c>
      <c r="AM2941">
        <f>IF(AND(INDIRECT(AN2941)='Sample Select backend'!$C$2,INDIRECT(AO2941)=1,INDIRECT(AP2941)='Sample Select backend'!$F$2,INDIRECT(AQ2941)=1,INDIRECT(AR2941)='Sample Select backend'!$M$2),1,0)</f>
        <v>0</v>
      </c>
      <c r="AN2941" t="str">
        <f>_xlfn.CONCAT('Sample Select backend'!$C$4,ROW(AN2941))</f>
        <v>AE2941</v>
      </c>
      <c r="AO2941" s="9" t="str">
        <f>_xlfn.CONCAT('Sample Select backend'!$J$2,ROW(AO2941))</f>
        <v>AJ2941</v>
      </c>
      <c r="AP2941" t="str">
        <f>_xlfn.CONCAT('Sample Select backend'!$F$4,ROW(AP2941))</f>
        <v>AF2941</v>
      </c>
      <c r="AQ2941" t="str">
        <f>_xlfn.CONCAT('Sample Select backend'!$I$10,ROW(AQ2941))</f>
        <v>R2941</v>
      </c>
      <c r="AR2941" t="str">
        <f>_xlfn.CONCAT('Sample Select backend'!$M$4,ROW(AR2941))</f>
        <v>AK2941</v>
      </c>
      <c r="AS2941" t="str">
        <f t="shared" si="1027"/>
        <v>Russian Federation</v>
      </c>
      <c r="AT2941" s="9" t="str">
        <f t="shared" si="1028"/>
        <v>Tax exemption/waiver/suspension</v>
      </c>
      <c r="AU2941">
        <f t="shared" si="1029"/>
        <v>0</v>
      </c>
      <c r="AV2941" s="9">
        <v>1</v>
      </c>
    </row>
    <row r="2942" spans="1:48" x14ac:dyDescent="0.35">
      <c r="A2942" t="s">
        <v>152</v>
      </c>
      <c r="B2942">
        <v>7</v>
      </c>
      <c r="C2942">
        <v>30</v>
      </c>
      <c r="D2942" t="s">
        <v>2040</v>
      </c>
      <c r="E2942">
        <v>1</v>
      </c>
      <c r="F2942">
        <v>1</v>
      </c>
      <c r="G2942">
        <v>2</v>
      </c>
      <c r="H2942">
        <v>1</v>
      </c>
      <c r="I2942">
        <v>2</v>
      </c>
      <c r="J2942">
        <v>2</v>
      </c>
      <c r="K2942">
        <v>1</v>
      </c>
      <c r="L2942">
        <v>-2</v>
      </c>
      <c r="M2942">
        <v>1</v>
      </c>
      <c r="N2942" t="s">
        <v>2751</v>
      </c>
      <c r="O2942" t="s">
        <v>2800</v>
      </c>
      <c r="P2942" t="s">
        <v>2810</v>
      </c>
      <c r="Q2942" t="s">
        <v>2816</v>
      </c>
      <c r="R2942">
        <v>0</v>
      </c>
      <c r="S2942">
        <v>-3.06</v>
      </c>
      <c r="T2942">
        <v>-3.08</v>
      </c>
      <c r="U2942">
        <v>17.84</v>
      </c>
      <c r="V2942">
        <f t="shared" si="1040"/>
        <v>1</v>
      </c>
      <c r="W2942">
        <f t="shared" si="1041"/>
        <v>1</v>
      </c>
      <c r="X2942">
        <f t="shared" si="1042"/>
        <v>1</v>
      </c>
      <c r="Y2942">
        <f t="shared" si="1043"/>
        <v>1</v>
      </c>
      <c r="Z2942">
        <f t="shared" si="1044"/>
        <v>1</v>
      </c>
      <c r="AA2942">
        <f t="shared" si="1045"/>
        <v>1</v>
      </c>
      <c r="AB2942">
        <f t="shared" si="1046"/>
        <v>1</v>
      </c>
      <c r="AC2942">
        <f t="shared" si="1047"/>
        <v>0</v>
      </c>
      <c r="AD2942">
        <f t="shared" si="1048"/>
        <v>1</v>
      </c>
      <c r="AE2942" s="4" t="s">
        <v>2828</v>
      </c>
      <c r="AF2942" s="9" t="s">
        <v>2829</v>
      </c>
      <c r="AG2942">
        <v>0</v>
      </c>
      <c r="AH2942">
        <v>1</v>
      </c>
      <c r="AI2942">
        <v>0</v>
      </c>
      <c r="AJ2942">
        <v>1</v>
      </c>
      <c r="AK2942" s="9" t="s">
        <v>2840</v>
      </c>
      <c r="AL2942">
        <f t="shared" si="1026"/>
        <v>0</v>
      </c>
      <c r="AM2942">
        <f>IF(AND(INDIRECT(AN2942)='Sample Select backend'!$C$2,INDIRECT(AO2942)=1,INDIRECT(AP2942)='Sample Select backend'!$F$2,INDIRECT(AQ2942)=1,INDIRECT(AR2942)='Sample Select backend'!$M$2),1,0)</f>
        <v>0</v>
      </c>
      <c r="AN2942" t="str">
        <f>_xlfn.CONCAT('Sample Select backend'!$C$4,ROW(AN2942))</f>
        <v>AE2942</v>
      </c>
      <c r="AO2942" s="9" t="str">
        <f>_xlfn.CONCAT('Sample Select backend'!$J$2,ROW(AO2942))</f>
        <v>AJ2942</v>
      </c>
      <c r="AP2942" t="str">
        <f>_xlfn.CONCAT('Sample Select backend'!$F$4,ROW(AP2942))</f>
        <v>AF2942</v>
      </c>
      <c r="AQ2942" t="str">
        <f>_xlfn.CONCAT('Sample Select backend'!$I$10,ROW(AQ2942))</f>
        <v>R2942</v>
      </c>
      <c r="AR2942" t="str">
        <f>_xlfn.CONCAT('Sample Select backend'!$M$4,ROW(AR2942))</f>
        <v>AK2942</v>
      </c>
      <c r="AS2942" t="str">
        <f t="shared" si="1027"/>
        <v>Russian Federation</v>
      </c>
      <c r="AT2942" s="9">
        <f t="shared" si="1028"/>
        <v>30</v>
      </c>
      <c r="AU2942">
        <f t="shared" si="1029"/>
        <v>0</v>
      </c>
      <c r="AV2942" s="9">
        <v>1</v>
      </c>
    </row>
    <row r="2943" spans="1:48" x14ac:dyDescent="0.35">
      <c r="A2943" t="s">
        <v>152</v>
      </c>
      <c r="B2943">
        <v>1</v>
      </c>
      <c r="C2943">
        <v>6</v>
      </c>
      <c r="D2943" t="s">
        <v>2036</v>
      </c>
      <c r="E2943">
        <v>2</v>
      </c>
      <c r="F2943">
        <v>2</v>
      </c>
      <c r="G2943">
        <v>2</v>
      </c>
      <c r="H2943">
        <v>2</v>
      </c>
      <c r="I2943">
        <v>2</v>
      </c>
      <c r="J2943">
        <v>2</v>
      </c>
      <c r="K2943">
        <v>1</v>
      </c>
      <c r="L2943">
        <v>2</v>
      </c>
      <c r="M2943">
        <v>1</v>
      </c>
      <c r="N2943" t="s">
        <v>2751</v>
      </c>
      <c r="O2943" t="s">
        <v>2800</v>
      </c>
      <c r="P2943" t="s">
        <v>2810</v>
      </c>
      <c r="Q2943" t="s">
        <v>2816</v>
      </c>
      <c r="R2943">
        <v>0</v>
      </c>
      <c r="S2943">
        <v>-3.06</v>
      </c>
      <c r="T2943">
        <v>-3.08</v>
      </c>
      <c r="U2943">
        <v>17.84</v>
      </c>
      <c r="V2943">
        <f t="shared" si="1040"/>
        <v>1</v>
      </c>
      <c r="W2943">
        <f t="shared" si="1041"/>
        <v>1</v>
      </c>
      <c r="X2943">
        <f t="shared" si="1042"/>
        <v>1</v>
      </c>
      <c r="Y2943">
        <f t="shared" si="1043"/>
        <v>1</v>
      </c>
      <c r="Z2943">
        <f t="shared" si="1044"/>
        <v>1</v>
      </c>
      <c r="AA2943">
        <f t="shared" si="1045"/>
        <v>1</v>
      </c>
      <c r="AB2943">
        <f t="shared" si="1046"/>
        <v>1</v>
      </c>
      <c r="AC2943">
        <f t="shared" si="1047"/>
        <v>1</v>
      </c>
      <c r="AD2943">
        <f t="shared" si="1048"/>
        <v>1</v>
      </c>
      <c r="AE2943" s="4" t="s">
        <v>2828</v>
      </c>
      <c r="AF2943" s="9" t="s">
        <v>2829</v>
      </c>
      <c r="AG2943">
        <v>0</v>
      </c>
      <c r="AH2943">
        <v>1</v>
      </c>
      <c r="AI2943">
        <v>0</v>
      </c>
      <c r="AJ2943">
        <v>1</v>
      </c>
      <c r="AK2943" s="9" t="s">
        <v>2840</v>
      </c>
      <c r="AL2943">
        <f t="shared" si="1026"/>
        <v>0</v>
      </c>
      <c r="AM2943">
        <f>IF(AND(INDIRECT(AN2943)='Sample Select backend'!$C$2,INDIRECT(AO2943)=1,INDIRECT(AP2943)='Sample Select backend'!$F$2,INDIRECT(AQ2943)=1,INDIRECT(AR2943)='Sample Select backend'!$M$2),1,0)</f>
        <v>0</v>
      </c>
      <c r="AN2943" t="str">
        <f>_xlfn.CONCAT('Sample Select backend'!$C$4,ROW(AN2943))</f>
        <v>AE2943</v>
      </c>
      <c r="AO2943" s="9" t="str">
        <f>_xlfn.CONCAT('Sample Select backend'!$J$2,ROW(AO2943))</f>
        <v>AJ2943</v>
      </c>
      <c r="AP2943" t="str">
        <f>_xlfn.CONCAT('Sample Select backend'!$F$4,ROW(AP2943))</f>
        <v>AF2943</v>
      </c>
      <c r="AQ2943" t="str">
        <f>_xlfn.CONCAT('Sample Select backend'!$I$10,ROW(AQ2943))</f>
        <v>R2943</v>
      </c>
      <c r="AR2943" t="str">
        <f>_xlfn.CONCAT('Sample Select backend'!$M$4,ROW(AR2943))</f>
        <v>AK2943</v>
      </c>
      <c r="AS2943" t="str">
        <f t="shared" si="1027"/>
        <v>Russian Federation</v>
      </c>
      <c r="AT2943" s="9">
        <f t="shared" si="1028"/>
        <v>6</v>
      </c>
      <c r="AU2943">
        <f t="shared" si="1029"/>
        <v>0</v>
      </c>
      <c r="AV2943" s="9">
        <v>1</v>
      </c>
    </row>
    <row r="2944" spans="1:48" x14ac:dyDescent="0.35">
      <c r="A2944" t="s">
        <v>152</v>
      </c>
      <c r="B2944">
        <v>1</v>
      </c>
      <c r="C2944">
        <v>6</v>
      </c>
      <c r="D2944" t="s">
        <v>2018</v>
      </c>
      <c r="E2944">
        <v>2</v>
      </c>
      <c r="F2944">
        <v>2</v>
      </c>
      <c r="G2944">
        <v>2</v>
      </c>
      <c r="H2944">
        <v>2</v>
      </c>
      <c r="I2944">
        <v>2</v>
      </c>
      <c r="J2944">
        <v>2</v>
      </c>
      <c r="K2944">
        <v>1</v>
      </c>
      <c r="L2944">
        <v>2</v>
      </c>
      <c r="M2944">
        <v>1</v>
      </c>
      <c r="N2944" t="s">
        <v>2751</v>
      </c>
      <c r="O2944" t="s">
        <v>2800</v>
      </c>
      <c r="P2944" t="s">
        <v>2810</v>
      </c>
      <c r="Q2944" t="s">
        <v>2816</v>
      </c>
      <c r="R2944">
        <v>0</v>
      </c>
      <c r="S2944">
        <v>-3.06</v>
      </c>
      <c r="T2944">
        <v>-3.08</v>
      </c>
      <c r="U2944">
        <v>17.84</v>
      </c>
      <c r="V2944">
        <f t="shared" si="1040"/>
        <v>1</v>
      </c>
      <c r="W2944">
        <f t="shared" si="1041"/>
        <v>1</v>
      </c>
      <c r="X2944">
        <f t="shared" si="1042"/>
        <v>1</v>
      </c>
      <c r="Y2944">
        <f t="shared" si="1043"/>
        <v>1</v>
      </c>
      <c r="Z2944">
        <f t="shared" si="1044"/>
        <v>1</v>
      </c>
      <c r="AA2944">
        <f t="shared" si="1045"/>
        <v>1</v>
      </c>
      <c r="AB2944">
        <f t="shared" si="1046"/>
        <v>1</v>
      </c>
      <c r="AC2944">
        <f t="shared" si="1047"/>
        <v>1</v>
      </c>
      <c r="AD2944">
        <f t="shared" si="1048"/>
        <v>1</v>
      </c>
      <c r="AE2944" s="4" t="s">
        <v>2828</v>
      </c>
      <c r="AF2944" s="9" t="s">
        <v>2829</v>
      </c>
      <c r="AG2944">
        <v>0</v>
      </c>
      <c r="AH2944">
        <v>1</v>
      </c>
      <c r="AI2944">
        <v>0</v>
      </c>
      <c r="AJ2944">
        <v>1</v>
      </c>
      <c r="AK2944" s="9" t="s">
        <v>2840</v>
      </c>
      <c r="AL2944">
        <f t="shared" si="1026"/>
        <v>0</v>
      </c>
      <c r="AM2944">
        <f>IF(AND(INDIRECT(AN2944)='Sample Select backend'!$C$2,INDIRECT(AO2944)=1,INDIRECT(AP2944)='Sample Select backend'!$F$2,INDIRECT(AQ2944)=1,INDIRECT(AR2944)='Sample Select backend'!$M$2),1,0)</f>
        <v>0</v>
      </c>
      <c r="AN2944" t="str">
        <f>_xlfn.CONCAT('Sample Select backend'!$C$4,ROW(AN2944))</f>
        <v>AE2944</v>
      </c>
      <c r="AO2944" s="9" t="str">
        <f>_xlfn.CONCAT('Sample Select backend'!$J$2,ROW(AO2944))</f>
        <v>AJ2944</v>
      </c>
      <c r="AP2944" t="str">
        <f>_xlfn.CONCAT('Sample Select backend'!$F$4,ROW(AP2944))</f>
        <v>AF2944</v>
      </c>
      <c r="AQ2944" t="str">
        <f>_xlfn.CONCAT('Sample Select backend'!$I$10,ROW(AQ2944))</f>
        <v>R2944</v>
      </c>
      <c r="AR2944" t="str">
        <f>_xlfn.CONCAT('Sample Select backend'!$M$4,ROW(AR2944))</f>
        <v>AK2944</v>
      </c>
      <c r="AS2944" t="str">
        <f t="shared" si="1027"/>
        <v>Russian Federation</v>
      </c>
      <c r="AT2944" s="9">
        <f t="shared" si="1028"/>
        <v>6</v>
      </c>
      <c r="AU2944">
        <f t="shared" si="1029"/>
        <v>0</v>
      </c>
      <c r="AV2944" s="9">
        <v>1</v>
      </c>
    </row>
    <row r="2945" spans="1:48" x14ac:dyDescent="0.35">
      <c r="A2945" t="s">
        <v>152</v>
      </c>
      <c r="B2945">
        <v>6</v>
      </c>
      <c r="C2945">
        <v>29</v>
      </c>
      <c r="D2945" t="s">
        <v>2026</v>
      </c>
      <c r="E2945">
        <v>1</v>
      </c>
      <c r="F2945">
        <v>1</v>
      </c>
      <c r="G2945">
        <v>2</v>
      </c>
      <c r="H2945">
        <v>-1</v>
      </c>
      <c r="I2945">
        <v>2</v>
      </c>
      <c r="J2945">
        <v>2</v>
      </c>
      <c r="K2945">
        <v>1</v>
      </c>
      <c r="L2945">
        <v>-2</v>
      </c>
      <c r="M2945">
        <v>1</v>
      </c>
      <c r="N2945" t="s">
        <v>2751</v>
      </c>
      <c r="O2945" t="s">
        <v>2800</v>
      </c>
      <c r="P2945" t="s">
        <v>2810</v>
      </c>
      <c r="Q2945" t="s">
        <v>2816</v>
      </c>
      <c r="R2945">
        <v>0</v>
      </c>
      <c r="S2945">
        <v>-3.06</v>
      </c>
      <c r="T2945">
        <v>-3.08</v>
      </c>
      <c r="U2945">
        <v>17.84</v>
      </c>
      <c r="V2945">
        <f t="shared" si="1040"/>
        <v>1</v>
      </c>
      <c r="W2945">
        <f t="shared" si="1041"/>
        <v>1</v>
      </c>
      <c r="X2945">
        <f t="shared" si="1042"/>
        <v>1</v>
      </c>
      <c r="Y2945">
        <f t="shared" si="1043"/>
        <v>0</v>
      </c>
      <c r="Z2945">
        <f t="shared" si="1044"/>
        <v>1</v>
      </c>
      <c r="AA2945">
        <f t="shared" si="1045"/>
        <v>1</v>
      </c>
      <c r="AB2945">
        <f t="shared" si="1046"/>
        <v>1</v>
      </c>
      <c r="AC2945">
        <f t="shared" si="1047"/>
        <v>0</v>
      </c>
      <c r="AD2945">
        <f t="shared" si="1048"/>
        <v>1</v>
      </c>
      <c r="AE2945" s="4" t="s">
        <v>2828</v>
      </c>
      <c r="AF2945" s="9" t="s">
        <v>2829</v>
      </c>
      <c r="AG2945">
        <v>0</v>
      </c>
      <c r="AH2945">
        <v>1</v>
      </c>
      <c r="AI2945">
        <v>0</v>
      </c>
      <c r="AJ2945">
        <v>1</v>
      </c>
      <c r="AK2945" s="9" t="s">
        <v>2840</v>
      </c>
      <c r="AL2945">
        <f t="shared" si="1026"/>
        <v>0</v>
      </c>
      <c r="AM2945">
        <f>IF(AND(INDIRECT(AN2945)='Sample Select backend'!$C$2,INDIRECT(AO2945)=1,INDIRECT(AP2945)='Sample Select backend'!$F$2,INDIRECT(AQ2945)=1,INDIRECT(AR2945)='Sample Select backend'!$M$2),1,0)</f>
        <v>0</v>
      </c>
      <c r="AN2945" t="str">
        <f>_xlfn.CONCAT('Sample Select backend'!$C$4,ROW(AN2945))</f>
        <v>AE2945</v>
      </c>
      <c r="AO2945" s="9" t="str">
        <f>_xlfn.CONCAT('Sample Select backend'!$J$2,ROW(AO2945))</f>
        <v>AJ2945</v>
      </c>
      <c r="AP2945" t="str">
        <f>_xlfn.CONCAT('Sample Select backend'!$F$4,ROW(AP2945))</f>
        <v>AF2945</v>
      </c>
      <c r="AQ2945" t="str">
        <f>_xlfn.CONCAT('Sample Select backend'!$I$10,ROW(AQ2945))</f>
        <v>R2945</v>
      </c>
      <c r="AR2945" t="str">
        <f>_xlfn.CONCAT('Sample Select backend'!$M$4,ROW(AR2945))</f>
        <v>AK2945</v>
      </c>
      <c r="AS2945" t="str">
        <f t="shared" si="1027"/>
        <v>Russian Federation</v>
      </c>
      <c r="AT2945" s="9">
        <f t="shared" si="1028"/>
        <v>29</v>
      </c>
      <c r="AU2945">
        <f t="shared" si="1029"/>
        <v>0</v>
      </c>
      <c r="AV2945" s="9">
        <v>1</v>
      </c>
    </row>
    <row r="2946" spans="1:48" x14ac:dyDescent="0.35">
      <c r="A2946" t="s">
        <v>152</v>
      </c>
      <c r="B2946">
        <v>6</v>
      </c>
      <c r="C2946">
        <v>26</v>
      </c>
      <c r="D2946" t="s">
        <v>2039</v>
      </c>
      <c r="E2946">
        <v>1</v>
      </c>
      <c r="F2946">
        <v>1</v>
      </c>
      <c r="G2946">
        <v>2</v>
      </c>
      <c r="H2946">
        <v>-1</v>
      </c>
      <c r="I2946">
        <v>-2</v>
      </c>
      <c r="J2946">
        <v>2</v>
      </c>
      <c r="K2946">
        <v>1</v>
      </c>
      <c r="L2946">
        <v>2</v>
      </c>
      <c r="M2946">
        <v>1</v>
      </c>
      <c r="N2946" t="s">
        <v>2751</v>
      </c>
      <c r="O2946" t="s">
        <v>2800</v>
      </c>
      <c r="P2946" t="s">
        <v>2810</v>
      </c>
      <c r="Q2946" t="s">
        <v>2816</v>
      </c>
      <c r="R2946">
        <v>0</v>
      </c>
      <c r="S2946">
        <v>-3.06</v>
      </c>
      <c r="T2946">
        <v>-3.08</v>
      </c>
      <c r="U2946">
        <v>17.84</v>
      </c>
      <c r="V2946">
        <f t="shared" si="1040"/>
        <v>1</v>
      </c>
      <c r="W2946">
        <f t="shared" si="1041"/>
        <v>1</v>
      </c>
      <c r="X2946">
        <f t="shared" si="1042"/>
        <v>1</v>
      </c>
      <c r="Y2946">
        <f t="shared" si="1043"/>
        <v>0</v>
      </c>
      <c r="Z2946">
        <f t="shared" si="1044"/>
        <v>0</v>
      </c>
      <c r="AA2946">
        <f t="shared" si="1045"/>
        <v>1</v>
      </c>
      <c r="AB2946">
        <f t="shared" si="1046"/>
        <v>1</v>
      </c>
      <c r="AC2946">
        <f t="shared" si="1047"/>
        <v>1</v>
      </c>
      <c r="AD2946">
        <f t="shared" si="1048"/>
        <v>1</v>
      </c>
      <c r="AE2946" s="4" t="s">
        <v>2828</v>
      </c>
      <c r="AF2946" s="9" t="s">
        <v>2829</v>
      </c>
      <c r="AG2946">
        <v>0</v>
      </c>
      <c r="AH2946">
        <v>1</v>
      </c>
      <c r="AI2946">
        <v>0</v>
      </c>
      <c r="AJ2946">
        <v>1</v>
      </c>
      <c r="AK2946" s="9" t="s">
        <v>2840</v>
      </c>
      <c r="AL2946">
        <f t="shared" ref="AL2946:AL3009" si="1049">IF(OR(B2946="other",B2946="international",B2946="Transfers",B2946="expenditure"),1,0)</f>
        <v>0</v>
      </c>
      <c r="AM2946">
        <f>IF(AND(INDIRECT(AN2946)='Sample Select backend'!$C$2,INDIRECT(AO2946)=1,INDIRECT(AP2946)='Sample Select backend'!$F$2,INDIRECT(AQ2946)=1,INDIRECT(AR2946)='Sample Select backend'!$M$2),1,0)</f>
        <v>0</v>
      </c>
      <c r="AN2946" t="str">
        <f>_xlfn.CONCAT('Sample Select backend'!$C$4,ROW(AN2946))</f>
        <v>AE2946</v>
      </c>
      <c r="AO2946" s="9" t="str">
        <f>_xlfn.CONCAT('Sample Select backend'!$J$2,ROW(AO2946))</f>
        <v>AJ2946</v>
      </c>
      <c r="AP2946" t="str">
        <f>_xlfn.CONCAT('Sample Select backend'!$F$4,ROW(AP2946))</f>
        <v>AF2946</v>
      </c>
      <c r="AQ2946" t="str">
        <f>_xlfn.CONCAT('Sample Select backend'!$I$10,ROW(AQ2946))</f>
        <v>R2946</v>
      </c>
      <c r="AR2946" t="str">
        <f>_xlfn.CONCAT('Sample Select backend'!$M$4,ROW(AR2946))</f>
        <v>AK2946</v>
      </c>
      <c r="AS2946" t="str">
        <f t="shared" ref="AS2946:AS3009" si="1050">A2946</f>
        <v>Russian Federation</v>
      </c>
      <c r="AT2946" s="9">
        <f t="shared" ref="AT2946:AT3009" si="1051">IF(ISNUMBER(C2946),C2946,IF(OR(C2946="general",C2946="23;general"),"General",IF(OR(C2946="exemption",C2946="other (exemption)"),"Tax exemption/waiver/suspension","Other")))</f>
        <v>26</v>
      </c>
      <c r="AU2946">
        <f t="shared" ref="AU2946:AU3009" si="1052">IF(A2946&lt;&gt;A2945,1,0)</f>
        <v>0</v>
      </c>
      <c r="AV2946" s="9">
        <v>1</v>
      </c>
    </row>
    <row r="2947" spans="1:48" x14ac:dyDescent="0.35">
      <c r="A2947" t="s">
        <v>152</v>
      </c>
      <c r="B2947">
        <v>1</v>
      </c>
      <c r="C2947">
        <v>6</v>
      </c>
      <c r="D2947" t="s">
        <v>2038</v>
      </c>
      <c r="F2947">
        <v>2</v>
      </c>
      <c r="G2947">
        <v>-2</v>
      </c>
      <c r="H2947">
        <v>2</v>
      </c>
      <c r="I2947">
        <v>2</v>
      </c>
      <c r="J2947">
        <v>2</v>
      </c>
      <c r="K2947">
        <v>1</v>
      </c>
      <c r="L2947">
        <v>2</v>
      </c>
      <c r="M2947">
        <v>1</v>
      </c>
      <c r="N2947" t="s">
        <v>2751</v>
      </c>
      <c r="O2947" t="s">
        <v>2800</v>
      </c>
      <c r="P2947" t="s">
        <v>2810</v>
      </c>
      <c r="Q2947" t="s">
        <v>2816</v>
      </c>
      <c r="R2947">
        <v>0</v>
      </c>
      <c r="S2947">
        <v>-3.06</v>
      </c>
      <c r="T2947">
        <v>-3.08</v>
      </c>
      <c r="U2947">
        <v>17.84</v>
      </c>
      <c r="V2947">
        <f t="shared" si="1040"/>
        <v>-1</v>
      </c>
      <c r="W2947">
        <f t="shared" si="1041"/>
        <v>1</v>
      </c>
      <c r="X2947">
        <f t="shared" si="1042"/>
        <v>0</v>
      </c>
      <c r="Y2947">
        <f t="shared" si="1043"/>
        <v>1</v>
      </c>
      <c r="Z2947">
        <f t="shared" si="1044"/>
        <v>1</v>
      </c>
      <c r="AA2947">
        <f t="shared" si="1045"/>
        <v>1</v>
      </c>
      <c r="AB2947">
        <f t="shared" si="1046"/>
        <v>1</v>
      </c>
      <c r="AC2947">
        <f t="shared" si="1047"/>
        <v>1</v>
      </c>
      <c r="AD2947">
        <f t="shared" si="1048"/>
        <v>1</v>
      </c>
      <c r="AE2947" s="4" t="s">
        <v>2828</v>
      </c>
      <c r="AF2947" s="9" t="s">
        <v>2829</v>
      </c>
      <c r="AG2947">
        <v>0</v>
      </c>
      <c r="AH2947">
        <v>1</v>
      </c>
      <c r="AI2947">
        <v>0</v>
      </c>
      <c r="AJ2947">
        <v>1</v>
      </c>
      <c r="AK2947" s="9" t="s">
        <v>2840</v>
      </c>
      <c r="AL2947">
        <f t="shared" si="1049"/>
        <v>0</v>
      </c>
      <c r="AM2947">
        <f>IF(AND(INDIRECT(AN2947)='Sample Select backend'!$C$2,INDIRECT(AO2947)=1,INDIRECT(AP2947)='Sample Select backend'!$F$2,INDIRECT(AQ2947)=1,INDIRECT(AR2947)='Sample Select backend'!$M$2),1,0)</f>
        <v>0</v>
      </c>
      <c r="AN2947" t="str">
        <f>_xlfn.CONCAT('Sample Select backend'!$C$4,ROW(AN2947))</f>
        <v>AE2947</v>
      </c>
      <c r="AO2947" s="9" t="str">
        <f>_xlfn.CONCAT('Sample Select backend'!$J$2,ROW(AO2947))</f>
        <v>AJ2947</v>
      </c>
      <c r="AP2947" t="str">
        <f>_xlfn.CONCAT('Sample Select backend'!$F$4,ROW(AP2947))</f>
        <v>AF2947</v>
      </c>
      <c r="AQ2947" t="str">
        <f>_xlfn.CONCAT('Sample Select backend'!$I$10,ROW(AQ2947))</f>
        <v>R2947</v>
      </c>
      <c r="AR2947" t="str">
        <f>_xlfn.CONCAT('Sample Select backend'!$M$4,ROW(AR2947))</f>
        <v>AK2947</v>
      </c>
      <c r="AS2947" t="str">
        <f t="shared" si="1050"/>
        <v>Russian Federation</v>
      </c>
      <c r="AT2947" s="9">
        <f t="shared" si="1051"/>
        <v>6</v>
      </c>
      <c r="AU2947">
        <f t="shared" si="1052"/>
        <v>0</v>
      </c>
      <c r="AV2947" s="9">
        <v>1</v>
      </c>
    </row>
    <row r="2948" spans="1:48" x14ac:dyDescent="0.35">
      <c r="A2948" t="s">
        <v>152</v>
      </c>
      <c r="B2948">
        <v>1</v>
      </c>
      <c r="C2948">
        <v>6</v>
      </c>
      <c r="D2948" t="s">
        <v>2025</v>
      </c>
      <c r="E2948">
        <v>-2</v>
      </c>
      <c r="F2948">
        <v>2</v>
      </c>
      <c r="G2948">
        <v>2</v>
      </c>
      <c r="H2948">
        <v>2</v>
      </c>
      <c r="I2948">
        <v>2</v>
      </c>
      <c r="J2948">
        <v>2</v>
      </c>
      <c r="K2948">
        <v>1</v>
      </c>
      <c r="L2948">
        <v>2</v>
      </c>
      <c r="M2948">
        <v>1</v>
      </c>
      <c r="N2948" t="s">
        <v>2751</v>
      </c>
      <c r="O2948" t="s">
        <v>2800</v>
      </c>
      <c r="P2948" t="s">
        <v>2810</v>
      </c>
      <c r="Q2948" t="s">
        <v>2816</v>
      </c>
      <c r="R2948">
        <v>0</v>
      </c>
      <c r="S2948">
        <v>-3.06</v>
      </c>
      <c r="T2948">
        <v>-3.08</v>
      </c>
      <c r="U2948">
        <v>17.84</v>
      </c>
      <c r="V2948">
        <f t="shared" si="1040"/>
        <v>0</v>
      </c>
      <c r="W2948">
        <f t="shared" si="1041"/>
        <v>1</v>
      </c>
      <c r="X2948">
        <f t="shared" si="1042"/>
        <v>1</v>
      </c>
      <c r="Y2948">
        <f t="shared" si="1043"/>
        <v>1</v>
      </c>
      <c r="Z2948">
        <f t="shared" si="1044"/>
        <v>1</v>
      </c>
      <c r="AA2948">
        <f t="shared" si="1045"/>
        <v>1</v>
      </c>
      <c r="AB2948">
        <f t="shared" si="1046"/>
        <v>1</v>
      </c>
      <c r="AC2948">
        <f t="shared" si="1047"/>
        <v>1</v>
      </c>
      <c r="AD2948">
        <f t="shared" si="1048"/>
        <v>1</v>
      </c>
      <c r="AE2948" s="4" t="s">
        <v>2828</v>
      </c>
      <c r="AF2948" s="9" t="s">
        <v>2829</v>
      </c>
      <c r="AG2948">
        <v>0</v>
      </c>
      <c r="AH2948">
        <v>1</v>
      </c>
      <c r="AI2948">
        <v>0</v>
      </c>
      <c r="AJ2948">
        <v>1</v>
      </c>
      <c r="AK2948" s="9" t="s">
        <v>2840</v>
      </c>
      <c r="AL2948">
        <f t="shared" si="1049"/>
        <v>0</v>
      </c>
      <c r="AM2948">
        <f>IF(AND(INDIRECT(AN2948)='Sample Select backend'!$C$2,INDIRECT(AO2948)=1,INDIRECT(AP2948)='Sample Select backend'!$F$2,INDIRECT(AQ2948)=1,INDIRECT(AR2948)='Sample Select backend'!$M$2),1,0)</f>
        <v>0</v>
      </c>
      <c r="AN2948" t="str">
        <f>_xlfn.CONCAT('Sample Select backend'!$C$4,ROW(AN2948))</f>
        <v>AE2948</v>
      </c>
      <c r="AO2948" s="9" t="str">
        <f>_xlfn.CONCAT('Sample Select backend'!$J$2,ROW(AO2948))</f>
        <v>AJ2948</v>
      </c>
      <c r="AP2948" t="str">
        <f>_xlfn.CONCAT('Sample Select backend'!$F$4,ROW(AP2948))</f>
        <v>AF2948</v>
      </c>
      <c r="AQ2948" t="str">
        <f>_xlfn.CONCAT('Sample Select backend'!$I$10,ROW(AQ2948))</f>
        <v>R2948</v>
      </c>
      <c r="AR2948" t="str">
        <f>_xlfn.CONCAT('Sample Select backend'!$M$4,ROW(AR2948))</f>
        <v>AK2948</v>
      </c>
      <c r="AS2948" t="str">
        <f t="shared" si="1050"/>
        <v>Russian Federation</v>
      </c>
      <c r="AT2948" s="9">
        <f t="shared" si="1051"/>
        <v>6</v>
      </c>
      <c r="AU2948">
        <f t="shared" si="1052"/>
        <v>0</v>
      </c>
      <c r="AV2948" s="9">
        <v>1</v>
      </c>
    </row>
    <row r="2949" spans="1:48" x14ac:dyDescent="0.35">
      <c r="A2949" t="s">
        <v>152</v>
      </c>
      <c r="B2949">
        <v>6</v>
      </c>
      <c r="C2949">
        <v>26</v>
      </c>
      <c r="D2949" t="s">
        <v>2032</v>
      </c>
      <c r="E2949">
        <v>1</v>
      </c>
      <c r="F2949">
        <v>1</v>
      </c>
      <c r="G2949">
        <v>-2</v>
      </c>
      <c r="H2949">
        <v>-1</v>
      </c>
      <c r="I2949">
        <v>-2</v>
      </c>
      <c r="J2949">
        <v>-2</v>
      </c>
      <c r="K2949">
        <v>-1</v>
      </c>
      <c r="L2949">
        <v>2</v>
      </c>
      <c r="M2949">
        <v>1</v>
      </c>
      <c r="N2949" t="s">
        <v>2751</v>
      </c>
      <c r="O2949" t="s">
        <v>2800</v>
      </c>
      <c r="P2949" t="s">
        <v>2810</v>
      </c>
      <c r="Q2949" t="s">
        <v>2816</v>
      </c>
      <c r="R2949">
        <v>0</v>
      </c>
      <c r="S2949">
        <v>-3.06</v>
      </c>
      <c r="T2949">
        <v>-3.08</v>
      </c>
      <c r="U2949">
        <v>17.84</v>
      </c>
      <c r="V2949">
        <f t="shared" si="1040"/>
        <v>1</v>
      </c>
      <c r="W2949">
        <f t="shared" si="1041"/>
        <v>1</v>
      </c>
      <c r="X2949">
        <f t="shared" si="1042"/>
        <v>0</v>
      </c>
      <c r="Y2949">
        <f t="shared" si="1043"/>
        <v>0</v>
      </c>
      <c r="Z2949">
        <f t="shared" si="1044"/>
        <v>0</v>
      </c>
      <c r="AA2949">
        <f t="shared" si="1045"/>
        <v>0</v>
      </c>
      <c r="AB2949">
        <f t="shared" si="1046"/>
        <v>0</v>
      </c>
      <c r="AC2949">
        <f t="shared" si="1047"/>
        <v>1</v>
      </c>
      <c r="AD2949">
        <f t="shared" si="1048"/>
        <v>1</v>
      </c>
      <c r="AE2949" s="4" t="s">
        <v>2828</v>
      </c>
      <c r="AF2949" s="9" t="s">
        <v>2829</v>
      </c>
      <c r="AG2949">
        <v>0</v>
      </c>
      <c r="AH2949">
        <v>1</v>
      </c>
      <c r="AI2949">
        <v>0</v>
      </c>
      <c r="AJ2949">
        <v>1</v>
      </c>
      <c r="AK2949" s="9" t="s">
        <v>2840</v>
      </c>
      <c r="AL2949">
        <f t="shared" si="1049"/>
        <v>0</v>
      </c>
      <c r="AM2949">
        <f>IF(AND(INDIRECT(AN2949)='Sample Select backend'!$C$2,INDIRECT(AO2949)=1,INDIRECT(AP2949)='Sample Select backend'!$F$2,INDIRECT(AQ2949)=1,INDIRECT(AR2949)='Sample Select backend'!$M$2),1,0)</f>
        <v>0</v>
      </c>
      <c r="AN2949" t="str">
        <f>_xlfn.CONCAT('Sample Select backend'!$C$4,ROW(AN2949))</f>
        <v>AE2949</v>
      </c>
      <c r="AO2949" s="9" t="str">
        <f>_xlfn.CONCAT('Sample Select backend'!$J$2,ROW(AO2949))</f>
        <v>AJ2949</v>
      </c>
      <c r="AP2949" t="str">
        <f>_xlfn.CONCAT('Sample Select backend'!$F$4,ROW(AP2949))</f>
        <v>AF2949</v>
      </c>
      <c r="AQ2949" t="str">
        <f>_xlfn.CONCAT('Sample Select backend'!$I$10,ROW(AQ2949))</f>
        <v>R2949</v>
      </c>
      <c r="AR2949" t="str">
        <f>_xlfn.CONCAT('Sample Select backend'!$M$4,ROW(AR2949))</f>
        <v>AK2949</v>
      </c>
      <c r="AS2949" t="str">
        <f t="shared" si="1050"/>
        <v>Russian Federation</v>
      </c>
      <c r="AT2949" s="9">
        <f t="shared" si="1051"/>
        <v>26</v>
      </c>
      <c r="AU2949">
        <f t="shared" si="1052"/>
        <v>0</v>
      </c>
      <c r="AV2949" s="9">
        <v>1</v>
      </c>
    </row>
    <row r="2950" spans="1:48" x14ac:dyDescent="0.35">
      <c r="A2950" t="s">
        <v>152</v>
      </c>
      <c r="B2950">
        <v>7</v>
      </c>
      <c r="C2950">
        <v>30</v>
      </c>
      <c r="D2950" t="s">
        <v>2043</v>
      </c>
      <c r="E2950">
        <v>1</v>
      </c>
      <c r="F2950">
        <v>1</v>
      </c>
      <c r="G2950">
        <v>2</v>
      </c>
      <c r="H2950">
        <v>2</v>
      </c>
      <c r="I2950">
        <v>2</v>
      </c>
      <c r="J2950">
        <v>2</v>
      </c>
      <c r="K2950">
        <v>1</v>
      </c>
      <c r="L2950">
        <v>-2</v>
      </c>
      <c r="M2950">
        <v>1</v>
      </c>
      <c r="N2950" t="s">
        <v>2751</v>
      </c>
      <c r="O2950" t="s">
        <v>2800</v>
      </c>
      <c r="P2950" t="s">
        <v>2810</v>
      </c>
      <c r="Q2950" t="s">
        <v>2816</v>
      </c>
      <c r="R2950">
        <v>0</v>
      </c>
      <c r="S2950">
        <v>-3.06</v>
      </c>
      <c r="T2950">
        <v>-3.08</v>
      </c>
      <c r="U2950">
        <v>17.84</v>
      </c>
      <c r="V2950">
        <f t="shared" si="1040"/>
        <v>1</v>
      </c>
      <c r="W2950">
        <f t="shared" si="1041"/>
        <v>1</v>
      </c>
      <c r="X2950">
        <f t="shared" si="1042"/>
        <v>1</v>
      </c>
      <c r="Y2950">
        <f t="shared" si="1043"/>
        <v>1</v>
      </c>
      <c r="Z2950">
        <f t="shared" si="1044"/>
        <v>1</v>
      </c>
      <c r="AA2950">
        <f t="shared" si="1045"/>
        <v>1</v>
      </c>
      <c r="AB2950">
        <f t="shared" si="1046"/>
        <v>1</v>
      </c>
      <c r="AC2950">
        <f t="shared" si="1047"/>
        <v>0</v>
      </c>
      <c r="AD2950">
        <f t="shared" si="1048"/>
        <v>1</v>
      </c>
      <c r="AE2950" s="4" t="s">
        <v>2828</v>
      </c>
      <c r="AF2950" s="9" t="s">
        <v>2829</v>
      </c>
      <c r="AG2950">
        <v>0</v>
      </c>
      <c r="AH2950">
        <v>1</v>
      </c>
      <c r="AI2950">
        <v>0</v>
      </c>
      <c r="AJ2950">
        <v>1</v>
      </c>
      <c r="AK2950" s="9" t="s">
        <v>2840</v>
      </c>
      <c r="AL2950">
        <f t="shared" si="1049"/>
        <v>0</v>
      </c>
      <c r="AM2950">
        <f>IF(AND(INDIRECT(AN2950)='Sample Select backend'!$C$2,INDIRECT(AO2950)=1,INDIRECT(AP2950)='Sample Select backend'!$F$2,INDIRECT(AQ2950)=1,INDIRECT(AR2950)='Sample Select backend'!$M$2),1,0)</f>
        <v>0</v>
      </c>
      <c r="AN2950" t="str">
        <f>_xlfn.CONCAT('Sample Select backend'!$C$4,ROW(AN2950))</f>
        <v>AE2950</v>
      </c>
      <c r="AO2950" s="9" t="str">
        <f>_xlfn.CONCAT('Sample Select backend'!$J$2,ROW(AO2950))</f>
        <v>AJ2950</v>
      </c>
      <c r="AP2950" t="str">
        <f>_xlfn.CONCAT('Sample Select backend'!$F$4,ROW(AP2950))</f>
        <v>AF2950</v>
      </c>
      <c r="AQ2950" t="str">
        <f>_xlfn.CONCAT('Sample Select backend'!$I$10,ROW(AQ2950))</f>
        <v>R2950</v>
      </c>
      <c r="AR2950" t="str">
        <f>_xlfn.CONCAT('Sample Select backend'!$M$4,ROW(AR2950))</f>
        <v>AK2950</v>
      </c>
      <c r="AS2950" t="str">
        <f t="shared" si="1050"/>
        <v>Russian Federation</v>
      </c>
      <c r="AT2950" s="9">
        <f t="shared" si="1051"/>
        <v>30</v>
      </c>
      <c r="AU2950">
        <f t="shared" si="1052"/>
        <v>0</v>
      </c>
      <c r="AV2950" s="9">
        <v>1</v>
      </c>
    </row>
    <row r="2951" spans="1:48" x14ac:dyDescent="0.35">
      <c r="A2951" t="s">
        <v>152</v>
      </c>
      <c r="B2951">
        <v>6</v>
      </c>
      <c r="C2951">
        <v>29</v>
      </c>
      <c r="D2951" t="s">
        <v>2022</v>
      </c>
      <c r="E2951">
        <v>1</v>
      </c>
      <c r="F2951">
        <v>1</v>
      </c>
      <c r="G2951">
        <v>-2</v>
      </c>
      <c r="H2951">
        <v>-1</v>
      </c>
      <c r="I2951">
        <v>-2</v>
      </c>
      <c r="J2951">
        <v>2</v>
      </c>
      <c r="K2951">
        <v>1</v>
      </c>
      <c r="L2951">
        <v>2</v>
      </c>
      <c r="M2951">
        <v>1</v>
      </c>
      <c r="N2951" t="s">
        <v>2751</v>
      </c>
      <c r="O2951" t="s">
        <v>2800</v>
      </c>
      <c r="P2951" t="s">
        <v>2810</v>
      </c>
      <c r="Q2951" t="s">
        <v>2816</v>
      </c>
      <c r="R2951">
        <v>0</v>
      </c>
      <c r="S2951">
        <v>-3.06</v>
      </c>
      <c r="T2951">
        <v>-3.08</v>
      </c>
      <c r="U2951">
        <v>17.84</v>
      </c>
      <c r="V2951">
        <f t="shared" si="1040"/>
        <v>1</v>
      </c>
      <c r="W2951">
        <f t="shared" si="1041"/>
        <v>1</v>
      </c>
      <c r="X2951">
        <f t="shared" si="1042"/>
        <v>0</v>
      </c>
      <c r="Y2951">
        <f t="shared" si="1043"/>
        <v>0</v>
      </c>
      <c r="Z2951">
        <f t="shared" si="1044"/>
        <v>0</v>
      </c>
      <c r="AA2951">
        <f t="shared" si="1045"/>
        <v>1</v>
      </c>
      <c r="AB2951">
        <f t="shared" si="1046"/>
        <v>1</v>
      </c>
      <c r="AC2951">
        <f t="shared" si="1047"/>
        <v>1</v>
      </c>
      <c r="AD2951">
        <f t="shared" si="1048"/>
        <v>1</v>
      </c>
      <c r="AE2951" s="4" t="s">
        <v>2828</v>
      </c>
      <c r="AF2951" s="9" t="s">
        <v>2829</v>
      </c>
      <c r="AG2951">
        <v>0</v>
      </c>
      <c r="AH2951">
        <v>1</v>
      </c>
      <c r="AI2951">
        <v>0</v>
      </c>
      <c r="AJ2951">
        <v>1</v>
      </c>
      <c r="AK2951" s="9" t="s">
        <v>2840</v>
      </c>
      <c r="AL2951">
        <f t="shared" si="1049"/>
        <v>0</v>
      </c>
      <c r="AM2951">
        <f>IF(AND(INDIRECT(AN2951)='Sample Select backend'!$C$2,INDIRECT(AO2951)=1,INDIRECT(AP2951)='Sample Select backend'!$F$2,INDIRECT(AQ2951)=1,INDIRECT(AR2951)='Sample Select backend'!$M$2),1,0)</f>
        <v>0</v>
      </c>
      <c r="AN2951" t="str">
        <f>_xlfn.CONCAT('Sample Select backend'!$C$4,ROW(AN2951))</f>
        <v>AE2951</v>
      </c>
      <c r="AO2951" s="9" t="str">
        <f>_xlfn.CONCAT('Sample Select backend'!$J$2,ROW(AO2951))</f>
        <v>AJ2951</v>
      </c>
      <c r="AP2951" t="str">
        <f>_xlfn.CONCAT('Sample Select backend'!$F$4,ROW(AP2951))</f>
        <v>AF2951</v>
      </c>
      <c r="AQ2951" t="str">
        <f>_xlfn.CONCAT('Sample Select backend'!$I$10,ROW(AQ2951))</f>
        <v>R2951</v>
      </c>
      <c r="AR2951" t="str">
        <f>_xlfn.CONCAT('Sample Select backend'!$M$4,ROW(AR2951))</f>
        <v>AK2951</v>
      </c>
      <c r="AS2951" t="str">
        <f t="shared" si="1050"/>
        <v>Russian Federation</v>
      </c>
      <c r="AT2951" s="9">
        <f t="shared" si="1051"/>
        <v>29</v>
      </c>
      <c r="AU2951">
        <f t="shared" si="1052"/>
        <v>0</v>
      </c>
      <c r="AV2951" s="9">
        <v>1</v>
      </c>
    </row>
    <row r="2952" spans="1:48" x14ac:dyDescent="0.35">
      <c r="A2952" t="s">
        <v>152</v>
      </c>
      <c r="B2952">
        <v>3</v>
      </c>
      <c r="C2952" t="s">
        <v>201</v>
      </c>
      <c r="D2952" t="s">
        <v>2020</v>
      </c>
      <c r="E2952">
        <v>2</v>
      </c>
      <c r="F2952">
        <v>2</v>
      </c>
      <c r="G2952">
        <v>-2</v>
      </c>
      <c r="H2952">
        <v>-1</v>
      </c>
      <c r="I2952">
        <v>2</v>
      </c>
      <c r="J2952">
        <v>2</v>
      </c>
      <c r="K2952">
        <v>-2</v>
      </c>
      <c r="L2952">
        <v>-2</v>
      </c>
      <c r="M2952">
        <v>1</v>
      </c>
      <c r="N2952" t="s">
        <v>2751</v>
      </c>
      <c r="O2952" t="s">
        <v>2800</v>
      </c>
      <c r="P2952" t="s">
        <v>2810</v>
      </c>
      <c r="Q2952" t="s">
        <v>2816</v>
      </c>
      <c r="R2952">
        <v>0</v>
      </c>
      <c r="S2952">
        <v>-3.06</v>
      </c>
      <c r="T2952">
        <v>-3.08</v>
      </c>
      <c r="U2952">
        <v>17.84</v>
      </c>
      <c r="V2952">
        <f t="shared" si="1040"/>
        <v>1</v>
      </c>
      <c r="W2952">
        <f t="shared" si="1041"/>
        <v>1</v>
      </c>
      <c r="X2952">
        <f t="shared" si="1042"/>
        <v>0</v>
      </c>
      <c r="Y2952">
        <f t="shared" si="1043"/>
        <v>0</v>
      </c>
      <c r="Z2952">
        <f t="shared" si="1044"/>
        <v>1</v>
      </c>
      <c r="AA2952">
        <f t="shared" si="1045"/>
        <v>1</v>
      </c>
      <c r="AB2952">
        <f t="shared" si="1046"/>
        <v>0</v>
      </c>
      <c r="AC2952">
        <f t="shared" si="1047"/>
        <v>0</v>
      </c>
      <c r="AD2952">
        <f t="shared" si="1048"/>
        <v>1</v>
      </c>
      <c r="AE2952" s="4" t="s">
        <v>2828</v>
      </c>
      <c r="AF2952" s="9" t="s">
        <v>2829</v>
      </c>
      <c r="AG2952">
        <v>0</v>
      </c>
      <c r="AH2952">
        <v>1</v>
      </c>
      <c r="AI2952">
        <v>0</v>
      </c>
      <c r="AJ2952">
        <v>1</v>
      </c>
      <c r="AK2952" s="9" t="s">
        <v>2840</v>
      </c>
      <c r="AL2952">
        <f t="shared" si="1049"/>
        <v>0</v>
      </c>
      <c r="AM2952">
        <f>IF(AND(INDIRECT(AN2952)='Sample Select backend'!$C$2,INDIRECT(AO2952)=1,INDIRECT(AP2952)='Sample Select backend'!$F$2,INDIRECT(AQ2952)=1,INDIRECT(AR2952)='Sample Select backend'!$M$2),1,0)</f>
        <v>0</v>
      </c>
      <c r="AN2952" t="str">
        <f>_xlfn.CONCAT('Sample Select backend'!$C$4,ROW(AN2952))</f>
        <v>AE2952</v>
      </c>
      <c r="AO2952" s="9" t="str">
        <f>_xlfn.CONCAT('Sample Select backend'!$J$2,ROW(AO2952))</f>
        <v>AJ2952</v>
      </c>
      <c r="AP2952" t="str">
        <f>_xlfn.CONCAT('Sample Select backend'!$F$4,ROW(AP2952))</f>
        <v>AF2952</v>
      </c>
      <c r="AQ2952" t="str">
        <f>_xlfn.CONCAT('Sample Select backend'!$I$10,ROW(AQ2952))</f>
        <v>R2952</v>
      </c>
      <c r="AR2952" t="str">
        <f>_xlfn.CONCAT('Sample Select backend'!$M$4,ROW(AR2952))</f>
        <v>AK2952</v>
      </c>
      <c r="AS2952" t="str">
        <f t="shared" si="1050"/>
        <v>Russian Federation</v>
      </c>
      <c r="AT2952" s="9" t="str">
        <f t="shared" si="1051"/>
        <v>Other</v>
      </c>
      <c r="AU2952">
        <f t="shared" si="1052"/>
        <v>0</v>
      </c>
      <c r="AV2952" s="9">
        <v>1</v>
      </c>
    </row>
    <row r="2953" spans="1:48" x14ac:dyDescent="0.35">
      <c r="A2953" t="s">
        <v>152</v>
      </c>
      <c r="B2953">
        <v>7</v>
      </c>
      <c r="C2953">
        <v>30</v>
      </c>
      <c r="D2953" t="s">
        <v>2042</v>
      </c>
      <c r="E2953">
        <v>1</v>
      </c>
      <c r="F2953">
        <v>1</v>
      </c>
      <c r="G2953">
        <v>2</v>
      </c>
      <c r="H2953">
        <v>1</v>
      </c>
      <c r="I2953">
        <v>2</v>
      </c>
      <c r="J2953">
        <v>2</v>
      </c>
      <c r="K2953">
        <v>1</v>
      </c>
      <c r="L2953">
        <v>-2</v>
      </c>
      <c r="M2953">
        <v>1</v>
      </c>
      <c r="N2953" t="s">
        <v>2751</v>
      </c>
      <c r="O2953" t="s">
        <v>2800</v>
      </c>
      <c r="P2953" t="s">
        <v>2810</v>
      </c>
      <c r="Q2953" t="s">
        <v>2816</v>
      </c>
      <c r="R2953">
        <v>0</v>
      </c>
      <c r="S2953">
        <v>-3.06</v>
      </c>
      <c r="T2953">
        <v>-3.08</v>
      </c>
      <c r="U2953">
        <v>17.84</v>
      </c>
      <c r="V2953">
        <f t="shared" si="1040"/>
        <v>1</v>
      </c>
      <c r="W2953">
        <f t="shared" si="1041"/>
        <v>1</v>
      </c>
      <c r="X2953">
        <f t="shared" si="1042"/>
        <v>1</v>
      </c>
      <c r="Y2953">
        <f t="shared" si="1043"/>
        <v>1</v>
      </c>
      <c r="Z2953">
        <f t="shared" si="1044"/>
        <v>1</v>
      </c>
      <c r="AA2953">
        <f t="shared" si="1045"/>
        <v>1</v>
      </c>
      <c r="AB2953">
        <f t="shared" si="1046"/>
        <v>1</v>
      </c>
      <c r="AC2953">
        <f t="shared" si="1047"/>
        <v>0</v>
      </c>
      <c r="AD2953">
        <f t="shared" si="1048"/>
        <v>1</v>
      </c>
      <c r="AE2953" s="4" t="s">
        <v>2828</v>
      </c>
      <c r="AF2953" s="9" t="s">
        <v>2829</v>
      </c>
      <c r="AG2953">
        <v>0</v>
      </c>
      <c r="AH2953">
        <v>1</v>
      </c>
      <c r="AI2953">
        <v>0</v>
      </c>
      <c r="AJ2953">
        <v>1</v>
      </c>
      <c r="AK2953" s="9" t="s">
        <v>2840</v>
      </c>
      <c r="AL2953">
        <f t="shared" si="1049"/>
        <v>0</v>
      </c>
      <c r="AM2953">
        <f>IF(AND(INDIRECT(AN2953)='Sample Select backend'!$C$2,INDIRECT(AO2953)=1,INDIRECT(AP2953)='Sample Select backend'!$F$2,INDIRECT(AQ2953)=1,INDIRECT(AR2953)='Sample Select backend'!$M$2),1,0)</f>
        <v>0</v>
      </c>
      <c r="AN2953" t="str">
        <f>_xlfn.CONCAT('Sample Select backend'!$C$4,ROW(AN2953))</f>
        <v>AE2953</v>
      </c>
      <c r="AO2953" s="9" t="str">
        <f>_xlfn.CONCAT('Sample Select backend'!$J$2,ROW(AO2953))</f>
        <v>AJ2953</v>
      </c>
      <c r="AP2953" t="str">
        <f>_xlfn.CONCAT('Sample Select backend'!$F$4,ROW(AP2953))</f>
        <v>AF2953</v>
      </c>
      <c r="AQ2953" t="str">
        <f>_xlfn.CONCAT('Sample Select backend'!$I$10,ROW(AQ2953))</f>
        <v>R2953</v>
      </c>
      <c r="AR2953" t="str">
        <f>_xlfn.CONCAT('Sample Select backend'!$M$4,ROW(AR2953))</f>
        <v>AK2953</v>
      </c>
      <c r="AS2953" t="str">
        <f t="shared" si="1050"/>
        <v>Russian Federation</v>
      </c>
      <c r="AT2953" s="9">
        <f t="shared" si="1051"/>
        <v>30</v>
      </c>
      <c r="AU2953">
        <f t="shared" si="1052"/>
        <v>0</v>
      </c>
      <c r="AV2953" s="9">
        <v>1</v>
      </c>
    </row>
    <row r="2954" spans="1:48" x14ac:dyDescent="0.35">
      <c r="A2954" t="s">
        <v>152</v>
      </c>
      <c r="B2954">
        <v>7</v>
      </c>
      <c r="C2954" t="s">
        <v>201</v>
      </c>
      <c r="D2954" t="s">
        <v>2023</v>
      </c>
      <c r="E2954">
        <v>1</v>
      </c>
      <c r="F2954">
        <v>1</v>
      </c>
      <c r="G2954">
        <v>2</v>
      </c>
      <c r="H2954">
        <v>1</v>
      </c>
      <c r="I2954">
        <v>2</v>
      </c>
      <c r="J2954">
        <v>2</v>
      </c>
      <c r="K2954">
        <v>1</v>
      </c>
      <c r="L2954">
        <v>2</v>
      </c>
      <c r="M2954">
        <v>1</v>
      </c>
      <c r="N2954" t="s">
        <v>2751</v>
      </c>
      <c r="O2954" t="s">
        <v>2800</v>
      </c>
      <c r="P2954" t="s">
        <v>2810</v>
      </c>
      <c r="Q2954" t="s">
        <v>2816</v>
      </c>
      <c r="R2954">
        <v>0</v>
      </c>
      <c r="S2954">
        <v>-3.06</v>
      </c>
      <c r="T2954">
        <v>-3.08</v>
      </c>
      <c r="U2954">
        <v>17.84</v>
      </c>
      <c r="V2954">
        <f t="shared" si="1040"/>
        <v>1</v>
      </c>
      <c r="W2954">
        <f t="shared" si="1041"/>
        <v>1</v>
      </c>
      <c r="X2954">
        <f t="shared" si="1042"/>
        <v>1</v>
      </c>
      <c r="Y2954">
        <f t="shared" si="1043"/>
        <v>1</v>
      </c>
      <c r="Z2954">
        <f t="shared" si="1044"/>
        <v>1</v>
      </c>
      <c r="AA2954">
        <f t="shared" si="1045"/>
        <v>1</v>
      </c>
      <c r="AB2954">
        <f t="shared" si="1046"/>
        <v>1</v>
      </c>
      <c r="AC2954">
        <f t="shared" si="1047"/>
        <v>1</v>
      </c>
      <c r="AD2954">
        <f t="shared" si="1048"/>
        <v>1</v>
      </c>
      <c r="AE2954" s="4" t="s">
        <v>2828</v>
      </c>
      <c r="AF2954" s="9" t="s">
        <v>2829</v>
      </c>
      <c r="AG2954">
        <v>0</v>
      </c>
      <c r="AH2954">
        <v>1</v>
      </c>
      <c r="AI2954">
        <v>0</v>
      </c>
      <c r="AJ2954">
        <v>1</v>
      </c>
      <c r="AK2954" s="9" t="s">
        <v>2840</v>
      </c>
      <c r="AL2954">
        <f t="shared" si="1049"/>
        <v>0</v>
      </c>
      <c r="AM2954">
        <f>IF(AND(INDIRECT(AN2954)='Sample Select backend'!$C$2,INDIRECT(AO2954)=1,INDIRECT(AP2954)='Sample Select backend'!$F$2,INDIRECT(AQ2954)=1,INDIRECT(AR2954)='Sample Select backend'!$M$2),1,0)</f>
        <v>0</v>
      </c>
      <c r="AN2954" t="str">
        <f>_xlfn.CONCAT('Sample Select backend'!$C$4,ROW(AN2954))</f>
        <v>AE2954</v>
      </c>
      <c r="AO2954" s="9" t="str">
        <f>_xlfn.CONCAT('Sample Select backend'!$J$2,ROW(AO2954))</f>
        <v>AJ2954</v>
      </c>
      <c r="AP2954" t="str">
        <f>_xlfn.CONCAT('Sample Select backend'!$F$4,ROW(AP2954))</f>
        <v>AF2954</v>
      </c>
      <c r="AQ2954" t="str">
        <f>_xlfn.CONCAT('Sample Select backend'!$I$10,ROW(AQ2954))</f>
        <v>R2954</v>
      </c>
      <c r="AR2954" t="str">
        <f>_xlfn.CONCAT('Sample Select backend'!$M$4,ROW(AR2954))</f>
        <v>AK2954</v>
      </c>
      <c r="AS2954" t="str">
        <f t="shared" si="1050"/>
        <v>Russian Federation</v>
      </c>
      <c r="AT2954" s="9" t="str">
        <f t="shared" si="1051"/>
        <v>Other</v>
      </c>
      <c r="AU2954">
        <f t="shared" si="1052"/>
        <v>0</v>
      </c>
      <c r="AV2954" s="9">
        <v>1</v>
      </c>
    </row>
    <row r="2955" spans="1:48" x14ac:dyDescent="0.35">
      <c r="A2955" t="s">
        <v>152</v>
      </c>
      <c r="B2955">
        <v>1</v>
      </c>
      <c r="C2955">
        <v>7</v>
      </c>
      <c r="D2955" t="s">
        <v>2041</v>
      </c>
      <c r="E2955">
        <v>2</v>
      </c>
      <c r="F2955">
        <v>2</v>
      </c>
      <c r="G2955">
        <v>-2</v>
      </c>
      <c r="H2955">
        <v>-1</v>
      </c>
      <c r="I2955">
        <v>-2</v>
      </c>
      <c r="J2955">
        <v>-2</v>
      </c>
      <c r="K2955">
        <v>2</v>
      </c>
      <c r="L2955">
        <v>2</v>
      </c>
      <c r="M2955">
        <v>1</v>
      </c>
      <c r="N2955" t="s">
        <v>2751</v>
      </c>
      <c r="O2955" t="s">
        <v>2800</v>
      </c>
      <c r="P2955" t="s">
        <v>2810</v>
      </c>
      <c r="Q2955" t="s">
        <v>2816</v>
      </c>
      <c r="R2955">
        <v>0</v>
      </c>
      <c r="S2955">
        <v>-3.06</v>
      </c>
      <c r="T2955">
        <v>-3.08</v>
      </c>
      <c r="U2955">
        <v>17.84</v>
      </c>
      <c r="V2955">
        <f t="shared" si="1040"/>
        <v>1</v>
      </c>
      <c r="W2955">
        <f t="shared" si="1041"/>
        <v>1</v>
      </c>
      <c r="X2955">
        <f t="shared" si="1042"/>
        <v>0</v>
      </c>
      <c r="Y2955">
        <f t="shared" si="1043"/>
        <v>0</v>
      </c>
      <c r="Z2955">
        <f t="shared" si="1044"/>
        <v>0</v>
      </c>
      <c r="AA2955">
        <f t="shared" si="1045"/>
        <v>0</v>
      </c>
      <c r="AB2955">
        <f t="shared" si="1046"/>
        <v>1</v>
      </c>
      <c r="AC2955">
        <f t="shared" si="1047"/>
        <v>1</v>
      </c>
      <c r="AD2955">
        <f t="shared" si="1048"/>
        <v>1</v>
      </c>
      <c r="AE2955" s="4" t="s">
        <v>2828</v>
      </c>
      <c r="AF2955" s="9" t="s">
        <v>2829</v>
      </c>
      <c r="AG2955">
        <v>0</v>
      </c>
      <c r="AH2955">
        <v>1</v>
      </c>
      <c r="AI2955">
        <v>0</v>
      </c>
      <c r="AJ2955">
        <v>1</v>
      </c>
      <c r="AK2955" s="9" t="s">
        <v>2840</v>
      </c>
      <c r="AL2955">
        <f t="shared" si="1049"/>
        <v>0</v>
      </c>
      <c r="AM2955">
        <f>IF(AND(INDIRECT(AN2955)='Sample Select backend'!$C$2,INDIRECT(AO2955)=1,INDIRECT(AP2955)='Sample Select backend'!$F$2,INDIRECT(AQ2955)=1,INDIRECT(AR2955)='Sample Select backend'!$M$2),1,0)</f>
        <v>0</v>
      </c>
      <c r="AN2955" t="str">
        <f>_xlfn.CONCAT('Sample Select backend'!$C$4,ROW(AN2955))</f>
        <v>AE2955</v>
      </c>
      <c r="AO2955" s="9" t="str">
        <f>_xlfn.CONCAT('Sample Select backend'!$J$2,ROW(AO2955))</f>
        <v>AJ2955</v>
      </c>
      <c r="AP2955" t="str">
        <f>_xlfn.CONCAT('Sample Select backend'!$F$4,ROW(AP2955))</f>
        <v>AF2955</v>
      </c>
      <c r="AQ2955" t="str">
        <f>_xlfn.CONCAT('Sample Select backend'!$I$10,ROW(AQ2955))</f>
        <v>R2955</v>
      </c>
      <c r="AR2955" t="str">
        <f>_xlfn.CONCAT('Sample Select backend'!$M$4,ROW(AR2955))</f>
        <v>AK2955</v>
      </c>
      <c r="AS2955" t="str">
        <f t="shared" si="1050"/>
        <v>Russian Federation</v>
      </c>
      <c r="AT2955" s="9">
        <f t="shared" si="1051"/>
        <v>7</v>
      </c>
      <c r="AU2955">
        <f t="shared" si="1052"/>
        <v>0</v>
      </c>
      <c r="AV2955" s="9">
        <v>1</v>
      </c>
    </row>
    <row r="2956" spans="1:48" x14ac:dyDescent="0.35">
      <c r="A2956" t="s">
        <v>152</v>
      </c>
      <c r="B2956">
        <v>1</v>
      </c>
      <c r="C2956">
        <v>6</v>
      </c>
      <c r="D2956" t="s">
        <v>2015</v>
      </c>
      <c r="E2956">
        <v>2</v>
      </c>
      <c r="F2956">
        <v>2</v>
      </c>
      <c r="G2956">
        <v>2</v>
      </c>
      <c r="H2956">
        <v>2</v>
      </c>
      <c r="I2956">
        <v>2</v>
      </c>
      <c r="J2956">
        <v>2</v>
      </c>
      <c r="K2956">
        <v>1</v>
      </c>
      <c r="L2956">
        <v>2</v>
      </c>
      <c r="M2956">
        <v>1</v>
      </c>
      <c r="N2956" t="s">
        <v>2751</v>
      </c>
      <c r="O2956" t="s">
        <v>2800</v>
      </c>
      <c r="P2956" t="s">
        <v>2810</v>
      </c>
      <c r="Q2956" t="s">
        <v>2816</v>
      </c>
      <c r="R2956">
        <v>0</v>
      </c>
      <c r="S2956">
        <v>-3.06</v>
      </c>
      <c r="T2956">
        <v>-3.08</v>
      </c>
      <c r="U2956">
        <v>17.84</v>
      </c>
      <c r="V2956">
        <f t="shared" si="1040"/>
        <v>1</v>
      </c>
      <c r="W2956">
        <f t="shared" si="1041"/>
        <v>1</v>
      </c>
      <c r="X2956">
        <f t="shared" si="1042"/>
        <v>1</v>
      </c>
      <c r="Y2956">
        <f t="shared" si="1043"/>
        <v>1</v>
      </c>
      <c r="Z2956">
        <f t="shared" si="1044"/>
        <v>1</v>
      </c>
      <c r="AA2956">
        <f t="shared" si="1045"/>
        <v>1</v>
      </c>
      <c r="AB2956">
        <f t="shared" si="1046"/>
        <v>1</v>
      </c>
      <c r="AC2956">
        <f t="shared" si="1047"/>
        <v>1</v>
      </c>
      <c r="AD2956">
        <f t="shared" si="1048"/>
        <v>1</v>
      </c>
      <c r="AE2956" s="4" t="s">
        <v>2828</v>
      </c>
      <c r="AF2956" s="9" t="s">
        <v>2829</v>
      </c>
      <c r="AG2956">
        <v>0</v>
      </c>
      <c r="AH2956">
        <v>1</v>
      </c>
      <c r="AI2956">
        <v>0</v>
      </c>
      <c r="AJ2956">
        <v>1</v>
      </c>
      <c r="AK2956" s="9" t="s">
        <v>2840</v>
      </c>
      <c r="AL2956">
        <f t="shared" si="1049"/>
        <v>0</v>
      </c>
      <c r="AM2956">
        <f>IF(AND(INDIRECT(AN2956)='Sample Select backend'!$C$2,INDIRECT(AO2956)=1,INDIRECT(AP2956)='Sample Select backend'!$F$2,INDIRECT(AQ2956)=1,INDIRECT(AR2956)='Sample Select backend'!$M$2),1,0)</f>
        <v>0</v>
      </c>
      <c r="AN2956" t="str">
        <f>_xlfn.CONCAT('Sample Select backend'!$C$4,ROW(AN2956))</f>
        <v>AE2956</v>
      </c>
      <c r="AO2956" s="9" t="str">
        <f>_xlfn.CONCAT('Sample Select backend'!$J$2,ROW(AO2956))</f>
        <v>AJ2956</v>
      </c>
      <c r="AP2956" t="str">
        <f>_xlfn.CONCAT('Sample Select backend'!$F$4,ROW(AP2956))</f>
        <v>AF2956</v>
      </c>
      <c r="AQ2956" t="str">
        <f>_xlfn.CONCAT('Sample Select backend'!$I$10,ROW(AQ2956))</f>
        <v>R2956</v>
      </c>
      <c r="AR2956" t="str">
        <f>_xlfn.CONCAT('Sample Select backend'!$M$4,ROW(AR2956))</f>
        <v>AK2956</v>
      </c>
      <c r="AS2956" t="str">
        <f t="shared" si="1050"/>
        <v>Russian Federation</v>
      </c>
      <c r="AT2956" s="9">
        <f t="shared" si="1051"/>
        <v>6</v>
      </c>
      <c r="AU2956">
        <f t="shared" si="1052"/>
        <v>0</v>
      </c>
      <c r="AV2956" s="9">
        <v>0</v>
      </c>
    </row>
    <row r="2957" spans="1:48" x14ac:dyDescent="0.35">
      <c r="A2957" t="s">
        <v>152</v>
      </c>
      <c r="B2957">
        <v>1</v>
      </c>
      <c r="C2957" t="s">
        <v>206</v>
      </c>
      <c r="D2957" t="s">
        <v>2017</v>
      </c>
      <c r="E2957">
        <v>2</v>
      </c>
      <c r="F2957">
        <v>2</v>
      </c>
      <c r="G2957">
        <v>-2</v>
      </c>
      <c r="H2957">
        <v>-1</v>
      </c>
      <c r="I2957">
        <v>-2</v>
      </c>
      <c r="J2957">
        <v>-2</v>
      </c>
      <c r="K2957">
        <v>-2</v>
      </c>
      <c r="M2957">
        <v>1</v>
      </c>
      <c r="N2957" t="s">
        <v>2751</v>
      </c>
      <c r="O2957" t="s">
        <v>2800</v>
      </c>
      <c r="P2957" t="s">
        <v>2810</v>
      </c>
      <c r="Q2957" t="s">
        <v>2816</v>
      </c>
      <c r="R2957">
        <v>0</v>
      </c>
      <c r="S2957">
        <v>-3.06</v>
      </c>
      <c r="T2957">
        <v>-3.08</v>
      </c>
      <c r="U2957">
        <v>17.84</v>
      </c>
      <c r="V2957">
        <f t="shared" si="1040"/>
        <v>1</v>
      </c>
      <c r="W2957">
        <f t="shared" si="1041"/>
        <v>1</v>
      </c>
      <c r="X2957">
        <f t="shared" si="1042"/>
        <v>0</v>
      </c>
      <c r="Y2957">
        <f t="shared" si="1043"/>
        <v>0</v>
      </c>
      <c r="Z2957">
        <f t="shared" si="1044"/>
        <v>0</v>
      </c>
      <c r="AA2957">
        <f t="shared" si="1045"/>
        <v>0</v>
      </c>
      <c r="AB2957">
        <f t="shared" si="1046"/>
        <v>0</v>
      </c>
      <c r="AC2957">
        <f t="shared" si="1047"/>
        <v>-1</v>
      </c>
      <c r="AD2957">
        <f t="shared" si="1048"/>
        <v>1</v>
      </c>
      <c r="AE2957" s="4" t="s">
        <v>2828</v>
      </c>
      <c r="AF2957" s="9" t="s">
        <v>2829</v>
      </c>
      <c r="AG2957">
        <v>0</v>
      </c>
      <c r="AH2957">
        <v>1</v>
      </c>
      <c r="AI2957">
        <v>0</v>
      </c>
      <c r="AJ2957">
        <v>1</v>
      </c>
      <c r="AK2957" s="9" t="s">
        <v>2840</v>
      </c>
      <c r="AL2957">
        <f t="shared" si="1049"/>
        <v>0</v>
      </c>
      <c r="AM2957">
        <f>IF(AND(INDIRECT(AN2957)='Sample Select backend'!$C$2,INDIRECT(AO2957)=1,INDIRECT(AP2957)='Sample Select backend'!$F$2,INDIRECT(AQ2957)=1,INDIRECT(AR2957)='Sample Select backend'!$M$2),1,0)</f>
        <v>0</v>
      </c>
      <c r="AN2957" t="str">
        <f>_xlfn.CONCAT('Sample Select backend'!$C$4,ROW(AN2957))</f>
        <v>AE2957</v>
      </c>
      <c r="AO2957" s="9" t="str">
        <f>_xlfn.CONCAT('Sample Select backend'!$J$2,ROW(AO2957))</f>
        <v>AJ2957</v>
      </c>
      <c r="AP2957" t="str">
        <f>_xlfn.CONCAT('Sample Select backend'!$F$4,ROW(AP2957))</f>
        <v>AF2957</v>
      </c>
      <c r="AQ2957" t="str">
        <f>_xlfn.CONCAT('Sample Select backend'!$I$10,ROW(AQ2957))</f>
        <v>R2957</v>
      </c>
      <c r="AR2957" t="str">
        <f>_xlfn.CONCAT('Sample Select backend'!$M$4,ROW(AR2957))</f>
        <v>AK2957</v>
      </c>
      <c r="AS2957" t="str">
        <f t="shared" si="1050"/>
        <v>Russian Federation</v>
      </c>
      <c r="AT2957" s="9" t="str">
        <f t="shared" si="1051"/>
        <v>Tax exemption/waiver/suspension</v>
      </c>
      <c r="AU2957">
        <f t="shared" si="1052"/>
        <v>0</v>
      </c>
      <c r="AV2957" s="9">
        <v>1</v>
      </c>
    </row>
    <row r="2958" spans="1:48" x14ac:dyDescent="0.35">
      <c r="A2958" t="s">
        <v>152</v>
      </c>
      <c r="B2958">
        <v>8</v>
      </c>
      <c r="C2958" t="s">
        <v>202</v>
      </c>
      <c r="D2958" t="s">
        <v>2031</v>
      </c>
      <c r="N2958" t="s">
        <v>2751</v>
      </c>
      <c r="O2958" t="s">
        <v>2800</v>
      </c>
      <c r="P2958" t="s">
        <v>2810</v>
      </c>
      <c r="Q2958" t="s">
        <v>2816</v>
      </c>
      <c r="R2958">
        <v>0</v>
      </c>
      <c r="S2958">
        <v>-3.06</v>
      </c>
      <c r="T2958">
        <v>-3.08</v>
      </c>
      <c r="U2958">
        <v>17.84</v>
      </c>
      <c r="V2958">
        <f t="shared" si="1040"/>
        <v>-1</v>
      </c>
      <c r="W2958">
        <f t="shared" si="1041"/>
        <v>-1</v>
      </c>
      <c r="X2958">
        <f t="shared" si="1042"/>
        <v>-1</v>
      </c>
      <c r="Y2958">
        <f t="shared" si="1043"/>
        <v>-1</v>
      </c>
      <c r="Z2958">
        <f t="shared" si="1044"/>
        <v>-1</v>
      </c>
      <c r="AA2958">
        <f t="shared" si="1045"/>
        <v>-1</v>
      </c>
      <c r="AB2958">
        <f t="shared" si="1046"/>
        <v>-1</v>
      </c>
      <c r="AC2958">
        <f t="shared" si="1047"/>
        <v>-1</v>
      </c>
      <c r="AD2958">
        <f t="shared" si="1048"/>
        <v>-1</v>
      </c>
      <c r="AE2958" s="4" t="s">
        <v>2828</v>
      </c>
      <c r="AF2958" s="9" t="s">
        <v>2829</v>
      </c>
      <c r="AG2958">
        <v>0</v>
      </c>
      <c r="AH2958">
        <v>1</v>
      </c>
      <c r="AI2958">
        <v>0</v>
      </c>
      <c r="AJ2958">
        <v>1</v>
      </c>
      <c r="AK2958" s="9" t="s">
        <v>2840</v>
      </c>
      <c r="AL2958">
        <f t="shared" si="1049"/>
        <v>0</v>
      </c>
      <c r="AM2958">
        <f>IF(AND(INDIRECT(AN2958)='Sample Select backend'!$C$2,INDIRECT(AO2958)=1,INDIRECT(AP2958)='Sample Select backend'!$F$2,INDIRECT(AQ2958)=1,INDIRECT(AR2958)='Sample Select backend'!$M$2),1,0)</f>
        <v>0</v>
      </c>
      <c r="AN2958" t="str">
        <f>_xlfn.CONCAT('Sample Select backend'!$C$4,ROW(AN2958))</f>
        <v>AE2958</v>
      </c>
      <c r="AO2958" s="9" t="str">
        <f>_xlfn.CONCAT('Sample Select backend'!$J$2,ROW(AO2958))</f>
        <v>AJ2958</v>
      </c>
      <c r="AP2958" t="str">
        <f>_xlfn.CONCAT('Sample Select backend'!$F$4,ROW(AP2958))</f>
        <v>AF2958</v>
      </c>
      <c r="AQ2958" t="str">
        <f>_xlfn.CONCAT('Sample Select backend'!$I$10,ROW(AQ2958))</f>
        <v>R2958</v>
      </c>
      <c r="AR2958" t="str">
        <f>_xlfn.CONCAT('Sample Select backend'!$M$4,ROW(AR2958))</f>
        <v>AK2958</v>
      </c>
      <c r="AS2958" t="str">
        <f t="shared" si="1050"/>
        <v>Russian Federation</v>
      </c>
      <c r="AT2958" s="9" t="str">
        <f t="shared" si="1051"/>
        <v>Other</v>
      </c>
      <c r="AU2958">
        <f t="shared" si="1052"/>
        <v>0</v>
      </c>
      <c r="AV2958" s="9">
        <v>1</v>
      </c>
    </row>
    <row r="2959" spans="1:48" x14ac:dyDescent="0.35">
      <c r="A2959" t="s">
        <v>152</v>
      </c>
      <c r="B2959">
        <v>6</v>
      </c>
      <c r="C2959">
        <v>28</v>
      </c>
      <c r="D2959" t="s">
        <v>2035</v>
      </c>
      <c r="E2959">
        <v>1</v>
      </c>
      <c r="F2959">
        <v>1</v>
      </c>
      <c r="G2959">
        <v>2</v>
      </c>
      <c r="H2959">
        <v>-1</v>
      </c>
      <c r="I2959">
        <v>2</v>
      </c>
      <c r="J2959">
        <v>2</v>
      </c>
      <c r="K2959">
        <v>1</v>
      </c>
      <c r="L2959">
        <v>2</v>
      </c>
      <c r="M2959">
        <v>1</v>
      </c>
      <c r="N2959" t="s">
        <v>2751</v>
      </c>
      <c r="O2959" t="s">
        <v>2800</v>
      </c>
      <c r="P2959" t="s">
        <v>2810</v>
      </c>
      <c r="Q2959" t="s">
        <v>2816</v>
      </c>
      <c r="R2959">
        <v>0</v>
      </c>
      <c r="S2959">
        <v>-3.06</v>
      </c>
      <c r="T2959">
        <v>-3.08</v>
      </c>
      <c r="U2959">
        <v>17.84</v>
      </c>
      <c r="V2959">
        <f t="shared" si="1040"/>
        <v>1</v>
      </c>
      <c r="W2959">
        <f t="shared" si="1041"/>
        <v>1</v>
      </c>
      <c r="X2959">
        <f t="shared" si="1042"/>
        <v>1</v>
      </c>
      <c r="Y2959">
        <f t="shared" si="1043"/>
        <v>0</v>
      </c>
      <c r="Z2959">
        <f t="shared" si="1044"/>
        <v>1</v>
      </c>
      <c r="AA2959">
        <f t="shared" si="1045"/>
        <v>1</v>
      </c>
      <c r="AB2959">
        <f t="shared" si="1046"/>
        <v>1</v>
      </c>
      <c r="AC2959">
        <f t="shared" si="1047"/>
        <v>1</v>
      </c>
      <c r="AD2959">
        <f t="shared" si="1048"/>
        <v>1</v>
      </c>
      <c r="AE2959" s="4" t="s">
        <v>2828</v>
      </c>
      <c r="AF2959" s="9" t="s">
        <v>2829</v>
      </c>
      <c r="AG2959">
        <v>0</v>
      </c>
      <c r="AH2959">
        <v>1</v>
      </c>
      <c r="AI2959">
        <v>0</v>
      </c>
      <c r="AJ2959">
        <v>1</v>
      </c>
      <c r="AK2959" s="9" t="s">
        <v>2840</v>
      </c>
      <c r="AL2959">
        <f t="shared" si="1049"/>
        <v>0</v>
      </c>
      <c r="AM2959">
        <f>IF(AND(INDIRECT(AN2959)='Sample Select backend'!$C$2,INDIRECT(AO2959)=1,INDIRECT(AP2959)='Sample Select backend'!$F$2,INDIRECT(AQ2959)=1,INDIRECT(AR2959)='Sample Select backend'!$M$2),1,0)</f>
        <v>0</v>
      </c>
      <c r="AN2959" t="str">
        <f>_xlfn.CONCAT('Sample Select backend'!$C$4,ROW(AN2959))</f>
        <v>AE2959</v>
      </c>
      <c r="AO2959" s="9" t="str">
        <f>_xlfn.CONCAT('Sample Select backend'!$J$2,ROW(AO2959))</f>
        <v>AJ2959</v>
      </c>
      <c r="AP2959" t="str">
        <f>_xlfn.CONCAT('Sample Select backend'!$F$4,ROW(AP2959))</f>
        <v>AF2959</v>
      </c>
      <c r="AQ2959" t="str">
        <f>_xlfn.CONCAT('Sample Select backend'!$I$10,ROW(AQ2959))</f>
        <v>R2959</v>
      </c>
      <c r="AR2959" t="str">
        <f>_xlfn.CONCAT('Sample Select backend'!$M$4,ROW(AR2959))</f>
        <v>AK2959</v>
      </c>
      <c r="AS2959" t="str">
        <f t="shared" si="1050"/>
        <v>Russian Federation</v>
      </c>
      <c r="AT2959" s="9">
        <f t="shared" si="1051"/>
        <v>28</v>
      </c>
      <c r="AU2959">
        <f t="shared" si="1052"/>
        <v>0</v>
      </c>
      <c r="AV2959" s="9">
        <v>1</v>
      </c>
    </row>
    <row r="2960" spans="1:48" x14ac:dyDescent="0.35">
      <c r="A2960" t="s">
        <v>152</v>
      </c>
      <c r="B2960">
        <v>6</v>
      </c>
      <c r="C2960">
        <v>28</v>
      </c>
      <c r="D2960" t="s">
        <v>2029</v>
      </c>
      <c r="E2960">
        <v>-2</v>
      </c>
      <c r="F2960">
        <v>1</v>
      </c>
      <c r="G2960">
        <v>2</v>
      </c>
      <c r="H2960">
        <v>1</v>
      </c>
      <c r="I2960">
        <v>2</v>
      </c>
      <c r="J2960">
        <v>2</v>
      </c>
      <c r="K2960">
        <v>1</v>
      </c>
      <c r="L2960">
        <v>2</v>
      </c>
      <c r="M2960">
        <v>1</v>
      </c>
      <c r="N2960" t="s">
        <v>2751</v>
      </c>
      <c r="O2960" t="s">
        <v>2800</v>
      </c>
      <c r="P2960" t="s">
        <v>2810</v>
      </c>
      <c r="Q2960" t="s">
        <v>2816</v>
      </c>
      <c r="R2960">
        <v>0</v>
      </c>
      <c r="S2960">
        <v>-3.06</v>
      </c>
      <c r="T2960">
        <v>-3.08</v>
      </c>
      <c r="U2960">
        <v>17.84</v>
      </c>
      <c r="V2960">
        <f t="shared" si="1040"/>
        <v>0</v>
      </c>
      <c r="W2960">
        <f t="shared" si="1041"/>
        <v>1</v>
      </c>
      <c r="X2960">
        <f t="shared" si="1042"/>
        <v>1</v>
      </c>
      <c r="Y2960">
        <f t="shared" si="1043"/>
        <v>1</v>
      </c>
      <c r="Z2960">
        <f t="shared" si="1044"/>
        <v>1</v>
      </c>
      <c r="AA2960">
        <f t="shared" si="1045"/>
        <v>1</v>
      </c>
      <c r="AB2960">
        <f t="shared" si="1046"/>
        <v>1</v>
      </c>
      <c r="AC2960">
        <f t="shared" si="1047"/>
        <v>1</v>
      </c>
      <c r="AD2960">
        <f t="shared" si="1048"/>
        <v>1</v>
      </c>
      <c r="AE2960" s="4" t="s">
        <v>2828</v>
      </c>
      <c r="AF2960" s="9" t="s">
        <v>2829</v>
      </c>
      <c r="AG2960">
        <v>0</v>
      </c>
      <c r="AH2960">
        <v>1</v>
      </c>
      <c r="AI2960">
        <v>0</v>
      </c>
      <c r="AJ2960">
        <v>1</v>
      </c>
      <c r="AK2960" s="9" t="s">
        <v>2840</v>
      </c>
      <c r="AL2960">
        <f t="shared" si="1049"/>
        <v>0</v>
      </c>
      <c r="AM2960">
        <f>IF(AND(INDIRECT(AN2960)='Sample Select backend'!$C$2,INDIRECT(AO2960)=1,INDIRECT(AP2960)='Sample Select backend'!$F$2,INDIRECT(AQ2960)=1,INDIRECT(AR2960)='Sample Select backend'!$M$2),1,0)</f>
        <v>0</v>
      </c>
      <c r="AN2960" t="str">
        <f>_xlfn.CONCAT('Sample Select backend'!$C$4,ROW(AN2960))</f>
        <v>AE2960</v>
      </c>
      <c r="AO2960" s="9" t="str">
        <f>_xlfn.CONCAT('Sample Select backend'!$J$2,ROW(AO2960))</f>
        <v>AJ2960</v>
      </c>
      <c r="AP2960" t="str">
        <f>_xlfn.CONCAT('Sample Select backend'!$F$4,ROW(AP2960))</f>
        <v>AF2960</v>
      </c>
      <c r="AQ2960" t="str">
        <f>_xlfn.CONCAT('Sample Select backend'!$I$10,ROW(AQ2960))</f>
        <v>R2960</v>
      </c>
      <c r="AR2960" t="str">
        <f>_xlfn.CONCAT('Sample Select backend'!$M$4,ROW(AR2960))</f>
        <v>AK2960</v>
      </c>
      <c r="AS2960" t="str">
        <f t="shared" si="1050"/>
        <v>Russian Federation</v>
      </c>
      <c r="AT2960" s="9">
        <f t="shared" si="1051"/>
        <v>28</v>
      </c>
      <c r="AU2960">
        <f t="shared" si="1052"/>
        <v>0</v>
      </c>
      <c r="AV2960" s="9">
        <v>1</v>
      </c>
    </row>
    <row r="2961" spans="1:48" x14ac:dyDescent="0.35">
      <c r="A2961" t="s">
        <v>152</v>
      </c>
      <c r="B2961">
        <v>6</v>
      </c>
      <c r="C2961">
        <v>25</v>
      </c>
      <c r="D2961" t="s">
        <v>2027</v>
      </c>
      <c r="E2961">
        <v>1</v>
      </c>
      <c r="F2961">
        <v>1</v>
      </c>
      <c r="G2961">
        <v>2</v>
      </c>
      <c r="H2961">
        <v>-1</v>
      </c>
      <c r="I2961">
        <v>-2</v>
      </c>
      <c r="J2961">
        <v>2</v>
      </c>
      <c r="K2961">
        <v>1</v>
      </c>
      <c r="L2961">
        <v>-2</v>
      </c>
      <c r="M2961">
        <v>1</v>
      </c>
      <c r="N2961" t="s">
        <v>2751</v>
      </c>
      <c r="O2961" t="s">
        <v>2800</v>
      </c>
      <c r="P2961" t="s">
        <v>2810</v>
      </c>
      <c r="Q2961" t="s">
        <v>2816</v>
      </c>
      <c r="R2961">
        <v>0</v>
      </c>
      <c r="S2961">
        <v>-3.06</v>
      </c>
      <c r="T2961">
        <v>-3.08</v>
      </c>
      <c r="U2961">
        <v>17.84</v>
      </c>
      <c r="V2961">
        <f t="shared" si="1040"/>
        <v>1</v>
      </c>
      <c r="W2961">
        <f t="shared" si="1041"/>
        <v>1</v>
      </c>
      <c r="X2961">
        <f t="shared" si="1042"/>
        <v>1</v>
      </c>
      <c r="Y2961">
        <f t="shared" si="1043"/>
        <v>0</v>
      </c>
      <c r="Z2961">
        <f t="shared" si="1044"/>
        <v>0</v>
      </c>
      <c r="AA2961">
        <f t="shared" si="1045"/>
        <v>1</v>
      </c>
      <c r="AB2961">
        <f t="shared" si="1046"/>
        <v>1</v>
      </c>
      <c r="AC2961">
        <f t="shared" si="1047"/>
        <v>0</v>
      </c>
      <c r="AD2961">
        <f t="shared" si="1048"/>
        <v>1</v>
      </c>
      <c r="AE2961" s="4" t="s">
        <v>2828</v>
      </c>
      <c r="AF2961" s="9" t="s">
        <v>2829</v>
      </c>
      <c r="AG2961">
        <v>0</v>
      </c>
      <c r="AH2961">
        <v>1</v>
      </c>
      <c r="AI2961">
        <v>0</v>
      </c>
      <c r="AJ2961">
        <v>1</v>
      </c>
      <c r="AK2961" s="9" t="s">
        <v>2840</v>
      </c>
      <c r="AL2961">
        <f t="shared" si="1049"/>
        <v>0</v>
      </c>
      <c r="AM2961">
        <f>IF(AND(INDIRECT(AN2961)='Sample Select backend'!$C$2,INDIRECT(AO2961)=1,INDIRECT(AP2961)='Sample Select backend'!$F$2,INDIRECT(AQ2961)=1,INDIRECT(AR2961)='Sample Select backend'!$M$2),1,0)</f>
        <v>0</v>
      </c>
      <c r="AN2961" t="str">
        <f>_xlfn.CONCAT('Sample Select backend'!$C$4,ROW(AN2961))</f>
        <v>AE2961</v>
      </c>
      <c r="AO2961" s="9" t="str">
        <f>_xlfn.CONCAT('Sample Select backend'!$J$2,ROW(AO2961))</f>
        <v>AJ2961</v>
      </c>
      <c r="AP2961" t="str">
        <f>_xlfn.CONCAT('Sample Select backend'!$F$4,ROW(AP2961))</f>
        <v>AF2961</v>
      </c>
      <c r="AQ2961" t="str">
        <f>_xlfn.CONCAT('Sample Select backend'!$I$10,ROW(AQ2961))</f>
        <v>R2961</v>
      </c>
      <c r="AR2961" t="str">
        <f>_xlfn.CONCAT('Sample Select backend'!$M$4,ROW(AR2961))</f>
        <v>AK2961</v>
      </c>
      <c r="AS2961" t="str">
        <f t="shared" si="1050"/>
        <v>Russian Federation</v>
      </c>
      <c r="AT2961" s="9">
        <f t="shared" si="1051"/>
        <v>25</v>
      </c>
      <c r="AU2961">
        <f t="shared" si="1052"/>
        <v>0</v>
      </c>
      <c r="AV2961" s="9">
        <v>1</v>
      </c>
    </row>
    <row r="2962" spans="1:48" x14ac:dyDescent="0.35">
      <c r="A2962" t="s">
        <v>152</v>
      </c>
      <c r="B2962">
        <v>1</v>
      </c>
      <c r="C2962">
        <v>6</v>
      </c>
      <c r="D2962" t="s">
        <v>2024</v>
      </c>
      <c r="E2962">
        <v>2</v>
      </c>
      <c r="F2962">
        <v>2</v>
      </c>
      <c r="G2962">
        <v>2</v>
      </c>
      <c r="H2962">
        <v>2</v>
      </c>
      <c r="I2962">
        <v>2</v>
      </c>
      <c r="J2962">
        <v>2</v>
      </c>
      <c r="K2962">
        <v>1</v>
      </c>
      <c r="L2962">
        <v>2</v>
      </c>
      <c r="M2962">
        <v>1</v>
      </c>
      <c r="N2962" t="s">
        <v>2751</v>
      </c>
      <c r="O2962" t="s">
        <v>2800</v>
      </c>
      <c r="P2962" t="s">
        <v>2810</v>
      </c>
      <c r="Q2962" t="s">
        <v>2816</v>
      </c>
      <c r="R2962">
        <v>0</v>
      </c>
      <c r="S2962">
        <v>-3.06</v>
      </c>
      <c r="T2962">
        <v>-3.08</v>
      </c>
      <c r="U2962">
        <v>17.84</v>
      </c>
      <c r="V2962">
        <f t="shared" si="1040"/>
        <v>1</v>
      </c>
      <c r="W2962">
        <f t="shared" si="1041"/>
        <v>1</v>
      </c>
      <c r="X2962">
        <f t="shared" si="1042"/>
        <v>1</v>
      </c>
      <c r="Y2962">
        <f t="shared" si="1043"/>
        <v>1</v>
      </c>
      <c r="Z2962">
        <f t="shared" si="1044"/>
        <v>1</v>
      </c>
      <c r="AA2962">
        <f t="shared" si="1045"/>
        <v>1</v>
      </c>
      <c r="AB2962">
        <f t="shared" si="1046"/>
        <v>1</v>
      </c>
      <c r="AC2962">
        <f t="shared" si="1047"/>
        <v>1</v>
      </c>
      <c r="AD2962">
        <f t="shared" si="1048"/>
        <v>1</v>
      </c>
      <c r="AE2962" s="4" t="s">
        <v>2828</v>
      </c>
      <c r="AF2962" s="9" t="s">
        <v>2829</v>
      </c>
      <c r="AG2962">
        <v>0</v>
      </c>
      <c r="AH2962">
        <v>1</v>
      </c>
      <c r="AI2962">
        <v>0</v>
      </c>
      <c r="AJ2962">
        <v>1</v>
      </c>
      <c r="AK2962" s="9" t="s">
        <v>2840</v>
      </c>
      <c r="AL2962">
        <f t="shared" si="1049"/>
        <v>0</v>
      </c>
      <c r="AM2962">
        <f>IF(AND(INDIRECT(AN2962)='Sample Select backend'!$C$2,INDIRECT(AO2962)=1,INDIRECT(AP2962)='Sample Select backend'!$F$2,INDIRECT(AQ2962)=1,INDIRECT(AR2962)='Sample Select backend'!$M$2),1,0)</f>
        <v>0</v>
      </c>
      <c r="AN2962" t="str">
        <f>_xlfn.CONCAT('Sample Select backend'!$C$4,ROW(AN2962))</f>
        <v>AE2962</v>
      </c>
      <c r="AO2962" s="9" t="str">
        <f>_xlfn.CONCAT('Sample Select backend'!$J$2,ROW(AO2962))</f>
        <v>AJ2962</v>
      </c>
      <c r="AP2962" t="str">
        <f>_xlfn.CONCAT('Sample Select backend'!$F$4,ROW(AP2962))</f>
        <v>AF2962</v>
      </c>
      <c r="AQ2962" t="str">
        <f>_xlfn.CONCAT('Sample Select backend'!$I$10,ROW(AQ2962))</f>
        <v>R2962</v>
      </c>
      <c r="AR2962" t="str">
        <f>_xlfn.CONCAT('Sample Select backend'!$M$4,ROW(AR2962))</f>
        <v>AK2962</v>
      </c>
      <c r="AS2962" t="str">
        <f t="shared" si="1050"/>
        <v>Russian Federation</v>
      </c>
      <c r="AT2962" s="9">
        <f t="shared" si="1051"/>
        <v>6</v>
      </c>
      <c r="AU2962">
        <f t="shared" si="1052"/>
        <v>0</v>
      </c>
      <c r="AV2962" s="9">
        <v>1</v>
      </c>
    </row>
    <row r="2963" spans="1:48" x14ac:dyDescent="0.35">
      <c r="A2963" t="s">
        <v>152</v>
      </c>
      <c r="B2963">
        <v>5</v>
      </c>
      <c r="C2963" t="s">
        <v>201</v>
      </c>
      <c r="D2963" t="s">
        <v>2021</v>
      </c>
      <c r="E2963">
        <v>1</v>
      </c>
      <c r="F2963">
        <v>1</v>
      </c>
      <c r="G2963">
        <v>2</v>
      </c>
      <c r="H2963">
        <v>-1</v>
      </c>
      <c r="I2963">
        <v>2</v>
      </c>
      <c r="J2963">
        <v>2</v>
      </c>
      <c r="K2963">
        <v>1</v>
      </c>
      <c r="L2963">
        <v>2</v>
      </c>
      <c r="M2963">
        <v>1</v>
      </c>
      <c r="N2963" t="s">
        <v>2751</v>
      </c>
      <c r="O2963" t="s">
        <v>2800</v>
      </c>
      <c r="P2963" t="s">
        <v>2810</v>
      </c>
      <c r="Q2963" t="s">
        <v>2816</v>
      </c>
      <c r="R2963">
        <v>0</v>
      </c>
      <c r="S2963">
        <v>-3.06</v>
      </c>
      <c r="T2963">
        <v>-3.08</v>
      </c>
      <c r="U2963">
        <v>17.84</v>
      </c>
      <c r="V2963">
        <f t="shared" si="1040"/>
        <v>1</v>
      </c>
      <c r="W2963">
        <f t="shared" si="1041"/>
        <v>1</v>
      </c>
      <c r="X2963">
        <f t="shared" si="1042"/>
        <v>1</v>
      </c>
      <c r="Y2963">
        <f t="shared" si="1043"/>
        <v>0</v>
      </c>
      <c r="Z2963">
        <f t="shared" si="1044"/>
        <v>1</v>
      </c>
      <c r="AA2963">
        <f t="shared" si="1045"/>
        <v>1</v>
      </c>
      <c r="AB2963">
        <f t="shared" si="1046"/>
        <v>1</v>
      </c>
      <c r="AC2963">
        <f t="shared" si="1047"/>
        <v>1</v>
      </c>
      <c r="AD2963">
        <f t="shared" si="1048"/>
        <v>1</v>
      </c>
      <c r="AE2963" s="4" t="s">
        <v>2828</v>
      </c>
      <c r="AF2963" s="9" t="s">
        <v>2829</v>
      </c>
      <c r="AG2963">
        <v>0</v>
      </c>
      <c r="AH2963">
        <v>1</v>
      </c>
      <c r="AI2963">
        <v>0</v>
      </c>
      <c r="AJ2963">
        <v>1</v>
      </c>
      <c r="AK2963" s="9" t="s">
        <v>2840</v>
      </c>
      <c r="AL2963">
        <f t="shared" si="1049"/>
        <v>0</v>
      </c>
      <c r="AM2963">
        <f>IF(AND(INDIRECT(AN2963)='Sample Select backend'!$C$2,INDIRECT(AO2963)=1,INDIRECT(AP2963)='Sample Select backend'!$F$2,INDIRECT(AQ2963)=1,INDIRECT(AR2963)='Sample Select backend'!$M$2),1,0)</f>
        <v>0</v>
      </c>
      <c r="AN2963" t="str">
        <f>_xlfn.CONCAT('Sample Select backend'!$C$4,ROW(AN2963))</f>
        <v>AE2963</v>
      </c>
      <c r="AO2963" s="9" t="str">
        <f>_xlfn.CONCAT('Sample Select backend'!$J$2,ROW(AO2963))</f>
        <v>AJ2963</v>
      </c>
      <c r="AP2963" t="str">
        <f>_xlfn.CONCAT('Sample Select backend'!$F$4,ROW(AP2963))</f>
        <v>AF2963</v>
      </c>
      <c r="AQ2963" t="str">
        <f>_xlfn.CONCAT('Sample Select backend'!$I$10,ROW(AQ2963))</f>
        <v>R2963</v>
      </c>
      <c r="AR2963" t="str">
        <f>_xlfn.CONCAT('Sample Select backend'!$M$4,ROW(AR2963))</f>
        <v>AK2963</v>
      </c>
      <c r="AS2963" t="str">
        <f t="shared" si="1050"/>
        <v>Russian Federation</v>
      </c>
      <c r="AT2963" s="9" t="str">
        <f t="shared" si="1051"/>
        <v>Other</v>
      </c>
      <c r="AU2963">
        <f t="shared" si="1052"/>
        <v>0</v>
      </c>
      <c r="AV2963" s="9">
        <v>1</v>
      </c>
    </row>
    <row r="2964" spans="1:48" x14ac:dyDescent="0.35">
      <c r="A2964" t="s">
        <v>152</v>
      </c>
      <c r="B2964">
        <v>1</v>
      </c>
      <c r="C2964">
        <v>12</v>
      </c>
      <c r="D2964" t="s">
        <v>2034</v>
      </c>
      <c r="E2964">
        <v>-2</v>
      </c>
      <c r="F2964">
        <v>2</v>
      </c>
      <c r="G2964">
        <v>-2</v>
      </c>
      <c r="I2964">
        <v>-2</v>
      </c>
      <c r="J2964">
        <v>2</v>
      </c>
      <c r="K2964">
        <v>2</v>
      </c>
      <c r="L2964">
        <v>2</v>
      </c>
      <c r="M2964">
        <v>1</v>
      </c>
      <c r="N2964" t="s">
        <v>2751</v>
      </c>
      <c r="O2964" t="s">
        <v>2800</v>
      </c>
      <c r="P2964" t="s">
        <v>2810</v>
      </c>
      <c r="Q2964" t="s">
        <v>2816</v>
      </c>
      <c r="R2964">
        <v>0</v>
      </c>
      <c r="S2964">
        <v>-3.06</v>
      </c>
      <c r="T2964">
        <v>-3.08</v>
      </c>
      <c r="U2964">
        <v>17.84</v>
      </c>
      <c r="V2964">
        <f t="shared" si="1040"/>
        <v>0</v>
      </c>
      <c r="W2964">
        <f t="shared" si="1041"/>
        <v>1</v>
      </c>
      <c r="X2964">
        <f t="shared" si="1042"/>
        <v>0</v>
      </c>
      <c r="Y2964">
        <f t="shared" si="1043"/>
        <v>-1</v>
      </c>
      <c r="Z2964">
        <f t="shared" si="1044"/>
        <v>0</v>
      </c>
      <c r="AA2964">
        <f t="shared" si="1045"/>
        <v>1</v>
      </c>
      <c r="AB2964">
        <f t="shared" si="1046"/>
        <v>1</v>
      </c>
      <c r="AC2964">
        <f t="shared" si="1047"/>
        <v>1</v>
      </c>
      <c r="AD2964">
        <f t="shared" si="1048"/>
        <v>1</v>
      </c>
      <c r="AE2964" s="4" t="s">
        <v>2828</v>
      </c>
      <c r="AF2964" s="9" t="s">
        <v>2829</v>
      </c>
      <c r="AG2964">
        <v>0</v>
      </c>
      <c r="AH2964">
        <v>1</v>
      </c>
      <c r="AI2964">
        <v>0</v>
      </c>
      <c r="AJ2964">
        <v>1</v>
      </c>
      <c r="AK2964" s="9" t="s">
        <v>2840</v>
      </c>
      <c r="AL2964">
        <f t="shared" si="1049"/>
        <v>0</v>
      </c>
      <c r="AM2964">
        <f>IF(AND(INDIRECT(AN2964)='Sample Select backend'!$C$2,INDIRECT(AO2964)=1,INDIRECT(AP2964)='Sample Select backend'!$F$2,INDIRECT(AQ2964)=1,INDIRECT(AR2964)='Sample Select backend'!$M$2),1,0)</f>
        <v>0</v>
      </c>
      <c r="AN2964" t="str">
        <f>_xlfn.CONCAT('Sample Select backend'!$C$4,ROW(AN2964))</f>
        <v>AE2964</v>
      </c>
      <c r="AO2964" s="9" t="str">
        <f>_xlfn.CONCAT('Sample Select backend'!$J$2,ROW(AO2964))</f>
        <v>AJ2964</v>
      </c>
      <c r="AP2964" t="str">
        <f>_xlfn.CONCAT('Sample Select backend'!$F$4,ROW(AP2964))</f>
        <v>AF2964</v>
      </c>
      <c r="AQ2964" t="str">
        <f>_xlfn.CONCAT('Sample Select backend'!$I$10,ROW(AQ2964))</f>
        <v>R2964</v>
      </c>
      <c r="AR2964" t="str">
        <f>_xlfn.CONCAT('Sample Select backend'!$M$4,ROW(AR2964))</f>
        <v>AK2964</v>
      </c>
      <c r="AS2964" t="str">
        <f t="shared" si="1050"/>
        <v>Russian Federation</v>
      </c>
      <c r="AT2964" s="9">
        <f t="shared" si="1051"/>
        <v>12</v>
      </c>
      <c r="AU2964">
        <f t="shared" si="1052"/>
        <v>0</v>
      </c>
      <c r="AV2964" s="9">
        <v>1</v>
      </c>
    </row>
    <row r="2965" spans="1:48" x14ac:dyDescent="0.35">
      <c r="A2965" t="s">
        <v>152</v>
      </c>
      <c r="B2965">
        <v>2</v>
      </c>
      <c r="C2965">
        <v>14</v>
      </c>
      <c r="D2965" t="s">
        <v>2030</v>
      </c>
      <c r="E2965">
        <v>-2</v>
      </c>
      <c r="F2965">
        <v>2</v>
      </c>
      <c r="G2965">
        <v>2</v>
      </c>
      <c r="H2965">
        <v>2</v>
      </c>
      <c r="I2965">
        <v>2</v>
      </c>
      <c r="J2965">
        <v>2</v>
      </c>
      <c r="K2965">
        <v>1</v>
      </c>
      <c r="L2965">
        <v>2</v>
      </c>
      <c r="M2965">
        <v>1</v>
      </c>
      <c r="N2965" t="s">
        <v>2751</v>
      </c>
      <c r="O2965" t="s">
        <v>2800</v>
      </c>
      <c r="P2965" t="s">
        <v>2810</v>
      </c>
      <c r="Q2965" t="s">
        <v>2816</v>
      </c>
      <c r="R2965">
        <v>0</v>
      </c>
      <c r="S2965">
        <v>-3.06</v>
      </c>
      <c r="T2965">
        <v>-3.08</v>
      </c>
      <c r="U2965">
        <v>17.84</v>
      </c>
      <c r="V2965">
        <f t="shared" si="1040"/>
        <v>0</v>
      </c>
      <c r="W2965">
        <f t="shared" si="1041"/>
        <v>1</v>
      </c>
      <c r="X2965">
        <f t="shared" si="1042"/>
        <v>1</v>
      </c>
      <c r="Y2965">
        <f t="shared" si="1043"/>
        <v>1</v>
      </c>
      <c r="Z2965">
        <f t="shared" si="1044"/>
        <v>1</v>
      </c>
      <c r="AA2965">
        <f t="shared" si="1045"/>
        <v>1</v>
      </c>
      <c r="AB2965">
        <f t="shared" si="1046"/>
        <v>1</v>
      </c>
      <c r="AC2965">
        <f t="shared" si="1047"/>
        <v>1</v>
      </c>
      <c r="AD2965">
        <f t="shared" si="1048"/>
        <v>1</v>
      </c>
      <c r="AE2965" s="4" t="s">
        <v>2828</v>
      </c>
      <c r="AF2965" s="9" t="s">
        <v>2829</v>
      </c>
      <c r="AG2965">
        <v>0</v>
      </c>
      <c r="AH2965">
        <v>1</v>
      </c>
      <c r="AI2965">
        <v>0</v>
      </c>
      <c r="AJ2965">
        <v>1</v>
      </c>
      <c r="AK2965" s="9" t="s">
        <v>2840</v>
      </c>
      <c r="AL2965">
        <f t="shared" si="1049"/>
        <v>0</v>
      </c>
      <c r="AM2965">
        <f>IF(AND(INDIRECT(AN2965)='Sample Select backend'!$C$2,INDIRECT(AO2965)=1,INDIRECT(AP2965)='Sample Select backend'!$F$2,INDIRECT(AQ2965)=1,INDIRECT(AR2965)='Sample Select backend'!$M$2),1,0)</f>
        <v>0</v>
      </c>
      <c r="AN2965" t="str">
        <f>_xlfn.CONCAT('Sample Select backend'!$C$4,ROW(AN2965))</f>
        <v>AE2965</v>
      </c>
      <c r="AO2965" s="9" t="str">
        <f>_xlfn.CONCAT('Sample Select backend'!$J$2,ROW(AO2965))</f>
        <v>AJ2965</v>
      </c>
      <c r="AP2965" t="str">
        <f>_xlfn.CONCAT('Sample Select backend'!$F$4,ROW(AP2965))</f>
        <v>AF2965</v>
      </c>
      <c r="AQ2965" t="str">
        <f>_xlfn.CONCAT('Sample Select backend'!$I$10,ROW(AQ2965))</f>
        <v>R2965</v>
      </c>
      <c r="AR2965" t="str">
        <f>_xlfn.CONCAT('Sample Select backend'!$M$4,ROW(AR2965))</f>
        <v>AK2965</v>
      </c>
      <c r="AS2965" t="str">
        <f t="shared" si="1050"/>
        <v>Russian Federation</v>
      </c>
      <c r="AT2965" s="9">
        <f t="shared" si="1051"/>
        <v>14</v>
      </c>
      <c r="AU2965">
        <f t="shared" si="1052"/>
        <v>0</v>
      </c>
      <c r="AV2965" s="9">
        <v>1</v>
      </c>
    </row>
    <row r="2966" spans="1:48" x14ac:dyDescent="0.35">
      <c r="A2966" t="s">
        <v>152</v>
      </c>
      <c r="B2966">
        <v>7</v>
      </c>
      <c r="C2966">
        <v>30</v>
      </c>
      <c r="D2966" t="s">
        <v>2028</v>
      </c>
      <c r="E2966">
        <v>1</v>
      </c>
      <c r="F2966">
        <v>1</v>
      </c>
      <c r="G2966">
        <v>2</v>
      </c>
      <c r="H2966">
        <v>1</v>
      </c>
      <c r="I2966">
        <v>2</v>
      </c>
      <c r="J2966">
        <v>2</v>
      </c>
      <c r="K2966">
        <v>1</v>
      </c>
      <c r="L2966">
        <v>-2</v>
      </c>
      <c r="M2966">
        <v>1</v>
      </c>
      <c r="N2966" t="s">
        <v>2751</v>
      </c>
      <c r="O2966" t="s">
        <v>2800</v>
      </c>
      <c r="P2966" t="s">
        <v>2810</v>
      </c>
      <c r="Q2966" t="s">
        <v>2816</v>
      </c>
      <c r="R2966">
        <v>0</v>
      </c>
      <c r="S2966">
        <v>-3.06</v>
      </c>
      <c r="T2966">
        <v>-3.08</v>
      </c>
      <c r="U2966">
        <v>17.84</v>
      </c>
      <c r="V2966">
        <f t="shared" si="1040"/>
        <v>1</v>
      </c>
      <c r="W2966">
        <f t="shared" si="1041"/>
        <v>1</v>
      </c>
      <c r="X2966">
        <f t="shared" si="1042"/>
        <v>1</v>
      </c>
      <c r="Y2966">
        <f t="shared" si="1043"/>
        <v>1</v>
      </c>
      <c r="Z2966">
        <f t="shared" si="1044"/>
        <v>1</v>
      </c>
      <c r="AA2966">
        <f t="shared" si="1045"/>
        <v>1</v>
      </c>
      <c r="AB2966">
        <f t="shared" si="1046"/>
        <v>1</v>
      </c>
      <c r="AC2966">
        <f t="shared" si="1047"/>
        <v>0</v>
      </c>
      <c r="AD2966">
        <f t="shared" si="1048"/>
        <v>1</v>
      </c>
      <c r="AE2966" s="4" t="s">
        <v>2828</v>
      </c>
      <c r="AF2966" s="9" t="s">
        <v>2829</v>
      </c>
      <c r="AG2966">
        <v>0</v>
      </c>
      <c r="AH2966">
        <v>1</v>
      </c>
      <c r="AI2966">
        <v>0</v>
      </c>
      <c r="AJ2966">
        <v>1</v>
      </c>
      <c r="AK2966" s="9" t="s">
        <v>2840</v>
      </c>
      <c r="AL2966">
        <f t="shared" si="1049"/>
        <v>0</v>
      </c>
      <c r="AM2966">
        <f>IF(AND(INDIRECT(AN2966)='Sample Select backend'!$C$2,INDIRECT(AO2966)=1,INDIRECT(AP2966)='Sample Select backend'!$F$2,INDIRECT(AQ2966)=1,INDIRECT(AR2966)='Sample Select backend'!$M$2),1,0)</f>
        <v>0</v>
      </c>
      <c r="AN2966" t="str">
        <f>_xlfn.CONCAT('Sample Select backend'!$C$4,ROW(AN2966))</f>
        <v>AE2966</v>
      </c>
      <c r="AO2966" s="9" t="str">
        <f>_xlfn.CONCAT('Sample Select backend'!$J$2,ROW(AO2966))</f>
        <v>AJ2966</v>
      </c>
      <c r="AP2966" t="str">
        <f>_xlfn.CONCAT('Sample Select backend'!$F$4,ROW(AP2966))</f>
        <v>AF2966</v>
      </c>
      <c r="AQ2966" t="str">
        <f>_xlfn.CONCAT('Sample Select backend'!$I$10,ROW(AQ2966))</f>
        <v>R2966</v>
      </c>
      <c r="AR2966" t="str">
        <f>_xlfn.CONCAT('Sample Select backend'!$M$4,ROW(AR2966))</f>
        <v>AK2966</v>
      </c>
      <c r="AS2966" t="str">
        <f t="shared" si="1050"/>
        <v>Russian Federation</v>
      </c>
      <c r="AT2966" s="9">
        <f t="shared" si="1051"/>
        <v>30</v>
      </c>
      <c r="AU2966">
        <f t="shared" si="1052"/>
        <v>0</v>
      </c>
      <c r="AV2966" s="9">
        <v>1</v>
      </c>
    </row>
    <row r="2967" spans="1:48" x14ac:dyDescent="0.35">
      <c r="A2967" t="s">
        <v>152</v>
      </c>
      <c r="B2967">
        <v>6</v>
      </c>
      <c r="C2967">
        <v>25</v>
      </c>
      <c r="D2967" t="s">
        <v>2033</v>
      </c>
      <c r="E2967">
        <v>1</v>
      </c>
      <c r="F2967">
        <v>1</v>
      </c>
      <c r="G2967">
        <v>2</v>
      </c>
      <c r="H2967">
        <v>-1</v>
      </c>
      <c r="I2967">
        <v>-2</v>
      </c>
      <c r="J2967">
        <v>-2</v>
      </c>
      <c r="K2967">
        <v>1</v>
      </c>
      <c r="L2967">
        <v>-2</v>
      </c>
      <c r="M2967">
        <v>1</v>
      </c>
      <c r="N2967" t="s">
        <v>2751</v>
      </c>
      <c r="O2967" t="s">
        <v>2800</v>
      </c>
      <c r="P2967" t="s">
        <v>2810</v>
      </c>
      <c r="Q2967" t="s">
        <v>2816</v>
      </c>
      <c r="R2967">
        <v>0</v>
      </c>
      <c r="S2967">
        <v>-3.06</v>
      </c>
      <c r="T2967">
        <v>-3.08</v>
      </c>
      <c r="U2967">
        <v>17.84</v>
      </c>
      <c r="V2967">
        <f t="shared" si="1040"/>
        <v>1</v>
      </c>
      <c r="W2967">
        <f t="shared" si="1041"/>
        <v>1</v>
      </c>
      <c r="X2967">
        <f t="shared" si="1042"/>
        <v>1</v>
      </c>
      <c r="Y2967">
        <f t="shared" si="1043"/>
        <v>0</v>
      </c>
      <c r="Z2967">
        <f t="shared" si="1044"/>
        <v>0</v>
      </c>
      <c r="AA2967">
        <f t="shared" si="1045"/>
        <v>0</v>
      </c>
      <c r="AB2967">
        <f t="shared" si="1046"/>
        <v>1</v>
      </c>
      <c r="AC2967">
        <f t="shared" si="1047"/>
        <v>0</v>
      </c>
      <c r="AD2967">
        <f t="shared" si="1048"/>
        <v>1</v>
      </c>
      <c r="AE2967" s="4" t="s">
        <v>2828</v>
      </c>
      <c r="AF2967" s="9" t="s">
        <v>2829</v>
      </c>
      <c r="AG2967">
        <v>0</v>
      </c>
      <c r="AH2967">
        <v>1</v>
      </c>
      <c r="AI2967">
        <v>0</v>
      </c>
      <c r="AJ2967">
        <v>1</v>
      </c>
      <c r="AK2967" s="9" t="s">
        <v>2840</v>
      </c>
      <c r="AL2967">
        <f t="shared" si="1049"/>
        <v>0</v>
      </c>
      <c r="AM2967">
        <f>IF(AND(INDIRECT(AN2967)='Sample Select backend'!$C$2,INDIRECT(AO2967)=1,INDIRECT(AP2967)='Sample Select backend'!$F$2,INDIRECT(AQ2967)=1,INDIRECT(AR2967)='Sample Select backend'!$M$2),1,0)</f>
        <v>0</v>
      </c>
      <c r="AN2967" t="str">
        <f>_xlfn.CONCAT('Sample Select backend'!$C$4,ROW(AN2967))</f>
        <v>AE2967</v>
      </c>
      <c r="AO2967" s="9" t="str">
        <f>_xlfn.CONCAT('Sample Select backend'!$J$2,ROW(AO2967))</f>
        <v>AJ2967</v>
      </c>
      <c r="AP2967" t="str">
        <f>_xlfn.CONCAT('Sample Select backend'!$F$4,ROW(AP2967))</f>
        <v>AF2967</v>
      </c>
      <c r="AQ2967" t="str">
        <f>_xlfn.CONCAT('Sample Select backend'!$I$10,ROW(AQ2967))</f>
        <v>R2967</v>
      </c>
      <c r="AR2967" t="str">
        <f>_xlfn.CONCAT('Sample Select backend'!$M$4,ROW(AR2967))</f>
        <v>AK2967</v>
      </c>
      <c r="AS2967" t="str">
        <f t="shared" si="1050"/>
        <v>Russian Federation</v>
      </c>
      <c r="AT2967" s="9">
        <f t="shared" si="1051"/>
        <v>25</v>
      </c>
      <c r="AU2967">
        <f t="shared" si="1052"/>
        <v>0</v>
      </c>
      <c r="AV2967" s="9">
        <v>0</v>
      </c>
    </row>
    <row r="2968" spans="1:48" x14ac:dyDescent="0.35">
      <c r="A2968" t="s">
        <v>152</v>
      </c>
      <c r="B2968">
        <v>1</v>
      </c>
      <c r="C2968">
        <v>12</v>
      </c>
      <c r="D2968" t="s">
        <v>2037</v>
      </c>
      <c r="E2968">
        <v>2</v>
      </c>
      <c r="F2968">
        <v>2</v>
      </c>
      <c r="G2968">
        <v>-2</v>
      </c>
      <c r="I2968">
        <v>-2</v>
      </c>
      <c r="J2968">
        <v>2</v>
      </c>
      <c r="K2968">
        <v>2</v>
      </c>
      <c r="L2968">
        <v>2</v>
      </c>
      <c r="M2968">
        <v>1</v>
      </c>
      <c r="N2968" t="s">
        <v>2751</v>
      </c>
      <c r="O2968" t="s">
        <v>2800</v>
      </c>
      <c r="P2968" t="s">
        <v>2810</v>
      </c>
      <c r="Q2968" t="s">
        <v>2816</v>
      </c>
      <c r="R2968">
        <v>0</v>
      </c>
      <c r="S2968">
        <v>-3.06</v>
      </c>
      <c r="T2968">
        <v>-3.08</v>
      </c>
      <c r="U2968">
        <v>17.84</v>
      </c>
      <c r="V2968">
        <f t="shared" si="1040"/>
        <v>1</v>
      </c>
      <c r="W2968">
        <f t="shared" si="1041"/>
        <v>1</v>
      </c>
      <c r="X2968">
        <f t="shared" si="1042"/>
        <v>0</v>
      </c>
      <c r="Y2968">
        <f t="shared" si="1043"/>
        <v>-1</v>
      </c>
      <c r="Z2968">
        <f t="shared" si="1044"/>
        <v>0</v>
      </c>
      <c r="AA2968">
        <f t="shared" si="1045"/>
        <v>1</v>
      </c>
      <c r="AB2968">
        <f t="shared" si="1046"/>
        <v>1</v>
      </c>
      <c r="AC2968">
        <f t="shared" si="1047"/>
        <v>1</v>
      </c>
      <c r="AD2968">
        <f t="shared" si="1048"/>
        <v>1</v>
      </c>
      <c r="AE2968" s="4" t="s">
        <v>2828</v>
      </c>
      <c r="AF2968" s="9" t="s">
        <v>2829</v>
      </c>
      <c r="AG2968">
        <v>0</v>
      </c>
      <c r="AH2968">
        <v>1</v>
      </c>
      <c r="AI2968">
        <v>0</v>
      </c>
      <c r="AJ2968">
        <v>1</v>
      </c>
      <c r="AK2968" s="9" t="s">
        <v>2840</v>
      </c>
      <c r="AL2968">
        <f t="shared" si="1049"/>
        <v>0</v>
      </c>
      <c r="AM2968">
        <f>IF(AND(INDIRECT(AN2968)='Sample Select backend'!$C$2,INDIRECT(AO2968)=1,INDIRECT(AP2968)='Sample Select backend'!$F$2,INDIRECT(AQ2968)=1,INDIRECT(AR2968)='Sample Select backend'!$M$2),1,0)</f>
        <v>0</v>
      </c>
      <c r="AN2968" t="str">
        <f>_xlfn.CONCAT('Sample Select backend'!$C$4,ROW(AN2968))</f>
        <v>AE2968</v>
      </c>
      <c r="AO2968" s="9" t="str">
        <f>_xlfn.CONCAT('Sample Select backend'!$J$2,ROW(AO2968))</f>
        <v>AJ2968</v>
      </c>
      <c r="AP2968" t="str">
        <f>_xlfn.CONCAT('Sample Select backend'!$F$4,ROW(AP2968))</f>
        <v>AF2968</v>
      </c>
      <c r="AQ2968" t="str">
        <f>_xlfn.CONCAT('Sample Select backend'!$I$10,ROW(AQ2968))</f>
        <v>R2968</v>
      </c>
      <c r="AR2968" t="str">
        <f>_xlfn.CONCAT('Sample Select backend'!$M$4,ROW(AR2968))</f>
        <v>AK2968</v>
      </c>
      <c r="AS2968" t="str">
        <f t="shared" si="1050"/>
        <v>Russian Federation</v>
      </c>
      <c r="AT2968" s="9">
        <f t="shared" si="1051"/>
        <v>12</v>
      </c>
      <c r="AU2968">
        <f t="shared" si="1052"/>
        <v>0</v>
      </c>
      <c r="AV2968" s="9">
        <v>0</v>
      </c>
    </row>
    <row r="2969" spans="1:48" x14ac:dyDescent="0.35">
      <c r="A2969" s="24" t="s">
        <v>152</v>
      </c>
      <c r="B2969" s="24">
        <v>1</v>
      </c>
      <c r="C2969" s="24">
        <v>7</v>
      </c>
      <c r="D2969" s="24" t="s">
        <v>4208</v>
      </c>
      <c r="E2969" s="24"/>
      <c r="O2969" t="s">
        <v>2800</v>
      </c>
      <c r="P2969" t="s">
        <v>2810</v>
      </c>
      <c r="Q2969" t="s">
        <v>2816</v>
      </c>
      <c r="R2969">
        <v>0</v>
      </c>
      <c r="S2969">
        <v>-3.06</v>
      </c>
      <c r="T2969">
        <v>-3.08</v>
      </c>
      <c r="U2969">
        <v>17.84</v>
      </c>
      <c r="V2969">
        <v>-1</v>
      </c>
      <c r="W2969">
        <v>-1</v>
      </c>
      <c r="X2969">
        <v>-1</v>
      </c>
      <c r="Y2969">
        <v>-1</v>
      </c>
      <c r="Z2969">
        <v>-1</v>
      </c>
      <c r="AA2969">
        <v>-1</v>
      </c>
      <c r="AB2969">
        <v>-1</v>
      </c>
      <c r="AC2969">
        <v>-1</v>
      </c>
      <c r="AD2969">
        <v>-1</v>
      </c>
      <c r="AE2969" s="4" t="s">
        <v>2828</v>
      </c>
      <c r="AF2969" s="9" t="s">
        <v>2829</v>
      </c>
      <c r="AG2969">
        <v>0</v>
      </c>
      <c r="AH2969">
        <v>1</v>
      </c>
      <c r="AI2969">
        <v>0</v>
      </c>
      <c r="AJ2969">
        <v>1</v>
      </c>
      <c r="AK2969" s="9" t="s">
        <v>2840</v>
      </c>
      <c r="AL2969">
        <f t="shared" si="1049"/>
        <v>0</v>
      </c>
      <c r="AM2969">
        <f>IF(AND(INDIRECT(AN2969)='Sample Select backend'!$C$2,INDIRECT(AO2969)=1,INDIRECT(AP2969)='Sample Select backend'!$F$2,INDIRECT(AQ2969)=1,INDIRECT(AR2969)='Sample Select backend'!$M$2),1,0)</f>
        <v>0</v>
      </c>
      <c r="AN2969" t="str">
        <f>_xlfn.CONCAT('Sample Select backend'!$C$4,ROW(AN2969))</f>
        <v>AE2969</v>
      </c>
      <c r="AO2969" s="9" t="str">
        <f>_xlfn.CONCAT('Sample Select backend'!$J$2,ROW(AO2969))</f>
        <v>AJ2969</v>
      </c>
      <c r="AP2969" t="str">
        <f>_xlfn.CONCAT('Sample Select backend'!$F$4,ROW(AP2969))</f>
        <v>AF2969</v>
      </c>
      <c r="AQ2969" t="str">
        <f>_xlfn.CONCAT('Sample Select backend'!$I$10,ROW(AQ2969))</f>
        <v>R2969</v>
      </c>
      <c r="AR2969" t="str">
        <f>_xlfn.CONCAT('Sample Select backend'!$M$4,ROW(AR2969))</f>
        <v>AK2969</v>
      </c>
      <c r="AS2969" t="str">
        <f t="shared" si="1050"/>
        <v>Russian Federation</v>
      </c>
      <c r="AT2969" s="9">
        <f t="shared" si="1051"/>
        <v>7</v>
      </c>
      <c r="AU2969">
        <f t="shared" si="1052"/>
        <v>0</v>
      </c>
      <c r="AV2969" s="9">
        <v>0</v>
      </c>
    </row>
    <row r="2970" spans="1:48" x14ac:dyDescent="0.35">
      <c r="A2970" s="24" t="s">
        <v>152</v>
      </c>
      <c r="B2970" s="24">
        <v>1</v>
      </c>
      <c r="C2970" s="24" t="s">
        <v>206</v>
      </c>
      <c r="D2970" s="24" t="s">
        <v>4209</v>
      </c>
      <c r="E2970" s="24"/>
      <c r="O2970" t="s">
        <v>2800</v>
      </c>
      <c r="P2970" t="s">
        <v>2810</v>
      </c>
      <c r="Q2970" t="s">
        <v>2816</v>
      </c>
      <c r="R2970">
        <v>0</v>
      </c>
      <c r="S2970">
        <v>-3.06</v>
      </c>
      <c r="T2970">
        <v>-3.08</v>
      </c>
      <c r="U2970">
        <v>17.84</v>
      </c>
      <c r="V2970">
        <v>-1</v>
      </c>
      <c r="W2970">
        <v>-1</v>
      </c>
      <c r="X2970">
        <v>-1</v>
      </c>
      <c r="Y2970">
        <v>-1</v>
      </c>
      <c r="Z2970">
        <v>-1</v>
      </c>
      <c r="AA2970">
        <v>-1</v>
      </c>
      <c r="AB2970">
        <v>-1</v>
      </c>
      <c r="AC2970">
        <v>-1</v>
      </c>
      <c r="AD2970">
        <v>-1</v>
      </c>
      <c r="AE2970" s="4" t="s">
        <v>2828</v>
      </c>
      <c r="AF2970" s="9" t="s">
        <v>2829</v>
      </c>
      <c r="AG2970">
        <v>0</v>
      </c>
      <c r="AH2970">
        <v>1</v>
      </c>
      <c r="AI2970">
        <v>0</v>
      </c>
      <c r="AJ2970">
        <v>1</v>
      </c>
      <c r="AK2970" s="9" t="s">
        <v>2840</v>
      </c>
      <c r="AL2970">
        <f t="shared" si="1049"/>
        <v>0</v>
      </c>
      <c r="AM2970">
        <f>IF(AND(INDIRECT(AN2970)='Sample Select backend'!$C$2,INDIRECT(AO2970)=1,INDIRECT(AP2970)='Sample Select backend'!$F$2,INDIRECT(AQ2970)=1,INDIRECT(AR2970)='Sample Select backend'!$M$2),1,0)</f>
        <v>0</v>
      </c>
      <c r="AN2970" t="str">
        <f>_xlfn.CONCAT('Sample Select backend'!$C$4,ROW(AN2970))</f>
        <v>AE2970</v>
      </c>
      <c r="AO2970" s="9" t="str">
        <f>_xlfn.CONCAT('Sample Select backend'!$J$2,ROW(AO2970))</f>
        <v>AJ2970</v>
      </c>
      <c r="AP2970" t="str">
        <f>_xlfn.CONCAT('Sample Select backend'!$F$4,ROW(AP2970))</f>
        <v>AF2970</v>
      </c>
      <c r="AQ2970" t="str">
        <f>_xlfn.CONCAT('Sample Select backend'!$I$10,ROW(AQ2970))</f>
        <v>R2970</v>
      </c>
      <c r="AR2970" t="str">
        <f>_xlfn.CONCAT('Sample Select backend'!$M$4,ROW(AR2970))</f>
        <v>AK2970</v>
      </c>
      <c r="AS2970" t="str">
        <f t="shared" si="1050"/>
        <v>Russian Federation</v>
      </c>
      <c r="AT2970" s="9" t="str">
        <f t="shared" si="1051"/>
        <v>Tax exemption/waiver/suspension</v>
      </c>
      <c r="AU2970">
        <f t="shared" si="1052"/>
        <v>0</v>
      </c>
      <c r="AV2970" s="9">
        <v>0</v>
      </c>
    </row>
    <row r="2971" spans="1:48" x14ac:dyDescent="0.35">
      <c r="A2971" s="24" t="s">
        <v>152</v>
      </c>
      <c r="B2971" s="24">
        <v>2</v>
      </c>
      <c r="C2971" s="24" t="s">
        <v>201</v>
      </c>
      <c r="D2971" s="24" t="s">
        <v>4210</v>
      </c>
      <c r="E2971" s="24"/>
      <c r="O2971" t="s">
        <v>2800</v>
      </c>
      <c r="P2971" t="s">
        <v>2810</v>
      </c>
      <c r="Q2971" t="s">
        <v>2816</v>
      </c>
      <c r="R2971">
        <v>0</v>
      </c>
      <c r="S2971">
        <v>-3.06</v>
      </c>
      <c r="T2971">
        <v>-3.08</v>
      </c>
      <c r="U2971">
        <v>17.84</v>
      </c>
      <c r="V2971">
        <v>-1</v>
      </c>
      <c r="W2971">
        <v>-1</v>
      </c>
      <c r="X2971">
        <v>-1</v>
      </c>
      <c r="Y2971">
        <v>-1</v>
      </c>
      <c r="Z2971">
        <v>-1</v>
      </c>
      <c r="AA2971">
        <v>-1</v>
      </c>
      <c r="AB2971">
        <v>-1</v>
      </c>
      <c r="AC2971">
        <v>-1</v>
      </c>
      <c r="AD2971">
        <v>-1</v>
      </c>
      <c r="AE2971" s="4" t="s">
        <v>2828</v>
      </c>
      <c r="AF2971" s="9" t="s">
        <v>2829</v>
      </c>
      <c r="AG2971">
        <v>0</v>
      </c>
      <c r="AH2971">
        <v>1</v>
      </c>
      <c r="AI2971">
        <v>0</v>
      </c>
      <c r="AJ2971">
        <v>1</v>
      </c>
      <c r="AK2971" s="9" t="s">
        <v>2840</v>
      </c>
      <c r="AL2971">
        <f t="shared" si="1049"/>
        <v>0</v>
      </c>
      <c r="AM2971">
        <f>IF(AND(INDIRECT(AN2971)='Sample Select backend'!$C$2,INDIRECT(AO2971)=1,INDIRECT(AP2971)='Sample Select backend'!$F$2,INDIRECT(AQ2971)=1,INDIRECT(AR2971)='Sample Select backend'!$M$2),1,0)</f>
        <v>0</v>
      </c>
      <c r="AN2971" t="str">
        <f>_xlfn.CONCAT('Sample Select backend'!$C$4,ROW(AN2971))</f>
        <v>AE2971</v>
      </c>
      <c r="AO2971" s="9" t="str">
        <f>_xlfn.CONCAT('Sample Select backend'!$J$2,ROW(AO2971))</f>
        <v>AJ2971</v>
      </c>
      <c r="AP2971" t="str">
        <f>_xlfn.CONCAT('Sample Select backend'!$F$4,ROW(AP2971))</f>
        <v>AF2971</v>
      </c>
      <c r="AQ2971" t="str">
        <f>_xlfn.CONCAT('Sample Select backend'!$I$10,ROW(AQ2971))</f>
        <v>R2971</v>
      </c>
      <c r="AR2971" t="str">
        <f>_xlfn.CONCAT('Sample Select backend'!$M$4,ROW(AR2971))</f>
        <v>AK2971</v>
      </c>
      <c r="AS2971" t="str">
        <f t="shared" si="1050"/>
        <v>Russian Federation</v>
      </c>
      <c r="AT2971" s="9" t="str">
        <f t="shared" si="1051"/>
        <v>Other</v>
      </c>
      <c r="AU2971">
        <f t="shared" si="1052"/>
        <v>0</v>
      </c>
      <c r="AV2971" s="9">
        <v>0</v>
      </c>
    </row>
    <row r="2972" spans="1:48" x14ac:dyDescent="0.35">
      <c r="A2972" s="24" t="s">
        <v>152</v>
      </c>
      <c r="B2972" s="24">
        <v>1</v>
      </c>
      <c r="C2972" s="24" t="s">
        <v>201</v>
      </c>
      <c r="D2972" s="24" t="s">
        <v>4211</v>
      </c>
      <c r="E2972" s="24"/>
      <c r="O2972" t="s">
        <v>2800</v>
      </c>
      <c r="P2972" t="s">
        <v>2810</v>
      </c>
      <c r="Q2972" t="s">
        <v>2816</v>
      </c>
      <c r="R2972">
        <v>0</v>
      </c>
      <c r="S2972">
        <v>-3.06</v>
      </c>
      <c r="T2972">
        <v>-3.08</v>
      </c>
      <c r="U2972">
        <v>17.84</v>
      </c>
      <c r="V2972">
        <v>-1</v>
      </c>
      <c r="W2972">
        <v>-1</v>
      </c>
      <c r="X2972">
        <v>-1</v>
      </c>
      <c r="Y2972">
        <v>-1</v>
      </c>
      <c r="Z2972">
        <v>-1</v>
      </c>
      <c r="AA2972">
        <v>-1</v>
      </c>
      <c r="AB2972">
        <v>-1</v>
      </c>
      <c r="AC2972">
        <v>-1</v>
      </c>
      <c r="AD2972">
        <v>-1</v>
      </c>
      <c r="AE2972" s="4" t="s">
        <v>2828</v>
      </c>
      <c r="AF2972" s="9" t="s">
        <v>2829</v>
      </c>
      <c r="AG2972">
        <v>0</v>
      </c>
      <c r="AH2972">
        <v>1</v>
      </c>
      <c r="AI2972">
        <v>0</v>
      </c>
      <c r="AJ2972">
        <v>1</v>
      </c>
      <c r="AK2972" s="9" t="s">
        <v>2840</v>
      </c>
      <c r="AL2972">
        <f t="shared" si="1049"/>
        <v>0</v>
      </c>
      <c r="AM2972">
        <f>IF(AND(INDIRECT(AN2972)='Sample Select backend'!$C$2,INDIRECT(AO2972)=1,INDIRECT(AP2972)='Sample Select backend'!$F$2,INDIRECT(AQ2972)=1,INDIRECT(AR2972)='Sample Select backend'!$M$2),1,0)</f>
        <v>0</v>
      </c>
      <c r="AN2972" t="str">
        <f>_xlfn.CONCAT('Sample Select backend'!$C$4,ROW(AN2972))</f>
        <v>AE2972</v>
      </c>
      <c r="AO2972" s="9" t="str">
        <f>_xlfn.CONCAT('Sample Select backend'!$J$2,ROW(AO2972))</f>
        <v>AJ2972</v>
      </c>
      <c r="AP2972" t="str">
        <f>_xlfn.CONCAT('Sample Select backend'!$F$4,ROW(AP2972))</f>
        <v>AF2972</v>
      </c>
      <c r="AQ2972" t="str">
        <f>_xlfn.CONCAT('Sample Select backend'!$I$10,ROW(AQ2972))</f>
        <v>R2972</v>
      </c>
      <c r="AR2972" t="str">
        <f>_xlfn.CONCAT('Sample Select backend'!$M$4,ROW(AR2972))</f>
        <v>AK2972</v>
      </c>
      <c r="AS2972" t="str">
        <f t="shared" si="1050"/>
        <v>Russian Federation</v>
      </c>
      <c r="AT2972" s="9" t="str">
        <f t="shared" si="1051"/>
        <v>Other</v>
      </c>
      <c r="AU2972">
        <f t="shared" si="1052"/>
        <v>0</v>
      </c>
      <c r="AV2972" s="9">
        <v>0</v>
      </c>
    </row>
    <row r="2973" spans="1:48" x14ac:dyDescent="0.35">
      <c r="A2973" s="24" t="s">
        <v>152</v>
      </c>
      <c r="B2973" s="24">
        <v>9</v>
      </c>
      <c r="C2973" s="24">
        <v>34</v>
      </c>
      <c r="D2973" s="24" t="s">
        <v>4212</v>
      </c>
      <c r="E2973" s="24"/>
      <c r="O2973" t="s">
        <v>2800</v>
      </c>
      <c r="P2973" t="s">
        <v>2810</v>
      </c>
      <c r="Q2973" t="s">
        <v>2816</v>
      </c>
      <c r="R2973">
        <v>0</v>
      </c>
      <c r="S2973">
        <v>-3.06</v>
      </c>
      <c r="T2973">
        <v>-3.08</v>
      </c>
      <c r="U2973">
        <v>17.84</v>
      </c>
      <c r="V2973">
        <v>-1</v>
      </c>
      <c r="W2973">
        <v>-1</v>
      </c>
      <c r="X2973">
        <v>-1</v>
      </c>
      <c r="Y2973">
        <v>-1</v>
      </c>
      <c r="Z2973">
        <v>-1</v>
      </c>
      <c r="AA2973">
        <v>-1</v>
      </c>
      <c r="AB2973">
        <v>-1</v>
      </c>
      <c r="AC2973">
        <v>-1</v>
      </c>
      <c r="AD2973">
        <v>-1</v>
      </c>
      <c r="AE2973" s="4" t="s">
        <v>2828</v>
      </c>
      <c r="AF2973" s="9" t="s">
        <v>2829</v>
      </c>
      <c r="AG2973">
        <v>0</v>
      </c>
      <c r="AH2973">
        <v>1</v>
      </c>
      <c r="AI2973">
        <v>0</v>
      </c>
      <c r="AJ2973">
        <v>1</v>
      </c>
      <c r="AK2973" s="9" t="s">
        <v>2840</v>
      </c>
      <c r="AL2973">
        <f t="shared" si="1049"/>
        <v>0</v>
      </c>
      <c r="AM2973">
        <f>IF(AND(INDIRECT(AN2973)='Sample Select backend'!$C$2,INDIRECT(AO2973)=1,INDIRECT(AP2973)='Sample Select backend'!$F$2,INDIRECT(AQ2973)=1,INDIRECT(AR2973)='Sample Select backend'!$M$2),1,0)</f>
        <v>0</v>
      </c>
      <c r="AN2973" t="str">
        <f>_xlfn.CONCAT('Sample Select backend'!$C$4,ROW(AN2973))</f>
        <v>AE2973</v>
      </c>
      <c r="AO2973" s="9" t="str">
        <f>_xlfn.CONCAT('Sample Select backend'!$J$2,ROW(AO2973))</f>
        <v>AJ2973</v>
      </c>
      <c r="AP2973" t="str">
        <f>_xlfn.CONCAT('Sample Select backend'!$F$4,ROW(AP2973))</f>
        <v>AF2973</v>
      </c>
      <c r="AQ2973" t="str">
        <f>_xlfn.CONCAT('Sample Select backend'!$I$10,ROW(AQ2973))</f>
        <v>R2973</v>
      </c>
      <c r="AR2973" t="str">
        <f>_xlfn.CONCAT('Sample Select backend'!$M$4,ROW(AR2973))</f>
        <v>AK2973</v>
      </c>
      <c r="AS2973" t="str">
        <f t="shared" si="1050"/>
        <v>Russian Federation</v>
      </c>
      <c r="AT2973" s="9">
        <f t="shared" si="1051"/>
        <v>34</v>
      </c>
      <c r="AU2973">
        <f t="shared" si="1052"/>
        <v>0</v>
      </c>
      <c r="AV2973" s="9">
        <v>0</v>
      </c>
    </row>
    <row r="2974" spans="1:48" x14ac:dyDescent="0.35">
      <c r="A2974" s="24" t="s">
        <v>152</v>
      </c>
      <c r="B2974" s="24">
        <v>7</v>
      </c>
      <c r="C2974" s="24" t="s">
        <v>201</v>
      </c>
      <c r="D2974" s="24" t="s">
        <v>4213</v>
      </c>
      <c r="E2974" s="24"/>
      <c r="O2974" t="s">
        <v>2800</v>
      </c>
      <c r="P2974" t="s">
        <v>2810</v>
      </c>
      <c r="Q2974" t="s">
        <v>2816</v>
      </c>
      <c r="R2974">
        <v>0</v>
      </c>
      <c r="S2974">
        <v>-3.06</v>
      </c>
      <c r="T2974">
        <v>-3.08</v>
      </c>
      <c r="U2974">
        <v>17.84</v>
      </c>
      <c r="V2974">
        <v>-1</v>
      </c>
      <c r="W2974">
        <v>-1</v>
      </c>
      <c r="X2974">
        <v>-1</v>
      </c>
      <c r="Y2974">
        <v>-1</v>
      </c>
      <c r="Z2974">
        <v>-1</v>
      </c>
      <c r="AA2974">
        <v>-1</v>
      </c>
      <c r="AB2974">
        <v>-1</v>
      </c>
      <c r="AC2974">
        <v>-1</v>
      </c>
      <c r="AD2974">
        <v>-1</v>
      </c>
      <c r="AE2974" s="4" t="s">
        <v>2828</v>
      </c>
      <c r="AF2974" s="9" t="s">
        <v>2829</v>
      </c>
      <c r="AG2974">
        <v>0</v>
      </c>
      <c r="AH2974">
        <v>1</v>
      </c>
      <c r="AI2974">
        <v>0</v>
      </c>
      <c r="AJ2974">
        <v>1</v>
      </c>
      <c r="AK2974" s="9" t="s">
        <v>2840</v>
      </c>
      <c r="AL2974">
        <f t="shared" si="1049"/>
        <v>0</v>
      </c>
      <c r="AM2974">
        <f>IF(AND(INDIRECT(AN2974)='Sample Select backend'!$C$2,INDIRECT(AO2974)=1,INDIRECT(AP2974)='Sample Select backend'!$F$2,INDIRECT(AQ2974)=1,INDIRECT(AR2974)='Sample Select backend'!$M$2),1,0)</f>
        <v>0</v>
      </c>
      <c r="AN2974" t="str">
        <f>_xlfn.CONCAT('Sample Select backend'!$C$4,ROW(AN2974))</f>
        <v>AE2974</v>
      </c>
      <c r="AO2974" s="9" t="str">
        <f>_xlfn.CONCAT('Sample Select backend'!$J$2,ROW(AO2974))</f>
        <v>AJ2974</v>
      </c>
      <c r="AP2974" t="str">
        <f>_xlfn.CONCAT('Sample Select backend'!$F$4,ROW(AP2974))</f>
        <v>AF2974</v>
      </c>
      <c r="AQ2974" t="str">
        <f>_xlfn.CONCAT('Sample Select backend'!$I$10,ROW(AQ2974))</f>
        <v>R2974</v>
      </c>
      <c r="AR2974" t="str">
        <f>_xlfn.CONCAT('Sample Select backend'!$M$4,ROW(AR2974))</f>
        <v>AK2974</v>
      </c>
      <c r="AS2974" t="str">
        <f t="shared" si="1050"/>
        <v>Russian Federation</v>
      </c>
      <c r="AT2974" s="9" t="str">
        <f t="shared" si="1051"/>
        <v>Other</v>
      </c>
      <c r="AU2974">
        <f t="shared" si="1052"/>
        <v>0</v>
      </c>
      <c r="AV2974" s="9">
        <v>0</v>
      </c>
    </row>
    <row r="2975" spans="1:48" x14ac:dyDescent="0.35">
      <c r="A2975" s="24" t="s">
        <v>152</v>
      </c>
      <c r="B2975" s="24">
        <v>3</v>
      </c>
      <c r="C2975" s="24" t="s">
        <v>206</v>
      </c>
      <c r="D2975" s="24" t="s">
        <v>4214</v>
      </c>
      <c r="E2975" s="24"/>
      <c r="O2975" t="s">
        <v>2800</v>
      </c>
      <c r="P2975" t="s">
        <v>2810</v>
      </c>
      <c r="Q2975" t="s">
        <v>2816</v>
      </c>
      <c r="R2975">
        <v>0</v>
      </c>
      <c r="S2975">
        <v>-3.06</v>
      </c>
      <c r="T2975">
        <v>-3.08</v>
      </c>
      <c r="U2975">
        <v>17.84</v>
      </c>
      <c r="V2975">
        <v>-1</v>
      </c>
      <c r="W2975">
        <v>-1</v>
      </c>
      <c r="X2975">
        <v>-1</v>
      </c>
      <c r="Y2975">
        <v>-1</v>
      </c>
      <c r="Z2975">
        <v>-1</v>
      </c>
      <c r="AA2975">
        <v>-1</v>
      </c>
      <c r="AB2975">
        <v>-1</v>
      </c>
      <c r="AC2975">
        <v>-1</v>
      </c>
      <c r="AD2975">
        <v>-1</v>
      </c>
      <c r="AE2975" s="4" t="s">
        <v>2828</v>
      </c>
      <c r="AF2975" s="9" t="s">
        <v>2829</v>
      </c>
      <c r="AG2975">
        <v>0</v>
      </c>
      <c r="AH2975">
        <v>1</v>
      </c>
      <c r="AI2975">
        <v>0</v>
      </c>
      <c r="AJ2975">
        <v>1</v>
      </c>
      <c r="AK2975" s="9" t="s">
        <v>2840</v>
      </c>
      <c r="AL2975">
        <f t="shared" si="1049"/>
        <v>0</v>
      </c>
      <c r="AM2975">
        <f>IF(AND(INDIRECT(AN2975)='Sample Select backend'!$C$2,INDIRECT(AO2975)=1,INDIRECT(AP2975)='Sample Select backend'!$F$2,INDIRECT(AQ2975)=1,INDIRECT(AR2975)='Sample Select backend'!$M$2),1,0)</f>
        <v>0</v>
      </c>
      <c r="AN2975" t="str">
        <f>_xlfn.CONCAT('Sample Select backend'!$C$4,ROW(AN2975))</f>
        <v>AE2975</v>
      </c>
      <c r="AO2975" s="9" t="str">
        <f>_xlfn.CONCAT('Sample Select backend'!$J$2,ROW(AO2975))</f>
        <v>AJ2975</v>
      </c>
      <c r="AP2975" t="str">
        <f>_xlfn.CONCAT('Sample Select backend'!$F$4,ROW(AP2975))</f>
        <v>AF2975</v>
      </c>
      <c r="AQ2975" t="str">
        <f>_xlfn.CONCAT('Sample Select backend'!$I$10,ROW(AQ2975))</f>
        <v>R2975</v>
      </c>
      <c r="AR2975" t="str">
        <f>_xlfn.CONCAT('Sample Select backend'!$M$4,ROW(AR2975))</f>
        <v>AK2975</v>
      </c>
      <c r="AS2975" t="str">
        <f t="shared" si="1050"/>
        <v>Russian Federation</v>
      </c>
      <c r="AT2975" s="9" t="str">
        <f t="shared" si="1051"/>
        <v>Tax exemption/waiver/suspension</v>
      </c>
      <c r="AU2975">
        <f t="shared" si="1052"/>
        <v>0</v>
      </c>
      <c r="AV2975" s="9">
        <v>0</v>
      </c>
    </row>
    <row r="2976" spans="1:48" x14ac:dyDescent="0.35">
      <c r="A2976" s="24" t="s">
        <v>152</v>
      </c>
      <c r="B2976" s="24">
        <v>1</v>
      </c>
      <c r="C2976" s="24">
        <v>5</v>
      </c>
      <c r="D2976" s="24" t="s">
        <v>4215</v>
      </c>
      <c r="E2976" s="24"/>
      <c r="O2976" t="s">
        <v>2800</v>
      </c>
      <c r="P2976" t="s">
        <v>2810</v>
      </c>
      <c r="Q2976" t="s">
        <v>2816</v>
      </c>
      <c r="R2976">
        <v>0</v>
      </c>
      <c r="S2976">
        <v>-3.06</v>
      </c>
      <c r="T2976">
        <v>-3.08</v>
      </c>
      <c r="U2976">
        <v>17.84</v>
      </c>
      <c r="V2976">
        <v>-1</v>
      </c>
      <c r="W2976">
        <v>-1</v>
      </c>
      <c r="X2976">
        <v>-1</v>
      </c>
      <c r="Y2976">
        <v>-1</v>
      </c>
      <c r="Z2976">
        <v>-1</v>
      </c>
      <c r="AA2976">
        <v>-1</v>
      </c>
      <c r="AB2976">
        <v>-1</v>
      </c>
      <c r="AC2976">
        <v>-1</v>
      </c>
      <c r="AD2976">
        <v>-1</v>
      </c>
      <c r="AE2976" s="4" t="s">
        <v>2828</v>
      </c>
      <c r="AF2976" s="9" t="s">
        <v>2829</v>
      </c>
      <c r="AG2976">
        <v>0</v>
      </c>
      <c r="AH2976">
        <v>1</v>
      </c>
      <c r="AI2976">
        <v>0</v>
      </c>
      <c r="AJ2976">
        <v>1</v>
      </c>
      <c r="AK2976" s="9" t="s">
        <v>2840</v>
      </c>
      <c r="AL2976">
        <f t="shared" si="1049"/>
        <v>0</v>
      </c>
      <c r="AM2976">
        <f>IF(AND(INDIRECT(AN2976)='Sample Select backend'!$C$2,INDIRECT(AO2976)=1,INDIRECT(AP2976)='Sample Select backend'!$F$2,INDIRECT(AQ2976)=1,INDIRECT(AR2976)='Sample Select backend'!$M$2),1,0)</f>
        <v>0</v>
      </c>
      <c r="AN2976" t="str">
        <f>_xlfn.CONCAT('Sample Select backend'!$C$4,ROW(AN2976))</f>
        <v>AE2976</v>
      </c>
      <c r="AO2976" s="9" t="str">
        <f>_xlfn.CONCAT('Sample Select backend'!$J$2,ROW(AO2976))</f>
        <v>AJ2976</v>
      </c>
      <c r="AP2976" t="str">
        <f>_xlfn.CONCAT('Sample Select backend'!$F$4,ROW(AP2976))</f>
        <v>AF2976</v>
      </c>
      <c r="AQ2976" t="str">
        <f>_xlfn.CONCAT('Sample Select backend'!$I$10,ROW(AQ2976))</f>
        <v>R2976</v>
      </c>
      <c r="AR2976" t="str">
        <f>_xlfn.CONCAT('Sample Select backend'!$M$4,ROW(AR2976))</f>
        <v>AK2976</v>
      </c>
      <c r="AS2976" t="str">
        <f t="shared" si="1050"/>
        <v>Russian Federation</v>
      </c>
      <c r="AT2976" s="9">
        <f t="shared" si="1051"/>
        <v>5</v>
      </c>
      <c r="AU2976">
        <f t="shared" si="1052"/>
        <v>0</v>
      </c>
      <c r="AV2976" s="9">
        <v>0</v>
      </c>
    </row>
    <row r="2977" spans="1:48" x14ac:dyDescent="0.35">
      <c r="A2977" s="24" t="s">
        <v>152</v>
      </c>
      <c r="B2977" s="24">
        <v>1</v>
      </c>
      <c r="C2977" s="24">
        <v>11</v>
      </c>
      <c r="D2977" s="24" t="s">
        <v>4216</v>
      </c>
      <c r="E2977" s="24"/>
      <c r="O2977" t="s">
        <v>2800</v>
      </c>
      <c r="P2977" t="s">
        <v>2810</v>
      </c>
      <c r="Q2977" t="s">
        <v>2816</v>
      </c>
      <c r="R2977">
        <v>0</v>
      </c>
      <c r="S2977">
        <v>-3.06</v>
      </c>
      <c r="T2977">
        <v>-3.08</v>
      </c>
      <c r="U2977">
        <v>17.84</v>
      </c>
      <c r="V2977">
        <v>-1</v>
      </c>
      <c r="W2977">
        <v>-1</v>
      </c>
      <c r="X2977">
        <v>-1</v>
      </c>
      <c r="Y2977">
        <v>-1</v>
      </c>
      <c r="Z2977">
        <v>-1</v>
      </c>
      <c r="AA2977">
        <v>-1</v>
      </c>
      <c r="AB2977">
        <v>-1</v>
      </c>
      <c r="AC2977">
        <v>-1</v>
      </c>
      <c r="AD2977">
        <v>-1</v>
      </c>
      <c r="AE2977" s="4" t="s">
        <v>2828</v>
      </c>
      <c r="AF2977" s="9" t="s">
        <v>2829</v>
      </c>
      <c r="AG2977">
        <v>0</v>
      </c>
      <c r="AH2977">
        <v>1</v>
      </c>
      <c r="AI2977">
        <v>0</v>
      </c>
      <c r="AJ2977">
        <v>1</v>
      </c>
      <c r="AK2977" s="9" t="s">
        <v>2840</v>
      </c>
      <c r="AL2977">
        <f t="shared" si="1049"/>
        <v>0</v>
      </c>
      <c r="AM2977">
        <f>IF(AND(INDIRECT(AN2977)='Sample Select backend'!$C$2,INDIRECT(AO2977)=1,INDIRECT(AP2977)='Sample Select backend'!$F$2,INDIRECT(AQ2977)=1,INDIRECT(AR2977)='Sample Select backend'!$M$2),1,0)</f>
        <v>0</v>
      </c>
      <c r="AN2977" t="str">
        <f>_xlfn.CONCAT('Sample Select backend'!$C$4,ROW(AN2977))</f>
        <v>AE2977</v>
      </c>
      <c r="AO2977" s="9" t="str">
        <f>_xlfn.CONCAT('Sample Select backend'!$J$2,ROW(AO2977))</f>
        <v>AJ2977</v>
      </c>
      <c r="AP2977" t="str">
        <f>_xlfn.CONCAT('Sample Select backend'!$F$4,ROW(AP2977))</f>
        <v>AF2977</v>
      </c>
      <c r="AQ2977" t="str">
        <f>_xlfn.CONCAT('Sample Select backend'!$I$10,ROW(AQ2977))</f>
        <v>R2977</v>
      </c>
      <c r="AR2977" t="str">
        <f>_xlfn.CONCAT('Sample Select backend'!$M$4,ROW(AR2977))</f>
        <v>AK2977</v>
      </c>
      <c r="AS2977" t="str">
        <f t="shared" si="1050"/>
        <v>Russian Federation</v>
      </c>
      <c r="AT2977" s="9">
        <f t="shared" si="1051"/>
        <v>11</v>
      </c>
      <c r="AU2977">
        <f t="shared" si="1052"/>
        <v>0</v>
      </c>
      <c r="AV2977" s="9">
        <v>0</v>
      </c>
    </row>
    <row r="2978" spans="1:48" x14ac:dyDescent="0.35">
      <c r="A2978" s="24" t="s">
        <v>152</v>
      </c>
      <c r="B2978" s="24">
        <v>6</v>
      </c>
      <c r="C2978" s="24">
        <v>28</v>
      </c>
      <c r="D2978" s="24" t="s">
        <v>4217</v>
      </c>
      <c r="E2978" s="24"/>
      <c r="O2978" t="s">
        <v>2800</v>
      </c>
      <c r="P2978" t="s">
        <v>2810</v>
      </c>
      <c r="Q2978" t="s">
        <v>2816</v>
      </c>
      <c r="R2978">
        <v>0</v>
      </c>
      <c r="S2978">
        <v>-3.06</v>
      </c>
      <c r="T2978">
        <v>-3.08</v>
      </c>
      <c r="U2978">
        <v>17.84</v>
      </c>
      <c r="V2978">
        <v>-1</v>
      </c>
      <c r="W2978">
        <v>-1</v>
      </c>
      <c r="X2978">
        <v>-1</v>
      </c>
      <c r="Y2978">
        <v>-1</v>
      </c>
      <c r="Z2978">
        <v>-1</v>
      </c>
      <c r="AA2978">
        <v>-1</v>
      </c>
      <c r="AB2978">
        <v>-1</v>
      </c>
      <c r="AC2978">
        <v>-1</v>
      </c>
      <c r="AD2978">
        <v>-1</v>
      </c>
      <c r="AE2978" s="4" t="s">
        <v>2828</v>
      </c>
      <c r="AF2978" s="9" t="s">
        <v>2829</v>
      </c>
      <c r="AG2978">
        <v>0</v>
      </c>
      <c r="AH2978">
        <v>1</v>
      </c>
      <c r="AI2978">
        <v>0</v>
      </c>
      <c r="AJ2978">
        <v>1</v>
      </c>
      <c r="AK2978" s="9" t="s">
        <v>2840</v>
      </c>
      <c r="AL2978">
        <f t="shared" si="1049"/>
        <v>0</v>
      </c>
      <c r="AM2978">
        <f>IF(AND(INDIRECT(AN2978)='Sample Select backend'!$C$2,INDIRECT(AO2978)=1,INDIRECT(AP2978)='Sample Select backend'!$F$2,INDIRECT(AQ2978)=1,INDIRECT(AR2978)='Sample Select backend'!$M$2),1,0)</f>
        <v>0</v>
      </c>
      <c r="AN2978" t="str">
        <f>_xlfn.CONCAT('Sample Select backend'!$C$4,ROW(AN2978))</f>
        <v>AE2978</v>
      </c>
      <c r="AO2978" s="9" t="str">
        <f>_xlfn.CONCAT('Sample Select backend'!$J$2,ROW(AO2978))</f>
        <v>AJ2978</v>
      </c>
      <c r="AP2978" t="str">
        <f>_xlfn.CONCAT('Sample Select backend'!$F$4,ROW(AP2978))</f>
        <v>AF2978</v>
      </c>
      <c r="AQ2978" t="str">
        <f>_xlfn.CONCAT('Sample Select backend'!$I$10,ROW(AQ2978))</f>
        <v>R2978</v>
      </c>
      <c r="AR2978" t="str">
        <f>_xlfn.CONCAT('Sample Select backend'!$M$4,ROW(AR2978))</f>
        <v>AK2978</v>
      </c>
      <c r="AS2978" t="str">
        <f t="shared" si="1050"/>
        <v>Russian Federation</v>
      </c>
      <c r="AT2978" s="9">
        <f t="shared" si="1051"/>
        <v>28</v>
      </c>
      <c r="AU2978">
        <f t="shared" si="1052"/>
        <v>0</v>
      </c>
      <c r="AV2978" s="9">
        <v>0</v>
      </c>
    </row>
    <row r="2979" spans="1:48" x14ac:dyDescent="0.35">
      <c r="A2979" s="24" t="s">
        <v>152</v>
      </c>
      <c r="B2979" s="24">
        <v>1</v>
      </c>
      <c r="C2979" s="24">
        <v>6</v>
      </c>
      <c r="D2979" s="24" t="s">
        <v>4218</v>
      </c>
      <c r="E2979" s="24"/>
      <c r="O2979" t="s">
        <v>2800</v>
      </c>
      <c r="P2979" t="s">
        <v>2810</v>
      </c>
      <c r="Q2979" t="s">
        <v>2816</v>
      </c>
      <c r="R2979">
        <v>0</v>
      </c>
      <c r="S2979">
        <v>-3.06</v>
      </c>
      <c r="T2979">
        <v>-3.08</v>
      </c>
      <c r="U2979">
        <v>17.84</v>
      </c>
      <c r="V2979">
        <v>-1</v>
      </c>
      <c r="W2979">
        <v>-1</v>
      </c>
      <c r="X2979">
        <v>-1</v>
      </c>
      <c r="Y2979">
        <v>-1</v>
      </c>
      <c r="Z2979">
        <v>-1</v>
      </c>
      <c r="AA2979">
        <v>-1</v>
      </c>
      <c r="AB2979">
        <v>-1</v>
      </c>
      <c r="AC2979">
        <v>-1</v>
      </c>
      <c r="AD2979">
        <v>-1</v>
      </c>
      <c r="AE2979" s="4" t="s">
        <v>2828</v>
      </c>
      <c r="AF2979" s="9" t="s">
        <v>2829</v>
      </c>
      <c r="AG2979">
        <v>0</v>
      </c>
      <c r="AH2979">
        <v>1</v>
      </c>
      <c r="AI2979">
        <v>0</v>
      </c>
      <c r="AJ2979">
        <v>1</v>
      </c>
      <c r="AK2979" s="9" t="s">
        <v>2840</v>
      </c>
      <c r="AL2979">
        <f t="shared" si="1049"/>
        <v>0</v>
      </c>
      <c r="AM2979">
        <f>IF(AND(INDIRECT(AN2979)='Sample Select backend'!$C$2,INDIRECT(AO2979)=1,INDIRECT(AP2979)='Sample Select backend'!$F$2,INDIRECT(AQ2979)=1,INDIRECT(AR2979)='Sample Select backend'!$M$2),1,0)</f>
        <v>0</v>
      </c>
      <c r="AN2979" t="str">
        <f>_xlfn.CONCAT('Sample Select backend'!$C$4,ROW(AN2979))</f>
        <v>AE2979</v>
      </c>
      <c r="AO2979" s="9" t="str">
        <f>_xlfn.CONCAT('Sample Select backend'!$J$2,ROW(AO2979))</f>
        <v>AJ2979</v>
      </c>
      <c r="AP2979" t="str">
        <f>_xlfn.CONCAT('Sample Select backend'!$F$4,ROW(AP2979))</f>
        <v>AF2979</v>
      </c>
      <c r="AQ2979" t="str">
        <f>_xlfn.CONCAT('Sample Select backend'!$I$10,ROW(AQ2979))</f>
        <v>R2979</v>
      </c>
      <c r="AR2979" t="str">
        <f>_xlfn.CONCAT('Sample Select backend'!$M$4,ROW(AR2979))</f>
        <v>AK2979</v>
      </c>
      <c r="AS2979" t="str">
        <f t="shared" si="1050"/>
        <v>Russian Federation</v>
      </c>
      <c r="AT2979" s="9">
        <f t="shared" si="1051"/>
        <v>6</v>
      </c>
      <c r="AU2979">
        <f t="shared" si="1052"/>
        <v>0</v>
      </c>
      <c r="AV2979" s="9">
        <v>1</v>
      </c>
    </row>
    <row r="2980" spans="1:48" x14ac:dyDescent="0.35">
      <c r="A2980" s="24" t="s">
        <v>152</v>
      </c>
      <c r="B2980" s="24">
        <v>1</v>
      </c>
      <c r="C2980" s="24">
        <v>6</v>
      </c>
      <c r="D2980" s="24" t="s">
        <v>4219</v>
      </c>
      <c r="E2980" s="24"/>
      <c r="O2980" t="s">
        <v>2800</v>
      </c>
      <c r="P2980" t="s">
        <v>2810</v>
      </c>
      <c r="Q2980" t="s">
        <v>2816</v>
      </c>
      <c r="R2980">
        <v>0</v>
      </c>
      <c r="S2980">
        <v>-3.06</v>
      </c>
      <c r="T2980">
        <v>-3.08</v>
      </c>
      <c r="U2980">
        <v>17.84</v>
      </c>
      <c r="V2980">
        <v>-1</v>
      </c>
      <c r="W2980">
        <v>-1</v>
      </c>
      <c r="X2980">
        <v>-1</v>
      </c>
      <c r="Y2980">
        <v>-1</v>
      </c>
      <c r="Z2980">
        <v>-1</v>
      </c>
      <c r="AA2980">
        <v>-1</v>
      </c>
      <c r="AB2980">
        <v>-1</v>
      </c>
      <c r="AC2980">
        <v>-1</v>
      </c>
      <c r="AD2980">
        <v>-1</v>
      </c>
      <c r="AE2980" s="4" t="s">
        <v>2828</v>
      </c>
      <c r="AF2980" s="9" t="s">
        <v>2829</v>
      </c>
      <c r="AG2980">
        <v>0</v>
      </c>
      <c r="AH2980">
        <v>1</v>
      </c>
      <c r="AI2980">
        <v>0</v>
      </c>
      <c r="AJ2980">
        <v>1</v>
      </c>
      <c r="AK2980" s="9" t="s">
        <v>2840</v>
      </c>
      <c r="AL2980">
        <f t="shared" si="1049"/>
        <v>0</v>
      </c>
      <c r="AM2980">
        <f>IF(AND(INDIRECT(AN2980)='Sample Select backend'!$C$2,INDIRECT(AO2980)=1,INDIRECT(AP2980)='Sample Select backend'!$F$2,INDIRECT(AQ2980)=1,INDIRECT(AR2980)='Sample Select backend'!$M$2),1,0)</f>
        <v>0</v>
      </c>
      <c r="AN2980" t="str">
        <f>_xlfn.CONCAT('Sample Select backend'!$C$4,ROW(AN2980))</f>
        <v>AE2980</v>
      </c>
      <c r="AO2980" s="9" t="str">
        <f>_xlfn.CONCAT('Sample Select backend'!$J$2,ROW(AO2980))</f>
        <v>AJ2980</v>
      </c>
      <c r="AP2980" t="str">
        <f>_xlfn.CONCAT('Sample Select backend'!$F$4,ROW(AP2980))</f>
        <v>AF2980</v>
      </c>
      <c r="AQ2980" t="str">
        <f>_xlfn.CONCAT('Sample Select backend'!$I$10,ROW(AQ2980))</f>
        <v>R2980</v>
      </c>
      <c r="AR2980" t="str">
        <f>_xlfn.CONCAT('Sample Select backend'!$M$4,ROW(AR2980))</f>
        <v>AK2980</v>
      </c>
      <c r="AS2980" t="str">
        <f t="shared" si="1050"/>
        <v>Russian Federation</v>
      </c>
      <c r="AT2980" s="9">
        <f t="shared" si="1051"/>
        <v>6</v>
      </c>
      <c r="AU2980">
        <f t="shared" si="1052"/>
        <v>0</v>
      </c>
      <c r="AV2980" s="9">
        <v>1</v>
      </c>
    </row>
    <row r="2981" spans="1:48" x14ac:dyDescent="0.35">
      <c r="A2981" t="s">
        <v>153</v>
      </c>
      <c r="B2981">
        <v>5</v>
      </c>
      <c r="C2981">
        <v>23</v>
      </c>
      <c r="D2981" t="s">
        <v>2044</v>
      </c>
      <c r="E2981">
        <v>1</v>
      </c>
      <c r="F2981">
        <v>1</v>
      </c>
      <c r="G2981">
        <v>-2</v>
      </c>
      <c r="H2981">
        <v>-1</v>
      </c>
      <c r="I2981">
        <v>-2</v>
      </c>
      <c r="J2981">
        <v>2</v>
      </c>
      <c r="K2981">
        <v>1</v>
      </c>
      <c r="L2981">
        <v>2</v>
      </c>
      <c r="M2981">
        <v>1</v>
      </c>
      <c r="N2981" t="s">
        <v>2752</v>
      </c>
      <c r="O2981" t="s">
        <v>2803</v>
      </c>
      <c r="P2981" t="s">
        <v>2809</v>
      </c>
      <c r="Q2981" t="s">
        <v>2814</v>
      </c>
      <c r="R2981">
        <v>0</v>
      </c>
      <c r="S2981">
        <v>-3.25</v>
      </c>
      <c r="T2981">
        <v>-8.18</v>
      </c>
      <c r="U2981">
        <v>67.459999999999994</v>
      </c>
      <c r="V2981">
        <f t="shared" ref="V2981:AD2988" si="1053">IF(E2981&gt;0,1,IF(E2981&lt;0,0,-1))</f>
        <v>1</v>
      </c>
      <c r="W2981">
        <f t="shared" si="1053"/>
        <v>1</v>
      </c>
      <c r="X2981">
        <f t="shared" si="1053"/>
        <v>0</v>
      </c>
      <c r="Y2981">
        <f t="shared" si="1053"/>
        <v>0</v>
      </c>
      <c r="Z2981">
        <f t="shared" si="1053"/>
        <v>0</v>
      </c>
      <c r="AA2981">
        <f t="shared" si="1053"/>
        <v>1</v>
      </c>
      <c r="AB2981">
        <f t="shared" si="1053"/>
        <v>1</v>
      </c>
      <c r="AC2981">
        <f t="shared" si="1053"/>
        <v>1</v>
      </c>
      <c r="AD2981">
        <f t="shared" si="1053"/>
        <v>1</v>
      </c>
      <c r="AE2981" s="4" t="s">
        <v>2828</v>
      </c>
      <c r="AF2981" s="9" t="s">
        <v>2829</v>
      </c>
      <c r="AG2981">
        <v>1</v>
      </c>
      <c r="AH2981">
        <v>0</v>
      </c>
      <c r="AI2981">
        <v>0</v>
      </c>
      <c r="AJ2981">
        <v>1</v>
      </c>
      <c r="AK2981" s="9" t="s">
        <v>2840</v>
      </c>
      <c r="AL2981">
        <f t="shared" si="1049"/>
        <v>0</v>
      </c>
      <c r="AM2981">
        <f>IF(AND(INDIRECT(AN2981)='Sample Select backend'!$C$2,INDIRECT(AO2981)=1,INDIRECT(AP2981)='Sample Select backend'!$F$2,INDIRECT(AQ2981)=1,INDIRECT(AR2981)='Sample Select backend'!$M$2),1,0)</f>
        <v>0</v>
      </c>
      <c r="AN2981" t="str">
        <f>_xlfn.CONCAT('Sample Select backend'!$C$4,ROW(AN2981))</f>
        <v>AE2981</v>
      </c>
      <c r="AO2981" s="9" t="str">
        <f>_xlfn.CONCAT('Sample Select backend'!$J$2,ROW(AO2981))</f>
        <v>AJ2981</v>
      </c>
      <c r="AP2981" t="str">
        <f>_xlfn.CONCAT('Sample Select backend'!$F$4,ROW(AP2981))</f>
        <v>AF2981</v>
      </c>
      <c r="AQ2981" t="str">
        <f>_xlfn.CONCAT('Sample Select backend'!$I$10,ROW(AQ2981))</f>
        <v>R2981</v>
      </c>
      <c r="AR2981" t="str">
        <f>_xlfn.CONCAT('Sample Select backend'!$M$4,ROW(AR2981))</f>
        <v>AK2981</v>
      </c>
      <c r="AS2981" t="str">
        <f t="shared" si="1050"/>
        <v>Rwanda</v>
      </c>
      <c r="AT2981" s="9">
        <f t="shared" si="1051"/>
        <v>23</v>
      </c>
      <c r="AU2981">
        <f t="shared" si="1052"/>
        <v>1</v>
      </c>
      <c r="AV2981" s="9">
        <v>1</v>
      </c>
    </row>
    <row r="2982" spans="1:48" x14ac:dyDescent="0.35">
      <c r="A2982" t="s">
        <v>153</v>
      </c>
      <c r="B2982">
        <v>6</v>
      </c>
      <c r="C2982">
        <v>25</v>
      </c>
      <c r="D2982" t="s">
        <v>2051</v>
      </c>
      <c r="E2982">
        <v>1</v>
      </c>
      <c r="F2982">
        <v>1</v>
      </c>
      <c r="G2982">
        <v>2</v>
      </c>
      <c r="H2982">
        <v>-1</v>
      </c>
      <c r="I2982">
        <v>-2</v>
      </c>
      <c r="J2982">
        <v>2</v>
      </c>
      <c r="K2982">
        <v>1</v>
      </c>
      <c r="L2982">
        <v>-2</v>
      </c>
      <c r="M2982">
        <v>1</v>
      </c>
      <c r="N2982" t="s">
        <v>2752</v>
      </c>
      <c r="O2982" t="s">
        <v>2803</v>
      </c>
      <c r="P2982" t="s">
        <v>2809</v>
      </c>
      <c r="Q2982" t="s">
        <v>2814</v>
      </c>
      <c r="R2982">
        <v>0</v>
      </c>
      <c r="S2982">
        <v>-3.25</v>
      </c>
      <c r="T2982">
        <v>-8.18</v>
      </c>
      <c r="U2982">
        <v>67.459999999999994</v>
      </c>
      <c r="V2982">
        <f t="shared" si="1053"/>
        <v>1</v>
      </c>
      <c r="W2982">
        <f t="shared" si="1053"/>
        <v>1</v>
      </c>
      <c r="X2982">
        <f t="shared" si="1053"/>
        <v>1</v>
      </c>
      <c r="Y2982">
        <f t="shared" si="1053"/>
        <v>0</v>
      </c>
      <c r="Z2982">
        <f t="shared" si="1053"/>
        <v>0</v>
      </c>
      <c r="AA2982">
        <f t="shared" si="1053"/>
        <v>1</v>
      </c>
      <c r="AB2982">
        <f t="shared" si="1053"/>
        <v>1</v>
      </c>
      <c r="AC2982">
        <f t="shared" si="1053"/>
        <v>0</v>
      </c>
      <c r="AD2982">
        <f t="shared" si="1053"/>
        <v>1</v>
      </c>
      <c r="AE2982" s="4" t="s">
        <v>2828</v>
      </c>
      <c r="AF2982" s="9" t="s">
        <v>2829</v>
      </c>
      <c r="AG2982">
        <v>1</v>
      </c>
      <c r="AH2982">
        <v>0</v>
      </c>
      <c r="AI2982">
        <v>0</v>
      </c>
      <c r="AJ2982">
        <v>1</v>
      </c>
      <c r="AK2982" s="9" t="s">
        <v>2840</v>
      </c>
      <c r="AL2982">
        <f t="shared" si="1049"/>
        <v>0</v>
      </c>
      <c r="AM2982">
        <f>IF(AND(INDIRECT(AN2982)='Sample Select backend'!$C$2,INDIRECT(AO2982)=1,INDIRECT(AP2982)='Sample Select backend'!$F$2,INDIRECT(AQ2982)=1,INDIRECT(AR2982)='Sample Select backend'!$M$2),1,0)</f>
        <v>0</v>
      </c>
      <c r="AN2982" t="str">
        <f>_xlfn.CONCAT('Sample Select backend'!$C$4,ROW(AN2982))</f>
        <v>AE2982</v>
      </c>
      <c r="AO2982" s="9" t="str">
        <f>_xlfn.CONCAT('Sample Select backend'!$J$2,ROW(AO2982))</f>
        <v>AJ2982</v>
      </c>
      <c r="AP2982" t="str">
        <f>_xlfn.CONCAT('Sample Select backend'!$F$4,ROW(AP2982))</f>
        <v>AF2982</v>
      </c>
      <c r="AQ2982" t="str">
        <f>_xlfn.CONCAT('Sample Select backend'!$I$10,ROW(AQ2982))</f>
        <v>R2982</v>
      </c>
      <c r="AR2982" t="str">
        <f>_xlfn.CONCAT('Sample Select backend'!$M$4,ROW(AR2982))</f>
        <v>AK2982</v>
      </c>
      <c r="AS2982" t="str">
        <f t="shared" si="1050"/>
        <v>Rwanda</v>
      </c>
      <c r="AT2982" s="9">
        <f t="shared" si="1051"/>
        <v>25</v>
      </c>
      <c r="AU2982">
        <f t="shared" si="1052"/>
        <v>0</v>
      </c>
      <c r="AV2982" s="9">
        <v>1</v>
      </c>
    </row>
    <row r="2983" spans="1:48" x14ac:dyDescent="0.35">
      <c r="A2983" t="s">
        <v>153</v>
      </c>
      <c r="B2983">
        <v>1</v>
      </c>
      <c r="C2983">
        <v>9</v>
      </c>
      <c r="D2983" t="s">
        <v>2045</v>
      </c>
      <c r="E2983">
        <v>2</v>
      </c>
      <c r="F2983">
        <v>2</v>
      </c>
      <c r="G2983">
        <v>2</v>
      </c>
      <c r="H2983">
        <v>2</v>
      </c>
      <c r="I2983">
        <v>2</v>
      </c>
      <c r="J2983">
        <v>-2</v>
      </c>
      <c r="K2983">
        <v>-2</v>
      </c>
      <c r="L2983">
        <v>2</v>
      </c>
      <c r="M2983">
        <v>1</v>
      </c>
      <c r="N2983" t="s">
        <v>2752</v>
      </c>
      <c r="O2983" t="s">
        <v>2803</v>
      </c>
      <c r="P2983" t="s">
        <v>2809</v>
      </c>
      <c r="Q2983" t="s">
        <v>2814</v>
      </c>
      <c r="R2983">
        <v>0</v>
      </c>
      <c r="S2983">
        <v>-3.25</v>
      </c>
      <c r="T2983">
        <v>-8.18</v>
      </c>
      <c r="U2983">
        <v>67.459999999999994</v>
      </c>
      <c r="V2983">
        <f t="shared" si="1053"/>
        <v>1</v>
      </c>
      <c r="W2983">
        <f t="shared" si="1053"/>
        <v>1</v>
      </c>
      <c r="X2983">
        <f t="shared" si="1053"/>
        <v>1</v>
      </c>
      <c r="Y2983">
        <f t="shared" si="1053"/>
        <v>1</v>
      </c>
      <c r="Z2983">
        <f t="shared" si="1053"/>
        <v>1</v>
      </c>
      <c r="AA2983">
        <f t="shared" si="1053"/>
        <v>0</v>
      </c>
      <c r="AB2983">
        <f t="shared" si="1053"/>
        <v>0</v>
      </c>
      <c r="AC2983">
        <f t="shared" si="1053"/>
        <v>1</v>
      </c>
      <c r="AD2983">
        <f t="shared" si="1053"/>
        <v>1</v>
      </c>
      <c r="AE2983" s="4" t="s">
        <v>2828</v>
      </c>
      <c r="AF2983" s="9" t="s">
        <v>2829</v>
      </c>
      <c r="AG2983">
        <v>1</v>
      </c>
      <c r="AH2983">
        <v>0</v>
      </c>
      <c r="AI2983">
        <v>0</v>
      </c>
      <c r="AJ2983">
        <v>1</v>
      </c>
      <c r="AK2983" s="9" t="s">
        <v>2840</v>
      </c>
      <c r="AL2983">
        <f t="shared" si="1049"/>
        <v>0</v>
      </c>
      <c r="AM2983">
        <f>IF(AND(INDIRECT(AN2983)='Sample Select backend'!$C$2,INDIRECT(AO2983)=1,INDIRECT(AP2983)='Sample Select backend'!$F$2,INDIRECT(AQ2983)=1,INDIRECT(AR2983)='Sample Select backend'!$M$2),1,0)</f>
        <v>0</v>
      </c>
      <c r="AN2983" t="str">
        <f>_xlfn.CONCAT('Sample Select backend'!$C$4,ROW(AN2983))</f>
        <v>AE2983</v>
      </c>
      <c r="AO2983" s="9" t="str">
        <f>_xlfn.CONCAT('Sample Select backend'!$J$2,ROW(AO2983))</f>
        <v>AJ2983</v>
      </c>
      <c r="AP2983" t="str">
        <f>_xlfn.CONCAT('Sample Select backend'!$F$4,ROW(AP2983))</f>
        <v>AF2983</v>
      </c>
      <c r="AQ2983" t="str">
        <f>_xlfn.CONCAT('Sample Select backend'!$I$10,ROW(AQ2983))</f>
        <v>R2983</v>
      </c>
      <c r="AR2983" t="str">
        <f>_xlfn.CONCAT('Sample Select backend'!$M$4,ROW(AR2983))</f>
        <v>AK2983</v>
      </c>
      <c r="AS2983" t="str">
        <f t="shared" si="1050"/>
        <v>Rwanda</v>
      </c>
      <c r="AT2983" s="9">
        <f t="shared" si="1051"/>
        <v>9</v>
      </c>
      <c r="AU2983">
        <f t="shared" si="1052"/>
        <v>0</v>
      </c>
      <c r="AV2983" s="9">
        <v>1</v>
      </c>
    </row>
    <row r="2984" spans="1:48" x14ac:dyDescent="0.35">
      <c r="A2984" t="s">
        <v>153</v>
      </c>
      <c r="B2984">
        <v>1</v>
      </c>
      <c r="C2984">
        <v>6</v>
      </c>
      <c r="D2984" t="s">
        <v>2049</v>
      </c>
      <c r="E2984">
        <v>-2</v>
      </c>
      <c r="F2984">
        <v>2</v>
      </c>
      <c r="G2984">
        <v>2</v>
      </c>
      <c r="H2984">
        <v>2</v>
      </c>
      <c r="I2984">
        <v>2</v>
      </c>
      <c r="J2984">
        <v>2</v>
      </c>
      <c r="K2984">
        <v>1</v>
      </c>
      <c r="L2984">
        <v>2</v>
      </c>
      <c r="M2984">
        <v>1</v>
      </c>
      <c r="N2984" t="s">
        <v>2752</v>
      </c>
      <c r="O2984" t="s">
        <v>2803</v>
      </c>
      <c r="P2984" t="s">
        <v>2809</v>
      </c>
      <c r="Q2984" t="s">
        <v>2814</v>
      </c>
      <c r="R2984">
        <v>0</v>
      </c>
      <c r="S2984">
        <v>-3.25</v>
      </c>
      <c r="T2984">
        <v>-8.18</v>
      </c>
      <c r="U2984">
        <v>67.459999999999994</v>
      </c>
      <c r="V2984">
        <f t="shared" si="1053"/>
        <v>0</v>
      </c>
      <c r="W2984">
        <f t="shared" si="1053"/>
        <v>1</v>
      </c>
      <c r="X2984">
        <f t="shared" si="1053"/>
        <v>1</v>
      </c>
      <c r="Y2984">
        <f t="shared" si="1053"/>
        <v>1</v>
      </c>
      <c r="Z2984">
        <f t="shared" si="1053"/>
        <v>1</v>
      </c>
      <c r="AA2984">
        <f t="shared" si="1053"/>
        <v>1</v>
      </c>
      <c r="AB2984">
        <f t="shared" si="1053"/>
        <v>1</v>
      </c>
      <c r="AC2984">
        <f t="shared" si="1053"/>
        <v>1</v>
      </c>
      <c r="AD2984">
        <f t="shared" si="1053"/>
        <v>1</v>
      </c>
      <c r="AE2984" s="4" t="s">
        <v>2828</v>
      </c>
      <c r="AF2984" s="9" t="s">
        <v>2829</v>
      </c>
      <c r="AG2984">
        <v>1</v>
      </c>
      <c r="AH2984">
        <v>0</v>
      </c>
      <c r="AI2984">
        <v>0</v>
      </c>
      <c r="AJ2984">
        <v>1</v>
      </c>
      <c r="AK2984" s="9" t="s">
        <v>2840</v>
      </c>
      <c r="AL2984">
        <f t="shared" si="1049"/>
        <v>0</v>
      </c>
      <c r="AM2984">
        <f>IF(AND(INDIRECT(AN2984)='Sample Select backend'!$C$2,INDIRECT(AO2984)=1,INDIRECT(AP2984)='Sample Select backend'!$F$2,INDIRECT(AQ2984)=1,INDIRECT(AR2984)='Sample Select backend'!$M$2),1,0)</f>
        <v>0</v>
      </c>
      <c r="AN2984" t="str">
        <f>_xlfn.CONCAT('Sample Select backend'!$C$4,ROW(AN2984))</f>
        <v>AE2984</v>
      </c>
      <c r="AO2984" s="9" t="str">
        <f>_xlfn.CONCAT('Sample Select backend'!$J$2,ROW(AO2984))</f>
        <v>AJ2984</v>
      </c>
      <c r="AP2984" t="str">
        <f>_xlfn.CONCAT('Sample Select backend'!$F$4,ROW(AP2984))</f>
        <v>AF2984</v>
      </c>
      <c r="AQ2984" t="str">
        <f>_xlfn.CONCAT('Sample Select backend'!$I$10,ROW(AQ2984))</f>
        <v>R2984</v>
      </c>
      <c r="AR2984" t="str">
        <f>_xlfn.CONCAT('Sample Select backend'!$M$4,ROW(AR2984))</f>
        <v>AK2984</v>
      </c>
      <c r="AS2984" t="str">
        <f t="shared" si="1050"/>
        <v>Rwanda</v>
      </c>
      <c r="AT2984" s="9">
        <f t="shared" si="1051"/>
        <v>6</v>
      </c>
      <c r="AU2984">
        <f t="shared" si="1052"/>
        <v>0</v>
      </c>
      <c r="AV2984" s="9">
        <v>1</v>
      </c>
    </row>
    <row r="2985" spans="1:48" x14ac:dyDescent="0.35">
      <c r="A2985" t="s">
        <v>153</v>
      </c>
      <c r="B2985">
        <v>6</v>
      </c>
      <c r="C2985">
        <v>25</v>
      </c>
      <c r="D2985" t="s">
        <v>2048</v>
      </c>
      <c r="E2985">
        <v>1</v>
      </c>
      <c r="F2985">
        <v>1</v>
      </c>
      <c r="G2985">
        <v>2</v>
      </c>
      <c r="H2985">
        <v>-2</v>
      </c>
      <c r="I2985">
        <v>2</v>
      </c>
      <c r="J2985">
        <v>-2</v>
      </c>
      <c r="K2985">
        <v>1</v>
      </c>
      <c r="L2985">
        <v>2</v>
      </c>
      <c r="M2985">
        <v>1</v>
      </c>
      <c r="N2985" t="s">
        <v>2752</v>
      </c>
      <c r="O2985" t="s">
        <v>2803</v>
      </c>
      <c r="P2985" t="s">
        <v>2809</v>
      </c>
      <c r="Q2985" t="s">
        <v>2814</v>
      </c>
      <c r="R2985">
        <v>0</v>
      </c>
      <c r="S2985">
        <v>-3.25</v>
      </c>
      <c r="T2985">
        <v>-8.18</v>
      </c>
      <c r="U2985">
        <v>67.459999999999994</v>
      </c>
      <c r="V2985">
        <f t="shared" si="1053"/>
        <v>1</v>
      </c>
      <c r="W2985">
        <f t="shared" si="1053"/>
        <v>1</v>
      </c>
      <c r="X2985">
        <f t="shared" si="1053"/>
        <v>1</v>
      </c>
      <c r="Y2985">
        <f t="shared" si="1053"/>
        <v>0</v>
      </c>
      <c r="Z2985">
        <f t="shared" si="1053"/>
        <v>1</v>
      </c>
      <c r="AA2985">
        <f t="shared" si="1053"/>
        <v>0</v>
      </c>
      <c r="AB2985">
        <f t="shared" si="1053"/>
        <v>1</v>
      </c>
      <c r="AC2985">
        <f t="shared" si="1053"/>
        <v>1</v>
      </c>
      <c r="AD2985">
        <f t="shared" si="1053"/>
        <v>1</v>
      </c>
      <c r="AE2985" s="4" t="s">
        <v>2828</v>
      </c>
      <c r="AF2985" s="9" t="s">
        <v>2829</v>
      </c>
      <c r="AG2985">
        <v>1</v>
      </c>
      <c r="AH2985">
        <v>0</v>
      </c>
      <c r="AI2985">
        <v>0</v>
      </c>
      <c r="AJ2985">
        <v>1</v>
      </c>
      <c r="AK2985" s="9" t="s">
        <v>2840</v>
      </c>
      <c r="AL2985">
        <f t="shared" si="1049"/>
        <v>0</v>
      </c>
      <c r="AM2985">
        <f>IF(AND(INDIRECT(AN2985)='Sample Select backend'!$C$2,INDIRECT(AO2985)=1,INDIRECT(AP2985)='Sample Select backend'!$F$2,INDIRECT(AQ2985)=1,INDIRECT(AR2985)='Sample Select backend'!$M$2),1,0)</f>
        <v>0</v>
      </c>
      <c r="AN2985" t="str">
        <f>_xlfn.CONCAT('Sample Select backend'!$C$4,ROW(AN2985))</f>
        <v>AE2985</v>
      </c>
      <c r="AO2985" s="9" t="str">
        <f>_xlfn.CONCAT('Sample Select backend'!$J$2,ROW(AO2985))</f>
        <v>AJ2985</v>
      </c>
      <c r="AP2985" t="str">
        <f>_xlfn.CONCAT('Sample Select backend'!$F$4,ROW(AP2985))</f>
        <v>AF2985</v>
      </c>
      <c r="AQ2985" t="str">
        <f>_xlfn.CONCAT('Sample Select backend'!$I$10,ROW(AQ2985))</f>
        <v>R2985</v>
      </c>
      <c r="AR2985" t="str">
        <f>_xlfn.CONCAT('Sample Select backend'!$M$4,ROW(AR2985))</f>
        <v>AK2985</v>
      </c>
      <c r="AS2985" t="str">
        <f t="shared" si="1050"/>
        <v>Rwanda</v>
      </c>
      <c r="AT2985" s="9">
        <f t="shared" si="1051"/>
        <v>25</v>
      </c>
      <c r="AU2985">
        <f t="shared" si="1052"/>
        <v>0</v>
      </c>
      <c r="AV2985" s="9">
        <v>1</v>
      </c>
    </row>
    <row r="2986" spans="1:48" x14ac:dyDescent="0.35">
      <c r="A2986" t="s">
        <v>153</v>
      </c>
      <c r="B2986">
        <v>6</v>
      </c>
      <c r="C2986">
        <v>28</v>
      </c>
      <c r="D2986" t="s">
        <v>2050</v>
      </c>
      <c r="E2986">
        <v>1</v>
      </c>
      <c r="F2986">
        <v>1</v>
      </c>
      <c r="G2986">
        <v>2</v>
      </c>
      <c r="H2986">
        <v>-1</v>
      </c>
      <c r="I2986">
        <v>2</v>
      </c>
      <c r="J2986">
        <v>2</v>
      </c>
      <c r="K2986">
        <v>1</v>
      </c>
      <c r="L2986">
        <v>2</v>
      </c>
      <c r="M2986">
        <v>1</v>
      </c>
      <c r="N2986" t="s">
        <v>2752</v>
      </c>
      <c r="O2986" t="s">
        <v>2803</v>
      </c>
      <c r="P2986" t="s">
        <v>2809</v>
      </c>
      <c r="Q2986" t="s">
        <v>2814</v>
      </c>
      <c r="R2986">
        <v>0</v>
      </c>
      <c r="S2986">
        <v>-3.25</v>
      </c>
      <c r="T2986">
        <v>-8.18</v>
      </c>
      <c r="U2986">
        <v>67.459999999999994</v>
      </c>
      <c r="V2986">
        <f t="shared" si="1053"/>
        <v>1</v>
      </c>
      <c r="W2986">
        <f t="shared" si="1053"/>
        <v>1</v>
      </c>
      <c r="X2986">
        <f t="shared" si="1053"/>
        <v>1</v>
      </c>
      <c r="Y2986">
        <f t="shared" si="1053"/>
        <v>0</v>
      </c>
      <c r="Z2986">
        <f t="shared" si="1053"/>
        <v>1</v>
      </c>
      <c r="AA2986">
        <f t="shared" si="1053"/>
        <v>1</v>
      </c>
      <c r="AB2986">
        <f t="shared" si="1053"/>
        <v>1</v>
      </c>
      <c r="AC2986">
        <f t="shared" si="1053"/>
        <v>1</v>
      </c>
      <c r="AD2986">
        <f t="shared" si="1053"/>
        <v>1</v>
      </c>
      <c r="AE2986" s="4" t="s">
        <v>2828</v>
      </c>
      <c r="AF2986" s="9" t="s">
        <v>2829</v>
      </c>
      <c r="AG2986">
        <v>1</v>
      </c>
      <c r="AH2986">
        <v>0</v>
      </c>
      <c r="AI2986">
        <v>0</v>
      </c>
      <c r="AJ2986">
        <v>1</v>
      </c>
      <c r="AK2986" s="9" t="s">
        <v>2840</v>
      </c>
      <c r="AL2986">
        <f t="shared" si="1049"/>
        <v>0</v>
      </c>
      <c r="AM2986">
        <f>IF(AND(INDIRECT(AN2986)='Sample Select backend'!$C$2,INDIRECT(AO2986)=1,INDIRECT(AP2986)='Sample Select backend'!$F$2,INDIRECT(AQ2986)=1,INDIRECT(AR2986)='Sample Select backend'!$M$2),1,0)</f>
        <v>0</v>
      </c>
      <c r="AN2986" t="str">
        <f>_xlfn.CONCAT('Sample Select backend'!$C$4,ROW(AN2986))</f>
        <v>AE2986</v>
      </c>
      <c r="AO2986" s="9" t="str">
        <f>_xlfn.CONCAT('Sample Select backend'!$J$2,ROW(AO2986))</f>
        <v>AJ2986</v>
      </c>
      <c r="AP2986" t="str">
        <f>_xlfn.CONCAT('Sample Select backend'!$F$4,ROW(AP2986))</f>
        <v>AF2986</v>
      </c>
      <c r="AQ2986" t="str">
        <f>_xlfn.CONCAT('Sample Select backend'!$I$10,ROW(AQ2986))</f>
        <v>R2986</v>
      </c>
      <c r="AR2986" t="str">
        <f>_xlfn.CONCAT('Sample Select backend'!$M$4,ROW(AR2986))</f>
        <v>AK2986</v>
      </c>
      <c r="AS2986" t="str">
        <f t="shared" si="1050"/>
        <v>Rwanda</v>
      </c>
      <c r="AT2986" s="9">
        <f t="shared" si="1051"/>
        <v>28</v>
      </c>
      <c r="AU2986">
        <f t="shared" si="1052"/>
        <v>0</v>
      </c>
      <c r="AV2986" s="9">
        <v>1</v>
      </c>
    </row>
    <row r="2987" spans="1:48" x14ac:dyDescent="0.35">
      <c r="A2987" t="s">
        <v>153</v>
      </c>
      <c r="B2987">
        <v>8</v>
      </c>
      <c r="C2987" t="s">
        <v>201</v>
      </c>
      <c r="D2987" t="s">
        <v>2047</v>
      </c>
      <c r="E2987">
        <v>1</v>
      </c>
      <c r="F2987">
        <v>1</v>
      </c>
      <c r="G2987">
        <v>1</v>
      </c>
      <c r="H2987">
        <v>1</v>
      </c>
      <c r="I2987">
        <v>2</v>
      </c>
      <c r="J2987">
        <v>2</v>
      </c>
      <c r="K2987">
        <v>1</v>
      </c>
      <c r="L2987">
        <v>2</v>
      </c>
      <c r="M2987">
        <v>1</v>
      </c>
      <c r="N2987" t="s">
        <v>2752</v>
      </c>
      <c r="O2987" t="s">
        <v>2803</v>
      </c>
      <c r="P2987" t="s">
        <v>2809</v>
      </c>
      <c r="Q2987" t="s">
        <v>2814</v>
      </c>
      <c r="R2987">
        <v>0</v>
      </c>
      <c r="S2987">
        <v>-3.25</v>
      </c>
      <c r="T2987">
        <v>-8.18</v>
      </c>
      <c r="U2987">
        <v>67.459999999999994</v>
      </c>
      <c r="V2987">
        <f t="shared" si="1053"/>
        <v>1</v>
      </c>
      <c r="W2987">
        <f t="shared" si="1053"/>
        <v>1</v>
      </c>
      <c r="X2987">
        <f t="shared" si="1053"/>
        <v>1</v>
      </c>
      <c r="Y2987">
        <f t="shared" si="1053"/>
        <v>1</v>
      </c>
      <c r="Z2987">
        <f t="shared" si="1053"/>
        <v>1</v>
      </c>
      <c r="AA2987">
        <f t="shared" si="1053"/>
        <v>1</v>
      </c>
      <c r="AB2987">
        <f t="shared" si="1053"/>
        <v>1</v>
      </c>
      <c r="AC2987">
        <f t="shared" si="1053"/>
        <v>1</v>
      </c>
      <c r="AD2987">
        <f t="shared" si="1053"/>
        <v>1</v>
      </c>
      <c r="AE2987" s="4" t="s">
        <v>2828</v>
      </c>
      <c r="AF2987" s="9" t="s">
        <v>2829</v>
      </c>
      <c r="AG2987">
        <v>1</v>
      </c>
      <c r="AH2987">
        <v>0</v>
      </c>
      <c r="AI2987">
        <v>0</v>
      </c>
      <c r="AJ2987">
        <v>1</v>
      </c>
      <c r="AK2987" s="9" t="s">
        <v>2840</v>
      </c>
      <c r="AL2987">
        <f t="shared" si="1049"/>
        <v>0</v>
      </c>
      <c r="AM2987">
        <f>IF(AND(INDIRECT(AN2987)='Sample Select backend'!$C$2,INDIRECT(AO2987)=1,INDIRECT(AP2987)='Sample Select backend'!$F$2,INDIRECT(AQ2987)=1,INDIRECT(AR2987)='Sample Select backend'!$M$2),1,0)</f>
        <v>0</v>
      </c>
      <c r="AN2987" t="str">
        <f>_xlfn.CONCAT('Sample Select backend'!$C$4,ROW(AN2987))</f>
        <v>AE2987</v>
      </c>
      <c r="AO2987" s="9" t="str">
        <f>_xlfn.CONCAT('Sample Select backend'!$J$2,ROW(AO2987))</f>
        <v>AJ2987</v>
      </c>
      <c r="AP2987" t="str">
        <f>_xlfn.CONCAT('Sample Select backend'!$F$4,ROW(AP2987))</f>
        <v>AF2987</v>
      </c>
      <c r="AQ2987" t="str">
        <f>_xlfn.CONCAT('Sample Select backend'!$I$10,ROW(AQ2987))</f>
        <v>R2987</v>
      </c>
      <c r="AR2987" t="str">
        <f>_xlfn.CONCAT('Sample Select backend'!$M$4,ROW(AR2987))</f>
        <v>AK2987</v>
      </c>
      <c r="AS2987" t="str">
        <f t="shared" si="1050"/>
        <v>Rwanda</v>
      </c>
      <c r="AT2987" s="9" t="str">
        <f t="shared" si="1051"/>
        <v>Other</v>
      </c>
      <c r="AU2987">
        <f t="shared" si="1052"/>
        <v>0</v>
      </c>
      <c r="AV2987" s="9">
        <v>0</v>
      </c>
    </row>
    <row r="2988" spans="1:48" x14ac:dyDescent="0.35">
      <c r="A2988" t="s">
        <v>153</v>
      </c>
      <c r="B2988">
        <v>6</v>
      </c>
      <c r="C2988">
        <v>27</v>
      </c>
      <c r="D2988" t="s">
        <v>2046</v>
      </c>
      <c r="E2988">
        <v>1</v>
      </c>
      <c r="F2988">
        <v>1</v>
      </c>
      <c r="G2988">
        <v>2</v>
      </c>
      <c r="H2988">
        <v>-1</v>
      </c>
      <c r="I2988">
        <v>2</v>
      </c>
      <c r="J2988">
        <v>2</v>
      </c>
      <c r="K2988">
        <v>1</v>
      </c>
      <c r="L2988">
        <v>2</v>
      </c>
      <c r="M2988">
        <v>1</v>
      </c>
      <c r="N2988" t="s">
        <v>2752</v>
      </c>
      <c r="O2988" t="s">
        <v>2803</v>
      </c>
      <c r="P2988" t="s">
        <v>2809</v>
      </c>
      <c r="Q2988" t="s">
        <v>2814</v>
      </c>
      <c r="R2988">
        <v>0</v>
      </c>
      <c r="S2988">
        <v>-3.25</v>
      </c>
      <c r="T2988">
        <v>-8.18</v>
      </c>
      <c r="U2988">
        <v>67.459999999999994</v>
      </c>
      <c r="V2988">
        <f t="shared" si="1053"/>
        <v>1</v>
      </c>
      <c r="W2988">
        <f t="shared" si="1053"/>
        <v>1</v>
      </c>
      <c r="X2988">
        <f t="shared" si="1053"/>
        <v>1</v>
      </c>
      <c r="Y2988">
        <f t="shared" si="1053"/>
        <v>0</v>
      </c>
      <c r="Z2988">
        <f t="shared" si="1053"/>
        <v>1</v>
      </c>
      <c r="AA2988">
        <f t="shared" si="1053"/>
        <v>1</v>
      </c>
      <c r="AB2988">
        <f t="shared" si="1053"/>
        <v>1</v>
      </c>
      <c r="AC2988">
        <f t="shared" si="1053"/>
        <v>1</v>
      </c>
      <c r="AD2988">
        <f t="shared" si="1053"/>
        <v>1</v>
      </c>
      <c r="AE2988" s="4" t="s">
        <v>2828</v>
      </c>
      <c r="AF2988" s="9" t="s">
        <v>2829</v>
      </c>
      <c r="AG2988">
        <v>1</v>
      </c>
      <c r="AH2988">
        <v>0</v>
      </c>
      <c r="AI2988">
        <v>0</v>
      </c>
      <c r="AJ2988">
        <v>1</v>
      </c>
      <c r="AK2988" s="9" t="s">
        <v>2840</v>
      </c>
      <c r="AL2988">
        <f t="shared" si="1049"/>
        <v>0</v>
      </c>
      <c r="AM2988">
        <f>IF(AND(INDIRECT(AN2988)='Sample Select backend'!$C$2,INDIRECT(AO2988)=1,INDIRECT(AP2988)='Sample Select backend'!$F$2,INDIRECT(AQ2988)=1,INDIRECT(AR2988)='Sample Select backend'!$M$2),1,0)</f>
        <v>0</v>
      </c>
      <c r="AN2988" t="str">
        <f>_xlfn.CONCAT('Sample Select backend'!$C$4,ROW(AN2988))</f>
        <v>AE2988</v>
      </c>
      <c r="AO2988" s="9" t="str">
        <f>_xlfn.CONCAT('Sample Select backend'!$J$2,ROW(AO2988))</f>
        <v>AJ2988</v>
      </c>
      <c r="AP2988" t="str">
        <f>_xlfn.CONCAT('Sample Select backend'!$F$4,ROW(AP2988))</f>
        <v>AF2988</v>
      </c>
      <c r="AQ2988" t="str">
        <f>_xlfn.CONCAT('Sample Select backend'!$I$10,ROW(AQ2988))</f>
        <v>R2988</v>
      </c>
      <c r="AR2988" t="str">
        <f>_xlfn.CONCAT('Sample Select backend'!$M$4,ROW(AR2988))</f>
        <v>AK2988</v>
      </c>
      <c r="AS2988" t="str">
        <f t="shared" si="1050"/>
        <v>Rwanda</v>
      </c>
      <c r="AT2988" s="9">
        <f t="shared" si="1051"/>
        <v>27</v>
      </c>
      <c r="AU2988">
        <f t="shared" si="1052"/>
        <v>0</v>
      </c>
      <c r="AV2988" s="9">
        <v>0</v>
      </c>
    </row>
    <row r="2989" spans="1:48" x14ac:dyDescent="0.35">
      <c r="A2989" s="24" t="s">
        <v>153</v>
      </c>
      <c r="B2989" s="24">
        <v>6</v>
      </c>
      <c r="C2989" s="24">
        <v>28</v>
      </c>
      <c r="D2989" s="24" t="s">
        <v>4220</v>
      </c>
      <c r="E2989" s="24"/>
      <c r="O2989" t="s">
        <v>2803</v>
      </c>
      <c r="P2989" t="s">
        <v>2809</v>
      </c>
      <c r="Q2989" t="s">
        <v>2814</v>
      </c>
      <c r="R2989">
        <v>0</v>
      </c>
      <c r="S2989">
        <v>-3.25</v>
      </c>
      <c r="T2989">
        <v>-8.18</v>
      </c>
      <c r="U2989">
        <v>67.459999999999994</v>
      </c>
      <c r="V2989">
        <v>-1</v>
      </c>
      <c r="W2989">
        <v>-1</v>
      </c>
      <c r="X2989">
        <v>-1</v>
      </c>
      <c r="Y2989">
        <v>-1</v>
      </c>
      <c r="Z2989">
        <v>-1</v>
      </c>
      <c r="AA2989">
        <v>-1</v>
      </c>
      <c r="AB2989">
        <v>-1</v>
      </c>
      <c r="AC2989">
        <v>-1</v>
      </c>
      <c r="AD2989">
        <v>-1</v>
      </c>
      <c r="AE2989" s="4" t="s">
        <v>2828</v>
      </c>
      <c r="AF2989" s="9" t="s">
        <v>2829</v>
      </c>
      <c r="AG2989">
        <v>1</v>
      </c>
      <c r="AH2989">
        <v>0</v>
      </c>
      <c r="AI2989">
        <v>0</v>
      </c>
      <c r="AJ2989">
        <v>1</v>
      </c>
      <c r="AK2989" s="9" t="s">
        <v>2840</v>
      </c>
      <c r="AL2989">
        <f t="shared" si="1049"/>
        <v>0</v>
      </c>
      <c r="AM2989">
        <f>IF(AND(INDIRECT(AN2989)='Sample Select backend'!$C$2,INDIRECT(AO2989)=1,INDIRECT(AP2989)='Sample Select backend'!$F$2,INDIRECT(AQ2989)=1,INDIRECT(AR2989)='Sample Select backend'!$M$2),1,0)</f>
        <v>0</v>
      </c>
      <c r="AN2989" t="str">
        <f>_xlfn.CONCAT('Sample Select backend'!$C$4,ROW(AN2989))</f>
        <v>AE2989</v>
      </c>
      <c r="AO2989" s="9" t="str">
        <f>_xlfn.CONCAT('Sample Select backend'!$J$2,ROW(AO2989))</f>
        <v>AJ2989</v>
      </c>
      <c r="AP2989" t="str">
        <f>_xlfn.CONCAT('Sample Select backend'!$F$4,ROW(AP2989))</f>
        <v>AF2989</v>
      </c>
      <c r="AQ2989" t="str">
        <f>_xlfn.CONCAT('Sample Select backend'!$I$10,ROW(AQ2989))</f>
        <v>R2989</v>
      </c>
      <c r="AR2989" t="str">
        <f>_xlfn.CONCAT('Sample Select backend'!$M$4,ROW(AR2989))</f>
        <v>AK2989</v>
      </c>
      <c r="AS2989" t="str">
        <f t="shared" si="1050"/>
        <v>Rwanda</v>
      </c>
      <c r="AT2989" s="9">
        <f t="shared" si="1051"/>
        <v>28</v>
      </c>
      <c r="AU2989">
        <f t="shared" si="1052"/>
        <v>0</v>
      </c>
      <c r="AV2989" s="9">
        <v>0</v>
      </c>
    </row>
    <row r="2990" spans="1:48" x14ac:dyDescent="0.35">
      <c r="A2990" s="24" t="s">
        <v>153</v>
      </c>
      <c r="B2990" s="24">
        <v>5</v>
      </c>
      <c r="C2990" s="24" t="s">
        <v>204</v>
      </c>
      <c r="D2990" s="24" t="s">
        <v>4221</v>
      </c>
      <c r="E2990" s="24"/>
      <c r="O2990" t="s">
        <v>2803</v>
      </c>
      <c r="P2990" t="s">
        <v>2809</v>
      </c>
      <c r="Q2990" t="s">
        <v>2814</v>
      </c>
      <c r="R2990">
        <v>0</v>
      </c>
      <c r="S2990">
        <v>-3.25</v>
      </c>
      <c r="T2990">
        <v>-8.18</v>
      </c>
      <c r="U2990">
        <v>67.459999999999994</v>
      </c>
      <c r="V2990">
        <v>-1</v>
      </c>
      <c r="W2990">
        <v>-1</v>
      </c>
      <c r="X2990">
        <v>-1</v>
      </c>
      <c r="Y2990">
        <v>-1</v>
      </c>
      <c r="Z2990">
        <v>-1</v>
      </c>
      <c r="AA2990">
        <v>-1</v>
      </c>
      <c r="AB2990">
        <v>-1</v>
      </c>
      <c r="AC2990">
        <v>-1</v>
      </c>
      <c r="AD2990">
        <v>-1</v>
      </c>
      <c r="AE2990" s="4" t="s">
        <v>2828</v>
      </c>
      <c r="AF2990" s="9" t="s">
        <v>2829</v>
      </c>
      <c r="AG2990">
        <v>1</v>
      </c>
      <c r="AH2990">
        <v>0</v>
      </c>
      <c r="AI2990">
        <v>0</v>
      </c>
      <c r="AJ2990">
        <v>1</v>
      </c>
      <c r="AK2990" s="9" t="s">
        <v>2840</v>
      </c>
      <c r="AL2990">
        <f t="shared" si="1049"/>
        <v>0</v>
      </c>
      <c r="AM2990">
        <f>IF(AND(INDIRECT(AN2990)='Sample Select backend'!$C$2,INDIRECT(AO2990)=1,INDIRECT(AP2990)='Sample Select backend'!$F$2,INDIRECT(AQ2990)=1,INDIRECT(AR2990)='Sample Select backend'!$M$2),1,0)</f>
        <v>0</v>
      </c>
      <c r="AN2990" t="str">
        <f>_xlfn.CONCAT('Sample Select backend'!$C$4,ROW(AN2990))</f>
        <v>AE2990</v>
      </c>
      <c r="AO2990" s="9" t="str">
        <f>_xlfn.CONCAT('Sample Select backend'!$J$2,ROW(AO2990))</f>
        <v>AJ2990</v>
      </c>
      <c r="AP2990" t="str">
        <f>_xlfn.CONCAT('Sample Select backend'!$F$4,ROW(AP2990))</f>
        <v>AF2990</v>
      </c>
      <c r="AQ2990" t="str">
        <f>_xlfn.CONCAT('Sample Select backend'!$I$10,ROW(AQ2990))</f>
        <v>R2990</v>
      </c>
      <c r="AR2990" t="str">
        <f>_xlfn.CONCAT('Sample Select backend'!$M$4,ROW(AR2990))</f>
        <v>AK2990</v>
      </c>
      <c r="AS2990" t="str">
        <f t="shared" si="1050"/>
        <v>Rwanda</v>
      </c>
      <c r="AT2990" s="9" t="str">
        <f t="shared" si="1051"/>
        <v>General</v>
      </c>
      <c r="AU2990">
        <f t="shared" si="1052"/>
        <v>0</v>
      </c>
      <c r="AV2990" s="9">
        <v>0</v>
      </c>
    </row>
    <row r="2991" spans="1:48" x14ac:dyDescent="0.35">
      <c r="A2991" s="24" t="s">
        <v>153</v>
      </c>
      <c r="B2991" s="24">
        <v>7</v>
      </c>
      <c r="C2991" s="24">
        <v>30</v>
      </c>
      <c r="D2991" s="24" t="s">
        <v>4222</v>
      </c>
      <c r="E2991" s="24"/>
      <c r="O2991" t="s">
        <v>2803</v>
      </c>
      <c r="P2991" t="s">
        <v>2809</v>
      </c>
      <c r="Q2991" t="s">
        <v>2814</v>
      </c>
      <c r="R2991">
        <v>0</v>
      </c>
      <c r="S2991">
        <v>-3.25</v>
      </c>
      <c r="T2991">
        <v>-8.18</v>
      </c>
      <c r="U2991">
        <v>67.459999999999994</v>
      </c>
      <c r="V2991">
        <v>-1</v>
      </c>
      <c r="W2991">
        <v>-1</v>
      </c>
      <c r="X2991">
        <v>-1</v>
      </c>
      <c r="Y2991">
        <v>-1</v>
      </c>
      <c r="Z2991">
        <v>-1</v>
      </c>
      <c r="AA2991">
        <v>-1</v>
      </c>
      <c r="AB2991">
        <v>-1</v>
      </c>
      <c r="AC2991">
        <v>-1</v>
      </c>
      <c r="AD2991">
        <v>-1</v>
      </c>
      <c r="AE2991" s="4" t="s">
        <v>2828</v>
      </c>
      <c r="AF2991" s="9" t="s">
        <v>2829</v>
      </c>
      <c r="AG2991">
        <v>1</v>
      </c>
      <c r="AH2991">
        <v>0</v>
      </c>
      <c r="AI2991">
        <v>0</v>
      </c>
      <c r="AJ2991">
        <v>1</v>
      </c>
      <c r="AK2991" s="9" t="s">
        <v>2840</v>
      </c>
      <c r="AL2991">
        <f t="shared" si="1049"/>
        <v>0</v>
      </c>
      <c r="AM2991">
        <f>IF(AND(INDIRECT(AN2991)='Sample Select backend'!$C$2,INDIRECT(AO2991)=1,INDIRECT(AP2991)='Sample Select backend'!$F$2,INDIRECT(AQ2991)=1,INDIRECT(AR2991)='Sample Select backend'!$M$2),1,0)</f>
        <v>0</v>
      </c>
      <c r="AN2991" t="str">
        <f>_xlfn.CONCAT('Sample Select backend'!$C$4,ROW(AN2991))</f>
        <v>AE2991</v>
      </c>
      <c r="AO2991" s="9" t="str">
        <f>_xlfn.CONCAT('Sample Select backend'!$J$2,ROW(AO2991))</f>
        <v>AJ2991</v>
      </c>
      <c r="AP2991" t="str">
        <f>_xlfn.CONCAT('Sample Select backend'!$F$4,ROW(AP2991))</f>
        <v>AF2991</v>
      </c>
      <c r="AQ2991" t="str">
        <f>_xlfn.CONCAT('Sample Select backend'!$I$10,ROW(AQ2991))</f>
        <v>R2991</v>
      </c>
      <c r="AR2991" t="str">
        <f>_xlfn.CONCAT('Sample Select backend'!$M$4,ROW(AR2991))</f>
        <v>AK2991</v>
      </c>
      <c r="AS2991" t="str">
        <f t="shared" si="1050"/>
        <v>Rwanda</v>
      </c>
      <c r="AT2991" s="9">
        <f t="shared" si="1051"/>
        <v>30</v>
      </c>
      <c r="AU2991">
        <f t="shared" si="1052"/>
        <v>0</v>
      </c>
      <c r="AV2991" s="9">
        <v>0</v>
      </c>
    </row>
    <row r="2992" spans="1:48" x14ac:dyDescent="0.35">
      <c r="A2992" s="24" t="s">
        <v>153</v>
      </c>
      <c r="B2992" s="24">
        <v>2</v>
      </c>
      <c r="C2992" s="24" t="s">
        <v>201</v>
      </c>
      <c r="D2992" s="24" t="s">
        <v>4223</v>
      </c>
      <c r="E2992" s="24"/>
      <c r="O2992" t="s">
        <v>2803</v>
      </c>
      <c r="P2992" t="s">
        <v>2809</v>
      </c>
      <c r="Q2992" t="s">
        <v>2814</v>
      </c>
      <c r="R2992">
        <v>0</v>
      </c>
      <c r="S2992">
        <v>-3.25</v>
      </c>
      <c r="T2992">
        <v>-8.18</v>
      </c>
      <c r="U2992">
        <v>67.459999999999994</v>
      </c>
      <c r="V2992">
        <v>-1</v>
      </c>
      <c r="W2992">
        <v>-1</v>
      </c>
      <c r="X2992">
        <v>-1</v>
      </c>
      <c r="Y2992">
        <v>-1</v>
      </c>
      <c r="Z2992">
        <v>-1</v>
      </c>
      <c r="AA2992">
        <v>-1</v>
      </c>
      <c r="AB2992">
        <v>-1</v>
      </c>
      <c r="AC2992">
        <v>-1</v>
      </c>
      <c r="AD2992">
        <v>-1</v>
      </c>
      <c r="AE2992" s="4" t="s">
        <v>2828</v>
      </c>
      <c r="AF2992" s="9" t="s">
        <v>2829</v>
      </c>
      <c r="AG2992">
        <v>1</v>
      </c>
      <c r="AH2992">
        <v>0</v>
      </c>
      <c r="AI2992">
        <v>0</v>
      </c>
      <c r="AJ2992">
        <v>1</v>
      </c>
      <c r="AK2992" s="9" t="s">
        <v>2840</v>
      </c>
      <c r="AL2992">
        <f t="shared" si="1049"/>
        <v>0</v>
      </c>
      <c r="AM2992">
        <f>IF(AND(INDIRECT(AN2992)='Sample Select backend'!$C$2,INDIRECT(AO2992)=1,INDIRECT(AP2992)='Sample Select backend'!$F$2,INDIRECT(AQ2992)=1,INDIRECT(AR2992)='Sample Select backend'!$M$2),1,0)</f>
        <v>0</v>
      </c>
      <c r="AN2992" t="str">
        <f>_xlfn.CONCAT('Sample Select backend'!$C$4,ROW(AN2992))</f>
        <v>AE2992</v>
      </c>
      <c r="AO2992" s="9" t="str">
        <f>_xlfn.CONCAT('Sample Select backend'!$J$2,ROW(AO2992))</f>
        <v>AJ2992</v>
      </c>
      <c r="AP2992" t="str">
        <f>_xlfn.CONCAT('Sample Select backend'!$F$4,ROW(AP2992))</f>
        <v>AF2992</v>
      </c>
      <c r="AQ2992" t="str">
        <f>_xlfn.CONCAT('Sample Select backend'!$I$10,ROW(AQ2992))</f>
        <v>R2992</v>
      </c>
      <c r="AR2992" t="str">
        <f>_xlfn.CONCAT('Sample Select backend'!$M$4,ROW(AR2992))</f>
        <v>AK2992</v>
      </c>
      <c r="AS2992" t="str">
        <f t="shared" si="1050"/>
        <v>Rwanda</v>
      </c>
      <c r="AT2992" s="9" t="str">
        <f t="shared" si="1051"/>
        <v>Other</v>
      </c>
      <c r="AU2992">
        <f t="shared" si="1052"/>
        <v>0</v>
      </c>
      <c r="AV2992" s="9">
        <v>0</v>
      </c>
    </row>
    <row r="2993" spans="1:48" x14ac:dyDescent="0.35">
      <c r="A2993" s="24" t="s">
        <v>153</v>
      </c>
      <c r="B2993" s="24">
        <v>1</v>
      </c>
      <c r="C2993" s="24">
        <v>11</v>
      </c>
      <c r="D2993" s="24" t="s">
        <v>4224</v>
      </c>
      <c r="E2993" s="24"/>
      <c r="O2993" t="s">
        <v>2803</v>
      </c>
      <c r="P2993" t="s">
        <v>2809</v>
      </c>
      <c r="Q2993" t="s">
        <v>2814</v>
      </c>
      <c r="R2993">
        <v>0</v>
      </c>
      <c r="S2993">
        <v>-3.25</v>
      </c>
      <c r="T2993">
        <v>-8.18</v>
      </c>
      <c r="U2993">
        <v>67.459999999999994</v>
      </c>
      <c r="V2993">
        <v>-1</v>
      </c>
      <c r="W2993">
        <v>-1</v>
      </c>
      <c r="X2993">
        <v>-1</v>
      </c>
      <c r="Y2993">
        <v>-1</v>
      </c>
      <c r="Z2993">
        <v>-1</v>
      </c>
      <c r="AA2993">
        <v>-1</v>
      </c>
      <c r="AB2993">
        <v>-1</v>
      </c>
      <c r="AC2993">
        <v>-1</v>
      </c>
      <c r="AD2993">
        <v>-1</v>
      </c>
      <c r="AE2993" s="4" t="s">
        <v>2828</v>
      </c>
      <c r="AF2993" s="9" t="s">
        <v>2829</v>
      </c>
      <c r="AG2993">
        <v>1</v>
      </c>
      <c r="AH2993">
        <v>0</v>
      </c>
      <c r="AI2993">
        <v>0</v>
      </c>
      <c r="AJ2993">
        <v>1</v>
      </c>
      <c r="AK2993" s="9" t="s">
        <v>2840</v>
      </c>
      <c r="AL2993">
        <f t="shared" si="1049"/>
        <v>0</v>
      </c>
      <c r="AM2993">
        <f>IF(AND(INDIRECT(AN2993)='Sample Select backend'!$C$2,INDIRECT(AO2993)=1,INDIRECT(AP2993)='Sample Select backend'!$F$2,INDIRECT(AQ2993)=1,INDIRECT(AR2993)='Sample Select backend'!$M$2),1,0)</f>
        <v>0</v>
      </c>
      <c r="AN2993" t="str">
        <f>_xlfn.CONCAT('Sample Select backend'!$C$4,ROW(AN2993))</f>
        <v>AE2993</v>
      </c>
      <c r="AO2993" s="9" t="str">
        <f>_xlfn.CONCAT('Sample Select backend'!$J$2,ROW(AO2993))</f>
        <v>AJ2993</v>
      </c>
      <c r="AP2993" t="str">
        <f>_xlfn.CONCAT('Sample Select backend'!$F$4,ROW(AP2993))</f>
        <v>AF2993</v>
      </c>
      <c r="AQ2993" t="str">
        <f>_xlfn.CONCAT('Sample Select backend'!$I$10,ROW(AQ2993))</f>
        <v>R2993</v>
      </c>
      <c r="AR2993" t="str">
        <f>_xlfn.CONCAT('Sample Select backend'!$M$4,ROW(AR2993))</f>
        <v>AK2993</v>
      </c>
      <c r="AS2993" t="str">
        <f t="shared" si="1050"/>
        <v>Rwanda</v>
      </c>
      <c r="AT2993" s="9">
        <f t="shared" si="1051"/>
        <v>11</v>
      </c>
      <c r="AU2993">
        <f t="shared" si="1052"/>
        <v>0</v>
      </c>
      <c r="AV2993" s="9">
        <v>0</v>
      </c>
    </row>
    <row r="2994" spans="1:48" x14ac:dyDescent="0.35">
      <c r="A2994" s="24" t="s">
        <v>153</v>
      </c>
      <c r="B2994" s="24">
        <v>1</v>
      </c>
      <c r="C2994" s="24">
        <v>2</v>
      </c>
      <c r="D2994" s="24" t="s">
        <v>4225</v>
      </c>
      <c r="E2994" s="24"/>
      <c r="O2994" t="s">
        <v>2803</v>
      </c>
      <c r="P2994" t="s">
        <v>2809</v>
      </c>
      <c r="Q2994" t="s">
        <v>2814</v>
      </c>
      <c r="R2994">
        <v>0</v>
      </c>
      <c r="S2994">
        <v>-3.25</v>
      </c>
      <c r="T2994">
        <v>-8.18</v>
      </c>
      <c r="U2994">
        <v>67.459999999999994</v>
      </c>
      <c r="V2994">
        <v>-1</v>
      </c>
      <c r="W2994">
        <v>-1</v>
      </c>
      <c r="X2994">
        <v>-1</v>
      </c>
      <c r="Y2994">
        <v>-1</v>
      </c>
      <c r="Z2994">
        <v>-1</v>
      </c>
      <c r="AA2994">
        <v>-1</v>
      </c>
      <c r="AB2994">
        <v>-1</v>
      </c>
      <c r="AC2994">
        <v>-1</v>
      </c>
      <c r="AD2994">
        <v>-1</v>
      </c>
      <c r="AE2994" s="4" t="s">
        <v>2828</v>
      </c>
      <c r="AF2994" s="9" t="s">
        <v>2829</v>
      </c>
      <c r="AG2994">
        <v>1</v>
      </c>
      <c r="AH2994">
        <v>0</v>
      </c>
      <c r="AI2994">
        <v>0</v>
      </c>
      <c r="AJ2994">
        <v>1</v>
      </c>
      <c r="AK2994" s="9" t="s">
        <v>2840</v>
      </c>
      <c r="AL2994">
        <f t="shared" si="1049"/>
        <v>0</v>
      </c>
      <c r="AM2994">
        <f>IF(AND(INDIRECT(AN2994)='Sample Select backend'!$C$2,INDIRECT(AO2994)=1,INDIRECT(AP2994)='Sample Select backend'!$F$2,INDIRECT(AQ2994)=1,INDIRECT(AR2994)='Sample Select backend'!$M$2),1,0)</f>
        <v>0</v>
      </c>
      <c r="AN2994" t="str">
        <f>_xlfn.CONCAT('Sample Select backend'!$C$4,ROW(AN2994))</f>
        <v>AE2994</v>
      </c>
      <c r="AO2994" s="9" t="str">
        <f>_xlfn.CONCAT('Sample Select backend'!$J$2,ROW(AO2994))</f>
        <v>AJ2994</v>
      </c>
      <c r="AP2994" t="str">
        <f>_xlfn.CONCAT('Sample Select backend'!$F$4,ROW(AP2994))</f>
        <v>AF2994</v>
      </c>
      <c r="AQ2994" t="str">
        <f>_xlfn.CONCAT('Sample Select backend'!$I$10,ROW(AQ2994))</f>
        <v>R2994</v>
      </c>
      <c r="AR2994" t="str">
        <f>_xlfn.CONCAT('Sample Select backend'!$M$4,ROW(AR2994))</f>
        <v>AK2994</v>
      </c>
      <c r="AS2994" t="str">
        <f t="shared" si="1050"/>
        <v>Rwanda</v>
      </c>
      <c r="AT2994" s="9">
        <f t="shared" si="1051"/>
        <v>2</v>
      </c>
      <c r="AU2994">
        <f t="shared" si="1052"/>
        <v>0</v>
      </c>
      <c r="AV2994" s="9">
        <v>0</v>
      </c>
    </row>
    <row r="2995" spans="1:48" x14ac:dyDescent="0.35">
      <c r="A2995" s="24" t="s">
        <v>153</v>
      </c>
      <c r="B2995" s="24">
        <v>2</v>
      </c>
      <c r="C2995" s="24" t="s">
        <v>206</v>
      </c>
      <c r="D2995" s="24" t="s">
        <v>4226</v>
      </c>
      <c r="E2995" s="24"/>
      <c r="O2995" t="s">
        <v>2803</v>
      </c>
      <c r="P2995" t="s">
        <v>2809</v>
      </c>
      <c r="Q2995" t="s">
        <v>2814</v>
      </c>
      <c r="R2995">
        <v>0</v>
      </c>
      <c r="S2995">
        <v>-3.25</v>
      </c>
      <c r="T2995">
        <v>-8.18</v>
      </c>
      <c r="U2995">
        <v>67.459999999999994</v>
      </c>
      <c r="V2995">
        <v>-1</v>
      </c>
      <c r="W2995">
        <v>-1</v>
      </c>
      <c r="X2995">
        <v>-1</v>
      </c>
      <c r="Y2995">
        <v>-1</v>
      </c>
      <c r="Z2995">
        <v>-1</v>
      </c>
      <c r="AA2995">
        <v>-1</v>
      </c>
      <c r="AB2995">
        <v>-1</v>
      </c>
      <c r="AC2995">
        <v>-1</v>
      </c>
      <c r="AD2995">
        <v>-1</v>
      </c>
      <c r="AE2995" s="4" t="s">
        <v>2828</v>
      </c>
      <c r="AF2995" s="9" t="s">
        <v>2829</v>
      </c>
      <c r="AG2995">
        <v>1</v>
      </c>
      <c r="AH2995">
        <v>0</v>
      </c>
      <c r="AI2995">
        <v>0</v>
      </c>
      <c r="AJ2995">
        <v>1</v>
      </c>
      <c r="AK2995" s="9" t="s">
        <v>2840</v>
      </c>
      <c r="AL2995">
        <f t="shared" si="1049"/>
        <v>0</v>
      </c>
      <c r="AM2995">
        <f>IF(AND(INDIRECT(AN2995)='Sample Select backend'!$C$2,INDIRECT(AO2995)=1,INDIRECT(AP2995)='Sample Select backend'!$F$2,INDIRECT(AQ2995)=1,INDIRECT(AR2995)='Sample Select backend'!$M$2),1,0)</f>
        <v>0</v>
      </c>
      <c r="AN2995" t="str">
        <f>_xlfn.CONCAT('Sample Select backend'!$C$4,ROW(AN2995))</f>
        <v>AE2995</v>
      </c>
      <c r="AO2995" s="9" t="str">
        <f>_xlfn.CONCAT('Sample Select backend'!$J$2,ROW(AO2995))</f>
        <v>AJ2995</v>
      </c>
      <c r="AP2995" t="str">
        <f>_xlfn.CONCAT('Sample Select backend'!$F$4,ROW(AP2995))</f>
        <v>AF2995</v>
      </c>
      <c r="AQ2995" t="str">
        <f>_xlfn.CONCAT('Sample Select backend'!$I$10,ROW(AQ2995))</f>
        <v>R2995</v>
      </c>
      <c r="AR2995" t="str">
        <f>_xlfn.CONCAT('Sample Select backend'!$M$4,ROW(AR2995))</f>
        <v>AK2995</v>
      </c>
      <c r="AS2995" t="str">
        <f t="shared" si="1050"/>
        <v>Rwanda</v>
      </c>
      <c r="AT2995" s="9" t="str">
        <f t="shared" si="1051"/>
        <v>Tax exemption/waiver/suspension</v>
      </c>
      <c r="AU2995">
        <f t="shared" si="1052"/>
        <v>0</v>
      </c>
      <c r="AV2995" s="9">
        <v>0</v>
      </c>
    </row>
    <row r="2996" spans="1:48" x14ac:dyDescent="0.35">
      <c r="A2996" s="24" t="s">
        <v>153</v>
      </c>
      <c r="B2996" s="24">
        <v>3</v>
      </c>
      <c r="C2996" s="24" t="s">
        <v>206</v>
      </c>
      <c r="D2996" s="24" t="s">
        <v>4227</v>
      </c>
      <c r="E2996" s="24"/>
      <c r="O2996" t="s">
        <v>2803</v>
      </c>
      <c r="P2996" t="s">
        <v>2809</v>
      </c>
      <c r="Q2996" t="s">
        <v>2814</v>
      </c>
      <c r="R2996">
        <v>0</v>
      </c>
      <c r="S2996">
        <v>-3.25</v>
      </c>
      <c r="T2996">
        <v>-8.18</v>
      </c>
      <c r="U2996">
        <v>67.459999999999994</v>
      </c>
      <c r="V2996">
        <v>-1</v>
      </c>
      <c r="W2996">
        <v>-1</v>
      </c>
      <c r="X2996">
        <v>-1</v>
      </c>
      <c r="Y2996">
        <v>-1</v>
      </c>
      <c r="Z2996">
        <v>-1</v>
      </c>
      <c r="AA2996">
        <v>-1</v>
      </c>
      <c r="AB2996">
        <v>-1</v>
      </c>
      <c r="AC2996">
        <v>-1</v>
      </c>
      <c r="AD2996">
        <v>-1</v>
      </c>
      <c r="AE2996" s="4" t="s">
        <v>2828</v>
      </c>
      <c r="AF2996" s="9" t="s">
        <v>2829</v>
      </c>
      <c r="AG2996">
        <v>1</v>
      </c>
      <c r="AH2996">
        <v>0</v>
      </c>
      <c r="AI2996">
        <v>0</v>
      </c>
      <c r="AJ2996">
        <v>1</v>
      </c>
      <c r="AK2996" s="9" t="s">
        <v>2840</v>
      </c>
      <c r="AL2996">
        <f t="shared" si="1049"/>
        <v>0</v>
      </c>
      <c r="AM2996">
        <f>IF(AND(INDIRECT(AN2996)='Sample Select backend'!$C$2,INDIRECT(AO2996)=1,INDIRECT(AP2996)='Sample Select backend'!$F$2,INDIRECT(AQ2996)=1,INDIRECT(AR2996)='Sample Select backend'!$M$2),1,0)</f>
        <v>0</v>
      </c>
      <c r="AN2996" t="str">
        <f>_xlfn.CONCAT('Sample Select backend'!$C$4,ROW(AN2996))</f>
        <v>AE2996</v>
      </c>
      <c r="AO2996" s="9" t="str">
        <f>_xlfn.CONCAT('Sample Select backend'!$J$2,ROW(AO2996))</f>
        <v>AJ2996</v>
      </c>
      <c r="AP2996" t="str">
        <f>_xlfn.CONCAT('Sample Select backend'!$F$4,ROW(AP2996))</f>
        <v>AF2996</v>
      </c>
      <c r="AQ2996" t="str">
        <f>_xlfn.CONCAT('Sample Select backend'!$I$10,ROW(AQ2996))</f>
        <v>R2996</v>
      </c>
      <c r="AR2996" t="str">
        <f>_xlfn.CONCAT('Sample Select backend'!$M$4,ROW(AR2996))</f>
        <v>AK2996</v>
      </c>
      <c r="AS2996" t="str">
        <f t="shared" si="1050"/>
        <v>Rwanda</v>
      </c>
      <c r="AT2996" s="9" t="str">
        <f t="shared" si="1051"/>
        <v>Tax exemption/waiver/suspension</v>
      </c>
      <c r="AU2996">
        <f t="shared" si="1052"/>
        <v>0</v>
      </c>
      <c r="AV2996" s="9">
        <v>0</v>
      </c>
    </row>
    <row r="2997" spans="1:48" x14ac:dyDescent="0.35">
      <c r="A2997" s="24" t="s">
        <v>153</v>
      </c>
      <c r="B2997" s="24">
        <v>5</v>
      </c>
      <c r="C2997" s="24">
        <v>24</v>
      </c>
      <c r="D2997" s="24" t="s">
        <v>4228</v>
      </c>
      <c r="E2997" s="24"/>
      <c r="O2997" t="s">
        <v>2803</v>
      </c>
      <c r="P2997" t="s">
        <v>2809</v>
      </c>
      <c r="Q2997" t="s">
        <v>2814</v>
      </c>
      <c r="R2997">
        <v>0</v>
      </c>
      <c r="S2997">
        <v>-3.25</v>
      </c>
      <c r="T2997">
        <v>-8.18</v>
      </c>
      <c r="U2997">
        <v>67.459999999999994</v>
      </c>
      <c r="V2997">
        <v>-1</v>
      </c>
      <c r="W2997">
        <v>-1</v>
      </c>
      <c r="X2997">
        <v>-1</v>
      </c>
      <c r="Y2997">
        <v>-1</v>
      </c>
      <c r="Z2997">
        <v>-1</v>
      </c>
      <c r="AA2997">
        <v>-1</v>
      </c>
      <c r="AB2997">
        <v>-1</v>
      </c>
      <c r="AC2997">
        <v>-1</v>
      </c>
      <c r="AD2997">
        <v>-1</v>
      </c>
      <c r="AE2997" s="4" t="s">
        <v>2828</v>
      </c>
      <c r="AF2997" s="9" t="s">
        <v>2829</v>
      </c>
      <c r="AG2997">
        <v>1</v>
      </c>
      <c r="AH2997">
        <v>0</v>
      </c>
      <c r="AI2997">
        <v>0</v>
      </c>
      <c r="AJ2997">
        <v>1</v>
      </c>
      <c r="AK2997" s="9" t="s">
        <v>2840</v>
      </c>
      <c r="AL2997">
        <f t="shared" si="1049"/>
        <v>0</v>
      </c>
      <c r="AM2997">
        <f>IF(AND(INDIRECT(AN2997)='Sample Select backend'!$C$2,INDIRECT(AO2997)=1,INDIRECT(AP2997)='Sample Select backend'!$F$2,INDIRECT(AQ2997)=1,INDIRECT(AR2997)='Sample Select backend'!$M$2),1,0)</f>
        <v>0</v>
      </c>
      <c r="AN2997" t="str">
        <f>_xlfn.CONCAT('Sample Select backend'!$C$4,ROW(AN2997))</f>
        <v>AE2997</v>
      </c>
      <c r="AO2997" s="9" t="str">
        <f>_xlfn.CONCAT('Sample Select backend'!$J$2,ROW(AO2997))</f>
        <v>AJ2997</v>
      </c>
      <c r="AP2997" t="str">
        <f>_xlfn.CONCAT('Sample Select backend'!$F$4,ROW(AP2997))</f>
        <v>AF2997</v>
      </c>
      <c r="AQ2997" t="str">
        <f>_xlfn.CONCAT('Sample Select backend'!$I$10,ROW(AQ2997))</f>
        <v>R2997</v>
      </c>
      <c r="AR2997" t="str">
        <f>_xlfn.CONCAT('Sample Select backend'!$M$4,ROW(AR2997))</f>
        <v>AK2997</v>
      </c>
      <c r="AS2997" t="str">
        <f t="shared" si="1050"/>
        <v>Rwanda</v>
      </c>
      <c r="AT2997" s="9">
        <f t="shared" si="1051"/>
        <v>24</v>
      </c>
      <c r="AU2997">
        <f t="shared" si="1052"/>
        <v>0</v>
      </c>
      <c r="AV2997" s="9">
        <v>0</v>
      </c>
    </row>
    <row r="2998" spans="1:48" x14ac:dyDescent="0.35">
      <c r="A2998" s="24" t="s">
        <v>153</v>
      </c>
      <c r="B2998" s="24">
        <v>5</v>
      </c>
      <c r="C2998" s="24">
        <v>24</v>
      </c>
      <c r="D2998" s="24" t="s">
        <v>4229</v>
      </c>
      <c r="E2998" s="24"/>
      <c r="O2998" t="s">
        <v>2803</v>
      </c>
      <c r="P2998" t="s">
        <v>2809</v>
      </c>
      <c r="Q2998" t="s">
        <v>2814</v>
      </c>
      <c r="R2998">
        <v>0</v>
      </c>
      <c r="S2998">
        <v>-3.25</v>
      </c>
      <c r="T2998">
        <v>-8.18</v>
      </c>
      <c r="U2998">
        <v>67.459999999999994</v>
      </c>
      <c r="V2998">
        <v>-1</v>
      </c>
      <c r="W2998">
        <v>-1</v>
      </c>
      <c r="X2998">
        <v>-1</v>
      </c>
      <c r="Y2998">
        <v>-1</v>
      </c>
      <c r="Z2998">
        <v>-1</v>
      </c>
      <c r="AA2998">
        <v>-1</v>
      </c>
      <c r="AB2998">
        <v>-1</v>
      </c>
      <c r="AC2998">
        <v>-1</v>
      </c>
      <c r="AD2998">
        <v>-1</v>
      </c>
      <c r="AE2998" s="4" t="s">
        <v>2828</v>
      </c>
      <c r="AF2998" s="9" t="s">
        <v>2829</v>
      </c>
      <c r="AG2998">
        <v>1</v>
      </c>
      <c r="AH2998">
        <v>0</v>
      </c>
      <c r="AI2998">
        <v>0</v>
      </c>
      <c r="AJ2998">
        <v>1</v>
      </c>
      <c r="AK2998" s="9" t="s">
        <v>2840</v>
      </c>
      <c r="AL2998">
        <f t="shared" si="1049"/>
        <v>0</v>
      </c>
      <c r="AM2998">
        <f>IF(AND(INDIRECT(AN2998)='Sample Select backend'!$C$2,INDIRECT(AO2998)=1,INDIRECT(AP2998)='Sample Select backend'!$F$2,INDIRECT(AQ2998)=1,INDIRECT(AR2998)='Sample Select backend'!$M$2),1,0)</f>
        <v>0</v>
      </c>
      <c r="AN2998" t="str">
        <f>_xlfn.CONCAT('Sample Select backend'!$C$4,ROW(AN2998))</f>
        <v>AE2998</v>
      </c>
      <c r="AO2998" s="9" t="str">
        <f>_xlfn.CONCAT('Sample Select backend'!$J$2,ROW(AO2998))</f>
        <v>AJ2998</v>
      </c>
      <c r="AP2998" t="str">
        <f>_xlfn.CONCAT('Sample Select backend'!$F$4,ROW(AP2998))</f>
        <v>AF2998</v>
      </c>
      <c r="AQ2998" t="str">
        <f>_xlfn.CONCAT('Sample Select backend'!$I$10,ROW(AQ2998))</f>
        <v>R2998</v>
      </c>
      <c r="AR2998" t="str">
        <f>_xlfn.CONCAT('Sample Select backend'!$M$4,ROW(AR2998))</f>
        <v>AK2998</v>
      </c>
      <c r="AS2998" t="str">
        <f t="shared" si="1050"/>
        <v>Rwanda</v>
      </c>
      <c r="AT2998" s="9">
        <f t="shared" si="1051"/>
        <v>24</v>
      </c>
      <c r="AU2998">
        <f t="shared" si="1052"/>
        <v>0</v>
      </c>
      <c r="AV2998" s="9">
        <v>0</v>
      </c>
    </row>
    <row r="2999" spans="1:48" x14ac:dyDescent="0.35">
      <c r="A2999" s="24" t="s">
        <v>153</v>
      </c>
      <c r="B2999" s="24">
        <v>5</v>
      </c>
      <c r="C2999" s="24">
        <v>23</v>
      </c>
      <c r="D2999" s="24" t="s">
        <v>4230</v>
      </c>
      <c r="E2999" s="24"/>
      <c r="O2999" t="s">
        <v>2803</v>
      </c>
      <c r="P2999" t="s">
        <v>2809</v>
      </c>
      <c r="Q2999" t="s">
        <v>2814</v>
      </c>
      <c r="R2999">
        <v>0</v>
      </c>
      <c r="S2999">
        <v>-3.25</v>
      </c>
      <c r="T2999">
        <v>-8.18</v>
      </c>
      <c r="U2999">
        <v>67.459999999999994</v>
      </c>
      <c r="V2999">
        <v>-1</v>
      </c>
      <c r="W2999">
        <v>-1</v>
      </c>
      <c r="X2999">
        <v>-1</v>
      </c>
      <c r="Y2999">
        <v>-1</v>
      </c>
      <c r="Z2999">
        <v>-1</v>
      </c>
      <c r="AA2999">
        <v>-1</v>
      </c>
      <c r="AB2999">
        <v>-1</v>
      </c>
      <c r="AC2999">
        <v>-1</v>
      </c>
      <c r="AD2999">
        <v>-1</v>
      </c>
      <c r="AE2999" s="4" t="s">
        <v>2828</v>
      </c>
      <c r="AF2999" s="9" t="s">
        <v>2829</v>
      </c>
      <c r="AG2999">
        <v>1</v>
      </c>
      <c r="AH2999">
        <v>0</v>
      </c>
      <c r="AI2999">
        <v>0</v>
      </c>
      <c r="AJ2999">
        <v>1</v>
      </c>
      <c r="AK2999" s="9" t="s">
        <v>2840</v>
      </c>
      <c r="AL2999">
        <f t="shared" si="1049"/>
        <v>0</v>
      </c>
      <c r="AM2999">
        <f>IF(AND(INDIRECT(AN2999)='Sample Select backend'!$C$2,INDIRECT(AO2999)=1,INDIRECT(AP2999)='Sample Select backend'!$F$2,INDIRECT(AQ2999)=1,INDIRECT(AR2999)='Sample Select backend'!$M$2),1,0)</f>
        <v>0</v>
      </c>
      <c r="AN2999" t="str">
        <f>_xlfn.CONCAT('Sample Select backend'!$C$4,ROW(AN2999))</f>
        <v>AE2999</v>
      </c>
      <c r="AO2999" s="9" t="str">
        <f>_xlfn.CONCAT('Sample Select backend'!$J$2,ROW(AO2999))</f>
        <v>AJ2999</v>
      </c>
      <c r="AP2999" t="str">
        <f>_xlfn.CONCAT('Sample Select backend'!$F$4,ROW(AP2999))</f>
        <v>AF2999</v>
      </c>
      <c r="AQ2999" t="str">
        <f>_xlfn.CONCAT('Sample Select backend'!$I$10,ROW(AQ2999))</f>
        <v>R2999</v>
      </c>
      <c r="AR2999" t="str">
        <f>_xlfn.CONCAT('Sample Select backend'!$M$4,ROW(AR2999))</f>
        <v>AK2999</v>
      </c>
      <c r="AS2999" t="str">
        <f t="shared" si="1050"/>
        <v>Rwanda</v>
      </c>
      <c r="AT2999" s="9">
        <f t="shared" si="1051"/>
        <v>23</v>
      </c>
      <c r="AU2999">
        <f t="shared" si="1052"/>
        <v>0</v>
      </c>
      <c r="AV2999" s="9">
        <v>1</v>
      </c>
    </row>
    <row r="3000" spans="1:48" x14ac:dyDescent="0.35">
      <c r="A3000" s="24" t="s">
        <v>153</v>
      </c>
      <c r="B3000" s="24">
        <v>5</v>
      </c>
      <c r="C3000" s="24">
        <v>23</v>
      </c>
      <c r="D3000" s="24" t="s">
        <v>4231</v>
      </c>
      <c r="E3000" s="24"/>
      <c r="O3000" t="s">
        <v>2803</v>
      </c>
      <c r="P3000" t="s">
        <v>2809</v>
      </c>
      <c r="Q3000" t="s">
        <v>2814</v>
      </c>
      <c r="R3000">
        <v>0</v>
      </c>
      <c r="S3000">
        <v>-3.25</v>
      </c>
      <c r="T3000">
        <v>-8.18</v>
      </c>
      <c r="U3000">
        <v>67.459999999999994</v>
      </c>
      <c r="V3000">
        <v>-1</v>
      </c>
      <c r="W3000">
        <v>-1</v>
      </c>
      <c r="X3000">
        <v>-1</v>
      </c>
      <c r="Y3000">
        <v>-1</v>
      </c>
      <c r="Z3000">
        <v>-1</v>
      </c>
      <c r="AA3000">
        <v>-1</v>
      </c>
      <c r="AB3000">
        <v>-1</v>
      </c>
      <c r="AC3000">
        <v>-1</v>
      </c>
      <c r="AD3000">
        <v>-1</v>
      </c>
      <c r="AE3000" s="4" t="s">
        <v>2828</v>
      </c>
      <c r="AF3000" s="9" t="s">
        <v>2829</v>
      </c>
      <c r="AG3000">
        <v>1</v>
      </c>
      <c r="AH3000">
        <v>0</v>
      </c>
      <c r="AI3000">
        <v>0</v>
      </c>
      <c r="AJ3000">
        <v>1</v>
      </c>
      <c r="AK3000" s="9" t="s">
        <v>2840</v>
      </c>
      <c r="AL3000">
        <f t="shared" si="1049"/>
        <v>0</v>
      </c>
      <c r="AM3000">
        <f>IF(AND(INDIRECT(AN3000)='Sample Select backend'!$C$2,INDIRECT(AO3000)=1,INDIRECT(AP3000)='Sample Select backend'!$F$2,INDIRECT(AQ3000)=1,INDIRECT(AR3000)='Sample Select backend'!$M$2),1,0)</f>
        <v>0</v>
      </c>
      <c r="AN3000" t="str">
        <f>_xlfn.CONCAT('Sample Select backend'!$C$4,ROW(AN3000))</f>
        <v>AE3000</v>
      </c>
      <c r="AO3000" s="9" t="str">
        <f>_xlfn.CONCAT('Sample Select backend'!$J$2,ROW(AO3000))</f>
        <v>AJ3000</v>
      </c>
      <c r="AP3000" t="str">
        <f>_xlfn.CONCAT('Sample Select backend'!$F$4,ROW(AP3000))</f>
        <v>AF3000</v>
      </c>
      <c r="AQ3000" t="str">
        <f>_xlfn.CONCAT('Sample Select backend'!$I$10,ROW(AQ3000))</f>
        <v>R3000</v>
      </c>
      <c r="AR3000" t="str">
        <f>_xlfn.CONCAT('Sample Select backend'!$M$4,ROW(AR3000))</f>
        <v>AK3000</v>
      </c>
      <c r="AS3000" t="str">
        <f t="shared" si="1050"/>
        <v>Rwanda</v>
      </c>
      <c r="AT3000" s="9">
        <f t="shared" si="1051"/>
        <v>23</v>
      </c>
      <c r="AU3000">
        <f t="shared" si="1052"/>
        <v>0</v>
      </c>
      <c r="AV3000" s="9">
        <v>1</v>
      </c>
    </row>
    <row r="3001" spans="1:48" x14ac:dyDescent="0.35">
      <c r="A3001" t="s">
        <v>96</v>
      </c>
      <c r="B3001">
        <v>9</v>
      </c>
      <c r="C3001">
        <v>34</v>
      </c>
      <c r="D3001" t="s">
        <v>1384</v>
      </c>
      <c r="E3001">
        <v>1</v>
      </c>
      <c r="F3001">
        <v>1</v>
      </c>
      <c r="I3001">
        <v>2</v>
      </c>
      <c r="J3001">
        <v>2</v>
      </c>
      <c r="K3001">
        <v>1</v>
      </c>
      <c r="M3001">
        <v>1</v>
      </c>
      <c r="N3001" t="s">
        <v>2695</v>
      </c>
      <c r="O3001" t="s">
        <v>2801</v>
      </c>
      <c r="P3001" t="s">
        <v>2810</v>
      </c>
      <c r="Q3001" t="s">
        <v>2813</v>
      </c>
      <c r="R3001">
        <v>0</v>
      </c>
      <c r="S3001" t="s">
        <v>202</v>
      </c>
      <c r="T3001" t="s">
        <v>202</v>
      </c>
      <c r="U3001" t="s">
        <v>202</v>
      </c>
      <c r="V3001">
        <f t="shared" ref="V3001:V3015" si="1054">IF(E3001&gt;0,1,IF(E3001&lt;0,0,-1))</f>
        <v>1</v>
      </c>
      <c r="W3001">
        <f t="shared" ref="W3001:W3015" si="1055">IF(F3001&gt;0,1,IF(F3001&lt;0,0,-1))</f>
        <v>1</v>
      </c>
      <c r="X3001">
        <f t="shared" ref="X3001:X3015" si="1056">IF(G3001&gt;0,1,IF(G3001&lt;0,0,-1))</f>
        <v>-1</v>
      </c>
      <c r="Y3001">
        <f t="shared" ref="Y3001:Y3015" si="1057">IF(H3001&gt;0,1,IF(H3001&lt;0,0,-1))</f>
        <v>-1</v>
      </c>
      <c r="Z3001">
        <f t="shared" ref="Z3001:Z3015" si="1058">IF(I3001&gt;0,1,IF(I3001&lt;0,0,-1))</f>
        <v>1</v>
      </c>
      <c r="AA3001">
        <f t="shared" ref="AA3001:AA3015" si="1059">IF(J3001&gt;0,1,IF(J3001&lt;0,0,-1))</f>
        <v>1</v>
      </c>
      <c r="AB3001">
        <f t="shared" ref="AB3001:AB3015" si="1060">IF(K3001&gt;0,1,IF(K3001&lt;0,0,-1))</f>
        <v>1</v>
      </c>
      <c r="AC3001">
        <f t="shared" ref="AC3001:AC3015" si="1061">IF(L3001&gt;0,1,IF(L3001&lt;0,0,-1))</f>
        <v>-1</v>
      </c>
      <c r="AD3001">
        <f t="shared" ref="AD3001:AD3015" si="1062">IF(M3001&gt;0,1,IF(M3001&lt;0,0,-1))</f>
        <v>1</v>
      </c>
      <c r="AE3001" s="4" t="s">
        <v>2828</v>
      </c>
      <c r="AF3001" s="9" t="s">
        <v>2829</v>
      </c>
      <c r="AG3001">
        <v>0</v>
      </c>
      <c r="AH3001">
        <v>1</v>
      </c>
      <c r="AI3001">
        <v>0</v>
      </c>
      <c r="AJ3001">
        <v>1</v>
      </c>
      <c r="AK3001" s="9" t="s">
        <v>2840</v>
      </c>
      <c r="AL3001">
        <f t="shared" si="1049"/>
        <v>0</v>
      </c>
      <c r="AM3001">
        <f>IF(AND(INDIRECT(AN3001)='Sample Select backend'!$C$2,INDIRECT(AO3001)=1,INDIRECT(AP3001)='Sample Select backend'!$F$2,INDIRECT(AQ3001)=1,INDIRECT(AR3001)='Sample Select backend'!$M$2),1,0)</f>
        <v>0</v>
      </c>
      <c r="AN3001" t="str">
        <f>_xlfn.CONCAT('Sample Select backend'!$C$4,ROW(AN3001))</f>
        <v>AE3001</v>
      </c>
      <c r="AO3001" s="9" t="str">
        <f>_xlfn.CONCAT('Sample Select backend'!$J$2,ROW(AO3001))</f>
        <v>AJ3001</v>
      </c>
      <c r="AP3001" t="str">
        <f>_xlfn.CONCAT('Sample Select backend'!$F$4,ROW(AP3001))</f>
        <v>AF3001</v>
      </c>
      <c r="AQ3001" t="str">
        <f>_xlfn.CONCAT('Sample Select backend'!$I$10,ROW(AQ3001))</f>
        <v>R3001</v>
      </c>
      <c r="AR3001" t="str">
        <f>_xlfn.CONCAT('Sample Select backend'!$M$4,ROW(AR3001))</f>
        <v>AK3001</v>
      </c>
      <c r="AS3001" t="str">
        <f t="shared" si="1050"/>
        <v>Saint Kitts and Nevis</v>
      </c>
      <c r="AT3001" s="9">
        <f t="shared" si="1051"/>
        <v>34</v>
      </c>
      <c r="AU3001">
        <f t="shared" si="1052"/>
        <v>1</v>
      </c>
      <c r="AV3001" s="9">
        <v>1</v>
      </c>
    </row>
    <row r="3002" spans="1:48" x14ac:dyDescent="0.35">
      <c r="A3002" t="s">
        <v>96</v>
      </c>
      <c r="B3002">
        <v>1</v>
      </c>
      <c r="C3002">
        <v>6</v>
      </c>
      <c r="D3002" t="s">
        <v>1381</v>
      </c>
      <c r="E3002">
        <v>-2</v>
      </c>
      <c r="F3002">
        <v>2</v>
      </c>
      <c r="G3002">
        <v>2</v>
      </c>
      <c r="H3002">
        <v>2</v>
      </c>
      <c r="I3002">
        <v>2</v>
      </c>
      <c r="J3002">
        <v>2</v>
      </c>
      <c r="K3002">
        <v>1</v>
      </c>
      <c r="L3002">
        <v>2</v>
      </c>
      <c r="M3002">
        <v>1</v>
      </c>
      <c r="N3002" t="s">
        <v>2695</v>
      </c>
      <c r="O3002" t="s">
        <v>2801</v>
      </c>
      <c r="P3002" t="s">
        <v>2810</v>
      </c>
      <c r="Q3002" t="s">
        <v>2813</v>
      </c>
      <c r="R3002">
        <v>0</v>
      </c>
      <c r="S3002" t="s">
        <v>202</v>
      </c>
      <c r="T3002" t="s">
        <v>202</v>
      </c>
      <c r="U3002" t="s">
        <v>202</v>
      </c>
      <c r="V3002">
        <f t="shared" si="1054"/>
        <v>0</v>
      </c>
      <c r="W3002">
        <f t="shared" si="1055"/>
        <v>1</v>
      </c>
      <c r="X3002">
        <f t="shared" si="1056"/>
        <v>1</v>
      </c>
      <c r="Y3002">
        <f t="shared" si="1057"/>
        <v>1</v>
      </c>
      <c r="Z3002">
        <f t="shared" si="1058"/>
        <v>1</v>
      </c>
      <c r="AA3002">
        <f t="shared" si="1059"/>
        <v>1</v>
      </c>
      <c r="AB3002">
        <f t="shared" si="1060"/>
        <v>1</v>
      </c>
      <c r="AC3002">
        <f t="shared" si="1061"/>
        <v>1</v>
      </c>
      <c r="AD3002">
        <f t="shared" si="1062"/>
        <v>1</v>
      </c>
      <c r="AE3002" s="4" t="s">
        <v>2828</v>
      </c>
      <c r="AF3002" s="9" t="s">
        <v>2829</v>
      </c>
      <c r="AG3002">
        <v>0</v>
      </c>
      <c r="AH3002">
        <v>1</v>
      </c>
      <c r="AI3002">
        <v>0</v>
      </c>
      <c r="AJ3002">
        <v>1</v>
      </c>
      <c r="AK3002" s="9" t="s">
        <v>2840</v>
      </c>
      <c r="AL3002">
        <f t="shared" si="1049"/>
        <v>0</v>
      </c>
      <c r="AM3002">
        <f>IF(AND(INDIRECT(AN3002)='Sample Select backend'!$C$2,INDIRECT(AO3002)=1,INDIRECT(AP3002)='Sample Select backend'!$F$2,INDIRECT(AQ3002)=1,INDIRECT(AR3002)='Sample Select backend'!$M$2),1,0)</f>
        <v>0</v>
      </c>
      <c r="AN3002" t="str">
        <f>_xlfn.CONCAT('Sample Select backend'!$C$4,ROW(AN3002))</f>
        <v>AE3002</v>
      </c>
      <c r="AO3002" s="9" t="str">
        <f>_xlfn.CONCAT('Sample Select backend'!$J$2,ROW(AO3002))</f>
        <v>AJ3002</v>
      </c>
      <c r="AP3002" t="str">
        <f>_xlfn.CONCAT('Sample Select backend'!$F$4,ROW(AP3002))</f>
        <v>AF3002</v>
      </c>
      <c r="AQ3002" t="str">
        <f>_xlfn.CONCAT('Sample Select backend'!$I$10,ROW(AQ3002))</f>
        <v>R3002</v>
      </c>
      <c r="AR3002" t="str">
        <f>_xlfn.CONCAT('Sample Select backend'!$M$4,ROW(AR3002))</f>
        <v>AK3002</v>
      </c>
      <c r="AS3002" t="str">
        <f t="shared" si="1050"/>
        <v>Saint Kitts and Nevis</v>
      </c>
      <c r="AT3002" s="9">
        <f t="shared" si="1051"/>
        <v>6</v>
      </c>
      <c r="AU3002">
        <f t="shared" si="1052"/>
        <v>0</v>
      </c>
      <c r="AV3002" s="9">
        <v>1</v>
      </c>
    </row>
    <row r="3003" spans="1:48" x14ac:dyDescent="0.35">
      <c r="A3003" t="s">
        <v>96</v>
      </c>
      <c r="B3003">
        <v>6</v>
      </c>
      <c r="C3003">
        <v>26</v>
      </c>
      <c r="D3003" t="s">
        <v>1388</v>
      </c>
      <c r="E3003">
        <v>1</v>
      </c>
      <c r="F3003">
        <v>1</v>
      </c>
      <c r="G3003">
        <v>2</v>
      </c>
      <c r="H3003">
        <v>-1</v>
      </c>
      <c r="I3003">
        <v>2</v>
      </c>
      <c r="J3003">
        <v>2</v>
      </c>
      <c r="K3003">
        <v>1</v>
      </c>
      <c r="L3003">
        <v>2</v>
      </c>
      <c r="M3003">
        <v>1</v>
      </c>
      <c r="N3003" t="s">
        <v>2695</v>
      </c>
      <c r="O3003" t="s">
        <v>2801</v>
      </c>
      <c r="P3003" t="s">
        <v>2810</v>
      </c>
      <c r="Q3003" t="s">
        <v>2813</v>
      </c>
      <c r="R3003">
        <v>0</v>
      </c>
      <c r="S3003" t="s">
        <v>202</v>
      </c>
      <c r="T3003" t="s">
        <v>202</v>
      </c>
      <c r="U3003" t="s">
        <v>202</v>
      </c>
      <c r="V3003">
        <f t="shared" si="1054"/>
        <v>1</v>
      </c>
      <c r="W3003">
        <f t="shared" si="1055"/>
        <v>1</v>
      </c>
      <c r="X3003">
        <f t="shared" si="1056"/>
        <v>1</v>
      </c>
      <c r="Y3003">
        <f t="shared" si="1057"/>
        <v>0</v>
      </c>
      <c r="Z3003">
        <f t="shared" si="1058"/>
        <v>1</v>
      </c>
      <c r="AA3003">
        <f t="shared" si="1059"/>
        <v>1</v>
      </c>
      <c r="AB3003">
        <f t="shared" si="1060"/>
        <v>1</v>
      </c>
      <c r="AC3003">
        <f t="shared" si="1061"/>
        <v>1</v>
      </c>
      <c r="AD3003">
        <f t="shared" si="1062"/>
        <v>1</v>
      </c>
      <c r="AE3003" s="4" t="s">
        <v>2828</v>
      </c>
      <c r="AF3003" s="9" t="s">
        <v>2829</v>
      </c>
      <c r="AG3003">
        <v>0</v>
      </c>
      <c r="AH3003">
        <v>1</v>
      </c>
      <c r="AI3003">
        <v>0</v>
      </c>
      <c r="AJ3003">
        <v>1</v>
      </c>
      <c r="AK3003" s="9" t="s">
        <v>2840</v>
      </c>
      <c r="AL3003">
        <f t="shared" si="1049"/>
        <v>0</v>
      </c>
      <c r="AM3003">
        <f>IF(AND(INDIRECT(AN3003)='Sample Select backend'!$C$2,INDIRECT(AO3003)=1,INDIRECT(AP3003)='Sample Select backend'!$F$2,INDIRECT(AQ3003)=1,INDIRECT(AR3003)='Sample Select backend'!$M$2),1,0)</f>
        <v>0</v>
      </c>
      <c r="AN3003" t="str">
        <f>_xlfn.CONCAT('Sample Select backend'!$C$4,ROW(AN3003))</f>
        <v>AE3003</v>
      </c>
      <c r="AO3003" s="9" t="str">
        <f>_xlfn.CONCAT('Sample Select backend'!$J$2,ROW(AO3003))</f>
        <v>AJ3003</v>
      </c>
      <c r="AP3003" t="str">
        <f>_xlfn.CONCAT('Sample Select backend'!$F$4,ROW(AP3003))</f>
        <v>AF3003</v>
      </c>
      <c r="AQ3003" t="str">
        <f>_xlfn.CONCAT('Sample Select backend'!$I$10,ROW(AQ3003))</f>
        <v>R3003</v>
      </c>
      <c r="AR3003" t="str">
        <f>_xlfn.CONCAT('Sample Select backend'!$M$4,ROW(AR3003))</f>
        <v>AK3003</v>
      </c>
      <c r="AS3003" t="str">
        <f t="shared" si="1050"/>
        <v>Saint Kitts and Nevis</v>
      </c>
      <c r="AT3003" s="9">
        <f t="shared" si="1051"/>
        <v>26</v>
      </c>
      <c r="AU3003">
        <f t="shared" si="1052"/>
        <v>0</v>
      </c>
      <c r="AV3003" s="9">
        <v>1</v>
      </c>
    </row>
    <row r="3004" spans="1:48" x14ac:dyDescent="0.35">
      <c r="A3004" t="s">
        <v>96</v>
      </c>
      <c r="B3004">
        <v>7</v>
      </c>
      <c r="C3004" t="s">
        <v>201</v>
      </c>
      <c r="D3004" t="s">
        <v>1386</v>
      </c>
      <c r="E3004">
        <v>1</v>
      </c>
      <c r="F3004">
        <v>1</v>
      </c>
      <c r="G3004">
        <v>2</v>
      </c>
      <c r="H3004">
        <v>1</v>
      </c>
      <c r="I3004">
        <v>2</v>
      </c>
      <c r="J3004">
        <v>2</v>
      </c>
      <c r="K3004">
        <v>1</v>
      </c>
      <c r="L3004">
        <v>2</v>
      </c>
      <c r="M3004">
        <v>1</v>
      </c>
      <c r="N3004" t="s">
        <v>2695</v>
      </c>
      <c r="O3004" t="s">
        <v>2801</v>
      </c>
      <c r="P3004" t="s">
        <v>2810</v>
      </c>
      <c r="Q3004" t="s">
        <v>2813</v>
      </c>
      <c r="R3004">
        <v>0</v>
      </c>
      <c r="S3004" t="s">
        <v>202</v>
      </c>
      <c r="T3004" t="s">
        <v>202</v>
      </c>
      <c r="U3004" t="s">
        <v>202</v>
      </c>
      <c r="V3004">
        <f t="shared" si="1054"/>
        <v>1</v>
      </c>
      <c r="W3004">
        <f t="shared" si="1055"/>
        <v>1</v>
      </c>
      <c r="X3004">
        <f t="shared" si="1056"/>
        <v>1</v>
      </c>
      <c r="Y3004">
        <f t="shared" si="1057"/>
        <v>1</v>
      </c>
      <c r="Z3004">
        <f t="shared" si="1058"/>
        <v>1</v>
      </c>
      <c r="AA3004">
        <f t="shared" si="1059"/>
        <v>1</v>
      </c>
      <c r="AB3004">
        <f t="shared" si="1060"/>
        <v>1</v>
      </c>
      <c r="AC3004">
        <f t="shared" si="1061"/>
        <v>1</v>
      </c>
      <c r="AD3004">
        <f t="shared" si="1062"/>
        <v>1</v>
      </c>
      <c r="AE3004" s="4" t="s">
        <v>2828</v>
      </c>
      <c r="AF3004" s="9" t="s">
        <v>2829</v>
      </c>
      <c r="AG3004">
        <v>0</v>
      </c>
      <c r="AH3004">
        <v>1</v>
      </c>
      <c r="AI3004">
        <v>0</v>
      </c>
      <c r="AJ3004">
        <v>1</v>
      </c>
      <c r="AK3004" s="9" t="s">
        <v>2840</v>
      </c>
      <c r="AL3004">
        <f t="shared" si="1049"/>
        <v>0</v>
      </c>
      <c r="AM3004">
        <f>IF(AND(INDIRECT(AN3004)='Sample Select backend'!$C$2,INDIRECT(AO3004)=1,INDIRECT(AP3004)='Sample Select backend'!$F$2,INDIRECT(AQ3004)=1,INDIRECT(AR3004)='Sample Select backend'!$M$2),1,0)</f>
        <v>0</v>
      </c>
      <c r="AN3004" t="str">
        <f>_xlfn.CONCAT('Sample Select backend'!$C$4,ROW(AN3004))</f>
        <v>AE3004</v>
      </c>
      <c r="AO3004" s="9" t="str">
        <f>_xlfn.CONCAT('Sample Select backend'!$J$2,ROW(AO3004))</f>
        <v>AJ3004</v>
      </c>
      <c r="AP3004" t="str">
        <f>_xlfn.CONCAT('Sample Select backend'!$F$4,ROW(AP3004))</f>
        <v>AF3004</v>
      </c>
      <c r="AQ3004" t="str">
        <f>_xlfn.CONCAT('Sample Select backend'!$I$10,ROW(AQ3004))</f>
        <v>R3004</v>
      </c>
      <c r="AR3004" t="str">
        <f>_xlfn.CONCAT('Sample Select backend'!$M$4,ROW(AR3004))</f>
        <v>AK3004</v>
      </c>
      <c r="AS3004" t="str">
        <f t="shared" si="1050"/>
        <v>Saint Kitts and Nevis</v>
      </c>
      <c r="AT3004" s="9" t="str">
        <f t="shared" si="1051"/>
        <v>Other</v>
      </c>
      <c r="AU3004">
        <f t="shared" si="1052"/>
        <v>0</v>
      </c>
      <c r="AV3004" s="9">
        <v>1</v>
      </c>
    </row>
    <row r="3005" spans="1:48" x14ac:dyDescent="0.35">
      <c r="A3005" t="s">
        <v>96</v>
      </c>
      <c r="B3005">
        <v>6</v>
      </c>
      <c r="C3005">
        <v>28</v>
      </c>
      <c r="D3005" t="s">
        <v>1382</v>
      </c>
      <c r="E3005">
        <v>1</v>
      </c>
      <c r="F3005">
        <v>1</v>
      </c>
      <c r="G3005">
        <v>2</v>
      </c>
      <c r="H3005">
        <v>-1</v>
      </c>
      <c r="I3005">
        <v>-2</v>
      </c>
      <c r="J3005">
        <v>2</v>
      </c>
      <c r="K3005">
        <v>1</v>
      </c>
      <c r="L3005">
        <v>2</v>
      </c>
      <c r="M3005">
        <v>1</v>
      </c>
      <c r="N3005" t="s">
        <v>2695</v>
      </c>
      <c r="O3005" t="s">
        <v>2801</v>
      </c>
      <c r="P3005" t="s">
        <v>2810</v>
      </c>
      <c r="Q3005" t="s">
        <v>2813</v>
      </c>
      <c r="R3005">
        <v>0</v>
      </c>
      <c r="S3005" t="s">
        <v>202</v>
      </c>
      <c r="T3005" t="s">
        <v>202</v>
      </c>
      <c r="U3005" t="s">
        <v>202</v>
      </c>
      <c r="V3005">
        <f t="shared" si="1054"/>
        <v>1</v>
      </c>
      <c r="W3005">
        <f t="shared" si="1055"/>
        <v>1</v>
      </c>
      <c r="X3005">
        <f t="shared" si="1056"/>
        <v>1</v>
      </c>
      <c r="Y3005">
        <f t="shared" si="1057"/>
        <v>0</v>
      </c>
      <c r="Z3005">
        <f t="shared" si="1058"/>
        <v>0</v>
      </c>
      <c r="AA3005">
        <f t="shared" si="1059"/>
        <v>1</v>
      </c>
      <c r="AB3005">
        <f t="shared" si="1060"/>
        <v>1</v>
      </c>
      <c r="AC3005">
        <f t="shared" si="1061"/>
        <v>1</v>
      </c>
      <c r="AD3005">
        <f t="shared" si="1062"/>
        <v>1</v>
      </c>
      <c r="AE3005" s="4" t="s">
        <v>2828</v>
      </c>
      <c r="AF3005" s="9" t="s">
        <v>2829</v>
      </c>
      <c r="AG3005">
        <v>0</v>
      </c>
      <c r="AH3005">
        <v>1</v>
      </c>
      <c r="AI3005">
        <v>0</v>
      </c>
      <c r="AJ3005">
        <v>1</v>
      </c>
      <c r="AK3005" s="9" t="s">
        <v>2840</v>
      </c>
      <c r="AL3005">
        <f t="shared" si="1049"/>
        <v>0</v>
      </c>
      <c r="AM3005">
        <f>IF(AND(INDIRECT(AN3005)='Sample Select backend'!$C$2,INDIRECT(AO3005)=1,INDIRECT(AP3005)='Sample Select backend'!$F$2,INDIRECT(AQ3005)=1,INDIRECT(AR3005)='Sample Select backend'!$M$2),1,0)</f>
        <v>0</v>
      </c>
      <c r="AN3005" t="str">
        <f>_xlfn.CONCAT('Sample Select backend'!$C$4,ROW(AN3005))</f>
        <v>AE3005</v>
      </c>
      <c r="AO3005" s="9" t="str">
        <f>_xlfn.CONCAT('Sample Select backend'!$J$2,ROW(AO3005))</f>
        <v>AJ3005</v>
      </c>
      <c r="AP3005" t="str">
        <f>_xlfn.CONCAT('Sample Select backend'!$F$4,ROW(AP3005))</f>
        <v>AF3005</v>
      </c>
      <c r="AQ3005" t="str">
        <f>_xlfn.CONCAT('Sample Select backend'!$I$10,ROW(AQ3005))</f>
        <v>R3005</v>
      </c>
      <c r="AR3005" t="str">
        <f>_xlfn.CONCAT('Sample Select backend'!$M$4,ROW(AR3005))</f>
        <v>AK3005</v>
      </c>
      <c r="AS3005" t="str">
        <f t="shared" si="1050"/>
        <v>Saint Kitts and Nevis</v>
      </c>
      <c r="AT3005" s="9">
        <f t="shared" si="1051"/>
        <v>28</v>
      </c>
      <c r="AU3005">
        <f t="shared" si="1052"/>
        <v>0</v>
      </c>
      <c r="AV3005" s="9">
        <v>1</v>
      </c>
    </row>
    <row r="3006" spans="1:48" x14ac:dyDescent="0.35">
      <c r="A3006" t="s">
        <v>96</v>
      </c>
      <c r="B3006">
        <v>7</v>
      </c>
      <c r="C3006">
        <v>32</v>
      </c>
      <c r="D3006" t="s">
        <v>1394</v>
      </c>
      <c r="E3006">
        <v>1</v>
      </c>
      <c r="F3006">
        <v>1</v>
      </c>
      <c r="G3006">
        <v>2</v>
      </c>
      <c r="H3006">
        <v>1</v>
      </c>
      <c r="I3006">
        <v>2</v>
      </c>
      <c r="J3006">
        <v>2</v>
      </c>
      <c r="K3006">
        <v>1</v>
      </c>
      <c r="L3006">
        <v>-2</v>
      </c>
      <c r="M3006">
        <v>1</v>
      </c>
      <c r="N3006" t="s">
        <v>2695</v>
      </c>
      <c r="O3006" t="s">
        <v>2801</v>
      </c>
      <c r="P3006" t="s">
        <v>2810</v>
      </c>
      <c r="Q3006" t="s">
        <v>2813</v>
      </c>
      <c r="R3006">
        <v>0</v>
      </c>
      <c r="S3006" t="s">
        <v>202</v>
      </c>
      <c r="T3006" t="s">
        <v>202</v>
      </c>
      <c r="U3006" t="s">
        <v>202</v>
      </c>
      <c r="V3006">
        <f t="shared" si="1054"/>
        <v>1</v>
      </c>
      <c r="W3006">
        <f t="shared" si="1055"/>
        <v>1</v>
      </c>
      <c r="X3006">
        <f t="shared" si="1056"/>
        <v>1</v>
      </c>
      <c r="Y3006">
        <f t="shared" si="1057"/>
        <v>1</v>
      </c>
      <c r="Z3006">
        <f t="shared" si="1058"/>
        <v>1</v>
      </c>
      <c r="AA3006">
        <f t="shared" si="1059"/>
        <v>1</v>
      </c>
      <c r="AB3006">
        <f t="shared" si="1060"/>
        <v>1</v>
      </c>
      <c r="AC3006">
        <f t="shared" si="1061"/>
        <v>0</v>
      </c>
      <c r="AD3006">
        <f t="shared" si="1062"/>
        <v>1</v>
      </c>
      <c r="AE3006" s="4" t="s">
        <v>2828</v>
      </c>
      <c r="AF3006" s="9" t="s">
        <v>2829</v>
      </c>
      <c r="AG3006">
        <v>0</v>
      </c>
      <c r="AH3006">
        <v>1</v>
      </c>
      <c r="AI3006">
        <v>0</v>
      </c>
      <c r="AJ3006">
        <v>1</v>
      </c>
      <c r="AK3006" s="9" t="s">
        <v>2840</v>
      </c>
      <c r="AL3006">
        <f t="shared" si="1049"/>
        <v>0</v>
      </c>
      <c r="AM3006">
        <f>IF(AND(INDIRECT(AN3006)='Sample Select backend'!$C$2,INDIRECT(AO3006)=1,INDIRECT(AP3006)='Sample Select backend'!$F$2,INDIRECT(AQ3006)=1,INDIRECT(AR3006)='Sample Select backend'!$M$2),1,0)</f>
        <v>0</v>
      </c>
      <c r="AN3006" t="str">
        <f>_xlfn.CONCAT('Sample Select backend'!$C$4,ROW(AN3006))</f>
        <v>AE3006</v>
      </c>
      <c r="AO3006" s="9" t="str">
        <f>_xlfn.CONCAT('Sample Select backend'!$J$2,ROW(AO3006))</f>
        <v>AJ3006</v>
      </c>
      <c r="AP3006" t="str">
        <f>_xlfn.CONCAT('Sample Select backend'!$F$4,ROW(AP3006))</f>
        <v>AF3006</v>
      </c>
      <c r="AQ3006" t="str">
        <f>_xlfn.CONCAT('Sample Select backend'!$I$10,ROW(AQ3006))</f>
        <v>R3006</v>
      </c>
      <c r="AR3006" t="str">
        <f>_xlfn.CONCAT('Sample Select backend'!$M$4,ROW(AR3006))</f>
        <v>AK3006</v>
      </c>
      <c r="AS3006" t="str">
        <f t="shared" si="1050"/>
        <v>Saint Kitts and Nevis</v>
      </c>
      <c r="AT3006" s="9">
        <f t="shared" si="1051"/>
        <v>32</v>
      </c>
      <c r="AU3006">
        <f t="shared" si="1052"/>
        <v>0</v>
      </c>
      <c r="AV3006" s="9">
        <v>1</v>
      </c>
    </row>
    <row r="3007" spans="1:48" x14ac:dyDescent="0.35">
      <c r="A3007" t="s">
        <v>96</v>
      </c>
      <c r="B3007">
        <v>6</v>
      </c>
      <c r="C3007">
        <v>28</v>
      </c>
      <c r="D3007" t="s">
        <v>1383</v>
      </c>
      <c r="E3007">
        <v>2</v>
      </c>
      <c r="F3007">
        <v>1</v>
      </c>
      <c r="G3007">
        <v>2</v>
      </c>
      <c r="H3007">
        <v>1</v>
      </c>
      <c r="I3007">
        <v>-2</v>
      </c>
      <c r="J3007">
        <v>2</v>
      </c>
      <c r="K3007">
        <v>1</v>
      </c>
      <c r="L3007">
        <v>2</v>
      </c>
      <c r="M3007">
        <v>1</v>
      </c>
      <c r="N3007" t="s">
        <v>2695</v>
      </c>
      <c r="O3007" t="s">
        <v>2801</v>
      </c>
      <c r="P3007" t="s">
        <v>2810</v>
      </c>
      <c r="Q3007" t="s">
        <v>2813</v>
      </c>
      <c r="R3007">
        <v>0</v>
      </c>
      <c r="S3007" t="s">
        <v>202</v>
      </c>
      <c r="T3007" t="s">
        <v>202</v>
      </c>
      <c r="U3007" t="s">
        <v>202</v>
      </c>
      <c r="V3007">
        <f t="shared" si="1054"/>
        <v>1</v>
      </c>
      <c r="W3007">
        <f t="shared" si="1055"/>
        <v>1</v>
      </c>
      <c r="X3007">
        <f t="shared" si="1056"/>
        <v>1</v>
      </c>
      <c r="Y3007">
        <f t="shared" si="1057"/>
        <v>1</v>
      </c>
      <c r="Z3007">
        <f t="shared" si="1058"/>
        <v>0</v>
      </c>
      <c r="AA3007">
        <f t="shared" si="1059"/>
        <v>1</v>
      </c>
      <c r="AB3007">
        <f t="shared" si="1060"/>
        <v>1</v>
      </c>
      <c r="AC3007">
        <f t="shared" si="1061"/>
        <v>1</v>
      </c>
      <c r="AD3007">
        <f t="shared" si="1062"/>
        <v>1</v>
      </c>
      <c r="AE3007" s="4" t="s">
        <v>2828</v>
      </c>
      <c r="AF3007" s="9" t="s">
        <v>2829</v>
      </c>
      <c r="AG3007">
        <v>0</v>
      </c>
      <c r="AH3007">
        <v>1</v>
      </c>
      <c r="AI3007">
        <v>0</v>
      </c>
      <c r="AJ3007">
        <v>1</v>
      </c>
      <c r="AK3007" s="9" t="s">
        <v>2840</v>
      </c>
      <c r="AL3007">
        <f t="shared" si="1049"/>
        <v>0</v>
      </c>
      <c r="AM3007">
        <f>IF(AND(INDIRECT(AN3007)='Sample Select backend'!$C$2,INDIRECT(AO3007)=1,INDIRECT(AP3007)='Sample Select backend'!$F$2,INDIRECT(AQ3007)=1,INDIRECT(AR3007)='Sample Select backend'!$M$2),1,0)</f>
        <v>0</v>
      </c>
      <c r="AN3007" t="str">
        <f>_xlfn.CONCAT('Sample Select backend'!$C$4,ROW(AN3007))</f>
        <v>AE3007</v>
      </c>
      <c r="AO3007" s="9" t="str">
        <f>_xlfn.CONCAT('Sample Select backend'!$J$2,ROW(AO3007))</f>
        <v>AJ3007</v>
      </c>
      <c r="AP3007" t="str">
        <f>_xlfn.CONCAT('Sample Select backend'!$F$4,ROW(AP3007))</f>
        <v>AF3007</v>
      </c>
      <c r="AQ3007" t="str">
        <f>_xlfn.CONCAT('Sample Select backend'!$I$10,ROW(AQ3007))</f>
        <v>R3007</v>
      </c>
      <c r="AR3007" t="str">
        <f>_xlfn.CONCAT('Sample Select backend'!$M$4,ROW(AR3007))</f>
        <v>AK3007</v>
      </c>
      <c r="AS3007" t="str">
        <f t="shared" si="1050"/>
        <v>Saint Kitts and Nevis</v>
      </c>
      <c r="AT3007" s="9">
        <f t="shared" si="1051"/>
        <v>28</v>
      </c>
      <c r="AU3007">
        <f t="shared" si="1052"/>
        <v>0</v>
      </c>
      <c r="AV3007" s="9">
        <v>1</v>
      </c>
    </row>
    <row r="3008" spans="1:48" x14ac:dyDescent="0.35">
      <c r="A3008" t="s">
        <v>96</v>
      </c>
      <c r="B3008">
        <v>1</v>
      </c>
      <c r="C3008">
        <v>7</v>
      </c>
      <c r="D3008" t="s">
        <v>1390</v>
      </c>
      <c r="E3008">
        <v>-2</v>
      </c>
      <c r="F3008">
        <v>2</v>
      </c>
      <c r="G3008">
        <v>-2</v>
      </c>
      <c r="H3008">
        <v>-1</v>
      </c>
      <c r="I3008">
        <v>-2</v>
      </c>
      <c r="J3008">
        <v>2</v>
      </c>
      <c r="K3008">
        <v>2</v>
      </c>
      <c r="L3008">
        <v>2</v>
      </c>
      <c r="M3008">
        <v>1</v>
      </c>
      <c r="N3008" t="s">
        <v>2695</v>
      </c>
      <c r="O3008" t="s">
        <v>2801</v>
      </c>
      <c r="P3008" t="s">
        <v>2810</v>
      </c>
      <c r="Q3008" t="s">
        <v>2813</v>
      </c>
      <c r="R3008">
        <v>0</v>
      </c>
      <c r="S3008" t="s">
        <v>202</v>
      </c>
      <c r="T3008" t="s">
        <v>202</v>
      </c>
      <c r="U3008" t="s">
        <v>202</v>
      </c>
      <c r="V3008">
        <f t="shared" si="1054"/>
        <v>0</v>
      </c>
      <c r="W3008">
        <f t="shared" si="1055"/>
        <v>1</v>
      </c>
      <c r="X3008">
        <f t="shared" si="1056"/>
        <v>0</v>
      </c>
      <c r="Y3008">
        <f t="shared" si="1057"/>
        <v>0</v>
      </c>
      <c r="Z3008">
        <f t="shared" si="1058"/>
        <v>0</v>
      </c>
      <c r="AA3008">
        <f t="shared" si="1059"/>
        <v>1</v>
      </c>
      <c r="AB3008">
        <f t="shared" si="1060"/>
        <v>1</v>
      </c>
      <c r="AC3008">
        <f t="shared" si="1061"/>
        <v>1</v>
      </c>
      <c r="AD3008">
        <f t="shared" si="1062"/>
        <v>1</v>
      </c>
      <c r="AE3008" s="4" t="s">
        <v>2828</v>
      </c>
      <c r="AF3008" s="9" t="s">
        <v>2829</v>
      </c>
      <c r="AG3008">
        <v>0</v>
      </c>
      <c r="AH3008">
        <v>1</v>
      </c>
      <c r="AI3008">
        <v>0</v>
      </c>
      <c r="AJ3008">
        <v>1</v>
      </c>
      <c r="AK3008" s="9" t="s">
        <v>2840</v>
      </c>
      <c r="AL3008">
        <f t="shared" si="1049"/>
        <v>0</v>
      </c>
      <c r="AM3008">
        <f>IF(AND(INDIRECT(AN3008)='Sample Select backend'!$C$2,INDIRECT(AO3008)=1,INDIRECT(AP3008)='Sample Select backend'!$F$2,INDIRECT(AQ3008)=1,INDIRECT(AR3008)='Sample Select backend'!$M$2),1,0)</f>
        <v>0</v>
      </c>
      <c r="AN3008" t="str">
        <f>_xlfn.CONCAT('Sample Select backend'!$C$4,ROW(AN3008))</f>
        <v>AE3008</v>
      </c>
      <c r="AO3008" s="9" t="str">
        <f>_xlfn.CONCAT('Sample Select backend'!$J$2,ROW(AO3008))</f>
        <v>AJ3008</v>
      </c>
      <c r="AP3008" t="str">
        <f>_xlfn.CONCAT('Sample Select backend'!$F$4,ROW(AP3008))</f>
        <v>AF3008</v>
      </c>
      <c r="AQ3008" t="str">
        <f>_xlfn.CONCAT('Sample Select backend'!$I$10,ROW(AQ3008))</f>
        <v>R3008</v>
      </c>
      <c r="AR3008" t="str">
        <f>_xlfn.CONCAT('Sample Select backend'!$M$4,ROW(AR3008))</f>
        <v>AK3008</v>
      </c>
      <c r="AS3008" t="str">
        <f t="shared" si="1050"/>
        <v>Saint Kitts and Nevis</v>
      </c>
      <c r="AT3008" s="9">
        <f t="shared" si="1051"/>
        <v>7</v>
      </c>
      <c r="AU3008">
        <f t="shared" si="1052"/>
        <v>0</v>
      </c>
      <c r="AV3008" s="9">
        <v>1</v>
      </c>
    </row>
    <row r="3009" spans="1:48" x14ac:dyDescent="0.35">
      <c r="A3009" t="s">
        <v>96</v>
      </c>
      <c r="B3009">
        <v>5</v>
      </c>
      <c r="C3009" t="s">
        <v>204</v>
      </c>
      <c r="D3009" t="s">
        <v>1393</v>
      </c>
      <c r="E3009">
        <v>1</v>
      </c>
      <c r="F3009">
        <v>-2</v>
      </c>
      <c r="G3009">
        <v>-2</v>
      </c>
      <c r="H3009">
        <v>-1</v>
      </c>
      <c r="I3009">
        <v>-2</v>
      </c>
      <c r="J3009">
        <v>2</v>
      </c>
      <c r="K3009">
        <v>1</v>
      </c>
      <c r="L3009">
        <v>2</v>
      </c>
      <c r="M3009">
        <v>1</v>
      </c>
      <c r="N3009" t="s">
        <v>2695</v>
      </c>
      <c r="O3009" t="s">
        <v>2801</v>
      </c>
      <c r="P3009" t="s">
        <v>2810</v>
      </c>
      <c r="Q3009" t="s">
        <v>2813</v>
      </c>
      <c r="R3009">
        <v>0</v>
      </c>
      <c r="S3009" t="s">
        <v>202</v>
      </c>
      <c r="T3009" t="s">
        <v>202</v>
      </c>
      <c r="U3009" t="s">
        <v>202</v>
      </c>
      <c r="V3009">
        <f t="shared" si="1054"/>
        <v>1</v>
      </c>
      <c r="W3009">
        <f t="shared" si="1055"/>
        <v>0</v>
      </c>
      <c r="X3009">
        <f t="shared" si="1056"/>
        <v>0</v>
      </c>
      <c r="Y3009">
        <f t="shared" si="1057"/>
        <v>0</v>
      </c>
      <c r="Z3009">
        <f t="shared" si="1058"/>
        <v>0</v>
      </c>
      <c r="AA3009">
        <f t="shared" si="1059"/>
        <v>1</v>
      </c>
      <c r="AB3009">
        <f t="shared" si="1060"/>
        <v>1</v>
      </c>
      <c r="AC3009">
        <f t="shared" si="1061"/>
        <v>1</v>
      </c>
      <c r="AD3009">
        <f t="shared" si="1062"/>
        <v>1</v>
      </c>
      <c r="AE3009" s="4" t="s">
        <v>2828</v>
      </c>
      <c r="AF3009" s="9" t="s">
        <v>2829</v>
      </c>
      <c r="AG3009">
        <v>0</v>
      </c>
      <c r="AH3009">
        <v>1</v>
      </c>
      <c r="AI3009">
        <v>0</v>
      </c>
      <c r="AJ3009">
        <v>1</v>
      </c>
      <c r="AK3009" s="9" t="s">
        <v>2840</v>
      </c>
      <c r="AL3009">
        <f t="shared" si="1049"/>
        <v>0</v>
      </c>
      <c r="AM3009">
        <f>IF(AND(INDIRECT(AN3009)='Sample Select backend'!$C$2,INDIRECT(AO3009)=1,INDIRECT(AP3009)='Sample Select backend'!$F$2,INDIRECT(AQ3009)=1,INDIRECT(AR3009)='Sample Select backend'!$M$2),1,0)</f>
        <v>0</v>
      </c>
      <c r="AN3009" t="str">
        <f>_xlfn.CONCAT('Sample Select backend'!$C$4,ROW(AN3009))</f>
        <v>AE3009</v>
      </c>
      <c r="AO3009" s="9" t="str">
        <f>_xlfn.CONCAT('Sample Select backend'!$J$2,ROW(AO3009))</f>
        <v>AJ3009</v>
      </c>
      <c r="AP3009" t="str">
        <f>_xlfn.CONCAT('Sample Select backend'!$F$4,ROW(AP3009))</f>
        <v>AF3009</v>
      </c>
      <c r="AQ3009" t="str">
        <f>_xlfn.CONCAT('Sample Select backend'!$I$10,ROW(AQ3009))</f>
        <v>R3009</v>
      </c>
      <c r="AR3009" t="str">
        <f>_xlfn.CONCAT('Sample Select backend'!$M$4,ROW(AR3009))</f>
        <v>AK3009</v>
      </c>
      <c r="AS3009" t="str">
        <f t="shared" si="1050"/>
        <v>Saint Kitts and Nevis</v>
      </c>
      <c r="AT3009" s="9" t="str">
        <f t="shared" si="1051"/>
        <v>General</v>
      </c>
      <c r="AU3009">
        <f t="shared" si="1052"/>
        <v>0</v>
      </c>
      <c r="AV3009" s="9">
        <v>1</v>
      </c>
    </row>
    <row r="3010" spans="1:48" x14ac:dyDescent="0.35">
      <c r="A3010" t="s">
        <v>96</v>
      </c>
      <c r="B3010">
        <v>6</v>
      </c>
      <c r="C3010">
        <v>27</v>
      </c>
      <c r="D3010" t="s">
        <v>1385</v>
      </c>
      <c r="E3010">
        <v>1</v>
      </c>
      <c r="F3010">
        <v>1</v>
      </c>
      <c r="G3010">
        <v>2</v>
      </c>
      <c r="H3010">
        <v>-1</v>
      </c>
      <c r="I3010">
        <v>2</v>
      </c>
      <c r="J3010">
        <v>2</v>
      </c>
      <c r="K3010">
        <v>1</v>
      </c>
      <c r="L3010">
        <v>2</v>
      </c>
      <c r="M3010">
        <v>1</v>
      </c>
      <c r="N3010" t="s">
        <v>2695</v>
      </c>
      <c r="O3010" t="s">
        <v>2801</v>
      </c>
      <c r="P3010" t="s">
        <v>2810</v>
      </c>
      <c r="Q3010" t="s">
        <v>2813</v>
      </c>
      <c r="R3010">
        <v>0</v>
      </c>
      <c r="S3010" t="s">
        <v>202</v>
      </c>
      <c r="T3010" t="s">
        <v>202</v>
      </c>
      <c r="U3010" t="s">
        <v>202</v>
      </c>
      <c r="V3010">
        <f t="shared" si="1054"/>
        <v>1</v>
      </c>
      <c r="W3010">
        <f t="shared" si="1055"/>
        <v>1</v>
      </c>
      <c r="X3010">
        <f t="shared" si="1056"/>
        <v>1</v>
      </c>
      <c r="Y3010">
        <f t="shared" si="1057"/>
        <v>0</v>
      </c>
      <c r="Z3010">
        <f t="shared" si="1058"/>
        <v>1</v>
      </c>
      <c r="AA3010">
        <f t="shared" si="1059"/>
        <v>1</v>
      </c>
      <c r="AB3010">
        <f t="shared" si="1060"/>
        <v>1</v>
      </c>
      <c r="AC3010">
        <f t="shared" si="1061"/>
        <v>1</v>
      </c>
      <c r="AD3010">
        <f t="shared" si="1062"/>
        <v>1</v>
      </c>
      <c r="AE3010" s="4" t="s">
        <v>2828</v>
      </c>
      <c r="AF3010" s="9" t="s">
        <v>2829</v>
      </c>
      <c r="AG3010">
        <v>0</v>
      </c>
      <c r="AH3010">
        <v>1</v>
      </c>
      <c r="AI3010">
        <v>0</v>
      </c>
      <c r="AJ3010">
        <v>1</v>
      </c>
      <c r="AK3010" s="9" t="s">
        <v>2840</v>
      </c>
      <c r="AL3010">
        <f t="shared" ref="AL3010:AL3073" si="1063">IF(OR(B3010="other",B3010="international",B3010="Transfers",B3010="expenditure"),1,0)</f>
        <v>0</v>
      </c>
      <c r="AM3010">
        <f>IF(AND(INDIRECT(AN3010)='Sample Select backend'!$C$2,INDIRECT(AO3010)=1,INDIRECT(AP3010)='Sample Select backend'!$F$2,INDIRECT(AQ3010)=1,INDIRECT(AR3010)='Sample Select backend'!$M$2),1,0)</f>
        <v>0</v>
      </c>
      <c r="AN3010" t="str">
        <f>_xlfn.CONCAT('Sample Select backend'!$C$4,ROW(AN3010))</f>
        <v>AE3010</v>
      </c>
      <c r="AO3010" s="9" t="str">
        <f>_xlfn.CONCAT('Sample Select backend'!$J$2,ROW(AO3010))</f>
        <v>AJ3010</v>
      </c>
      <c r="AP3010" t="str">
        <f>_xlfn.CONCAT('Sample Select backend'!$F$4,ROW(AP3010))</f>
        <v>AF3010</v>
      </c>
      <c r="AQ3010" t="str">
        <f>_xlfn.CONCAT('Sample Select backend'!$I$10,ROW(AQ3010))</f>
        <v>R3010</v>
      </c>
      <c r="AR3010" t="str">
        <f>_xlfn.CONCAT('Sample Select backend'!$M$4,ROW(AR3010))</f>
        <v>AK3010</v>
      </c>
      <c r="AS3010" t="str">
        <f t="shared" ref="AS3010:AS3073" si="1064">A3010</f>
        <v>Saint Kitts and Nevis</v>
      </c>
      <c r="AT3010" s="9">
        <f t="shared" ref="AT3010:AT3073" si="1065">IF(ISNUMBER(C3010),C3010,IF(OR(C3010="general",C3010="23;general"),"General",IF(OR(C3010="exemption",C3010="other (exemption)"),"Tax exemption/waiver/suspension","Other")))</f>
        <v>27</v>
      </c>
      <c r="AU3010">
        <f t="shared" ref="AU3010:AU3073" si="1066">IF(A3010&lt;&gt;A3009,1,0)</f>
        <v>0</v>
      </c>
      <c r="AV3010" s="9">
        <v>1</v>
      </c>
    </row>
    <row r="3011" spans="1:48" x14ac:dyDescent="0.35">
      <c r="A3011" t="s">
        <v>96</v>
      </c>
      <c r="B3011">
        <v>6</v>
      </c>
      <c r="C3011">
        <v>25</v>
      </c>
      <c r="D3011" t="s">
        <v>1391</v>
      </c>
      <c r="E3011">
        <v>1</v>
      </c>
      <c r="F3011">
        <v>1</v>
      </c>
      <c r="G3011">
        <v>2</v>
      </c>
      <c r="H3011">
        <v>-1</v>
      </c>
      <c r="I3011">
        <v>-2</v>
      </c>
      <c r="J3011">
        <v>2</v>
      </c>
      <c r="K3011">
        <v>1</v>
      </c>
      <c r="L3011">
        <v>-2</v>
      </c>
      <c r="M3011">
        <v>1</v>
      </c>
      <c r="N3011" t="s">
        <v>2695</v>
      </c>
      <c r="O3011" t="s">
        <v>2801</v>
      </c>
      <c r="P3011" t="s">
        <v>2810</v>
      </c>
      <c r="Q3011" t="s">
        <v>2813</v>
      </c>
      <c r="R3011">
        <v>0</v>
      </c>
      <c r="S3011" t="s">
        <v>202</v>
      </c>
      <c r="T3011" t="s">
        <v>202</v>
      </c>
      <c r="U3011" t="s">
        <v>202</v>
      </c>
      <c r="V3011">
        <f t="shared" si="1054"/>
        <v>1</v>
      </c>
      <c r="W3011">
        <f t="shared" si="1055"/>
        <v>1</v>
      </c>
      <c r="X3011">
        <f t="shared" si="1056"/>
        <v>1</v>
      </c>
      <c r="Y3011">
        <f t="shared" si="1057"/>
        <v>0</v>
      </c>
      <c r="Z3011">
        <f t="shared" si="1058"/>
        <v>0</v>
      </c>
      <c r="AA3011">
        <f t="shared" si="1059"/>
        <v>1</v>
      </c>
      <c r="AB3011">
        <f t="shared" si="1060"/>
        <v>1</v>
      </c>
      <c r="AC3011">
        <f t="shared" si="1061"/>
        <v>0</v>
      </c>
      <c r="AD3011">
        <f t="shared" si="1062"/>
        <v>1</v>
      </c>
      <c r="AE3011" s="4" t="s">
        <v>2828</v>
      </c>
      <c r="AF3011" s="9" t="s">
        <v>2829</v>
      </c>
      <c r="AG3011">
        <v>0</v>
      </c>
      <c r="AH3011">
        <v>1</v>
      </c>
      <c r="AI3011">
        <v>0</v>
      </c>
      <c r="AJ3011">
        <v>1</v>
      </c>
      <c r="AK3011" s="9" t="s">
        <v>2840</v>
      </c>
      <c r="AL3011">
        <f t="shared" si="1063"/>
        <v>0</v>
      </c>
      <c r="AM3011">
        <f>IF(AND(INDIRECT(AN3011)='Sample Select backend'!$C$2,INDIRECT(AO3011)=1,INDIRECT(AP3011)='Sample Select backend'!$F$2,INDIRECT(AQ3011)=1,INDIRECT(AR3011)='Sample Select backend'!$M$2),1,0)</f>
        <v>0</v>
      </c>
      <c r="AN3011" t="str">
        <f>_xlfn.CONCAT('Sample Select backend'!$C$4,ROW(AN3011))</f>
        <v>AE3011</v>
      </c>
      <c r="AO3011" s="9" t="str">
        <f>_xlfn.CONCAT('Sample Select backend'!$J$2,ROW(AO3011))</f>
        <v>AJ3011</v>
      </c>
      <c r="AP3011" t="str">
        <f>_xlfn.CONCAT('Sample Select backend'!$F$4,ROW(AP3011))</f>
        <v>AF3011</v>
      </c>
      <c r="AQ3011" t="str">
        <f>_xlfn.CONCAT('Sample Select backend'!$I$10,ROW(AQ3011))</f>
        <v>R3011</v>
      </c>
      <c r="AR3011" t="str">
        <f>_xlfn.CONCAT('Sample Select backend'!$M$4,ROW(AR3011))</f>
        <v>AK3011</v>
      </c>
      <c r="AS3011" t="str">
        <f t="shared" si="1064"/>
        <v>Saint Kitts and Nevis</v>
      </c>
      <c r="AT3011" s="9">
        <f t="shared" si="1065"/>
        <v>25</v>
      </c>
      <c r="AU3011">
        <f t="shared" si="1066"/>
        <v>0</v>
      </c>
      <c r="AV3011" s="9">
        <v>1</v>
      </c>
    </row>
    <row r="3012" spans="1:48" x14ac:dyDescent="0.35">
      <c r="A3012" t="s">
        <v>96</v>
      </c>
      <c r="B3012">
        <v>1</v>
      </c>
      <c r="C3012">
        <v>7</v>
      </c>
      <c r="D3012" t="s">
        <v>570</v>
      </c>
      <c r="E3012">
        <v>-2</v>
      </c>
      <c r="F3012">
        <v>2</v>
      </c>
      <c r="G3012">
        <v>-2</v>
      </c>
      <c r="H3012">
        <v>-1</v>
      </c>
      <c r="I3012">
        <v>-2</v>
      </c>
      <c r="J3012">
        <v>2</v>
      </c>
      <c r="K3012">
        <v>2</v>
      </c>
      <c r="L3012">
        <v>2</v>
      </c>
      <c r="M3012">
        <v>1</v>
      </c>
      <c r="N3012" t="s">
        <v>2695</v>
      </c>
      <c r="O3012" t="s">
        <v>2801</v>
      </c>
      <c r="P3012" t="s">
        <v>2810</v>
      </c>
      <c r="Q3012" t="s">
        <v>2813</v>
      </c>
      <c r="R3012">
        <v>0</v>
      </c>
      <c r="S3012" t="s">
        <v>202</v>
      </c>
      <c r="T3012" t="s">
        <v>202</v>
      </c>
      <c r="U3012" t="s">
        <v>202</v>
      </c>
      <c r="V3012">
        <f t="shared" si="1054"/>
        <v>0</v>
      </c>
      <c r="W3012">
        <f t="shared" si="1055"/>
        <v>1</v>
      </c>
      <c r="X3012">
        <f t="shared" si="1056"/>
        <v>0</v>
      </c>
      <c r="Y3012">
        <f t="shared" si="1057"/>
        <v>0</v>
      </c>
      <c r="Z3012">
        <f t="shared" si="1058"/>
        <v>0</v>
      </c>
      <c r="AA3012">
        <f t="shared" si="1059"/>
        <v>1</v>
      </c>
      <c r="AB3012">
        <f t="shared" si="1060"/>
        <v>1</v>
      </c>
      <c r="AC3012">
        <f t="shared" si="1061"/>
        <v>1</v>
      </c>
      <c r="AD3012">
        <f t="shared" si="1062"/>
        <v>1</v>
      </c>
      <c r="AE3012" s="4" t="s">
        <v>2828</v>
      </c>
      <c r="AF3012" s="9" t="s">
        <v>2829</v>
      </c>
      <c r="AG3012">
        <v>0</v>
      </c>
      <c r="AH3012">
        <v>1</v>
      </c>
      <c r="AI3012">
        <v>0</v>
      </c>
      <c r="AJ3012">
        <v>1</v>
      </c>
      <c r="AK3012" s="9" t="s">
        <v>2840</v>
      </c>
      <c r="AL3012">
        <f t="shared" si="1063"/>
        <v>0</v>
      </c>
      <c r="AM3012">
        <f>IF(AND(INDIRECT(AN3012)='Sample Select backend'!$C$2,INDIRECT(AO3012)=1,INDIRECT(AP3012)='Sample Select backend'!$F$2,INDIRECT(AQ3012)=1,INDIRECT(AR3012)='Sample Select backend'!$M$2),1,0)</f>
        <v>0</v>
      </c>
      <c r="AN3012" t="str">
        <f>_xlfn.CONCAT('Sample Select backend'!$C$4,ROW(AN3012))</f>
        <v>AE3012</v>
      </c>
      <c r="AO3012" s="9" t="str">
        <f>_xlfn.CONCAT('Sample Select backend'!$J$2,ROW(AO3012))</f>
        <v>AJ3012</v>
      </c>
      <c r="AP3012" t="str">
        <f>_xlfn.CONCAT('Sample Select backend'!$F$4,ROW(AP3012))</f>
        <v>AF3012</v>
      </c>
      <c r="AQ3012" t="str">
        <f>_xlfn.CONCAT('Sample Select backend'!$I$10,ROW(AQ3012))</f>
        <v>R3012</v>
      </c>
      <c r="AR3012" t="str">
        <f>_xlfn.CONCAT('Sample Select backend'!$M$4,ROW(AR3012))</f>
        <v>AK3012</v>
      </c>
      <c r="AS3012" t="str">
        <f t="shared" si="1064"/>
        <v>Saint Kitts and Nevis</v>
      </c>
      <c r="AT3012" s="9">
        <f t="shared" si="1065"/>
        <v>7</v>
      </c>
      <c r="AU3012">
        <f t="shared" si="1066"/>
        <v>0</v>
      </c>
      <c r="AV3012" s="9">
        <v>1</v>
      </c>
    </row>
    <row r="3013" spans="1:48" x14ac:dyDescent="0.35">
      <c r="A3013" t="s">
        <v>96</v>
      </c>
      <c r="B3013">
        <v>6</v>
      </c>
      <c r="C3013">
        <v>28</v>
      </c>
      <c r="D3013" t="s">
        <v>1387</v>
      </c>
      <c r="E3013">
        <v>1</v>
      </c>
      <c r="F3013">
        <v>1</v>
      </c>
      <c r="G3013">
        <v>2</v>
      </c>
      <c r="H3013">
        <v>-1</v>
      </c>
      <c r="I3013">
        <v>-2</v>
      </c>
      <c r="J3013">
        <v>2</v>
      </c>
      <c r="K3013">
        <v>-1</v>
      </c>
      <c r="L3013">
        <v>2</v>
      </c>
      <c r="M3013">
        <v>1</v>
      </c>
      <c r="N3013" t="s">
        <v>2695</v>
      </c>
      <c r="O3013" t="s">
        <v>2801</v>
      </c>
      <c r="P3013" t="s">
        <v>2810</v>
      </c>
      <c r="Q3013" t="s">
        <v>2813</v>
      </c>
      <c r="R3013">
        <v>0</v>
      </c>
      <c r="S3013" t="s">
        <v>202</v>
      </c>
      <c r="T3013" t="s">
        <v>202</v>
      </c>
      <c r="U3013" t="s">
        <v>202</v>
      </c>
      <c r="V3013">
        <f t="shared" si="1054"/>
        <v>1</v>
      </c>
      <c r="W3013">
        <f t="shared" si="1055"/>
        <v>1</v>
      </c>
      <c r="X3013">
        <f t="shared" si="1056"/>
        <v>1</v>
      </c>
      <c r="Y3013">
        <f t="shared" si="1057"/>
        <v>0</v>
      </c>
      <c r="Z3013">
        <f t="shared" si="1058"/>
        <v>0</v>
      </c>
      <c r="AA3013">
        <f t="shared" si="1059"/>
        <v>1</v>
      </c>
      <c r="AB3013">
        <f t="shared" si="1060"/>
        <v>0</v>
      </c>
      <c r="AC3013">
        <f t="shared" si="1061"/>
        <v>1</v>
      </c>
      <c r="AD3013">
        <f t="shared" si="1062"/>
        <v>1</v>
      </c>
      <c r="AE3013" s="4" t="s">
        <v>2828</v>
      </c>
      <c r="AF3013" s="9" t="s">
        <v>2829</v>
      </c>
      <c r="AG3013">
        <v>0</v>
      </c>
      <c r="AH3013">
        <v>1</v>
      </c>
      <c r="AI3013">
        <v>0</v>
      </c>
      <c r="AJ3013">
        <v>1</v>
      </c>
      <c r="AK3013" s="9" t="s">
        <v>2840</v>
      </c>
      <c r="AL3013">
        <f t="shared" si="1063"/>
        <v>0</v>
      </c>
      <c r="AM3013">
        <f>IF(AND(INDIRECT(AN3013)='Sample Select backend'!$C$2,INDIRECT(AO3013)=1,INDIRECT(AP3013)='Sample Select backend'!$F$2,INDIRECT(AQ3013)=1,INDIRECT(AR3013)='Sample Select backend'!$M$2),1,0)</f>
        <v>0</v>
      </c>
      <c r="AN3013" t="str">
        <f>_xlfn.CONCAT('Sample Select backend'!$C$4,ROW(AN3013))</f>
        <v>AE3013</v>
      </c>
      <c r="AO3013" s="9" t="str">
        <f>_xlfn.CONCAT('Sample Select backend'!$J$2,ROW(AO3013))</f>
        <v>AJ3013</v>
      </c>
      <c r="AP3013" t="str">
        <f>_xlfn.CONCAT('Sample Select backend'!$F$4,ROW(AP3013))</f>
        <v>AF3013</v>
      </c>
      <c r="AQ3013" t="str">
        <f>_xlfn.CONCAT('Sample Select backend'!$I$10,ROW(AQ3013))</f>
        <v>R3013</v>
      </c>
      <c r="AR3013" t="str">
        <f>_xlfn.CONCAT('Sample Select backend'!$M$4,ROW(AR3013))</f>
        <v>AK3013</v>
      </c>
      <c r="AS3013" t="str">
        <f t="shared" si="1064"/>
        <v>Saint Kitts and Nevis</v>
      </c>
      <c r="AT3013" s="9">
        <f t="shared" si="1065"/>
        <v>28</v>
      </c>
      <c r="AU3013">
        <f t="shared" si="1066"/>
        <v>0</v>
      </c>
      <c r="AV3013" s="9">
        <v>1</v>
      </c>
    </row>
    <row r="3014" spans="1:48" x14ac:dyDescent="0.35">
      <c r="A3014" t="s">
        <v>96</v>
      </c>
      <c r="B3014">
        <v>1</v>
      </c>
      <c r="C3014">
        <v>6</v>
      </c>
      <c r="D3014" t="s">
        <v>1392</v>
      </c>
      <c r="E3014">
        <v>-2</v>
      </c>
      <c r="F3014">
        <v>2</v>
      </c>
      <c r="G3014">
        <v>2</v>
      </c>
      <c r="H3014">
        <v>2</v>
      </c>
      <c r="I3014">
        <v>2</v>
      </c>
      <c r="J3014">
        <v>2</v>
      </c>
      <c r="K3014">
        <v>1</v>
      </c>
      <c r="L3014">
        <v>2</v>
      </c>
      <c r="M3014">
        <v>1</v>
      </c>
      <c r="N3014" t="s">
        <v>2695</v>
      </c>
      <c r="O3014" t="s">
        <v>2801</v>
      </c>
      <c r="P3014" t="s">
        <v>2810</v>
      </c>
      <c r="Q3014" t="s">
        <v>2813</v>
      </c>
      <c r="R3014">
        <v>0</v>
      </c>
      <c r="S3014" t="s">
        <v>202</v>
      </c>
      <c r="T3014" t="s">
        <v>202</v>
      </c>
      <c r="U3014" t="s">
        <v>202</v>
      </c>
      <c r="V3014">
        <f t="shared" si="1054"/>
        <v>0</v>
      </c>
      <c r="W3014">
        <f t="shared" si="1055"/>
        <v>1</v>
      </c>
      <c r="X3014">
        <f t="shared" si="1056"/>
        <v>1</v>
      </c>
      <c r="Y3014">
        <f t="shared" si="1057"/>
        <v>1</v>
      </c>
      <c r="Z3014">
        <f t="shared" si="1058"/>
        <v>1</v>
      </c>
      <c r="AA3014">
        <f t="shared" si="1059"/>
        <v>1</v>
      </c>
      <c r="AB3014">
        <f t="shared" si="1060"/>
        <v>1</v>
      </c>
      <c r="AC3014">
        <f t="shared" si="1061"/>
        <v>1</v>
      </c>
      <c r="AD3014">
        <f t="shared" si="1062"/>
        <v>1</v>
      </c>
      <c r="AE3014" s="4" t="s">
        <v>2828</v>
      </c>
      <c r="AF3014" s="9" t="s">
        <v>2829</v>
      </c>
      <c r="AG3014">
        <v>0</v>
      </c>
      <c r="AH3014">
        <v>1</v>
      </c>
      <c r="AI3014">
        <v>0</v>
      </c>
      <c r="AJ3014">
        <v>1</v>
      </c>
      <c r="AK3014" s="9" t="s">
        <v>2840</v>
      </c>
      <c r="AL3014">
        <f t="shared" si="1063"/>
        <v>0</v>
      </c>
      <c r="AM3014">
        <f>IF(AND(INDIRECT(AN3014)='Sample Select backend'!$C$2,INDIRECT(AO3014)=1,INDIRECT(AP3014)='Sample Select backend'!$F$2,INDIRECT(AQ3014)=1,INDIRECT(AR3014)='Sample Select backend'!$M$2),1,0)</f>
        <v>0</v>
      </c>
      <c r="AN3014" t="str">
        <f>_xlfn.CONCAT('Sample Select backend'!$C$4,ROW(AN3014))</f>
        <v>AE3014</v>
      </c>
      <c r="AO3014" s="9" t="str">
        <f>_xlfn.CONCAT('Sample Select backend'!$J$2,ROW(AO3014))</f>
        <v>AJ3014</v>
      </c>
      <c r="AP3014" t="str">
        <f>_xlfn.CONCAT('Sample Select backend'!$F$4,ROW(AP3014))</f>
        <v>AF3014</v>
      </c>
      <c r="AQ3014" t="str">
        <f>_xlfn.CONCAT('Sample Select backend'!$I$10,ROW(AQ3014))</f>
        <v>R3014</v>
      </c>
      <c r="AR3014" t="str">
        <f>_xlfn.CONCAT('Sample Select backend'!$M$4,ROW(AR3014))</f>
        <v>AK3014</v>
      </c>
      <c r="AS3014" t="str">
        <f t="shared" si="1064"/>
        <v>Saint Kitts and Nevis</v>
      </c>
      <c r="AT3014" s="9">
        <f t="shared" si="1065"/>
        <v>6</v>
      </c>
      <c r="AU3014">
        <f t="shared" si="1066"/>
        <v>0</v>
      </c>
      <c r="AV3014" s="9">
        <v>0</v>
      </c>
    </row>
    <row r="3015" spans="1:48" x14ac:dyDescent="0.35">
      <c r="A3015" t="s">
        <v>96</v>
      </c>
      <c r="B3015">
        <v>3</v>
      </c>
      <c r="C3015" t="s">
        <v>206</v>
      </c>
      <c r="D3015" t="s">
        <v>1389</v>
      </c>
      <c r="E3015">
        <v>2</v>
      </c>
      <c r="F3015">
        <v>2</v>
      </c>
      <c r="G3015">
        <v>-2</v>
      </c>
      <c r="H3015">
        <v>-1</v>
      </c>
      <c r="I3015">
        <v>-2</v>
      </c>
      <c r="J3015">
        <v>-2</v>
      </c>
      <c r="K3015">
        <v>-2</v>
      </c>
      <c r="M3015">
        <v>1</v>
      </c>
      <c r="N3015" t="s">
        <v>2695</v>
      </c>
      <c r="O3015" t="s">
        <v>2801</v>
      </c>
      <c r="P3015" t="s">
        <v>2810</v>
      </c>
      <c r="Q3015" t="s">
        <v>2813</v>
      </c>
      <c r="R3015">
        <v>0</v>
      </c>
      <c r="S3015" t="s">
        <v>202</v>
      </c>
      <c r="T3015" t="s">
        <v>202</v>
      </c>
      <c r="U3015" t="s">
        <v>202</v>
      </c>
      <c r="V3015">
        <f t="shared" si="1054"/>
        <v>1</v>
      </c>
      <c r="W3015">
        <f t="shared" si="1055"/>
        <v>1</v>
      </c>
      <c r="X3015">
        <f t="shared" si="1056"/>
        <v>0</v>
      </c>
      <c r="Y3015">
        <f t="shared" si="1057"/>
        <v>0</v>
      </c>
      <c r="Z3015">
        <f t="shared" si="1058"/>
        <v>0</v>
      </c>
      <c r="AA3015">
        <f t="shared" si="1059"/>
        <v>0</v>
      </c>
      <c r="AB3015">
        <f t="shared" si="1060"/>
        <v>0</v>
      </c>
      <c r="AC3015">
        <f t="shared" si="1061"/>
        <v>-1</v>
      </c>
      <c r="AD3015">
        <f t="shared" si="1062"/>
        <v>1</v>
      </c>
      <c r="AE3015" s="4" t="s">
        <v>2828</v>
      </c>
      <c r="AF3015" s="9" t="s">
        <v>2829</v>
      </c>
      <c r="AG3015">
        <v>0</v>
      </c>
      <c r="AH3015">
        <v>1</v>
      </c>
      <c r="AI3015">
        <v>0</v>
      </c>
      <c r="AJ3015">
        <v>1</v>
      </c>
      <c r="AK3015" s="9" t="s">
        <v>2840</v>
      </c>
      <c r="AL3015">
        <f t="shared" si="1063"/>
        <v>0</v>
      </c>
      <c r="AM3015">
        <f>IF(AND(INDIRECT(AN3015)='Sample Select backend'!$C$2,INDIRECT(AO3015)=1,INDIRECT(AP3015)='Sample Select backend'!$F$2,INDIRECT(AQ3015)=1,INDIRECT(AR3015)='Sample Select backend'!$M$2),1,0)</f>
        <v>0</v>
      </c>
      <c r="AN3015" t="str">
        <f>_xlfn.CONCAT('Sample Select backend'!$C$4,ROW(AN3015))</f>
        <v>AE3015</v>
      </c>
      <c r="AO3015" s="9" t="str">
        <f>_xlfn.CONCAT('Sample Select backend'!$J$2,ROW(AO3015))</f>
        <v>AJ3015</v>
      </c>
      <c r="AP3015" t="str">
        <f>_xlfn.CONCAT('Sample Select backend'!$F$4,ROW(AP3015))</f>
        <v>AF3015</v>
      </c>
      <c r="AQ3015" t="str">
        <f>_xlfn.CONCAT('Sample Select backend'!$I$10,ROW(AQ3015))</f>
        <v>R3015</v>
      </c>
      <c r="AR3015" t="str">
        <f>_xlfn.CONCAT('Sample Select backend'!$M$4,ROW(AR3015))</f>
        <v>AK3015</v>
      </c>
      <c r="AS3015" t="str">
        <f t="shared" si="1064"/>
        <v>Saint Kitts and Nevis</v>
      </c>
      <c r="AT3015" s="9" t="str">
        <f t="shared" si="1065"/>
        <v>Tax exemption/waiver/suspension</v>
      </c>
      <c r="AU3015">
        <f t="shared" si="1066"/>
        <v>0</v>
      </c>
      <c r="AV3015" s="9">
        <v>1</v>
      </c>
    </row>
    <row r="3016" spans="1:48" x14ac:dyDescent="0.35">
      <c r="A3016" t="s">
        <v>96</v>
      </c>
      <c r="B3016" s="24">
        <v>1</v>
      </c>
      <c r="C3016" s="24" t="s">
        <v>206</v>
      </c>
      <c r="D3016" s="24" t="s">
        <v>4338</v>
      </c>
      <c r="E3016" s="24"/>
      <c r="O3016" t="s">
        <v>2801</v>
      </c>
      <c r="P3016" t="s">
        <v>2810</v>
      </c>
      <c r="Q3016" t="s">
        <v>2813</v>
      </c>
      <c r="R3016">
        <v>0</v>
      </c>
      <c r="S3016" t="s">
        <v>202</v>
      </c>
      <c r="T3016" t="s">
        <v>202</v>
      </c>
      <c r="U3016" t="s">
        <v>202</v>
      </c>
      <c r="V3016">
        <v>-1</v>
      </c>
      <c r="W3016">
        <v>-1</v>
      </c>
      <c r="X3016">
        <v>-1</v>
      </c>
      <c r="Y3016">
        <v>-1</v>
      </c>
      <c r="Z3016">
        <v>-1</v>
      </c>
      <c r="AA3016">
        <v>-1</v>
      </c>
      <c r="AB3016">
        <v>-1</v>
      </c>
      <c r="AC3016">
        <v>-1</v>
      </c>
      <c r="AD3016">
        <v>-1</v>
      </c>
      <c r="AE3016" s="4" t="s">
        <v>2828</v>
      </c>
      <c r="AF3016" s="9" t="s">
        <v>2829</v>
      </c>
      <c r="AG3016">
        <v>0</v>
      </c>
      <c r="AH3016">
        <v>1</v>
      </c>
      <c r="AI3016">
        <v>0</v>
      </c>
      <c r="AJ3016">
        <v>1</v>
      </c>
      <c r="AK3016" s="9" t="s">
        <v>2840</v>
      </c>
      <c r="AL3016">
        <f t="shared" si="1063"/>
        <v>0</v>
      </c>
      <c r="AM3016">
        <f>IF(AND(INDIRECT(AN3016)='Sample Select backend'!$C$2,INDIRECT(AO3016)=1,INDIRECT(AP3016)='Sample Select backend'!$F$2,INDIRECT(AQ3016)=1,INDIRECT(AR3016)='Sample Select backend'!$M$2),1,0)</f>
        <v>0</v>
      </c>
      <c r="AN3016" t="str">
        <f>_xlfn.CONCAT('Sample Select backend'!$C$4,ROW(AN3016))</f>
        <v>AE3016</v>
      </c>
      <c r="AO3016" s="9" t="str">
        <f>_xlfn.CONCAT('Sample Select backend'!$J$2,ROW(AO3016))</f>
        <v>AJ3016</v>
      </c>
      <c r="AP3016" t="str">
        <f>_xlfn.CONCAT('Sample Select backend'!$F$4,ROW(AP3016))</f>
        <v>AF3016</v>
      </c>
      <c r="AQ3016" t="str">
        <f>_xlfn.CONCAT('Sample Select backend'!$I$10,ROW(AQ3016))</f>
        <v>R3016</v>
      </c>
      <c r="AR3016" t="str">
        <f>_xlfn.CONCAT('Sample Select backend'!$M$4,ROW(AR3016))</f>
        <v>AK3016</v>
      </c>
      <c r="AS3016" t="str">
        <f t="shared" si="1064"/>
        <v>Saint Kitts and Nevis</v>
      </c>
      <c r="AT3016" s="9" t="str">
        <f t="shared" si="1065"/>
        <v>Tax exemption/waiver/suspension</v>
      </c>
      <c r="AU3016">
        <f t="shared" si="1066"/>
        <v>0</v>
      </c>
      <c r="AV3016" s="9">
        <v>1</v>
      </c>
    </row>
    <row r="3017" spans="1:48" x14ac:dyDescent="0.35">
      <c r="A3017" t="s">
        <v>103</v>
      </c>
      <c r="B3017">
        <v>6</v>
      </c>
      <c r="C3017">
        <v>28</v>
      </c>
      <c r="D3017" t="s">
        <v>1445</v>
      </c>
      <c r="E3017">
        <v>1</v>
      </c>
      <c r="F3017">
        <v>1</v>
      </c>
      <c r="G3017">
        <v>2</v>
      </c>
      <c r="H3017">
        <v>-1</v>
      </c>
      <c r="I3017">
        <v>2</v>
      </c>
      <c r="J3017">
        <v>2</v>
      </c>
      <c r="K3017">
        <v>1</v>
      </c>
      <c r="L3017">
        <v>-2</v>
      </c>
      <c r="M3017">
        <v>1</v>
      </c>
      <c r="N3017" t="s">
        <v>2702</v>
      </c>
      <c r="O3017" t="s">
        <v>2801</v>
      </c>
      <c r="P3017" t="s">
        <v>2811</v>
      </c>
      <c r="Q3017" t="s">
        <v>2816</v>
      </c>
      <c r="R3017">
        <v>0</v>
      </c>
      <c r="S3017">
        <v>-20.36</v>
      </c>
      <c r="T3017">
        <v>-7.95</v>
      </c>
      <c r="U3017">
        <v>86.49</v>
      </c>
      <c r="V3017">
        <f t="shared" ref="V3017:V3026" si="1067">IF(E3017&gt;0,1,IF(E3017&lt;0,0,-1))</f>
        <v>1</v>
      </c>
      <c r="W3017">
        <f t="shared" ref="W3017:W3026" si="1068">IF(F3017&gt;0,1,IF(F3017&lt;0,0,-1))</f>
        <v>1</v>
      </c>
      <c r="X3017">
        <f t="shared" ref="X3017:X3026" si="1069">IF(G3017&gt;0,1,IF(G3017&lt;0,0,-1))</f>
        <v>1</v>
      </c>
      <c r="Y3017">
        <f t="shared" ref="Y3017:Y3026" si="1070">IF(H3017&gt;0,1,IF(H3017&lt;0,0,-1))</f>
        <v>0</v>
      </c>
      <c r="Z3017">
        <f t="shared" ref="Z3017:Z3026" si="1071">IF(I3017&gt;0,1,IF(I3017&lt;0,0,-1))</f>
        <v>1</v>
      </c>
      <c r="AA3017">
        <f t="shared" ref="AA3017:AA3026" si="1072">IF(J3017&gt;0,1,IF(J3017&lt;0,0,-1))</f>
        <v>1</v>
      </c>
      <c r="AB3017">
        <f t="shared" ref="AB3017:AB3026" si="1073">IF(K3017&gt;0,1,IF(K3017&lt;0,0,-1))</f>
        <v>1</v>
      </c>
      <c r="AC3017">
        <f t="shared" ref="AC3017:AC3026" si="1074">IF(L3017&gt;0,1,IF(L3017&lt;0,0,-1))</f>
        <v>0</v>
      </c>
      <c r="AD3017">
        <f t="shared" ref="AD3017:AD3026" si="1075">IF(M3017&gt;0,1,IF(M3017&lt;0,0,-1))</f>
        <v>1</v>
      </c>
      <c r="AE3017" s="4" t="s">
        <v>2828</v>
      </c>
      <c r="AF3017" s="9" t="s">
        <v>2829</v>
      </c>
      <c r="AG3017">
        <v>1</v>
      </c>
      <c r="AH3017">
        <v>0</v>
      </c>
      <c r="AI3017">
        <v>0</v>
      </c>
      <c r="AJ3017">
        <v>1</v>
      </c>
      <c r="AK3017" s="9" t="s">
        <v>2840</v>
      </c>
      <c r="AL3017">
        <f t="shared" si="1063"/>
        <v>0</v>
      </c>
      <c r="AM3017">
        <f>IF(AND(INDIRECT(AN3017)='Sample Select backend'!$C$2,INDIRECT(AO3017)=1,INDIRECT(AP3017)='Sample Select backend'!$F$2,INDIRECT(AQ3017)=1,INDIRECT(AR3017)='Sample Select backend'!$M$2),1,0)</f>
        <v>0</v>
      </c>
      <c r="AN3017" t="str">
        <f>_xlfn.CONCAT('Sample Select backend'!$C$4,ROW(AN3017))</f>
        <v>AE3017</v>
      </c>
      <c r="AO3017" s="9" t="str">
        <f>_xlfn.CONCAT('Sample Select backend'!$J$2,ROW(AO3017))</f>
        <v>AJ3017</v>
      </c>
      <c r="AP3017" t="str">
        <f>_xlfn.CONCAT('Sample Select backend'!$F$4,ROW(AP3017))</f>
        <v>AF3017</v>
      </c>
      <c r="AQ3017" t="str">
        <f>_xlfn.CONCAT('Sample Select backend'!$I$10,ROW(AQ3017))</f>
        <v>R3017</v>
      </c>
      <c r="AR3017" t="str">
        <f>_xlfn.CONCAT('Sample Select backend'!$M$4,ROW(AR3017))</f>
        <v>AK3017</v>
      </c>
      <c r="AS3017" t="str">
        <f t="shared" si="1064"/>
        <v>Saint Lucia</v>
      </c>
      <c r="AT3017" s="9">
        <f t="shared" si="1065"/>
        <v>28</v>
      </c>
      <c r="AU3017">
        <f t="shared" si="1066"/>
        <v>1</v>
      </c>
      <c r="AV3017" s="9">
        <v>1</v>
      </c>
    </row>
    <row r="3018" spans="1:48" x14ac:dyDescent="0.35">
      <c r="A3018" t="s">
        <v>103</v>
      </c>
      <c r="B3018">
        <v>4</v>
      </c>
      <c r="C3018">
        <v>20</v>
      </c>
      <c r="D3018" t="s">
        <v>1446</v>
      </c>
      <c r="E3018">
        <v>-2</v>
      </c>
      <c r="F3018">
        <v>2</v>
      </c>
      <c r="G3018">
        <v>-2</v>
      </c>
      <c r="H3018">
        <v>-1</v>
      </c>
      <c r="J3018">
        <v>-2</v>
      </c>
      <c r="K3018">
        <v>-2</v>
      </c>
      <c r="L3018">
        <v>2</v>
      </c>
      <c r="M3018">
        <v>1</v>
      </c>
      <c r="N3018" t="s">
        <v>2702</v>
      </c>
      <c r="O3018" t="s">
        <v>2801</v>
      </c>
      <c r="P3018" t="s">
        <v>2811</v>
      </c>
      <c r="Q3018" t="s">
        <v>2816</v>
      </c>
      <c r="R3018">
        <v>0</v>
      </c>
      <c r="S3018">
        <v>-20.36</v>
      </c>
      <c r="T3018">
        <v>-7.95</v>
      </c>
      <c r="U3018">
        <v>86.49</v>
      </c>
      <c r="V3018">
        <f t="shared" si="1067"/>
        <v>0</v>
      </c>
      <c r="W3018">
        <f t="shared" si="1068"/>
        <v>1</v>
      </c>
      <c r="X3018">
        <f t="shared" si="1069"/>
        <v>0</v>
      </c>
      <c r="Y3018">
        <f t="shared" si="1070"/>
        <v>0</v>
      </c>
      <c r="Z3018">
        <f t="shared" si="1071"/>
        <v>-1</v>
      </c>
      <c r="AA3018">
        <f t="shared" si="1072"/>
        <v>0</v>
      </c>
      <c r="AB3018">
        <f t="shared" si="1073"/>
        <v>0</v>
      </c>
      <c r="AC3018">
        <f t="shared" si="1074"/>
        <v>1</v>
      </c>
      <c r="AD3018">
        <f t="shared" si="1075"/>
        <v>1</v>
      </c>
      <c r="AE3018" s="4" t="s">
        <v>2828</v>
      </c>
      <c r="AF3018" s="9" t="s">
        <v>2829</v>
      </c>
      <c r="AG3018">
        <v>1</v>
      </c>
      <c r="AH3018">
        <v>0</v>
      </c>
      <c r="AI3018">
        <v>0</v>
      </c>
      <c r="AJ3018">
        <v>1</v>
      </c>
      <c r="AK3018" s="9" t="s">
        <v>2840</v>
      </c>
      <c r="AL3018">
        <f t="shared" si="1063"/>
        <v>0</v>
      </c>
      <c r="AM3018">
        <f>IF(AND(INDIRECT(AN3018)='Sample Select backend'!$C$2,INDIRECT(AO3018)=1,INDIRECT(AP3018)='Sample Select backend'!$F$2,INDIRECT(AQ3018)=1,INDIRECT(AR3018)='Sample Select backend'!$M$2),1,0)</f>
        <v>0</v>
      </c>
      <c r="AN3018" t="str">
        <f>_xlfn.CONCAT('Sample Select backend'!$C$4,ROW(AN3018))</f>
        <v>AE3018</v>
      </c>
      <c r="AO3018" s="9" t="str">
        <f>_xlfn.CONCAT('Sample Select backend'!$J$2,ROW(AO3018))</f>
        <v>AJ3018</v>
      </c>
      <c r="AP3018" t="str">
        <f>_xlfn.CONCAT('Sample Select backend'!$F$4,ROW(AP3018))</f>
        <v>AF3018</v>
      </c>
      <c r="AQ3018" t="str">
        <f>_xlfn.CONCAT('Sample Select backend'!$I$10,ROW(AQ3018))</f>
        <v>R3018</v>
      </c>
      <c r="AR3018" t="str">
        <f>_xlfn.CONCAT('Sample Select backend'!$M$4,ROW(AR3018))</f>
        <v>AK3018</v>
      </c>
      <c r="AS3018" t="str">
        <f t="shared" si="1064"/>
        <v>Saint Lucia</v>
      </c>
      <c r="AT3018" s="9">
        <f t="shared" si="1065"/>
        <v>20</v>
      </c>
      <c r="AU3018">
        <f t="shared" si="1066"/>
        <v>0</v>
      </c>
      <c r="AV3018" s="9">
        <v>1</v>
      </c>
    </row>
    <row r="3019" spans="1:48" x14ac:dyDescent="0.35">
      <c r="A3019" t="s">
        <v>103</v>
      </c>
      <c r="B3019">
        <v>1</v>
      </c>
      <c r="C3019">
        <v>6</v>
      </c>
      <c r="D3019" t="s">
        <v>1447</v>
      </c>
      <c r="E3019">
        <v>-2</v>
      </c>
      <c r="F3019">
        <v>2</v>
      </c>
      <c r="G3019">
        <v>2</v>
      </c>
      <c r="H3019">
        <v>2</v>
      </c>
      <c r="I3019">
        <v>2</v>
      </c>
      <c r="J3019">
        <v>2</v>
      </c>
      <c r="K3019">
        <v>1</v>
      </c>
      <c r="L3019">
        <v>2</v>
      </c>
      <c r="M3019">
        <v>1</v>
      </c>
      <c r="N3019" t="s">
        <v>2702</v>
      </c>
      <c r="O3019" t="s">
        <v>2801</v>
      </c>
      <c r="P3019" t="s">
        <v>2811</v>
      </c>
      <c r="Q3019" t="s">
        <v>2816</v>
      </c>
      <c r="R3019">
        <v>0</v>
      </c>
      <c r="S3019">
        <v>-20.36</v>
      </c>
      <c r="T3019">
        <v>-7.95</v>
      </c>
      <c r="U3019">
        <v>86.49</v>
      </c>
      <c r="V3019">
        <f t="shared" si="1067"/>
        <v>0</v>
      </c>
      <c r="W3019">
        <f t="shared" si="1068"/>
        <v>1</v>
      </c>
      <c r="X3019">
        <f t="shared" si="1069"/>
        <v>1</v>
      </c>
      <c r="Y3019">
        <f t="shared" si="1070"/>
        <v>1</v>
      </c>
      <c r="Z3019">
        <f t="shared" si="1071"/>
        <v>1</v>
      </c>
      <c r="AA3019">
        <f t="shared" si="1072"/>
        <v>1</v>
      </c>
      <c r="AB3019">
        <f t="shared" si="1073"/>
        <v>1</v>
      </c>
      <c r="AC3019">
        <f t="shared" si="1074"/>
        <v>1</v>
      </c>
      <c r="AD3019">
        <f t="shared" si="1075"/>
        <v>1</v>
      </c>
      <c r="AE3019" s="4" t="s">
        <v>2828</v>
      </c>
      <c r="AF3019" s="9" t="s">
        <v>2829</v>
      </c>
      <c r="AG3019">
        <v>1</v>
      </c>
      <c r="AH3019">
        <v>0</v>
      </c>
      <c r="AI3019">
        <v>0</v>
      </c>
      <c r="AJ3019">
        <v>1</v>
      </c>
      <c r="AK3019" s="9" t="s">
        <v>2840</v>
      </c>
      <c r="AL3019">
        <f t="shared" si="1063"/>
        <v>0</v>
      </c>
      <c r="AM3019">
        <f>IF(AND(INDIRECT(AN3019)='Sample Select backend'!$C$2,INDIRECT(AO3019)=1,INDIRECT(AP3019)='Sample Select backend'!$F$2,INDIRECT(AQ3019)=1,INDIRECT(AR3019)='Sample Select backend'!$M$2),1,0)</f>
        <v>0</v>
      </c>
      <c r="AN3019" t="str">
        <f>_xlfn.CONCAT('Sample Select backend'!$C$4,ROW(AN3019))</f>
        <v>AE3019</v>
      </c>
      <c r="AO3019" s="9" t="str">
        <f>_xlfn.CONCAT('Sample Select backend'!$J$2,ROW(AO3019))</f>
        <v>AJ3019</v>
      </c>
      <c r="AP3019" t="str">
        <f>_xlfn.CONCAT('Sample Select backend'!$F$4,ROW(AP3019))</f>
        <v>AF3019</v>
      </c>
      <c r="AQ3019" t="str">
        <f>_xlfn.CONCAT('Sample Select backend'!$I$10,ROW(AQ3019))</f>
        <v>R3019</v>
      </c>
      <c r="AR3019" t="str">
        <f>_xlfn.CONCAT('Sample Select backend'!$M$4,ROW(AR3019))</f>
        <v>AK3019</v>
      </c>
      <c r="AS3019" t="str">
        <f t="shared" si="1064"/>
        <v>Saint Lucia</v>
      </c>
      <c r="AT3019" s="9">
        <f t="shared" si="1065"/>
        <v>6</v>
      </c>
      <c r="AU3019">
        <f t="shared" si="1066"/>
        <v>0</v>
      </c>
      <c r="AV3019" s="9">
        <v>1</v>
      </c>
    </row>
    <row r="3020" spans="1:48" x14ac:dyDescent="0.35">
      <c r="A3020" t="s">
        <v>103</v>
      </c>
      <c r="B3020">
        <v>1</v>
      </c>
      <c r="C3020">
        <v>6</v>
      </c>
      <c r="D3020" t="s">
        <v>1448</v>
      </c>
      <c r="E3020">
        <v>-2</v>
      </c>
      <c r="F3020">
        <v>2</v>
      </c>
      <c r="G3020">
        <v>2</v>
      </c>
      <c r="H3020">
        <v>2</v>
      </c>
      <c r="I3020">
        <v>2</v>
      </c>
      <c r="J3020">
        <v>2</v>
      </c>
      <c r="K3020">
        <v>1</v>
      </c>
      <c r="L3020">
        <v>2</v>
      </c>
      <c r="M3020">
        <v>1</v>
      </c>
      <c r="N3020" t="s">
        <v>2702</v>
      </c>
      <c r="O3020" t="s">
        <v>2801</v>
      </c>
      <c r="P3020" t="s">
        <v>2811</v>
      </c>
      <c r="Q3020" t="s">
        <v>2816</v>
      </c>
      <c r="R3020">
        <v>0</v>
      </c>
      <c r="S3020">
        <v>-20.36</v>
      </c>
      <c r="T3020">
        <v>-7.95</v>
      </c>
      <c r="U3020">
        <v>86.49</v>
      </c>
      <c r="V3020">
        <f t="shared" si="1067"/>
        <v>0</v>
      </c>
      <c r="W3020">
        <f t="shared" si="1068"/>
        <v>1</v>
      </c>
      <c r="X3020">
        <f t="shared" si="1069"/>
        <v>1</v>
      </c>
      <c r="Y3020">
        <f t="shared" si="1070"/>
        <v>1</v>
      </c>
      <c r="Z3020">
        <f t="shared" si="1071"/>
        <v>1</v>
      </c>
      <c r="AA3020">
        <f t="shared" si="1072"/>
        <v>1</v>
      </c>
      <c r="AB3020">
        <f t="shared" si="1073"/>
        <v>1</v>
      </c>
      <c r="AC3020">
        <f t="shared" si="1074"/>
        <v>1</v>
      </c>
      <c r="AD3020">
        <f t="shared" si="1075"/>
        <v>1</v>
      </c>
      <c r="AE3020" s="4" t="s">
        <v>2828</v>
      </c>
      <c r="AF3020" s="9" t="s">
        <v>2829</v>
      </c>
      <c r="AG3020">
        <v>1</v>
      </c>
      <c r="AH3020">
        <v>0</v>
      </c>
      <c r="AI3020">
        <v>0</v>
      </c>
      <c r="AJ3020">
        <v>1</v>
      </c>
      <c r="AK3020" s="9" t="s">
        <v>2840</v>
      </c>
      <c r="AL3020">
        <f t="shared" si="1063"/>
        <v>0</v>
      </c>
      <c r="AM3020">
        <f>IF(AND(INDIRECT(AN3020)='Sample Select backend'!$C$2,INDIRECT(AO3020)=1,INDIRECT(AP3020)='Sample Select backend'!$F$2,INDIRECT(AQ3020)=1,INDIRECT(AR3020)='Sample Select backend'!$M$2),1,0)</f>
        <v>0</v>
      </c>
      <c r="AN3020" t="str">
        <f>_xlfn.CONCAT('Sample Select backend'!$C$4,ROW(AN3020))</f>
        <v>AE3020</v>
      </c>
      <c r="AO3020" s="9" t="str">
        <f>_xlfn.CONCAT('Sample Select backend'!$J$2,ROW(AO3020))</f>
        <v>AJ3020</v>
      </c>
      <c r="AP3020" t="str">
        <f>_xlfn.CONCAT('Sample Select backend'!$F$4,ROW(AP3020))</f>
        <v>AF3020</v>
      </c>
      <c r="AQ3020" t="str">
        <f>_xlfn.CONCAT('Sample Select backend'!$I$10,ROW(AQ3020))</f>
        <v>R3020</v>
      </c>
      <c r="AR3020" t="str">
        <f>_xlfn.CONCAT('Sample Select backend'!$M$4,ROW(AR3020))</f>
        <v>AK3020</v>
      </c>
      <c r="AS3020" t="str">
        <f t="shared" si="1064"/>
        <v>Saint Lucia</v>
      </c>
      <c r="AT3020" s="9">
        <f t="shared" si="1065"/>
        <v>6</v>
      </c>
      <c r="AU3020">
        <f t="shared" si="1066"/>
        <v>0</v>
      </c>
      <c r="AV3020" s="9">
        <v>1</v>
      </c>
    </row>
    <row r="3021" spans="1:48" x14ac:dyDescent="0.35">
      <c r="A3021" t="s">
        <v>103</v>
      </c>
      <c r="B3021">
        <v>1</v>
      </c>
      <c r="C3021">
        <v>6</v>
      </c>
      <c r="D3021" t="s">
        <v>1443</v>
      </c>
      <c r="E3021">
        <v>-2</v>
      </c>
      <c r="F3021">
        <v>2</v>
      </c>
      <c r="G3021">
        <v>2</v>
      </c>
      <c r="H3021">
        <v>2</v>
      </c>
      <c r="I3021">
        <v>2</v>
      </c>
      <c r="J3021">
        <v>2</v>
      </c>
      <c r="K3021">
        <v>1</v>
      </c>
      <c r="L3021">
        <v>2</v>
      </c>
      <c r="M3021">
        <v>1</v>
      </c>
      <c r="N3021" t="s">
        <v>2702</v>
      </c>
      <c r="O3021" t="s">
        <v>2801</v>
      </c>
      <c r="P3021" t="s">
        <v>2811</v>
      </c>
      <c r="Q3021" t="s">
        <v>2816</v>
      </c>
      <c r="R3021">
        <v>0</v>
      </c>
      <c r="S3021">
        <v>-20.36</v>
      </c>
      <c r="T3021">
        <v>-7.95</v>
      </c>
      <c r="U3021">
        <v>86.49</v>
      </c>
      <c r="V3021">
        <f t="shared" si="1067"/>
        <v>0</v>
      </c>
      <c r="W3021">
        <f t="shared" si="1068"/>
        <v>1</v>
      </c>
      <c r="X3021">
        <f t="shared" si="1069"/>
        <v>1</v>
      </c>
      <c r="Y3021">
        <f t="shared" si="1070"/>
        <v>1</v>
      </c>
      <c r="Z3021">
        <f t="shared" si="1071"/>
        <v>1</v>
      </c>
      <c r="AA3021">
        <f t="shared" si="1072"/>
        <v>1</v>
      </c>
      <c r="AB3021">
        <f t="shared" si="1073"/>
        <v>1</v>
      </c>
      <c r="AC3021">
        <f t="shared" si="1074"/>
        <v>1</v>
      </c>
      <c r="AD3021">
        <f t="shared" si="1075"/>
        <v>1</v>
      </c>
      <c r="AE3021" s="4" t="s">
        <v>2828</v>
      </c>
      <c r="AF3021" s="9" t="s">
        <v>2829</v>
      </c>
      <c r="AG3021">
        <v>1</v>
      </c>
      <c r="AH3021">
        <v>0</v>
      </c>
      <c r="AI3021">
        <v>0</v>
      </c>
      <c r="AJ3021">
        <v>1</v>
      </c>
      <c r="AK3021" s="9" t="s">
        <v>2840</v>
      </c>
      <c r="AL3021">
        <f t="shared" si="1063"/>
        <v>0</v>
      </c>
      <c r="AM3021">
        <f>IF(AND(INDIRECT(AN3021)='Sample Select backend'!$C$2,INDIRECT(AO3021)=1,INDIRECT(AP3021)='Sample Select backend'!$F$2,INDIRECT(AQ3021)=1,INDIRECT(AR3021)='Sample Select backend'!$M$2),1,0)</f>
        <v>0</v>
      </c>
      <c r="AN3021" t="str">
        <f>_xlfn.CONCAT('Sample Select backend'!$C$4,ROW(AN3021))</f>
        <v>AE3021</v>
      </c>
      <c r="AO3021" s="9" t="str">
        <f>_xlfn.CONCAT('Sample Select backend'!$J$2,ROW(AO3021))</f>
        <v>AJ3021</v>
      </c>
      <c r="AP3021" t="str">
        <f>_xlfn.CONCAT('Sample Select backend'!$F$4,ROW(AP3021))</f>
        <v>AF3021</v>
      </c>
      <c r="AQ3021" t="str">
        <f>_xlfn.CONCAT('Sample Select backend'!$I$10,ROW(AQ3021))</f>
        <v>R3021</v>
      </c>
      <c r="AR3021" t="str">
        <f>_xlfn.CONCAT('Sample Select backend'!$M$4,ROW(AR3021))</f>
        <v>AK3021</v>
      </c>
      <c r="AS3021" t="str">
        <f t="shared" si="1064"/>
        <v>Saint Lucia</v>
      </c>
      <c r="AT3021" s="9">
        <f t="shared" si="1065"/>
        <v>6</v>
      </c>
      <c r="AU3021">
        <f t="shared" si="1066"/>
        <v>0</v>
      </c>
      <c r="AV3021" s="9">
        <v>1</v>
      </c>
    </row>
    <row r="3022" spans="1:48" x14ac:dyDescent="0.35">
      <c r="A3022" t="s">
        <v>103</v>
      </c>
      <c r="B3022">
        <v>1</v>
      </c>
      <c r="C3022">
        <v>4</v>
      </c>
      <c r="D3022" t="s">
        <v>1451</v>
      </c>
      <c r="F3022">
        <v>2</v>
      </c>
      <c r="G3022">
        <v>-2</v>
      </c>
      <c r="H3022">
        <v>-1</v>
      </c>
      <c r="K3022">
        <v>2</v>
      </c>
      <c r="L3022">
        <v>-2</v>
      </c>
      <c r="M3022">
        <v>1</v>
      </c>
      <c r="N3022" t="s">
        <v>2702</v>
      </c>
      <c r="O3022" t="s">
        <v>2801</v>
      </c>
      <c r="P3022" t="s">
        <v>2811</v>
      </c>
      <c r="Q3022" t="s">
        <v>2816</v>
      </c>
      <c r="R3022">
        <v>0</v>
      </c>
      <c r="S3022">
        <v>-20.36</v>
      </c>
      <c r="T3022">
        <v>-7.95</v>
      </c>
      <c r="U3022">
        <v>86.49</v>
      </c>
      <c r="V3022">
        <f t="shared" si="1067"/>
        <v>-1</v>
      </c>
      <c r="W3022">
        <f t="shared" si="1068"/>
        <v>1</v>
      </c>
      <c r="X3022">
        <f t="shared" si="1069"/>
        <v>0</v>
      </c>
      <c r="Y3022">
        <f t="shared" si="1070"/>
        <v>0</v>
      </c>
      <c r="Z3022">
        <f t="shared" si="1071"/>
        <v>-1</v>
      </c>
      <c r="AA3022">
        <f t="shared" si="1072"/>
        <v>-1</v>
      </c>
      <c r="AB3022">
        <f t="shared" si="1073"/>
        <v>1</v>
      </c>
      <c r="AC3022">
        <f t="shared" si="1074"/>
        <v>0</v>
      </c>
      <c r="AD3022">
        <f t="shared" si="1075"/>
        <v>1</v>
      </c>
      <c r="AE3022" s="4" t="s">
        <v>2828</v>
      </c>
      <c r="AF3022" s="9" t="s">
        <v>2829</v>
      </c>
      <c r="AG3022">
        <v>1</v>
      </c>
      <c r="AH3022">
        <v>0</v>
      </c>
      <c r="AI3022">
        <v>0</v>
      </c>
      <c r="AJ3022">
        <v>1</v>
      </c>
      <c r="AK3022" s="9" t="s">
        <v>2840</v>
      </c>
      <c r="AL3022">
        <f t="shared" si="1063"/>
        <v>0</v>
      </c>
      <c r="AM3022">
        <f>IF(AND(INDIRECT(AN3022)='Sample Select backend'!$C$2,INDIRECT(AO3022)=1,INDIRECT(AP3022)='Sample Select backend'!$F$2,INDIRECT(AQ3022)=1,INDIRECT(AR3022)='Sample Select backend'!$M$2),1,0)</f>
        <v>0</v>
      </c>
      <c r="AN3022" t="str">
        <f>_xlfn.CONCAT('Sample Select backend'!$C$4,ROW(AN3022))</f>
        <v>AE3022</v>
      </c>
      <c r="AO3022" s="9" t="str">
        <f>_xlfn.CONCAT('Sample Select backend'!$J$2,ROW(AO3022))</f>
        <v>AJ3022</v>
      </c>
      <c r="AP3022" t="str">
        <f>_xlfn.CONCAT('Sample Select backend'!$F$4,ROW(AP3022))</f>
        <v>AF3022</v>
      </c>
      <c r="AQ3022" t="str">
        <f>_xlfn.CONCAT('Sample Select backend'!$I$10,ROW(AQ3022))</f>
        <v>R3022</v>
      </c>
      <c r="AR3022" t="str">
        <f>_xlfn.CONCAT('Sample Select backend'!$M$4,ROW(AR3022))</f>
        <v>AK3022</v>
      </c>
      <c r="AS3022" t="str">
        <f t="shared" si="1064"/>
        <v>Saint Lucia</v>
      </c>
      <c r="AT3022" s="9">
        <f t="shared" si="1065"/>
        <v>4</v>
      </c>
      <c r="AU3022">
        <f t="shared" si="1066"/>
        <v>0</v>
      </c>
      <c r="AV3022" s="9">
        <v>1</v>
      </c>
    </row>
    <row r="3023" spans="1:48" x14ac:dyDescent="0.35">
      <c r="A3023" t="s">
        <v>103</v>
      </c>
      <c r="B3023">
        <v>6</v>
      </c>
      <c r="C3023" t="s">
        <v>201</v>
      </c>
      <c r="D3023" t="s">
        <v>1450</v>
      </c>
      <c r="F3023">
        <v>1</v>
      </c>
      <c r="G3023">
        <v>2</v>
      </c>
      <c r="H3023">
        <v>1</v>
      </c>
      <c r="I3023">
        <v>2</v>
      </c>
      <c r="J3023">
        <v>2</v>
      </c>
      <c r="K3023">
        <v>1</v>
      </c>
      <c r="L3023">
        <v>2</v>
      </c>
      <c r="M3023">
        <v>1</v>
      </c>
      <c r="N3023" t="s">
        <v>2702</v>
      </c>
      <c r="O3023" t="s">
        <v>2801</v>
      </c>
      <c r="P3023" t="s">
        <v>2811</v>
      </c>
      <c r="Q3023" t="s">
        <v>2816</v>
      </c>
      <c r="R3023">
        <v>0</v>
      </c>
      <c r="S3023">
        <v>-20.36</v>
      </c>
      <c r="T3023">
        <v>-7.95</v>
      </c>
      <c r="U3023">
        <v>86.49</v>
      </c>
      <c r="V3023">
        <f t="shared" si="1067"/>
        <v>-1</v>
      </c>
      <c r="W3023">
        <f t="shared" si="1068"/>
        <v>1</v>
      </c>
      <c r="X3023">
        <f t="shared" si="1069"/>
        <v>1</v>
      </c>
      <c r="Y3023">
        <f t="shared" si="1070"/>
        <v>1</v>
      </c>
      <c r="Z3023">
        <f t="shared" si="1071"/>
        <v>1</v>
      </c>
      <c r="AA3023">
        <f t="shared" si="1072"/>
        <v>1</v>
      </c>
      <c r="AB3023">
        <f t="shared" si="1073"/>
        <v>1</v>
      </c>
      <c r="AC3023">
        <f t="shared" si="1074"/>
        <v>1</v>
      </c>
      <c r="AD3023">
        <f t="shared" si="1075"/>
        <v>1</v>
      </c>
      <c r="AE3023" s="4" t="s">
        <v>2828</v>
      </c>
      <c r="AF3023" s="9" t="s">
        <v>2829</v>
      </c>
      <c r="AG3023">
        <v>1</v>
      </c>
      <c r="AH3023">
        <v>0</v>
      </c>
      <c r="AI3023">
        <v>0</v>
      </c>
      <c r="AJ3023">
        <v>1</v>
      </c>
      <c r="AK3023" s="9" t="s">
        <v>2840</v>
      </c>
      <c r="AL3023">
        <f t="shared" si="1063"/>
        <v>0</v>
      </c>
      <c r="AM3023">
        <f>IF(AND(INDIRECT(AN3023)='Sample Select backend'!$C$2,INDIRECT(AO3023)=1,INDIRECT(AP3023)='Sample Select backend'!$F$2,INDIRECT(AQ3023)=1,INDIRECT(AR3023)='Sample Select backend'!$M$2),1,0)</f>
        <v>0</v>
      </c>
      <c r="AN3023" t="str">
        <f>_xlfn.CONCAT('Sample Select backend'!$C$4,ROW(AN3023))</f>
        <v>AE3023</v>
      </c>
      <c r="AO3023" s="9" t="str">
        <f>_xlfn.CONCAT('Sample Select backend'!$J$2,ROW(AO3023))</f>
        <v>AJ3023</v>
      </c>
      <c r="AP3023" t="str">
        <f>_xlfn.CONCAT('Sample Select backend'!$F$4,ROW(AP3023))</f>
        <v>AF3023</v>
      </c>
      <c r="AQ3023" t="str">
        <f>_xlfn.CONCAT('Sample Select backend'!$I$10,ROW(AQ3023))</f>
        <v>R3023</v>
      </c>
      <c r="AR3023" t="str">
        <f>_xlfn.CONCAT('Sample Select backend'!$M$4,ROW(AR3023))</f>
        <v>AK3023</v>
      </c>
      <c r="AS3023" t="str">
        <f t="shared" si="1064"/>
        <v>Saint Lucia</v>
      </c>
      <c r="AT3023" s="9" t="str">
        <f t="shared" si="1065"/>
        <v>Other</v>
      </c>
      <c r="AU3023">
        <f t="shared" si="1066"/>
        <v>0</v>
      </c>
      <c r="AV3023" s="9">
        <v>1</v>
      </c>
    </row>
    <row r="3024" spans="1:48" x14ac:dyDescent="0.35">
      <c r="A3024" t="s">
        <v>103</v>
      </c>
      <c r="B3024">
        <v>1</v>
      </c>
      <c r="C3024">
        <v>4</v>
      </c>
      <c r="D3024" t="s">
        <v>1449</v>
      </c>
      <c r="F3024">
        <v>1</v>
      </c>
      <c r="G3024">
        <v>-2</v>
      </c>
      <c r="H3024">
        <v>-2</v>
      </c>
      <c r="I3024">
        <v>2</v>
      </c>
      <c r="K3024">
        <v>1</v>
      </c>
      <c r="L3024">
        <v>-2</v>
      </c>
      <c r="M3024">
        <v>1</v>
      </c>
      <c r="N3024" t="s">
        <v>2702</v>
      </c>
      <c r="O3024" t="s">
        <v>2801</v>
      </c>
      <c r="P3024" t="s">
        <v>2811</v>
      </c>
      <c r="Q3024" t="s">
        <v>2816</v>
      </c>
      <c r="R3024">
        <v>0</v>
      </c>
      <c r="S3024">
        <v>-20.36</v>
      </c>
      <c r="T3024">
        <v>-7.95</v>
      </c>
      <c r="U3024">
        <v>86.49</v>
      </c>
      <c r="V3024">
        <f t="shared" si="1067"/>
        <v>-1</v>
      </c>
      <c r="W3024">
        <f t="shared" si="1068"/>
        <v>1</v>
      </c>
      <c r="X3024">
        <f t="shared" si="1069"/>
        <v>0</v>
      </c>
      <c r="Y3024">
        <f t="shared" si="1070"/>
        <v>0</v>
      </c>
      <c r="Z3024">
        <f t="shared" si="1071"/>
        <v>1</v>
      </c>
      <c r="AA3024">
        <f t="shared" si="1072"/>
        <v>-1</v>
      </c>
      <c r="AB3024">
        <f t="shared" si="1073"/>
        <v>1</v>
      </c>
      <c r="AC3024">
        <f t="shared" si="1074"/>
        <v>0</v>
      </c>
      <c r="AD3024">
        <f t="shared" si="1075"/>
        <v>1</v>
      </c>
      <c r="AE3024" s="4" t="s">
        <v>2828</v>
      </c>
      <c r="AF3024" s="9" t="s">
        <v>2829</v>
      </c>
      <c r="AG3024">
        <v>1</v>
      </c>
      <c r="AH3024">
        <v>0</v>
      </c>
      <c r="AI3024">
        <v>0</v>
      </c>
      <c r="AJ3024">
        <v>1</v>
      </c>
      <c r="AK3024" s="9" t="s">
        <v>2840</v>
      </c>
      <c r="AL3024">
        <f t="shared" si="1063"/>
        <v>0</v>
      </c>
      <c r="AM3024">
        <f>IF(AND(INDIRECT(AN3024)='Sample Select backend'!$C$2,INDIRECT(AO3024)=1,INDIRECT(AP3024)='Sample Select backend'!$F$2,INDIRECT(AQ3024)=1,INDIRECT(AR3024)='Sample Select backend'!$M$2),1,0)</f>
        <v>0</v>
      </c>
      <c r="AN3024" t="str">
        <f>_xlfn.CONCAT('Sample Select backend'!$C$4,ROW(AN3024))</f>
        <v>AE3024</v>
      </c>
      <c r="AO3024" s="9" t="str">
        <f>_xlfn.CONCAT('Sample Select backend'!$J$2,ROW(AO3024))</f>
        <v>AJ3024</v>
      </c>
      <c r="AP3024" t="str">
        <f>_xlfn.CONCAT('Sample Select backend'!$F$4,ROW(AP3024))</f>
        <v>AF3024</v>
      </c>
      <c r="AQ3024" t="str">
        <f>_xlfn.CONCAT('Sample Select backend'!$I$10,ROW(AQ3024))</f>
        <v>R3024</v>
      </c>
      <c r="AR3024" t="str">
        <f>_xlfn.CONCAT('Sample Select backend'!$M$4,ROW(AR3024))</f>
        <v>AK3024</v>
      </c>
      <c r="AS3024" t="str">
        <f t="shared" si="1064"/>
        <v>Saint Lucia</v>
      </c>
      <c r="AT3024" s="9">
        <f t="shared" si="1065"/>
        <v>4</v>
      </c>
      <c r="AU3024">
        <f t="shared" si="1066"/>
        <v>0</v>
      </c>
      <c r="AV3024" s="9">
        <v>0</v>
      </c>
    </row>
    <row r="3025" spans="1:48" x14ac:dyDescent="0.35">
      <c r="A3025" t="s">
        <v>103</v>
      </c>
      <c r="B3025">
        <v>2</v>
      </c>
      <c r="C3025">
        <v>13</v>
      </c>
      <c r="D3025" t="s">
        <v>1443</v>
      </c>
      <c r="E3025">
        <v>-2</v>
      </c>
      <c r="F3025">
        <v>2</v>
      </c>
      <c r="G3025">
        <v>2</v>
      </c>
      <c r="H3025">
        <v>2</v>
      </c>
      <c r="I3025">
        <v>2</v>
      </c>
      <c r="J3025">
        <v>2</v>
      </c>
      <c r="K3025">
        <v>1</v>
      </c>
      <c r="L3025">
        <v>2</v>
      </c>
      <c r="M3025">
        <v>1</v>
      </c>
      <c r="N3025" t="s">
        <v>2702</v>
      </c>
      <c r="O3025" t="s">
        <v>2801</v>
      </c>
      <c r="P3025" t="s">
        <v>2811</v>
      </c>
      <c r="Q3025" t="s">
        <v>2816</v>
      </c>
      <c r="R3025">
        <v>0</v>
      </c>
      <c r="S3025">
        <v>-20.36</v>
      </c>
      <c r="T3025">
        <v>-7.95</v>
      </c>
      <c r="U3025">
        <v>86.49</v>
      </c>
      <c r="V3025">
        <f t="shared" si="1067"/>
        <v>0</v>
      </c>
      <c r="W3025">
        <f t="shared" si="1068"/>
        <v>1</v>
      </c>
      <c r="X3025">
        <f t="shared" si="1069"/>
        <v>1</v>
      </c>
      <c r="Y3025">
        <f t="shared" si="1070"/>
        <v>1</v>
      </c>
      <c r="Z3025">
        <f t="shared" si="1071"/>
        <v>1</v>
      </c>
      <c r="AA3025">
        <f t="shared" si="1072"/>
        <v>1</v>
      </c>
      <c r="AB3025">
        <f t="shared" si="1073"/>
        <v>1</v>
      </c>
      <c r="AC3025">
        <f t="shared" si="1074"/>
        <v>1</v>
      </c>
      <c r="AD3025">
        <f t="shared" si="1075"/>
        <v>1</v>
      </c>
      <c r="AE3025" s="4" t="s">
        <v>2828</v>
      </c>
      <c r="AF3025" s="9" t="s">
        <v>2829</v>
      </c>
      <c r="AG3025">
        <v>1</v>
      </c>
      <c r="AH3025">
        <v>0</v>
      </c>
      <c r="AI3025">
        <v>0</v>
      </c>
      <c r="AJ3025">
        <v>1</v>
      </c>
      <c r="AK3025" s="9" t="s">
        <v>2840</v>
      </c>
      <c r="AL3025">
        <f t="shared" si="1063"/>
        <v>0</v>
      </c>
      <c r="AM3025">
        <f>IF(AND(INDIRECT(AN3025)='Sample Select backend'!$C$2,INDIRECT(AO3025)=1,INDIRECT(AP3025)='Sample Select backend'!$F$2,INDIRECT(AQ3025)=1,INDIRECT(AR3025)='Sample Select backend'!$M$2),1,0)</f>
        <v>0</v>
      </c>
      <c r="AN3025" t="str">
        <f>_xlfn.CONCAT('Sample Select backend'!$C$4,ROW(AN3025))</f>
        <v>AE3025</v>
      </c>
      <c r="AO3025" s="9" t="str">
        <f>_xlfn.CONCAT('Sample Select backend'!$J$2,ROW(AO3025))</f>
        <v>AJ3025</v>
      </c>
      <c r="AP3025" t="str">
        <f>_xlfn.CONCAT('Sample Select backend'!$F$4,ROW(AP3025))</f>
        <v>AF3025</v>
      </c>
      <c r="AQ3025" t="str">
        <f>_xlfn.CONCAT('Sample Select backend'!$I$10,ROW(AQ3025))</f>
        <v>R3025</v>
      </c>
      <c r="AR3025" t="str">
        <f>_xlfn.CONCAT('Sample Select backend'!$M$4,ROW(AR3025))</f>
        <v>AK3025</v>
      </c>
      <c r="AS3025" t="str">
        <f t="shared" si="1064"/>
        <v>Saint Lucia</v>
      </c>
      <c r="AT3025" s="9">
        <f t="shared" si="1065"/>
        <v>13</v>
      </c>
      <c r="AU3025">
        <f t="shared" si="1066"/>
        <v>0</v>
      </c>
      <c r="AV3025" s="9">
        <v>0</v>
      </c>
    </row>
    <row r="3026" spans="1:48" x14ac:dyDescent="0.35">
      <c r="A3026" t="s">
        <v>103</v>
      </c>
      <c r="B3026">
        <v>1</v>
      </c>
      <c r="C3026" t="s">
        <v>201</v>
      </c>
      <c r="D3026" t="s">
        <v>1444</v>
      </c>
      <c r="N3026" t="s">
        <v>2702</v>
      </c>
      <c r="O3026" t="s">
        <v>2801</v>
      </c>
      <c r="P3026" t="s">
        <v>2811</v>
      </c>
      <c r="Q3026" t="s">
        <v>2816</v>
      </c>
      <c r="R3026">
        <v>0</v>
      </c>
      <c r="S3026">
        <v>-20.36</v>
      </c>
      <c r="T3026">
        <v>-7.95</v>
      </c>
      <c r="U3026">
        <v>86.49</v>
      </c>
      <c r="V3026">
        <f t="shared" si="1067"/>
        <v>-1</v>
      </c>
      <c r="W3026">
        <f t="shared" si="1068"/>
        <v>-1</v>
      </c>
      <c r="X3026">
        <f t="shared" si="1069"/>
        <v>-1</v>
      </c>
      <c r="Y3026">
        <f t="shared" si="1070"/>
        <v>-1</v>
      </c>
      <c r="Z3026">
        <f t="shared" si="1071"/>
        <v>-1</v>
      </c>
      <c r="AA3026">
        <f t="shared" si="1072"/>
        <v>-1</v>
      </c>
      <c r="AB3026">
        <f t="shared" si="1073"/>
        <v>-1</v>
      </c>
      <c r="AC3026">
        <f t="shared" si="1074"/>
        <v>-1</v>
      </c>
      <c r="AD3026">
        <f t="shared" si="1075"/>
        <v>-1</v>
      </c>
      <c r="AE3026" s="4" t="s">
        <v>2828</v>
      </c>
      <c r="AF3026" s="9" t="s">
        <v>2829</v>
      </c>
      <c r="AG3026">
        <v>1</v>
      </c>
      <c r="AH3026">
        <v>0</v>
      </c>
      <c r="AI3026">
        <v>0</v>
      </c>
      <c r="AJ3026">
        <v>1</v>
      </c>
      <c r="AK3026" s="9" t="s">
        <v>2840</v>
      </c>
      <c r="AL3026">
        <f t="shared" si="1063"/>
        <v>0</v>
      </c>
      <c r="AM3026">
        <f>IF(AND(INDIRECT(AN3026)='Sample Select backend'!$C$2,INDIRECT(AO3026)=1,INDIRECT(AP3026)='Sample Select backend'!$F$2,INDIRECT(AQ3026)=1,INDIRECT(AR3026)='Sample Select backend'!$M$2),1,0)</f>
        <v>0</v>
      </c>
      <c r="AN3026" t="str">
        <f>_xlfn.CONCAT('Sample Select backend'!$C$4,ROW(AN3026))</f>
        <v>AE3026</v>
      </c>
      <c r="AO3026" s="9" t="str">
        <f>_xlfn.CONCAT('Sample Select backend'!$J$2,ROW(AO3026))</f>
        <v>AJ3026</v>
      </c>
      <c r="AP3026" t="str">
        <f>_xlfn.CONCAT('Sample Select backend'!$F$4,ROW(AP3026))</f>
        <v>AF3026</v>
      </c>
      <c r="AQ3026" t="str">
        <f>_xlfn.CONCAT('Sample Select backend'!$I$10,ROW(AQ3026))</f>
        <v>R3026</v>
      </c>
      <c r="AR3026" t="str">
        <f>_xlfn.CONCAT('Sample Select backend'!$M$4,ROW(AR3026))</f>
        <v>AK3026</v>
      </c>
      <c r="AS3026" t="str">
        <f t="shared" si="1064"/>
        <v>Saint Lucia</v>
      </c>
      <c r="AT3026" s="9" t="str">
        <f t="shared" si="1065"/>
        <v>Other</v>
      </c>
      <c r="AU3026">
        <f t="shared" si="1066"/>
        <v>0</v>
      </c>
      <c r="AV3026" s="9">
        <v>0</v>
      </c>
    </row>
    <row r="3027" spans="1:48" x14ac:dyDescent="0.35">
      <c r="A3027" s="24" t="s">
        <v>103</v>
      </c>
      <c r="B3027" s="24">
        <v>6</v>
      </c>
      <c r="C3027" s="24">
        <v>28</v>
      </c>
      <c r="D3027" s="24" t="s">
        <v>4339</v>
      </c>
      <c r="E3027" s="24"/>
      <c r="O3027" t="s">
        <v>2801</v>
      </c>
      <c r="P3027" t="s">
        <v>2811</v>
      </c>
      <c r="Q3027" t="s">
        <v>2816</v>
      </c>
      <c r="R3027">
        <v>0</v>
      </c>
      <c r="S3027">
        <v>-20.36</v>
      </c>
      <c r="T3027">
        <v>-7.95</v>
      </c>
      <c r="U3027">
        <v>86.49</v>
      </c>
      <c r="V3027">
        <v>-1</v>
      </c>
      <c r="W3027">
        <v>-1</v>
      </c>
      <c r="X3027">
        <v>-1</v>
      </c>
      <c r="Y3027">
        <v>-1</v>
      </c>
      <c r="Z3027">
        <v>-1</v>
      </c>
      <c r="AA3027">
        <v>-1</v>
      </c>
      <c r="AB3027">
        <v>-1</v>
      </c>
      <c r="AC3027">
        <v>-1</v>
      </c>
      <c r="AD3027">
        <v>-1</v>
      </c>
      <c r="AE3027" s="4" t="s">
        <v>2828</v>
      </c>
      <c r="AF3027" s="9" t="s">
        <v>2829</v>
      </c>
      <c r="AG3027">
        <v>1</v>
      </c>
      <c r="AH3027">
        <v>0</v>
      </c>
      <c r="AI3027">
        <v>0</v>
      </c>
      <c r="AJ3027">
        <v>1</v>
      </c>
      <c r="AK3027" s="9" t="s">
        <v>2840</v>
      </c>
      <c r="AL3027">
        <f t="shared" si="1063"/>
        <v>0</v>
      </c>
      <c r="AM3027">
        <f>IF(AND(INDIRECT(AN3027)='Sample Select backend'!$C$2,INDIRECT(AO3027)=1,INDIRECT(AP3027)='Sample Select backend'!$F$2,INDIRECT(AQ3027)=1,INDIRECT(AR3027)='Sample Select backend'!$M$2),1,0)</f>
        <v>0</v>
      </c>
      <c r="AN3027" t="str">
        <f>_xlfn.CONCAT('Sample Select backend'!$C$4,ROW(AN3027))</f>
        <v>AE3027</v>
      </c>
      <c r="AO3027" s="9" t="str">
        <f>_xlfn.CONCAT('Sample Select backend'!$J$2,ROW(AO3027))</f>
        <v>AJ3027</v>
      </c>
      <c r="AP3027" t="str">
        <f>_xlfn.CONCAT('Sample Select backend'!$F$4,ROW(AP3027))</f>
        <v>AF3027</v>
      </c>
      <c r="AQ3027" t="str">
        <f>_xlfn.CONCAT('Sample Select backend'!$I$10,ROW(AQ3027))</f>
        <v>R3027</v>
      </c>
      <c r="AR3027" t="str">
        <f>_xlfn.CONCAT('Sample Select backend'!$M$4,ROW(AR3027))</f>
        <v>AK3027</v>
      </c>
      <c r="AS3027" t="str">
        <f t="shared" si="1064"/>
        <v>Saint Lucia</v>
      </c>
      <c r="AT3027" s="9">
        <f t="shared" si="1065"/>
        <v>28</v>
      </c>
      <c r="AU3027">
        <f t="shared" si="1066"/>
        <v>0</v>
      </c>
      <c r="AV3027" s="9">
        <v>0</v>
      </c>
    </row>
    <row r="3028" spans="1:48" x14ac:dyDescent="0.35">
      <c r="A3028" s="24" t="s">
        <v>103</v>
      </c>
      <c r="B3028" s="24">
        <v>7</v>
      </c>
      <c r="C3028" s="24">
        <v>31</v>
      </c>
      <c r="D3028" s="24" t="s">
        <v>4340</v>
      </c>
      <c r="E3028" s="24"/>
      <c r="O3028" t="s">
        <v>2801</v>
      </c>
      <c r="P3028" t="s">
        <v>2811</v>
      </c>
      <c r="Q3028" t="s">
        <v>2816</v>
      </c>
      <c r="R3028">
        <v>0</v>
      </c>
      <c r="S3028">
        <v>-20.36</v>
      </c>
      <c r="T3028">
        <v>-7.95</v>
      </c>
      <c r="U3028">
        <v>86.49</v>
      </c>
      <c r="V3028">
        <v>-1</v>
      </c>
      <c r="W3028">
        <v>-1</v>
      </c>
      <c r="X3028">
        <v>-1</v>
      </c>
      <c r="Y3028">
        <v>-1</v>
      </c>
      <c r="Z3028">
        <v>-1</v>
      </c>
      <c r="AA3028">
        <v>-1</v>
      </c>
      <c r="AB3028">
        <v>-1</v>
      </c>
      <c r="AC3028">
        <v>-1</v>
      </c>
      <c r="AD3028">
        <v>-1</v>
      </c>
      <c r="AE3028" s="4" t="s">
        <v>2828</v>
      </c>
      <c r="AF3028" s="9" t="s">
        <v>2829</v>
      </c>
      <c r="AG3028">
        <v>1</v>
      </c>
      <c r="AH3028">
        <v>0</v>
      </c>
      <c r="AI3028">
        <v>0</v>
      </c>
      <c r="AJ3028">
        <v>1</v>
      </c>
      <c r="AK3028" s="9" t="s">
        <v>2840</v>
      </c>
      <c r="AL3028">
        <f t="shared" si="1063"/>
        <v>0</v>
      </c>
      <c r="AM3028">
        <f>IF(AND(INDIRECT(AN3028)='Sample Select backend'!$C$2,INDIRECT(AO3028)=1,INDIRECT(AP3028)='Sample Select backend'!$F$2,INDIRECT(AQ3028)=1,INDIRECT(AR3028)='Sample Select backend'!$M$2),1,0)</f>
        <v>0</v>
      </c>
      <c r="AN3028" t="str">
        <f>_xlfn.CONCAT('Sample Select backend'!$C$4,ROW(AN3028))</f>
        <v>AE3028</v>
      </c>
      <c r="AO3028" s="9" t="str">
        <f>_xlfn.CONCAT('Sample Select backend'!$J$2,ROW(AO3028))</f>
        <v>AJ3028</v>
      </c>
      <c r="AP3028" t="str">
        <f>_xlfn.CONCAT('Sample Select backend'!$F$4,ROW(AP3028))</f>
        <v>AF3028</v>
      </c>
      <c r="AQ3028" t="str">
        <f>_xlfn.CONCAT('Sample Select backend'!$I$10,ROW(AQ3028))</f>
        <v>R3028</v>
      </c>
      <c r="AR3028" t="str">
        <f>_xlfn.CONCAT('Sample Select backend'!$M$4,ROW(AR3028))</f>
        <v>AK3028</v>
      </c>
      <c r="AS3028" t="str">
        <f t="shared" si="1064"/>
        <v>Saint Lucia</v>
      </c>
      <c r="AT3028" s="9">
        <f t="shared" si="1065"/>
        <v>31</v>
      </c>
      <c r="AU3028">
        <f t="shared" si="1066"/>
        <v>0</v>
      </c>
      <c r="AV3028" s="9">
        <v>1</v>
      </c>
    </row>
    <row r="3029" spans="1:48" x14ac:dyDescent="0.35">
      <c r="A3029" s="24" t="s">
        <v>103</v>
      </c>
      <c r="B3029" s="24">
        <v>7</v>
      </c>
      <c r="C3029" s="24">
        <v>30</v>
      </c>
      <c r="D3029" s="24" t="s">
        <v>4341</v>
      </c>
      <c r="E3029" s="24"/>
      <c r="O3029" t="s">
        <v>2801</v>
      </c>
      <c r="P3029" t="s">
        <v>2811</v>
      </c>
      <c r="Q3029" t="s">
        <v>2816</v>
      </c>
      <c r="R3029">
        <v>0</v>
      </c>
      <c r="S3029">
        <v>-20.36</v>
      </c>
      <c r="T3029">
        <v>-7.95</v>
      </c>
      <c r="U3029">
        <v>86.49</v>
      </c>
      <c r="V3029">
        <v>-1</v>
      </c>
      <c r="W3029">
        <v>-1</v>
      </c>
      <c r="X3029">
        <v>-1</v>
      </c>
      <c r="Y3029">
        <v>-1</v>
      </c>
      <c r="Z3029">
        <v>-1</v>
      </c>
      <c r="AA3029">
        <v>-1</v>
      </c>
      <c r="AB3029">
        <v>-1</v>
      </c>
      <c r="AC3029">
        <v>-1</v>
      </c>
      <c r="AD3029">
        <v>-1</v>
      </c>
      <c r="AE3029" s="4" t="s">
        <v>2828</v>
      </c>
      <c r="AF3029" s="9" t="s">
        <v>2829</v>
      </c>
      <c r="AG3029">
        <v>1</v>
      </c>
      <c r="AH3029">
        <v>0</v>
      </c>
      <c r="AI3029">
        <v>0</v>
      </c>
      <c r="AJ3029">
        <v>1</v>
      </c>
      <c r="AK3029" s="9" t="s">
        <v>2840</v>
      </c>
      <c r="AL3029">
        <f t="shared" si="1063"/>
        <v>0</v>
      </c>
      <c r="AM3029">
        <f>IF(AND(INDIRECT(AN3029)='Sample Select backend'!$C$2,INDIRECT(AO3029)=1,INDIRECT(AP3029)='Sample Select backend'!$F$2,INDIRECT(AQ3029)=1,INDIRECT(AR3029)='Sample Select backend'!$M$2),1,0)</f>
        <v>0</v>
      </c>
      <c r="AN3029" t="str">
        <f>_xlfn.CONCAT('Sample Select backend'!$C$4,ROW(AN3029))</f>
        <v>AE3029</v>
      </c>
      <c r="AO3029" s="9" t="str">
        <f>_xlfn.CONCAT('Sample Select backend'!$J$2,ROW(AO3029))</f>
        <v>AJ3029</v>
      </c>
      <c r="AP3029" t="str">
        <f>_xlfn.CONCAT('Sample Select backend'!$F$4,ROW(AP3029))</f>
        <v>AF3029</v>
      </c>
      <c r="AQ3029" t="str">
        <f>_xlfn.CONCAT('Sample Select backend'!$I$10,ROW(AQ3029))</f>
        <v>R3029</v>
      </c>
      <c r="AR3029" t="str">
        <f>_xlfn.CONCAT('Sample Select backend'!$M$4,ROW(AR3029))</f>
        <v>AK3029</v>
      </c>
      <c r="AS3029" t="str">
        <f t="shared" si="1064"/>
        <v>Saint Lucia</v>
      </c>
      <c r="AT3029" s="9">
        <f t="shared" si="1065"/>
        <v>30</v>
      </c>
      <c r="AU3029">
        <f t="shared" si="1066"/>
        <v>0</v>
      </c>
      <c r="AV3029" s="9">
        <v>1</v>
      </c>
    </row>
    <row r="3030" spans="1:48" x14ac:dyDescent="0.35">
      <c r="A3030" t="s">
        <v>189</v>
      </c>
      <c r="B3030">
        <v>9</v>
      </c>
      <c r="C3030">
        <v>34</v>
      </c>
      <c r="D3030" t="s">
        <v>2504</v>
      </c>
      <c r="E3030">
        <v>2</v>
      </c>
      <c r="F3030">
        <v>2</v>
      </c>
      <c r="G3030">
        <v>2</v>
      </c>
      <c r="H3030">
        <v>-1</v>
      </c>
      <c r="I3030">
        <v>2</v>
      </c>
      <c r="J3030">
        <v>2</v>
      </c>
      <c r="K3030">
        <v>1</v>
      </c>
      <c r="L3030">
        <v>2</v>
      </c>
      <c r="M3030">
        <v>1</v>
      </c>
      <c r="N3030" t="s">
        <v>2788</v>
      </c>
      <c r="O3030" t="s">
        <v>2801</v>
      </c>
      <c r="P3030" t="s">
        <v>2811</v>
      </c>
      <c r="Q3030" t="s">
        <v>2816</v>
      </c>
      <c r="R3030">
        <v>0</v>
      </c>
      <c r="S3030">
        <v>-4.21</v>
      </c>
      <c r="T3030">
        <v>-4.92</v>
      </c>
      <c r="U3030">
        <v>87.86</v>
      </c>
      <c r="V3030">
        <f t="shared" ref="V3030:V3039" si="1076">IF(E3030&gt;0,1,IF(E3030&lt;0,0,-1))</f>
        <v>1</v>
      </c>
      <c r="W3030">
        <f t="shared" ref="W3030:W3039" si="1077">IF(F3030&gt;0,1,IF(F3030&lt;0,0,-1))</f>
        <v>1</v>
      </c>
      <c r="X3030">
        <f t="shared" ref="X3030:X3039" si="1078">IF(G3030&gt;0,1,IF(G3030&lt;0,0,-1))</f>
        <v>1</v>
      </c>
      <c r="Y3030">
        <f t="shared" ref="Y3030:Y3039" si="1079">IF(H3030&gt;0,1,IF(H3030&lt;0,0,-1))</f>
        <v>0</v>
      </c>
      <c r="Z3030">
        <f t="shared" ref="Z3030:Z3039" si="1080">IF(I3030&gt;0,1,IF(I3030&lt;0,0,-1))</f>
        <v>1</v>
      </c>
      <c r="AA3030">
        <f t="shared" ref="AA3030:AA3039" si="1081">IF(J3030&gt;0,1,IF(J3030&lt;0,0,-1))</f>
        <v>1</v>
      </c>
      <c r="AB3030">
        <f t="shared" ref="AB3030:AB3039" si="1082">IF(K3030&gt;0,1,IF(K3030&lt;0,0,-1))</f>
        <v>1</v>
      </c>
      <c r="AC3030">
        <f t="shared" ref="AC3030:AC3039" si="1083">IF(L3030&gt;0,1,IF(L3030&lt;0,0,-1))</f>
        <v>1</v>
      </c>
      <c r="AD3030">
        <f t="shared" ref="AD3030:AD3039" si="1084">IF(M3030&gt;0,1,IF(M3030&lt;0,0,-1))</f>
        <v>1</v>
      </c>
      <c r="AE3030" s="4" t="s">
        <v>2828</v>
      </c>
      <c r="AF3030" s="9" t="s">
        <v>2829</v>
      </c>
      <c r="AG3030">
        <v>1</v>
      </c>
      <c r="AH3030">
        <v>0</v>
      </c>
      <c r="AI3030">
        <v>0</v>
      </c>
      <c r="AJ3030">
        <v>1</v>
      </c>
      <c r="AK3030" s="9" t="s">
        <v>2840</v>
      </c>
      <c r="AL3030">
        <f t="shared" si="1063"/>
        <v>0</v>
      </c>
      <c r="AM3030">
        <f>IF(AND(INDIRECT(AN3030)='Sample Select backend'!$C$2,INDIRECT(AO3030)=1,INDIRECT(AP3030)='Sample Select backend'!$F$2,INDIRECT(AQ3030)=1,INDIRECT(AR3030)='Sample Select backend'!$M$2),1,0)</f>
        <v>0</v>
      </c>
      <c r="AN3030" t="str">
        <f>_xlfn.CONCAT('Sample Select backend'!$C$4,ROW(AN3030))</f>
        <v>AE3030</v>
      </c>
      <c r="AO3030" s="9" t="str">
        <f>_xlfn.CONCAT('Sample Select backend'!$J$2,ROW(AO3030))</f>
        <v>AJ3030</v>
      </c>
      <c r="AP3030" t="str">
        <f>_xlfn.CONCAT('Sample Select backend'!$F$4,ROW(AP3030))</f>
        <v>AF3030</v>
      </c>
      <c r="AQ3030" t="str">
        <f>_xlfn.CONCAT('Sample Select backend'!$I$10,ROW(AQ3030))</f>
        <v>R3030</v>
      </c>
      <c r="AR3030" t="str">
        <f>_xlfn.CONCAT('Sample Select backend'!$M$4,ROW(AR3030))</f>
        <v>AK3030</v>
      </c>
      <c r="AS3030" t="str">
        <f t="shared" si="1064"/>
        <v>Saint Vincent and the Grenadines</v>
      </c>
      <c r="AT3030" s="9">
        <f t="shared" si="1065"/>
        <v>34</v>
      </c>
      <c r="AU3030">
        <f t="shared" si="1066"/>
        <v>1</v>
      </c>
      <c r="AV3030" s="9">
        <v>1</v>
      </c>
    </row>
    <row r="3031" spans="1:48" x14ac:dyDescent="0.35">
      <c r="A3031" t="s">
        <v>189</v>
      </c>
      <c r="B3031">
        <v>6</v>
      </c>
      <c r="C3031">
        <v>26</v>
      </c>
      <c r="D3031" t="s">
        <v>2507</v>
      </c>
      <c r="E3031">
        <v>2</v>
      </c>
      <c r="F3031">
        <v>2</v>
      </c>
      <c r="G3031">
        <v>-2</v>
      </c>
      <c r="H3031">
        <v>-1</v>
      </c>
      <c r="I3031">
        <v>2</v>
      </c>
      <c r="J3031">
        <v>2</v>
      </c>
      <c r="K3031">
        <v>1</v>
      </c>
      <c r="L3031">
        <v>-2</v>
      </c>
      <c r="M3031">
        <v>1</v>
      </c>
      <c r="N3031" t="s">
        <v>2788</v>
      </c>
      <c r="O3031" t="s">
        <v>2801</v>
      </c>
      <c r="P3031" t="s">
        <v>2811</v>
      </c>
      <c r="Q3031" t="s">
        <v>2816</v>
      </c>
      <c r="R3031">
        <v>0</v>
      </c>
      <c r="S3031">
        <v>-4.21</v>
      </c>
      <c r="T3031">
        <v>-4.92</v>
      </c>
      <c r="U3031">
        <v>87.86</v>
      </c>
      <c r="V3031">
        <f t="shared" si="1076"/>
        <v>1</v>
      </c>
      <c r="W3031">
        <f t="shared" si="1077"/>
        <v>1</v>
      </c>
      <c r="X3031">
        <f t="shared" si="1078"/>
        <v>0</v>
      </c>
      <c r="Y3031">
        <f t="shared" si="1079"/>
        <v>0</v>
      </c>
      <c r="Z3031">
        <f t="shared" si="1080"/>
        <v>1</v>
      </c>
      <c r="AA3031">
        <f t="shared" si="1081"/>
        <v>1</v>
      </c>
      <c r="AB3031">
        <f t="shared" si="1082"/>
        <v>1</v>
      </c>
      <c r="AC3031">
        <f t="shared" si="1083"/>
        <v>0</v>
      </c>
      <c r="AD3031">
        <f t="shared" si="1084"/>
        <v>1</v>
      </c>
      <c r="AE3031" s="4" t="s">
        <v>2828</v>
      </c>
      <c r="AF3031" s="9" t="s">
        <v>2829</v>
      </c>
      <c r="AG3031">
        <v>1</v>
      </c>
      <c r="AH3031">
        <v>0</v>
      </c>
      <c r="AI3031">
        <v>0</v>
      </c>
      <c r="AJ3031">
        <v>1</v>
      </c>
      <c r="AK3031" s="9" t="s">
        <v>2840</v>
      </c>
      <c r="AL3031">
        <f t="shared" si="1063"/>
        <v>0</v>
      </c>
      <c r="AM3031">
        <f>IF(AND(INDIRECT(AN3031)='Sample Select backend'!$C$2,INDIRECT(AO3031)=1,INDIRECT(AP3031)='Sample Select backend'!$F$2,INDIRECT(AQ3031)=1,INDIRECT(AR3031)='Sample Select backend'!$M$2),1,0)</f>
        <v>0</v>
      </c>
      <c r="AN3031" t="str">
        <f>_xlfn.CONCAT('Sample Select backend'!$C$4,ROW(AN3031))</f>
        <v>AE3031</v>
      </c>
      <c r="AO3031" s="9" t="str">
        <f>_xlfn.CONCAT('Sample Select backend'!$J$2,ROW(AO3031))</f>
        <v>AJ3031</v>
      </c>
      <c r="AP3031" t="str">
        <f>_xlfn.CONCAT('Sample Select backend'!$F$4,ROW(AP3031))</f>
        <v>AF3031</v>
      </c>
      <c r="AQ3031" t="str">
        <f>_xlfn.CONCAT('Sample Select backend'!$I$10,ROW(AQ3031))</f>
        <v>R3031</v>
      </c>
      <c r="AR3031" t="str">
        <f>_xlfn.CONCAT('Sample Select backend'!$M$4,ROW(AR3031))</f>
        <v>AK3031</v>
      </c>
      <c r="AS3031" t="str">
        <f t="shared" si="1064"/>
        <v>Saint Vincent and the Grenadines</v>
      </c>
      <c r="AT3031" s="9">
        <f t="shared" si="1065"/>
        <v>26</v>
      </c>
      <c r="AU3031">
        <f t="shared" si="1066"/>
        <v>0</v>
      </c>
      <c r="AV3031" s="9">
        <v>1</v>
      </c>
    </row>
    <row r="3032" spans="1:48" x14ac:dyDescent="0.35">
      <c r="A3032" t="s">
        <v>189</v>
      </c>
      <c r="B3032">
        <v>3</v>
      </c>
      <c r="C3032" t="s">
        <v>206</v>
      </c>
      <c r="D3032" t="s">
        <v>2506</v>
      </c>
      <c r="E3032">
        <v>2</v>
      </c>
      <c r="F3032">
        <v>2</v>
      </c>
      <c r="G3032">
        <v>-2</v>
      </c>
      <c r="H3032">
        <v>-1</v>
      </c>
      <c r="I3032">
        <v>-2</v>
      </c>
      <c r="J3032">
        <v>-2</v>
      </c>
      <c r="K3032">
        <v>-2</v>
      </c>
      <c r="M3032">
        <v>1</v>
      </c>
      <c r="N3032" t="s">
        <v>2788</v>
      </c>
      <c r="O3032" t="s">
        <v>2801</v>
      </c>
      <c r="P3032" t="s">
        <v>2811</v>
      </c>
      <c r="Q3032" t="s">
        <v>2816</v>
      </c>
      <c r="R3032">
        <v>0</v>
      </c>
      <c r="S3032">
        <v>-4.21</v>
      </c>
      <c r="T3032">
        <v>-4.92</v>
      </c>
      <c r="U3032">
        <v>87.86</v>
      </c>
      <c r="V3032">
        <f t="shared" si="1076"/>
        <v>1</v>
      </c>
      <c r="W3032">
        <f t="shared" si="1077"/>
        <v>1</v>
      </c>
      <c r="X3032">
        <f t="shared" si="1078"/>
        <v>0</v>
      </c>
      <c r="Y3032">
        <f t="shared" si="1079"/>
        <v>0</v>
      </c>
      <c r="Z3032">
        <f t="shared" si="1080"/>
        <v>0</v>
      </c>
      <c r="AA3032">
        <f t="shared" si="1081"/>
        <v>0</v>
      </c>
      <c r="AB3032">
        <f t="shared" si="1082"/>
        <v>0</v>
      </c>
      <c r="AC3032">
        <f t="shared" si="1083"/>
        <v>-1</v>
      </c>
      <c r="AD3032">
        <f t="shared" si="1084"/>
        <v>1</v>
      </c>
      <c r="AE3032" s="4" t="s">
        <v>2828</v>
      </c>
      <c r="AF3032" s="9" t="s">
        <v>2829</v>
      </c>
      <c r="AG3032">
        <v>1</v>
      </c>
      <c r="AH3032">
        <v>0</v>
      </c>
      <c r="AI3032">
        <v>0</v>
      </c>
      <c r="AJ3032">
        <v>1</v>
      </c>
      <c r="AK3032" s="9" t="s">
        <v>2840</v>
      </c>
      <c r="AL3032">
        <f t="shared" si="1063"/>
        <v>0</v>
      </c>
      <c r="AM3032">
        <f>IF(AND(INDIRECT(AN3032)='Sample Select backend'!$C$2,INDIRECT(AO3032)=1,INDIRECT(AP3032)='Sample Select backend'!$F$2,INDIRECT(AQ3032)=1,INDIRECT(AR3032)='Sample Select backend'!$M$2),1,0)</f>
        <v>0</v>
      </c>
      <c r="AN3032" t="str">
        <f>_xlfn.CONCAT('Sample Select backend'!$C$4,ROW(AN3032))</f>
        <v>AE3032</v>
      </c>
      <c r="AO3032" s="9" t="str">
        <f>_xlfn.CONCAT('Sample Select backend'!$J$2,ROW(AO3032))</f>
        <v>AJ3032</v>
      </c>
      <c r="AP3032" t="str">
        <f>_xlfn.CONCAT('Sample Select backend'!$F$4,ROW(AP3032))</f>
        <v>AF3032</v>
      </c>
      <c r="AQ3032" t="str">
        <f>_xlfn.CONCAT('Sample Select backend'!$I$10,ROW(AQ3032))</f>
        <v>R3032</v>
      </c>
      <c r="AR3032" t="str">
        <f>_xlfn.CONCAT('Sample Select backend'!$M$4,ROW(AR3032))</f>
        <v>AK3032</v>
      </c>
      <c r="AS3032" t="str">
        <f t="shared" si="1064"/>
        <v>Saint Vincent and the Grenadines</v>
      </c>
      <c r="AT3032" s="9" t="str">
        <f t="shared" si="1065"/>
        <v>Tax exemption/waiver/suspension</v>
      </c>
      <c r="AU3032">
        <f t="shared" si="1066"/>
        <v>0</v>
      </c>
      <c r="AV3032" s="9">
        <v>1</v>
      </c>
    </row>
    <row r="3033" spans="1:48" x14ac:dyDescent="0.35">
      <c r="A3033" t="s">
        <v>189</v>
      </c>
      <c r="B3033">
        <v>9</v>
      </c>
      <c r="C3033">
        <v>34</v>
      </c>
      <c r="D3033" t="s">
        <v>2502</v>
      </c>
      <c r="E3033">
        <v>1</v>
      </c>
      <c r="F3033">
        <v>2</v>
      </c>
      <c r="G3033">
        <v>2</v>
      </c>
      <c r="H3033">
        <v>-1</v>
      </c>
      <c r="I3033">
        <v>-2</v>
      </c>
      <c r="J3033">
        <v>2</v>
      </c>
      <c r="K3033">
        <v>1</v>
      </c>
      <c r="L3033">
        <v>2</v>
      </c>
      <c r="M3033">
        <v>1</v>
      </c>
      <c r="N3033" t="s">
        <v>2788</v>
      </c>
      <c r="O3033" t="s">
        <v>2801</v>
      </c>
      <c r="P3033" t="s">
        <v>2811</v>
      </c>
      <c r="Q3033" t="s">
        <v>2816</v>
      </c>
      <c r="R3033">
        <v>0</v>
      </c>
      <c r="S3033">
        <v>-4.21</v>
      </c>
      <c r="T3033">
        <v>-4.92</v>
      </c>
      <c r="U3033">
        <v>87.86</v>
      </c>
      <c r="V3033">
        <f t="shared" si="1076"/>
        <v>1</v>
      </c>
      <c r="W3033">
        <f t="shared" si="1077"/>
        <v>1</v>
      </c>
      <c r="X3033">
        <f t="shared" si="1078"/>
        <v>1</v>
      </c>
      <c r="Y3033">
        <f t="shared" si="1079"/>
        <v>0</v>
      </c>
      <c r="Z3033">
        <f t="shared" si="1080"/>
        <v>0</v>
      </c>
      <c r="AA3033">
        <f t="shared" si="1081"/>
        <v>1</v>
      </c>
      <c r="AB3033">
        <f t="shared" si="1082"/>
        <v>1</v>
      </c>
      <c r="AC3033">
        <f t="shared" si="1083"/>
        <v>1</v>
      </c>
      <c r="AD3033">
        <f t="shared" si="1084"/>
        <v>1</v>
      </c>
      <c r="AE3033" s="4" t="s">
        <v>2828</v>
      </c>
      <c r="AF3033" s="9" t="s">
        <v>2829</v>
      </c>
      <c r="AG3033">
        <v>1</v>
      </c>
      <c r="AH3033">
        <v>0</v>
      </c>
      <c r="AI3033">
        <v>0</v>
      </c>
      <c r="AJ3033">
        <v>1</v>
      </c>
      <c r="AK3033" s="9" t="s">
        <v>2840</v>
      </c>
      <c r="AL3033">
        <f t="shared" si="1063"/>
        <v>0</v>
      </c>
      <c r="AM3033">
        <f>IF(AND(INDIRECT(AN3033)='Sample Select backend'!$C$2,INDIRECT(AO3033)=1,INDIRECT(AP3033)='Sample Select backend'!$F$2,INDIRECT(AQ3033)=1,INDIRECT(AR3033)='Sample Select backend'!$M$2),1,0)</f>
        <v>0</v>
      </c>
      <c r="AN3033" t="str">
        <f>_xlfn.CONCAT('Sample Select backend'!$C$4,ROW(AN3033))</f>
        <v>AE3033</v>
      </c>
      <c r="AO3033" s="9" t="str">
        <f>_xlfn.CONCAT('Sample Select backend'!$J$2,ROW(AO3033))</f>
        <v>AJ3033</v>
      </c>
      <c r="AP3033" t="str">
        <f>_xlfn.CONCAT('Sample Select backend'!$F$4,ROW(AP3033))</f>
        <v>AF3033</v>
      </c>
      <c r="AQ3033" t="str">
        <f>_xlfn.CONCAT('Sample Select backend'!$I$10,ROW(AQ3033))</f>
        <v>R3033</v>
      </c>
      <c r="AR3033" t="str">
        <f>_xlfn.CONCAT('Sample Select backend'!$M$4,ROW(AR3033))</f>
        <v>AK3033</v>
      </c>
      <c r="AS3033" t="str">
        <f t="shared" si="1064"/>
        <v>Saint Vincent and the Grenadines</v>
      </c>
      <c r="AT3033" s="9">
        <f t="shared" si="1065"/>
        <v>34</v>
      </c>
      <c r="AU3033">
        <f t="shared" si="1066"/>
        <v>0</v>
      </c>
      <c r="AV3033" s="9">
        <v>1</v>
      </c>
    </row>
    <row r="3034" spans="1:48" x14ac:dyDescent="0.35">
      <c r="A3034" t="s">
        <v>189</v>
      </c>
      <c r="B3034">
        <v>2</v>
      </c>
      <c r="C3034">
        <v>14</v>
      </c>
      <c r="D3034" t="s">
        <v>2505</v>
      </c>
      <c r="E3034">
        <v>-2</v>
      </c>
      <c r="F3034">
        <v>2</v>
      </c>
      <c r="G3034">
        <v>2</v>
      </c>
      <c r="H3034">
        <v>2</v>
      </c>
      <c r="I3034">
        <v>2</v>
      </c>
      <c r="J3034">
        <v>2</v>
      </c>
      <c r="K3034">
        <v>1</v>
      </c>
      <c r="L3034">
        <v>2</v>
      </c>
      <c r="M3034">
        <v>1</v>
      </c>
      <c r="N3034" t="s">
        <v>2788</v>
      </c>
      <c r="O3034" t="s">
        <v>2801</v>
      </c>
      <c r="P3034" t="s">
        <v>2811</v>
      </c>
      <c r="Q3034" t="s">
        <v>2816</v>
      </c>
      <c r="R3034">
        <v>0</v>
      </c>
      <c r="S3034">
        <v>-4.21</v>
      </c>
      <c r="T3034">
        <v>-4.92</v>
      </c>
      <c r="U3034">
        <v>87.86</v>
      </c>
      <c r="V3034">
        <f t="shared" si="1076"/>
        <v>0</v>
      </c>
      <c r="W3034">
        <f t="shared" si="1077"/>
        <v>1</v>
      </c>
      <c r="X3034">
        <f t="shared" si="1078"/>
        <v>1</v>
      </c>
      <c r="Y3034">
        <f t="shared" si="1079"/>
        <v>1</v>
      </c>
      <c r="Z3034">
        <f t="shared" si="1080"/>
        <v>1</v>
      </c>
      <c r="AA3034">
        <f t="shared" si="1081"/>
        <v>1</v>
      </c>
      <c r="AB3034">
        <f t="shared" si="1082"/>
        <v>1</v>
      </c>
      <c r="AC3034">
        <f t="shared" si="1083"/>
        <v>1</v>
      </c>
      <c r="AD3034">
        <f t="shared" si="1084"/>
        <v>1</v>
      </c>
      <c r="AE3034" s="4" t="s">
        <v>2828</v>
      </c>
      <c r="AF3034" s="9" t="s">
        <v>2829</v>
      </c>
      <c r="AG3034">
        <v>1</v>
      </c>
      <c r="AH3034">
        <v>0</v>
      </c>
      <c r="AI3034">
        <v>0</v>
      </c>
      <c r="AJ3034">
        <v>1</v>
      </c>
      <c r="AK3034" s="9" t="s">
        <v>2840</v>
      </c>
      <c r="AL3034">
        <f t="shared" si="1063"/>
        <v>0</v>
      </c>
      <c r="AM3034">
        <f>IF(AND(INDIRECT(AN3034)='Sample Select backend'!$C$2,INDIRECT(AO3034)=1,INDIRECT(AP3034)='Sample Select backend'!$F$2,INDIRECT(AQ3034)=1,INDIRECT(AR3034)='Sample Select backend'!$M$2),1,0)</f>
        <v>0</v>
      </c>
      <c r="AN3034" t="str">
        <f>_xlfn.CONCAT('Sample Select backend'!$C$4,ROW(AN3034))</f>
        <v>AE3034</v>
      </c>
      <c r="AO3034" s="9" t="str">
        <f>_xlfn.CONCAT('Sample Select backend'!$J$2,ROW(AO3034))</f>
        <v>AJ3034</v>
      </c>
      <c r="AP3034" t="str">
        <f>_xlfn.CONCAT('Sample Select backend'!$F$4,ROW(AP3034))</f>
        <v>AF3034</v>
      </c>
      <c r="AQ3034" t="str">
        <f>_xlfn.CONCAT('Sample Select backend'!$I$10,ROW(AQ3034))</f>
        <v>R3034</v>
      </c>
      <c r="AR3034" t="str">
        <f>_xlfn.CONCAT('Sample Select backend'!$M$4,ROW(AR3034))</f>
        <v>AK3034</v>
      </c>
      <c r="AS3034" t="str">
        <f t="shared" si="1064"/>
        <v>Saint Vincent and the Grenadines</v>
      </c>
      <c r="AT3034" s="9">
        <f t="shared" si="1065"/>
        <v>14</v>
      </c>
      <c r="AU3034">
        <f t="shared" si="1066"/>
        <v>0</v>
      </c>
      <c r="AV3034" s="9">
        <v>1</v>
      </c>
    </row>
    <row r="3035" spans="1:48" x14ac:dyDescent="0.35">
      <c r="A3035" t="s">
        <v>189</v>
      </c>
      <c r="B3035">
        <v>6</v>
      </c>
      <c r="C3035">
        <v>27</v>
      </c>
      <c r="D3035" t="s">
        <v>2501</v>
      </c>
      <c r="E3035">
        <v>2</v>
      </c>
      <c r="F3035">
        <v>2</v>
      </c>
      <c r="H3035">
        <v>-1</v>
      </c>
      <c r="J3035">
        <v>-2</v>
      </c>
      <c r="M3035">
        <v>1</v>
      </c>
      <c r="N3035" t="s">
        <v>2788</v>
      </c>
      <c r="O3035" t="s">
        <v>2801</v>
      </c>
      <c r="P3035" t="s">
        <v>2811</v>
      </c>
      <c r="Q3035" t="s">
        <v>2816</v>
      </c>
      <c r="R3035">
        <v>0</v>
      </c>
      <c r="S3035">
        <v>-4.21</v>
      </c>
      <c r="T3035">
        <v>-4.92</v>
      </c>
      <c r="U3035">
        <v>87.86</v>
      </c>
      <c r="V3035">
        <f t="shared" si="1076"/>
        <v>1</v>
      </c>
      <c r="W3035">
        <f t="shared" si="1077"/>
        <v>1</v>
      </c>
      <c r="X3035">
        <f t="shared" si="1078"/>
        <v>-1</v>
      </c>
      <c r="Y3035">
        <f t="shared" si="1079"/>
        <v>0</v>
      </c>
      <c r="Z3035">
        <f t="shared" si="1080"/>
        <v>-1</v>
      </c>
      <c r="AA3035">
        <f t="shared" si="1081"/>
        <v>0</v>
      </c>
      <c r="AB3035">
        <f t="shared" si="1082"/>
        <v>-1</v>
      </c>
      <c r="AC3035">
        <f t="shared" si="1083"/>
        <v>-1</v>
      </c>
      <c r="AD3035">
        <f t="shared" si="1084"/>
        <v>1</v>
      </c>
      <c r="AE3035" s="4" t="s">
        <v>2828</v>
      </c>
      <c r="AF3035" s="9" t="s">
        <v>2829</v>
      </c>
      <c r="AG3035">
        <v>1</v>
      </c>
      <c r="AH3035">
        <v>0</v>
      </c>
      <c r="AI3035">
        <v>0</v>
      </c>
      <c r="AJ3035">
        <v>1</v>
      </c>
      <c r="AK3035" s="9" t="s">
        <v>2840</v>
      </c>
      <c r="AL3035">
        <f t="shared" si="1063"/>
        <v>0</v>
      </c>
      <c r="AM3035">
        <f>IF(AND(INDIRECT(AN3035)='Sample Select backend'!$C$2,INDIRECT(AO3035)=1,INDIRECT(AP3035)='Sample Select backend'!$F$2,INDIRECT(AQ3035)=1,INDIRECT(AR3035)='Sample Select backend'!$M$2),1,0)</f>
        <v>0</v>
      </c>
      <c r="AN3035" t="str">
        <f>_xlfn.CONCAT('Sample Select backend'!$C$4,ROW(AN3035))</f>
        <v>AE3035</v>
      </c>
      <c r="AO3035" s="9" t="str">
        <f>_xlfn.CONCAT('Sample Select backend'!$J$2,ROW(AO3035))</f>
        <v>AJ3035</v>
      </c>
      <c r="AP3035" t="str">
        <f>_xlfn.CONCAT('Sample Select backend'!$F$4,ROW(AP3035))</f>
        <v>AF3035</v>
      </c>
      <c r="AQ3035" t="str">
        <f>_xlfn.CONCAT('Sample Select backend'!$I$10,ROW(AQ3035))</f>
        <v>R3035</v>
      </c>
      <c r="AR3035" t="str">
        <f>_xlfn.CONCAT('Sample Select backend'!$M$4,ROW(AR3035))</f>
        <v>AK3035</v>
      </c>
      <c r="AS3035" t="str">
        <f t="shared" si="1064"/>
        <v>Saint Vincent and the Grenadines</v>
      </c>
      <c r="AT3035" s="9">
        <f t="shared" si="1065"/>
        <v>27</v>
      </c>
      <c r="AU3035">
        <f t="shared" si="1066"/>
        <v>0</v>
      </c>
      <c r="AV3035" s="9">
        <v>1</v>
      </c>
    </row>
    <row r="3036" spans="1:48" x14ac:dyDescent="0.35">
      <c r="A3036" t="s">
        <v>189</v>
      </c>
      <c r="B3036">
        <v>2</v>
      </c>
      <c r="C3036">
        <v>14</v>
      </c>
      <c r="D3036" t="s">
        <v>2503</v>
      </c>
      <c r="E3036">
        <v>-2</v>
      </c>
      <c r="F3036">
        <v>2</v>
      </c>
      <c r="G3036">
        <v>2</v>
      </c>
      <c r="H3036">
        <v>2</v>
      </c>
      <c r="I3036">
        <v>2</v>
      </c>
      <c r="J3036">
        <v>2</v>
      </c>
      <c r="K3036">
        <v>1</v>
      </c>
      <c r="L3036">
        <v>2</v>
      </c>
      <c r="M3036">
        <v>1</v>
      </c>
      <c r="N3036" t="s">
        <v>2788</v>
      </c>
      <c r="O3036" t="s">
        <v>2801</v>
      </c>
      <c r="P3036" t="s">
        <v>2811</v>
      </c>
      <c r="Q3036" t="s">
        <v>2816</v>
      </c>
      <c r="R3036">
        <v>0</v>
      </c>
      <c r="S3036">
        <v>-4.21</v>
      </c>
      <c r="T3036">
        <v>-4.92</v>
      </c>
      <c r="U3036">
        <v>87.86</v>
      </c>
      <c r="V3036">
        <f t="shared" si="1076"/>
        <v>0</v>
      </c>
      <c r="W3036">
        <f t="shared" si="1077"/>
        <v>1</v>
      </c>
      <c r="X3036">
        <f t="shared" si="1078"/>
        <v>1</v>
      </c>
      <c r="Y3036">
        <f t="shared" si="1079"/>
        <v>1</v>
      </c>
      <c r="Z3036">
        <f t="shared" si="1080"/>
        <v>1</v>
      </c>
      <c r="AA3036">
        <f t="shared" si="1081"/>
        <v>1</v>
      </c>
      <c r="AB3036">
        <f t="shared" si="1082"/>
        <v>1</v>
      </c>
      <c r="AC3036">
        <f t="shared" si="1083"/>
        <v>1</v>
      </c>
      <c r="AD3036">
        <f t="shared" si="1084"/>
        <v>1</v>
      </c>
      <c r="AE3036" s="4" t="s">
        <v>2828</v>
      </c>
      <c r="AF3036" s="9" t="s">
        <v>2829</v>
      </c>
      <c r="AG3036">
        <v>1</v>
      </c>
      <c r="AH3036">
        <v>0</v>
      </c>
      <c r="AI3036">
        <v>0</v>
      </c>
      <c r="AJ3036">
        <v>1</v>
      </c>
      <c r="AK3036" s="9" t="s">
        <v>2840</v>
      </c>
      <c r="AL3036">
        <f t="shared" si="1063"/>
        <v>0</v>
      </c>
      <c r="AM3036">
        <f>IF(AND(INDIRECT(AN3036)='Sample Select backend'!$C$2,INDIRECT(AO3036)=1,INDIRECT(AP3036)='Sample Select backend'!$F$2,INDIRECT(AQ3036)=1,INDIRECT(AR3036)='Sample Select backend'!$M$2),1,0)</f>
        <v>0</v>
      </c>
      <c r="AN3036" t="str">
        <f>_xlfn.CONCAT('Sample Select backend'!$C$4,ROW(AN3036))</f>
        <v>AE3036</v>
      </c>
      <c r="AO3036" s="9" t="str">
        <f>_xlfn.CONCAT('Sample Select backend'!$J$2,ROW(AO3036))</f>
        <v>AJ3036</v>
      </c>
      <c r="AP3036" t="str">
        <f>_xlfn.CONCAT('Sample Select backend'!$F$4,ROW(AP3036))</f>
        <v>AF3036</v>
      </c>
      <c r="AQ3036" t="str">
        <f>_xlfn.CONCAT('Sample Select backend'!$I$10,ROW(AQ3036))</f>
        <v>R3036</v>
      </c>
      <c r="AR3036" t="str">
        <f>_xlfn.CONCAT('Sample Select backend'!$M$4,ROW(AR3036))</f>
        <v>AK3036</v>
      </c>
      <c r="AS3036" t="str">
        <f t="shared" si="1064"/>
        <v>Saint Vincent and the Grenadines</v>
      </c>
      <c r="AT3036" s="9">
        <f t="shared" si="1065"/>
        <v>14</v>
      </c>
      <c r="AU3036">
        <f t="shared" si="1066"/>
        <v>0</v>
      </c>
      <c r="AV3036" s="9">
        <v>1</v>
      </c>
    </row>
    <row r="3037" spans="1:48" x14ac:dyDescent="0.35">
      <c r="A3037" t="s">
        <v>189</v>
      </c>
      <c r="B3037">
        <v>1</v>
      </c>
      <c r="C3037">
        <v>6</v>
      </c>
      <c r="D3037" t="s">
        <v>2498</v>
      </c>
      <c r="E3037">
        <v>-2</v>
      </c>
      <c r="F3037">
        <v>2</v>
      </c>
      <c r="G3037">
        <v>2</v>
      </c>
      <c r="H3037">
        <v>2</v>
      </c>
      <c r="I3037">
        <v>2</v>
      </c>
      <c r="J3037">
        <v>2</v>
      </c>
      <c r="K3037">
        <v>1</v>
      </c>
      <c r="L3037">
        <v>2</v>
      </c>
      <c r="M3037">
        <v>1</v>
      </c>
      <c r="N3037" t="s">
        <v>2788</v>
      </c>
      <c r="O3037" t="s">
        <v>2801</v>
      </c>
      <c r="P3037" t="s">
        <v>2811</v>
      </c>
      <c r="Q3037" t="s">
        <v>2816</v>
      </c>
      <c r="R3037">
        <v>0</v>
      </c>
      <c r="S3037">
        <v>-4.21</v>
      </c>
      <c r="T3037">
        <v>-4.92</v>
      </c>
      <c r="U3037">
        <v>87.86</v>
      </c>
      <c r="V3037">
        <f t="shared" si="1076"/>
        <v>0</v>
      </c>
      <c r="W3037">
        <f t="shared" si="1077"/>
        <v>1</v>
      </c>
      <c r="X3037">
        <f t="shared" si="1078"/>
        <v>1</v>
      </c>
      <c r="Y3037">
        <f t="shared" si="1079"/>
        <v>1</v>
      </c>
      <c r="Z3037">
        <f t="shared" si="1080"/>
        <v>1</v>
      </c>
      <c r="AA3037">
        <f t="shared" si="1081"/>
        <v>1</v>
      </c>
      <c r="AB3037">
        <f t="shared" si="1082"/>
        <v>1</v>
      </c>
      <c r="AC3037">
        <f t="shared" si="1083"/>
        <v>1</v>
      </c>
      <c r="AD3037">
        <f t="shared" si="1084"/>
        <v>1</v>
      </c>
      <c r="AE3037" s="4" t="s">
        <v>2828</v>
      </c>
      <c r="AF3037" s="9" t="s">
        <v>2829</v>
      </c>
      <c r="AG3037">
        <v>1</v>
      </c>
      <c r="AH3037">
        <v>0</v>
      </c>
      <c r="AI3037">
        <v>0</v>
      </c>
      <c r="AJ3037">
        <v>1</v>
      </c>
      <c r="AK3037" s="9" t="s">
        <v>2840</v>
      </c>
      <c r="AL3037">
        <f t="shared" si="1063"/>
        <v>0</v>
      </c>
      <c r="AM3037">
        <f>IF(AND(INDIRECT(AN3037)='Sample Select backend'!$C$2,INDIRECT(AO3037)=1,INDIRECT(AP3037)='Sample Select backend'!$F$2,INDIRECT(AQ3037)=1,INDIRECT(AR3037)='Sample Select backend'!$M$2),1,0)</f>
        <v>0</v>
      </c>
      <c r="AN3037" t="str">
        <f>_xlfn.CONCAT('Sample Select backend'!$C$4,ROW(AN3037))</f>
        <v>AE3037</v>
      </c>
      <c r="AO3037" s="9" t="str">
        <f>_xlfn.CONCAT('Sample Select backend'!$J$2,ROW(AO3037))</f>
        <v>AJ3037</v>
      </c>
      <c r="AP3037" t="str">
        <f>_xlfn.CONCAT('Sample Select backend'!$F$4,ROW(AP3037))</f>
        <v>AF3037</v>
      </c>
      <c r="AQ3037" t="str">
        <f>_xlfn.CONCAT('Sample Select backend'!$I$10,ROW(AQ3037))</f>
        <v>R3037</v>
      </c>
      <c r="AR3037" t="str">
        <f>_xlfn.CONCAT('Sample Select backend'!$M$4,ROW(AR3037))</f>
        <v>AK3037</v>
      </c>
      <c r="AS3037" t="str">
        <f t="shared" si="1064"/>
        <v>Saint Vincent and the Grenadines</v>
      </c>
      <c r="AT3037" s="9">
        <f t="shared" si="1065"/>
        <v>6</v>
      </c>
      <c r="AU3037">
        <f t="shared" si="1066"/>
        <v>0</v>
      </c>
      <c r="AV3037" s="9">
        <v>1</v>
      </c>
    </row>
    <row r="3038" spans="1:48" x14ac:dyDescent="0.35">
      <c r="A3038" t="s">
        <v>189</v>
      </c>
      <c r="B3038">
        <v>4</v>
      </c>
      <c r="C3038">
        <v>20</v>
      </c>
      <c r="D3038" t="s">
        <v>2499</v>
      </c>
      <c r="E3038">
        <v>2</v>
      </c>
      <c r="F3038">
        <v>2</v>
      </c>
      <c r="G3038">
        <v>2</v>
      </c>
      <c r="H3038">
        <v>-1</v>
      </c>
      <c r="I3038">
        <v>2</v>
      </c>
      <c r="J3038">
        <v>-2</v>
      </c>
      <c r="K3038">
        <v>2</v>
      </c>
      <c r="L3038">
        <v>2</v>
      </c>
      <c r="M3038">
        <v>1</v>
      </c>
      <c r="N3038" t="s">
        <v>2788</v>
      </c>
      <c r="O3038" t="s">
        <v>2801</v>
      </c>
      <c r="P3038" t="s">
        <v>2811</v>
      </c>
      <c r="Q3038" t="s">
        <v>2816</v>
      </c>
      <c r="R3038">
        <v>0</v>
      </c>
      <c r="S3038">
        <v>-4.21</v>
      </c>
      <c r="T3038">
        <v>-4.92</v>
      </c>
      <c r="U3038">
        <v>87.86</v>
      </c>
      <c r="V3038">
        <f t="shared" si="1076"/>
        <v>1</v>
      </c>
      <c r="W3038">
        <f t="shared" si="1077"/>
        <v>1</v>
      </c>
      <c r="X3038">
        <f t="shared" si="1078"/>
        <v>1</v>
      </c>
      <c r="Y3038">
        <f t="shared" si="1079"/>
        <v>0</v>
      </c>
      <c r="Z3038">
        <f t="shared" si="1080"/>
        <v>1</v>
      </c>
      <c r="AA3038">
        <f t="shared" si="1081"/>
        <v>0</v>
      </c>
      <c r="AB3038">
        <f t="shared" si="1082"/>
        <v>1</v>
      </c>
      <c r="AC3038">
        <f t="shared" si="1083"/>
        <v>1</v>
      </c>
      <c r="AD3038">
        <f t="shared" si="1084"/>
        <v>1</v>
      </c>
      <c r="AE3038" s="4" t="s">
        <v>2828</v>
      </c>
      <c r="AF3038" s="9" t="s">
        <v>2829</v>
      </c>
      <c r="AG3038">
        <v>1</v>
      </c>
      <c r="AH3038">
        <v>0</v>
      </c>
      <c r="AI3038">
        <v>0</v>
      </c>
      <c r="AJ3038">
        <v>1</v>
      </c>
      <c r="AK3038" s="9" t="s">
        <v>2840</v>
      </c>
      <c r="AL3038">
        <f t="shared" si="1063"/>
        <v>0</v>
      </c>
      <c r="AM3038">
        <f>IF(AND(INDIRECT(AN3038)='Sample Select backend'!$C$2,INDIRECT(AO3038)=1,INDIRECT(AP3038)='Sample Select backend'!$F$2,INDIRECT(AQ3038)=1,INDIRECT(AR3038)='Sample Select backend'!$M$2),1,0)</f>
        <v>0</v>
      </c>
      <c r="AN3038" t="str">
        <f>_xlfn.CONCAT('Sample Select backend'!$C$4,ROW(AN3038))</f>
        <v>AE3038</v>
      </c>
      <c r="AO3038" s="9" t="str">
        <f>_xlfn.CONCAT('Sample Select backend'!$J$2,ROW(AO3038))</f>
        <v>AJ3038</v>
      </c>
      <c r="AP3038" t="str">
        <f>_xlfn.CONCAT('Sample Select backend'!$F$4,ROW(AP3038))</f>
        <v>AF3038</v>
      </c>
      <c r="AQ3038" t="str">
        <f>_xlfn.CONCAT('Sample Select backend'!$I$10,ROW(AQ3038))</f>
        <v>R3038</v>
      </c>
      <c r="AR3038" t="str">
        <f>_xlfn.CONCAT('Sample Select backend'!$M$4,ROW(AR3038))</f>
        <v>AK3038</v>
      </c>
      <c r="AS3038" t="str">
        <f t="shared" si="1064"/>
        <v>Saint Vincent and the Grenadines</v>
      </c>
      <c r="AT3038" s="9">
        <f t="shared" si="1065"/>
        <v>20</v>
      </c>
      <c r="AU3038">
        <f t="shared" si="1066"/>
        <v>0</v>
      </c>
      <c r="AV3038" s="9">
        <v>0</v>
      </c>
    </row>
    <row r="3039" spans="1:48" x14ac:dyDescent="0.35">
      <c r="A3039" t="s">
        <v>189</v>
      </c>
      <c r="B3039">
        <v>5</v>
      </c>
      <c r="C3039" t="s">
        <v>204</v>
      </c>
      <c r="D3039" t="s">
        <v>2500</v>
      </c>
      <c r="E3039">
        <v>1</v>
      </c>
      <c r="F3039">
        <v>-2</v>
      </c>
      <c r="G3039">
        <v>-2</v>
      </c>
      <c r="H3039">
        <v>-1</v>
      </c>
      <c r="I3039">
        <v>-2</v>
      </c>
      <c r="J3039">
        <v>2</v>
      </c>
      <c r="K3039">
        <v>1</v>
      </c>
      <c r="L3039">
        <v>2</v>
      </c>
      <c r="M3039">
        <v>1</v>
      </c>
      <c r="N3039" t="s">
        <v>2788</v>
      </c>
      <c r="O3039" t="s">
        <v>2801</v>
      </c>
      <c r="P3039" t="s">
        <v>2811</v>
      </c>
      <c r="Q3039" t="s">
        <v>2816</v>
      </c>
      <c r="R3039">
        <v>0</v>
      </c>
      <c r="S3039">
        <v>-4.21</v>
      </c>
      <c r="T3039">
        <v>-4.92</v>
      </c>
      <c r="U3039">
        <v>87.86</v>
      </c>
      <c r="V3039">
        <f t="shared" si="1076"/>
        <v>1</v>
      </c>
      <c r="W3039">
        <f t="shared" si="1077"/>
        <v>0</v>
      </c>
      <c r="X3039">
        <f t="shared" si="1078"/>
        <v>0</v>
      </c>
      <c r="Y3039">
        <f t="shared" si="1079"/>
        <v>0</v>
      </c>
      <c r="Z3039">
        <f t="shared" si="1080"/>
        <v>0</v>
      </c>
      <c r="AA3039">
        <f t="shared" si="1081"/>
        <v>1</v>
      </c>
      <c r="AB3039">
        <f t="shared" si="1082"/>
        <v>1</v>
      </c>
      <c r="AC3039">
        <f t="shared" si="1083"/>
        <v>1</v>
      </c>
      <c r="AD3039">
        <f t="shared" si="1084"/>
        <v>1</v>
      </c>
      <c r="AE3039" s="4" t="s">
        <v>2828</v>
      </c>
      <c r="AF3039" s="9" t="s">
        <v>2829</v>
      </c>
      <c r="AG3039">
        <v>1</v>
      </c>
      <c r="AH3039">
        <v>0</v>
      </c>
      <c r="AI3039">
        <v>0</v>
      </c>
      <c r="AJ3039">
        <v>1</v>
      </c>
      <c r="AK3039" s="9" t="s">
        <v>2840</v>
      </c>
      <c r="AL3039">
        <f t="shared" si="1063"/>
        <v>0</v>
      </c>
      <c r="AM3039">
        <f>IF(AND(INDIRECT(AN3039)='Sample Select backend'!$C$2,INDIRECT(AO3039)=1,INDIRECT(AP3039)='Sample Select backend'!$F$2,INDIRECT(AQ3039)=1,INDIRECT(AR3039)='Sample Select backend'!$M$2),1,0)</f>
        <v>0</v>
      </c>
      <c r="AN3039" t="str">
        <f>_xlfn.CONCAT('Sample Select backend'!$C$4,ROW(AN3039))</f>
        <v>AE3039</v>
      </c>
      <c r="AO3039" s="9" t="str">
        <f>_xlfn.CONCAT('Sample Select backend'!$J$2,ROW(AO3039))</f>
        <v>AJ3039</v>
      </c>
      <c r="AP3039" t="str">
        <f>_xlfn.CONCAT('Sample Select backend'!$F$4,ROW(AP3039))</f>
        <v>AF3039</v>
      </c>
      <c r="AQ3039" t="str">
        <f>_xlfn.CONCAT('Sample Select backend'!$I$10,ROW(AQ3039))</f>
        <v>R3039</v>
      </c>
      <c r="AR3039" t="str">
        <f>_xlfn.CONCAT('Sample Select backend'!$M$4,ROW(AR3039))</f>
        <v>AK3039</v>
      </c>
      <c r="AS3039" t="str">
        <f t="shared" si="1064"/>
        <v>Saint Vincent and the Grenadines</v>
      </c>
      <c r="AT3039" s="9" t="str">
        <f t="shared" si="1065"/>
        <v>General</v>
      </c>
      <c r="AU3039">
        <f t="shared" si="1066"/>
        <v>0</v>
      </c>
      <c r="AV3039" s="9">
        <v>0</v>
      </c>
    </row>
    <row r="3040" spans="1:48" x14ac:dyDescent="0.35">
      <c r="A3040" s="24" t="s">
        <v>189</v>
      </c>
      <c r="B3040" s="24">
        <v>2</v>
      </c>
      <c r="C3040" s="24">
        <v>13</v>
      </c>
      <c r="D3040" s="24" t="s">
        <v>4347</v>
      </c>
      <c r="E3040" s="24"/>
      <c r="O3040" t="s">
        <v>2801</v>
      </c>
      <c r="P3040" t="s">
        <v>2811</v>
      </c>
      <c r="Q3040" t="s">
        <v>2816</v>
      </c>
      <c r="R3040">
        <v>0</v>
      </c>
      <c r="S3040">
        <v>-4.21</v>
      </c>
      <c r="T3040">
        <v>-4.92</v>
      </c>
      <c r="U3040">
        <v>87.86</v>
      </c>
      <c r="V3040">
        <v>-1</v>
      </c>
      <c r="W3040">
        <v>-1</v>
      </c>
      <c r="X3040">
        <v>-1</v>
      </c>
      <c r="Y3040">
        <v>-1</v>
      </c>
      <c r="Z3040">
        <v>-1</v>
      </c>
      <c r="AA3040">
        <v>-1</v>
      </c>
      <c r="AB3040">
        <v>-1</v>
      </c>
      <c r="AC3040">
        <v>-1</v>
      </c>
      <c r="AD3040">
        <v>-1</v>
      </c>
      <c r="AE3040" s="4" t="s">
        <v>2828</v>
      </c>
      <c r="AF3040" s="9" t="s">
        <v>2829</v>
      </c>
      <c r="AG3040">
        <v>1</v>
      </c>
      <c r="AH3040">
        <v>0</v>
      </c>
      <c r="AI3040">
        <v>0</v>
      </c>
      <c r="AJ3040">
        <v>1</v>
      </c>
      <c r="AK3040" s="9" t="s">
        <v>2840</v>
      </c>
      <c r="AL3040">
        <f t="shared" si="1063"/>
        <v>0</v>
      </c>
      <c r="AM3040">
        <f>IF(AND(INDIRECT(AN3040)='Sample Select backend'!$C$2,INDIRECT(AO3040)=1,INDIRECT(AP3040)='Sample Select backend'!$F$2,INDIRECT(AQ3040)=1,INDIRECT(AR3040)='Sample Select backend'!$M$2),1,0)</f>
        <v>0</v>
      </c>
      <c r="AN3040" t="str">
        <f>_xlfn.CONCAT('Sample Select backend'!$C$4,ROW(AN3040))</f>
        <v>AE3040</v>
      </c>
      <c r="AO3040" s="9" t="str">
        <f>_xlfn.CONCAT('Sample Select backend'!$J$2,ROW(AO3040))</f>
        <v>AJ3040</v>
      </c>
      <c r="AP3040" t="str">
        <f>_xlfn.CONCAT('Sample Select backend'!$F$4,ROW(AP3040))</f>
        <v>AF3040</v>
      </c>
      <c r="AQ3040" t="str">
        <f>_xlfn.CONCAT('Sample Select backend'!$I$10,ROW(AQ3040))</f>
        <v>R3040</v>
      </c>
      <c r="AR3040" t="str">
        <f>_xlfn.CONCAT('Sample Select backend'!$M$4,ROW(AR3040))</f>
        <v>AK3040</v>
      </c>
      <c r="AS3040" t="str">
        <f t="shared" si="1064"/>
        <v>Saint Vincent and the Grenadines</v>
      </c>
      <c r="AT3040" s="9">
        <f t="shared" si="1065"/>
        <v>13</v>
      </c>
      <c r="AU3040">
        <f t="shared" si="1066"/>
        <v>0</v>
      </c>
      <c r="AV3040" s="9">
        <v>1</v>
      </c>
    </row>
    <row r="3041" spans="1:48" x14ac:dyDescent="0.35">
      <c r="A3041" s="24" t="s">
        <v>189</v>
      </c>
      <c r="B3041" s="24">
        <v>1</v>
      </c>
      <c r="C3041" s="24">
        <v>5</v>
      </c>
      <c r="D3041" s="24" t="s">
        <v>4348</v>
      </c>
      <c r="E3041" s="24"/>
      <c r="O3041" t="s">
        <v>2801</v>
      </c>
      <c r="P3041" t="s">
        <v>2811</v>
      </c>
      <c r="Q3041" t="s">
        <v>2816</v>
      </c>
      <c r="R3041">
        <v>0</v>
      </c>
      <c r="S3041">
        <v>-4.21</v>
      </c>
      <c r="T3041">
        <v>-4.92</v>
      </c>
      <c r="U3041">
        <v>87.86</v>
      </c>
      <c r="V3041">
        <v>-1</v>
      </c>
      <c r="W3041">
        <v>-1</v>
      </c>
      <c r="X3041">
        <v>-1</v>
      </c>
      <c r="Y3041">
        <v>-1</v>
      </c>
      <c r="Z3041">
        <v>-1</v>
      </c>
      <c r="AA3041">
        <v>-1</v>
      </c>
      <c r="AB3041">
        <v>-1</v>
      </c>
      <c r="AC3041">
        <v>-1</v>
      </c>
      <c r="AD3041">
        <v>-1</v>
      </c>
      <c r="AE3041" s="4" t="s">
        <v>2828</v>
      </c>
      <c r="AF3041" s="9" t="s">
        <v>2829</v>
      </c>
      <c r="AG3041">
        <v>1</v>
      </c>
      <c r="AH3041">
        <v>0</v>
      </c>
      <c r="AI3041">
        <v>0</v>
      </c>
      <c r="AJ3041">
        <v>1</v>
      </c>
      <c r="AK3041" s="9" t="s">
        <v>2840</v>
      </c>
      <c r="AL3041">
        <f t="shared" si="1063"/>
        <v>0</v>
      </c>
      <c r="AM3041">
        <f>IF(AND(INDIRECT(AN3041)='Sample Select backend'!$C$2,INDIRECT(AO3041)=1,INDIRECT(AP3041)='Sample Select backend'!$F$2,INDIRECT(AQ3041)=1,INDIRECT(AR3041)='Sample Select backend'!$M$2),1,0)</f>
        <v>0</v>
      </c>
      <c r="AN3041" t="str">
        <f>_xlfn.CONCAT('Sample Select backend'!$C$4,ROW(AN3041))</f>
        <v>AE3041</v>
      </c>
      <c r="AO3041" s="9" t="str">
        <f>_xlfn.CONCAT('Sample Select backend'!$J$2,ROW(AO3041))</f>
        <v>AJ3041</v>
      </c>
      <c r="AP3041" t="str">
        <f>_xlfn.CONCAT('Sample Select backend'!$F$4,ROW(AP3041))</f>
        <v>AF3041</v>
      </c>
      <c r="AQ3041" t="str">
        <f>_xlfn.CONCAT('Sample Select backend'!$I$10,ROW(AQ3041))</f>
        <v>R3041</v>
      </c>
      <c r="AR3041" t="str">
        <f>_xlfn.CONCAT('Sample Select backend'!$M$4,ROW(AR3041))</f>
        <v>AK3041</v>
      </c>
      <c r="AS3041" t="str">
        <f t="shared" si="1064"/>
        <v>Saint Vincent and the Grenadines</v>
      </c>
      <c r="AT3041" s="9">
        <f t="shared" si="1065"/>
        <v>5</v>
      </c>
      <c r="AU3041">
        <f t="shared" si="1066"/>
        <v>0</v>
      </c>
      <c r="AV3041" s="9">
        <v>1</v>
      </c>
    </row>
    <row r="3042" spans="1:48" x14ac:dyDescent="0.35">
      <c r="A3042" t="s">
        <v>194</v>
      </c>
      <c r="B3042">
        <v>1</v>
      </c>
      <c r="C3042" t="s">
        <v>206</v>
      </c>
      <c r="D3042" t="s">
        <v>2533</v>
      </c>
      <c r="E3042">
        <v>2</v>
      </c>
      <c r="F3042">
        <v>2</v>
      </c>
      <c r="G3042">
        <v>-2</v>
      </c>
      <c r="H3042">
        <v>-1</v>
      </c>
      <c r="I3042">
        <v>-2</v>
      </c>
      <c r="J3042">
        <v>2</v>
      </c>
      <c r="K3042">
        <v>2</v>
      </c>
      <c r="L3042">
        <v>2</v>
      </c>
      <c r="M3042">
        <v>1</v>
      </c>
      <c r="N3042" t="s">
        <v>2793</v>
      </c>
      <c r="O3042" t="s">
        <v>2805</v>
      </c>
      <c r="P3042" t="s">
        <v>2809</v>
      </c>
      <c r="Q3042" t="s">
        <v>2816</v>
      </c>
      <c r="R3042">
        <v>0</v>
      </c>
      <c r="S3042">
        <v>-3.5</v>
      </c>
      <c r="T3042" t="s">
        <v>202</v>
      </c>
      <c r="U3042" t="s">
        <v>202</v>
      </c>
      <c r="V3042">
        <f t="shared" ref="V3042:AD3047" si="1085">IF(E3042&gt;0,1,IF(E3042&lt;0,0,-1))</f>
        <v>1</v>
      </c>
      <c r="W3042">
        <f t="shared" si="1085"/>
        <v>1</v>
      </c>
      <c r="X3042">
        <f t="shared" si="1085"/>
        <v>0</v>
      </c>
      <c r="Y3042">
        <f t="shared" si="1085"/>
        <v>0</v>
      </c>
      <c r="Z3042">
        <f t="shared" si="1085"/>
        <v>0</v>
      </c>
      <c r="AA3042">
        <f t="shared" si="1085"/>
        <v>1</v>
      </c>
      <c r="AB3042">
        <f t="shared" si="1085"/>
        <v>1</v>
      </c>
      <c r="AC3042">
        <f t="shared" si="1085"/>
        <v>1</v>
      </c>
      <c r="AD3042">
        <f t="shared" si="1085"/>
        <v>1</v>
      </c>
      <c r="AE3042" s="4" t="s">
        <v>2828</v>
      </c>
      <c r="AF3042" s="9" t="s">
        <v>2829</v>
      </c>
      <c r="AG3042">
        <v>1</v>
      </c>
      <c r="AH3042">
        <v>0</v>
      </c>
      <c r="AI3042">
        <v>0</v>
      </c>
      <c r="AJ3042">
        <v>1</v>
      </c>
      <c r="AK3042" s="9" t="s">
        <v>2840</v>
      </c>
      <c r="AL3042">
        <f t="shared" si="1063"/>
        <v>0</v>
      </c>
      <c r="AM3042">
        <f>IF(AND(INDIRECT(AN3042)='Sample Select backend'!$C$2,INDIRECT(AO3042)=1,INDIRECT(AP3042)='Sample Select backend'!$F$2,INDIRECT(AQ3042)=1,INDIRECT(AR3042)='Sample Select backend'!$M$2),1,0)</f>
        <v>0</v>
      </c>
      <c r="AN3042" t="str">
        <f>_xlfn.CONCAT('Sample Select backend'!$C$4,ROW(AN3042))</f>
        <v>AE3042</v>
      </c>
      <c r="AO3042" s="9" t="str">
        <f>_xlfn.CONCAT('Sample Select backend'!$J$2,ROW(AO3042))</f>
        <v>AJ3042</v>
      </c>
      <c r="AP3042" t="str">
        <f>_xlfn.CONCAT('Sample Select backend'!$F$4,ROW(AP3042))</f>
        <v>AF3042</v>
      </c>
      <c r="AQ3042" t="str">
        <f>_xlfn.CONCAT('Sample Select backend'!$I$10,ROW(AQ3042))</f>
        <v>R3042</v>
      </c>
      <c r="AR3042" t="str">
        <f>_xlfn.CONCAT('Sample Select backend'!$M$4,ROW(AR3042))</f>
        <v>AK3042</v>
      </c>
      <c r="AS3042" t="str">
        <f t="shared" si="1064"/>
        <v>Samoa</v>
      </c>
      <c r="AT3042" s="9" t="str">
        <f t="shared" si="1065"/>
        <v>Tax exemption/waiver/suspension</v>
      </c>
      <c r="AU3042">
        <f t="shared" si="1066"/>
        <v>1</v>
      </c>
      <c r="AV3042" s="9">
        <v>1</v>
      </c>
    </row>
    <row r="3043" spans="1:48" x14ac:dyDescent="0.35">
      <c r="A3043" t="s">
        <v>194</v>
      </c>
      <c r="B3043">
        <v>4</v>
      </c>
      <c r="C3043">
        <v>20</v>
      </c>
      <c r="D3043" t="s">
        <v>2535</v>
      </c>
      <c r="E3043">
        <v>2</v>
      </c>
      <c r="F3043">
        <v>2</v>
      </c>
      <c r="G3043">
        <v>-2</v>
      </c>
      <c r="H3043">
        <v>-1</v>
      </c>
      <c r="I3043">
        <v>-2</v>
      </c>
      <c r="J3043">
        <v>-2</v>
      </c>
      <c r="K3043">
        <v>-2</v>
      </c>
      <c r="L3043">
        <v>2</v>
      </c>
      <c r="M3043">
        <v>1</v>
      </c>
      <c r="N3043" t="s">
        <v>2793</v>
      </c>
      <c r="O3043" t="s">
        <v>2805</v>
      </c>
      <c r="P3043" t="s">
        <v>2809</v>
      </c>
      <c r="Q3043" t="s">
        <v>2816</v>
      </c>
      <c r="R3043">
        <v>0</v>
      </c>
      <c r="S3043">
        <v>-3.5</v>
      </c>
      <c r="T3043" t="s">
        <v>202</v>
      </c>
      <c r="U3043" t="s">
        <v>202</v>
      </c>
      <c r="V3043">
        <f t="shared" si="1085"/>
        <v>1</v>
      </c>
      <c r="W3043">
        <f t="shared" si="1085"/>
        <v>1</v>
      </c>
      <c r="X3043">
        <f t="shared" si="1085"/>
        <v>0</v>
      </c>
      <c r="Y3043">
        <f t="shared" si="1085"/>
        <v>0</v>
      </c>
      <c r="Z3043">
        <f t="shared" si="1085"/>
        <v>0</v>
      </c>
      <c r="AA3043">
        <f t="shared" si="1085"/>
        <v>0</v>
      </c>
      <c r="AB3043">
        <f t="shared" si="1085"/>
        <v>0</v>
      </c>
      <c r="AC3043">
        <f t="shared" si="1085"/>
        <v>1</v>
      </c>
      <c r="AD3043">
        <f t="shared" si="1085"/>
        <v>1</v>
      </c>
      <c r="AE3043" s="4" t="s">
        <v>2828</v>
      </c>
      <c r="AF3043" s="9" t="s">
        <v>2829</v>
      </c>
      <c r="AG3043">
        <v>1</v>
      </c>
      <c r="AH3043">
        <v>0</v>
      </c>
      <c r="AI3043">
        <v>0</v>
      </c>
      <c r="AJ3043">
        <v>1</v>
      </c>
      <c r="AK3043" s="9" t="s">
        <v>2840</v>
      </c>
      <c r="AL3043">
        <f t="shared" si="1063"/>
        <v>0</v>
      </c>
      <c r="AM3043">
        <f>IF(AND(INDIRECT(AN3043)='Sample Select backend'!$C$2,INDIRECT(AO3043)=1,INDIRECT(AP3043)='Sample Select backend'!$F$2,INDIRECT(AQ3043)=1,INDIRECT(AR3043)='Sample Select backend'!$M$2),1,0)</f>
        <v>0</v>
      </c>
      <c r="AN3043" t="str">
        <f>_xlfn.CONCAT('Sample Select backend'!$C$4,ROW(AN3043))</f>
        <v>AE3043</v>
      </c>
      <c r="AO3043" s="9" t="str">
        <f>_xlfn.CONCAT('Sample Select backend'!$J$2,ROW(AO3043))</f>
        <v>AJ3043</v>
      </c>
      <c r="AP3043" t="str">
        <f>_xlfn.CONCAT('Sample Select backend'!$F$4,ROW(AP3043))</f>
        <v>AF3043</v>
      </c>
      <c r="AQ3043" t="str">
        <f>_xlfn.CONCAT('Sample Select backend'!$I$10,ROW(AQ3043))</f>
        <v>R3043</v>
      </c>
      <c r="AR3043" t="str">
        <f>_xlfn.CONCAT('Sample Select backend'!$M$4,ROW(AR3043))</f>
        <v>AK3043</v>
      </c>
      <c r="AS3043" t="str">
        <f t="shared" si="1064"/>
        <v>Samoa</v>
      </c>
      <c r="AT3043" s="9">
        <f t="shared" si="1065"/>
        <v>20</v>
      </c>
      <c r="AU3043">
        <f t="shared" si="1066"/>
        <v>0</v>
      </c>
      <c r="AV3043" s="9">
        <v>1</v>
      </c>
    </row>
    <row r="3044" spans="1:48" x14ac:dyDescent="0.35">
      <c r="A3044" t="s">
        <v>194</v>
      </c>
      <c r="B3044">
        <v>6</v>
      </c>
      <c r="C3044">
        <v>27</v>
      </c>
      <c r="D3044" t="s">
        <v>2534</v>
      </c>
      <c r="E3044">
        <v>1</v>
      </c>
      <c r="F3044">
        <v>1</v>
      </c>
      <c r="G3044">
        <v>2</v>
      </c>
      <c r="H3044">
        <v>-1</v>
      </c>
      <c r="I3044">
        <v>2</v>
      </c>
      <c r="J3044">
        <v>1</v>
      </c>
      <c r="K3044">
        <v>1</v>
      </c>
      <c r="L3044">
        <v>2</v>
      </c>
      <c r="M3044">
        <v>1</v>
      </c>
      <c r="N3044" t="s">
        <v>2793</v>
      </c>
      <c r="O3044" t="s">
        <v>2805</v>
      </c>
      <c r="P3044" t="s">
        <v>2809</v>
      </c>
      <c r="Q3044" t="s">
        <v>2816</v>
      </c>
      <c r="R3044">
        <v>0</v>
      </c>
      <c r="S3044">
        <v>-3.5</v>
      </c>
      <c r="T3044" t="s">
        <v>202</v>
      </c>
      <c r="U3044" t="s">
        <v>202</v>
      </c>
      <c r="V3044">
        <f t="shared" si="1085"/>
        <v>1</v>
      </c>
      <c r="W3044">
        <f t="shared" si="1085"/>
        <v>1</v>
      </c>
      <c r="X3044">
        <f t="shared" si="1085"/>
        <v>1</v>
      </c>
      <c r="Y3044">
        <f t="shared" si="1085"/>
        <v>0</v>
      </c>
      <c r="Z3044">
        <f t="shared" si="1085"/>
        <v>1</v>
      </c>
      <c r="AA3044">
        <f t="shared" si="1085"/>
        <v>1</v>
      </c>
      <c r="AB3044">
        <f t="shared" si="1085"/>
        <v>1</v>
      </c>
      <c r="AC3044">
        <f t="shared" si="1085"/>
        <v>1</v>
      </c>
      <c r="AD3044">
        <f t="shared" si="1085"/>
        <v>1</v>
      </c>
      <c r="AE3044" s="4" t="s">
        <v>2828</v>
      </c>
      <c r="AF3044" s="9" t="s">
        <v>2829</v>
      </c>
      <c r="AG3044">
        <v>1</v>
      </c>
      <c r="AH3044">
        <v>0</v>
      </c>
      <c r="AI3044">
        <v>0</v>
      </c>
      <c r="AJ3044">
        <v>1</v>
      </c>
      <c r="AK3044" s="9" t="s">
        <v>2840</v>
      </c>
      <c r="AL3044">
        <f t="shared" si="1063"/>
        <v>0</v>
      </c>
      <c r="AM3044">
        <f>IF(AND(INDIRECT(AN3044)='Sample Select backend'!$C$2,INDIRECT(AO3044)=1,INDIRECT(AP3044)='Sample Select backend'!$F$2,INDIRECT(AQ3044)=1,INDIRECT(AR3044)='Sample Select backend'!$M$2),1,0)</f>
        <v>0</v>
      </c>
      <c r="AN3044" t="str">
        <f>_xlfn.CONCAT('Sample Select backend'!$C$4,ROW(AN3044))</f>
        <v>AE3044</v>
      </c>
      <c r="AO3044" s="9" t="str">
        <f>_xlfn.CONCAT('Sample Select backend'!$J$2,ROW(AO3044))</f>
        <v>AJ3044</v>
      </c>
      <c r="AP3044" t="str">
        <f>_xlfn.CONCAT('Sample Select backend'!$F$4,ROW(AP3044))</f>
        <v>AF3044</v>
      </c>
      <c r="AQ3044" t="str">
        <f>_xlfn.CONCAT('Sample Select backend'!$I$10,ROW(AQ3044))</f>
        <v>R3044</v>
      </c>
      <c r="AR3044" t="str">
        <f>_xlfn.CONCAT('Sample Select backend'!$M$4,ROW(AR3044))</f>
        <v>AK3044</v>
      </c>
      <c r="AS3044" t="str">
        <f t="shared" si="1064"/>
        <v>Samoa</v>
      </c>
      <c r="AT3044" s="9">
        <f t="shared" si="1065"/>
        <v>27</v>
      </c>
      <c r="AU3044">
        <f t="shared" si="1066"/>
        <v>0</v>
      </c>
      <c r="AV3044" s="9">
        <v>1</v>
      </c>
    </row>
    <row r="3045" spans="1:48" x14ac:dyDescent="0.35">
      <c r="A3045" t="s">
        <v>194</v>
      </c>
      <c r="B3045">
        <v>4</v>
      </c>
      <c r="C3045" t="s">
        <v>206</v>
      </c>
      <c r="D3045" t="s">
        <v>2537</v>
      </c>
      <c r="E3045">
        <v>2</v>
      </c>
      <c r="F3045">
        <v>2</v>
      </c>
      <c r="G3045">
        <v>-2</v>
      </c>
      <c r="H3045">
        <v>-1</v>
      </c>
      <c r="I3045">
        <v>-2</v>
      </c>
      <c r="J3045">
        <v>2</v>
      </c>
      <c r="K3045">
        <v>2</v>
      </c>
      <c r="M3045">
        <v>1</v>
      </c>
      <c r="N3045" t="s">
        <v>2793</v>
      </c>
      <c r="O3045" t="s">
        <v>2805</v>
      </c>
      <c r="P3045" t="s">
        <v>2809</v>
      </c>
      <c r="Q3045" t="s">
        <v>2816</v>
      </c>
      <c r="R3045">
        <v>0</v>
      </c>
      <c r="S3045">
        <v>-3.5</v>
      </c>
      <c r="T3045" t="s">
        <v>202</v>
      </c>
      <c r="U3045" t="s">
        <v>202</v>
      </c>
      <c r="V3045">
        <f t="shared" si="1085"/>
        <v>1</v>
      </c>
      <c r="W3045">
        <f t="shared" si="1085"/>
        <v>1</v>
      </c>
      <c r="X3045">
        <f t="shared" si="1085"/>
        <v>0</v>
      </c>
      <c r="Y3045">
        <f t="shared" si="1085"/>
        <v>0</v>
      </c>
      <c r="Z3045">
        <f t="shared" si="1085"/>
        <v>0</v>
      </c>
      <c r="AA3045">
        <f t="shared" si="1085"/>
        <v>1</v>
      </c>
      <c r="AB3045">
        <f t="shared" si="1085"/>
        <v>1</v>
      </c>
      <c r="AC3045">
        <f t="shared" si="1085"/>
        <v>-1</v>
      </c>
      <c r="AD3045">
        <f t="shared" si="1085"/>
        <v>1</v>
      </c>
      <c r="AE3045" s="4" t="s">
        <v>2828</v>
      </c>
      <c r="AF3045" s="9" t="s">
        <v>2829</v>
      </c>
      <c r="AG3045">
        <v>1</v>
      </c>
      <c r="AH3045">
        <v>0</v>
      </c>
      <c r="AI3045">
        <v>0</v>
      </c>
      <c r="AJ3045">
        <v>1</v>
      </c>
      <c r="AK3045" s="9" t="s">
        <v>2840</v>
      </c>
      <c r="AL3045">
        <f t="shared" si="1063"/>
        <v>0</v>
      </c>
      <c r="AM3045">
        <f>IF(AND(INDIRECT(AN3045)='Sample Select backend'!$C$2,INDIRECT(AO3045)=1,INDIRECT(AP3045)='Sample Select backend'!$F$2,INDIRECT(AQ3045)=1,INDIRECT(AR3045)='Sample Select backend'!$M$2),1,0)</f>
        <v>0</v>
      </c>
      <c r="AN3045" t="str">
        <f>_xlfn.CONCAT('Sample Select backend'!$C$4,ROW(AN3045))</f>
        <v>AE3045</v>
      </c>
      <c r="AO3045" s="9" t="str">
        <f>_xlfn.CONCAT('Sample Select backend'!$J$2,ROW(AO3045))</f>
        <v>AJ3045</v>
      </c>
      <c r="AP3045" t="str">
        <f>_xlfn.CONCAT('Sample Select backend'!$F$4,ROW(AP3045))</f>
        <v>AF3045</v>
      </c>
      <c r="AQ3045" t="str">
        <f>_xlfn.CONCAT('Sample Select backend'!$I$10,ROW(AQ3045))</f>
        <v>R3045</v>
      </c>
      <c r="AR3045" t="str">
        <f>_xlfn.CONCAT('Sample Select backend'!$M$4,ROW(AR3045))</f>
        <v>AK3045</v>
      </c>
      <c r="AS3045" t="str">
        <f t="shared" si="1064"/>
        <v>Samoa</v>
      </c>
      <c r="AT3045" s="9" t="str">
        <f t="shared" si="1065"/>
        <v>Tax exemption/waiver/suspension</v>
      </c>
      <c r="AU3045">
        <f t="shared" si="1066"/>
        <v>0</v>
      </c>
      <c r="AV3045" s="9">
        <v>1</v>
      </c>
    </row>
    <row r="3046" spans="1:48" x14ac:dyDescent="0.35">
      <c r="A3046" t="s">
        <v>194</v>
      </c>
      <c r="B3046">
        <v>6</v>
      </c>
      <c r="C3046">
        <v>28</v>
      </c>
      <c r="D3046" t="s">
        <v>2532</v>
      </c>
      <c r="E3046">
        <v>-2</v>
      </c>
      <c r="F3046">
        <v>1</v>
      </c>
      <c r="G3046">
        <v>2</v>
      </c>
      <c r="H3046">
        <v>-1</v>
      </c>
      <c r="I3046">
        <v>2</v>
      </c>
      <c r="J3046">
        <v>-2</v>
      </c>
      <c r="K3046">
        <v>1</v>
      </c>
      <c r="L3046">
        <v>2</v>
      </c>
      <c r="M3046">
        <v>1</v>
      </c>
      <c r="N3046" t="s">
        <v>2793</v>
      </c>
      <c r="O3046" t="s">
        <v>2805</v>
      </c>
      <c r="P3046" t="s">
        <v>2809</v>
      </c>
      <c r="Q3046" t="s">
        <v>2816</v>
      </c>
      <c r="R3046">
        <v>0</v>
      </c>
      <c r="S3046">
        <v>-3.5</v>
      </c>
      <c r="T3046" t="s">
        <v>202</v>
      </c>
      <c r="U3046" t="s">
        <v>202</v>
      </c>
      <c r="V3046">
        <f t="shared" si="1085"/>
        <v>0</v>
      </c>
      <c r="W3046">
        <f t="shared" si="1085"/>
        <v>1</v>
      </c>
      <c r="X3046">
        <f t="shared" si="1085"/>
        <v>1</v>
      </c>
      <c r="Y3046">
        <f t="shared" si="1085"/>
        <v>0</v>
      </c>
      <c r="Z3046">
        <f t="shared" si="1085"/>
        <v>1</v>
      </c>
      <c r="AA3046">
        <f t="shared" si="1085"/>
        <v>0</v>
      </c>
      <c r="AB3046">
        <f t="shared" si="1085"/>
        <v>1</v>
      </c>
      <c r="AC3046">
        <f t="shared" si="1085"/>
        <v>1</v>
      </c>
      <c r="AD3046">
        <f t="shared" si="1085"/>
        <v>1</v>
      </c>
      <c r="AE3046" s="4" t="s">
        <v>2828</v>
      </c>
      <c r="AF3046" s="9" t="s">
        <v>2829</v>
      </c>
      <c r="AG3046">
        <v>1</v>
      </c>
      <c r="AH3046">
        <v>0</v>
      </c>
      <c r="AI3046">
        <v>0</v>
      </c>
      <c r="AJ3046">
        <v>1</v>
      </c>
      <c r="AK3046" s="9" t="s">
        <v>2840</v>
      </c>
      <c r="AL3046">
        <f t="shared" si="1063"/>
        <v>0</v>
      </c>
      <c r="AM3046">
        <f>IF(AND(INDIRECT(AN3046)='Sample Select backend'!$C$2,INDIRECT(AO3046)=1,INDIRECT(AP3046)='Sample Select backend'!$F$2,INDIRECT(AQ3046)=1,INDIRECT(AR3046)='Sample Select backend'!$M$2),1,0)</f>
        <v>0</v>
      </c>
      <c r="AN3046" t="str">
        <f>_xlfn.CONCAT('Sample Select backend'!$C$4,ROW(AN3046))</f>
        <v>AE3046</v>
      </c>
      <c r="AO3046" s="9" t="str">
        <f>_xlfn.CONCAT('Sample Select backend'!$J$2,ROW(AO3046))</f>
        <v>AJ3046</v>
      </c>
      <c r="AP3046" t="str">
        <f>_xlfn.CONCAT('Sample Select backend'!$F$4,ROW(AP3046))</f>
        <v>AF3046</v>
      </c>
      <c r="AQ3046" t="str">
        <f>_xlfn.CONCAT('Sample Select backend'!$I$10,ROW(AQ3046))</f>
        <v>R3046</v>
      </c>
      <c r="AR3046" t="str">
        <f>_xlfn.CONCAT('Sample Select backend'!$M$4,ROW(AR3046))</f>
        <v>AK3046</v>
      </c>
      <c r="AS3046" t="str">
        <f t="shared" si="1064"/>
        <v>Samoa</v>
      </c>
      <c r="AT3046" s="9">
        <f t="shared" si="1065"/>
        <v>28</v>
      </c>
      <c r="AU3046">
        <f t="shared" si="1066"/>
        <v>0</v>
      </c>
      <c r="AV3046" s="9">
        <v>0</v>
      </c>
    </row>
    <row r="3047" spans="1:48" x14ac:dyDescent="0.35">
      <c r="A3047" t="s">
        <v>194</v>
      </c>
      <c r="B3047">
        <v>7</v>
      </c>
      <c r="C3047" t="s">
        <v>201</v>
      </c>
      <c r="D3047" t="s">
        <v>2536</v>
      </c>
      <c r="E3047">
        <v>1</v>
      </c>
      <c r="F3047">
        <v>1</v>
      </c>
      <c r="G3047">
        <v>2</v>
      </c>
      <c r="H3047">
        <v>2</v>
      </c>
      <c r="I3047">
        <v>2</v>
      </c>
      <c r="J3047">
        <v>-2</v>
      </c>
      <c r="K3047">
        <v>1</v>
      </c>
      <c r="L3047">
        <v>2</v>
      </c>
      <c r="M3047">
        <v>1</v>
      </c>
      <c r="N3047" t="s">
        <v>2793</v>
      </c>
      <c r="O3047" t="s">
        <v>2805</v>
      </c>
      <c r="P3047" t="s">
        <v>2809</v>
      </c>
      <c r="Q3047" t="s">
        <v>2816</v>
      </c>
      <c r="R3047">
        <v>0</v>
      </c>
      <c r="S3047">
        <v>-3.5</v>
      </c>
      <c r="T3047" t="s">
        <v>202</v>
      </c>
      <c r="U3047" t="s">
        <v>202</v>
      </c>
      <c r="V3047">
        <f t="shared" si="1085"/>
        <v>1</v>
      </c>
      <c r="W3047">
        <f t="shared" si="1085"/>
        <v>1</v>
      </c>
      <c r="X3047">
        <f t="shared" si="1085"/>
        <v>1</v>
      </c>
      <c r="Y3047">
        <f t="shared" si="1085"/>
        <v>1</v>
      </c>
      <c r="Z3047">
        <f t="shared" si="1085"/>
        <v>1</v>
      </c>
      <c r="AA3047">
        <f t="shared" si="1085"/>
        <v>0</v>
      </c>
      <c r="AB3047">
        <f t="shared" si="1085"/>
        <v>1</v>
      </c>
      <c r="AC3047">
        <f t="shared" si="1085"/>
        <v>1</v>
      </c>
      <c r="AD3047">
        <f t="shared" si="1085"/>
        <v>1</v>
      </c>
      <c r="AE3047" s="4" t="s">
        <v>2828</v>
      </c>
      <c r="AF3047" s="9" t="s">
        <v>2829</v>
      </c>
      <c r="AG3047">
        <v>1</v>
      </c>
      <c r="AH3047">
        <v>0</v>
      </c>
      <c r="AI3047">
        <v>0</v>
      </c>
      <c r="AJ3047">
        <v>1</v>
      </c>
      <c r="AK3047" s="9" t="s">
        <v>2840</v>
      </c>
      <c r="AL3047">
        <f t="shared" si="1063"/>
        <v>0</v>
      </c>
      <c r="AM3047">
        <f>IF(AND(INDIRECT(AN3047)='Sample Select backend'!$C$2,INDIRECT(AO3047)=1,INDIRECT(AP3047)='Sample Select backend'!$F$2,INDIRECT(AQ3047)=1,INDIRECT(AR3047)='Sample Select backend'!$M$2),1,0)</f>
        <v>0</v>
      </c>
      <c r="AN3047" t="str">
        <f>_xlfn.CONCAT('Sample Select backend'!$C$4,ROW(AN3047))</f>
        <v>AE3047</v>
      </c>
      <c r="AO3047" s="9" t="str">
        <f>_xlfn.CONCAT('Sample Select backend'!$J$2,ROW(AO3047))</f>
        <v>AJ3047</v>
      </c>
      <c r="AP3047" t="str">
        <f>_xlfn.CONCAT('Sample Select backend'!$F$4,ROW(AP3047))</f>
        <v>AF3047</v>
      </c>
      <c r="AQ3047" t="str">
        <f>_xlfn.CONCAT('Sample Select backend'!$I$10,ROW(AQ3047))</f>
        <v>R3047</v>
      </c>
      <c r="AR3047" t="str">
        <f>_xlfn.CONCAT('Sample Select backend'!$M$4,ROW(AR3047))</f>
        <v>AK3047</v>
      </c>
      <c r="AS3047" t="str">
        <f t="shared" si="1064"/>
        <v>Samoa</v>
      </c>
      <c r="AT3047" s="9" t="str">
        <f t="shared" si="1065"/>
        <v>Other</v>
      </c>
      <c r="AU3047">
        <f t="shared" si="1066"/>
        <v>0</v>
      </c>
      <c r="AV3047" s="9">
        <v>0</v>
      </c>
    </row>
    <row r="3048" spans="1:48" x14ac:dyDescent="0.35">
      <c r="A3048" s="24" t="s">
        <v>194</v>
      </c>
      <c r="B3048" s="24">
        <v>6</v>
      </c>
      <c r="C3048" s="24">
        <v>25</v>
      </c>
      <c r="D3048" s="24" t="s">
        <v>4232</v>
      </c>
      <c r="E3048" s="24"/>
      <c r="O3048" t="s">
        <v>2805</v>
      </c>
      <c r="P3048" t="s">
        <v>2809</v>
      </c>
      <c r="Q3048" t="s">
        <v>2816</v>
      </c>
      <c r="R3048">
        <v>0</v>
      </c>
      <c r="S3048">
        <v>-3.5</v>
      </c>
      <c r="T3048" t="s">
        <v>202</v>
      </c>
      <c r="U3048" t="s">
        <v>202</v>
      </c>
      <c r="V3048">
        <v>-1</v>
      </c>
      <c r="W3048">
        <v>-1</v>
      </c>
      <c r="X3048">
        <v>-1</v>
      </c>
      <c r="Y3048">
        <v>-1</v>
      </c>
      <c r="Z3048">
        <v>-1</v>
      </c>
      <c r="AA3048">
        <v>-1</v>
      </c>
      <c r="AB3048">
        <v>-1</v>
      </c>
      <c r="AC3048">
        <v>-1</v>
      </c>
      <c r="AD3048">
        <v>-1</v>
      </c>
      <c r="AE3048" s="4" t="s">
        <v>2828</v>
      </c>
      <c r="AF3048" s="9" t="s">
        <v>2829</v>
      </c>
      <c r="AG3048">
        <v>1</v>
      </c>
      <c r="AH3048">
        <v>0</v>
      </c>
      <c r="AI3048">
        <v>0</v>
      </c>
      <c r="AJ3048">
        <v>1</v>
      </c>
      <c r="AK3048" s="9" t="s">
        <v>2840</v>
      </c>
      <c r="AL3048">
        <f t="shared" si="1063"/>
        <v>0</v>
      </c>
      <c r="AM3048">
        <f>IF(AND(INDIRECT(AN3048)='Sample Select backend'!$C$2,INDIRECT(AO3048)=1,INDIRECT(AP3048)='Sample Select backend'!$F$2,INDIRECT(AQ3048)=1,INDIRECT(AR3048)='Sample Select backend'!$M$2),1,0)</f>
        <v>0</v>
      </c>
      <c r="AN3048" t="str">
        <f>_xlfn.CONCAT('Sample Select backend'!$C$4,ROW(AN3048))</f>
        <v>AE3048</v>
      </c>
      <c r="AO3048" s="9" t="str">
        <f>_xlfn.CONCAT('Sample Select backend'!$J$2,ROW(AO3048))</f>
        <v>AJ3048</v>
      </c>
      <c r="AP3048" t="str">
        <f>_xlfn.CONCAT('Sample Select backend'!$F$4,ROW(AP3048))</f>
        <v>AF3048</v>
      </c>
      <c r="AQ3048" t="str">
        <f>_xlfn.CONCAT('Sample Select backend'!$I$10,ROW(AQ3048))</f>
        <v>R3048</v>
      </c>
      <c r="AR3048" t="str">
        <f>_xlfn.CONCAT('Sample Select backend'!$M$4,ROW(AR3048))</f>
        <v>AK3048</v>
      </c>
      <c r="AS3048" t="str">
        <f t="shared" si="1064"/>
        <v>Samoa</v>
      </c>
      <c r="AT3048" s="9">
        <f t="shared" si="1065"/>
        <v>25</v>
      </c>
      <c r="AU3048">
        <f t="shared" si="1066"/>
        <v>0</v>
      </c>
      <c r="AV3048" s="9">
        <v>0</v>
      </c>
    </row>
    <row r="3049" spans="1:48" x14ac:dyDescent="0.35">
      <c r="A3049" s="24" t="s">
        <v>194</v>
      </c>
      <c r="B3049" s="24">
        <v>6</v>
      </c>
      <c r="C3049" s="24">
        <v>25</v>
      </c>
      <c r="D3049" s="24" t="s">
        <v>4233</v>
      </c>
      <c r="E3049" s="24"/>
      <c r="O3049" t="s">
        <v>2805</v>
      </c>
      <c r="P3049" t="s">
        <v>2809</v>
      </c>
      <c r="Q3049" t="s">
        <v>2816</v>
      </c>
      <c r="R3049">
        <v>0</v>
      </c>
      <c r="S3049">
        <v>-3.5</v>
      </c>
      <c r="T3049" t="s">
        <v>202</v>
      </c>
      <c r="U3049" t="s">
        <v>202</v>
      </c>
      <c r="V3049">
        <v>-1</v>
      </c>
      <c r="W3049">
        <v>-1</v>
      </c>
      <c r="X3049">
        <v>-1</v>
      </c>
      <c r="Y3049">
        <v>-1</v>
      </c>
      <c r="Z3049">
        <v>-1</v>
      </c>
      <c r="AA3049">
        <v>-1</v>
      </c>
      <c r="AB3049">
        <v>-1</v>
      </c>
      <c r="AC3049">
        <v>-1</v>
      </c>
      <c r="AD3049">
        <v>-1</v>
      </c>
      <c r="AE3049" s="4" t="s">
        <v>2828</v>
      </c>
      <c r="AF3049" s="9" t="s">
        <v>2829</v>
      </c>
      <c r="AG3049">
        <v>1</v>
      </c>
      <c r="AH3049">
        <v>0</v>
      </c>
      <c r="AI3049">
        <v>0</v>
      </c>
      <c r="AJ3049">
        <v>1</v>
      </c>
      <c r="AK3049" s="9" t="s">
        <v>2840</v>
      </c>
      <c r="AL3049">
        <f t="shared" si="1063"/>
        <v>0</v>
      </c>
      <c r="AM3049">
        <f>IF(AND(INDIRECT(AN3049)='Sample Select backend'!$C$2,INDIRECT(AO3049)=1,INDIRECT(AP3049)='Sample Select backend'!$F$2,INDIRECT(AQ3049)=1,INDIRECT(AR3049)='Sample Select backend'!$M$2),1,0)</f>
        <v>0</v>
      </c>
      <c r="AN3049" t="str">
        <f>_xlfn.CONCAT('Sample Select backend'!$C$4,ROW(AN3049))</f>
        <v>AE3049</v>
      </c>
      <c r="AO3049" s="9" t="str">
        <f>_xlfn.CONCAT('Sample Select backend'!$J$2,ROW(AO3049))</f>
        <v>AJ3049</v>
      </c>
      <c r="AP3049" t="str">
        <f>_xlfn.CONCAT('Sample Select backend'!$F$4,ROW(AP3049))</f>
        <v>AF3049</v>
      </c>
      <c r="AQ3049" t="str">
        <f>_xlfn.CONCAT('Sample Select backend'!$I$10,ROW(AQ3049))</f>
        <v>R3049</v>
      </c>
      <c r="AR3049" t="str">
        <f>_xlfn.CONCAT('Sample Select backend'!$M$4,ROW(AR3049))</f>
        <v>AK3049</v>
      </c>
      <c r="AS3049" t="str">
        <f t="shared" si="1064"/>
        <v>Samoa</v>
      </c>
      <c r="AT3049" s="9">
        <f t="shared" si="1065"/>
        <v>25</v>
      </c>
      <c r="AU3049">
        <f t="shared" si="1066"/>
        <v>0</v>
      </c>
      <c r="AV3049" s="9">
        <v>0</v>
      </c>
    </row>
    <row r="3050" spans="1:48" x14ac:dyDescent="0.35">
      <c r="A3050" s="24" t="s">
        <v>194</v>
      </c>
      <c r="B3050" s="24">
        <v>6</v>
      </c>
      <c r="C3050" s="24">
        <v>28</v>
      </c>
      <c r="D3050" s="24" t="s">
        <v>4234</v>
      </c>
      <c r="E3050" s="24"/>
      <c r="O3050" t="s">
        <v>2805</v>
      </c>
      <c r="P3050" t="s">
        <v>2809</v>
      </c>
      <c r="Q3050" t="s">
        <v>2816</v>
      </c>
      <c r="R3050">
        <v>0</v>
      </c>
      <c r="S3050">
        <v>-3.5</v>
      </c>
      <c r="T3050" t="s">
        <v>202</v>
      </c>
      <c r="U3050" t="s">
        <v>202</v>
      </c>
      <c r="V3050">
        <v>-1</v>
      </c>
      <c r="W3050">
        <v>-1</v>
      </c>
      <c r="X3050">
        <v>-1</v>
      </c>
      <c r="Y3050">
        <v>-1</v>
      </c>
      <c r="Z3050">
        <v>-1</v>
      </c>
      <c r="AA3050">
        <v>-1</v>
      </c>
      <c r="AB3050">
        <v>-1</v>
      </c>
      <c r="AC3050">
        <v>-1</v>
      </c>
      <c r="AD3050">
        <v>-1</v>
      </c>
      <c r="AE3050" s="4" t="s">
        <v>2828</v>
      </c>
      <c r="AF3050" s="9" t="s">
        <v>2829</v>
      </c>
      <c r="AG3050">
        <v>1</v>
      </c>
      <c r="AH3050">
        <v>0</v>
      </c>
      <c r="AI3050">
        <v>0</v>
      </c>
      <c r="AJ3050">
        <v>1</v>
      </c>
      <c r="AK3050" s="9" t="s">
        <v>2840</v>
      </c>
      <c r="AL3050">
        <f t="shared" si="1063"/>
        <v>0</v>
      </c>
      <c r="AM3050">
        <f>IF(AND(INDIRECT(AN3050)='Sample Select backend'!$C$2,INDIRECT(AO3050)=1,INDIRECT(AP3050)='Sample Select backend'!$F$2,INDIRECT(AQ3050)=1,INDIRECT(AR3050)='Sample Select backend'!$M$2),1,0)</f>
        <v>0</v>
      </c>
      <c r="AN3050" t="str">
        <f>_xlfn.CONCAT('Sample Select backend'!$C$4,ROW(AN3050))</f>
        <v>AE3050</v>
      </c>
      <c r="AO3050" s="9" t="str">
        <f>_xlfn.CONCAT('Sample Select backend'!$J$2,ROW(AO3050))</f>
        <v>AJ3050</v>
      </c>
      <c r="AP3050" t="str">
        <f>_xlfn.CONCAT('Sample Select backend'!$F$4,ROW(AP3050))</f>
        <v>AF3050</v>
      </c>
      <c r="AQ3050" t="str">
        <f>_xlfn.CONCAT('Sample Select backend'!$I$10,ROW(AQ3050))</f>
        <v>R3050</v>
      </c>
      <c r="AR3050" t="str">
        <f>_xlfn.CONCAT('Sample Select backend'!$M$4,ROW(AR3050))</f>
        <v>AK3050</v>
      </c>
      <c r="AS3050" t="str">
        <f t="shared" si="1064"/>
        <v>Samoa</v>
      </c>
      <c r="AT3050" s="9">
        <f t="shared" si="1065"/>
        <v>28</v>
      </c>
      <c r="AU3050">
        <f t="shared" si="1066"/>
        <v>0</v>
      </c>
      <c r="AV3050" s="9">
        <v>0</v>
      </c>
    </row>
    <row r="3051" spans="1:48" x14ac:dyDescent="0.35">
      <c r="A3051" s="24" t="s">
        <v>194</v>
      </c>
      <c r="B3051" s="24">
        <v>6</v>
      </c>
      <c r="C3051" s="24">
        <v>26</v>
      </c>
      <c r="D3051" s="24" t="s">
        <v>4235</v>
      </c>
      <c r="E3051" s="24"/>
      <c r="O3051" t="s">
        <v>2805</v>
      </c>
      <c r="P3051" t="s">
        <v>2809</v>
      </c>
      <c r="Q3051" t="s">
        <v>2816</v>
      </c>
      <c r="R3051">
        <v>0</v>
      </c>
      <c r="S3051">
        <v>-3.5</v>
      </c>
      <c r="T3051" t="s">
        <v>202</v>
      </c>
      <c r="U3051" t="s">
        <v>202</v>
      </c>
      <c r="V3051">
        <v>-1</v>
      </c>
      <c r="W3051">
        <v>-1</v>
      </c>
      <c r="X3051">
        <v>-1</v>
      </c>
      <c r="Y3051">
        <v>-1</v>
      </c>
      <c r="Z3051">
        <v>-1</v>
      </c>
      <c r="AA3051">
        <v>-1</v>
      </c>
      <c r="AB3051">
        <v>-1</v>
      </c>
      <c r="AC3051">
        <v>-1</v>
      </c>
      <c r="AD3051">
        <v>-1</v>
      </c>
      <c r="AE3051" s="4" t="s">
        <v>2828</v>
      </c>
      <c r="AF3051" s="9" t="s">
        <v>2829</v>
      </c>
      <c r="AG3051">
        <v>1</v>
      </c>
      <c r="AH3051">
        <v>0</v>
      </c>
      <c r="AI3051">
        <v>0</v>
      </c>
      <c r="AJ3051">
        <v>1</v>
      </c>
      <c r="AK3051" s="9" t="s">
        <v>2840</v>
      </c>
      <c r="AL3051">
        <f t="shared" si="1063"/>
        <v>0</v>
      </c>
      <c r="AM3051">
        <f>IF(AND(INDIRECT(AN3051)='Sample Select backend'!$C$2,INDIRECT(AO3051)=1,INDIRECT(AP3051)='Sample Select backend'!$F$2,INDIRECT(AQ3051)=1,INDIRECT(AR3051)='Sample Select backend'!$M$2),1,0)</f>
        <v>0</v>
      </c>
      <c r="AN3051" t="str">
        <f>_xlfn.CONCAT('Sample Select backend'!$C$4,ROW(AN3051))</f>
        <v>AE3051</v>
      </c>
      <c r="AO3051" s="9" t="str">
        <f>_xlfn.CONCAT('Sample Select backend'!$J$2,ROW(AO3051))</f>
        <v>AJ3051</v>
      </c>
      <c r="AP3051" t="str">
        <f>_xlfn.CONCAT('Sample Select backend'!$F$4,ROW(AP3051))</f>
        <v>AF3051</v>
      </c>
      <c r="AQ3051" t="str">
        <f>_xlfn.CONCAT('Sample Select backend'!$I$10,ROW(AQ3051))</f>
        <v>R3051</v>
      </c>
      <c r="AR3051" t="str">
        <f>_xlfn.CONCAT('Sample Select backend'!$M$4,ROW(AR3051))</f>
        <v>AK3051</v>
      </c>
      <c r="AS3051" t="str">
        <f t="shared" si="1064"/>
        <v>Samoa</v>
      </c>
      <c r="AT3051" s="9">
        <f t="shared" si="1065"/>
        <v>26</v>
      </c>
      <c r="AU3051">
        <f t="shared" si="1066"/>
        <v>0</v>
      </c>
      <c r="AV3051" s="9">
        <v>0</v>
      </c>
    </row>
    <row r="3052" spans="1:48" x14ac:dyDescent="0.35">
      <c r="A3052" s="24" t="s">
        <v>194</v>
      </c>
      <c r="B3052" s="24">
        <v>6</v>
      </c>
      <c r="C3052" s="24">
        <v>28</v>
      </c>
      <c r="D3052" s="24" t="s">
        <v>4236</v>
      </c>
      <c r="E3052" s="24"/>
      <c r="O3052" t="s">
        <v>2805</v>
      </c>
      <c r="P3052" t="s">
        <v>2809</v>
      </c>
      <c r="Q3052" t="s">
        <v>2816</v>
      </c>
      <c r="R3052">
        <v>0</v>
      </c>
      <c r="S3052">
        <v>-3.5</v>
      </c>
      <c r="T3052" t="s">
        <v>202</v>
      </c>
      <c r="U3052" t="s">
        <v>202</v>
      </c>
      <c r="V3052">
        <v>-1</v>
      </c>
      <c r="W3052">
        <v>-1</v>
      </c>
      <c r="X3052">
        <v>-1</v>
      </c>
      <c r="Y3052">
        <v>-1</v>
      </c>
      <c r="Z3052">
        <v>-1</v>
      </c>
      <c r="AA3052">
        <v>-1</v>
      </c>
      <c r="AB3052">
        <v>-1</v>
      </c>
      <c r="AC3052">
        <v>-1</v>
      </c>
      <c r="AD3052">
        <v>-1</v>
      </c>
      <c r="AE3052" s="4" t="s">
        <v>2828</v>
      </c>
      <c r="AF3052" s="9" t="s">
        <v>2829</v>
      </c>
      <c r="AG3052">
        <v>1</v>
      </c>
      <c r="AH3052">
        <v>0</v>
      </c>
      <c r="AI3052">
        <v>0</v>
      </c>
      <c r="AJ3052">
        <v>1</v>
      </c>
      <c r="AK3052" s="9" t="s">
        <v>2840</v>
      </c>
      <c r="AL3052">
        <f t="shared" si="1063"/>
        <v>0</v>
      </c>
      <c r="AM3052">
        <f>IF(AND(INDIRECT(AN3052)='Sample Select backend'!$C$2,INDIRECT(AO3052)=1,INDIRECT(AP3052)='Sample Select backend'!$F$2,INDIRECT(AQ3052)=1,INDIRECT(AR3052)='Sample Select backend'!$M$2),1,0)</f>
        <v>0</v>
      </c>
      <c r="AN3052" t="str">
        <f>_xlfn.CONCAT('Sample Select backend'!$C$4,ROW(AN3052))</f>
        <v>AE3052</v>
      </c>
      <c r="AO3052" s="9" t="str">
        <f>_xlfn.CONCAT('Sample Select backend'!$J$2,ROW(AO3052))</f>
        <v>AJ3052</v>
      </c>
      <c r="AP3052" t="str">
        <f>_xlfn.CONCAT('Sample Select backend'!$F$4,ROW(AP3052))</f>
        <v>AF3052</v>
      </c>
      <c r="AQ3052" t="str">
        <f>_xlfn.CONCAT('Sample Select backend'!$I$10,ROW(AQ3052))</f>
        <v>R3052</v>
      </c>
      <c r="AR3052" t="str">
        <f>_xlfn.CONCAT('Sample Select backend'!$M$4,ROW(AR3052))</f>
        <v>AK3052</v>
      </c>
      <c r="AS3052" t="str">
        <f t="shared" si="1064"/>
        <v>Samoa</v>
      </c>
      <c r="AT3052" s="9">
        <f t="shared" si="1065"/>
        <v>28</v>
      </c>
      <c r="AU3052">
        <f t="shared" si="1066"/>
        <v>0</v>
      </c>
      <c r="AV3052" s="9">
        <v>0</v>
      </c>
    </row>
    <row r="3053" spans="1:48" x14ac:dyDescent="0.35">
      <c r="A3053" s="24" t="s">
        <v>194</v>
      </c>
      <c r="B3053" s="24">
        <v>5</v>
      </c>
      <c r="C3053" s="24">
        <v>24</v>
      </c>
      <c r="D3053" s="24" t="s">
        <v>4237</v>
      </c>
      <c r="E3053" s="24"/>
      <c r="O3053" t="s">
        <v>2805</v>
      </c>
      <c r="P3053" t="s">
        <v>2809</v>
      </c>
      <c r="Q3053" t="s">
        <v>2816</v>
      </c>
      <c r="R3053">
        <v>0</v>
      </c>
      <c r="S3053">
        <v>-3.5</v>
      </c>
      <c r="T3053" t="s">
        <v>202</v>
      </c>
      <c r="U3053" t="s">
        <v>202</v>
      </c>
      <c r="V3053">
        <v>-1</v>
      </c>
      <c r="W3053">
        <v>-1</v>
      </c>
      <c r="X3053">
        <v>-1</v>
      </c>
      <c r="Y3053">
        <v>-1</v>
      </c>
      <c r="Z3053">
        <v>-1</v>
      </c>
      <c r="AA3053">
        <v>-1</v>
      </c>
      <c r="AB3053">
        <v>-1</v>
      </c>
      <c r="AC3053">
        <v>-1</v>
      </c>
      <c r="AD3053">
        <v>-1</v>
      </c>
      <c r="AE3053" s="4" t="s">
        <v>2828</v>
      </c>
      <c r="AF3053" s="9" t="s">
        <v>2829</v>
      </c>
      <c r="AG3053">
        <v>1</v>
      </c>
      <c r="AH3053">
        <v>0</v>
      </c>
      <c r="AI3053">
        <v>0</v>
      </c>
      <c r="AJ3053">
        <v>1</v>
      </c>
      <c r="AK3053" s="9" t="s">
        <v>2840</v>
      </c>
      <c r="AL3053">
        <f t="shared" si="1063"/>
        <v>0</v>
      </c>
      <c r="AM3053">
        <f>IF(AND(INDIRECT(AN3053)='Sample Select backend'!$C$2,INDIRECT(AO3053)=1,INDIRECT(AP3053)='Sample Select backend'!$F$2,INDIRECT(AQ3053)=1,INDIRECT(AR3053)='Sample Select backend'!$M$2),1,0)</f>
        <v>0</v>
      </c>
      <c r="AN3053" t="str">
        <f>_xlfn.CONCAT('Sample Select backend'!$C$4,ROW(AN3053))</f>
        <v>AE3053</v>
      </c>
      <c r="AO3053" s="9" t="str">
        <f>_xlfn.CONCAT('Sample Select backend'!$J$2,ROW(AO3053))</f>
        <v>AJ3053</v>
      </c>
      <c r="AP3053" t="str">
        <f>_xlfn.CONCAT('Sample Select backend'!$F$4,ROW(AP3053))</f>
        <v>AF3053</v>
      </c>
      <c r="AQ3053" t="str">
        <f>_xlfn.CONCAT('Sample Select backend'!$I$10,ROW(AQ3053))</f>
        <v>R3053</v>
      </c>
      <c r="AR3053" t="str">
        <f>_xlfn.CONCAT('Sample Select backend'!$M$4,ROW(AR3053))</f>
        <v>AK3053</v>
      </c>
      <c r="AS3053" t="str">
        <f t="shared" si="1064"/>
        <v>Samoa</v>
      </c>
      <c r="AT3053" s="9">
        <f t="shared" si="1065"/>
        <v>24</v>
      </c>
      <c r="AU3053">
        <f t="shared" si="1066"/>
        <v>0</v>
      </c>
      <c r="AV3053" s="9">
        <v>0</v>
      </c>
    </row>
    <row r="3054" spans="1:48" x14ac:dyDescent="0.35">
      <c r="A3054" s="24" t="s">
        <v>194</v>
      </c>
      <c r="B3054" s="24">
        <v>5</v>
      </c>
      <c r="C3054" s="24">
        <v>23</v>
      </c>
      <c r="D3054" s="24" t="s">
        <v>4238</v>
      </c>
      <c r="E3054" s="24"/>
      <c r="O3054" t="s">
        <v>2805</v>
      </c>
      <c r="P3054" t="s">
        <v>2809</v>
      </c>
      <c r="Q3054" t="s">
        <v>2816</v>
      </c>
      <c r="R3054">
        <v>0</v>
      </c>
      <c r="S3054">
        <v>-3.5</v>
      </c>
      <c r="T3054" t="s">
        <v>202</v>
      </c>
      <c r="U3054" t="s">
        <v>202</v>
      </c>
      <c r="V3054">
        <v>-1</v>
      </c>
      <c r="W3054">
        <v>-1</v>
      </c>
      <c r="X3054">
        <v>-1</v>
      </c>
      <c r="Y3054">
        <v>-1</v>
      </c>
      <c r="Z3054">
        <v>-1</v>
      </c>
      <c r="AA3054">
        <v>-1</v>
      </c>
      <c r="AB3054">
        <v>-1</v>
      </c>
      <c r="AC3054">
        <v>-1</v>
      </c>
      <c r="AD3054">
        <v>-1</v>
      </c>
      <c r="AE3054" s="4" t="s">
        <v>2828</v>
      </c>
      <c r="AF3054" s="9" t="s">
        <v>2829</v>
      </c>
      <c r="AG3054">
        <v>1</v>
      </c>
      <c r="AH3054">
        <v>0</v>
      </c>
      <c r="AI3054">
        <v>0</v>
      </c>
      <c r="AJ3054">
        <v>1</v>
      </c>
      <c r="AK3054" s="9" t="s">
        <v>2840</v>
      </c>
      <c r="AL3054">
        <f t="shared" si="1063"/>
        <v>0</v>
      </c>
      <c r="AM3054">
        <f>IF(AND(INDIRECT(AN3054)='Sample Select backend'!$C$2,INDIRECT(AO3054)=1,INDIRECT(AP3054)='Sample Select backend'!$F$2,INDIRECT(AQ3054)=1,INDIRECT(AR3054)='Sample Select backend'!$M$2),1,0)</f>
        <v>0</v>
      </c>
      <c r="AN3054" t="str">
        <f>_xlfn.CONCAT('Sample Select backend'!$C$4,ROW(AN3054))</f>
        <v>AE3054</v>
      </c>
      <c r="AO3054" s="9" t="str">
        <f>_xlfn.CONCAT('Sample Select backend'!$J$2,ROW(AO3054))</f>
        <v>AJ3054</v>
      </c>
      <c r="AP3054" t="str">
        <f>_xlfn.CONCAT('Sample Select backend'!$F$4,ROW(AP3054))</f>
        <v>AF3054</v>
      </c>
      <c r="AQ3054" t="str">
        <f>_xlfn.CONCAT('Sample Select backend'!$I$10,ROW(AQ3054))</f>
        <v>R3054</v>
      </c>
      <c r="AR3054" t="str">
        <f>_xlfn.CONCAT('Sample Select backend'!$M$4,ROW(AR3054))</f>
        <v>AK3054</v>
      </c>
      <c r="AS3054" t="str">
        <f t="shared" si="1064"/>
        <v>Samoa</v>
      </c>
      <c r="AT3054" s="9">
        <f t="shared" si="1065"/>
        <v>23</v>
      </c>
      <c r="AU3054">
        <f t="shared" si="1066"/>
        <v>0</v>
      </c>
      <c r="AV3054" s="9">
        <v>1</v>
      </c>
    </row>
    <row r="3055" spans="1:48" x14ac:dyDescent="0.35">
      <c r="A3055" s="24" t="s">
        <v>194</v>
      </c>
      <c r="B3055" s="24">
        <v>6</v>
      </c>
      <c r="C3055" s="24">
        <v>28</v>
      </c>
      <c r="D3055" s="24" t="s">
        <v>4239</v>
      </c>
      <c r="E3055" s="24"/>
      <c r="O3055" t="s">
        <v>2805</v>
      </c>
      <c r="P3055" t="s">
        <v>2809</v>
      </c>
      <c r="Q3055" t="s">
        <v>2816</v>
      </c>
      <c r="R3055">
        <v>0</v>
      </c>
      <c r="S3055">
        <v>-3.5</v>
      </c>
      <c r="T3055" t="s">
        <v>202</v>
      </c>
      <c r="U3055" t="s">
        <v>202</v>
      </c>
      <c r="V3055">
        <v>-1</v>
      </c>
      <c r="W3055">
        <v>-1</v>
      </c>
      <c r="X3055">
        <v>-1</v>
      </c>
      <c r="Y3055">
        <v>-1</v>
      </c>
      <c r="Z3055">
        <v>-1</v>
      </c>
      <c r="AA3055">
        <v>-1</v>
      </c>
      <c r="AB3055">
        <v>-1</v>
      </c>
      <c r="AC3055">
        <v>-1</v>
      </c>
      <c r="AD3055">
        <v>-1</v>
      </c>
      <c r="AE3055" s="4" t="s">
        <v>2828</v>
      </c>
      <c r="AF3055" s="9" t="s">
        <v>2829</v>
      </c>
      <c r="AG3055">
        <v>1</v>
      </c>
      <c r="AH3055">
        <v>0</v>
      </c>
      <c r="AI3055">
        <v>0</v>
      </c>
      <c r="AJ3055">
        <v>1</v>
      </c>
      <c r="AK3055" s="9" t="s">
        <v>2840</v>
      </c>
      <c r="AL3055">
        <f t="shared" si="1063"/>
        <v>0</v>
      </c>
      <c r="AM3055">
        <f>IF(AND(INDIRECT(AN3055)='Sample Select backend'!$C$2,INDIRECT(AO3055)=1,INDIRECT(AP3055)='Sample Select backend'!$F$2,INDIRECT(AQ3055)=1,INDIRECT(AR3055)='Sample Select backend'!$M$2),1,0)</f>
        <v>0</v>
      </c>
      <c r="AN3055" t="str">
        <f>_xlfn.CONCAT('Sample Select backend'!$C$4,ROW(AN3055))</f>
        <v>AE3055</v>
      </c>
      <c r="AO3055" s="9" t="str">
        <f>_xlfn.CONCAT('Sample Select backend'!$J$2,ROW(AO3055))</f>
        <v>AJ3055</v>
      </c>
      <c r="AP3055" t="str">
        <f>_xlfn.CONCAT('Sample Select backend'!$F$4,ROW(AP3055))</f>
        <v>AF3055</v>
      </c>
      <c r="AQ3055" t="str">
        <f>_xlfn.CONCAT('Sample Select backend'!$I$10,ROW(AQ3055))</f>
        <v>R3055</v>
      </c>
      <c r="AR3055" t="str">
        <f>_xlfn.CONCAT('Sample Select backend'!$M$4,ROW(AR3055))</f>
        <v>AK3055</v>
      </c>
      <c r="AS3055" t="str">
        <f t="shared" si="1064"/>
        <v>Samoa</v>
      </c>
      <c r="AT3055" s="9">
        <f t="shared" si="1065"/>
        <v>28</v>
      </c>
      <c r="AU3055">
        <f t="shared" si="1066"/>
        <v>0</v>
      </c>
      <c r="AV3055" s="9">
        <v>1</v>
      </c>
    </row>
    <row r="3056" spans="1:48" x14ac:dyDescent="0.35">
      <c r="A3056" t="s">
        <v>161</v>
      </c>
      <c r="B3056">
        <v>1</v>
      </c>
      <c r="C3056">
        <v>6</v>
      </c>
      <c r="D3056" t="s">
        <v>2136</v>
      </c>
      <c r="E3056">
        <v>-2</v>
      </c>
      <c r="F3056">
        <v>2</v>
      </c>
      <c r="G3056">
        <v>2</v>
      </c>
      <c r="H3056">
        <v>2</v>
      </c>
      <c r="I3056">
        <v>2</v>
      </c>
      <c r="J3056">
        <v>2</v>
      </c>
      <c r="K3056">
        <v>1</v>
      </c>
      <c r="L3056">
        <v>2</v>
      </c>
      <c r="M3056">
        <v>1</v>
      </c>
      <c r="N3056" t="s">
        <v>2760</v>
      </c>
      <c r="O3056" t="s">
        <v>2800</v>
      </c>
      <c r="P3056" t="s">
        <v>2808</v>
      </c>
      <c r="Q3056" t="s">
        <v>2813</v>
      </c>
      <c r="R3056">
        <v>0</v>
      </c>
      <c r="S3056" t="s">
        <v>202</v>
      </c>
      <c r="T3056" t="s">
        <v>202</v>
      </c>
      <c r="U3056" t="s">
        <v>202</v>
      </c>
      <c r="V3056">
        <f t="shared" ref="V3056:V3067" si="1086">IF(E3056&gt;0,1,IF(E3056&lt;0,0,-1))</f>
        <v>0</v>
      </c>
      <c r="W3056">
        <f t="shared" ref="W3056:W3067" si="1087">IF(F3056&gt;0,1,IF(F3056&lt;0,0,-1))</f>
        <v>1</v>
      </c>
      <c r="X3056">
        <f t="shared" ref="X3056:X3067" si="1088">IF(G3056&gt;0,1,IF(G3056&lt;0,0,-1))</f>
        <v>1</v>
      </c>
      <c r="Y3056">
        <f t="shared" ref="Y3056:Y3067" si="1089">IF(H3056&gt;0,1,IF(H3056&lt;0,0,-1))</f>
        <v>1</v>
      </c>
      <c r="Z3056">
        <f t="shared" ref="Z3056:Z3067" si="1090">IF(I3056&gt;0,1,IF(I3056&lt;0,0,-1))</f>
        <v>1</v>
      </c>
      <c r="AA3056">
        <f t="shared" ref="AA3056:AA3067" si="1091">IF(J3056&gt;0,1,IF(J3056&lt;0,0,-1))</f>
        <v>1</v>
      </c>
      <c r="AB3056">
        <f t="shared" ref="AB3056:AB3067" si="1092">IF(K3056&gt;0,1,IF(K3056&lt;0,0,-1))</f>
        <v>1</v>
      </c>
      <c r="AC3056">
        <f t="shared" ref="AC3056:AC3067" si="1093">IF(L3056&gt;0,1,IF(L3056&lt;0,0,-1))</f>
        <v>1</v>
      </c>
      <c r="AD3056">
        <f t="shared" ref="AD3056:AD3067" si="1094">IF(M3056&gt;0,1,IF(M3056&lt;0,0,-1))</f>
        <v>1</v>
      </c>
      <c r="AE3056" s="4" t="s">
        <v>2828</v>
      </c>
      <c r="AF3056" s="9" t="s">
        <v>2829</v>
      </c>
      <c r="AG3056">
        <v>0</v>
      </c>
      <c r="AH3056">
        <v>0</v>
      </c>
      <c r="AI3056">
        <v>0</v>
      </c>
      <c r="AJ3056">
        <v>1</v>
      </c>
      <c r="AK3056" s="9" t="s">
        <v>2840</v>
      </c>
      <c r="AL3056">
        <f t="shared" si="1063"/>
        <v>0</v>
      </c>
      <c r="AM3056">
        <f>IF(AND(INDIRECT(AN3056)='Sample Select backend'!$C$2,INDIRECT(AO3056)=1,INDIRECT(AP3056)='Sample Select backend'!$F$2,INDIRECT(AQ3056)=1,INDIRECT(AR3056)='Sample Select backend'!$M$2),1,0)</f>
        <v>0</v>
      </c>
      <c r="AN3056" t="str">
        <f>_xlfn.CONCAT('Sample Select backend'!$C$4,ROW(AN3056))</f>
        <v>AE3056</v>
      </c>
      <c r="AO3056" s="9" t="str">
        <f>_xlfn.CONCAT('Sample Select backend'!$J$2,ROW(AO3056))</f>
        <v>AJ3056</v>
      </c>
      <c r="AP3056" t="str">
        <f>_xlfn.CONCAT('Sample Select backend'!$F$4,ROW(AP3056))</f>
        <v>AF3056</v>
      </c>
      <c r="AQ3056" t="str">
        <f>_xlfn.CONCAT('Sample Select backend'!$I$10,ROW(AQ3056))</f>
        <v>R3056</v>
      </c>
      <c r="AR3056" t="str">
        <f>_xlfn.CONCAT('Sample Select backend'!$M$4,ROW(AR3056))</f>
        <v>AK3056</v>
      </c>
      <c r="AS3056" t="str">
        <f t="shared" si="1064"/>
        <v>San Marino</v>
      </c>
      <c r="AT3056" s="9">
        <f t="shared" si="1065"/>
        <v>6</v>
      </c>
      <c r="AU3056">
        <f t="shared" si="1066"/>
        <v>1</v>
      </c>
      <c r="AV3056" s="9">
        <v>1</v>
      </c>
    </row>
    <row r="3057" spans="1:48" x14ac:dyDescent="0.35">
      <c r="A3057" t="s">
        <v>161</v>
      </c>
      <c r="B3057">
        <v>6</v>
      </c>
      <c r="C3057">
        <v>29</v>
      </c>
      <c r="D3057" t="s">
        <v>2135</v>
      </c>
      <c r="E3057">
        <v>1</v>
      </c>
      <c r="F3057">
        <v>1</v>
      </c>
      <c r="G3057">
        <v>2</v>
      </c>
      <c r="H3057">
        <v>-1</v>
      </c>
      <c r="I3057">
        <v>-2</v>
      </c>
      <c r="J3057">
        <v>2</v>
      </c>
      <c r="K3057">
        <v>1</v>
      </c>
      <c r="L3057">
        <v>2</v>
      </c>
      <c r="M3057">
        <v>1</v>
      </c>
      <c r="N3057" t="s">
        <v>2760</v>
      </c>
      <c r="O3057" t="s">
        <v>2800</v>
      </c>
      <c r="P3057" t="s">
        <v>2808</v>
      </c>
      <c r="Q3057" t="s">
        <v>2813</v>
      </c>
      <c r="R3057">
        <v>0</v>
      </c>
      <c r="S3057" t="s">
        <v>202</v>
      </c>
      <c r="T3057" t="s">
        <v>202</v>
      </c>
      <c r="U3057" t="s">
        <v>202</v>
      </c>
      <c r="V3057">
        <f t="shared" si="1086"/>
        <v>1</v>
      </c>
      <c r="W3057">
        <f t="shared" si="1087"/>
        <v>1</v>
      </c>
      <c r="X3057">
        <f t="shared" si="1088"/>
        <v>1</v>
      </c>
      <c r="Y3057">
        <f t="shared" si="1089"/>
        <v>0</v>
      </c>
      <c r="Z3057">
        <f t="shared" si="1090"/>
        <v>0</v>
      </c>
      <c r="AA3057">
        <f t="shared" si="1091"/>
        <v>1</v>
      </c>
      <c r="AB3057">
        <f t="shared" si="1092"/>
        <v>1</v>
      </c>
      <c r="AC3057">
        <f t="shared" si="1093"/>
        <v>1</v>
      </c>
      <c r="AD3057">
        <f t="shared" si="1094"/>
        <v>1</v>
      </c>
      <c r="AE3057" s="4" t="s">
        <v>2828</v>
      </c>
      <c r="AF3057" s="9" t="s">
        <v>2829</v>
      </c>
      <c r="AG3057">
        <v>0</v>
      </c>
      <c r="AH3057">
        <v>0</v>
      </c>
      <c r="AI3057">
        <v>0</v>
      </c>
      <c r="AJ3057">
        <v>1</v>
      </c>
      <c r="AK3057" s="9" t="s">
        <v>2840</v>
      </c>
      <c r="AL3057">
        <f t="shared" si="1063"/>
        <v>0</v>
      </c>
      <c r="AM3057">
        <f>IF(AND(INDIRECT(AN3057)='Sample Select backend'!$C$2,INDIRECT(AO3057)=1,INDIRECT(AP3057)='Sample Select backend'!$F$2,INDIRECT(AQ3057)=1,INDIRECT(AR3057)='Sample Select backend'!$M$2),1,0)</f>
        <v>0</v>
      </c>
      <c r="AN3057" t="str">
        <f>_xlfn.CONCAT('Sample Select backend'!$C$4,ROW(AN3057))</f>
        <v>AE3057</v>
      </c>
      <c r="AO3057" s="9" t="str">
        <f>_xlfn.CONCAT('Sample Select backend'!$J$2,ROW(AO3057))</f>
        <v>AJ3057</v>
      </c>
      <c r="AP3057" t="str">
        <f>_xlfn.CONCAT('Sample Select backend'!$F$4,ROW(AP3057))</f>
        <v>AF3057</v>
      </c>
      <c r="AQ3057" t="str">
        <f>_xlfn.CONCAT('Sample Select backend'!$I$10,ROW(AQ3057))</f>
        <v>R3057</v>
      </c>
      <c r="AR3057" t="str">
        <f>_xlfn.CONCAT('Sample Select backend'!$M$4,ROW(AR3057))</f>
        <v>AK3057</v>
      </c>
      <c r="AS3057" t="str">
        <f t="shared" si="1064"/>
        <v>San Marino</v>
      </c>
      <c r="AT3057" s="9">
        <f t="shared" si="1065"/>
        <v>29</v>
      </c>
      <c r="AU3057">
        <f t="shared" si="1066"/>
        <v>0</v>
      </c>
      <c r="AV3057" s="9">
        <v>1</v>
      </c>
    </row>
    <row r="3058" spans="1:48" x14ac:dyDescent="0.35">
      <c r="A3058" t="s">
        <v>161</v>
      </c>
      <c r="B3058">
        <v>1</v>
      </c>
      <c r="C3058">
        <v>3</v>
      </c>
      <c r="D3058" t="s">
        <v>2140</v>
      </c>
      <c r="E3058">
        <v>-2</v>
      </c>
      <c r="F3058">
        <v>2</v>
      </c>
      <c r="G3058">
        <v>-2</v>
      </c>
      <c r="H3058">
        <v>-1</v>
      </c>
      <c r="I3058">
        <v>2</v>
      </c>
      <c r="J3058">
        <v>2</v>
      </c>
      <c r="K3058">
        <v>2</v>
      </c>
      <c r="L3058">
        <v>-2</v>
      </c>
      <c r="M3058">
        <v>1</v>
      </c>
      <c r="N3058" t="s">
        <v>2760</v>
      </c>
      <c r="O3058" t="s">
        <v>2800</v>
      </c>
      <c r="P3058" t="s">
        <v>2808</v>
      </c>
      <c r="Q3058" t="s">
        <v>2813</v>
      </c>
      <c r="R3058">
        <v>0</v>
      </c>
      <c r="S3058" t="s">
        <v>202</v>
      </c>
      <c r="T3058" t="s">
        <v>202</v>
      </c>
      <c r="U3058" t="s">
        <v>202</v>
      </c>
      <c r="V3058">
        <f t="shared" si="1086"/>
        <v>0</v>
      </c>
      <c r="W3058">
        <f t="shared" si="1087"/>
        <v>1</v>
      </c>
      <c r="X3058">
        <f t="shared" si="1088"/>
        <v>0</v>
      </c>
      <c r="Y3058">
        <f t="shared" si="1089"/>
        <v>0</v>
      </c>
      <c r="Z3058">
        <f t="shared" si="1090"/>
        <v>1</v>
      </c>
      <c r="AA3058">
        <f t="shared" si="1091"/>
        <v>1</v>
      </c>
      <c r="AB3058">
        <f t="shared" si="1092"/>
        <v>1</v>
      </c>
      <c r="AC3058">
        <f t="shared" si="1093"/>
        <v>0</v>
      </c>
      <c r="AD3058">
        <f t="shared" si="1094"/>
        <v>1</v>
      </c>
      <c r="AE3058" s="4" t="s">
        <v>2828</v>
      </c>
      <c r="AF3058" s="9" t="s">
        <v>2829</v>
      </c>
      <c r="AG3058">
        <v>0</v>
      </c>
      <c r="AH3058">
        <v>0</v>
      </c>
      <c r="AI3058">
        <v>0</v>
      </c>
      <c r="AJ3058">
        <v>1</v>
      </c>
      <c r="AK3058" s="9" t="s">
        <v>2840</v>
      </c>
      <c r="AL3058">
        <f t="shared" si="1063"/>
        <v>0</v>
      </c>
      <c r="AM3058">
        <f>IF(AND(INDIRECT(AN3058)='Sample Select backend'!$C$2,INDIRECT(AO3058)=1,INDIRECT(AP3058)='Sample Select backend'!$F$2,INDIRECT(AQ3058)=1,INDIRECT(AR3058)='Sample Select backend'!$M$2),1,0)</f>
        <v>0</v>
      </c>
      <c r="AN3058" t="str">
        <f>_xlfn.CONCAT('Sample Select backend'!$C$4,ROW(AN3058))</f>
        <v>AE3058</v>
      </c>
      <c r="AO3058" s="9" t="str">
        <f>_xlfn.CONCAT('Sample Select backend'!$J$2,ROW(AO3058))</f>
        <v>AJ3058</v>
      </c>
      <c r="AP3058" t="str">
        <f>_xlfn.CONCAT('Sample Select backend'!$F$4,ROW(AP3058))</f>
        <v>AF3058</v>
      </c>
      <c r="AQ3058" t="str">
        <f>_xlfn.CONCAT('Sample Select backend'!$I$10,ROW(AQ3058))</f>
        <v>R3058</v>
      </c>
      <c r="AR3058" t="str">
        <f>_xlfn.CONCAT('Sample Select backend'!$M$4,ROW(AR3058))</f>
        <v>AK3058</v>
      </c>
      <c r="AS3058" t="str">
        <f t="shared" si="1064"/>
        <v>San Marino</v>
      </c>
      <c r="AT3058" s="9">
        <f t="shared" si="1065"/>
        <v>3</v>
      </c>
      <c r="AU3058">
        <f t="shared" si="1066"/>
        <v>0</v>
      </c>
      <c r="AV3058" s="9">
        <v>1</v>
      </c>
    </row>
    <row r="3059" spans="1:48" x14ac:dyDescent="0.35">
      <c r="A3059" t="s">
        <v>161</v>
      </c>
      <c r="B3059">
        <v>1</v>
      </c>
      <c r="C3059">
        <v>2</v>
      </c>
      <c r="D3059" t="s">
        <v>2132</v>
      </c>
      <c r="E3059">
        <v>2</v>
      </c>
      <c r="F3059">
        <v>-1</v>
      </c>
      <c r="G3059">
        <v>-2</v>
      </c>
      <c r="H3059">
        <v>-1</v>
      </c>
      <c r="I3059">
        <v>2</v>
      </c>
      <c r="J3059">
        <v>-2</v>
      </c>
      <c r="K3059">
        <v>-2</v>
      </c>
      <c r="L3059">
        <v>2</v>
      </c>
      <c r="M3059">
        <v>1</v>
      </c>
      <c r="N3059" t="s">
        <v>2760</v>
      </c>
      <c r="O3059" t="s">
        <v>2800</v>
      </c>
      <c r="P3059" t="s">
        <v>2808</v>
      </c>
      <c r="Q3059" t="s">
        <v>2813</v>
      </c>
      <c r="R3059">
        <v>0</v>
      </c>
      <c r="S3059" t="s">
        <v>202</v>
      </c>
      <c r="T3059" t="s">
        <v>202</v>
      </c>
      <c r="U3059" t="s">
        <v>202</v>
      </c>
      <c r="V3059">
        <f t="shared" si="1086"/>
        <v>1</v>
      </c>
      <c r="W3059">
        <f t="shared" si="1087"/>
        <v>0</v>
      </c>
      <c r="X3059">
        <f t="shared" si="1088"/>
        <v>0</v>
      </c>
      <c r="Y3059">
        <f t="shared" si="1089"/>
        <v>0</v>
      </c>
      <c r="Z3059">
        <f t="shared" si="1090"/>
        <v>1</v>
      </c>
      <c r="AA3059">
        <f t="shared" si="1091"/>
        <v>0</v>
      </c>
      <c r="AB3059">
        <f t="shared" si="1092"/>
        <v>0</v>
      </c>
      <c r="AC3059">
        <f t="shared" si="1093"/>
        <v>1</v>
      </c>
      <c r="AD3059">
        <f t="shared" si="1094"/>
        <v>1</v>
      </c>
      <c r="AE3059" s="4" t="s">
        <v>2828</v>
      </c>
      <c r="AF3059" s="9" t="s">
        <v>2829</v>
      </c>
      <c r="AG3059">
        <v>0</v>
      </c>
      <c r="AH3059">
        <v>0</v>
      </c>
      <c r="AI3059">
        <v>0</v>
      </c>
      <c r="AJ3059">
        <v>1</v>
      </c>
      <c r="AK3059" s="9" t="s">
        <v>2840</v>
      </c>
      <c r="AL3059">
        <f t="shared" si="1063"/>
        <v>0</v>
      </c>
      <c r="AM3059">
        <f>IF(AND(INDIRECT(AN3059)='Sample Select backend'!$C$2,INDIRECT(AO3059)=1,INDIRECT(AP3059)='Sample Select backend'!$F$2,INDIRECT(AQ3059)=1,INDIRECT(AR3059)='Sample Select backend'!$M$2),1,0)</f>
        <v>0</v>
      </c>
      <c r="AN3059" t="str">
        <f>_xlfn.CONCAT('Sample Select backend'!$C$4,ROW(AN3059))</f>
        <v>AE3059</v>
      </c>
      <c r="AO3059" s="9" t="str">
        <f>_xlfn.CONCAT('Sample Select backend'!$J$2,ROW(AO3059))</f>
        <v>AJ3059</v>
      </c>
      <c r="AP3059" t="str">
        <f>_xlfn.CONCAT('Sample Select backend'!$F$4,ROW(AP3059))</f>
        <v>AF3059</v>
      </c>
      <c r="AQ3059" t="str">
        <f>_xlfn.CONCAT('Sample Select backend'!$I$10,ROW(AQ3059))</f>
        <v>R3059</v>
      </c>
      <c r="AR3059" t="str">
        <f>_xlfn.CONCAT('Sample Select backend'!$M$4,ROW(AR3059))</f>
        <v>AK3059</v>
      </c>
      <c r="AS3059" t="str">
        <f t="shared" si="1064"/>
        <v>San Marino</v>
      </c>
      <c r="AT3059" s="9">
        <f t="shared" si="1065"/>
        <v>2</v>
      </c>
      <c r="AU3059">
        <f t="shared" si="1066"/>
        <v>0</v>
      </c>
      <c r="AV3059" s="9">
        <v>1</v>
      </c>
    </row>
    <row r="3060" spans="1:48" x14ac:dyDescent="0.35">
      <c r="A3060" t="s">
        <v>161</v>
      </c>
      <c r="B3060">
        <v>1</v>
      </c>
      <c r="C3060">
        <v>7</v>
      </c>
      <c r="D3060" t="s">
        <v>2134</v>
      </c>
      <c r="E3060">
        <v>2</v>
      </c>
      <c r="F3060">
        <v>2</v>
      </c>
      <c r="G3060">
        <v>-2</v>
      </c>
      <c r="H3060">
        <v>-1</v>
      </c>
      <c r="I3060">
        <v>-2</v>
      </c>
      <c r="J3060">
        <v>-2</v>
      </c>
      <c r="K3060">
        <v>-2</v>
      </c>
      <c r="L3060">
        <v>2</v>
      </c>
      <c r="M3060">
        <v>1</v>
      </c>
      <c r="N3060" t="s">
        <v>2760</v>
      </c>
      <c r="O3060" t="s">
        <v>2800</v>
      </c>
      <c r="P3060" t="s">
        <v>2808</v>
      </c>
      <c r="Q3060" t="s">
        <v>2813</v>
      </c>
      <c r="R3060">
        <v>0</v>
      </c>
      <c r="S3060" t="s">
        <v>202</v>
      </c>
      <c r="T3060" t="s">
        <v>202</v>
      </c>
      <c r="U3060" t="s">
        <v>202</v>
      </c>
      <c r="V3060">
        <f t="shared" si="1086"/>
        <v>1</v>
      </c>
      <c r="W3060">
        <f t="shared" si="1087"/>
        <v>1</v>
      </c>
      <c r="X3060">
        <f t="shared" si="1088"/>
        <v>0</v>
      </c>
      <c r="Y3060">
        <f t="shared" si="1089"/>
        <v>0</v>
      </c>
      <c r="Z3060">
        <f t="shared" si="1090"/>
        <v>0</v>
      </c>
      <c r="AA3060">
        <f t="shared" si="1091"/>
        <v>0</v>
      </c>
      <c r="AB3060">
        <f t="shared" si="1092"/>
        <v>0</v>
      </c>
      <c r="AC3060">
        <f t="shared" si="1093"/>
        <v>1</v>
      </c>
      <c r="AD3060">
        <f t="shared" si="1094"/>
        <v>1</v>
      </c>
      <c r="AE3060" s="4" t="s">
        <v>2828</v>
      </c>
      <c r="AF3060" s="9" t="s">
        <v>2829</v>
      </c>
      <c r="AG3060">
        <v>0</v>
      </c>
      <c r="AH3060">
        <v>0</v>
      </c>
      <c r="AI3060">
        <v>0</v>
      </c>
      <c r="AJ3060">
        <v>1</v>
      </c>
      <c r="AK3060" s="9" t="s">
        <v>2840</v>
      </c>
      <c r="AL3060">
        <f t="shared" si="1063"/>
        <v>0</v>
      </c>
      <c r="AM3060">
        <f>IF(AND(INDIRECT(AN3060)='Sample Select backend'!$C$2,INDIRECT(AO3060)=1,INDIRECT(AP3060)='Sample Select backend'!$F$2,INDIRECT(AQ3060)=1,INDIRECT(AR3060)='Sample Select backend'!$M$2),1,0)</f>
        <v>0</v>
      </c>
      <c r="AN3060" t="str">
        <f>_xlfn.CONCAT('Sample Select backend'!$C$4,ROW(AN3060))</f>
        <v>AE3060</v>
      </c>
      <c r="AO3060" s="9" t="str">
        <f>_xlfn.CONCAT('Sample Select backend'!$J$2,ROW(AO3060))</f>
        <v>AJ3060</v>
      </c>
      <c r="AP3060" t="str">
        <f>_xlfn.CONCAT('Sample Select backend'!$F$4,ROW(AP3060))</f>
        <v>AF3060</v>
      </c>
      <c r="AQ3060" t="str">
        <f>_xlfn.CONCAT('Sample Select backend'!$I$10,ROW(AQ3060))</f>
        <v>R3060</v>
      </c>
      <c r="AR3060" t="str">
        <f>_xlfn.CONCAT('Sample Select backend'!$M$4,ROW(AR3060))</f>
        <v>AK3060</v>
      </c>
      <c r="AS3060" t="str">
        <f t="shared" si="1064"/>
        <v>San Marino</v>
      </c>
      <c r="AT3060" s="9">
        <f t="shared" si="1065"/>
        <v>7</v>
      </c>
      <c r="AU3060">
        <f t="shared" si="1066"/>
        <v>0</v>
      </c>
      <c r="AV3060" s="9">
        <v>1</v>
      </c>
    </row>
    <row r="3061" spans="1:48" x14ac:dyDescent="0.35">
      <c r="A3061" t="s">
        <v>161</v>
      </c>
      <c r="B3061">
        <v>1</v>
      </c>
      <c r="C3061">
        <v>6</v>
      </c>
      <c r="D3061" t="s">
        <v>2141</v>
      </c>
      <c r="E3061">
        <v>-2</v>
      </c>
      <c r="F3061">
        <v>2</v>
      </c>
      <c r="G3061">
        <v>2</v>
      </c>
      <c r="H3061">
        <v>2</v>
      </c>
      <c r="I3061">
        <v>2</v>
      </c>
      <c r="J3061">
        <v>2</v>
      </c>
      <c r="K3061">
        <v>1</v>
      </c>
      <c r="L3061">
        <v>2</v>
      </c>
      <c r="M3061">
        <v>1</v>
      </c>
      <c r="N3061" t="s">
        <v>2760</v>
      </c>
      <c r="O3061" t="s">
        <v>2800</v>
      </c>
      <c r="P3061" t="s">
        <v>2808</v>
      </c>
      <c r="Q3061" t="s">
        <v>2813</v>
      </c>
      <c r="R3061">
        <v>0</v>
      </c>
      <c r="S3061" t="s">
        <v>202</v>
      </c>
      <c r="T3061" t="s">
        <v>202</v>
      </c>
      <c r="U3061" t="s">
        <v>202</v>
      </c>
      <c r="V3061">
        <f t="shared" si="1086"/>
        <v>0</v>
      </c>
      <c r="W3061">
        <f t="shared" si="1087"/>
        <v>1</v>
      </c>
      <c r="X3061">
        <f t="shared" si="1088"/>
        <v>1</v>
      </c>
      <c r="Y3061">
        <f t="shared" si="1089"/>
        <v>1</v>
      </c>
      <c r="Z3061">
        <f t="shared" si="1090"/>
        <v>1</v>
      </c>
      <c r="AA3061">
        <f t="shared" si="1091"/>
        <v>1</v>
      </c>
      <c r="AB3061">
        <f t="shared" si="1092"/>
        <v>1</v>
      </c>
      <c r="AC3061">
        <f t="shared" si="1093"/>
        <v>1</v>
      </c>
      <c r="AD3061">
        <f t="shared" si="1094"/>
        <v>1</v>
      </c>
      <c r="AE3061" s="4" t="s">
        <v>2828</v>
      </c>
      <c r="AF3061" s="9" t="s">
        <v>2829</v>
      </c>
      <c r="AG3061">
        <v>0</v>
      </c>
      <c r="AH3061">
        <v>0</v>
      </c>
      <c r="AI3061">
        <v>0</v>
      </c>
      <c r="AJ3061">
        <v>1</v>
      </c>
      <c r="AK3061" s="9" t="s">
        <v>2840</v>
      </c>
      <c r="AL3061">
        <f t="shared" si="1063"/>
        <v>0</v>
      </c>
      <c r="AM3061">
        <f>IF(AND(INDIRECT(AN3061)='Sample Select backend'!$C$2,INDIRECT(AO3061)=1,INDIRECT(AP3061)='Sample Select backend'!$F$2,INDIRECT(AQ3061)=1,INDIRECT(AR3061)='Sample Select backend'!$M$2),1,0)</f>
        <v>0</v>
      </c>
      <c r="AN3061" t="str">
        <f>_xlfn.CONCAT('Sample Select backend'!$C$4,ROW(AN3061))</f>
        <v>AE3061</v>
      </c>
      <c r="AO3061" s="9" t="str">
        <f>_xlfn.CONCAT('Sample Select backend'!$J$2,ROW(AO3061))</f>
        <v>AJ3061</v>
      </c>
      <c r="AP3061" t="str">
        <f>_xlfn.CONCAT('Sample Select backend'!$F$4,ROW(AP3061))</f>
        <v>AF3061</v>
      </c>
      <c r="AQ3061" t="str">
        <f>_xlfn.CONCAT('Sample Select backend'!$I$10,ROW(AQ3061))</f>
        <v>R3061</v>
      </c>
      <c r="AR3061" t="str">
        <f>_xlfn.CONCAT('Sample Select backend'!$M$4,ROW(AR3061))</f>
        <v>AK3061</v>
      </c>
      <c r="AS3061" t="str">
        <f t="shared" si="1064"/>
        <v>San Marino</v>
      </c>
      <c r="AT3061" s="9">
        <f t="shared" si="1065"/>
        <v>6</v>
      </c>
      <c r="AU3061">
        <f t="shared" si="1066"/>
        <v>0</v>
      </c>
      <c r="AV3061" s="9">
        <v>1</v>
      </c>
    </row>
    <row r="3062" spans="1:48" x14ac:dyDescent="0.35">
      <c r="A3062" t="s">
        <v>161</v>
      </c>
      <c r="B3062">
        <v>6</v>
      </c>
      <c r="C3062">
        <v>25</v>
      </c>
      <c r="D3062" t="s">
        <v>2143</v>
      </c>
      <c r="E3062">
        <v>1</v>
      </c>
      <c r="F3062">
        <v>1</v>
      </c>
      <c r="G3062">
        <v>2</v>
      </c>
      <c r="H3062">
        <v>-1</v>
      </c>
      <c r="I3062">
        <v>2</v>
      </c>
      <c r="J3062">
        <v>-2</v>
      </c>
      <c r="K3062">
        <v>1</v>
      </c>
      <c r="L3062">
        <v>-2</v>
      </c>
      <c r="M3062">
        <v>1</v>
      </c>
      <c r="N3062" t="s">
        <v>2760</v>
      </c>
      <c r="O3062" t="s">
        <v>2800</v>
      </c>
      <c r="P3062" t="s">
        <v>2808</v>
      </c>
      <c r="Q3062" t="s">
        <v>2813</v>
      </c>
      <c r="R3062">
        <v>0</v>
      </c>
      <c r="S3062" t="s">
        <v>202</v>
      </c>
      <c r="T3062" t="s">
        <v>202</v>
      </c>
      <c r="U3062" t="s">
        <v>202</v>
      </c>
      <c r="V3062">
        <f t="shared" si="1086"/>
        <v>1</v>
      </c>
      <c r="W3062">
        <f t="shared" si="1087"/>
        <v>1</v>
      </c>
      <c r="X3062">
        <f t="shared" si="1088"/>
        <v>1</v>
      </c>
      <c r="Y3062">
        <f t="shared" si="1089"/>
        <v>0</v>
      </c>
      <c r="Z3062">
        <f t="shared" si="1090"/>
        <v>1</v>
      </c>
      <c r="AA3062">
        <f t="shared" si="1091"/>
        <v>0</v>
      </c>
      <c r="AB3062">
        <f t="shared" si="1092"/>
        <v>1</v>
      </c>
      <c r="AC3062">
        <f t="shared" si="1093"/>
        <v>0</v>
      </c>
      <c r="AD3062">
        <f t="shared" si="1094"/>
        <v>1</v>
      </c>
      <c r="AE3062" s="4" t="s">
        <v>2828</v>
      </c>
      <c r="AF3062" s="9" t="s">
        <v>2829</v>
      </c>
      <c r="AG3062">
        <v>0</v>
      </c>
      <c r="AH3062">
        <v>0</v>
      </c>
      <c r="AI3062">
        <v>0</v>
      </c>
      <c r="AJ3062">
        <v>1</v>
      </c>
      <c r="AK3062" s="9" t="s">
        <v>2840</v>
      </c>
      <c r="AL3062">
        <f t="shared" si="1063"/>
        <v>0</v>
      </c>
      <c r="AM3062">
        <f>IF(AND(INDIRECT(AN3062)='Sample Select backend'!$C$2,INDIRECT(AO3062)=1,INDIRECT(AP3062)='Sample Select backend'!$F$2,INDIRECT(AQ3062)=1,INDIRECT(AR3062)='Sample Select backend'!$M$2),1,0)</f>
        <v>0</v>
      </c>
      <c r="AN3062" t="str">
        <f>_xlfn.CONCAT('Sample Select backend'!$C$4,ROW(AN3062))</f>
        <v>AE3062</v>
      </c>
      <c r="AO3062" s="9" t="str">
        <f>_xlfn.CONCAT('Sample Select backend'!$J$2,ROW(AO3062))</f>
        <v>AJ3062</v>
      </c>
      <c r="AP3062" t="str">
        <f>_xlfn.CONCAT('Sample Select backend'!$F$4,ROW(AP3062))</f>
        <v>AF3062</v>
      </c>
      <c r="AQ3062" t="str">
        <f>_xlfn.CONCAT('Sample Select backend'!$I$10,ROW(AQ3062))</f>
        <v>R3062</v>
      </c>
      <c r="AR3062" t="str">
        <f>_xlfn.CONCAT('Sample Select backend'!$M$4,ROW(AR3062))</f>
        <v>AK3062</v>
      </c>
      <c r="AS3062" t="str">
        <f t="shared" si="1064"/>
        <v>San Marino</v>
      </c>
      <c r="AT3062" s="9">
        <f t="shared" si="1065"/>
        <v>25</v>
      </c>
      <c r="AU3062">
        <f t="shared" si="1066"/>
        <v>0</v>
      </c>
      <c r="AV3062" s="9">
        <v>1</v>
      </c>
    </row>
    <row r="3063" spans="1:48" x14ac:dyDescent="0.35">
      <c r="A3063" t="s">
        <v>161</v>
      </c>
      <c r="B3063">
        <v>1</v>
      </c>
      <c r="C3063">
        <v>6</v>
      </c>
      <c r="D3063" t="s">
        <v>2138</v>
      </c>
      <c r="E3063">
        <v>-2</v>
      </c>
      <c r="F3063">
        <v>2</v>
      </c>
      <c r="G3063">
        <v>2</v>
      </c>
      <c r="H3063">
        <v>2</v>
      </c>
      <c r="I3063">
        <v>2</v>
      </c>
      <c r="J3063">
        <v>2</v>
      </c>
      <c r="K3063">
        <v>1</v>
      </c>
      <c r="L3063">
        <v>2</v>
      </c>
      <c r="M3063">
        <v>1</v>
      </c>
      <c r="N3063" t="s">
        <v>2760</v>
      </c>
      <c r="O3063" t="s">
        <v>2800</v>
      </c>
      <c r="P3063" t="s">
        <v>2808</v>
      </c>
      <c r="Q3063" t="s">
        <v>2813</v>
      </c>
      <c r="R3063">
        <v>0</v>
      </c>
      <c r="S3063" t="s">
        <v>202</v>
      </c>
      <c r="T3063" t="s">
        <v>202</v>
      </c>
      <c r="U3063" t="s">
        <v>202</v>
      </c>
      <c r="V3063">
        <f t="shared" si="1086"/>
        <v>0</v>
      </c>
      <c r="W3063">
        <f t="shared" si="1087"/>
        <v>1</v>
      </c>
      <c r="X3063">
        <f t="shared" si="1088"/>
        <v>1</v>
      </c>
      <c r="Y3063">
        <f t="shared" si="1089"/>
        <v>1</v>
      </c>
      <c r="Z3063">
        <f t="shared" si="1090"/>
        <v>1</v>
      </c>
      <c r="AA3063">
        <f t="shared" si="1091"/>
        <v>1</v>
      </c>
      <c r="AB3063">
        <f t="shared" si="1092"/>
        <v>1</v>
      </c>
      <c r="AC3063">
        <f t="shared" si="1093"/>
        <v>1</v>
      </c>
      <c r="AD3063">
        <f t="shared" si="1094"/>
        <v>1</v>
      </c>
      <c r="AE3063" s="4" t="s">
        <v>2828</v>
      </c>
      <c r="AF3063" s="9" t="s">
        <v>2829</v>
      </c>
      <c r="AG3063">
        <v>0</v>
      </c>
      <c r="AH3063">
        <v>0</v>
      </c>
      <c r="AI3063">
        <v>0</v>
      </c>
      <c r="AJ3063">
        <v>1</v>
      </c>
      <c r="AK3063" s="9" t="s">
        <v>2840</v>
      </c>
      <c r="AL3063">
        <f t="shared" si="1063"/>
        <v>0</v>
      </c>
      <c r="AM3063">
        <f>IF(AND(INDIRECT(AN3063)='Sample Select backend'!$C$2,INDIRECT(AO3063)=1,INDIRECT(AP3063)='Sample Select backend'!$F$2,INDIRECT(AQ3063)=1,INDIRECT(AR3063)='Sample Select backend'!$M$2),1,0)</f>
        <v>0</v>
      </c>
      <c r="AN3063" t="str">
        <f>_xlfn.CONCAT('Sample Select backend'!$C$4,ROW(AN3063))</f>
        <v>AE3063</v>
      </c>
      <c r="AO3063" s="9" t="str">
        <f>_xlfn.CONCAT('Sample Select backend'!$J$2,ROW(AO3063))</f>
        <v>AJ3063</v>
      </c>
      <c r="AP3063" t="str">
        <f>_xlfn.CONCAT('Sample Select backend'!$F$4,ROW(AP3063))</f>
        <v>AF3063</v>
      </c>
      <c r="AQ3063" t="str">
        <f>_xlfn.CONCAT('Sample Select backend'!$I$10,ROW(AQ3063))</f>
        <v>R3063</v>
      </c>
      <c r="AR3063" t="str">
        <f>_xlfn.CONCAT('Sample Select backend'!$M$4,ROW(AR3063))</f>
        <v>AK3063</v>
      </c>
      <c r="AS3063" t="str">
        <f t="shared" si="1064"/>
        <v>San Marino</v>
      </c>
      <c r="AT3063" s="9">
        <f t="shared" si="1065"/>
        <v>6</v>
      </c>
      <c r="AU3063">
        <f t="shared" si="1066"/>
        <v>0</v>
      </c>
      <c r="AV3063" s="9">
        <v>1</v>
      </c>
    </row>
    <row r="3064" spans="1:48" x14ac:dyDescent="0.35">
      <c r="A3064" t="s">
        <v>161</v>
      </c>
      <c r="B3064">
        <v>5</v>
      </c>
      <c r="C3064" t="s">
        <v>204</v>
      </c>
      <c r="D3064" t="s">
        <v>2142</v>
      </c>
      <c r="E3064">
        <v>1</v>
      </c>
      <c r="F3064">
        <v>-2</v>
      </c>
      <c r="G3064">
        <v>-2</v>
      </c>
      <c r="H3064">
        <v>2</v>
      </c>
      <c r="I3064">
        <v>-2</v>
      </c>
      <c r="J3064">
        <v>2</v>
      </c>
      <c r="K3064">
        <v>1</v>
      </c>
      <c r="L3064">
        <v>-2</v>
      </c>
      <c r="M3064">
        <v>1</v>
      </c>
      <c r="N3064" t="s">
        <v>2760</v>
      </c>
      <c r="O3064" t="s">
        <v>2800</v>
      </c>
      <c r="P3064" t="s">
        <v>2808</v>
      </c>
      <c r="Q3064" t="s">
        <v>2813</v>
      </c>
      <c r="R3064">
        <v>0</v>
      </c>
      <c r="S3064" t="s">
        <v>202</v>
      </c>
      <c r="T3064" t="s">
        <v>202</v>
      </c>
      <c r="U3064" t="s">
        <v>202</v>
      </c>
      <c r="V3064">
        <f t="shared" si="1086"/>
        <v>1</v>
      </c>
      <c r="W3064">
        <f t="shared" si="1087"/>
        <v>0</v>
      </c>
      <c r="X3064">
        <f t="shared" si="1088"/>
        <v>0</v>
      </c>
      <c r="Y3064">
        <f t="shared" si="1089"/>
        <v>1</v>
      </c>
      <c r="Z3064">
        <f t="shared" si="1090"/>
        <v>0</v>
      </c>
      <c r="AA3064">
        <f t="shared" si="1091"/>
        <v>1</v>
      </c>
      <c r="AB3064">
        <f t="shared" si="1092"/>
        <v>1</v>
      </c>
      <c r="AC3064">
        <f t="shared" si="1093"/>
        <v>0</v>
      </c>
      <c r="AD3064">
        <f t="shared" si="1094"/>
        <v>1</v>
      </c>
      <c r="AE3064" s="4" t="s">
        <v>2828</v>
      </c>
      <c r="AF3064" s="9" t="s">
        <v>2829</v>
      </c>
      <c r="AG3064">
        <v>0</v>
      </c>
      <c r="AH3064">
        <v>0</v>
      </c>
      <c r="AI3064">
        <v>0</v>
      </c>
      <c r="AJ3064">
        <v>1</v>
      </c>
      <c r="AK3064" s="9" t="s">
        <v>2840</v>
      </c>
      <c r="AL3064">
        <f t="shared" si="1063"/>
        <v>0</v>
      </c>
      <c r="AM3064">
        <f>IF(AND(INDIRECT(AN3064)='Sample Select backend'!$C$2,INDIRECT(AO3064)=1,INDIRECT(AP3064)='Sample Select backend'!$F$2,INDIRECT(AQ3064)=1,INDIRECT(AR3064)='Sample Select backend'!$M$2),1,0)</f>
        <v>0</v>
      </c>
      <c r="AN3064" t="str">
        <f>_xlfn.CONCAT('Sample Select backend'!$C$4,ROW(AN3064))</f>
        <v>AE3064</v>
      </c>
      <c r="AO3064" s="9" t="str">
        <f>_xlfn.CONCAT('Sample Select backend'!$J$2,ROW(AO3064))</f>
        <v>AJ3064</v>
      </c>
      <c r="AP3064" t="str">
        <f>_xlfn.CONCAT('Sample Select backend'!$F$4,ROW(AP3064))</f>
        <v>AF3064</v>
      </c>
      <c r="AQ3064" t="str">
        <f>_xlfn.CONCAT('Sample Select backend'!$I$10,ROW(AQ3064))</f>
        <v>R3064</v>
      </c>
      <c r="AR3064" t="str">
        <f>_xlfn.CONCAT('Sample Select backend'!$M$4,ROW(AR3064))</f>
        <v>AK3064</v>
      </c>
      <c r="AS3064" t="str">
        <f t="shared" si="1064"/>
        <v>San Marino</v>
      </c>
      <c r="AT3064" s="9" t="str">
        <f t="shared" si="1065"/>
        <v>General</v>
      </c>
      <c r="AU3064">
        <f t="shared" si="1066"/>
        <v>0</v>
      </c>
      <c r="AV3064" s="9">
        <v>1</v>
      </c>
    </row>
    <row r="3065" spans="1:48" x14ac:dyDescent="0.35">
      <c r="A3065" t="s">
        <v>161</v>
      </c>
      <c r="B3065">
        <v>6</v>
      </c>
      <c r="C3065">
        <v>28</v>
      </c>
      <c r="D3065" t="s">
        <v>2137</v>
      </c>
      <c r="E3065">
        <v>-2</v>
      </c>
      <c r="F3065">
        <v>1</v>
      </c>
      <c r="G3065">
        <v>2</v>
      </c>
      <c r="H3065">
        <v>1</v>
      </c>
      <c r="I3065">
        <v>2</v>
      </c>
      <c r="J3065">
        <v>2</v>
      </c>
      <c r="K3065">
        <v>1</v>
      </c>
      <c r="L3065">
        <v>2</v>
      </c>
      <c r="M3065">
        <v>1</v>
      </c>
      <c r="N3065" t="s">
        <v>2760</v>
      </c>
      <c r="O3065" t="s">
        <v>2800</v>
      </c>
      <c r="P3065" t="s">
        <v>2808</v>
      </c>
      <c r="Q3065" t="s">
        <v>2813</v>
      </c>
      <c r="R3065">
        <v>0</v>
      </c>
      <c r="S3065" t="s">
        <v>202</v>
      </c>
      <c r="T3065" t="s">
        <v>202</v>
      </c>
      <c r="U3065" t="s">
        <v>202</v>
      </c>
      <c r="V3065">
        <f t="shared" si="1086"/>
        <v>0</v>
      </c>
      <c r="W3065">
        <f t="shared" si="1087"/>
        <v>1</v>
      </c>
      <c r="X3065">
        <f t="shared" si="1088"/>
        <v>1</v>
      </c>
      <c r="Y3065">
        <f t="shared" si="1089"/>
        <v>1</v>
      </c>
      <c r="Z3065">
        <f t="shared" si="1090"/>
        <v>1</v>
      </c>
      <c r="AA3065">
        <f t="shared" si="1091"/>
        <v>1</v>
      </c>
      <c r="AB3065">
        <f t="shared" si="1092"/>
        <v>1</v>
      </c>
      <c r="AC3065">
        <f t="shared" si="1093"/>
        <v>1</v>
      </c>
      <c r="AD3065">
        <f t="shared" si="1094"/>
        <v>1</v>
      </c>
      <c r="AE3065" s="4" t="s">
        <v>2828</v>
      </c>
      <c r="AF3065" s="9" t="s">
        <v>2829</v>
      </c>
      <c r="AG3065">
        <v>0</v>
      </c>
      <c r="AH3065">
        <v>0</v>
      </c>
      <c r="AI3065">
        <v>0</v>
      </c>
      <c r="AJ3065">
        <v>1</v>
      </c>
      <c r="AK3065" s="9" t="s">
        <v>2840</v>
      </c>
      <c r="AL3065">
        <f t="shared" si="1063"/>
        <v>0</v>
      </c>
      <c r="AM3065">
        <f>IF(AND(INDIRECT(AN3065)='Sample Select backend'!$C$2,INDIRECT(AO3065)=1,INDIRECT(AP3065)='Sample Select backend'!$F$2,INDIRECT(AQ3065)=1,INDIRECT(AR3065)='Sample Select backend'!$M$2),1,0)</f>
        <v>0</v>
      </c>
      <c r="AN3065" t="str">
        <f>_xlfn.CONCAT('Sample Select backend'!$C$4,ROW(AN3065))</f>
        <v>AE3065</v>
      </c>
      <c r="AO3065" s="9" t="str">
        <f>_xlfn.CONCAT('Sample Select backend'!$J$2,ROW(AO3065))</f>
        <v>AJ3065</v>
      </c>
      <c r="AP3065" t="str">
        <f>_xlfn.CONCAT('Sample Select backend'!$F$4,ROW(AP3065))</f>
        <v>AF3065</v>
      </c>
      <c r="AQ3065" t="str">
        <f>_xlfn.CONCAT('Sample Select backend'!$I$10,ROW(AQ3065))</f>
        <v>R3065</v>
      </c>
      <c r="AR3065" t="str">
        <f>_xlfn.CONCAT('Sample Select backend'!$M$4,ROW(AR3065))</f>
        <v>AK3065</v>
      </c>
      <c r="AS3065" t="str">
        <f t="shared" si="1064"/>
        <v>San Marino</v>
      </c>
      <c r="AT3065" s="9">
        <f t="shared" si="1065"/>
        <v>28</v>
      </c>
      <c r="AU3065">
        <f t="shared" si="1066"/>
        <v>0</v>
      </c>
      <c r="AV3065" s="9">
        <v>1</v>
      </c>
    </row>
    <row r="3066" spans="1:48" x14ac:dyDescent="0.35">
      <c r="A3066" t="s">
        <v>161</v>
      </c>
      <c r="B3066">
        <v>1</v>
      </c>
      <c r="C3066">
        <v>4</v>
      </c>
      <c r="D3066" t="s">
        <v>2133</v>
      </c>
      <c r="E3066">
        <v>2</v>
      </c>
      <c r="F3066">
        <v>2</v>
      </c>
      <c r="G3066">
        <v>-2</v>
      </c>
      <c r="H3066">
        <v>-1</v>
      </c>
      <c r="I3066">
        <v>-2</v>
      </c>
      <c r="J3066">
        <v>2</v>
      </c>
      <c r="K3066">
        <v>2</v>
      </c>
      <c r="L3066">
        <v>-2</v>
      </c>
      <c r="M3066">
        <v>1</v>
      </c>
      <c r="N3066" t="s">
        <v>2760</v>
      </c>
      <c r="O3066" t="s">
        <v>2800</v>
      </c>
      <c r="P3066" t="s">
        <v>2808</v>
      </c>
      <c r="Q3066" t="s">
        <v>2813</v>
      </c>
      <c r="R3066">
        <v>0</v>
      </c>
      <c r="S3066" t="s">
        <v>202</v>
      </c>
      <c r="T3066" t="s">
        <v>202</v>
      </c>
      <c r="U3066" t="s">
        <v>202</v>
      </c>
      <c r="V3066">
        <f t="shared" si="1086"/>
        <v>1</v>
      </c>
      <c r="W3066">
        <f t="shared" si="1087"/>
        <v>1</v>
      </c>
      <c r="X3066">
        <f t="shared" si="1088"/>
        <v>0</v>
      </c>
      <c r="Y3066">
        <f t="shared" si="1089"/>
        <v>0</v>
      </c>
      <c r="Z3066">
        <f t="shared" si="1090"/>
        <v>0</v>
      </c>
      <c r="AA3066">
        <f t="shared" si="1091"/>
        <v>1</v>
      </c>
      <c r="AB3066">
        <f t="shared" si="1092"/>
        <v>1</v>
      </c>
      <c r="AC3066">
        <f t="shared" si="1093"/>
        <v>0</v>
      </c>
      <c r="AD3066">
        <f t="shared" si="1094"/>
        <v>1</v>
      </c>
      <c r="AE3066" s="4" t="s">
        <v>2828</v>
      </c>
      <c r="AF3066" s="9" t="s">
        <v>2829</v>
      </c>
      <c r="AG3066">
        <v>0</v>
      </c>
      <c r="AH3066">
        <v>0</v>
      </c>
      <c r="AI3066">
        <v>0</v>
      </c>
      <c r="AJ3066">
        <v>1</v>
      </c>
      <c r="AK3066" s="9" t="s">
        <v>2840</v>
      </c>
      <c r="AL3066">
        <f t="shared" si="1063"/>
        <v>0</v>
      </c>
      <c r="AM3066">
        <f>IF(AND(INDIRECT(AN3066)='Sample Select backend'!$C$2,INDIRECT(AO3066)=1,INDIRECT(AP3066)='Sample Select backend'!$F$2,INDIRECT(AQ3066)=1,INDIRECT(AR3066)='Sample Select backend'!$M$2),1,0)</f>
        <v>0</v>
      </c>
      <c r="AN3066" t="str">
        <f>_xlfn.CONCAT('Sample Select backend'!$C$4,ROW(AN3066))</f>
        <v>AE3066</v>
      </c>
      <c r="AO3066" s="9" t="str">
        <f>_xlfn.CONCAT('Sample Select backend'!$J$2,ROW(AO3066))</f>
        <v>AJ3066</v>
      </c>
      <c r="AP3066" t="str">
        <f>_xlfn.CONCAT('Sample Select backend'!$F$4,ROW(AP3066))</f>
        <v>AF3066</v>
      </c>
      <c r="AQ3066" t="str">
        <f>_xlfn.CONCAT('Sample Select backend'!$I$10,ROW(AQ3066))</f>
        <v>R3066</v>
      </c>
      <c r="AR3066" t="str">
        <f>_xlfn.CONCAT('Sample Select backend'!$M$4,ROW(AR3066))</f>
        <v>AK3066</v>
      </c>
      <c r="AS3066" t="str">
        <f t="shared" si="1064"/>
        <v>San Marino</v>
      </c>
      <c r="AT3066" s="9">
        <f t="shared" si="1065"/>
        <v>4</v>
      </c>
      <c r="AU3066">
        <f t="shared" si="1066"/>
        <v>0</v>
      </c>
      <c r="AV3066" s="9">
        <v>0</v>
      </c>
    </row>
    <row r="3067" spans="1:48" x14ac:dyDescent="0.35">
      <c r="A3067" t="s">
        <v>161</v>
      </c>
      <c r="B3067">
        <v>2</v>
      </c>
      <c r="C3067">
        <v>14</v>
      </c>
      <c r="D3067" t="s">
        <v>2139</v>
      </c>
      <c r="E3067">
        <v>-2</v>
      </c>
      <c r="F3067">
        <v>2</v>
      </c>
      <c r="G3067">
        <v>2</v>
      </c>
      <c r="H3067">
        <v>2</v>
      </c>
      <c r="I3067">
        <v>2</v>
      </c>
      <c r="J3067">
        <v>2</v>
      </c>
      <c r="K3067">
        <v>1</v>
      </c>
      <c r="L3067">
        <v>2</v>
      </c>
      <c r="M3067">
        <v>1</v>
      </c>
      <c r="N3067" t="s">
        <v>2760</v>
      </c>
      <c r="O3067" t="s">
        <v>2800</v>
      </c>
      <c r="P3067" t="s">
        <v>2808</v>
      </c>
      <c r="Q3067" t="s">
        <v>2813</v>
      </c>
      <c r="R3067">
        <v>0</v>
      </c>
      <c r="S3067" t="s">
        <v>202</v>
      </c>
      <c r="T3067" t="s">
        <v>202</v>
      </c>
      <c r="U3067" t="s">
        <v>202</v>
      </c>
      <c r="V3067">
        <f t="shared" si="1086"/>
        <v>0</v>
      </c>
      <c r="W3067">
        <f t="shared" si="1087"/>
        <v>1</v>
      </c>
      <c r="X3067">
        <f t="shared" si="1088"/>
        <v>1</v>
      </c>
      <c r="Y3067">
        <f t="shared" si="1089"/>
        <v>1</v>
      </c>
      <c r="Z3067">
        <f t="shared" si="1090"/>
        <v>1</v>
      </c>
      <c r="AA3067">
        <f t="shared" si="1091"/>
        <v>1</v>
      </c>
      <c r="AB3067">
        <f t="shared" si="1092"/>
        <v>1</v>
      </c>
      <c r="AC3067">
        <f t="shared" si="1093"/>
        <v>1</v>
      </c>
      <c r="AD3067">
        <f t="shared" si="1094"/>
        <v>1</v>
      </c>
      <c r="AE3067" s="4" t="s">
        <v>2828</v>
      </c>
      <c r="AF3067" s="9" t="s">
        <v>2829</v>
      </c>
      <c r="AG3067">
        <v>0</v>
      </c>
      <c r="AH3067">
        <v>0</v>
      </c>
      <c r="AI3067">
        <v>0</v>
      </c>
      <c r="AJ3067">
        <v>1</v>
      </c>
      <c r="AK3067" s="9" t="s">
        <v>2840</v>
      </c>
      <c r="AL3067">
        <f t="shared" si="1063"/>
        <v>0</v>
      </c>
      <c r="AM3067">
        <f>IF(AND(INDIRECT(AN3067)='Sample Select backend'!$C$2,INDIRECT(AO3067)=1,INDIRECT(AP3067)='Sample Select backend'!$F$2,INDIRECT(AQ3067)=1,INDIRECT(AR3067)='Sample Select backend'!$M$2),1,0)</f>
        <v>0</v>
      </c>
      <c r="AN3067" t="str">
        <f>_xlfn.CONCAT('Sample Select backend'!$C$4,ROW(AN3067))</f>
        <v>AE3067</v>
      </c>
      <c r="AO3067" s="9" t="str">
        <f>_xlfn.CONCAT('Sample Select backend'!$J$2,ROW(AO3067))</f>
        <v>AJ3067</v>
      </c>
      <c r="AP3067" t="str">
        <f>_xlfn.CONCAT('Sample Select backend'!$F$4,ROW(AP3067))</f>
        <v>AF3067</v>
      </c>
      <c r="AQ3067" t="str">
        <f>_xlfn.CONCAT('Sample Select backend'!$I$10,ROW(AQ3067))</f>
        <v>R3067</v>
      </c>
      <c r="AR3067" t="str">
        <f>_xlfn.CONCAT('Sample Select backend'!$M$4,ROW(AR3067))</f>
        <v>AK3067</v>
      </c>
      <c r="AS3067" t="str">
        <f t="shared" si="1064"/>
        <v>San Marino</v>
      </c>
      <c r="AT3067" s="9">
        <f t="shared" si="1065"/>
        <v>14</v>
      </c>
      <c r="AU3067">
        <f t="shared" si="1066"/>
        <v>0</v>
      </c>
      <c r="AV3067" s="9">
        <v>0</v>
      </c>
    </row>
    <row r="3068" spans="1:48" x14ac:dyDescent="0.35">
      <c r="A3068" s="24" t="s">
        <v>161</v>
      </c>
      <c r="B3068" s="24">
        <v>9</v>
      </c>
      <c r="C3068" s="24">
        <v>34</v>
      </c>
      <c r="D3068" s="24" t="s">
        <v>4240</v>
      </c>
      <c r="E3068" s="24"/>
      <c r="O3068" t="s">
        <v>2800</v>
      </c>
      <c r="P3068" t="s">
        <v>2808</v>
      </c>
      <c r="Q3068" t="s">
        <v>2813</v>
      </c>
      <c r="R3068">
        <v>0</v>
      </c>
      <c r="S3068" t="s">
        <v>202</v>
      </c>
      <c r="T3068" t="s">
        <v>202</v>
      </c>
      <c r="U3068" t="s">
        <v>202</v>
      </c>
      <c r="V3068">
        <v>-1</v>
      </c>
      <c r="W3068">
        <v>-1</v>
      </c>
      <c r="X3068">
        <v>-1</v>
      </c>
      <c r="Y3068">
        <v>-1</v>
      </c>
      <c r="Z3068">
        <v>-1</v>
      </c>
      <c r="AA3068">
        <v>-1</v>
      </c>
      <c r="AB3068">
        <v>-1</v>
      </c>
      <c r="AC3068">
        <v>-1</v>
      </c>
      <c r="AD3068">
        <v>-1</v>
      </c>
      <c r="AE3068" s="4" t="s">
        <v>2828</v>
      </c>
      <c r="AF3068" s="9" t="s">
        <v>2829</v>
      </c>
      <c r="AG3068">
        <v>0</v>
      </c>
      <c r="AH3068">
        <v>0</v>
      </c>
      <c r="AI3068">
        <v>0</v>
      </c>
      <c r="AJ3068">
        <v>1</v>
      </c>
      <c r="AK3068" s="9" t="s">
        <v>2840</v>
      </c>
      <c r="AL3068">
        <f t="shared" si="1063"/>
        <v>0</v>
      </c>
      <c r="AM3068">
        <f>IF(AND(INDIRECT(AN3068)='Sample Select backend'!$C$2,INDIRECT(AO3068)=1,INDIRECT(AP3068)='Sample Select backend'!$F$2,INDIRECT(AQ3068)=1,INDIRECT(AR3068)='Sample Select backend'!$M$2),1,0)</f>
        <v>0</v>
      </c>
      <c r="AN3068" t="str">
        <f>_xlfn.CONCAT('Sample Select backend'!$C$4,ROW(AN3068))</f>
        <v>AE3068</v>
      </c>
      <c r="AO3068" s="9" t="str">
        <f>_xlfn.CONCAT('Sample Select backend'!$J$2,ROW(AO3068))</f>
        <v>AJ3068</v>
      </c>
      <c r="AP3068" t="str">
        <f>_xlfn.CONCAT('Sample Select backend'!$F$4,ROW(AP3068))</f>
        <v>AF3068</v>
      </c>
      <c r="AQ3068" t="str">
        <f>_xlfn.CONCAT('Sample Select backend'!$I$10,ROW(AQ3068))</f>
        <v>R3068</v>
      </c>
      <c r="AR3068" t="str">
        <f>_xlfn.CONCAT('Sample Select backend'!$M$4,ROW(AR3068))</f>
        <v>AK3068</v>
      </c>
      <c r="AS3068" t="str">
        <f t="shared" si="1064"/>
        <v>San Marino</v>
      </c>
      <c r="AT3068" s="9">
        <f t="shared" si="1065"/>
        <v>34</v>
      </c>
      <c r="AU3068">
        <f t="shared" si="1066"/>
        <v>0</v>
      </c>
      <c r="AV3068" s="9">
        <v>0</v>
      </c>
    </row>
    <row r="3069" spans="1:48" x14ac:dyDescent="0.35">
      <c r="A3069" s="24" t="s">
        <v>161</v>
      </c>
      <c r="B3069" s="24">
        <v>8</v>
      </c>
      <c r="C3069" s="24">
        <v>33</v>
      </c>
      <c r="D3069" s="24" t="s">
        <v>4241</v>
      </c>
      <c r="E3069" s="24"/>
      <c r="O3069" t="s">
        <v>2800</v>
      </c>
      <c r="P3069" t="s">
        <v>2808</v>
      </c>
      <c r="Q3069" t="s">
        <v>2813</v>
      </c>
      <c r="R3069">
        <v>0</v>
      </c>
      <c r="S3069" t="s">
        <v>202</v>
      </c>
      <c r="T3069" t="s">
        <v>202</v>
      </c>
      <c r="U3069" t="s">
        <v>202</v>
      </c>
      <c r="V3069">
        <v>-1</v>
      </c>
      <c r="W3069">
        <v>-1</v>
      </c>
      <c r="X3069">
        <v>-1</v>
      </c>
      <c r="Y3069">
        <v>-1</v>
      </c>
      <c r="Z3069">
        <v>-1</v>
      </c>
      <c r="AA3069">
        <v>-1</v>
      </c>
      <c r="AB3069">
        <v>-1</v>
      </c>
      <c r="AC3069">
        <v>-1</v>
      </c>
      <c r="AD3069">
        <v>-1</v>
      </c>
      <c r="AE3069" s="4" t="s">
        <v>2828</v>
      </c>
      <c r="AF3069" s="9" t="s">
        <v>2829</v>
      </c>
      <c r="AG3069">
        <v>0</v>
      </c>
      <c r="AH3069">
        <v>0</v>
      </c>
      <c r="AI3069">
        <v>0</v>
      </c>
      <c r="AJ3069">
        <v>1</v>
      </c>
      <c r="AK3069" s="9" t="s">
        <v>2840</v>
      </c>
      <c r="AL3069">
        <f t="shared" si="1063"/>
        <v>0</v>
      </c>
      <c r="AM3069">
        <f>IF(AND(INDIRECT(AN3069)='Sample Select backend'!$C$2,INDIRECT(AO3069)=1,INDIRECT(AP3069)='Sample Select backend'!$F$2,INDIRECT(AQ3069)=1,INDIRECT(AR3069)='Sample Select backend'!$M$2),1,0)</f>
        <v>0</v>
      </c>
      <c r="AN3069" t="str">
        <f>_xlfn.CONCAT('Sample Select backend'!$C$4,ROW(AN3069))</f>
        <v>AE3069</v>
      </c>
      <c r="AO3069" s="9" t="str">
        <f>_xlfn.CONCAT('Sample Select backend'!$J$2,ROW(AO3069))</f>
        <v>AJ3069</v>
      </c>
      <c r="AP3069" t="str">
        <f>_xlfn.CONCAT('Sample Select backend'!$F$4,ROW(AP3069))</f>
        <v>AF3069</v>
      </c>
      <c r="AQ3069" t="str">
        <f>_xlfn.CONCAT('Sample Select backend'!$I$10,ROW(AQ3069))</f>
        <v>R3069</v>
      </c>
      <c r="AR3069" t="str">
        <f>_xlfn.CONCAT('Sample Select backend'!$M$4,ROW(AR3069))</f>
        <v>AK3069</v>
      </c>
      <c r="AS3069" t="str">
        <f t="shared" si="1064"/>
        <v>San Marino</v>
      </c>
      <c r="AT3069" s="9">
        <f t="shared" si="1065"/>
        <v>33</v>
      </c>
      <c r="AU3069">
        <f t="shared" si="1066"/>
        <v>0</v>
      </c>
      <c r="AV3069" s="9">
        <v>0</v>
      </c>
    </row>
    <row r="3070" spans="1:48" x14ac:dyDescent="0.35">
      <c r="A3070" s="24" t="s">
        <v>161</v>
      </c>
      <c r="B3070" s="24">
        <v>2</v>
      </c>
      <c r="C3070" s="24">
        <v>17</v>
      </c>
      <c r="D3070" s="24" t="s">
        <v>4242</v>
      </c>
      <c r="E3070" s="24"/>
      <c r="O3070" t="s">
        <v>2800</v>
      </c>
      <c r="P3070" t="s">
        <v>2808</v>
      </c>
      <c r="Q3070" t="s">
        <v>2813</v>
      </c>
      <c r="R3070">
        <v>0</v>
      </c>
      <c r="S3070" t="s">
        <v>202</v>
      </c>
      <c r="T3070" t="s">
        <v>202</v>
      </c>
      <c r="U3070" t="s">
        <v>202</v>
      </c>
      <c r="V3070">
        <v>-1</v>
      </c>
      <c r="W3070">
        <v>-1</v>
      </c>
      <c r="X3070">
        <v>-1</v>
      </c>
      <c r="Y3070">
        <v>-1</v>
      </c>
      <c r="Z3070">
        <v>-1</v>
      </c>
      <c r="AA3070">
        <v>-1</v>
      </c>
      <c r="AB3070">
        <v>-1</v>
      </c>
      <c r="AC3070">
        <v>-1</v>
      </c>
      <c r="AD3070">
        <v>-1</v>
      </c>
      <c r="AE3070" s="4" t="s">
        <v>2828</v>
      </c>
      <c r="AF3070" s="9" t="s">
        <v>2829</v>
      </c>
      <c r="AG3070">
        <v>0</v>
      </c>
      <c r="AH3070">
        <v>0</v>
      </c>
      <c r="AI3070">
        <v>0</v>
      </c>
      <c r="AJ3070">
        <v>1</v>
      </c>
      <c r="AK3070" s="9" t="s">
        <v>2840</v>
      </c>
      <c r="AL3070">
        <f t="shared" si="1063"/>
        <v>0</v>
      </c>
      <c r="AM3070">
        <f>IF(AND(INDIRECT(AN3070)='Sample Select backend'!$C$2,INDIRECT(AO3070)=1,INDIRECT(AP3070)='Sample Select backend'!$F$2,INDIRECT(AQ3070)=1,INDIRECT(AR3070)='Sample Select backend'!$M$2),1,0)</f>
        <v>0</v>
      </c>
      <c r="AN3070" t="str">
        <f>_xlfn.CONCAT('Sample Select backend'!$C$4,ROW(AN3070))</f>
        <v>AE3070</v>
      </c>
      <c r="AO3070" s="9" t="str">
        <f>_xlfn.CONCAT('Sample Select backend'!$J$2,ROW(AO3070))</f>
        <v>AJ3070</v>
      </c>
      <c r="AP3070" t="str">
        <f>_xlfn.CONCAT('Sample Select backend'!$F$4,ROW(AP3070))</f>
        <v>AF3070</v>
      </c>
      <c r="AQ3070" t="str">
        <f>_xlfn.CONCAT('Sample Select backend'!$I$10,ROW(AQ3070))</f>
        <v>R3070</v>
      </c>
      <c r="AR3070" t="str">
        <f>_xlfn.CONCAT('Sample Select backend'!$M$4,ROW(AR3070))</f>
        <v>AK3070</v>
      </c>
      <c r="AS3070" t="str">
        <f t="shared" si="1064"/>
        <v>San Marino</v>
      </c>
      <c r="AT3070" s="9">
        <f t="shared" si="1065"/>
        <v>17</v>
      </c>
      <c r="AU3070">
        <f t="shared" si="1066"/>
        <v>0</v>
      </c>
      <c r="AV3070" s="9">
        <v>0</v>
      </c>
    </row>
    <row r="3071" spans="1:48" x14ac:dyDescent="0.35">
      <c r="A3071" s="24" t="s">
        <v>161</v>
      </c>
      <c r="B3071" s="24">
        <v>1</v>
      </c>
      <c r="C3071" s="24">
        <v>2</v>
      </c>
      <c r="D3071" s="24" t="s">
        <v>4243</v>
      </c>
      <c r="E3071" s="24"/>
      <c r="O3071" t="s">
        <v>2800</v>
      </c>
      <c r="P3071" t="s">
        <v>2808</v>
      </c>
      <c r="Q3071" t="s">
        <v>2813</v>
      </c>
      <c r="R3071">
        <v>0</v>
      </c>
      <c r="S3071" t="s">
        <v>202</v>
      </c>
      <c r="T3071" t="s">
        <v>202</v>
      </c>
      <c r="U3071" t="s">
        <v>202</v>
      </c>
      <c r="V3071">
        <v>-1</v>
      </c>
      <c r="W3071">
        <v>-1</v>
      </c>
      <c r="X3071">
        <v>-1</v>
      </c>
      <c r="Y3071">
        <v>-1</v>
      </c>
      <c r="Z3071">
        <v>-1</v>
      </c>
      <c r="AA3071">
        <v>-1</v>
      </c>
      <c r="AB3071">
        <v>-1</v>
      </c>
      <c r="AC3071">
        <v>-1</v>
      </c>
      <c r="AD3071">
        <v>-1</v>
      </c>
      <c r="AE3071" s="4" t="s">
        <v>2828</v>
      </c>
      <c r="AF3071" s="9" t="s">
        <v>2829</v>
      </c>
      <c r="AG3071">
        <v>0</v>
      </c>
      <c r="AH3071">
        <v>0</v>
      </c>
      <c r="AI3071">
        <v>0</v>
      </c>
      <c r="AJ3071">
        <v>1</v>
      </c>
      <c r="AK3071" s="9" t="s">
        <v>2840</v>
      </c>
      <c r="AL3071">
        <f t="shared" si="1063"/>
        <v>0</v>
      </c>
      <c r="AM3071">
        <f>IF(AND(INDIRECT(AN3071)='Sample Select backend'!$C$2,INDIRECT(AO3071)=1,INDIRECT(AP3071)='Sample Select backend'!$F$2,INDIRECT(AQ3071)=1,INDIRECT(AR3071)='Sample Select backend'!$M$2),1,0)</f>
        <v>0</v>
      </c>
      <c r="AN3071" t="str">
        <f>_xlfn.CONCAT('Sample Select backend'!$C$4,ROW(AN3071))</f>
        <v>AE3071</v>
      </c>
      <c r="AO3071" s="9" t="str">
        <f>_xlfn.CONCAT('Sample Select backend'!$J$2,ROW(AO3071))</f>
        <v>AJ3071</v>
      </c>
      <c r="AP3071" t="str">
        <f>_xlfn.CONCAT('Sample Select backend'!$F$4,ROW(AP3071))</f>
        <v>AF3071</v>
      </c>
      <c r="AQ3071" t="str">
        <f>_xlfn.CONCAT('Sample Select backend'!$I$10,ROW(AQ3071))</f>
        <v>R3071</v>
      </c>
      <c r="AR3071" t="str">
        <f>_xlfn.CONCAT('Sample Select backend'!$M$4,ROW(AR3071))</f>
        <v>AK3071</v>
      </c>
      <c r="AS3071" t="str">
        <f t="shared" si="1064"/>
        <v>San Marino</v>
      </c>
      <c r="AT3071" s="9">
        <f t="shared" si="1065"/>
        <v>2</v>
      </c>
      <c r="AU3071">
        <f t="shared" si="1066"/>
        <v>0</v>
      </c>
      <c r="AV3071" s="9">
        <v>0</v>
      </c>
    </row>
    <row r="3072" spans="1:48" x14ac:dyDescent="0.35">
      <c r="A3072" s="24" t="s">
        <v>161</v>
      </c>
      <c r="B3072" s="24">
        <v>1</v>
      </c>
      <c r="C3072" s="24">
        <v>4</v>
      </c>
      <c r="D3072" s="24" t="s">
        <v>4244</v>
      </c>
      <c r="E3072" s="24"/>
      <c r="O3072" t="s">
        <v>2800</v>
      </c>
      <c r="P3072" t="s">
        <v>2808</v>
      </c>
      <c r="Q3072" t="s">
        <v>2813</v>
      </c>
      <c r="R3072">
        <v>0</v>
      </c>
      <c r="S3072" t="s">
        <v>202</v>
      </c>
      <c r="T3072" t="s">
        <v>202</v>
      </c>
      <c r="U3072" t="s">
        <v>202</v>
      </c>
      <c r="V3072">
        <v>-1</v>
      </c>
      <c r="W3072">
        <v>-1</v>
      </c>
      <c r="X3072">
        <v>-1</v>
      </c>
      <c r="Y3072">
        <v>-1</v>
      </c>
      <c r="Z3072">
        <v>-1</v>
      </c>
      <c r="AA3072">
        <v>-1</v>
      </c>
      <c r="AB3072">
        <v>-1</v>
      </c>
      <c r="AC3072">
        <v>-1</v>
      </c>
      <c r="AD3072">
        <v>-1</v>
      </c>
      <c r="AE3072" s="4" t="s">
        <v>2828</v>
      </c>
      <c r="AF3072" s="9" t="s">
        <v>2829</v>
      </c>
      <c r="AG3072">
        <v>0</v>
      </c>
      <c r="AH3072">
        <v>0</v>
      </c>
      <c r="AI3072">
        <v>0</v>
      </c>
      <c r="AJ3072">
        <v>1</v>
      </c>
      <c r="AK3072" s="9" t="s">
        <v>2840</v>
      </c>
      <c r="AL3072">
        <f t="shared" si="1063"/>
        <v>0</v>
      </c>
      <c r="AM3072">
        <f>IF(AND(INDIRECT(AN3072)='Sample Select backend'!$C$2,INDIRECT(AO3072)=1,INDIRECT(AP3072)='Sample Select backend'!$F$2,INDIRECT(AQ3072)=1,INDIRECT(AR3072)='Sample Select backend'!$M$2),1,0)</f>
        <v>0</v>
      </c>
      <c r="AN3072" t="str">
        <f>_xlfn.CONCAT('Sample Select backend'!$C$4,ROW(AN3072))</f>
        <v>AE3072</v>
      </c>
      <c r="AO3072" s="9" t="str">
        <f>_xlfn.CONCAT('Sample Select backend'!$J$2,ROW(AO3072))</f>
        <v>AJ3072</v>
      </c>
      <c r="AP3072" t="str">
        <f>_xlfn.CONCAT('Sample Select backend'!$F$4,ROW(AP3072))</f>
        <v>AF3072</v>
      </c>
      <c r="AQ3072" t="str">
        <f>_xlfn.CONCAT('Sample Select backend'!$I$10,ROW(AQ3072))</f>
        <v>R3072</v>
      </c>
      <c r="AR3072" t="str">
        <f>_xlfn.CONCAT('Sample Select backend'!$M$4,ROW(AR3072))</f>
        <v>AK3072</v>
      </c>
      <c r="AS3072" t="str">
        <f t="shared" si="1064"/>
        <v>San Marino</v>
      </c>
      <c r="AT3072" s="9">
        <f t="shared" si="1065"/>
        <v>4</v>
      </c>
      <c r="AU3072">
        <f t="shared" si="1066"/>
        <v>0</v>
      </c>
      <c r="AV3072" s="9">
        <v>1</v>
      </c>
    </row>
    <row r="3073" spans="1:48" x14ac:dyDescent="0.35">
      <c r="A3073" s="24" t="s">
        <v>161</v>
      </c>
      <c r="B3073" s="24">
        <v>1</v>
      </c>
      <c r="C3073" s="24">
        <v>4</v>
      </c>
      <c r="D3073" s="24" t="s">
        <v>4245</v>
      </c>
      <c r="E3073" s="24"/>
      <c r="O3073" t="s">
        <v>2800</v>
      </c>
      <c r="P3073" t="s">
        <v>2808</v>
      </c>
      <c r="Q3073" t="s">
        <v>2813</v>
      </c>
      <c r="R3073">
        <v>0</v>
      </c>
      <c r="S3073" t="s">
        <v>202</v>
      </c>
      <c r="T3073" t="s">
        <v>202</v>
      </c>
      <c r="U3073" t="s">
        <v>202</v>
      </c>
      <c r="V3073">
        <v>-1</v>
      </c>
      <c r="W3073">
        <v>-1</v>
      </c>
      <c r="X3073">
        <v>-1</v>
      </c>
      <c r="Y3073">
        <v>-1</v>
      </c>
      <c r="Z3073">
        <v>-1</v>
      </c>
      <c r="AA3073">
        <v>-1</v>
      </c>
      <c r="AB3073">
        <v>-1</v>
      </c>
      <c r="AC3073">
        <v>-1</v>
      </c>
      <c r="AD3073">
        <v>-1</v>
      </c>
      <c r="AE3073" s="4" t="s">
        <v>2828</v>
      </c>
      <c r="AF3073" s="9" t="s">
        <v>2829</v>
      </c>
      <c r="AG3073">
        <v>0</v>
      </c>
      <c r="AH3073">
        <v>0</v>
      </c>
      <c r="AI3073">
        <v>0</v>
      </c>
      <c r="AJ3073">
        <v>1</v>
      </c>
      <c r="AK3073" s="9" t="s">
        <v>2840</v>
      </c>
      <c r="AL3073">
        <f t="shared" si="1063"/>
        <v>0</v>
      </c>
      <c r="AM3073">
        <f>IF(AND(INDIRECT(AN3073)='Sample Select backend'!$C$2,INDIRECT(AO3073)=1,INDIRECT(AP3073)='Sample Select backend'!$F$2,INDIRECT(AQ3073)=1,INDIRECT(AR3073)='Sample Select backend'!$M$2),1,0)</f>
        <v>0</v>
      </c>
      <c r="AN3073" t="str">
        <f>_xlfn.CONCAT('Sample Select backend'!$C$4,ROW(AN3073))</f>
        <v>AE3073</v>
      </c>
      <c r="AO3073" s="9" t="str">
        <f>_xlfn.CONCAT('Sample Select backend'!$J$2,ROW(AO3073))</f>
        <v>AJ3073</v>
      </c>
      <c r="AP3073" t="str">
        <f>_xlfn.CONCAT('Sample Select backend'!$F$4,ROW(AP3073))</f>
        <v>AF3073</v>
      </c>
      <c r="AQ3073" t="str">
        <f>_xlfn.CONCAT('Sample Select backend'!$I$10,ROW(AQ3073))</f>
        <v>R3073</v>
      </c>
      <c r="AR3073" t="str">
        <f>_xlfn.CONCAT('Sample Select backend'!$M$4,ROW(AR3073))</f>
        <v>AK3073</v>
      </c>
      <c r="AS3073" t="str">
        <f t="shared" si="1064"/>
        <v>San Marino</v>
      </c>
      <c r="AT3073" s="9">
        <f t="shared" si="1065"/>
        <v>4</v>
      </c>
      <c r="AU3073">
        <f t="shared" si="1066"/>
        <v>0</v>
      </c>
      <c r="AV3073" s="9">
        <v>1</v>
      </c>
    </row>
    <row r="3074" spans="1:48" x14ac:dyDescent="0.35">
      <c r="A3074" t="s">
        <v>164</v>
      </c>
      <c r="B3074">
        <v>6</v>
      </c>
      <c r="C3074">
        <v>27</v>
      </c>
      <c r="D3074" t="s">
        <v>2161</v>
      </c>
      <c r="E3074">
        <v>1</v>
      </c>
      <c r="F3074">
        <v>1</v>
      </c>
      <c r="G3074">
        <v>2</v>
      </c>
      <c r="H3074">
        <v>-1</v>
      </c>
      <c r="I3074">
        <v>2</v>
      </c>
      <c r="J3074">
        <v>-2</v>
      </c>
      <c r="K3074">
        <v>1</v>
      </c>
      <c r="L3074">
        <v>2</v>
      </c>
      <c r="M3074">
        <v>1</v>
      </c>
      <c r="N3074" t="s">
        <v>2763</v>
      </c>
      <c r="O3074" t="s">
        <v>2803</v>
      </c>
      <c r="P3074" t="s">
        <v>2809</v>
      </c>
      <c r="Q3074" t="s">
        <v>2815</v>
      </c>
      <c r="R3074">
        <v>0</v>
      </c>
      <c r="S3074">
        <v>3.09</v>
      </c>
      <c r="T3074">
        <v>-4.3099999999999996</v>
      </c>
      <c r="U3074">
        <v>90.71</v>
      </c>
      <c r="V3074">
        <f t="shared" ref="V3074:AD3079" si="1095">IF(E3074&gt;0,1,IF(E3074&lt;0,0,-1))</f>
        <v>1</v>
      </c>
      <c r="W3074">
        <f t="shared" si="1095"/>
        <v>1</v>
      </c>
      <c r="X3074">
        <f t="shared" si="1095"/>
        <v>1</v>
      </c>
      <c r="Y3074">
        <f t="shared" si="1095"/>
        <v>0</v>
      </c>
      <c r="Z3074">
        <f t="shared" si="1095"/>
        <v>1</v>
      </c>
      <c r="AA3074">
        <f t="shared" si="1095"/>
        <v>0</v>
      </c>
      <c r="AB3074">
        <f t="shared" si="1095"/>
        <v>1</v>
      </c>
      <c r="AC3074">
        <f t="shared" si="1095"/>
        <v>1</v>
      </c>
      <c r="AD3074">
        <f t="shared" si="1095"/>
        <v>1</v>
      </c>
      <c r="AE3074" s="4" t="s">
        <v>2828</v>
      </c>
      <c r="AF3074" s="9" t="s">
        <v>2829</v>
      </c>
      <c r="AG3074">
        <v>1</v>
      </c>
      <c r="AH3074">
        <v>0</v>
      </c>
      <c r="AI3074">
        <v>0</v>
      </c>
      <c r="AJ3074">
        <v>1</v>
      </c>
      <c r="AK3074" s="9" t="s">
        <v>2840</v>
      </c>
      <c r="AL3074">
        <f t="shared" ref="AL3074:AL3137" si="1096">IF(OR(B3074="other",B3074="international",B3074="Transfers",B3074="expenditure"),1,0)</f>
        <v>0</v>
      </c>
      <c r="AM3074">
        <f>IF(AND(INDIRECT(AN3074)='Sample Select backend'!$C$2,INDIRECT(AO3074)=1,INDIRECT(AP3074)='Sample Select backend'!$F$2,INDIRECT(AQ3074)=1,INDIRECT(AR3074)='Sample Select backend'!$M$2),1,0)</f>
        <v>0</v>
      </c>
      <c r="AN3074" t="str">
        <f>_xlfn.CONCAT('Sample Select backend'!$C$4,ROW(AN3074))</f>
        <v>AE3074</v>
      </c>
      <c r="AO3074" s="9" t="str">
        <f>_xlfn.CONCAT('Sample Select backend'!$J$2,ROW(AO3074))</f>
        <v>AJ3074</v>
      </c>
      <c r="AP3074" t="str">
        <f>_xlfn.CONCAT('Sample Select backend'!$F$4,ROW(AP3074))</f>
        <v>AF3074</v>
      </c>
      <c r="AQ3074" t="str">
        <f>_xlfn.CONCAT('Sample Select backend'!$I$10,ROW(AQ3074))</f>
        <v>R3074</v>
      </c>
      <c r="AR3074" t="str">
        <f>_xlfn.CONCAT('Sample Select backend'!$M$4,ROW(AR3074))</f>
        <v>AK3074</v>
      </c>
      <c r="AS3074" t="str">
        <f t="shared" ref="AS3074:AS3137" si="1097">A3074</f>
        <v>Sao Tome and Principe</v>
      </c>
      <c r="AT3074" s="9">
        <f t="shared" ref="AT3074:AT3137" si="1098">IF(ISNUMBER(C3074),C3074,IF(OR(C3074="general",C3074="23;general"),"General",IF(OR(C3074="exemption",C3074="other (exemption)"),"Tax exemption/waiver/suspension","Other")))</f>
        <v>27</v>
      </c>
      <c r="AU3074">
        <f t="shared" ref="AU3074:AU3137" si="1099">IF(A3074&lt;&gt;A3073,1,0)</f>
        <v>1</v>
      </c>
      <c r="AV3074" s="9">
        <v>1</v>
      </c>
    </row>
    <row r="3075" spans="1:48" x14ac:dyDescent="0.35">
      <c r="A3075" t="s">
        <v>164</v>
      </c>
      <c r="B3075">
        <v>6</v>
      </c>
      <c r="C3075">
        <v>27</v>
      </c>
      <c r="D3075" t="s">
        <v>2164</v>
      </c>
      <c r="E3075">
        <v>1</v>
      </c>
      <c r="F3075">
        <v>1</v>
      </c>
      <c r="G3075">
        <v>2</v>
      </c>
      <c r="H3075">
        <v>-1</v>
      </c>
      <c r="I3075">
        <v>2</v>
      </c>
      <c r="K3075">
        <v>1</v>
      </c>
      <c r="L3075">
        <v>2</v>
      </c>
      <c r="M3075">
        <v>1</v>
      </c>
      <c r="N3075" t="s">
        <v>2763</v>
      </c>
      <c r="O3075" t="s">
        <v>2803</v>
      </c>
      <c r="P3075" t="s">
        <v>2809</v>
      </c>
      <c r="Q3075" t="s">
        <v>2815</v>
      </c>
      <c r="R3075">
        <v>0</v>
      </c>
      <c r="S3075">
        <v>3.09</v>
      </c>
      <c r="T3075">
        <v>-4.3099999999999996</v>
      </c>
      <c r="U3075">
        <v>90.71</v>
      </c>
      <c r="V3075">
        <f t="shared" si="1095"/>
        <v>1</v>
      </c>
      <c r="W3075">
        <f t="shared" si="1095"/>
        <v>1</v>
      </c>
      <c r="X3075">
        <f t="shared" si="1095"/>
        <v>1</v>
      </c>
      <c r="Y3075">
        <f t="shared" si="1095"/>
        <v>0</v>
      </c>
      <c r="Z3075">
        <f t="shared" si="1095"/>
        <v>1</v>
      </c>
      <c r="AA3075">
        <f t="shared" si="1095"/>
        <v>-1</v>
      </c>
      <c r="AB3075">
        <f t="shared" si="1095"/>
        <v>1</v>
      </c>
      <c r="AC3075">
        <f t="shared" si="1095"/>
        <v>1</v>
      </c>
      <c r="AD3075">
        <f t="shared" si="1095"/>
        <v>1</v>
      </c>
      <c r="AE3075" s="4" t="s">
        <v>2828</v>
      </c>
      <c r="AF3075" s="9" t="s">
        <v>2829</v>
      </c>
      <c r="AG3075">
        <v>1</v>
      </c>
      <c r="AH3075">
        <v>0</v>
      </c>
      <c r="AI3075">
        <v>0</v>
      </c>
      <c r="AJ3075">
        <v>1</v>
      </c>
      <c r="AK3075" s="9" t="s">
        <v>2840</v>
      </c>
      <c r="AL3075">
        <f t="shared" si="1096"/>
        <v>0</v>
      </c>
      <c r="AM3075">
        <f>IF(AND(INDIRECT(AN3075)='Sample Select backend'!$C$2,INDIRECT(AO3075)=1,INDIRECT(AP3075)='Sample Select backend'!$F$2,INDIRECT(AQ3075)=1,INDIRECT(AR3075)='Sample Select backend'!$M$2),1,0)</f>
        <v>0</v>
      </c>
      <c r="AN3075" t="str">
        <f>_xlfn.CONCAT('Sample Select backend'!$C$4,ROW(AN3075))</f>
        <v>AE3075</v>
      </c>
      <c r="AO3075" s="9" t="str">
        <f>_xlfn.CONCAT('Sample Select backend'!$J$2,ROW(AO3075))</f>
        <v>AJ3075</v>
      </c>
      <c r="AP3075" t="str">
        <f>_xlfn.CONCAT('Sample Select backend'!$F$4,ROW(AP3075))</f>
        <v>AF3075</v>
      </c>
      <c r="AQ3075" t="str">
        <f>_xlfn.CONCAT('Sample Select backend'!$I$10,ROW(AQ3075))</f>
        <v>R3075</v>
      </c>
      <c r="AR3075" t="str">
        <f>_xlfn.CONCAT('Sample Select backend'!$M$4,ROW(AR3075))</f>
        <v>AK3075</v>
      </c>
      <c r="AS3075" t="str">
        <f t="shared" si="1097"/>
        <v>Sao Tome and Principe</v>
      </c>
      <c r="AT3075" s="9">
        <f t="shared" si="1098"/>
        <v>27</v>
      </c>
      <c r="AU3075">
        <f t="shared" si="1099"/>
        <v>0</v>
      </c>
      <c r="AV3075" s="9">
        <v>1</v>
      </c>
    </row>
    <row r="3076" spans="1:48" x14ac:dyDescent="0.35">
      <c r="A3076" t="s">
        <v>164</v>
      </c>
      <c r="B3076">
        <v>7</v>
      </c>
      <c r="C3076">
        <v>30</v>
      </c>
      <c r="D3076" t="s">
        <v>2166</v>
      </c>
      <c r="E3076">
        <v>1</v>
      </c>
      <c r="F3076">
        <v>1</v>
      </c>
      <c r="G3076">
        <v>2</v>
      </c>
      <c r="H3076">
        <v>1</v>
      </c>
      <c r="I3076">
        <v>2</v>
      </c>
      <c r="J3076">
        <v>2</v>
      </c>
      <c r="K3076">
        <v>1</v>
      </c>
      <c r="L3076">
        <v>-2</v>
      </c>
      <c r="M3076">
        <v>1</v>
      </c>
      <c r="N3076" t="s">
        <v>2763</v>
      </c>
      <c r="O3076" t="s">
        <v>2803</v>
      </c>
      <c r="P3076" t="s">
        <v>2809</v>
      </c>
      <c r="Q3076" t="s">
        <v>2815</v>
      </c>
      <c r="R3076">
        <v>0</v>
      </c>
      <c r="S3076">
        <v>3.09</v>
      </c>
      <c r="T3076">
        <v>-4.3099999999999996</v>
      </c>
      <c r="U3076">
        <v>90.71</v>
      </c>
      <c r="V3076">
        <f t="shared" si="1095"/>
        <v>1</v>
      </c>
      <c r="W3076">
        <f t="shared" si="1095"/>
        <v>1</v>
      </c>
      <c r="X3076">
        <f t="shared" si="1095"/>
        <v>1</v>
      </c>
      <c r="Y3076">
        <f t="shared" si="1095"/>
        <v>1</v>
      </c>
      <c r="Z3076">
        <f t="shared" si="1095"/>
        <v>1</v>
      </c>
      <c r="AA3076">
        <f t="shared" si="1095"/>
        <v>1</v>
      </c>
      <c r="AB3076">
        <f t="shared" si="1095"/>
        <v>1</v>
      </c>
      <c r="AC3076">
        <f t="shared" si="1095"/>
        <v>0</v>
      </c>
      <c r="AD3076">
        <f t="shared" si="1095"/>
        <v>1</v>
      </c>
      <c r="AE3076" s="4" t="s">
        <v>2828</v>
      </c>
      <c r="AF3076" s="9" t="s">
        <v>2829</v>
      </c>
      <c r="AG3076">
        <v>1</v>
      </c>
      <c r="AH3076">
        <v>0</v>
      </c>
      <c r="AI3076">
        <v>0</v>
      </c>
      <c r="AJ3076">
        <v>1</v>
      </c>
      <c r="AK3076" s="9" t="s">
        <v>2840</v>
      </c>
      <c r="AL3076">
        <f t="shared" si="1096"/>
        <v>0</v>
      </c>
      <c r="AM3076">
        <f>IF(AND(INDIRECT(AN3076)='Sample Select backend'!$C$2,INDIRECT(AO3076)=1,INDIRECT(AP3076)='Sample Select backend'!$F$2,INDIRECT(AQ3076)=1,INDIRECT(AR3076)='Sample Select backend'!$M$2),1,0)</f>
        <v>0</v>
      </c>
      <c r="AN3076" t="str">
        <f>_xlfn.CONCAT('Sample Select backend'!$C$4,ROW(AN3076))</f>
        <v>AE3076</v>
      </c>
      <c r="AO3076" s="9" t="str">
        <f>_xlfn.CONCAT('Sample Select backend'!$J$2,ROW(AO3076))</f>
        <v>AJ3076</v>
      </c>
      <c r="AP3076" t="str">
        <f>_xlfn.CONCAT('Sample Select backend'!$F$4,ROW(AP3076))</f>
        <v>AF3076</v>
      </c>
      <c r="AQ3076" t="str">
        <f>_xlfn.CONCAT('Sample Select backend'!$I$10,ROW(AQ3076))</f>
        <v>R3076</v>
      </c>
      <c r="AR3076" t="str">
        <f>_xlfn.CONCAT('Sample Select backend'!$M$4,ROW(AR3076))</f>
        <v>AK3076</v>
      </c>
      <c r="AS3076" t="str">
        <f t="shared" si="1097"/>
        <v>Sao Tome and Principe</v>
      </c>
      <c r="AT3076" s="9">
        <f t="shared" si="1098"/>
        <v>30</v>
      </c>
      <c r="AU3076">
        <f t="shared" si="1099"/>
        <v>0</v>
      </c>
      <c r="AV3076" s="9">
        <v>1</v>
      </c>
    </row>
    <row r="3077" spans="1:48" x14ac:dyDescent="0.35">
      <c r="A3077" t="s">
        <v>164</v>
      </c>
      <c r="B3077">
        <v>5</v>
      </c>
      <c r="C3077" t="s">
        <v>204</v>
      </c>
      <c r="D3077" t="s">
        <v>2165</v>
      </c>
      <c r="E3077">
        <v>1</v>
      </c>
      <c r="F3077">
        <v>-2</v>
      </c>
      <c r="G3077">
        <v>-2</v>
      </c>
      <c r="H3077">
        <v>-1</v>
      </c>
      <c r="I3077">
        <v>-2</v>
      </c>
      <c r="J3077">
        <v>2</v>
      </c>
      <c r="K3077">
        <v>1</v>
      </c>
      <c r="L3077">
        <v>2</v>
      </c>
      <c r="M3077">
        <v>1</v>
      </c>
      <c r="N3077" t="s">
        <v>2763</v>
      </c>
      <c r="O3077" t="s">
        <v>2803</v>
      </c>
      <c r="P3077" t="s">
        <v>2809</v>
      </c>
      <c r="Q3077" t="s">
        <v>2815</v>
      </c>
      <c r="R3077">
        <v>0</v>
      </c>
      <c r="S3077">
        <v>3.09</v>
      </c>
      <c r="T3077">
        <v>-4.3099999999999996</v>
      </c>
      <c r="U3077">
        <v>90.71</v>
      </c>
      <c r="V3077">
        <f t="shared" si="1095"/>
        <v>1</v>
      </c>
      <c r="W3077">
        <f t="shared" si="1095"/>
        <v>0</v>
      </c>
      <c r="X3077">
        <f t="shared" si="1095"/>
        <v>0</v>
      </c>
      <c r="Y3077">
        <f t="shared" si="1095"/>
        <v>0</v>
      </c>
      <c r="Z3077">
        <f t="shared" si="1095"/>
        <v>0</v>
      </c>
      <c r="AA3077">
        <f t="shared" si="1095"/>
        <v>1</v>
      </c>
      <c r="AB3077">
        <f t="shared" si="1095"/>
        <v>1</v>
      </c>
      <c r="AC3077">
        <f t="shared" si="1095"/>
        <v>1</v>
      </c>
      <c r="AD3077">
        <f t="shared" si="1095"/>
        <v>1</v>
      </c>
      <c r="AE3077" s="4" t="s">
        <v>2828</v>
      </c>
      <c r="AF3077" s="9" t="s">
        <v>2829</v>
      </c>
      <c r="AG3077">
        <v>1</v>
      </c>
      <c r="AH3077">
        <v>0</v>
      </c>
      <c r="AI3077">
        <v>0</v>
      </c>
      <c r="AJ3077">
        <v>1</v>
      </c>
      <c r="AK3077" s="9" t="s">
        <v>2840</v>
      </c>
      <c r="AL3077">
        <f t="shared" si="1096"/>
        <v>0</v>
      </c>
      <c r="AM3077">
        <f>IF(AND(INDIRECT(AN3077)='Sample Select backend'!$C$2,INDIRECT(AO3077)=1,INDIRECT(AP3077)='Sample Select backend'!$F$2,INDIRECT(AQ3077)=1,INDIRECT(AR3077)='Sample Select backend'!$M$2),1,0)</f>
        <v>0</v>
      </c>
      <c r="AN3077" t="str">
        <f>_xlfn.CONCAT('Sample Select backend'!$C$4,ROW(AN3077))</f>
        <v>AE3077</v>
      </c>
      <c r="AO3077" s="9" t="str">
        <f>_xlfn.CONCAT('Sample Select backend'!$J$2,ROW(AO3077))</f>
        <v>AJ3077</v>
      </c>
      <c r="AP3077" t="str">
        <f>_xlfn.CONCAT('Sample Select backend'!$F$4,ROW(AP3077))</f>
        <v>AF3077</v>
      </c>
      <c r="AQ3077" t="str">
        <f>_xlfn.CONCAT('Sample Select backend'!$I$10,ROW(AQ3077))</f>
        <v>R3077</v>
      </c>
      <c r="AR3077" t="str">
        <f>_xlfn.CONCAT('Sample Select backend'!$M$4,ROW(AR3077))</f>
        <v>AK3077</v>
      </c>
      <c r="AS3077" t="str">
        <f t="shared" si="1097"/>
        <v>Sao Tome and Principe</v>
      </c>
      <c r="AT3077" s="9" t="str">
        <f t="shared" si="1098"/>
        <v>General</v>
      </c>
      <c r="AU3077">
        <f t="shared" si="1099"/>
        <v>0</v>
      </c>
      <c r="AV3077" s="9">
        <v>0</v>
      </c>
    </row>
    <row r="3078" spans="1:48" x14ac:dyDescent="0.35">
      <c r="A3078" t="s">
        <v>164</v>
      </c>
      <c r="B3078">
        <v>6</v>
      </c>
      <c r="C3078">
        <v>29</v>
      </c>
      <c r="D3078" t="s">
        <v>2162</v>
      </c>
      <c r="E3078">
        <v>1</v>
      </c>
      <c r="F3078">
        <v>1</v>
      </c>
      <c r="G3078">
        <v>2</v>
      </c>
      <c r="H3078">
        <v>-1</v>
      </c>
      <c r="I3078">
        <v>2</v>
      </c>
      <c r="J3078">
        <v>2</v>
      </c>
      <c r="K3078">
        <v>1</v>
      </c>
      <c r="L3078">
        <v>2</v>
      </c>
      <c r="M3078">
        <v>1</v>
      </c>
      <c r="N3078" t="s">
        <v>2763</v>
      </c>
      <c r="O3078" t="s">
        <v>2803</v>
      </c>
      <c r="P3078" t="s">
        <v>2809</v>
      </c>
      <c r="Q3078" t="s">
        <v>2815</v>
      </c>
      <c r="R3078">
        <v>0</v>
      </c>
      <c r="S3078">
        <v>3.09</v>
      </c>
      <c r="T3078">
        <v>-4.3099999999999996</v>
      </c>
      <c r="U3078">
        <v>90.71</v>
      </c>
      <c r="V3078">
        <f t="shared" si="1095"/>
        <v>1</v>
      </c>
      <c r="W3078">
        <f t="shared" si="1095"/>
        <v>1</v>
      </c>
      <c r="X3078">
        <f t="shared" si="1095"/>
        <v>1</v>
      </c>
      <c r="Y3078">
        <f t="shared" si="1095"/>
        <v>0</v>
      </c>
      <c r="Z3078">
        <f t="shared" si="1095"/>
        <v>1</v>
      </c>
      <c r="AA3078">
        <f t="shared" si="1095"/>
        <v>1</v>
      </c>
      <c r="AB3078">
        <f t="shared" si="1095"/>
        <v>1</v>
      </c>
      <c r="AC3078">
        <f t="shared" si="1095"/>
        <v>1</v>
      </c>
      <c r="AD3078">
        <f t="shared" si="1095"/>
        <v>1</v>
      </c>
      <c r="AE3078" s="4" t="s">
        <v>2828</v>
      </c>
      <c r="AF3078" s="9" t="s">
        <v>2829</v>
      </c>
      <c r="AG3078">
        <v>1</v>
      </c>
      <c r="AH3078">
        <v>0</v>
      </c>
      <c r="AI3078">
        <v>0</v>
      </c>
      <c r="AJ3078">
        <v>1</v>
      </c>
      <c r="AK3078" s="9" t="s">
        <v>2840</v>
      </c>
      <c r="AL3078">
        <f t="shared" si="1096"/>
        <v>0</v>
      </c>
      <c r="AM3078">
        <f>IF(AND(INDIRECT(AN3078)='Sample Select backend'!$C$2,INDIRECT(AO3078)=1,INDIRECT(AP3078)='Sample Select backend'!$F$2,INDIRECT(AQ3078)=1,INDIRECT(AR3078)='Sample Select backend'!$M$2),1,0)</f>
        <v>0</v>
      </c>
      <c r="AN3078" t="str">
        <f>_xlfn.CONCAT('Sample Select backend'!$C$4,ROW(AN3078))</f>
        <v>AE3078</v>
      </c>
      <c r="AO3078" s="9" t="str">
        <f>_xlfn.CONCAT('Sample Select backend'!$J$2,ROW(AO3078))</f>
        <v>AJ3078</v>
      </c>
      <c r="AP3078" t="str">
        <f>_xlfn.CONCAT('Sample Select backend'!$F$4,ROW(AP3078))</f>
        <v>AF3078</v>
      </c>
      <c r="AQ3078" t="str">
        <f>_xlfn.CONCAT('Sample Select backend'!$I$10,ROW(AQ3078))</f>
        <v>R3078</v>
      </c>
      <c r="AR3078" t="str">
        <f>_xlfn.CONCAT('Sample Select backend'!$M$4,ROW(AR3078))</f>
        <v>AK3078</v>
      </c>
      <c r="AS3078" t="str">
        <f t="shared" si="1097"/>
        <v>Sao Tome and Principe</v>
      </c>
      <c r="AT3078" s="9">
        <f t="shared" si="1098"/>
        <v>29</v>
      </c>
      <c r="AU3078">
        <f t="shared" si="1099"/>
        <v>0</v>
      </c>
      <c r="AV3078" s="9">
        <v>0</v>
      </c>
    </row>
    <row r="3079" spans="1:48" x14ac:dyDescent="0.35">
      <c r="A3079" t="s">
        <v>164</v>
      </c>
      <c r="B3079">
        <v>8</v>
      </c>
      <c r="C3079" t="s">
        <v>202</v>
      </c>
      <c r="D3079" t="s">
        <v>2163</v>
      </c>
      <c r="N3079" t="s">
        <v>2763</v>
      </c>
      <c r="O3079" t="s">
        <v>2803</v>
      </c>
      <c r="P3079" t="s">
        <v>2809</v>
      </c>
      <c r="Q3079" t="s">
        <v>2815</v>
      </c>
      <c r="R3079">
        <v>0</v>
      </c>
      <c r="S3079">
        <v>3.09</v>
      </c>
      <c r="T3079">
        <v>-4.3099999999999996</v>
      </c>
      <c r="U3079">
        <v>90.71</v>
      </c>
      <c r="V3079">
        <f t="shared" si="1095"/>
        <v>-1</v>
      </c>
      <c r="W3079">
        <f t="shared" si="1095"/>
        <v>-1</v>
      </c>
      <c r="X3079">
        <f t="shared" si="1095"/>
        <v>-1</v>
      </c>
      <c r="Y3079">
        <f t="shared" si="1095"/>
        <v>-1</v>
      </c>
      <c r="Z3079">
        <f t="shared" si="1095"/>
        <v>-1</v>
      </c>
      <c r="AA3079">
        <f t="shared" si="1095"/>
        <v>-1</v>
      </c>
      <c r="AB3079">
        <f t="shared" si="1095"/>
        <v>-1</v>
      </c>
      <c r="AC3079">
        <f t="shared" si="1095"/>
        <v>-1</v>
      </c>
      <c r="AD3079">
        <f t="shared" si="1095"/>
        <v>-1</v>
      </c>
      <c r="AE3079" s="4" t="s">
        <v>2828</v>
      </c>
      <c r="AF3079" s="9" t="s">
        <v>2829</v>
      </c>
      <c r="AG3079">
        <v>1</v>
      </c>
      <c r="AH3079">
        <v>0</v>
      </c>
      <c r="AI3079">
        <v>0</v>
      </c>
      <c r="AJ3079">
        <v>1</v>
      </c>
      <c r="AK3079" s="9" t="s">
        <v>2840</v>
      </c>
      <c r="AL3079">
        <f t="shared" si="1096"/>
        <v>0</v>
      </c>
      <c r="AM3079">
        <f>IF(AND(INDIRECT(AN3079)='Sample Select backend'!$C$2,INDIRECT(AO3079)=1,INDIRECT(AP3079)='Sample Select backend'!$F$2,INDIRECT(AQ3079)=1,INDIRECT(AR3079)='Sample Select backend'!$M$2),1,0)</f>
        <v>0</v>
      </c>
      <c r="AN3079" t="str">
        <f>_xlfn.CONCAT('Sample Select backend'!$C$4,ROW(AN3079))</f>
        <v>AE3079</v>
      </c>
      <c r="AO3079" s="9" t="str">
        <f>_xlfn.CONCAT('Sample Select backend'!$J$2,ROW(AO3079))</f>
        <v>AJ3079</v>
      </c>
      <c r="AP3079" t="str">
        <f>_xlfn.CONCAT('Sample Select backend'!$F$4,ROW(AP3079))</f>
        <v>AF3079</v>
      </c>
      <c r="AQ3079" t="str">
        <f>_xlfn.CONCAT('Sample Select backend'!$I$10,ROW(AQ3079))</f>
        <v>R3079</v>
      </c>
      <c r="AR3079" t="str">
        <f>_xlfn.CONCAT('Sample Select backend'!$M$4,ROW(AR3079))</f>
        <v>AK3079</v>
      </c>
      <c r="AS3079" t="str">
        <f t="shared" si="1097"/>
        <v>Sao Tome and Principe</v>
      </c>
      <c r="AT3079" s="9" t="str">
        <f t="shared" si="1098"/>
        <v>Other</v>
      </c>
      <c r="AU3079">
        <f t="shared" si="1099"/>
        <v>0</v>
      </c>
      <c r="AV3079" s="9">
        <v>0</v>
      </c>
    </row>
    <row r="3080" spans="1:48" x14ac:dyDescent="0.35">
      <c r="A3080" s="24" t="s">
        <v>164</v>
      </c>
      <c r="B3080" s="24">
        <v>6</v>
      </c>
      <c r="C3080" s="24">
        <v>25</v>
      </c>
      <c r="D3080" s="24" t="s">
        <v>4246</v>
      </c>
      <c r="E3080" s="24"/>
      <c r="O3080" t="s">
        <v>2803</v>
      </c>
      <c r="P3080" t="s">
        <v>2809</v>
      </c>
      <c r="Q3080" t="s">
        <v>2815</v>
      </c>
      <c r="R3080">
        <v>0</v>
      </c>
      <c r="S3080">
        <v>3.09</v>
      </c>
      <c r="T3080">
        <v>-4.3099999999999996</v>
      </c>
      <c r="U3080">
        <v>90.71</v>
      </c>
      <c r="V3080">
        <v>-1</v>
      </c>
      <c r="W3080">
        <v>-1</v>
      </c>
      <c r="X3080">
        <v>-1</v>
      </c>
      <c r="Y3080">
        <v>-1</v>
      </c>
      <c r="Z3080">
        <v>-1</v>
      </c>
      <c r="AA3080">
        <v>-1</v>
      </c>
      <c r="AB3080">
        <v>-1</v>
      </c>
      <c r="AC3080">
        <v>-1</v>
      </c>
      <c r="AD3080">
        <v>-1</v>
      </c>
      <c r="AE3080" s="4" t="s">
        <v>2828</v>
      </c>
      <c r="AF3080" s="9" t="s">
        <v>2829</v>
      </c>
      <c r="AG3080">
        <v>1</v>
      </c>
      <c r="AH3080">
        <v>0</v>
      </c>
      <c r="AI3080">
        <v>0</v>
      </c>
      <c r="AJ3080">
        <v>1</v>
      </c>
      <c r="AK3080" s="9" t="s">
        <v>2840</v>
      </c>
      <c r="AL3080">
        <f t="shared" si="1096"/>
        <v>0</v>
      </c>
      <c r="AM3080">
        <f>IF(AND(INDIRECT(AN3080)='Sample Select backend'!$C$2,INDIRECT(AO3080)=1,INDIRECT(AP3080)='Sample Select backend'!$F$2,INDIRECT(AQ3080)=1,INDIRECT(AR3080)='Sample Select backend'!$M$2),1,0)</f>
        <v>0</v>
      </c>
      <c r="AN3080" t="str">
        <f>_xlfn.CONCAT('Sample Select backend'!$C$4,ROW(AN3080))</f>
        <v>AE3080</v>
      </c>
      <c r="AO3080" s="9" t="str">
        <f>_xlfn.CONCAT('Sample Select backend'!$J$2,ROW(AO3080))</f>
        <v>AJ3080</v>
      </c>
      <c r="AP3080" t="str">
        <f>_xlfn.CONCAT('Sample Select backend'!$F$4,ROW(AP3080))</f>
        <v>AF3080</v>
      </c>
      <c r="AQ3080" t="str">
        <f>_xlfn.CONCAT('Sample Select backend'!$I$10,ROW(AQ3080))</f>
        <v>R3080</v>
      </c>
      <c r="AR3080" t="str">
        <f>_xlfn.CONCAT('Sample Select backend'!$M$4,ROW(AR3080))</f>
        <v>AK3080</v>
      </c>
      <c r="AS3080" t="str">
        <f t="shared" si="1097"/>
        <v>Sao Tome and Principe</v>
      </c>
      <c r="AT3080" s="9">
        <f t="shared" si="1098"/>
        <v>25</v>
      </c>
      <c r="AU3080">
        <f t="shared" si="1099"/>
        <v>0</v>
      </c>
      <c r="AV3080" s="9">
        <v>0</v>
      </c>
    </row>
    <row r="3081" spans="1:48" x14ac:dyDescent="0.35">
      <c r="A3081" s="24" t="s">
        <v>164</v>
      </c>
      <c r="B3081" s="24" t="s">
        <v>201</v>
      </c>
      <c r="C3081" s="24" t="s">
        <v>201</v>
      </c>
      <c r="D3081" s="24" t="s">
        <v>4247</v>
      </c>
      <c r="E3081" s="24"/>
      <c r="O3081" t="s">
        <v>2803</v>
      </c>
      <c r="P3081" t="s">
        <v>2809</v>
      </c>
      <c r="Q3081" t="s">
        <v>2815</v>
      </c>
      <c r="R3081">
        <v>0</v>
      </c>
      <c r="S3081">
        <v>3.09</v>
      </c>
      <c r="T3081">
        <v>-4.3099999999999996</v>
      </c>
      <c r="U3081">
        <v>90.71</v>
      </c>
      <c r="V3081">
        <v>-1</v>
      </c>
      <c r="W3081">
        <v>-1</v>
      </c>
      <c r="X3081">
        <v>-1</v>
      </c>
      <c r="Y3081">
        <v>-1</v>
      </c>
      <c r="Z3081">
        <v>-1</v>
      </c>
      <c r="AA3081">
        <v>-1</v>
      </c>
      <c r="AB3081">
        <v>-1</v>
      </c>
      <c r="AC3081">
        <v>-1</v>
      </c>
      <c r="AD3081">
        <v>-1</v>
      </c>
      <c r="AE3081" s="4" t="s">
        <v>2828</v>
      </c>
      <c r="AF3081" s="9" t="s">
        <v>2829</v>
      </c>
      <c r="AG3081">
        <v>1</v>
      </c>
      <c r="AH3081">
        <v>0</v>
      </c>
      <c r="AI3081">
        <v>0</v>
      </c>
      <c r="AJ3081">
        <v>1</v>
      </c>
      <c r="AK3081" s="9" t="s">
        <v>2840</v>
      </c>
      <c r="AL3081">
        <f t="shared" si="1096"/>
        <v>1</v>
      </c>
      <c r="AM3081">
        <f>IF(AND(INDIRECT(AN3081)='Sample Select backend'!$C$2,INDIRECT(AO3081)=1,INDIRECT(AP3081)='Sample Select backend'!$F$2,INDIRECT(AQ3081)=1,INDIRECT(AR3081)='Sample Select backend'!$M$2),1,0)</f>
        <v>0</v>
      </c>
      <c r="AN3081" t="str">
        <f>_xlfn.CONCAT('Sample Select backend'!$C$4,ROW(AN3081))</f>
        <v>AE3081</v>
      </c>
      <c r="AO3081" s="9" t="str">
        <f>_xlfn.CONCAT('Sample Select backend'!$J$2,ROW(AO3081))</f>
        <v>AJ3081</v>
      </c>
      <c r="AP3081" t="str">
        <f>_xlfn.CONCAT('Sample Select backend'!$F$4,ROW(AP3081))</f>
        <v>AF3081</v>
      </c>
      <c r="AQ3081" t="str">
        <f>_xlfn.CONCAT('Sample Select backend'!$I$10,ROW(AQ3081))</f>
        <v>R3081</v>
      </c>
      <c r="AR3081" t="str">
        <f>_xlfn.CONCAT('Sample Select backend'!$M$4,ROW(AR3081))</f>
        <v>AK3081</v>
      </c>
      <c r="AS3081" t="str">
        <f t="shared" si="1097"/>
        <v>Sao Tome and Principe</v>
      </c>
      <c r="AT3081" s="9" t="str">
        <f t="shared" si="1098"/>
        <v>Other</v>
      </c>
      <c r="AU3081">
        <f t="shared" si="1099"/>
        <v>0</v>
      </c>
      <c r="AV3081" s="9">
        <v>1</v>
      </c>
    </row>
    <row r="3082" spans="1:48" x14ac:dyDescent="0.35">
      <c r="A3082" s="24" t="s">
        <v>164</v>
      </c>
      <c r="B3082" s="24">
        <v>6</v>
      </c>
      <c r="C3082" s="24">
        <v>28</v>
      </c>
      <c r="D3082" s="24" t="s">
        <v>4248</v>
      </c>
      <c r="E3082" s="24"/>
      <c r="O3082" t="s">
        <v>2803</v>
      </c>
      <c r="P3082" t="s">
        <v>2809</v>
      </c>
      <c r="Q3082" t="s">
        <v>2815</v>
      </c>
      <c r="R3082">
        <v>0</v>
      </c>
      <c r="S3082">
        <v>3.09</v>
      </c>
      <c r="T3082">
        <v>-4.3099999999999996</v>
      </c>
      <c r="U3082">
        <v>90.71</v>
      </c>
      <c r="V3082">
        <v>-1</v>
      </c>
      <c r="W3082">
        <v>-1</v>
      </c>
      <c r="X3082">
        <v>-1</v>
      </c>
      <c r="Y3082">
        <v>-1</v>
      </c>
      <c r="Z3082">
        <v>-1</v>
      </c>
      <c r="AA3082">
        <v>-1</v>
      </c>
      <c r="AB3082">
        <v>-1</v>
      </c>
      <c r="AC3082">
        <v>-1</v>
      </c>
      <c r="AD3082">
        <v>-1</v>
      </c>
      <c r="AE3082" s="4" t="s">
        <v>2828</v>
      </c>
      <c r="AF3082" s="9" t="s">
        <v>2829</v>
      </c>
      <c r="AG3082">
        <v>1</v>
      </c>
      <c r="AH3082">
        <v>0</v>
      </c>
      <c r="AI3082">
        <v>0</v>
      </c>
      <c r="AJ3082">
        <v>1</v>
      </c>
      <c r="AK3082" s="9" t="s">
        <v>2840</v>
      </c>
      <c r="AL3082">
        <f t="shared" si="1096"/>
        <v>0</v>
      </c>
      <c r="AM3082">
        <f>IF(AND(INDIRECT(AN3082)='Sample Select backend'!$C$2,INDIRECT(AO3082)=1,INDIRECT(AP3082)='Sample Select backend'!$F$2,INDIRECT(AQ3082)=1,INDIRECT(AR3082)='Sample Select backend'!$M$2),1,0)</f>
        <v>0</v>
      </c>
      <c r="AN3082" t="str">
        <f>_xlfn.CONCAT('Sample Select backend'!$C$4,ROW(AN3082))</f>
        <v>AE3082</v>
      </c>
      <c r="AO3082" s="9" t="str">
        <f>_xlfn.CONCAT('Sample Select backend'!$J$2,ROW(AO3082))</f>
        <v>AJ3082</v>
      </c>
      <c r="AP3082" t="str">
        <f>_xlfn.CONCAT('Sample Select backend'!$F$4,ROW(AP3082))</f>
        <v>AF3082</v>
      </c>
      <c r="AQ3082" t="str">
        <f>_xlfn.CONCAT('Sample Select backend'!$I$10,ROW(AQ3082))</f>
        <v>R3082</v>
      </c>
      <c r="AR3082" t="str">
        <f>_xlfn.CONCAT('Sample Select backend'!$M$4,ROW(AR3082))</f>
        <v>AK3082</v>
      </c>
      <c r="AS3082" t="str">
        <f t="shared" si="1097"/>
        <v>Sao Tome and Principe</v>
      </c>
      <c r="AT3082" s="9">
        <f t="shared" si="1098"/>
        <v>28</v>
      </c>
      <c r="AU3082">
        <f t="shared" si="1099"/>
        <v>0</v>
      </c>
      <c r="AV3082" s="9">
        <v>1</v>
      </c>
    </row>
    <row r="3083" spans="1:48" x14ac:dyDescent="0.35">
      <c r="A3083" t="s">
        <v>154</v>
      </c>
      <c r="B3083">
        <v>6</v>
      </c>
      <c r="C3083">
        <v>29</v>
      </c>
      <c r="D3083" t="s">
        <v>2059</v>
      </c>
      <c r="E3083">
        <v>1</v>
      </c>
      <c r="F3083">
        <v>1</v>
      </c>
      <c r="G3083">
        <v>2</v>
      </c>
      <c r="H3083">
        <v>-1</v>
      </c>
      <c r="I3083">
        <v>2</v>
      </c>
      <c r="J3083">
        <v>2</v>
      </c>
      <c r="K3083">
        <v>1</v>
      </c>
      <c r="L3083">
        <v>2</v>
      </c>
      <c r="M3083">
        <v>1</v>
      </c>
      <c r="N3083" t="s">
        <v>2753</v>
      </c>
      <c r="O3083" t="s">
        <v>2804</v>
      </c>
      <c r="P3083" t="s">
        <v>2808</v>
      </c>
      <c r="Q3083" t="s">
        <v>2813</v>
      </c>
      <c r="R3083">
        <v>0</v>
      </c>
      <c r="S3083">
        <v>-4.07</v>
      </c>
      <c r="T3083">
        <v>-10.15</v>
      </c>
      <c r="U3083">
        <v>32.76</v>
      </c>
      <c r="V3083">
        <f t="shared" ref="V3083:V3100" si="1100">IF(E3083&gt;0,1,IF(E3083&lt;0,0,-1))</f>
        <v>1</v>
      </c>
      <c r="W3083">
        <f t="shared" ref="W3083:W3100" si="1101">IF(F3083&gt;0,1,IF(F3083&lt;0,0,-1))</f>
        <v>1</v>
      </c>
      <c r="X3083">
        <f t="shared" ref="X3083:X3100" si="1102">IF(G3083&gt;0,1,IF(G3083&lt;0,0,-1))</f>
        <v>1</v>
      </c>
      <c r="Y3083">
        <f t="shared" ref="Y3083:Y3100" si="1103">IF(H3083&gt;0,1,IF(H3083&lt;0,0,-1))</f>
        <v>0</v>
      </c>
      <c r="Z3083">
        <f t="shared" ref="Z3083:Z3100" si="1104">IF(I3083&gt;0,1,IF(I3083&lt;0,0,-1))</f>
        <v>1</v>
      </c>
      <c r="AA3083">
        <f t="shared" ref="AA3083:AA3100" si="1105">IF(J3083&gt;0,1,IF(J3083&lt;0,0,-1))</f>
        <v>1</v>
      </c>
      <c r="AB3083">
        <f t="shared" ref="AB3083:AB3100" si="1106">IF(K3083&gt;0,1,IF(K3083&lt;0,0,-1))</f>
        <v>1</v>
      </c>
      <c r="AC3083">
        <f t="shared" ref="AC3083:AC3100" si="1107">IF(L3083&gt;0,1,IF(L3083&lt;0,0,-1))</f>
        <v>1</v>
      </c>
      <c r="AD3083">
        <f t="shared" ref="AD3083:AD3100" si="1108">IF(M3083&gt;0,1,IF(M3083&lt;0,0,-1))</f>
        <v>1</v>
      </c>
      <c r="AE3083" s="4" t="s">
        <v>2828</v>
      </c>
      <c r="AF3083" s="9" t="s">
        <v>2829</v>
      </c>
      <c r="AG3083">
        <v>0</v>
      </c>
      <c r="AH3083">
        <v>0</v>
      </c>
      <c r="AI3083">
        <v>0</v>
      </c>
      <c r="AJ3083">
        <v>1</v>
      </c>
      <c r="AK3083" s="9" t="s">
        <v>2840</v>
      </c>
      <c r="AL3083">
        <f t="shared" si="1096"/>
        <v>0</v>
      </c>
      <c r="AM3083">
        <f>IF(AND(INDIRECT(AN3083)='Sample Select backend'!$C$2,INDIRECT(AO3083)=1,INDIRECT(AP3083)='Sample Select backend'!$F$2,INDIRECT(AQ3083)=1,INDIRECT(AR3083)='Sample Select backend'!$M$2),1,0)</f>
        <v>0</v>
      </c>
      <c r="AN3083" t="str">
        <f>_xlfn.CONCAT('Sample Select backend'!$C$4,ROW(AN3083))</f>
        <v>AE3083</v>
      </c>
      <c r="AO3083" s="9" t="str">
        <f>_xlfn.CONCAT('Sample Select backend'!$J$2,ROW(AO3083))</f>
        <v>AJ3083</v>
      </c>
      <c r="AP3083" t="str">
        <f>_xlfn.CONCAT('Sample Select backend'!$F$4,ROW(AP3083))</f>
        <v>AF3083</v>
      </c>
      <c r="AQ3083" t="str">
        <f>_xlfn.CONCAT('Sample Select backend'!$I$10,ROW(AQ3083))</f>
        <v>R3083</v>
      </c>
      <c r="AR3083" t="str">
        <f>_xlfn.CONCAT('Sample Select backend'!$M$4,ROW(AR3083))</f>
        <v>AK3083</v>
      </c>
      <c r="AS3083" t="str">
        <f t="shared" si="1097"/>
        <v>Saudi Arabia</v>
      </c>
      <c r="AT3083" s="9">
        <f t="shared" si="1098"/>
        <v>29</v>
      </c>
      <c r="AU3083">
        <f t="shared" si="1099"/>
        <v>1</v>
      </c>
      <c r="AV3083" s="9">
        <v>1</v>
      </c>
    </row>
    <row r="3084" spans="1:48" x14ac:dyDescent="0.35">
      <c r="A3084" t="s">
        <v>154</v>
      </c>
      <c r="B3084">
        <v>1</v>
      </c>
      <c r="C3084">
        <v>8</v>
      </c>
      <c r="D3084" t="s">
        <v>2055</v>
      </c>
      <c r="E3084">
        <v>-2</v>
      </c>
      <c r="F3084">
        <v>2</v>
      </c>
      <c r="G3084">
        <v>-2</v>
      </c>
      <c r="J3084">
        <v>2</v>
      </c>
      <c r="K3084">
        <v>2</v>
      </c>
      <c r="L3084">
        <v>2</v>
      </c>
      <c r="M3084">
        <v>1</v>
      </c>
      <c r="N3084" t="s">
        <v>2753</v>
      </c>
      <c r="O3084" t="s">
        <v>2804</v>
      </c>
      <c r="P3084" t="s">
        <v>2808</v>
      </c>
      <c r="Q3084" t="s">
        <v>2813</v>
      </c>
      <c r="R3084">
        <v>0</v>
      </c>
      <c r="S3084">
        <v>-4.07</v>
      </c>
      <c r="T3084">
        <v>-10.15</v>
      </c>
      <c r="U3084">
        <v>32.76</v>
      </c>
      <c r="V3084">
        <f t="shared" si="1100"/>
        <v>0</v>
      </c>
      <c r="W3084">
        <f t="shared" si="1101"/>
        <v>1</v>
      </c>
      <c r="X3084">
        <f t="shared" si="1102"/>
        <v>0</v>
      </c>
      <c r="Y3084">
        <f t="shared" si="1103"/>
        <v>-1</v>
      </c>
      <c r="Z3084">
        <f t="shared" si="1104"/>
        <v>-1</v>
      </c>
      <c r="AA3084">
        <f t="shared" si="1105"/>
        <v>1</v>
      </c>
      <c r="AB3084">
        <f t="shared" si="1106"/>
        <v>1</v>
      </c>
      <c r="AC3084">
        <f t="shared" si="1107"/>
        <v>1</v>
      </c>
      <c r="AD3084">
        <f t="shared" si="1108"/>
        <v>1</v>
      </c>
      <c r="AE3084" s="4" t="s">
        <v>2828</v>
      </c>
      <c r="AF3084" s="9" t="s">
        <v>2829</v>
      </c>
      <c r="AG3084">
        <v>0</v>
      </c>
      <c r="AH3084">
        <v>0</v>
      </c>
      <c r="AI3084">
        <v>0</v>
      </c>
      <c r="AJ3084">
        <v>1</v>
      </c>
      <c r="AK3084" s="9" t="s">
        <v>2840</v>
      </c>
      <c r="AL3084">
        <f t="shared" si="1096"/>
        <v>0</v>
      </c>
      <c r="AM3084">
        <f>IF(AND(INDIRECT(AN3084)='Sample Select backend'!$C$2,INDIRECT(AO3084)=1,INDIRECT(AP3084)='Sample Select backend'!$F$2,INDIRECT(AQ3084)=1,INDIRECT(AR3084)='Sample Select backend'!$M$2),1,0)</f>
        <v>0</v>
      </c>
      <c r="AN3084" t="str">
        <f>_xlfn.CONCAT('Sample Select backend'!$C$4,ROW(AN3084))</f>
        <v>AE3084</v>
      </c>
      <c r="AO3084" s="9" t="str">
        <f>_xlfn.CONCAT('Sample Select backend'!$J$2,ROW(AO3084))</f>
        <v>AJ3084</v>
      </c>
      <c r="AP3084" t="str">
        <f>_xlfn.CONCAT('Sample Select backend'!$F$4,ROW(AP3084))</f>
        <v>AF3084</v>
      </c>
      <c r="AQ3084" t="str">
        <f>_xlfn.CONCAT('Sample Select backend'!$I$10,ROW(AQ3084))</f>
        <v>R3084</v>
      </c>
      <c r="AR3084" t="str">
        <f>_xlfn.CONCAT('Sample Select backend'!$M$4,ROW(AR3084))</f>
        <v>AK3084</v>
      </c>
      <c r="AS3084" t="str">
        <f t="shared" si="1097"/>
        <v>Saudi Arabia</v>
      </c>
      <c r="AT3084" s="9">
        <f t="shared" si="1098"/>
        <v>8</v>
      </c>
      <c r="AU3084">
        <f t="shared" si="1099"/>
        <v>0</v>
      </c>
      <c r="AV3084" s="9">
        <v>1</v>
      </c>
    </row>
    <row r="3085" spans="1:48" x14ac:dyDescent="0.35">
      <c r="A3085" t="s">
        <v>154</v>
      </c>
      <c r="B3085">
        <v>7</v>
      </c>
      <c r="C3085">
        <v>30</v>
      </c>
      <c r="D3085" t="s">
        <v>2064</v>
      </c>
      <c r="E3085">
        <v>1</v>
      </c>
      <c r="F3085">
        <v>1</v>
      </c>
      <c r="G3085">
        <v>2</v>
      </c>
      <c r="H3085">
        <v>1</v>
      </c>
      <c r="I3085">
        <v>2</v>
      </c>
      <c r="J3085">
        <v>2</v>
      </c>
      <c r="K3085">
        <v>1</v>
      </c>
      <c r="L3085">
        <v>2</v>
      </c>
      <c r="M3085">
        <v>1</v>
      </c>
      <c r="N3085" t="s">
        <v>2753</v>
      </c>
      <c r="O3085" t="s">
        <v>2804</v>
      </c>
      <c r="P3085" t="s">
        <v>2808</v>
      </c>
      <c r="Q3085" t="s">
        <v>2813</v>
      </c>
      <c r="R3085">
        <v>0</v>
      </c>
      <c r="S3085">
        <v>-4.07</v>
      </c>
      <c r="T3085">
        <v>-10.15</v>
      </c>
      <c r="U3085">
        <v>32.76</v>
      </c>
      <c r="V3085">
        <f t="shared" si="1100"/>
        <v>1</v>
      </c>
      <c r="W3085">
        <f t="shared" si="1101"/>
        <v>1</v>
      </c>
      <c r="X3085">
        <f t="shared" si="1102"/>
        <v>1</v>
      </c>
      <c r="Y3085">
        <f t="shared" si="1103"/>
        <v>1</v>
      </c>
      <c r="Z3085">
        <f t="shared" si="1104"/>
        <v>1</v>
      </c>
      <c r="AA3085">
        <f t="shared" si="1105"/>
        <v>1</v>
      </c>
      <c r="AB3085">
        <f t="shared" si="1106"/>
        <v>1</v>
      </c>
      <c r="AC3085">
        <f t="shared" si="1107"/>
        <v>1</v>
      </c>
      <c r="AD3085">
        <f t="shared" si="1108"/>
        <v>1</v>
      </c>
      <c r="AE3085" s="4" t="s">
        <v>2828</v>
      </c>
      <c r="AF3085" s="9" t="s">
        <v>2829</v>
      </c>
      <c r="AG3085">
        <v>0</v>
      </c>
      <c r="AH3085">
        <v>0</v>
      </c>
      <c r="AI3085">
        <v>0</v>
      </c>
      <c r="AJ3085">
        <v>1</v>
      </c>
      <c r="AK3085" s="9" t="s">
        <v>2840</v>
      </c>
      <c r="AL3085">
        <f t="shared" si="1096"/>
        <v>0</v>
      </c>
      <c r="AM3085">
        <f>IF(AND(INDIRECT(AN3085)='Sample Select backend'!$C$2,INDIRECT(AO3085)=1,INDIRECT(AP3085)='Sample Select backend'!$F$2,INDIRECT(AQ3085)=1,INDIRECT(AR3085)='Sample Select backend'!$M$2),1,0)</f>
        <v>0</v>
      </c>
      <c r="AN3085" t="str">
        <f>_xlfn.CONCAT('Sample Select backend'!$C$4,ROW(AN3085))</f>
        <v>AE3085</v>
      </c>
      <c r="AO3085" s="9" t="str">
        <f>_xlfn.CONCAT('Sample Select backend'!$J$2,ROW(AO3085))</f>
        <v>AJ3085</v>
      </c>
      <c r="AP3085" t="str">
        <f>_xlfn.CONCAT('Sample Select backend'!$F$4,ROW(AP3085))</f>
        <v>AF3085</v>
      </c>
      <c r="AQ3085" t="str">
        <f>_xlfn.CONCAT('Sample Select backend'!$I$10,ROW(AQ3085))</f>
        <v>R3085</v>
      </c>
      <c r="AR3085" t="str">
        <f>_xlfn.CONCAT('Sample Select backend'!$M$4,ROW(AR3085))</f>
        <v>AK3085</v>
      </c>
      <c r="AS3085" t="str">
        <f t="shared" si="1097"/>
        <v>Saudi Arabia</v>
      </c>
      <c r="AT3085" s="9">
        <f t="shared" si="1098"/>
        <v>30</v>
      </c>
      <c r="AU3085">
        <f t="shared" si="1099"/>
        <v>0</v>
      </c>
      <c r="AV3085" s="9">
        <v>1</v>
      </c>
    </row>
    <row r="3086" spans="1:48" x14ac:dyDescent="0.35">
      <c r="A3086" t="s">
        <v>154</v>
      </c>
      <c r="B3086">
        <v>1</v>
      </c>
      <c r="C3086" t="s">
        <v>206</v>
      </c>
      <c r="D3086" t="s">
        <v>2069</v>
      </c>
      <c r="E3086">
        <v>-2</v>
      </c>
      <c r="F3086">
        <v>2</v>
      </c>
      <c r="G3086">
        <v>-2</v>
      </c>
      <c r="H3086">
        <v>-1</v>
      </c>
      <c r="I3086">
        <v>-2</v>
      </c>
      <c r="J3086">
        <v>2</v>
      </c>
      <c r="K3086">
        <v>1</v>
      </c>
      <c r="L3086">
        <v>2</v>
      </c>
      <c r="M3086">
        <v>1</v>
      </c>
      <c r="N3086" t="s">
        <v>2753</v>
      </c>
      <c r="O3086" t="s">
        <v>2804</v>
      </c>
      <c r="P3086" t="s">
        <v>2808</v>
      </c>
      <c r="Q3086" t="s">
        <v>2813</v>
      </c>
      <c r="R3086">
        <v>0</v>
      </c>
      <c r="S3086">
        <v>-4.07</v>
      </c>
      <c r="T3086">
        <v>-10.15</v>
      </c>
      <c r="U3086">
        <v>32.76</v>
      </c>
      <c r="V3086">
        <f t="shared" si="1100"/>
        <v>0</v>
      </c>
      <c r="W3086">
        <f t="shared" si="1101"/>
        <v>1</v>
      </c>
      <c r="X3086">
        <f t="shared" si="1102"/>
        <v>0</v>
      </c>
      <c r="Y3086">
        <f t="shared" si="1103"/>
        <v>0</v>
      </c>
      <c r="Z3086">
        <f t="shared" si="1104"/>
        <v>0</v>
      </c>
      <c r="AA3086">
        <f t="shared" si="1105"/>
        <v>1</v>
      </c>
      <c r="AB3086">
        <f t="shared" si="1106"/>
        <v>1</v>
      </c>
      <c r="AC3086">
        <f t="shared" si="1107"/>
        <v>1</v>
      </c>
      <c r="AD3086">
        <f t="shared" si="1108"/>
        <v>1</v>
      </c>
      <c r="AE3086" s="4" t="s">
        <v>2828</v>
      </c>
      <c r="AF3086" s="9" t="s">
        <v>2829</v>
      </c>
      <c r="AG3086">
        <v>0</v>
      </c>
      <c r="AH3086">
        <v>0</v>
      </c>
      <c r="AI3086">
        <v>0</v>
      </c>
      <c r="AJ3086">
        <v>1</v>
      </c>
      <c r="AK3086" s="9" t="s">
        <v>2840</v>
      </c>
      <c r="AL3086">
        <f t="shared" si="1096"/>
        <v>0</v>
      </c>
      <c r="AM3086">
        <f>IF(AND(INDIRECT(AN3086)='Sample Select backend'!$C$2,INDIRECT(AO3086)=1,INDIRECT(AP3086)='Sample Select backend'!$F$2,INDIRECT(AQ3086)=1,INDIRECT(AR3086)='Sample Select backend'!$M$2),1,0)</f>
        <v>0</v>
      </c>
      <c r="AN3086" t="str">
        <f>_xlfn.CONCAT('Sample Select backend'!$C$4,ROW(AN3086))</f>
        <v>AE3086</v>
      </c>
      <c r="AO3086" s="9" t="str">
        <f>_xlfn.CONCAT('Sample Select backend'!$J$2,ROW(AO3086))</f>
        <v>AJ3086</v>
      </c>
      <c r="AP3086" t="str">
        <f>_xlfn.CONCAT('Sample Select backend'!$F$4,ROW(AP3086))</f>
        <v>AF3086</v>
      </c>
      <c r="AQ3086" t="str">
        <f>_xlfn.CONCAT('Sample Select backend'!$I$10,ROW(AQ3086))</f>
        <v>R3086</v>
      </c>
      <c r="AR3086" t="str">
        <f>_xlfn.CONCAT('Sample Select backend'!$M$4,ROW(AR3086))</f>
        <v>AK3086</v>
      </c>
      <c r="AS3086" t="str">
        <f t="shared" si="1097"/>
        <v>Saudi Arabia</v>
      </c>
      <c r="AT3086" s="9" t="str">
        <f t="shared" si="1098"/>
        <v>Tax exemption/waiver/suspension</v>
      </c>
      <c r="AU3086">
        <f t="shared" si="1099"/>
        <v>0</v>
      </c>
      <c r="AV3086" s="9">
        <v>1</v>
      </c>
    </row>
    <row r="3087" spans="1:48" x14ac:dyDescent="0.35">
      <c r="A3087" t="s">
        <v>154</v>
      </c>
      <c r="B3087">
        <v>1</v>
      </c>
      <c r="C3087" t="s">
        <v>201</v>
      </c>
      <c r="D3087" t="s">
        <v>2053</v>
      </c>
      <c r="E3087">
        <v>-2</v>
      </c>
      <c r="F3087">
        <v>2</v>
      </c>
      <c r="G3087">
        <v>-2</v>
      </c>
      <c r="I3087">
        <v>-2</v>
      </c>
      <c r="J3087">
        <v>2</v>
      </c>
      <c r="K3087">
        <v>2</v>
      </c>
      <c r="L3087">
        <v>2</v>
      </c>
      <c r="M3087">
        <v>1</v>
      </c>
      <c r="N3087" t="s">
        <v>2753</v>
      </c>
      <c r="O3087" t="s">
        <v>2804</v>
      </c>
      <c r="P3087" t="s">
        <v>2808</v>
      </c>
      <c r="Q3087" t="s">
        <v>2813</v>
      </c>
      <c r="R3087">
        <v>0</v>
      </c>
      <c r="S3087">
        <v>-4.07</v>
      </c>
      <c r="T3087">
        <v>-10.15</v>
      </c>
      <c r="U3087">
        <v>32.76</v>
      </c>
      <c r="V3087">
        <f t="shared" si="1100"/>
        <v>0</v>
      </c>
      <c r="W3087">
        <f t="shared" si="1101"/>
        <v>1</v>
      </c>
      <c r="X3087">
        <f t="shared" si="1102"/>
        <v>0</v>
      </c>
      <c r="Y3087">
        <f t="shared" si="1103"/>
        <v>-1</v>
      </c>
      <c r="Z3087">
        <f t="shared" si="1104"/>
        <v>0</v>
      </c>
      <c r="AA3087">
        <f t="shared" si="1105"/>
        <v>1</v>
      </c>
      <c r="AB3087">
        <f t="shared" si="1106"/>
        <v>1</v>
      </c>
      <c r="AC3087">
        <f t="shared" si="1107"/>
        <v>1</v>
      </c>
      <c r="AD3087">
        <f t="shared" si="1108"/>
        <v>1</v>
      </c>
      <c r="AE3087" s="4" t="s">
        <v>2828</v>
      </c>
      <c r="AF3087" s="9" t="s">
        <v>2829</v>
      </c>
      <c r="AG3087">
        <v>0</v>
      </c>
      <c r="AH3087">
        <v>0</v>
      </c>
      <c r="AI3087">
        <v>0</v>
      </c>
      <c r="AJ3087">
        <v>1</v>
      </c>
      <c r="AK3087" s="9" t="s">
        <v>2840</v>
      </c>
      <c r="AL3087">
        <f t="shared" si="1096"/>
        <v>0</v>
      </c>
      <c r="AM3087">
        <f>IF(AND(INDIRECT(AN3087)='Sample Select backend'!$C$2,INDIRECT(AO3087)=1,INDIRECT(AP3087)='Sample Select backend'!$F$2,INDIRECT(AQ3087)=1,INDIRECT(AR3087)='Sample Select backend'!$M$2),1,0)</f>
        <v>0</v>
      </c>
      <c r="AN3087" t="str">
        <f>_xlfn.CONCAT('Sample Select backend'!$C$4,ROW(AN3087))</f>
        <v>AE3087</v>
      </c>
      <c r="AO3087" s="9" t="str">
        <f>_xlfn.CONCAT('Sample Select backend'!$J$2,ROW(AO3087))</f>
        <v>AJ3087</v>
      </c>
      <c r="AP3087" t="str">
        <f>_xlfn.CONCAT('Sample Select backend'!$F$4,ROW(AP3087))</f>
        <v>AF3087</v>
      </c>
      <c r="AQ3087" t="str">
        <f>_xlfn.CONCAT('Sample Select backend'!$I$10,ROW(AQ3087))</f>
        <v>R3087</v>
      </c>
      <c r="AR3087" t="str">
        <f>_xlfn.CONCAT('Sample Select backend'!$M$4,ROW(AR3087))</f>
        <v>AK3087</v>
      </c>
      <c r="AS3087" t="str">
        <f t="shared" si="1097"/>
        <v>Saudi Arabia</v>
      </c>
      <c r="AT3087" s="9" t="str">
        <f t="shared" si="1098"/>
        <v>Other</v>
      </c>
      <c r="AU3087">
        <f t="shared" si="1099"/>
        <v>0</v>
      </c>
      <c r="AV3087" s="9">
        <v>1</v>
      </c>
    </row>
    <row r="3088" spans="1:48" x14ac:dyDescent="0.35">
      <c r="A3088" t="s">
        <v>154</v>
      </c>
      <c r="B3088">
        <v>6</v>
      </c>
      <c r="C3088">
        <v>28</v>
      </c>
      <c r="D3088" t="s">
        <v>2066</v>
      </c>
      <c r="E3088">
        <v>-2</v>
      </c>
      <c r="F3088">
        <v>1</v>
      </c>
      <c r="G3088">
        <v>2</v>
      </c>
      <c r="H3088">
        <v>-1</v>
      </c>
      <c r="I3088">
        <v>2</v>
      </c>
      <c r="J3088">
        <v>2</v>
      </c>
      <c r="K3088">
        <v>1</v>
      </c>
      <c r="L3088">
        <v>2</v>
      </c>
      <c r="M3088">
        <v>1</v>
      </c>
      <c r="N3088" t="s">
        <v>2753</v>
      </c>
      <c r="O3088" t="s">
        <v>2804</v>
      </c>
      <c r="P3088" t="s">
        <v>2808</v>
      </c>
      <c r="Q3088" t="s">
        <v>2813</v>
      </c>
      <c r="R3088">
        <v>0</v>
      </c>
      <c r="S3088">
        <v>-4.07</v>
      </c>
      <c r="T3088">
        <v>-10.15</v>
      </c>
      <c r="U3088">
        <v>32.76</v>
      </c>
      <c r="V3088">
        <f t="shared" si="1100"/>
        <v>0</v>
      </c>
      <c r="W3088">
        <f t="shared" si="1101"/>
        <v>1</v>
      </c>
      <c r="X3088">
        <f t="shared" si="1102"/>
        <v>1</v>
      </c>
      <c r="Y3088">
        <f t="shared" si="1103"/>
        <v>0</v>
      </c>
      <c r="Z3088">
        <f t="shared" si="1104"/>
        <v>1</v>
      </c>
      <c r="AA3088">
        <f t="shared" si="1105"/>
        <v>1</v>
      </c>
      <c r="AB3088">
        <f t="shared" si="1106"/>
        <v>1</v>
      </c>
      <c r="AC3088">
        <f t="shared" si="1107"/>
        <v>1</v>
      </c>
      <c r="AD3088">
        <f t="shared" si="1108"/>
        <v>1</v>
      </c>
      <c r="AE3088" s="4" t="s">
        <v>2828</v>
      </c>
      <c r="AF3088" s="9" t="s">
        <v>2829</v>
      </c>
      <c r="AG3088">
        <v>0</v>
      </c>
      <c r="AH3088">
        <v>0</v>
      </c>
      <c r="AI3088">
        <v>0</v>
      </c>
      <c r="AJ3088">
        <v>1</v>
      </c>
      <c r="AK3088" s="9" t="s">
        <v>2840</v>
      </c>
      <c r="AL3088">
        <f t="shared" si="1096"/>
        <v>0</v>
      </c>
      <c r="AM3088">
        <f>IF(AND(INDIRECT(AN3088)='Sample Select backend'!$C$2,INDIRECT(AO3088)=1,INDIRECT(AP3088)='Sample Select backend'!$F$2,INDIRECT(AQ3088)=1,INDIRECT(AR3088)='Sample Select backend'!$M$2),1,0)</f>
        <v>0</v>
      </c>
      <c r="AN3088" t="str">
        <f>_xlfn.CONCAT('Sample Select backend'!$C$4,ROW(AN3088))</f>
        <v>AE3088</v>
      </c>
      <c r="AO3088" s="9" t="str">
        <f>_xlfn.CONCAT('Sample Select backend'!$J$2,ROW(AO3088))</f>
        <v>AJ3088</v>
      </c>
      <c r="AP3088" t="str">
        <f>_xlfn.CONCAT('Sample Select backend'!$F$4,ROW(AP3088))</f>
        <v>AF3088</v>
      </c>
      <c r="AQ3088" t="str">
        <f>_xlfn.CONCAT('Sample Select backend'!$I$10,ROW(AQ3088))</f>
        <v>R3088</v>
      </c>
      <c r="AR3088" t="str">
        <f>_xlfn.CONCAT('Sample Select backend'!$M$4,ROW(AR3088))</f>
        <v>AK3088</v>
      </c>
      <c r="AS3088" t="str">
        <f t="shared" si="1097"/>
        <v>Saudi Arabia</v>
      </c>
      <c r="AT3088" s="9">
        <f t="shared" si="1098"/>
        <v>28</v>
      </c>
      <c r="AU3088">
        <f t="shared" si="1099"/>
        <v>0</v>
      </c>
      <c r="AV3088" s="9">
        <v>1</v>
      </c>
    </row>
    <row r="3089" spans="1:48" x14ac:dyDescent="0.35">
      <c r="A3089" t="s">
        <v>154</v>
      </c>
      <c r="B3089">
        <v>7</v>
      </c>
      <c r="C3089">
        <v>30</v>
      </c>
      <c r="D3089" t="s">
        <v>2061</v>
      </c>
      <c r="E3089">
        <v>1</v>
      </c>
      <c r="F3089">
        <v>1</v>
      </c>
      <c r="G3089">
        <v>2</v>
      </c>
      <c r="H3089">
        <v>1</v>
      </c>
      <c r="I3089">
        <v>2</v>
      </c>
      <c r="J3089">
        <v>2</v>
      </c>
      <c r="K3089">
        <v>1</v>
      </c>
      <c r="L3089">
        <v>-2</v>
      </c>
      <c r="M3089">
        <v>1</v>
      </c>
      <c r="N3089" t="s">
        <v>2753</v>
      </c>
      <c r="O3089" t="s">
        <v>2804</v>
      </c>
      <c r="P3089" t="s">
        <v>2808</v>
      </c>
      <c r="Q3089" t="s">
        <v>2813</v>
      </c>
      <c r="R3089">
        <v>0</v>
      </c>
      <c r="S3089">
        <v>-4.07</v>
      </c>
      <c r="T3089">
        <v>-10.15</v>
      </c>
      <c r="U3089">
        <v>32.76</v>
      </c>
      <c r="V3089">
        <f t="shared" si="1100"/>
        <v>1</v>
      </c>
      <c r="W3089">
        <f t="shared" si="1101"/>
        <v>1</v>
      </c>
      <c r="X3089">
        <f t="shared" si="1102"/>
        <v>1</v>
      </c>
      <c r="Y3089">
        <f t="shared" si="1103"/>
        <v>1</v>
      </c>
      <c r="Z3089">
        <f t="shared" si="1104"/>
        <v>1</v>
      </c>
      <c r="AA3089">
        <f t="shared" si="1105"/>
        <v>1</v>
      </c>
      <c r="AB3089">
        <f t="shared" si="1106"/>
        <v>1</v>
      </c>
      <c r="AC3089">
        <f t="shared" si="1107"/>
        <v>0</v>
      </c>
      <c r="AD3089">
        <f t="shared" si="1108"/>
        <v>1</v>
      </c>
      <c r="AE3089" s="4" t="s">
        <v>2828</v>
      </c>
      <c r="AF3089" s="9" t="s">
        <v>2829</v>
      </c>
      <c r="AG3089">
        <v>0</v>
      </c>
      <c r="AH3089">
        <v>0</v>
      </c>
      <c r="AI3089">
        <v>0</v>
      </c>
      <c r="AJ3089">
        <v>1</v>
      </c>
      <c r="AK3089" s="9" t="s">
        <v>2840</v>
      </c>
      <c r="AL3089">
        <f t="shared" si="1096"/>
        <v>0</v>
      </c>
      <c r="AM3089">
        <f>IF(AND(INDIRECT(AN3089)='Sample Select backend'!$C$2,INDIRECT(AO3089)=1,INDIRECT(AP3089)='Sample Select backend'!$F$2,INDIRECT(AQ3089)=1,INDIRECT(AR3089)='Sample Select backend'!$M$2),1,0)</f>
        <v>0</v>
      </c>
      <c r="AN3089" t="str">
        <f>_xlfn.CONCAT('Sample Select backend'!$C$4,ROW(AN3089))</f>
        <v>AE3089</v>
      </c>
      <c r="AO3089" s="9" t="str">
        <f>_xlfn.CONCAT('Sample Select backend'!$J$2,ROW(AO3089))</f>
        <v>AJ3089</v>
      </c>
      <c r="AP3089" t="str">
        <f>_xlfn.CONCAT('Sample Select backend'!$F$4,ROW(AP3089))</f>
        <v>AF3089</v>
      </c>
      <c r="AQ3089" t="str">
        <f>_xlfn.CONCAT('Sample Select backend'!$I$10,ROW(AQ3089))</f>
        <v>R3089</v>
      </c>
      <c r="AR3089" t="str">
        <f>_xlfn.CONCAT('Sample Select backend'!$M$4,ROW(AR3089))</f>
        <v>AK3089</v>
      </c>
      <c r="AS3089" t="str">
        <f t="shared" si="1097"/>
        <v>Saudi Arabia</v>
      </c>
      <c r="AT3089" s="9">
        <f t="shared" si="1098"/>
        <v>30</v>
      </c>
      <c r="AU3089">
        <f t="shared" si="1099"/>
        <v>0</v>
      </c>
      <c r="AV3089" s="9">
        <v>1</v>
      </c>
    </row>
    <row r="3090" spans="1:48" x14ac:dyDescent="0.35">
      <c r="A3090" t="s">
        <v>154</v>
      </c>
      <c r="B3090">
        <v>6</v>
      </c>
      <c r="C3090">
        <v>28</v>
      </c>
      <c r="D3090" t="s">
        <v>2068</v>
      </c>
      <c r="E3090">
        <v>1</v>
      </c>
      <c r="F3090">
        <v>1</v>
      </c>
      <c r="G3090">
        <v>-2</v>
      </c>
      <c r="H3090">
        <v>-1</v>
      </c>
      <c r="I3090">
        <v>2</v>
      </c>
      <c r="J3090">
        <v>2</v>
      </c>
      <c r="K3090">
        <v>1</v>
      </c>
      <c r="L3090">
        <v>-2</v>
      </c>
      <c r="M3090">
        <v>1</v>
      </c>
      <c r="N3090" t="s">
        <v>2753</v>
      </c>
      <c r="O3090" t="s">
        <v>2804</v>
      </c>
      <c r="P3090" t="s">
        <v>2808</v>
      </c>
      <c r="Q3090" t="s">
        <v>2813</v>
      </c>
      <c r="R3090">
        <v>0</v>
      </c>
      <c r="S3090">
        <v>-4.07</v>
      </c>
      <c r="T3090">
        <v>-10.15</v>
      </c>
      <c r="U3090">
        <v>32.76</v>
      </c>
      <c r="V3090">
        <f t="shared" si="1100"/>
        <v>1</v>
      </c>
      <c r="W3090">
        <f t="shared" si="1101"/>
        <v>1</v>
      </c>
      <c r="X3090">
        <f t="shared" si="1102"/>
        <v>0</v>
      </c>
      <c r="Y3090">
        <f t="shared" si="1103"/>
        <v>0</v>
      </c>
      <c r="Z3090">
        <f t="shared" si="1104"/>
        <v>1</v>
      </c>
      <c r="AA3090">
        <f t="shared" si="1105"/>
        <v>1</v>
      </c>
      <c r="AB3090">
        <f t="shared" si="1106"/>
        <v>1</v>
      </c>
      <c r="AC3090">
        <f t="shared" si="1107"/>
        <v>0</v>
      </c>
      <c r="AD3090">
        <f t="shared" si="1108"/>
        <v>1</v>
      </c>
      <c r="AE3090" s="4" t="s">
        <v>2828</v>
      </c>
      <c r="AF3090" s="9" t="s">
        <v>2829</v>
      </c>
      <c r="AG3090">
        <v>0</v>
      </c>
      <c r="AH3090">
        <v>0</v>
      </c>
      <c r="AI3090">
        <v>0</v>
      </c>
      <c r="AJ3090">
        <v>1</v>
      </c>
      <c r="AK3090" s="9" t="s">
        <v>2840</v>
      </c>
      <c r="AL3090">
        <f t="shared" si="1096"/>
        <v>0</v>
      </c>
      <c r="AM3090">
        <f>IF(AND(INDIRECT(AN3090)='Sample Select backend'!$C$2,INDIRECT(AO3090)=1,INDIRECT(AP3090)='Sample Select backend'!$F$2,INDIRECT(AQ3090)=1,INDIRECT(AR3090)='Sample Select backend'!$M$2),1,0)</f>
        <v>0</v>
      </c>
      <c r="AN3090" t="str">
        <f>_xlfn.CONCAT('Sample Select backend'!$C$4,ROW(AN3090))</f>
        <v>AE3090</v>
      </c>
      <c r="AO3090" s="9" t="str">
        <f>_xlfn.CONCAT('Sample Select backend'!$J$2,ROW(AO3090))</f>
        <v>AJ3090</v>
      </c>
      <c r="AP3090" t="str">
        <f>_xlfn.CONCAT('Sample Select backend'!$F$4,ROW(AP3090))</f>
        <v>AF3090</v>
      </c>
      <c r="AQ3090" t="str">
        <f>_xlfn.CONCAT('Sample Select backend'!$I$10,ROW(AQ3090))</f>
        <v>R3090</v>
      </c>
      <c r="AR3090" t="str">
        <f>_xlfn.CONCAT('Sample Select backend'!$M$4,ROW(AR3090))</f>
        <v>AK3090</v>
      </c>
      <c r="AS3090" t="str">
        <f t="shared" si="1097"/>
        <v>Saudi Arabia</v>
      </c>
      <c r="AT3090" s="9">
        <f t="shared" si="1098"/>
        <v>28</v>
      </c>
      <c r="AU3090">
        <f t="shared" si="1099"/>
        <v>0</v>
      </c>
      <c r="AV3090" s="9">
        <v>1</v>
      </c>
    </row>
    <row r="3091" spans="1:48" x14ac:dyDescent="0.35">
      <c r="A3091" t="s">
        <v>154</v>
      </c>
      <c r="B3091">
        <v>5</v>
      </c>
      <c r="C3091" t="s">
        <v>201</v>
      </c>
      <c r="D3091" t="s">
        <v>2063</v>
      </c>
      <c r="E3091">
        <v>1</v>
      </c>
      <c r="F3091">
        <v>1</v>
      </c>
      <c r="G3091">
        <v>2</v>
      </c>
      <c r="H3091">
        <v>-1</v>
      </c>
      <c r="I3091">
        <v>2</v>
      </c>
      <c r="J3091">
        <v>-1</v>
      </c>
      <c r="K3091">
        <v>1</v>
      </c>
      <c r="L3091">
        <v>2</v>
      </c>
      <c r="M3091">
        <v>1</v>
      </c>
      <c r="N3091" t="s">
        <v>2753</v>
      </c>
      <c r="O3091" t="s">
        <v>2804</v>
      </c>
      <c r="P3091" t="s">
        <v>2808</v>
      </c>
      <c r="Q3091" t="s">
        <v>2813</v>
      </c>
      <c r="R3091">
        <v>0</v>
      </c>
      <c r="S3091">
        <v>-4.07</v>
      </c>
      <c r="T3091">
        <v>-10.15</v>
      </c>
      <c r="U3091">
        <v>32.76</v>
      </c>
      <c r="V3091">
        <f t="shared" si="1100"/>
        <v>1</v>
      </c>
      <c r="W3091">
        <f t="shared" si="1101"/>
        <v>1</v>
      </c>
      <c r="X3091">
        <f t="shared" si="1102"/>
        <v>1</v>
      </c>
      <c r="Y3091">
        <f t="shared" si="1103"/>
        <v>0</v>
      </c>
      <c r="Z3091">
        <f t="shared" si="1104"/>
        <v>1</v>
      </c>
      <c r="AA3091">
        <f t="shared" si="1105"/>
        <v>0</v>
      </c>
      <c r="AB3091">
        <f t="shared" si="1106"/>
        <v>1</v>
      </c>
      <c r="AC3091">
        <f t="shared" si="1107"/>
        <v>1</v>
      </c>
      <c r="AD3091">
        <f t="shared" si="1108"/>
        <v>1</v>
      </c>
      <c r="AE3091" s="4" t="s">
        <v>2828</v>
      </c>
      <c r="AF3091" s="9" t="s">
        <v>2829</v>
      </c>
      <c r="AG3091">
        <v>0</v>
      </c>
      <c r="AH3091">
        <v>0</v>
      </c>
      <c r="AI3091">
        <v>0</v>
      </c>
      <c r="AJ3091">
        <v>1</v>
      </c>
      <c r="AK3091" s="9" t="s">
        <v>2840</v>
      </c>
      <c r="AL3091">
        <f t="shared" si="1096"/>
        <v>0</v>
      </c>
      <c r="AM3091">
        <f>IF(AND(INDIRECT(AN3091)='Sample Select backend'!$C$2,INDIRECT(AO3091)=1,INDIRECT(AP3091)='Sample Select backend'!$F$2,INDIRECT(AQ3091)=1,INDIRECT(AR3091)='Sample Select backend'!$M$2),1,0)</f>
        <v>0</v>
      </c>
      <c r="AN3091" t="str">
        <f>_xlfn.CONCAT('Sample Select backend'!$C$4,ROW(AN3091))</f>
        <v>AE3091</v>
      </c>
      <c r="AO3091" s="9" t="str">
        <f>_xlfn.CONCAT('Sample Select backend'!$J$2,ROW(AO3091))</f>
        <v>AJ3091</v>
      </c>
      <c r="AP3091" t="str">
        <f>_xlfn.CONCAT('Sample Select backend'!$F$4,ROW(AP3091))</f>
        <v>AF3091</v>
      </c>
      <c r="AQ3091" t="str">
        <f>_xlfn.CONCAT('Sample Select backend'!$I$10,ROW(AQ3091))</f>
        <v>R3091</v>
      </c>
      <c r="AR3091" t="str">
        <f>_xlfn.CONCAT('Sample Select backend'!$M$4,ROW(AR3091))</f>
        <v>AK3091</v>
      </c>
      <c r="AS3091" t="str">
        <f t="shared" si="1097"/>
        <v>Saudi Arabia</v>
      </c>
      <c r="AT3091" s="9" t="str">
        <f t="shared" si="1098"/>
        <v>Other</v>
      </c>
      <c r="AU3091">
        <f t="shared" si="1099"/>
        <v>0</v>
      </c>
      <c r="AV3091" s="9">
        <v>1</v>
      </c>
    </row>
    <row r="3092" spans="1:48" x14ac:dyDescent="0.35">
      <c r="A3092" t="s">
        <v>154</v>
      </c>
      <c r="B3092">
        <v>5</v>
      </c>
      <c r="C3092" t="s">
        <v>204</v>
      </c>
      <c r="D3092" t="s">
        <v>2054</v>
      </c>
      <c r="E3092">
        <v>1</v>
      </c>
      <c r="F3092">
        <v>-2</v>
      </c>
      <c r="G3092">
        <v>-2</v>
      </c>
      <c r="H3092">
        <v>-1</v>
      </c>
      <c r="I3092">
        <v>-2</v>
      </c>
      <c r="J3092">
        <v>2</v>
      </c>
      <c r="K3092">
        <v>1</v>
      </c>
      <c r="L3092">
        <v>2</v>
      </c>
      <c r="M3092">
        <v>1</v>
      </c>
      <c r="N3092" t="s">
        <v>2753</v>
      </c>
      <c r="O3092" t="s">
        <v>2804</v>
      </c>
      <c r="P3092" t="s">
        <v>2808</v>
      </c>
      <c r="Q3092" t="s">
        <v>2813</v>
      </c>
      <c r="R3092">
        <v>0</v>
      </c>
      <c r="S3092">
        <v>-4.07</v>
      </c>
      <c r="T3092">
        <v>-10.15</v>
      </c>
      <c r="U3092">
        <v>32.76</v>
      </c>
      <c r="V3092">
        <f t="shared" si="1100"/>
        <v>1</v>
      </c>
      <c r="W3092">
        <f t="shared" si="1101"/>
        <v>0</v>
      </c>
      <c r="X3092">
        <f t="shared" si="1102"/>
        <v>0</v>
      </c>
      <c r="Y3092">
        <f t="shared" si="1103"/>
        <v>0</v>
      </c>
      <c r="Z3092">
        <f t="shared" si="1104"/>
        <v>0</v>
      </c>
      <c r="AA3092">
        <f t="shared" si="1105"/>
        <v>1</v>
      </c>
      <c r="AB3092">
        <f t="shared" si="1106"/>
        <v>1</v>
      </c>
      <c r="AC3092">
        <f t="shared" si="1107"/>
        <v>1</v>
      </c>
      <c r="AD3092">
        <f t="shared" si="1108"/>
        <v>1</v>
      </c>
      <c r="AE3092" s="4" t="s">
        <v>2828</v>
      </c>
      <c r="AF3092" s="9" t="s">
        <v>2829</v>
      </c>
      <c r="AG3092">
        <v>0</v>
      </c>
      <c r="AH3092">
        <v>0</v>
      </c>
      <c r="AI3092">
        <v>0</v>
      </c>
      <c r="AJ3092">
        <v>1</v>
      </c>
      <c r="AK3092" s="9" t="s">
        <v>2840</v>
      </c>
      <c r="AL3092">
        <f t="shared" si="1096"/>
        <v>0</v>
      </c>
      <c r="AM3092">
        <f>IF(AND(INDIRECT(AN3092)='Sample Select backend'!$C$2,INDIRECT(AO3092)=1,INDIRECT(AP3092)='Sample Select backend'!$F$2,INDIRECT(AQ3092)=1,INDIRECT(AR3092)='Sample Select backend'!$M$2),1,0)</f>
        <v>0</v>
      </c>
      <c r="AN3092" t="str">
        <f>_xlfn.CONCAT('Sample Select backend'!$C$4,ROW(AN3092))</f>
        <v>AE3092</v>
      </c>
      <c r="AO3092" s="9" t="str">
        <f>_xlfn.CONCAT('Sample Select backend'!$J$2,ROW(AO3092))</f>
        <v>AJ3092</v>
      </c>
      <c r="AP3092" t="str">
        <f>_xlfn.CONCAT('Sample Select backend'!$F$4,ROW(AP3092))</f>
        <v>AF3092</v>
      </c>
      <c r="AQ3092" t="str">
        <f>_xlfn.CONCAT('Sample Select backend'!$I$10,ROW(AQ3092))</f>
        <v>R3092</v>
      </c>
      <c r="AR3092" t="str">
        <f>_xlfn.CONCAT('Sample Select backend'!$M$4,ROW(AR3092))</f>
        <v>AK3092</v>
      </c>
      <c r="AS3092" t="str">
        <f t="shared" si="1097"/>
        <v>Saudi Arabia</v>
      </c>
      <c r="AT3092" s="9" t="str">
        <f t="shared" si="1098"/>
        <v>General</v>
      </c>
      <c r="AU3092">
        <f t="shared" si="1099"/>
        <v>0</v>
      </c>
      <c r="AV3092" s="9">
        <v>1</v>
      </c>
    </row>
    <row r="3093" spans="1:48" x14ac:dyDescent="0.35">
      <c r="A3093" t="s">
        <v>154</v>
      </c>
      <c r="B3093">
        <v>1</v>
      </c>
      <c r="C3093">
        <v>6</v>
      </c>
      <c r="D3093" t="s">
        <v>2065</v>
      </c>
      <c r="E3093">
        <v>-2</v>
      </c>
      <c r="F3093">
        <v>2</v>
      </c>
      <c r="G3093">
        <v>2</v>
      </c>
      <c r="H3093">
        <v>2</v>
      </c>
      <c r="I3093">
        <v>2</v>
      </c>
      <c r="J3093">
        <v>2</v>
      </c>
      <c r="K3093">
        <v>1</v>
      </c>
      <c r="L3093">
        <v>2</v>
      </c>
      <c r="M3093">
        <v>1</v>
      </c>
      <c r="N3093" t="s">
        <v>2753</v>
      </c>
      <c r="O3093" t="s">
        <v>2804</v>
      </c>
      <c r="P3093" t="s">
        <v>2808</v>
      </c>
      <c r="Q3093" t="s">
        <v>2813</v>
      </c>
      <c r="R3093">
        <v>0</v>
      </c>
      <c r="S3093">
        <v>-4.07</v>
      </c>
      <c r="T3093">
        <v>-10.15</v>
      </c>
      <c r="U3093">
        <v>32.76</v>
      </c>
      <c r="V3093">
        <f t="shared" si="1100"/>
        <v>0</v>
      </c>
      <c r="W3093">
        <f t="shared" si="1101"/>
        <v>1</v>
      </c>
      <c r="X3093">
        <f t="shared" si="1102"/>
        <v>1</v>
      </c>
      <c r="Y3093">
        <f t="shared" si="1103"/>
        <v>1</v>
      </c>
      <c r="Z3093">
        <f t="shared" si="1104"/>
        <v>1</v>
      </c>
      <c r="AA3093">
        <f t="shared" si="1105"/>
        <v>1</v>
      </c>
      <c r="AB3093">
        <f t="shared" si="1106"/>
        <v>1</v>
      </c>
      <c r="AC3093">
        <f t="shared" si="1107"/>
        <v>1</v>
      </c>
      <c r="AD3093">
        <f t="shared" si="1108"/>
        <v>1</v>
      </c>
      <c r="AE3093" s="4" t="s">
        <v>2828</v>
      </c>
      <c r="AF3093" s="9" t="s">
        <v>2829</v>
      </c>
      <c r="AG3093">
        <v>0</v>
      </c>
      <c r="AH3093">
        <v>0</v>
      </c>
      <c r="AI3093">
        <v>0</v>
      </c>
      <c r="AJ3093">
        <v>1</v>
      </c>
      <c r="AK3093" s="9" t="s">
        <v>2840</v>
      </c>
      <c r="AL3093">
        <f t="shared" si="1096"/>
        <v>0</v>
      </c>
      <c r="AM3093">
        <f>IF(AND(INDIRECT(AN3093)='Sample Select backend'!$C$2,INDIRECT(AO3093)=1,INDIRECT(AP3093)='Sample Select backend'!$F$2,INDIRECT(AQ3093)=1,INDIRECT(AR3093)='Sample Select backend'!$M$2),1,0)</f>
        <v>0</v>
      </c>
      <c r="AN3093" t="str">
        <f>_xlfn.CONCAT('Sample Select backend'!$C$4,ROW(AN3093))</f>
        <v>AE3093</v>
      </c>
      <c r="AO3093" s="9" t="str">
        <f>_xlfn.CONCAT('Sample Select backend'!$J$2,ROW(AO3093))</f>
        <v>AJ3093</v>
      </c>
      <c r="AP3093" t="str">
        <f>_xlfn.CONCAT('Sample Select backend'!$F$4,ROW(AP3093))</f>
        <v>AF3093</v>
      </c>
      <c r="AQ3093" t="str">
        <f>_xlfn.CONCAT('Sample Select backend'!$I$10,ROW(AQ3093))</f>
        <v>R3093</v>
      </c>
      <c r="AR3093" t="str">
        <f>_xlfn.CONCAT('Sample Select backend'!$M$4,ROW(AR3093))</f>
        <v>AK3093</v>
      </c>
      <c r="AS3093" t="str">
        <f t="shared" si="1097"/>
        <v>Saudi Arabia</v>
      </c>
      <c r="AT3093" s="9">
        <f t="shared" si="1098"/>
        <v>6</v>
      </c>
      <c r="AU3093">
        <f t="shared" si="1099"/>
        <v>0</v>
      </c>
      <c r="AV3093" s="9">
        <v>1</v>
      </c>
    </row>
    <row r="3094" spans="1:48" x14ac:dyDescent="0.35">
      <c r="A3094" t="s">
        <v>154</v>
      </c>
      <c r="B3094">
        <v>6</v>
      </c>
      <c r="C3094">
        <v>26</v>
      </c>
      <c r="D3094" t="s">
        <v>2062</v>
      </c>
      <c r="E3094">
        <v>1</v>
      </c>
      <c r="F3094">
        <v>1</v>
      </c>
      <c r="G3094">
        <v>2</v>
      </c>
      <c r="H3094">
        <v>-1</v>
      </c>
      <c r="I3094">
        <v>2</v>
      </c>
      <c r="J3094">
        <v>2</v>
      </c>
      <c r="K3094">
        <v>1</v>
      </c>
      <c r="L3094">
        <v>2</v>
      </c>
      <c r="M3094">
        <v>1</v>
      </c>
      <c r="N3094" t="s">
        <v>2753</v>
      </c>
      <c r="O3094" t="s">
        <v>2804</v>
      </c>
      <c r="P3094" t="s">
        <v>2808</v>
      </c>
      <c r="Q3094" t="s">
        <v>2813</v>
      </c>
      <c r="R3094">
        <v>0</v>
      </c>
      <c r="S3094">
        <v>-4.07</v>
      </c>
      <c r="T3094">
        <v>-10.15</v>
      </c>
      <c r="U3094">
        <v>32.76</v>
      </c>
      <c r="V3094">
        <f t="shared" si="1100"/>
        <v>1</v>
      </c>
      <c r="W3094">
        <f t="shared" si="1101"/>
        <v>1</v>
      </c>
      <c r="X3094">
        <f t="shared" si="1102"/>
        <v>1</v>
      </c>
      <c r="Y3094">
        <f t="shared" si="1103"/>
        <v>0</v>
      </c>
      <c r="Z3094">
        <f t="shared" si="1104"/>
        <v>1</v>
      </c>
      <c r="AA3094">
        <f t="shared" si="1105"/>
        <v>1</v>
      </c>
      <c r="AB3094">
        <f t="shared" si="1106"/>
        <v>1</v>
      </c>
      <c r="AC3094">
        <f t="shared" si="1107"/>
        <v>1</v>
      </c>
      <c r="AD3094">
        <f t="shared" si="1108"/>
        <v>1</v>
      </c>
      <c r="AE3094" s="4" t="s">
        <v>2828</v>
      </c>
      <c r="AF3094" s="9" t="s">
        <v>2829</v>
      </c>
      <c r="AG3094">
        <v>0</v>
      </c>
      <c r="AH3094">
        <v>0</v>
      </c>
      <c r="AI3094">
        <v>0</v>
      </c>
      <c r="AJ3094">
        <v>1</v>
      </c>
      <c r="AK3094" s="9" t="s">
        <v>2840</v>
      </c>
      <c r="AL3094">
        <f t="shared" si="1096"/>
        <v>0</v>
      </c>
      <c r="AM3094">
        <f>IF(AND(INDIRECT(AN3094)='Sample Select backend'!$C$2,INDIRECT(AO3094)=1,INDIRECT(AP3094)='Sample Select backend'!$F$2,INDIRECT(AQ3094)=1,INDIRECT(AR3094)='Sample Select backend'!$M$2),1,0)</f>
        <v>0</v>
      </c>
      <c r="AN3094" t="str">
        <f>_xlfn.CONCAT('Sample Select backend'!$C$4,ROW(AN3094))</f>
        <v>AE3094</v>
      </c>
      <c r="AO3094" s="9" t="str">
        <f>_xlfn.CONCAT('Sample Select backend'!$J$2,ROW(AO3094))</f>
        <v>AJ3094</v>
      </c>
      <c r="AP3094" t="str">
        <f>_xlfn.CONCAT('Sample Select backend'!$F$4,ROW(AP3094))</f>
        <v>AF3094</v>
      </c>
      <c r="AQ3094" t="str">
        <f>_xlfn.CONCAT('Sample Select backend'!$I$10,ROW(AQ3094))</f>
        <v>R3094</v>
      </c>
      <c r="AR3094" t="str">
        <f>_xlfn.CONCAT('Sample Select backend'!$M$4,ROW(AR3094))</f>
        <v>AK3094</v>
      </c>
      <c r="AS3094" t="str">
        <f t="shared" si="1097"/>
        <v>Saudi Arabia</v>
      </c>
      <c r="AT3094" s="9">
        <f t="shared" si="1098"/>
        <v>26</v>
      </c>
      <c r="AU3094">
        <f t="shared" si="1099"/>
        <v>0</v>
      </c>
      <c r="AV3094" s="9">
        <v>1</v>
      </c>
    </row>
    <row r="3095" spans="1:48" x14ac:dyDescent="0.35">
      <c r="A3095" t="s">
        <v>154</v>
      </c>
      <c r="B3095">
        <v>1</v>
      </c>
      <c r="C3095">
        <v>6</v>
      </c>
      <c r="D3095" t="s">
        <v>2052</v>
      </c>
      <c r="E3095">
        <v>-2</v>
      </c>
      <c r="F3095">
        <v>2</v>
      </c>
      <c r="G3095">
        <v>2</v>
      </c>
      <c r="H3095">
        <v>2</v>
      </c>
      <c r="I3095">
        <v>2</v>
      </c>
      <c r="J3095">
        <v>2</v>
      </c>
      <c r="K3095">
        <v>1</v>
      </c>
      <c r="L3095">
        <v>2</v>
      </c>
      <c r="M3095">
        <v>1</v>
      </c>
      <c r="N3095" t="s">
        <v>2753</v>
      </c>
      <c r="O3095" t="s">
        <v>2804</v>
      </c>
      <c r="P3095" t="s">
        <v>2808</v>
      </c>
      <c r="Q3095" t="s">
        <v>2813</v>
      </c>
      <c r="R3095">
        <v>0</v>
      </c>
      <c r="S3095">
        <v>-4.07</v>
      </c>
      <c r="T3095">
        <v>-10.15</v>
      </c>
      <c r="U3095">
        <v>32.76</v>
      </c>
      <c r="V3095">
        <f t="shared" si="1100"/>
        <v>0</v>
      </c>
      <c r="W3095">
        <f t="shared" si="1101"/>
        <v>1</v>
      </c>
      <c r="X3095">
        <f t="shared" si="1102"/>
        <v>1</v>
      </c>
      <c r="Y3095">
        <f t="shared" si="1103"/>
        <v>1</v>
      </c>
      <c r="Z3095">
        <f t="shared" si="1104"/>
        <v>1</v>
      </c>
      <c r="AA3095">
        <f t="shared" si="1105"/>
        <v>1</v>
      </c>
      <c r="AB3095">
        <f t="shared" si="1106"/>
        <v>1</v>
      </c>
      <c r="AC3095">
        <f t="shared" si="1107"/>
        <v>1</v>
      </c>
      <c r="AD3095">
        <f t="shared" si="1108"/>
        <v>1</v>
      </c>
      <c r="AE3095" s="4" t="s">
        <v>2828</v>
      </c>
      <c r="AF3095" s="9" t="s">
        <v>2829</v>
      </c>
      <c r="AG3095">
        <v>0</v>
      </c>
      <c r="AH3095">
        <v>0</v>
      </c>
      <c r="AI3095">
        <v>0</v>
      </c>
      <c r="AJ3095">
        <v>1</v>
      </c>
      <c r="AK3095" s="9" t="s">
        <v>2840</v>
      </c>
      <c r="AL3095">
        <f t="shared" si="1096"/>
        <v>0</v>
      </c>
      <c r="AM3095">
        <f>IF(AND(INDIRECT(AN3095)='Sample Select backend'!$C$2,INDIRECT(AO3095)=1,INDIRECT(AP3095)='Sample Select backend'!$F$2,INDIRECT(AQ3095)=1,INDIRECT(AR3095)='Sample Select backend'!$M$2),1,0)</f>
        <v>0</v>
      </c>
      <c r="AN3095" t="str">
        <f>_xlfn.CONCAT('Sample Select backend'!$C$4,ROW(AN3095))</f>
        <v>AE3095</v>
      </c>
      <c r="AO3095" s="9" t="str">
        <f>_xlfn.CONCAT('Sample Select backend'!$J$2,ROW(AO3095))</f>
        <v>AJ3095</v>
      </c>
      <c r="AP3095" t="str">
        <f>_xlfn.CONCAT('Sample Select backend'!$F$4,ROW(AP3095))</f>
        <v>AF3095</v>
      </c>
      <c r="AQ3095" t="str">
        <f>_xlfn.CONCAT('Sample Select backend'!$I$10,ROW(AQ3095))</f>
        <v>R3095</v>
      </c>
      <c r="AR3095" t="str">
        <f>_xlfn.CONCAT('Sample Select backend'!$M$4,ROW(AR3095))</f>
        <v>AK3095</v>
      </c>
      <c r="AS3095" t="str">
        <f t="shared" si="1097"/>
        <v>Saudi Arabia</v>
      </c>
      <c r="AT3095" s="9">
        <f t="shared" si="1098"/>
        <v>6</v>
      </c>
      <c r="AU3095">
        <f t="shared" si="1099"/>
        <v>0</v>
      </c>
      <c r="AV3095" s="9">
        <v>1</v>
      </c>
    </row>
    <row r="3096" spans="1:48" x14ac:dyDescent="0.35">
      <c r="A3096" t="s">
        <v>154</v>
      </c>
      <c r="B3096">
        <v>5</v>
      </c>
      <c r="C3096" t="s">
        <v>204</v>
      </c>
      <c r="D3096" t="s">
        <v>2060</v>
      </c>
      <c r="E3096">
        <v>1</v>
      </c>
      <c r="F3096">
        <v>-2</v>
      </c>
      <c r="G3096">
        <v>-2</v>
      </c>
      <c r="H3096">
        <v>-1</v>
      </c>
      <c r="I3096">
        <v>-2</v>
      </c>
      <c r="J3096">
        <v>2</v>
      </c>
      <c r="K3096">
        <v>1</v>
      </c>
      <c r="L3096">
        <v>2</v>
      </c>
      <c r="M3096">
        <v>1</v>
      </c>
      <c r="N3096" t="s">
        <v>2753</v>
      </c>
      <c r="O3096" t="s">
        <v>2804</v>
      </c>
      <c r="P3096" t="s">
        <v>2808</v>
      </c>
      <c r="Q3096" t="s">
        <v>2813</v>
      </c>
      <c r="R3096">
        <v>0</v>
      </c>
      <c r="S3096">
        <v>-4.07</v>
      </c>
      <c r="T3096">
        <v>-10.15</v>
      </c>
      <c r="U3096">
        <v>32.76</v>
      </c>
      <c r="V3096">
        <f t="shared" si="1100"/>
        <v>1</v>
      </c>
      <c r="W3096">
        <f t="shared" si="1101"/>
        <v>0</v>
      </c>
      <c r="X3096">
        <f t="shared" si="1102"/>
        <v>0</v>
      </c>
      <c r="Y3096">
        <f t="shared" si="1103"/>
        <v>0</v>
      </c>
      <c r="Z3096">
        <f t="shared" si="1104"/>
        <v>0</v>
      </c>
      <c r="AA3096">
        <f t="shared" si="1105"/>
        <v>1</v>
      </c>
      <c r="AB3096">
        <f t="shared" si="1106"/>
        <v>1</v>
      </c>
      <c r="AC3096">
        <f t="shared" si="1107"/>
        <v>1</v>
      </c>
      <c r="AD3096">
        <f t="shared" si="1108"/>
        <v>1</v>
      </c>
      <c r="AE3096" s="4" t="s">
        <v>2828</v>
      </c>
      <c r="AF3096" s="9" t="s">
        <v>2829</v>
      </c>
      <c r="AG3096">
        <v>0</v>
      </c>
      <c r="AH3096">
        <v>0</v>
      </c>
      <c r="AI3096">
        <v>0</v>
      </c>
      <c r="AJ3096">
        <v>1</v>
      </c>
      <c r="AK3096" s="9" t="s">
        <v>2840</v>
      </c>
      <c r="AL3096">
        <f t="shared" si="1096"/>
        <v>0</v>
      </c>
      <c r="AM3096">
        <f>IF(AND(INDIRECT(AN3096)='Sample Select backend'!$C$2,INDIRECT(AO3096)=1,INDIRECT(AP3096)='Sample Select backend'!$F$2,INDIRECT(AQ3096)=1,INDIRECT(AR3096)='Sample Select backend'!$M$2),1,0)</f>
        <v>0</v>
      </c>
      <c r="AN3096" t="str">
        <f>_xlfn.CONCAT('Sample Select backend'!$C$4,ROW(AN3096))</f>
        <v>AE3096</v>
      </c>
      <c r="AO3096" s="9" t="str">
        <f>_xlfn.CONCAT('Sample Select backend'!$J$2,ROW(AO3096))</f>
        <v>AJ3096</v>
      </c>
      <c r="AP3096" t="str">
        <f>_xlfn.CONCAT('Sample Select backend'!$F$4,ROW(AP3096))</f>
        <v>AF3096</v>
      </c>
      <c r="AQ3096" t="str">
        <f>_xlfn.CONCAT('Sample Select backend'!$I$10,ROW(AQ3096))</f>
        <v>R3096</v>
      </c>
      <c r="AR3096" t="str">
        <f>_xlfn.CONCAT('Sample Select backend'!$M$4,ROW(AR3096))</f>
        <v>AK3096</v>
      </c>
      <c r="AS3096" t="str">
        <f t="shared" si="1097"/>
        <v>Saudi Arabia</v>
      </c>
      <c r="AT3096" s="9" t="str">
        <f t="shared" si="1098"/>
        <v>General</v>
      </c>
      <c r="AU3096">
        <f t="shared" si="1099"/>
        <v>0</v>
      </c>
      <c r="AV3096" s="9">
        <v>1</v>
      </c>
    </row>
    <row r="3097" spans="1:48" x14ac:dyDescent="0.35">
      <c r="A3097" t="s">
        <v>154</v>
      </c>
      <c r="B3097">
        <v>6</v>
      </c>
      <c r="C3097">
        <v>29</v>
      </c>
      <c r="D3097" t="s">
        <v>2056</v>
      </c>
      <c r="E3097">
        <v>1</v>
      </c>
      <c r="F3097">
        <v>1</v>
      </c>
      <c r="G3097">
        <v>2</v>
      </c>
      <c r="H3097">
        <v>-1</v>
      </c>
      <c r="I3097">
        <v>-2</v>
      </c>
      <c r="J3097">
        <v>2</v>
      </c>
      <c r="K3097">
        <v>1</v>
      </c>
      <c r="L3097">
        <v>-2</v>
      </c>
      <c r="M3097">
        <v>1</v>
      </c>
      <c r="N3097" t="s">
        <v>2753</v>
      </c>
      <c r="O3097" t="s">
        <v>2804</v>
      </c>
      <c r="P3097" t="s">
        <v>2808</v>
      </c>
      <c r="Q3097" t="s">
        <v>2813</v>
      </c>
      <c r="R3097">
        <v>0</v>
      </c>
      <c r="S3097">
        <v>-4.07</v>
      </c>
      <c r="T3097">
        <v>-10.15</v>
      </c>
      <c r="U3097">
        <v>32.76</v>
      </c>
      <c r="V3097">
        <f t="shared" si="1100"/>
        <v>1</v>
      </c>
      <c r="W3097">
        <f t="shared" si="1101"/>
        <v>1</v>
      </c>
      <c r="X3097">
        <f t="shared" si="1102"/>
        <v>1</v>
      </c>
      <c r="Y3097">
        <f t="shared" si="1103"/>
        <v>0</v>
      </c>
      <c r="Z3097">
        <f t="shared" si="1104"/>
        <v>0</v>
      </c>
      <c r="AA3097">
        <f t="shared" si="1105"/>
        <v>1</v>
      </c>
      <c r="AB3097">
        <f t="shared" si="1106"/>
        <v>1</v>
      </c>
      <c r="AC3097">
        <f t="shared" si="1107"/>
        <v>0</v>
      </c>
      <c r="AD3097">
        <f t="shared" si="1108"/>
        <v>1</v>
      </c>
      <c r="AE3097" s="4" t="s">
        <v>2828</v>
      </c>
      <c r="AF3097" s="9" t="s">
        <v>2829</v>
      </c>
      <c r="AG3097">
        <v>0</v>
      </c>
      <c r="AH3097">
        <v>0</v>
      </c>
      <c r="AI3097">
        <v>0</v>
      </c>
      <c r="AJ3097">
        <v>1</v>
      </c>
      <c r="AK3097" s="9" t="s">
        <v>2840</v>
      </c>
      <c r="AL3097">
        <f t="shared" si="1096"/>
        <v>0</v>
      </c>
      <c r="AM3097">
        <f>IF(AND(INDIRECT(AN3097)='Sample Select backend'!$C$2,INDIRECT(AO3097)=1,INDIRECT(AP3097)='Sample Select backend'!$F$2,INDIRECT(AQ3097)=1,INDIRECT(AR3097)='Sample Select backend'!$M$2),1,0)</f>
        <v>0</v>
      </c>
      <c r="AN3097" t="str">
        <f>_xlfn.CONCAT('Sample Select backend'!$C$4,ROW(AN3097))</f>
        <v>AE3097</v>
      </c>
      <c r="AO3097" s="9" t="str">
        <f>_xlfn.CONCAT('Sample Select backend'!$J$2,ROW(AO3097))</f>
        <v>AJ3097</v>
      </c>
      <c r="AP3097" t="str">
        <f>_xlfn.CONCAT('Sample Select backend'!$F$4,ROW(AP3097))</f>
        <v>AF3097</v>
      </c>
      <c r="AQ3097" t="str">
        <f>_xlfn.CONCAT('Sample Select backend'!$I$10,ROW(AQ3097))</f>
        <v>R3097</v>
      </c>
      <c r="AR3097" t="str">
        <f>_xlfn.CONCAT('Sample Select backend'!$M$4,ROW(AR3097))</f>
        <v>AK3097</v>
      </c>
      <c r="AS3097" t="str">
        <f t="shared" si="1097"/>
        <v>Saudi Arabia</v>
      </c>
      <c r="AT3097" s="9">
        <f t="shared" si="1098"/>
        <v>29</v>
      </c>
      <c r="AU3097">
        <f t="shared" si="1099"/>
        <v>0</v>
      </c>
      <c r="AV3097" s="9">
        <v>1</v>
      </c>
    </row>
    <row r="3098" spans="1:48" x14ac:dyDescent="0.35">
      <c r="A3098" t="s">
        <v>154</v>
      </c>
      <c r="B3098">
        <v>6</v>
      </c>
      <c r="C3098">
        <v>29</v>
      </c>
      <c r="D3098" t="s">
        <v>2067</v>
      </c>
      <c r="E3098">
        <v>-2</v>
      </c>
      <c r="F3098">
        <v>1</v>
      </c>
      <c r="G3098">
        <v>-2</v>
      </c>
      <c r="H3098">
        <v>-1</v>
      </c>
      <c r="J3098">
        <v>2</v>
      </c>
      <c r="K3098">
        <v>1</v>
      </c>
      <c r="L3098">
        <v>2</v>
      </c>
      <c r="M3098">
        <v>1</v>
      </c>
      <c r="N3098" t="s">
        <v>2753</v>
      </c>
      <c r="O3098" t="s">
        <v>2804</v>
      </c>
      <c r="P3098" t="s">
        <v>2808</v>
      </c>
      <c r="Q3098" t="s">
        <v>2813</v>
      </c>
      <c r="R3098">
        <v>0</v>
      </c>
      <c r="S3098">
        <v>-4.07</v>
      </c>
      <c r="T3098">
        <v>-10.15</v>
      </c>
      <c r="U3098">
        <v>32.76</v>
      </c>
      <c r="V3098">
        <f t="shared" si="1100"/>
        <v>0</v>
      </c>
      <c r="W3098">
        <f t="shared" si="1101"/>
        <v>1</v>
      </c>
      <c r="X3098">
        <f t="shared" si="1102"/>
        <v>0</v>
      </c>
      <c r="Y3098">
        <f t="shared" si="1103"/>
        <v>0</v>
      </c>
      <c r="Z3098">
        <f t="shared" si="1104"/>
        <v>-1</v>
      </c>
      <c r="AA3098">
        <f t="shared" si="1105"/>
        <v>1</v>
      </c>
      <c r="AB3098">
        <f t="shared" si="1106"/>
        <v>1</v>
      </c>
      <c r="AC3098">
        <f t="shared" si="1107"/>
        <v>1</v>
      </c>
      <c r="AD3098">
        <f t="shared" si="1108"/>
        <v>1</v>
      </c>
      <c r="AE3098" s="4" t="s">
        <v>2828</v>
      </c>
      <c r="AF3098" s="9" t="s">
        <v>2829</v>
      </c>
      <c r="AG3098">
        <v>0</v>
      </c>
      <c r="AH3098">
        <v>0</v>
      </c>
      <c r="AI3098">
        <v>0</v>
      </c>
      <c r="AJ3098">
        <v>1</v>
      </c>
      <c r="AK3098" s="9" t="s">
        <v>2840</v>
      </c>
      <c r="AL3098">
        <f t="shared" si="1096"/>
        <v>0</v>
      </c>
      <c r="AM3098">
        <f>IF(AND(INDIRECT(AN3098)='Sample Select backend'!$C$2,INDIRECT(AO3098)=1,INDIRECT(AP3098)='Sample Select backend'!$F$2,INDIRECT(AQ3098)=1,INDIRECT(AR3098)='Sample Select backend'!$M$2),1,0)</f>
        <v>0</v>
      </c>
      <c r="AN3098" t="str">
        <f>_xlfn.CONCAT('Sample Select backend'!$C$4,ROW(AN3098))</f>
        <v>AE3098</v>
      </c>
      <c r="AO3098" s="9" t="str">
        <f>_xlfn.CONCAT('Sample Select backend'!$J$2,ROW(AO3098))</f>
        <v>AJ3098</v>
      </c>
      <c r="AP3098" t="str">
        <f>_xlfn.CONCAT('Sample Select backend'!$F$4,ROW(AP3098))</f>
        <v>AF3098</v>
      </c>
      <c r="AQ3098" t="str">
        <f>_xlfn.CONCAT('Sample Select backend'!$I$10,ROW(AQ3098))</f>
        <v>R3098</v>
      </c>
      <c r="AR3098" t="str">
        <f>_xlfn.CONCAT('Sample Select backend'!$M$4,ROW(AR3098))</f>
        <v>AK3098</v>
      </c>
      <c r="AS3098" t="str">
        <f t="shared" si="1097"/>
        <v>Saudi Arabia</v>
      </c>
      <c r="AT3098" s="9">
        <f t="shared" si="1098"/>
        <v>29</v>
      </c>
      <c r="AU3098">
        <f t="shared" si="1099"/>
        <v>0</v>
      </c>
      <c r="AV3098" s="9">
        <v>1</v>
      </c>
    </row>
    <row r="3099" spans="1:48" x14ac:dyDescent="0.35">
      <c r="A3099" t="s">
        <v>154</v>
      </c>
      <c r="B3099">
        <v>7</v>
      </c>
      <c r="C3099" t="s">
        <v>201</v>
      </c>
      <c r="D3099" t="s">
        <v>2057</v>
      </c>
      <c r="E3099">
        <v>-2</v>
      </c>
      <c r="F3099">
        <v>1</v>
      </c>
      <c r="G3099">
        <v>2</v>
      </c>
      <c r="H3099">
        <v>-1</v>
      </c>
      <c r="I3099">
        <v>2</v>
      </c>
      <c r="J3099">
        <v>2</v>
      </c>
      <c r="K3099">
        <v>1</v>
      </c>
      <c r="L3099">
        <v>2</v>
      </c>
      <c r="M3099">
        <v>1</v>
      </c>
      <c r="N3099" t="s">
        <v>2753</v>
      </c>
      <c r="O3099" t="s">
        <v>2804</v>
      </c>
      <c r="P3099" t="s">
        <v>2808</v>
      </c>
      <c r="Q3099" t="s">
        <v>2813</v>
      </c>
      <c r="R3099">
        <v>0</v>
      </c>
      <c r="S3099">
        <v>-4.07</v>
      </c>
      <c r="T3099">
        <v>-10.15</v>
      </c>
      <c r="U3099">
        <v>32.76</v>
      </c>
      <c r="V3099">
        <f t="shared" si="1100"/>
        <v>0</v>
      </c>
      <c r="W3099">
        <f t="shared" si="1101"/>
        <v>1</v>
      </c>
      <c r="X3099">
        <f t="shared" si="1102"/>
        <v>1</v>
      </c>
      <c r="Y3099">
        <f t="shared" si="1103"/>
        <v>0</v>
      </c>
      <c r="Z3099">
        <f t="shared" si="1104"/>
        <v>1</v>
      </c>
      <c r="AA3099">
        <f t="shared" si="1105"/>
        <v>1</v>
      </c>
      <c r="AB3099">
        <f t="shared" si="1106"/>
        <v>1</v>
      </c>
      <c r="AC3099">
        <f t="shared" si="1107"/>
        <v>1</v>
      </c>
      <c r="AD3099">
        <f t="shared" si="1108"/>
        <v>1</v>
      </c>
      <c r="AE3099" s="4" t="s">
        <v>2828</v>
      </c>
      <c r="AF3099" s="9" t="s">
        <v>2829</v>
      </c>
      <c r="AG3099">
        <v>0</v>
      </c>
      <c r="AH3099">
        <v>0</v>
      </c>
      <c r="AI3099">
        <v>0</v>
      </c>
      <c r="AJ3099">
        <v>1</v>
      </c>
      <c r="AK3099" s="9" t="s">
        <v>2840</v>
      </c>
      <c r="AL3099">
        <f t="shared" si="1096"/>
        <v>0</v>
      </c>
      <c r="AM3099">
        <f>IF(AND(INDIRECT(AN3099)='Sample Select backend'!$C$2,INDIRECT(AO3099)=1,INDIRECT(AP3099)='Sample Select backend'!$F$2,INDIRECT(AQ3099)=1,INDIRECT(AR3099)='Sample Select backend'!$M$2),1,0)</f>
        <v>0</v>
      </c>
      <c r="AN3099" t="str">
        <f>_xlfn.CONCAT('Sample Select backend'!$C$4,ROW(AN3099))</f>
        <v>AE3099</v>
      </c>
      <c r="AO3099" s="9" t="str">
        <f>_xlfn.CONCAT('Sample Select backend'!$J$2,ROW(AO3099))</f>
        <v>AJ3099</v>
      </c>
      <c r="AP3099" t="str">
        <f>_xlfn.CONCAT('Sample Select backend'!$F$4,ROW(AP3099))</f>
        <v>AF3099</v>
      </c>
      <c r="AQ3099" t="str">
        <f>_xlfn.CONCAT('Sample Select backend'!$I$10,ROW(AQ3099))</f>
        <v>R3099</v>
      </c>
      <c r="AR3099" t="str">
        <f>_xlfn.CONCAT('Sample Select backend'!$M$4,ROW(AR3099))</f>
        <v>AK3099</v>
      </c>
      <c r="AS3099" t="str">
        <f t="shared" si="1097"/>
        <v>Saudi Arabia</v>
      </c>
      <c r="AT3099" s="9" t="str">
        <f t="shared" si="1098"/>
        <v>Other</v>
      </c>
      <c r="AU3099">
        <f t="shared" si="1099"/>
        <v>0</v>
      </c>
      <c r="AV3099" s="9">
        <v>0</v>
      </c>
    </row>
    <row r="3100" spans="1:48" x14ac:dyDescent="0.35">
      <c r="A3100" t="s">
        <v>154</v>
      </c>
      <c r="B3100">
        <v>1</v>
      </c>
      <c r="C3100">
        <v>9</v>
      </c>
      <c r="D3100" t="s">
        <v>2058</v>
      </c>
      <c r="E3100">
        <v>-2</v>
      </c>
      <c r="F3100">
        <v>2</v>
      </c>
      <c r="G3100">
        <v>2</v>
      </c>
      <c r="H3100">
        <v>2</v>
      </c>
      <c r="I3100">
        <v>2</v>
      </c>
      <c r="J3100">
        <v>-2</v>
      </c>
      <c r="K3100">
        <v>-2</v>
      </c>
      <c r="L3100">
        <v>2</v>
      </c>
      <c r="M3100">
        <v>1</v>
      </c>
      <c r="N3100" t="s">
        <v>2753</v>
      </c>
      <c r="O3100" t="s">
        <v>2804</v>
      </c>
      <c r="P3100" t="s">
        <v>2808</v>
      </c>
      <c r="Q3100" t="s">
        <v>2813</v>
      </c>
      <c r="R3100">
        <v>0</v>
      </c>
      <c r="S3100">
        <v>-4.07</v>
      </c>
      <c r="T3100">
        <v>-10.15</v>
      </c>
      <c r="U3100">
        <v>32.76</v>
      </c>
      <c r="V3100">
        <f t="shared" si="1100"/>
        <v>0</v>
      </c>
      <c r="W3100">
        <f t="shared" si="1101"/>
        <v>1</v>
      </c>
      <c r="X3100">
        <f t="shared" si="1102"/>
        <v>1</v>
      </c>
      <c r="Y3100">
        <f t="shared" si="1103"/>
        <v>1</v>
      </c>
      <c r="Z3100">
        <f t="shared" si="1104"/>
        <v>1</v>
      </c>
      <c r="AA3100">
        <f t="shared" si="1105"/>
        <v>0</v>
      </c>
      <c r="AB3100">
        <f t="shared" si="1106"/>
        <v>0</v>
      </c>
      <c r="AC3100">
        <f t="shared" si="1107"/>
        <v>1</v>
      </c>
      <c r="AD3100">
        <f t="shared" si="1108"/>
        <v>1</v>
      </c>
      <c r="AE3100" s="4" t="s">
        <v>2828</v>
      </c>
      <c r="AF3100" s="9" t="s">
        <v>2829</v>
      </c>
      <c r="AG3100">
        <v>0</v>
      </c>
      <c r="AH3100">
        <v>0</v>
      </c>
      <c r="AI3100">
        <v>0</v>
      </c>
      <c r="AJ3100">
        <v>1</v>
      </c>
      <c r="AK3100" s="9" t="s">
        <v>2840</v>
      </c>
      <c r="AL3100">
        <f t="shared" si="1096"/>
        <v>0</v>
      </c>
      <c r="AM3100">
        <f>IF(AND(INDIRECT(AN3100)='Sample Select backend'!$C$2,INDIRECT(AO3100)=1,INDIRECT(AP3100)='Sample Select backend'!$F$2,INDIRECT(AQ3100)=1,INDIRECT(AR3100)='Sample Select backend'!$M$2),1,0)</f>
        <v>0</v>
      </c>
      <c r="AN3100" t="str">
        <f>_xlfn.CONCAT('Sample Select backend'!$C$4,ROW(AN3100))</f>
        <v>AE3100</v>
      </c>
      <c r="AO3100" s="9" t="str">
        <f>_xlfn.CONCAT('Sample Select backend'!$J$2,ROW(AO3100))</f>
        <v>AJ3100</v>
      </c>
      <c r="AP3100" t="str">
        <f>_xlfn.CONCAT('Sample Select backend'!$F$4,ROW(AP3100))</f>
        <v>AF3100</v>
      </c>
      <c r="AQ3100" t="str">
        <f>_xlfn.CONCAT('Sample Select backend'!$I$10,ROW(AQ3100))</f>
        <v>R3100</v>
      </c>
      <c r="AR3100" t="str">
        <f>_xlfn.CONCAT('Sample Select backend'!$M$4,ROW(AR3100))</f>
        <v>AK3100</v>
      </c>
      <c r="AS3100" t="str">
        <f t="shared" si="1097"/>
        <v>Saudi Arabia</v>
      </c>
      <c r="AT3100" s="9">
        <f t="shared" si="1098"/>
        <v>9</v>
      </c>
      <c r="AU3100">
        <f t="shared" si="1099"/>
        <v>0</v>
      </c>
      <c r="AV3100" s="9">
        <v>0</v>
      </c>
    </row>
    <row r="3101" spans="1:48" x14ac:dyDescent="0.35">
      <c r="A3101" s="24" t="s">
        <v>154</v>
      </c>
      <c r="B3101" s="24">
        <v>8</v>
      </c>
      <c r="C3101" s="24">
        <v>33</v>
      </c>
      <c r="D3101" s="24" t="s">
        <v>4249</v>
      </c>
      <c r="E3101" s="24"/>
      <c r="O3101" t="s">
        <v>2804</v>
      </c>
      <c r="P3101" t="s">
        <v>2808</v>
      </c>
      <c r="Q3101" t="s">
        <v>2813</v>
      </c>
      <c r="R3101">
        <v>0</v>
      </c>
      <c r="S3101">
        <v>-4.07</v>
      </c>
      <c r="T3101">
        <v>-10.15</v>
      </c>
      <c r="U3101">
        <v>32.76</v>
      </c>
      <c r="V3101">
        <v>-1</v>
      </c>
      <c r="W3101">
        <v>-1</v>
      </c>
      <c r="X3101">
        <v>-1</v>
      </c>
      <c r="Y3101">
        <v>-1</v>
      </c>
      <c r="Z3101">
        <v>-1</v>
      </c>
      <c r="AA3101">
        <v>-1</v>
      </c>
      <c r="AB3101">
        <v>-1</v>
      </c>
      <c r="AC3101">
        <v>-1</v>
      </c>
      <c r="AD3101">
        <v>-1</v>
      </c>
      <c r="AE3101" s="4" t="s">
        <v>2828</v>
      </c>
      <c r="AF3101" s="9" t="s">
        <v>2829</v>
      </c>
      <c r="AG3101">
        <v>0</v>
      </c>
      <c r="AH3101">
        <v>0</v>
      </c>
      <c r="AI3101">
        <v>0</v>
      </c>
      <c r="AJ3101">
        <v>1</v>
      </c>
      <c r="AK3101" s="9" t="s">
        <v>2840</v>
      </c>
      <c r="AL3101">
        <f t="shared" si="1096"/>
        <v>0</v>
      </c>
      <c r="AM3101">
        <f>IF(AND(INDIRECT(AN3101)='Sample Select backend'!$C$2,INDIRECT(AO3101)=1,INDIRECT(AP3101)='Sample Select backend'!$F$2,INDIRECT(AQ3101)=1,INDIRECT(AR3101)='Sample Select backend'!$M$2),1,0)</f>
        <v>0</v>
      </c>
      <c r="AN3101" t="str">
        <f>_xlfn.CONCAT('Sample Select backend'!$C$4,ROW(AN3101))</f>
        <v>AE3101</v>
      </c>
      <c r="AO3101" s="9" t="str">
        <f>_xlfn.CONCAT('Sample Select backend'!$J$2,ROW(AO3101))</f>
        <v>AJ3101</v>
      </c>
      <c r="AP3101" t="str">
        <f>_xlfn.CONCAT('Sample Select backend'!$F$4,ROW(AP3101))</f>
        <v>AF3101</v>
      </c>
      <c r="AQ3101" t="str">
        <f>_xlfn.CONCAT('Sample Select backend'!$I$10,ROW(AQ3101))</f>
        <v>R3101</v>
      </c>
      <c r="AR3101" t="str">
        <f>_xlfn.CONCAT('Sample Select backend'!$M$4,ROW(AR3101))</f>
        <v>AK3101</v>
      </c>
      <c r="AS3101" t="str">
        <f t="shared" si="1097"/>
        <v>Saudi Arabia</v>
      </c>
      <c r="AT3101" s="9">
        <f t="shared" si="1098"/>
        <v>33</v>
      </c>
      <c r="AU3101">
        <f t="shared" si="1099"/>
        <v>0</v>
      </c>
      <c r="AV3101" s="9">
        <v>0</v>
      </c>
    </row>
    <row r="3102" spans="1:48" x14ac:dyDescent="0.35">
      <c r="A3102" s="24" t="s">
        <v>154</v>
      </c>
      <c r="B3102" s="24">
        <v>8</v>
      </c>
      <c r="C3102" s="24">
        <v>33</v>
      </c>
      <c r="D3102" s="24" t="s">
        <v>4250</v>
      </c>
      <c r="E3102" s="24"/>
      <c r="O3102" t="s">
        <v>2804</v>
      </c>
      <c r="P3102" t="s">
        <v>2808</v>
      </c>
      <c r="Q3102" t="s">
        <v>2813</v>
      </c>
      <c r="R3102">
        <v>0</v>
      </c>
      <c r="S3102">
        <v>-4.07</v>
      </c>
      <c r="T3102">
        <v>-10.15</v>
      </c>
      <c r="U3102">
        <v>32.76</v>
      </c>
      <c r="V3102">
        <v>-1</v>
      </c>
      <c r="W3102">
        <v>-1</v>
      </c>
      <c r="X3102">
        <v>-1</v>
      </c>
      <c r="Y3102">
        <v>-1</v>
      </c>
      <c r="Z3102">
        <v>-1</v>
      </c>
      <c r="AA3102">
        <v>-1</v>
      </c>
      <c r="AB3102">
        <v>-1</v>
      </c>
      <c r="AC3102">
        <v>-1</v>
      </c>
      <c r="AD3102">
        <v>-1</v>
      </c>
      <c r="AE3102" s="4" t="s">
        <v>2828</v>
      </c>
      <c r="AF3102" s="9" t="s">
        <v>2829</v>
      </c>
      <c r="AG3102">
        <v>0</v>
      </c>
      <c r="AH3102">
        <v>0</v>
      </c>
      <c r="AI3102">
        <v>0</v>
      </c>
      <c r="AJ3102">
        <v>1</v>
      </c>
      <c r="AK3102" s="9" t="s">
        <v>2840</v>
      </c>
      <c r="AL3102">
        <f t="shared" si="1096"/>
        <v>0</v>
      </c>
      <c r="AM3102">
        <f>IF(AND(INDIRECT(AN3102)='Sample Select backend'!$C$2,INDIRECT(AO3102)=1,INDIRECT(AP3102)='Sample Select backend'!$F$2,INDIRECT(AQ3102)=1,INDIRECT(AR3102)='Sample Select backend'!$M$2),1,0)</f>
        <v>0</v>
      </c>
      <c r="AN3102" t="str">
        <f>_xlfn.CONCAT('Sample Select backend'!$C$4,ROW(AN3102))</f>
        <v>AE3102</v>
      </c>
      <c r="AO3102" s="9" t="str">
        <f>_xlfn.CONCAT('Sample Select backend'!$J$2,ROW(AO3102))</f>
        <v>AJ3102</v>
      </c>
      <c r="AP3102" t="str">
        <f>_xlfn.CONCAT('Sample Select backend'!$F$4,ROW(AP3102))</f>
        <v>AF3102</v>
      </c>
      <c r="AQ3102" t="str">
        <f>_xlfn.CONCAT('Sample Select backend'!$I$10,ROW(AQ3102))</f>
        <v>R3102</v>
      </c>
      <c r="AR3102" t="str">
        <f>_xlfn.CONCAT('Sample Select backend'!$M$4,ROW(AR3102))</f>
        <v>AK3102</v>
      </c>
      <c r="AS3102" t="str">
        <f t="shared" si="1097"/>
        <v>Saudi Arabia</v>
      </c>
      <c r="AT3102" s="9">
        <f t="shared" si="1098"/>
        <v>33</v>
      </c>
      <c r="AU3102">
        <f t="shared" si="1099"/>
        <v>0</v>
      </c>
      <c r="AV3102" s="9">
        <v>0</v>
      </c>
    </row>
    <row r="3103" spans="1:48" x14ac:dyDescent="0.35">
      <c r="A3103" s="24" t="s">
        <v>154</v>
      </c>
      <c r="B3103" s="24">
        <v>9</v>
      </c>
      <c r="C3103" s="24">
        <v>34</v>
      </c>
      <c r="D3103" s="24" t="s">
        <v>4251</v>
      </c>
      <c r="E3103" s="24"/>
      <c r="O3103" t="s">
        <v>2804</v>
      </c>
      <c r="P3103" t="s">
        <v>2808</v>
      </c>
      <c r="Q3103" t="s">
        <v>2813</v>
      </c>
      <c r="R3103">
        <v>0</v>
      </c>
      <c r="S3103">
        <v>-4.07</v>
      </c>
      <c r="T3103">
        <v>-10.15</v>
      </c>
      <c r="U3103">
        <v>32.76</v>
      </c>
      <c r="V3103">
        <v>-1</v>
      </c>
      <c r="W3103">
        <v>-1</v>
      </c>
      <c r="X3103">
        <v>-1</v>
      </c>
      <c r="Y3103">
        <v>-1</v>
      </c>
      <c r="Z3103">
        <v>-1</v>
      </c>
      <c r="AA3103">
        <v>-1</v>
      </c>
      <c r="AB3103">
        <v>-1</v>
      </c>
      <c r="AC3103">
        <v>-1</v>
      </c>
      <c r="AD3103">
        <v>-1</v>
      </c>
      <c r="AE3103" s="4" t="s">
        <v>2828</v>
      </c>
      <c r="AF3103" s="9" t="s">
        <v>2829</v>
      </c>
      <c r="AG3103">
        <v>0</v>
      </c>
      <c r="AH3103">
        <v>0</v>
      </c>
      <c r="AI3103">
        <v>0</v>
      </c>
      <c r="AJ3103">
        <v>1</v>
      </c>
      <c r="AK3103" s="9" t="s">
        <v>2840</v>
      </c>
      <c r="AL3103">
        <f t="shared" si="1096"/>
        <v>0</v>
      </c>
      <c r="AM3103">
        <f>IF(AND(INDIRECT(AN3103)='Sample Select backend'!$C$2,INDIRECT(AO3103)=1,INDIRECT(AP3103)='Sample Select backend'!$F$2,INDIRECT(AQ3103)=1,INDIRECT(AR3103)='Sample Select backend'!$M$2),1,0)</f>
        <v>0</v>
      </c>
      <c r="AN3103" t="str">
        <f>_xlfn.CONCAT('Sample Select backend'!$C$4,ROW(AN3103))</f>
        <v>AE3103</v>
      </c>
      <c r="AO3103" s="9" t="str">
        <f>_xlfn.CONCAT('Sample Select backend'!$J$2,ROW(AO3103))</f>
        <v>AJ3103</v>
      </c>
      <c r="AP3103" t="str">
        <f>_xlfn.CONCAT('Sample Select backend'!$F$4,ROW(AP3103))</f>
        <v>AF3103</v>
      </c>
      <c r="AQ3103" t="str">
        <f>_xlfn.CONCAT('Sample Select backend'!$I$10,ROW(AQ3103))</f>
        <v>R3103</v>
      </c>
      <c r="AR3103" t="str">
        <f>_xlfn.CONCAT('Sample Select backend'!$M$4,ROW(AR3103))</f>
        <v>AK3103</v>
      </c>
      <c r="AS3103" t="str">
        <f t="shared" si="1097"/>
        <v>Saudi Arabia</v>
      </c>
      <c r="AT3103" s="9">
        <f t="shared" si="1098"/>
        <v>34</v>
      </c>
      <c r="AU3103">
        <f t="shared" si="1099"/>
        <v>0</v>
      </c>
      <c r="AV3103" s="9">
        <v>0</v>
      </c>
    </row>
    <row r="3104" spans="1:48" x14ac:dyDescent="0.35">
      <c r="A3104" s="24" t="s">
        <v>154</v>
      </c>
      <c r="B3104" s="24">
        <v>9</v>
      </c>
      <c r="C3104" s="24">
        <v>34</v>
      </c>
      <c r="D3104" s="24" t="s">
        <v>4252</v>
      </c>
      <c r="E3104" s="24"/>
      <c r="O3104" t="s">
        <v>2804</v>
      </c>
      <c r="P3104" t="s">
        <v>2808</v>
      </c>
      <c r="Q3104" t="s">
        <v>2813</v>
      </c>
      <c r="R3104">
        <v>0</v>
      </c>
      <c r="S3104">
        <v>-4.07</v>
      </c>
      <c r="T3104">
        <v>-10.15</v>
      </c>
      <c r="U3104">
        <v>32.76</v>
      </c>
      <c r="V3104">
        <v>-1</v>
      </c>
      <c r="W3104">
        <v>-1</v>
      </c>
      <c r="X3104">
        <v>-1</v>
      </c>
      <c r="Y3104">
        <v>-1</v>
      </c>
      <c r="Z3104">
        <v>-1</v>
      </c>
      <c r="AA3104">
        <v>-1</v>
      </c>
      <c r="AB3104">
        <v>-1</v>
      </c>
      <c r="AC3104">
        <v>-1</v>
      </c>
      <c r="AD3104">
        <v>-1</v>
      </c>
      <c r="AE3104" s="4" t="s">
        <v>2828</v>
      </c>
      <c r="AF3104" s="9" t="s">
        <v>2829</v>
      </c>
      <c r="AG3104">
        <v>0</v>
      </c>
      <c r="AH3104">
        <v>0</v>
      </c>
      <c r="AI3104">
        <v>0</v>
      </c>
      <c r="AJ3104">
        <v>1</v>
      </c>
      <c r="AK3104" s="9" t="s">
        <v>2840</v>
      </c>
      <c r="AL3104">
        <f t="shared" si="1096"/>
        <v>0</v>
      </c>
      <c r="AM3104">
        <f>IF(AND(INDIRECT(AN3104)='Sample Select backend'!$C$2,INDIRECT(AO3104)=1,INDIRECT(AP3104)='Sample Select backend'!$F$2,INDIRECT(AQ3104)=1,INDIRECT(AR3104)='Sample Select backend'!$M$2),1,0)</f>
        <v>0</v>
      </c>
      <c r="AN3104" t="str">
        <f>_xlfn.CONCAT('Sample Select backend'!$C$4,ROW(AN3104))</f>
        <v>AE3104</v>
      </c>
      <c r="AO3104" s="9" t="str">
        <f>_xlfn.CONCAT('Sample Select backend'!$J$2,ROW(AO3104))</f>
        <v>AJ3104</v>
      </c>
      <c r="AP3104" t="str">
        <f>_xlfn.CONCAT('Sample Select backend'!$F$4,ROW(AP3104))</f>
        <v>AF3104</v>
      </c>
      <c r="AQ3104" t="str">
        <f>_xlfn.CONCAT('Sample Select backend'!$I$10,ROW(AQ3104))</f>
        <v>R3104</v>
      </c>
      <c r="AR3104" t="str">
        <f>_xlfn.CONCAT('Sample Select backend'!$M$4,ROW(AR3104))</f>
        <v>AK3104</v>
      </c>
      <c r="AS3104" t="str">
        <f t="shared" si="1097"/>
        <v>Saudi Arabia</v>
      </c>
      <c r="AT3104" s="9">
        <f t="shared" si="1098"/>
        <v>34</v>
      </c>
      <c r="AU3104">
        <f t="shared" si="1099"/>
        <v>0</v>
      </c>
      <c r="AV3104" s="9">
        <v>0</v>
      </c>
    </row>
    <row r="3105" spans="1:48" x14ac:dyDescent="0.35">
      <c r="A3105" s="24" t="s">
        <v>154</v>
      </c>
      <c r="B3105" s="24">
        <v>9</v>
      </c>
      <c r="C3105" s="24">
        <v>34</v>
      </c>
      <c r="D3105" s="24" t="s">
        <v>4253</v>
      </c>
      <c r="E3105" s="24"/>
      <c r="O3105" t="s">
        <v>2804</v>
      </c>
      <c r="P3105" t="s">
        <v>2808</v>
      </c>
      <c r="Q3105" t="s">
        <v>2813</v>
      </c>
      <c r="R3105">
        <v>0</v>
      </c>
      <c r="S3105">
        <v>-4.07</v>
      </c>
      <c r="T3105">
        <v>-10.15</v>
      </c>
      <c r="U3105">
        <v>32.76</v>
      </c>
      <c r="V3105">
        <v>-1</v>
      </c>
      <c r="W3105">
        <v>-1</v>
      </c>
      <c r="X3105">
        <v>-1</v>
      </c>
      <c r="Y3105">
        <v>-1</v>
      </c>
      <c r="Z3105">
        <v>-1</v>
      </c>
      <c r="AA3105">
        <v>-1</v>
      </c>
      <c r="AB3105">
        <v>-1</v>
      </c>
      <c r="AC3105">
        <v>-1</v>
      </c>
      <c r="AD3105">
        <v>-1</v>
      </c>
      <c r="AE3105" s="4" t="s">
        <v>2828</v>
      </c>
      <c r="AF3105" s="9" t="s">
        <v>2829</v>
      </c>
      <c r="AG3105">
        <v>0</v>
      </c>
      <c r="AH3105">
        <v>0</v>
      </c>
      <c r="AI3105">
        <v>0</v>
      </c>
      <c r="AJ3105">
        <v>1</v>
      </c>
      <c r="AK3105" s="9" t="s">
        <v>2840</v>
      </c>
      <c r="AL3105">
        <f t="shared" si="1096"/>
        <v>0</v>
      </c>
      <c r="AM3105">
        <f>IF(AND(INDIRECT(AN3105)='Sample Select backend'!$C$2,INDIRECT(AO3105)=1,INDIRECT(AP3105)='Sample Select backend'!$F$2,INDIRECT(AQ3105)=1,INDIRECT(AR3105)='Sample Select backend'!$M$2),1,0)</f>
        <v>0</v>
      </c>
      <c r="AN3105" t="str">
        <f>_xlfn.CONCAT('Sample Select backend'!$C$4,ROW(AN3105))</f>
        <v>AE3105</v>
      </c>
      <c r="AO3105" s="9" t="str">
        <f>_xlfn.CONCAT('Sample Select backend'!$J$2,ROW(AO3105))</f>
        <v>AJ3105</v>
      </c>
      <c r="AP3105" t="str">
        <f>_xlfn.CONCAT('Sample Select backend'!$F$4,ROW(AP3105))</f>
        <v>AF3105</v>
      </c>
      <c r="AQ3105" t="str">
        <f>_xlfn.CONCAT('Sample Select backend'!$I$10,ROW(AQ3105))</f>
        <v>R3105</v>
      </c>
      <c r="AR3105" t="str">
        <f>_xlfn.CONCAT('Sample Select backend'!$M$4,ROW(AR3105))</f>
        <v>AK3105</v>
      </c>
      <c r="AS3105" t="str">
        <f t="shared" si="1097"/>
        <v>Saudi Arabia</v>
      </c>
      <c r="AT3105" s="9">
        <f t="shared" si="1098"/>
        <v>34</v>
      </c>
      <c r="AU3105">
        <f t="shared" si="1099"/>
        <v>0</v>
      </c>
      <c r="AV3105" s="9">
        <v>0</v>
      </c>
    </row>
    <row r="3106" spans="1:48" x14ac:dyDescent="0.35">
      <c r="A3106" s="24" t="s">
        <v>154</v>
      </c>
      <c r="B3106" s="24">
        <v>7</v>
      </c>
      <c r="C3106" s="24" t="s">
        <v>201</v>
      </c>
      <c r="D3106" s="24" t="s">
        <v>4254</v>
      </c>
      <c r="E3106" s="24"/>
      <c r="O3106" t="s">
        <v>2804</v>
      </c>
      <c r="P3106" t="s">
        <v>2808</v>
      </c>
      <c r="Q3106" t="s">
        <v>2813</v>
      </c>
      <c r="R3106">
        <v>0</v>
      </c>
      <c r="S3106">
        <v>-4.07</v>
      </c>
      <c r="T3106">
        <v>-10.15</v>
      </c>
      <c r="U3106">
        <v>32.76</v>
      </c>
      <c r="V3106">
        <v>-1</v>
      </c>
      <c r="W3106">
        <v>-1</v>
      </c>
      <c r="X3106">
        <v>-1</v>
      </c>
      <c r="Y3106">
        <v>-1</v>
      </c>
      <c r="Z3106">
        <v>-1</v>
      </c>
      <c r="AA3106">
        <v>-1</v>
      </c>
      <c r="AB3106">
        <v>-1</v>
      </c>
      <c r="AC3106">
        <v>-1</v>
      </c>
      <c r="AD3106">
        <v>-1</v>
      </c>
      <c r="AE3106" s="4" t="s">
        <v>2828</v>
      </c>
      <c r="AF3106" s="9" t="s">
        <v>2829</v>
      </c>
      <c r="AG3106">
        <v>0</v>
      </c>
      <c r="AH3106">
        <v>0</v>
      </c>
      <c r="AI3106">
        <v>0</v>
      </c>
      <c r="AJ3106">
        <v>1</v>
      </c>
      <c r="AK3106" s="9" t="s">
        <v>2840</v>
      </c>
      <c r="AL3106">
        <f t="shared" si="1096"/>
        <v>0</v>
      </c>
      <c r="AM3106">
        <f>IF(AND(INDIRECT(AN3106)='Sample Select backend'!$C$2,INDIRECT(AO3106)=1,INDIRECT(AP3106)='Sample Select backend'!$F$2,INDIRECT(AQ3106)=1,INDIRECT(AR3106)='Sample Select backend'!$M$2),1,0)</f>
        <v>0</v>
      </c>
      <c r="AN3106" t="str">
        <f>_xlfn.CONCAT('Sample Select backend'!$C$4,ROW(AN3106))</f>
        <v>AE3106</v>
      </c>
      <c r="AO3106" s="9" t="str">
        <f>_xlfn.CONCAT('Sample Select backend'!$J$2,ROW(AO3106))</f>
        <v>AJ3106</v>
      </c>
      <c r="AP3106" t="str">
        <f>_xlfn.CONCAT('Sample Select backend'!$F$4,ROW(AP3106))</f>
        <v>AF3106</v>
      </c>
      <c r="AQ3106" t="str">
        <f>_xlfn.CONCAT('Sample Select backend'!$I$10,ROW(AQ3106))</f>
        <v>R3106</v>
      </c>
      <c r="AR3106" t="str">
        <f>_xlfn.CONCAT('Sample Select backend'!$M$4,ROW(AR3106))</f>
        <v>AK3106</v>
      </c>
      <c r="AS3106" t="str">
        <f t="shared" si="1097"/>
        <v>Saudi Arabia</v>
      </c>
      <c r="AT3106" s="9" t="str">
        <f t="shared" si="1098"/>
        <v>Other</v>
      </c>
      <c r="AU3106">
        <f t="shared" si="1099"/>
        <v>0</v>
      </c>
      <c r="AV3106" s="9">
        <v>0</v>
      </c>
    </row>
    <row r="3107" spans="1:48" x14ac:dyDescent="0.35">
      <c r="A3107" s="24" t="s">
        <v>154</v>
      </c>
      <c r="B3107" s="24">
        <v>1</v>
      </c>
      <c r="C3107" s="24" t="s">
        <v>201</v>
      </c>
      <c r="D3107" s="24" t="s">
        <v>4255</v>
      </c>
      <c r="E3107" s="24"/>
      <c r="O3107" t="s">
        <v>2804</v>
      </c>
      <c r="P3107" t="s">
        <v>2808</v>
      </c>
      <c r="Q3107" t="s">
        <v>2813</v>
      </c>
      <c r="R3107">
        <v>0</v>
      </c>
      <c r="S3107">
        <v>-4.07</v>
      </c>
      <c r="T3107">
        <v>-10.15</v>
      </c>
      <c r="U3107">
        <v>32.76</v>
      </c>
      <c r="V3107">
        <v>-1</v>
      </c>
      <c r="W3107">
        <v>-1</v>
      </c>
      <c r="X3107">
        <v>-1</v>
      </c>
      <c r="Y3107">
        <v>-1</v>
      </c>
      <c r="Z3107">
        <v>-1</v>
      </c>
      <c r="AA3107">
        <v>-1</v>
      </c>
      <c r="AB3107">
        <v>-1</v>
      </c>
      <c r="AC3107">
        <v>-1</v>
      </c>
      <c r="AD3107">
        <v>-1</v>
      </c>
      <c r="AE3107" s="4" t="s">
        <v>2828</v>
      </c>
      <c r="AF3107" s="9" t="s">
        <v>2829</v>
      </c>
      <c r="AG3107">
        <v>0</v>
      </c>
      <c r="AH3107">
        <v>0</v>
      </c>
      <c r="AI3107">
        <v>0</v>
      </c>
      <c r="AJ3107">
        <v>1</v>
      </c>
      <c r="AK3107" s="9" t="s">
        <v>2840</v>
      </c>
      <c r="AL3107">
        <f t="shared" si="1096"/>
        <v>0</v>
      </c>
      <c r="AM3107">
        <f>IF(AND(INDIRECT(AN3107)='Sample Select backend'!$C$2,INDIRECT(AO3107)=1,INDIRECT(AP3107)='Sample Select backend'!$F$2,INDIRECT(AQ3107)=1,INDIRECT(AR3107)='Sample Select backend'!$M$2),1,0)</f>
        <v>0</v>
      </c>
      <c r="AN3107" t="str">
        <f>_xlfn.CONCAT('Sample Select backend'!$C$4,ROW(AN3107))</f>
        <v>AE3107</v>
      </c>
      <c r="AO3107" s="9" t="str">
        <f>_xlfn.CONCAT('Sample Select backend'!$J$2,ROW(AO3107))</f>
        <v>AJ3107</v>
      </c>
      <c r="AP3107" t="str">
        <f>_xlfn.CONCAT('Sample Select backend'!$F$4,ROW(AP3107))</f>
        <v>AF3107</v>
      </c>
      <c r="AQ3107" t="str">
        <f>_xlfn.CONCAT('Sample Select backend'!$I$10,ROW(AQ3107))</f>
        <v>R3107</v>
      </c>
      <c r="AR3107" t="str">
        <f>_xlfn.CONCAT('Sample Select backend'!$M$4,ROW(AR3107))</f>
        <v>AK3107</v>
      </c>
      <c r="AS3107" t="str">
        <f t="shared" si="1097"/>
        <v>Saudi Arabia</v>
      </c>
      <c r="AT3107" s="9" t="str">
        <f t="shared" si="1098"/>
        <v>Other</v>
      </c>
      <c r="AU3107">
        <f t="shared" si="1099"/>
        <v>0</v>
      </c>
      <c r="AV3107" s="9">
        <v>1</v>
      </c>
    </row>
    <row r="3108" spans="1:48" x14ac:dyDescent="0.35">
      <c r="A3108" s="24" t="s">
        <v>154</v>
      </c>
      <c r="B3108" s="24">
        <v>1</v>
      </c>
      <c r="C3108" s="24" t="s">
        <v>201</v>
      </c>
      <c r="D3108" s="24" t="s">
        <v>4256</v>
      </c>
      <c r="E3108" s="24"/>
      <c r="O3108" t="s">
        <v>2804</v>
      </c>
      <c r="P3108" t="s">
        <v>2808</v>
      </c>
      <c r="Q3108" t="s">
        <v>2813</v>
      </c>
      <c r="R3108">
        <v>0</v>
      </c>
      <c r="S3108">
        <v>-4.07</v>
      </c>
      <c r="T3108">
        <v>-10.15</v>
      </c>
      <c r="U3108">
        <v>32.76</v>
      </c>
      <c r="V3108">
        <v>-1</v>
      </c>
      <c r="W3108">
        <v>-1</v>
      </c>
      <c r="X3108">
        <v>-1</v>
      </c>
      <c r="Y3108">
        <v>-1</v>
      </c>
      <c r="Z3108">
        <v>-1</v>
      </c>
      <c r="AA3108">
        <v>-1</v>
      </c>
      <c r="AB3108">
        <v>-1</v>
      </c>
      <c r="AC3108">
        <v>-1</v>
      </c>
      <c r="AD3108">
        <v>-1</v>
      </c>
      <c r="AE3108" s="4" t="s">
        <v>2828</v>
      </c>
      <c r="AF3108" s="9" t="s">
        <v>2829</v>
      </c>
      <c r="AG3108">
        <v>0</v>
      </c>
      <c r="AH3108">
        <v>0</v>
      </c>
      <c r="AI3108">
        <v>0</v>
      </c>
      <c r="AJ3108">
        <v>1</v>
      </c>
      <c r="AK3108" s="9" t="s">
        <v>2840</v>
      </c>
      <c r="AL3108">
        <f t="shared" si="1096"/>
        <v>0</v>
      </c>
      <c r="AM3108">
        <f>IF(AND(INDIRECT(AN3108)='Sample Select backend'!$C$2,INDIRECT(AO3108)=1,INDIRECT(AP3108)='Sample Select backend'!$F$2,INDIRECT(AQ3108)=1,INDIRECT(AR3108)='Sample Select backend'!$M$2),1,0)</f>
        <v>0</v>
      </c>
      <c r="AN3108" t="str">
        <f>_xlfn.CONCAT('Sample Select backend'!$C$4,ROW(AN3108))</f>
        <v>AE3108</v>
      </c>
      <c r="AO3108" s="9" t="str">
        <f>_xlfn.CONCAT('Sample Select backend'!$J$2,ROW(AO3108))</f>
        <v>AJ3108</v>
      </c>
      <c r="AP3108" t="str">
        <f>_xlfn.CONCAT('Sample Select backend'!$F$4,ROW(AP3108))</f>
        <v>AF3108</v>
      </c>
      <c r="AQ3108" t="str">
        <f>_xlfn.CONCAT('Sample Select backend'!$I$10,ROW(AQ3108))</f>
        <v>R3108</v>
      </c>
      <c r="AR3108" t="str">
        <f>_xlfn.CONCAT('Sample Select backend'!$M$4,ROW(AR3108))</f>
        <v>AK3108</v>
      </c>
      <c r="AS3108" t="str">
        <f t="shared" si="1097"/>
        <v>Saudi Arabia</v>
      </c>
      <c r="AT3108" s="9" t="str">
        <f t="shared" si="1098"/>
        <v>Other</v>
      </c>
      <c r="AU3108">
        <f t="shared" si="1099"/>
        <v>0</v>
      </c>
      <c r="AV3108" s="9">
        <v>1</v>
      </c>
    </row>
    <row r="3109" spans="1:48" x14ac:dyDescent="0.35">
      <c r="A3109" t="s">
        <v>156</v>
      </c>
      <c r="B3109">
        <v>1</v>
      </c>
      <c r="C3109" t="s">
        <v>206</v>
      </c>
      <c r="D3109" t="s">
        <v>2085</v>
      </c>
      <c r="F3109">
        <v>2</v>
      </c>
      <c r="G3109">
        <v>-2</v>
      </c>
      <c r="H3109">
        <v>-1</v>
      </c>
      <c r="I3109">
        <v>-2</v>
      </c>
      <c r="J3109">
        <v>2</v>
      </c>
      <c r="K3109">
        <v>1</v>
      </c>
      <c r="L3109">
        <v>2</v>
      </c>
      <c r="M3109">
        <v>1</v>
      </c>
      <c r="N3109" t="s">
        <v>2755</v>
      </c>
      <c r="O3109" t="s">
        <v>2803</v>
      </c>
      <c r="P3109" t="s">
        <v>2809</v>
      </c>
      <c r="Q3109" t="s">
        <v>2815</v>
      </c>
      <c r="R3109">
        <v>0</v>
      </c>
      <c r="S3109">
        <v>-0.7</v>
      </c>
      <c r="T3109">
        <v>-4.32</v>
      </c>
      <c r="U3109">
        <v>67.58</v>
      </c>
      <c r="V3109">
        <f t="shared" ref="V3109:V3121" si="1109">IF(E3109&gt;0,1,IF(E3109&lt;0,0,-1))</f>
        <v>-1</v>
      </c>
      <c r="W3109">
        <f t="shared" ref="W3109:W3121" si="1110">IF(F3109&gt;0,1,IF(F3109&lt;0,0,-1))</f>
        <v>1</v>
      </c>
      <c r="X3109">
        <f t="shared" ref="X3109:X3121" si="1111">IF(G3109&gt;0,1,IF(G3109&lt;0,0,-1))</f>
        <v>0</v>
      </c>
      <c r="Y3109">
        <f t="shared" ref="Y3109:Y3121" si="1112">IF(H3109&gt;0,1,IF(H3109&lt;0,0,-1))</f>
        <v>0</v>
      </c>
      <c r="Z3109">
        <f t="shared" ref="Z3109:Z3121" si="1113">IF(I3109&gt;0,1,IF(I3109&lt;0,0,-1))</f>
        <v>0</v>
      </c>
      <c r="AA3109">
        <f t="shared" ref="AA3109:AA3121" si="1114">IF(J3109&gt;0,1,IF(J3109&lt;0,0,-1))</f>
        <v>1</v>
      </c>
      <c r="AB3109">
        <f t="shared" ref="AB3109:AB3121" si="1115">IF(K3109&gt;0,1,IF(K3109&lt;0,0,-1))</f>
        <v>1</v>
      </c>
      <c r="AC3109">
        <f t="shared" ref="AC3109:AC3121" si="1116">IF(L3109&gt;0,1,IF(L3109&lt;0,0,-1))</f>
        <v>1</v>
      </c>
      <c r="AD3109">
        <f t="shared" ref="AD3109:AD3121" si="1117">IF(M3109&gt;0,1,IF(M3109&lt;0,0,-1))</f>
        <v>1</v>
      </c>
      <c r="AE3109" s="4" t="s">
        <v>2828</v>
      </c>
      <c r="AF3109" s="9" t="s">
        <v>2829</v>
      </c>
      <c r="AG3109">
        <v>1</v>
      </c>
      <c r="AH3109">
        <v>0</v>
      </c>
      <c r="AI3109">
        <v>0</v>
      </c>
      <c r="AJ3109">
        <v>1</v>
      </c>
      <c r="AK3109" s="9" t="s">
        <v>2840</v>
      </c>
      <c r="AL3109">
        <f t="shared" si="1096"/>
        <v>0</v>
      </c>
      <c r="AM3109">
        <f>IF(AND(INDIRECT(AN3109)='Sample Select backend'!$C$2,INDIRECT(AO3109)=1,INDIRECT(AP3109)='Sample Select backend'!$F$2,INDIRECT(AQ3109)=1,INDIRECT(AR3109)='Sample Select backend'!$M$2),1,0)</f>
        <v>0</v>
      </c>
      <c r="AN3109" t="str">
        <f>_xlfn.CONCAT('Sample Select backend'!$C$4,ROW(AN3109))</f>
        <v>AE3109</v>
      </c>
      <c r="AO3109" s="9" t="str">
        <f>_xlfn.CONCAT('Sample Select backend'!$J$2,ROW(AO3109))</f>
        <v>AJ3109</v>
      </c>
      <c r="AP3109" t="str">
        <f>_xlfn.CONCAT('Sample Select backend'!$F$4,ROW(AP3109))</f>
        <v>AF3109</v>
      </c>
      <c r="AQ3109" t="str">
        <f>_xlfn.CONCAT('Sample Select backend'!$I$10,ROW(AQ3109))</f>
        <v>R3109</v>
      </c>
      <c r="AR3109" t="str">
        <f>_xlfn.CONCAT('Sample Select backend'!$M$4,ROW(AR3109))</f>
        <v>AK3109</v>
      </c>
      <c r="AS3109" t="str">
        <f t="shared" si="1097"/>
        <v>Senegal</v>
      </c>
      <c r="AT3109" s="9" t="str">
        <f t="shared" si="1098"/>
        <v>Tax exemption/waiver/suspension</v>
      </c>
      <c r="AU3109">
        <f t="shared" si="1099"/>
        <v>1</v>
      </c>
      <c r="AV3109" s="9">
        <v>1</v>
      </c>
    </row>
    <row r="3110" spans="1:48" x14ac:dyDescent="0.35">
      <c r="A3110" t="s">
        <v>156</v>
      </c>
      <c r="B3110">
        <v>3</v>
      </c>
      <c r="C3110" t="s">
        <v>201</v>
      </c>
      <c r="D3110" t="s">
        <v>2081</v>
      </c>
      <c r="E3110">
        <v>2</v>
      </c>
      <c r="F3110">
        <v>2</v>
      </c>
      <c r="G3110">
        <v>-2</v>
      </c>
      <c r="H3110">
        <v>-1</v>
      </c>
      <c r="I3110">
        <v>2</v>
      </c>
      <c r="J3110">
        <v>2</v>
      </c>
      <c r="K3110">
        <v>-2</v>
      </c>
      <c r="L3110">
        <v>-2</v>
      </c>
      <c r="M3110">
        <v>1</v>
      </c>
      <c r="N3110" t="s">
        <v>2755</v>
      </c>
      <c r="O3110" t="s">
        <v>2803</v>
      </c>
      <c r="P3110" t="s">
        <v>2809</v>
      </c>
      <c r="Q3110" t="s">
        <v>2815</v>
      </c>
      <c r="R3110">
        <v>0</v>
      </c>
      <c r="S3110">
        <v>-0.7</v>
      </c>
      <c r="T3110">
        <v>-4.32</v>
      </c>
      <c r="U3110">
        <v>67.58</v>
      </c>
      <c r="V3110">
        <f t="shared" si="1109"/>
        <v>1</v>
      </c>
      <c r="W3110">
        <f t="shared" si="1110"/>
        <v>1</v>
      </c>
      <c r="X3110">
        <f t="shared" si="1111"/>
        <v>0</v>
      </c>
      <c r="Y3110">
        <f t="shared" si="1112"/>
        <v>0</v>
      </c>
      <c r="Z3110">
        <f t="shared" si="1113"/>
        <v>1</v>
      </c>
      <c r="AA3110">
        <f t="shared" si="1114"/>
        <v>1</v>
      </c>
      <c r="AB3110">
        <f t="shared" si="1115"/>
        <v>0</v>
      </c>
      <c r="AC3110">
        <f t="shared" si="1116"/>
        <v>0</v>
      </c>
      <c r="AD3110">
        <f t="shared" si="1117"/>
        <v>1</v>
      </c>
      <c r="AE3110" s="4" t="s">
        <v>2828</v>
      </c>
      <c r="AF3110" s="9" t="s">
        <v>2829</v>
      </c>
      <c r="AG3110">
        <v>1</v>
      </c>
      <c r="AH3110">
        <v>0</v>
      </c>
      <c r="AI3110">
        <v>0</v>
      </c>
      <c r="AJ3110">
        <v>1</v>
      </c>
      <c r="AK3110" s="9" t="s">
        <v>2840</v>
      </c>
      <c r="AL3110">
        <f t="shared" si="1096"/>
        <v>0</v>
      </c>
      <c r="AM3110">
        <f>IF(AND(INDIRECT(AN3110)='Sample Select backend'!$C$2,INDIRECT(AO3110)=1,INDIRECT(AP3110)='Sample Select backend'!$F$2,INDIRECT(AQ3110)=1,INDIRECT(AR3110)='Sample Select backend'!$M$2),1,0)</f>
        <v>0</v>
      </c>
      <c r="AN3110" t="str">
        <f>_xlfn.CONCAT('Sample Select backend'!$C$4,ROW(AN3110))</f>
        <v>AE3110</v>
      </c>
      <c r="AO3110" s="9" t="str">
        <f>_xlfn.CONCAT('Sample Select backend'!$J$2,ROW(AO3110))</f>
        <v>AJ3110</v>
      </c>
      <c r="AP3110" t="str">
        <f>_xlfn.CONCAT('Sample Select backend'!$F$4,ROW(AP3110))</f>
        <v>AF3110</v>
      </c>
      <c r="AQ3110" t="str">
        <f>_xlfn.CONCAT('Sample Select backend'!$I$10,ROW(AQ3110))</f>
        <v>R3110</v>
      </c>
      <c r="AR3110" t="str">
        <f>_xlfn.CONCAT('Sample Select backend'!$M$4,ROW(AR3110))</f>
        <v>AK3110</v>
      </c>
      <c r="AS3110" t="str">
        <f t="shared" si="1097"/>
        <v>Senegal</v>
      </c>
      <c r="AT3110" s="9" t="str">
        <f t="shared" si="1098"/>
        <v>Other</v>
      </c>
      <c r="AU3110">
        <f t="shared" si="1099"/>
        <v>0</v>
      </c>
      <c r="AV3110" s="9">
        <v>1</v>
      </c>
    </row>
    <row r="3111" spans="1:48" x14ac:dyDescent="0.35">
      <c r="A3111" t="s">
        <v>156</v>
      </c>
      <c r="B3111">
        <v>1</v>
      </c>
      <c r="C3111">
        <v>11</v>
      </c>
      <c r="D3111" t="s">
        <v>2075</v>
      </c>
      <c r="E3111">
        <v>2</v>
      </c>
      <c r="F3111">
        <v>2</v>
      </c>
      <c r="G3111">
        <v>-2</v>
      </c>
      <c r="I3111">
        <v>-2</v>
      </c>
      <c r="J3111">
        <v>2</v>
      </c>
      <c r="K3111">
        <v>1</v>
      </c>
      <c r="L3111">
        <v>2</v>
      </c>
      <c r="M3111">
        <v>1</v>
      </c>
      <c r="N3111" t="s">
        <v>2755</v>
      </c>
      <c r="O3111" t="s">
        <v>2803</v>
      </c>
      <c r="P3111" t="s">
        <v>2809</v>
      </c>
      <c r="Q3111" t="s">
        <v>2815</v>
      </c>
      <c r="R3111">
        <v>0</v>
      </c>
      <c r="S3111">
        <v>-0.7</v>
      </c>
      <c r="T3111">
        <v>-4.32</v>
      </c>
      <c r="U3111">
        <v>67.58</v>
      </c>
      <c r="V3111">
        <f t="shared" si="1109"/>
        <v>1</v>
      </c>
      <c r="W3111">
        <f t="shared" si="1110"/>
        <v>1</v>
      </c>
      <c r="X3111">
        <f t="shared" si="1111"/>
        <v>0</v>
      </c>
      <c r="Y3111">
        <f t="shared" si="1112"/>
        <v>-1</v>
      </c>
      <c r="Z3111">
        <f t="shared" si="1113"/>
        <v>0</v>
      </c>
      <c r="AA3111">
        <f t="shared" si="1114"/>
        <v>1</v>
      </c>
      <c r="AB3111">
        <f t="shared" si="1115"/>
        <v>1</v>
      </c>
      <c r="AC3111">
        <f t="shared" si="1116"/>
        <v>1</v>
      </c>
      <c r="AD3111">
        <f t="shared" si="1117"/>
        <v>1</v>
      </c>
      <c r="AE3111" s="4" t="s">
        <v>2828</v>
      </c>
      <c r="AF3111" s="9" t="s">
        <v>2829</v>
      </c>
      <c r="AG3111">
        <v>1</v>
      </c>
      <c r="AH3111">
        <v>0</v>
      </c>
      <c r="AI3111">
        <v>0</v>
      </c>
      <c r="AJ3111">
        <v>1</v>
      </c>
      <c r="AK3111" s="9" t="s">
        <v>2840</v>
      </c>
      <c r="AL3111">
        <f t="shared" si="1096"/>
        <v>0</v>
      </c>
      <c r="AM3111">
        <f>IF(AND(INDIRECT(AN3111)='Sample Select backend'!$C$2,INDIRECT(AO3111)=1,INDIRECT(AP3111)='Sample Select backend'!$F$2,INDIRECT(AQ3111)=1,INDIRECT(AR3111)='Sample Select backend'!$M$2),1,0)</f>
        <v>0</v>
      </c>
      <c r="AN3111" t="str">
        <f>_xlfn.CONCAT('Sample Select backend'!$C$4,ROW(AN3111))</f>
        <v>AE3111</v>
      </c>
      <c r="AO3111" s="9" t="str">
        <f>_xlfn.CONCAT('Sample Select backend'!$J$2,ROW(AO3111))</f>
        <v>AJ3111</v>
      </c>
      <c r="AP3111" t="str">
        <f>_xlfn.CONCAT('Sample Select backend'!$F$4,ROW(AP3111))</f>
        <v>AF3111</v>
      </c>
      <c r="AQ3111" t="str">
        <f>_xlfn.CONCAT('Sample Select backend'!$I$10,ROW(AQ3111))</f>
        <v>R3111</v>
      </c>
      <c r="AR3111" t="str">
        <f>_xlfn.CONCAT('Sample Select backend'!$M$4,ROW(AR3111))</f>
        <v>AK3111</v>
      </c>
      <c r="AS3111" t="str">
        <f t="shared" si="1097"/>
        <v>Senegal</v>
      </c>
      <c r="AT3111" s="9">
        <f t="shared" si="1098"/>
        <v>11</v>
      </c>
      <c r="AU3111">
        <f t="shared" si="1099"/>
        <v>0</v>
      </c>
      <c r="AV3111" s="9">
        <v>1</v>
      </c>
    </row>
    <row r="3112" spans="1:48" x14ac:dyDescent="0.35">
      <c r="A3112" t="s">
        <v>156</v>
      </c>
      <c r="B3112">
        <v>6</v>
      </c>
      <c r="C3112">
        <v>28</v>
      </c>
      <c r="D3112" t="s">
        <v>2084</v>
      </c>
      <c r="E3112">
        <v>1</v>
      </c>
      <c r="F3112">
        <v>1</v>
      </c>
      <c r="G3112">
        <v>-2</v>
      </c>
      <c r="H3112">
        <v>-1</v>
      </c>
      <c r="I3112">
        <v>2</v>
      </c>
      <c r="J3112">
        <v>2</v>
      </c>
      <c r="K3112">
        <v>1</v>
      </c>
      <c r="L3112">
        <v>2</v>
      </c>
      <c r="M3112">
        <v>1</v>
      </c>
      <c r="N3112" t="s">
        <v>2755</v>
      </c>
      <c r="O3112" t="s">
        <v>2803</v>
      </c>
      <c r="P3112" t="s">
        <v>2809</v>
      </c>
      <c r="Q3112" t="s">
        <v>2815</v>
      </c>
      <c r="R3112">
        <v>0</v>
      </c>
      <c r="S3112">
        <v>-0.7</v>
      </c>
      <c r="T3112">
        <v>-4.32</v>
      </c>
      <c r="U3112">
        <v>67.58</v>
      </c>
      <c r="V3112">
        <f t="shared" si="1109"/>
        <v>1</v>
      </c>
      <c r="W3112">
        <f t="shared" si="1110"/>
        <v>1</v>
      </c>
      <c r="X3112">
        <f t="shared" si="1111"/>
        <v>0</v>
      </c>
      <c r="Y3112">
        <f t="shared" si="1112"/>
        <v>0</v>
      </c>
      <c r="Z3112">
        <f t="shared" si="1113"/>
        <v>1</v>
      </c>
      <c r="AA3112">
        <f t="shared" si="1114"/>
        <v>1</v>
      </c>
      <c r="AB3112">
        <f t="shared" si="1115"/>
        <v>1</v>
      </c>
      <c r="AC3112">
        <f t="shared" si="1116"/>
        <v>1</v>
      </c>
      <c r="AD3112">
        <f t="shared" si="1117"/>
        <v>1</v>
      </c>
      <c r="AE3112" s="4" t="s">
        <v>2828</v>
      </c>
      <c r="AF3112" s="9" t="s">
        <v>2829</v>
      </c>
      <c r="AG3112">
        <v>1</v>
      </c>
      <c r="AH3112">
        <v>0</v>
      </c>
      <c r="AI3112">
        <v>0</v>
      </c>
      <c r="AJ3112">
        <v>1</v>
      </c>
      <c r="AK3112" s="9" t="s">
        <v>2840</v>
      </c>
      <c r="AL3112">
        <f t="shared" si="1096"/>
        <v>0</v>
      </c>
      <c r="AM3112">
        <f>IF(AND(INDIRECT(AN3112)='Sample Select backend'!$C$2,INDIRECT(AO3112)=1,INDIRECT(AP3112)='Sample Select backend'!$F$2,INDIRECT(AQ3112)=1,INDIRECT(AR3112)='Sample Select backend'!$M$2),1,0)</f>
        <v>0</v>
      </c>
      <c r="AN3112" t="str">
        <f>_xlfn.CONCAT('Sample Select backend'!$C$4,ROW(AN3112))</f>
        <v>AE3112</v>
      </c>
      <c r="AO3112" s="9" t="str">
        <f>_xlfn.CONCAT('Sample Select backend'!$J$2,ROW(AO3112))</f>
        <v>AJ3112</v>
      </c>
      <c r="AP3112" t="str">
        <f>_xlfn.CONCAT('Sample Select backend'!$F$4,ROW(AP3112))</f>
        <v>AF3112</v>
      </c>
      <c r="AQ3112" t="str">
        <f>_xlfn.CONCAT('Sample Select backend'!$I$10,ROW(AQ3112))</f>
        <v>R3112</v>
      </c>
      <c r="AR3112" t="str">
        <f>_xlfn.CONCAT('Sample Select backend'!$M$4,ROW(AR3112))</f>
        <v>AK3112</v>
      </c>
      <c r="AS3112" t="str">
        <f t="shared" si="1097"/>
        <v>Senegal</v>
      </c>
      <c r="AT3112" s="9">
        <f t="shared" si="1098"/>
        <v>28</v>
      </c>
      <c r="AU3112">
        <f t="shared" si="1099"/>
        <v>0</v>
      </c>
      <c r="AV3112" s="9">
        <v>1</v>
      </c>
    </row>
    <row r="3113" spans="1:48" x14ac:dyDescent="0.35">
      <c r="A3113" t="s">
        <v>156</v>
      </c>
      <c r="B3113">
        <v>1</v>
      </c>
      <c r="C3113">
        <v>9</v>
      </c>
      <c r="D3113" t="s">
        <v>2076</v>
      </c>
      <c r="E3113">
        <v>-2</v>
      </c>
      <c r="F3113">
        <v>2</v>
      </c>
      <c r="G3113">
        <v>2</v>
      </c>
      <c r="H3113">
        <v>2</v>
      </c>
      <c r="I3113">
        <v>2</v>
      </c>
      <c r="J3113">
        <v>-2</v>
      </c>
      <c r="K3113">
        <v>-2</v>
      </c>
      <c r="L3113">
        <v>2</v>
      </c>
      <c r="M3113">
        <v>1</v>
      </c>
      <c r="N3113" t="s">
        <v>2755</v>
      </c>
      <c r="O3113" t="s">
        <v>2803</v>
      </c>
      <c r="P3113" t="s">
        <v>2809</v>
      </c>
      <c r="Q3113" t="s">
        <v>2815</v>
      </c>
      <c r="R3113">
        <v>0</v>
      </c>
      <c r="S3113">
        <v>-0.7</v>
      </c>
      <c r="T3113">
        <v>-4.32</v>
      </c>
      <c r="U3113">
        <v>67.58</v>
      </c>
      <c r="V3113">
        <f t="shared" si="1109"/>
        <v>0</v>
      </c>
      <c r="W3113">
        <f t="shared" si="1110"/>
        <v>1</v>
      </c>
      <c r="X3113">
        <f t="shared" si="1111"/>
        <v>1</v>
      </c>
      <c r="Y3113">
        <f t="shared" si="1112"/>
        <v>1</v>
      </c>
      <c r="Z3113">
        <f t="shared" si="1113"/>
        <v>1</v>
      </c>
      <c r="AA3113">
        <f t="shared" si="1114"/>
        <v>0</v>
      </c>
      <c r="AB3113">
        <f t="shared" si="1115"/>
        <v>0</v>
      </c>
      <c r="AC3113">
        <f t="shared" si="1116"/>
        <v>1</v>
      </c>
      <c r="AD3113">
        <f t="shared" si="1117"/>
        <v>1</v>
      </c>
      <c r="AE3113" s="4" t="s">
        <v>2828</v>
      </c>
      <c r="AF3113" s="9" t="s">
        <v>2829</v>
      </c>
      <c r="AG3113">
        <v>1</v>
      </c>
      <c r="AH3113">
        <v>0</v>
      </c>
      <c r="AI3113">
        <v>0</v>
      </c>
      <c r="AJ3113">
        <v>1</v>
      </c>
      <c r="AK3113" s="9" t="s">
        <v>2840</v>
      </c>
      <c r="AL3113">
        <f t="shared" si="1096"/>
        <v>0</v>
      </c>
      <c r="AM3113">
        <f>IF(AND(INDIRECT(AN3113)='Sample Select backend'!$C$2,INDIRECT(AO3113)=1,INDIRECT(AP3113)='Sample Select backend'!$F$2,INDIRECT(AQ3113)=1,INDIRECT(AR3113)='Sample Select backend'!$M$2),1,0)</f>
        <v>0</v>
      </c>
      <c r="AN3113" t="str">
        <f>_xlfn.CONCAT('Sample Select backend'!$C$4,ROW(AN3113))</f>
        <v>AE3113</v>
      </c>
      <c r="AO3113" s="9" t="str">
        <f>_xlfn.CONCAT('Sample Select backend'!$J$2,ROW(AO3113))</f>
        <v>AJ3113</v>
      </c>
      <c r="AP3113" t="str">
        <f>_xlfn.CONCAT('Sample Select backend'!$F$4,ROW(AP3113))</f>
        <v>AF3113</v>
      </c>
      <c r="AQ3113" t="str">
        <f>_xlfn.CONCAT('Sample Select backend'!$I$10,ROW(AQ3113))</f>
        <v>R3113</v>
      </c>
      <c r="AR3113" t="str">
        <f>_xlfn.CONCAT('Sample Select backend'!$M$4,ROW(AR3113))</f>
        <v>AK3113</v>
      </c>
      <c r="AS3113" t="str">
        <f t="shared" si="1097"/>
        <v>Senegal</v>
      </c>
      <c r="AT3113" s="9">
        <f t="shared" si="1098"/>
        <v>9</v>
      </c>
      <c r="AU3113">
        <f t="shared" si="1099"/>
        <v>0</v>
      </c>
      <c r="AV3113" s="9">
        <v>1</v>
      </c>
    </row>
    <row r="3114" spans="1:48" x14ac:dyDescent="0.35">
      <c r="A3114" t="s">
        <v>156</v>
      </c>
      <c r="B3114">
        <v>6</v>
      </c>
      <c r="C3114">
        <v>25</v>
      </c>
      <c r="D3114" t="s">
        <v>2082</v>
      </c>
      <c r="F3114">
        <v>2</v>
      </c>
      <c r="G3114">
        <v>-2</v>
      </c>
      <c r="H3114">
        <v>-1</v>
      </c>
      <c r="I3114">
        <v>2</v>
      </c>
      <c r="J3114">
        <v>2</v>
      </c>
      <c r="K3114">
        <v>1</v>
      </c>
      <c r="L3114">
        <v>-2</v>
      </c>
      <c r="M3114">
        <v>1</v>
      </c>
      <c r="N3114" t="s">
        <v>2755</v>
      </c>
      <c r="O3114" t="s">
        <v>2803</v>
      </c>
      <c r="P3114" t="s">
        <v>2809</v>
      </c>
      <c r="Q3114" t="s">
        <v>2815</v>
      </c>
      <c r="R3114">
        <v>0</v>
      </c>
      <c r="S3114">
        <v>-0.7</v>
      </c>
      <c r="T3114">
        <v>-4.32</v>
      </c>
      <c r="U3114">
        <v>67.58</v>
      </c>
      <c r="V3114">
        <f t="shared" si="1109"/>
        <v>-1</v>
      </c>
      <c r="W3114">
        <f t="shared" si="1110"/>
        <v>1</v>
      </c>
      <c r="X3114">
        <f t="shared" si="1111"/>
        <v>0</v>
      </c>
      <c r="Y3114">
        <f t="shared" si="1112"/>
        <v>0</v>
      </c>
      <c r="Z3114">
        <f t="shared" si="1113"/>
        <v>1</v>
      </c>
      <c r="AA3114">
        <f t="shared" si="1114"/>
        <v>1</v>
      </c>
      <c r="AB3114">
        <f t="shared" si="1115"/>
        <v>1</v>
      </c>
      <c r="AC3114">
        <f t="shared" si="1116"/>
        <v>0</v>
      </c>
      <c r="AD3114">
        <f t="shared" si="1117"/>
        <v>1</v>
      </c>
      <c r="AE3114" s="4" t="s">
        <v>2828</v>
      </c>
      <c r="AF3114" s="9" t="s">
        <v>2829</v>
      </c>
      <c r="AG3114">
        <v>1</v>
      </c>
      <c r="AH3114">
        <v>0</v>
      </c>
      <c r="AI3114">
        <v>0</v>
      </c>
      <c r="AJ3114">
        <v>1</v>
      </c>
      <c r="AK3114" s="9" t="s">
        <v>2840</v>
      </c>
      <c r="AL3114">
        <f t="shared" si="1096"/>
        <v>0</v>
      </c>
      <c r="AM3114">
        <f>IF(AND(INDIRECT(AN3114)='Sample Select backend'!$C$2,INDIRECT(AO3114)=1,INDIRECT(AP3114)='Sample Select backend'!$F$2,INDIRECT(AQ3114)=1,INDIRECT(AR3114)='Sample Select backend'!$M$2),1,0)</f>
        <v>0</v>
      </c>
      <c r="AN3114" t="str">
        <f>_xlfn.CONCAT('Sample Select backend'!$C$4,ROW(AN3114))</f>
        <v>AE3114</v>
      </c>
      <c r="AO3114" s="9" t="str">
        <f>_xlfn.CONCAT('Sample Select backend'!$J$2,ROW(AO3114))</f>
        <v>AJ3114</v>
      </c>
      <c r="AP3114" t="str">
        <f>_xlfn.CONCAT('Sample Select backend'!$F$4,ROW(AP3114))</f>
        <v>AF3114</v>
      </c>
      <c r="AQ3114" t="str">
        <f>_xlfn.CONCAT('Sample Select backend'!$I$10,ROW(AQ3114))</f>
        <v>R3114</v>
      </c>
      <c r="AR3114" t="str">
        <f>_xlfn.CONCAT('Sample Select backend'!$M$4,ROW(AR3114))</f>
        <v>AK3114</v>
      </c>
      <c r="AS3114" t="str">
        <f t="shared" si="1097"/>
        <v>Senegal</v>
      </c>
      <c r="AT3114" s="9">
        <f t="shared" si="1098"/>
        <v>25</v>
      </c>
      <c r="AU3114">
        <f t="shared" si="1099"/>
        <v>0</v>
      </c>
      <c r="AV3114" s="9">
        <v>1</v>
      </c>
    </row>
    <row r="3115" spans="1:48" x14ac:dyDescent="0.35">
      <c r="A3115" t="s">
        <v>156</v>
      </c>
      <c r="B3115">
        <v>6</v>
      </c>
      <c r="C3115">
        <v>28</v>
      </c>
      <c r="D3115" t="s">
        <v>2080</v>
      </c>
      <c r="E3115">
        <v>1</v>
      </c>
      <c r="F3115">
        <v>1</v>
      </c>
      <c r="G3115">
        <v>2</v>
      </c>
      <c r="H3115">
        <v>-1</v>
      </c>
      <c r="I3115">
        <v>2</v>
      </c>
      <c r="J3115">
        <v>2</v>
      </c>
      <c r="K3115">
        <v>1</v>
      </c>
      <c r="L3115">
        <v>2</v>
      </c>
      <c r="M3115">
        <v>-2</v>
      </c>
      <c r="N3115" t="s">
        <v>2755</v>
      </c>
      <c r="O3115" t="s">
        <v>2803</v>
      </c>
      <c r="P3115" t="s">
        <v>2809</v>
      </c>
      <c r="Q3115" t="s">
        <v>2815</v>
      </c>
      <c r="R3115">
        <v>0</v>
      </c>
      <c r="S3115">
        <v>-0.7</v>
      </c>
      <c r="T3115">
        <v>-4.32</v>
      </c>
      <c r="U3115">
        <v>67.58</v>
      </c>
      <c r="V3115">
        <f t="shared" si="1109"/>
        <v>1</v>
      </c>
      <c r="W3115">
        <f t="shared" si="1110"/>
        <v>1</v>
      </c>
      <c r="X3115">
        <f t="shared" si="1111"/>
        <v>1</v>
      </c>
      <c r="Y3115">
        <f t="shared" si="1112"/>
        <v>0</v>
      </c>
      <c r="Z3115">
        <f t="shared" si="1113"/>
        <v>1</v>
      </c>
      <c r="AA3115">
        <f t="shared" si="1114"/>
        <v>1</v>
      </c>
      <c r="AB3115">
        <f t="shared" si="1115"/>
        <v>1</v>
      </c>
      <c r="AC3115">
        <f t="shared" si="1116"/>
        <v>1</v>
      </c>
      <c r="AD3115">
        <f t="shared" si="1117"/>
        <v>0</v>
      </c>
      <c r="AE3115" s="4" t="s">
        <v>2828</v>
      </c>
      <c r="AF3115" s="9" t="s">
        <v>2829</v>
      </c>
      <c r="AG3115">
        <v>1</v>
      </c>
      <c r="AH3115">
        <v>0</v>
      </c>
      <c r="AI3115">
        <v>0</v>
      </c>
      <c r="AJ3115">
        <v>1</v>
      </c>
      <c r="AK3115" s="9" t="s">
        <v>2840</v>
      </c>
      <c r="AL3115">
        <f t="shared" si="1096"/>
        <v>0</v>
      </c>
      <c r="AM3115">
        <f>IF(AND(INDIRECT(AN3115)='Sample Select backend'!$C$2,INDIRECT(AO3115)=1,INDIRECT(AP3115)='Sample Select backend'!$F$2,INDIRECT(AQ3115)=1,INDIRECT(AR3115)='Sample Select backend'!$M$2),1,0)</f>
        <v>0</v>
      </c>
      <c r="AN3115" t="str">
        <f>_xlfn.CONCAT('Sample Select backend'!$C$4,ROW(AN3115))</f>
        <v>AE3115</v>
      </c>
      <c r="AO3115" s="9" t="str">
        <f>_xlfn.CONCAT('Sample Select backend'!$J$2,ROW(AO3115))</f>
        <v>AJ3115</v>
      </c>
      <c r="AP3115" t="str">
        <f>_xlfn.CONCAT('Sample Select backend'!$F$4,ROW(AP3115))</f>
        <v>AF3115</v>
      </c>
      <c r="AQ3115" t="str">
        <f>_xlfn.CONCAT('Sample Select backend'!$I$10,ROW(AQ3115))</f>
        <v>R3115</v>
      </c>
      <c r="AR3115" t="str">
        <f>_xlfn.CONCAT('Sample Select backend'!$M$4,ROW(AR3115))</f>
        <v>AK3115</v>
      </c>
      <c r="AS3115" t="str">
        <f t="shared" si="1097"/>
        <v>Senegal</v>
      </c>
      <c r="AT3115" s="9">
        <f t="shared" si="1098"/>
        <v>28</v>
      </c>
      <c r="AU3115">
        <f t="shared" si="1099"/>
        <v>0</v>
      </c>
      <c r="AV3115" s="9">
        <v>1</v>
      </c>
    </row>
    <row r="3116" spans="1:48" x14ac:dyDescent="0.35">
      <c r="A3116" t="s">
        <v>156</v>
      </c>
      <c r="B3116">
        <v>1</v>
      </c>
      <c r="C3116">
        <v>6</v>
      </c>
      <c r="D3116" t="s">
        <v>1356</v>
      </c>
      <c r="E3116">
        <v>-2</v>
      </c>
      <c r="F3116">
        <v>2</v>
      </c>
      <c r="G3116">
        <v>2</v>
      </c>
      <c r="H3116">
        <v>2</v>
      </c>
      <c r="I3116">
        <v>2</v>
      </c>
      <c r="J3116">
        <v>2</v>
      </c>
      <c r="K3116">
        <v>1</v>
      </c>
      <c r="L3116">
        <v>2</v>
      </c>
      <c r="M3116">
        <v>1</v>
      </c>
      <c r="N3116" t="s">
        <v>2755</v>
      </c>
      <c r="O3116" t="s">
        <v>2803</v>
      </c>
      <c r="P3116" t="s">
        <v>2809</v>
      </c>
      <c r="Q3116" t="s">
        <v>2815</v>
      </c>
      <c r="R3116">
        <v>0</v>
      </c>
      <c r="S3116">
        <v>-0.7</v>
      </c>
      <c r="T3116">
        <v>-4.32</v>
      </c>
      <c r="U3116">
        <v>67.58</v>
      </c>
      <c r="V3116">
        <f t="shared" si="1109"/>
        <v>0</v>
      </c>
      <c r="W3116">
        <f t="shared" si="1110"/>
        <v>1</v>
      </c>
      <c r="X3116">
        <f t="shared" si="1111"/>
        <v>1</v>
      </c>
      <c r="Y3116">
        <f t="shared" si="1112"/>
        <v>1</v>
      </c>
      <c r="Z3116">
        <f t="shared" si="1113"/>
        <v>1</v>
      </c>
      <c r="AA3116">
        <f t="shared" si="1114"/>
        <v>1</v>
      </c>
      <c r="AB3116">
        <f t="shared" si="1115"/>
        <v>1</v>
      </c>
      <c r="AC3116">
        <f t="shared" si="1116"/>
        <v>1</v>
      </c>
      <c r="AD3116">
        <f t="shared" si="1117"/>
        <v>1</v>
      </c>
      <c r="AE3116" s="4" t="s">
        <v>2828</v>
      </c>
      <c r="AF3116" s="9" t="s">
        <v>2829</v>
      </c>
      <c r="AG3116">
        <v>1</v>
      </c>
      <c r="AH3116">
        <v>0</v>
      </c>
      <c r="AI3116">
        <v>0</v>
      </c>
      <c r="AJ3116">
        <v>1</v>
      </c>
      <c r="AK3116" s="9" t="s">
        <v>2840</v>
      </c>
      <c r="AL3116">
        <f t="shared" si="1096"/>
        <v>0</v>
      </c>
      <c r="AM3116">
        <f>IF(AND(INDIRECT(AN3116)='Sample Select backend'!$C$2,INDIRECT(AO3116)=1,INDIRECT(AP3116)='Sample Select backend'!$F$2,INDIRECT(AQ3116)=1,INDIRECT(AR3116)='Sample Select backend'!$M$2),1,0)</f>
        <v>0</v>
      </c>
      <c r="AN3116" t="str">
        <f>_xlfn.CONCAT('Sample Select backend'!$C$4,ROW(AN3116))</f>
        <v>AE3116</v>
      </c>
      <c r="AO3116" s="9" t="str">
        <f>_xlfn.CONCAT('Sample Select backend'!$J$2,ROW(AO3116))</f>
        <v>AJ3116</v>
      </c>
      <c r="AP3116" t="str">
        <f>_xlfn.CONCAT('Sample Select backend'!$F$4,ROW(AP3116))</f>
        <v>AF3116</v>
      </c>
      <c r="AQ3116" t="str">
        <f>_xlfn.CONCAT('Sample Select backend'!$I$10,ROW(AQ3116))</f>
        <v>R3116</v>
      </c>
      <c r="AR3116" t="str">
        <f>_xlfn.CONCAT('Sample Select backend'!$M$4,ROW(AR3116))</f>
        <v>AK3116</v>
      </c>
      <c r="AS3116" t="str">
        <f t="shared" si="1097"/>
        <v>Senegal</v>
      </c>
      <c r="AT3116" s="9">
        <f t="shared" si="1098"/>
        <v>6</v>
      </c>
      <c r="AU3116">
        <f t="shared" si="1099"/>
        <v>0</v>
      </c>
      <c r="AV3116" s="9">
        <v>1</v>
      </c>
    </row>
    <row r="3117" spans="1:48" x14ac:dyDescent="0.35">
      <c r="A3117" t="s">
        <v>156</v>
      </c>
      <c r="B3117">
        <v>7</v>
      </c>
      <c r="C3117">
        <v>30</v>
      </c>
      <c r="D3117" t="s">
        <v>2078</v>
      </c>
      <c r="E3117">
        <v>1</v>
      </c>
      <c r="F3117">
        <v>1</v>
      </c>
      <c r="I3117">
        <v>2</v>
      </c>
      <c r="J3117">
        <v>2</v>
      </c>
      <c r="K3117">
        <v>1</v>
      </c>
      <c r="L3117">
        <v>-2</v>
      </c>
      <c r="M3117">
        <v>1</v>
      </c>
      <c r="N3117" t="s">
        <v>2755</v>
      </c>
      <c r="O3117" t="s">
        <v>2803</v>
      </c>
      <c r="P3117" t="s">
        <v>2809</v>
      </c>
      <c r="Q3117" t="s">
        <v>2815</v>
      </c>
      <c r="R3117">
        <v>0</v>
      </c>
      <c r="S3117">
        <v>-0.7</v>
      </c>
      <c r="T3117">
        <v>-4.32</v>
      </c>
      <c r="U3117">
        <v>67.58</v>
      </c>
      <c r="V3117">
        <f t="shared" si="1109"/>
        <v>1</v>
      </c>
      <c r="W3117">
        <f t="shared" si="1110"/>
        <v>1</v>
      </c>
      <c r="X3117">
        <f t="shared" si="1111"/>
        <v>-1</v>
      </c>
      <c r="Y3117">
        <f t="shared" si="1112"/>
        <v>-1</v>
      </c>
      <c r="Z3117">
        <f t="shared" si="1113"/>
        <v>1</v>
      </c>
      <c r="AA3117">
        <f t="shared" si="1114"/>
        <v>1</v>
      </c>
      <c r="AB3117">
        <f t="shared" si="1115"/>
        <v>1</v>
      </c>
      <c r="AC3117">
        <f t="shared" si="1116"/>
        <v>0</v>
      </c>
      <c r="AD3117">
        <f t="shared" si="1117"/>
        <v>1</v>
      </c>
      <c r="AE3117" s="4" t="s">
        <v>2828</v>
      </c>
      <c r="AF3117" s="9" t="s">
        <v>2829</v>
      </c>
      <c r="AG3117">
        <v>1</v>
      </c>
      <c r="AH3117">
        <v>0</v>
      </c>
      <c r="AI3117">
        <v>0</v>
      </c>
      <c r="AJ3117">
        <v>1</v>
      </c>
      <c r="AK3117" s="9" t="s">
        <v>2840</v>
      </c>
      <c r="AL3117">
        <f t="shared" si="1096"/>
        <v>0</v>
      </c>
      <c r="AM3117">
        <f>IF(AND(INDIRECT(AN3117)='Sample Select backend'!$C$2,INDIRECT(AO3117)=1,INDIRECT(AP3117)='Sample Select backend'!$F$2,INDIRECT(AQ3117)=1,INDIRECT(AR3117)='Sample Select backend'!$M$2),1,0)</f>
        <v>0</v>
      </c>
      <c r="AN3117" t="str">
        <f>_xlfn.CONCAT('Sample Select backend'!$C$4,ROW(AN3117))</f>
        <v>AE3117</v>
      </c>
      <c r="AO3117" s="9" t="str">
        <f>_xlfn.CONCAT('Sample Select backend'!$J$2,ROW(AO3117))</f>
        <v>AJ3117</v>
      </c>
      <c r="AP3117" t="str">
        <f>_xlfn.CONCAT('Sample Select backend'!$F$4,ROW(AP3117))</f>
        <v>AF3117</v>
      </c>
      <c r="AQ3117" t="str">
        <f>_xlfn.CONCAT('Sample Select backend'!$I$10,ROW(AQ3117))</f>
        <v>R3117</v>
      </c>
      <c r="AR3117" t="str">
        <f>_xlfn.CONCAT('Sample Select backend'!$M$4,ROW(AR3117))</f>
        <v>AK3117</v>
      </c>
      <c r="AS3117" t="str">
        <f t="shared" si="1097"/>
        <v>Senegal</v>
      </c>
      <c r="AT3117" s="9">
        <f t="shared" si="1098"/>
        <v>30</v>
      </c>
      <c r="AU3117">
        <f t="shared" si="1099"/>
        <v>0</v>
      </c>
      <c r="AV3117" s="9">
        <v>1</v>
      </c>
    </row>
    <row r="3118" spans="1:48" x14ac:dyDescent="0.35">
      <c r="A3118" t="s">
        <v>156</v>
      </c>
      <c r="B3118">
        <v>1</v>
      </c>
      <c r="C3118">
        <v>6</v>
      </c>
      <c r="D3118" t="s">
        <v>2086</v>
      </c>
      <c r="E3118">
        <v>-2</v>
      </c>
      <c r="F3118">
        <v>2</v>
      </c>
      <c r="G3118">
        <v>2</v>
      </c>
      <c r="H3118">
        <v>2</v>
      </c>
      <c r="I3118">
        <v>2</v>
      </c>
      <c r="J3118">
        <v>2</v>
      </c>
      <c r="K3118">
        <v>1</v>
      </c>
      <c r="L3118">
        <v>2</v>
      </c>
      <c r="M3118">
        <v>1</v>
      </c>
      <c r="N3118" t="s">
        <v>2755</v>
      </c>
      <c r="O3118" t="s">
        <v>2803</v>
      </c>
      <c r="P3118" t="s">
        <v>2809</v>
      </c>
      <c r="Q3118" t="s">
        <v>2815</v>
      </c>
      <c r="R3118">
        <v>0</v>
      </c>
      <c r="S3118">
        <v>-0.7</v>
      </c>
      <c r="T3118">
        <v>-4.32</v>
      </c>
      <c r="U3118">
        <v>67.58</v>
      </c>
      <c r="V3118">
        <f t="shared" si="1109"/>
        <v>0</v>
      </c>
      <c r="W3118">
        <f t="shared" si="1110"/>
        <v>1</v>
      </c>
      <c r="X3118">
        <f t="shared" si="1111"/>
        <v>1</v>
      </c>
      <c r="Y3118">
        <f t="shared" si="1112"/>
        <v>1</v>
      </c>
      <c r="Z3118">
        <f t="shared" si="1113"/>
        <v>1</v>
      </c>
      <c r="AA3118">
        <f t="shared" si="1114"/>
        <v>1</v>
      </c>
      <c r="AB3118">
        <f t="shared" si="1115"/>
        <v>1</v>
      </c>
      <c r="AC3118">
        <f t="shared" si="1116"/>
        <v>1</v>
      </c>
      <c r="AD3118">
        <f t="shared" si="1117"/>
        <v>1</v>
      </c>
      <c r="AE3118" s="4" t="s">
        <v>2828</v>
      </c>
      <c r="AF3118" s="9" t="s">
        <v>2829</v>
      </c>
      <c r="AG3118">
        <v>1</v>
      </c>
      <c r="AH3118">
        <v>0</v>
      </c>
      <c r="AI3118">
        <v>0</v>
      </c>
      <c r="AJ3118">
        <v>1</v>
      </c>
      <c r="AK3118" s="9" t="s">
        <v>2840</v>
      </c>
      <c r="AL3118">
        <f t="shared" si="1096"/>
        <v>0</v>
      </c>
      <c r="AM3118">
        <f>IF(AND(INDIRECT(AN3118)='Sample Select backend'!$C$2,INDIRECT(AO3118)=1,INDIRECT(AP3118)='Sample Select backend'!$F$2,INDIRECT(AQ3118)=1,INDIRECT(AR3118)='Sample Select backend'!$M$2),1,0)</f>
        <v>0</v>
      </c>
      <c r="AN3118" t="str">
        <f>_xlfn.CONCAT('Sample Select backend'!$C$4,ROW(AN3118))</f>
        <v>AE3118</v>
      </c>
      <c r="AO3118" s="9" t="str">
        <f>_xlfn.CONCAT('Sample Select backend'!$J$2,ROW(AO3118))</f>
        <v>AJ3118</v>
      </c>
      <c r="AP3118" t="str">
        <f>_xlfn.CONCAT('Sample Select backend'!$F$4,ROW(AP3118))</f>
        <v>AF3118</v>
      </c>
      <c r="AQ3118" t="str">
        <f>_xlfn.CONCAT('Sample Select backend'!$I$10,ROW(AQ3118))</f>
        <v>R3118</v>
      </c>
      <c r="AR3118" t="str">
        <f>_xlfn.CONCAT('Sample Select backend'!$M$4,ROW(AR3118))</f>
        <v>AK3118</v>
      </c>
      <c r="AS3118" t="str">
        <f t="shared" si="1097"/>
        <v>Senegal</v>
      </c>
      <c r="AT3118" s="9">
        <f t="shared" si="1098"/>
        <v>6</v>
      </c>
      <c r="AU3118">
        <f t="shared" si="1099"/>
        <v>0</v>
      </c>
      <c r="AV3118" s="9">
        <v>1</v>
      </c>
    </row>
    <row r="3119" spans="1:48" x14ac:dyDescent="0.35">
      <c r="A3119" t="s">
        <v>156</v>
      </c>
      <c r="B3119">
        <v>5</v>
      </c>
      <c r="C3119" t="s">
        <v>204</v>
      </c>
      <c r="D3119" t="s">
        <v>2079</v>
      </c>
      <c r="E3119">
        <v>1</v>
      </c>
      <c r="F3119">
        <v>-2</v>
      </c>
      <c r="G3119">
        <v>-2</v>
      </c>
      <c r="H3119">
        <v>-1</v>
      </c>
      <c r="I3119">
        <v>-2</v>
      </c>
      <c r="J3119">
        <v>2</v>
      </c>
      <c r="K3119">
        <v>1</v>
      </c>
      <c r="L3119">
        <v>2</v>
      </c>
      <c r="M3119">
        <v>1</v>
      </c>
      <c r="N3119" t="s">
        <v>2755</v>
      </c>
      <c r="O3119" t="s">
        <v>2803</v>
      </c>
      <c r="P3119" t="s">
        <v>2809</v>
      </c>
      <c r="Q3119" t="s">
        <v>2815</v>
      </c>
      <c r="R3119">
        <v>0</v>
      </c>
      <c r="S3119">
        <v>-0.7</v>
      </c>
      <c r="T3119">
        <v>-4.32</v>
      </c>
      <c r="U3119">
        <v>67.58</v>
      </c>
      <c r="V3119">
        <f t="shared" si="1109"/>
        <v>1</v>
      </c>
      <c r="W3119">
        <f t="shared" si="1110"/>
        <v>0</v>
      </c>
      <c r="X3119">
        <f t="shared" si="1111"/>
        <v>0</v>
      </c>
      <c r="Y3119">
        <f t="shared" si="1112"/>
        <v>0</v>
      </c>
      <c r="Z3119">
        <f t="shared" si="1113"/>
        <v>0</v>
      </c>
      <c r="AA3119">
        <f t="shared" si="1114"/>
        <v>1</v>
      </c>
      <c r="AB3119">
        <f t="shared" si="1115"/>
        <v>1</v>
      </c>
      <c r="AC3119">
        <f t="shared" si="1116"/>
        <v>1</v>
      </c>
      <c r="AD3119">
        <f t="shared" si="1117"/>
        <v>1</v>
      </c>
      <c r="AE3119" s="4" t="s">
        <v>2828</v>
      </c>
      <c r="AF3119" s="9" t="s">
        <v>2829</v>
      </c>
      <c r="AG3119">
        <v>1</v>
      </c>
      <c r="AH3119">
        <v>0</v>
      </c>
      <c r="AI3119">
        <v>0</v>
      </c>
      <c r="AJ3119">
        <v>1</v>
      </c>
      <c r="AK3119" s="9" t="s">
        <v>2840</v>
      </c>
      <c r="AL3119">
        <f t="shared" si="1096"/>
        <v>0</v>
      </c>
      <c r="AM3119">
        <f>IF(AND(INDIRECT(AN3119)='Sample Select backend'!$C$2,INDIRECT(AO3119)=1,INDIRECT(AP3119)='Sample Select backend'!$F$2,INDIRECT(AQ3119)=1,INDIRECT(AR3119)='Sample Select backend'!$M$2),1,0)</f>
        <v>0</v>
      </c>
      <c r="AN3119" t="str">
        <f>_xlfn.CONCAT('Sample Select backend'!$C$4,ROW(AN3119))</f>
        <v>AE3119</v>
      </c>
      <c r="AO3119" s="9" t="str">
        <f>_xlfn.CONCAT('Sample Select backend'!$J$2,ROW(AO3119))</f>
        <v>AJ3119</v>
      </c>
      <c r="AP3119" t="str">
        <f>_xlfn.CONCAT('Sample Select backend'!$F$4,ROW(AP3119))</f>
        <v>AF3119</v>
      </c>
      <c r="AQ3119" t="str">
        <f>_xlfn.CONCAT('Sample Select backend'!$I$10,ROW(AQ3119))</f>
        <v>R3119</v>
      </c>
      <c r="AR3119" t="str">
        <f>_xlfn.CONCAT('Sample Select backend'!$M$4,ROW(AR3119))</f>
        <v>AK3119</v>
      </c>
      <c r="AS3119" t="str">
        <f t="shared" si="1097"/>
        <v>Senegal</v>
      </c>
      <c r="AT3119" s="9" t="str">
        <f t="shared" si="1098"/>
        <v>General</v>
      </c>
      <c r="AU3119">
        <f t="shared" si="1099"/>
        <v>0</v>
      </c>
      <c r="AV3119" s="9">
        <v>1</v>
      </c>
    </row>
    <row r="3120" spans="1:48" x14ac:dyDescent="0.35">
      <c r="A3120" t="s">
        <v>156</v>
      </c>
      <c r="B3120">
        <v>1</v>
      </c>
      <c r="C3120">
        <v>11</v>
      </c>
      <c r="D3120" t="s">
        <v>2083</v>
      </c>
      <c r="E3120">
        <v>-2</v>
      </c>
      <c r="F3120">
        <v>2</v>
      </c>
      <c r="G3120">
        <v>-2</v>
      </c>
      <c r="H3120">
        <v>-2</v>
      </c>
      <c r="I3120">
        <v>-2</v>
      </c>
      <c r="J3120">
        <v>-2</v>
      </c>
      <c r="L3120">
        <v>2</v>
      </c>
      <c r="M3120">
        <v>1</v>
      </c>
      <c r="N3120" t="s">
        <v>2755</v>
      </c>
      <c r="O3120" t="s">
        <v>2803</v>
      </c>
      <c r="P3120" t="s">
        <v>2809</v>
      </c>
      <c r="Q3120" t="s">
        <v>2815</v>
      </c>
      <c r="R3120">
        <v>0</v>
      </c>
      <c r="S3120">
        <v>-0.7</v>
      </c>
      <c r="T3120">
        <v>-4.32</v>
      </c>
      <c r="U3120">
        <v>67.58</v>
      </c>
      <c r="V3120">
        <f t="shared" si="1109"/>
        <v>0</v>
      </c>
      <c r="W3120">
        <f t="shared" si="1110"/>
        <v>1</v>
      </c>
      <c r="X3120">
        <f t="shared" si="1111"/>
        <v>0</v>
      </c>
      <c r="Y3120">
        <f t="shared" si="1112"/>
        <v>0</v>
      </c>
      <c r="Z3120">
        <f t="shared" si="1113"/>
        <v>0</v>
      </c>
      <c r="AA3120">
        <f t="shared" si="1114"/>
        <v>0</v>
      </c>
      <c r="AB3120">
        <f t="shared" si="1115"/>
        <v>-1</v>
      </c>
      <c r="AC3120">
        <f t="shared" si="1116"/>
        <v>1</v>
      </c>
      <c r="AD3120">
        <f t="shared" si="1117"/>
        <v>1</v>
      </c>
      <c r="AE3120" s="4" t="s">
        <v>2828</v>
      </c>
      <c r="AF3120" s="9" t="s">
        <v>2829</v>
      </c>
      <c r="AG3120">
        <v>1</v>
      </c>
      <c r="AH3120">
        <v>0</v>
      </c>
      <c r="AI3120">
        <v>0</v>
      </c>
      <c r="AJ3120">
        <v>1</v>
      </c>
      <c r="AK3120" s="9" t="s">
        <v>2840</v>
      </c>
      <c r="AL3120">
        <f t="shared" si="1096"/>
        <v>0</v>
      </c>
      <c r="AM3120">
        <f>IF(AND(INDIRECT(AN3120)='Sample Select backend'!$C$2,INDIRECT(AO3120)=1,INDIRECT(AP3120)='Sample Select backend'!$F$2,INDIRECT(AQ3120)=1,INDIRECT(AR3120)='Sample Select backend'!$M$2),1,0)</f>
        <v>0</v>
      </c>
      <c r="AN3120" t="str">
        <f>_xlfn.CONCAT('Sample Select backend'!$C$4,ROW(AN3120))</f>
        <v>AE3120</v>
      </c>
      <c r="AO3120" s="9" t="str">
        <f>_xlfn.CONCAT('Sample Select backend'!$J$2,ROW(AO3120))</f>
        <v>AJ3120</v>
      </c>
      <c r="AP3120" t="str">
        <f>_xlfn.CONCAT('Sample Select backend'!$F$4,ROW(AP3120))</f>
        <v>AF3120</v>
      </c>
      <c r="AQ3120" t="str">
        <f>_xlfn.CONCAT('Sample Select backend'!$I$10,ROW(AQ3120))</f>
        <v>R3120</v>
      </c>
      <c r="AR3120" t="str">
        <f>_xlfn.CONCAT('Sample Select backend'!$M$4,ROW(AR3120))</f>
        <v>AK3120</v>
      </c>
      <c r="AS3120" t="str">
        <f t="shared" si="1097"/>
        <v>Senegal</v>
      </c>
      <c r="AT3120" s="9">
        <f t="shared" si="1098"/>
        <v>11</v>
      </c>
      <c r="AU3120">
        <f t="shared" si="1099"/>
        <v>0</v>
      </c>
      <c r="AV3120" s="9">
        <v>0</v>
      </c>
    </row>
    <row r="3121" spans="1:48" x14ac:dyDescent="0.35">
      <c r="A3121" t="s">
        <v>156</v>
      </c>
      <c r="B3121">
        <v>1</v>
      </c>
      <c r="C3121">
        <v>6</v>
      </c>
      <c r="D3121" t="s">
        <v>2077</v>
      </c>
      <c r="E3121">
        <v>2</v>
      </c>
      <c r="F3121">
        <v>2</v>
      </c>
      <c r="G3121">
        <v>2</v>
      </c>
      <c r="H3121">
        <v>2</v>
      </c>
      <c r="I3121">
        <v>2</v>
      </c>
      <c r="J3121">
        <v>2</v>
      </c>
      <c r="K3121">
        <v>1</v>
      </c>
      <c r="L3121">
        <v>2</v>
      </c>
      <c r="M3121">
        <v>1</v>
      </c>
      <c r="N3121" t="s">
        <v>2755</v>
      </c>
      <c r="O3121" t="s">
        <v>2803</v>
      </c>
      <c r="P3121" t="s">
        <v>2809</v>
      </c>
      <c r="Q3121" t="s">
        <v>2815</v>
      </c>
      <c r="R3121">
        <v>0</v>
      </c>
      <c r="S3121">
        <v>-0.7</v>
      </c>
      <c r="T3121">
        <v>-4.32</v>
      </c>
      <c r="U3121">
        <v>67.58</v>
      </c>
      <c r="V3121">
        <f t="shared" si="1109"/>
        <v>1</v>
      </c>
      <c r="W3121">
        <f t="shared" si="1110"/>
        <v>1</v>
      </c>
      <c r="X3121">
        <f t="shared" si="1111"/>
        <v>1</v>
      </c>
      <c r="Y3121">
        <f t="shared" si="1112"/>
        <v>1</v>
      </c>
      <c r="Z3121">
        <f t="shared" si="1113"/>
        <v>1</v>
      </c>
      <c r="AA3121">
        <f t="shared" si="1114"/>
        <v>1</v>
      </c>
      <c r="AB3121">
        <f t="shared" si="1115"/>
        <v>1</v>
      </c>
      <c r="AC3121">
        <f t="shared" si="1116"/>
        <v>1</v>
      </c>
      <c r="AD3121">
        <f t="shared" si="1117"/>
        <v>1</v>
      </c>
      <c r="AE3121" s="4" t="s">
        <v>2828</v>
      </c>
      <c r="AF3121" s="9" t="s">
        <v>2829</v>
      </c>
      <c r="AG3121">
        <v>1</v>
      </c>
      <c r="AH3121">
        <v>0</v>
      </c>
      <c r="AI3121">
        <v>0</v>
      </c>
      <c r="AJ3121">
        <v>1</v>
      </c>
      <c r="AK3121" s="9" t="s">
        <v>2840</v>
      </c>
      <c r="AL3121">
        <f t="shared" si="1096"/>
        <v>0</v>
      </c>
      <c r="AM3121">
        <f>IF(AND(INDIRECT(AN3121)='Sample Select backend'!$C$2,INDIRECT(AO3121)=1,INDIRECT(AP3121)='Sample Select backend'!$F$2,INDIRECT(AQ3121)=1,INDIRECT(AR3121)='Sample Select backend'!$M$2),1,0)</f>
        <v>0</v>
      </c>
      <c r="AN3121" t="str">
        <f>_xlfn.CONCAT('Sample Select backend'!$C$4,ROW(AN3121))</f>
        <v>AE3121</v>
      </c>
      <c r="AO3121" s="9" t="str">
        <f>_xlfn.CONCAT('Sample Select backend'!$J$2,ROW(AO3121))</f>
        <v>AJ3121</v>
      </c>
      <c r="AP3121" t="str">
        <f>_xlfn.CONCAT('Sample Select backend'!$F$4,ROW(AP3121))</f>
        <v>AF3121</v>
      </c>
      <c r="AQ3121" t="str">
        <f>_xlfn.CONCAT('Sample Select backend'!$I$10,ROW(AQ3121))</f>
        <v>R3121</v>
      </c>
      <c r="AR3121" t="str">
        <f>_xlfn.CONCAT('Sample Select backend'!$M$4,ROW(AR3121))</f>
        <v>AK3121</v>
      </c>
      <c r="AS3121" t="str">
        <f t="shared" si="1097"/>
        <v>Senegal</v>
      </c>
      <c r="AT3121" s="9">
        <f t="shared" si="1098"/>
        <v>6</v>
      </c>
      <c r="AU3121">
        <f t="shared" si="1099"/>
        <v>0</v>
      </c>
      <c r="AV3121" s="9">
        <v>0</v>
      </c>
    </row>
    <row r="3122" spans="1:48" x14ac:dyDescent="0.35">
      <c r="A3122" s="24" t="s">
        <v>156</v>
      </c>
      <c r="B3122" s="24">
        <v>5</v>
      </c>
      <c r="C3122" s="24">
        <v>24</v>
      </c>
      <c r="D3122" s="24" t="s">
        <v>4257</v>
      </c>
      <c r="E3122" s="24"/>
      <c r="O3122" t="s">
        <v>2803</v>
      </c>
      <c r="P3122" t="s">
        <v>2809</v>
      </c>
      <c r="Q3122" t="s">
        <v>2815</v>
      </c>
      <c r="R3122">
        <v>0</v>
      </c>
      <c r="S3122">
        <v>-0.7</v>
      </c>
      <c r="T3122">
        <v>-4.32</v>
      </c>
      <c r="U3122">
        <v>67.58</v>
      </c>
      <c r="V3122">
        <v>-1</v>
      </c>
      <c r="W3122">
        <v>-1</v>
      </c>
      <c r="X3122">
        <v>-1</v>
      </c>
      <c r="Y3122">
        <v>-1</v>
      </c>
      <c r="Z3122">
        <v>-1</v>
      </c>
      <c r="AA3122">
        <v>-1</v>
      </c>
      <c r="AB3122">
        <v>-1</v>
      </c>
      <c r="AC3122">
        <v>-1</v>
      </c>
      <c r="AD3122">
        <v>-1</v>
      </c>
      <c r="AE3122" s="4" t="s">
        <v>2828</v>
      </c>
      <c r="AF3122" s="9" t="s">
        <v>2829</v>
      </c>
      <c r="AG3122">
        <v>1</v>
      </c>
      <c r="AH3122">
        <v>0</v>
      </c>
      <c r="AI3122">
        <v>0</v>
      </c>
      <c r="AJ3122">
        <v>1</v>
      </c>
      <c r="AK3122" s="9" t="s">
        <v>2840</v>
      </c>
      <c r="AL3122">
        <f t="shared" si="1096"/>
        <v>0</v>
      </c>
      <c r="AM3122">
        <f>IF(AND(INDIRECT(AN3122)='Sample Select backend'!$C$2,INDIRECT(AO3122)=1,INDIRECT(AP3122)='Sample Select backend'!$F$2,INDIRECT(AQ3122)=1,INDIRECT(AR3122)='Sample Select backend'!$M$2),1,0)</f>
        <v>0</v>
      </c>
      <c r="AN3122" t="str">
        <f>_xlfn.CONCAT('Sample Select backend'!$C$4,ROW(AN3122))</f>
        <v>AE3122</v>
      </c>
      <c r="AO3122" s="9" t="str">
        <f>_xlfn.CONCAT('Sample Select backend'!$J$2,ROW(AO3122))</f>
        <v>AJ3122</v>
      </c>
      <c r="AP3122" t="str">
        <f>_xlfn.CONCAT('Sample Select backend'!$F$4,ROW(AP3122))</f>
        <v>AF3122</v>
      </c>
      <c r="AQ3122" t="str">
        <f>_xlfn.CONCAT('Sample Select backend'!$I$10,ROW(AQ3122))</f>
        <v>R3122</v>
      </c>
      <c r="AR3122" t="str">
        <f>_xlfn.CONCAT('Sample Select backend'!$M$4,ROW(AR3122))</f>
        <v>AK3122</v>
      </c>
      <c r="AS3122" t="str">
        <f t="shared" si="1097"/>
        <v>Senegal</v>
      </c>
      <c r="AT3122" s="9">
        <f t="shared" si="1098"/>
        <v>24</v>
      </c>
      <c r="AU3122">
        <f t="shared" si="1099"/>
        <v>0</v>
      </c>
      <c r="AV3122" s="9">
        <v>0</v>
      </c>
    </row>
    <row r="3123" spans="1:48" x14ac:dyDescent="0.35">
      <c r="A3123" s="24" t="s">
        <v>156</v>
      </c>
      <c r="B3123" s="24">
        <v>7</v>
      </c>
      <c r="C3123" s="24">
        <v>30</v>
      </c>
      <c r="D3123" s="24" t="s">
        <v>4258</v>
      </c>
      <c r="E3123" s="24"/>
      <c r="O3123" t="s">
        <v>2803</v>
      </c>
      <c r="P3123" t="s">
        <v>2809</v>
      </c>
      <c r="Q3123" t="s">
        <v>2815</v>
      </c>
      <c r="R3123">
        <v>0</v>
      </c>
      <c r="S3123">
        <v>-0.7</v>
      </c>
      <c r="T3123">
        <v>-4.32</v>
      </c>
      <c r="U3123">
        <v>67.58</v>
      </c>
      <c r="V3123">
        <v>-1</v>
      </c>
      <c r="W3123">
        <v>-1</v>
      </c>
      <c r="X3123">
        <v>-1</v>
      </c>
      <c r="Y3123">
        <v>-1</v>
      </c>
      <c r="Z3123">
        <v>-1</v>
      </c>
      <c r="AA3123">
        <v>-1</v>
      </c>
      <c r="AB3123">
        <v>-1</v>
      </c>
      <c r="AC3123">
        <v>-1</v>
      </c>
      <c r="AD3123">
        <v>-1</v>
      </c>
      <c r="AE3123" s="4" t="s">
        <v>2828</v>
      </c>
      <c r="AF3123" s="9" t="s">
        <v>2829</v>
      </c>
      <c r="AG3123">
        <v>1</v>
      </c>
      <c r="AH3123">
        <v>0</v>
      </c>
      <c r="AI3123">
        <v>0</v>
      </c>
      <c r="AJ3123">
        <v>1</v>
      </c>
      <c r="AK3123" s="9" t="s">
        <v>2840</v>
      </c>
      <c r="AL3123">
        <f t="shared" si="1096"/>
        <v>0</v>
      </c>
      <c r="AM3123">
        <f>IF(AND(INDIRECT(AN3123)='Sample Select backend'!$C$2,INDIRECT(AO3123)=1,INDIRECT(AP3123)='Sample Select backend'!$F$2,INDIRECT(AQ3123)=1,INDIRECT(AR3123)='Sample Select backend'!$M$2),1,0)</f>
        <v>0</v>
      </c>
      <c r="AN3123" t="str">
        <f>_xlfn.CONCAT('Sample Select backend'!$C$4,ROW(AN3123))</f>
        <v>AE3123</v>
      </c>
      <c r="AO3123" s="9" t="str">
        <f>_xlfn.CONCAT('Sample Select backend'!$J$2,ROW(AO3123))</f>
        <v>AJ3123</v>
      </c>
      <c r="AP3123" t="str">
        <f>_xlfn.CONCAT('Sample Select backend'!$F$4,ROW(AP3123))</f>
        <v>AF3123</v>
      </c>
      <c r="AQ3123" t="str">
        <f>_xlfn.CONCAT('Sample Select backend'!$I$10,ROW(AQ3123))</f>
        <v>R3123</v>
      </c>
      <c r="AR3123" t="str">
        <f>_xlfn.CONCAT('Sample Select backend'!$M$4,ROW(AR3123))</f>
        <v>AK3123</v>
      </c>
      <c r="AS3123" t="str">
        <f t="shared" si="1097"/>
        <v>Senegal</v>
      </c>
      <c r="AT3123" s="9">
        <f t="shared" si="1098"/>
        <v>30</v>
      </c>
      <c r="AU3123">
        <f t="shared" si="1099"/>
        <v>0</v>
      </c>
      <c r="AV3123" s="9">
        <v>0</v>
      </c>
    </row>
    <row r="3124" spans="1:48" x14ac:dyDescent="0.35">
      <c r="A3124" s="24" t="s">
        <v>156</v>
      </c>
      <c r="B3124" s="24">
        <v>9</v>
      </c>
      <c r="C3124" s="24">
        <v>34</v>
      </c>
      <c r="D3124" s="24" t="s">
        <v>4259</v>
      </c>
      <c r="E3124" s="24"/>
      <c r="O3124" t="s">
        <v>2803</v>
      </c>
      <c r="P3124" t="s">
        <v>2809</v>
      </c>
      <c r="Q3124" t="s">
        <v>2815</v>
      </c>
      <c r="R3124">
        <v>0</v>
      </c>
      <c r="S3124">
        <v>-0.7</v>
      </c>
      <c r="T3124">
        <v>-4.32</v>
      </c>
      <c r="U3124">
        <v>67.58</v>
      </c>
      <c r="V3124">
        <v>-1</v>
      </c>
      <c r="W3124">
        <v>-1</v>
      </c>
      <c r="X3124">
        <v>-1</v>
      </c>
      <c r="Y3124">
        <v>-1</v>
      </c>
      <c r="Z3124">
        <v>-1</v>
      </c>
      <c r="AA3124">
        <v>-1</v>
      </c>
      <c r="AB3124">
        <v>-1</v>
      </c>
      <c r="AC3124">
        <v>-1</v>
      </c>
      <c r="AD3124">
        <v>-1</v>
      </c>
      <c r="AE3124" s="4" t="s">
        <v>2828</v>
      </c>
      <c r="AF3124" s="9" t="s">
        <v>2829</v>
      </c>
      <c r="AG3124">
        <v>1</v>
      </c>
      <c r="AH3124">
        <v>0</v>
      </c>
      <c r="AI3124">
        <v>0</v>
      </c>
      <c r="AJ3124">
        <v>1</v>
      </c>
      <c r="AK3124" s="9" t="s">
        <v>2840</v>
      </c>
      <c r="AL3124">
        <f t="shared" si="1096"/>
        <v>0</v>
      </c>
      <c r="AM3124">
        <f>IF(AND(INDIRECT(AN3124)='Sample Select backend'!$C$2,INDIRECT(AO3124)=1,INDIRECT(AP3124)='Sample Select backend'!$F$2,INDIRECT(AQ3124)=1,INDIRECT(AR3124)='Sample Select backend'!$M$2),1,0)</f>
        <v>0</v>
      </c>
      <c r="AN3124" t="str">
        <f>_xlfn.CONCAT('Sample Select backend'!$C$4,ROW(AN3124))</f>
        <v>AE3124</v>
      </c>
      <c r="AO3124" s="9" t="str">
        <f>_xlfn.CONCAT('Sample Select backend'!$J$2,ROW(AO3124))</f>
        <v>AJ3124</v>
      </c>
      <c r="AP3124" t="str">
        <f>_xlfn.CONCAT('Sample Select backend'!$F$4,ROW(AP3124))</f>
        <v>AF3124</v>
      </c>
      <c r="AQ3124" t="str">
        <f>_xlfn.CONCAT('Sample Select backend'!$I$10,ROW(AQ3124))</f>
        <v>R3124</v>
      </c>
      <c r="AR3124" t="str">
        <f>_xlfn.CONCAT('Sample Select backend'!$M$4,ROW(AR3124))</f>
        <v>AK3124</v>
      </c>
      <c r="AS3124" t="str">
        <f t="shared" si="1097"/>
        <v>Senegal</v>
      </c>
      <c r="AT3124" s="9">
        <f t="shared" si="1098"/>
        <v>34</v>
      </c>
      <c r="AU3124">
        <f t="shared" si="1099"/>
        <v>0</v>
      </c>
      <c r="AV3124" s="9">
        <v>0</v>
      </c>
    </row>
    <row r="3125" spans="1:48" x14ac:dyDescent="0.35">
      <c r="A3125" s="24" t="s">
        <v>156</v>
      </c>
      <c r="B3125" s="24">
        <v>1</v>
      </c>
      <c r="C3125" s="24">
        <v>6</v>
      </c>
      <c r="D3125" s="24" t="s">
        <v>4260</v>
      </c>
      <c r="E3125" s="24"/>
      <c r="O3125" t="s">
        <v>2803</v>
      </c>
      <c r="P3125" t="s">
        <v>2809</v>
      </c>
      <c r="Q3125" t="s">
        <v>2815</v>
      </c>
      <c r="R3125">
        <v>0</v>
      </c>
      <c r="S3125">
        <v>-0.7</v>
      </c>
      <c r="T3125">
        <v>-4.32</v>
      </c>
      <c r="U3125">
        <v>67.58</v>
      </c>
      <c r="V3125">
        <v>-1</v>
      </c>
      <c r="W3125">
        <v>-1</v>
      </c>
      <c r="X3125">
        <v>-1</v>
      </c>
      <c r="Y3125">
        <v>-1</v>
      </c>
      <c r="Z3125">
        <v>-1</v>
      </c>
      <c r="AA3125">
        <v>-1</v>
      </c>
      <c r="AB3125">
        <v>-1</v>
      </c>
      <c r="AC3125">
        <v>-1</v>
      </c>
      <c r="AD3125">
        <v>-1</v>
      </c>
      <c r="AE3125" s="4" t="s">
        <v>2828</v>
      </c>
      <c r="AF3125" s="9" t="s">
        <v>2829</v>
      </c>
      <c r="AG3125">
        <v>1</v>
      </c>
      <c r="AH3125">
        <v>0</v>
      </c>
      <c r="AI3125">
        <v>0</v>
      </c>
      <c r="AJ3125">
        <v>1</v>
      </c>
      <c r="AK3125" s="9" t="s">
        <v>2840</v>
      </c>
      <c r="AL3125">
        <f t="shared" si="1096"/>
        <v>0</v>
      </c>
      <c r="AM3125">
        <f>IF(AND(INDIRECT(AN3125)='Sample Select backend'!$C$2,INDIRECT(AO3125)=1,INDIRECT(AP3125)='Sample Select backend'!$F$2,INDIRECT(AQ3125)=1,INDIRECT(AR3125)='Sample Select backend'!$M$2),1,0)</f>
        <v>0</v>
      </c>
      <c r="AN3125" t="str">
        <f>_xlfn.CONCAT('Sample Select backend'!$C$4,ROW(AN3125))</f>
        <v>AE3125</v>
      </c>
      <c r="AO3125" s="9" t="str">
        <f>_xlfn.CONCAT('Sample Select backend'!$J$2,ROW(AO3125))</f>
        <v>AJ3125</v>
      </c>
      <c r="AP3125" t="str">
        <f>_xlfn.CONCAT('Sample Select backend'!$F$4,ROW(AP3125))</f>
        <v>AF3125</v>
      </c>
      <c r="AQ3125" t="str">
        <f>_xlfn.CONCAT('Sample Select backend'!$I$10,ROW(AQ3125))</f>
        <v>R3125</v>
      </c>
      <c r="AR3125" t="str">
        <f>_xlfn.CONCAT('Sample Select backend'!$M$4,ROW(AR3125))</f>
        <v>AK3125</v>
      </c>
      <c r="AS3125" t="str">
        <f t="shared" si="1097"/>
        <v>Senegal</v>
      </c>
      <c r="AT3125" s="9">
        <f t="shared" si="1098"/>
        <v>6</v>
      </c>
      <c r="AU3125">
        <f t="shared" si="1099"/>
        <v>0</v>
      </c>
      <c r="AV3125" s="9">
        <v>0</v>
      </c>
    </row>
    <row r="3126" spans="1:48" x14ac:dyDescent="0.35">
      <c r="A3126" s="24" t="s">
        <v>156</v>
      </c>
      <c r="B3126" s="24">
        <v>5</v>
      </c>
      <c r="C3126" s="24">
        <v>24</v>
      </c>
      <c r="D3126" s="24" t="s">
        <v>4261</v>
      </c>
      <c r="E3126" s="24"/>
      <c r="O3126" t="s">
        <v>2803</v>
      </c>
      <c r="P3126" t="s">
        <v>2809</v>
      </c>
      <c r="Q3126" t="s">
        <v>2815</v>
      </c>
      <c r="R3126">
        <v>0</v>
      </c>
      <c r="S3126">
        <v>-0.7</v>
      </c>
      <c r="T3126">
        <v>-4.32</v>
      </c>
      <c r="U3126">
        <v>67.58</v>
      </c>
      <c r="V3126">
        <v>-1</v>
      </c>
      <c r="W3126">
        <v>-1</v>
      </c>
      <c r="X3126">
        <v>-1</v>
      </c>
      <c r="Y3126">
        <v>-1</v>
      </c>
      <c r="Z3126">
        <v>-1</v>
      </c>
      <c r="AA3126">
        <v>-1</v>
      </c>
      <c r="AB3126">
        <v>-1</v>
      </c>
      <c r="AC3126">
        <v>-1</v>
      </c>
      <c r="AD3126">
        <v>-1</v>
      </c>
      <c r="AE3126" s="4" t="s">
        <v>2828</v>
      </c>
      <c r="AF3126" s="9" t="s">
        <v>2829</v>
      </c>
      <c r="AG3126">
        <v>1</v>
      </c>
      <c r="AH3126">
        <v>0</v>
      </c>
      <c r="AI3126">
        <v>0</v>
      </c>
      <c r="AJ3126">
        <v>1</v>
      </c>
      <c r="AK3126" s="9" t="s">
        <v>2840</v>
      </c>
      <c r="AL3126">
        <f t="shared" si="1096"/>
        <v>0</v>
      </c>
      <c r="AM3126">
        <f>IF(AND(INDIRECT(AN3126)='Sample Select backend'!$C$2,INDIRECT(AO3126)=1,INDIRECT(AP3126)='Sample Select backend'!$F$2,INDIRECT(AQ3126)=1,INDIRECT(AR3126)='Sample Select backend'!$M$2),1,0)</f>
        <v>0</v>
      </c>
      <c r="AN3126" t="str">
        <f>_xlfn.CONCAT('Sample Select backend'!$C$4,ROW(AN3126))</f>
        <v>AE3126</v>
      </c>
      <c r="AO3126" s="9" t="str">
        <f>_xlfn.CONCAT('Sample Select backend'!$J$2,ROW(AO3126))</f>
        <v>AJ3126</v>
      </c>
      <c r="AP3126" t="str">
        <f>_xlfn.CONCAT('Sample Select backend'!$F$4,ROW(AP3126))</f>
        <v>AF3126</v>
      </c>
      <c r="AQ3126" t="str">
        <f>_xlfn.CONCAT('Sample Select backend'!$I$10,ROW(AQ3126))</f>
        <v>R3126</v>
      </c>
      <c r="AR3126" t="str">
        <f>_xlfn.CONCAT('Sample Select backend'!$M$4,ROW(AR3126))</f>
        <v>AK3126</v>
      </c>
      <c r="AS3126" t="str">
        <f t="shared" si="1097"/>
        <v>Senegal</v>
      </c>
      <c r="AT3126" s="9">
        <f t="shared" si="1098"/>
        <v>24</v>
      </c>
      <c r="AU3126">
        <f t="shared" si="1099"/>
        <v>0</v>
      </c>
      <c r="AV3126" s="9">
        <v>0</v>
      </c>
    </row>
    <row r="3127" spans="1:48" x14ac:dyDescent="0.35">
      <c r="A3127" s="24" t="s">
        <v>156</v>
      </c>
      <c r="B3127" s="24">
        <v>5</v>
      </c>
      <c r="C3127" s="24" t="s">
        <v>204</v>
      </c>
      <c r="D3127" s="24" t="s">
        <v>4262</v>
      </c>
      <c r="E3127" s="24"/>
      <c r="O3127" t="s">
        <v>2803</v>
      </c>
      <c r="P3127" t="s">
        <v>2809</v>
      </c>
      <c r="Q3127" t="s">
        <v>2815</v>
      </c>
      <c r="R3127">
        <v>0</v>
      </c>
      <c r="S3127">
        <v>-0.7</v>
      </c>
      <c r="T3127">
        <v>-4.32</v>
      </c>
      <c r="U3127">
        <v>67.58</v>
      </c>
      <c r="V3127">
        <v>-1</v>
      </c>
      <c r="W3127">
        <v>-1</v>
      </c>
      <c r="X3127">
        <v>-1</v>
      </c>
      <c r="Y3127">
        <v>-1</v>
      </c>
      <c r="Z3127">
        <v>-1</v>
      </c>
      <c r="AA3127">
        <v>-1</v>
      </c>
      <c r="AB3127">
        <v>-1</v>
      </c>
      <c r="AC3127">
        <v>-1</v>
      </c>
      <c r="AD3127">
        <v>-1</v>
      </c>
      <c r="AE3127" s="4" t="s">
        <v>2828</v>
      </c>
      <c r="AF3127" s="9" t="s">
        <v>2829</v>
      </c>
      <c r="AG3127">
        <v>1</v>
      </c>
      <c r="AH3127">
        <v>0</v>
      </c>
      <c r="AI3127">
        <v>0</v>
      </c>
      <c r="AJ3127">
        <v>1</v>
      </c>
      <c r="AK3127" s="9" t="s">
        <v>2840</v>
      </c>
      <c r="AL3127">
        <f t="shared" si="1096"/>
        <v>0</v>
      </c>
      <c r="AM3127">
        <f>IF(AND(INDIRECT(AN3127)='Sample Select backend'!$C$2,INDIRECT(AO3127)=1,INDIRECT(AP3127)='Sample Select backend'!$F$2,INDIRECT(AQ3127)=1,INDIRECT(AR3127)='Sample Select backend'!$M$2),1,0)</f>
        <v>0</v>
      </c>
      <c r="AN3127" t="str">
        <f>_xlfn.CONCAT('Sample Select backend'!$C$4,ROW(AN3127))</f>
        <v>AE3127</v>
      </c>
      <c r="AO3127" s="9" t="str">
        <f>_xlfn.CONCAT('Sample Select backend'!$J$2,ROW(AO3127))</f>
        <v>AJ3127</v>
      </c>
      <c r="AP3127" t="str">
        <f>_xlfn.CONCAT('Sample Select backend'!$F$4,ROW(AP3127))</f>
        <v>AF3127</v>
      </c>
      <c r="AQ3127" t="str">
        <f>_xlfn.CONCAT('Sample Select backend'!$I$10,ROW(AQ3127))</f>
        <v>R3127</v>
      </c>
      <c r="AR3127" t="str">
        <f>_xlfn.CONCAT('Sample Select backend'!$M$4,ROW(AR3127))</f>
        <v>AK3127</v>
      </c>
      <c r="AS3127" t="str">
        <f t="shared" si="1097"/>
        <v>Senegal</v>
      </c>
      <c r="AT3127" s="9" t="str">
        <f t="shared" si="1098"/>
        <v>General</v>
      </c>
      <c r="AU3127">
        <f t="shared" si="1099"/>
        <v>0</v>
      </c>
      <c r="AV3127" s="9">
        <v>1</v>
      </c>
    </row>
    <row r="3128" spans="1:48" x14ac:dyDescent="0.35">
      <c r="A3128" s="24" t="s">
        <v>156</v>
      </c>
      <c r="B3128" s="24">
        <v>9</v>
      </c>
      <c r="C3128" s="24">
        <v>34</v>
      </c>
      <c r="D3128" s="24" t="s">
        <v>4263</v>
      </c>
      <c r="E3128" s="24"/>
      <c r="O3128" t="s">
        <v>2803</v>
      </c>
      <c r="P3128" t="s">
        <v>2809</v>
      </c>
      <c r="Q3128" t="s">
        <v>2815</v>
      </c>
      <c r="R3128">
        <v>0</v>
      </c>
      <c r="S3128">
        <v>-0.7</v>
      </c>
      <c r="T3128">
        <v>-4.32</v>
      </c>
      <c r="U3128">
        <v>67.58</v>
      </c>
      <c r="V3128">
        <v>-1</v>
      </c>
      <c r="W3128">
        <v>-1</v>
      </c>
      <c r="X3128">
        <v>-1</v>
      </c>
      <c r="Y3128">
        <v>-1</v>
      </c>
      <c r="Z3128">
        <v>-1</v>
      </c>
      <c r="AA3128">
        <v>-1</v>
      </c>
      <c r="AB3128">
        <v>-1</v>
      </c>
      <c r="AC3128">
        <v>-1</v>
      </c>
      <c r="AD3128">
        <v>-1</v>
      </c>
      <c r="AE3128" s="4" t="s">
        <v>2828</v>
      </c>
      <c r="AF3128" s="9" t="s">
        <v>2829</v>
      </c>
      <c r="AG3128">
        <v>1</v>
      </c>
      <c r="AH3128">
        <v>0</v>
      </c>
      <c r="AI3128">
        <v>0</v>
      </c>
      <c r="AJ3128">
        <v>1</v>
      </c>
      <c r="AK3128" s="9" t="s">
        <v>2840</v>
      </c>
      <c r="AL3128">
        <f t="shared" si="1096"/>
        <v>0</v>
      </c>
      <c r="AM3128">
        <f>IF(AND(INDIRECT(AN3128)='Sample Select backend'!$C$2,INDIRECT(AO3128)=1,INDIRECT(AP3128)='Sample Select backend'!$F$2,INDIRECT(AQ3128)=1,INDIRECT(AR3128)='Sample Select backend'!$M$2),1,0)</f>
        <v>0</v>
      </c>
      <c r="AN3128" t="str">
        <f>_xlfn.CONCAT('Sample Select backend'!$C$4,ROW(AN3128))</f>
        <v>AE3128</v>
      </c>
      <c r="AO3128" s="9" t="str">
        <f>_xlfn.CONCAT('Sample Select backend'!$J$2,ROW(AO3128))</f>
        <v>AJ3128</v>
      </c>
      <c r="AP3128" t="str">
        <f>_xlfn.CONCAT('Sample Select backend'!$F$4,ROW(AP3128))</f>
        <v>AF3128</v>
      </c>
      <c r="AQ3128" t="str">
        <f>_xlfn.CONCAT('Sample Select backend'!$I$10,ROW(AQ3128))</f>
        <v>R3128</v>
      </c>
      <c r="AR3128" t="str">
        <f>_xlfn.CONCAT('Sample Select backend'!$M$4,ROW(AR3128))</f>
        <v>AK3128</v>
      </c>
      <c r="AS3128" t="str">
        <f t="shared" si="1097"/>
        <v>Senegal</v>
      </c>
      <c r="AT3128" s="9">
        <f t="shared" si="1098"/>
        <v>34</v>
      </c>
      <c r="AU3128">
        <f t="shared" si="1099"/>
        <v>0</v>
      </c>
      <c r="AV3128" s="9">
        <v>1</v>
      </c>
    </row>
    <row r="3129" spans="1:48" x14ac:dyDescent="0.35">
      <c r="A3129" t="s">
        <v>163</v>
      </c>
      <c r="B3129">
        <v>1</v>
      </c>
      <c r="C3129">
        <v>6</v>
      </c>
      <c r="D3129" t="s">
        <v>2159</v>
      </c>
      <c r="E3129">
        <v>-2</v>
      </c>
      <c r="F3129">
        <v>2</v>
      </c>
      <c r="G3129">
        <v>2</v>
      </c>
      <c r="H3129">
        <v>2</v>
      </c>
      <c r="I3129">
        <v>2</v>
      </c>
      <c r="J3129">
        <v>2</v>
      </c>
      <c r="K3129">
        <v>1</v>
      </c>
      <c r="L3129">
        <v>2</v>
      </c>
      <c r="M3129">
        <v>1</v>
      </c>
      <c r="N3129" t="s">
        <v>2762</v>
      </c>
      <c r="O3129" t="s">
        <v>2800</v>
      </c>
      <c r="P3129" t="s">
        <v>2810</v>
      </c>
      <c r="Q3129" t="s">
        <v>2816</v>
      </c>
      <c r="R3129">
        <v>0</v>
      </c>
      <c r="S3129">
        <v>-1</v>
      </c>
      <c r="T3129">
        <v>-7.08</v>
      </c>
      <c r="U3129">
        <v>58.18</v>
      </c>
      <c r="V3129">
        <f t="shared" ref="V3129:V3142" si="1118">IF(E3129&gt;0,1,IF(E3129&lt;0,0,-1))</f>
        <v>0</v>
      </c>
      <c r="W3129">
        <f t="shared" ref="W3129:W3142" si="1119">IF(F3129&gt;0,1,IF(F3129&lt;0,0,-1))</f>
        <v>1</v>
      </c>
      <c r="X3129">
        <f t="shared" ref="X3129:X3142" si="1120">IF(G3129&gt;0,1,IF(G3129&lt;0,0,-1))</f>
        <v>1</v>
      </c>
      <c r="Y3129">
        <f t="shared" ref="Y3129:Y3142" si="1121">IF(H3129&gt;0,1,IF(H3129&lt;0,0,-1))</f>
        <v>1</v>
      </c>
      <c r="Z3129">
        <f t="shared" ref="Z3129:Z3142" si="1122">IF(I3129&gt;0,1,IF(I3129&lt;0,0,-1))</f>
        <v>1</v>
      </c>
      <c r="AA3129">
        <f t="shared" ref="AA3129:AA3142" si="1123">IF(J3129&gt;0,1,IF(J3129&lt;0,0,-1))</f>
        <v>1</v>
      </c>
      <c r="AB3129">
        <f t="shared" ref="AB3129:AB3142" si="1124">IF(K3129&gt;0,1,IF(K3129&lt;0,0,-1))</f>
        <v>1</v>
      </c>
      <c r="AC3129">
        <f t="shared" ref="AC3129:AC3142" si="1125">IF(L3129&gt;0,1,IF(L3129&lt;0,0,-1))</f>
        <v>1</v>
      </c>
      <c r="AD3129">
        <f t="shared" ref="AD3129:AD3142" si="1126">IF(M3129&gt;0,1,IF(M3129&lt;0,0,-1))</f>
        <v>1</v>
      </c>
      <c r="AE3129" s="4" t="s">
        <v>2828</v>
      </c>
      <c r="AF3129" s="9" t="s">
        <v>2829</v>
      </c>
      <c r="AG3129">
        <v>0</v>
      </c>
      <c r="AH3129">
        <v>1</v>
      </c>
      <c r="AI3129">
        <v>0</v>
      </c>
      <c r="AJ3129">
        <v>1</v>
      </c>
      <c r="AK3129" s="9" t="s">
        <v>2840</v>
      </c>
      <c r="AL3129">
        <f t="shared" si="1096"/>
        <v>0</v>
      </c>
      <c r="AM3129">
        <f>IF(AND(INDIRECT(AN3129)='Sample Select backend'!$C$2,INDIRECT(AO3129)=1,INDIRECT(AP3129)='Sample Select backend'!$F$2,INDIRECT(AQ3129)=1,INDIRECT(AR3129)='Sample Select backend'!$M$2),1,0)</f>
        <v>0</v>
      </c>
      <c r="AN3129" t="str">
        <f>_xlfn.CONCAT('Sample Select backend'!$C$4,ROW(AN3129))</f>
        <v>AE3129</v>
      </c>
      <c r="AO3129" s="9" t="str">
        <f>_xlfn.CONCAT('Sample Select backend'!$J$2,ROW(AO3129))</f>
        <v>AJ3129</v>
      </c>
      <c r="AP3129" t="str">
        <f>_xlfn.CONCAT('Sample Select backend'!$F$4,ROW(AP3129))</f>
        <v>AF3129</v>
      </c>
      <c r="AQ3129" t="str">
        <f>_xlfn.CONCAT('Sample Select backend'!$I$10,ROW(AQ3129))</f>
        <v>R3129</v>
      </c>
      <c r="AR3129" t="str">
        <f>_xlfn.CONCAT('Sample Select backend'!$M$4,ROW(AR3129))</f>
        <v>AK3129</v>
      </c>
      <c r="AS3129" t="str">
        <f t="shared" si="1097"/>
        <v>Serbia</v>
      </c>
      <c r="AT3129" s="9">
        <f t="shared" si="1098"/>
        <v>6</v>
      </c>
      <c r="AU3129">
        <f t="shared" si="1099"/>
        <v>1</v>
      </c>
      <c r="AV3129" s="9">
        <v>1</v>
      </c>
    </row>
    <row r="3130" spans="1:48" x14ac:dyDescent="0.35">
      <c r="A3130" t="s">
        <v>163</v>
      </c>
      <c r="B3130">
        <v>7</v>
      </c>
      <c r="C3130" t="s">
        <v>201</v>
      </c>
      <c r="D3130" t="s">
        <v>2152</v>
      </c>
      <c r="E3130">
        <v>-2</v>
      </c>
      <c r="F3130">
        <v>1</v>
      </c>
      <c r="G3130">
        <v>2</v>
      </c>
      <c r="H3130">
        <v>-1</v>
      </c>
      <c r="I3130">
        <v>2</v>
      </c>
      <c r="J3130">
        <v>2</v>
      </c>
      <c r="K3130">
        <v>1</v>
      </c>
      <c r="L3130">
        <v>2</v>
      </c>
      <c r="M3130">
        <v>1</v>
      </c>
      <c r="N3130" t="s">
        <v>2762</v>
      </c>
      <c r="O3130" t="s">
        <v>2800</v>
      </c>
      <c r="P3130" t="s">
        <v>2810</v>
      </c>
      <c r="Q3130" t="s">
        <v>2816</v>
      </c>
      <c r="R3130">
        <v>0</v>
      </c>
      <c r="S3130">
        <v>-1</v>
      </c>
      <c r="T3130">
        <v>-7.08</v>
      </c>
      <c r="U3130">
        <v>58.18</v>
      </c>
      <c r="V3130">
        <f t="shared" si="1118"/>
        <v>0</v>
      </c>
      <c r="W3130">
        <f t="shared" si="1119"/>
        <v>1</v>
      </c>
      <c r="X3130">
        <f t="shared" si="1120"/>
        <v>1</v>
      </c>
      <c r="Y3130">
        <f t="shared" si="1121"/>
        <v>0</v>
      </c>
      <c r="Z3130">
        <f t="shared" si="1122"/>
        <v>1</v>
      </c>
      <c r="AA3130">
        <f t="shared" si="1123"/>
        <v>1</v>
      </c>
      <c r="AB3130">
        <f t="shared" si="1124"/>
        <v>1</v>
      </c>
      <c r="AC3130">
        <f t="shared" si="1125"/>
        <v>1</v>
      </c>
      <c r="AD3130">
        <f t="shared" si="1126"/>
        <v>1</v>
      </c>
      <c r="AE3130" s="4" t="s">
        <v>2828</v>
      </c>
      <c r="AF3130" s="9" t="s">
        <v>2829</v>
      </c>
      <c r="AG3130">
        <v>0</v>
      </c>
      <c r="AH3130">
        <v>1</v>
      </c>
      <c r="AI3130">
        <v>0</v>
      </c>
      <c r="AJ3130">
        <v>1</v>
      </c>
      <c r="AK3130" s="9" t="s">
        <v>2840</v>
      </c>
      <c r="AL3130">
        <f t="shared" si="1096"/>
        <v>0</v>
      </c>
      <c r="AM3130">
        <f>IF(AND(INDIRECT(AN3130)='Sample Select backend'!$C$2,INDIRECT(AO3130)=1,INDIRECT(AP3130)='Sample Select backend'!$F$2,INDIRECT(AQ3130)=1,INDIRECT(AR3130)='Sample Select backend'!$M$2),1,0)</f>
        <v>0</v>
      </c>
      <c r="AN3130" t="str">
        <f>_xlfn.CONCAT('Sample Select backend'!$C$4,ROW(AN3130))</f>
        <v>AE3130</v>
      </c>
      <c r="AO3130" s="9" t="str">
        <f>_xlfn.CONCAT('Sample Select backend'!$J$2,ROW(AO3130))</f>
        <v>AJ3130</v>
      </c>
      <c r="AP3130" t="str">
        <f>_xlfn.CONCAT('Sample Select backend'!$F$4,ROW(AP3130))</f>
        <v>AF3130</v>
      </c>
      <c r="AQ3130" t="str">
        <f>_xlfn.CONCAT('Sample Select backend'!$I$10,ROW(AQ3130))</f>
        <v>R3130</v>
      </c>
      <c r="AR3130" t="str">
        <f>_xlfn.CONCAT('Sample Select backend'!$M$4,ROW(AR3130))</f>
        <v>AK3130</v>
      </c>
      <c r="AS3130" t="str">
        <f t="shared" si="1097"/>
        <v>Serbia</v>
      </c>
      <c r="AT3130" s="9" t="str">
        <f t="shared" si="1098"/>
        <v>Other</v>
      </c>
      <c r="AU3130">
        <f t="shared" si="1099"/>
        <v>0</v>
      </c>
      <c r="AV3130" s="9">
        <v>1</v>
      </c>
    </row>
    <row r="3131" spans="1:48" x14ac:dyDescent="0.35">
      <c r="A3131" t="s">
        <v>163</v>
      </c>
      <c r="B3131">
        <v>7</v>
      </c>
      <c r="C3131">
        <v>30</v>
      </c>
      <c r="D3131" t="s">
        <v>2147</v>
      </c>
      <c r="E3131">
        <v>1</v>
      </c>
      <c r="F3131">
        <v>1</v>
      </c>
      <c r="G3131">
        <v>2</v>
      </c>
      <c r="H3131">
        <v>1</v>
      </c>
      <c r="I3131">
        <v>2</v>
      </c>
      <c r="J3131">
        <v>2</v>
      </c>
      <c r="K3131">
        <v>1</v>
      </c>
      <c r="L3131">
        <v>-2</v>
      </c>
      <c r="M3131">
        <v>1</v>
      </c>
      <c r="N3131" t="s">
        <v>2762</v>
      </c>
      <c r="O3131" t="s">
        <v>2800</v>
      </c>
      <c r="P3131" t="s">
        <v>2810</v>
      </c>
      <c r="Q3131" t="s">
        <v>2816</v>
      </c>
      <c r="R3131">
        <v>0</v>
      </c>
      <c r="S3131">
        <v>-1</v>
      </c>
      <c r="T3131">
        <v>-7.08</v>
      </c>
      <c r="U3131">
        <v>58.18</v>
      </c>
      <c r="V3131">
        <f t="shared" si="1118"/>
        <v>1</v>
      </c>
      <c r="W3131">
        <f t="shared" si="1119"/>
        <v>1</v>
      </c>
      <c r="X3131">
        <f t="shared" si="1120"/>
        <v>1</v>
      </c>
      <c r="Y3131">
        <f t="shared" si="1121"/>
        <v>1</v>
      </c>
      <c r="Z3131">
        <f t="shared" si="1122"/>
        <v>1</v>
      </c>
      <c r="AA3131">
        <f t="shared" si="1123"/>
        <v>1</v>
      </c>
      <c r="AB3131">
        <f t="shared" si="1124"/>
        <v>1</v>
      </c>
      <c r="AC3131">
        <f t="shared" si="1125"/>
        <v>0</v>
      </c>
      <c r="AD3131">
        <f t="shared" si="1126"/>
        <v>1</v>
      </c>
      <c r="AE3131" s="4" t="s">
        <v>2828</v>
      </c>
      <c r="AF3131" s="9" t="s">
        <v>2829</v>
      </c>
      <c r="AG3131">
        <v>0</v>
      </c>
      <c r="AH3131">
        <v>1</v>
      </c>
      <c r="AI3131">
        <v>0</v>
      </c>
      <c r="AJ3131">
        <v>1</v>
      </c>
      <c r="AK3131" s="9" t="s">
        <v>2840</v>
      </c>
      <c r="AL3131">
        <f t="shared" si="1096"/>
        <v>0</v>
      </c>
      <c r="AM3131">
        <f>IF(AND(INDIRECT(AN3131)='Sample Select backend'!$C$2,INDIRECT(AO3131)=1,INDIRECT(AP3131)='Sample Select backend'!$F$2,INDIRECT(AQ3131)=1,INDIRECT(AR3131)='Sample Select backend'!$M$2),1,0)</f>
        <v>0</v>
      </c>
      <c r="AN3131" t="str">
        <f>_xlfn.CONCAT('Sample Select backend'!$C$4,ROW(AN3131))</f>
        <v>AE3131</v>
      </c>
      <c r="AO3131" s="9" t="str">
        <f>_xlfn.CONCAT('Sample Select backend'!$J$2,ROW(AO3131))</f>
        <v>AJ3131</v>
      </c>
      <c r="AP3131" t="str">
        <f>_xlfn.CONCAT('Sample Select backend'!$F$4,ROW(AP3131))</f>
        <v>AF3131</v>
      </c>
      <c r="AQ3131" t="str">
        <f>_xlfn.CONCAT('Sample Select backend'!$I$10,ROW(AQ3131))</f>
        <v>R3131</v>
      </c>
      <c r="AR3131" t="str">
        <f>_xlfn.CONCAT('Sample Select backend'!$M$4,ROW(AR3131))</f>
        <v>AK3131</v>
      </c>
      <c r="AS3131" t="str">
        <f t="shared" si="1097"/>
        <v>Serbia</v>
      </c>
      <c r="AT3131" s="9">
        <f t="shared" si="1098"/>
        <v>30</v>
      </c>
      <c r="AU3131">
        <f t="shared" si="1099"/>
        <v>0</v>
      </c>
      <c r="AV3131" s="9">
        <v>1</v>
      </c>
    </row>
    <row r="3132" spans="1:48" x14ac:dyDescent="0.35">
      <c r="A3132" t="s">
        <v>163</v>
      </c>
      <c r="B3132">
        <v>6</v>
      </c>
      <c r="C3132">
        <v>27</v>
      </c>
      <c r="D3132" t="s">
        <v>2154</v>
      </c>
      <c r="E3132">
        <v>1</v>
      </c>
      <c r="F3132">
        <v>1</v>
      </c>
      <c r="G3132">
        <v>2</v>
      </c>
      <c r="H3132">
        <v>-1</v>
      </c>
      <c r="I3132">
        <v>2</v>
      </c>
      <c r="J3132">
        <v>2</v>
      </c>
      <c r="K3132">
        <v>1</v>
      </c>
      <c r="L3132">
        <v>2</v>
      </c>
      <c r="M3132">
        <v>1</v>
      </c>
      <c r="N3132" t="s">
        <v>2762</v>
      </c>
      <c r="O3132" t="s">
        <v>2800</v>
      </c>
      <c r="P3132" t="s">
        <v>2810</v>
      </c>
      <c r="Q3132" t="s">
        <v>2816</v>
      </c>
      <c r="R3132">
        <v>0</v>
      </c>
      <c r="S3132">
        <v>-1</v>
      </c>
      <c r="T3132">
        <v>-7.08</v>
      </c>
      <c r="U3132">
        <v>58.18</v>
      </c>
      <c r="V3132">
        <f t="shared" si="1118"/>
        <v>1</v>
      </c>
      <c r="W3132">
        <f t="shared" si="1119"/>
        <v>1</v>
      </c>
      <c r="X3132">
        <f t="shared" si="1120"/>
        <v>1</v>
      </c>
      <c r="Y3132">
        <f t="shared" si="1121"/>
        <v>0</v>
      </c>
      <c r="Z3132">
        <f t="shared" si="1122"/>
        <v>1</v>
      </c>
      <c r="AA3132">
        <f t="shared" si="1123"/>
        <v>1</v>
      </c>
      <c r="AB3132">
        <f t="shared" si="1124"/>
        <v>1</v>
      </c>
      <c r="AC3132">
        <f t="shared" si="1125"/>
        <v>1</v>
      </c>
      <c r="AD3132">
        <f t="shared" si="1126"/>
        <v>1</v>
      </c>
      <c r="AE3132" s="4" t="s">
        <v>2828</v>
      </c>
      <c r="AF3132" s="9" t="s">
        <v>2829</v>
      </c>
      <c r="AG3132">
        <v>0</v>
      </c>
      <c r="AH3132">
        <v>1</v>
      </c>
      <c r="AI3132">
        <v>0</v>
      </c>
      <c r="AJ3132">
        <v>1</v>
      </c>
      <c r="AK3132" s="9" t="s">
        <v>2840</v>
      </c>
      <c r="AL3132">
        <f t="shared" si="1096"/>
        <v>0</v>
      </c>
      <c r="AM3132">
        <f>IF(AND(INDIRECT(AN3132)='Sample Select backend'!$C$2,INDIRECT(AO3132)=1,INDIRECT(AP3132)='Sample Select backend'!$F$2,INDIRECT(AQ3132)=1,INDIRECT(AR3132)='Sample Select backend'!$M$2),1,0)</f>
        <v>0</v>
      </c>
      <c r="AN3132" t="str">
        <f>_xlfn.CONCAT('Sample Select backend'!$C$4,ROW(AN3132))</f>
        <v>AE3132</v>
      </c>
      <c r="AO3132" s="9" t="str">
        <f>_xlfn.CONCAT('Sample Select backend'!$J$2,ROW(AO3132))</f>
        <v>AJ3132</v>
      </c>
      <c r="AP3132" t="str">
        <f>_xlfn.CONCAT('Sample Select backend'!$F$4,ROW(AP3132))</f>
        <v>AF3132</v>
      </c>
      <c r="AQ3132" t="str">
        <f>_xlfn.CONCAT('Sample Select backend'!$I$10,ROW(AQ3132))</f>
        <v>R3132</v>
      </c>
      <c r="AR3132" t="str">
        <f>_xlfn.CONCAT('Sample Select backend'!$M$4,ROW(AR3132))</f>
        <v>AK3132</v>
      </c>
      <c r="AS3132" t="str">
        <f t="shared" si="1097"/>
        <v>Serbia</v>
      </c>
      <c r="AT3132" s="9">
        <f t="shared" si="1098"/>
        <v>27</v>
      </c>
      <c r="AU3132">
        <f t="shared" si="1099"/>
        <v>0</v>
      </c>
      <c r="AV3132" s="9">
        <v>1</v>
      </c>
    </row>
    <row r="3133" spans="1:48" x14ac:dyDescent="0.35">
      <c r="A3133" t="s">
        <v>163</v>
      </c>
      <c r="B3133">
        <v>6</v>
      </c>
      <c r="C3133">
        <v>25</v>
      </c>
      <c r="D3133" t="s">
        <v>2158</v>
      </c>
      <c r="E3133">
        <v>-2</v>
      </c>
      <c r="F3133">
        <v>1</v>
      </c>
      <c r="G3133">
        <v>2</v>
      </c>
      <c r="H3133">
        <v>-1</v>
      </c>
      <c r="I3133">
        <v>2</v>
      </c>
      <c r="J3133">
        <v>2</v>
      </c>
      <c r="K3133">
        <v>1</v>
      </c>
      <c r="L3133">
        <v>-2</v>
      </c>
      <c r="M3133">
        <v>1</v>
      </c>
      <c r="N3133" t="s">
        <v>2762</v>
      </c>
      <c r="O3133" t="s">
        <v>2800</v>
      </c>
      <c r="P3133" t="s">
        <v>2810</v>
      </c>
      <c r="Q3133" t="s">
        <v>2816</v>
      </c>
      <c r="R3133">
        <v>0</v>
      </c>
      <c r="S3133">
        <v>-1</v>
      </c>
      <c r="T3133">
        <v>-7.08</v>
      </c>
      <c r="U3133">
        <v>58.18</v>
      </c>
      <c r="V3133">
        <f t="shared" si="1118"/>
        <v>0</v>
      </c>
      <c r="W3133">
        <f t="shared" si="1119"/>
        <v>1</v>
      </c>
      <c r="X3133">
        <f t="shared" si="1120"/>
        <v>1</v>
      </c>
      <c r="Y3133">
        <f t="shared" si="1121"/>
        <v>0</v>
      </c>
      <c r="Z3133">
        <f t="shared" si="1122"/>
        <v>1</v>
      </c>
      <c r="AA3133">
        <f t="shared" si="1123"/>
        <v>1</v>
      </c>
      <c r="AB3133">
        <f t="shared" si="1124"/>
        <v>1</v>
      </c>
      <c r="AC3133">
        <f t="shared" si="1125"/>
        <v>0</v>
      </c>
      <c r="AD3133">
        <f t="shared" si="1126"/>
        <v>1</v>
      </c>
      <c r="AE3133" s="4" t="s">
        <v>2828</v>
      </c>
      <c r="AF3133" s="9" t="s">
        <v>2829</v>
      </c>
      <c r="AG3133">
        <v>0</v>
      </c>
      <c r="AH3133">
        <v>1</v>
      </c>
      <c r="AI3133">
        <v>0</v>
      </c>
      <c r="AJ3133">
        <v>1</v>
      </c>
      <c r="AK3133" s="9" t="s">
        <v>2840</v>
      </c>
      <c r="AL3133">
        <f t="shared" si="1096"/>
        <v>0</v>
      </c>
      <c r="AM3133">
        <f>IF(AND(INDIRECT(AN3133)='Sample Select backend'!$C$2,INDIRECT(AO3133)=1,INDIRECT(AP3133)='Sample Select backend'!$F$2,INDIRECT(AQ3133)=1,INDIRECT(AR3133)='Sample Select backend'!$M$2),1,0)</f>
        <v>0</v>
      </c>
      <c r="AN3133" t="str">
        <f>_xlfn.CONCAT('Sample Select backend'!$C$4,ROW(AN3133))</f>
        <v>AE3133</v>
      </c>
      <c r="AO3133" s="9" t="str">
        <f>_xlfn.CONCAT('Sample Select backend'!$J$2,ROW(AO3133))</f>
        <v>AJ3133</v>
      </c>
      <c r="AP3133" t="str">
        <f>_xlfn.CONCAT('Sample Select backend'!$F$4,ROW(AP3133))</f>
        <v>AF3133</v>
      </c>
      <c r="AQ3133" t="str">
        <f>_xlfn.CONCAT('Sample Select backend'!$I$10,ROW(AQ3133))</f>
        <v>R3133</v>
      </c>
      <c r="AR3133" t="str">
        <f>_xlfn.CONCAT('Sample Select backend'!$M$4,ROW(AR3133))</f>
        <v>AK3133</v>
      </c>
      <c r="AS3133" t="str">
        <f t="shared" si="1097"/>
        <v>Serbia</v>
      </c>
      <c r="AT3133" s="9">
        <f t="shared" si="1098"/>
        <v>25</v>
      </c>
      <c r="AU3133">
        <f t="shared" si="1099"/>
        <v>0</v>
      </c>
      <c r="AV3133" s="9">
        <v>1</v>
      </c>
    </row>
    <row r="3134" spans="1:48" x14ac:dyDescent="0.35">
      <c r="A3134" t="s">
        <v>163</v>
      </c>
      <c r="B3134">
        <v>6</v>
      </c>
      <c r="C3134">
        <v>29</v>
      </c>
      <c r="D3134" t="s">
        <v>2150</v>
      </c>
      <c r="E3134">
        <v>2</v>
      </c>
      <c r="F3134">
        <v>1</v>
      </c>
      <c r="G3134">
        <v>-2</v>
      </c>
      <c r="H3134">
        <v>-1</v>
      </c>
      <c r="I3134">
        <v>-2</v>
      </c>
      <c r="J3134">
        <v>2</v>
      </c>
      <c r="K3134">
        <v>1</v>
      </c>
      <c r="L3134">
        <v>2</v>
      </c>
      <c r="M3134">
        <v>1</v>
      </c>
      <c r="N3134" t="s">
        <v>2762</v>
      </c>
      <c r="O3134" t="s">
        <v>2800</v>
      </c>
      <c r="P3134" t="s">
        <v>2810</v>
      </c>
      <c r="Q3134" t="s">
        <v>2816</v>
      </c>
      <c r="R3134">
        <v>0</v>
      </c>
      <c r="S3134">
        <v>-1</v>
      </c>
      <c r="T3134">
        <v>-7.08</v>
      </c>
      <c r="U3134">
        <v>58.18</v>
      </c>
      <c r="V3134">
        <f t="shared" si="1118"/>
        <v>1</v>
      </c>
      <c r="W3134">
        <f t="shared" si="1119"/>
        <v>1</v>
      </c>
      <c r="X3134">
        <f t="shared" si="1120"/>
        <v>0</v>
      </c>
      <c r="Y3134">
        <f t="shared" si="1121"/>
        <v>0</v>
      </c>
      <c r="Z3134">
        <f t="shared" si="1122"/>
        <v>0</v>
      </c>
      <c r="AA3134">
        <f t="shared" si="1123"/>
        <v>1</v>
      </c>
      <c r="AB3134">
        <f t="shared" si="1124"/>
        <v>1</v>
      </c>
      <c r="AC3134">
        <f t="shared" si="1125"/>
        <v>1</v>
      </c>
      <c r="AD3134">
        <f t="shared" si="1126"/>
        <v>1</v>
      </c>
      <c r="AE3134" s="4" t="s">
        <v>2828</v>
      </c>
      <c r="AF3134" s="9" t="s">
        <v>2829</v>
      </c>
      <c r="AG3134">
        <v>0</v>
      </c>
      <c r="AH3134">
        <v>1</v>
      </c>
      <c r="AI3134">
        <v>0</v>
      </c>
      <c r="AJ3134">
        <v>1</v>
      </c>
      <c r="AK3134" s="9" t="s">
        <v>2840</v>
      </c>
      <c r="AL3134">
        <f t="shared" si="1096"/>
        <v>0</v>
      </c>
      <c r="AM3134">
        <f>IF(AND(INDIRECT(AN3134)='Sample Select backend'!$C$2,INDIRECT(AO3134)=1,INDIRECT(AP3134)='Sample Select backend'!$F$2,INDIRECT(AQ3134)=1,INDIRECT(AR3134)='Sample Select backend'!$M$2),1,0)</f>
        <v>0</v>
      </c>
      <c r="AN3134" t="str">
        <f>_xlfn.CONCAT('Sample Select backend'!$C$4,ROW(AN3134))</f>
        <v>AE3134</v>
      </c>
      <c r="AO3134" s="9" t="str">
        <f>_xlfn.CONCAT('Sample Select backend'!$J$2,ROW(AO3134))</f>
        <v>AJ3134</v>
      </c>
      <c r="AP3134" t="str">
        <f>_xlfn.CONCAT('Sample Select backend'!$F$4,ROW(AP3134))</f>
        <v>AF3134</v>
      </c>
      <c r="AQ3134" t="str">
        <f>_xlfn.CONCAT('Sample Select backend'!$I$10,ROW(AQ3134))</f>
        <v>R3134</v>
      </c>
      <c r="AR3134" t="str">
        <f>_xlfn.CONCAT('Sample Select backend'!$M$4,ROW(AR3134))</f>
        <v>AK3134</v>
      </c>
      <c r="AS3134" t="str">
        <f t="shared" si="1097"/>
        <v>Serbia</v>
      </c>
      <c r="AT3134" s="9">
        <f t="shared" si="1098"/>
        <v>29</v>
      </c>
      <c r="AU3134">
        <f t="shared" si="1099"/>
        <v>0</v>
      </c>
      <c r="AV3134" s="9">
        <v>1</v>
      </c>
    </row>
    <row r="3135" spans="1:48" x14ac:dyDescent="0.35">
      <c r="A3135" t="s">
        <v>163</v>
      </c>
      <c r="B3135">
        <v>7</v>
      </c>
      <c r="C3135">
        <v>30</v>
      </c>
      <c r="D3135" t="s">
        <v>2151</v>
      </c>
      <c r="E3135">
        <v>1</v>
      </c>
      <c r="F3135">
        <v>1</v>
      </c>
      <c r="G3135">
        <v>2</v>
      </c>
      <c r="H3135">
        <v>1</v>
      </c>
      <c r="I3135">
        <v>2</v>
      </c>
      <c r="J3135">
        <v>2</v>
      </c>
      <c r="K3135">
        <v>1</v>
      </c>
      <c r="L3135">
        <v>2</v>
      </c>
      <c r="M3135">
        <v>1</v>
      </c>
      <c r="N3135" t="s">
        <v>2762</v>
      </c>
      <c r="O3135" t="s">
        <v>2800</v>
      </c>
      <c r="P3135" t="s">
        <v>2810</v>
      </c>
      <c r="Q3135" t="s">
        <v>2816</v>
      </c>
      <c r="R3135">
        <v>0</v>
      </c>
      <c r="S3135">
        <v>-1</v>
      </c>
      <c r="T3135">
        <v>-7.08</v>
      </c>
      <c r="U3135">
        <v>58.18</v>
      </c>
      <c r="V3135">
        <f t="shared" si="1118"/>
        <v>1</v>
      </c>
      <c r="W3135">
        <f t="shared" si="1119"/>
        <v>1</v>
      </c>
      <c r="X3135">
        <f t="shared" si="1120"/>
        <v>1</v>
      </c>
      <c r="Y3135">
        <f t="shared" si="1121"/>
        <v>1</v>
      </c>
      <c r="Z3135">
        <f t="shared" si="1122"/>
        <v>1</v>
      </c>
      <c r="AA3135">
        <f t="shared" si="1123"/>
        <v>1</v>
      </c>
      <c r="AB3135">
        <f t="shared" si="1124"/>
        <v>1</v>
      </c>
      <c r="AC3135">
        <f t="shared" si="1125"/>
        <v>1</v>
      </c>
      <c r="AD3135">
        <f t="shared" si="1126"/>
        <v>1</v>
      </c>
      <c r="AE3135" s="4" t="s">
        <v>2828</v>
      </c>
      <c r="AF3135" s="9" t="s">
        <v>2829</v>
      </c>
      <c r="AG3135">
        <v>0</v>
      </c>
      <c r="AH3135">
        <v>1</v>
      </c>
      <c r="AI3135">
        <v>0</v>
      </c>
      <c r="AJ3135">
        <v>1</v>
      </c>
      <c r="AK3135" s="9" t="s">
        <v>2840</v>
      </c>
      <c r="AL3135">
        <f t="shared" si="1096"/>
        <v>0</v>
      </c>
      <c r="AM3135">
        <f>IF(AND(INDIRECT(AN3135)='Sample Select backend'!$C$2,INDIRECT(AO3135)=1,INDIRECT(AP3135)='Sample Select backend'!$F$2,INDIRECT(AQ3135)=1,INDIRECT(AR3135)='Sample Select backend'!$M$2),1,0)</f>
        <v>0</v>
      </c>
      <c r="AN3135" t="str">
        <f>_xlfn.CONCAT('Sample Select backend'!$C$4,ROW(AN3135))</f>
        <v>AE3135</v>
      </c>
      <c r="AO3135" s="9" t="str">
        <f>_xlfn.CONCAT('Sample Select backend'!$J$2,ROW(AO3135))</f>
        <v>AJ3135</v>
      </c>
      <c r="AP3135" t="str">
        <f>_xlfn.CONCAT('Sample Select backend'!$F$4,ROW(AP3135))</f>
        <v>AF3135</v>
      </c>
      <c r="AQ3135" t="str">
        <f>_xlfn.CONCAT('Sample Select backend'!$I$10,ROW(AQ3135))</f>
        <v>R3135</v>
      </c>
      <c r="AR3135" t="str">
        <f>_xlfn.CONCAT('Sample Select backend'!$M$4,ROW(AR3135))</f>
        <v>AK3135</v>
      </c>
      <c r="AS3135" t="str">
        <f t="shared" si="1097"/>
        <v>Serbia</v>
      </c>
      <c r="AT3135" s="9">
        <f t="shared" si="1098"/>
        <v>30</v>
      </c>
      <c r="AU3135">
        <f t="shared" si="1099"/>
        <v>0</v>
      </c>
      <c r="AV3135" s="9">
        <v>1</v>
      </c>
    </row>
    <row r="3136" spans="1:48" x14ac:dyDescent="0.35">
      <c r="A3136" t="s">
        <v>163</v>
      </c>
      <c r="B3136">
        <v>6</v>
      </c>
      <c r="C3136">
        <v>25</v>
      </c>
      <c r="D3136" t="s">
        <v>2155</v>
      </c>
      <c r="E3136">
        <v>1</v>
      </c>
      <c r="F3136">
        <v>1</v>
      </c>
      <c r="G3136">
        <v>2</v>
      </c>
      <c r="H3136">
        <v>-1</v>
      </c>
      <c r="I3136">
        <v>2</v>
      </c>
      <c r="J3136">
        <v>2</v>
      </c>
      <c r="K3136">
        <v>1</v>
      </c>
      <c r="L3136">
        <v>-2</v>
      </c>
      <c r="M3136">
        <v>1</v>
      </c>
      <c r="N3136" t="s">
        <v>2762</v>
      </c>
      <c r="O3136" t="s">
        <v>2800</v>
      </c>
      <c r="P3136" t="s">
        <v>2810</v>
      </c>
      <c r="Q3136" t="s">
        <v>2816</v>
      </c>
      <c r="R3136">
        <v>0</v>
      </c>
      <c r="S3136">
        <v>-1</v>
      </c>
      <c r="T3136">
        <v>-7.08</v>
      </c>
      <c r="U3136">
        <v>58.18</v>
      </c>
      <c r="V3136">
        <f t="shared" si="1118"/>
        <v>1</v>
      </c>
      <c r="W3136">
        <f t="shared" si="1119"/>
        <v>1</v>
      </c>
      <c r="X3136">
        <f t="shared" si="1120"/>
        <v>1</v>
      </c>
      <c r="Y3136">
        <f t="shared" si="1121"/>
        <v>0</v>
      </c>
      <c r="Z3136">
        <f t="shared" si="1122"/>
        <v>1</v>
      </c>
      <c r="AA3136">
        <f t="shared" si="1123"/>
        <v>1</v>
      </c>
      <c r="AB3136">
        <f t="shared" si="1124"/>
        <v>1</v>
      </c>
      <c r="AC3136">
        <f t="shared" si="1125"/>
        <v>0</v>
      </c>
      <c r="AD3136">
        <f t="shared" si="1126"/>
        <v>1</v>
      </c>
      <c r="AE3136" s="4" t="s">
        <v>2828</v>
      </c>
      <c r="AF3136" s="9" t="s">
        <v>2829</v>
      </c>
      <c r="AG3136">
        <v>0</v>
      </c>
      <c r="AH3136">
        <v>1</v>
      </c>
      <c r="AI3136">
        <v>0</v>
      </c>
      <c r="AJ3136">
        <v>1</v>
      </c>
      <c r="AK3136" s="9" t="s">
        <v>2840</v>
      </c>
      <c r="AL3136">
        <f t="shared" si="1096"/>
        <v>0</v>
      </c>
      <c r="AM3136">
        <f>IF(AND(INDIRECT(AN3136)='Sample Select backend'!$C$2,INDIRECT(AO3136)=1,INDIRECT(AP3136)='Sample Select backend'!$F$2,INDIRECT(AQ3136)=1,INDIRECT(AR3136)='Sample Select backend'!$M$2),1,0)</f>
        <v>0</v>
      </c>
      <c r="AN3136" t="str">
        <f>_xlfn.CONCAT('Sample Select backend'!$C$4,ROW(AN3136))</f>
        <v>AE3136</v>
      </c>
      <c r="AO3136" s="9" t="str">
        <f>_xlfn.CONCAT('Sample Select backend'!$J$2,ROW(AO3136))</f>
        <v>AJ3136</v>
      </c>
      <c r="AP3136" t="str">
        <f>_xlfn.CONCAT('Sample Select backend'!$F$4,ROW(AP3136))</f>
        <v>AF3136</v>
      </c>
      <c r="AQ3136" t="str">
        <f>_xlfn.CONCAT('Sample Select backend'!$I$10,ROW(AQ3136))</f>
        <v>R3136</v>
      </c>
      <c r="AR3136" t="str">
        <f>_xlfn.CONCAT('Sample Select backend'!$M$4,ROW(AR3136))</f>
        <v>AK3136</v>
      </c>
      <c r="AS3136" t="str">
        <f t="shared" si="1097"/>
        <v>Serbia</v>
      </c>
      <c r="AT3136" s="9">
        <f t="shared" si="1098"/>
        <v>25</v>
      </c>
      <c r="AU3136">
        <f t="shared" si="1099"/>
        <v>0</v>
      </c>
      <c r="AV3136" s="9">
        <v>1</v>
      </c>
    </row>
    <row r="3137" spans="1:48" x14ac:dyDescent="0.35">
      <c r="A3137" t="s">
        <v>163</v>
      </c>
      <c r="B3137">
        <v>5</v>
      </c>
      <c r="C3137" t="s">
        <v>204</v>
      </c>
      <c r="D3137" t="s">
        <v>2157</v>
      </c>
      <c r="E3137">
        <v>1</v>
      </c>
      <c r="F3137">
        <v>-2</v>
      </c>
      <c r="G3137">
        <v>-2</v>
      </c>
      <c r="H3137">
        <v>-1</v>
      </c>
      <c r="I3137">
        <v>-2</v>
      </c>
      <c r="J3137">
        <v>2</v>
      </c>
      <c r="K3137">
        <v>1</v>
      </c>
      <c r="L3137">
        <v>2</v>
      </c>
      <c r="M3137">
        <v>1</v>
      </c>
      <c r="N3137" t="s">
        <v>2762</v>
      </c>
      <c r="O3137" t="s">
        <v>2800</v>
      </c>
      <c r="P3137" t="s">
        <v>2810</v>
      </c>
      <c r="Q3137" t="s">
        <v>2816</v>
      </c>
      <c r="R3137">
        <v>0</v>
      </c>
      <c r="S3137">
        <v>-1</v>
      </c>
      <c r="T3137">
        <v>-7.08</v>
      </c>
      <c r="U3137">
        <v>58.18</v>
      </c>
      <c r="V3137">
        <f t="shared" si="1118"/>
        <v>1</v>
      </c>
      <c r="W3137">
        <f t="shared" si="1119"/>
        <v>0</v>
      </c>
      <c r="X3137">
        <f t="shared" si="1120"/>
        <v>0</v>
      </c>
      <c r="Y3137">
        <f t="shared" si="1121"/>
        <v>0</v>
      </c>
      <c r="Z3137">
        <f t="shared" si="1122"/>
        <v>0</v>
      </c>
      <c r="AA3137">
        <f t="shared" si="1123"/>
        <v>1</v>
      </c>
      <c r="AB3137">
        <f t="shared" si="1124"/>
        <v>1</v>
      </c>
      <c r="AC3137">
        <f t="shared" si="1125"/>
        <v>1</v>
      </c>
      <c r="AD3137">
        <f t="shared" si="1126"/>
        <v>1</v>
      </c>
      <c r="AE3137" s="4" t="s">
        <v>2828</v>
      </c>
      <c r="AF3137" s="9" t="s">
        <v>2829</v>
      </c>
      <c r="AG3137">
        <v>0</v>
      </c>
      <c r="AH3137">
        <v>1</v>
      </c>
      <c r="AI3137">
        <v>0</v>
      </c>
      <c r="AJ3137">
        <v>1</v>
      </c>
      <c r="AK3137" s="9" t="s">
        <v>2840</v>
      </c>
      <c r="AL3137">
        <f t="shared" si="1096"/>
        <v>0</v>
      </c>
      <c r="AM3137">
        <f>IF(AND(INDIRECT(AN3137)='Sample Select backend'!$C$2,INDIRECT(AO3137)=1,INDIRECT(AP3137)='Sample Select backend'!$F$2,INDIRECT(AQ3137)=1,INDIRECT(AR3137)='Sample Select backend'!$M$2),1,0)</f>
        <v>0</v>
      </c>
      <c r="AN3137" t="str">
        <f>_xlfn.CONCAT('Sample Select backend'!$C$4,ROW(AN3137))</f>
        <v>AE3137</v>
      </c>
      <c r="AO3137" s="9" t="str">
        <f>_xlfn.CONCAT('Sample Select backend'!$J$2,ROW(AO3137))</f>
        <v>AJ3137</v>
      </c>
      <c r="AP3137" t="str">
        <f>_xlfn.CONCAT('Sample Select backend'!$F$4,ROW(AP3137))</f>
        <v>AF3137</v>
      </c>
      <c r="AQ3137" t="str">
        <f>_xlfn.CONCAT('Sample Select backend'!$I$10,ROW(AQ3137))</f>
        <v>R3137</v>
      </c>
      <c r="AR3137" t="str">
        <f>_xlfn.CONCAT('Sample Select backend'!$M$4,ROW(AR3137))</f>
        <v>AK3137</v>
      </c>
      <c r="AS3137" t="str">
        <f t="shared" si="1097"/>
        <v>Serbia</v>
      </c>
      <c r="AT3137" s="9" t="str">
        <f t="shared" si="1098"/>
        <v>General</v>
      </c>
      <c r="AU3137">
        <f t="shared" si="1099"/>
        <v>0</v>
      </c>
      <c r="AV3137" s="9">
        <v>1</v>
      </c>
    </row>
    <row r="3138" spans="1:48" x14ac:dyDescent="0.35">
      <c r="A3138" t="s">
        <v>163</v>
      </c>
      <c r="B3138">
        <v>2</v>
      </c>
      <c r="C3138">
        <v>14</v>
      </c>
      <c r="D3138" t="s">
        <v>2153</v>
      </c>
      <c r="E3138">
        <v>-2</v>
      </c>
      <c r="F3138">
        <v>2</v>
      </c>
      <c r="G3138">
        <v>2</v>
      </c>
      <c r="H3138">
        <v>2</v>
      </c>
      <c r="I3138">
        <v>2</v>
      </c>
      <c r="J3138">
        <v>2</v>
      </c>
      <c r="K3138">
        <v>1</v>
      </c>
      <c r="L3138">
        <v>2</v>
      </c>
      <c r="M3138">
        <v>1</v>
      </c>
      <c r="N3138" t="s">
        <v>2762</v>
      </c>
      <c r="O3138" t="s">
        <v>2800</v>
      </c>
      <c r="P3138" t="s">
        <v>2810</v>
      </c>
      <c r="Q3138" t="s">
        <v>2816</v>
      </c>
      <c r="R3138">
        <v>0</v>
      </c>
      <c r="S3138">
        <v>-1</v>
      </c>
      <c r="T3138">
        <v>-7.08</v>
      </c>
      <c r="U3138">
        <v>58.18</v>
      </c>
      <c r="V3138">
        <f t="shared" si="1118"/>
        <v>0</v>
      </c>
      <c r="W3138">
        <f t="shared" si="1119"/>
        <v>1</v>
      </c>
      <c r="X3138">
        <f t="shared" si="1120"/>
        <v>1</v>
      </c>
      <c r="Y3138">
        <f t="shared" si="1121"/>
        <v>1</v>
      </c>
      <c r="Z3138">
        <f t="shared" si="1122"/>
        <v>1</v>
      </c>
      <c r="AA3138">
        <f t="shared" si="1123"/>
        <v>1</v>
      </c>
      <c r="AB3138">
        <f t="shared" si="1124"/>
        <v>1</v>
      </c>
      <c r="AC3138">
        <f t="shared" si="1125"/>
        <v>1</v>
      </c>
      <c r="AD3138">
        <f t="shared" si="1126"/>
        <v>1</v>
      </c>
      <c r="AE3138" s="4" t="s">
        <v>2828</v>
      </c>
      <c r="AF3138" s="9" t="s">
        <v>2829</v>
      </c>
      <c r="AG3138">
        <v>0</v>
      </c>
      <c r="AH3138">
        <v>1</v>
      </c>
      <c r="AI3138">
        <v>0</v>
      </c>
      <c r="AJ3138">
        <v>1</v>
      </c>
      <c r="AK3138" s="9" t="s">
        <v>2840</v>
      </c>
      <c r="AL3138">
        <f t="shared" ref="AL3138:AL3201" si="1127">IF(OR(B3138="other",B3138="international",B3138="Transfers",B3138="expenditure"),1,0)</f>
        <v>0</v>
      </c>
      <c r="AM3138">
        <f>IF(AND(INDIRECT(AN3138)='Sample Select backend'!$C$2,INDIRECT(AO3138)=1,INDIRECT(AP3138)='Sample Select backend'!$F$2,INDIRECT(AQ3138)=1,INDIRECT(AR3138)='Sample Select backend'!$M$2),1,0)</f>
        <v>0</v>
      </c>
      <c r="AN3138" t="str">
        <f>_xlfn.CONCAT('Sample Select backend'!$C$4,ROW(AN3138))</f>
        <v>AE3138</v>
      </c>
      <c r="AO3138" s="9" t="str">
        <f>_xlfn.CONCAT('Sample Select backend'!$J$2,ROW(AO3138))</f>
        <v>AJ3138</v>
      </c>
      <c r="AP3138" t="str">
        <f>_xlfn.CONCAT('Sample Select backend'!$F$4,ROW(AP3138))</f>
        <v>AF3138</v>
      </c>
      <c r="AQ3138" t="str">
        <f>_xlfn.CONCAT('Sample Select backend'!$I$10,ROW(AQ3138))</f>
        <v>R3138</v>
      </c>
      <c r="AR3138" t="str">
        <f>_xlfn.CONCAT('Sample Select backend'!$M$4,ROW(AR3138))</f>
        <v>AK3138</v>
      </c>
      <c r="AS3138" t="str">
        <f t="shared" ref="AS3138:AS3201" si="1128">A3138</f>
        <v>Serbia</v>
      </c>
      <c r="AT3138" s="9">
        <f t="shared" ref="AT3138:AT3201" si="1129">IF(ISNUMBER(C3138),C3138,IF(OR(C3138="general",C3138="23;general"),"General",IF(OR(C3138="exemption",C3138="other (exemption)"),"Tax exemption/waiver/suspension","Other")))</f>
        <v>14</v>
      </c>
      <c r="AU3138">
        <f t="shared" ref="AU3138:AU3201" si="1130">IF(A3138&lt;&gt;A3137,1,0)</f>
        <v>0</v>
      </c>
      <c r="AV3138" s="9">
        <v>1</v>
      </c>
    </row>
    <row r="3139" spans="1:48" x14ac:dyDescent="0.35">
      <c r="A3139" t="s">
        <v>163</v>
      </c>
      <c r="B3139">
        <v>3</v>
      </c>
      <c r="C3139" t="s">
        <v>206</v>
      </c>
      <c r="D3139" t="s">
        <v>2156</v>
      </c>
      <c r="E3139">
        <v>2</v>
      </c>
      <c r="F3139">
        <v>2</v>
      </c>
      <c r="G3139">
        <v>-2</v>
      </c>
      <c r="H3139">
        <v>-1</v>
      </c>
      <c r="I3139">
        <v>-2</v>
      </c>
      <c r="J3139">
        <v>2</v>
      </c>
      <c r="K3139">
        <v>-2</v>
      </c>
      <c r="M3139">
        <v>1</v>
      </c>
      <c r="N3139" t="s">
        <v>2762</v>
      </c>
      <c r="O3139" t="s">
        <v>2800</v>
      </c>
      <c r="P3139" t="s">
        <v>2810</v>
      </c>
      <c r="Q3139" t="s">
        <v>2816</v>
      </c>
      <c r="R3139">
        <v>0</v>
      </c>
      <c r="S3139">
        <v>-1</v>
      </c>
      <c r="T3139">
        <v>-7.08</v>
      </c>
      <c r="U3139">
        <v>58.18</v>
      </c>
      <c r="V3139">
        <f t="shared" si="1118"/>
        <v>1</v>
      </c>
      <c r="W3139">
        <f t="shared" si="1119"/>
        <v>1</v>
      </c>
      <c r="X3139">
        <f t="shared" si="1120"/>
        <v>0</v>
      </c>
      <c r="Y3139">
        <f t="shared" si="1121"/>
        <v>0</v>
      </c>
      <c r="Z3139">
        <f t="shared" si="1122"/>
        <v>0</v>
      </c>
      <c r="AA3139">
        <f t="shared" si="1123"/>
        <v>1</v>
      </c>
      <c r="AB3139">
        <f t="shared" si="1124"/>
        <v>0</v>
      </c>
      <c r="AC3139">
        <f t="shared" si="1125"/>
        <v>-1</v>
      </c>
      <c r="AD3139">
        <f t="shared" si="1126"/>
        <v>1</v>
      </c>
      <c r="AE3139" s="4" t="s">
        <v>2828</v>
      </c>
      <c r="AF3139" s="9" t="s">
        <v>2829</v>
      </c>
      <c r="AG3139">
        <v>0</v>
      </c>
      <c r="AH3139">
        <v>1</v>
      </c>
      <c r="AI3139">
        <v>0</v>
      </c>
      <c r="AJ3139">
        <v>1</v>
      </c>
      <c r="AK3139" s="9" t="s">
        <v>2840</v>
      </c>
      <c r="AL3139">
        <f t="shared" si="1127"/>
        <v>0</v>
      </c>
      <c r="AM3139">
        <f>IF(AND(INDIRECT(AN3139)='Sample Select backend'!$C$2,INDIRECT(AO3139)=1,INDIRECT(AP3139)='Sample Select backend'!$F$2,INDIRECT(AQ3139)=1,INDIRECT(AR3139)='Sample Select backend'!$M$2),1,0)</f>
        <v>0</v>
      </c>
      <c r="AN3139" t="str">
        <f>_xlfn.CONCAT('Sample Select backend'!$C$4,ROW(AN3139))</f>
        <v>AE3139</v>
      </c>
      <c r="AO3139" s="9" t="str">
        <f>_xlfn.CONCAT('Sample Select backend'!$J$2,ROW(AO3139))</f>
        <v>AJ3139</v>
      </c>
      <c r="AP3139" t="str">
        <f>_xlfn.CONCAT('Sample Select backend'!$F$4,ROW(AP3139))</f>
        <v>AF3139</v>
      </c>
      <c r="AQ3139" t="str">
        <f>_xlfn.CONCAT('Sample Select backend'!$I$10,ROW(AQ3139))</f>
        <v>R3139</v>
      </c>
      <c r="AR3139" t="str">
        <f>_xlfn.CONCAT('Sample Select backend'!$M$4,ROW(AR3139))</f>
        <v>AK3139</v>
      </c>
      <c r="AS3139" t="str">
        <f t="shared" si="1128"/>
        <v>Serbia</v>
      </c>
      <c r="AT3139" s="9" t="str">
        <f t="shared" si="1129"/>
        <v>Tax exemption/waiver/suspension</v>
      </c>
      <c r="AU3139">
        <f t="shared" si="1130"/>
        <v>0</v>
      </c>
      <c r="AV3139" s="9">
        <v>1</v>
      </c>
    </row>
    <row r="3140" spans="1:48" x14ac:dyDescent="0.35">
      <c r="A3140" t="s">
        <v>163</v>
      </c>
      <c r="B3140">
        <v>3</v>
      </c>
      <c r="C3140" t="s">
        <v>206</v>
      </c>
      <c r="D3140" t="s">
        <v>2149</v>
      </c>
      <c r="E3140">
        <v>2</v>
      </c>
      <c r="F3140">
        <v>2</v>
      </c>
      <c r="G3140">
        <v>-2</v>
      </c>
      <c r="H3140">
        <v>-1</v>
      </c>
      <c r="I3140">
        <v>-2</v>
      </c>
      <c r="J3140">
        <v>2</v>
      </c>
      <c r="K3140">
        <v>-2</v>
      </c>
      <c r="M3140">
        <v>1</v>
      </c>
      <c r="N3140" t="s">
        <v>2762</v>
      </c>
      <c r="O3140" t="s">
        <v>2800</v>
      </c>
      <c r="P3140" t="s">
        <v>2810</v>
      </c>
      <c r="Q3140" t="s">
        <v>2816</v>
      </c>
      <c r="R3140">
        <v>0</v>
      </c>
      <c r="S3140">
        <v>-1</v>
      </c>
      <c r="T3140">
        <v>-7.08</v>
      </c>
      <c r="U3140">
        <v>58.18</v>
      </c>
      <c r="V3140">
        <f t="shared" si="1118"/>
        <v>1</v>
      </c>
      <c r="W3140">
        <f t="shared" si="1119"/>
        <v>1</v>
      </c>
      <c r="X3140">
        <f t="shared" si="1120"/>
        <v>0</v>
      </c>
      <c r="Y3140">
        <f t="shared" si="1121"/>
        <v>0</v>
      </c>
      <c r="Z3140">
        <f t="shared" si="1122"/>
        <v>0</v>
      </c>
      <c r="AA3140">
        <f t="shared" si="1123"/>
        <v>1</v>
      </c>
      <c r="AB3140">
        <f t="shared" si="1124"/>
        <v>0</v>
      </c>
      <c r="AC3140">
        <f t="shared" si="1125"/>
        <v>-1</v>
      </c>
      <c r="AD3140">
        <f t="shared" si="1126"/>
        <v>1</v>
      </c>
      <c r="AE3140" s="4" t="s">
        <v>2828</v>
      </c>
      <c r="AF3140" s="9" t="s">
        <v>2829</v>
      </c>
      <c r="AG3140">
        <v>0</v>
      </c>
      <c r="AH3140">
        <v>1</v>
      </c>
      <c r="AI3140">
        <v>0</v>
      </c>
      <c r="AJ3140">
        <v>1</v>
      </c>
      <c r="AK3140" s="9" t="s">
        <v>2840</v>
      </c>
      <c r="AL3140">
        <f t="shared" si="1127"/>
        <v>0</v>
      </c>
      <c r="AM3140">
        <f>IF(AND(INDIRECT(AN3140)='Sample Select backend'!$C$2,INDIRECT(AO3140)=1,INDIRECT(AP3140)='Sample Select backend'!$F$2,INDIRECT(AQ3140)=1,INDIRECT(AR3140)='Sample Select backend'!$M$2),1,0)</f>
        <v>0</v>
      </c>
      <c r="AN3140" t="str">
        <f>_xlfn.CONCAT('Sample Select backend'!$C$4,ROW(AN3140))</f>
        <v>AE3140</v>
      </c>
      <c r="AO3140" s="9" t="str">
        <f>_xlfn.CONCAT('Sample Select backend'!$J$2,ROW(AO3140))</f>
        <v>AJ3140</v>
      </c>
      <c r="AP3140" t="str">
        <f>_xlfn.CONCAT('Sample Select backend'!$F$4,ROW(AP3140))</f>
        <v>AF3140</v>
      </c>
      <c r="AQ3140" t="str">
        <f>_xlfn.CONCAT('Sample Select backend'!$I$10,ROW(AQ3140))</f>
        <v>R3140</v>
      </c>
      <c r="AR3140" t="str">
        <f>_xlfn.CONCAT('Sample Select backend'!$M$4,ROW(AR3140))</f>
        <v>AK3140</v>
      </c>
      <c r="AS3140" t="str">
        <f t="shared" si="1128"/>
        <v>Serbia</v>
      </c>
      <c r="AT3140" s="9" t="str">
        <f t="shared" si="1129"/>
        <v>Tax exemption/waiver/suspension</v>
      </c>
      <c r="AU3140">
        <f t="shared" si="1130"/>
        <v>0</v>
      </c>
      <c r="AV3140" s="9">
        <v>1</v>
      </c>
    </row>
    <row r="3141" spans="1:48" x14ac:dyDescent="0.35">
      <c r="A3141" t="s">
        <v>163</v>
      </c>
      <c r="B3141">
        <v>1</v>
      </c>
      <c r="C3141">
        <v>6</v>
      </c>
      <c r="D3141" t="s">
        <v>2148</v>
      </c>
      <c r="E3141">
        <v>-2</v>
      </c>
      <c r="F3141">
        <v>2</v>
      </c>
      <c r="G3141">
        <v>2</v>
      </c>
      <c r="H3141">
        <v>2</v>
      </c>
      <c r="I3141">
        <v>2</v>
      </c>
      <c r="J3141">
        <v>2</v>
      </c>
      <c r="K3141">
        <v>1</v>
      </c>
      <c r="L3141">
        <v>2</v>
      </c>
      <c r="M3141">
        <v>1</v>
      </c>
      <c r="N3141" t="s">
        <v>2762</v>
      </c>
      <c r="O3141" t="s">
        <v>2800</v>
      </c>
      <c r="P3141" t="s">
        <v>2810</v>
      </c>
      <c r="Q3141" t="s">
        <v>2816</v>
      </c>
      <c r="R3141">
        <v>0</v>
      </c>
      <c r="S3141">
        <v>-1</v>
      </c>
      <c r="T3141">
        <v>-7.08</v>
      </c>
      <c r="U3141">
        <v>58.18</v>
      </c>
      <c r="V3141">
        <f t="shared" si="1118"/>
        <v>0</v>
      </c>
      <c r="W3141">
        <f t="shared" si="1119"/>
        <v>1</v>
      </c>
      <c r="X3141">
        <f t="shared" si="1120"/>
        <v>1</v>
      </c>
      <c r="Y3141">
        <f t="shared" si="1121"/>
        <v>1</v>
      </c>
      <c r="Z3141">
        <f t="shared" si="1122"/>
        <v>1</v>
      </c>
      <c r="AA3141">
        <f t="shared" si="1123"/>
        <v>1</v>
      </c>
      <c r="AB3141">
        <f t="shared" si="1124"/>
        <v>1</v>
      </c>
      <c r="AC3141">
        <f t="shared" si="1125"/>
        <v>1</v>
      </c>
      <c r="AD3141">
        <f t="shared" si="1126"/>
        <v>1</v>
      </c>
      <c r="AE3141" s="4" t="s">
        <v>2828</v>
      </c>
      <c r="AF3141" s="9" t="s">
        <v>2829</v>
      </c>
      <c r="AG3141">
        <v>0</v>
      </c>
      <c r="AH3141">
        <v>1</v>
      </c>
      <c r="AI3141">
        <v>0</v>
      </c>
      <c r="AJ3141">
        <v>1</v>
      </c>
      <c r="AK3141" s="9" t="s">
        <v>2840</v>
      </c>
      <c r="AL3141">
        <f t="shared" si="1127"/>
        <v>0</v>
      </c>
      <c r="AM3141">
        <f>IF(AND(INDIRECT(AN3141)='Sample Select backend'!$C$2,INDIRECT(AO3141)=1,INDIRECT(AP3141)='Sample Select backend'!$F$2,INDIRECT(AQ3141)=1,INDIRECT(AR3141)='Sample Select backend'!$M$2),1,0)</f>
        <v>0</v>
      </c>
      <c r="AN3141" t="str">
        <f>_xlfn.CONCAT('Sample Select backend'!$C$4,ROW(AN3141))</f>
        <v>AE3141</v>
      </c>
      <c r="AO3141" s="9" t="str">
        <f>_xlfn.CONCAT('Sample Select backend'!$J$2,ROW(AO3141))</f>
        <v>AJ3141</v>
      </c>
      <c r="AP3141" t="str">
        <f>_xlfn.CONCAT('Sample Select backend'!$F$4,ROW(AP3141))</f>
        <v>AF3141</v>
      </c>
      <c r="AQ3141" t="str">
        <f>_xlfn.CONCAT('Sample Select backend'!$I$10,ROW(AQ3141))</f>
        <v>R3141</v>
      </c>
      <c r="AR3141" t="str">
        <f>_xlfn.CONCAT('Sample Select backend'!$M$4,ROW(AR3141))</f>
        <v>AK3141</v>
      </c>
      <c r="AS3141" t="str">
        <f t="shared" si="1128"/>
        <v>Serbia</v>
      </c>
      <c r="AT3141" s="9">
        <f t="shared" si="1129"/>
        <v>6</v>
      </c>
      <c r="AU3141">
        <f t="shared" si="1130"/>
        <v>0</v>
      </c>
      <c r="AV3141" s="9">
        <v>0</v>
      </c>
    </row>
    <row r="3142" spans="1:48" x14ac:dyDescent="0.35">
      <c r="A3142" t="s">
        <v>163</v>
      </c>
      <c r="B3142">
        <v>1</v>
      </c>
      <c r="C3142">
        <v>6</v>
      </c>
      <c r="D3142" t="s">
        <v>2160</v>
      </c>
      <c r="E3142">
        <v>2</v>
      </c>
      <c r="F3142">
        <v>2</v>
      </c>
      <c r="G3142">
        <v>2</v>
      </c>
      <c r="H3142">
        <v>2</v>
      </c>
      <c r="I3142">
        <v>2</v>
      </c>
      <c r="J3142">
        <v>2</v>
      </c>
      <c r="K3142">
        <v>1</v>
      </c>
      <c r="L3142">
        <v>2</v>
      </c>
      <c r="M3142">
        <v>1</v>
      </c>
      <c r="N3142" t="s">
        <v>2762</v>
      </c>
      <c r="O3142" t="s">
        <v>2800</v>
      </c>
      <c r="P3142" t="s">
        <v>2810</v>
      </c>
      <c r="Q3142" t="s">
        <v>2816</v>
      </c>
      <c r="R3142">
        <v>0</v>
      </c>
      <c r="S3142">
        <v>-1</v>
      </c>
      <c r="T3142">
        <v>-7.08</v>
      </c>
      <c r="U3142">
        <v>58.18</v>
      </c>
      <c r="V3142">
        <f t="shared" si="1118"/>
        <v>1</v>
      </c>
      <c r="W3142">
        <f t="shared" si="1119"/>
        <v>1</v>
      </c>
      <c r="X3142">
        <f t="shared" si="1120"/>
        <v>1</v>
      </c>
      <c r="Y3142">
        <f t="shared" si="1121"/>
        <v>1</v>
      </c>
      <c r="Z3142">
        <f t="shared" si="1122"/>
        <v>1</v>
      </c>
      <c r="AA3142">
        <f t="shared" si="1123"/>
        <v>1</v>
      </c>
      <c r="AB3142">
        <f t="shared" si="1124"/>
        <v>1</v>
      </c>
      <c r="AC3142">
        <f t="shared" si="1125"/>
        <v>1</v>
      </c>
      <c r="AD3142">
        <f t="shared" si="1126"/>
        <v>1</v>
      </c>
      <c r="AE3142" s="4" t="s">
        <v>2828</v>
      </c>
      <c r="AF3142" s="9" t="s">
        <v>2829</v>
      </c>
      <c r="AG3142">
        <v>0</v>
      </c>
      <c r="AH3142">
        <v>1</v>
      </c>
      <c r="AI3142">
        <v>0</v>
      </c>
      <c r="AJ3142">
        <v>1</v>
      </c>
      <c r="AK3142" s="9" t="s">
        <v>2840</v>
      </c>
      <c r="AL3142">
        <f t="shared" si="1127"/>
        <v>0</v>
      </c>
      <c r="AM3142">
        <f>IF(AND(INDIRECT(AN3142)='Sample Select backend'!$C$2,INDIRECT(AO3142)=1,INDIRECT(AP3142)='Sample Select backend'!$F$2,INDIRECT(AQ3142)=1,INDIRECT(AR3142)='Sample Select backend'!$M$2),1,0)</f>
        <v>0</v>
      </c>
      <c r="AN3142" t="str">
        <f>_xlfn.CONCAT('Sample Select backend'!$C$4,ROW(AN3142))</f>
        <v>AE3142</v>
      </c>
      <c r="AO3142" s="9" t="str">
        <f>_xlfn.CONCAT('Sample Select backend'!$J$2,ROW(AO3142))</f>
        <v>AJ3142</v>
      </c>
      <c r="AP3142" t="str">
        <f>_xlfn.CONCAT('Sample Select backend'!$F$4,ROW(AP3142))</f>
        <v>AF3142</v>
      </c>
      <c r="AQ3142" t="str">
        <f>_xlfn.CONCAT('Sample Select backend'!$I$10,ROW(AQ3142))</f>
        <v>R3142</v>
      </c>
      <c r="AR3142" t="str">
        <f>_xlfn.CONCAT('Sample Select backend'!$M$4,ROW(AR3142))</f>
        <v>AK3142</v>
      </c>
      <c r="AS3142" t="str">
        <f t="shared" si="1128"/>
        <v>Serbia</v>
      </c>
      <c r="AT3142" s="9">
        <f t="shared" si="1129"/>
        <v>6</v>
      </c>
      <c r="AU3142">
        <f t="shared" si="1130"/>
        <v>0</v>
      </c>
      <c r="AV3142" s="9">
        <v>0</v>
      </c>
    </row>
    <row r="3143" spans="1:48" x14ac:dyDescent="0.35">
      <c r="A3143" s="24" t="s">
        <v>163</v>
      </c>
      <c r="B3143" s="24">
        <v>7</v>
      </c>
      <c r="C3143" s="24">
        <v>31</v>
      </c>
      <c r="D3143" s="24" t="s">
        <v>4264</v>
      </c>
      <c r="E3143" s="24"/>
      <c r="O3143" t="s">
        <v>2800</v>
      </c>
      <c r="P3143" t="s">
        <v>2810</v>
      </c>
      <c r="Q3143" t="s">
        <v>2816</v>
      </c>
      <c r="R3143">
        <v>0</v>
      </c>
      <c r="S3143">
        <v>-1</v>
      </c>
      <c r="T3143">
        <v>-7.08</v>
      </c>
      <c r="U3143">
        <v>58.18</v>
      </c>
      <c r="V3143">
        <v>-1</v>
      </c>
      <c r="W3143">
        <v>-1</v>
      </c>
      <c r="X3143">
        <v>-1</v>
      </c>
      <c r="Y3143">
        <v>-1</v>
      </c>
      <c r="Z3143">
        <v>-1</v>
      </c>
      <c r="AA3143">
        <v>-1</v>
      </c>
      <c r="AB3143">
        <v>-1</v>
      </c>
      <c r="AC3143">
        <v>-1</v>
      </c>
      <c r="AD3143">
        <v>-1</v>
      </c>
      <c r="AE3143" s="4" t="s">
        <v>2828</v>
      </c>
      <c r="AF3143" s="9" t="s">
        <v>2829</v>
      </c>
      <c r="AG3143">
        <v>0</v>
      </c>
      <c r="AH3143">
        <v>1</v>
      </c>
      <c r="AI3143">
        <v>0</v>
      </c>
      <c r="AJ3143">
        <v>1</v>
      </c>
      <c r="AK3143" s="9" t="s">
        <v>2840</v>
      </c>
      <c r="AL3143">
        <f t="shared" si="1127"/>
        <v>0</v>
      </c>
      <c r="AM3143">
        <f>IF(AND(INDIRECT(AN3143)='Sample Select backend'!$C$2,INDIRECT(AO3143)=1,INDIRECT(AP3143)='Sample Select backend'!$F$2,INDIRECT(AQ3143)=1,INDIRECT(AR3143)='Sample Select backend'!$M$2),1,0)</f>
        <v>0</v>
      </c>
      <c r="AN3143" t="str">
        <f>_xlfn.CONCAT('Sample Select backend'!$C$4,ROW(AN3143))</f>
        <v>AE3143</v>
      </c>
      <c r="AO3143" s="9" t="str">
        <f>_xlfn.CONCAT('Sample Select backend'!$J$2,ROW(AO3143))</f>
        <v>AJ3143</v>
      </c>
      <c r="AP3143" t="str">
        <f>_xlfn.CONCAT('Sample Select backend'!$F$4,ROW(AP3143))</f>
        <v>AF3143</v>
      </c>
      <c r="AQ3143" t="str">
        <f>_xlfn.CONCAT('Sample Select backend'!$I$10,ROW(AQ3143))</f>
        <v>R3143</v>
      </c>
      <c r="AR3143" t="str">
        <f>_xlfn.CONCAT('Sample Select backend'!$M$4,ROW(AR3143))</f>
        <v>AK3143</v>
      </c>
      <c r="AS3143" t="str">
        <f t="shared" si="1128"/>
        <v>Serbia</v>
      </c>
      <c r="AT3143" s="9">
        <f t="shared" si="1129"/>
        <v>31</v>
      </c>
      <c r="AU3143">
        <f t="shared" si="1130"/>
        <v>0</v>
      </c>
      <c r="AV3143" s="9">
        <v>0</v>
      </c>
    </row>
    <row r="3144" spans="1:48" x14ac:dyDescent="0.35">
      <c r="A3144" s="24" t="s">
        <v>163</v>
      </c>
      <c r="B3144" s="24">
        <v>5</v>
      </c>
      <c r="C3144" s="24">
        <v>23</v>
      </c>
      <c r="D3144" s="24" t="s">
        <v>4265</v>
      </c>
      <c r="E3144" s="24"/>
      <c r="O3144" t="s">
        <v>2800</v>
      </c>
      <c r="P3144" t="s">
        <v>2810</v>
      </c>
      <c r="Q3144" t="s">
        <v>2816</v>
      </c>
      <c r="R3144">
        <v>0</v>
      </c>
      <c r="S3144">
        <v>-1</v>
      </c>
      <c r="T3144">
        <v>-7.08</v>
      </c>
      <c r="U3144">
        <v>58.18</v>
      </c>
      <c r="V3144">
        <v>-1</v>
      </c>
      <c r="W3144">
        <v>-1</v>
      </c>
      <c r="X3144">
        <v>-1</v>
      </c>
      <c r="Y3144">
        <v>-1</v>
      </c>
      <c r="Z3144">
        <v>-1</v>
      </c>
      <c r="AA3144">
        <v>-1</v>
      </c>
      <c r="AB3144">
        <v>-1</v>
      </c>
      <c r="AC3144">
        <v>-1</v>
      </c>
      <c r="AD3144">
        <v>-1</v>
      </c>
      <c r="AE3144" s="4" t="s">
        <v>2828</v>
      </c>
      <c r="AF3144" s="9" t="s">
        <v>2829</v>
      </c>
      <c r="AG3144">
        <v>0</v>
      </c>
      <c r="AH3144">
        <v>1</v>
      </c>
      <c r="AI3144">
        <v>0</v>
      </c>
      <c r="AJ3144">
        <v>1</v>
      </c>
      <c r="AK3144" s="9" t="s">
        <v>2840</v>
      </c>
      <c r="AL3144">
        <f t="shared" si="1127"/>
        <v>0</v>
      </c>
      <c r="AM3144">
        <f>IF(AND(INDIRECT(AN3144)='Sample Select backend'!$C$2,INDIRECT(AO3144)=1,INDIRECT(AP3144)='Sample Select backend'!$F$2,INDIRECT(AQ3144)=1,INDIRECT(AR3144)='Sample Select backend'!$M$2),1,0)</f>
        <v>0</v>
      </c>
      <c r="AN3144" t="str">
        <f>_xlfn.CONCAT('Sample Select backend'!$C$4,ROW(AN3144))</f>
        <v>AE3144</v>
      </c>
      <c r="AO3144" s="9" t="str">
        <f>_xlfn.CONCAT('Sample Select backend'!$J$2,ROW(AO3144))</f>
        <v>AJ3144</v>
      </c>
      <c r="AP3144" t="str">
        <f>_xlfn.CONCAT('Sample Select backend'!$F$4,ROW(AP3144))</f>
        <v>AF3144</v>
      </c>
      <c r="AQ3144" t="str">
        <f>_xlfn.CONCAT('Sample Select backend'!$I$10,ROW(AQ3144))</f>
        <v>R3144</v>
      </c>
      <c r="AR3144" t="str">
        <f>_xlfn.CONCAT('Sample Select backend'!$M$4,ROW(AR3144))</f>
        <v>AK3144</v>
      </c>
      <c r="AS3144" t="str">
        <f t="shared" si="1128"/>
        <v>Serbia</v>
      </c>
      <c r="AT3144" s="9">
        <f t="shared" si="1129"/>
        <v>23</v>
      </c>
      <c r="AU3144">
        <f t="shared" si="1130"/>
        <v>0</v>
      </c>
      <c r="AV3144" s="9">
        <v>0</v>
      </c>
    </row>
    <row r="3145" spans="1:48" x14ac:dyDescent="0.35">
      <c r="A3145" s="24" t="s">
        <v>163</v>
      </c>
      <c r="B3145" s="24">
        <v>6</v>
      </c>
      <c r="C3145" s="24">
        <v>28</v>
      </c>
      <c r="D3145" s="24" t="s">
        <v>4266</v>
      </c>
      <c r="E3145" s="24"/>
      <c r="O3145" t="s">
        <v>2800</v>
      </c>
      <c r="P3145" t="s">
        <v>2810</v>
      </c>
      <c r="Q3145" t="s">
        <v>2816</v>
      </c>
      <c r="R3145">
        <v>0</v>
      </c>
      <c r="S3145">
        <v>-1</v>
      </c>
      <c r="T3145">
        <v>-7.08</v>
      </c>
      <c r="U3145">
        <v>58.18</v>
      </c>
      <c r="V3145">
        <v>-1</v>
      </c>
      <c r="W3145">
        <v>-1</v>
      </c>
      <c r="X3145">
        <v>-1</v>
      </c>
      <c r="Y3145">
        <v>-1</v>
      </c>
      <c r="Z3145">
        <v>-1</v>
      </c>
      <c r="AA3145">
        <v>-1</v>
      </c>
      <c r="AB3145">
        <v>-1</v>
      </c>
      <c r="AC3145">
        <v>-1</v>
      </c>
      <c r="AD3145">
        <v>-1</v>
      </c>
      <c r="AE3145" s="4" t="s">
        <v>2828</v>
      </c>
      <c r="AF3145" s="9" t="s">
        <v>2829</v>
      </c>
      <c r="AG3145">
        <v>0</v>
      </c>
      <c r="AH3145">
        <v>1</v>
      </c>
      <c r="AI3145">
        <v>0</v>
      </c>
      <c r="AJ3145">
        <v>1</v>
      </c>
      <c r="AK3145" s="9" t="s">
        <v>2840</v>
      </c>
      <c r="AL3145">
        <f t="shared" si="1127"/>
        <v>0</v>
      </c>
      <c r="AM3145">
        <f>IF(AND(INDIRECT(AN3145)='Sample Select backend'!$C$2,INDIRECT(AO3145)=1,INDIRECT(AP3145)='Sample Select backend'!$F$2,INDIRECT(AQ3145)=1,INDIRECT(AR3145)='Sample Select backend'!$M$2),1,0)</f>
        <v>0</v>
      </c>
      <c r="AN3145" t="str">
        <f>_xlfn.CONCAT('Sample Select backend'!$C$4,ROW(AN3145))</f>
        <v>AE3145</v>
      </c>
      <c r="AO3145" s="9" t="str">
        <f>_xlfn.CONCAT('Sample Select backend'!$J$2,ROW(AO3145))</f>
        <v>AJ3145</v>
      </c>
      <c r="AP3145" t="str">
        <f>_xlfn.CONCAT('Sample Select backend'!$F$4,ROW(AP3145))</f>
        <v>AF3145</v>
      </c>
      <c r="AQ3145" t="str">
        <f>_xlfn.CONCAT('Sample Select backend'!$I$10,ROW(AQ3145))</f>
        <v>R3145</v>
      </c>
      <c r="AR3145" t="str">
        <f>_xlfn.CONCAT('Sample Select backend'!$M$4,ROW(AR3145))</f>
        <v>AK3145</v>
      </c>
      <c r="AS3145" t="str">
        <f t="shared" si="1128"/>
        <v>Serbia</v>
      </c>
      <c r="AT3145" s="9">
        <f t="shared" si="1129"/>
        <v>28</v>
      </c>
      <c r="AU3145">
        <f t="shared" si="1130"/>
        <v>0</v>
      </c>
      <c r="AV3145" s="9">
        <v>1</v>
      </c>
    </row>
    <row r="3146" spans="1:48" x14ac:dyDescent="0.35">
      <c r="A3146" s="24" t="s">
        <v>163</v>
      </c>
      <c r="B3146" s="24">
        <v>7</v>
      </c>
      <c r="C3146" s="24">
        <v>30</v>
      </c>
      <c r="D3146" s="24" t="s">
        <v>4267</v>
      </c>
      <c r="E3146" s="24"/>
      <c r="O3146" t="s">
        <v>2800</v>
      </c>
      <c r="P3146" t="s">
        <v>2810</v>
      </c>
      <c r="Q3146" t="s">
        <v>2816</v>
      </c>
      <c r="R3146">
        <v>0</v>
      </c>
      <c r="S3146">
        <v>-1</v>
      </c>
      <c r="T3146">
        <v>-7.08</v>
      </c>
      <c r="U3146">
        <v>58.18</v>
      </c>
      <c r="V3146">
        <v>-1</v>
      </c>
      <c r="W3146">
        <v>-1</v>
      </c>
      <c r="X3146">
        <v>-1</v>
      </c>
      <c r="Y3146">
        <v>-1</v>
      </c>
      <c r="Z3146">
        <v>-1</v>
      </c>
      <c r="AA3146">
        <v>-1</v>
      </c>
      <c r="AB3146">
        <v>-1</v>
      </c>
      <c r="AC3146">
        <v>-1</v>
      </c>
      <c r="AD3146">
        <v>-1</v>
      </c>
      <c r="AE3146" s="4" t="s">
        <v>2828</v>
      </c>
      <c r="AF3146" s="9" t="s">
        <v>2829</v>
      </c>
      <c r="AG3146">
        <v>0</v>
      </c>
      <c r="AH3146">
        <v>1</v>
      </c>
      <c r="AI3146">
        <v>0</v>
      </c>
      <c r="AJ3146">
        <v>1</v>
      </c>
      <c r="AK3146" s="9" t="s">
        <v>2840</v>
      </c>
      <c r="AL3146">
        <f t="shared" si="1127"/>
        <v>0</v>
      </c>
      <c r="AM3146">
        <f>IF(AND(INDIRECT(AN3146)='Sample Select backend'!$C$2,INDIRECT(AO3146)=1,INDIRECT(AP3146)='Sample Select backend'!$F$2,INDIRECT(AQ3146)=1,INDIRECT(AR3146)='Sample Select backend'!$M$2),1,0)</f>
        <v>0</v>
      </c>
      <c r="AN3146" t="str">
        <f>_xlfn.CONCAT('Sample Select backend'!$C$4,ROW(AN3146))</f>
        <v>AE3146</v>
      </c>
      <c r="AO3146" s="9" t="str">
        <f>_xlfn.CONCAT('Sample Select backend'!$J$2,ROW(AO3146))</f>
        <v>AJ3146</v>
      </c>
      <c r="AP3146" t="str">
        <f>_xlfn.CONCAT('Sample Select backend'!$F$4,ROW(AP3146))</f>
        <v>AF3146</v>
      </c>
      <c r="AQ3146" t="str">
        <f>_xlfn.CONCAT('Sample Select backend'!$I$10,ROW(AQ3146))</f>
        <v>R3146</v>
      </c>
      <c r="AR3146" t="str">
        <f>_xlfn.CONCAT('Sample Select backend'!$M$4,ROW(AR3146))</f>
        <v>AK3146</v>
      </c>
      <c r="AS3146" t="str">
        <f t="shared" si="1128"/>
        <v>Serbia</v>
      </c>
      <c r="AT3146" s="9">
        <f t="shared" si="1129"/>
        <v>30</v>
      </c>
      <c r="AU3146">
        <f t="shared" si="1130"/>
        <v>0</v>
      </c>
      <c r="AV3146" s="9">
        <v>1</v>
      </c>
    </row>
    <row r="3147" spans="1:48" x14ac:dyDescent="0.35">
      <c r="A3147" t="s">
        <v>171</v>
      </c>
      <c r="B3147">
        <v>7</v>
      </c>
      <c r="C3147">
        <v>30</v>
      </c>
      <c r="D3147" t="s">
        <v>2243</v>
      </c>
      <c r="E3147">
        <v>1</v>
      </c>
      <c r="F3147">
        <v>1</v>
      </c>
      <c r="G3147">
        <v>-2</v>
      </c>
      <c r="H3147">
        <v>2</v>
      </c>
      <c r="I3147">
        <v>2</v>
      </c>
      <c r="J3147">
        <v>2</v>
      </c>
      <c r="K3147">
        <v>1</v>
      </c>
      <c r="L3147">
        <v>2</v>
      </c>
      <c r="M3147">
        <v>1</v>
      </c>
      <c r="N3147" t="s">
        <v>2770</v>
      </c>
      <c r="O3147" t="s">
        <v>2803</v>
      </c>
      <c r="P3147" t="s">
        <v>2810</v>
      </c>
      <c r="Q3147" t="s">
        <v>2813</v>
      </c>
      <c r="R3147">
        <v>0</v>
      </c>
      <c r="S3147">
        <v>-13.33</v>
      </c>
      <c r="T3147">
        <v>-14.28</v>
      </c>
      <c r="U3147">
        <v>102.32</v>
      </c>
      <c r="V3147">
        <f t="shared" ref="V3147:V3157" si="1131">IF(E3147&gt;0,1,IF(E3147&lt;0,0,-1))</f>
        <v>1</v>
      </c>
      <c r="W3147">
        <f t="shared" ref="W3147:W3157" si="1132">IF(F3147&gt;0,1,IF(F3147&lt;0,0,-1))</f>
        <v>1</v>
      </c>
      <c r="X3147">
        <f t="shared" ref="X3147:X3157" si="1133">IF(G3147&gt;0,1,IF(G3147&lt;0,0,-1))</f>
        <v>0</v>
      </c>
      <c r="Y3147">
        <f t="shared" ref="Y3147:Y3157" si="1134">IF(H3147&gt;0,1,IF(H3147&lt;0,0,-1))</f>
        <v>1</v>
      </c>
      <c r="Z3147">
        <f t="shared" ref="Z3147:Z3157" si="1135">IF(I3147&gt;0,1,IF(I3147&lt;0,0,-1))</f>
        <v>1</v>
      </c>
      <c r="AA3147">
        <f t="shared" ref="AA3147:AA3157" si="1136">IF(J3147&gt;0,1,IF(J3147&lt;0,0,-1))</f>
        <v>1</v>
      </c>
      <c r="AB3147">
        <f t="shared" ref="AB3147:AB3157" si="1137">IF(K3147&gt;0,1,IF(K3147&lt;0,0,-1))</f>
        <v>1</v>
      </c>
      <c r="AC3147">
        <f t="shared" ref="AC3147:AC3157" si="1138">IF(L3147&gt;0,1,IF(L3147&lt;0,0,-1))</f>
        <v>1</v>
      </c>
      <c r="AD3147">
        <f t="shared" ref="AD3147:AD3157" si="1139">IF(M3147&gt;0,1,IF(M3147&lt;0,0,-1))</f>
        <v>1</v>
      </c>
      <c r="AE3147" s="4" t="s">
        <v>2828</v>
      </c>
      <c r="AF3147" s="9" t="s">
        <v>2829</v>
      </c>
      <c r="AG3147">
        <v>0</v>
      </c>
      <c r="AH3147">
        <v>1</v>
      </c>
      <c r="AI3147">
        <v>0</v>
      </c>
      <c r="AJ3147">
        <v>1</v>
      </c>
      <c r="AK3147" s="9" t="s">
        <v>2840</v>
      </c>
      <c r="AL3147">
        <f t="shared" si="1127"/>
        <v>0</v>
      </c>
      <c r="AM3147">
        <f>IF(AND(INDIRECT(AN3147)='Sample Select backend'!$C$2,INDIRECT(AO3147)=1,INDIRECT(AP3147)='Sample Select backend'!$F$2,INDIRECT(AQ3147)=1,INDIRECT(AR3147)='Sample Select backend'!$M$2),1,0)</f>
        <v>0</v>
      </c>
      <c r="AN3147" t="str">
        <f>_xlfn.CONCAT('Sample Select backend'!$C$4,ROW(AN3147))</f>
        <v>AE3147</v>
      </c>
      <c r="AO3147" s="9" t="str">
        <f>_xlfn.CONCAT('Sample Select backend'!$J$2,ROW(AO3147))</f>
        <v>AJ3147</v>
      </c>
      <c r="AP3147" t="str">
        <f>_xlfn.CONCAT('Sample Select backend'!$F$4,ROW(AP3147))</f>
        <v>AF3147</v>
      </c>
      <c r="AQ3147" t="str">
        <f>_xlfn.CONCAT('Sample Select backend'!$I$10,ROW(AQ3147))</f>
        <v>R3147</v>
      </c>
      <c r="AR3147" t="str">
        <f>_xlfn.CONCAT('Sample Select backend'!$M$4,ROW(AR3147))</f>
        <v>AK3147</v>
      </c>
      <c r="AS3147" t="str">
        <f t="shared" si="1128"/>
        <v>Seychelles</v>
      </c>
      <c r="AT3147" s="9">
        <f t="shared" si="1129"/>
        <v>30</v>
      </c>
      <c r="AU3147">
        <f t="shared" si="1130"/>
        <v>1</v>
      </c>
      <c r="AV3147" s="9">
        <v>1</v>
      </c>
    </row>
    <row r="3148" spans="1:48" x14ac:dyDescent="0.35">
      <c r="A3148" t="s">
        <v>171</v>
      </c>
      <c r="B3148">
        <v>7</v>
      </c>
      <c r="C3148">
        <v>30</v>
      </c>
      <c r="D3148" t="s">
        <v>2242</v>
      </c>
      <c r="E3148">
        <v>1</v>
      </c>
      <c r="F3148">
        <v>2</v>
      </c>
      <c r="G3148">
        <v>2</v>
      </c>
      <c r="H3148">
        <v>1</v>
      </c>
      <c r="I3148">
        <v>-2</v>
      </c>
      <c r="J3148">
        <v>2</v>
      </c>
      <c r="K3148">
        <v>1</v>
      </c>
      <c r="L3148">
        <v>2</v>
      </c>
      <c r="M3148">
        <v>1</v>
      </c>
      <c r="N3148" t="s">
        <v>2770</v>
      </c>
      <c r="O3148" t="s">
        <v>2803</v>
      </c>
      <c r="P3148" t="s">
        <v>2810</v>
      </c>
      <c r="Q3148" t="s">
        <v>2813</v>
      </c>
      <c r="R3148">
        <v>0</v>
      </c>
      <c r="S3148">
        <v>-13.33</v>
      </c>
      <c r="T3148">
        <v>-14.28</v>
      </c>
      <c r="U3148">
        <v>102.32</v>
      </c>
      <c r="V3148">
        <f t="shared" si="1131"/>
        <v>1</v>
      </c>
      <c r="W3148">
        <f t="shared" si="1132"/>
        <v>1</v>
      </c>
      <c r="X3148">
        <f t="shared" si="1133"/>
        <v>1</v>
      </c>
      <c r="Y3148">
        <f t="shared" si="1134"/>
        <v>1</v>
      </c>
      <c r="Z3148">
        <f t="shared" si="1135"/>
        <v>0</v>
      </c>
      <c r="AA3148">
        <f t="shared" si="1136"/>
        <v>1</v>
      </c>
      <c r="AB3148">
        <f t="shared" si="1137"/>
        <v>1</v>
      </c>
      <c r="AC3148">
        <f t="shared" si="1138"/>
        <v>1</v>
      </c>
      <c r="AD3148">
        <f t="shared" si="1139"/>
        <v>1</v>
      </c>
      <c r="AE3148" s="4" t="s">
        <v>2828</v>
      </c>
      <c r="AF3148" s="9" t="s">
        <v>2829</v>
      </c>
      <c r="AG3148">
        <v>0</v>
      </c>
      <c r="AH3148">
        <v>1</v>
      </c>
      <c r="AI3148">
        <v>0</v>
      </c>
      <c r="AJ3148">
        <v>1</v>
      </c>
      <c r="AK3148" s="9" t="s">
        <v>2840</v>
      </c>
      <c r="AL3148">
        <f t="shared" si="1127"/>
        <v>0</v>
      </c>
      <c r="AM3148">
        <f>IF(AND(INDIRECT(AN3148)='Sample Select backend'!$C$2,INDIRECT(AO3148)=1,INDIRECT(AP3148)='Sample Select backend'!$F$2,INDIRECT(AQ3148)=1,INDIRECT(AR3148)='Sample Select backend'!$M$2),1,0)</f>
        <v>0</v>
      </c>
      <c r="AN3148" t="str">
        <f>_xlfn.CONCAT('Sample Select backend'!$C$4,ROW(AN3148))</f>
        <v>AE3148</v>
      </c>
      <c r="AO3148" s="9" t="str">
        <f>_xlfn.CONCAT('Sample Select backend'!$J$2,ROW(AO3148))</f>
        <v>AJ3148</v>
      </c>
      <c r="AP3148" t="str">
        <f>_xlfn.CONCAT('Sample Select backend'!$F$4,ROW(AP3148))</f>
        <v>AF3148</v>
      </c>
      <c r="AQ3148" t="str">
        <f>_xlfn.CONCAT('Sample Select backend'!$I$10,ROW(AQ3148))</f>
        <v>R3148</v>
      </c>
      <c r="AR3148" t="str">
        <f>_xlfn.CONCAT('Sample Select backend'!$M$4,ROW(AR3148))</f>
        <v>AK3148</v>
      </c>
      <c r="AS3148" t="str">
        <f t="shared" si="1128"/>
        <v>Seychelles</v>
      </c>
      <c r="AT3148" s="9">
        <f t="shared" si="1129"/>
        <v>30</v>
      </c>
      <c r="AU3148">
        <f t="shared" si="1130"/>
        <v>0</v>
      </c>
      <c r="AV3148" s="9">
        <v>1</v>
      </c>
    </row>
    <row r="3149" spans="1:48" x14ac:dyDescent="0.35">
      <c r="A3149" t="s">
        <v>171</v>
      </c>
      <c r="B3149">
        <v>1</v>
      </c>
      <c r="C3149">
        <v>6</v>
      </c>
      <c r="D3149" t="s">
        <v>2241</v>
      </c>
      <c r="E3149">
        <v>-2</v>
      </c>
      <c r="F3149">
        <v>2</v>
      </c>
      <c r="G3149">
        <v>2</v>
      </c>
      <c r="H3149">
        <v>2</v>
      </c>
      <c r="I3149">
        <v>2</v>
      </c>
      <c r="J3149">
        <v>2</v>
      </c>
      <c r="K3149">
        <v>1</v>
      </c>
      <c r="L3149">
        <v>2</v>
      </c>
      <c r="M3149">
        <v>1</v>
      </c>
      <c r="N3149" t="s">
        <v>2770</v>
      </c>
      <c r="O3149" t="s">
        <v>2803</v>
      </c>
      <c r="P3149" t="s">
        <v>2810</v>
      </c>
      <c r="Q3149" t="s">
        <v>2813</v>
      </c>
      <c r="R3149">
        <v>0</v>
      </c>
      <c r="S3149">
        <v>-13.33</v>
      </c>
      <c r="T3149">
        <v>-14.28</v>
      </c>
      <c r="U3149">
        <v>102.32</v>
      </c>
      <c r="V3149">
        <f t="shared" si="1131"/>
        <v>0</v>
      </c>
      <c r="W3149">
        <f t="shared" si="1132"/>
        <v>1</v>
      </c>
      <c r="X3149">
        <f t="shared" si="1133"/>
        <v>1</v>
      </c>
      <c r="Y3149">
        <f t="shared" si="1134"/>
        <v>1</v>
      </c>
      <c r="Z3149">
        <f t="shared" si="1135"/>
        <v>1</v>
      </c>
      <c r="AA3149">
        <f t="shared" si="1136"/>
        <v>1</v>
      </c>
      <c r="AB3149">
        <f t="shared" si="1137"/>
        <v>1</v>
      </c>
      <c r="AC3149">
        <f t="shared" si="1138"/>
        <v>1</v>
      </c>
      <c r="AD3149">
        <f t="shared" si="1139"/>
        <v>1</v>
      </c>
      <c r="AE3149" s="4" t="s">
        <v>2828</v>
      </c>
      <c r="AF3149" s="9" t="s">
        <v>2829</v>
      </c>
      <c r="AG3149">
        <v>0</v>
      </c>
      <c r="AH3149">
        <v>1</v>
      </c>
      <c r="AI3149">
        <v>0</v>
      </c>
      <c r="AJ3149">
        <v>1</v>
      </c>
      <c r="AK3149" s="9" t="s">
        <v>2840</v>
      </c>
      <c r="AL3149">
        <f t="shared" si="1127"/>
        <v>0</v>
      </c>
      <c r="AM3149">
        <f>IF(AND(INDIRECT(AN3149)='Sample Select backend'!$C$2,INDIRECT(AO3149)=1,INDIRECT(AP3149)='Sample Select backend'!$F$2,INDIRECT(AQ3149)=1,INDIRECT(AR3149)='Sample Select backend'!$M$2),1,0)</f>
        <v>0</v>
      </c>
      <c r="AN3149" t="str">
        <f>_xlfn.CONCAT('Sample Select backend'!$C$4,ROW(AN3149))</f>
        <v>AE3149</v>
      </c>
      <c r="AO3149" s="9" t="str">
        <f>_xlfn.CONCAT('Sample Select backend'!$J$2,ROW(AO3149))</f>
        <v>AJ3149</v>
      </c>
      <c r="AP3149" t="str">
        <f>_xlfn.CONCAT('Sample Select backend'!$F$4,ROW(AP3149))</f>
        <v>AF3149</v>
      </c>
      <c r="AQ3149" t="str">
        <f>_xlfn.CONCAT('Sample Select backend'!$I$10,ROW(AQ3149))</f>
        <v>R3149</v>
      </c>
      <c r="AR3149" t="str">
        <f>_xlfn.CONCAT('Sample Select backend'!$M$4,ROW(AR3149))</f>
        <v>AK3149</v>
      </c>
      <c r="AS3149" t="str">
        <f t="shared" si="1128"/>
        <v>Seychelles</v>
      </c>
      <c r="AT3149" s="9">
        <f t="shared" si="1129"/>
        <v>6</v>
      </c>
      <c r="AU3149">
        <f t="shared" si="1130"/>
        <v>0</v>
      </c>
      <c r="AV3149" s="9">
        <v>1</v>
      </c>
    </row>
    <row r="3150" spans="1:48" x14ac:dyDescent="0.35">
      <c r="A3150" t="s">
        <v>171</v>
      </c>
      <c r="B3150">
        <v>6</v>
      </c>
      <c r="C3150">
        <v>28</v>
      </c>
      <c r="D3150" t="s">
        <v>2246</v>
      </c>
      <c r="E3150">
        <v>-2</v>
      </c>
      <c r="F3150">
        <v>1</v>
      </c>
      <c r="G3150">
        <v>2</v>
      </c>
      <c r="H3150">
        <v>-1</v>
      </c>
      <c r="I3150">
        <v>-2</v>
      </c>
      <c r="J3150">
        <v>-2</v>
      </c>
      <c r="K3150">
        <v>1</v>
      </c>
      <c r="L3150">
        <v>2</v>
      </c>
      <c r="M3150">
        <v>1</v>
      </c>
      <c r="N3150" t="s">
        <v>2770</v>
      </c>
      <c r="O3150" t="s">
        <v>2803</v>
      </c>
      <c r="P3150" t="s">
        <v>2810</v>
      </c>
      <c r="Q3150" t="s">
        <v>2813</v>
      </c>
      <c r="R3150">
        <v>0</v>
      </c>
      <c r="S3150">
        <v>-13.33</v>
      </c>
      <c r="T3150">
        <v>-14.28</v>
      </c>
      <c r="U3150">
        <v>102.32</v>
      </c>
      <c r="V3150">
        <f t="shared" si="1131"/>
        <v>0</v>
      </c>
      <c r="W3150">
        <f t="shared" si="1132"/>
        <v>1</v>
      </c>
      <c r="X3150">
        <f t="shared" si="1133"/>
        <v>1</v>
      </c>
      <c r="Y3150">
        <f t="shared" si="1134"/>
        <v>0</v>
      </c>
      <c r="Z3150">
        <f t="shared" si="1135"/>
        <v>0</v>
      </c>
      <c r="AA3150">
        <f t="shared" si="1136"/>
        <v>0</v>
      </c>
      <c r="AB3150">
        <f t="shared" si="1137"/>
        <v>1</v>
      </c>
      <c r="AC3150">
        <f t="shared" si="1138"/>
        <v>1</v>
      </c>
      <c r="AD3150">
        <f t="shared" si="1139"/>
        <v>1</v>
      </c>
      <c r="AE3150" s="4" t="s">
        <v>2828</v>
      </c>
      <c r="AF3150" s="9" t="s">
        <v>2829</v>
      </c>
      <c r="AG3150">
        <v>0</v>
      </c>
      <c r="AH3150">
        <v>1</v>
      </c>
      <c r="AI3150">
        <v>0</v>
      </c>
      <c r="AJ3150">
        <v>1</v>
      </c>
      <c r="AK3150" s="9" t="s">
        <v>2840</v>
      </c>
      <c r="AL3150">
        <f t="shared" si="1127"/>
        <v>0</v>
      </c>
      <c r="AM3150">
        <f>IF(AND(INDIRECT(AN3150)='Sample Select backend'!$C$2,INDIRECT(AO3150)=1,INDIRECT(AP3150)='Sample Select backend'!$F$2,INDIRECT(AQ3150)=1,INDIRECT(AR3150)='Sample Select backend'!$M$2),1,0)</f>
        <v>0</v>
      </c>
      <c r="AN3150" t="str">
        <f>_xlfn.CONCAT('Sample Select backend'!$C$4,ROW(AN3150))</f>
        <v>AE3150</v>
      </c>
      <c r="AO3150" s="9" t="str">
        <f>_xlfn.CONCAT('Sample Select backend'!$J$2,ROW(AO3150))</f>
        <v>AJ3150</v>
      </c>
      <c r="AP3150" t="str">
        <f>_xlfn.CONCAT('Sample Select backend'!$F$4,ROW(AP3150))</f>
        <v>AF3150</v>
      </c>
      <c r="AQ3150" t="str">
        <f>_xlfn.CONCAT('Sample Select backend'!$I$10,ROW(AQ3150))</f>
        <v>R3150</v>
      </c>
      <c r="AR3150" t="str">
        <f>_xlfn.CONCAT('Sample Select backend'!$M$4,ROW(AR3150))</f>
        <v>AK3150</v>
      </c>
      <c r="AS3150" t="str">
        <f t="shared" si="1128"/>
        <v>Seychelles</v>
      </c>
      <c r="AT3150" s="9">
        <f t="shared" si="1129"/>
        <v>28</v>
      </c>
      <c r="AU3150">
        <f t="shared" si="1130"/>
        <v>0</v>
      </c>
      <c r="AV3150" s="9">
        <v>1</v>
      </c>
    </row>
    <row r="3151" spans="1:48" x14ac:dyDescent="0.35">
      <c r="A3151" t="s">
        <v>171</v>
      </c>
      <c r="B3151">
        <v>6</v>
      </c>
      <c r="C3151">
        <v>29</v>
      </c>
      <c r="D3151" t="s">
        <v>2247</v>
      </c>
      <c r="E3151">
        <v>2</v>
      </c>
      <c r="F3151">
        <v>1</v>
      </c>
      <c r="G3151">
        <v>-2</v>
      </c>
      <c r="H3151">
        <v>-1</v>
      </c>
      <c r="I3151">
        <v>2</v>
      </c>
      <c r="J3151">
        <v>2</v>
      </c>
      <c r="K3151">
        <v>1</v>
      </c>
      <c r="L3151">
        <v>2</v>
      </c>
      <c r="M3151">
        <v>1</v>
      </c>
      <c r="N3151" t="s">
        <v>2770</v>
      </c>
      <c r="O3151" t="s">
        <v>2803</v>
      </c>
      <c r="P3151" t="s">
        <v>2810</v>
      </c>
      <c r="Q3151" t="s">
        <v>2813</v>
      </c>
      <c r="R3151">
        <v>0</v>
      </c>
      <c r="S3151">
        <v>-13.33</v>
      </c>
      <c r="T3151">
        <v>-14.28</v>
      </c>
      <c r="U3151">
        <v>102.32</v>
      </c>
      <c r="V3151">
        <f t="shared" si="1131"/>
        <v>1</v>
      </c>
      <c r="W3151">
        <f t="shared" si="1132"/>
        <v>1</v>
      </c>
      <c r="X3151">
        <f t="shared" si="1133"/>
        <v>0</v>
      </c>
      <c r="Y3151">
        <f t="shared" si="1134"/>
        <v>0</v>
      </c>
      <c r="Z3151">
        <f t="shared" si="1135"/>
        <v>1</v>
      </c>
      <c r="AA3151">
        <f t="shared" si="1136"/>
        <v>1</v>
      </c>
      <c r="AB3151">
        <f t="shared" si="1137"/>
        <v>1</v>
      </c>
      <c r="AC3151">
        <f t="shared" si="1138"/>
        <v>1</v>
      </c>
      <c r="AD3151">
        <f t="shared" si="1139"/>
        <v>1</v>
      </c>
      <c r="AE3151" s="4" t="s">
        <v>2828</v>
      </c>
      <c r="AF3151" s="9" t="s">
        <v>2829</v>
      </c>
      <c r="AG3151">
        <v>0</v>
      </c>
      <c r="AH3151">
        <v>1</v>
      </c>
      <c r="AI3151">
        <v>0</v>
      </c>
      <c r="AJ3151">
        <v>1</v>
      </c>
      <c r="AK3151" s="9" t="s">
        <v>2840</v>
      </c>
      <c r="AL3151">
        <f t="shared" si="1127"/>
        <v>0</v>
      </c>
      <c r="AM3151">
        <f>IF(AND(INDIRECT(AN3151)='Sample Select backend'!$C$2,INDIRECT(AO3151)=1,INDIRECT(AP3151)='Sample Select backend'!$F$2,INDIRECT(AQ3151)=1,INDIRECT(AR3151)='Sample Select backend'!$M$2),1,0)</f>
        <v>0</v>
      </c>
      <c r="AN3151" t="str">
        <f>_xlfn.CONCAT('Sample Select backend'!$C$4,ROW(AN3151))</f>
        <v>AE3151</v>
      </c>
      <c r="AO3151" s="9" t="str">
        <f>_xlfn.CONCAT('Sample Select backend'!$J$2,ROW(AO3151))</f>
        <v>AJ3151</v>
      </c>
      <c r="AP3151" t="str">
        <f>_xlfn.CONCAT('Sample Select backend'!$F$4,ROW(AP3151))</f>
        <v>AF3151</v>
      </c>
      <c r="AQ3151" t="str">
        <f>_xlfn.CONCAT('Sample Select backend'!$I$10,ROW(AQ3151))</f>
        <v>R3151</v>
      </c>
      <c r="AR3151" t="str">
        <f>_xlfn.CONCAT('Sample Select backend'!$M$4,ROW(AR3151))</f>
        <v>AK3151</v>
      </c>
      <c r="AS3151" t="str">
        <f t="shared" si="1128"/>
        <v>Seychelles</v>
      </c>
      <c r="AT3151" s="9">
        <f t="shared" si="1129"/>
        <v>29</v>
      </c>
      <c r="AU3151">
        <f t="shared" si="1130"/>
        <v>0</v>
      </c>
      <c r="AV3151" s="9">
        <v>1</v>
      </c>
    </row>
    <row r="3152" spans="1:48" x14ac:dyDescent="0.35">
      <c r="A3152" t="s">
        <v>171</v>
      </c>
      <c r="B3152">
        <v>1</v>
      </c>
      <c r="C3152">
        <v>6</v>
      </c>
      <c r="D3152" t="s">
        <v>2245</v>
      </c>
      <c r="E3152">
        <v>-1</v>
      </c>
      <c r="F3152">
        <v>2</v>
      </c>
      <c r="G3152">
        <v>2</v>
      </c>
      <c r="H3152">
        <v>2</v>
      </c>
      <c r="I3152">
        <v>2</v>
      </c>
      <c r="J3152">
        <v>2</v>
      </c>
      <c r="K3152">
        <v>1</v>
      </c>
      <c r="L3152">
        <v>2</v>
      </c>
      <c r="M3152">
        <v>1</v>
      </c>
      <c r="N3152" t="s">
        <v>2770</v>
      </c>
      <c r="O3152" t="s">
        <v>2803</v>
      </c>
      <c r="P3152" t="s">
        <v>2810</v>
      </c>
      <c r="Q3152" t="s">
        <v>2813</v>
      </c>
      <c r="R3152">
        <v>0</v>
      </c>
      <c r="S3152">
        <v>-13.33</v>
      </c>
      <c r="T3152">
        <v>-14.28</v>
      </c>
      <c r="U3152">
        <v>102.32</v>
      </c>
      <c r="V3152">
        <f t="shared" si="1131"/>
        <v>0</v>
      </c>
      <c r="W3152">
        <f t="shared" si="1132"/>
        <v>1</v>
      </c>
      <c r="X3152">
        <f t="shared" si="1133"/>
        <v>1</v>
      </c>
      <c r="Y3152">
        <f t="shared" si="1134"/>
        <v>1</v>
      </c>
      <c r="Z3152">
        <f t="shared" si="1135"/>
        <v>1</v>
      </c>
      <c r="AA3152">
        <f t="shared" si="1136"/>
        <v>1</v>
      </c>
      <c r="AB3152">
        <f t="shared" si="1137"/>
        <v>1</v>
      </c>
      <c r="AC3152">
        <f t="shared" si="1138"/>
        <v>1</v>
      </c>
      <c r="AD3152">
        <f t="shared" si="1139"/>
        <v>1</v>
      </c>
      <c r="AE3152" s="4" t="s">
        <v>2828</v>
      </c>
      <c r="AF3152" s="9" t="s">
        <v>2829</v>
      </c>
      <c r="AG3152">
        <v>0</v>
      </c>
      <c r="AH3152">
        <v>1</v>
      </c>
      <c r="AI3152">
        <v>0</v>
      </c>
      <c r="AJ3152">
        <v>1</v>
      </c>
      <c r="AK3152" s="9" t="s">
        <v>2840</v>
      </c>
      <c r="AL3152">
        <f t="shared" si="1127"/>
        <v>0</v>
      </c>
      <c r="AM3152">
        <f>IF(AND(INDIRECT(AN3152)='Sample Select backend'!$C$2,INDIRECT(AO3152)=1,INDIRECT(AP3152)='Sample Select backend'!$F$2,INDIRECT(AQ3152)=1,INDIRECT(AR3152)='Sample Select backend'!$M$2),1,0)</f>
        <v>0</v>
      </c>
      <c r="AN3152" t="str">
        <f>_xlfn.CONCAT('Sample Select backend'!$C$4,ROW(AN3152))</f>
        <v>AE3152</v>
      </c>
      <c r="AO3152" s="9" t="str">
        <f>_xlfn.CONCAT('Sample Select backend'!$J$2,ROW(AO3152))</f>
        <v>AJ3152</v>
      </c>
      <c r="AP3152" t="str">
        <f>_xlfn.CONCAT('Sample Select backend'!$F$4,ROW(AP3152))</f>
        <v>AF3152</v>
      </c>
      <c r="AQ3152" t="str">
        <f>_xlfn.CONCAT('Sample Select backend'!$I$10,ROW(AQ3152))</f>
        <v>R3152</v>
      </c>
      <c r="AR3152" t="str">
        <f>_xlfn.CONCAT('Sample Select backend'!$M$4,ROW(AR3152))</f>
        <v>AK3152</v>
      </c>
      <c r="AS3152" t="str">
        <f t="shared" si="1128"/>
        <v>Seychelles</v>
      </c>
      <c r="AT3152" s="9">
        <f t="shared" si="1129"/>
        <v>6</v>
      </c>
      <c r="AU3152">
        <f t="shared" si="1130"/>
        <v>0</v>
      </c>
      <c r="AV3152" s="9">
        <v>1</v>
      </c>
    </row>
    <row r="3153" spans="1:48" x14ac:dyDescent="0.35">
      <c r="A3153" t="s">
        <v>171</v>
      </c>
      <c r="B3153">
        <v>9</v>
      </c>
      <c r="C3153">
        <v>34</v>
      </c>
      <c r="D3153" t="s">
        <v>2248</v>
      </c>
      <c r="E3153">
        <v>1</v>
      </c>
      <c r="F3153">
        <v>1</v>
      </c>
      <c r="G3153">
        <v>-2</v>
      </c>
      <c r="H3153">
        <v>-1</v>
      </c>
      <c r="I3153">
        <v>-2</v>
      </c>
      <c r="J3153">
        <v>2</v>
      </c>
      <c r="K3153">
        <v>1</v>
      </c>
      <c r="L3153">
        <v>-2</v>
      </c>
      <c r="M3153">
        <v>1</v>
      </c>
      <c r="N3153" t="s">
        <v>2770</v>
      </c>
      <c r="O3153" t="s">
        <v>2803</v>
      </c>
      <c r="P3153" t="s">
        <v>2810</v>
      </c>
      <c r="Q3153" t="s">
        <v>2813</v>
      </c>
      <c r="R3153">
        <v>0</v>
      </c>
      <c r="S3153">
        <v>-13.33</v>
      </c>
      <c r="T3153">
        <v>-14.28</v>
      </c>
      <c r="U3153">
        <v>102.32</v>
      </c>
      <c r="V3153">
        <f t="shared" si="1131"/>
        <v>1</v>
      </c>
      <c r="W3153">
        <f t="shared" si="1132"/>
        <v>1</v>
      </c>
      <c r="X3153">
        <f t="shared" si="1133"/>
        <v>0</v>
      </c>
      <c r="Y3153">
        <f t="shared" si="1134"/>
        <v>0</v>
      </c>
      <c r="Z3153">
        <f t="shared" si="1135"/>
        <v>0</v>
      </c>
      <c r="AA3153">
        <f t="shared" si="1136"/>
        <v>1</v>
      </c>
      <c r="AB3153">
        <f t="shared" si="1137"/>
        <v>1</v>
      </c>
      <c r="AC3153">
        <f t="shared" si="1138"/>
        <v>0</v>
      </c>
      <c r="AD3153">
        <f t="shared" si="1139"/>
        <v>1</v>
      </c>
      <c r="AE3153" s="4" t="s">
        <v>2828</v>
      </c>
      <c r="AF3153" s="9" t="s">
        <v>2829</v>
      </c>
      <c r="AG3153">
        <v>0</v>
      </c>
      <c r="AH3153">
        <v>1</v>
      </c>
      <c r="AI3153">
        <v>0</v>
      </c>
      <c r="AJ3153">
        <v>1</v>
      </c>
      <c r="AK3153" s="9" t="s">
        <v>2840</v>
      </c>
      <c r="AL3153">
        <f t="shared" si="1127"/>
        <v>0</v>
      </c>
      <c r="AM3153">
        <f>IF(AND(INDIRECT(AN3153)='Sample Select backend'!$C$2,INDIRECT(AO3153)=1,INDIRECT(AP3153)='Sample Select backend'!$F$2,INDIRECT(AQ3153)=1,INDIRECT(AR3153)='Sample Select backend'!$M$2),1,0)</f>
        <v>0</v>
      </c>
      <c r="AN3153" t="str">
        <f>_xlfn.CONCAT('Sample Select backend'!$C$4,ROW(AN3153))</f>
        <v>AE3153</v>
      </c>
      <c r="AO3153" s="9" t="str">
        <f>_xlfn.CONCAT('Sample Select backend'!$J$2,ROW(AO3153))</f>
        <v>AJ3153</v>
      </c>
      <c r="AP3153" t="str">
        <f>_xlfn.CONCAT('Sample Select backend'!$F$4,ROW(AP3153))</f>
        <v>AF3153</v>
      </c>
      <c r="AQ3153" t="str">
        <f>_xlfn.CONCAT('Sample Select backend'!$I$10,ROW(AQ3153))</f>
        <v>R3153</v>
      </c>
      <c r="AR3153" t="str">
        <f>_xlfn.CONCAT('Sample Select backend'!$M$4,ROW(AR3153))</f>
        <v>AK3153</v>
      </c>
      <c r="AS3153" t="str">
        <f t="shared" si="1128"/>
        <v>Seychelles</v>
      </c>
      <c r="AT3153" s="9">
        <f t="shared" si="1129"/>
        <v>34</v>
      </c>
      <c r="AU3153">
        <f t="shared" si="1130"/>
        <v>0</v>
      </c>
      <c r="AV3153" s="9">
        <v>1</v>
      </c>
    </row>
    <row r="3154" spans="1:48" x14ac:dyDescent="0.35">
      <c r="A3154" t="s">
        <v>171</v>
      </c>
      <c r="B3154">
        <v>1</v>
      </c>
      <c r="C3154">
        <v>6</v>
      </c>
      <c r="D3154" t="s">
        <v>2244</v>
      </c>
      <c r="E3154">
        <v>-2</v>
      </c>
      <c r="F3154">
        <v>2</v>
      </c>
      <c r="G3154">
        <v>2</v>
      </c>
      <c r="H3154">
        <v>2</v>
      </c>
      <c r="I3154">
        <v>2</v>
      </c>
      <c r="J3154">
        <v>2</v>
      </c>
      <c r="K3154">
        <v>1</v>
      </c>
      <c r="L3154">
        <v>2</v>
      </c>
      <c r="M3154">
        <v>1</v>
      </c>
      <c r="N3154" t="s">
        <v>2770</v>
      </c>
      <c r="O3154" t="s">
        <v>2803</v>
      </c>
      <c r="P3154" t="s">
        <v>2810</v>
      </c>
      <c r="Q3154" t="s">
        <v>2813</v>
      </c>
      <c r="R3154">
        <v>0</v>
      </c>
      <c r="S3154">
        <v>-13.33</v>
      </c>
      <c r="T3154">
        <v>-14.28</v>
      </c>
      <c r="U3154">
        <v>102.32</v>
      </c>
      <c r="V3154">
        <f t="shared" si="1131"/>
        <v>0</v>
      </c>
      <c r="W3154">
        <f t="shared" si="1132"/>
        <v>1</v>
      </c>
      <c r="X3154">
        <f t="shared" si="1133"/>
        <v>1</v>
      </c>
      <c r="Y3154">
        <f t="shared" si="1134"/>
        <v>1</v>
      </c>
      <c r="Z3154">
        <f t="shared" si="1135"/>
        <v>1</v>
      </c>
      <c r="AA3154">
        <f t="shared" si="1136"/>
        <v>1</v>
      </c>
      <c r="AB3154">
        <f t="shared" si="1137"/>
        <v>1</v>
      </c>
      <c r="AC3154">
        <f t="shared" si="1138"/>
        <v>1</v>
      </c>
      <c r="AD3154">
        <f t="shared" si="1139"/>
        <v>1</v>
      </c>
      <c r="AE3154" s="4" t="s">
        <v>2828</v>
      </c>
      <c r="AF3154" s="9" t="s">
        <v>2829</v>
      </c>
      <c r="AG3154">
        <v>0</v>
      </c>
      <c r="AH3154">
        <v>1</v>
      </c>
      <c r="AI3154">
        <v>0</v>
      </c>
      <c r="AJ3154">
        <v>1</v>
      </c>
      <c r="AK3154" s="9" t="s">
        <v>2840</v>
      </c>
      <c r="AL3154">
        <f t="shared" si="1127"/>
        <v>0</v>
      </c>
      <c r="AM3154">
        <f>IF(AND(INDIRECT(AN3154)='Sample Select backend'!$C$2,INDIRECT(AO3154)=1,INDIRECT(AP3154)='Sample Select backend'!$F$2,INDIRECT(AQ3154)=1,INDIRECT(AR3154)='Sample Select backend'!$M$2),1,0)</f>
        <v>0</v>
      </c>
      <c r="AN3154" t="str">
        <f>_xlfn.CONCAT('Sample Select backend'!$C$4,ROW(AN3154))</f>
        <v>AE3154</v>
      </c>
      <c r="AO3154" s="9" t="str">
        <f>_xlfn.CONCAT('Sample Select backend'!$J$2,ROW(AO3154))</f>
        <v>AJ3154</v>
      </c>
      <c r="AP3154" t="str">
        <f>_xlfn.CONCAT('Sample Select backend'!$F$4,ROW(AP3154))</f>
        <v>AF3154</v>
      </c>
      <c r="AQ3154" t="str">
        <f>_xlfn.CONCAT('Sample Select backend'!$I$10,ROW(AQ3154))</f>
        <v>R3154</v>
      </c>
      <c r="AR3154" t="str">
        <f>_xlfn.CONCAT('Sample Select backend'!$M$4,ROW(AR3154))</f>
        <v>AK3154</v>
      </c>
      <c r="AS3154" t="str">
        <f t="shared" si="1128"/>
        <v>Seychelles</v>
      </c>
      <c r="AT3154" s="9">
        <f t="shared" si="1129"/>
        <v>6</v>
      </c>
      <c r="AU3154">
        <f t="shared" si="1130"/>
        <v>0</v>
      </c>
      <c r="AV3154" s="9">
        <v>1</v>
      </c>
    </row>
    <row r="3155" spans="1:48" x14ac:dyDescent="0.35">
      <c r="A3155" t="s">
        <v>159</v>
      </c>
      <c r="B3155">
        <v>5</v>
      </c>
      <c r="C3155" t="s">
        <v>201</v>
      </c>
      <c r="D3155" t="s">
        <v>2121</v>
      </c>
      <c r="E3155">
        <v>1</v>
      </c>
      <c r="F3155">
        <v>1</v>
      </c>
      <c r="G3155">
        <v>2</v>
      </c>
      <c r="H3155">
        <v>-1</v>
      </c>
      <c r="I3155">
        <v>2</v>
      </c>
      <c r="J3155">
        <v>2</v>
      </c>
      <c r="K3155">
        <v>1</v>
      </c>
      <c r="L3155">
        <v>-2</v>
      </c>
      <c r="M3155">
        <v>1</v>
      </c>
      <c r="N3155" t="s">
        <v>2758</v>
      </c>
      <c r="O3155" t="s">
        <v>2803</v>
      </c>
      <c r="P3155" t="s">
        <v>2809</v>
      </c>
      <c r="Q3155" t="s">
        <v>2814</v>
      </c>
      <c r="R3155">
        <v>0</v>
      </c>
      <c r="S3155">
        <v>-2.16</v>
      </c>
      <c r="T3155">
        <v>-1.47</v>
      </c>
      <c r="U3155">
        <v>72.03</v>
      </c>
      <c r="V3155">
        <f t="shared" si="1131"/>
        <v>1</v>
      </c>
      <c r="W3155">
        <f t="shared" si="1132"/>
        <v>1</v>
      </c>
      <c r="X3155">
        <f t="shared" si="1133"/>
        <v>1</v>
      </c>
      <c r="Y3155">
        <f t="shared" si="1134"/>
        <v>0</v>
      </c>
      <c r="Z3155">
        <f t="shared" si="1135"/>
        <v>1</v>
      </c>
      <c r="AA3155">
        <f t="shared" si="1136"/>
        <v>1</v>
      </c>
      <c r="AB3155">
        <f t="shared" si="1137"/>
        <v>1</v>
      </c>
      <c r="AC3155">
        <f t="shared" si="1138"/>
        <v>0</v>
      </c>
      <c r="AD3155">
        <f t="shared" si="1139"/>
        <v>1</v>
      </c>
      <c r="AE3155" s="4" t="s">
        <v>2828</v>
      </c>
      <c r="AF3155" s="9" t="s">
        <v>2829</v>
      </c>
      <c r="AG3155">
        <v>1</v>
      </c>
      <c r="AH3155">
        <v>0</v>
      </c>
      <c r="AI3155">
        <v>0</v>
      </c>
      <c r="AJ3155">
        <v>1</v>
      </c>
      <c r="AK3155" s="9" t="s">
        <v>2840</v>
      </c>
      <c r="AL3155">
        <f t="shared" si="1127"/>
        <v>0</v>
      </c>
      <c r="AM3155">
        <f>IF(AND(INDIRECT(AN3155)='Sample Select backend'!$C$2,INDIRECT(AO3155)=1,INDIRECT(AP3155)='Sample Select backend'!$F$2,INDIRECT(AQ3155)=1,INDIRECT(AR3155)='Sample Select backend'!$M$2),1,0)</f>
        <v>0</v>
      </c>
      <c r="AN3155" t="str">
        <f>_xlfn.CONCAT('Sample Select backend'!$C$4,ROW(AN3155))</f>
        <v>AE3155</v>
      </c>
      <c r="AO3155" s="9" t="str">
        <f>_xlfn.CONCAT('Sample Select backend'!$J$2,ROW(AO3155))</f>
        <v>AJ3155</v>
      </c>
      <c r="AP3155" t="str">
        <f>_xlfn.CONCAT('Sample Select backend'!$F$4,ROW(AP3155))</f>
        <v>AF3155</v>
      </c>
      <c r="AQ3155" t="str">
        <f>_xlfn.CONCAT('Sample Select backend'!$I$10,ROW(AQ3155))</f>
        <v>R3155</v>
      </c>
      <c r="AR3155" t="str">
        <f>_xlfn.CONCAT('Sample Select backend'!$M$4,ROW(AR3155))</f>
        <v>AK3155</v>
      </c>
      <c r="AS3155" t="str">
        <f t="shared" si="1128"/>
        <v>Sierra Leone</v>
      </c>
      <c r="AT3155" s="9" t="str">
        <f t="shared" si="1129"/>
        <v>Other</v>
      </c>
      <c r="AU3155">
        <f t="shared" si="1130"/>
        <v>1</v>
      </c>
      <c r="AV3155" s="9">
        <v>1</v>
      </c>
    </row>
    <row r="3156" spans="1:48" x14ac:dyDescent="0.35">
      <c r="A3156" t="s">
        <v>159</v>
      </c>
      <c r="B3156">
        <v>5</v>
      </c>
      <c r="C3156" t="s">
        <v>204</v>
      </c>
      <c r="D3156" t="s">
        <v>2119</v>
      </c>
      <c r="E3156">
        <v>1</v>
      </c>
      <c r="F3156">
        <v>-2</v>
      </c>
      <c r="G3156">
        <v>-2</v>
      </c>
      <c r="H3156">
        <v>1</v>
      </c>
      <c r="I3156">
        <v>1</v>
      </c>
      <c r="J3156">
        <v>1</v>
      </c>
      <c r="K3156">
        <v>-2</v>
      </c>
      <c r="L3156">
        <v>2</v>
      </c>
      <c r="M3156">
        <v>1</v>
      </c>
      <c r="N3156" t="s">
        <v>2758</v>
      </c>
      <c r="O3156" t="s">
        <v>2803</v>
      </c>
      <c r="P3156" t="s">
        <v>2809</v>
      </c>
      <c r="Q3156" t="s">
        <v>2814</v>
      </c>
      <c r="R3156">
        <v>0</v>
      </c>
      <c r="S3156">
        <v>-2.16</v>
      </c>
      <c r="T3156">
        <v>-1.47</v>
      </c>
      <c r="U3156">
        <v>72.03</v>
      </c>
      <c r="V3156">
        <f t="shared" si="1131"/>
        <v>1</v>
      </c>
      <c r="W3156">
        <f t="shared" si="1132"/>
        <v>0</v>
      </c>
      <c r="X3156">
        <f t="shared" si="1133"/>
        <v>0</v>
      </c>
      <c r="Y3156">
        <f t="shared" si="1134"/>
        <v>1</v>
      </c>
      <c r="Z3156">
        <f t="shared" si="1135"/>
        <v>1</v>
      </c>
      <c r="AA3156">
        <f t="shared" si="1136"/>
        <v>1</v>
      </c>
      <c r="AB3156">
        <f t="shared" si="1137"/>
        <v>0</v>
      </c>
      <c r="AC3156">
        <f t="shared" si="1138"/>
        <v>1</v>
      </c>
      <c r="AD3156">
        <f t="shared" si="1139"/>
        <v>1</v>
      </c>
      <c r="AE3156" s="4" t="s">
        <v>2828</v>
      </c>
      <c r="AF3156" s="9" t="s">
        <v>2829</v>
      </c>
      <c r="AG3156">
        <v>1</v>
      </c>
      <c r="AH3156">
        <v>0</v>
      </c>
      <c r="AI3156">
        <v>0</v>
      </c>
      <c r="AJ3156">
        <v>1</v>
      </c>
      <c r="AK3156" s="9" t="s">
        <v>2840</v>
      </c>
      <c r="AL3156">
        <f t="shared" si="1127"/>
        <v>0</v>
      </c>
      <c r="AM3156">
        <f>IF(AND(INDIRECT(AN3156)='Sample Select backend'!$C$2,INDIRECT(AO3156)=1,INDIRECT(AP3156)='Sample Select backend'!$F$2,INDIRECT(AQ3156)=1,INDIRECT(AR3156)='Sample Select backend'!$M$2),1,0)</f>
        <v>0</v>
      </c>
      <c r="AN3156" t="str">
        <f>_xlfn.CONCAT('Sample Select backend'!$C$4,ROW(AN3156))</f>
        <v>AE3156</v>
      </c>
      <c r="AO3156" s="9" t="str">
        <f>_xlfn.CONCAT('Sample Select backend'!$J$2,ROW(AO3156))</f>
        <v>AJ3156</v>
      </c>
      <c r="AP3156" t="str">
        <f>_xlfn.CONCAT('Sample Select backend'!$F$4,ROW(AP3156))</f>
        <v>AF3156</v>
      </c>
      <c r="AQ3156" t="str">
        <f>_xlfn.CONCAT('Sample Select backend'!$I$10,ROW(AQ3156))</f>
        <v>R3156</v>
      </c>
      <c r="AR3156" t="str">
        <f>_xlfn.CONCAT('Sample Select backend'!$M$4,ROW(AR3156))</f>
        <v>AK3156</v>
      </c>
      <c r="AS3156" t="str">
        <f t="shared" si="1128"/>
        <v>Sierra Leone</v>
      </c>
      <c r="AT3156" s="9" t="str">
        <f t="shared" si="1129"/>
        <v>General</v>
      </c>
      <c r="AU3156">
        <f t="shared" si="1130"/>
        <v>0</v>
      </c>
      <c r="AV3156" s="9">
        <v>0</v>
      </c>
    </row>
    <row r="3157" spans="1:48" x14ac:dyDescent="0.35">
      <c r="A3157" t="s">
        <v>159</v>
      </c>
      <c r="B3157">
        <v>6</v>
      </c>
      <c r="C3157">
        <v>28</v>
      </c>
      <c r="D3157" t="s">
        <v>2120</v>
      </c>
      <c r="E3157">
        <v>1</v>
      </c>
      <c r="F3157">
        <v>1</v>
      </c>
      <c r="G3157">
        <v>2</v>
      </c>
      <c r="H3157">
        <v>-1</v>
      </c>
      <c r="I3157">
        <v>2</v>
      </c>
      <c r="J3157">
        <v>2</v>
      </c>
      <c r="K3157">
        <v>1</v>
      </c>
      <c r="L3157">
        <v>2</v>
      </c>
      <c r="M3157">
        <v>-2</v>
      </c>
      <c r="N3157" t="s">
        <v>2758</v>
      </c>
      <c r="O3157" t="s">
        <v>2803</v>
      </c>
      <c r="P3157" t="s">
        <v>2809</v>
      </c>
      <c r="Q3157" t="s">
        <v>2814</v>
      </c>
      <c r="R3157">
        <v>0</v>
      </c>
      <c r="S3157">
        <v>-2.16</v>
      </c>
      <c r="T3157">
        <v>-1.47</v>
      </c>
      <c r="U3157">
        <v>72.03</v>
      </c>
      <c r="V3157">
        <f t="shared" si="1131"/>
        <v>1</v>
      </c>
      <c r="W3157">
        <f t="shared" si="1132"/>
        <v>1</v>
      </c>
      <c r="X3157">
        <f t="shared" si="1133"/>
        <v>1</v>
      </c>
      <c r="Y3157">
        <f t="shared" si="1134"/>
        <v>0</v>
      </c>
      <c r="Z3157">
        <f t="shared" si="1135"/>
        <v>1</v>
      </c>
      <c r="AA3157">
        <f t="shared" si="1136"/>
        <v>1</v>
      </c>
      <c r="AB3157">
        <f t="shared" si="1137"/>
        <v>1</v>
      </c>
      <c r="AC3157">
        <f t="shared" si="1138"/>
        <v>1</v>
      </c>
      <c r="AD3157">
        <f t="shared" si="1139"/>
        <v>0</v>
      </c>
      <c r="AE3157" s="4" t="s">
        <v>2828</v>
      </c>
      <c r="AF3157" s="9" t="s">
        <v>2829</v>
      </c>
      <c r="AG3157">
        <v>1</v>
      </c>
      <c r="AH3157">
        <v>0</v>
      </c>
      <c r="AI3157">
        <v>0</v>
      </c>
      <c r="AJ3157">
        <v>1</v>
      </c>
      <c r="AK3157" s="9" t="s">
        <v>2840</v>
      </c>
      <c r="AL3157">
        <f t="shared" si="1127"/>
        <v>0</v>
      </c>
      <c r="AM3157">
        <f>IF(AND(INDIRECT(AN3157)='Sample Select backend'!$C$2,INDIRECT(AO3157)=1,INDIRECT(AP3157)='Sample Select backend'!$F$2,INDIRECT(AQ3157)=1,INDIRECT(AR3157)='Sample Select backend'!$M$2),1,0)</f>
        <v>0</v>
      </c>
      <c r="AN3157" t="str">
        <f>_xlfn.CONCAT('Sample Select backend'!$C$4,ROW(AN3157))</f>
        <v>AE3157</v>
      </c>
      <c r="AO3157" s="9" t="str">
        <f>_xlfn.CONCAT('Sample Select backend'!$J$2,ROW(AO3157))</f>
        <v>AJ3157</v>
      </c>
      <c r="AP3157" t="str">
        <f>_xlfn.CONCAT('Sample Select backend'!$F$4,ROW(AP3157))</f>
        <v>AF3157</v>
      </c>
      <c r="AQ3157" t="str">
        <f>_xlfn.CONCAT('Sample Select backend'!$I$10,ROW(AQ3157))</f>
        <v>R3157</v>
      </c>
      <c r="AR3157" t="str">
        <f>_xlfn.CONCAT('Sample Select backend'!$M$4,ROW(AR3157))</f>
        <v>AK3157</v>
      </c>
      <c r="AS3157" t="str">
        <f t="shared" si="1128"/>
        <v>Sierra Leone</v>
      </c>
      <c r="AT3157" s="9">
        <f t="shared" si="1129"/>
        <v>28</v>
      </c>
      <c r="AU3157">
        <f t="shared" si="1130"/>
        <v>0</v>
      </c>
      <c r="AV3157" s="9">
        <v>0</v>
      </c>
    </row>
    <row r="3158" spans="1:48" x14ac:dyDescent="0.35">
      <c r="A3158" s="24" t="s">
        <v>159</v>
      </c>
      <c r="B3158" s="24">
        <v>5</v>
      </c>
      <c r="C3158" s="24">
        <v>24</v>
      </c>
      <c r="D3158" s="24" t="s">
        <v>4268</v>
      </c>
      <c r="E3158" s="24"/>
      <c r="O3158" t="s">
        <v>2803</v>
      </c>
      <c r="P3158" t="s">
        <v>2809</v>
      </c>
      <c r="Q3158" t="s">
        <v>2814</v>
      </c>
      <c r="R3158">
        <v>0</v>
      </c>
      <c r="S3158">
        <v>-2.16</v>
      </c>
      <c r="T3158">
        <v>-1.47</v>
      </c>
      <c r="U3158">
        <v>72.03</v>
      </c>
      <c r="V3158">
        <v>-1</v>
      </c>
      <c r="W3158">
        <v>-1</v>
      </c>
      <c r="X3158">
        <v>-1</v>
      </c>
      <c r="Y3158">
        <v>-1</v>
      </c>
      <c r="Z3158">
        <v>-1</v>
      </c>
      <c r="AA3158">
        <v>-1</v>
      </c>
      <c r="AB3158">
        <v>-1</v>
      </c>
      <c r="AC3158">
        <v>-1</v>
      </c>
      <c r="AD3158">
        <v>-1</v>
      </c>
      <c r="AE3158" s="4" t="s">
        <v>2828</v>
      </c>
      <c r="AF3158" s="9" t="s">
        <v>2829</v>
      </c>
      <c r="AG3158">
        <v>1</v>
      </c>
      <c r="AH3158">
        <v>0</v>
      </c>
      <c r="AI3158">
        <v>0</v>
      </c>
      <c r="AJ3158">
        <v>1</v>
      </c>
      <c r="AK3158" s="9" t="s">
        <v>2840</v>
      </c>
      <c r="AL3158">
        <f t="shared" si="1127"/>
        <v>0</v>
      </c>
      <c r="AM3158">
        <f>IF(AND(INDIRECT(AN3158)='Sample Select backend'!$C$2,INDIRECT(AO3158)=1,INDIRECT(AP3158)='Sample Select backend'!$F$2,INDIRECT(AQ3158)=1,INDIRECT(AR3158)='Sample Select backend'!$M$2),1,0)</f>
        <v>0</v>
      </c>
      <c r="AN3158" t="str">
        <f>_xlfn.CONCAT('Sample Select backend'!$C$4,ROW(AN3158))</f>
        <v>AE3158</v>
      </c>
      <c r="AO3158" s="9" t="str">
        <f>_xlfn.CONCAT('Sample Select backend'!$J$2,ROW(AO3158))</f>
        <v>AJ3158</v>
      </c>
      <c r="AP3158" t="str">
        <f>_xlfn.CONCAT('Sample Select backend'!$F$4,ROW(AP3158))</f>
        <v>AF3158</v>
      </c>
      <c r="AQ3158" t="str">
        <f>_xlfn.CONCAT('Sample Select backend'!$I$10,ROW(AQ3158))</f>
        <v>R3158</v>
      </c>
      <c r="AR3158" t="str">
        <f>_xlfn.CONCAT('Sample Select backend'!$M$4,ROW(AR3158))</f>
        <v>AK3158</v>
      </c>
      <c r="AS3158" t="str">
        <f t="shared" si="1128"/>
        <v>Sierra Leone</v>
      </c>
      <c r="AT3158" s="9">
        <f t="shared" si="1129"/>
        <v>24</v>
      </c>
      <c r="AU3158">
        <f t="shared" si="1130"/>
        <v>0</v>
      </c>
      <c r="AV3158" s="9">
        <v>0</v>
      </c>
    </row>
    <row r="3159" spans="1:48" x14ac:dyDescent="0.35">
      <c r="A3159" s="24" t="s">
        <v>159</v>
      </c>
      <c r="B3159" s="24">
        <v>6</v>
      </c>
      <c r="C3159" s="24">
        <v>28</v>
      </c>
      <c r="D3159" s="24" t="s">
        <v>4269</v>
      </c>
      <c r="E3159" s="24"/>
      <c r="O3159" t="s">
        <v>2803</v>
      </c>
      <c r="P3159" t="s">
        <v>2809</v>
      </c>
      <c r="Q3159" t="s">
        <v>2814</v>
      </c>
      <c r="R3159">
        <v>0</v>
      </c>
      <c r="S3159">
        <v>-2.16</v>
      </c>
      <c r="T3159">
        <v>-1.47</v>
      </c>
      <c r="U3159">
        <v>72.03</v>
      </c>
      <c r="V3159">
        <v>-1</v>
      </c>
      <c r="W3159">
        <v>-1</v>
      </c>
      <c r="X3159">
        <v>-1</v>
      </c>
      <c r="Y3159">
        <v>-1</v>
      </c>
      <c r="Z3159">
        <v>-1</v>
      </c>
      <c r="AA3159">
        <v>-1</v>
      </c>
      <c r="AB3159">
        <v>-1</v>
      </c>
      <c r="AC3159">
        <v>-1</v>
      </c>
      <c r="AD3159">
        <v>-1</v>
      </c>
      <c r="AE3159" s="4" t="s">
        <v>2828</v>
      </c>
      <c r="AF3159" s="9" t="s">
        <v>2829</v>
      </c>
      <c r="AG3159">
        <v>1</v>
      </c>
      <c r="AH3159">
        <v>0</v>
      </c>
      <c r="AI3159">
        <v>0</v>
      </c>
      <c r="AJ3159">
        <v>1</v>
      </c>
      <c r="AK3159" s="9" t="s">
        <v>2840</v>
      </c>
      <c r="AL3159">
        <f t="shared" si="1127"/>
        <v>0</v>
      </c>
      <c r="AM3159">
        <f>IF(AND(INDIRECT(AN3159)='Sample Select backend'!$C$2,INDIRECT(AO3159)=1,INDIRECT(AP3159)='Sample Select backend'!$F$2,INDIRECT(AQ3159)=1,INDIRECT(AR3159)='Sample Select backend'!$M$2),1,0)</f>
        <v>0</v>
      </c>
      <c r="AN3159" t="str">
        <f>_xlfn.CONCAT('Sample Select backend'!$C$4,ROW(AN3159))</f>
        <v>AE3159</v>
      </c>
      <c r="AO3159" s="9" t="str">
        <f>_xlfn.CONCAT('Sample Select backend'!$J$2,ROW(AO3159))</f>
        <v>AJ3159</v>
      </c>
      <c r="AP3159" t="str">
        <f>_xlfn.CONCAT('Sample Select backend'!$F$4,ROW(AP3159))</f>
        <v>AF3159</v>
      </c>
      <c r="AQ3159" t="str">
        <f>_xlfn.CONCAT('Sample Select backend'!$I$10,ROW(AQ3159))</f>
        <v>R3159</v>
      </c>
      <c r="AR3159" t="str">
        <f>_xlfn.CONCAT('Sample Select backend'!$M$4,ROW(AR3159))</f>
        <v>AK3159</v>
      </c>
      <c r="AS3159" t="str">
        <f t="shared" si="1128"/>
        <v>Sierra Leone</v>
      </c>
      <c r="AT3159" s="9">
        <f t="shared" si="1129"/>
        <v>28</v>
      </c>
      <c r="AU3159">
        <f t="shared" si="1130"/>
        <v>0</v>
      </c>
      <c r="AV3159" s="9">
        <v>0</v>
      </c>
    </row>
    <row r="3160" spans="1:48" x14ac:dyDescent="0.35">
      <c r="A3160" s="24" t="s">
        <v>159</v>
      </c>
      <c r="B3160" s="24">
        <v>9</v>
      </c>
      <c r="C3160" s="24">
        <v>34</v>
      </c>
      <c r="D3160" s="24" t="s">
        <v>4270</v>
      </c>
      <c r="E3160" s="24"/>
      <c r="O3160" t="s">
        <v>2803</v>
      </c>
      <c r="P3160" t="s">
        <v>2809</v>
      </c>
      <c r="Q3160" t="s">
        <v>2814</v>
      </c>
      <c r="R3160">
        <v>0</v>
      </c>
      <c r="S3160">
        <v>-2.16</v>
      </c>
      <c r="T3160">
        <v>-1.47</v>
      </c>
      <c r="U3160">
        <v>72.03</v>
      </c>
      <c r="V3160">
        <v>-1</v>
      </c>
      <c r="W3160">
        <v>-1</v>
      </c>
      <c r="X3160">
        <v>-1</v>
      </c>
      <c r="Y3160">
        <v>-1</v>
      </c>
      <c r="Z3160">
        <v>-1</v>
      </c>
      <c r="AA3160">
        <v>-1</v>
      </c>
      <c r="AB3160">
        <v>-1</v>
      </c>
      <c r="AC3160">
        <v>-1</v>
      </c>
      <c r="AD3160">
        <v>-1</v>
      </c>
      <c r="AE3160" s="4" t="s">
        <v>2828</v>
      </c>
      <c r="AF3160" s="9" t="s">
        <v>2829</v>
      </c>
      <c r="AG3160">
        <v>1</v>
      </c>
      <c r="AH3160">
        <v>0</v>
      </c>
      <c r="AI3160">
        <v>0</v>
      </c>
      <c r="AJ3160">
        <v>1</v>
      </c>
      <c r="AK3160" s="9" t="s">
        <v>2840</v>
      </c>
      <c r="AL3160">
        <f t="shared" si="1127"/>
        <v>0</v>
      </c>
      <c r="AM3160">
        <f>IF(AND(INDIRECT(AN3160)='Sample Select backend'!$C$2,INDIRECT(AO3160)=1,INDIRECT(AP3160)='Sample Select backend'!$F$2,INDIRECT(AQ3160)=1,INDIRECT(AR3160)='Sample Select backend'!$M$2),1,0)</f>
        <v>0</v>
      </c>
      <c r="AN3160" t="str">
        <f>_xlfn.CONCAT('Sample Select backend'!$C$4,ROW(AN3160))</f>
        <v>AE3160</v>
      </c>
      <c r="AO3160" s="9" t="str">
        <f>_xlfn.CONCAT('Sample Select backend'!$J$2,ROW(AO3160))</f>
        <v>AJ3160</v>
      </c>
      <c r="AP3160" t="str">
        <f>_xlfn.CONCAT('Sample Select backend'!$F$4,ROW(AP3160))</f>
        <v>AF3160</v>
      </c>
      <c r="AQ3160" t="str">
        <f>_xlfn.CONCAT('Sample Select backend'!$I$10,ROW(AQ3160))</f>
        <v>R3160</v>
      </c>
      <c r="AR3160" t="str">
        <f>_xlfn.CONCAT('Sample Select backend'!$M$4,ROW(AR3160))</f>
        <v>AK3160</v>
      </c>
      <c r="AS3160" t="str">
        <f t="shared" si="1128"/>
        <v>Sierra Leone</v>
      </c>
      <c r="AT3160" s="9">
        <f t="shared" si="1129"/>
        <v>34</v>
      </c>
      <c r="AU3160">
        <f t="shared" si="1130"/>
        <v>0</v>
      </c>
      <c r="AV3160" s="9">
        <v>0</v>
      </c>
    </row>
    <row r="3161" spans="1:48" x14ac:dyDescent="0.35">
      <c r="A3161" s="24" t="s">
        <v>159</v>
      </c>
      <c r="B3161" s="24">
        <v>6</v>
      </c>
      <c r="C3161" s="24">
        <v>28</v>
      </c>
      <c r="D3161" s="24" t="s">
        <v>4271</v>
      </c>
      <c r="E3161" s="24"/>
      <c r="O3161" t="s">
        <v>2803</v>
      </c>
      <c r="P3161" t="s">
        <v>2809</v>
      </c>
      <c r="Q3161" t="s">
        <v>2814</v>
      </c>
      <c r="R3161">
        <v>0</v>
      </c>
      <c r="S3161">
        <v>-2.16</v>
      </c>
      <c r="T3161">
        <v>-1.47</v>
      </c>
      <c r="U3161">
        <v>72.03</v>
      </c>
      <c r="V3161">
        <v>-1</v>
      </c>
      <c r="W3161">
        <v>-1</v>
      </c>
      <c r="X3161">
        <v>-1</v>
      </c>
      <c r="Y3161">
        <v>-1</v>
      </c>
      <c r="Z3161">
        <v>-1</v>
      </c>
      <c r="AA3161">
        <v>-1</v>
      </c>
      <c r="AB3161">
        <v>-1</v>
      </c>
      <c r="AC3161">
        <v>-1</v>
      </c>
      <c r="AD3161">
        <v>-1</v>
      </c>
      <c r="AE3161" s="4" t="s">
        <v>2828</v>
      </c>
      <c r="AF3161" s="9" t="s">
        <v>2829</v>
      </c>
      <c r="AG3161">
        <v>1</v>
      </c>
      <c r="AH3161">
        <v>0</v>
      </c>
      <c r="AI3161">
        <v>0</v>
      </c>
      <c r="AJ3161">
        <v>1</v>
      </c>
      <c r="AK3161" s="9" t="s">
        <v>2840</v>
      </c>
      <c r="AL3161">
        <f t="shared" si="1127"/>
        <v>0</v>
      </c>
      <c r="AM3161">
        <f>IF(AND(INDIRECT(AN3161)='Sample Select backend'!$C$2,INDIRECT(AO3161)=1,INDIRECT(AP3161)='Sample Select backend'!$F$2,INDIRECT(AQ3161)=1,INDIRECT(AR3161)='Sample Select backend'!$M$2),1,0)</f>
        <v>0</v>
      </c>
      <c r="AN3161" t="str">
        <f>_xlfn.CONCAT('Sample Select backend'!$C$4,ROW(AN3161))</f>
        <v>AE3161</v>
      </c>
      <c r="AO3161" s="9" t="str">
        <f>_xlfn.CONCAT('Sample Select backend'!$J$2,ROW(AO3161))</f>
        <v>AJ3161</v>
      </c>
      <c r="AP3161" t="str">
        <f>_xlfn.CONCAT('Sample Select backend'!$F$4,ROW(AP3161))</f>
        <v>AF3161</v>
      </c>
      <c r="AQ3161" t="str">
        <f>_xlfn.CONCAT('Sample Select backend'!$I$10,ROW(AQ3161))</f>
        <v>R3161</v>
      </c>
      <c r="AR3161" t="str">
        <f>_xlfn.CONCAT('Sample Select backend'!$M$4,ROW(AR3161))</f>
        <v>AK3161</v>
      </c>
      <c r="AS3161" t="str">
        <f t="shared" si="1128"/>
        <v>Sierra Leone</v>
      </c>
      <c r="AT3161" s="9">
        <f t="shared" si="1129"/>
        <v>28</v>
      </c>
      <c r="AU3161">
        <f t="shared" si="1130"/>
        <v>0</v>
      </c>
      <c r="AV3161" s="9">
        <v>0</v>
      </c>
    </row>
    <row r="3162" spans="1:48" x14ac:dyDescent="0.35">
      <c r="A3162" s="24" t="s">
        <v>159</v>
      </c>
      <c r="B3162" s="24">
        <v>1</v>
      </c>
      <c r="C3162" s="24">
        <v>6</v>
      </c>
      <c r="D3162" s="24" t="s">
        <v>4272</v>
      </c>
      <c r="E3162" s="24"/>
      <c r="O3162" t="s">
        <v>2803</v>
      </c>
      <c r="P3162" t="s">
        <v>2809</v>
      </c>
      <c r="Q3162" t="s">
        <v>2814</v>
      </c>
      <c r="R3162">
        <v>0</v>
      </c>
      <c r="S3162">
        <v>-2.16</v>
      </c>
      <c r="T3162">
        <v>-1.47</v>
      </c>
      <c r="U3162">
        <v>72.03</v>
      </c>
      <c r="V3162">
        <v>-1</v>
      </c>
      <c r="W3162">
        <v>-1</v>
      </c>
      <c r="X3162">
        <v>-1</v>
      </c>
      <c r="Y3162">
        <v>-1</v>
      </c>
      <c r="Z3162">
        <v>-1</v>
      </c>
      <c r="AA3162">
        <v>-1</v>
      </c>
      <c r="AB3162">
        <v>-1</v>
      </c>
      <c r="AC3162">
        <v>-1</v>
      </c>
      <c r="AD3162">
        <v>-1</v>
      </c>
      <c r="AE3162" s="4" t="s">
        <v>2828</v>
      </c>
      <c r="AF3162" s="9" t="s">
        <v>2829</v>
      </c>
      <c r="AG3162">
        <v>1</v>
      </c>
      <c r="AH3162">
        <v>0</v>
      </c>
      <c r="AI3162">
        <v>0</v>
      </c>
      <c r="AJ3162">
        <v>1</v>
      </c>
      <c r="AK3162" s="9" t="s">
        <v>2840</v>
      </c>
      <c r="AL3162">
        <f t="shared" si="1127"/>
        <v>0</v>
      </c>
      <c r="AM3162">
        <f>IF(AND(INDIRECT(AN3162)='Sample Select backend'!$C$2,INDIRECT(AO3162)=1,INDIRECT(AP3162)='Sample Select backend'!$F$2,INDIRECT(AQ3162)=1,INDIRECT(AR3162)='Sample Select backend'!$M$2),1,0)</f>
        <v>0</v>
      </c>
      <c r="AN3162" t="str">
        <f>_xlfn.CONCAT('Sample Select backend'!$C$4,ROW(AN3162))</f>
        <v>AE3162</v>
      </c>
      <c r="AO3162" s="9" t="str">
        <f>_xlfn.CONCAT('Sample Select backend'!$J$2,ROW(AO3162))</f>
        <v>AJ3162</v>
      </c>
      <c r="AP3162" t="str">
        <f>_xlfn.CONCAT('Sample Select backend'!$F$4,ROW(AP3162))</f>
        <v>AF3162</v>
      </c>
      <c r="AQ3162" t="str">
        <f>_xlfn.CONCAT('Sample Select backend'!$I$10,ROW(AQ3162))</f>
        <v>R3162</v>
      </c>
      <c r="AR3162" t="str">
        <f>_xlfn.CONCAT('Sample Select backend'!$M$4,ROW(AR3162))</f>
        <v>AK3162</v>
      </c>
      <c r="AS3162" t="str">
        <f t="shared" si="1128"/>
        <v>Sierra Leone</v>
      </c>
      <c r="AT3162" s="9">
        <f t="shared" si="1129"/>
        <v>6</v>
      </c>
      <c r="AU3162">
        <f t="shared" si="1130"/>
        <v>0</v>
      </c>
      <c r="AV3162" s="9">
        <v>0</v>
      </c>
    </row>
    <row r="3163" spans="1:48" x14ac:dyDescent="0.35">
      <c r="A3163" s="24" t="s">
        <v>159</v>
      </c>
      <c r="B3163" s="24">
        <v>3</v>
      </c>
      <c r="C3163" s="24" t="s">
        <v>201</v>
      </c>
      <c r="D3163" s="24" t="s">
        <v>4273</v>
      </c>
      <c r="E3163" s="24"/>
      <c r="O3163" t="s">
        <v>2803</v>
      </c>
      <c r="P3163" t="s">
        <v>2809</v>
      </c>
      <c r="Q3163" t="s">
        <v>2814</v>
      </c>
      <c r="R3163">
        <v>0</v>
      </c>
      <c r="S3163">
        <v>-2.16</v>
      </c>
      <c r="T3163">
        <v>-1.47</v>
      </c>
      <c r="U3163">
        <v>72.03</v>
      </c>
      <c r="V3163">
        <v>-1</v>
      </c>
      <c r="W3163">
        <v>-1</v>
      </c>
      <c r="X3163">
        <v>-1</v>
      </c>
      <c r="Y3163">
        <v>-1</v>
      </c>
      <c r="Z3163">
        <v>-1</v>
      </c>
      <c r="AA3163">
        <v>-1</v>
      </c>
      <c r="AB3163">
        <v>-1</v>
      </c>
      <c r="AC3163">
        <v>-1</v>
      </c>
      <c r="AD3163">
        <v>-1</v>
      </c>
      <c r="AE3163" s="4" t="s">
        <v>2828</v>
      </c>
      <c r="AF3163" s="9" t="s">
        <v>2829</v>
      </c>
      <c r="AG3163">
        <v>1</v>
      </c>
      <c r="AH3163">
        <v>0</v>
      </c>
      <c r="AI3163">
        <v>0</v>
      </c>
      <c r="AJ3163">
        <v>1</v>
      </c>
      <c r="AK3163" s="9" t="s">
        <v>2840</v>
      </c>
      <c r="AL3163">
        <f t="shared" si="1127"/>
        <v>0</v>
      </c>
      <c r="AM3163">
        <f>IF(AND(INDIRECT(AN3163)='Sample Select backend'!$C$2,INDIRECT(AO3163)=1,INDIRECT(AP3163)='Sample Select backend'!$F$2,INDIRECT(AQ3163)=1,INDIRECT(AR3163)='Sample Select backend'!$M$2),1,0)</f>
        <v>0</v>
      </c>
      <c r="AN3163" t="str">
        <f>_xlfn.CONCAT('Sample Select backend'!$C$4,ROW(AN3163))</f>
        <v>AE3163</v>
      </c>
      <c r="AO3163" s="9" t="str">
        <f>_xlfn.CONCAT('Sample Select backend'!$J$2,ROW(AO3163))</f>
        <v>AJ3163</v>
      </c>
      <c r="AP3163" t="str">
        <f>_xlfn.CONCAT('Sample Select backend'!$F$4,ROW(AP3163))</f>
        <v>AF3163</v>
      </c>
      <c r="AQ3163" t="str">
        <f>_xlfn.CONCAT('Sample Select backend'!$I$10,ROW(AQ3163))</f>
        <v>R3163</v>
      </c>
      <c r="AR3163" t="str">
        <f>_xlfn.CONCAT('Sample Select backend'!$M$4,ROW(AR3163))</f>
        <v>AK3163</v>
      </c>
      <c r="AS3163" t="str">
        <f t="shared" si="1128"/>
        <v>Sierra Leone</v>
      </c>
      <c r="AT3163" s="9" t="str">
        <f t="shared" si="1129"/>
        <v>Other</v>
      </c>
      <c r="AU3163">
        <f t="shared" si="1130"/>
        <v>0</v>
      </c>
      <c r="AV3163" s="9">
        <v>0</v>
      </c>
    </row>
    <row r="3164" spans="1:48" x14ac:dyDescent="0.35">
      <c r="A3164" s="24" t="s">
        <v>159</v>
      </c>
      <c r="B3164" s="24">
        <v>1</v>
      </c>
      <c r="C3164" s="24">
        <v>6</v>
      </c>
      <c r="D3164" s="24" t="s">
        <v>4274</v>
      </c>
      <c r="E3164" s="24"/>
      <c r="O3164" t="s">
        <v>2803</v>
      </c>
      <c r="P3164" t="s">
        <v>2809</v>
      </c>
      <c r="Q3164" t="s">
        <v>2814</v>
      </c>
      <c r="R3164">
        <v>0</v>
      </c>
      <c r="S3164">
        <v>-2.16</v>
      </c>
      <c r="T3164">
        <v>-1.47</v>
      </c>
      <c r="U3164">
        <v>72.03</v>
      </c>
      <c r="V3164">
        <v>-1</v>
      </c>
      <c r="W3164">
        <v>-1</v>
      </c>
      <c r="X3164">
        <v>-1</v>
      </c>
      <c r="Y3164">
        <v>-1</v>
      </c>
      <c r="Z3164">
        <v>-1</v>
      </c>
      <c r="AA3164">
        <v>-1</v>
      </c>
      <c r="AB3164">
        <v>-1</v>
      </c>
      <c r="AC3164">
        <v>-1</v>
      </c>
      <c r="AD3164">
        <v>-1</v>
      </c>
      <c r="AE3164" s="4" t="s">
        <v>2828</v>
      </c>
      <c r="AF3164" s="9" t="s">
        <v>2829</v>
      </c>
      <c r="AG3164">
        <v>1</v>
      </c>
      <c r="AH3164">
        <v>0</v>
      </c>
      <c r="AI3164">
        <v>0</v>
      </c>
      <c r="AJ3164">
        <v>1</v>
      </c>
      <c r="AK3164" s="9" t="s">
        <v>2840</v>
      </c>
      <c r="AL3164">
        <f t="shared" si="1127"/>
        <v>0</v>
      </c>
      <c r="AM3164">
        <f>IF(AND(INDIRECT(AN3164)='Sample Select backend'!$C$2,INDIRECT(AO3164)=1,INDIRECT(AP3164)='Sample Select backend'!$F$2,INDIRECT(AQ3164)=1,INDIRECT(AR3164)='Sample Select backend'!$M$2),1,0)</f>
        <v>0</v>
      </c>
      <c r="AN3164" t="str">
        <f>_xlfn.CONCAT('Sample Select backend'!$C$4,ROW(AN3164))</f>
        <v>AE3164</v>
      </c>
      <c r="AO3164" s="9" t="str">
        <f>_xlfn.CONCAT('Sample Select backend'!$J$2,ROW(AO3164))</f>
        <v>AJ3164</v>
      </c>
      <c r="AP3164" t="str">
        <f>_xlfn.CONCAT('Sample Select backend'!$F$4,ROW(AP3164))</f>
        <v>AF3164</v>
      </c>
      <c r="AQ3164" t="str">
        <f>_xlfn.CONCAT('Sample Select backend'!$I$10,ROW(AQ3164))</f>
        <v>R3164</v>
      </c>
      <c r="AR3164" t="str">
        <f>_xlfn.CONCAT('Sample Select backend'!$M$4,ROW(AR3164))</f>
        <v>AK3164</v>
      </c>
      <c r="AS3164" t="str">
        <f t="shared" si="1128"/>
        <v>Sierra Leone</v>
      </c>
      <c r="AT3164" s="9">
        <f t="shared" si="1129"/>
        <v>6</v>
      </c>
      <c r="AU3164">
        <f t="shared" si="1130"/>
        <v>0</v>
      </c>
      <c r="AV3164" s="9">
        <v>1</v>
      </c>
    </row>
    <row r="3165" spans="1:48" x14ac:dyDescent="0.35">
      <c r="A3165" s="24" t="s">
        <v>159</v>
      </c>
      <c r="B3165" s="24">
        <v>6</v>
      </c>
      <c r="C3165" s="24">
        <v>25</v>
      </c>
      <c r="D3165" s="24" t="s">
        <v>4275</v>
      </c>
      <c r="E3165" s="24"/>
      <c r="O3165" t="s">
        <v>2803</v>
      </c>
      <c r="P3165" t="s">
        <v>2809</v>
      </c>
      <c r="Q3165" t="s">
        <v>2814</v>
      </c>
      <c r="R3165">
        <v>0</v>
      </c>
      <c r="S3165">
        <v>-2.16</v>
      </c>
      <c r="T3165">
        <v>-1.47</v>
      </c>
      <c r="U3165">
        <v>72.03</v>
      </c>
      <c r="V3165">
        <v>-1</v>
      </c>
      <c r="W3165">
        <v>-1</v>
      </c>
      <c r="X3165">
        <v>-1</v>
      </c>
      <c r="Y3165">
        <v>-1</v>
      </c>
      <c r="Z3165">
        <v>-1</v>
      </c>
      <c r="AA3165">
        <v>-1</v>
      </c>
      <c r="AB3165">
        <v>-1</v>
      </c>
      <c r="AC3165">
        <v>-1</v>
      </c>
      <c r="AD3165">
        <v>-1</v>
      </c>
      <c r="AE3165" s="4" t="s">
        <v>2828</v>
      </c>
      <c r="AF3165" s="9" t="s">
        <v>2829</v>
      </c>
      <c r="AG3165">
        <v>1</v>
      </c>
      <c r="AH3165">
        <v>0</v>
      </c>
      <c r="AI3165">
        <v>0</v>
      </c>
      <c r="AJ3165">
        <v>1</v>
      </c>
      <c r="AK3165" s="9" t="s">
        <v>2840</v>
      </c>
      <c r="AL3165">
        <f t="shared" si="1127"/>
        <v>0</v>
      </c>
      <c r="AM3165">
        <f>IF(AND(INDIRECT(AN3165)='Sample Select backend'!$C$2,INDIRECT(AO3165)=1,INDIRECT(AP3165)='Sample Select backend'!$F$2,INDIRECT(AQ3165)=1,INDIRECT(AR3165)='Sample Select backend'!$M$2),1,0)</f>
        <v>0</v>
      </c>
      <c r="AN3165" t="str">
        <f>_xlfn.CONCAT('Sample Select backend'!$C$4,ROW(AN3165))</f>
        <v>AE3165</v>
      </c>
      <c r="AO3165" s="9" t="str">
        <f>_xlfn.CONCAT('Sample Select backend'!$J$2,ROW(AO3165))</f>
        <v>AJ3165</v>
      </c>
      <c r="AP3165" t="str">
        <f>_xlfn.CONCAT('Sample Select backend'!$F$4,ROW(AP3165))</f>
        <v>AF3165</v>
      </c>
      <c r="AQ3165" t="str">
        <f>_xlfn.CONCAT('Sample Select backend'!$I$10,ROW(AQ3165))</f>
        <v>R3165</v>
      </c>
      <c r="AR3165" t="str">
        <f>_xlfn.CONCAT('Sample Select backend'!$M$4,ROW(AR3165))</f>
        <v>AK3165</v>
      </c>
      <c r="AS3165" t="str">
        <f t="shared" si="1128"/>
        <v>Sierra Leone</v>
      </c>
      <c r="AT3165" s="9">
        <f t="shared" si="1129"/>
        <v>25</v>
      </c>
      <c r="AU3165">
        <f t="shared" si="1130"/>
        <v>0</v>
      </c>
      <c r="AV3165" s="9">
        <v>1</v>
      </c>
    </row>
    <row r="3166" spans="1:48" x14ac:dyDescent="0.35">
      <c r="A3166" t="s">
        <v>157</v>
      </c>
      <c r="B3166">
        <v>1</v>
      </c>
      <c r="C3166" t="s">
        <v>206</v>
      </c>
      <c r="D3166" t="s">
        <v>2106</v>
      </c>
      <c r="F3166">
        <v>2</v>
      </c>
      <c r="G3166">
        <v>-2</v>
      </c>
      <c r="H3166">
        <v>-1</v>
      </c>
      <c r="I3166">
        <v>-2</v>
      </c>
      <c r="J3166">
        <v>2</v>
      </c>
      <c r="K3166">
        <v>2</v>
      </c>
      <c r="L3166">
        <v>2</v>
      </c>
      <c r="M3166">
        <v>1</v>
      </c>
      <c r="N3166" t="s">
        <v>2756</v>
      </c>
      <c r="O3166" t="s">
        <v>2805</v>
      </c>
      <c r="P3166" t="s">
        <v>2808</v>
      </c>
      <c r="Q3166" t="s">
        <v>2813</v>
      </c>
      <c r="R3166">
        <v>0</v>
      </c>
      <c r="S3166" t="s">
        <v>202</v>
      </c>
      <c r="T3166" t="s">
        <v>202</v>
      </c>
      <c r="U3166" t="s">
        <v>202</v>
      </c>
      <c r="V3166">
        <f t="shared" ref="V3166:V3191" si="1140">IF(E3166&gt;0,1,IF(E3166&lt;0,0,-1))</f>
        <v>-1</v>
      </c>
      <c r="W3166">
        <f t="shared" ref="W3166:W3191" si="1141">IF(F3166&gt;0,1,IF(F3166&lt;0,0,-1))</f>
        <v>1</v>
      </c>
      <c r="X3166">
        <f t="shared" ref="X3166:X3191" si="1142">IF(G3166&gt;0,1,IF(G3166&lt;0,0,-1))</f>
        <v>0</v>
      </c>
      <c r="Y3166">
        <f t="shared" ref="Y3166:Y3191" si="1143">IF(H3166&gt;0,1,IF(H3166&lt;0,0,-1))</f>
        <v>0</v>
      </c>
      <c r="Z3166">
        <f t="shared" ref="Z3166:Z3191" si="1144">IF(I3166&gt;0,1,IF(I3166&lt;0,0,-1))</f>
        <v>0</v>
      </c>
      <c r="AA3166">
        <f t="shared" ref="AA3166:AA3191" si="1145">IF(J3166&gt;0,1,IF(J3166&lt;0,0,-1))</f>
        <v>1</v>
      </c>
      <c r="AB3166">
        <f t="shared" ref="AB3166:AB3191" si="1146">IF(K3166&gt;0,1,IF(K3166&lt;0,0,-1))</f>
        <v>1</v>
      </c>
      <c r="AC3166">
        <f t="shared" ref="AC3166:AC3191" si="1147">IF(L3166&gt;0,1,IF(L3166&lt;0,0,-1))</f>
        <v>1</v>
      </c>
      <c r="AD3166">
        <f t="shared" ref="AD3166:AD3191" si="1148">IF(M3166&gt;0,1,IF(M3166&lt;0,0,-1))</f>
        <v>1</v>
      </c>
      <c r="AE3166" s="4" t="s">
        <v>2828</v>
      </c>
      <c r="AF3166" s="9" t="s">
        <v>2829</v>
      </c>
      <c r="AG3166">
        <v>0</v>
      </c>
      <c r="AH3166">
        <v>0</v>
      </c>
      <c r="AI3166">
        <v>0</v>
      </c>
      <c r="AJ3166">
        <v>1</v>
      </c>
      <c r="AK3166" s="9" t="s">
        <v>2840</v>
      </c>
      <c r="AL3166">
        <f t="shared" si="1127"/>
        <v>0</v>
      </c>
      <c r="AM3166">
        <f>IF(AND(INDIRECT(AN3166)='Sample Select backend'!$C$2,INDIRECT(AO3166)=1,INDIRECT(AP3166)='Sample Select backend'!$F$2,INDIRECT(AQ3166)=1,INDIRECT(AR3166)='Sample Select backend'!$M$2),1,0)</f>
        <v>0</v>
      </c>
      <c r="AN3166" t="str">
        <f>_xlfn.CONCAT('Sample Select backend'!$C$4,ROW(AN3166))</f>
        <v>AE3166</v>
      </c>
      <c r="AO3166" s="9" t="str">
        <f>_xlfn.CONCAT('Sample Select backend'!$J$2,ROW(AO3166))</f>
        <v>AJ3166</v>
      </c>
      <c r="AP3166" t="str">
        <f>_xlfn.CONCAT('Sample Select backend'!$F$4,ROW(AP3166))</f>
        <v>AF3166</v>
      </c>
      <c r="AQ3166" t="str">
        <f>_xlfn.CONCAT('Sample Select backend'!$I$10,ROW(AQ3166))</f>
        <v>R3166</v>
      </c>
      <c r="AR3166" t="str">
        <f>_xlfn.CONCAT('Sample Select backend'!$M$4,ROW(AR3166))</f>
        <v>AK3166</v>
      </c>
      <c r="AS3166" t="str">
        <f t="shared" si="1128"/>
        <v>Singapore</v>
      </c>
      <c r="AT3166" s="9" t="str">
        <f t="shared" si="1129"/>
        <v>Tax exemption/waiver/suspension</v>
      </c>
      <c r="AU3166">
        <f t="shared" si="1130"/>
        <v>1</v>
      </c>
      <c r="AV3166" s="9">
        <v>1</v>
      </c>
    </row>
    <row r="3167" spans="1:48" x14ac:dyDescent="0.35">
      <c r="A3167" t="s">
        <v>157</v>
      </c>
      <c r="B3167">
        <v>6</v>
      </c>
      <c r="C3167">
        <v>25</v>
      </c>
      <c r="D3167" t="s">
        <v>2108</v>
      </c>
      <c r="E3167">
        <v>-2</v>
      </c>
      <c r="F3167">
        <v>1</v>
      </c>
      <c r="G3167">
        <v>2</v>
      </c>
      <c r="H3167">
        <v>-1</v>
      </c>
      <c r="I3167">
        <v>2</v>
      </c>
      <c r="J3167">
        <v>2</v>
      </c>
      <c r="K3167">
        <v>1</v>
      </c>
      <c r="L3167">
        <v>-2</v>
      </c>
      <c r="M3167">
        <v>1</v>
      </c>
      <c r="N3167" t="s">
        <v>2756</v>
      </c>
      <c r="O3167" t="s">
        <v>2805</v>
      </c>
      <c r="P3167" t="s">
        <v>2808</v>
      </c>
      <c r="Q3167" t="s">
        <v>2813</v>
      </c>
      <c r="R3167">
        <v>0</v>
      </c>
      <c r="S3167" t="s">
        <v>202</v>
      </c>
      <c r="T3167" t="s">
        <v>202</v>
      </c>
      <c r="U3167" t="s">
        <v>202</v>
      </c>
      <c r="V3167">
        <f t="shared" si="1140"/>
        <v>0</v>
      </c>
      <c r="W3167">
        <f t="shared" si="1141"/>
        <v>1</v>
      </c>
      <c r="X3167">
        <f t="shared" si="1142"/>
        <v>1</v>
      </c>
      <c r="Y3167">
        <f t="shared" si="1143"/>
        <v>0</v>
      </c>
      <c r="Z3167">
        <f t="shared" si="1144"/>
        <v>1</v>
      </c>
      <c r="AA3167">
        <f t="shared" si="1145"/>
        <v>1</v>
      </c>
      <c r="AB3167">
        <f t="shared" si="1146"/>
        <v>1</v>
      </c>
      <c r="AC3167">
        <f t="shared" si="1147"/>
        <v>0</v>
      </c>
      <c r="AD3167">
        <f t="shared" si="1148"/>
        <v>1</v>
      </c>
      <c r="AE3167" s="4" t="s">
        <v>2828</v>
      </c>
      <c r="AF3167" s="9" t="s">
        <v>2829</v>
      </c>
      <c r="AG3167">
        <v>0</v>
      </c>
      <c r="AH3167">
        <v>0</v>
      </c>
      <c r="AI3167">
        <v>0</v>
      </c>
      <c r="AJ3167">
        <v>1</v>
      </c>
      <c r="AK3167" s="9" t="s">
        <v>2840</v>
      </c>
      <c r="AL3167">
        <f t="shared" si="1127"/>
        <v>0</v>
      </c>
      <c r="AM3167">
        <f>IF(AND(INDIRECT(AN3167)='Sample Select backend'!$C$2,INDIRECT(AO3167)=1,INDIRECT(AP3167)='Sample Select backend'!$F$2,INDIRECT(AQ3167)=1,INDIRECT(AR3167)='Sample Select backend'!$M$2),1,0)</f>
        <v>0</v>
      </c>
      <c r="AN3167" t="str">
        <f>_xlfn.CONCAT('Sample Select backend'!$C$4,ROW(AN3167))</f>
        <v>AE3167</v>
      </c>
      <c r="AO3167" s="9" t="str">
        <f>_xlfn.CONCAT('Sample Select backend'!$J$2,ROW(AO3167))</f>
        <v>AJ3167</v>
      </c>
      <c r="AP3167" t="str">
        <f>_xlfn.CONCAT('Sample Select backend'!$F$4,ROW(AP3167))</f>
        <v>AF3167</v>
      </c>
      <c r="AQ3167" t="str">
        <f>_xlfn.CONCAT('Sample Select backend'!$I$10,ROW(AQ3167))</f>
        <v>R3167</v>
      </c>
      <c r="AR3167" t="str">
        <f>_xlfn.CONCAT('Sample Select backend'!$M$4,ROW(AR3167))</f>
        <v>AK3167</v>
      </c>
      <c r="AS3167" t="str">
        <f t="shared" si="1128"/>
        <v>Singapore</v>
      </c>
      <c r="AT3167" s="9">
        <f t="shared" si="1129"/>
        <v>25</v>
      </c>
      <c r="AU3167">
        <f t="shared" si="1130"/>
        <v>0</v>
      </c>
      <c r="AV3167" s="9">
        <v>1</v>
      </c>
    </row>
    <row r="3168" spans="1:48" x14ac:dyDescent="0.35">
      <c r="A3168" t="s">
        <v>157</v>
      </c>
      <c r="B3168">
        <v>1</v>
      </c>
      <c r="C3168">
        <v>6</v>
      </c>
      <c r="D3168" t="s">
        <v>2099</v>
      </c>
      <c r="E3168">
        <v>-2</v>
      </c>
      <c r="F3168">
        <v>2</v>
      </c>
      <c r="G3168">
        <v>2</v>
      </c>
      <c r="H3168">
        <v>2</v>
      </c>
      <c r="I3168">
        <v>2</v>
      </c>
      <c r="J3168">
        <v>2</v>
      </c>
      <c r="K3168">
        <v>1</v>
      </c>
      <c r="L3168">
        <v>2</v>
      </c>
      <c r="M3168">
        <v>1</v>
      </c>
      <c r="N3168" t="s">
        <v>2756</v>
      </c>
      <c r="O3168" t="s">
        <v>2805</v>
      </c>
      <c r="P3168" t="s">
        <v>2808</v>
      </c>
      <c r="Q3168" t="s">
        <v>2813</v>
      </c>
      <c r="R3168">
        <v>0</v>
      </c>
      <c r="S3168" t="s">
        <v>202</v>
      </c>
      <c r="T3168" t="s">
        <v>202</v>
      </c>
      <c r="U3168" t="s">
        <v>202</v>
      </c>
      <c r="V3168">
        <f t="shared" si="1140"/>
        <v>0</v>
      </c>
      <c r="W3168">
        <f t="shared" si="1141"/>
        <v>1</v>
      </c>
      <c r="X3168">
        <f t="shared" si="1142"/>
        <v>1</v>
      </c>
      <c r="Y3168">
        <f t="shared" si="1143"/>
        <v>1</v>
      </c>
      <c r="Z3168">
        <f t="shared" si="1144"/>
        <v>1</v>
      </c>
      <c r="AA3168">
        <f t="shared" si="1145"/>
        <v>1</v>
      </c>
      <c r="AB3168">
        <f t="shared" si="1146"/>
        <v>1</v>
      </c>
      <c r="AC3168">
        <f t="shared" si="1147"/>
        <v>1</v>
      </c>
      <c r="AD3168">
        <f t="shared" si="1148"/>
        <v>1</v>
      </c>
      <c r="AE3168" s="4" t="s">
        <v>2828</v>
      </c>
      <c r="AF3168" s="9" t="s">
        <v>2829</v>
      </c>
      <c r="AG3168">
        <v>0</v>
      </c>
      <c r="AH3168">
        <v>0</v>
      </c>
      <c r="AI3168">
        <v>0</v>
      </c>
      <c r="AJ3168">
        <v>1</v>
      </c>
      <c r="AK3168" s="9" t="s">
        <v>2840</v>
      </c>
      <c r="AL3168">
        <f t="shared" si="1127"/>
        <v>0</v>
      </c>
      <c r="AM3168">
        <f>IF(AND(INDIRECT(AN3168)='Sample Select backend'!$C$2,INDIRECT(AO3168)=1,INDIRECT(AP3168)='Sample Select backend'!$F$2,INDIRECT(AQ3168)=1,INDIRECT(AR3168)='Sample Select backend'!$M$2),1,0)</f>
        <v>0</v>
      </c>
      <c r="AN3168" t="str">
        <f>_xlfn.CONCAT('Sample Select backend'!$C$4,ROW(AN3168))</f>
        <v>AE3168</v>
      </c>
      <c r="AO3168" s="9" t="str">
        <f>_xlfn.CONCAT('Sample Select backend'!$J$2,ROW(AO3168))</f>
        <v>AJ3168</v>
      </c>
      <c r="AP3168" t="str">
        <f>_xlfn.CONCAT('Sample Select backend'!$F$4,ROW(AP3168))</f>
        <v>AF3168</v>
      </c>
      <c r="AQ3168" t="str">
        <f>_xlfn.CONCAT('Sample Select backend'!$I$10,ROW(AQ3168))</f>
        <v>R3168</v>
      </c>
      <c r="AR3168" t="str">
        <f>_xlfn.CONCAT('Sample Select backend'!$M$4,ROW(AR3168))</f>
        <v>AK3168</v>
      </c>
      <c r="AS3168" t="str">
        <f t="shared" si="1128"/>
        <v>Singapore</v>
      </c>
      <c r="AT3168" s="9">
        <f t="shared" si="1129"/>
        <v>6</v>
      </c>
      <c r="AU3168">
        <f t="shared" si="1130"/>
        <v>0</v>
      </c>
      <c r="AV3168" s="9">
        <v>1</v>
      </c>
    </row>
    <row r="3169" spans="1:48" x14ac:dyDescent="0.35">
      <c r="A3169" t="s">
        <v>157</v>
      </c>
      <c r="B3169">
        <v>1</v>
      </c>
      <c r="C3169" t="s">
        <v>201</v>
      </c>
      <c r="D3169" t="s">
        <v>2100</v>
      </c>
      <c r="E3169">
        <v>2</v>
      </c>
      <c r="F3169">
        <v>2</v>
      </c>
      <c r="G3169">
        <v>2</v>
      </c>
      <c r="H3169">
        <v>-1</v>
      </c>
      <c r="I3169">
        <v>2</v>
      </c>
      <c r="J3169">
        <v>2</v>
      </c>
      <c r="K3169">
        <v>2</v>
      </c>
      <c r="L3169">
        <v>2</v>
      </c>
      <c r="M3169">
        <v>1</v>
      </c>
      <c r="N3169" t="s">
        <v>2756</v>
      </c>
      <c r="O3169" t="s">
        <v>2805</v>
      </c>
      <c r="P3169" t="s">
        <v>2808</v>
      </c>
      <c r="Q3169" t="s">
        <v>2813</v>
      </c>
      <c r="R3169">
        <v>0</v>
      </c>
      <c r="S3169" t="s">
        <v>202</v>
      </c>
      <c r="T3169" t="s">
        <v>202</v>
      </c>
      <c r="U3169" t="s">
        <v>202</v>
      </c>
      <c r="V3169">
        <f t="shared" si="1140"/>
        <v>1</v>
      </c>
      <c r="W3169">
        <f t="shared" si="1141"/>
        <v>1</v>
      </c>
      <c r="X3169">
        <f t="shared" si="1142"/>
        <v>1</v>
      </c>
      <c r="Y3169">
        <f t="shared" si="1143"/>
        <v>0</v>
      </c>
      <c r="Z3169">
        <f t="shared" si="1144"/>
        <v>1</v>
      </c>
      <c r="AA3169">
        <f t="shared" si="1145"/>
        <v>1</v>
      </c>
      <c r="AB3169">
        <f t="shared" si="1146"/>
        <v>1</v>
      </c>
      <c r="AC3169">
        <f t="shared" si="1147"/>
        <v>1</v>
      </c>
      <c r="AD3169">
        <f t="shared" si="1148"/>
        <v>1</v>
      </c>
      <c r="AE3169" s="4" t="s">
        <v>2828</v>
      </c>
      <c r="AF3169" s="9" t="s">
        <v>2829</v>
      </c>
      <c r="AG3169">
        <v>0</v>
      </c>
      <c r="AH3169">
        <v>0</v>
      </c>
      <c r="AI3169">
        <v>0</v>
      </c>
      <c r="AJ3169">
        <v>1</v>
      </c>
      <c r="AK3169" s="9" t="s">
        <v>2840</v>
      </c>
      <c r="AL3169">
        <f t="shared" si="1127"/>
        <v>0</v>
      </c>
      <c r="AM3169">
        <f>IF(AND(INDIRECT(AN3169)='Sample Select backend'!$C$2,INDIRECT(AO3169)=1,INDIRECT(AP3169)='Sample Select backend'!$F$2,INDIRECT(AQ3169)=1,INDIRECT(AR3169)='Sample Select backend'!$M$2),1,0)</f>
        <v>0</v>
      </c>
      <c r="AN3169" t="str">
        <f>_xlfn.CONCAT('Sample Select backend'!$C$4,ROW(AN3169))</f>
        <v>AE3169</v>
      </c>
      <c r="AO3169" s="9" t="str">
        <f>_xlfn.CONCAT('Sample Select backend'!$J$2,ROW(AO3169))</f>
        <v>AJ3169</v>
      </c>
      <c r="AP3169" t="str">
        <f>_xlfn.CONCAT('Sample Select backend'!$F$4,ROW(AP3169))</f>
        <v>AF3169</v>
      </c>
      <c r="AQ3169" t="str">
        <f>_xlfn.CONCAT('Sample Select backend'!$I$10,ROW(AQ3169))</f>
        <v>R3169</v>
      </c>
      <c r="AR3169" t="str">
        <f>_xlfn.CONCAT('Sample Select backend'!$M$4,ROW(AR3169))</f>
        <v>AK3169</v>
      </c>
      <c r="AS3169" t="str">
        <f t="shared" si="1128"/>
        <v>Singapore</v>
      </c>
      <c r="AT3169" s="9" t="str">
        <f t="shared" si="1129"/>
        <v>Other</v>
      </c>
      <c r="AU3169">
        <f t="shared" si="1130"/>
        <v>0</v>
      </c>
      <c r="AV3169" s="9">
        <v>1</v>
      </c>
    </row>
    <row r="3170" spans="1:48" x14ac:dyDescent="0.35">
      <c r="A3170" t="s">
        <v>157</v>
      </c>
      <c r="B3170">
        <v>6</v>
      </c>
      <c r="C3170">
        <v>28</v>
      </c>
      <c r="D3170" t="s">
        <v>2093</v>
      </c>
      <c r="E3170">
        <v>2</v>
      </c>
      <c r="F3170">
        <v>1</v>
      </c>
      <c r="G3170">
        <v>2</v>
      </c>
      <c r="H3170">
        <v>-1</v>
      </c>
      <c r="I3170">
        <v>2</v>
      </c>
      <c r="J3170">
        <v>2</v>
      </c>
      <c r="K3170">
        <v>1</v>
      </c>
      <c r="L3170">
        <v>2</v>
      </c>
      <c r="M3170">
        <v>1</v>
      </c>
      <c r="N3170" t="s">
        <v>2756</v>
      </c>
      <c r="O3170" t="s">
        <v>2805</v>
      </c>
      <c r="P3170" t="s">
        <v>2808</v>
      </c>
      <c r="Q3170" t="s">
        <v>2813</v>
      </c>
      <c r="R3170">
        <v>0</v>
      </c>
      <c r="S3170" t="s">
        <v>202</v>
      </c>
      <c r="T3170" t="s">
        <v>202</v>
      </c>
      <c r="U3170" t="s">
        <v>202</v>
      </c>
      <c r="V3170">
        <f t="shared" si="1140"/>
        <v>1</v>
      </c>
      <c r="W3170">
        <f t="shared" si="1141"/>
        <v>1</v>
      </c>
      <c r="X3170">
        <f t="shared" si="1142"/>
        <v>1</v>
      </c>
      <c r="Y3170">
        <f t="shared" si="1143"/>
        <v>0</v>
      </c>
      <c r="Z3170">
        <f t="shared" si="1144"/>
        <v>1</v>
      </c>
      <c r="AA3170">
        <f t="shared" si="1145"/>
        <v>1</v>
      </c>
      <c r="AB3170">
        <f t="shared" si="1146"/>
        <v>1</v>
      </c>
      <c r="AC3170">
        <f t="shared" si="1147"/>
        <v>1</v>
      </c>
      <c r="AD3170">
        <f t="shared" si="1148"/>
        <v>1</v>
      </c>
      <c r="AE3170" s="4" t="s">
        <v>2828</v>
      </c>
      <c r="AF3170" s="9" t="s">
        <v>2829</v>
      </c>
      <c r="AG3170">
        <v>0</v>
      </c>
      <c r="AH3170">
        <v>0</v>
      </c>
      <c r="AI3170">
        <v>0</v>
      </c>
      <c r="AJ3170">
        <v>1</v>
      </c>
      <c r="AK3170" s="9" t="s">
        <v>2840</v>
      </c>
      <c r="AL3170">
        <f t="shared" si="1127"/>
        <v>0</v>
      </c>
      <c r="AM3170">
        <f>IF(AND(INDIRECT(AN3170)='Sample Select backend'!$C$2,INDIRECT(AO3170)=1,INDIRECT(AP3170)='Sample Select backend'!$F$2,INDIRECT(AQ3170)=1,INDIRECT(AR3170)='Sample Select backend'!$M$2),1,0)</f>
        <v>0</v>
      </c>
      <c r="AN3170" t="str">
        <f>_xlfn.CONCAT('Sample Select backend'!$C$4,ROW(AN3170))</f>
        <v>AE3170</v>
      </c>
      <c r="AO3170" s="9" t="str">
        <f>_xlfn.CONCAT('Sample Select backend'!$J$2,ROW(AO3170))</f>
        <v>AJ3170</v>
      </c>
      <c r="AP3170" t="str">
        <f>_xlfn.CONCAT('Sample Select backend'!$F$4,ROW(AP3170))</f>
        <v>AF3170</v>
      </c>
      <c r="AQ3170" t="str">
        <f>_xlfn.CONCAT('Sample Select backend'!$I$10,ROW(AQ3170))</f>
        <v>R3170</v>
      </c>
      <c r="AR3170" t="str">
        <f>_xlfn.CONCAT('Sample Select backend'!$M$4,ROW(AR3170))</f>
        <v>AK3170</v>
      </c>
      <c r="AS3170" t="str">
        <f t="shared" si="1128"/>
        <v>Singapore</v>
      </c>
      <c r="AT3170" s="9">
        <f t="shared" si="1129"/>
        <v>28</v>
      </c>
      <c r="AU3170">
        <f t="shared" si="1130"/>
        <v>0</v>
      </c>
      <c r="AV3170" s="9">
        <v>1</v>
      </c>
    </row>
    <row r="3171" spans="1:48" x14ac:dyDescent="0.35">
      <c r="A3171" t="s">
        <v>157</v>
      </c>
      <c r="B3171">
        <v>1</v>
      </c>
      <c r="C3171" t="s">
        <v>201</v>
      </c>
      <c r="D3171" t="s">
        <v>2096</v>
      </c>
      <c r="F3171">
        <v>2</v>
      </c>
      <c r="G3171">
        <v>2</v>
      </c>
      <c r="H3171">
        <v>-1</v>
      </c>
      <c r="I3171">
        <v>2</v>
      </c>
      <c r="J3171">
        <v>2</v>
      </c>
      <c r="K3171">
        <v>2</v>
      </c>
      <c r="L3171">
        <v>2</v>
      </c>
      <c r="M3171">
        <v>1</v>
      </c>
      <c r="N3171" t="s">
        <v>2756</v>
      </c>
      <c r="O3171" t="s">
        <v>2805</v>
      </c>
      <c r="P3171" t="s">
        <v>2808</v>
      </c>
      <c r="Q3171" t="s">
        <v>2813</v>
      </c>
      <c r="R3171">
        <v>0</v>
      </c>
      <c r="S3171" t="s">
        <v>202</v>
      </c>
      <c r="T3171" t="s">
        <v>202</v>
      </c>
      <c r="U3171" t="s">
        <v>202</v>
      </c>
      <c r="V3171">
        <f t="shared" si="1140"/>
        <v>-1</v>
      </c>
      <c r="W3171">
        <f t="shared" si="1141"/>
        <v>1</v>
      </c>
      <c r="X3171">
        <f t="shared" si="1142"/>
        <v>1</v>
      </c>
      <c r="Y3171">
        <f t="shared" si="1143"/>
        <v>0</v>
      </c>
      <c r="Z3171">
        <f t="shared" si="1144"/>
        <v>1</v>
      </c>
      <c r="AA3171">
        <f t="shared" si="1145"/>
        <v>1</v>
      </c>
      <c r="AB3171">
        <f t="shared" si="1146"/>
        <v>1</v>
      </c>
      <c r="AC3171">
        <f t="shared" si="1147"/>
        <v>1</v>
      </c>
      <c r="AD3171">
        <f t="shared" si="1148"/>
        <v>1</v>
      </c>
      <c r="AE3171" s="4" t="s">
        <v>2828</v>
      </c>
      <c r="AF3171" s="9" t="s">
        <v>2829</v>
      </c>
      <c r="AG3171">
        <v>0</v>
      </c>
      <c r="AH3171">
        <v>0</v>
      </c>
      <c r="AI3171">
        <v>0</v>
      </c>
      <c r="AJ3171">
        <v>1</v>
      </c>
      <c r="AK3171" s="9" t="s">
        <v>2840</v>
      </c>
      <c r="AL3171">
        <f t="shared" si="1127"/>
        <v>0</v>
      </c>
      <c r="AM3171">
        <f>IF(AND(INDIRECT(AN3171)='Sample Select backend'!$C$2,INDIRECT(AO3171)=1,INDIRECT(AP3171)='Sample Select backend'!$F$2,INDIRECT(AQ3171)=1,INDIRECT(AR3171)='Sample Select backend'!$M$2),1,0)</f>
        <v>0</v>
      </c>
      <c r="AN3171" t="str">
        <f>_xlfn.CONCAT('Sample Select backend'!$C$4,ROW(AN3171))</f>
        <v>AE3171</v>
      </c>
      <c r="AO3171" s="9" t="str">
        <f>_xlfn.CONCAT('Sample Select backend'!$J$2,ROW(AO3171))</f>
        <v>AJ3171</v>
      </c>
      <c r="AP3171" t="str">
        <f>_xlfn.CONCAT('Sample Select backend'!$F$4,ROW(AP3171))</f>
        <v>AF3171</v>
      </c>
      <c r="AQ3171" t="str">
        <f>_xlfn.CONCAT('Sample Select backend'!$I$10,ROW(AQ3171))</f>
        <v>R3171</v>
      </c>
      <c r="AR3171" t="str">
        <f>_xlfn.CONCAT('Sample Select backend'!$M$4,ROW(AR3171))</f>
        <v>AK3171</v>
      </c>
      <c r="AS3171" t="str">
        <f t="shared" si="1128"/>
        <v>Singapore</v>
      </c>
      <c r="AT3171" s="9" t="str">
        <f t="shared" si="1129"/>
        <v>Other</v>
      </c>
      <c r="AU3171">
        <f t="shared" si="1130"/>
        <v>0</v>
      </c>
      <c r="AV3171" s="9">
        <v>1</v>
      </c>
    </row>
    <row r="3172" spans="1:48" x14ac:dyDescent="0.35">
      <c r="A3172" t="s">
        <v>157</v>
      </c>
      <c r="B3172">
        <v>9</v>
      </c>
      <c r="C3172">
        <v>34</v>
      </c>
      <c r="D3172" t="s">
        <v>2107</v>
      </c>
      <c r="E3172">
        <v>1</v>
      </c>
      <c r="F3172">
        <v>1</v>
      </c>
      <c r="G3172">
        <v>2</v>
      </c>
      <c r="H3172">
        <v>-1</v>
      </c>
      <c r="I3172">
        <v>2</v>
      </c>
      <c r="J3172">
        <v>2</v>
      </c>
      <c r="K3172">
        <v>1</v>
      </c>
      <c r="L3172">
        <v>-2</v>
      </c>
      <c r="M3172">
        <v>1</v>
      </c>
      <c r="N3172" t="s">
        <v>2756</v>
      </c>
      <c r="O3172" t="s">
        <v>2805</v>
      </c>
      <c r="P3172" t="s">
        <v>2808</v>
      </c>
      <c r="Q3172" t="s">
        <v>2813</v>
      </c>
      <c r="R3172">
        <v>0</v>
      </c>
      <c r="S3172" t="s">
        <v>202</v>
      </c>
      <c r="T3172" t="s">
        <v>202</v>
      </c>
      <c r="U3172" t="s">
        <v>202</v>
      </c>
      <c r="V3172">
        <f t="shared" si="1140"/>
        <v>1</v>
      </c>
      <c r="W3172">
        <f t="shared" si="1141"/>
        <v>1</v>
      </c>
      <c r="X3172">
        <f t="shared" si="1142"/>
        <v>1</v>
      </c>
      <c r="Y3172">
        <f t="shared" si="1143"/>
        <v>0</v>
      </c>
      <c r="Z3172">
        <f t="shared" si="1144"/>
        <v>1</v>
      </c>
      <c r="AA3172">
        <f t="shared" si="1145"/>
        <v>1</v>
      </c>
      <c r="AB3172">
        <f t="shared" si="1146"/>
        <v>1</v>
      </c>
      <c r="AC3172">
        <f t="shared" si="1147"/>
        <v>0</v>
      </c>
      <c r="AD3172">
        <f t="shared" si="1148"/>
        <v>1</v>
      </c>
      <c r="AE3172" s="4" t="s">
        <v>2828</v>
      </c>
      <c r="AF3172" s="9" t="s">
        <v>2829</v>
      </c>
      <c r="AG3172">
        <v>0</v>
      </c>
      <c r="AH3172">
        <v>0</v>
      </c>
      <c r="AI3172">
        <v>0</v>
      </c>
      <c r="AJ3172">
        <v>1</v>
      </c>
      <c r="AK3172" s="9" t="s">
        <v>2840</v>
      </c>
      <c r="AL3172">
        <f t="shared" si="1127"/>
        <v>0</v>
      </c>
      <c r="AM3172">
        <f>IF(AND(INDIRECT(AN3172)='Sample Select backend'!$C$2,INDIRECT(AO3172)=1,INDIRECT(AP3172)='Sample Select backend'!$F$2,INDIRECT(AQ3172)=1,INDIRECT(AR3172)='Sample Select backend'!$M$2),1,0)</f>
        <v>0</v>
      </c>
      <c r="AN3172" t="str">
        <f>_xlfn.CONCAT('Sample Select backend'!$C$4,ROW(AN3172))</f>
        <v>AE3172</v>
      </c>
      <c r="AO3172" s="9" t="str">
        <f>_xlfn.CONCAT('Sample Select backend'!$J$2,ROW(AO3172))</f>
        <v>AJ3172</v>
      </c>
      <c r="AP3172" t="str">
        <f>_xlfn.CONCAT('Sample Select backend'!$F$4,ROW(AP3172))</f>
        <v>AF3172</v>
      </c>
      <c r="AQ3172" t="str">
        <f>_xlfn.CONCAT('Sample Select backend'!$I$10,ROW(AQ3172))</f>
        <v>R3172</v>
      </c>
      <c r="AR3172" t="str">
        <f>_xlfn.CONCAT('Sample Select backend'!$M$4,ROW(AR3172))</f>
        <v>AK3172</v>
      </c>
      <c r="AS3172" t="str">
        <f t="shared" si="1128"/>
        <v>Singapore</v>
      </c>
      <c r="AT3172" s="9">
        <f t="shared" si="1129"/>
        <v>34</v>
      </c>
      <c r="AU3172">
        <f t="shared" si="1130"/>
        <v>0</v>
      </c>
      <c r="AV3172" s="9">
        <v>1</v>
      </c>
    </row>
    <row r="3173" spans="1:48" x14ac:dyDescent="0.35">
      <c r="A3173" t="s">
        <v>157</v>
      </c>
      <c r="B3173">
        <v>1</v>
      </c>
      <c r="C3173">
        <v>3</v>
      </c>
      <c r="D3173" t="s">
        <v>2101</v>
      </c>
      <c r="E3173">
        <v>2</v>
      </c>
      <c r="F3173">
        <v>2</v>
      </c>
      <c r="G3173">
        <v>-2</v>
      </c>
      <c r="H3173">
        <v>-1</v>
      </c>
      <c r="I3173">
        <v>-2</v>
      </c>
      <c r="J3173">
        <v>2</v>
      </c>
      <c r="K3173">
        <v>2</v>
      </c>
      <c r="L3173">
        <v>-2</v>
      </c>
      <c r="M3173">
        <v>1</v>
      </c>
      <c r="N3173" t="s">
        <v>2756</v>
      </c>
      <c r="O3173" t="s">
        <v>2805</v>
      </c>
      <c r="P3173" t="s">
        <v>2808</v>
      </c>
      <c r="Q3173" t="s">
        <v>2813</v>
      </c>
      <c r="R3173">
        <v>0</v>
      </c>
      <c r="S3173" t="s">
        <v>202</v>
      </c>
      <c r="T3173" t="s">
        <v>202</v>
      </c>
      <c r="U3173" t="s">
        <v>202</v>
      </c>
      <c r="V3173">
        <f t="shared" si="1140"/>
        <v>1</v>
      </c>
      <c r="W3173">
        <f t="shared" si="1141"/>
        <v>1</v>
      </c>
      <c r="X3173">
        <f t="shared" si="1142"/>
        <v>0</v>
      </c>
      <c r="Y3173">
        <f t="shared" si="1143"/>
        <v>0</v>
      </c>
      <c r="Z3173">
        <f t="shared" si="1144"/>
        <v>0</v>
      </c>
      <c r="AA3173">
        <f t="shared" si="1145"/>
        <v>1</v>
      </c>
      <c r="AB3173">
        <f t="shared" si="1146"/>
        <v>1</v>
      </c>
      <c r="AC3173">
        <f t="shared" si="1147"/>
        <v>0</v>
      </c>
      <c r="AD3173">
        <f t="shared" si="1148"/>
        <v>1</v>
      </c>
      <c r="AE3173" s="4" t="s">
        <v>2828</v>
      </c>
      <c r="AF3173" s="9" t="s">
        <v>2829</v>
      </c>
      <c r="AG3173">
        <v>0</v>
      </c>
      <c r="AH3173">
        <v>0</v>
      </c>
      <c r="AI3173">
        <v>0</v>
      </c>
      <c r="AJ3173">
        <v>1</v>
      </c>
      <c r="AK3173" s="9" t="s">
        <v>2840</v>
      </c>
      <c r="AL3173">
        <f t="shared" si="1127"/>
        <v>0</v>
      </c>
      <c r="AM3173">
        <f>IF(AND(INDIRECT(AN3173)='Sample Select backend'!$C$2,INDIRECT(AO3173)=1,INDIRECT(AP3173)='Sample Select backend'!$F$2,INDIRECT(AQ3173)=1,INDIRECT(AR3173)='Sample Select backend'!$M$2),1,0)</f>
        <v>0</v>
      </c>
      <c r="AN3173" t="str">
        <f>_xlfn.CONCAT('Sample Select backend'!$C$4,ROW(AN3173))</f>
        <v>AE3173</v>
      </c>
      <c r="AO3173" s="9" t="str">
        <f>_xlfn.CONCAT('Sample Select backend'!$J$2,ROW(AO3173))</f>
        <v>AJ3173</v>
      </c>
      <c r="AP3173" t="str">
        <f>_xlfn.CONCAT('Sample Select backend'!$F$4,ROW(AP3173))</f>
        <v>AF3173</v>
      </c>
      <c r="AQ3173" t="str">
        <f>_xlfn.CONCAT('Sample Select backend'!$I$10,ROW(AQ3173))</f>
        <v>R3173</v>
      </c>
      <c r="AR3173" t="str">
        <f>_xlfn.CONCAT('Sample Select backend'!$M$4,ROW(AR3173))</f>
        <v>AK3173</v>
      </c>
      <c r="AS3173" t="str">
        <f t="shared" si="1128"/>
        <v>Singapore</v>
      </c>
      <c r="AT3173" s="9">
        <f t="shared" si="1129"/>
        <v>3</v>
      </c>
      <c r="AU3173">
        <f t="shared" si="1130"/>
        <v>0</v>
      </c>
      <c r="AV3173" s="9">
        <v>1</v>
      </c>
    </row>
    <row r="3174" spans="1:48" x14ac:dyDescent="0.35">
      <c r="A3174" t="s">
        <v>157</v>
      </c>
      <c r="B3174">
        <v>1</v>
      </c>
      <c r="C3174">
        <v>6</v>
      </c>
      <c r="D3174" t="s">
        <v>2111</v>
      </c>
      <c r="E3174">
        <v>-2</v>
      </c>
      <c r="F3174">
        <v>2</v>
      </c>
      <c r="G3174">
        <v>2</v>
      </c>
      <c r="H3174">
        <v>2</v>
      </c>
      <c r="I3174">
        <v>2</v>
      </c>
      <c r="J3174">
        <v>2</v>
      </c>
      <c r="K3174">
        <v>1</v>
      </c>
      <c r="L3174">
        <v>2</v>
      </c>
      <c r="M3174">
        <v>1</v>
      </c>
      <c r="N3174" t="s">
        <v>2756</v>
      </c>
      <c r="O3174" t="s">
        <v>2805</v>
      </c>
      <c r="P3174" t="s">
        <v>2808</v>
      </c>
      <c r="Q3174" t="s">
        <v>2813</v>
      </c>
      <c r="R3174">
        <v>0</v>
      </c>
      <c r="S3174" t="s">
        <v>202</v>
      </c>
      <c r="T3174" t="s">
        <v>202</v>
      </c>
      <c r="U3174" t="s">
        <v>202</v>
      </c>
      <c r="V3174">
        <f t="shared" si="1140"/>
        <v>0</v>
      </c>
      <c r="W3174">
        <f t="shared" si="1141"/>
        <v>1</v>
      </c>
      <c r="X3174">
        <f t="shared" si="1142"/>
        <v>1</v>
      </c>
      <c r="Y3174">
        <f t="shared" si="1143"/>
        <v>1</v>
      </c>
      <c r="Z3174">
        <f t="shared" si="1144"/>
        <v>1</v>
      </c>
      <c r="AA3174">
        <f t="shared" si="1145"/>
        <v>1</v>
      </c>
      <c r="AB3174">
        <f t="shared" si="1146"/>
        <v>1</v>
      </c>
      <c r="AC3174">
        <f t="shared" si="1147"/>
        <v>1</v>
      </c>
      <c r="AD3174">
        <f t="shared" si="1148"/>
        <v>1</v>
      </c>
      <c r="AE3174" s="4" t="s">
        <v>2828</v>
      </c>
      <c r="AF3174" s="9" t="s">
        <v>2829</v>
      </c>
      <c r="AG3174">
        <v>0</v>
      </c>
      <c r="AH3174">
        <v>0</v>
      </c>
      <c r="AI3174">
        <v>0</v>
      </c>
      <c r="AJ3174">
        <v>1</v>
      </c>
      <c r="AK3174" s="9" t="s">
        <v>2840</v>
      </c>
      <c r="AL3174">
        <f t="shared" si="1127"/>
        <v>0</v>
      </c>
      <c r="AM3174">
        <f>IF(AND(INDIRECT(AN3174)='Sample Select backend'!$C$2,INDIRECT(AO3174)=1,INDIRECT(AP3174)='Sample Select backend'!$F$2,INDIRECT(AQ3174)=1,INDIRECT(AR3174)='Sample Select backend'!$M$2),1,0)</f>
        <v>0</v>
      </c>
      <c r="AN3174" t="str">
        <f>_xlfn.CONCAT('Sample Select backend'!$C$4,ROW(AN3174))</f>
        <v>AE3174</v>
      </c>
      <c r="AO3174" s="9" t="str">
        <f>_xlfn.CONCAT('Sample Select backend'!$J$2,ROW(AO3174))</f>
        <v>AJ3174</v>
      </c>
      <c r="AP3174" t="str">
        <f>_xlfn.CONCAT('Sample Select backend'!$F$4,ROW(AP3174))</f>
        <v>AF3174</v>
      </c>
      <c r="AQ3174" t="str">
        <f>_xlfn.CONCAT('Sample Select backend'!$I$10,ROW(AQ3174))</f>
        <v>R3174</v>
      </c>
      <c r="AR3174" t="str">
        <f>_xlfn.CONCAT('Sample Select backend'!$M$4,ROW(AR3174))</f>
        <v>AK3174</v>
      </c>
      <c r="AS3174" t="str">
        <f t="shared" si="1128"/>
        <v>Singapore</v>
      </c>
      <c r="AT3174" s="9">
        <f t="shared" si="1129"/>
        <v>6</v>
      </c>
      <c r="AU3174">
        <f t="shared" si="1130"/>
        <v>0</v>
      </c>
      <c r="AV3174" s="9">
        <v>1</v>
      </c>
    </row>
    <row r="3175" spans="1:48" x14ac:dyDescent="0.35">
      <c r="A3175" t="s">
        <v>157</v>
      </c>
      <c r="B3175">
        <v>6</v>
      </c>
      <c r="C3175">
        <v>27</v>
      </c>
      <c r="D3175" t="s">
        <v>2110</v>
      </c>
      <c r="E3175">
        <v>1</v>
      </c>
      <c r="F3175">
        <v>1</v>
      </c>
      <c r="G3175">
        <v>2</v>
      </c>
      <c r="H3175">
        <v>-1</v>
      </c>
      <c r="I3175">
        <v>2</v>
      </c>
      <c r="J3175">
        <v>2</v>
      </c>
      <c r="K3175">
        <v>1</v>
      </c>
      <c r="L3175">
        <v>2</v>
      </c>
      <c r="M3175">
        <v>1</v>
      </c>
      <c r="N3175" t="s">
        <v>2756</v>
      </c>
      <c r="O3175" t="s">
        <v>2805</v>
      </c>
      <c r="P3175" t="s">
        <v>2808</v>
      </c>
      <c r="Q3175" t="s">
        <v>2813</v>
      </c>
      <c r="R3175">
        <v>0</v>
      </c>
      <c r="S3175" t="s">
        <v>202</v>
      </c>
      <c r="T3175" t="s">
        <v>202</v>
      </c>
      <c r="U3175" t="s">
        <v>202</v>
      </c>
      <c r="V3175">
        <f t="shared" si="1140"/>
        <v>1</v>
      </c>
      <c r="W3175">
        <f t="shared" si="1141"/>
        <v>1</v>
      </c>
      <c r="X3175">
        <f t="shared" si="1142"/>
        <v>1</v>
      </c>
      <c r="Y3175">
        <f t="shared" si="1143"/>
        <v>0</v>
      </c>
      <c r="Z3175">
        <f t="shared" si="1144"/>
        <v>1</v>
      </c>
      <c r="AA3175">
        <f t="shared" si="1145"/>
        <v>1</v>
      </c>
      <c r="AB3175">
        <f t="shared" si="1146"/>
        <v>1</v>
      </c>
      <c r="AC3175">
        <f t="shared" si="1147"/>
        <v>1</v>
      </c>
      <c r="AD3175">
        <f t="shared" si="1148"/>
        <v>1</v>
      </c>
      <c r="AE3175" s="4" t="s">
        <v>2828</v>
      </c>
      <c r="AF3175" s="9" t="s">
        <v>2829</v>
      </c>
      <c r="AG3175">
        <v>0</v>
      </c>
      <c r="AH3175">
        <v>0</v>
      </c>
      <c r="AI3175">
        <v>0</v>
      </c>
      <c r="AJ3175">
        <v>1</v>
      </c>
      <c r="AK3175" s="9" t="s">
        <v>2840</v>
      </c>
      <c r="AL3175">
        <f t="shared" si="1127"/>
        <v>0</v>
      </c>
      <c r="AM3175">
        <f>IF(AND(INDIRECT(AN3175)='Sample Select backend'!$C$2,INDIRECT(AO3175)=1,INDIRECT(AP3175)='Sample Select backend'!$F$2,INDIRECT(AQ3175)=1,INDIRECT(AR3175)='Sample Select backend'!$M$2),1,0)</f>
        <v>0</v>
      </c>
      <c r="AN3175" t="str">
        <f>_xlfn.CONCAT('Sample Select backend'!$C$4,ROW(AN3175))</f>
        <v>AE3175</v>
      </c>
      <c r="AO3175" s="9" t="str">
        <f>_xlfn.CONCAT('Sample Select backend'!$J$2,ROW(AO3175))</f>
        <v>AJ3175</v>
      </c>
      <c r="AP3175" t="str">
        <f>_xlfn.CONCAT('Sample Select backend'!$F$4,ROW(AP3175))</f>
        <v>AF3175</v>
      </c>
      <c r="AQ3175" t="str">
        <f>_xlfn.CONCAT('Sample Select backend'!$I$10,ROW(AQ3175))</f>
        <v>R3175</v>
      </c>
      <c r="AR3175" t="str">
        <f>_xlfn.CONCAT('Sample Select backend'!$M$4,ROW(AR3175))</f>
        <v>AK3175</v>
      </c>
      <c r="AS3175" t="str">
        <f t="shared" si="1128"/>
        <v>Singapore</v>
      </c>
      <c r="AT3175" s="9">
        <f t="shared" si="1129"/>
        <v>27</v>
      </c>
      <c r="AU3175">
        <f t="shared" si="1130"/>
        <v>0</v>
      </c>
      <c r="AV3175" s="9">
        <v>1</v>
      </c>
    </row>
    <row r="3176" spans="1:48" x14ac:dyDescent="0.35">
      <c r="A3176" t="s">
        <v>157</v>
      </c>
      <c r="B3176">
        <v>1</v>
      </c>
      <c r="C3176" t="s">
        <v>201</v>
      </c>
      <c r="D3176" t="s">
        <v>2087</v>
      </c>
      <c r="E3176">
        <v>-2</v>
      </c>
      <c r="F3176">
        <v>2</v>
      </c>
      <c r="G3176">
        <v>2</v>
      </c>
      <c r="H3176">
        <v>-1</v>
      </c>
      <c r="I3176">
        <v>2</v>
      </c>
      <c r="J3176">
        <v>2</v>
      </c>
      <c r="K3176">
        <v>2</v>
      </c>
      <c r="L3176">
        <v>2</v>
      </c>
      <c r="M3176">
        <v>1</v>
      </c>
      <c r="N3176" t="s">
        <v>2756</v>
      </c>
      <c r="O3176" t="s">
        <v>2805</v>
      </c>
      <c r="P3176" t="s">
        <v>2808</v>
      </c>
      <c r="Q3176" t="s">
        <v>2813</v>
      </c>
      <c r="R3176">
        <v>0</v>
      </c>
      <c r="S3176" t="s">
        <v>202</v>
      </c>
      <c r="T3176" t="s">
        <v>202</v>
      </c>
      <c r="U3176" t="s">
        <v>202</v>
      </c>
      <c r="V3176">
        <f t="shared" si="1140"/>
        <v>0</v>
      </c>
      <c r="W3176">
        <f t="shared" si="1141"/>
        <v>1</v>
      </c>
      <c r="X3176">
        <f t="shared" si="1142"/>
        <v>1</v>
      </c>
      <c r="Y3176">
        <f t="shared" si="1143"/>
        <v>0</v>
      </c>
      <c r="Z3176">
        <f t="shared" si="1144"/>
        <v>1</v>
      </c>
      <c r="AA3176">
        <f t="shared" si="1145"/>
        <v>1</v>
      </c>
      <c r="AB3176">
        <f t="shared" si="1146"/>
        <v>1</v>
      </c>
      <c r="AC3176">
        <f t="shared" si="1147"/>
        <v>1</v>
      </c>
      <c r="AD3176">
        <f t="shared" si="1148"/>
        <v>1</v>
      </c>
      <c r="AE3176" s="4" t="s">
        <v>2828</v>
      </c>
      <c r="AF3176" s="9" t="s">
        <v>2829</v>
      </c>
      <c r="AG3176">
        <v>0</v>
      </c>
      <c r="AH3176">
        <v>0</v>
      </c>
      <c r="AI3176">
        <v>0</v>
      </c>
      <c r="AJ3176">
        <v>1</v>
      </c>
      <c r="AK3176" s="9" t="s">
        <v>2840</v>
      </c>
      <c r="AL3176">
        <f t="shared" si="1127"/>
        <v>0</v>
      </c>
      <c r="AM3176">
        <f>IF(AND(INDIRECT(AN3176)='Sample Select backend'!$C$2,INDIRECT(AO3176)=1,INDIRECT(AP3176)='Sample Select backend'!$F$2,INDIRECT(AQ3176)=1,INDIRECT(AR3176)='Sample Select backend'!$M$2),1,0)</f>
        <v>0</v>
      </c>
      <c r="AN3176" t="str">
        <f>_xlfn.CONCAT('Sample Select backend'!$C$4,ROW(AN3176))</f>
        <v>AE3176</v>
      </c>
      <c r="AO3176" s="9" t="str">
        <f>_xlfn.CONCAT('Sample Select backend'!$J$2,ROW(AO3176))</f>
        <v>AJ3176</v>
      </c>
      <c r="AP3176" t="str">
        <f>_xlfn.CONCAT('Sample Select backend'!$F$4,ROW(AP3176))</f>
        <v>AF3176</v>
      </c>
      <c r="AQ3176" t="str">
        <f>_xlfn.CONCAT('Sample Select backend'!$I$10,ROW(AQ3176))</f>
        <v>R3176</v>
      </c>
      <c r="AR3176" t="str">
        <f>_xlfn.CONCAT('Sample Select backend'!$M$4,ROW(AR3176))</f>
        <v>AK3176</v>
      </c>
      <c r="AS3176" t="str">
        <f t="shared" si="1128"/>
        <v>Singapore</v>
      </c>
      <c r="AT3176" s="9" t="str">
        <f t="shared" si="1129"/>
        <v>Other</v>
      </c>
      <c r="AU3176">
        <f t="shared" si="1130"/>
        <v>0</v>
      </c>
      <c r="AV3176" s="9">
        <v>1</v>
      </c>
    </row>
    <row r="3177" spans="1:48" x14ac:dyDescent="0.35">
      <c r="A3177" t="s">
        <v>157</v>
      </c>
      <c r="B3177">
        <v>1</v>
      </c>
      <c r="C3177">
        <v>14</v>
      </c>
      <c r="D3177" t="s">
        <v>2092</v>
      </c>
      <c r="E3177">
        <v>2</v>
      </c>
      <c r="F3177">
        <v>2</v>
      </c>
      <c r="G3177">
        <v>2</v>
      </c>
      <c r="H3177">
        <v>2</v>
      </c>
      <c r="I3177">
        <v>2</v>
      </c>
      <c r="J3177">
        <v>2</v>
      </c>
      <c r="K3177">
        <v>1</v>
      </c>
      <c r="L3177">
        <v>2</v>
      </c>
      <c r="M3177">
        <v>1</v>
      </c>
      <c r="N3177" t="s">
        <v>2756</v>
      </c>
      <c r="O3177" t="s">
        <v>2805</v>
      </c>
      <c r="P3177" t="s">
        <v>2808</v>
      </c>
      <c r="Q3177" t="s">
        <v>2813</v>
      </c>
      <c r="R3177">
        <v>0</v>
      </c>
      <c r="S3177" t="s">
        <v>202</v>
      </c>
      <c r="T3177" t="s">
        <v>202</v>
      </c>
      <c r="U3177" t="s">
        <v>202</v>
      </c>
      <c r="V3177">
        <f t="shared" si="1140"/>
        <v>1</v>
      </c>
      <c r="W3177">
        <f t="shared" si="1141"/>
        <v>1</v>
      </c>
      <c r="X3177">
        <f t="shared" si="1142"/>
        <v>1</v>
      </c>
      <c r="Y3177">
        <f t="shared" si="1143"/>
        <v>1</v>
      </c>
      <c r="Z3177">
        <f t="shared" si="1144"/>
        <v>1</v>
      </c>
      <c r="AA3177">
        <f t="shared" si="1145"/>
        <v>1</v>
      </c>
      <c r="AB3177">
        <f t="shared" si="1146"/>
        <v>1</v>
      </c>
      <c r="AC3177">
        <f t="shared" si="1147"/>
        <v>1</v>
      </c>
      <c r="AD3177">
        <f t="shared" si="1148"/>
        <v>1</v>
      </c>
      <c r="AE3177" s="4" t="s">
        <v>2828</v>
      </c>
      <c r="AF3177" s="9" t="s">
        <v>2829</v>
      </c>
      <c r="AG3177">
        <v>0</v>
      </c>
      <c r="AH3177">
        <v>0</v>
      </c>
      <c r="AI3177">
        <v>0</v>
      </c>
      <c r="AJ3177">
        <v>1</v>
      </c>
      <c r="AK3177" s="9" t="s">
        <v>2840</v>
      </c>
      <c r="AL3177">
        <f t="shared" si="1127"/>
        <v>0</v>
      </c>
      <c r="AM3177">
        <f>IF(AND(INDIRECT(AN3177)='Sample Select backend'!$C$2,INDIRECT(AO3177)=1,INDIRECT(AP3177)='Sample Select backend'!$F$2,INDIRECT(AQ3177)=1,INDIRECT(AR3177)='Sample Select backend'!$M$2),1,0)</f>
        <v>0</v>
      </c>
      <c r="AN3177" t="str">
        <f>_xlfn.CONCAT('Sample Select backend'!$C$4,ROW(AN3177))</f>
        <v>AE3177</v>
      </c>
      <c r="AO3177" s="9" t="str">
        <f>_xlfn.CONCAT('Sample Select backend'!$J$2,ROW(AO3177))</f>
        <v>AJ3177</v>
      </c>
      <c r="AP3177" t="str">
        <f>_xlfn.CONCAT('Sample Select backend'!$F$4,ROW(AP3177))</f>
        <v>AF3177</v>
      </c>
      <c r="AQ3177" t="str">
        <f>_xlfn.CONCAT('Sample Select backend'!$I$10,ROW(AQ3177))</f>
        <v>R3177</v>
      </c>
      <c r="AR3177" t="str">
        <f>_xlfn.CONCAT('Sample Select backend'!$M$4,ROW(AR3177))</f>
        <v>AK3177</v>
      </c>
      <c r="AS3177" t="str">
        <f t="shared" si="1128"/>
        <v>Singapore</v>
      </c>
      <c r="AT3177" s="9">
        <f t="shared" si="1129"/>
        <v>14</v>
      </c>
      <c r="AU3177">
        <f t="shared" si="1130"/>
        <v>0</v>
      </c>
      <c r="AV3177" s="9">
        <v>1</v>
      </c>
    </row>
    <row r="3178" spans="1:48" x14ac:dyDescent="0.35">
      <c r="A3178" t="s">
        <v>157</v>
      </c>
      <c r="B3178">
        <v>6</v>
      </c>
      <c r="C3178">
        <v>28</v>
      </c>
      <c r="D3178" t="s">
        <v>2098</v>
      </c>
      <c r="E3178">
        <v>-2</v>
      </c>
      <c r="F3178">
        <v>1</v>
      </c>
      <c r="G3178">
        <v>2</v>
      </c>
      <c r="H3178">
        <v>-1</v>
      </c>
      <c r="I3178">
        <v>2</v>
      </c>
      <c r="J3178">
        <v>2</v>
      </c>
      <c r="K3178">
        <v>1</v>
      </c>
      <c r="L3178">
        <v>2</v>
      </c>
      <c r="M3178">
        <v>1</v>
      </c>
      <c r="N3178" t="s">
        <v>2756</v>
      </c>
      <c r="O3178" t="s">
        <v>2805</v>
      </c>
      <c r="P3178" t="s">
        <v>2808</v>
      </c>
      <c r="Q3178" t="s">
        <v>2813</v>
      </c>
      <c r="R3178">
        <v>0</v>
      </c>
      <c r="S3178" t="s">
        <v>202</v>
      </c>
      <c r="T3178" t="s">
        <v>202</v>
      </c>
      <c r="U3178" t="s">
        <v>202</v>
      </c>
      <c r="V3178">
        <f t="shared" si="1140"/>
        <v>0</v>
      </c>
      <c r="W3178">
        <f t="shared" si="1141"/>
        <v>1</v>
      </c>
      <c r="X3178">
        <f t="shared" si="1142"/>
        <v>1</v>
      </c>
      <c r="Y3178">
        <f t="shared" si="1143"/>
        <v>0</v>
      </c>
      <c r="Z3178">
        <f t="shared" si="1144"/>
        <v>1</v>
      </c>
      <c r="AA3178">
        <f t="shared" si="1145"/>
        <v>1</v>
      </c>
      <c r="AB3178">
        <f t="shared" si="1146"/>
        <v>1</v>
      </c>
      <c r="AC3178">
        <f t="shared" si="1147"/>
        <v>1</v>
      </c>
      <c r="AD3178">
        <f t="shared" si="1148"/>
        <v>1</v>
      </c>
      <c r="AE3178" s="4" t="s">
        <v>2828</v>
      </c>
      <c r="AF3178" s="9" t="s">
        <v>2829</v>
      </c>
      <c r="AG3178">
        <v>0</v>
      </c>
      <c r="AH3178">
        <v>0</v>
      </c>
      <c r="AI3178">
        <v>0</v>
      </c>
      <c r="AJ3178">
        <v>1</v>
      </c>
      <c r="AK3178" s="9" t="s">
        <v>2840</v>
      </c>
      <c r="AL3178">
        <f t="shared" si="1127"/>
        <v>0</v>
      </c>
      <c r="AM3178">
        <f>IF(AND(INDIRECT(AN3178)='Sample Select backend'!$C$2,INDIRECT(AO3178)=1,INDIRECT(AP3178)='Sample Select backend'!$F$2,INDIRECT(AQ3178)=1,INDIRECT(AR3178)='Sample Select backend'!$M$2),1,0)</f>
        <v>0</v>
      </c>
      <c r="AN3178" t="str">
        <f>_xlfn.CONCAT('Sample Select backend'!$C$4,ROW(AN3178))</f>
        <v>AE3178</v>
      </c>
      <c r="AO3178" s="9" t="str">
        <f>_xlfn.CONCAT('Sample Select backend'!$J$2,ROW(AO3178))</f>
        <v>AJ3178</v>
      </c>
      <c r="AP3178" t="str">
        <f>_xlfn.CONCAT('Sample Select backend'!$F$4,ROW(AP3178))</f>
        <v>AF3178</v>
      </c>
      <c r="AQ3178" t="str">
        <f>_xlfn.CONCAT('Sample Select backend'!$I$10,ROW(AQ3178))</f>
        <v>R3178</v>
      </c>
      <c r="AR3178" t="str">
        <f>_xlfn.CONCAT('Sample Select backend'!$M$4,ROW(AR3178))</f>
        <v>AK3178</v>
      </c>
      <c r="AS3178" t="str">
        <f t="shared" si="1128"/>
        <v>Singapore</v>
      </c>
      <c r="AT3178" s="9">
        <f t="shared" si="1129"/>
        <v>28</v>
      </c>
      <c r="AU3178">
        <f t="shared" si="1130"/>
        <v>0</v>
      </c>
      <c r="AV3178" s="9">
        <v>1</v>
      </c>
    </row>
    <row r="3179" spans="1:48" x14ac:dyDescent="0.35">
      <c r="A3179" t="s">
        <v>157</v>
      </c>
      <c r="B3179">
        <v>7</v>
      </c>
      <c r="C3179">
        <v>30</v>
      </c>
      <c r="D3179" t="s">
        <v>2105</v>
      </c>
      <c r="E3179">
        <v>1</v>
      </c>
      <c r="F3179">
        <v>1</v>
      </c>
      <c r="G3179">
        <v>2</v>
      </c>
      <c r="H3179">
        <v>1</v>
      </c>
      <c r="I3179">
        <v>2</v>
      </c>
      <c r="J3179">
        <v>2</v>
      </c>
      <c r="K3179">
        <v>1</v>
      </c>
      <c r="L3179">
        <v>-2</v>
      </c>
      <c r="M3179">
        <v>1</v>
      </c>
      <c r="N3179" t="s">
        <v>2756</v>
      </c>
      <c r="O3179" t="s">
        <v>2805</v>
      </c>
      <c r="P3179" t="s">
        <v>2808</v>
      </c>
      <c r="Q3179" t="s">
        <v>2813</v>
      </c>
      <c r="R3179">
        <v>0</v>
      </c>
      <c r="S3179" t="s">
        <v>202</v>
      </c>
      <c r="T3179" t="s">
        <v>202</v>
      </c>
      <c r="U3179" t="s">
        <v>202</v>
      </c>
      <c r="V3179">
        <f t="shared" si="1140"/>
        <v>1</v>
      </c>
      <c r="W3179">
        <f t="shared" si="1141"/>
        <v>1</v>
      </c>
      <c r="X3179">
        <f t="shared" si="1142"/>
        <v>1</v>
      </c>
      <c r="Y3179">
        <f t="shared" si="1143"/>
        <v>1</v>
      </c>
      <c r="Z3179">
        <f t="shared" si="1144"/>
        <v>1</v>
      </c>
      <c r="AA3179">
        <f t="shared" si="1145"/>
        <v>1</v>
      </c>
      <c r="AB3179">
        <f t="shared" si="1146"/>
        <v>1</v>
      </c>
      <c r="AC3179">
        <f t="shared" si="1147"/>
        <v>0</v>
      </c>
      <c r="AD3179">
        <f t="shared" si="1148"/>
        <v>1</v>
      </c>
      <c r="AE3179" s="4" t="s">
        <v>2828</v>
      </c>
      <c r="AF3179" s="9" t="s">
        <v>2829</v>
      </c>
      <c r="AG3179">
        <v>0</v>
      </c>
      <c r="AH3179">
        <v>0</v>
      </c>
      <c r="AI3179">
        <v>0</v>
      </c>
      <c r="AJ3179">
        <v>1</v>
      </c>
      <c r="AK3179" s="9" t="s">
        <v>2840</v>
      </c>
      <c r="AL3179">
        <f t="shared" si="1127"/>
        <v>0</v>
      </c>
      <c r="AM3179">
        <f>IF(AND(INDIRECT(AN3179)='Sample Select backend'!$C$2,INDIRECT(AO3179)=1,INDIRECT(AP3179)='Sample Select backend'!$F$2,INDIRECT(AQ3179)=1,INDIRECT(AR3179)='Sample Select backend'!$M$2),1,0)</f>
        <v>0</v>
      </c>
      <c r="AN3179" t="str">
        <f>_xlfn.CONCAT('Sample Select backend'!$C$4,ROW(AN3179))</f>
        <v>AE3179</v>
      </c>
      <c r="AO3179" s="9" t="str">
        <f>_xlfn.CONCAT('Sample Select backend'!$J$2,ROW(AO3179))</f>
        <v>AJ3179</v>
      </c>
      <c r="AP3179" t="str">
        <f>_xlfn.CONCAT('Sample Select backend'!$F$4,ROW(AP3179))</f>
        <v>AF3179</v>
      </c>
      <c r="AQ3179" t="str">
        <f>_xlfn.CONCAT('Sample Select backend'!$I$10,ROW(AQ3179))</f>
        <v>R3179</v>
      </c>
      <c r="AR3179" t="str">
        <f>_xlfn.CONCAT('Sample Select backend'!$M$4,ROW(AR3179))</f>
        <v>AK3179</v>
      </c>
      <c r="AS3179" t="str">
        <f t="shared" si="1128"/>
        <v>Singapore</v>
      </c>
      <c r="AT3179" s="9">
        <f t="shared" si="1129"/>
        <v>30</v>
      </c>
      <c r="AU3179">
        <f t="shared" si="1130"/>
        <v>0</v>
      </c>
      <c r="AV3179" s="9">
        <v>1</v>
      </c>
    </row>
    <row r="3180" spans="1:48" x14ac:dyDescent="0.35">
      <c r="A3180" t="s">
        <v>157</v>
      </c>
      <c r="B3180">
        <v>7</v>
      </c>
      <c r="C3180">
        <v>30</v>
      </c>
      <c r="D3180" t="s">
        <v>2088</v>
      </c>
      <c r="E3180">
        <v>1</v>
      </c>
      <c r="F3180">
        <v>1</v>
      </c>
      <c r="G3180">
        <v>2</v>
      </c>
      <c r="H3180">
        <v>1</v>
      </c>
      <c r="I3180">
        <v>2</v>
      </c>
      <c r="J3180">
        <v>2</v>
      </c>
      <c r="K3180">
        <v>1</v>
      </c>
      <c r="L3180">
        <v>-2</v>
      </c>
      <c r="M3180">
        <v>1</v>
      </c>
      <c r="N3180" t="s">
        <v>2756</v>
      </c>
      <c r="O3180" t="s">
        <v>2805</v>
      </c>
      <c r="P3180" t="s">
        <v>2808</v>
      </c>
      <c r="Q3180" t="s">
        <v>2813</v>
      </c>
      <c r="R3180">
        <v>0</v>
      </c>
      <c r="S3180" t="s">
        <v>202</v>
      </c>
      <c r="T3180" t="s">
        <v>202</v>
      </c>
      <c r="U3180" t="s">
        <v>202</v>
      </c>
      <c r="V3180">
        <f t="shared" si="1140"/>
        <v>1</v>
      </c>
      <c r="W3180">
        <f t="shared" si="1141"/>
        <v>1</v>
      </c>
      <c r="X3180">
        <f t="shared" si="1142"/>
        <v>1</v>
      </c>
      <c r="Y3180">
        <f t="shared" si="1143"/>
        <v>1</v>
      </c>
      <c r="Z3180">
        <f t="shared" si="1144"/>
        <v>1</v>
      </c>
      <c r="AA3180">
        <f t="shared" si="1145"/>
        <v>1</v>
      </c>
      <c r="AB3180">
        <f t="shared" si="1146"/>
        <v>1</v>
      </c>
      <c r="AC3180">
        <f t="shared" si="1147"/>
        <v>0</v>
      </c>
      <c r="AD3180">
        <f t="shared" si="1148"/>
        <v>1</v>
      </c>
      <c r="AE3180" s="4" t="s">
        <v>2828</v>
      </c>
      <c r="AF3180" s="9" t="s">
        <v>2829</v>
      </c>
      <c r="AG3180">
        <v>0</v>
      </c>
      <c r="AH3180">
        <v>0</v>
      </c>
      <c r="AI3180">
        <v>0</v>
      </c>
      <c r="AJ3180">
        <v>1</v>
      </c>
      <c r="AK3180" s="9" t="s">
        <v>2840</v>
      </c>
      <c r="AL3180">
        <f t="shared" si="1127"/>
        <v>0</v>
      </c>
      <c r="AM3180">
        <f>IF(AND(INDIRECT(AN3180)='Sample Select backend'!$C$2,INDIRECT(AO3180)=1,INDIRECT(AP3180)='Sample Select backend'!$F$2,INDIRECT(AQ3180)=1,INDIRECT(AR3180)='Sample Select backend'!$M$2),1,0)</f>
        <v>0</v>
      </c>
      <c r="AN3180" t="str">
        <f>_xlfn.CONCAT('Sample Select backend'!$C$4,ROW(AN3180))</f>
        <v>AE3180</v>
      </c>
      <c r="AO3180" s="9" t="str">
        <f>_xlfn.CONCAT('Sample Select backend'!$J$2,ROW(AO3180))</f>
        <v>AJ3180</v>
      </c>
      <c r="AP3180" t="str">
        <f>_xlfn.CONCAT('Sample Select backend'!$F$4,ROW(AP3180))</f>
        <v>AF3180</v>
      </c>
      <c r="AQ3180" t="str">
        <f>_xlfn.CONCAT('Sample Select backend'!$I$10,ROW(AQ3180))</f>
        <v>R3180</v>
      </c>
      <c r="AR3180" t="str">
        <f>_xlfn.CONCAT('Sample Select backend'!$M$4,ROW(AR3180))</f>
        <v>AK3180</v>
      </c>
      <c r="AS3180" t="str">
        <f t="shared" si="1128"/>
        <v>Singapore</v>
      </c>
      <c r="AT3180" s="9">
        <f t="shared" si="1129"/>
        <v>30</v>
      </c>
      <c r="AU3180">
        <f t="shared" si="1130"/>
        <v>0</v>
      </c>
      <c r="AV3180" s="9">
        <v>1</v>
      </c>
    </row>
    <row r="3181" spans="1:48" x14ac:dyDescent="0.35">
      <c r="A3181" t="s">
        <v>157</v>
      </c>
      <c r="B3181">
        <v>6</v>
      </c>
      <c r="C3181">
        <v>28</v>
      </c>
      <c r="D3181" t="s">
        <v>2104</v>
      </c>
      <c r="E3181">
        <v>1</v>
      </c>
      <c r="F3181">
        <v>2</v>
      </c>
      <c r="G3181">
        <v>2</v>
      </c>
      <c r="H3181">
        <v>-1</v>
      </c>
      <c r="I3181">
        <v>-2</v>
      </c>
      <c r="J3181">
        <v>2</v>
      </c>
      <c r="K3181">
        <v>1</v>
      </c>
      <c r="L3181">
        <v>2</v>
      </c>
      <c r="M3181">
        <v>1</v>
      </c>
      <c r="N3181" t="s">
        <v>2756</v>
      </c>
      <c r="O3181" t="s">
        <v>2805</v>
      </c>
      <c r="P3181" t="s">
        <v>2808</v>
      </c>
      <c r="Q3181" t="s">
        <v>2813</v>
      </c>
      <c r="R3181">
        <v>0</v>
      </c>
      <c r="S3181" t="s">
        <v>202</v>
      </c>
      <c r="T3181" t="s">
        <v>202</v>
      </c>
      <c r="U3181" t="s">
        <v>202</v>
      </c>
      <c r="V3181">
        <f t="shared" si="1140"/>
        <v>1</v>
      </c>
      <c r="W3181">
        <f t="shared" si="1141"/>
        <v>1</v>
      </c>
      <c r="X3181">
        <f t="shared" si="1142"/>
        <v>1</v>
      </c>
      <c r="Y3181">
        <f t="shared" si="1143"/>
        <v>0</v>
      </c>
      <c r="Z3181">
        <f t="shared" si="1144"/>
        <v>0</v>
      </c>
      <c r="AA3181">
        <f t="shared" si="1145"/>
        <v>1</v>
      </c>
      <c r="AB3181">
        <f t="shared" si="1146"/>
        <v>1</v>
      </c>
      <c r="AC3181">
        <f t="shared" si="1147"/>
        <v>1</v>
      </c>
      <c r="AD3181">
        <f t="shared" si="1148"/>
        <v>1</v>
      </c>
      <c r="AE3181" s="4" t="s">
        <v>2828</v>
      </c>
      <c r="AF3181" s="9" t="s">
        <v>2829</v>
      </c>
      <c r="AG3181">
        <v>0</v>
      </c>
      <c r="AH3181">
        <v>0</v>
      </c>
      <c r="AI3181">
        <v>0</v>
      </c>
      <c r="AJ3181">
        <v>1</v>
      </c>
      <c r="AK3181" s="9" t="s">
        <v>2840</v>
      </c>
      <c r="AL3181">
        <f t="shared" si="1127"/>
        <v>0</v>
      </c>
      <c r="AM3181">
        <f>IF(AND(INDIRECT(AN3181)='Sample Select backend'!$C$2,INDIRECT(AO3181)=1,INDIRECT(AP3181)='Sample Select backend'!$F$2,INDIRECT(AQ3181)=1,INDIRECT(AR3181)='Sample Select backend'!$M$2),1,0)</f>
        <v>0</v>
      </c>
      <c r="AN3181" t="str">
        <f>_xlfn.CONCAT('Sample Select backend'!$C$4,ROW(AN3181))</f>
        <v>AE3181</v>
      </c>
      <c r="AO3181" s="9" t="str">
        <f>_xlfn.CONCAT('Sample Select backend'!$J$2,ROW(AO3181))</f>
        <v>AJ3181</v>
      </c>
      <c r="AP3181" t="str">
        <f>_xlfn.CONCAT('Sample Select backend'!$F$4,ROW(AP3181))</f>
        <v>AF3181</v>
      </c>
      <c r="AQ3181" t="str">
        <f>_xlfn.CONCAT('Sample Select backend'!$I$10,ROW(AQ3181))</f>
        <v>R3181</v>
      </c>
      <c r="AR3181" t="str">
        <f>_xlfn.CONCAT('Sample Select backend'!$M$4,ROW(AR3181))</f>
        <v>AK3181</v>
      </c>
      <c r="AS3181" t="str">
        <f t="shared" si="1128"/>
        <v>Singapore</v>
      </c>
      <c r="AT3181" s="9">
        <f t="shared" si="1129"/>
        <v>28</v>
      </c>
      <c r="AU3181">
        <f t="shared" si="1130"/>
        <v>0</v>
      </c>
      <c r="AV3181" s="9">
        <v>1</v>
      </c>
    </row>
    <row r="3182" spans="1:48" x14ac:dyDescent="0.35">
      <c r="A3182" t="s">
        <v>157</v>
      </c>
      <c r="B3182">
        <v>1</v>
      </c>
      <c r="C3182">
        <v>13</v>
      </c>
      <c r="D3182" t="s">
        <v>2103</v>
      </c>
      <c r="E3182">
        <v>-2</v>
      </c>
      <c r="F3182">
        <v>2</v>
      </c>
      <c r="G3182">
        <v>2</v>
      </c>
      <c r="H3182">
        <v>2</v>
      </c>
      <c r="I3182">
        <v>2</v>
      </c>
      <c r="J3182">
        <v>2</v>
      </c>
      <c r="K3182">
        <v>1</v>
      </c>
      <c r="L3182">
        <v>2</v>
      </c>
      <c r="M3182">
        <v>1</v>
      </c>
      <c r="N3182" t="s">
        <v>2756</v>
      </c>
      <c r="O3182" t="s">
        <v>2805</v>
      </c>
      <c r="P3182" t="s">
        <v>2808</v>
      </c>
      <c r="Q3182" t="s">
        <v>2813</v>
      </c>
      <c r="R3182">
        <v>0</v>
      </c>
      <c r="S3182" t="s">
        <v>202</v>
      </c>
      <c r="T3182" t="s">
        <v>202</v>
      </c>
      <c r="U3182" t="s">
        <v>202</v>
      </c>
      <c r="V3182">
        <f t="shared" si="1140"/>
        <v>0</v>
      </c>
      <c r="W3182">
        <f t="shared" si="1141"/>
        <v>1</v>
      </c>
      <c r="X3182">
        <f t="shared" si="1142"/>
        <v>1</v>
      </c>
      <c r="Y3182">
        <f t="shared" si="1143"/>
        <v>1</v>
      </c>
      <c r="Z3182">
        <f t="shared" si="1144"/>
        <v>1</v>
      </c>
      <c r="AA3182">
        <f t="shared" si="1145"/>
        <v>1</v>
      </c>
      <c r="AB3182">
        <f t="shared" si="1146"/>
        <v>1</v>
      </c>
      <c r="AC3182">
        <f t="shared" si="1147"/>
        <v>1</v>
      </c>
      <c r="AD3182">
        <f t="shared" si="1148"/>
        <v>1</v>
      </c>
      <c r="AE3182" s="4" t="s">
        <v>2828</v>
      </c>
      <c r="AF3182" s="9" t="s">
        <v>2829</v>
      </c>
      <c r="AG3182">
        <v>0</v>
      </c>
      <c r="AH3182">
        <v>0</v>
      </c>
      <c r="AI3182">
        <v>0</v>
      </c>
      <c r="AJ3182">
        <v>1</v>
      </c>
      <c r="AK3182" s="9" t="s">
        <v>2840</v>
      </c>
      <c r="AL3182">
        <f t="shared" si="1127"/>
        <v>0</v>
      </c>
      <c r="AM3182">
        <f>IF(AND(INDIRECT(AN3182)='Sample Select backend'!$C$2,INDIRECT(AO3182)=1,INDIRECT(AP3182)='Sample Select backend'!$F$2,INDIRECT(AQ3182)=1,INDIRECT(AR3182)='Sample Select backend'!$M$2),1,0)</f>
        <v>0</v>
      </c>
      <c r="AN3182" t="str">
        <f>_xlfn.CONCAT('Sample Select backend'!$C$4,ROW(AN3182))</f>
        <v>AE3182</v>
      </c>
      <c r="AO3182" s="9" t="str">
        <f>_xlfn.CONCAT('Sample Select backend'!$J$2,ROW(AO3182))</f>
        <v>AJ3182</v>
      </c>
      <c r="AP3182" t="str">
        <f>_xlfn.CONCAT('Sample Select backend'!$F$4,ROW(AP3182))</f>
        <v>AF3182</v>
      </c>
      <c r="AQ3182" t="str">
        <f>_xlfn.CONCAT('Sample Select backend'!$I$10,ROW(AQ3182))</f>
        <v>R3182</v>
      </c>
      <c r="AR3182" t="str">
        <f>_xlfn.CONCAT('Sample Select backend'!$M$4,ROW(AR3182))</f>
        <v>AK3182</v>
      </c>
      <c r="AS3182" t="str">
        <f t="shared" si="1128"/>
        <v>Singapore</v>
      </c>
      <c r="AT3182" s="9">
        <f t="shared" si="1129"/>
        <v>13</v>
      </c>
      <c r="AU3182">
        <f t="shared" si="1130"/>
        <v>0</v>
      </c>
      <c r="AV3182" s="9">
        <v>1</v>
      </c>
    </row>
    <row r="3183" spans="1:48" x14ac:dyDescent="0.35">
      <c r="A3183" t="s">
        <v>157</v>
      </c>
      <c r="B3183">
        <v>1</v>
      </c>
      <c r="C3183" t="s">
        <v>201</v>
      </c>
      <c r="D3183" t="s">
        <v>2091</v>
      </c>
      <c r="F3183">
        <v>2</v>
      </c>
      <c r="G3183">
        <v>2</v>
      </c>
      <c r="H3183">
        <v>-1</v>
      </c>
      <c r="I3183">
        <v>2</v>
      </c>
      <c r="J3183">
        <v>2</v>
      </c>
      <c r="K3183">
        <v>2</v>
      </c>
      <c r="L3183">
        <v>2</v>
      </c>
      <c r="M3183">
        <v>1</v>
      </c>
      <c r="N3183" t="s">
        <v>2756</v>
      </c>
      <c r="O3183" t="s">
        <v>2805</v>
      </c>
      <c r="P3183" t="s">
        <v>2808</v>
      </c>
      <c r="Q3183" t="s">
        <v>2813</v>
      </c>
      <c r="R3183">
        <v>0</v>
      </c>
      <c r="S3183" t="s">
        <v>202</v>
      </c>
      <c r="T3183" t="s">
        <v>202</v>
      </c>
      <c r="U3183" t="s">
        <v>202</v>
      </c>
      <c r="V3183">
        <f t="shared" si="1140"/>
        <v>-1</v>
      </c>
      <c r="W3183">
        <f t="shared" si="1141"/>
        <v>1</v>
      </c>
      <c r="X3183">
        <f t="shared" si="1142"/>
        <v>1</v>
      </c>
      <c r="Y3183">
        <f t="shared" si="1143"/>
        <v>0</v>
      </c>
      <c r="Z3183">
        <f t="shared" si="1144"/>
        <v>1</v>
      </c>
      <c r="AA3183">
        <f t="shared" si="1145"/>
        <v>1</v>
      </c>
      <c r="AB3183">
        <f t="shared" si="1146"/>
        <v>1</v>
      </c>
      <c r="AC3183">
        <f t="shared" si="1147"/>
        <v>1</v>
      </c>
      <c r="AD3183">
        <f t="shared" si="1148"/>
        <v>1</v>
      </c>
      <c r="AE3183" s="4" t="s">
        <v>2828</v>
      </c>
      <c r="AF3183" s="9" t="s">
        <v>2829</v>
      </c>
      <c r="AG3183">
        <v>0</v>
      </c>
      <c r="AH3183">
        <v>0</v>
      </c>
      <c r="AI3183">
        <v>0</v>
      </c>
      <c r="AJ3183">
        <v>1</v>
      </c>
      <c r="AK3183" s="9" t="s">
        <v>2840</v>
      </c>
      <c r="AL3183">
        <f t="shared" si="1127"/>
        <v>0</v>
      </c>
      <c r="AM3183">
        <f>IF(AND(INDIRECT(AN3183)='Sample Select backend'!$C$2,INDIRECT(AO3183)=1,INDIRECT(AP3183)='Sample Select backend'!$F$2,INDIRECT(AQ3183)=1,INDIRECT(AR3183)='Sample Select backend'!$M$2),1,0)</f>
        <v>0</v>
      </c>
      <c r="AN3183" t="str">
        <f>_xlfn.CONCAT('Sample Select backend'!$C$4,ROW(AN3183))</f>
        <v>AE3183</v>
      </c>
      <c r="AO3183" s="9" t="str">
        <f>_xlfn.CONCAT('Sample Select backend'!$J$2,ROW(AO3183))</f>
        <v>AJ3183</v>
      </c>
      <c r="AP3183" t="str">
        <f>_xlfn.CONCAT('Sample Select backend'!$F$4,ROW(AP3183))</f>
        <v>AF3183</v>
      </c>
      <c r="AQ3183" t="str">
        <f>_xlfn.CONCAT('Sample Select backend'!$I$10,ROW(AQ3183))</f>
        <v>R3183</v>
      </c>
      <c r="AR3183" t="str">
        <f>_xlfn.CONCAT('Sample Select backend'!$M$4,ROW(AR3183))</f>
        <v>AK3183</v>
      </c>
      <c r="AS3183" t="str">
        <f t="shared" si="1128"/>
        <v>Singapore</v>
      </c>
      <c r="AT3183" s="9" t="str">
        <f t="shared" si="1129"/>
        <v>Other</v>
      </c>
      <c r="AU3183">
        <f t="shared" si="1130"/>
        <v>0</v>
      </c>
      <c r="AV3183" s="9">
        <v>1</v>
      </c>
    </row>
    <row r="3184" spans="1:48" x14ac:dyDescent="0.35">
      <c r="A3184" t="s">
        <v>157</v>
      </c>
      <c r="B3184">
        <v>6</v>
      </c>
      <c r="C3184">
        <v>29</v>
      </c>
      <c r="D3184" t="s">
        <v>2102</v>
      </c>
      <c r="E3184">
        <v>-2</v>
      </c>
      <c r="F3184">
        <v>1</v>
      </c>
      <c r="G3184">
        <v>-2</v>
      </c>
      <c r="H3184">
        <v>-1</v>
      </c>
      <c r="I3184">
        <v>-2</v>
      </c>
      <c r="J3184">
        <v>2</v>
      </c>
      <c r="K3184">
        <v>1</v>
      </c>
      <c r="L3184">
        <v>-2</v>
      </c>
      <c r="M3184">
        <v>1</v>
      </c>
      <c r="N3184" t="s">
        <v>2756</v>
      </c>
      <c r="O3184" t="s">
        <v>2805</v>
      </c>
      <c r="P3184" t="s">
        <v>2808</v>
      </c>
      <c r="Q3184" t="s">
        <v>2813</v>
      </c>
      <c r="R3184">
        <v>0</v>
      </c>
      <c r="S3184" t="s">
        <v>202</v>
      </c>
      <c r="T3184" t="s">
        <v>202</v>
      </c>
      <c r="U3184" t="s">
        <v>202</v>
      </c>
      <c r="V3184">
        <f t="shared" si="1140"/>
        <v>0</v>
      </c>
      <c r="W3184">
        <f t="shared" si="1141"/>
        <v>1</v>
      </c>
      <c r="X3184">
        <f t="shared" si="1142"/>
        <v>0</v>
      </c>
      <c r="Y3184">
        <f t="shared" si="1143"/>
        <v>0</v>
      </c>
      <c r="Z3184">
        <f t="shared" si="1144"/>
        <v>0</v>
      </c>
      <c r="AA3184">
        <f t="shared" si="1145"/>
        <v>1</v>
      </c>
      <c r="AB3184">
        <f t="shared" si="1146"/>
        <v>1</v>
      </c>
      <c r="AC3184">
        <f t="shared" si="1147"/>
        <v>0</v>
      </c>
      <c r="AD3184">
        <f t="shared" si="1148"/>
        <v>1</v>
      </c>
      <c r="AE3184" s="4" t="s">
        <v>2828</v>
      </c>
      <c r="AF3184" s="9" t="s">
        <v>2829</v>
      </c>
      <c r="AG3184">
        <v>0</v>
      </c>
      <c r="AH3184">
        <v>0</v>
      </c>
      <c r="AI3184">
        <v>0</v>
      </c>
      <c r="AJ3184">
        <v>1</v>
      </c>
      <c r="AK3184" s="9" t="s">
        <v>2840</v>
      </c>
      <c r="AL3184">
        <f t="shared" si="1127"/>
        <v>0</v>
      </c>
      <c r="AM3184">
        <f>IF(AND(INDIRECT(AN3184)='Sample Select backend'!$C$2,INDIRECT(AO3184)=1,INDIRECT(AP3184)='Sample Select backend'!$F$2,INDIRECT(AQ3184)=1,INDIRECT(AR3184)='Sample Select backend'!$M$2),1,0)</f>
        <v>0</v>
      </c>
      <c r="AN3184" t="str">
        <f>_xlfn.CONCAT('Sample Select backend'!$C$4,ROW(AN3184))</f>
        <v>AE3184</v>
      </c>
      <c r="AO3184" s="9" t="str">
        <f>_xlfn.CONCAT('Sample Select backend'!$J$2,ROW(AO3184))</f>
        <v>AJ3184</v>
      </c>
      <c r="AP3184" t="str">
        <f>_xlfn.CONCAT('Sample Select backend'!$F$4,ROW(AP3184))</f>
        <v>AF3184</v>
      </c>
      <c r="AQ3184" t="str">
        <f>_xlfn.CONCAT('Sample Select backend'!$I$10,ROW(AQ3184))</f>
        <v>R3184</v>
      </c>
      <c r="AR3184" t="str">
        <f>_xlfn.CONCAT('Sample Select backend'!$M$4,ROW(AR3184))</f>
        <v>AK3184</v>
      </c>
      <c r="AS3184" t="str">
        <f t="shared" si="1128"/>
        <v>Singapore</v>
      </c>
      <c r="AT3184" s="9">
        <f t="shared" si="1129"/>
        <v>29</v>
      </c>
      <c r="AU3184">
        <f t="shared" si="1130"/>
        <v>0</v>
      </c>
      <c r="AV3184" s="9">
        <v>1</v>
      </c>
    </row>
    <row r="3185" spans="1:48" x14ac:dyDescent="0.35">
      <c r="A3185" t="s">
        <v>157</v>
      </c>
      <c r="B3185">
        <v>7</v>
      </c>
      <c r="C3185">
        <v>30</v>
      </c>
      <c r="D3185" t="s">
        <v>2094</v>
      </c>
      <c r="E3185">
        <v>1</v>
      </c>
      <c r="F3185">
        <v>1</v>
      </c>
      <c r="G3185">
        <v>2</v>
      </c>
      <c r="H3185">
        <v>1</v>
      </c>
      <c r="I3185">
        <v>2</v>
      </c>
      <c r="J3185">
        <v>2</v>
      </c>
      <c r="K3185">
        <v>1</v>
      </c>
      <c r="L3185">
        <v>2</v>
      </c>
      <c r="M3185">
        <v>1</v>
      </c>
      <c r="N3185" t="s">
        <v>2756</v>
      </c>
      <c r="O3185" t="s">
        <v>2805</v>
      </c>
      <c r="P3185" t="s">
        <v>2808</v>
      </c>
      <c r="Q3185" t="s">
        <v>2813</v>
      </c>
      <c r="R3185">
        <v>0</v>
      </c>
      <c r="S3185" t="s">
        <v>202</v>
      </c>
      <c r="T3185" t="s">
        <v>202</v>
      </c>
      <c r="U3185" t="s">
        <v>202</v>
      </c>
      <c r="V3185">
        <f t="shared" si="1140"/>
        <v>1</v>
      </c>
      <c r="W3185">
        <f t="shared" si="1141"/>
        <v>1</v>
      </c>
      <c r="X3185">
        <f t="shared" si="1142"/>
        <v>1</v>
      </c>
      <c r="Y3185">
        <f t="shared" si="1143"/>
        <v>1</v>
      </c>
      <c r="Z3185">
        <f t="shared" si="1144"/>
        <v>1</v>
      </c>
      <c r="AA3185">
        <f t="shared" si="1145"/>
        <v>1</v>
      </c>
      <c r="AB3185">
        <f t="shared" si="1146"/>
        <v>1</v>
      </c>
      <c r="AC3185">
        <f t="shared" si="1147"/>
        <v>1</v>
      </c>
      <c r="AD3185">
        <f t="shared" si="1148"/>
        <v>1</v>
      </c>
      <c r="AE3185" s="4" t="s">
        <v>2828</v>
      </c>
      <c r="AF3185" s="9" t="s">
        <v>2829</v>
      </c>
      <c r="AG3185">
        <v>0</v>
      </c>
      <c r="AH3185">
        <v>0</v>
      </c>
      <c r="AI3185">
        <v>0</v>
      </c>
      <c r="AJ3185">
        <v>1</v>
      </c>
      <c r="AK3185" s="9" t="s">
        <v>2840</v>
      </c>
      <c r="AL3185">
        <f t="shared" si="1127"/>
        <v>0</v>
      </c>
      <c r="AM3185">
        <f>IF(AND(INDIRECT(AN3185)='Sample Select backend'!$C$2,INDIRECT(AO3185)=1,INDIRECT(AP3185)='Sample Select backend'!$F$2,INDIRECT(AQ3185)=1,INDIRECT(AR3185)='Sample Select backend'!$M$2),1,0)</f>
        <v>0</v>
      </c>
      <c r="AN3185" t="str">
        <f>_xlfn.CONCAT('Sample Select backend'!$C$4,ROW(AN3185))</f>
        <v>AE3185</v>
      </c>
      <c r="AO3185" s="9" t="str">
        <f>_xlfn.CONCAT('Sample Select backend'!$J$2,ROW(AO3185))</f>
        <v>AJ3185</v>
      </c>
      <c r="AP3185" t="str">
        <f>_xlfn.CONCAT('Sample Select backend'!$F$4,ROW(AP3185))</f>
        <v>AF3185</v>
      </c>
      <c r="AQ3185" t="str">
        <f>_xlfn.CONCAT('Sample Select backend'!$I$10,ROW(AQ3185))</f>
        <v>R3185</v>
      </c>
      <c r="AR3185" t="str">
        <f>_xlfn.CONCAT('Sample Select backend'!$M$4,ROW(AR3185))</f>
        <v>AK3185</v>
      </c>
      <c r="AS3185" t="str">
        <f t="shared" si="1128"/>
        <v>Singapore</v>
      </c>
      <c r="AT3185" s="9">
        <f t="shared" si="1129"/>
        <v>30</v>
      </c>
      <c r="AU3185">
        <f t="shared" si="1130"/>
        <v>0</v>
      </c>
      <c r="AV3185" s="9">
        <v>1</v>
      </c>
    </row>
    <row r="3186" spans="1:48" x14ac:dyDescent="0.35">
      <c r="A3186" t="s">
        <v>157</v>
      </c>
      <c r="B3186">
        <v>5</v>
      </c>
      <c r="C3186" t="s">
        <v>204</v>
      </c>
      <c r="D3186" t="s">
        <v>2109</v>
      </c>
      <c r="E3186">
        <v>1</v>
      </c>
      <c r="F3186">
        <v>-2</v>
      </c>
      <c r="G3186">
        <v>-2</v>
      </c>
      <c r="H3186">
        <v>-1</v>
      </c>
      <c r="I3186">
        <v>-2</v>
      </c>
      <c r="J3186">
        <v>2</v>
      </c>
      <c r="K3186">
        <v>1</v>
      </c>
      <c r="L3186">
        <v>2</v>
      </c>
      <c r="M3186">
        <v>1</v>
      </c>
      <c r="N3186" t="s">
        <v>2756</v>
      </c>
      <c r="O3186" t="s">
        <v>2805</v>
      </c>
      <c r="P3186" t="s">
        <v>2808</v>
      </c>
      <c r="Q3186" t="s">
        <v>2813</v>
      </c>
      <c r="R3186">
        <v>0</v>
      </c>
      <c r="S3186" t="s">
        <v>202</v>
      </c>
      <c r="T3186" t="s">
        <v>202</v>
      </c>
      <c r="U3186" t="s">
        <v>202</v>
      </c>
      <c r="V3186">
        <f t="shared" si="1140"/>
        <v>1</v>
      </c>
      <c r="W3186">
        <f t="shared" si="1141"/>
        <v>0</v>
      </c>
      <c r="X3186">
        <f t="shared" si="1142"/>
        <v>0</v>
      </c>
      <c r="Y3186">
        <f t="shared" si="1143"/>
        <v>0</v>
      </c>
      <c r="Z3186">
        <f t="shared" si="1144"/>
        <v>0</v>
      </c>
      <c r="AA3186">
        <f t="shared" si="1145"/>
        <v>1</v>
      </c>
      <c r="AB3186">
        <f t="shared" si="1146"/>
        <v>1</v>
      </c>
      <c r="AC3186">
        <f t="shared" si="1147"/>
        <v>1</v>
      </c>
      <c r="AD3186">
        <f t="shared" si="1148"/>
        <v>1</v>
      </c>
      <c r="AE3186" s="4" t="s">
        <v>2828</v>
      </c>
      <c r="AF3186" s="9" t="s">
        <v>2829</v>
      </c>
      <c r="AG3186">
        <v>0</v>
      </c>
      <c r="AH3186">
        <v>0</v>
      </c>
      <c r="AI3186">
        <v>0</v>
      </c>
      <c r="AJ3186">
        <v>1</v>
      </c>
      <c r="AK3186" s="9" t="s">
        <v>2840</v>
      </c>
      <c r="AL3186">
        <f t="shared" si="1127"/>
        <v>0</v>
      </c>
      <c r="AM3186">
        <f>IF(AND(INDIRECT(AN3186)='Sample Select backend'!$C$2,INDIRECT(AO3186)=1,INDIRECT(AP3186)='Sample Select backend'!$F$2,INDIRECT(AQ3186)=1,INDIRECT(AR3186)='Sample Select backend'!$M$2),1,0)</f>
        <v>0</v>
      </c>
      <c r="AN3186" t="str">
        <f>_xlfn.CONCAT('Sample Select backend'!$C$4,ROW(AN3186))</f>
        <v>AE3186</v>
      </c>
      <c r="AO3186" s="9" t="str">
        <f>_xlfn.CONCAT('Sample Select backend'!$J$2,ROW(AO3186))</f>
        <v>AJ3186</v>
      </c>
      <c r="AP3186" t="str">
        <f>_xlfn.CONCAT('Sample Select backend'!$F$4,ROW(AP3186))</f>
        <v>AF3186</v>
      </c>
      <c r="AQ3186" t="str">
        <f>_xlfn.CONCAT('Sample Select backend'!$I$10,ROW(AQ3186))</f>
        <v>R3186</v>
      </c>
      <c r="AR3186" t="str">
        <f>_xlfn.CONCAT('Sample Select backend'!$M$4,ROW(AR3186))</f>
        <v>AK3186</v>
      </c>
      <c r="AS3186" t="str">
        <f t="shared" si="1128"/>
        <v>Singapore</v>
      </c>
      <c r="AT3186" s="9" t="str">
        <f t="shared" si="1129"/>
        <v>General</v>
      </c>
      <c r="AU3186">
        <f t="shared" si="1130"/>
        <v>0</v>
      </c>
      <c r="AV3186" s="9">
        <v>1</v>
      </c>
    </row>
    <row r="3187" spans="1:48" x14ac:dyDescent="0.35">
      <c r="A3187" t="s">
        <v>157</v>
      </c>
      <c r="B3187">
        <v>6</v>
      </c>
      <c r="C3187">
        <v>29</v>
      </c>
      <c r="D3187" t="s">
        <v>2089</v>
      </c>
      <c r="E3187">
        <v>-2</v>
      </c>
      <c r="F3187">
        <v>1</v>
      </c>
      <c r="H3187">
        <v>-1</v>
      </c>
      <c r="I3187">
        <v>2</v>
      </c>
      <c r="J3187">
        <v>2</v>
      </c>
      <c r="K3187">
        <v>1</v>
      </c>
      <c r="L3187">
        <v>2</v>
      </c>
      <c r="M3187">
        <v>1</v>
      </c>
      <c r="N3187" t="s">
        <v>2756</v>
      </c>
      <c r="O3187" t="s">
        <v>2805</v>
      </c>
      <c r="P3187" t="s">
        <v>2808</v>
      </c>
      <c r="Q3187" t="s">
        <v>2813</v>
      </c>
      <c r="R3187">
        <v>0</v>
      </c>
      <c r="S3187" t="s">
        <v>202</v>
      </c>
      <c r="T3187" t="s">
        <v>202</v>
      </c>
      <c r="U3187" t="s">
        <v>202</v>
      </c>
      <c r="V3187">
        <f t="shared" si="1140"/>
        <v>0</v>
      </c>
      <c r="W3187">
        <f t="shared" si="1141"/>
        <v>1</v>
      </c>
      <c r="X3187">
        <f t="shared" si="1142"/>
        <v>-1</v>
      </c>
      <c r="Y3187">
        <f t="shared" si="1143"/>
        <v>0</v>
      </c>
      <c r="Z3187">
        <f t="shared" si="1144"/>
        <v>1</v>
      </c>
      <c r="AA3187">
        <f t="shared" si="1145"/>
        <v>1</v>
      </c>
      <c r="AB3187">
        <f t="shared" si="1146"/>
        <v>1</v>
      </c>
      <c r="AC3187">
        <f t="shared" si="1147"/>
        <v>1</v>
      </c>
      <c r="AD3187">
        <f t="shared" si="1148"/>
        <v>1</v>
      </c>
      <c r="AE3187" s="4" t="s">
        <v>2828</v>
      </c>
      <c r="AF3187" s="9" t="s">
        <v>2829</v>
      </c>
      <c r="AG3187">
        <v>0</v>
      </c>
      <c r="AH3187">
        <v>0</v>
      </c>
      <c r="AI3187">
        <v>0</v>
      </c>
      <c r="AJ3187">
        <v>1</v>
      </c>
      <c r="AK3187" s="9" t="s">
        <v>2840</v>
      </c>
      <c r="AL3187">
        <f t="shared" si="1127"/>
        <v>0</v>
      </c>
      <c r="AM3187">
        <f>IF(AND(INDIRECT(AN3187)='Sample Select backend'!$C$2,INDIRECT(AO3187)=1,INDIRECT(AP3187)='Sample Select backend'!$F$2,INDIRECT(AQ3187)=1,INDIRECT(AR3187)='Sample Select backend'!$M$2),1,0)</f>
        <v>0</v>
      </c>
      <c r="AN3187" t="str">
        <f>_xlfn.CONCAT('Sample Select backend'!$C$4,ROW(AN3187))</f>
        <v>AE3187</v>
      </c>
      <c r="AO3187" s="9" t="str">
        <f>_xlfn.CONCAT('Sample Select backend'!$J$2,ROW(AO3187))</f>
        <v>AJ3187</v>
      </c>
      <c r="AP3187" t="str">
        <f>_xlfn.CONCAT('Sample Select backend'!$F$4,ROW(AP3187))</f>
        <v>AF3187</v>
      </c>
      <c r="AQ3187" t="str">
        <f>_xlfn.CONCAT('Sample Select backend'!$I$10,ROW(AQ3187))</f>
        <v>R3187</v>
      </c>
      <c r="AR3187" t="str">
        <f>_xlfn.CONCAT('Sample Select backend'!$M$4,ROW(AR3187))</f>
        <v>AK3187</v>
      </c>
      <c r="AS3187" t="str">
        <f t="shared" si="1128"/>
        <v>Singapore</v>
      </c>
      <c r="AT3187" s="9">
        <f t="shared" si="1129"/>
        <v>29</v>
      </c>
      <c r="AU3187">
        <f t="shared" si="1130"/>
        <v>0</v>
      </c>
      <c r="AV3187" s="9">
        <v>1</v>
      </c>
    </row>
    <row r="3188" spans="1:48" x14ac:dyDescent="0.35">
      <c r="A3188" t="s">
        <v>157</v>
      </c>
      <c r="B3188">
        <v>6</v>
      </c>
      <c r="C3188">
        <v>25</v>
      </c>
      <c r="D3188" t="s">
        <v>2112</v>
      </c>
      <c r="E3188">
        <v>2</v>
      </c>
      <c r="F3188">
        <v>1</v>
      </c>
      <c r="G3188">
        <v>2</v>
      </c>
      <c r="H3188">
        <v>-1</v>
      </c>
      <c r="I3188">
        <v>2</v>
      </c>
      <c r="J3188">
        <v>1</v>
      </c>
      <c r="K3188">
        <v>1</v>
      </c>
      <c r="L3188">
        <v>-2</v>
      </c>
      <c r="M3188">
        <v>1</v>
      </c>
      <c r="N3188" t="s">
        <v>2756</v>
      </c>
      <c r="O3188" t="s">
        <v>2805</v>
      </c>
      <c r="P3188" t="s">
        <v>2808</v>
      </c>
      <c r="Q3188" t="s">
        <v>2813</v>
      </c>
      <c r="R3188">
        <v>0</v>
      </c>
      <c r="S3188" t="s">
        <v>202</v>
      </c>
      <c r="T3188" t="s">
        <v>202</v>
      </c>
      <c r="U3188" t="s">
        <v>202</v>
      </c>
      <c r="V3188">
        <f t="shared" si="1140"/>
        <v>1</v>
      </c>
      <c r="W3188">
        <f t="shared" si="1141"/>
        <v>1</v>
      </c>
      <c r="X3188">
        <f t="shared" si="1142"/>
        <v>1</v>
      </c>
      <c r="Y3188">
        <f t="shared" si="1143"/>
        <v>0</v>
      </c>
      <c r="Z3188">
        <f t="shared" si="1144"/>
        <v>1</v>
      </c>
      <c r="AA3188">
        <f t="shared" si="1145"/>
        <v>1</v>
      </c>
      <c r="AB3188">
        <f t="shared" si="1146"/>
        <v>1</v>
      </c>
      <c r="AC3188">
        <f t="shared" si="1147"/>
        <v>0</v>
      </c>
      <c r="AD3188">
        <f t="shared" si="1148"/>
        <v>1</v>
      </c>
      <c r="AE3188" s="4" t="s">
        <v>2828</v>
      </c>
      <c r="AF3188" s="9" t="s">
        <v>2829</v>
      </c>
      <c r="AG3188">
        <v>0</v>
      </c>
      <c r="AH3188">
        <v>0</v>
      </c>
      <c r="AI3188">
        <v>0</v>
      </c>
      <c r="AJ3188">
        <v>1</v>
      </c>
      <c r="AK3188" s="9" t="s">
        <v>2840</v>
      </c>
      <c r="AL3188">
        <f t="shared" si="1127"/>
        <v>0</v>
      </c>
      <c r="AM3188">
        <f>IF(AND(INDIRECT(AN3188)='Sample Select backend'!$C$2,INDIRECT(AO3188)=1,INDIRECT(AP3188)='Sample Select backend'!$F$2,INDIRECT(AQ3188)=1,INDIRECT(AR3188)='Sample Select backend'!$M$2),1,0)</f>
        <v>0</v>
      </c>
      <c r="AN3188" t="str">
        <f>_xlfn.CONCAT('Sample Select backend'!$C$4,ROW(AN3188))</f>
        <v>AE3188</v>
      </c>
      <c r="AO3188" s="9" t="str">
        <f>_xlfn.CONCAT('Sample Select backend'!$J$2,ROW(AO3188))</f>
        <v>AJ3188</v>
      </c>
      <c r="AP3188" t="str">
        <f>_xlfn.CONCAT('Sample Select backend'!$F$4,ROW(AP3188))</f>
        <v>AF3188</v>
      </c>
      <c r="AQ3188" t="str">
        <f>_xlfn.CONCAT('Sample Select backend'!$I$10,ROW(AQ3188))</f>
        <v>R3188</v>
      </c>
      <c r="AR3188" t="str">
        <f>_xlfn.CONCAT('Sample Select backend'!$M$4,ROW(AR3188))</f>
        <v>AK3188</v>
      </c>
      <c r="AS3188" t="str">
        <f t="shared" si="1128"/>
        <v>Singapore</v>
      </c>
      <c r="AT3188" s="9">
        <f t="shared" si="1129"/>
        <v>25</v>
      </c>
      <c r="AU3188">
        <f t="shared" si="1130"/>
        <v>0</v>
      </c>
      <c r="AV3188" s="9">
        <v>1</v>
      </c>
    </row>
    <row r="3189" spans="1:48" x14ac:dyDescent="0.35">
      <c r="A3189" t="s">
        <v>157</v>
      </c>
      <c r="B3189">
        <v>1</v>
      </c>
      <c r="C3189">
        <v>6</v>
      </c>
      <c r="D3189" t="s">
        <v>2090</v>
      </c>
      <c r="E3189">
        <v>-2</v>
      </c>
      <c r="F3189">
        <v>2</v>
      </c>
      <c r="G3189">
        <v>2</v>
      </c>
      <c r="H3189">
        <v>2</v>
      </c>
      <c r="I3189">
        <v>2</v>
      </c>
      <c r="J3189">
        <v>2</v>
      </c>
      <c r="K3189">
        <v>1</v>
      </c>
      <c r="L3189">
        <v>2</v>
      </c>
      <c r="M3189">
        <v>1</v>
      </c>
      <c r="N3189" t="s">
        <v>2756</v>
      </c>
      <c r="O3189" t="s">
        <v>2805</v>
      </c>
      <c r="P3189" t="s">
        <v>2808</v>
      </c>
      <c r="Q3189" t="s">
        <v>2813</v>
      </c>
      <c r="R3189">
        <v>0</v>
      </c>
      <c r="S3189" t="s">
        <v>202</v>
      </c>
      <c r="T3189" t="s">
        <v>202</v>
      </c>
      <c r="U3189" t="s">
        <v>202</v>
      </c>
      <c r="V3189">
        <f t="shared" si="1140"/>
        <v>0</v>
      </c>
      <c r="W3189">
        <f t="shared" si="1141"/>
        <v>1</v>
      </c>
      <c r="X3189">
        <f t="shared" si="1142"/>
        <v>1</v>
      </c>
      <c r="Y3189">
        <f t="shared" si="1143"/>
        <v>1</v>
      </c>
      <c r="Z3189">
        <f t="shared" si="1144"/>
        <v>1</v>
      </c>
      <c r="AA3189">
        <f t="shared" si="1145"/>
        <v>1</v>
      </c>
      <c r="AB3189">
        <f t="shared" si="1146"/>
        <v>1</v>
      </c>
      <c r="AC3189">
        <f t="shared" si="1147"/>
        <v>1</v>
      </c>
      <c r="AD3189">
        <f t="shared" si="1148"/>
        <v>1</v>
      </c>
      <c r="AE3189" s="4" t="s">
        <v>2828</v>
      </c>
      <c r="AF3189" s="9" t="s">
        <v>2829</v>
      </c>
      <c r="AG3189">
        <v>0</v>
      </c>
      <c r="AH3189">
        <v>0</v>
      </c>
      <c r="AI3189">
        <v>0</v>
      </c>
      <c r="AJ3189">
        <v>1</v>
      </c>
      <c r="AK3189" s="9" t="s">
        <v>2840</v>
      </c>
      <c r="AL3189">
        <f t="shared" si="1127"/>
        <v>0</v>
      </c>
      <c r="AM3189">
        <f>IF(AND(INDIRECT(AN3189)='Sample Select backend'!$C$2,INDIRECT(AO3189)=1,INDIRECT(AP3189)='Sample Select backend'!$F$2,INDIRECT(AQ3189)=1,INDIRECT(AR3189)='Sample Select backend'!$M$2),1,0)</f>
        <v>0</v>
      </c>
      <c r="AN3189" t="str">
        <f>_xlfn.CONCAT('Sample Select backend'!$C$4,ROW(AN3189))</f>
        <v>AE3189</v>
      </c>
      <c r="AO3189" s="9" t="str">
        <f>_xlfn.CONCAT('Sample Select backend'!$J$2,ROW(AO3189))</f>
        <v>AJ3189</v>
      </c>
      <c r="AP3189" t="str">
        <f>_xlfn.CONCAT('Sample Select backend'!$F$4,ROW(AP3189))</f>
        <v>AF3189</v>
      </c>
      <c r="AQ3189" t="str">
        <f>_xlfn.CONCAT('Sample Select backend'!$I$10,ROW(AQ3189))</f>
        <v>R3189</v>
      </c>
      <c r="AR3189" t="str">
        <f>_xlfn.CONCAT('Sample Select backend'!$M$4,ROW(AR3189))</f>
        <v>AK3189</v>
      </c>
      <c r="AS3189" t="str">
        <f t="shared" si="1128"/>
        <v>Singapore</v>
      </c>
      <c r="AT3189" s="9">
        <f t="shared" si="1129"/>
        <v>6</v>
      </c>
      <c r="AU3189">
        <f t="shared" si="1130"/>
        <v>0</v>
      </c>
      <c r="AV3189" s="9">
        <v>1</v>
      </c>
    </row>
    <row r="3190" spans="1:48" x14ac:dyDescent="0.35">
      <c r="A3190" t="s">
        <v>157</v>
      </c>
      <c r="B3190">
        <v>1</v>
      </c>
      <c r="C3190">
        <v>1</v>
      </c>
      <c r="D3190" t="s">
        <v>2095</v>
      </c>
      <c r="E3190">
        <v>-2</v>
      </c>
      <c r="F3190">
        <v>2</v>
      </c>
      <c r="G3190">
        <v>2</v>
      </c>
      <c r="H3190">
        <v>-1</v>
      </c>
      <c r="I3190">
        <v>2</v>
      </c>
      <c r="J3190">
        <v>2</v>
      </c>
      <c r="K3190">
        <v>-2</v>
      </c>
      <c r="L3190">
        <v>2</v>
      </c>
      <c r="M3190">
        <v>1</v>
      </c>
      <c r="N3190" t="s">
        <v>2756</v>
      </c>
      <c r="O3190" t="s">
        <v>2805</v>
      </c>
      <c r="P3190" t="s">
        <v>2808</v>
      </c>
      <c r="Q3190" t="s">
        <v>2813</v>
      </c>
      <c r="R3190">
        <v>0</v>
      </c>
      <c r="S3190" t="s">
        <v>202</v>
      </c>
      <c r="T3190" t="s">
        <v>202</v>
      </c>
      <c r="U3190" t="s">
        <v>202</v>
      </c>
      <c r="V3190">
        <f t="shared" si="1140"/>
        <v>0</v>
      </c>
      <c r="W3190">
        <f t="shared" si="1141"/>
        <v>1</v>
      </c>
      <c r="X3190">
        <f t="shared" si="1142"/>
        <v>1</v>
      </c>
      <c r="Y3190">
        <f t="shared" si="1143"/>
        <v>0</v>
      </c>
      <c r="Z3190">
        <f t="shared" si="1144"/>
        <v>1</v>
      </c>
      <c r="AA3190">
        <f t="shared" si="1145"/>
        <v>1</v>
      </c>
      <c r="AB3190">
        <f t="shared" si="1146"/>
        <v>0</v>
      </c>
      <c r="AC3190">
        <f t="shared" si="1147"/>
        <v>1</v>
      </c>
      <c r="AD3190">
        <f t="shared" si="1148"/>
        <v>1</v>
      </c>
      <c r="AE3190" s="4" t="s">
        <v>2828</v>
      </c>
      <c r="AF3190" s="9" t="s">
        <v>2829</v>
      </c>
      <c r="AG3190">
        <v>0</v>
      </c>
      <c r="AH3190">
        <v>0</v>
      </c>
      <c r="AI3190">
        <v>0</v>
      </c>
      <c r="AJ3190">
        <v>1</v>
      </c>
      <c r="AK3190" s="9" t="s">
        <v>2840</v>
      </c>
      <c r="AL3190">
        <f t="shared" si="1127"/>
        <v>0</v>
      </c>
      <c r="AM3190">
        <f>IF(AND(INDIRECT(AN3190)='Sample Select backend'!$C$2,INDIRECT(AO3190)=1,INDIRECT(AP3190)='Sample Select backend'!$F$2,INDIRECT(AQ3190)=1,INDIRECT(AR3190)='Sample Select backend'!$M$2),1,0)</f>
        <v>0</v>
      </c>
      <c r="AN3190" t="str">
        <f>_xlfn.CONCAT('Sample Select backend'!$C$4,ROW(AN3190))</f>
        <v>AE3190</v>
      </c>
      <c r="AO3190" s="9" t="str">
        <f>_xlfn.CONCAT('Sample Select backend'!$J$2,ROW(AO3190))</f>
        <v>AJ3190</v>
      </c>
      <c r="AP3190" t="str">
        <f>_xlfn.CONCAT('Sample Select backend'!$F$4,ROW(AP3190))</f>
        <v>AF3190</v>
      </c>
      <c r="AQ3190" t="str">
        <f>_xlfn.CONCAT('Sample Select backend'!$I$10,ROW(AQ3190))</f>
        <v>R3190</v>
      </c>
      <c r="AR3190" t="str">
        <f>_xlfn.CONCAT('Sample Select backend'!$M$4,ROW(AR3190))</f>
        <v>AK3190</v>
      </c>
      <c r="AS3190" t="str">
        <f t="shared" si="1128"/>
        <v>Singapore</v>
      </c>
      <c r="AT3190" s="9">
        <f t="shared" si="1129"/>
        <v>1</v>
      </c>
      <c r="AU3190">
        <f t="shared" si="1130"/>
        <v>0</v>
      </c>
      <c r="AV3190" s="9">
        <v>0</v>
      </c>
    </row>
    <row r="3191" spans="1:48" x14ac:dyDescent="0.35">
      <c r="A3191" t="s">
        <v>157</v>
      </c>
      <c r="B3191">
        <v>6</v>
      </c>
      <c r="C3191">
        <v>29</v>
      </c>
      <c r="D3191" t="s">
        <v>2097</v>
      </c>
      <c r="E3191">
        <v>1</v>
      </c>
      <c r="F3191">
        <v>1</v>
      </c>
      <c r="G3191">
        <v>2</v>
      </c>
      <c r="H3191">
        <v>-1</v>
      </c>
      <c r="I3191">
        <v>-2</v>
      </c>
      <c r="J3191">
        <v>2</v>
      </c>
      <c r="K3191">
        <v>1</v>
      </c>
      <c r="L3191">
        <v>-2</v>
      </c>
      <c r="M3191">
        <v>1</v>
      </c>
      <c r="N3191" t="s">
        <v>2756</v>
      </c>
      <c r="O3191" t="s">
        <v>2805</v>
      </c>
      <c r="P3191" t="s">
        <v>2808</v>
      </c>
      <c r="Q3191" t="s">
        <v>2813</v>
      </c>
      <c r="R3191">
        <v>0</v>
      </c>
      <c r="S3191" t="s">
        <v>202</v>
      </c>
      <c r="T3191" t="s">
        <v>202</v>
      </c>
      <c r="U3191" t="s">
        <v>202</v>
      </c>
      <c r="V3191">
        <f t="shared" si="1140"/>
        <v>1</v>
      </c>
      <c r="W3191">
        <f t="shared" si="1141"/>
        <v>1</v>
      </c>
      <c r="X3191">
        <f t="shared" si="1142"/>
        <v>1</v>
      </c>
      <c r="Y3191">
        <f t="shared" si="1143"/>
        <v>0</v>
      </c>
      <c r="Z3191">
        <f t="shared" si="1144"/>
        <v>0</v>
      </c>
      <c r="AA3191">
        <f t="shared" si="1145"/>
        <v>1</v>
      </c>
      <c r="AB3191">
        <f t="shared" si="1146"/>
        <v>1</v>
      </c>
      <c r="AC3191">
        <f t="shared" si="1147"/>
        <v>0</v>
      </c>
      <c r="AD3191">
        <f t="shared" si="1148"/>
        <v>1</v>
      </c>
      <c r="AE3191" s="4" t="s">
        <v>2828</v>
      </c>
      <c r="AF3191" s="9" t="s">
        <v>2829</v>
      </c>
      <c r="AG3191">
        <v>0</v>
      </c>
      <c r="AH3191">
        <v>0</v>
      </c>
      <c r="AI3191">
        <v>0</v>
      </c>
      <c r="AJ3191">
        <v>1</v>
      </c>
      <c r="AK3191" s="9" t="s">
        <v>2840</v>
      </c>
      <c r="AL3191">
        <f t="shared" si="1127"/>
        <v>0</v>
      </c>
      <c r="AM3191">
        <f>IF(AND(INDIRECT(AN3191)='Sample Select backend'!$C$2,INDIRECT(AO3191)=1,INDIRECT(AP3191)='Sample Select backend'!$F$2,INDIRECT(AQ3191)=1,INDIRECT(AR3191)='Sample Select backend'!$M$2),1,0)</f>
        <v>0</v>
      </c>
      <c r="AN3191" t="str">
        <f>_xlfn.CONCAT('Sample Select backend'!$C$4,ROW(AN3191))</f>
        <v>AE3191</v>
      </c>
      <c r="AO3191" s="9" t="str">
        <f>_xlfn.CONCAT('Sample Select backend'!$J$2,ROW(AO3191))</f>
        <v>AJ3191</v>
      </c>
      <c r="AP3191" t="str">
        <f>_xlfn.CONCAT('Sample Select backend'!$F$4,ROW(AP3191))</f>
        <v>AF3191</v>
      </c>
      <c r="AQ3191" t="str">
        <f>_xlfn.CONCAT('Sample Select backend'!$I$10,ROW(AQ3191))</f>
        <v>R3191</v>
      </c>
      <c r="AR3191" t="str">
        <f>_xlfn.CONCAT('Sample Select backend'!$M$4,ROW(AR3191))</f>
        <v>AK3191</v>
      </c>
      <c r="AS3191" t="str">
        <f t="shared" si="1128"/>
        <v>Singapore</v>
      </c>
      <c r="AT3191" s="9">
        <f t="shared" si="1129"/>
        <v>29</v>
      </c>
      <c r="AU3191">
        <f t="shared" si="1130"/>
        <v>0</v>
      </c>
      <c r="AV3191" s="9">
        <v>0</v>
      </c>
    </row>
    <row r="3192" spans="1:48" x14ac:dyDescent="0.35">
      <c r="A3192" s="24" t="s">
        <v>157</v>
      </c>
      <c r="B3192" s="24">
        <v>9</v>
      </c>
      <c r="C3192" s="24">
        <v>34</v>
      </c>
      <c r="D3192" s="24" t="s">
        <v>4276</v>
      </c>
      <c r="E3192" s="24"/>
      <c r="O3192" t="s">
        <v>2805</v>
      </c>
      <c r="P3192" t="s">
        <v>2808</v>
      </c>
      <c r="Q3192" t="s">
        <v>2813</v>
      </c>
      <c r="R3192">
        <v>0</v>
      </c>
      <c r="S3192" t="s">
        <v>202</v>
      </c>
      <c r="T3192" t="s">
        <v>202</v>
      </c>
      <c r="U3192" t="s">
        <v>202</v>
      </c>
      <c r="V3192">
        <v>-1</v>
      </c>
      <c r="W3192">
        <v>-1</v>
      </c>
      <c r="X3192">
        <v>-1</v>
      </c>
      <c r="Y3192">
        <v>-1</v>
      </c>
      <c r="Z3192">
        <v>-1</v>
      </c>
      <c r="AA3192">
        <v>-1</v>
      </c>
      <c r="AB3192">
        <v>-1</v>
      </c>
      <c r="AC3192">
        <v>-1</v>
      </c>
      <c r="AD3192">
        <v>-1</v>
      </c>
      <c r="AE3192" s="4" t="s">
        <v>2828</v>
      </c>
      <c r="AF3192" s="9" t="s">
        <v>2829</v>
      </c>
      <c r="AG3192">
        <v>0</v>
      </c>
      <c r="AH3192">
        <v>0</v>
      </c>
      <c r="AI3192">
        <v>0</v>
      </c>
      <c r="AJ3192">
        <v>1</v>
      </c>
      <c r="AK3192" s="9" t="s">
        <v>2840</v>
      </c>
      <c r="AL3192">
        <f t="shared" si="1127"/>
        <v>0</v>
      </c>
      <c r="AM3192">
        <f>IF(AND(INDIRECT(AN3192)='Sample Select backend'!$C$2,INDIRECT(AO3192)=1,INDIRECT(AP3192)='Sample Select backend'!$F$2,INDIRECT(AQ3192)=1,INDIRECT(AR3192)='Sample Select backend'!$M$2),1,0)</f>
        <v>0</v>
      </c>
      <c r="AN3192" t="str">
        <f>_xlfn.CONCAT('Sample Select backend'!$C$4,ROW(AN3192))</f>
        <v>AE3192</v>
      </c>
      <c r="AO3192" s="9" t="str">
        <f>_xlfn.CONCAT('Sample Select backend'!$J$2,ROW(AO3192))</f>
        <v>AJ3192</v>
      </c>
      <c r="AP3192" t="str">
        <f>_xlfn.CONCAT('Sample Select backend'!$F$4,ROW(AP3192))</f>
        <v>AF3192</v>
      </c>
      <c r="AQ3192" t="str">
        <f>_xlfn.CONCAT('Sample Select backend'!$I$10,ROW(AQ3192))</f>
        <v>R3192</v>
      </c>
      <c r="AR3192" t="str">
        <f>_xlfn.CONCAT('Sample Select backend'!$M$4,ROW(AR3192))</f>
        <v>AK3192</v>
      </c>
      <c r="AS3192" t="str">
        <f t="shared" si="1128"/>
        <v>Singapore</v>
      </c>
      <c r="AT3192" s="9">
        <f t="shared" si="1129"/>
        <v>34</v>
      </c>
      <c r="AU3192">
        <f t="shared" si="1130"/>
        <v>0</v>
      </c>
      <c r="AV3192" s="9">
        <v>0</v>
      </c>
    </row>
    <row r="3193" spans="1:48" x14ac:dyDescent="0.35">
      <c r="A3193" s="24" t="s">
        <v>157</v>
      </c>
      <c r="B3193" s="24">
        <v>7</v>
      </c>
      <c r="C3193" s="24">
        <v>30</v>
      </c>
      <c r="D3193" s="24" t="s">
        <v>4277</v>
      </c>
      <c r="E3193" s="24"/>
      <c r="O3193" t="s">
        <v>2805</v>
      </c>
      <c r="P3193" t="s">
        <v>2808</v>
      </c>
      <c r="Q3193" t="s">
        <v>2813</v>
      </c>
      <c r="R3193">
        <v>0</v>
      </c>
      <c r="S3193" t="s">
        <v>202</v>
      </c>
      <c r="T3193" t="s">
        <v>202</v>
      </c>
      <c r="U3193" t="s">
        <v>202</v>
      </c>
      <c r="V3193">
        <v>-1</v>
      </c>
      <c r="W3193">
        <v>-1</v>
      </c>
      <c r="X3193">
        <v>-1</v>
      </c>
      <c r="Y3193">
        <v>-1</v>
      </c>
      <c r="Z3193">
        <v>-1</v>
      </c>
      <c r="AA3193">
        <v>-1</v>
      </c>
      <c r="AB3193">
        <v>-1</v>
      </c>
      <c r="AC3193">
        <v>-1</v>
      </c>
      <c r="AD3193">
        <v>-1</v>
      </c>
      <c r="AE3193" s="4" t="s">
        <v>2828</v>
      </c>
      <c r="AF3193" s="9" t="s">
        <v>2829</v>
      </c>
      <c r="AG3193">
        <v>0</v>
      </c>
      <c r="AH3193">
        <v>0</v>
      </c>
      <c r="AI3193">
        <v>0</v>
      </c>
      <c r="AJ3193">
        <v>1</v>
      </c>
      <c r="AK3193" s="9" t="s">
        <v>2840</v>
      </c>
      <c r="AL3193">
        <f t="shared" si="1127"/>
        <v>0</v>
      </c>
      <c r="AM3193">
        <f>IF(AND(INDIRECT(AN3193)='Sample Select backend'!$C$2,INDIRECT(AO3193)=1,INDIRECT(AP3193)='Sample Select backend'!$F$2,INDIRECT(AQ3193)=1,INDIRECT(AR3193)='Sample Select backend'!$M$2),1,0)</f>
        <v>0</v>
      </c>
      <c r="AN3193" t="str">
        <f>_xlfn.CONCAT('Sample Select backend'!$C$4,ROW(AN3193))</f>
        <v>AE3193</v>
      </c>
      <c r="AO3193" s="9" t="str">
        <f>_xlfn.CONCAT('Sample Select backend'!$J$2,ROW(AO3193))</f>
        <v>AJ3193</v>
      </c>
      <c r="AP3193" t="str">
        <f>_xlfn.CONCAT('Sample Select backend'!$F$4,ROW(AP3193))</f>
        <v>AF3193</v>
      </c>
      <c r="AQ3193" t="str">
        <f>_xlfn.CONCAT('Sample Select backend'!$I$10,ROW(AQ3193))</f>
        <v>R3193</v>
      </c>
      <c r="AR3193" t="str">
        <f>_xlfn.CONCAT('Sample Select backend'!$M$4,ROW(AR3193))</f>
        <v>AK3193</v>
      </c>
      <c r="AS3193" t="str">
        <f t="shared" si="1128"/>
        <v>Singapore</v>
      </c>
      <c r="AT3193" s="9">
        <f t="shared" si="1129"/>
        <v>30</v>
      </c>
      <c r="AU3193">
        <f t="shared" si="1130"/>
        <v>0</v>
      </c>
      <c r="AV3193" s="9">
        <v>0</v>
      </c>
    </row>
    <row r="3194" spans="1:48" x14ac:dyDescent="0.35">
      <c r="A3194" s="24" t="s">
        <v>157</v>
      </c>
      <c r="B3194" s="24">
        <v>7</v>
      </c>
      <c r="C3194" s="24">
        <v>30</v>
      </c>
      <c r="D3194" s="24" t="s">
        <v>4278</v>
      </c>
      <c r="E3194" s="24"/>
      <c r="O3194" t="s">
        <v>2805</v>
      </c>
      <c r="P3194" t="s">
        <v>2808</v>
      </c>
      <c r="Q3194" t="s">
        <v>2813</v>
      </c>
      <c r="R3194">
        <v>0</v>
      </c>
      <c r="S3194" t="s">
        <v>202</v>
      </c>
      <c r="T3194" t="s">
        <v>202</v>
      </c>
      <c r="U3194" t="s">
        <v>202</v>
      </c>
      <c r="V3194">
        <v>-1</v>
      </c>
      <c r="W3194">
        <v>-1</v>
      </c>
      <c r="X3194">
        <v>-1</v>
      </c>
      <c r="Y3194">
        <v>-1</v>
      </c>
      <c r="Z3194">
        <v>-1</v>
      </c>
      <c r="AA3194">
        <v>-1</v>
      </c>
      <c r="AB3194">
        <v>-1</v>
      </c>
      <c r="AC3194">
        <v>-1</v>
      </c>
      <c r="AD3194">
        <v>-1</v>
      </c>
      <c r="AE3194" s="4" t="s">
        <v>2828</v>
      </c>
      <c r="AF3194" s="9" t="s">
        <v>2829</v>
      </c>
      <c r="AG3194">
        <v>0</v>
      </c>
      <c r="AH3194">
        <v>0</v>
      </c>
      <c r="AI3194">
        <v>0</v>
      </c>
      <c r="AJ3194">
        <v>1</v>
      </c>
      <c r="AK3194" s="9" t="s">
        <v>2840</v>
      </c>
      <c r="AL3194">
        <f t="shared" si="1127"/>
        <v>0</v>
      </c>
      <c r="AM3194">
        <f>IF(AND(INDIRECT(AN3194)='Sample Select backend'!$C$2,INDIRECT(AO3194)=1,INDIRECT(AP3194)='Sample Select backend'!$F$2,INDIRECT(AQ3194)=1,INDIRECT(AR3194)='Sample Select backend'!$M$2),1,0)</f>
        <v>0</v>
      </c>
      <c r="AN3194" t="str">
        <f>_xlfn.CONCAT('Sample Select backend'!$C$4,ROW(AN3194))</f>
        <v>AE3194</v>
      </c>
      <c r="AO3194" s="9" t="str">
        <f>_xlfn.CONCAT('Sample Select backend'!$J$2,ROW(AO3194))</f>
        <v>AJ3194</v>
      </c>
      <c r="AP3194" t="str">
        <f>_xlfn.CONCAT('Sample Select backend'!$F$4,ROW(AP3194))</f>
        <v>AF3194</v>
      </c>
      <c r="AQ3194" t="str">
        <f>_xlfn.CONCAT('Sample Select backend'!$I$10,ROW(AQ3194))</f>
        <v>R3194</v>
      </c>
      <c r="AR3194" t="str">
        <f>_xlfn.CONCAT('Sample Select backend'!$M$4,ROW(AR3194))</f>
        <v>AK3194</v>
      </c>
      <c r="AS3194" t="str">
        <f t="shared" si="1128"/>
        <v>Singapore</v>
      </c>
      <c r="AT3194" s="9">
        <f t="shared" si="1129"/>
        <v>30</v>
      </c>
      <c r="AU3194">
        <f t="shared" si="1130"/>
        <v>0</v>
      </c>
      <c r="AV3194" s="9">
        <v>0</v>
      </c>
    </row>
    <row r="3195" spans="1:48" x14ac:dyDescent="0.35">
      <c r="A3195" s="24" t="s">
        <v>157</v>
      </c>
      <c r="B3195" s="24">
        <v>5</v>
      </c>
      <c r="C3195" s="24" t="s">
        <v>204</v>
      </c>
      <c r="D3195" s="24" t="s">
        <v>4279</v>
      </c>
      <c r="E3195" s="24"/>
      <c r="O3195" t="s">
        <v>2805</v>
      </c>
      <c r="P3195" t="s">
        <v>2808</v>
      </c>
      <c r="Q3195" t="s">
        <v>2813</v>
      </c>
      <c r="R3195">
        <v>0</v>
      </c>
      <c r="S3195" t="s">
        <v>202</v>
      </c>
      <c r="T3195" t="s">
        <v>202</v>
      </c>
      <c r="U3195" t="s">
        <v>202</v>
      </c>
      <c r="V3195">
        <v>-1</v>
      </c>
      <c r="W3195">
        <v>-1</v>
      </c>
      <c r="X3195">
        <v>-1</v>
      </c>
      <c r="Y3195">
        <v>-1</v>
      </c>
      <c r="Z3195">
        <v>-1</v>
      </c>
      <c r="AA3195">
        <v>-1</v>
      </c>
      <c r="AB3195">
        <v>-1</v>
      </c>
      <c r="AC3195">
        <v>-1</v>
      </c>
      <c r="AD3195">
        <v>-1</v>
      </c>
      <c r="AE3195" s="4" t="s">
        <v>2828</v>
      </c>
      <c r="AF3195" s="9" t="s">
        <v>2829</v>
      </c>
      <c r="AG3195">
        <v>0</v>
      </c>
      <c r="AH3195">
        <v>0</v>
      </c>
      <c r="AI3195">
        <v>0</v>
      </c>
      <c r="AJ3195">
        <v>1</v>
      </c>
      <c r="AK3195" s="9" t="s">
        <v>2840</v>
      </c>
      <c r="AL3195">
        <f t="shared" si="1127"/>
        <v>0</v>
      </c>
      <c r="AM3195">
        <f>IF(AND(INDIRECT(AN3195)='Sample Select backend'!$C$2,INDIRECT(AO3195)=1,INDIRECT(AP3195)='Sample Select backend'!$F$2,INDIRECT(AQ3195)=1,INDIRECT(AR3195)='Sample Select backend'!$M$2),1,0)</f>
        <v>0</v>
      </c>
      <c r="AN3195" t="str">
        <f>_xlfn.CONCAT('Sample Select backend'!$C$4,ROW(AN3195))</f>
        <v>AE3195</v>
      </c>
      <c r="AO3195" s="9" t="str">
        <f>_xlfn.CONCAT('Sample Select backend'!$J$2,ROW(AO3195))</f>
        <v>AJ3195</v>
      </c>
      <c r="AP3195" t="str">
        <f>_xlfn.CONCAT('Sample Select backend'!$F$4,ROW(AP3195))</f>
        <v>AF3195</v>
      </c>
      <c r="AQ3195" t="str">
        <f>_xlfn.CONCAT('Sample Select backend'!$I$10,ROW(AQ3195))</f>
        <v>R3195</v>
      </c>
      <c r="AR3195" t="str">
        <f>_xlfn.CONCAT('Sample Select backend'!$M$4,ROW(AR3195))</f>
        <v>AK3195</v>
      </c>
      <c r="AS3195" t="str">
        <f t="shared" si="1128"/>
        <v>Singapore</v>
      </c>
      <c r="AT3195" s="9" t="str">
        <f t="shared" si="1129"/>
        <v>General</v>
      </c>
      <c r="AU3195">
        <f t="shared" si="1130"/>
        <v>0</v>
      </c>
      <c r="AV3195" s="9">
        <v>1</v>
      </c>
    </row>
    <row r="3196" spans="1:48" x14ac:dyDescent="0.35">
      <c r="A3196" s="24" t="s">
        <v>157</v>
      </c>
      <c r="B3196" s="24">
        <v>6</v>
      </c>
      <c r="C3196" s="24">
        <v>28</v>
      </c>
      <c r="D3196" s="24" t="s">
        <v>4280</v>
      </c>
      <c r="E3196" s="24"/>
      <c r="O3196" t="s">
        <v>2805</v>
      </c>
      <c r="P3196" t="s">
        <v>2808</v>
      </c>
      <c r="Q3196" t="s">
        <v>2813</v>
      </c>
      <c r="R3196">
        <v>0</v>
      </c>
      <c r="S3196" t="s">
        <v>202</v>
      </c>
      <c r="T3196" t="s">
        <v>202</v>
      </c>
      <c r="U3196" t="s">
        <v>202</v>
      </c>
      <c r="V3196">
        <v>-1</v>
      </c>
      <c r="W3196">
        <v>-1</v>
      </c>
      <c r="X3196">
        <v>-1</v>
      </c>
      <c r="Y3196">
        <v>-1</v>
      </c>
      <c r="Z3196">
        <v>-1</v>
      </c>
      <c r="AA3196">
        <v>-1</v>
      </c>
      <c r="AB3196">
        <v>-1</v>
      </c>
      <c r="AC3196">
        <v>-1</v>
      </c>
      <c r="AD3196">
        <v>-1</v>
      </c>
      <c r="AE3196" s="4" t="s">
        <v>2828</v>
      </c>
      <c r="AF3196" s="9" t="s">
        <v>2829</v>
      </c>
      <c r="AG3196">
        <v>0</v>
      </c>
      <c r="AH3196">
        <v>0</v>
      </c>
      <c r="AI3196">
        <v>0</v>
      </c>
      <c r="AJ3196">
        <v>1</v>
      </c>
      <c r="AK3196" s="9" t="s">
        <v>2840</v>
      </c>
      <c r="AL3196">
        <f t="shared" si="1127"/>
        <v>0</v>
      </c>
      <c r="AM3196">
        <f>IF(AND(INDIRECT(AN3196)='Sample Select backend'!$C$2,INDIRECT(AO3196)=1,INDIRECT(AP3196)='Sample Select backend'!$F$2,INDIRECT(AQ3196)=1,INDIRECT(AR3196)='Sample Select backend'!$M$2),1,0)</f>
        <v>0</v>
      </c>
      <c r="AN3196" t="str">
        <f>_xlfn.CONCAT('Sample Select backend'!$C$4,ROW(AN3196))</f>
        <v>AE3196</v>
      </c>
      <c r="AO3196" s="9" t="str">
        <f>_xlfn.CONCAT('Sample Select backend'!$J$2,ROW(AO3196))</f>
        <v>AJ3196</v>
      </c>
      <c r="AP3196" t="str">
        <f>_xlfn.CONCAT('Sample Select backend'!$F$4,ROW(AP3196))</f>
        <v>AF3196</v>
      </c>
      <c r="AQ3196" t="str">
        <f>_xlfn.CONCAT('Sample Select backend'!$I$10,ROW(AQ3196))</f>
        <v>R3196</v>
      </c>
      <c r="AR3196" t="str">
        <f>_xlfn.CONCAT('Sample Select backend'!$M$4,ROW(AR3196))</f>
        <v>AK3196</v>
      </c>
      <c r="AS3196" t="str">
        <f t="shared" si="1128"/>
        <v>Singapore</v>
      </c>
      <c r="AT3196" s="9">
        <f t="shared" si="1129"/>
        <v>28</v>
      </c>
      <c r="AU3196">
        <f t="shared" si="1130"/>
        <v>0</v>
      </c>
      <c r="AV3196" s="9">
        <v>1</v>
      </c>
    </row>
    <row r="3197" spans="1:48" x14ac:dyDescent="0.35">
      <c r="A3197" t="s">
        <v>166</v>
      </c>
      <c r="B3197">
        <v>1</v>
      </c>
      <c r="C3197">
        <v>2</v>
      </c>
      <c r="D3197" t="s">
        <v>2183</v>
      </c>
      <c r="E3197">
        <v>2</v>
      </c>
      <c r="F3197">
        <v>-1</v>
      </c>
      <c r="G3197">
        <v>-2</v>
      </c>
      <c r="H3197">
        <v>-1</v>
      </c>
      <c r="I3197">
        <v>-2</v>
      </c>
      <c r="K3197">
        <v>2</v>
      </c>
      <c r="L3197">
        <v>2</v>
      </c>
      <c r="M3197">
        <v>1</v>
      </c>
      <c r="N3197" t="s">
        <v>2765</v>
      </c>
      <c r="O3197" t="s">
        <v>2800</v>
      </c>
      <c r="P3197" t="s">
        <v>2808</v>
      </c>
      <c r="Q3197" t="s">
        <v>2813</v>
      </c>
      <c r="R3197">
        <v>0</v>
      </c>
      <c r="S3197" t="s">
        <v>202</v>
      </c>
      <c r="T3197" t="s">
        <v>202</v>
      </c>
      <c r="U3197" t="s">
        <v>202</v>
      </c>
      <c r="V3197">
        <f t="shared" ref="V3197:V3215" si="1149">IF(E3197&gt;0,1,IF(E3197&lt;0,0,-1))</f>
        <v>1</v>
      </c>
      <c r="W3197">
        <f t="shared" ref="W3197:W3215" si="1150">IF(F3197&gt;0,1,IF(F3197&lt;0,0,-1))</f>
        <v>0</v>
      </c>
      <c r="X3197">
        <f t="shared" ref="X3197:X3215" si="1151">IF(G3197&gt;0,1,IF(G3197&lt;0,0,-1))</f>
        <v>0</v>
      </c>
      <c r="Y3197">
        <f t="shared" ref="Y3197:Y3215" si="1152">IF(H3197&gt;0,1,IF(H3197&lt;0,0,-1))</f>
        <v>0</v>
      </c>
      <c r="Z3197">
        <f t="shared" ref="Z3197:Z3215" si="1153">IF(I3197&gt;0,1,IF(I3197&lt;0,0,-1))</f>
        <v>0</v>
      </c>
      <c r="AA3197">
        <f t="shared" ref="AA3197:AA3215" si="1154">IF(J3197&gt;0,1,IF(J3197&lt;0,0,-1))</f>
        <v>-1</v>
      </c>
      <c r="AB3197">
        <f t="shared" ref="AB3197:AB3215" si="1155">IF(K3197&gt;0,1,IF(K3197&lt;0,0,-1))</f>
        <v>1</v>
      </c>
      <c r="AC3197">
        <f t="shared" ref="AC3197:AC3215" si="1156">IF(L3197&gt;0,1,IF(L3197&lt;0,0,-1))</f>
        <v>1</v>
      </c>
      <c r="AD3197">
        <f t="shared" ref="AD3197:AD3215" si="1157">IF(M3197&gt;0,1,IF(M3197&lt;0,0,-1))</f>
        <v>1</v>
      </c>
      <c r="AE3197" s="4" t="s">
        <v>2828</v>
      </c>
      <c r="AF3197" s="9" t="s">
        <v>2829</v>
      </c>
      <c r="AG3197">
        <v>0</v>
      </c>
      <c r="AH3197">
        <v>0</v>
      </c>
      <c r="AI3197">
        <v>1</v>
      </c>
      <c r="AJ3197">
        <v>1</v>
      </c>
      <c r="AK3197" s="9" t="s">
        <v>2840</v>
      </c>
      <c r="AL3197">
        <f t="shared" si="1127"/>
        <v>0</v>
      </c>
      <c r="AM3197">
        <f>IF(AND(INDIRECT(AN3197)='Sample Select backend'!$C$2,INDIRECT(AO3197)=1,INDIRECT(AP3197)='Sample Select backend'!$F$2,INDIRECT(AQ3197)=1,INDIRECT(AR3197)='Sample Select backend'!$M$2),1,0)</f>
        <v>0</v>
      </c>
      <c r="AN3197" t="str">
        <f>_xlfn.CONCAT('Sample Select backend'!$C$4,ROW(AN3197))</f>
        <v>AE3197</v>
      </c>
      <c r="AO3197" s="9" t="str">
        <f>_xlfn.CONCAT('Sample Select backend'!$J$2,ROW(AO3197))</f>
        <v>AJ3197</v>
      </c>
      <c r="AP3197" t="str">
        <f>_xlfn.CONCAT('Sample Select backend'!$F$4,ROW(AP3197))</f>
        <v>AF3197</v>
      </c>
      <c r="AQ3197" t="str">
        <f>_xlfn.CONCAT('Sample Select backend'!$I$10,ROW(AQ3197))</f>
        <v>R3197</v>
      </c>
      <c r="AR3197" t="str">
        <f>_xlfn.CONCAT('Sample Select backend'!$M$4,ROW(AR3197))</f>
        <v>AK3197</v>
      </c>
      <c r="AS3197" t="str">
        <f t="shared" si="1128"/>
        <v>Slovakia</v>
      </c>
      <c r="AT3197" s="9">
        <f t="shared" si="1129"/>
        <v>2</v>
      </c>
      <c r="AU3197">
        <f t="shared" si="1130"/>
        <v>1</v>
      </c>
      <c r="AV3197" s="9">
        <v>1</v>
      </c>
    </row>
    <row r="3198" spans="1:48" x14ac:dyDescent="0.35">
      <c r="A3198" t="s">
        <v>166</v>
      </c>
      <c r="B3198">
        <v>1</v>
      </c>
      <c r="C3198" t="s">
        <v>206</v>
      </c>
      <c r="D3198" t="s">
        <v>2179</v>
      </c>
      <c r="E3198">
        <v>2</v>
      </c>
      <c r="F3198">
        <v>2</v>
      </c>
      <c r="G3198">
        <v>-2</v>
      </c>
      <c r="H3198">
        <v>-1</v>
      </c>
      <c r="I3198">
        <v>-2</v>
      </c>
      <c r="J3198">
        <v>2</v>
      </c>
      <c r="K3198">
        <v>2</v>
      </c>
      <c r="M3198">
        <v>1</v>
      </c>
      <c r="N3198" t="s">
        <v>2765</v>
      </c>
      <c r="O3198" t="s">
        <v>2800</v>
      </c>
      <c r="P3198" t="s">
        <v>2808</v>
      </c>
      <c r="Q3198" t="s">
        <v>2813</v>
      </c>
      <c r="R3198">
        <v>0</v>
      </c>
      <c r="S3198" t="s">
        <v>202</v>
      </c>
      <c r="T3198" t="s">
        <v>202</v>
      </c>
      <c r="U3198" t="s">
        <v>202</v>
      </c>
      <c r="V3198">
        <f t="shared" si="1149"/>
        <v>1</v>
      </c>
      <c r="W3198">
        <f t="shared" si="1150"/>
        <v>1</v>
      </c>
      <c r="X3198">
        <f t="shared" si="1151"/>
        <v>0</v>
      </c>
      <c r="Y3198">
        <f t="shared" si="1152"/>
        <v>0</v>
      </c>
      <c r="Z3198">
        <f t="shared" si="1153"/>
        <v>0</v>
      </c>
      <c r="AA3198">
        <f t="shared" si="1154"/>
        <v>1</v>
      </c>
      <c r="AB3198">
        <f t="shared" si="1155"/>
        <v>1</v>
      </c>
      <c r="AC3198">
        <f t="shared" si="1156"/>
        <v>-1</v>
      </c>
      <c r="AD3198">
        <f t="shared" si="1157"/>
        <v>1</v>
      </c>
      <c r="AE3198" s="4" t="s">
        <v>2828</v>
      </c>
      <c r="AF3198" s="9" t="s">
        <v>2829</v>
      </c>
      <c r="AG3198">
        <v>0</v>
      </c>
      <c r="AH3198">
        <v>0</v>
      </c>
      <c r="AI3198">
        <v>1</v>
      </c>
      <c r="AJ3198">
        <v>1</v>
      </c>
      <c r="AK3198" s="9" t="s">
        <v>2840</v>
      </c>
      <c r="AL3198">
        <f t="shared" si="1127"/>
        <v>0</v>
      </c>
      <c r="AM3198">
        <f>IF(AND(INDIRECT(AN3198)='Sample Select backend'!$C$2,INDIRECT(AO3198)=1,INDIRECT(AP3198)='Sample Select backend'!$F$2,INDIRECT(AQ3198)=1,INDIRECT(AR3198)='Sample Select backend'!$M$2),1,0)</f>
        <v>0</v>
      </c>
      <c r="AN3198" t="str">
        <f>_xlfn.CONCAT('Sample Select backend'!$C$4,ROW(AN3198))</f>
        <v>AE3198</v>
      </c>
      <c r="AO3198" s="9" t="str">
        <f>_xlfn.CONCAT('Sample Select backend'!$J$2,ROW(AO3198))</f>
        <v>AJ3198</v>
      </c>
      <c r="AP3198" t="str">
        <f>_xlfn.CONCAT('Sample Select backend'!$F$4,ROW(AP3198))</f>
        <v>AF3198</v>
      </c>
      <c r="AQ3198" t="str">
        <f>_xlfn.CONCAT('Sample Select backend'!$I$10,ROW(AQ3198))</f>
        <v>R3198</v>
      </c>
      <c r="AR3198" t="str">
        <f>_xlfn.CONCAT('Sample Select backend'!$M$4,ROW(AR3198))</f>
        <v>AK3198</v>
      </c>
      <c r="AS3198" t="str">
        <f t="shared" si="1128"/>
        <v>Slovakia</v>
      </c>
      <c r="AT3198" s="9" t="str">
        <f t="shared" si="1129"/>
        <v>Tax exemption/waiver/suspension</v>
      </c>
      <c r="AU3198">
        <f t="shared" si="1130"/>
        <v>0</v>
      </c>
      <c r="AV3198" s="9">
        <v>1</v>
      </c>
    </row>
    <row r="3199" spans="1:48" x14ac:dyDescent="0.35">
      <c r="A3199" t="s">
        <v>166</v>
      </c>
      <c r="B3199">
        <v>7</v>
      </c>
      <c r="C3199" t="s">
        <v>201</v>
      </c>
      <c r="D3199" t="s">
        <v>2186</v>
      </c>
      <c r="E3199">
        <v>1</v>
      </c>
      <c r="F3199">
        <v>1</v>
      </c>
      <c r="G3199">
        <v>2</v>
      </c>
      <c r="H3199">
        <v>1</v>
      </c>
      <c r="I3199">
        <v>2</v>
      </c>
      <c r="J3199">
        <v>2</v>
      </c>
      <c r="K3199">
        <v>1</v>
      </c>
      <c r="L3199">
        <v>2</v>
      </c>
      <c r="M3199">
        <v>1</v>
      </c>
      <c r="N3199" t="s">
        <v>2765</v>
      </c>
      <c r="O3199" t="s">
        <v>2800</v>
      </c>
      <c r="P3199" t="s">
        <v>2808</v>
      </c>
      <c r="Q3199" t="s">
        <v>2813</v>
      </c>
      <c r="R3199">
        <v>0</v>
      </c>
      <c r="S3199" t="s">
        <v>202</v>
      </c>
      <c r="T3199" t="s">
        <v>202</v>
      </c>
      <c r="U3199" t="s">
        <v>202</v>
      </c>
      <c r="V3199">
        <f t="shared" si="1149"/>
        <v>1</v>
      </c>
      <c r="W3199">
        <f t="shared" si="1150"/>
        <v>1</v>
      </c>
      <c r="X3199">
        <f t="shared" si="1151"/>
        <v>1</v>
      </c>
      <c r="Y3199">
        <f t="shared" si="1152"/>
        <v>1</v>
      </c>
      <c r="Z3199">
        <f t="shared" si="1153"/>
        <v>1</v>
      </c>
      <c r="AA3199">
        <f t="shared" si="1154"/>
        <v>1</v>
      </c>
      <c r="AB3199">
        <f t="shared" si="1155"/>
        <v>1</v>
      </c>
      <c r="AC3199">
        <f t="shared" si="1156"/>
        <v>1</v>
      </c>
      <c r="AD3199">
        <f t="shared" si="1157"/>
        <v>1</v>
      </c>
      <c r="AE3199" s="4" t="s">
        <v>2828</v>
      </c>
      <c r="AF3199" s="9" t="s">
        <v>2829</v>
      </c>
      <c r="AG3199">
        <v>0</v>
      </c>
      <c r="AH3199">
        <v>0</v>
      </c>
      <c r="AI3199">
        <v>1</v>
      </c>
      <c r="AJ3199">
        <v>1</v>
      </c>
      <c r="AK3199" s="9" t="s">
        <v>2840</v>
      </c>
      <c r="AL3199">
        <f t="shared" si="1127"/>
        <v>0</v>
      </c>
      <c r="AM3199">
        <f>IF(AND(INDIRECT(AN3199)='Sample Select backend'!$C$2,INDIRECT(AO3199)=1,INDIRECT(AP3199)='Sample Select backend'!$F$2,INDIRECT(AQ3199)=1,INDIRECT(AR3199)='Sample Select backend'!$M$2),1,0)</f>
        <v>0</v>
      </c>
      <c r="AN3199" t="str">
        <f>_xlfn.CONCAT('Sample Select backend'!$C$4,ROW(AN3199))</f>
        <v>AE3199</v>
      </c>
      <c r="AO3199" s="9" t="str">
        <f>_xlfn.CONCAT('Sample Select backend'!$J$2,ROW(AO3199))</f>
        <v>AJ3199</v>
      </c>
      <c r="AP3199" t="str">
        <f>_xlfn.CONCAT('Sample Select backend'!$F$4,ROW(AP3199))</f>
        <v>AF3199</v>
      </c>
      <c r="AQ3199" t="str">
        <f>_xlfn.CONCAT('Sample Select backend'!$I$10,ROW(AQ3199))</f>
        <v>R3199</v>
      </c>
      <c r="AR3199" t="str">
        <f>_xlfn.CONCAT('Sample Select backend'!$M$4,ROW(AR3199))</f>
        <v>AK3199</v>
      </c>
      <c r="AS3199" t="str">
        <f t="shared" si="1128"/>
        <v>Slovakia</v>
      </c>
      <c r="AT3199" s="9" t="str">
        <f t="shared" si="1129"/>
        <v>Other</v>
      </c>
      <c r="AU3199">
        <f t="shared" si="1130"/>
        <v>0</v>
      </c>
      <c r="AV3199" s="9">
        <v>1</v>
      </c>
    </row>
    <row r="3200" spans="1:48" x14ac:dyDescent="0.35">
      <c r="A3200" t="s">
        <v>166</v>
      </c>
      <c r="B3200">
        <v>7</v>
      </c>
      <c r="C3200">
        <v>30</v>
      </c>
      <c r="D3200" t="s">
        <v>2172</v>
      </c>
      <c r="E3200">
        <v>1</v>
      </c>
      <c r="F3200">
        <v>1</v>
      </c>
      <c r="G3200">
        <v>2</v>
      </c>
      <c r="H3200">
        <v>1</v>
      </c>
      <c r="I3200">
        <v>2</v>
      </c>
      <c r="J3200">
        <v>2</v>
      </c>
      <c r="K3200">
        <v>1</v>
      </c>
      <c r="L3200">
        <v>-2</v>
      </c>
      <c r="M3200">
        <v>1</v>
      </c>
      <c r="N3200" t="s">
        <v>2765</v>
      </c>
      <c r="O3200" t="s">
        <v>2800</v>
      </c>
      <c r="P3200" t="s">
        <v>2808</v>
      </c>
      <c r="Q3200" t="s">
        <v>2813</v>
      </c>
      <c r="R3200">
        <v>0</v>
      </c>
      <c r="S3200" t="s">
        <v>202</v>
      </c>
      <c r="T3200" t="s">
        <v>202</v>
      </c>
      <c r="U3200" t="s">
        <v>202</v>
      </c>
      <c r="V3200">
        <f t="shared" si="1149"/>
        <v>1</v>
      </c>
      <c r="W3200">
        <f t="shared" si="1150"/>
        <v>1</v>
      </c>
      <c r="X3200">
        <f t="shared" si="1151"/>
        <v>1</v>
      </c>
      <c r="Y3200">
        <f t="shared" si="1152"/>
        <v>1</v>
      </c>
      <c r="Z3200">
        <f t="shared" si="1153"/>
        <v>1</v>
      </c>
      <c r="AA3200">
        <f t="shared" si="1154"/>
        <v>1</v>
      </c>
      <c r="AB3200">
        <f t="shared" si="1155"/>
        <v>1</v>
      </c>
      <c r="AC3200">
        <f t="shared" si="1156"/>
        <v>0</v>
      </c>
      <c r="AD3200">
        <f t="shared" si="1157"/>
        <v>1</v>
      </c>
      <c r="AE3200" s="4" t="s">
        <v>2828</v>
      </c>
      <c r="AF3200" s="9" t="s">
        <v>2829</v>
      </c>
      <c r="AG3200">
        <v>0</v>
      </c>
      <c r="AH3200">
        <v>0</v>
      </c>
      <c r="AI3200">
        <v>1</v>
      </c>
      <c r="AJ3200">
        <v>1</v>
      </c>
      <c r="AK3200" s="9" t="s">
        <v>2840</v>
      </c>
      <c r="AL3200">
        <f t="shared" si="1127"/>
        <v>0</v>
      </c>
      <c r="AM3200">
        <f>IF(AND(INDIRECT(AN3200)='Sample Select backend'!$C$2,INDIRECT(AO3200)=1,INDIRECT(AP3200)='Sample Select backend'!$F$2,INDIRECT(AQ3200)=1,INDIRECT(AR3200)='Sample Select backend'!$M$2),1,0)</f>
        <v>0</v>
      </c>
      <c r="AN3200" t="str">
        <f>_xlfn.CONCAT('Sample Select backend'!$C$4,ROW(AN3200))</f>
        <v>AE3200</v>
      </c>
      <c r="AO3200" s="9" t="str">
        <f>_xlfn.CONCAT('Sample Select backend'!$J$2,ROW(AO3200))</f>
        <v>AJ3200</v>
      </c>
      <c r="AP3200" t="str">
        <f>_xlfn.CONCAT('Sample Select backend'!$F$4,ROW(AP3200))</f>
        <v>AF3200</v>
      </c>
      <c r="AQ3200" t="str">
        <f>_xlfn.CONCAT('Sample Select backend'!$I$10,ROW(AQ3200))</f>
        <v>R3200</v>
      </c>
      <c r="AR3200" t="str">
        <f>_xlfn.CONCAT('Sample Select backend'!$M$4,ROW(AR3200))</f>
        <v>AK3200</v>
      </c>
      <c r="AS3200" t="str">
        <f t="shared" si="1128"/>
        <v>Slovakia</v>
      </c>
      <c r="AT3200" s="9">
        <f t="shared" si="1129"/>
        <v>30</v>
      </c>
      <c r="AU3200">
        <f t="shared" si="1130"/>
        <v>0</v>
      </c>
      <c r="AV3200" s="9">
        <v>1</v>
      </c>
    </row>
    <row r="3201" spans="1:48" x14ac:dyDescent="0.35">
      <c r="A3201" t="s">
        <v>166</v>
      </c>
      <c r="B3201">
        <v>7</v>
      </c>
      <c r="C3201">
        <v>30</v>
      </c>
      <c r="D3201" t="s">
        <v>2174</v>
      </c>
      <c r="E3201">
        <v>1</v>
      </c>
      <c r="F3201">
        <v>1</v>
      </c>
      <c r="G3201">
        <v>2</v>
      </c>
      <c r="H3201">
        <v>1</v>
      </c>
      <c r="I3201">
        <v>2</v>
      </c>
      <c r="J3201">
        <v>2</v>
      </c>
      <c r="K3201">
        <v>1</v>
      </c>
      <c r="L3201">
        <v>-2</v>
      </c>
      <c r="M3201">
        <v>1</v>
      </c>
      <c r="N3201" t="s">
        <v>2765</v>
      </c>
      <c r="O3201" t="s">
        <v>2800</v>
      </c>
      <c r="P3201" t="s">
        <v>2808</v>
      </c>
      <c r="Q3201" t="s">
        <v>2813</v>
      </c>
      <c r="R3201">
        <v>0</v>
      </c>
      <c r="S3201" t="s">
        <v>202</v>
      </c>
      <c r="T3201" t="s">
        <v>202</v>
      </c>
      <c r="U3201" t="s">
        <v>202</v>
      </c>
      <c r="V3201">
        <f t="shared" si="1149"/>
        <v>1</v>
      </c>
      <c r="W3201">
        <f t="shared" si="1150"/>
        <v>1</v>
      </c>
      <c r="X3201">
        <f t="shared" si="1151"/>
        <v>1</v>
      </c>
      <c r="Y3201">
        <f t="shared" si="1152"/>
        <v>1</v>
      </c>
      <c r="Z3201">
        <f t="shared" si="1153"/>
        <v>1</v>
      </c>
      <c r="AA3201">
        <f t="shared" si="1154"/>
        <v>1</v>
      </c>
      <c r="AB3201">
        <f t="shared" si="1155"/>
        <v>1</v>
      </c>
      <c r="AC3201">
        <f t="shared" si="1156"/>
        <v>0</v>
      </c>
      <c r="AD3201">
        <f t="shared" si="1157"/>
        <v>1</v>
      </c>
      <c r="AE3201" s="4" t="s">
        <v>2828</v>
      </c>
      <c r="AF3201" s="9" t="s">
        <v>2829</v>
      </c>
      <c r="AG3201">
        <v>0</v>
      </c>
      <c r="AH3201">
        <v>0</v>
      </c>
      <c r="AI3201">
        <v>1</v>
      </c>
      <c r="AJ3201">
        <v>1</v>
      </c>
      <c r="AK3201" s="9" t="s">
        <v>2840</v>
      </c>
      <c r="AL3201">
        <f t="shared" si="1127"/>
        <v>0</v>
      </c>
      <c r="AM3201">
        <f>IF(AND(INDIRECT(AN3201)='Sample Select backend'!$C$2,INDIRECT(AO3201)=1,INDIRECT(AP3201)='Sample Select backend'!$F$2,INDIRECT(AQ3201)=1,INDIRECT(AR3201)='Sample Select backend'!$M$2),1,0)</f>
        <v>0</v>
      </c>
      <c r="AN3201" t="str">
        <f>_xlfn.CONCAT('Sample Select backend'!$C$4,ROW(AN3201))</f>
        <v>AE3201</v>
      </c>
      <c r="AO3201" s="9" t="str">
        <f>_xlfn.CONCAT('Sample Select backend'!$J$2,ROW(AO3201))</f>
        <v>AJ3201</v>
      </c>
      <c r="AP3201" t="str">
        <f>_xlfn.CONCAT('Sample Select backend'!$F$4,ROW(AP3201))</f>
        <v>AF3201</v>
      </c>
      <c r="AQ3201" t="str">
        <f>_xlfn.CONCAT('Sample Select backend'!$I$10,ROW(AQ3201))</f>
        <v>R3201</v>
      </c>
      <c r="AR3201" t="str">
        <f>_xlfn.CONCAT('Sample Select backend'!$M$4,ROW(AR3201))</f>
        <v>AK3201</v>
      </c>
      <c r="AS3201" t="str">
        <f t="shared" si="1128"/>
        <v>Slovakia</v>
      </c>
      <c r="AT3201" s="9">
        <f t="shared" si="1129"/>
        <v>30</v>
      </c>
      <c r="AU3201">
        <f t="shared" si="1130"/>
        <v>0</v>
      </c>
      <c r="AV3201" s="9">
        <v>1</v>
      </c>
    </row>
    <row r="3202" spans="1:48" x14ac:dyDescent="0.35">
      <c r="A3202" t="s">
        <v>166</v>
      </c>
      <c r="B3202">
        <v>1</v>
      </c>
      <c r="C3202">
        <v>6</v>
      </c>
      <c r="D3202" t="s">
        <v>2190</v>
      </c>
      <c r="E3202">
        <v>2</v>
      </c>
      <c r="F3202">
        <v>2</v>
      </c>
      <c r="G3202">
        <v>-2</v>
      </c>
      <c r="H3202">
        <v>2</v>
      </c>
      <c r="I3202">
        <v>2</v>
      </c>
      <c r="J3202">
        <v>2</v>
      </c>
      <c r="K3202">
        <v>1</v>
      </c>
      <c r="L3202">
        <v>2</v>
      </c>
      <c r="M3202">
        <v>1</v>
      </c>
      <c r="N3202" t="s">
        <v>2765</v>
      </c>
      <c r="O3202" t="s">
        <v>2800</v>
      </c>
      <c r="P3202" t="s">
        <v>2808</v>
      </c>
      <c r="Q3202" t="s">
        <v>2813</v>
      </c>
      <c r="R3202">
        <v>0</v>
      </c>
      <c r="S3202" t="s">
        <v>202</v>
      </c>
      <c r="T3202" t="s">
        <v>202</v>
      </c>
      <c r="U3202" t="s">
        <v>202</v>
      </c>
      <c r="V3202">
        <f t="shared" si="1149"/>
        <v>1</v>
      </c>
      <c r="W3202">
        <f t="shared" si="1150"/>
        <v>1</v>
      </c>
      <c r="X3202">
        <f t="shared" si="1151"/>
        <v>0</v>
      </c>
      <c r="Y3202">
        <f t="shared" si="1152"/>
        <v>1</v>
      </c>
      <c r="Z3202">
        <f t="shared" si="1153"/>
        <v>1</v>
      </c>
      <c r="AA3202">
        <f t="shared" si="1154"/>
        <v>1</v>
      </c>
      <c r="AB3202">
        <f t="shared" si="1155"/>
        <v>1</v>
      </c>
      <c r="AC3202">
        <f t="shared" si="1156"/>
        <v>1</v>
      </c>
      <c r="AD3202">
        <f t="shared" si="1157"/>
        <v>1</v>
      </c>
      <c r="AE3202" s="4" t="s">
        <v>2828</v>
      </c>
      <c r="AF3202" s="9" t="s">
        <v>2829</v>
      </c>
      <c r="AG3202">
        <v>0</v>
      </c>
      <c r="AH3202">
        <v>0</v>
      </c>
      <c r="AI3202">
        <v>1</v>
      </c>
      <c r="AJ3202">
        <v>1</v>
      </c>
      <c r="AK3202" s="9" t="s">
        <v>2840</v>
      </c>
      <c r="AL3202">
        <f t="shared" ref="AL3202:AL3265" si="1158">IF(OR(B3202="other",B3202="international",B3202="Transfers",B3202="expenditure"),1,0)</f>
        <v>0</v>
      </c>
      <c r="AM3202">
        <f>IF(AND(INDIRECT(AN3202)='Sample Select backend'!$C$2,INDIRECT(AO3202)=1,INDIRECT(AP3202)='Sample Select backend'!$F$2,INDIRECT(AQ3202)=1,INDIRECT(AR3202)='Sample Select backend'!$M$2),1,0)</f>
        <v>0</v>
      </c>
      <c r="AN3202" t="str">
        <f>_xlfn.CONCAT('Sample Select backend'!$C$4,ROW(AN3202))</f>
        <v>AE3202</v>
      </c>
      <c r="AO3202" s="9" t="str">
        <f>_xlfn.CONCAT('Sample Select backend'!$J$2,ROW(AO3202))</f>
        <v>AJ3202</v>
      </c>
      <c r="AP3202" t="str">
        <f>_xlfn.CONCAT('Sample Select backend'!$F$4,ROW(AP3202))</f>
        <v>AF3202</v>
      </c>
      <c r="AQ3202" t="str">
        <f>_xlfn.CONCAT('Sample Select backend'!$I$10,ROW(AQ3202))</f>
        <v>R3202</v>
      </c>
      <c r="AR3202" t="str">
        <f>_xlfn.CONCAT('Sample Select backend'!$M$4,ROW(AR3202))</f>
        <v>AK3202</v>
      </c>
      <c r="AS3202" t="str">
        <f t="shared" ref="AS3202:AS3265" si="1159">A3202</f>
        <v>Slovakia</v>
      </c>
      <c r="AT3202" s="9">
        <f t="shared" ref="AT3202:AT3265" si="1160">IF(ISNUMBER(C3202),C3202,IF(OR(C3202="general",C3202="23;general"),"General",IF(OR(C3202="exemption",C3202="other (exemption)"),"Tax exemption/waiver/suspension","Other")))</f>
        <v>6</v>
      </c>
      <c r="AU3202">
        <f t="shared" ref="AU3202:AU3265" si="1161">IF(A3202&lt;&gt;A3201,1,0)</f>
        <v>0</v>
      </c>
      <c r="AV3202" s="9">
        <v>1</v>
      </c>
    </row>
    <row r="3203" spans="1:48" x14ac:dyDescent="0.35">
      <c r="A3203" t="s">
        <v>166</v>
      </c>
      <c r="B3203">
        <v>2</v>
      </c>
      <c r="C3203">
        <v>13</v>
      </c>
      <c r="D3203" t="s">
        <v>2184</v>
      </c>
      <c r="E3203">
        <v>-2</v>
      </c>
      <c r="F3203">
        <v>2</v>
      </c>
      <c r="G3203">
        <v>2</v>
      </c>
      <c r="H3203">
        <v>2</v>
      </c>
      <c r="I3203">
        <v>2</v>
      </c>
      <c r="J3203">
        <v>2</v>
      </c>
      <c r="K3203">
        <v>1</v>
      </c>
      <c r="L3203">
        <v>2</v>
      </c>
      <c r="M3203">
        <v>1</v>
      </c>
      <c r="N3203" t="s">
        <v>2765</v>
      </c>
      <c r="O3203" t="s">
        <v>2800</v>
      </c>
      <c r="P3203" t="s">
        <v>2808</v>
      </c>
      <c r="Q3203" t="s">
        <v>2813</v>
      </c>
      <c r="R3203">
        <v>0</v>
      </c>
      <c r="S3203" t="s">
        <v>202</v>
      </c>
      <c r="T3203" t="s">
        <v>202</v>
      </c>
      <c r="U3203" t="s">
        <v>202</v>
      </c>
      <c r="V3203">
        <f t="shared" si="1149"/>
        <v>0</v>
      </c>
      <c r="W3203">
        <f t="shared" si="1150"/>
        <v>1</v>
      </c>
      <c r="X3203">
        <f t="shared" si="1151"/>
        <v>1</v>
      </c>
      <c r="Y3203">
        <f t="shared" si="1152"/>
        <v>1</v>
      </c>
      <c r="Z3203">
        <f t="shared" si="1153"/>
        <v>1</v>
      </c>
      <c r="AA3203">
        <f t="shared" si="1154"/>
        <v>1</v>
      </c>
      <c r="AB3203">
        <f t="shared" si="1155"/>
        <v>1</v>
      </c>
      <c r="AC3203">
        <f t="shared" si="1156"/>
        <v>1</v>
      </c>
      <c r="AD3203">
        <f t="shared" si="1157"/>
        <v>1</v>
      </c>
      <c r="AE3203" s="4" t="s">
        <v>2828</v>
      </c>
      <c r="AF3203" s="9" t="s">
        <v>2829</v>
      </c>
      <c r="AG3203">
        <v>0</v>
      </c>
      <c r="AH3203">
        <v>0</v>
      </c>
      <c r="AI3203">
        <v>1</v>
      </c>
      <c r="AJ3203">
        <v>1</v>
      </c>
      <c r="AK3203" s="9" t="s">
        <v>2840</v>
      </c>
      <c r="AL3203">
        <f t="shared" si="1158"/>
        <v>0</v>
      </c>
      <c r="AM3203">
        <f>IF(AND(INDIRECT(AN3203)='Sample Select backend'!$C$2,INDIRECT(AO3203)=1,INDIRECT(AP3203)='Sample Select backend'!$F$2,INDIRECT(AQ3203)=1,INDIRECT(AR3203)='Sample Select backend'!$M$2),1,0)</f>
        <v>0</v>
      </c>
      <c r="AN3203" t="str">
        <f>_xlfn.CONCAT('Sample Select backend'!$C$4,ROW(AN3203))</f>
        <v>AE3203</v>
      </c>
      <c r="AO3203" s="9" t="str">
        <f>_xlfn.CONCAT('Sample Select backend'!$J$2,ROW(AO3203))</f>
        <v>AJ3203</v>
      </c>
      <c r="AP3203" t="str">
        <f>_xlfn.CONCAT('Sample Select backend'!$F$4,ROW(AP3203))</f>
        <v>AF3203</v>
      </c>
      <c r="AQ3203" t="str">
        <f>_xlfn.CONCAT('Sample Select backend'!$I$10,ROW(AQ3203))</f>
        <v>R3203</v>
      </c>
      <c r="AR3203" t="str">
        <f>_xlfn.CONCAT('Sample Select backend'!$M$4,ROW(AR3203))</f>
        <v>AK3203</v>
      </c>
      <c r="AS3203" t="str">
        <f t="shared" si="1159"/>
        <v>Slovakia</v>
      </c>
      <c r="AT3203" s="9">
        <f t="shared" si="1160"/>
        <v>13</v>
      </c>
      <c r="AU3203">
        <f t="shared" si="1161"/>
        <v>0</v>
      </c>
      <c r="AV3203" s="9">
        <v>1</v>
      </c>
    </row>
    <row r="3204" spans="1:48" x14ac:dyDescent="0.35">
      <c r="A3204" t="s">
        <v>166</v>
      </c>
      <c r="B3204">
        <v>6</v>
      </c>
      <c r="C3204">
        <v>29</v>
      </c>
      <c r="D3204" t="s">
        <v>2178</v>
      </c>
      <c r="E3204">
        <v>1</v>
      </c>
      <c r="F3204">
        <v>1</v>
      </c>
      <c r="G3204">
        <v>2</v>
      </c>
      <c r="H3204">
        <v>-1</v>
      </c>
      <c r="I3204">
        <v>2</v>
      </c>
      <c r="J3204">
        <v>2</v>
      </c>
      <c r="K3204">
        <v>1</v>
      </c>
      <c r="L3204">
        <v>-2</v>
      </c>
      <c r="M3204">
        <v>1</v>
      </c>
      <c r="N3204" t="s">
        <v>2765</v>
      </c>
      <c r="O3204" t="s">
        <v>2800</v>
      </c>
      <c r="P3204" t="s">
        <v>2808</v>
      </c>
      <c r="Q3204" t="s">
        <v>2813</v>
      </c>
      <c r="R3204">
        <v>0</v>
      </c>
      <c r="S3204" t="s">
        <v>202</v>
      </c>
      <c r="T3204" t="s">
        <v>202</v>
      </c>
      <c r="U3204" t="s">
        <v>202</v>
      </c>
      <c r="V3204">
        <f t="shared" si="1149"/>
        <v>1</v>
      </c>
      <c r="W3204">
        <f t="shared" si="1150"/>
        <v>1</v>
      </c>
      <c r="X3204">
        <f t="shared" si="1151"/>
        <v>1</v>
      </c>
      <c r="Y3204">
        <f t="shared" si="1152"/>
        <v>0</v>
      </c>
      <c r="Z3204">
        <f t="shared" si="1153"/>
        <v>1</v>
      </c>
      <c r="AA3204">
        <f t="shared" si="1154"/>
        <v>1</v>
      </c>
      <c r="AB3204">
        <f t="shared" si="1155"/>
        <v>1</v>
      </c>
      <c r="AC3204">
        <f t="shared" si="1156"/>
        <v>0</v>
      </c>
      <c r="AD3204">
        <f t="shared" si="1157"/>
        <v>1</v>
      </c>
      <c r="AE3204" s="4" t="s">
        <v>2828</v>
      </c>
      <c r="AF3204" s="9" t="s">
        <v>2829</v>
      </c>
      <c r="AG3204">
        <v>0</v>
      </c>
      <c r="AH3204">
        <v>0</v>
      </c>
      <c r="AI3204">
        <v>1</v>
      </c>
      <c r="AJ3204">
        <v>1</v>
      </c>
      <c r="AK3204" s="9" t="s">
        <v>2840</v>
      </c>
      <c r="AL3204">
        <f t="shared" si="1158"/>
        <v>0</v>
      </c>
      <c r="AM3204">
        <f>IF(AND(INDIRECT(AN3204)='Sample Select backend'!$C$2,INDIRECT(AO3204)=1,INDIRECT(AP3204)='Sample Select backend'!$F$2,INDIRECT(AQ3204)=1,INDIRECT(AR3204)='Sample Select backend'!$M$2),1,0)</f>
        <v>0</v>
      </c>
      <c r="AN3204" t="str">
        <f>_xlfn.CONCAT('Sample Select backend'!$C$4,ROW(AN3204))</f>
        <v>AE3204</v>
      </c>
      <c r="AO3204" s="9" t="str">
        <f>_xlfn.CONCAT('Sample Select backend'!$J$2,ROW(AO3204))</f>
        <v>AJ3204</v>
      </c>
      <c r="AP3204" t="str">
        <f>_xlfn.CONCAT('Sample Select backend'!$F$4,ROW(AP3204))</f>
        <v>AF3204</v>
      </c>
      <c r="AQ3204" t="str">
        <f>_xlfn.CONCAT('Sample Select backend'!$I$10,ROW(AQ3204))</f>
        <v>R3204</v>
      </c>
      <c r="AR3204" t="str">
        <f>_xlfn.CONCAT('Sample Select backend'!$M$4,ROW(AR3204))</f>
        <v>AK3204</v>
      </c>
      <c r="AS3204" t="str">
        <f t="shared" si="1159"/>
        <v>Slovakia</v>
      </c>
      <c r="AT3204" s="9">
        <f t="shared" si="1160"/>
        <v>29</v>
      </c>
      <c r="AU3204">
        <f t="shared" si="1161"/>
        <v>0</v>
      </c>
      <c r="AV3204" s="9">
        <v>1</v>
      </c>
    </row>
    <row r="3205" spans="1:48" x14ac:dyDescent="0.35">
      <c r="A3205" t="s">
        <v>166</v>
      </c>
      <c r="B3205">
        <v>9</v>
      </c>
      <c r="C3205">
        <v>34</v>
      </c>
      <c r="D3205" t="s">
        <v>2173</v>
      </c>
      <c r="E3205">
        <v>2</v>
      </c>
      <c r="F3205">
        <v>1</v>
      </c>
      <c r="I3205">
        <v>2</v>
      </c>
      <c r="J3205">
        <v>2</v>
      </c>
      <c r="K3205">
        <v>1</v>
      </c>
      <c r="M3205">
        <v>1</v>
      </c>
      <c r="N3205" t="s">
        <v>2765</v>
      </c>
      <c r="O3205" t="s">
        <v>2800</v>
      </c>
      <c r="P3205" t="s">
        <v>2808</v>
      </c>
      <c r="Q3205" t="s">
        <v>2813</v>
      </c>
      <c r="R3205">
        <v>0</v>
      </c>
      <c r="S3205" t="s">
        <v>202</v>
      </c>
      <c r="T3205" t="s">
        <v>202</v>
      </c>
      <c r="U3205" t="s">
        <v>202</v>
      </c>
      <c r="V3205">
        <f t="shared" si="1149"/>
        <v>1</v>
      </c>
      <c r="W3205">
        <f t="shared" si="1150"/>
        <v>1</v>
      </c>
      <c r="X3205">
        <f t="shared" si="1151"/>
        <v>-1</v>
      </c>
      <c r="Y3205">
        <f t="shared" si="1152"/>
        <v>-1</v>
      </c>
      <c r="Z3205">
        <f t="shared" si="1153"/>
        <v>1</v>
      </c>
      <c r="AA3205">
        <f t="shared" si="1154"/>
        <v>1</v>
      </c>
      <c r="AB3205">
        <f t="shared" si="1155"/>
        <v>1</v>
      </c>
      <c r="AC3205">
        <f t="shared" si="1156"/>
        <v>-1</v>
      </c>
      <c r="AD3205">
        <f t="shared" si="1157"/>
        <v>1</v>
      </c>
      <c r="AE3205" s="4" t="s">
        <v>2828</v>
      </c>
      <c r="AF3205" s="9" t="s">
        <v>2829</v>
      </c>
      <c r="AG3205">
        <v>0</v>
      </c>
      <c r="AH3205">
        <v>0</v>
      </c>
      <c r="AI3205">
        <v>1</v>
      </c>
      <c r="AJ3205">
        <v>1</v>
      </c>
      <c r="AK3205" s="9" t="s">
        <v>2840</v>
      </c>
      <c r="AL3205">
        <f t="shared" si="1158"/>
        <v>0</v>
      </c>
      <c r="AM3205">
        <f>IF(AND(INDIRECT(AN3205)='Sample Select backend'!$C$2,INDIRECT(AO3205)=1,INDIRECT(AP3205)='Sample Select backend'!$F$2,INDIRECT(AQ3205)=1,INDIRECT(AR3205)='Sample Select backend'!$M$2),1,0)</f>
        <v>0</v>
      </c>
      <c r="AN3205" t="str">
        <f>_xlfn.CONCAT('Sample Select backend'!$C$4,ROW(AN3205))</f>
        <v>AE3205</v>
      </c>
      <c r="AO3205" s="9" t="str">
        <f>_xlfn.CONCAT('Sample Select backend'!$J$2,ROW(AO3205))</f>
        <v>AJ3205</v>
      </c>
      <c r="AP3205" t="str">
        <f>_xlfn.CONCAT('Sample Select backend'!$F$4,ROW(AP3205))</f>
        <v>AF3205</v>
      </c>
      <c r="AQ3205" t="str">
        <f>_xlfn.CONCAT('Sample Select backend'!$I$10,ROW(AQ3205))</f>
        <v>R3205</v>
      </c>
      <c r="AR3205" t="str">
        <f>_xlfn.CONCAT('Sample Select backend'!$M$4,ROW(AR3205))</f>
        <v>AK3205</v>
      </c>
      <c r="AS3205" t="str">
        <f t="shared" si="1159"/>
        <v>Slovakia</v>
      </c>
      <c r="AT3205" s="9">
        <f t="shared" si="1160"/>
        <v>34</v>
      </c>
      <c r="AU3205">
        <f t="shared" si="1161"/>
        <v>0</v>
      </c>
      <c r="AV3205" s="9">
        <v>1</v>
      </c>
    </row>
    <row r="3206" spans="1:48" x14ac:dyDescent="0.35">
      <c r="A3206" t="s">
        <v>166</v>
      </c>
      <c r="B3206">
        <v>1</v>
      </c>
      <c r="C3206">
        <v>5</v>
      </c>
      <c r="D3206" t="s">
        <v>2176</v>
      </c>
      <c r="E3206">
        <v>-2</v>
      </c>
      <c r="F3206">
        <v>2</v>
      </c>
      <c r="G3206">
        <v>2</v>
      </c>
      <c r="H3206">
        <v>2</v>
      </c>
      <c r="I3206">
        <v>2</v>
      </c>
      <c r="J3206">
        <v>2</v>
      </c>
      <c r="K3206">
        <v>1</v>
      </c>
      <c r="L3206">
        <v>2</v>
      </c>
      <c r="M3206">
        <v>1</v>
      </c>
      <c r="N3206" t="s">
        <v>2765</v>
      </c>
      <c r="O3206" t="s">
        <v>2800</v>
      </c>
      <c r="P3206" t="s">
        <v>2808</v>
      </c>
      <c r="Q3206" t="s">
        <v>2813</v>
      </c>
      <c r="R3206">
        <v>0</v>
      </c>
      <c r="S3206" t="s">
        <v>202</v>
      </c>
      <c r="T3206" t="s">
        <v>202</v>
      </c>
      <c r="U3206" t="s">
        <v>202</v>
      </c>
      <c r="V3206">
        <f t="shared" si="1149"/>
        <v>0</v>
      </c>
      <c r="W3206">
        <f t="shared" si="1150"/>
        <v>1</v>
      </c>
      <c r="X3206">
        <f t="shared" si="1151"/>
        <v>1</v>
      </c>
      <c r="Y3206">
        <f t="shared" si="1152"/>
        <v>1</v>
      </c>
      <c r="Z3206">
        <f t="shared" si="1153"/>
        <v>1</v>
      </c>
      <c r="AA3206">
        <f t="shared" si="1154"/>
        <v>1</v>
      </c>
      <c r="AB3206">
        <f t="shared" si="1155"/>
        <v>1</v>
      </c>
      <c r="AC3206">
        <f t="shared" si="1156"/>
        <v>1</v>
      </c>
      <c r="AD3206">
        <f t="shared" si="1157"/>
        <v>1</v>
      </c>
      <c r="AE3206" s="4" t="s">
        <v>2828</v>
      </c>
      <c r="AF3206" s="9" t="s">
        <v>2829</v>
      </c>
      <c r="AG3206">
        <v>0</v>
      </c>
      <c r="AH3206">
        <v>0</v>
      </c>
      <c r="AI3206">
        <v>1</v>
      </c>
      <c r="AJ3206">
        <v>1</v>
      </c>
      <c r="AK3206" s="9" t="s">
        <v>2840</v>
      </c>
      <c r="AL3206">
        <f t="shared" si="1158"/>
        <v>0</v>
      </c>
      <c r="AM3206">
        <f>IF(AND(INDIRECT(AN3206)='Sample Select backend'!$C$2,INDIRECT(AO3206)=1,INDIRECT(AP3206)='Sample Select backend'!$F$2,INDIRECT(AQ3206)=1,INDIRECT(AR3206)='Sample Select backend'!$M$2),1,0)</f>
        <v>0</v>
      </c>
      <c r="AN3206" t="str">
        <f>_xlfn.CONCAT('Sample Select backend'!$C$4,ROW(AN3206))</f>
        <v>AE3206</v>
      </c>
      <c r="AO3206" s="9" t="str">
        <f>_xlfn.CONCAT('Sample Select backend'!$J$2,ROW(AO3206))</f>
        <v>AJ3206</v>
      </c>
      <c r="AP3206" t="str">
        <f>_xlfn.CONCAT('Sample Select backend'!$F$4,ROW(AP3206))</f>
        <v>AF3206</v>
      </c>
      <c r="AQ3206" t="str">
        <f>_xlfn.CONCAT('Sample Select backend'!$I$10,ROW(AQ3206))</f>
        <v>R3206</v>
      </c>
      <c r="AR3206" t="str">
        <f>_xlfn.CONCAT('Sample Select backend'!$M$4,ROW(AR3206))</f>
        <v>AK3206</v>
      </c>
      <c r="AS3206" t="str">
        <f t="shared" si="1159"/>
        <v>Slovakia</v>
      </c>
      <c r="AT3206" s="9">
        <f t="shared" si="1160"/>
        <v>5</v>
      </c>
      <c r="AU3206">
        <f t="shared" si="1161"/>
        <v>0</v>
      </c>
      <c r="AV3206" s="9">
        <v>1</v>
      </c>
    </row>
    <row r="3207" spans="1:48" x14ac:dyDescent="0.35">
      <c r="A3207" t="s">
        <v>166</v>
      </c>
      <c r="B3207">
        <v>6</v>
      </c>
      <c r="C3207">
        <v>29</v>
      </c>
      <c r="D3207" t="s">
        <v>2182</v>
      </c>
      <c r="E3207">
        <v>1</v>
      </c>
      <c r="F3207">
        <v>1</v>
      </c>
      <c r="G3207">
        <v>-2</v>
      </c>
      <c r="H3207">
        <v>-1</v>
      </c>
      <c r="I3207">
        <v>-2</v>
      </c>
      <c r="J3207">
        <v>2</v>
      </c>
      <c r="K3207">
        <v>1</v>
      </c>
      <c r="L3207">
        <v>2</v>
      </c>
      <c r="M3207">
        <v>1</v>
      </c>
      <c r="N3207" t="s">
        <v>2765</v>
      </c>
      <c r="O3207" t="s">
        <v>2800</v>
      </c>
      <c r="P3207" t="s">
        <v>2808</v>
      </c>
      <c r="Q3207" t="s">
        <v>2813</v>
      </c>
      <c r="R3207">
        <v>0</v>
      </c>
      <c r="S3207" t="s">
        <v>202</v>
      </c>
      <c r="T3207" t="s">
        <v>202</v>
      </c>
      <c r="U3207" t="s">
        <v>202</v>
      </c>
      <c r="V3207">
        <f t="shared" si="1149"/>
        <v>1</v>
      </c>
      <c r="W3207">
        <f t="shared" si="1150"/>
        <v>1</v>
      </c>
      <c r="X3207">
        <f t="shared" si="1151"/>
        <v>0</v>
      </c>
      <c r="Y3207">
        <f t="shared" si="1152"/>
        <v>0</v>
      </c>
      <c r="Z3207">
        <f t="shared" si="1153"/>
        <v>0</v>
      </c>
      <c r="AA3207">
        <f t="shared" si="1154"/>
        <v>1</v>
      </c>
      <c r="AB3207">
        <f t="shared" si="1155"/>
        <v>1</v>
      </c>
      <c r="AC3207">
        <f t="shared" si="1156"/>
        <v>1</v>
      </c>
      <c r="AD3207">
        <f t="shared" si="1157"/>
        <v>1</v>
      </c>
      <c r="AE3207" s="4" t="s">
        <v>2828</v>
      </c>
      <c r="AF3207" s="9" t="s">
        <v>2829</v>
      </c>
      <c r="AG3207">
        <v>0</v>
      </c>
      <c r="AH3207">
        <v>0</v>
      </c>
      <c r="AI3207">
        <v>1</v>
      </c>
      <c r="AJ3207">
        <v>1</v>
      </c>
      <c r="AK3207" s="9" t="s">
        <v>2840</v>
      </c>
      <c r="AL3207">
        <f t="shared" si="1158"/>
        <v>0</v>
      </c>
      <c r="AM3207">
        <f>IF(AND(INDIRECT(AN3207)='Sample Select backend'!$C$2,INDIRECT(AO3207)=1,INDIRECT(AP3207)='Sample Select backend'!$F$2,INDIRECT(AQ3207)=1,INDIRECT(AR3207)='Sample Select backend'!$M$2),1,0)</f>
        <v>0</v>
      </c>
      <c r="AN3207" t="str">
        <f>_xlfn.CONCAT('Sample Select backend'!$C$4,ROW(AN3207))</f>
        <v>AE3207</v>
      </c>
      <c r="AO3207" s="9" t="str">
        <f>_xlfn.CONCAT('Sample Select backend'!$J$2,ROW(AO3207))</f>
        <v>AJ3207</v>
      </c>
      <c r="AP3207" t="str">
        <f>_xlfn.CONCAT('Sample Select backend'!$F$4,ROW(AP3207))</f>
        <v>AF3207</v>
      </c>
      <c r="AQ3207" t="str">
        <f>_xlfn.CONCAT('Sample Select backend'!$I$10,ROW(AQ3207))</f>
        <v>R3207</v>
      </c>
      <c r="AR3207" t="str">
        <f>_xlfn.CONCAT('Sample Select backend'!$M$4,ROW(AR3207))</f>
        <v>AK3207</v>
      </c>
      <c r="AS3207" t="str">
        <f t="shared" si="1159"/>
        <v>Slovakia</v>
      </c>
      <c r="AT3207" s="9">
        <f t="shared" si="1160"/>
        <v>29</v>
      </c>
      <c r="AU3207">
        <f t="shared" si="1161"/>
        <v>0</v>
      </c>
      <c r="AV3207" s="9">
        <v>1</v>
      </c>
    </row>
    <row r="3208" spans="1:48" x14ac:dyDescent="0.35">
      <c r="A3208" t="s">
        <v>166</v>
      </c>
      <c r="B3208">
        <v>1</v>
      </c>
      <c r="C3208">
        <v>12</v>
      </c>
      <c r="D3208" t="s">
        <v>2177</v>
      </c>
      <c r="E3208">
        <v>-2</v>
      </c>
      <c r="F3208">
        <v>2</v>
      </c>
      <c r="G3208">
        <v>-2</v>
      </c>
      <c r="H3208">
        <v>-1</v>
      </c>
      <c r="I3208">
        <v>-2</v>
      </c>
      <c r="J3208">
        <v>2</v>
      </c>
      <c r="K3208">
        <v>2</v>
      </c>
      <c r="L3208">
        <v>2</v>
      </c>
      <c r="M3208">
        <v>1</v>
      </c>
      <c r="N3208" t="s">
        <v>2765</v>
      </c>
      <c r="O3208" t="s">
        <v>2800</v>
      </c>
      <c r="P3208" t="s">
        <v>2808</v>
      </c>
      <c r="Q3208" t="s">
        <v>2813</v>
      </c>
      <c r="R3208">
        <v>0</v>
      </c>
      <c r="S3208" t="s">
        <v>202</v>
      </c>
      <c r="T3208" t="s">
        <v>202</v>
      </c>
      <c r="U3208" t="s">
        <v>202</v>
      </c>
      <c r="V3208">
        <f t="shared" si="1149"/>
        <v>0</v>
      </c>
      <c r="W3208">
        <f t="shared" si="1150"/>
        <v>1</v>
      </c>
      <c r="X3208">
        <f t="shared" si="1151"/>
        <v>0</v>
      </c>
      <c r="Y3208">
        <f t="shared" si="1152"/>
        <v>0</v>
      </c>
      <c r="Z3208">
        <f t="shared" si="1153"/>
        <v>0</v>
      </c>
      <c r="AA3208">
        <f t="shared" si="1154"/>
        <v>1</v>
      </c>
      <c r="AB3208">
        <f t="shared" si="1155"/>
        <v>1</v>
      </c>
      <c r="AC3208">
        <f t="shared" si="1156"/>
        <v>1</v>
      </c>
      <c r="AD3208">
        <f t="shared" si="1157"/>
        <v>1</v>
      </c>
      <c r="AE3208" s="4" t="s">
        <v>2828</v>
      </c>
      <c r="AF3208" s="9" t="s">
        <v>2829</v>
      </c>
      <c r="AG3208">
        <v>0</v>
      </c>
      <c r="AH3208">
        <v>0</v>
      </c>
      <c r="AI3208">
        <v>1</v>
      </c>
      <c r="AJ3208">
        <v>1</v>
      </c>
      <c r="AK3208" s="9" t="s">
        <v>2840</v>
      </c>
      <c r="AL3208">
        <f t="shared" si="1158"/>
        <v>0</v>
      </c>
      <c r="AM3208">
        <f>IF(AND(INDIRECT(AN3208)='Sample Select backend'!$C$2,INDIRECT(AO3208)=1,INDIRECT(AP3208)='Sample Select backend'!$F$2,INDIRECT(AQ3208)=1,INDIRECT(AR3208)='Sample Select backend'!$M$2),1,0)</f>
        <v>0</v>
      </c>
      <c r="AN3208" t="str">
        <f>_xlfn.CONCAT('Sample Select backend'!$C$4,ROW(AN3208))</f>
        <v>AE3208</v>
      </c>
      <c r="AO3208" s="9" t="str">
        <f>_xlfn.CONCAT('Sample Select backend'!$J$2,ROW(AO3208))</f>
        <v>AJ3208</v>
      </c>
      <c r="AP3208" t="str">
        <f>_xlfn.CONCAT('Sample Select backend'!$F$4,ROW(AP3208))</f>
        <v>AF3208</v>
      </c>
      <c r="AQ3208" t="str">
        <f>_xlfn.CONCAT('Sample Select backend'!$I$10,ROW(AQ3208))</f>
        <v>R3208</v>
      </c>
      <c r="AR3208" t="str">
        <f>_xlfn.CONCAT('Sample Select backend'!$M$4,ROW(AR3208))</f>
        <v>AK3208</v>
      </c>
      <c r="AS3208" t="str">
        <f t="shared" si="1159"/>
        <v>Slovakia</v>
      </c>
      <c r="AT3208" s="9">
        <f t="shared" si="1160"/>
        <v>12</v>
      </c>
      <c r="AU3208">
        <f t="shared" si="1161"/>
        <v>0</v>
      </c>
      <c r="AV3208" s="9">
        <v>1</v>
      </c>
    </row>
    <row r="3209" spans="1:48" x14ac:dyDescent="0.35">
      <c r="A3209" t="s">
        <v>166</v>
      </c>
      <c r="B3209">
        <v>7</v>
      </c>
      <c r="C3209">
        <v>30</v>
      </c>
      <c r="D3209" t="s">
        <v>2180</v>
      </c>
      <c r="E3209">
        <v>1</v>
      </c>
      <c r="F3209">
        <v>1</v>
      </c>
      <c r="G3209">
        <v>2</v>
      </c>
      <c r="H3209">
        <v>1</v>
      </c>
      <c r="I3209">
        <v>2</v>
      </c>
      <c r="J3209">
        <v>2</v>
      </c>
      <c r="K3209">
        <v>1</v>
      </c>
      <c r="L3209">
        <v>-2</v>
      </c>
      <c r="M3209">
        <v>1</v>
      </c>
      <c r="N3209" t="s">
        <v>2765</v>
      </c>
      <c r="O3209" t="s">
        <v>2800</v>
      </c>
      <c r="P3209" t="s">
        <v>2808</v>
      </c>
      <c r="Q3209" t="s">
        <v>2813</v>
      </c>
      <c r="R3209">
        <v>0</v>
      </c>
      <c r="S3209" t="s">
        <v>202</v>
      </c>
      <c r="T3209" t="s">
        <v>202</v>
      </c>
      <c r="U3209" t="s">
        <v>202</v>
      </c>
      <c r="V3209">
        <f t="shared" si="1149"/>
        <v>1</v>
      </c>
      <c r="W3209">
        <f t="shared" si="1150"/>
        <v>1</v>
      </c>
      <c r="X3209">
        <f t="shared" si="1151"/>
        <v>1</v>
      </c>
      <c r="Y3209">
        <f t="shared" si="1152"/>
        <v>1</v>
      </c>
      <c r="Z3209">
        <f t="shared" si="1153"/>
        <v>1</v>
      </c>
      <c r="AA3209">
        <f t="shared" si="1154"/>
        <v>1</v>
      </c>
      <c r="AB3209">
        <f t="shared" si="1155"/>
        <v>1</v>
      </c>
      <c r="AC3209">
        <f t="shared" si="1156"/>
        <v>0</v>
      </c>
      <c r="AD3209">
        <f t="shared" si="1157"/>
        <v>1</v>
      </c>
      <c r="AE3209" s="4" t="s">
        <v>2828</v>
      </c>
      <c r="AF3209" s="9" t="s">
        <v>2829</v>
      </c>
      <c r="AG3209">
        <v>0</v>
      </c>
      <c r="AH3209">
        <v>0</v>
      </c>
      <c r="AI3209">
        <v>1</v>
      </c>
      <c r="AJ3209">
        <v>1</v>
      </c>
      <c r="AK3209" s="9" t="s">
        <v>2840</v>
      </c>
      <c r="AL3209">
        <f t="shared" si="1158"/>
        <v>0</v>
      </c>
      <c r="AM3209">
        <f>IF(AND(INDIRECT(AN3209)='Sample Select backend'!$C$2,INDIRECT(AO3209)=1,INDIRECT(AP3209)='Sample Select backend'!$F$2,INDIRECT(AQ3209)=1,INDIRECT(AR3209)='Sample Select backend'!$M$2),1,0)</f>
        <v>0</v>
      </c>
      <c r="AN3209" t="str">
        <f>_xlfn.CONCAT('Sample Select backend'!$C$4,ROW(AN3209))</f>
        <v>AE3209</v>
      </c>
      <c r="AO3209" s="9" t="str">
        <f>_xlfn.CONCAT('Sample Select backend'!$J$2,ROW(AO3209))</f>
        <v>AJ3209</v>
      </c>
      <c r="AP3209" t="str">
        <f>_xlfn.CONCAT('Sample Select backend'!$F$4,ROW(AP3209))</f>
        <v>AF3209</v>
      </c>
      <c r="AQ3209" t="str">
        <f>_xlfn.CONCAT('Sample Select backend'!$I$10,ROW(AQ3209))</f>
        <v>R3209</v>
      </c>
      <c r="AR3209" t="str">
        <f>_xlfn.CONCAT('Sample Select backend'!$M$4,ROW(AR3209))</f>
        <v>AK3209</v>
      </c>
      <c r="AS3209" t="str">
        <f t="shared" si="1159"/>
        <v>Slovakia</v>
      </c>
      <c r="AT3209" s="9">
        <f t="shared" si="1160"/>
        <v>30</v>
      </c>
      <c r="AU3209">
        <f t="shared" si="1161"/>
        <v>0</v>
      </c>
      <c r="AV3209" s="9">
        <v>1</v>
      </c>
    </row>
    <row r="3210" spans="1:48" x14ac:dyDescent="0.35">
      <c r="A3210" t="s">
        <v>166</v>
      </c>
      <c r="B3210">
        <v>7</v>
      </c>
      <c r="C3210" t="s">
        <v>201</v>
      </c>
      <c r="D3210" t="s">
        <v>2181</v>
      </c>
      <c r="E3210">
        <v>1</v>
      </c>
      <c r="F3210">
        <v>1</v>
      </c>
      <c r="G3210">
        <v>2</v>
      </c>
      <c r="H3210">
        <v>1</v>
      </c>
      <c r="I3210">
        <v>2</v>
      </c>
      <c r="J3210">
        <v>2</v>
      </c>
      <c r="K3210">
        <v>1</v>
      </c>
      <c r="L3210">
        <v>2</v>
      </c>
      <c r="M3210">
        <v>1</v>
      </c>
      <c r="N3210" t="s">
        <v>2765</v>
      </c>
      <c r="O3210" t="s">
        <v>2800</v>
      </c>
      <c r="P3210" t="s">
        <v>2808</v>
      </c>
      <c r="Q3210" t="s">
        <v>2813</v>
      </c>
      <c r="R3210">
        <v>0</v>
      </c>
      <c r="S3210" t="s">
        <v>202</v>
      </c>
      <c r="T3210" t="s">
        <v>202</v>
      </c>
      <c r="U3210" t="s">
        <v>202</v>
      </c>
      <c r="V3210">
        <f t="shared" si="1149"/>
        <v>1</v>
      </c>
      <c r="W3210">
        <f t="shared" si="1150"/>
        <v>1</v>
      </c>
      <c r="X3210">
        <f t="shared" si="1151"/>
        <v>1</v>
      </c>
      <c r="Y3210">
        <f t="shared" si="1152"/>
        <v>1</v>
      </c>
      <c r="Z3210">
        <f t="shared" si="1153"/>
        <v>1</v>
      </c>
      <c r="AA3210">
        <f t="shared" si="1154"/>
        <v>1</v>
      </c>
      <c r="AB3210">
        <f t="shared" si="1155"/>
        <v>1</v>
      </c>
      <c r="AC3210">
        <f t="shared" si="1156"/>
        <v>1</v>
      </c>
      <c r="AD3210">
        <f t="shared" si="1157"/>
        <v>1</v>
      </c>
      <c r="AE3210" s="4" t="s">
        <v>2828</v>
      </c>
      <c r="AF3210" s="9" t="s">
        <v>2829</v>
      </c>
      <c r="AG3210">
        <v>0</v>
      </c>
      <c r="AH3210">
        <v>0</v>
      </c>
      <c r="AI3210">
        <v>1</v>
      </c>
      <c r="AJ3210">
        <v>1</v>
      </c>
      <c r="AK3210" s="9" t="s">
        <v>2840</v>
      </c>
      <c r="AL3210">
        <f t="shared" si="1158"/>
        <v>0</v>
      </c>
      <c r="AM3210">
        <f>IF(AND(INDIRECT(AN3210)='Sample Select backend'!$C$2,INDIRECT(AO3210)=1,INDIRECT(AP3210)='Sample Select backend'!$F$2,INDIRECT(AQ3210)=1,INDIRECT(AR3210)='Sample Select backend'!$M$2),1,0)</f>
        <v>0</v>
      </c>
      <c r="AN3210" t="str">
        <f>_xlfn.CONCAT('Sample Select backend'!$C$4,ROW(AN3210))</f>
        <v>AE3210</v>
      </c>
      <c r="AO3210" s="9" t="str">
        <f>_xlfn.CONCAT('Sample Select backend'!$J$2,ROW(AO3210))</f>
        <v>AJ3210</v>
      </c>
      <c r="AP3210" t="str">
        <f>_xlfn.CONCAT('Sample Select backend'!$F$4,ROW(AP3210))</f>
        <v>AF3210</v>
      </c>
      <c r="AQ3210" t="str">
        <f>_xlfn.CONCAT('Sample Select backend'!$I$10,ROW(AQ3210))</f>
        <v>R3210</v>
      </c>
      <c r="AR3210" t="str">
        <f>_xlfn.CONCAT('Sample Select backend'!$M$4,ROW(AR3210))</f>
        <v>AK3210</v>
      </c>
      <c r="AS3210" t="str">
        <f t="shared" si="1159"/>
        <v>Slovakia</v>
      </c>
      <c r="AT3210" s="9" t="str">
        <f t="shared" si="1160"/>
        <v>Other</v>
      </c>
      <c r="AU3210">
        <f t="shared" si="1161"/>
        <v>0</v>
      </c>
      <c r="AV3210" s="9">
        <v>1</v>
      </c>
    </row>
    <row r="3211" spans="1:48" x14ac:dyDescent="0.35">
      <c r="A3211" t="s">
        <v>166</v>
      </c>
      <c r="B3211">
        <v>1</v>
      </c>
      <c r="C3211">
        <v>10</v>
      </c>
      <c r="D3211" t="s">
        <v>2175</v>
      </c>
      <c r="E3211">
        <v>2</v>
      </c>
      <c r="F3211">
        <v>2</v>
      </c>
      <c r="G3211">
        <v>-2</v>
      </c>
      <c r="H3211">
        <v>2</v>
      </c>
      <c r="I3211">
        <v>2</v>
      </c>
      <c r="J3211">
        <v>2</v>
      </c>
      <c r="K3211">
        <v>1</v>
      </c>
      <c r="L3211">
        <v>2</v>
      </c>
      <c r="M3211">
        <v>1</v>
      </c>
      <c r="N3211" t="s">
        <v>2765</v>
      </c>
      <c r="O3211" t="s">
        <v>2800</v>
      </c>
      <c r="P3211" t="s">
        <v>2808</v>
      </c>
      <c r="Q3211" t="s">
        <v>2813</v>
      </c>
      <c r="R3211">
        <v>0</v>
      </c>
      <c r="S3211" t="s">
        <v>202</v>
      </c>
      <c r="T3211" t="s">
        <v>202</v>
      </c>
      <c r="U3211" t="s">
        <v>202</v>
      </c>
      <c r="V3211">
        <f t="shared" si="1149"/>
        <v>1</v>
      </c>
      <c r="W3211">
        <f t="shared" si="1150"/>
        <v>1</v>
      </c>
      <c r="X3211">
        <f t="shared" si="1151"/>
        <v>0</v>
      </c>
      <c r="Y3211">
        <f t="shared" si="1152"/>
        <v>1</v>
      </c>
      <c r="Z3211">
        <f t="shared" si="1153"/>
        <v>1</v>
      </c>
      <c r="AA3211">
        <f t="shared" si="1154"/>
        <v>1</v>
      </c>
      <c r="AB3211">
        <f t="shared" si="1155"/>
        <v>1</v>
      </c>
      <c r="AC3211">
        <f t="shared" si="1156"/>
        <v>1</v>
      </c>
      <c r="AD3211">
        <f t="shared" si="1157"/>
        <v>1</v>
      </c>
      <c r="AE3211" s="4" t="s">
        <v>2828</v>
      </c>
      <c r="AF3211" s="9" t="s">
        <v>2829</v>
      </c>
      <c r="AG3211">
        <v>0</v>
      </c>
      <c r="AH3211">
        <v>0</v>
      </c>
      <c r="AI3211">
        <v>1</v>
      </c>
      <c r="AJ3211">
        <v>1</v>
      </c>
      <c r="AK3211" s="9" t="s">
        <v>2840</v>
      </c>
      <c r="AL3211">
        <f t="shared" si="1158"/>
        <v>0</v>
      </c>
      <c r="AM3211">
        <f>IF(AND(INDIRECT(AN3211)='Sample Select backend'!$C$2,INDIRECT(AO3211)=1,INDIRECT(AP3211)='Sample Select backend'!$F$2,INDIRECT(AQ3211)=1,INDIRECT(AR3211)='Sample Select backend'!$M$2),1,0)</f>
        <v>0</v>
      </c>
      <c r="AN3211" t="str">
        <f>_xlfn.CONCAT('Sample Select backend'!$C$4,ROW(AN3211))</f>
        <v>AE3211</v>
      </c>
      <c r="AO3211" s="9" t="str">
        <f>_xlfn.CONCAT('Sample Select backend'!$J$2,ROW(AO3211))</f>
        <v>AJ3211</v>
      </c>
      <c r="AP3211" t="str">
        <f>_xlfn.CONCAT('Sample Select backend'!$F$4,ROW(AP3211))</f>
        <v>AF3211</v>
      </c>
      <c r="AQ3211" t="str">
        <f>_xlfn.CONCAT('Sample Select backend'!$I$10,ROW(AQ3211))</f>
        <v>R3211</v>
      </c>
      <c r="AR3211" t="str">
        <f>_xlfn.CONCAT('Sample Select backend'!$M$4,ROW(AR3211))</f>
        <v>AK3211</v>
      </c>
      <c r="AS3211" t="str">
        <f t="shared" si="1159"/>
        <v>Slovakia</v>
      </c>
      <c r="AT3211" s="9">
        <f t="shared" si="1160"/>
        <v>10</v>
      </c>
      <c r="AU3211">
        <f t="shared" si="1161"/>
        <v>0</v>
      </c>
      <c r="AV3211" s="9">
        <v>1</v>
      </c>
    </row>
    <row r="3212" spans="1:48" x14ac:dyDescent="0.35">
      <c r="A3212" t="s">
        <v>166</v>
      </c>
      <c r="B3212">
        <v>1</v>
      </c>
      <c r="C3212">
        <v>8</v>
      </c>
      <c r="D3212" t="s">
        <v>2185</v>
      </c>
      <c r="E3212">
        <v>-2</v>
      </c>
      <c r="F3212">
        <v>2</v>
      </c>
      <c r="G3212">
        <v>-2</v>
      </c>
      <c r="I3212">
        <v>2</v>
      </c>
      <c r="J3212">
        <v>-2</v>
      </c>
      <c r="K3212">
        <v>-2</v>
      </c>
      <c r="L3212">
        <v>2</v>
      </c>
      <c r="M3212">
        <v>1</v>
      </c>
      <c r="N3212" t="s">
        <v>2765</v>
      </c>
      <c r="O3212" t="s">
        <v>2800</v>
      </c>
      <c r="P3212" t="s">
        <v>2808</v>
      </c>
      <c r="Q3212" t="s">
        <v>2813</v>
      </c>
      <c r="R3212">
        <v>0</v>
      </c>
      <c r="S3212" t="s">
        <v>202</v>
      </c>
      <c r="T3212" t="s">
        <v>202</v>
      </c>
      <c r="U3212" t="s">
        <v>202</v>
      </c>
      <c r="V3212">
        <f t="shared" si="1149"/>
        <v>0</v>
      </c>
      <c r="W3212">
        <f t="shared" si="1150"/>
        <v>1</v>
      </c>
      <c r="X3212">
        <f t="shared" si="1151"/>
        <v>0</v>
      </c>
      <c r="Y3212">
        <f t="shared" si="1152"/>
        <v>-1</v>
      </c>
      <c r="Z3212">
        <f t="shared" si="1153"/>
        <v>1</v>
      </c>
      <c r="AA3212">
        <f t="shared" si="1154"/>
        <v>0</v>
      </c>
      <c r="AB3212">
        <f t="shared" si="1155"/>
        <v>0</v>
      </c>
      <c r="AC3212">
        <f t="shared" si="1156"/>
        <v>1</v>
      </c>
      <c r="AD3212">
        <f t="shared" si="1157"/>
        <v>1</v>
      </c>
      <c r="AE3212" s="4" t="s">
        <v>2828</v>
      </c>
      <c r="AF3212" s="9" t="s">
        <v>2829</v>
      </c>
      <c r="AG3212">
        <v>0</v>
      </c>
      <c r="AH3212">
        <v>0</v>
      </c>
      <c r="AI3212">
        <v>1</v>
      </c>
      <c r="AJ3212">
        <v>1</v>
      </c>
      <c r="AK3212" s="9" t="s">
        <v>2840</v>
      </c>
      <c r="AL3212">
        <f t="shared" si="1158"/>
        <v>0</v>
      </c>
      <c r="AM3212">
        <f>IF(AND(INDIRECT(AN3212)='Sample Select backend'!$C$2,INDIRECT(AO3212)=1,INDIRECT(AP3212)='Sample Select backend'!$F$2,INDIRECT(AQ3212)=1,INDIRECT(AR3212)='Sample Select backend'!$M$2),1,0)</f>
        <v>0</v>
      </c>
      <c r="AN3212" t="str">
        <f>_xlfn.CONCAT('Sample Select backend'!$C$4,ROW(AN3212))</f>
        <v>AE3212</v>
      </c>
      <c r="AO3212" s="9" t="str">
        <f>_xlfn.CONCAT('Sample Select backend'!$J$2,ROW(AO3212))</f>
        <v>AJ3212</v>
      </c>
      <c r="AP3212" t="str">
        <f>_xlfn.CONCAT('Sample Select backend'!$F$4,ROW(AP3212))</f>
        <v>AF3212</v>
      </c>
      <c r="AQ3212" t="str">
        <f>_xlfn.CONCAT('Sample Select backend'!$I$10,ROW(AQ3212))</f>
        <v>R3212</v>
      </c>
      <c r="AR3212" t="str">
        <f>_xlfn.CONCAT('Sample Select backend'!$M$4,ROW(AR3212))</f>
        <v>AK3212</v>
      </c>
      <c r="AS3212" t="str">
        <f t="shared" si="1159"/>
        <v>Slovakia</v>
      </c>
      <c r="AT3212" s="9">
        <f t="shared" si="1160"/>
        <v>8</v>
      </c>
      <c r="AU3212">
        <f t="shared" si="1161"/>
        <v>0</v>
      </c>
      <c r="AV3212" s="9">
        <v>1</v>
      </c>
    </row>
    <row r="3213" spans="1:48" x14ac:dyDescent="0.35">
      <c r="A3213" t="s">
        <v>166</v>
      </c>
      <c r="B3213">
        <v>6</v>
      </c>
      <c r="C3213">
        <v>28</v>
      </c>
      <c r="D3213" t="s">
        <v>2189</v>
      </c>
      <c r="E3213">
        <v>-2</v>
      </c>
      <c r="F3213">
        <v>1</v>
      </c>
      <c r="G3213">
        <v>2</v>
      </c>
      <c r="H3213">
        <v>-1</v>
      </c>
      <c r="I3213">
        <v>2</v>
      </c>
      <c r="J3213">
        <v>1</v>
      </c>
      <c r="K3213">
        <v>1</v>
      </c>
      <c r="L3213">
        <v>2</v>
      </c>
      <c r="M3213">
        <v>1</v>
      </c>
      <c r="N3213" t="s">
        <v>2765</v>
      </c>
      <c r="O3213" t="s">
        <v>2800</v>
      </c>
      <c r="P3213" t="s">
        <v>2808</v>
      </c>
      <c r="Q3213" t="s">
        <v>2813</v>
      </c>
      <c r="R3213">
        <v>0</v>
      </c>
      <c r="S3213" t="s">
        <v>202</v>
      </c>
      <c r="T3213" t="s">
        <v>202</v>
      </c>
      <c r="U3213" t="s">
        <v>202</v>
      </c>
      <c r="V3213">
        <f t="shared" si="1149"/>
        <v>0</v>
      </c>
      <c r="W3213">
        <f t="shared" si="1150"/>
        <v>1</v>
      </c>
      <c r="X3213">
        <f t="shared" si="1151"/>
        <v>1</v>
      </c>
      <c r="Y3213">
        <f t="shared" si="1152"/>
        <v>0</v>
      </c>
      <c r="Z3213">
        <f t="shared" si="1153"/>
        <v>1</v>
      </c>
      <c r="AA3213">
        <f t="shared" si="1154"/>
        <v>1</v>
      </c>
      <c r="AB3213">
        <f t="shared" si="1155"/>
        <v>1</v>
      </c>
      <c r="AC3213">
        <f t="shared" si="1156"/>
        <v>1</v>
      </c>
      <c r="AD3213">
        <f t="shared" si="1157"/>
        <v>1</v>
      </c>
      <c r="AE3213" s="4" t="s">
        <v>2828</v>
      </c>
      <c r="AF3213" s="9" t="s">
        <v>2829</v>
      </c>
      <c r="AG3213">
        <v>0</v>
      </c>
      <c r="AH3213">
        <v>0</v>
      </c>
      <c r="AI3213">
        <v>1</v>
      </c>
      <c r="AJ3213">
        <v>1</v>
      </c>
      <c r="AK3213" s="9" t="s">
        <v>2840</v>
      </c>
      <c r="AL3213">
        <f t="shared" si="1158"/>
        <v>0</v>
      </c>
      <c r="AM3213">
        <f>IF(AND(INDIRECT(AN3213)='Sample Select backend'!$C$2,INDIRECT(AO3213)=1,INDIRECT(AP3213)='Sample Select backend'!$F$2,INDIRECT(AQ3213)=1,INDIRECT(AR3213)='Sample Select backend'!$M$2),1,0)</f>
        <v>0</v>
      </c>
      <c r="AN3213" t="str">
        <f>_xlfn.CONCAT('Sample Select backend'!$C$4,ROW(AN3213))</f>
        <v>AE3213</v>
      </c>
      <c r="AO3213" s="9" t="str">
        <f>_xlfn.CONCAT('Sample Select backend'!$J$2,ROW(AO3213))</f>
        <v>AJ3213</v>
      </c>
      <c r="AP3213" t="str">
        <f>_xlfn.CONCAT('Sample Select backend'!$F$4,ROW(AP3213))</f>
        <v>AF3213</v>
      </c>
      <c r="AQ3213" t="str">
        <f>_xlfn.CONCAT('Sample Select backend'!$I$10,ROW(AQ3213))</f>
        <v>R3213</v>
      </c>
      <c r="AR3213" t="str">
        <f>_xlfn.CONCAT('Sample Select backend'!$M$4,ROW(AR3213))</f>
        <v>AK3213</v>
      </c>
      <c r="AS3213" t="str">
        <f t="shared" si="1159"/>
        <v>Slovakia</v>
      </c>
      <c r="AT3213" s="9">
        <f t="shared" si="1160"/>
        <v>28</v>
      </c>
      <c r="AU3213">
        <f t="shared" si="1161"/>
        <v>0</v>
      </c>
      <c r="AV3213" s="9">
        <v>1</v>
      </c>
    </row>
    <row r="3214" spans="1:48" x14ac:dyDescent="0.35">
      <c r="A3214" t="s">
        <v>166</v>
      </c>
      <c r="B3214">
        <v>6</v>
      </c>
      <c r="C3214">
        <v>27</v>
      </c>
      <c r="D3214" t="s">
        <v>2187</v>
      </c>
      <c r="E3214">
        <v>2</v>
      </c>
      <c r="F3214">
        <v>1</v>
      </c>
      <c r="G3214">
        <v>2</v>
      </c>
      <c r="H3214">
        <v>-1</v>
      </c>
      <c r="I3214">
        <v>2</v>
      </c>
      <c r="J3214">
        <v>2</v>
      </c>
      <c r="K3214">
        <v>1</v>
      </c>
      <c r="L3214">
        <v>2</v>
      </c>
      <c r="M3214">
        <v>1</v>
      </c>
      <c r="N3214" t="s">
        <v>2765</v>
      </c>
      <c r="O3214" t="s">
        <v>2800</v>
      </c>
      <c r="P3214" t="s">
        <v>2808</v>
      </c>
      <c r="Q3214" t="s">
        <v>2813</v>
      </c>
      <c r="R3214">
        <v>0</v>
      </c>
      <c r="S3214" t="s">
        <v>202</v>
      </c>
      <c r="T3214" t="s">
        <v>202</v>
      </c>
      <c r="U3214" t="s">
        <v>202</v>
      </c>
      <c r="V3214">
        <f t="shared" si="1149"/>
        <v>1</v>
      </c>
      <c r="W3214">
        <f t="shared" si="1150"/>
        <v>1</v>
      </c>
      <c r="X3214">
        <f t="shared" si="1151"/>
        <v>1</v>
      </c>
      <c r="Y3214">
        <f t="shared" si="1152"/>
        <v>0</v>
      </c>
      <c r="Z3214">
        <f t="shared" si="1153"/>
        <v>1</v>
      </c>
      <c r="AA3214">
        <f t="shared" si="1154"/>
        <v>1</v>
      </c>
      <c r="AB3214">
        <f t="shared" si="1155"/>
        <v>1</v>
      </c>
      <c r="AC3214">
        <f t="shared" si="1156"/>
        <v>1</v>
      </c>
      <c r="AD3214">
        <f t="shared" si="1157"/>
        <v>1</v>
      </c>
      <c r="AE3214" s="4" t="s">
        <v>2828</v>
      </c>
      <c r="AF3214" s="9" t="s">
        <v>2829</v>
      </c>
      <c r="AG3214">
        <v>0</v>
      </c>
      <c r="AH3214">
        <v>0</v>
      </c>
      <c r="AI3214">
        <v>1</v>
      </c>
      <c r="AJ3214">
        <v>1</v>
      </c>
      <c r="AK3214" s="9" t="s">
        <v>2840</v>
      </c>
      <c r="AL3214">
        <f t="shared" si="1158"/>
        <v>0</v>
      </c>
      <c r="AM3214">
        <f>IF(AND(INDIRECT(AN3214)='Sample Select backend'!$C$2,INDIRECT(AO3214)=1,INDIRECT(AP3214)='Sample Select backend'!$F$2,INDIRECT(AQ3214)=1,INDIRECT(AR3214)='Sample Select backend'!$M$2),1,0)</f>
        <v>0</v>
      </c>
      <c r="AN3214" t="str">
        <f>_xlfn.CONCAT('Sample Select backend'!$C$4,ROW(AN3214))</f>
        <v>AE3214</v>
      </c>
      <c r="AO3214" s="9" t="str">
        <f>_xlfn.CONCAT('Sample Select backend'!$J$2,ROW(AO3214))</f>
        <v>AJ3214</v>
      </c>
      <c r="AP3214" t="str">
        <f>_xlfn.CONCAT('Sample Select backend'!$F$4,ROW(AP3214))</f>
        <v>AF3214</v>
      </c>
      <c r="AQ3214" t="str">
        <f>_xlfn.CONCAT('Sample Select backend'!$I$10,ROW(AQ3214))</f>
        <v>R3214</v>
      </c>
      <c r="AR3214" t="str">
        <f>_xlfn.CONCAT('Sample Select backend'!$M$4,ROW(AR3214))</f>
        <v>AK3214</v>
      </c>
      <c r="AS3214" t="str">
        <f t="shared" si="1159"/>
        <v>Slovakia</v>
      </c>
      <c r="AT3214" s="9">
        <f t="shared" si="1160"/>
        <v>27</v>
      </c>
      <c r="AU3214">
        <f t="shared" si="1161"/>
        <v>0</v>
      </c>
      <c r="AV3214" s="9">
        <v>0</v>
      </c>
    </row>
    <row r="3215" spans="1:48" x14ac:dyDescent="0.35">
      <c r="A3215" t="s">
        <v>166</v>
      </c>
      <c r="B3215">
        <v>2</v>
      </c>
      <c r="C3215" t="s">
        <v>201</v>
      </c>
      <c r="D3215" t="s">
        <v>2188</v>
      </c>
      <c r="E3215">
        <v>-2</v>
      </c>
      <c r="F3215">
        <v>2</v>
      </c>
      <c r="G3215">
        <v>-2</v>
      </c>
      <c r="I3215">
        <v>2</v>
      </c>
      <c r="J3215">
        <v>-2</v>
      </c>
      <c r="K3215">
        <v>-2</v>
      </c>
      <c r="L3215">
        <v>2</v>
      </c>
      <c r="M3215">
        <v>1</v>
      </c>
      <c r="N3215" t="s">
        <v>2765</v>
      </c>
      <c r="O3215" t="s">
        <v>2800</v>
      </c>
      <c r="P3215" t="s">
        <v>2808</v>
      </c>
      <c r="Q3215" t="s">
        <v>2813</v>
      </c>
      <c r="R3215">
        <v>0</v>
      </c>
      <c r="S3215" t="s">
        <v>202</v>
      </c>
      <c r="T3215" t="s">
        <v>202</v>
      </c>
      <c r="U3215" t="s">
        <v>202</v>
      </c>
      <c r="V3215">
        <f t="shared" si="1149"/>
        <v>0</v>
      </c>
      <c r="W3215">
        <f t="shared" si="1150"/>
        <v>1</v>
      </c>
      <c r="X3215">
        <f t="shared" si="1151"/>
        <v>0</v>
      </c>
      <c r="Y3215">
        <f t="shared" si="1152"/>
        <v>-1</v>
      </c>
      <c r="Z3215">
        <f t="shared" si="1153"/>
        <v>1</v>
      </c>
      <c r="AA3215">
        <f t="shared" si="1154"/>
        <v>0</v>
      </c>
      <c r="AB3215">
        <f t="shared" si="1155"/>
        <v>0</v>
      </c>
      <c r="AC3215">
        <f t="shared" si="1156"/>
        <v>1</v>
      </c>
      <c r="AD3215">
        <f t="shared" si="1157"/>
        <v>1</v>
      </c>
      <c r="AE3215" s="4" t="s">
        <v>2828</v>
      </c>
      <c r="AF3215" s="9" t="s">
        <v>2829</v>
      </c>
      <c r="AG3215">
        <v>0</v>
      </c>
      <c r="AH3215">
        <v>0</v>
      </c>
      <c r="AI3215">
        <v>1</v>
      </c>
      <c r="AJ3215">
        <v>1</v>
      </c>
      <c r="AK3215" s="9" t="s">
        <v>2840</v>
      </c>
      <c r="AL3215">
        <f t="shared" si="1158"/>
        <v>0</v>
      </c>
      <c r="AM3215">
        <f>IF(AND(INDIRECT(AN3215)='Sample Select backend'!$C$2,INDIRECT(AO3215)=1,INDIRECT(AP3215)='Sample Select backend'!$F$2,INDIRECT(AQ3215)=1,INDIRECT(AR3215)='Sample Select backend'!$M$2),1,0)</f>
        <v>0</v>
      </c>
      <c r="AN3215" t="str">
        <f>_xlfn.CONCAT('Sample Select backend'!$C$4,ROW(AN3215))</f>
        <v>AE3215</v>
      </c>
      <c r="AO3215" s="9" t="str">
        <f>_xlfn.CONCAT('Sample Select backend'!$J$2,ROW(AO3215))</f>
        <v>AJ3215</v>
      </c>
      <c r="AP3215" t="str">
        <f>_xlfn.CONCAT('Sample Select backend'!$F$4,ROW(AP3215))</f>
        <v>AF3215</v>
      </c>
      <c r="AQ3215" t="str">
        <f>_xlfn.CONCAT('Sample Select backend'!$I$10,ROW(AQ3215))</f>
        <v>R3215</v>
      </c>
      <c r="AR3215" t="str">
        <f>_xlfn.CONCAT('Sample Select backend'!$M$4,ROW(AR3215))</f>
        <v>AK3215</v>
      </c>
      <c r="AS3215" t="str">
        <f t="shared" si="1159"/>
        <v>Slovakia</v>
      </c>
      <c r="AT3215" s="9" t="str">
        <f t="shared" si="1160"/>
        <v>Other</v>
      </c>
      <c r="AU3215">
        <f t="shared" si="1161"/>
        <v>0</v>
      </c>
      <c r="AV3215" s="9">
        <v>0</v>
      </c>
    </row>
    <row r="3216" spans="1:48" x14ac:dyDescent="0.35">
      <c r="A3216" s="24" t="s">
        <v>166</v>
      </c>
      <c r="B3216" s="24">
        <v>6</v>
      </c>
      <c r="C3216" s="24">
        <v>28</v>
      </c>
      <c r="D3216" s="24" t="s">
        <v>4281</v>
      </c>
      <c r="E3216" s="24"/>
      <c r="O3216" t="s">
        <v>2800</v>
      </c>
      <c r="P3216" t="s">
        <v>2808</v>
      </c>
      <c r="Q3216" t="s">
        <v>2813</v>
      </c>
      <c r="R3216">
        <v>0</v>
      </c>
      <c r="S3216" t="s">
        <v>202</v>
      </c>
      <c r="T3216" t="s">
        <v>202</v>
      </c>
      <c r="U3216" t="s">
        <v>202</v>
      </c>
      <c r="V3216">
        <v>-1</v>
      </c>
      <c r="W3216">
        <v>-1</v>
      </c>
      <c r="X3216">
        <v>-1</v>
      </c>
      <c r="Y3216">
        <v>-1</v>
      </c>
      <c r="Z3216">
        <v>-1</v>
      </c>
      <c r="AA3216">
        <v>-1</v>
      </c>
      <c r="AB3216">
        <v>-1</v>
      </c>
      <c r="AC3216">
        <v>-1</v>
      </c>
      <c r="AD3216">
        <v>-1</v>
      </c>
      <c r="AE3216" s="4" t="s">
        <v>2828</v>
      </c>
      <c r="AF3216" s="9" t="s">
        <v>2829</v>
      </c>
      <c r="AG3216">
        <v>0</v>
      </c>
      <c r="AH3216">
        <v>0</v>
      </c>
      <c r="AI3216">
        <v>1</v>
      </c>
      <c r="AJ3216">
        <v>1</v>
      </c>
      <c r="AK3216" s="9" t="s">
        <v>2840</v>
      </c>
      <c r="AL3216">
        <f t="shared" si="1158"/>
        <v>0</v>
      </c>
      <c r="AM3216">
        <f>IF(AND(INDIRECT(AN3216)='Sample Select backend'!$C$2,INDIRECT(AO3216)=1,INDIRECT(AP3216)='Sample Select backend'!$F$2,INDIRECT(AQ3216)=1,INDIRECT(AR3216)='Sample Select backend'!$M$2),1,0)</f>
        <v>0</v>
      </c>
      <c r="AN3216" t="str">
        <f>_xlfn.CONCAT('Sample Select backend'!$C$4,ROW(AN3216))</f>
        <v>AE3216</v>
      </c>
      <c r="AO3216" s="9" t="str">
        <f>_xlfn.CONCAT('Sample Select backend'!$J$2,ROW(AO3216))</f>
        <v>AJ3216</v>
      </c>
      <c r="AP3216" t="str">
        <f>_xlfn.CONCAT('Sample Select backend'!$F$4,ROW(AP3216))</f>
        <v>AF3216</v>
      </c>
      <c r="AQ3216" t="str">
        <f>_xlfn.CONCAT('Sample Select backend'!$I$10,ROW(AQ3216))</f>
        <v>R3216</v>
      </c>
      <c r="AR3216" t="str">
        <f>_xlfn.CONCAT('Sample Select backend'!$M$4,ROW(AR3216))</f>
        <v>AK3216</v>
      </c>
      <c r="AS3216" t="str">
        <f t="shared" si="1159"/>
        <v>Slovakia</v>
      </c>
      <c r="AT3216" s="9">
        <f t="shared" si="1160"/>
        <v>28</v>
      </c>
      <c r="AU3216">
        <f t="shared" si="1161"/>
        <v>0</v>
      </c>
      <c r="AV3216" s="9">
        <v>0</v>
      </c>
    </row>
    <row r="3217" spans="1:48" x14ac:dyDescent="0.35">
      <c r="A3217" s="24" t="s">
        <v>166</v>
      </c>
      <c r="B3217" s="24">
        <v>6</v>
      </c>
      <c r="C3217" s="24">
        <v>28</v>
      </c>
      <c r="D3217" s="24" t="s">
        <v>4282</v>
      </c>
      <c r="E3217" s="24"/>
      <c r="O3217" t="s">
        <v>2800</v>
      </c>
      <c r="P3217" t="s">
        <v>2808</v>
      </c>
      <c r="Q3217" t="s">
        <v>2813</v>
      </c>
      <c r="R3217">
        <v>0</v>
      </c>
      <c r="S3217" t="s">
        <v>202</v>
      </c>
      <c r="T3217" t="s">
        <v>202</v>
      </c>
      <c r="U3217" t="s">
        <v>202</v>
      </c>
      <c r="V3217">
        <v>-1</v>
      </c>
      <c r="W3217">
        <v>-1</v>
      </c>
      <c r="X3217">
        <v>-1</v>
      </c>
      <c r="Y3217">
        <v>-1</v>
      </c>
      <c r="Z3217">
        <v>-1</v>
      </c>
      <c r="AA3217">
        <v>-1</v>
      </c>
      <c r="AB3217">
        <v>-1</v>
      </c>
      <c r="AC3217">
        <v>-1</v>
      </c>
      <c r="AD3217">
        <v>-1</v>
      </c>
      <c r="AE3217" s="4" t="s">
        <v>2828</v>
      </c>
      <c r="AF3217" s="9" t="s">
        <v>2829</v>
      </c>
      <c r="AG3217">
        <v>0</v>
      </c>
      <c r="AH3217">
        <v>0</v>
      </c>
      <c r="AI3217">
        <v>1</v>
      </c>
      <c r="AJ3217">
        <v>1</v>
      </c>
      <c r="AK3217" s="9" t="s">
        <v>2840</v>
      </c>
      <c r="AL3217">
        <f t="shared" si="1158"/>
        <v>0</v>
      </c>
      <c r="AM3217">
        <f>IF(AND(INDIRECT(AN3217)='Sample Select backend'!$C$2,INDIRECT(AO3217)=1,INDIRECT(AP3217)='Sample Select backend'!$F$2,INDIRECT(AQ3217)=1,INDIRECT(AR3217)='Sample Select backend'!$M$2),1,0)</f>
        <v>0</v>
      </c>
      <c r="AN3217" t="str">
        <f>_xlfn.CONCAT('Sample Select backend'!$C$4,ROW(AN3217))</f>
        <v>AE3217</v>
      </c>
      <c r="AO3217" s="9" t="str">
        <f>_xlfn.CONCAT('Sample Select backend'!$J$2,ROW(AO3217))</f>
        <v>AJ3217</v>
      </c>
      <c r="AP3217" t="str">
        <f>_xlfn.CONCAT('Sample Select backend'!$F$4,ROW(AP3217))</f>
        <v>AF3217</v>
      </c>
      <c r="AQ3217" t="str">
        <f>_xlfn.CONCAT('Sample Select backend'!$I$10,ROW(AQ3217))</f>
        <v>R3217</v>
      </c>
      <c r="AR3217" t="str">
        <f>_xlfn.CONCAT('Sample Select backend'!$M$4,ROW(AR3217))</f>
        <v>AK3217</v>
      </c>
      <c r="AS3217" t="str">
        <f t="shared" si="1159"/>
        <v>Slovakia</v>
      </c>
      <c r="AT3217" s="9">
        <f t="shared" si="1160"/>
        <v>28</v>
      </c>
      <c r="AU3217">
        <f t="shared" si="1161"/>
        <v>0</v>
      </c>
      <c r="AV3217" s="9">
        <v>0</v>
      </c>
    </row>
    <row r="3218" spans="1:48" x14ac:dyDescent="0.35">
      <c r="A3218" s="24" t="s">
        <v>166</v>
      </c>
      <c r="B3218" s="24">
        <v>5</v>
      </c>
      <c r="C3218" s="24" t="s">
        <v>204</v>
      </c>
      <c r="D3218" s="24" t="s">
        <v>4283</v>
      </c>
      <c r="E3218" s="24"/>
      <c r="O3218" t="s">
        <v>2800</v>
      </c>
      <c r="P3218" t="s">
        <v>2808</v>
      </c>
      <c r="Q3218" t="s">
        <v>2813</v>
      </c>
      <c r="R3218">
        <v>0</v>
      </c>
      <c r="S3218" t="s">
        <v>202</v>
      </c>
      <c r="T3218" t="s">
        <v>202</v>
      </c>
      <c r="U3218" t="s">
        <v>202</v>
      </c>
      <c r="V3218">
        <v>-1</v>
      </c>
      <c r="W3218">
        <v>-1</v>
      </c>
      <c r="X3218">
        <v>-1</v>
      </c>
      <c r="Y3218">
        <v>-1</v>
      </c>
      <c r="Z3218">
        <v>-1</v>
      </c>
      <c r="AA3218">
        <v>-1</v>
      </c>
      <c r="AB3218">
        <v>-1</v>
      </c>
      <c r="AC3218">
        <v>-1</v>
      </c>
      <c r="AD3218">
        <v>-1</v>
      </c>
      <c r="AE3218" s="4" t="s">
        <v>2828</v>
      </c>
      <c r="AF3218" s="9" t="s">
        <v>2829</v>
      </c>
      <c r="AG3218">
        <v>0</v>
      </c>
      <c r="AH3218">
        <v>0</v>
      </c>
      <c r="AI3218">
        <v>1</v>
      </c>
      <c r="AJ3218">
        <v>1</v>
      </c>
      <c r="AK3218" s="9" t="s">
        <v>2840</v>
      </c>
      <c r="AL3218">
        <f t="shared" si="1158"/>
        <v>0</v>
      </c>
      <c r="AM3218">
        <f>IF(AND(INDIRECT(AN3218)='Sample Select backend'!$C$2,INDIRECT(AO3218)=1,INDIRECT(AP3218)='Sample Select backend'!$F$2,INDIRECT(AQ3218)=1,INDIRECT(AR3218)='Sample Select backend'!$M$2),1,0)</f>
        <v>0</v>
      </c>
      <c r="AN3218" t="str">
        <f>_xlfn.CONCAT('Sample Select backend'!$C$4,ROW(AN3218))</f>
        <v>AE3218</v>
      </c>
      <c r="AO3218" s="9" t="str">
        <f>_xlfn.CONCAT('Sample Select backend'!$J$2,ROW(AO3218))</f>
        <v>AJ3218</v>
      </c>
      <c r="AP3218" t="str">
        <f>_xlfn.CONCAT('Sample Select backend'!$F$4,ROW(AP3218))</f>
        <v>AF3218</v>
      </c>
      <c r="AQ3218" t="str">
        <f>_xlfn.CONCAT('Sample Select backend'!$I$10,ROW(AQ3218))</f>
        <v>R3218</v>
      </c>
      <c r="AR3218" t="str">
        <f>_xlfn.CONCAT('Sample Select backend'!$M$4,ROW(AR3218))</f>
        <v>AK3218</v>
      </c>
      <c r="AS3218" t="str">
        <f t="shared" si="1159"/>
        <v>Slovakia</v>
      </c>
      <c r="AT3218" s="9" t="str">
        <f t="shared" si="1160"/>
        <v>General</v>
      </c>
      <c r="AU3218">
        <f t="shared" si="1161"/>
        <v>0</v>
      </c>
      <c r="AV3218" s="9">
        <v>0</v>
      </c>
    </row>
    <row r="3219" spans="1:48" x14ac:dyDescent="0.35">
      <c r="A3219" s="24" t="s">
        <v>166</v>
      </c>
      <c r="B3219" s="24">
        <v>1</v>
      </c>
      <c r="C3219" s="24">
        <v>6</v>
      </c>
      <c r="D3219" s="24" t="s">
        <v>4284</v>
      </c>
      <c r="E3219" s="24"/>
      <c r="O3219" t="s">
        <v>2800</v>
      </c>
      <c r="P3219" t="s">
        <v>2808</v>
      </c>
      <c r="Q3219" t="s">
        <v>2813</v>
      </c>
      <c r="R3219">
        <v>0</v>
      </c>
      <c r="S3219" t="s">
        <v>202</v>
      </c>
      <c r="T3219" t="s">
        <v>202</v>
      </c>
      <c r="U3219" t="s">
        <v>202</v>
      </c>
      <c r="V3219">
        <v>-1</v>
      </c>
      <c r="W3219">
        <v>-1</v>
      </c>
      <c r="X3219">
        <v>-1</v>
      </c>
      <c r="Y3219">
        <v>-1</v>
      </c>
      <c r="Z3219">
        <v>-1</v>
      </c>
      <c r="AA3219">
        <v>-1</v>
      </c>
      <c r="AB3219">
        <v>-1</v>
      </c>
      <c r="AC3219">
        <v>-1</v>
      </c>
      <c r="AD3219">
        <v>-1</v>
      </c>
      <c r="AE3219" s="4" t="s">
        <v>2828</v>
      </c>
      <c r="AF3219" s="9" t="s">
        <v>2829</v>
      </c>
      <c r="AG3219">
        <v>0</v>
      </c>
      <c r="AH3219">
        <v>0</v>
      </c>
      <c r="AI3219">
        <v>1</v>
      </c>
      <c r="AJ3219">
        <v>1</v>
      </c>
      <c r="AK3219" s="9" t="s">
        <v>2840</v>
      </c>
      <c r="AL3219">
        <f t="shared" si="1158"/>
        <v>0</v>
      </c>
      <c r="AM3219">
        <f>IF(AND(INDIRECT(AN3219)='Sample Select backend'!$C$2,INDIRECT(AO3219)=1,INDIRECT(AP3219)='Sample Select backend'!$F$2,INDIRECT(AQ3219)=1,INDIRECT(AR3219)='Sample Select backend'!$M$2),1,0)</f>
        <v>0</v>
      </c>
      <c r="AN3219" t="str">
        <f>_xlfn.CONCAT('Sample Select backend'!$C$4,ROW(AN3219))</f>
        <v>AE3219</v>
      </c>
      <c r="AO3219" s="9" t="str">
        <f>_xlfn.CONCAT('Sample Select backend'!$J$2,ROW(AO3219))</f>
        <v>AJ3219</v>
      </c>
      <c r="AP3219" t="str">
        <f>_xlfn.CONCAT('Sample Select backend'!$F$4,ROW(AP3219))</f>
        <v>AF3219</v>
      </c>
      <c r="AQ3219" t="str">
        <f>_xlfn.CONCAT('Sample Select backend'!$I$10,ROW(AQ3219))</f>
        <v>R3219</v>
      </c>
      <c r="AR3219" t="str">
        <f>_xlfn.CONCAT('Sample Select backend'!$M$4,ROW(AR3219))</f>
        <v>AK3219</v>
      </c>
      <c r="AS3219" t="str">
        <f t="shared" si="1159"/>
        <v>Slovakia</v>
      </c>
      <c r="AT3219" s="9">
        <f t="shared" si="1160"/>
        <v>6</v>
      </c>
      <c r="AU3219">
        <f t="shared" si="1161"/>
        <v>0</v>
      </c>
      <c r="AV3219" s="9">
        <v>1</v>
      </c>
    </row>
    <row r="3220" spans="1:48" x14ac:dyDescent="0.35">
      <c r="A3220" s="24" t="s">
        <v>166</v>
      </c>
      <c r="B3220" s="24">
        <v>3</v>
      </c>
      <c r="C3220" s="24" t="s">
        <v>206</v>
      </c>
      <c r="D3220" s="24" t="s">
        <v>4285</v>
      </c>
      <c r="E3220" s="24"/>
      <c r="O3220" t="s">
        <v>2800</v>
      </c>
      <c r="P3220" t="s">
        <v>2808</v>
      </c>
      <c r="Q3220" t="s">
        <v>2813</v>
      </c>
      <c r="R3220">
        <v>0</v>
      </c>
      <c r="S3220" t="s">
        <v>202</v>
      </c>
      <c r="T3220" t="s">
        <v>202</v>
      </c>
      <c r="U3220" t="s">
        <v>202</v>
      </c>
      <c r="V3220">
        <v>-1</v>
      </c>
      <c r="W3220">
        <v>-1</v>
      </c>
      <c r="X3220">
        <v>-1</v>
      </c>
      <c r="Y3220">
        <v>-1</v>
      </c>
      <c r="Z3220">
        <v>-1</v>
      </c>
      <c r="AA3220">
        <v>-1</v>
      </c>
      <c r="AB3220">
        <v>-1</v>
      </c>
      <c r="AC3220">
        <v>-1</v>
      </c>
      <c r="AD3220">
        <v>-1</v>
      </c>
      <c r="AE3220" s="4" t="s">
        <v>2828</v>
      </c>
      <c r="AF3220" s="9" t="s">
        <v>2829</v>
      </c>
      <c r="AG3220">
        <v>0</v>
      </c>
      <c r="AH3220">
        <v>0</v>
      </c>
      <c r="AI3220">
        <v>1</v>
      </c>
      <c r="AJ3220">
        <v>1</v>
      </c>
      <c r="AK3220" s="9" t="s">
        <v>2840</v>
      </c>
      <c r="AL3220">
        <f t="shared" si="1158"/>
        <v>0</v>
      </c>
      <c r="AM3220">
        <f>IF(AND(INDIRECT(AN3220)='Sample Select backend'!$C$2,INDIRECT(AO3220)=1,INDIRECT(AP3220)='Sample Select backend'!$F$2,INDIRECT(AQ3220)=1,INDIRECT(AR3220)='Sample Select backend'!$M$2),1,0)</f>
        <v>0</v>
      </c>
      <c r="AN3220" t="str">
        <f>_xlfn.CONCAT('Sample Select backend'!$C$4,ROW(AN3220))</f>
        <v>AE3220</v>
      </c>
      <c r="AO3220" s="9" t="str">
        <f>_xlfn.CONCAT('Sample Select backend'!$J$2,ROW(AO3220))</f>
        <v>AJ3220</v>
      </c>
      <c r="AP3220" t="str">
        <f>_xlfn.CONCAT('Sample Select backend'!$F$4,ROW(AP3220))</f>
        <v>AF3220</v>
      </c>
      <c r="AQ3220" t="str">
        <f>_xlfn.CONCAT('Sample Select backend'!$I$10,ROW(AQ3220))</f>
        <v>R3220</v>
      </c>
      <c r="AR3220" t="str">
        <f>_xlfn.CONCAT('Sample Select backend'!$M$4,ROW(AR3220))</f>
        <v>AK3220</v>
      </c>
      <c r="AS3220" t="str">
        <f t="shared" si="1159"/>
        <v>Slovakia</v>
      </c>
      <c r="AT3220" s="9" t="str">
        <f t="shared" si="1160"/>
        <v>Tax exemption/waiver/suspension</v>
      </c>
      <c r="AU3220">
        <f t="shared" si="1161"/>
        <v>0</v>
      </c>
      <c r="AV3220" s="9">
        <v>1</v>
      </c>
    </row>
    <row r="3221" spans="1:48" x14ac:dyDescent="0.35">
      <c r="A3221" t="s">
        <v>167</v>
      </c>
      <c r="B3221">
        <v>1</v>
      </c>
      <c r="C3221">
        <v>6</v>
      </c>
      <c r="D3221" t="s">
        <v>2197</v>
      </c>
      <c r="E3221">
        <v>-2</v>
      </c>
      <c r="F3221">
        <v>2</v>
      </c>
      <c r="G3221">
        <v>2</v>
      </c>
      <c r="H3221">
        <v>2</v>
      </c>
      <c r="I3221">
        <v>2</v>
      </c>
      <c r="J3221">
        <v>2</v>
      </c>
      <c r="K3221">
        <v>1</v>
      </c>
      <c r="L3221">
        <v>2</v>
      </c>
      <c r="M3221">
        <v>1</v>
      </c>
      <c r="N3221" t="s">
        <v>2766</v>
      </c>
      <c r="O3221" t="s">
        <v>2800</v>
      </c>
      <c r="P3221" t="s">
        <v>2808</v>
      </c>
      <c r="Q3221" t="s">
        <v>2813</v>
      </c>
      <c r="R3221">
        <v>0</v>
      </c>
      <c r="S3221" t="s">
        <v>202</v>
      </c>
      <c r="T3221" t="s">
        <v>202</v>
      </c>
      <c r="U3221" t="s">
        <v>202</v>
      </c>
      <c r="V3221">
        <f t="shared" ref="V3221:V3236" si="1162">IF(E3221&gt;0,1,IF(E3221&lt;0,0,-1))</f>
        <v>0</v>
      </c>
      <c r="W3221">
        <f t="shared" ref="W3221:W3236" si="1163">IF(F3221&gt;0,1,IF(F3221&lt;0,0,-1))</f>
        <v>1</v>
      </c>
      <c r="X3221">
        <f t="shared" ref="X3221:X3236" si="1164">IF(G3221&gt;0,1,IF(G3221&lt;0,0,-1))</f>
        <v>1</v>
      </c>
      <c r="Y3221">
        <f t="shared" ref="Y3221:Y3236" si="1165">IF(H3221&gt;0,1,IF(H3221&lt;0,0,-1))</f>
        <v>1</v>
      </c>
      <c r="Z3221">
        <f t="shared" ref="Z3221:Z3236" si="1166">IF(I3221&gt;0,1,IF(I3221&lt;0,0,-1))</f>
        <v>1</v>
      </c>
      <c r="AA3221">
        <f t="shared" ref="AA3221:AA3236" si="1167">IF(J3221&gt;0,1,IF(J3221&lt;0,0,-1))</f>
        <v>1</v>
      </c>
      <c r="AB3221">
        <f t="shared" ref="AB3221:AB3236" si="1168">IF(K3221&gt;0,1,IF(K3221&lt;0,0,-1))</f>
        <v>1</v>
      </c>
      <c r="AC3221">
        <f t="shared" ref="AC3221:AC3236" si="1169">IF(L3221&gt;0,1,IF(L3221&lt;0,0,-1))</f>
        <v>1</v>
      </c>
      <c r="AD3221">
        <f t="shared" ref="AD3221:AD3236" si="1170">IF(M3221&gt;0,1,IF(M3221&lt;0,0,-1))</f>
        <v>1</v>
      </c>
      <c r="AE3221" s="4" t="s">
        <v>2828</v>
      </c>
      <c r="AF3221" s="9" t="s">
        <v>2829</v>
      </c>
      <c r="AG3221">
        <v>0</v>
      </c>
      <c r="AH3221">
        <v>0</v>
      </c>
      <c r="AI3221">
        <v>1</v>
      </c>
      <c r="AJ3221">
        <v>1</v>
      </c>
      <c r="AK3221" s="9" t="s">
        <v>2840</v>
      </c>
      <c r="AL3221">
        <f t="shared" si="1158"/>
        <v>0</v>
      </c>
      <c r="AM3221">
        <f>IF(AND(INDIRECT(AN3221)='Sample Select backend'!$C$2,INDIRECT(AO3221)=1,INDIRECT(AP3221)='Sample Select backend'!$F$2,INDIRECT(AQ3221)=1,INDIRECT(AR3221)='Sample Select backend'!$M$2),1,0)</f>
        <v>0</v>
      </c>
      <c r="AN3221" t="str">
        <f>_xlfn.CONCAT('Sample Select backend'!$C$4,ROW(AN3221))</f>
        <v>AE3221</v>
      </c>
      <c r="AO3221" s="9" t="str">
        <f>_xlfn.CONCAT('Sample Select backend'!$J$2,ROW(AO3221))</f>
        <v>AJ3221</v>
      </c>
      <c r="AP3221" t="str">
        <f>_xlfn.CONCAT('Sample Select backend'!$F$4,ROW(AP3221))</f>
        <v>AF3221</v>
      </c>
      <c r="AQ3221" t="str">
        <f>_xlfn.CONCAT('Sample Select backend'!$I$10,ROW(AQ3221))</f>
        <v>R3221</v>
      </c>
      <c r="AR3221" t="str">
        <f>_xlfn.CONCAT('Sample Select backend'!$M$4,ROW(AR3221))</f>
        <v>AK3221</v>
      </c>
      <c r="AS3221" t="str">
        <f t="shared" si="1159"/>
        <v>Slovenia</v>
      </c>
      <c r="AT3221" s="9">
        <f t="shared" si="1160"/>
        <v>6</v>
      </c>
      <c r="AU3221">
        <f t="shared" si="1161"/>
        <v>1</v>
      </c>
      <c r="AV3221" s="9">
        <v>1</v>
      </c>
    </row>
    <row r="3222" spans="1:48" x14ac:dyDescent="0.35">
      <c r="A3222" t="s">
        <v>167</v>
      </c>
      <c r="B3222">
        <v>5</v>
      </c>
      <c r="C3222" t="s">
        <v>201</v>
      </c>
      <c r="D3222" t="s">
        <v>2198</v>
      </c>
      <c r="E3222">
        <v>1</v>
      </c>
      <c r="F3222">
        <v>1</v>
      </c>
      <c r="G3222">
        <v>2</v>
      </c>
      <c r="H3222">
        <v>-1</v>
      </c>
      <c r="I3222">
        <v>2</v>
      </c>
      <c r="J3222">
        <v>2</v>
      </c>
      <c r="K3222">
        <v>1</v>
      </c>
      <c r="L3222">
        <v>2</v>
      </c>
      <c r="M3222">
        <v>1</v>
      </c>
      <c r="N3222" t="s">
        <v>2766</v>
      </c>
      <c r="O3222" t="s">
        <v>2800</v>
      </c>
      <c r="P3222" t="s">
        <v>2808</v>
      </c>
      <c r="Q3222" t="s">
        <v>2813</v>
      </c>
      <c r="R3222">
        <v>0</v>
      </c>
      <c r="S3222" t="s">
        <v>202</v>
      </c>
      <c r="T3222" t="s">
        <v>202</v>
      </c>
      <c r="U3222" t="s">
        <v>202</v>
      </c>
      <c r="V3222">
        <f t="shared" si="1162"/>
        <v>1</v>
      </c>
      <c r="W3222">
        <f t="shared" si="1163"/>
        <v>1</v>
      </c>
      <c r="X3222">
        <f t="shared" si="1164"/>
        <v>1</v>
      </c>
      <c r="Y3222">
        <f t="shared" si="1165"/>
        <v>0</v>
      </c>
      <c r="Z3222">
        <f t="shared" si="1166"/>
        <v>1</v>
      </c>
      <c r="AA3222">
        <f t="shared" si="1167"/>
        <v>1</v>
      </c>
      <c r="AB3222">
        <f t="shared" si="1168"/>
        <v>1</v>
      </c>
      <c r="AC3222">
        <f t="shared" si="1169"/>
        <v>1</v>
      </c>
      <c r="AD3222">
        <f t="shared" si="1170"/>
        <v>1</v>
      </c>
      <c r="AE3222" s="4" t="s">
        <v>2828</v>
      </c>
      <c r="AF3222" s="9" t="s">
        <v>2829</v>
      </c>
      <c r="AG3222">
        <v>0</v>
      </c>
      <c r="AH3222">
        <v>0</v>
      </c>
      <c r="AI3222">
        <v>1</v>
      </c>
      <c r="AJ3222">
        <v>1</v>
      </c>
      <c r="AK3222" s="9" t="s">
        <v>2840</v>
      </c>
      <c r="AL3222">
        <f t="shared" si="1158"/>
        <v>0</v>
      </c>
      <c r="AM3222">
        <f>IF(AND(INDIRECT(AN3222)='Sample Select backend'!$C$2,INDIRECT(AO3222)=1,INDIRECT(AP3222)='Sample Select backend'!$F$2,INDIRECT(AQ3222)=1,INDIRECT(AR3222)='Sample Select backend'!$M$2),1,0)</f>
        <v>0</v>
      </c>
      <c r="AN3222" t="str">
        <f>_xlfn.CONCAT('Sample Select backend'!$C$4,ROW(AN3222))</f>
        <v>AE3222</v>
      </c>
      <c r="AO3222" s="9" t="str">
        <f>_xlfn.CONCAT('Sample Select backend'!$J$2,ROW(AO3222))</f>
        <v>AJ3222</v>
      </c>
      <c r="AP3222" t="str">
        <f>_xlfn.CONCAT('Sample Select backend'!$F$4,ROW(AP3222))</f>
        <v>AF3222</v>
      </c>
      <c r="AQ3222" t="str">
        <f>_xlfn.CONCAT('Sample Select backend'!$I$10,ROW(AQ3222))</f>
        <v>R3222</v>
      </c>
      <c r="AR3222" t="str">
        <f>_xlfn.CONCAT('Sample Select backend'!$M$4,ROW(AR3222))</f>
        <v>AK3222</v>
      </c>
      <c r="AS3222" t="str">
        <f t="shared" si="1159"/>
        <v>Slovenia</v>
      </c>
      <c r="AT3222" s="9" t="str">
        <f t="shared" si="1160"/>
        <v>Other</v>
      </c>
      <c r="AU3222">
        <f t="shared" si="1161"/>
        <v>0</v>
      </c>
      <c r="AV3222" s="9">
        <v>1</v>
      </c>
    </row>
    <row r="3223" spans="1:48" x14ac:dyDescent="0.35">
      <c r="A3223" t="s">
        <v>167</v>
      </c>
      <c r="B3223">
        <v>6</v>
      </c>
      <c r="C3223">
        <v>25</v>
      </c>
      <c r="D3223" t="s">
        <v>2194</v>
      </c>
      <c r="E3223">
        <v>1</v>
      </c>
      <c r="F3223">
        <v>1</v>
      </c>
      <c r="G3223">
        <v>2</v>
      </c>
      <c r="H3223">
        <v>-1</v>
      </c>
      <c r="I3223">
        <v>2</v>
      </c>
      <c r="J3223">
        <v>2</v>
      </c>
      <c r="K3223">
        <v>1</v>
      </c>
      <c r="L3223">
        <v>2</v>
      </c>
      <c r="M3223">
        <v>1</v>
      </c>
      <c r="N3223" t="s">
        <v>2766</v>
      </c>
      <c r="O3223" t="s">
        <v>2800</v>
      </c>
      <c r="P3223" t="s">
        <v>2808</v>
      </c>
      <c r="Q3223" t="s">
        <v>2813</v>
      </c>
      <c r="R3223">
        <v>0</v>
      </c>
      <c r="S3223" t="s">
        <v>202</v>
      </c>
      <c r="T3223" t="s">
        <v>202</v>
      </c>
      <c r="U3223" t="s">
        <v>202</v>
      </c>
      <c r="V3223">
        <f t="shared" si="1162"/>
        <v>1</v>
      </c>
      <c r="W3223">
        <f t="shared" si="1163"/>
        <v>1</v>
      </c>
      <c r="X3223">
        <f t="shared" si="1164"/>
        <v>1</v>
      </c>
      <c r="Y3223">
        <f t="shared" si="1165"/>
        <v>0</v>
      </c>
      <c r="Z3223">
        <f t="shared" si="1166"/>
        <v>1</v>
      </c>
      <c r="AA3223">
        <f t="shared" si="1167"/>
        <v>1</v>
      </c>
      <c r="AB3223">
        <f t="shared" si="1168"/>
        <v>1</v>
      </c>
      <c r="AC3223">
        <f t="shared" si="1169"/>
        <v>1</v>
      </c>
      <c r="AD3223">
        <f t="shared" si="1170"/>
        <v>1</v>
      </c>
      <c r="AE3223" s="4" t="s">
        <v>2828</v>
      </c>
      <c r="AF3223" s="9" t="s">
        <v>2829</v>
      </c>
      <c r="AG3223">
        <v>0</v>
      </c>
      <c r="AH3223">
        <v>0</v>
      </c>
      <c r="AI3223">
        <v>1</v>
      </c>
      <c r="AJ3223">
        <v>1</v>
      </c>
      <c r="AK3223" s="9" t="s">
        <v>2840</v>
      </c>
      <c r="AL3223">
        <f t="shared" si="1158"/>
        <v>0</v>
      </c>
      <c r="AM3223">
        <f>IF(AND(INDIRECT(AN3223)='Sample Select backend'!$C$2,INDIRECT(AO3223)=1,INDIRECT(AP3223)='Sample Select backend'!$F$2,INDIRECT(AQ3223)=1,INDIRECT(AR3223)='Sample Select backend'!$M$2),1,0)</f>
        <v>0</v>
      </c>
      <c r="AN3223" t="str">
        <f>_xlfn.CONCAT('Sample Select backend'!$C$4,ROW(AN3223))</f>
        <v>AE3223</v>
      </c>
      <c r="AO3223" s="9" t="str">
        <f>_xlfn.CONCAT('Sample Select backend'!$J$2,ROW(AO3223))</f>
        <v>AJ3223</v>
      </c>
      <c r="AP3223" t="str">
        <f>_xlfn.CONCAT('Sample Select backend'!$F$4,ROW(AP3223))</f>
        <v>AF3223</v>
      </c>
      <c r="AQ3223" t="str">
        <f>_xlfn.CONCAT('Sample Select backend'!$I$10,ROW(AQ3223))</f>
        <v>R3223</v>
      </c>
      <c r="AR3223" t="str">
        <f>_xlfn.CONCAT('Sample Select backend'!$M$4,ROW(AR3223))</f>
        <v>AK3223</v>
      </c>
      <c r="AS3223" t="str">
        <f t="shared" si="1159"/>
        <v>Slovenia</v>
      </c>
      <c r="AT3223" s="9">
        <f t="shared" si="1160"/>
        <v>25</v>
      </c>
      <c r="AU3223">
        <f t="shared" si="1161"/>
        <v>0</v>
      </c>
      <c r="AV3223" s="9">
        <v>1</v>
      </c>
    </row>
    <row r="3224" spans="1:48" x14ac:dyDescent="0.35">
      <c r="A3224" t="s">
        <v>167</v>
      </c>
      <c r="B3224">
        <v>1</v>
      </c>
      <c r="C3224">
        <v>6</v>
      </c>
      <c r="D3224" t="s">
        <v>2196</v>
      </c>
      <c r="F3224">
        <v>2</v>
      </c>
      <c r="G3224">
        <v>2</v>
      </c>
      <c r="H3224">
        <v>2</v>
      </c>
      <c r="I3224">
        <v>2</v>
      </c>
      <c r="J3224">
        <v>2</v>
      </c>
      <c r="K3224">
        <v>1</v>
      </c>
      <c r="L3224">
        <v>2</v>
      </c>
      <c r="M3224">
        <v>1</v>
      </c>
      <c r="N3224" t="s">
        <v>2766</v>
      </c>
      <c r="O3224" t="s">
        <v>2800</v>
      </c>
      <c r="P3224" t="s">
        <v>2808</v>
      </c>
      <c r="Q3224" t="s">
        <v>2813</v>
      </c>
      <c r="R3224">
        <v>0</v>
      </c>
      <c r="S3224" t="s">
        <v>202</v>
      </c>
      <c r="T3224" t="s">
        <v>202</v>
      </c>
      <c r="U3224" t="s">
        <v>202</v>
      </c>
      <c r="V3224">
        <f t="shared" si="1162"/>
        <v>-1</v>
      </c>
      <c r="W3224">
        <f t="shared" si="1163"/>
        <v>1</v>
      </c>
      <c r="X3224">
        <f t="shared" si="1164"/>
        <v>1</v>
      </c>
      <c r="Y3224">
        <f t="shared" si="1165"/>
        <v>1</v>
      </c>
      <c r="Z3224">
        <f t="shared" si="1166"/>
        <v>1</v>
      </c>
      <c r="AA3224">
        <f t="shared" si="1167"/>
        <v>1</v>
      </c>
      <c r="AB3224">
        <f t="shared" si="1168"/>
        <v>1</v>
      </c>
      <c r="AC3224">
        <f t="shared" si="1169"/>
        <v>1</v>
      </c>
      <c r="AD3224">
        <f t="shared" si="1170"/>
        <v>1</v>
      </c>
      <c r="AE3224" s="4" t="s">
        <v>2828</v>
      </c>
      <c r="AF3224" s="9" t="s">
        <v>2829</v>
      </c>
      <c r="AG3224">
        <v>0</v>
      </c>
      <c r="AH3224">
        <v>0</v>
      </c>
      <c r="AI3224">
        <v>1</v>
      </c>
      <c r="AJ3224">
        <v>1</v>
      </c>
      <c r="AK3224" s="9" t="s">
        <v>2840</v>
      </c>
      <c r="AL3224">
        <f t="shared" si="1158"/>
        <v>0</v>
      </c>
      <c r="AM3224">
        <f>IF(AND(INDIRECT(AN3224)='Sample Select backend'!$C$2,INDIRECT(AO3224)=1,INDIRECT(AP3224)='Sample Select backend'!$F$2,INDIRECT(AQ3224)=1,INDIRECT(AR3224)='Sample Select backend'!$M$2),1,0)</f>
        <v>0</v>
      </c>
      <c r="AN3224" t="str">
        <f>_xlfn.CONCAT('Sample Select backend'!$C$4,ROW(AN3224))</f>
        <v>AE3224</v>
      </c>
      <c r="AO3224" s="9" t="str">
        <f>_xlfn.CONCAT('Sample Select backend'!$J$2,ROW(AO3224))</f>
        <v>AJ3224</v>
      </c>
      <c r="AP3224" t="str">
        <f>_xlfn.CONCAT('Sample Select backend'!$F$4,ROW(AP3224))</f>
        <v>AF3224</v>
      </c>
      <c r="AQ3224" t="str">
        <f>_xlfn.CONCAT('Sample Select backend'!$I$10,ROW(AQ3224))</f>
        <v>R3224</v>
      </c>
      <c r="AR3224" t="str">
        <f>_xlfn.CONCAT('Sample Select backend'!$M$4,ROW(AR3224))</f>
        <v>AK3224</v>
      </c>
      <c r="AS3224" t="str">
        <f t="shared" si="1159"/>
        <v>Slovenia</v>
      </c>
      <c r="AT3224" s="9">
        <f t="shared" si="1160"/>
        <v>6</v>
      </c>
      <c r="AU3224">
        <f t="shared" si="1161"/>
        <v>0</v>
      </c>
      <c r="AV3224" s="9">
        <v>1</v>
      </c>
    </row>
    <row r="3225" spans="1:48" x14ac:dyDescent="0.35">
      <c r="A3225" t="s">
        <v>167</v>
      </c>
      <c r="B3225">
        <v>9</v>
      </c>
      <c r="C3225">
        <v>34</v>
      </c>
      <c r="D3225" t="s">
        <v>2202</v>
      </c>
      <c r="E3225">
        <v>2</v>
      </c>
      <c r="F3225">
        <v>1</v>
      </c>
      <c r="G3225">
        <v>2</v>
      </c>
      <c r="H3225">
        <v>-1</v>
      </c>
      <c r="I3225">
        <v>2</v>
      </c>
      <c r="J3225">
        <v>-2</v>
      </c>
      <c r="K3225">
        <v>1</v>
      </c>
      <c r="L3225">
        <v>2</v>
      </c>
      <c r="M3225">
        <v>1</v>
      </c>
      <c r="N3225" t="s">
        <v>2766</v>
      </c>
      <c r="O3225" t="s">
        <v>2800</v>
      </c>
      <c r="P3225" t="s">
        <v>2808</v>
      </c>
      <c r="Q3225" t="s">
        <v>2813</v>
      </c>
      <c r="R3225">
        <v>0</v>
      </c>
      <c r="S3225" t="s">
        <v>202</v>
      </c>
      <c r="T3225" t="s">
        <v>202</v>
      </c>
      <c r="U3225" t="s">
        <v>202</v>
      </c>
      <c r="V3225">
        <f t="shared" si="1162"/>
        <v>1</v>
      </c>
      <c r="W3225">
        <f t="shared" si="1163"/>
        <v>1</v>
      </c>
      <c r="X3225">
        <f t="shared" si="1164"/>
        <v>1</v>
      </c>
      <c r="Y3225">
        <f t="shared" si="1165"/>
        <v>0</v>
      </c>
      <c r="Z3225">
        <f t="shared" si="1166"/>
        <v>1</v>
      </c>
      <c r="AA3225">
        <f t="shared" si="1167"/>
        <v>0</v>
      </c>
      <c r="AB3225">
        <f t="shared" si="1168"/>
        <v>1</v>
      </c>
      <c r="AC3225">
        <f t="shared" si="1169"/>
        <v>1</v>
      </c>
      <c r="AD3225">
        <f t="shared" si="1170"/>
        <v>1</v>
      </c>
      <c r="AE3225" s="4" t="s">
        <v>2828</v>
      </c>
      <c r="AF3225" s="9" t="s">
        <v>2829</v>
      </c>
      <c r="AG3225">
        <v>0</v>
      </c>
      <c r="AH3225">
        <v>0</v>
      </c>
      <c r="AI3225">
        <v>1</v>
      </c>
      <c r="AJ3225">
        <v>1</v>
      </c>
      <c r="AK3225" s="9" t="s">
        <v>2840</v>
      </c>
      <c r="AL3225">
        <f t="shared" si="1158"/>
        <v>0</v>
      </c>
      <c r="AM3225">
        <f>IF(AND(INDIRECT(AN3225)='Sample Select backend'!$C$2,INDIRECT(AO3225)=1,INDIRECT(AP3225)='Sample Select backend'!$F$2,INDIRECT(AQ3225)=1,INDIRECT(AR3225)='Sample Select backend'!$M$2),1,0)</f>
        <v>0</v>
      </c>
      <c r="AN3225" t="str">
        <f>_xlfn.CONCAT('Sample Select backend'!$C$4,ROW(AN3225))</f>
        <v>AE3225</v>
      </c>
      <c r="AO3225" s="9" t="str">
        <f>_xlfn.CONCAT('Sample Select backend'!$J$2,ROW(AO3225))</f>
        <v>AJ3225</v>
      </c>
      <c r="AP3225" t="str">
        <f>_xlfn.CONCAT('Sample Select backend'!$F$4,ROW(AP3225))</f>
        <v>AF3225</v>
      </c>
      <c r="AQ3225" t="str">
        <f>_xlfn.CONCAT('Sample Select backend'!$I$10,ROW(AQ3225))</f>
        <v>R3225</v>
      </c>
      <c r="AR3225" t="str">
        <f>_xlfn.CONCAT('Sample Select backend'!$M$4,ROW(AR3225))</f>
        <v>AK3225</v>
      </c>
      <c r="AS3225" t="str">
        <f t="shared" si="1159"/>
        <v>Slovenia</v>
      </c>
      <c r="AT3225" s="9">
        <f t="shared" si="1160"/>
        <v>34</v>
      </c>
      <c r="AU3225">
        <f t="shared" si="1161"/>
        <v>0</v>
      </c>
      <c r="AV3225" s="9">
        <v>1</v>
      </c>
    </row>
    <row r="3226" spans="1:48" x14ac:dyDescent="0.35">
      <c r="A3226" t="s">
        <v>167</v>
      </c>
      <c r="B3226">
        <v>1</v>
      </c>
      <c r="C3226">
        <v>6</v>
      </c>
      <c r="D3226" t="s">
        <v>2200</v>
      </c>
      <c r="F3226">
        <v>2</v>
      </c>
      <c r="G3226">
        <v>2</v>
      </c>
      <c r="H3226">
        <v>2</v>
      </c>
      <c r="I3226">
        <v>2</v>
      </c>
      <c r="J3226">
        <v>2</v>
      </c>
      <c r="K3226">
        <v>1</v>
      </c>
      <c r="L3226">
        <v>2</v>
      </c>
      <c r="M3226">
        <v>1</v>
      </c>
      <c r="N3226" t="s">
        <v>2766</v>
      </c>
      <c r="O3226" t="s">
        <v>2800</v>
      </c>
      <c r="P3226" t="s">
        <v>2808</v>
      </c>
      <c r="Q3226" t="s">
        <v>2813</v>
      </c>
      <c r="R3226">
        <v>0</v>
      </c>
      <c r="S3226" t="s">
        <v>202</v>
      </c>
      <c r="T3226" t="s">
        <v>202</v>
      </c>
      <c r="U3226" t="s">
        <v>202</v>
      </c>
      <c r="V3226">
        <f t="shared" si="1162"/>
        <v>-1</v>
      </c>
      <c r="W3226">
        <f t="shared" si="1163"/>
        <v>1</v>
      </c>
      <c r="X3226">
        <f t="shared" si="1164"/>
        <v>1</v>
      </c>
      <c r="Y3226">
        <f t="shared" si="1165"/>
        <v>1</v>
      </c>
      <c r="Z3226">
        <f t="shared" si="1166"/>
        <v>1</v>
      </c>
      <c r="AA3226">
        <f t="shared" si="1167"/>
        <v>1</v>
      </c>
      <c r="AB3226">
        <f t="shared" si="1168"/>
        <v>1</v>
      </c>
      <c r="AC3226">
        <f t="shared" si="1169"/>
        <v>1</v>
      </c>
      <c r="AD3226">
        <f t="shared" si="1170"/>
        <v>1</v>
      </c>
      <c r="AE3226" s="4" t="s">
        <v>2828</v>
      </c>
      <c r="AF3226" s="9" t="s">
        <v>2829</v>
      </c>
      <c r="AG3226">
        <v>0</v>
      </c>
      <c r="AH3226">
        <v>0</v>
      </c>
      <c r="AI3226">
        <v>1</v>
      </c>
      <c r="AJ3226">
        <v>1</v>
      </c>
      <c r="AK3226" s="9" t="s">
        <v>2840</v>
      </c>
      <c r="AL3226">
        <f t="shared" si="1158"/>
        <v>0</v>
      </c>
      <c r="AM3226">
        <f>IF(AND(INDIRECT(AN3226)='Sample Select backend'!$C$2,INDIRECT(AO3226)=1,INDIRECT(AP3226)='Sample Select backend'!$F$2,INDIRECT(AQ3226)=1,INDIRECT(AR3226)='Sample Select backend'!$M$2),1,0)</f>
        <v>0</v>
      </c>
      <c r="AN3226" t="str">
        <f>_xlfn.CONCAT('Sample Select backend'!$C$4,ROW(AN3226))</f>
        <v>AE3226</v>
      </c>
      <c r="AO3226" s="9" t="str">
        <f>_xlfn.CONCAT('Sample Select backend'!$J$2,ROW(AO3226))</f>
        <v>AJ3226</v>
      </c>
      <c r="AP3226" t="str">
        <f>_xlfn.CONCAT('Sample Select backend'!$F$4,ROW(AP3226))</f>
        <v>AF3226</v>
      </c>
      <c r="AQ3226" t="str">
        <f>_xlfn.CONCAT('Sample Select backend'!$I$10,ROW(AQ3226))</f>
        <v>R3226</v>
      </c>
      <c r="AR3226" t="str">
        <f>_xlfn.CONCAT('Sample Select backend'!$M$4,ROW(AR3226))</f>
        <v>AK3226</v>
      </c>
      <c r="AS3226" t="str">
        <f t="shared" si="1159"/>
        <v>Slovenia</v>
      </c>
      <c r="AT3226" s="9">
        <f t="shared" si="1160"/>
        <v>6</v>
      </c>
      <c r="AU3226">
        <f t="shared" si="1161"/>
        <v>0</v>
      </c>
      <c r="AV3226" s="9">
        <v>1</v>
      </c>
    </row>
    <row r="3227" spans="1:48" x14ac:dyDescent="0.35">
      <c r="A3227" t="s">
        <v>167</v>
      </c>
      <c r="B3227">
        <v>6</v>
      </c>
      <c r="C3227">
        <v>29</v>
      </c>
      <c r="D3227" t="s">
        <v>2195</v>
      </c>
      <c r="E3227">
        <v>1</v>
      </c>
      <c r="F3227">
        <v>1</v>
      </c>
      <c r="G3227">
        <v>2</v>
      </c>
      <c r="H3227">
        <v>2</v>
      </c>
      <c r="I3227">
        <v>-2</v>
      </c>
      <c r="J3227">
        <v>2</v>
      </c>
      <c r="K3227">
        <v>1</v>
      </c>
      <c r="L3227">
        <v>2</v>
      </c>
      <c r="M3227">
        <v>1</v>
      </c>
      <c r="N3227" t="s">
        <v>2766</v>
      </c>
      <c r="O3227" t="s">
        <v>2800</v>
      </c>
      <c r="P3227" t="s">
        <v>2808</v>
      </c>
      <c r="Q3227" t="s">
        <v>2813</v>
      </c>
      <c r="R3227">
        <v>0</v>
      </c>
      <c r="S3227" t="s">
        <v>202</v>
      </c>
      <c r="T3227" t="s">
        <v>202</v>
      </c>
      <c r="U3227" t="s">
        <v>202</v>
      </c>
      <c r="V3227">
        <f t="shared" si="1162"/>
        <v>1</v>
      </c>
      <c r="W3227">
        <f t="shared" si="1163"/>
        <v>1</v>
      </c>
      <c r="X3227">
        <f t="shared" si="1164"/>
        <v>1</v>
      </c>
      <c r="Y3227">
        <f t="shared" si="1165"/>
        <v>1</v>
      </c>
      <c r="Z3227">
        <f t="shared" si="1166"/>
        <v>0</v>
      </c>
      <c r="AA3227">
        <f t="shared" si="1167"/>
        <v>1</v>
      </c>
      <c r="AB3227">
        <f t="shared" si="1168"/>
        <v>1</v>
      </c>
      <c r="AC3227">
        <f t="shared" si="1169"/>
        <v>1</v>
      </c>
      <c r="AD3227">
        <f t="shared" si="1170"/>
        <v>1</v>
      </c>
      <c r="AE3227" s="4" t="s">
        <v>2828</v>
      </c>
      <c r="AF3227" s="9" t="s">
        <v>2829</v>
      </c>
      <c r="AG3227">
        <v>0</v>
      </c>
      <c r="AH3227">
        <v>0</v>
      </c>
      <c r="AI3227">
        <v>1</v>
      </c>
      <c r="AJ3227">
        <v>1</v>
      </c>
      <c r="AK3227" s="9" t="s">
        <v>2840</v>
      </c>
      <c r="AL3227">
        <f t="shared" si="1158"/>
        <v>0</v>
      </c>
      <c r="AM3227">
        <f>IF(AND(INDIRECT(AN3227)='Sample Select backend'!$C$2,INDIRECT(AO3227)=1,INDIRECT(AP3227)='Sample Select backend'!$F$2,INDIRECT(AQ3227)=1,INDIRECT(AR3227)='Sample Select backend'!$M$2),1,0)</f>
        <v>0</v>
      </c>
      <c r="AN3227" t="str">
        <f>_xlfn.CONCAT('Sample Select backend'!$C$4,ROW(AN3227))</f>
        <v>AE3227</v>
      </c>
      <c r="AO3227" s="9" t="str">
        <f>_xlfn.CONCAT('Sample Select backend'!$J$2,ROW(AO3227))</f>
        <v>AJ3227</v>
      </c>
      <c r="AP3227" t="str">
        <f>_xlfn.CONCAT('Sample Select backend'!$F$4,ROW(AP3227))</f>
        <v>AF3227</v>
      </c>
      <c r="AQ3227" t="str">
        <f>_xlfn.CONCAT('Sample Select backend'!$I$10,ROW(AQ3227))</f>
        <v>R3227</v>
      </c>
      <c r="AR3227" t="str">
        <f>_xlfn.CONCAT('Sample Select backend'!$M$4,ROW(AR3227))</f>
        <v>AK3227</v>
      </c>
      <c r="AS3227" t="str">
        <f t="shared" si="1159"/>
        <v>Slovenia</v>
      </c>
      <c r="AT3227" s="9">
        <f t="shared" si="1160"/>
        <v>29</v>
      </c>
      <c r="AU3227">
        <f t="shared" si="1161"/>
        <v>0</v>
      </c>
      <c r="AV3227" s="9">
        <v>1</v>
      </c>
    </row>
    <row r="3228" spans="1:48" x14ac:dyDescent="0.35">
      <c r="A3228" t="s">
        <v>167</v>
      </c>
      <c r="B3228">
        <v>7</v>
      </c>
      <c r="C3228">
        <v>30</v>
      </c>
      <c r="D3228" t="s">
        <v>2205</v>
      </c>
      <c r="E3228">
        <v>1</v>
      </c>
      <c r="F3228">
        <v>1</v>
      </c>
      <c r="G3228">
        <v>2</v>
      </c>
      <c r="H3228">
        <v>1</v>
      </c>
      <c r="I3228">
        <v>2</v>
      </c>
      <c r="J3228">
        <v>2</v>
      </c>
      <c r="K3228">
        <v>1</v>
      </c>
      <c r="L3228">
        <v>-2</v>
      </c>
      <c r="M3228">
        <v>1</v>
      </c>
      <c r="N3228" t="s">
        <v>2766</v>
      </c>
      <c r="O3228" t="s">
        <v>2800</v>
      </c>
      <c r="P3228" t="s">
        <v>2808</v>
      </c>
      <c r="Q3228" t="s">
        <v>2813</v>
      </c>
      <c r="R3228">
        <v>0</v>
      </c>
      <c r="S3228" t="s">
        <v>202</v>
      </c>
      <c r="T3228" t="s">
        <v>202</v>
      </c>
      <c r="U3228" t="s">
        <v>202</v>
      </c>
      <c r="V3228">
        <f t="shared" si="1162"/>
        <v>1</v>
      </c>
      <c r="W3228">
        <f t="shared" si="1163"/>
        <v>1</v>
      </c>
      <c r="X3228">
        <f t="shared" si="1164"/>
        <v>1</v>
      </c>
      <c r="Y3228">
        <f t="shared" si="1165"/>
        <v>1</v>
      </c>
      <c r="Z3228">
        <f t="shared" si="1166"/>
        <v>1</v>
      </c>
      <c r="AA3228">
        <f t="shared" si="1167"/>
        <v>1</v>
      </c>
      <c r="AB3228">
        <f t="shared" si="1168"/>
        <v>1</v>
      </c>
      <c r="AC3228">
        <f t="shared" si="1169"/>
        <v>0</v>
      </c>
      <c r="AD3228">
        <f t="shared" si="1170"/>
        <v>1</v>
      </c>
      <c r="AE3228" s="4" t="s">
        <v>2828</v>
      </c>
      <c r="AF3228" s="9" t="s">
        <v>2829</v>
      </c>
      <c r="AG3228">
        <v>0</v>
      </c>
      <c r="AH3228">
        <v>0</v>
      </c>
      <c r="AI3228">
        <v>1</v>
      </c>
      <c r="AJ3228">
        <v>1</v>
      </c>
      <c r="AK3228" s="9" t="s">
        <v>2840</v>
      </c>
      <c r="AL3228">
        <f t="shared" si="1158"/>
        <v>0</v>
      </c>
      <c r="AM3228">
        <f>IF(AND(INDIRECT(AN3228)='Sample Select backend'!$C$2,INDIRECT(AO3228)=1,INDIRECT(AP3228)='Sample Select backend'!$F$2,INDIRECT(AQ3228)=1,INDIRECT(AR3228)='Sample Select backend'!$M$2),1,0)</f>
        <v>0</v>
      </c>
      <c r="AN3228" t="str">
        <f>_xlfn.CONCAT('Sample Select backend'!$C$4,ROW(AN3228))</f>
        <v>AE3228</v>
      </c>
      <c r="AO3228" s="9" t="str">
        <f>_xlfn.CONCAT('Sample Select backend'!$J$2,ROW(AO3228))</f>
        <v>AJ3228</v>
      </c>
      <c r="AP3228" t="str">
        <f>_xlfn.CONCAT('Sample Select backend'!$F$4,ROW(AP3228))</f>
        <v>AF3228</v>
      </c>
      <c r="AQ3228" t="str">
        <f>_xlfn.CONCAT('Sample Select backend'!$I$10,ROW(AQ3228))</f>
        <v>R3228</v>
      </c>
      <c r="AR3228" t="str">
        <f>_xlfn.CONCAT('Sample Select backend'!$M$4,ROW(AR3228))</f>
        <v>AK3228</v>
      </c>
      <c r="AS3228" t="str">
        <f t="shared" si="1159"/>
        <v>Slovenia</v>
      </c>
      <c r="AT3228" s="9">
        <f t="shared" si="1160"/>
        <v>30</v>
      </c>
      <c r="AU3228">
        <f t="shared" si="1161"/>
        <v>0</v>
      </c>
      <c r="AV3228" s="9">
        <v>1</v>
      </c>
    </row>
    <row r="3229" spans="1:48" x14ac:dyDescent="0.35">
      <c r="A3229" t="s">
        <v>167</v>
      </c>
      <c r="B3229">
        <v>2</v>
      </c>
      <c r="C3229">
        <v>14</v>
      </c>
      <c r="D3229" t="s">
        <v>2206</v>
      </c>
      <c r="E3229">
        <v>-2</v>
      </c>
      <c r="F3229">
        <v>2</v>
      </c>
      <c r="G3229">
        <v>2</v>
      </c>
      <c r="H3229">
        <v>2</v>
      </c>
      <c r="I3229">
        <v>2</v>
      </c>
      <c r="J3229">
        <v>2</v>
      </c>
      <c r="K3229">
        <v>1</v>
      </c>
      <c r="L3229">
        <v>2</v>
      </c>
      <c r="M3229">
        <v>1</v>
      </c>
      <c r="N3229" t="s">
        <v>2766</v>
      </c>
      <c r="O3229" t="s">
        <v>2800</v>
      </c>
      <c r="P3229" t="s">
        <v>2808</v>
      </c>
      <c r="Q3229" t="s">
        <v>2813</v>
      </c>
      <c r="R3229">
        <v>0</v>
      </c>
      <c r="S3229" t="s">
        <v>202</v>
      </c>
      <c r="T3229" t="s">
        <v>202</v>
      </c>
      <c r="U3229" t="s">
        <v>202</v>
      </c>
      <c r="V3229">
        <f t="shared" si="1162"/>
        <v>0</v>
      </c>
      <c r="W3229">
        <f t="shared" si="1163"/>
        <v>1</v>
      </c>
      <c r="X3229">
        <f t="shared" si="1164"/>
        <v>1</v>
      </c>
      <c r="Y3229">
        <f t="shared" si="1165"/>
        <v>1</v>
      </c>
      <c r="Z3229">
        <f t="shared" si="1166"/>
        <v>1</v>
      </c>
      <c r="AA3229">
        <f t="shared" si="1167"/>
        <v>1</v>
      </c>
      <c r="AB3229">
        <f t="shared" si="1168"/>
        <v>1</v>
      </c>
      <c r="AC3229">
        <f t="shared" si="1169"/>
        <v>1</v>
      </c>
      <c r="AD3229">
        <f t="shared" si="1170"/>
        <v>1</v>
      </c>
      <c r="AE3229" s="4" t="s">
        <v>2828</v>
      </c>
      <c r="AF3229" s="9" t="s">
        <v>2829</v>
      </c>
      <c r="AG3229">
        <v>0</v>
      </c>
      <c r="AH3229">
        <v>0</v>
      </c>
      <c r="AI3229">
        <v>1</v>
      </c>
      <c r="AJ3229">
        <v>1</v>
      </c>
      <c r="AK3229" s="9" t="s">
        <v>2840</v>
      </c>
      <c r="AL3229">
        <f t="shared" si="1158"/>
        <v>0</v>
      </c>
      <c r="AM3229">
        <f>IF(AND(INDIRECT(AN3229)='Sample Select backend'!$C$2,INDIRECT(AO3229)=1,INDIRECT(AP3229)='Sample Select backend'!$F$2,INDIRECT(AQ3229)=1,INDIRECT(AR3229)='Sample Select backend'!$M$2),1,0)</f>
        <v>0</v>
      </c>
      <c r="AN3229" t="str">
        <f>_xlfn.CONCAT('Sample Select backend'!$C$4,ROW(AN3229))</f>
        <v>AE3229</v>
      </c>
      <c r="AO3229" s="9" t="str">
        <f>_xlfn.CONCAT('Sample Select backend'!$J$2,ROW(AO3229))</f>
        <v>AJ3229</v>
      </c>
      <c r="AP3229" t="str">
        <f>_xlfn.CONCAT('Sample Select backend'!$F$4,ROW(AP3229))</f>
        <v>AF3229</v>
      </c>
      <c r="AQ3229" t="str">
        <f>_xlfn.CONCAT('Sample Select backend'!$I$10,ROW(AQ3229))</f>
        <v>R3229</v>
      </c>
      <c r="AR3229" t="str">
        <f>_xlfn.CONCAT('Sample Select backend'!$M$4,ROW(AR3229))</f>
        <v>AK3229</v>
      </c>
      <c r="AS3229" t="str">
        <f t="shared" si="1159"/>
        <v>Slovenia</v>
      </c>
      <c r="AT3229" s="9">
        <f t="shared" si="1160"/>
        <v>14</v>
      </c>
      <c r="AU3229">
        <f t="shared" si="1161"/>
        <v>0</v>
      </c>
      <c r="AV3229" s="9">
        <v>1</v>
      </c>
    </row>
    <row r="3230" spans="1:48" x14ac:dyDescent="0.35">
      <c r="A3230" t="s">
        <v>167</v>
      </c>
      <c r="B3230">
        <v>6</v>
      </c>
      <c r="C3230">
        <v>28</v>
      </c>
      <c r="D3230" t="s">
        <v>2201</v>
      </c>
      <c r="E3230">
        <v>-2</v>
      </c>
      <c r="F3230">
        <v>1</v>
      </c>
      <c r="G3230">
        <v>2</v>
      </c>
      <c r="H3230">
        <v>-1</v>
      </c>
      <c r="I3230">
        <v>2</v>
      </c>
      <c r="J3230">
        <v>2</v>
      </c>
      <c r="K3230">
        <v>1</v>
      </c>
      <c r="L3230">
        <v>2</v>
      </c>
      <c r="M3230">
        <v>1</v>
      </c>
      <c r="N3230" t="s">
        <v>2766</v>
      </c>
      <c r="O3230" t="s">
        <v>2800</v>
      </c>
      <c r="P3230" t="s">
        <v>2808</v>
      </c>
      <c r="Q3230" t="s">
        <v>2813</v>
      </c>
      <c r="R3230">
        <v>0</v>
      </c>
      <c r="S3230" t="s">
        <v>202</v>
      </c>
      <c r="T3230" t="s">
        <v>202</v>
      </c>
      <c r="U3230" t="s">
        <v>202</v>
      </c>
      <c r="V3230">
        <f t="shared" si="1162"/>
        <v>0</v>
      </c>
      <c r="W3230">
        <f t="shared" si="1163"/>
        <v>1</v>
      </c>
      <c r="X3230">
        <f t="shared" si="1164"/>
        <v>1</v>
      </c>
      <c r="Y3230">
        <f t="shared" si="1165"/>
        <v>0</v>
      </c>
      <c r="Z3230">
        <f t="shared" si="1166"/>
        <v>1</v>
      </c>
      <c r="AA3230">
        <f t="shared" si="1167"/>
        <v>1</v>
      </c>
      <c r="AB3230">
        <f t="shared" si="1168"/>
        <v>1</v>
      </c>
      <c r="AC3230">
        <f t="shared" si="1169"/>
        <v>1</v>
      </c>
      <c r="AD3230">
        <f t="shared" si="1170"/>
        <v>1</v>
      </c>
      <c r="AE3230" s="4" t="s">
        <v>2828</v>
      </c>
      <c r="AF3230" s="9" t="s">
        <v>2829</v>
      </c>
      <c r="AG3230">
        <v>0</v>
      </c>
      <c r="AH3230">
        <v>0</v>
      </c>
      <c r="AI3230">
        <v>1</v>
      </c>
      <c r="AJ3230">
        <v>1</v>
      </c>
      <c r="AK3230" s="9" t="s">
        <v>2840</v>
      </c>
      <c r="AL3230">
        <f t="shared" si="1158"/>
        <v>0</v>
      </c>
      <c r="AM3230">
        <f>IF(AND(INDIRECT(AN3230)='Sample Select backend'!$C$2,INDIRECT(AO3230)=1,INDIRECT(AP3230)='Sample Select backend'!$F$2,INDIRECT(AQ3230)=1,INDIRECT(AR3230)='Sample Select backend'!$M$2),1,0)</f>
        <v>0</v>
      </c>
      <c r="AN3230" t="str">
        <f>_xlfn.CONCAT('Sample Select backend'!$C$4,ROW(AN3230))</f>
        <v>AE3230</v>
      </c>
      <c r="AO3230" s="9" t="str">
        <f>_xlfn.CONCAT('Sample Select backend'!$J$2,ROW(AO3230))</f>
        <v>AJ3230</v>
      </c>
      <c r="AP3230" t="str">
        <f>_xlfn.CONCAT('Sample Select backend'!$F$4,ROW(AP3230))</f>
        <v>AF3230</v>
      </c>
      <c r="AQ3230" t="str">
        <f>_xlfn.CONCAT('Sample Select backend'!$I$10,ROW(AQ3230))</f>
        <v>R3230</v>
      </c>
      <c r="AR3230" t="str">
        <f>_xlfn.CONCAT('Sample Select backend'!$M$4,ROW(AR3230))</f>
        <v>AK3230</v>
      </c>
      <c r="AS3230" t="str">
        <f t="shared" si="1159"/>
        <v>Slovenia</v>
      </c>
      <c r="AT3230" s="9">
        <f t="shared" si="1160"/>
        <v>28</v>
      </c>
      <c r="AU3230">
        <f t="shared" si="1161"/>
        <v>0</v>
      </c>
      <c r="AV3230" s="9">
        <v>1</v>
      </c>
    </row>
    <row r="3231" spans="1:48" x14ac:dyDescent="0.35">
      <c r="A3231" t="s">
        <v>167</v>
      </c>
      <c r="B3231">
        <v>9</v>
      </c>
      <c r="C3231">
        <v>34</v>
      </c>
      <c r="D3231" t="s">
        <v>2192</v>
      </c>
      <c r="E3231">
        <v>1</v>
      </c>
      <c r="F3231">
        <v>1</v>
      </c>
      <c r="G3231">
        <v>1</v>
      </c>
      <c r="H3231">
        <v>-1</v>
      </c>
      <c r="I3231">
        <v>2</v>
      </c>
      <c r="J3231">
        <v>2</v>
      </c>
      <c r="K3231">
        <v>1</v>
      </c>
      <c r="L3231">
        <v>-2</v>
      </c>
      <c r="M3231">
        <v>1</v>
      </c>
      <c r="N3231" t="s">
        <v>2766</v>
      </c>
      <c r="O3231" t="s">
        <v>2800</v>
      </c>
      <c r="P3231" t="s">
        <v>2808</v>
      </c>
      <c r="Q3231" t="s">
        <v>2813</v>
      </c>
      <c r="R3231">
        <v>0</v>
      </c>
      <c r="S3231" t="s">
        <v>202</v>
      </c>
      <c r="T3231" t="s">
        <v>202</v>
      </c>
      <c r="U3231" t="s">
        <v>202</v>
      </c>
      <c r="V3231">
        <f t="shared" si="1162"/>
        <v>1</v>
      </c>
      <c r="W3231">
        <f t="shared" si="1163"/>
        <v>1</v>
      </c>
      <c r="X3231">
        <f t="shared" si="1164"/>
        <v>1</v>
      </c>
      <c r="Y3231">
        <f t="shared" si="1165"/>
        <v>0</v>
      </c>
      <c r="Z3231">
        <f t="shared" si="1166"/>
        <v>1</v>
      </c>
      <c r="AA3231">
        <f t="shared" si="1167"/>
        <v>1</v>
      </c>
      <c r="AB3231">
        <f t="shared" si="1168"/>
        <v>1</v>
      </c>
      <c r="AC3231">
        <f t="shared" si="1169"/>
        <v>0</v>
      </c>
      <c r="AD3231">
        <f t="shared" si="1170"/>
        <v>1</v>
      </c>
      <c r="AE3231" s="4" t="s">
        <v>2828</v>
      </c>
      <c r="AF3231" s="9" t="s">
        <v>2829</v>
      </c>
      <c r="AG3231">
        <v>0</v>
      </c>
      <c r="AH3231">
        <v>0</v>
      </c>
      <c r="AI3231">
        <v>1</v>
      </c>
      <c r="AJ3231">
        <v>1</v>
      </c>
      <c r="AK3231" s="9" t="s">
        <v>2840</v>
      </c>
      <c r="AL3231">
        <f t="shared" si="1158"/>
        <v>0</v>
      </c>
      <c r="AM3231">
        <f>IF(AND(INDIRECT(AN3231)='Sample Select backend'!$C$2,INDIRECT(AO3231)=1,INDIRECT(AP3231)='Sample Select backend'!$F$2,INDIRECT(AQ3231)=1,INDIRECT(AR3231)='Sample Select backend'!$M$2),1,0)</f>
        <v>0</v>
      </c>
      <c r="AN3231" t="str">
        <f>_xlfn.CONCAT('Sample Select backend'!$C$4,ROW(AN3231))</f>
        <v>AE3231</v>
      </c>
      <c r="AO3231" s="9" t="str">
        <f>_xlfn.CONCAT('Sample Select backend'!$J$2,ROW(AO3231))</f>
        <v>AJ3231</v>
      </c>
      <c r="AP3231" t="str">
        <f>_xlfn.CONCAT('Sample Select backend'!$F$4,ROW(AP3231))</f>
        <v>AF3231</v>
      </c>
      <c r="AQ3231" t="str">
        <f>_xlfn.CONCAT('Sample Select backend'!$I$10,ROW(AQ3231))</f>
        <v>R3231</v>
      </c>
      <c r="AR3231" t="str">
        <f>_xlfn.CONCAT('Sample Select backend'!$M$4,ROW(AR3231))</f>
        <v>AK3231</v>
      </c>
      <c r="AS3231" t="str">
        <f t="shared" si="1159"/>
        <v>Slovenia</v>
      </c>
      <c r="AT3231" s="9">
        <f t="shared" si="1160"/>
        <v>34</v>
      </c>
      <c r="AU3231">
        <f t="shared" si="1161"/>
        <v>0</v>
      </c>
      <c r="AV3231" s="9">
        <v>1</v>
      </c>
    </row>
    <row r="3232" spans="1:48" x14ac:dyDescent="0.35">
      <c r="A3232" t="s">
        <v>167</v>
      </c>
      <c r="B3232">
        <v>1</v>
      </c>
      <c r="C3232">
        <v>6</v>
      </c>
      <c r="D3232" t="s">
        <v>2204</v>
      </c>
      <c r="E3232">
        <v>2</v>
      </c>
      <c r="F3232">
        <v>2</v>
      </c>
      <c r="G3232">
        <v>2</v>
      </c>
      <c r="H3232">
        <v>2</v>
      </c>
      <c r="I3232">
        <v>2</v>
      </c>
      <c r="J3232">
        <v>2</v>
      </c>
      <c r="K3232">
        <v>1</v>
      </c>
      <c r="L3232">
        <v>2</v>
      </c>
      <c r="M3232">
        <v>1</v>
      </c>
      <c r="N3232" t="s">
        <v>2766</v>
      </c>
      <c r="O3232" t="s">
        <v>2800</v>
      </c>
      <c r="P3232" t="s">
        <v>2808</v>
      </c>
      <c r="Q3232" t="s">
        <v>2813</v>
      </c>
      <c r="R3232">
        <v>0</v>
      </c>
      <c r="S3232" t="s">
        <v>202</v>
      </c>
      <c r="T3232" t="s">
        <v>202</v>
      </c>
      <c r="U3232" t="s">
        <v>202</v>
      </c>
      <c r="V3232">
        <f t="shared" si="1162"/>
        <v>1</v>
      </c>
      <c r="W3232">
        <f t="shared" si="1163"/>
        <v>1</v>
      </c>
      <c r="X3232">
        <f t="shared" si="1164"/>
        <v>1</v>
      </c>
      <c r="Y3232">
        <f t="shared" si="1165"/>
        <v>1</v>
      </c>
      <c r="Z3232">
        <f t="shared" si="1166"/>
        <v>1</v>
      </c>
      <c r="AA3232">
        <f t="shared" si="1167"/>
        <v>1</v>
      </c>
      <c r="AB3232">
        <f t="shared" si="1168"/>
        <v>1</v>
      </c>
      <c r="AC3232">
        <f t="shared" si="1169"/>
        <v>1</v>
      </c>
      <c r="AD3232">
        <f t="shared" si="1170"/>
        <v>1</v>
      </c>
      <c r="AE3232" s="4" t="s">
        <v>2828</v>
      </c>
      <c r="AF3232" s="9" t="s">
        <v>2829</v>
      </c>
      <c r="AG3232">
        <v>0</v>
      </c>
      <c r="AH3232">
        <v>0</v>
      </c>
      <c r="AI3232">
        <v>1</v>
      </c>
      <c r="AJ3232">
        <v>1</v>
      </c>
      <c r="AK3232" s="9" t="s">
        <v>2840</v>
      </c>
      <c r="AL3232">
        <f t="shared" si="1158"/>
        <v>0</v>
      </c>
      <c r="AM3232">
        <f>IF(AND(INDIRECT(AN3232)='Sample Select backend'!$C$2,INDIRECT(AO3232)=1,INDIRECT(AP3232)='Sample Select backend'!$F$2,INDIRECT(AQ3232)=1,INDIRECT(AR3232)='Sample Select backend'!$M$2),1,0)</f>
        <v>0</v>
      </c>
      <c r="AN3232" t="str">
        <f>_xlfn.CONCAT('Sample Select backend'!$C$4,ROW(AN3232))</f>
        <v>AE3232</v>
      </c>
      <c r="AO3232" s="9" t="str">
        <f>_xlfn.CONCAT('Sample Select backend'!$J$2,ROW(AO3232))</f>
        <v>AJ3232</v>
      </c>
      <c r="AP3232" t="str">
        <f>_xlfn.CONCAT('Sample Select backend'!$F$4,ROW(AP3232))</f>
        <v>AF3232</v>
      </c>
      <c r="AQ3232" t="str">
        <f>_xlfn.CONCAT('Sample Select backend'!$I$10,ROW(AQ3232))</f>
        <v>R3232</v>
      </c>
      <c r="AR3232" t="str">
        <f>_xlfn.CONCAT('Sample Select backend'!$M$4,ROW(AR3232))</f>
        <v>AK3232</v>
      </c>
      <c r="AS3232" t="str">
        <f t="shared" si="1159"/>
        <v>Slovenia</v>
      </c>
      <c r="AT3232" s="9">
        <f t="shared" si="1160"/>
        <v>6</v>
      </c>
      <c r="AU3232">
        <f t="shared" si="1161"/>
        <v>0</v>
      </c>
      <c r="AV3232" s="9">
        <v>1</v>
      </c>
    </row>
    <row r="3233" spans="1:48" x14ac:dyDescent="0.35">
      <c r="A3233" t="s">
        <v>167</v>
      </c>
      <c r="B3233">
        <v>6</v>
      </c>
      <c r="C3233">
        <v>29</v>
      </c>
      <c r="D3233" t="s">
        <v>2199</v>
      </c>
      <c r="E3233">
        <v>1</v>
      </c>
      <c r="F3233">
        <v>1</v>
      </c>
      <c r="G3233">
        <v>2</v>
      </c>
      <c r="H3233">
        <v>-1</v>
      </c>
      <c r="I3233">
        <v>-2</v>
      </c>
      <c r="J3233">
        <v>2</v>
      </c>
      <c r="K3233">
        <v>1</v>
      </c>
      <c r="L3233">
        <v>-2</v>
      </c>
      <c r="M3233">
        <v>1</v>
      </c>
      <c r="N3233" t="s">
        <v>2766</v>
      </c>
      <c r="O3233" t="s">
        <v>2800</v>
      </c>
      <c r="P3233" t="s">
        <v>2808</v>
      </c>
      <c r="Q3233" t="s">
        <v>2813</v>
      </c>
      <c r="R3233">
        <v>0</v>
      </c>
      <c r="S3233" t="s">
        <v>202</v>
      </c>
      <c r="T3233" t="s">
        <v>202</v>
      </c>
      <c r="U3233" t="s">
        <v>202</v>
      </c>
      <c r="V3233">
        <f t="shared" si="1162"/>
        <v>1</v>
      </c>
      <c r="W3233">
        <f t="shared" si="1163"/>
        <v>1</v>
      </c>
      <c r="X3233">
        <f t="shared" si="1164"/>
        <v>1</v>
      </c>
      <c r="Y3233">
        <f t="shared" si="1165"/>
        <v>0</v>
      </c>
      <c r="Z3233">
        <f t="shared" si="1166"/>
        <v>0</v>
      </c>
      <c r="AA3233">
        <f t="shared" si="1167"/>
        <v>1</v>
      </c>
      <c r="AB3233">
        <f t="shared" si="1168"/>
        <v>1</v>
      </c>
      <c r="AC3233">
        <f t="shared" si="1169"/>
        <v>0</v>
      </c>
      <c r="AD3233">
        <f t="shared" si="1170"/>
        <v>1</v>
      </c>
      <c r="AE3233" s="4" t="s">
        <v>2828</v>
      </c>
      <c r="AF3233" s="9" t="s">
        <v>2829</v>
      </c>
      <c r="AG3233">
        <v>0</v>
      </c>
      <c r="AH3233">
        <v>0</v>
      </c>
      <c r="AI3233">
        <v>1</v>
      </c>
      <c r="AJ3233">
        <v>1</v>
      </c>
      <c r="AK3233" s="9" t="s">
        <v>2840</v>
      </c>
      <c r="AL3233">
        <f t="shared" si="1158"/>
        <v>0</v>
      </c>
      <c r="AM3233">
        <f>IF(AND(INDIRECT(AN3233)='Sample Select backend'!$C$2,INDIRECT(AO3233)=1,INDIRECT(AP3233)='Sample Select backend'!$F$2,INDIRECT(AQ3233)=1,INDIRECT(AR3233)='Sample Select backend'!$M$2),1,0)</f>
        <v>0</v>
      </c>
      <c r="AN3233" t="str">
        <f>_xlfn.CONCAT('Sample Select backend'!$C$4,ROW(AN3233))</f>
        <v>AE3233</v>
      </c>
      <c r="AO3233" s="9" t="str">
        <f>_xlfn.CONCAT('Sample Select backend'!$J$2,ROW(AO3233))</f>
        <v>AJ3233</v>
      </c>
      <c r="AP3233" t="str">
        <f>_xlfn.CONCAT('Sample Select backend'!$F$4,ROW(AP3233))</f>
        <v>AF3233</v>
      </c>
      <c r="AQ3233" t="str">
        <f>_xlfn.CONCAT('Sample Select backend'!$I$10,ROW(AQ3233))</f>
        <v>R3233</v>
      </c>
      <c r="AR3233" t="str">
        <f>_xlfn.CONCAT('Sample Select backend'!$M$4,ROW(AR3233))</f>
        <v>AK3233</v>
      </c>
      <c r="AS3233" t="str">
        <f t="shared" si="1159"/>
        <v>Slovenia</v>
      </c>
      <c r="AT3233" s="9">
        <f t="shared" si="1160"/>
        <v>29</v>
      </c>
      <c r="AU3233">
        <f t="shared" si="1161"/>
        <v>0</v>
      </c>
      <c r="AV3233" s="9">
        <v>1</v>
      </c>
    </row>
    <row r="3234" spans="1:48" x14ac:dyDescent="0.35">
      <c r="A3234" t="s">
        <v>167</v>
      </c>
      <c r="B3234">
        <v>6</v>
      </c>
      <c r="C3234">
        <v>29</v>
      </c>
      <c r="D3234" t="s">
        <v>2191</v>
      </c>
      <c r="E3234">
        <v>-2</v>
      </c>
      <c r="F3234">
        <v>1</v>
      </c>
      <c r="G3234">
        <v>2</v>
      </c>
      <c r="H3234">
        <v>-1</v>
      </c>
      <c r="I3234">
        <v>-2</v>
      </c>
      <c r="K3234">
        <v>-1</v>
      </c>
      <c r="L3234">
        <v>-2</v>
      </c>
      <c r="M3234">
        <v>1</v>
      </c>
      <c r="N3234" t="s">
        <v>2766</v>
      </c>
      <c r="O3234" t="s">
        <v>2800</v>
      </c>
      <c r="P3234" t="s">
        <v>2808</v>
      </c>
      <c r="Q3234" t="s">
        <v>2813</v>
      </c>
      <c r="R3234">
        <v>0</v>
      </c>
      <c r="S3234" t="s">
        <v>202</v>
      </c>
      <c r="T3234" t="s">
        <v>202</v>
      </c>
      <c r="U3234" t="s">
        <v>202</v>
      </c>
      <c r="V3234">
        <f t="shared" si="1162"/>
        <v>0</v>
      </c>
      <c r="W3234">
        <f t="shared" si="1163"/>
        <v>1</v>
      </c>
      <c r="X3234">
        <f t="shared" si="1164"/>
        <v>1</v>
      </c>
      <c r="Y3234">
        <f t="shared" si="1165"/>
        <v>0</v>
      </c>
      <c r="Z3234">
        <f t="shared" si="1166"/>
        <v>0</v>
      </c>
      <c r="AA3234">
        <f t="shared" si="1167"/>
        <v>-1</v>
      </c>
      <c r="AB3234">
        <f t="shared" si="1168"/>
        <v>0</v>
      </c>
      <c r="AC3234">
        <f t="shared" si="1169"/>
        <v>0</v>
      </c>
      <c r="AD3234">
        <f t="shared" si="1170"/>
        <v>1</v>
      </c>
      <c r="AE3234" s="4" t="s">
        <v>2828</v>
      </c>
      <c r="AF3234" s="9" t="s">
        <v>2829</v>
      </c>
      <c r="AG3234">
        <v>0</v>
      </c>
      <c r="AH3234">
        <v>0</v>
      </c>
      <c r="AI3234">
        <v>1</v>
      </c>
      <c r="AJ3234">
        <v>1</v>
      </c>
      <c r="AK3234" s="9" t="s">
        <v>2840</v>
      </c>
      <c r="AL3234">
        <f t="shared" si="1158"/>
        <v>0</v>
      </c>
      <c r="AM3234">
        <f>IF(AND(INDIRECT(AN3234)='Sample Select backend'!$C$2,INDIRECT(AO3234)=1,INDIRECT(AP3234)='Sample Select backend'!$F$2,INDIRECT(AQ3234)=1,INDIRECT(AR3234)='Sample Select backend'!$M$2),1,0)</f>
        <v>0</v>
      </c>
      <c r="AN3234" t="str">
        <f>_xlfn.CONCAT('Sample Select backend'!$C$4,ROW(AN3234))</f>
        <v>AE3234</v>
      </c>
      <c r="AO3234" s="9" t="str">
        <f>_xlfn.CONCAT('Sample Select backend'!$J$2,ROW(AO3234))</f>
        <v>AJ3234</v>
      </c>
      <c r="AP3234" t="str">
        <f>_xlfn.CONCAT('Sample Select backend'!$F$4,ROW(AP3234))</f>
        <v>AF3234</v>
      </c>
      <c r="AQ3234" t="str">
        <f>_xlfn.CONCAT('Sample Select backend'!$I$10,ROW(AQ3234))</f>
        <v>R3234</v>
      </c>
      <c r="AR3234" t="str">
        <f>_xlfn.CONCAT('Sample Select backend'!$M$4,ROW(AR3234))</f>
        <v>AK3234</v>
      </c>
      <c r="AS3234" t="str">
        <f t="shared" si="1159"/>
        <v>Slovenia</v>
      </c>
      <c r="AT3234" s="9">
        <f t="shared" si="1160"/>
        <v>29</v>
      </c>
      <c r="AU3234">
        <f t="shared" si="1161"/>
        <v>0</v>
      </c>
      <c r="AV3234" s="9">
        <v>1</v>
      </c>
    </row>
    <row r="3235" spans="1:48" x14ac:dyDescent="0.35">
      <c r="A3235" t="s">
        <v>167</v>
      </c>
      <c r="B3235">
        <v>5</v>
      </c>
      <c r="C3235" t="s">
        <v>201</v>
      </c>
      <c r="D3235" t="s">
        <v>2193</v>
      </c>
      <c r="E3235">
        <v>1</v>
      </c>
      <c r="F3235">
        <v>-1</v>
      </c>
      <c r="G3235">
        <v>-2</v>
      </c>
      <c r="H3235">
        <v>-1</v>
      </c>
      <c r="I3235">
        <v>2</v>
      </c>
      <c r="J3235">
        <v>2</v>
      </c>
      <c r="K3235">
        <v>1</v>
      </c>
      <c r="L3235">
        <v>2</v>
      </c>
      <c r="M3235">
        <v>1</v>
      </c>
      <c r="N3235" t="s">
        <v>2766</v>
      </c>
      <c r="O3235" t="s">
        <v>2800</v>
      </c>
      <c r="P3235" t="s">
        <v>2808</v>
      </c>
      <c r="Q3235" t="s">
        <v>2813</v>
      </c>
      <c r="R3235">
        <v>0</v>
      </c>
      <c r="S3235" t="s">
        <v>202</v>
      </c>
      <c r="T3235" t="s">
        <v>202</v>
      </c>
      <c r="U3235" t="s">
        <v>202</v>
      </c>
      <c r="V3235">
        <f t="shared" si="1162"/>
        <v>1</v>
      </c>
      <c r="W3235">
        <f t="shared" si="1163"/>
        <v>0</v>
      </c>
      <c r="X3235">
        <f t="shared" si="1164"/>
        <v>0</v>
      </c>
      <c r="Y3235">
        <f t="shared" si="1165"/>
        <v>0</v>
      </c>
      <c r="Z3235">
        <f t="shared" si="1166"/>
        <v>1</v>
      </c>
      <c r="AA3235">
        <f t="shared" si="1167"/>
        <v>1</v>
      </c>
      <c r="AB3235">
        <f t="shared" si="1168"/>
        <v>1</v>
      </c>
      <c r="AC3235">
        <f t="shared" si="1169"/>
        <v>1</v>
      </c>
      <c r="AD3235">
        <f t="shared" si="1170"/>
        <v>1</v>
      </c>
      <c r="AE3235" s="4" t="s">
        <v>2828</v>
      </c>
      <c r="AF3235" s="9" t="s">
        <v>2829</v>
      </c>
      <c r="AG3235">
        <v>0</v>
      </c>
      <c r="AH3235">
        <v>0</v>
      </c>
      <c r="AI3235">
        <v>1</v>
      </c>
      <c r="AJ3235">
        <v>1</v>
      </c>
      <c r="AK3235" s="9" t="s">
        <v>2840</v>
      </c>
      <c r="AL3235">
        <f t="shared" si="1158"/>
        <v>0</v>
      </c>
      <c r="AM3235">
        <f>IF(AND(INDIRECT(AN3235)='Sample Select backend'!$C$2,INDIRECT(AO3235)=1,INDIRECT(AP3235)='Sample Select backend'!$F$2,INDIRECT(AQ3235)=1,INDIRECT(AR3235)='Sample Select backend'!$M$2),1,0)</f>
        <v>0</v>
      </c>
      <c r="AN3235" t="str">
        <f>_xlfn.CONCAT('Sample Select backend'!$C$4,ROW(AN3235))</f>
        <v>AE3235</v>
      </c>
      <c r="AO3235" s="9" t="str">
        <f>_xlfn.CONCAT('Sample Select backend'!$J$2,ROW(AO3235))</f>
        <v>AJ3235</v>
      </c>
      <c r="AP3235" t="str">
        <f>_xlfn.CONCAT('Sample Select backend'!$F$4,ROW(AP3235))</f>
        <v>AF3235</v>
      </c>
      <c r="AQ3235" t="str">
        <f>_xlfn.CONCAT('Sample Select backend'!$I$10,ROW(AQ3235))</f>
        <v>R3235</v>
      </c>
      <c r="AR3235" t="str">
        <f>_xlfn.CONCAT('Sample Select backend'!$M$4,ROW(AR3235))</f>
        <v>AK3235</v>
      </c>
      <c r="AS3235" t="str">
        <f t="shared" si="1159"/>
        <v>Slovenia</v>
      </c>
      <c r="AT3235" s="9" t="str">
        <f t="shared" si="1160"/>
        <v>Other</v>
      </c>
      <c r="AU3235">
        <f t="shared" si="1161"/>
        <v>0</v>
      </c>
      <c r="AV3235" s="9">
        <v>0</v>
      </c>
    </row>
    <row r="3236" spans="1:48" x14ac:dyDescent="0.35">
      <c r="A3236" t="s">
        <v>167</v>
      </c>
      <c r="B3236">
        <v>6</v>
      </c>
      <c r="C3236">
        <v>29</v>
      </c>
      <c r="D3236" t="s">
        <v>2203</v>
      </c>
      <c r="E3236">
        <v>1</v>
      </c>
      <c r="F3236">
        <v>1</v>
      </c>
      <c r="G3236">
        <v>2</v>
      </c>
      <c r="H3236">
        <v>-1</v>
      </c>
      <c r="I3236">
        <v>2</v>
      </c>
      <c r="J3236">
        <v>2</v>
      </c>
      <c r="K3236">
        <v>1</v>
      </c>
      <c r="L3236">
        <v>2</v>
      </c>
      <c r="M3236">
        <v>1</v>
      </c>
      <c r="N3236" t="s">
        <v>2766</v>
      </c>
      <c r="O3236" t="s">
        <v>2800</v>
      </c>
      <c r="P3236" t="s">
        <v>2808</v>
      </c>
      <c r="Q3236" t="s">
        <v>2813</v>
      </c>
      <c r="R3236">
        <v>0</v>
      </c>
      <c r="S3236" t="s">
        <v>202</v>
      </c>
      <c r="T3236" t="s">
        <v>202</v>
      </c>
      <c r="U3236" t="s">
        <v>202</v>
      </c>
      <c r="V3236">
        <f t="shared" si="1162"/>
        <v>1</v>
      </c>
      <c r="W3236">
        <f t="shared" si="1163"/>
        <v>1</v>
      </c>
      <c r="X3236">
        <f t="shared" si="1164"/>
        <v>1</v>
      </c>
      <c r="Y3236">
        <f t="shared" si="1165"/>
        <v>0</v>
      </c>
      <c r="Z3236">
        <f t="shared" si="1166"/>
        <v>1</v>
      </c>
      <c r="AA3236">
        <f t="shared" si="1167"/>
        <v>1</v>
      </c>
      <c r="AB3236">
        <f t="shared" si="1168"/>
        <v>1</v>
      </c>
      <c r="AC3236">
        <f t="shared" si="1169"/>
        <v>1</v>
      </c>
      <c r="AD3236">
        <f t="shared" si="1170"/>
        <v>1</v>
      </c>
      <c r="AE3236" s="4" t="s">
        <v>2828</v>
      </c>
      <c r="AF3236" s="9" t="s">
        <v>2829</v>
      </c>
      <c r="AG3236">
        <v>0</v>
      </c>
      <c r="AH3236">
        <v>0</v>
      </c>
      <c r="AI3236">
        <v>1</v>
      </c>
      <c r="AJ3236">
        <v>1</v>
      </c>
      <c r="AK3236" s="9" t="s">
        <v>2840</v>
      </c>
      <c r="AL3236">
        <f t="shared" si="1158"/>
        <v>0</v>
      </c>
      <c r="AM3236">
        <f>IF(AND(INDIRECT(AN3236)='Sample Select backend'!$C$2,INDIRECT(AO3236)=1,INDIRECT(AP3236)='Sample Select backend'!$F$2,INDIRECT(AQ3236)=1,INDIRECT(AR3236)='Sample Select backend'!$M$2),1,0)</f>
        <v>0</v>
      </c>
      <c r="AN3236" t="str">
        <f>_xlfn.CONCAT('Sample Select backend'!$C$4,ROW(AN3236))</f>
        <v>AE3236</v>
      </c>
      <c r="AO3236" s="9" t="str">
        <f>_xlfn.CONCAT('Sample Select backend'!$J$2,ROW(AO3236))</f>
        <v>AJ3236</v>
      </c>
      <c r="AP3236" t="str">
        <f>_xlfn.CONCAT('Sample Select backend'!$F$4,ROW(AP3236))</f>
        <v>AF3236</v>
      </c>
      <c r="AQ3236" t="str">
        <f>_xlfn.CONCAT('Sample Select backend'!$I$10,ROW(AQ3236))</f>
        <v>R3236</v>
      </c>
      <c r="AR3236" t="str">
        <f>_xlfn.CONCAT('Sample Select backend'!$M$4,ROW(AR3236))</f>
        <v>AK3236</v>
      </c>
      <c r="AS3236" t="str">
        <f t="shared" si="1159"/>
        <v>Slovenia</v>
      </c>
      <c r="AT3236" s="9">
        <f t="shared" si="1160"/>
        <v>29</v>
      </c>
      <c r="AU3236">
        <f t="shared" si="1161"/>
        <v>0</v>
      </c>
      <c r="AV3236" s="9">
        <v>0</v>
      </c>
    </row>
    <row r="3237" spans="1:48" x14ac:dyDescent="0.35">
      <c r="A3237" s="24" t="s">
        <v>167</v>
      </c>
      <c r="B3237" s="24">
        <v>7</v>
      </c>
      <c r="C3237" s="24">
        <v>30</v>
      </c>
      <c r="D3237" s="24" t="s">
        <v>4286</v>
      </c>
      <c r="E3237" s="24"/>
      <c r="O3237" t="s">
        <v>2800</v>
      </c>
      <c r="P3237" t="s">
        <v>2808</v>
      </c>
      <c r="Q3237" t="s">
        <v>2813</v>
      </c>
      <c r="R3237">
        <v>0</v>
      </c>
      <c r="S3237" t="s">
        <v>202</v>
      </c>
      <c r="T3237" t="s">
        <v>202</v>
      </c>
      <c r="U3237" t="s">
        <v>202</v>
      </c>
      <c r="V3237">
        <v>-1</v>
      </c>
      <c r="W3237">
        <v>-1</v>
      </c>
      <c r="X3237">
        <v>-1</v>
      </c>
      <c r="Y3237">
        <v>-1</v>
      </c>
      <c r="Z3237">
        <v>-1</v>
      </c>
      <c r="AA3237">
        <v>-1</v>
      </c>
      <c r="AB3237">
        <v>-1</v>
      </c>
      <c r="AC3237">
        <v>-1</v>
      </c>
      <c r="AD3237">
        <v>-1</v>
      </c>
      <c r="AE3237" s="4" t="s">
        <v>2828</v>
      </c>
      <c r="AF3237" s="9" t="s">
        <v>2829</v>
      </c>
      <c r="AG3237">
        <v>0</v>
      </c>
      <c r="AH3237">
        <v>0</v>
      </c>
      <c r="AI3237">
        <v>1</v>
      </c>
      <c r="AJ3237">
        <v>1</v>
      </c>
      <c r="AK3237" s="9" t="s">
        <v>2840</v>
      </c>
      <c r="AL3237">
        <f t="shared" si="1158"/>
        <v>0</v>
      </c>
      <c r="AM3237">
        <f>IF(AND(INDIRECT(AN3237)='Sample Select backend'!$C$2,INDIRECT(AO3237)=1,INDIRECT(AP3237)='Sample Select backend'!$F$2,INDIRECT(AQ3237)=1,INDIRECT(AR3237)='Sample Select backend'!$M$2),1,0)</f>
        <v>0</v>
      </c>
      <c r="AN3237" t="str">
        <f>_xlfn.CONCAT('Sample Select backend'!$C$4,ROW(AN3237))</f>
        <v>AE3237</v>
      </c>
      <c r="AO3237" s="9" t="str">
        <f>_xlfn.CONCAT('Sample Select backend'!$J$2,ROW(AO3237))</f>
        <v>AJ3237</v>
      </c>
      <c r="AP3237" t="str">
        <f>_xlfn.CONCAT('Sample Select backend'!$F$4,ROW(AP3237))</f>
        <v>AF3237</v>
      </c>
      <c r="AQ3237" t="str">
        <f>_xlfn.CONCAT('Sample Select backend'!$I$10,ROW(AQ3237))</f>
        <v>R3237</v>
      </c>
      <c r="AR3237" t="str">
        <f>_xlfn.CONCAT('Sample Select backend'!$M$4,ROW(AR3237))</f>
        <v>AK3237</v>
      </c>
      <c r="AS3237" t="str">
        <f t="shared" si="1159"/>
        <v>Slovenia</v>
      </c>
      <c r="AT3237" s="9">
        <f t="shared" si="1160"/>
        <v>30</v>
      </c>
      <c r="AU3237">
        <f t="shared" si="1161"/>
        <v>0</v>
      </c>
      <c r="AV3237" s="9">
        <v>0</v>
      </c>
    </row>
    <row r="3238" spans="1:48" x14ac:dyDescent="0.35">
      <c r="A3238" s="24" t="s">
        <v>167</v>
      </c>
      <c r="B3238" s="24">
        <v>6</v>
      </c>
      <c r="C3238" s="24">
        <v>29</v>
      </c>
      <c r="D3238" s="24" t="s">
        <v>4287</v>
      </c>
      <c r="E3238" s="24"/>
      <c r="O3238" t="s">
        <v>2800</v>
      </c>
      <c r="P3238" t="s">
        <v>2808</v>
      </c>
      <c r="Q3238" t="s">
        <v>2813</v>
      </c>
      <c r="R3238">
        <v>0</v>
      </c>
      <c r="S3238" t="s">
        <v>202</v>
      </c>
      <c r="T3238" t="s">
        <v>202</v>
      </c>
      <c r="U3238" t="s">
        <v>202</v>
      </c>
      <c r="V3238">
        <v>-1</v>
      </c>
      <c r="W3238">
        <v>-1</v>
      </c>
      <c r="X3238">
        <v>-1</v>
      </c>
      <c r="Y3238">
        <v>-1</v>
      </c>
      <c r="Z3238">
        <v>-1</v>
      </c>
      <c r="AA3238">
        <v>-1</v>
      </c>
      <c r="AB3238">
        <v>-1</v>
      </c>
      <c r="AC3238">
        <v>-1</v>
      </c>
      <c r="AD3238">
        <v>-1</v>
      </c>
      <c r="AE3238" s="4" t="s">
        <v>2828</v>
      </c>
      <c r="AF3238" s="9" t="s">
        <v>2829</v>
      </c>
      <c r="AG3238">
        <v>0</v>
      </c>
      <c r="AH3238">
        <v>0</v>
      </c>
      <c r="AI3238">
        <v>1</v>
      </c>
      <c r="AJ3238">
        <v>1</v>
      </c>
      <c r="AK3238" s="9" t="s">
        <v>2840</v>
      </c>
      <c r="AL3238">
        <f t="shared" si="1158"/>
        <v>0</v>
      </c>
      <c r="AM3238">
        <f>IF(AND(INDIRECT(AN3238)='Sample Select backend'!$C$2,INDIRECT(AO3238)=1,INDIRECT(AP3238)='Sample Select backend'!$F$2,INDIRECT(AQ3238)=1,INDIRECT(AR3238)='Sample Select backend'!$M$2),1,0)</f>
        <v>0</v>
      </c>
      <c r="AN3238" t="str">
        <f>_xlfn.CONCAT('Sample Select backend'!$C$4,ROW(AN3238))</f>
        <v>AE3238</v>
      </c>
      <c r="AO3238" s="9" t="str">
        <f>_xlfn.CONCAT('Sample Select backend'!$J$2,ROW(AO3238))</f>
        <v>AJ3238</v>
      </c>
      <c r="AP3238" t="str">
        <f>_xlfn.CONCAT('Sample Select backend'!$F$4,ROW(AP3238))</f>
        <v>AF3238</v>
      </c>
      <c r="AQ3238" t="str">
        <f>_xlfn.CONCAT('Sample Select backend'!$I$10,ROW(AQ3238))</f>
        <v>R3238</v>
      </c>
      <c r="AR3238" t="str">
        <f>_xlfn.CONCAT('Sample Select backend'!$M$4,ROW(AR3238))</f>
        <v>AK3238</v>
      </c>
      <c r="AS3238" t="str">
        <f t="shared" si="1159"/>
        <v>Slovenia</v>
      </c>
      <c r="AT3238" s="9">
        <f t="shared" si="1160"/>
        <v>29</v>
      </c>
      <c r="AU3238">
        <f t="shared" si="1161"/>
        <v>0</v>
      </c>
      <c r="AV3238" s="9">
        <v>0</v>
      </c>
    </row>
    <row r="3239" spans="1:48" x14ac:dyDescent="0.35">
      <c r="A3239" s="24" t="s">
        <v>167</v>
      </c>
      <c r="B3239" s="24">
        <v>4</v>
      </c>
      <c r="C3239" s="24" t="s">
        <v>201</v>
      </c>
      <c r="D3239" s="24" t="s">
        <v>4288</v>
      </c>
      <c r="E3239" s="24"/>
      <c r="O3239" t="s">
        <v>2800</v>
      </c>
      <c r="P3239" t="s">
        <v>2808</v>
      </c>
      <c r="Q3239" t="s">
        <v>2813</v>
      </c>
      <c r="R3239">
        <v>0</v>
      </c>
      <c r="S3239" t="s">
        <v>202</v>
      </c>
      <c r="T3239" t="s">
        <v>202</v>
      </c>
      <c r="U3239" t="s">
        <v>202</v>
      </c>
      <c r="V3239">
        <v>-1</v>
      </c>
      <c r="W3239">
        <v>-1</v>
      </c>
      <c r="X3239">
        <v>-1</v>
      </c>
      <c r="Y3239">
        <v>-1</v>
      </c>
      <c r="Z3239">
        <v>-1</v>
      </c>
      <c r="AA3239">
        <v>-1</v>
      </c>
      <c r="AB3239">
        <v>-1</v>
      </c>
      <c r="AC3239">
        <v>-1</v>
      </c>
      <c r="AD3239">
        <v>-1</v>
      </c>
      <c r="AE3239" s="4" t="s">
        <v>2828</v>
      </c>
      <c r="AF3239" s="9" t="s">
        <v>2829</v>
      </c>
      <c r="AG3239">
        <v>0</v>
      </c>
      <c r="AH3239">
        <v>0</v>
      </c>
      <c r="AI3239">
        <v>1</v>
      </c>
      <c r="AJ3239">
        <v>1</v>
      </c>
      <c r="AK3239" s="9" t="s">
        <v>2840</v>
      </c>
      <c r="AL3239">
        <f t="shared" si="1158"/>
        <v>0</v>
      </c>
      <c r="AM3239">
        <f>IF(AND(INDIRECT(AN3239)='Sample Select backend'!$C$2,INDIRECT(AO3239)=1,INDIRECT(AP3239)='Sample Select backend'!$F$2,INDIRECT(AQ3239)=1,INDIRECT(AR3239)='Sample Select backend'!$M$2),1,0)</f>
        <v>0</v>
      </c>
      <c r="AN3239" t="str">
        <f>_xlfn.CONCAT('Sample Select backend'!$C$4,ROW(AN3239))</f>
        <v>AE3239</v>
      </c>
      <c r="AO3239" s="9" t="str">
        <f>_xlfn.CONCAT('Sample Select backend'!$J$2,ROW(AO3239))</f>
        <v>AJ3239</v>
      </c>
      <c r="AP3239" t="str">
        <f>_xlfn.CONCAT('Sample Select backend'!$F$4,ROW(AP3239))</f>
        <v>AF3239</v>
      </c>
      <c r="AQ3239" t="str">
        <f>_xlfn.CONCAT('Sample Select backend'!$I$10,ROW(AQ3239))</f>
        <v>R3239</v>
      </c>
      <c r="AR3239" t="str">
        <f>_xlfn.CONCAT('Sample Select backend'!$M$4,ROW(AR3239))</f>
        <v>AK3239</v>
      </c>
      <c r="AS3239" t="str">
        <f t="shared" si="1159"/>
        <v>Slovenia</v>
      </c>
      <c r="AT3239" s="9" t="str">
        <f t="shared" si="1160"/>
        <v>Other</v>
      </c>
      <c r="AU3239">
        <f t="shared" si="1161"/>
        <v>0</v>
      </c>
      <c r="AV3239" s="9">
        <v>0</v>
      </c>
    </row>
    <row r="3240" spans="1:48" x14ac:dyDescent="0.35">
      <c r="A3240" s="24" t="s">
        <v>167</v>
      </c>
      <c r="B3240" s="24">
        <v>6</v>
      </c>
      <c r="C3240" s="24">
        <v>25</v>
      </c>
      <c r="D3240" s="24" t="s">
        <v>4289</v>
      </c>
      <c r="E3240" s="24"/>
      <c r="O3240" t="s">
        <v>2800</v>
      </c>
      <c r="P3240" t="s">
        <v>2808</v>
      </c>
      <c r="Q3240" t="s">
        <v>2813</v>
      </c>
      <c r="R3240">
        <v>0</v>
      </c>
      <c r="S3240" t="s">
        <v>202</v>
      </c>
      <c r="T3240" t="s">
        <v>202</v>
      </c>
      <c r="U3240" t="s">
        <v>202</v>
      </c>
      <c r="V3240">
        <v>-1</v>
      </c>
      <c r="W3240">
        <v>-1</v>
      </c>
      <c r="X3240">
        <v>-1</v>
      </c>
      <c r="Y3240">
        <v>-1</v>
      </c>
      <c r="Z3240">
        <v>-1</v>
      </c>
      <c r="AA3240">
        <v>-1</v>
      </c>
      <c r="AB3240">
        <v>-1</v>
      </c>
      <c r="AC3240">
        <v>-1</v>
      </c>
      <c r="AD3240">
        <v>-1</v>
      </c>
      <c r="AE3240" s="4" t="s">
        <v>2828</v>
      </c>
      <c r="AF3240" s="9" t="s">
        <v>2829</v>
      </c>
      <c r="AG3240">
        <v>0</v>
      </c>
      <c r="AH3240">
        <v>0</v>
      </c>
      <c r="AI3240">
        <v>1</v>
      </c>
      <c r="AJ3240">
        <v>1</v>
      </c>
      <c r="AK3240" s="9" t="s">
        <v>2840</v>
      </c>
      <c r="AL3240">
        <f t="shared" si="1158"/>
        <v>0</v>
      </c>
      <c r="AM3240">
        <f>IF(AND(INDIRECT(AN3240)='Sample Select backend'!$C$2,INDIRECT(AO3240)=1,INDIRECT(AP3240)='Sample Select backend'!$F$2,INDIRECT(AQ3240)=1,INDIRECT(AR3240)='Sample Select backend'!$M$2),1,0)</f>
        <v>0</v>
      </c>
      <c r="AN3240" t="str">
        <f>_xlfn.CONCAT('Sample Select backend'!$C$4,ROW(AN3240))</f>
        <v>AE3240</v>
      </c>
      <c r="AO3240" s="9" t="str">
        <f>_xlfn.CONCAT('Sample Select backend'!$J$2,ROW(AO3240))</f>
        <v>AJ3240</v>
      </c>
      <c r="AP3240" t="str">
        <f>_xlfn.CONCAT('Sample Select backend'!$F$4,ROW(AP3240))</f>
        <v>AF3240</v>
      </c>
      <c r="AQ3240" t="str">
        <f>_xlfn.CONCAT('Sample Select backend'!$I$10,ROW(AQ3240))</f>
        <v>R3240</v>
      </c>
      <c r="AR3240" t="str">
        <f>_xlfn.CONCAT('Sample Select backend'!$M$4,ROW(AR3240))</f>
        <v>AK3240</v>
      </c>
      <c r="AS3240" t="str">
        <f t="shared" si="1159"/>
        <v>Slovenia</v>
      </c>
      <c r="AT3240" s="9">
        <f t="shared" si="1160"/>
        <v>25</v>
      </c>
      <c r="AU3240">
        <f t="shared" si="1161"/>
        <v>0</v>
      </c>
      <c r="AV3240" s="9">
        <v>0</v>
      </c>
    </row>
    <row r="3241" spans="1:48" x14ac:dyDescent="0.35">
      <c r="A3241" s="24" t="s">
        <v>167</v>
      </c>
      <c r="B3241" s="24">
        <v>6</v>
      </c>
      <c r="C3241" s="24">
        <v>27</v>
      </c>
      <c r="D3241" s="24" t="s">
        <v>4290</v>
      </c>
      <c r="E3241" s="24"/>
      <c r="O3241" t="s">
        <v>2800</v>
      </c>
      <c r="P3241" t="s">
        <v>2808</v>
      </c>
      <c r="Q3241" t="s">
        <v>2813</v>
      </c>
      <c r="R3241">
        <v>0</v>
      </c>
      <c r="S3241" t="s">
        <v>202</v>
      </c>
      <c r="T3241" t="s">
        <v>202</v>
      </c>
      <c r="U3241" t="s">
        <v>202</v>
      </c>
      <c r="V3241">
        <v>-1</v>
      </c>
      <c r="W3241">
        <v>-1</v>
      </c>
      <c r="X3241">
        <v>-1</v>
      </c>
      <c r="Y3241">
        <v>-1</v>
      </c>
      <c r="Z3241">
        <v>-1</v>
      </c>
      <c r="AA3241">
        <v>-1</v>
      </c>
      <c r="AB3241">
        <v>-1</v>
      </c>
      <c r="AC3241">
        <v>-1</v>
      </c>
      <c r="AD3241">
        <v>-1</v>
      </c>
      <c r="AE3241" s="4" t="s">
        <v>2828</v>
      </c>
      <c r="AF3241" s="9" t="s">
        <v>2829</v>
      </c>
      <c r="AG3241">
        <v>0</v>
      </c>
      <c r="AH3241">
        <v>0</v>
      </c>
      <c r="AI3241">
        <v>1</v>
      </c>
      <c r="AJ3241">
        <v>1</v>
      </c>
      <c r="AK3241" s="9" t="s">
        <v>2840</v>
      </c>
      <c r="AL3241">
        <f t="shared" si="1158"/>
        <v>0</v>
      </c>
      <c r="AM3241">
        <f>IF(AND(INDIRECT(AN3241)='Sample Select backend'!$C$2,INDIRECT(AO3241)=1,INDIRECT(AP3241)='Sample Select backend'!$F$2,INDIRECT(AQ3241)=1,INDIRECT(AR3241)='Sample Select backend'!$M$2),1,0)</f>
        <v>0</v>
      </c>
      <c r="AN3241" t="str">
        <f>_xlfn.CONCAT('Sample Select backend'!$C$4,ROW(AN3241))</f>
        <v>AE3241</v>
      </c>
      <c r="AO3241" s="9" t="str">
        <f>_xlfn.CONCAT('Sample Select backend'!$J$2,ROW(AO3241))</f>
        <v>AJ3241</v>
      </c>
      <c r="AP3241" t="str">
        <f>_xlfn.CONCAT('Sample Select backend'!$F$4,ROW(AP3241))</f>
        <v>AF3241</v>
      </c>
      <c r="AQ3241" t="str">
        <f>_xlfn.CONCAT('Sample Select backend'!$I$10,ROW(AQ3241))</f>
        <v>R3241</v>
      </c>
      <c r="AR3241" t="str">
        <f>_xlfn.CONCAT('Sample Select backend'!$M$4,ROW(AR3241))</f>
        <v>AK3241</v>
      </c>
      <c r="AS3241" t="str">
        <f t="shared" si="1159"/>
        <v>Slovenia</v>
      </c>
      <c r="AT3241" s="9">
        <f t="shared" si="1160"/>
        <v>27</v>
      </c>
      <c r="AU3241">
        <f t="shared" si="1161"/>
        <v>0</v>
      </c>
      <c r="AV3241" s="9">
        <v>0</v>
      </c>
    </row>
    <row r="3242" spans="1:48" x14ac:dyDescent="0.35">
      <c r="A3242" s="24" t="s">
        <v>167</v>
      </c>
      <c r="B3242" s="24">
        <v>6</v>
      </c>
      <c r="C3242" s="24">
        <v>27</v>
      </c>
      <c r="D3242" s="24" t="s">
        <v>4291</v>
      </c>
      <c r="E3242" s="24"/>
      <c r="O3242" t="s">
        <v>2800</v>
      </c>
      <c r="P3242" t="s">
        <v>2808</v>
      </c>
      <c r="Q3242" t="s">
        <v>2813</v>
      </c>
      <c r="R3242">
        <v>0</v>
      </c>
      <c r="S3242" t="s">
        <v>202</v>
      </c>
      <c r="T3242" t="s">
        <v>202</v>
      </c>
      <c r="U3242" t="s">
        <v>202</v>
      </c>
      <c r="V3242">
        <v>-1</v>
      </c>
      <c r="W3242">
        <v>-1</v>
      </c>
      <c r="X3242">
        <v>-1</v>
      </c>
      <c r="Y3242">
        <v>-1</v>
      </c>
      <c r="Z3242">
        <v>-1</v>
      </c>
      <c r="AA3242">
        <v>-1</v>
      </c>
      <c r="AB3242">
        <v>-1</v>
      </c>
      <c r="AC3242">
        <v>-1</v>
      </c>
      <c r="AD3242">
        <v>-1</v>
      </c>
      <c r="AE3242" s="4" t="s">
        <v>2828</v>
      </c>
      <c r="AF3242" s="9" t="s">
        <v>2829</v>
      </c>
      <c r="AG3242">
        <v>0</v>
      </c>
      <c r="AH3242">
        <v>0</v>
      </c>
      <c r="AI3242">
        <v>1</v>
      </c>
      <c r="AJ3242">
        <v>1</v>
      </c>
      <c r="AK3242" s="9" t="s">
        <v>2840</v>
      </c>
      <c r="AL3242">
        <f t="shared" si="1158"/>
        <v>0</v>
      </c>
      <c r="AM3242">
        <f>IF(AND(INDIRECT(AN3242)='Sample Select backend'!$C$2,INDIRECT(AO3242)=1,INDIRECT(AP3242)='Sample Select backend'!$F$2,INDIRECT(AQ3242)=1,INDIRECT(AR3242)='Sample Select backend'!$M$2),1,0)</f>
        <v>0</v>
      </c>
      <c r="AN3242" t="str">
        <f>_xlfn.CONCAT('Sample Select backend'!$C$4,ROW(AN3242))</f>
        <v>AE3242</v>
      </c>
      <c r="AO3242" s="9" t="str">
        <f>_xlfn.CONCAT('Sample Select backend'!$J$2,ROW(AO3242))</f>
        <v>AJ3242</v>
      </c>
      <c r="AP3242" t="str">
        <f>_xlfn.CONCAT('Sample Select backend'!$F$4,ROW(AP3242))</f>
        <v>AF3242</v>
      </c>
      <c r="AQ3242" t="str">
        <f>_xlfn.CONCAT('Sample Select backend'!$I$10,ROW(AQ3242))</f>
        <v>R3242</v>
      </c>
      <c r="AR3242" t="str">
        <f>_xlfn.CONCAT('Sample Select backend'!$M$4,ROW(AR3242))</f>
        <v>AK3242</v>
      </c>
      <c r="AS3242" t="str">
        <f t="shared" si="1159"/>
        <v>Slovenia</v>
      </c>
      <c r="AT3242" s="9">
        <f t="shared" si="1160"/>
        <v>27</v>
      </c>
      <c r="AU3242">
        <f t="shared" si="1161"/>
        <v>0</v>
      </c>
      <c r="AV3242" s="9">
        <v>0</v>
      </c>
    </row>
    <row r="3243" spans="1:48" x14ac:dyDescent="0.35">
      <c r="A3243" s="24" t="s">
        <v>167</v>
      </c>
      <c r="B3243" s="24">
        <v>6</v>
      </c>
      <c r="C3243" s="24">
        <v>29</v>
      </c>
      <c r="D3243" s="24" t="s">
        <v>4292</v>
      </c>
      <c r="E3243" s="24"/>
      <c r="O3243" t="s">
        <v>2800</v>
      </c>
      <c r="P3243" t="s">
        <v>2808</v>
      </c>
      <c r="Q3243" t="s">
        <v>2813</v>
      </c>
      <c r="R3243">
        <v>0</v>
      </c>
      <c r="S3243" t="s">
        <v>202</v>
      </c>
      <c r="T3243" t="s">
        <v>202</v>
      </c>
      <c r="U3243" t="s">
        <v>202</v>
      </c>
      <c r="V3243">
        <v>-1</v>
      </c>
      <c r="W3243">
        <v>-1</v>
      </c>
      <c r="X3243">
        <v>-1</v>
      </c>
      <c r="Y3243">
        <v>-1</v>
      </c>
      <c r="Z3243">
        <v>-1</v>
      </c>
      <c r="AA3243">
        <v>-1</v>
      </c>
      <c r="AB3243">
        <v>-1</v>
      </c>
      <c r="AC3243">
        <v>-1</v>
      </c>
      <c r="AD3243">
        <v>-1</v>
      </c>
      <c r="AE3243" s="4" t="s">
        <v>2828</v>
      </c>
      <c r="AF3243" s="9" t="s">
        <v>2829</v>
      </c>
      <c r="AG3243">
        <v>0</v>
      </c>
      <c r="AH3243">
        <v>0</v>
      </c>
      <c r="AI3243">
        <v>1</v>
      </c>
      <c r="AJ3243">
        <v>1</v>
      </c>
      <c r="AK3243" s="9" t="s">
        <v>2840</v>
      </c>
      <c r="AL3243">
        <f t="shared" si="1158"/>
        <v>0</v>
      </c>
      <c r="AM3243">
        <f>IF(AND(INDIRECT(AN3243)='Sample Select backend'!$C$2,INDIRECT(AO3243)=1,INDIRECT(AP3243)='Sample Select backend'!$F$2,INDIRECT(AQ3243)=1,INDIRECT(AR3243)='Sample Select backend'!$M$2),1,0)</f>
        <v>0</v>
      </c>
      <c r="AN3243" t="str">
        <f>_xlfn.CONCAT('Sample Select backend'!$C$4,ROW(AN3243))</f>
        <v>AE3243</v>
      </c>
      <c r="AO3243" s="9" t="str">
        <f>_xlfn.CONCAT('Sample Select backend'!$J$2,ROW(AO3243))</f>
        <v>AJ3243</v>
      </c>
      <c r="AP3243" t="str">
        <f>_xlfn.CONCAT('Sample Select backend'!$F$4,ROW(AP3243))</f>
        <v>AF3243</v>
      </c>
      <c r="AQ3243" t="str">
        <f>_xlfn.CONCAT('Sample Select backend'!$I$10,ROW(AQ3243))</f>
        <v>R3243</v>
      </c>
      <c r="AR3243" t="str">
        <f>_xlfn.CONCAT('Sample Select backend'!$M$4,ROW(AR3243))</f>
        <v>AK3243</v>
      </c>
      <c r="AS3243" t="str">
        <f t="shared" si="1159"/>
        <v>Slovenia</v>
      </c>
      <c r="AT3243" s="9">
        <f t="shared" si="1160"/>
        <v>29</v>
      </c>
      <c r="AU3243">
        <f t="shared" si="1161"/>
        <v>0</v>
      </c>
      <c r="AV3243" s="9">
        <v>0</v>
      </c>
    </row>
    <row r="3244" spans="1:48" x14ac:dyDescent="0.35">
      <c r="A3244" s="24" t="s">
        <v>167</v>
      </c>
      <c r="B3244" s="24">
        <v>3</v>
      </c>
      <c r="C3244" s="24" t="s">
        <v>206</v>
      </c>
      <c r="D3244" s="24" t="s">
        <v>4293</v>
      </c>
      <c r="E3244" s="24"/>
      <c r="O3244" t="s">
        <v>2800</v>
      </c>
      <c r="P3244" t="s">
        <v>2808</v>
      </c>
      <c r="Q3244" t="s">
        <v>2813</v>
      </c>
      <c r="R3244">
        <v>0</v>
      </c>
      <c r="S3244" t="s">
        <v>202</v>
      </c>
      <c r="T3244" t="s">
        <v>202</v>
      </c>
      <c r="U3244" t="s">
        <v>202</v>
      </c>
      <c r="V3244">
        <v>-1</v>
      </c>
      <c r="W3244">
        <v>-1</v>
      </c>
      <c r="X3244">
        <v>-1</v>
      </c>
      <c r="Y3244">
        <v>-1</v>
      </c>
      <c r="Z3244">
        <v>-1</v>
      </c>
      <c r="AA3244">
        <v>-1</v>
      </c>
      <c r="AB3244">
        <v>-1</v>
      </c>
      <c r="AC3244">
        <v>-1</v>
      </c>
      <c r="AD3244">
        <v>-1</v>
      </c>
      <c r="AE3244" s="4" t="s">
        <v>2828</v>
      </c>
      <c r="AF3244" s="9" t="s">
        <v>2829</v>
      </c>
      <c r="AG3244">
        <v>0</v>
      </c>
      <c r="AH3244">
        <v>0</v>
      </c>
      <c r="AI3244">
        <v>1</v>
      </c>
      <c r="AJ3244">
        <v>1</v>
      </c>
      <c r="AK3244" s="9" t="s">
        <v>2840</v>
      </c>
      <c r="AL3244">
        <f t="shared" si="1158"/>
        <v>0</v>
      </c>
      <c r="AM3244">
        <f>IF(AND(INDIRECT(AN3244)='Sample Select backend'!$C$2,INDIRECT(AO3244)=1,INDIRECT(AP3244)='Sample Select backend'!$F$2,INDIRECT(AQ3244)=1,INDIRECT(AR3244)='Sample Select backend'!$M$2),1,0)</f>
        <v>0</v>
      </c>
      <c r="AN3244" t="str">
        <f>_xlfn.CONCAT('Sample Select backend'!$C$4,ROW(AN3244))</f>
        <v>AE3244</v>
      </c>
      <c r="AO3244" s="9" t="str">
        <f>_xlfn.CONCAT('Sample Select backend'!$J$2,ROW(AO3244))</f>
        <v>AJ3244</v>
      </c>
      <c r="AP3244" t="str">
        <f>_xlfn.CONCAT('Sample Select backend'!$F$4,ROW(AP3244))</f>
        <v>AF3244</v>
      </c>
      <c r="AQ3244" t="str">
        <f>_xlfn.CONCAT('Sample Select backend'!$I$10,ROW(AQ3244))</f>
        <v>R3244</v>
      </c>
      <c r="AR3244" t="str">
        <f>_xlfn.CONCAT('Sample Select backend'!$M$4,ROW(AR3244))</f>
        <v>AK3244</v>
      </c>
      <c r="AS3244" t="str">
        <f t="shared" si="1159"/>
        <v>Slovenia</v>
      </c>
      <c r="AT3244" s="9" t="str">
        <f t="shared" si="1160"/>
        <v>Tax exemption/waiver/suspension</v>
      </c>
      <c r="AU3244">
        <f t="shared" si="1161"/>
        <v>0</v>
      </c>
      <c r="AV3244" s="9">
        <v>0</v>
      </c>
    </row>
    <row r="3245" spans="1:48" x14ac:dyDescent="0.35">
      <c r="A3245" s="24" t="s">
        <v>167</v>
      </c>
      <c r="B3245" s="24">
        <v>6</v>
      </c>
      <c r="C3245" s="24">
        <v>28</v>
      </c>
      <c r="D3245" s="24" t="s">
        <v>4294</v>
      </c>
      <c r="E3245" s="24"/>
      <c r="O3245" t="s">
        <v>2800</v>
      </c>
      <c r="P3245" t="s">
        <v>2808</v>
      </c>
      <c r="Q3245" t="s">
        <v>2813</v>
      </c>
      <c r="R3245">
        <v>0</v>
      </c>
      <c r="S3245" t="s">
        <v>202</v>
      </c>
      <c r="T3245" t="s">
        <v>202</v>
      </c>
      <c r="U3245" t="s">
        <v>202</v>
      </c>
      <c r="V3245">
        <v>-1</v>
      </c>
      <c r="W3245">
        <v>-1</v>
      </c>
      <c r="X3245">
        <v>-1</v>
      </c>
      <c r="Y3245">
        <v>-1</v>
      </c>
      <c r="Z3245">
        <v>-1</v>
      </c>
      <c r="AA3245">
        <v>-1</v>
      </c>
      <c r="AB3245">
        <v>-1</v>
      </c>
      <c r="AC3245">
        <v>-1</v>
      </c>
      <c r="AD3245">
        <v>-1</v>
      </c>
      <c r="AE3245" s="4" t="s">
        <v>2828</v>
      </c>
      <c r="AF3245" s="9" t="s">
        <v>2829</v>
      </c>
      <c r="AG3245">
        <v>0</v>
      </c>
      <c r="AH3245">
        <v>0</v>
      </c>
      <c r="AI3245">
        <v>1</v>
      </c>
      <c r="AJ3245">
        <v>1</v>
      </c>
      <c r="AK3245" s="9" t="s">
        <v>2840</v>
      </c>
      <c r="AL3245">
        <f t="shared" si="1158"/>
        <v>0</v>
      </c>
      <c r="AM3245">
        <f>IF(AND(INDIRECT(AN3245)='Sample Select backend'!$C$2,INDIRECT(AO3245)=1,INDIRECT(AP3245)='Sample Select backend'!$F$2,INDIRECT(AQ3245)=1,INDIRECT(AR3245)='Sample Select backend'!$M$2),1,0)</f>
        <v>0</v>
      </c>
      <c r="AN3245" t="str">
        <f>_xlfn.CONCAT('Sample Select backend'!$C$4,ROW(AN3245))</f>
        <v>AE3245</v>
      </c>
      <c r="AO3245" s="9" t="str">
        <f>_xlfn.CONCAT('Sample Select backend'!$J$2,ROW(AO3245))</f>
        <v>AJ3245</v>
      </c>
      <c r="AP3245" t="str">
        <f>_xlfn.CONCAT('Sample Select backend'!$F$4,ROW(AP3245))</f>
        <v>AF3245</v>
      </c>
      <c r="AQ3245" t="str">
        <f>_xlfn.CONCAT('Sample Select backend'!$I$10,ROW(AQ3245))</f>
        <v>R3245</v>
      </c>
      <c r="AR3245" t="str">
        <f>_xlfn.CONCAT('Sample Select backend'!$M$4,ROW(AR3245))</f>
        <v>AK3245</v>
      </c>
      <c r="AS3245" t="str">
        <f t="shared" si="1159"/>
        <v>Slovenia</v>
      </c>
      <c r="AT3245" s="9">
        <f t="shared" si="1160"/>
        <v>28</v>
      </c>
      <c r="AU3245">
        <f t="shared" si="1161"/>
        <v>0</v>
      </c>
      <c r="AV3245" s="9">
        <v>0</v>
      </c>
    </row>
    <row r="3246" spans="1:48" x14ac:dyDescent="0.35">
      <c r="A3246" s="24" t="s">
        <v>167</v>
      </c>
      <c r="B3246" s="24">
        <v>6</v>
      </c>
      <c r="C3246" s="24">
        <v>29</v>
      </c>
      <c r="D3246" s="24" t="s">
        <v>4295</v>
      </c>
      <c r="E3246" s="24"/>
      <c r="O3246" t="s">
        <v>2800</v>
      </c>
      <c r="P3246" t="s">
        <v>2808</v>
      </c>
      <c r="Q3246" t="s">
        <v>2813</v>
      </c>
      <c r="R3246">
        <v>0</v>
      </c>
      <c r="S3246" t="s">
        <v>202</v>
      </c>
      <c r="T3246" t="s">
        <v>202</v>
      </c>
      <c r="U3246" t="s">
        <v>202</v>
      </c>
      <c r="V3246">
        <v>-1</v>
      </c>
      <c r="W3246">
        <v>-1</v>
      </c>
      <c r="X3246">
        <v>-1</v>
      </c>
      <c r="Y3246">
        <v>-1</v>
      </c>
      <c r="Z3246">
        <v>-1</v>
      </c>
      <c r="AA3246">
        <v>-1</v>
      </c>
      <c r="AB3246">
        <v>-1</v>
      </c>
      <c r="AC3246">
        <v>-1</v>
      </c>
      <c r="AD3246">
        <v>-1</v>
      </c>
      <c r="AE3246" s="4" t="s">
        <v>2828</v>
      </c>
      <c r="AF3246" s="9" t="s">
        <v>2829</v>
      </c>
      <c r="AG3246">
        <v>0</v>
      </c>
      <c r="AH3246">
        <v>0</v>
      </c>
      <c r="AI3246">
        <v>1</v>
      </c>
      <c r="AJ3246">
        <v>1</v>
      </c>
      <c r="AK3246" s="9" t="s">
        <v>2840</v>
      </c>
      <c r="AL3246">
        <f t="shared" si="1158"/>
        <v>0</v>
      </c>
      <c r="AM3246">
        <f>IF(AND(INDIRECT(AN3246)='Sample Select backend'!$C$2,INDIRECT(AO3246)=1,INDIRECT(AP3246)='Sample Select backend'!$F$2,INDIRECT(AQ3246)=1,INDIRECT(AR3246)='Sample Select backend'!$M$2),1,0)</f>
        <v>0</v>
      </c>
      <c r="AN3246" t="str">
        <f>_xlfn.CONCAT('Sample Select backend'!$C$4,ROW(AN3246))</f>
        <v>AE3246</v>
      </c>
      <c r="AO3246" s="9" t="str">
        <f>_xlfn.CONCAT('Sample Select backend'!$J$2,ROW(AO3246))</f>
        <v>AJ3246</v>
      </c>
      <c r="AP3246" t="str">
        <f>_xlfn.CONCAT('Sample Select backend'!$F$4,ROW(AP3246))</f>
        <v>AF3246</v>
      </c>
      <c r="AQ3246" t="str">
        <f>_xlfn.CONCAT('Sample Select backend'!$I$10,ROW(AQ3246))</f>
        <v>R3246</v>
      </c>
      <c r="AR3246" t="str">
        <f>_xlfn.CONCAT('Sample Select backend'!$M$4,ROW(AR3246))</f>
        <v>AK3246</v>
      </c>
      <c r="AS3246" t="str">
        <f t="shared" si="1159"/>
        <v>Slovenia</v>
      </c>
      <c r="AT3246" s="9">
        <f t="shared" si="1160"/>
        <v>29</v>
      </c>
      <c r="AU3246">
        <f t="shared" si="1161"/>
        <v>0</v>
      </c>
      <c r="AV3246" s="9">
        <v>1</v>
      </c>
    </row>
    <row r="3247" spans="1:48" x14ac:dyDescent="0.35">
      <c r="A3247" s="24" t="s">
        <v>167</v>
      </c>
      <c r="B3247" s="24">
        <v>4</v>
      </c>
      <c r="C3247" s="24" t="s">
        <v>201</v>
      </c>
      <c r="D3247" s="24" t="s">
        <v>4296</v>
      </c>
      <c r="E3247" s="24"/>
      <c r="O3247" t="s">
        <v>2800</v>
      </c>
      <c r="P3247" t="s">
        <v>2808</v>
      </c>
      <c r="Q3247" t="s">
        <v>2813</v>
      </c>
      <c r="R3247">
        <v>0</v>
      </c>
      <c r="S3247" t="s">
        <v>202</v>
      </c>
      <c r="T3247" t="s">
        <v>202</v>
      </c>
      <c r="U3247" t="s">
        <v>202</v>
      </c>
      <c r="V3247">
        <v>-1</v>
      </c>
      <c r="W3247">
        <v>-1</v>
      </c>
      <c r="X3247">
        <v>-1</v>
      </c>
      <c r="Y3247">
        <v>-1</v>
      </c>
      <c r="Z3247">
        <v>-1</v>
      </c>
      <c r="AA3247">
        <v>-1</v>
      </c>
      <c r="AB3247">
        <v>-1</v>
      </c>
      <c r="AC3247">
        <v>-1</v>
      </c>
      <c r="AD3247">
        <v>-1</v>
      </c>
      <c r="AE3247" s="4" t="s">
        <v>2828</v>
      </c>
      <c r="AF3247" s="9" t="s">
        <v>2829</v>
      </c>
      <c r="AG3247">
        <v>0</v>
      </c>
      <c r="AH3247">
        <v>0</v>
      </c>
      <c r="AI3247">
        <v>1</v>
      </c>
      <c r="AJ3247">
        <v>1</v>
      </c>
      <c r="AK3247" s="9" t="s">
        <v>2840</v>
      </c>
      <c r="AL3247">
        <f t="shared" si="1158"/>
        <v>0</v>
      </c>
      <c r="AM3247">
        <f>IF(AND(INDIRECT(AN3247)='Sample Select backend'!$C$2,INDIRECT(AO3247)=1,INDIRECT(AP3247)='Sample Select backend'!$F$2,INDIRECT(AQ3247)=1,INDIRECT(AR3247)='Sample Select backend'!$M$2),1,0)</f>
        <v>0</v>
      </c>
      <c r="AN3247" t="str">
        <f>_xlfn.CONCAT('Sample Select backend'!$C$4,ROW(AN3247))</f>
        <v>AE3247</v>
      </c>
      <c r="AO3247" s="9" t="str">
        <f>_xlfn.CONCAT('Sample Select backend'!$J$2,ROW(AO3247))</f>
        <v>AJ3247</v>
      </c>
      <c r="AP3247" t="str">
        <f>_xlfn.CONCAT('Sample Select backend'!$F$4,ROW(AP3247))</f>
        <v>AF3247</v>
      </c>
      <c r="AQ3247" t="str">
        <f>_xlfn.CONCAT('Sample Select backend'!$I$10,ROW(AQ3247))</f>
        <v>R3247</v>
      </c>
      <c r="AR3247" t="str">
        <f>_xlfn.CONCAT('Sample Select backend'!$M$4,ROW(AR3247))</f>
        <v>AK3247</v>
      </c>
      <c r="AS3247" t="str">
        <f t="shared" si="1159"/>
        <v>Slovenia</v>
      </c>
      <c r="AT3247" s="9" t="str">
        <f t="shared" si="1160"/>
        <v>Other</v>
      </c>
      <c r="AU3247">
        <f t="shared" si="1161"/>
        <v>0</v>
      </c>
      <c r="AV3247" s="9">
        <v>1</v>
      </c>
    </row>
    <row r="3248" spans="1:48" x14ac:dyDescent="0.35">
      <c r="A3248" t="s">
        <v>158</v>
      </c>
      <c r="B3248">
        <v>7</v>
      </c>
      <c r="C3248">
        <v>30</v>
      </c>
      <c r="D3248" t="s">
        <v>2118</v>
      </c>
      <c r="E3248">
        <v>1</v>
      </c>
      <c r="F3248">
        <v>1</v>
      </c>
      <c r="G3248">
        <v>2</v>
      </c>
      <c r="H3248">
        <v>1</v>
      </c>
      <c r="I3248">
        <v>2</v>
      </c>
      <c r="J3248">
        <v>2</v>
      </c>
      <c r="K3248">
        <v>1</v>
      </c>
      <c r="L3248">
        <v>-2</v>
      </c>
      <c r="M3248">
        <v>1</v>
      </c>
      <c r="N3248" t="s">
        <v>2757</v>
      </c>
      <c r="O3248" t="s">
        <v>2805</v>
      </c>
      <c r="P3248" t="s">
        <v>2809</v>
      </c>
      <c r="Q3248" t="s">
        <v>2815</v>
      </c>
      <c r="R3248">
        <v>0</v>
      </c>
      <c r="S3248">
        <v>-5</v>
      </c>
      <c r="T3248" t="s">
        <v>202</v>
      </c>
      <c r="U3248" t="s">
        <v>202</v>
      </c>
      <c r="V3248">
        <f t="shared" ref="V3248:AD3253" si="1171">IF(E3248&gt;0,1,IF(E3248&lt;0,0,-1))</f>
        <v>1</v>
      </c>
      <c r="W3248">
        <f t="shared" si="1171"/>
        <v>1</v>
      </c>
      <c r="X3248">
        <f t="shared" si="1171"/>
        <v>1</v>
      </c>
      <c r="Y3248">
        <f t="shared" si="1171"/>
        <v>1</v>
      </c>
      <c r="Z3248">
        <f t="shared" si="1171"/>
        <v>1</v>
      </c>
      <c r="AA3248">
        <f t="shared" si="1171"/>
        <v>1</v>
      </c>
      <c r="AB3248">
        <f t="shared" si="1171"/>
        <v>1</v>
      </c>
      <c r="AC3248">
        <f t="shared" si="1171"/>
        <v>0</v>
      </c>
      <c r="AD3248">
        <f t="shared" si="1171"/>
        <v>1</v>
      </c>
      <c r="AE3248" s="4" t="s">
        <v>2828</v>
      </c>
      <c r="AF3248" s="9" t="s">
        <v>2829</v>
      </c>
      <c r="AG3248">
        <v>1</v>
      </c>
      <c r="AH3248">
        <v>0</v>
      </c>
      <c r="AI3248">
        <v>0</v>
      </c>
      <c r="AJ3248">
        <v>1</v>
      </c>
      <c r="AK3248" s="9" t="s">
        <v>2840</v>
      </c>
      <c r="AL3248">
        <f t="shared" si="1158"/>
        <v>0</v>
      </c>
      <c r="AM3248">
        <f>IF(AND(INDIRECT(AN3248)='Sample Select backend'!$C$2,INDIRECT(AO3248)=1,INDIRECT(AP3248)='Sample Select backend'!$F$2,INDIRECT(AQ3248)=1,INDIRECT(AR3248)='Sample Select backend'!$M$2),1,0)</f>
        <v>0</v>
      </c>
      <c r="AN3248" t="str">
        <f>_xlfn.CONCAT('Sample Select backend'!$C$4,ROW(AN3248))</f>
        <v>AE3248</v>
      </c>
      <c r="AO3248" s="9" t="str">
        <f>_xlfn.CONCAT('Sample Select backend'!$J$2,ROW(AO3248))</f>
        <v>AJ3248</v>
      </c>
      <c r="AP3248" t="str">
        <f>_xlfn.CONCAT('Sample Select backend'!$F$4,ROW(AP3248))</f>
        <v>AF3248</v>
      </c>
      <c r="AQ3248" t="str">
        <f>_xlfn.CONCAT('Sample Select backend'!$I$10,ROW(AQ3248))</f>
        <v>R3248</v>
      </c>
      <c r="AR3248" t="str">
        <f>_xlfn.CONCAT('Sample Select backend'!$M$4,ROW(AR3248))</f>
        <v>AK3248</v>
      </c>
      <c r="AS3248" t="str">
        <f t="shared" si="1159"/>
        <v>Solomon Islands</v>
      </c>
      <c r="AT3248" s="9">
        <f t="shared" si="1160"/>
        <v>30</v>
      </c>
      <c r="AU3248">
        <f t="shared" si="1161"/>
        <v>1</v>
      </c>
      <c r="AV3248" s="9">
        <v>1</v>
      </c>
    </row>
    <row r="3249" spans="1:48" x14ac:dyDescent="0.35">
      <c r="A3249" t="s">
        <v>158</v>
      </c>
      <c r="B3249">
        <v>5</v>
      </c>
      <c r="C3249" t="s">
        <v>204</v>
      </c>
      <c r="D3249" t="s">
        <v>2117</v>
      </c>
      <c r="E3249">
        <v>1</v>
      </c>
      <c r="F3249">
        <v>-2</v>
      </c>
      <c r="G3249">
        <v>-2</v>
      </c>
      <c r="H3249">
        <v>2</v>
      </c>
      <c r="I3249">
        <v>-2</v>
      </c>
      <c r="J3249">
        <v>2</v>
      </c>
      <c r="K3249">
        <v>1</v>
      </c>
      <c r="L3249">
        <v>2</v>
      </c>
      <c r="M3249">
        <v>1</v>
      </c>
      <c r="N3249" t="s">
        <v>2757</v>
      </c>
      <c r="O3249" t="s">
        <v>2805</v>
      </c>
      <c r="P3249" t="s">
        <v>2809</v>
      </c>
      <c r="Q3249" t="s">
        <v>2815</v>
      </c>
      <c r="R3249">
        <v>0</v>
      </c>
      <c r="S3249">
        <v>-5</v>
      </c>
      <c r="T3249" t="s">
        <v>202</v>
      </c>
      <c r="U3249" t="s">
        <v>202</v>
      </c>
      <c r="V3249">
        <f t="shared" si="1171"/>
        <v>1</v>
      </c>
      <c r="W3249">
        <f t="shared" si="1171"/>
        <v>0</v>
      </c>
      <c r="X3249">
        <f t="shared" si="1171"/>
        <v>0</v>
      </c>
      <c r="Y3249">
        <f t="shared" si="1171"/>
        <v>1</v>
      </c>
      <c r="Z3249">
        <f t="shared" si="1171"/>
        <v>0</v>
      </c>
      <c r="AA3249">
        <f t="shared" si="1171"/>
        <v>1</v>
      </c>
      <c r="AB3249">
        <f t="shared" si="1171"/>
        <v>1</v>
      </c>
      <c r="AC3249">
        <f t="shared" si="1171"/>
        <v>1</v>
      </c>
      <c r="AD3249">
        <f t="shared" si="1171"/>
        <v>1</v>
      </c>
      <c r="AE3249" s="4" t="s">
        <v>2828</v>
      </c>
      <c r="AF3249" s="9" t="s">
        <v>2829</v>
      </c>
      <c r="AG3249">
        <v>1</v>
      </c>
      <c r="AH3249">
        <v>0</v>
      </c>
      <c r="AI3249">
        <v>0</v>
      </c>
      <c r="AJ3249">
        <v>1</v>
      </c>
      <c r="AK3249" s="9" t="s">
        <v>2840</v>
      </c>
      <c r="AL3249">
        <f t="shared" si="1158"/>
        <v>0</v>
      </c>
      <c r="AM3249">
        <f>IF(AND(INDIRECT(AN3249)='Sample Select backend'!$C$2,INDIRECT(AO3249)=1,INDIRECT(AP3249)='Sample Select backend'!$F$2,INDIRECT(AQ3249)=1,INDIRECT(AR3249)='Sample Select backend'!$M$2),1,0)</f>
        <v>0</v>
      </c>
      <c r="AN3249" t="str">
        <f>_xlfn.CONCAT('Sample Select backend'!$C$4,ROW(AN3249))</f>
        <v>AE3249</v>
      </c>
      <c r="AO3249" s="9" t="str">
        <f>_xlfn.CONCAT('Sample Select backend'!$J$2,ROW(AO3249))</f>
        <v>AJ3249</v>
      </c>
      <c r="AP3249" t="str">
        <f>_xlfn.CONCAT('Sample Select backend'!$F$4,ROW(AP3249))</f>
        <v>AF3249</v>
      </c>
      <c r="AQ3249" t="str">
        <f>_xlfn.CONCAT('Sample Select backend'!$I$10,ROW(AQ3249))</f>
        <v>R3249</v>
      </c>
      <c r="AR3249" t="str">
        <f>_xlfn.CONCAT('Sample Select backend'!$M$4,ROW(AR3249))</f>
        <v>AK3249</v>
      </c>
      <c r="AS3249" t="str">
        <f t="shared" si="1159"/>
        <v>Solomon Islands</v>
      </c>
      <c r="AT3249" s="9" t="str">
        <f t="shared" si="1160"/>
        <v>General</v>
      </c>
      <c r="AU3249">
        <f t="shared" si="1161"/>
        <v>0</v>
      </c>
      <c r="AV3249" s="9">
        <v>1</v>
      </c>
    </row>
    <row r="3250" spans="1:48" x14ac:dyDescent="0.35">
      <c r="A3250" t="s">
        <v>158</v>
      </c>
      <c r="B3250">
        <v>5</v>
      </c>
      <c r="C3250">
        <v>23</v>
      </c>
      <c r="D3250" t="s">
        <v>2113</v>
      </c>
      <c r="E3250">
        <v>1</v>
      </c>
      <c r="F3250">
        <v>-2</v>
      </c>
      <c r="G3250">
        <v>-2</v>
      </c>
      <c r="H3250">
        <v>-1</v>
      </c>
      <c r="I3250">
        <v>-2</v>
      </c>
      <c r="J3250">
        <v>-1</v>
      </c>
      <c r="K3250">
        <v>1</v>
      </c>
      <c r="L3250">
        <v>2</v>
      </c>
      <c r="M3250">
        <v>1</v>
      </c>
      <c r="N3250" t="s">
        <v>2757</v>
      </c>
      <c r="O3250" t="s">
        <v>2805</v>
      </c>
      <c r="P3250" t="s">
        <v>2809</v>
      </c>
      <c r="Q3250" t="s">
        <v>2815</v>
      </c>
      <c r="R3250">
        <v>0</v>
      </c>
      <c r="S3250">
        <v>-5</v>
      </c>
      <c r="T3250" t="s">
        <v>202</v>
      </c>
      <c r="U3250" t="s">
        <v>202</v>
      </c>
      <c r="V3250">
        <f t="shared" si="1171"/>
        <v>1</v>
      </c>
      <c r="W3250">
        <f t="shared" si="1171"/>
        <v>0</v>
      </c>
      <c r="X3250">
        <f t="shared" si="1171"/>
        <v>0</v>
      </c>
      <c r="Y3250">
        <f t="shared" si="1171"/>
        <v>0</v>
      </c>
      <c r="Z3250">
        <f t="shared" si="1171"/>
        <v>0</v>
      </c>
      <c r="AA3250">
        <f t="shared" si="1171"/>
        <v>0</v>
      </c>
      <c r="AB3250">
        <f t="shared" si="1171"/>
        <v>1</v>
      </c>
      <c r="AC3250">
        <f t="shared" si="1171"/>
        <v>1</v>
      </c>
      <c r="AD3250">
        <f t="shared" si="1171"/>
        <v>1</v>
      </c>
      <c r="AE3250" s="4" t="s">
        <v>2828</v>
      </c>
      <c r="AF3250" s="9" t="s">
        <v>2829</v>
      </c>
      <c r="AG3250">
        <v>1</v>
      </c>
      <c r="AH3250">
        <v>0</v>
      </c>
      <c r="AI3250">
        <v>0</v>
      </c>
      <c r="AJ3250">
        <v>1</v>
      </c>
      <c r="AK3250" s="9" t="s">
        <v>2840</v>
      </c>
      <c r="AL3250">
        <f t="shared" si="1158"/>
        <v>0</v>
      </c>
      <c r="AM3250">
        <f>IF(AND(INDIRECT(AN3250)='Sample Select backend'!$C$2,INDIRECT(AO3250)=1,INDIRECT(AP3250)='Sample Select backend'!$F$2,INDIRECT(AQ3250)=1,INDIRECT(AR3250)='Sample Select backend'!$M$2),1,0)</f>
        <v>0</v>
      </c>
      <c r="AN3250" t="str">
        <f>_xlfn.CONCAT('Sample Select backend'!$C$4,ROW(AN3250))</f>
        <v>AE3250</v>
      </c>
      <c r="AO3250" s="9" t="str">
        <f>_xlfn.CONCAT('Sample Select backend'!$J$2,ROW(AO3250))</f>
        <v>AJ3250</v>
      </c>
      <c r="AP3250" t="str">
        <f>_xlfn.CONCAT('Sample Select backend'!$F$4,ROW(AP3250))</f>
        <v>AF3250</v>
      </c>
      <c r="AQ3250" t="str">
        <f>_xlfn.CONCAT('Sample Select backend'!$I$10,ROW(AQ3250))</f>
        <v>R3250</v>
      </c>
      <c r="AR3250" t="str">
        <f>_xlfn.CONCAT('Sample Select backend'!$M$4,ROW(AR3250))</f>
        <v>AK3250</v>
      </c>
      <c r="AS3250" t="str">
        <f t="shared" si="1159"/>
        <v>Solomon Islands</v>
      </c>
      <c r="AT3250" s="9">
        <f t="shared" si="1160"/>
        <v>23</v>
      </c>
      <c r="AU3250">
        <f t="shared" si="1161"/>
        <v>0</v>
      </c>
      <c r="AV3250" s="9">
        <v>1</v>
      </c>
    </row>
    <row r="3251" spans="1:48" x14ac:dyDescent="0.35">
      <c r="A3251" t="s">
        <v>158</v>
      </c>
      <c r="B3251">
        <v>6</v>
      </c>
      <c r="C3251">
        <v>28</v>
      </c>
      <c r="D3251" t="s">
        <v>2114</v>
      </c>
      <c r="E3251">
        <v>-2</v>
      </c>
      <c r="F3251">
        <v>1</v>
      </c>
      <c r="G3251">
        <v>2</v>
      </c>
      <c r="H3251">
        <v>-1</v>
      </c>
      <c r="I3251">
        <v>2</v>
      </c>
      <c r="J3251">
        <v>2</v>
      </c>
      <c r="K3251">
        <v>1</v>
      </c>
      <c r="L3251">
        <v>2</v>
      </c>
      <c r="M3251">
        <v>1</v>
      </c>
      <c r="N3251" t="s">
        <v>2757</v>
      </c>
      <c r="O3251" t="s">
        <v>2805</v>
      </c>
      <c r="P3251" t="s">
        <v>2809</v>
      </c>
      <c r="Q3251" t="s">
        <v>2815</v>
      </c>
      <c r="R3251">
        <v>0</v>
      </c>
      <c r="S3251">
        <v>-5</v>
      </c>
      <c r="T3251" t="s">
        <v>202</v>
      </c>
      <c r="U3251" t="s">
        <v>202</v>
      </c>
      <c r="V3251">
        <f t="shared" si="1171"/>
        <v>0</v>
      </c>
      <c r="W3251">
        <f t="shared" si="1171"/>
        <v>1</v>
      </c>
      <c r="X3251">
        <f t="shared" si="1171"/>
        <v>1</v>
      </c>
      <c r="Y3251">
        <f t="shared" si="1171"/>
        <v>0</v>
      </c>
      <c r="Z3251">
        <f t="shared" si="1171"/>
        <v>1</v>
      </c>
      <c r="AA3251">
        <f t="shared" si="1171"/>
        <v>1</v>
      </c>
      <c r="AB3251">
        <f t="shared" si="1171"/>
        <v>1</v>
      </c>
      <c r="AC3251">
        <f t="shared" si="1171"/>
        <v>1</v>
      </c>
      <c r="AD3251">
        <f t="shared" si="1171"/>
        <v>1</v>
      </c>
      <c r="AE3251" s="4" t="s">
        <v>2828</v>
      </c>
      <c r="AF3251" s="9" t="s">
        <v>2829</v>
      </c>
      <c r="AG3251">
        <v>1</v>
      </c>
      <c r="AH3251">
        <v>0</v>
      </c>
      <c r="AI3251">
        <v>0</v>
      </c>
      <c r="AJ3251">
        <v>1</v>
      </c>
      <c r="AK3251" s="9" t="s">
        <v>2840</v>
      </c>
      <c r="AL3251">
        <f t="shared" si="1158"/>
        <v>0</v>
      </c>
      <c r="AM3251">
        <f>IF(AND(INDIRECT(AN3251)='Sample Select backend'!$C$2,INDIRECT(AO3251)=1,INDIRECT(AP3251)='Sample Select backend'!$F$2,INDIRECT(AQ3251)=1,INDIRECT(AR3251)='Sample Select backend'!$M$2),1,0)</f>
        <v>0</v>
      </c>
      <c r="AN3251" t="str">
        <f>_xlfn.CONCAT('Sample Select backend'!$C$4,ROW(AN3251))</f>
        <v>AE3251</v>
      </c>
      <c r="AO3251" s="9" t="str">
        <f>_xlfn.CONCAT('Sample Select backend'!$J$2,ROW(AO3251))</f>
        <v>AJ3251</v>
      </c>
      <c r="AP3251" t="str">
        <f>_xlfn.CONCAT('Sample Select backend'!$F$4,ROW(AP3251))</f>
        <v>AF3251</v>
      </c>
      <c r="AQ3251" t="str">
        <f>_xlfn.CONCAT('Sample Select backend'!$I$10,ROW(AQ3251))</f>
        <v>R3251</v>
      </c>
      <c r="AR3251" t="str">
        <f>_xlfn.CONCAT('Sample Select backend'!$M$4,ROW(AR3251))</f>
        <v>AK3251</v>
      </c>
      <c r="AS3251" t="str">
        <f t="shared" si="1159"/>
        <v>Solomon Islands</v>
      </c>
      <c r="AT3251" s="9">
        <f t="shared" si="1160"/>
        <v>28</v>
      </c>
      <c r="AU3251">
        <f t="shared" si="1161"/>
        <v>0</v>
      </c>
      <c r="AV3251" s="9">
        <v>1</v>
      </c>
    </row>
    <row r="3252" spans="1:48" x14ac:dyDescent="0.35">
      <c r="A3252" t="s">
        <v>158</v>
      </c>
      <c r="B3252">
        <v>6</v>
      </c>
      <c r="C3252">
        <v>29</v>
      </c>
      <c r="D3252" t="s">
        <v>2116</v>
      </c>
      <c r="E3252">
        <v>-2</v>
      </c>
      <c r="F3252">
        <v>1</v>
      </c>
      <c r="G3252">
        <v>-2</v>
      </c>
      <c r="H3252">
        <v>-1</v>
      </c>
      <c r="I3252">
        <v>-2</v>
      </c>
      <c r="J3252">
        <v>-2</v>
      </c>
      <c r="K3252">
        <v>2</v>
      </c>
      <c r="L3252">
        <v>2</v>
      </c>
      <c r="M3252">
        <v>1</v>
      </c>
      <c r="N3252" t="s">
        <v>2757</v>
      </c>
      <c r="O3252" t="s">
        <v>2805</v>
      </c>
      <c r="P3252" t="s">
        <v>2809</v>
      </c>
      <c r="Q3252" t="s">
        <v>2815</v>
      </c>
      <c r="R3252">
        <v>0</v>
      </c>
      <c r="S3252">
        <v>-5</v>
      </c>
      <c r="T3252" t="s">
        <v>202</v>
      </c>
      <c r="U3252" t="s">
        <v>202</v>
      </c>
      <c r="V3252">
        <f t="shared" si="1171"/>
        <v>0</v>
      </c>
      <c r="W3252">
        <f t="shared" si="1171"/>
        <v>1</v>
      </c>
      <c r="X3252">
        <f t="shared" si="1171"/>
        <v>0</v>
      </c>
      <c r="Y3252">
        <f t="shared" si="1171"/>
        <v>0</v>
      </c>
      <c r="Z3252">
        <f t="shared" si="1171"/>
        <v>0</v>
      </c>
      <c r="AA3252">
        <f t="shared" si="1171"/>
        <v>0</v>
      </c>
      <c r="AB3252">
        <f t="shared" si="1171"/>
        <v>1</v>
      </c>
      <c r="AC3252">
        <f t="shared" si="1171"/>
        <v>1</v>
      </c>
      <c r="AD3252">
        <f t="shared" si="1171"/>
        <v>1</v>
      </c>
      <c r="AE3252" s="4" t="s">
        <v>2828</v>
      </c>
      <c r="AF3252" s="9" t="s">
        <v>2829</v>
      </c>
      <c r="AG3252">
        <v>1</v>
      </c>
      <c r="AH3252">
        <v>0</v>
      </c>
      <c r="AI3252">
        <v>0</v>
      </c>
      <c r="AJ3252">
        <v>1</v>
      </c>
      <c r="AK3252" s="9" t="s">
        <v>2840</v>
      </c>
      <c r="AL3252">
        <f t="shared" si="1158"/>
        <v>0</v>
      </c>
      <c r="AM3252">
        <f>IF(AND(INDIRECT(AN3252)='Sample Select backend'!$C$2,INDIRECT(AO3252)=1,INDIRECT(AP3252)='Sample Select backend'!$F$2,INDIRECT(AQ3252)=1,INDIRECT(AR3252)='Sample Select backend'!$M$2),1,0)</f>
        <v>0</v>
      </c>
      <c r="AN3252" t="str">
        <f>_xlfn.CONCAT('Sample Select backend'!$C$4,ROW(AN3252))</f>
        <v>AE3252</v>
      </c>
      <c r="AO3252" s="9" t="str">
        <f>_xlfn.CONCAT('Sample Select backend'!$J$2,ROW(AO3252))</f>
        <v>AJ3252</v>
      </c>
      <c r="AP3252" t="str">
        <f>_xlfn.CONCAT('Sample Select backend'!$F$4,ROW(AP3252))</f>
        <v>AF3252</v>
      </c>
      <c r="AQ3252" t="str">
        <f>_xlfn.CONCAT('Sample Select backend'!$I$10,ROW(AQ3252))</f>
        <v>R3252</v>
      </c>
      <c r="AR3252" t="str">
        <f>_xlfn.CONCAT('Sample Select backend'!$M$4,ROW(AR3252))</f>
        <v>AK3252</v>
      </c>
      <c r="AS3252" t="str">
        <f t="shared" si="1159"/>
        <v>Solomon Islands</v>
      </c>
      <c r="AT3252" s="9">
        <f t="shared" si="1160"/>
        <v>29</v>
      </c>
      <c r="AU3252">
        <f t="shared" si="1161"/>
        <v>0</v>
      </c>
      <c r="AV3252" s="9">
        <v>0</v>
      </c>
    </row>
    <row r="3253" spans="1:48" x14ac:dyDescent="0.35">
      <c r="A3253" t="s">
        <v>158</v>
      </c>
      <c r="B3253">
        <v>5</v>
      </c>
      <c r="C3253">
        <v>21</v>
      </c>
      <c r="D3253" t="s">
        <v>2115</v>
      </c>
      <c r="E3253">
        <v>1</v>
      </c>
      <c r="F3253">
        <v>-2</v>
      </c>
      <c r="G3253">
        <v>2</v>
      </c>
      <c r="H3253">
        <v>1</v>
      </c>
      <c r="I3253">
        <v>1</v>
      </c>
      <c r="J3253">
        <v>-1</v>
      </c>
      <c r="K3253">
        <v>-1</v>
      </c>
      <c r="L3253">
        <v>2</v>
      </c>
      <c r="M3253">
        <v>1</v>
      </c>
      <c r="N3253" t="s">
        <v>2757</v>
      </c>
      <c r="O3253" t="s">
        <v>2805</v>
      </c>
      <c r="P3253" t="s">
        <v>2809</v>
      </c>
      <c r="Q3253" t="s">
        <v>2815</v>
      </c>
      <c r="R3253">
        <v>0</v>
      </c>
      <c r="S3253">
        <v>-5</v>
      </c>
      <c r="T3253" t="s">
        <v>202</v>
      </c>
      <c r="U3253" t="s">
        <v>202</v>
      </c>
      <c r="V3253">
        <f t="shared" si="1171"/>
        <v>1</v>
      </c>
      <c r="W3253">
        <f t="shared" si="1171"/>
        <v>0</v>
      </c>
      <c r="X3253">
        <f t="shared" si="1171"/>
        <v>1</v>
      </c>
      <c r="Y3253">
        <f t="shared" si="1171"/>
        <v>1</v>
      </c>
      <c r="Z3253">
        <f t="shared" si="1171"/>
        <v>1</v>
      </c>
      <c r="AA3253">
        <f t="shared" si="1171"/>
        <v>0</v>
      </c>
      <c r="AB3253">
        <f t="shared" si="1171"/>
        <v>0</v>
      </c>
      <c r="AC3253">
        <f t="shared" si="1171"/>
        <v>1</v>
      </c>
      <c r="AD3253">
        <f t="shared" si="1171"/>
        <v>1</v>
      </c>
      <c r="AE3253" s="4" t="s">
        <v>2828</v>
      </c>
      <c r="AF3253" s="9" t="s">
        <v>2829</v>
      </c>
      <c r="AG3253">
        <v>1</v>
      </c>
      <c r="AH3253">
        <v>0</v>
      </c>
      <c r="AI3253">
        <v>0</v>
      </c>
      <c r="AJ3253">
        <v>1</v>
      </c>
      <c r="AK3253" s="9" t="s">
        <v>2840</v>
      </c>
      <c r="AL3253">
        <f t="shared" si="1158"/>
        <v>0</v>
      </c>
      <c r="AM3253">
        <f>IF(AND(INDIRECT(AN3253)='Sample Select backend'!$C$2,INDIRECT(AO3253)=1,INDIRECT(AP3253)='Sample Select backend'!$F$2,INDIRECT(AQ3253)=1,INDIRECT(AR3253)='Sample Select backend'!$M$2),1,0)</f>
        <v>0</v>
      </c>
      <c r="AN3253" t="str">
        <f>_xlfn.CONCAT('Sample Select backend'!$C$4,ROW(AN3253))</f>
        <v>AE3253</v>
      </c>
      <c r="AO3253" s="9" t="str">
        <f>_xlfn.CONCAT('Sample Select backend'!$J$2,ROW(AO3253))</f>
        <v>AJ3253</v>
      </c>
      <c r="AP3253" t="str">
        <f>_xlfn.CONCAT('Sample Select backend'!$F$4,ROW(AP3253))</f>
        <v>AF3253</v>
      </c>
      <c r="AQ3253" t="str">
        <f>_xlfn.CONCAT('Sample Select backend'!$I$10,ROW(AQ3253))</f>
        <v>R3253</v>
      </c>
      <c r="AR3253" t="str">
        <f>_xlfn.CONCAT('Sample Select backend'!$M$4,ROW(AR3253))</f>
        <v>AK3253</v>
      </c>
      <c r="AS3253" t="str">
        <f t="shared" si="1159"/>
        <v>Solomon Islands</v>
      </c>
      <c r="AT3253" s="9">
        <f t="shared" si="1160"/>
        <v>21</v>
      </c>
      <c r="AU3253">
        <f t="shared" si="1161"/>
        <v>0</v>
      </c>
      <c r="AV3253" s="9">
        <v>0</v>
      </c>
    </row>
    <row r="3254" spans="1:48" x14ac:dyDescent="0.35">
      <c r="A3254" s="24" t="s">
        <v>158</v>
      </c>
      <c r="B3254" s="24">
        <v>6</v>
      </c>
      <c r="C3254" s="24">
        <v>28</v>
      </c>
      <c r="D3254" s="24" t="s">
        <v>4297</v>
      </c>
      <c r="E3254" s="24"/>
      <c r="O3254" t="s">
        <v>2805</v>
      </c>
      <c r="P3254" t="s">
        <v>2809</v>
      </c>
      <c r="Q3254" t="s">
        <v>2815</v>
      </c>
      <c r="R3254">
        <v>0</v>
      </c>
      <c r="S3254">
        <v>-5</v>
      </c>
      <c r="T3254" t="s">
        <v>202</v>
      </c>
      <c r="U3254" t="s">
        <v>202</v>
      </c>
      <c r="V3254">
        <v>-1</v>
      </c>
      <c r="W3254">
        <v>-1</v>
      </c>
      <c r="X3254">
        <v>-1</v>
      </c>
      <c r="Y3254">
        <v>-1</v>
      </c>
      <c r="Z3254">
        <v>-1</v>
      </c>
      <c r="AA3254">
        <v>-1</v>
      </c>
      <c r="AB3254">
        <v>-1</v>
      </c>
      <c r="AC3254">
        <v>-1</v>
      </c>
      <c r="AD3254">
        <v>-1</v>
      </c>
      <c r="AE3254" s="4" t="s">
        <v>2828</v>
      </c>
      <c r="AF3254" s="9" t="s">
        <v>2829</v>
      </c>
      <c r="AG3254">
        <v>1</v>
      </c>
      <c r="AH3254">
        <v>0</v>
      </c>
      <c r="AI3254">
        <v>0</v>
      </c>
      <c r="AJ3254">
        <v>1</v>
      </c>
      <c r="AK3254" s="9" t="s">
        <v>2840</v>
      </c>
      <c r="AL3254">
        <f t="shared" si="1158"/>
        <v>0</v>
      </c>
      <c r="AM3254">
        <f>IF(AND(INDIRECT(AN3254)='Sample Select backend'!$C$2,INDIRECT(AO3254)=1,INDIRECT(AP3254)='Sample Select backend'!$F$2,INDIRECT(AQ3254)=1,INDIRECT(AR3254)='Sample Select backend'!$M$2),1,0)</f>
        <v>0</v>
      </c>
      <c r="AN3254" t="str">
        <f>_xlfn.CONCAT('Sample Select backend'!$C$4,ROW(AN3254))</f>
        <v>AE3254</v>
      </c>
      <c r="AO3254" s="9" t="str">
        <f>_xlfn.CONCAT('Sample Select backend'!$J$2,ROW(AO3254))</f>
        <v>AJ3254</v>
      </c>
      <c r="AP3254" t="str">
        <f>_xlfn.CONCAT('Sample Select backend'!$F$4,ROW(AP3254))</f>
        <v>AF3254</v>
      </c>
      <c r="AQ3254" t="str">
        <f>_xlfn.CONCAT('Sample Select backend'!$I$10,ROW(AQ3254))</f>
        <v>R3254</v>
      </c>
      <c r="AR3254" t="str">
        <f>_xlfn.CONCAT('Sample Select backend'!$M$4,ROW(AR3254))</f>
        <v>AK3254</v>
      </c>
      <c r="AS3254" t="str">
        <f t="shared" si="1159"/>
        <v>Solomon Islands</v>
      </c>
      <c r="AT3254" s="9">
        <f t="shared" si="1160"/>
        <v>28</v>
      </c>
      <c r="AU3254">
        <f t="shared" si="1161"/>
        <v>0</v>
      </c>
      <c r="AV3254" s="9">
        <v>0</v>
      </c>
    </row>
    <row r="3255" spans="1:48" x14ac:dyDescent="0.35">
      <c r="A3255" s="24" t="s">
        <v>158</v>
      </c>
      <c r="B3255" s="24">
        <v>6</v>
      </c>
      <c r="C3255" s="24">
        <v>28</v>
      </c>
      <c r="D3255" s="24" t="s">
        <v>4298</v>
      </c>
      <c r="E3255" s="24"/>
      <c r="O3255" t="s">
        <v>2805</v>
      </c>
      <c r="P3255" t="s">
        <v>2809</v>
      </c>
      <c r="Q3255" t="s">
        <v>2815</v>
      </c>
      <c r="R3255">
        <v>0</v>
      </c>
      <c r="S3255">
        <v>-5</v>
      </c>
      <c r="T3255" t="s">
        <v>202</v>
      </c>
      <c r="U3255" t="s">
        <v>202</v>
      </c>
      <c r="V3255">
        <v>-1</v>
      </c>
      <c r="W3255">
        <v>-1</v>
      </c>
      <c r="X3255">
        <v>-1</v>
      </c>
      <c r="Y3255">
        <v>-1</v>
      </c>
      <c r="Z3255">
        <v>-1</v>
      </c>
      <c r="AA3255">
        <v>-1</v>
      </c>
      <c r="AB3255">
        <v>-1</v>
      </c>
      <c r="AC3255">
        <v>-1</v>
      </c>
      <c r="AD3255">
        <v>-1</v>
      </c>
      <c r="AE3255" s="4" t="s">
        <v>2828</v>
      </c>
      <c r="AF3255" s="9" t="s">
        <v>2829</v>
      </c>
      <c r="AG3255">
        <v>1</v>
      </c>
      <c r="AH3255">
        <v>0</v>
      </c>
      <c r="AI3255">
        <v>0</v>
      </c>
      <c r="AJ3255">
        <v>1</v>
      </c>
      <c r="AK3255" s="9" t="s">
        <v>2840</v>
      </c>
      <c r="AL3255">
        <f t="shared" si="1158"/>
        <v>0</v>
      </c>
      <c r="AM3255">
        <f>IF(AND(INDIRECT(AN3255)='Sample Select backend'!$C$2,INDIRECT(AO3255)=1,INDIRECT(AP3255)='Sample Select backend'!$F$2,INDIRECT(AQ3255)=1,INDIRECT(AR3255)='Sample Select backend'!$M$2),1,0)</f>
        <v>0</v>
      </c>
      <c r="AN3255" t="str">
        <f>_xlfn.CONCAT('Sample Select backend'!$C$4,ROW(AN3255))</f>
        <v>AE3255</v>
      </c>
      <c r="AO3255" s="9" t="str">
        <f>_xlfn.CONCAT('Sample Select backend'!$J$2,ROW(AO3255))</f>
        <v>AJ3255</v>
      </c>
      <c r="AP3255" t="str">
        <f>_xlfn.CONCAT('Sample Select backend'!$F$4,ROW(AP3255))</f>
        <v>AF3255</v>
      </c>
      <c r="AQ3255" t="str">
        <f>_xlfn.CONCAT('Sample Select backend'!$I$10,ROW(AQ3255))</f>
        <v>R3255</v>
      </c>
      <c r="AR3255" t="str">
        <f>_xlfn.CONCAT('Sample Select backend'!$M$4,ROW(AR3255))</f>
        <v>AK3255</v>
      </c>
      <c r="AS3255" t="str">
        <f t="shared" si="1159"/>
        <v>Solomon Islands</v>
      </c>
      <c r="AT3255" s="9">
        <f t="shared" si="1160"/>
        <v>28</v>
      </c>
      <c r="AU3255">
        <f t="shared" si="1161"/>
        <v>0</v>
      </c>
      <c r="AV3255" s="9">
        <v>0</v>
      </c>
    </row>
    <row r="3256" spans="1:48" x14ac:dyDescent="0.35">
      <c r="A3256" s="24" t="s">
        <v>158</v>
      </c>
      <c r="B3256" s="24">
        <v>7</v>
      </c>
      <c r="C3256" s="24">
        <v>31</v>
      </c>
      <c r="D3256" s="24" t="s">
        <v>4299</v>
      </c>
      <c r="E3256" s="24"/>
      <c r="O3256" t="s">
        <v>2805</v>
      </c>
      <c r="P3256" t="s">
        <v>2809</v>
      </c>
      <c r="Q3256" t="s">
        <v>2815</v>
      </c>
      <c r="R3256">
        <v>0</v>
      </c>
      <c r="S3256">
        <v>-5</v>
      </c>
      <c r="T3256" t="s">
        <v>202</v>
      </c>
      <c r="U3256" t="s">
        <v>202</v>
      </c>
      <c r="V3256">
        <v>-1</v>
      </c>
      <c r="W3256">
        <v>-1</v>
      </c>
      <c r="X3256">
        <v>-1</v>
      </c>
      <c r="Y3256">
        <v>-1</v>
      </c>
      <c r="Z3256">
        <v>-1</v>
      </c>
      <c r="AA3256">
        <v>-1</v>
      </c>
      <c r="AB3256">
        <v>-1</v>
      </c>
      <c r="AC3256">
        <v>-1</v>
      </c>
      <c r="AD3256">
        <v>-1</v>
      </c>
      <c r="AE3256" s="4" t="s">
        <v>2828</v>
      </c>
      <c r="AF3256" s="9" t="s">
        <v>2829</v>
      </c>
      <c r="AG3256">
        <v>1</v>
      </c>
      <c r="AH3256">
        <v>0</v>
      </c>
      <c r="AI3256">
        <v>0</v>
      </c>
      <c r="AJ3256">
        <v>1</v>
      </c>
      <c r="AK3256" s="9" t="s">
        <v>2840</v>
      </c>
      <c r="AL3256">
        <f t="shared" si="1158"/>
        <v>0</v>
      </c>
      <c r="AM3256">
        <f>IF(AND(INDIRECT(AN3256)='Sample Select backend'!$C$2,INDIRECT(AO3256)=1,INDIRECT(AP3256)='Sample Select backend'!$F$2,INDIRECT(AQ3256)=1,INDIRECT(AR3256)='Sample Select backend'!$M$2),1,0)</f>
        <v>0</v>
      </c>
      <c r="AN3256" t="str">
        <f>_xlfn.CONCAT('Sample Select backend'!$C$4,ROW(AN3256))</f>
        <v>AE3256</v>
      </c>
      <c r="AO3256" s="9" t="str">
        <f>_xlfn.CONCAT('Sample Select backend'!$J$2,ROW(AO3256))</f>
        <v>AJ3256</v>
      </c>
      <c r="AP3256" t="str">
        <f>_xlfn.CONCAT('Sample Select backend'!$F$4,ROW(AP3256))</f>
        <v>AF3256</v>
      </c>
      <c r="AQ3256" t="str">
        <f>_xlfn.CONCAT('Sample Select backend'!$I$10,ROW(AQ3256))</f>
        <v>R3256</v>
      </c>
      <c r="AR3256" t="str">
        <f>_xlfn.CONCAT('Sample Select backend'!$M$4,ROW(AR3256))</f>
        <v>AK3256</v>
      </c>
      <c r="AS3256" t="str">
        <f t="shared" si="1159"/>
        <v>Solomon Islands</v>
      </c>
      <c r="AT3256" s="9">
        <f t="shared" si="1160"/>
        <v>31</v>
      </c>
      <c r="AU3256">
        <f t="shared" si="1161"/>
        <v>0</v>
      </c>
      <c r="AV3256" s="9">
        <v>0</v>
      </c>
    </row>
    <row r="3257" spans="1:48" x14ac:dyDescent="0.35">
      <c r="A3257" s="24" t="s">
        <v>158</v>
      </c>
      <c r="B3257" s="24">
        <v>9</v>
      </c>
      <c r="C3257" s="24">
        <v>34</v>
      </c>
      <c r="D3257" s="24" t="s">
        <v>4300</v>
      </c>
      <c r="E3257" s="24"/>
      <c r="O3257" t="s">
        <v>2805</v>
      </c>
      <c r="P3257" t="s">
        <v>2809</v>
      </c>
      <c r="Q3257" t="s">
        <v>2815</v>
      </c>
      <c r="R3257">
        <v>0</v>
      </c>
      <c r="S3257">
        <v>-5</v>
      </c>
      <c r="T3257" t="s">
        <v>202</v>
      </c>
      <c r="U3257" t="s">
        <v>202</v>
      </c>
      <c r="V3257">
        <v>-1</v>
      </c>
      <c r="W3257">
        <v>-1</v>
      </c>
      <c r="X3257">
        <v>-1</v>
      </c>
      <c r="Y3257">
        <v>-1</v>
      </c>
      <c r="Z3257">
        <v>-1</v>
      </c>
      <c r="AA3257">
        <v>-1</v>
      </c>
      <c r="AB3257">
        <v>-1</v>
      </c>
      <c r="AC3257">
        <v>-1</v>
      </c>
      <c r="AD3257">
        <v>-1</v>
      </c>
      <c r="AE3257" s="4" t="s">
        <v>2828</v>
      </c>
      <c r="AF3257" s="9" t="s">
        <v>2829</v>
      </c>
      <c r="AG3257">
        <v>1</v>
      </c>
      <c r="AH3257">
        <v>0</v>
      </c>
      <c r="AI3257">
        <v>0</v>
      </c>
      <c r="AJ3257">
        <v>1</v>
      </c>
      <c r="AK3257" s="9" t="s">
        <v>2840</v>
      </c>
      <c r="AL3257">
        <f t="shared" si="1158"/>
        <v>0</v>
      </c>
      <c r="AM3257">
        <f>IF(AND(INDIRECT(AN3257)='Sample Select backend'!$C$2,INDIRECT(AO3257)=1,INDIRECT(AP3257)='Sample Select backend'!$F$2,INDIRECT(AQ3257)=1,INDIRECT(AR3257)='Sample Select backend'!$M$2),1,0)</f>
        <v>0</v>
      </c>
      <c r="AN3257" t="str">
        <f>_xlfn.CONCAT('Sample Select backend'!$C$4,ROW(AN3257))</f>
        <v>AE3257</v>
      </c>
      <c r="AO3257" s="9" t="str">
        <f>_xlfn.CONCAT('Sample Select backend'!$J$2,ROW(AO3257))</f>
        <v>AJ3257</v>
      </c>
      <c r="AP3257" t="str">
        <f>_xlfn.CONCAT('Sample Select backend'!$F$4,ROW(AP3257))</f>
        <v>AF3257</v>
      </c>
      <c r="AQ3257" t="str">
        <f>_xlfn.CONCAT('Sample Select backend'!$I$10,ROW(AQ3257))</f>
        <v>R3257</v>
      </c>
      <c r="AR3257" t="str">
        <f>_xlfn.CONCAT('Sample Select backend'!$M$4,ROW(AR3257))</f>
        <v>AK3257</v>
      </c>
      <c r="AS3257" t="str">
        <f t="shared" si="1159"/>
        <v>Solomon Islands</v>
      </c>
      <c r="AT3257" s="9">
        <f t="shared" si="1160"/>
        <v>34</v>
      </c>
      <c r="AU3257">
        <f t="shared" si="1161"/>
        <v>0</v>
      </c>
      <c r="AV3257" s="9">
        <v>0</v>
      </c>
    </row>
    <row r="3258" spans="1:48" x14ac:dyDescent="0.35">
      <c r="A3258" s="24" t="s">
        <v>158</v>
      </c>
      <c r="B3258" s="24">
        <v>7</v>
      </c>
      <c r="C3258" s="24">
        <v>30</v>
      </c>
      <c r="D3258" s="24" t="s">
        <v>4301</v>
      </c>
      <c r="E3258" s="24"/>
      <c r="O3258" t="s">
        <v>2805</v>
      </c>
      <c r="P3258" t="s">
        <v>2809</v>
      </c>
      <c r="Q3258" t="s">
        <v>2815</v>
      </c>
      <c r="R3258">
        <v>0</v>
      </c>
      <c r="S3258">
        <v>-5</v>
      </c>
      <c r="T3258" t="s">
        <v>202</v>
      </c>
      <c r="U3258" t="s">
        <v>202</v>
      </c>
      <c r="V3258">
        <v>-1</v>
      </c>
      <c r="W3258">
        <v>-1</v>
      </c>
      <c r="X3258">
        <v>-1</v>
      </c>
      <c r="Y3258">
        <v>-1</v>
      </c>
      <c r="Z3258">
        <v>-1</v>
      </c>
      <c r="AA3258">
        <v>-1</v>
      </c>
      <c r="AB3258">
        <v>-1</v>
      </c>
      <c r="AC3258">
        <v>-1</v>
      </c>
      <c r="AD3258">
        <v>-1</v>
      </c>
      <c r="AE3258" s="4" t="s">
        <v>2828</v>
      </c>
      <c r="AF3258" s="9" t="s">
        <v>2829</v>
      </c>
      <c r="AG3258">
        <v>1</v>
      </c>
      <c r="AH3258">
        <v>0</v>
      </c>
      <c r="AI3258">
        <v>0</v>
      </c>
      <c r="AJ3258">
        <v>1</v>
      </c>
      <c r="AK3258" s="9" t="s">
        <v>2840</v>
      </c>
      <c r="AL3258">
        <f t="shared" si="1158"/>
        <v>0</v>
      </c>
      <c r="AM3258">
        <f>IF(AND(INDIRECT(AN3258)='Sample Select backend'!$C$2,INDIRECT(AO3258)=1,INDIRECT(AP3258)='Sample Select backend'!$F$2,INDIRECT(AQ3258)=1,INDIRECT(AR3258)='Sample Select backend'!$M$2),1,0)</f>
        <v>0</v>
      </c>
      <c r="AN3258" t="str">
        <f>_xlfn.CONCAT('Sample Select backend'!$C$4,ROW(AN3258))</f>
        <v>AE3258</v>
      </c>
      <c r="AO3258" s="9" t="str">
        <f>_xlfn.CONCAT('Sample Select backend'!$J$2,ROW(AO3258))</f>
        <v>AJ3258</v>
      </c>
      <c r="AP3258" t="str">
        <f>_xlfn.CONCAT('Sample Select backend'!$F$4,ROW(AP3258))</f>
        <v>AF3258</v>
      </c>
      <c r="AQ3258" t="str">
        <f>_xlfn.CONCAT('Sample Select backend'!$I$10,ROW(AQ3258))</f>
        <v>R3258</v>
      </c>
      <c r="AR3258" t="str">
        <f>_xlfn.CONCAT('Sample Select backend'!$M$4,ROW(AR3258))</f>
        <v>AK3258</v>
      </c>
      <c r="AS3258" t="str">
        <f t="shared" si="1159"/>
        <v>Solomon Islands</v>
      </c>
      <c r="AT3258" s="9">
        <f t="shared" si="1160"/>
        <v>30</v>
      </c>
      <c r="AU3258">
        <f t="shared" si="1161"/>
        <v>0</v>
      </c>
      <c r="AV3258" s="9">
        <v>0</v>
      </c>
    </row>
    <row r="3259" spans="1:48" x14ac:dyDescent="0.35">
      <c r="A3259" s="24" t="s">
        <v>158</v>
      </c>
      <c r="B3259" s="24" t="s">
        <v>201</v>
      </c>
      <c r="C3259" s="24" t="s">
        <v>201</v>
      </c>
      <c r="D3259" s="24" t="s">
        <v>4302</v>
      </c>
      <c r="E3259" s="24"/>
      <c r="O3259" t="s">
        <v>2805</v>
      </c>
      <c r="P3259" t="s">
        <v>2809</v>
      </c>
      <c r="Q3259" t="s">
        <v>2815</v>
      </c>
      <c r="R3259">
        <v>0</v>
      </c>
      <c r="S3259">
        <v>-5</v>
      </c>
      <c r="T3259" t="s">
        <v>202</v>
      </c>
      <c r="U3259" t="s">
        <v>202</v>
      </c>
      <c r="V3259">
        <v>-1</v>
      </c>
      <c r="W3259">
        <v>-1</v>
      </c>
      <c r="X3259">
        <v>-1</v>
      </c>
      <c r="Y3259">
        <v>-1</v>
      </c>
      <c r="Z3259">
        <v>-1</v>
      </c>
      <c r="AA3259">
        <v>-1</v>
      </c>
      <c r="AB3259">
        <v>-1</v>
      </c>
      <c r="AC3259">
        <v>-1</v>
      </c>
      <c r="AD3259">
        <v>-1</v>
      </c>
      <c r="AE3259" s="4" t="s">
        <v>2828</v>
      </c>
      <c r="AF3259" s="9" t="s">
        <v>2829</v>
      </c>
      <c r="AG3259">
        <v>1</v>
      </c>
      <c r="AH3259">
        <v>0</v>
      </c>
      <c r="AI3259">
        <v>0</v>
      </c>
      <c r="AJ3259">
        <v>1</v>
      </c>
      <c r="AK3259" s="9" t="s">
        <v>2840</v>
      </c>
      <c r="AL3259">
        <f t="shared" si="1158"/>
        <v>1</v>
      </c>
      <c r="AM3259">
        <f>IF(AND(INDIRECT(AN3259)='Sample Select backend'!$C$2,INDIRECT(AO3259)=1,INDIRECT(AP3259)='Sample Select backend'!$F$2,INDIRECT(AQ3259)=1,INDIRECT(AR3259)='Sample Select backend'!$M$2),1,0)</f>
        <v>0</v>
      </c>
      <c r="AN3259" t="str">
        <f>_xlfn.CONCAT('Sample Select backend'!$C$4,ROW(AN3259))</f>
        <v>AE3259</v>
      </c>
      <c r="AO3259" s="9" t="str">
        <f>_xlfn.CONCAT('Sample Select backend'!$J$2,ROW(AO3259))</f>
        <v>AJ3259</v>
      </c>
      <c r="AP3259" t="str">
        <f>_xlfn.CONCAT('Sample Select backend'!$F$4,ROW(AP3259))</f>
        <v>AF3259</v>
      </c>
      <c r="AQ3259" t="str">
        <f>_xlfn.CONCAT('Sample Select backend'!$I$10,ROW(AQ3259))</f>
        <v>R3259</v>
      </c>
      <c r="AR3259" t="str">
        <f>_xlfn.CONCAT('Sample Select backend'!$M$4,ROW(AR3259))</f>
        <v>AK3259</v>
      </c>
      <c r="AS3259" t="str">
        <f t="shared" si="1159"/>
        <v>Solomon Islands</v>
      </c>
      <c r="AT3259" s="9" t="str">
        <f t="shared" si="1160"/>
        <v>Other</v>
      </c>
      <c r="AU3259">
        <f t="shared" si="1161"/>
        <v>0</v>
      </c>
      <c r="AV3259" s="9">
        <v>1</v>
      </c>
    </row>
    <row r="3260" spans="1:48" x14ac:dyDescent="0.35">
      <c r="A3260" s="24" t="s">
        <v>158</v>
      </c>
      <c r="B3260" s="24">
        <v>5</v>
      </c>
      <c r="C3260" s="24" t="s">
        <v>204</v>
      </c>
      <c r="D3260" s="24" t="s">
        <v>4303</v>
      </c>
      <c r="E3260" s="24"/>
      <c r="O3260" t="s">
        <v>2805</v>
      </c>
      <c r="P3260" t="s">
        <v>2809</v>
      </c>
      <c r="Q3260" t="s">
        <v>2815</v>
      </c>
      <c r="R3260">
        <v>0</v>
      </c>
      <c r="S3260">
        <v>-5</v>
      </c>
      <c r="T3260" t="s">
        <v>202</v>
      </c>
      <c r="U3260" t="s">
        <v>202</v>
      </c>
      <c r="V3260">
        <v>-1</v>
      </c>
      <c r="W3260">
        <v>-1</v>
      </c>
      <c r="X3260">
        <v>-1</v>
      </c>
      <c r="Y3260">
        <v>-1</v>
      </c>
      <c r="Z3260">
        <v>-1</v>
      </c>
      <c r="AA3260">
        <v>-1</v>
      </c>
      <c r="AB3260">
        <v>-1</v>
      </c>
      <c r="AC3260">
        <v>-1</v>
      </c>
      <c r="AD3260">
        <v>-1</v>
      </c>
      <c r="AE3260" s="4" t="s">
        <v>2828</v>
      </c>
      <c r="AF3260" s="9" t="s">
        <v>2829</v>
      </c>
      <c r="AG3260">
        <v>1</v>
      </c>
      <c r="AH3260">
        <v>0</v>
      </c>
      <c r="AI3260">
        <v>0</v>
      </c>
      <c r="AJ3260">
        <v>1</v>
      </c>
      <c r="AK3260" s="9" t="s">
        <v>2840</v>
      </c>
      <c r="AL3260">
        <f t="shared" si="1158"/>
        <v>0</v>
      </c>
      <c r="AM3260">
        <f>IF(AND(INDIRECT(AN3260)='Sample Select backend'!$C$2,INDIRECT(AO3260)=1,INDIRECT(AP3260)='Sample Select backend'!$F$2,INDIRECT(AQ3260)=1,INDIRECT(AR3260)='Sample Select backend'!$M$2),1,0)</f>
        <v>0</v>
      </c>
      <c r="AN3260" t="str">
        <f>_xlfn.CONCAT('Sample Select backend'!$C$4,ROW(AN3260))</f>
        <v>AE3260</v>
      </c>
      <c r="AO3260" s="9" t="str">
        <f>_xlfn.CONCAT('Sample Select backend'!$J$2,ROW(AO3260))</f>
        <v>AJ3260</v>
      </c>
      <c r="AP3260" t="str">
        <f>_xlfn.CONCAT('Sample Select backend'!$F$4,ROW(AP3260))</f>
        <v>AF3260</v>
      </c>
      <c r="AQ3260" t="str">
        <f>_xlfn.CONCAT('Sample Select backend'!$I$10,ROW(AQ3260))</f>
        <v>R3260</v>
      </c>
      <c r="AR3260" t="str">
        <f>_xlfn.CONCAT('Sample Select backend'!$M$4,ROW(AR3260))</f>
        <v>AK3260</v>
      </c>
      <c r="AS3260" t="str">
        <f t="shared" si="1159"/>
        <v>Solomon Islands</v>
      </c>
      <c r="AT3260" s="9" t="str">
        <f t="shared" si="1160"/>
        <v>General</v>
      </c>
      <c r="AU3260">
        <f t="shared" si="1161"/>
        <v>0</v>
      </c>
      <c r="AV3260" s="9">
        <v>1</v>
      </c>
    </row>
    <row r="3261" spans="1:48" x14ac:dyDescent="0.35">
      <c r="A3261" t="s">
        <v>162</v>
      </c>
      <c r="B3261">
        <v>6</v>
      </c>
      <c r="C3261">
        <v>25</v>
      </c>
      <c r="D3261" t="s">
        <v>2145</v>
      </c>
      <c r="E3261">
        <v>1</v>
      </c>
      <c r="F3261">
        <v>1</v>
      </c>
      <c r="G3261">
        <v>-2</v>
      </c>
      <c r="H3261">
        <v>-1</v>
      </c>
      <c r="I3261">
        <v>2</v>
      </c>
      <c r="J3261">
        <v>2</v>
      </c>
      <c r="K3261">
        <v>1</v>
      </c>
      <c r="L3261">
        <v>-2</v>
      </c>
      <c r="M3261">
        <v>1</v>
      </c>
      <c r="N3261" t="s">
        <v>2761</v>
      </c>
      <c r="O3261" t="s">
        <v>2803</v>
      </c>
      <c r="P3261" t="s">
        <v>2809</v>
      </c>
      <c r="Q3261" t="s">
        <v>2814</v>
      </c>
      <c r="R3261">
        <v>0</v>
      </c>
      <c r="S3261">
        <v>-1.5</v>
      </c>
      <c r="T3261">
        <v>0.25</v>
      </c>
      <c r="U3261">
        <v>40.36</v>
      </c>
      <c r="V3261">
        <f t="shared" ref="V3261:AD3263" si="1172">IF(E3261&gt;0,1,IF(E3261&lt;0,0,-1))</f>
        <v>1</v>
      </c>
      <c r="W3261">
        <f t="shared" si="1172"/>
        <v>1</v>
      </c>
      <c r="X3261">
        <f t="shared" si="1172"/>
        <v>0</v>
      </c>
      <c r="Y3261">
        <f t="shared" si="1172"/>
        <v>0</v>
      </c>
      <c r="Z3261">
        <f t="shared" si="1172"/>
        <v>1</v>
      </c>
      <c r="AA3261">
        <f t="shared" si="1172"/>
        <v>1</v>
      </c>
      <c r="AB3261">
        <f t="shared" si="1172"/>
        <v>1</v>
      </c>
      <c r="AC3261">
        <f t="shared" si="1172"/>
        <v>0</v>
      </c>
      <c r="AD3261">
        <f t="shared" si="1172"/>
        <v>1</v>
      </c>
      <c r="AE3261" s="4" t="s">
        <v>2828</v>
      </c>
      <c r="AF3261" s="9" t="s">
        <v>2829</v>
      </c>
      <c r="AG3261">
        <v>1</v>
      </c>
      <c r="AH3261">
        <v>0</v>
      </c>
      <c r="AI3261">
        <v>0</v>
      </c>
      <c r="AJ3261">
        <v>1</v>
      </c>
      <c r="AK3261" s="9" t="s">
        <v>2840</v>
      </c>
      <c r="AL3261">
        <f t="shared" si="1158"/>
        <v>0</v>
      </c>
      <c r="AM3261">
        <f>IF(AND(INDIRECT(AN3261)='Sample Select backend'!$C$2,INDIRECT(AO3261)=1,INDIRECT(AP3261)='Sample Select backend'!$F$2,INDIRECT(AQ3261)=1,INDIRECT(AR3261)='Sample Select backend'!$M$2),1,0)</f>
        <v>0</v>
      </c>
      <c r="AN3261" t="str">
        <f>_xlfn.CONCAT('Sample Select backend'!$C$4,ROW(AN3261))</f>
        <v>AE3261</v>
      </c>
      <c r="AO3261" s="9" t="str">
        <f>_xlfn.CONCAT('Sample Select backend'!$J$2,ROW(AO3261))</f>
        <v>AJ3261</v>
      </c>
      <c r="AP3261" t="str">
        <f>_xlfn.CONCAT('Sample Select backend'!$F$4,ROW(AP3261))</f>
        <v>AF3261</v>
      </c>
      <c r="AQ3261" t="str">
        <f>_xlfn.CONCAT('Sample Select backend'!$I$10,ROW(AQ3261))</f>
        <v>R3261</v>
      </c>
      <c r="AR3261" t="str">
        <f>_xlfn.CONCAT('Sample Select backend'!$M$4,ROW(AR3261))</f>
        <v>AK3261</v>
      </c>
      <c r="AS3261" t="str">
        <f t="shared" si="1159"/>
        <v>Somalia</v>
      </c>
      <c r="AT3261" s="9">
        <f t="shared" si="1160"/>
        <v>25</v>
      </c>
      <c r="AU3261">
        <f t="shared" si="1161"/>
        <v>1</v>
      </c>
      <c r="AV3261" s="9">
        <v>1</v>
      </c>
    </row>
    <row r="3262" spans="1:48" x14ac:dyDescent="0.35">
      <c r="A3262" t="s">
        <v>162</v>
      </c>
      <c r="B3262">
        <v>4</v>
      </c>
      <c r="C3262" t="s">
        <v>206</v>
      </c>
      <c r="D3262" t="s">
        <v>2144</v>
      </c>
      <c r="E3262">
        <v>2</v>
      </c>
      <c r="F3262">
        <v>2</v>
      </c>
      <c r="G3262">
        <v>-2</v>
      </c>
      <c r="H3262">
        <v>-1</v>
      </c>
      <c r="I3262">
        <v>-2</v>
      </c>
      <c r="J3262">
        <v>2</v>
      </c>
      <c r="K3262">
        <v>2</v>
      </c>
      <c r="M3262">
        <v>1</v>
      </c>
      <c r="N3262" t="s">
        <v>2761</v>
      </c>
      <c r="O3262" t="s">
        <v>2803</v>
      </c>
      <c r="P3262" t="s">
        <v>2809</v>
      </c>
      <c r="Q3262" t="s">
        <v>2814</v>
      </c>
      <c r="R3262">
        <v>0</v>
      </c>
      <c r="S3262">
        <v>-1.5</v>
      </c>
      <c r="T3262">
        <v>0.25</v>
      </c>
      <c r="U3262">
        <v>40.36</v>
      </c>
      <c r="V3262">
        <f t="shared" si="1172"/>
        <v>1</v>
      </c>
      <c r="W3262">
        <f t="shared" si="1172"/>
        <v>1</v>
      </c>
      <c r="X3262">
        <f t="shared" si="1172"/>
        <v>0</v>
      </c>
      <c r="Y3262">
        <f t="shared" si="1172"/>
        <v>0</v>
      </c>
      <c r="Z3262">
        <f t="shared" si="1172"/>
        <v>0</v>
      </c>
      <c r="AA3262">
        <f t="shared" si="1172"/>
        <v>1</v>
      </c>
      <c r="AB3262">
        <f t="shared" si="1172"/>
        <v>1</v>
      </c>
      <c r="AC3262">
        <f t="shared" si="1172"/>
        <v>-1</v>
      </c>
      <c r="AD3262">
        <f t="shared" si="1172"/>
        <v>1</v>
      </c>
      <c r="AE3262" s="4" t="s">
        <v>2828</v>
      </c>
      <c r="AF3262" s="9" t="s">
        <v>2829</v>
      </c>
      <c r="AG3262">
        <v>1</v>
      </c>
      <c r="AH3262">
        <v>0</v>
      </c>
      <c r="AI3262">
        <v>0</v>
      </c>
      <c r="AJ3262">
        <v>1</v>
      </c>
      <c r="AK3262" s="9" t="s">
        <v>2840</v>
      </c>
      <c r="AL3262">
        <f t="shared" si="1158"/>
        <v>0</v>
      </c>
      <c r="AM3262">
        <f>IF(AND(INDIRECT(AN3262)='Sample Select backend'!$C$2,INDIRECT(AO3262)=1,INDIRECT(AP3262)='Sample Select backend'!$F$2,INDIRECT(AQ3262)=1,INDIRECT(AR3262)='Sample Select backend'!$M$2),1,0)</f>
        <v>0</v>
      </c>
      <c r="AN3262" t="str">
        <f>_xlfn.CONCAT('Sample Select backend'!$C$4,ROW(AN3262))</f>
        <v>AE3262</v>
      </c>
      <c r="AO3262" s="9" t="str">
        <f>_xlfn.CONCAT('Sample Select backend'!$J$2,ROW(AO3262))</f>
        <v>AJ3262</v>
      </c>
      <c r="AP3262" t="str">
        <f>_xlfn.CONCAT('Sample Select backend'!$F$4,ROW(AP3262))</f>
        <v>AF3262</v>
      </c>
      <c r="AQ3262" t="str">
        <f>_xlfn.CONCAT('Sample Select backend'!$I$10,ROW(AQ3262))</f>
        <v>R3262</v>
      </c>
      <c r="AR3262" t="str">
        <f>_xlfn.CONCAT('Sample Select backend'!$M$4,ROW(AR3262))</f>
        <v>AK3262</v>
      </c>
      <c r="AS3262" t="str">
        <f t="shared" si="1159"/>
        <v>Somalia</v>
      </c>
      <c r="AT3262" s="9" t="str">
        <f t="shared" si="1160"/>
        <v>Tax exemption/waiver/suspension</v>
      </c>
      <c r="AU3262">
        <f t="shared" si="1161"/>
        <v>0</v>
      </c>
      <c r="AV3262" s="9">
        <v>0</v>
      </c>
    </row>
    <row r="3263" spans="1:48" x14ac:dyDescent="0.35">
      <c r="A3263" t="s">
        <v>162</v>
      </c>
      <c r="B3263">
        <v>4</v>
      </c>
      <c r="C3263">
        <v>20</v>
      </c>
      <c r="D3263" t="s">
        <v>2146</v>
      </c>
      <c r="F3263">
        <v>2</v>
      </c>
      <c r="G3263">
        <v>-2</v>
      </c>
      <c r="H3263">
        <v>-1</v>
      </c>
      <c r="I3263">
        <v>-2</v>
      </c>
      <c r="J3263">
        <v>-2</v>
      </c>
      <c r="K3263">
        <v>2</v>
      </c>
      <c r="L3263">
        <v>2</v>
      </c>
      <c r="M3263">
        <v>1</v>
      </c>
      <c r="N3263" t="s">
        <v>2761</v>
      </c>
      <c r="O3263" t="s">
        <v>2803</v>
      </c>
      <c r="P3263" t="s">
        <v>2809</v>
      </c>
      <c r="Q3263" t="s">
        <v>2814</v>
      </c>
      <c r="R3263">
        <v>0</v>
      </c>
      <c r="S3263">
        <v>-1.5</v>
      </c>
      <c r="T3263">
        <v>0.25</v>
      </c>
      <c r="U3263">
        <v>40.36</v>
      </c>
      <c r="V3263">
        <f t="shared" si="1172"/>
        <v>-1</v>
      </c>
      <c r="W3263">
        <f t="shared" si="1172"/>
        <v>1</v>
      </c>
      <c r="X3263">
        <f t="shared" si="1172"/>
        <v>0</v>
      </c>
      <c r="Y3263">
        <f t="shared" si="1172"/>
        <v>0</v>
      </c>
      <c r="Z3263">
        <f t="shared" si="1172"/>
        <v>0</v>
      </c>
      <c r="AA3263">
        <f t="shared" si="1172"/>
        <v>0</v>
      </c>
      <c r="AB3263">
        <f t="shared" si="1172"/>
        <v>1</v>
      </c>
      <c r="AC3263">
        <f t="shared" si="1172"/>
        <v>1</v>
      </c>
      <c r="AD3263">
        <f t="shared" si="1172"/>
        <v>1</v>
      </c>
      <c r="AE3263" s="4" t="s">
        <v>2828</v>
      </c>
      <c r="AF3263" s="9" t="s">
        <v>2829</v>
      </c>
      <c r="AG3263">
        <v>1</v>
      </c>
      <c r="AH3263">
        <v>0</v>
      </c>
      <c r="AI3263">
        <v>0</v>
      </c>
      <c r="AJ3263">
        <v>1</v>
      </c>
      <c r="AK3263" s="9" t="s">
        <v>2840</v>
      </c>
      <c r="AL3263">
        <f t="shared" si="1158"/>
        <v>0</v>
      </c>
      <c r="AM3263">
        <f>IF(AND(INDIRECT(AN3263)='Sample Select backend'!$C$2,INDIRECT(AO3263)=1,INDIRECT(AP3263)='Sample Select backend'!$F$2,INDIRECT(AQ3263)=1,INDIRECT(AR3263)='Sample Select backend'!$M$2),1,0)</f>
        <v>0</v>
      </c>
      <c r="AN3263" t="str">
        <f>_xlfn.CONCAT('Sample Select backend'!$C$4,ROW(AN3263))</f>
        <v>AE3263</v>
      </c>
      <c r="AO3263" s="9" t="str">
        <f>_xlfn.CONCAT('Sample Select backend'!$J$2,ROW(AO3263))</f>
        <v>AJ3263</v>
      </c>
      <c r="AP3263" t="str">
        <f>_xlfn.CONCAT('Sample Select backend'!$F$4,ROW(AP3263))</f>
        <v>AF3263</v>
      </c>
      <c r="AQ3263" t="str">
        <f>_xlfn.CONCAT('Sample Select backend'!$I$10,ROW(AQ3263))</f>
        <v>R3263</v>
      </c>
      <c r="AR3263" t="str">
        <f>_xlfn.CONCAT('Sample Select backend'!$M$4,ROW(AR3263))</f>
        <v>AK3263</v>
      </c>
      <c r="AS3263" t="str">
        <f t="shared" si="1159"/>
        <v>Somalia</v>
      </c>
      <c r="AT3263" s="9">
        <f t="shared" si="1160"/>
        <v>20</v>
      </c>
      <c r="AU3263">
        <f t="shared" si="1161"/>
        <v>0</v>
      </c>
      <c r="AV3263" s="9">
        <v>0</v>
      </c>
    </row>
    <row r="3264" spans="1:48" x14ac:dyDescent="0.35">
      <c r="A3264" s="24" t="s">
        <v>162</v>
      </c>
      <c r="B3264" s="24">
        <v>5</v>
      </c>
      <c r="C3264" s="24" t="s">
        <v>204</v>
      </c>
      <c r="D3264" s="24" t="s">
        <v>4304</v>
      </c>
      <c r="E3264" s="24"/>
      <c r="O3264" t="s">
        <v>2803</v>
      </c>
      <c r="P3264" t="s">
        <v>2809</v>
      </c>
      <c r="Q3264" t="s">
        <v>2814</v>
      </c>
      <c r="R3264">
        <v>0</v>
      </c>
      <c r="S3264">
        <v>-1.5</v>
      </c>
      <c r="T3264">
        <v>0.25</v>
      </c>
      <c r="U3264">
        <v>40.36</v>
      </c>
      <c r="V3264">
        <v>-1</v>
      </c>
      <c r="W3264">
        <v>-1</v>
      </c>
      <c r="X3264">
        <v>-1</v>
      </c>
      <c r="Y3264">
        <v>-1</v>
      </c>
      <c r="Z3264">
        <v>-1</v>
      </c>
      <c r="AA3264">
        <v>-1</v>
      </c>
      <c r="AB3264">
        <v>-1</v>
      </c>
      <c r="AC3264">
        <v>-1</v>
      </c>
      <c r="AD3264">
        <v>-1</v>
      </c>
      <c r="AE3264" s="4" t="s">
        <v>2828</v>
      </c>
      <c r="AF3264" s="9" t="s">
        <v>2829</v>
      </c>
      <c r="AG3264">
        <v>1</v>
      </c>
      <c r="AH3264">
        <v>0</v>
      </c>
      <c r="AI3264">
        <v>0</v>
      </c>
      <c r="AJ3264">
        <v>1</v>
      </c>
      <c r="AK3264" s="9" t="s">
        <v>2840</v>
      </c>
      <c r="AL3264">
        <f t="shared" si="1158"/>
        <v>0</v>
      </c>
      <c r="AM3264">
        <f>IF(AND(INDIRECT(AN3264)='Sample Select backend'!$C$2,INDIRECT(AO3264)=1,INDIRECT(AP3264)='Sample Select backend'!$F$2,INDIRECT(AQ3264)=1,INDIRECT(AR3264)='Sample Select backend'!$M$2),1,0)</f>
        <v>0</v>
      </c>
      <c r="AN3264" t="str">
        <f>_xlfn.CONCAT('Sample Select backend'!$C$4,ROW(AN3264))</f>
        <v>AE3264</v>
      </c>
      <c r="AO3264" s="9" t="str">
        <f>_xlfn.CONCAT('Sample Select backend'!$J$2,ROW(AO3264))</f>
        <v>AJ3264</v>
      </c>
      <c r="AP3264" t="str">
        <f>_xlfn.CONCAT('Sample Select backend'!$F$4,ROW(AP3264))</f>
        <v>AF3264</v>
      </c>
      <c r="AQ3264" t="str">
        <f>_xlfn.CONCAT('Sample Select backend'!$I$10,ROW(AQ3264))</f>
        <v>R3264</v>
      </c>
      <c r="AR3264" t="str">
        <f>_xlfn.CONCAT('Sample Select backend'!$M$4,ROW(AR3264))</f>
        <v>AK3264</v>
      </c>
      <c r="AS3264" t="str">
        <f t="shared" si="1159"/>
        <v>Somalia</v>
      </c>
      <c r="AT3264" s="9" t="str">
        <f t="shared" si="1160"/>
        <v>General</v>
      </c>
      <c r="AU3264">
        <f t="shared" si="1161"/>
        <v>0</v>
      </c>
      <c r="AV3264" s="9">
        <v>1</v>
      </c>
    </row>
    <row r="3265" spans="1:48" x14ac:dyDescent="0.35">
      <c r="A3265" s="24" t="s">
        <v>162</v>
      </c>
      <c r="B3265" s="24">
        <v>4</v>
      </c>
      <c r="C3265" s="24" t="s">
        <v>201</v>
      </c>
      <c r="D3265" s="24" t="s">
        <v>4305</v>
      </c>
      <c r="E3265" s="24"/>
      <c r="O3265" t="s">
        <v>2803</v>
      </c>
      <c r="P3265" t="s">
        <v>2809</v>
      </c>
      <c r="Q3265" t="s">
        <v>2814</v>
      </c>
      <c r="R3265">
        <v>0</v>
      </c>
      <c r="S3265">
        <v>-1.5</v>
      </c>
      <c r="T3265">
        <v>0.25</v>
      </c>
      <c r="U3265">
        <v>40.36</v>
      </c>
      <c r="V3265">
        <v>-1</v>
      </c>
      <c r="W3265">
        <v>-1</v>
      </c>
      <c r="X3265">
        <v>-1</v>
      </c>
      <c r="Y3265">
        <v>-1</v>
      </c>
      <c r="Z3265">
        <v>-1</v>
      </c>
      <c r="AA3265">
        <v>-1</v>
      </c>
      <c r="AB3265">
        <v>-1</v>
      </c>
      <c r="AC3265">
        <v>-1</v>
      </c>
      <c r="AD3265">
        <v>-1</v>
      </c>
      <c r="AE3265" s="4" t="s">
        <v>2828</v>
      </c>
      <c r="AF3265" s="9" t="s">
        <v>2829</v>
      </c>
      <c r="AG3265">
        <v>1</v>
      </c>
      <c r="AH3265">
        <v>0</v>
      </c>
      <c r="AI3265">
        <v>0</v>
      </c>
      <c r="AJ3265">
        <v>1</v>
      </c>
      <c r="AK3265" s="9" t="s">
        <v>2840</v>
      </c>
      <c r="AL3265">
        <f t="shared" si="1158"/>
        <v>0</v>
      </c>
      <c r="AM3265">
        <f>IF(AND(INDIRECT(AN3265)='Sample Select backend'!$C$2,INDIRECT(AO3265)=1,INDIRECT(AP3265)='Sample Select backend'!$F$2,INDIRECT(AQ3265)=1,INDIRECT(AR3265)='Sample Select backend'!$M$2),1,0)</f>
        <v>0</v>
      </c>
      <c r="AN3265" t="str">
        <f>_xlfn.CONCAT('Sample Select backend'!$C$4,ROW(AN3265))</f>
        <v>AE3265</v>
      </c>
      <c r="AO3265" s="9" t="str">
        <f>_xlfn.CONCAT('Sample Select backend'!$J$2,ROW(AO3265))</f>
        <v>AJ3265</v>
      </c>
      <c r="AP3265" t="str">
        <f>_xlfn.CONCAT('Sample Select backend'!$F$4,ROW(AP3265))</f>
        <v>AF3265</v>
      </c>
      <c r="AQ3265" t="str">
        <f>_xlfn.CONCAT('Sample Select backend'!$I$10,ROW(AQ3265))</f>
        <v>R3265</v>
      </c>
      <c r="AR3265" t="str">
        <f>_xlfn.CONCAT('Sample Select backend'!$M$4,ROW(AR3265))</f>
        <v>AK3265</v>
      </c>
      <c r="AS3265" t="str">
        <f t="shared" si="1159"/>
        <v>Somalia</v>
      </c>
      <c r="AT3265" s="9" t="str">
        <f t="shared" si="1160"/>
        <v>Other</v>
      </c>
      <c r="AU3265">
        <f t="shared" si="1161"/>
        <v>0</v>
      </c>
      <c r="AV3265" s="9">
        <v>1</v>
      </c>
    </row>
    <row r="3266" spans="1:48" x14ac:dyDescent="0.35">
      <c r="A3266" t="s">
        <v>197</v>
      </c>
      <c r="B3266">
        <v>4</v>
      </c>
      <c r="C3266" t="s">
        <v>201</v>
      </c>
      <c r="D3266" t="s">
        <v>2571</v>
      </c>
      <c r="E3266">
        <v>-2</v>
      </c>
      <c r="F3266">
        <v>2</v>
      </c>
      <c r="G3266">
        <v>2</v>
      </c>
      <c r="H3266">
        <v>2</v>
      </c>
      <c r="I3266">
        <v>2</v>
      </c>
      <c r="J3266">
        <v>2</v>
      </c>
      <c r="K3266">
        <v>1</v>
      </c>
      <c r="L3266">
        <v>2</v>
      </c>
      <c r="M3266">
        <v>1</v>
      </c>
      <c r="N3266" t="s">
        <v>2796</v>
      </c>
      <c r="O3266" t="s">
        <v>2803</v>
      </c>
      <c r="P3266" t="s">
        <v>2810</v>
      </c>
      <c r="Q3266" t="s">
        <v>2816</v>
      </c>
      <c r="R3266">
        <v>0</v>
      </c>
      <c r="S3266">
        <v>-6.96</v>
      </c>
      <c r="T3266">
        <v>-9.2799999999999994</v>
      </c>
      <c r="U3266">
        <v>80.459999999999994</v>
      </c>
      <c r="V3266">
        <f t="shared" ref="V3266:V3291" si="1173">IF(E3266&gt;0,1,IF(E3266&lt;0,0,-1))</f>
        <v>0</v>
      </c>
      <c r="W3266">
        <f t="shared" ref="W3266:W3291" si="1174">IF(F3266&gt;0,1,IF(F3266&lt;0,0,-1))</f>
        <v>1</v>
      </c>
      <c r="X3266">
        <f t="shared" ref="X3266:X3291" si="1175">IF(G3266&gt;0,1,IF(G3266&lt;0,0,-1))</f>
        <v>1</v>
      </c>
      <c r="Y3266">
        <f t="shared" ref="Y3266:Y3291" si="1176">IF(H3266&gt;0,1,IF(H3266&lt;0,0,-1))</f>
        <v>1</v>
      </c>
      <c r="Z3266">
        <f t="shared" ref="Z3266:Z3291" si="1177">IF(I3266&gt;0,1,IF(I3266&lt;0,0,-1))</f>
        <v>1</v>
      </c>
      <c r="AA3266">
        <f t="shared" ref="AA3266:AA3291" si="1178">IF(J3266&gt;0,1,IF(J3266&lt;0,0,-1))</f>
        <v>1</v>
      </c>
      <c r="AB3266">
        <f t="shared" ref="AB3266:AB3291" si="1179">IF(K3266&gt;0,1,IF(K3266&lt;0,0,-1))</f>
        <v>1</v>
      </c>
      <c r="AC3266">
        <f t="shared" ref="AC3266:AC3291" si="1180">IF(L3266&gt;0,1,IF(L3266&lt;0,0,-1))</f>
        <v>1</v>
      </c>
      <c r="AD3266">
        <f t="shared" ref="AD3266:AD3291" si="1181">IF(M3266&gt;0,1,IF(M3266&lt;0,0,-1))</f>
        <v>1</v>
      </c>
      <c r="AE3266" s="4" t="s">
        <v>2828</v>
      </c>
      <c r="AF3266" s="9" t="s">
        <v>2829</v>
      </c>
      <c r="AG3266">
        <v>0</v>
      </c>
      <c r="AH3266">
        <v>1</v>
      </c>
      <c r="AI3266">
        <v>0</v>
      </c>
      <c r="AJ3266">
        <v>1</v>
      </c>
      <c r="AK3266" s="9" t="s">
        <v>2840</v>
      </c>
      <c r="AL3266">
        <f t="shared" ref="AL3266:AL3329" si="1182">IF(OR(B3266="other",B3266="international",B3266="Transfers",B3266="expenditure"),1,0)</f>
        <v>0</v>
      </c>
      <c r="AM3266">
        <f>IF(AND(INDIRECT(AN3266)='Sample Select backend'!$C$2,INDIRECT(AO3266)=1,INDIRECT(AP3266)='Sample Select backend'!$F$2,INDIRECT(AQ3266)=1,INDIRECT(AR3266)='Sample Select backend'!$M$2),1,0)</f>
        <v>0</v>
      </c>
      <c r="AN3266" t="str">
        <f>_xlfn.CONCAT('Sample Select backend'!$C$4,ROW(AN3266))</f>
        <v>AE3266</v>
      </c>
      <c r="AO3266" s="9" t="str">
        <f>_xlfn.CONCAT('Sample Select backend'!$J$2,ROW(AO3266))</f>
        <v>AJ3266</v>
      </c>
      <c r="AP3266" t="str">
        <f>_xlfn.CONCAT('Sample Select backend'!$F$4,ROW(AP3266))</f>
        <v>AF3266</v>
      </c>
      <c r="AQ3266" t="str">
        <f>_xlfn.CONCAT('Sample Select backend'!$I$10,ROW(AQ3266))</f>
        <v>R3266</v>
      </c>
      <c r="AR3266" t="str">
        <f>_xlfn.CONCAT('Sample Select backend'!$M$4,ROW(AR3266))</f>
        <v>AK3266</v>
      </c>
      <c r="AS3266" t="str">
        <f t="shared" ref="AS3266:AS3329" si="1183">A3266</f>
        <v>South Africa</v>
      </c>
      <c r="AT3266" s="9" t="str">
        <f t="shared" ref="AT3266:AT3329" si="1184">IF(ISNUMBER(C3266),C3266,IF(OR(C3266="general",C3266="23;general"),"General",IF(OR(C3266="exemption",C3266="other (exemption)"),"Tax exemption/waiver/suspension","Other")))</f>
        <v>Other</v>
      </c>
      <c r="AU3266">
        <f t="shared" ref="AU3266:AU3329" si="1185">IF(A3266&lt;&gt;A3265,1,0)</f>
        <v>1</v>
      </c>
      <c r="AV3266" s="9">
        <v>1</v>
      </c>
    </row>
    <row r="3267" spans="1:48" x14ac:dyDescent="0.35">
      <c r="A3267" t="s">
        <v>197</v>
      </c>
      <c r="B3267">
        <v>3</v>
      </c>
      <c r="C3267" t="s">
        <v>201</v>
      </c>
      <c r="D3267" t="s">
        <v>2563</v>
      </c>
      <c r="E3267">
        <v>2</v>
      </c>
      <c r="F3267">
        <v>2</v>
      </c>
      <c r="G3267">
        <v>-2</v>
      </c>
      <c r="H3267">
        <v>-1</v>
      </c>
      <c r="I3267">
        <v>2</v>
      </c>
      <c r="J3267">
        <v>2</v>
      </c>
      <c r="K3267">
        <v>-2</v>
      </c>
      <c r="L3267">
        <v>-2</v>
      </c>
      <c r="M3267">
        <v>1</v>
      </c>
      <c r="N3267" t="s">
        <v>2796</v>
      </c>
      <c r="O3267" t="s">
        <v>2803</v>
      </c>
      <c r="P3267" t="s">
        <v>2810</v>
      </c>
      <c r="Q3267" t="s">
        <v>2816</v>
      </c>
      <c r="R3267">
        <v>0</v>
      </c>
      <c r="S3267">
        <v>-6.96</v>
      </c>
      <c r="T3267">
        <v>-9.2799999999999994</v>
      </c>
      <c r="U3267">
        <v>80.459999999999994</v>
      </c>
      <c r="V3267">
        <f t="shared" si="1173"/>
        <v>1</v>
      </c>
      <c r="W3267">
        <f t="shared" si="1174"/>
        <v>1</v>
      </c>
      <c r="X3267">
        <f t="shared" si="1175"/>
        <v>0</v>
      </c>
      <c r="Y3267">
        <f t="shared" si="1176"/>
        <v>0</v>
      </c>
      <c r="Z3267">
        <f t="shared" si="1177"/>
        <v>1</v>
      </c>
      <c r="AA3267">
        <f t="shared" si="1178"/>
        <v>1</v>
      </c>
      <c r="AB3267">
        <f t="shared" si="1179"/>
        <v>0</v>
      </c>
      <c r="AC3267">
        <f t="shared" si="1180"/>
        <v>0</v>
      </c>
      <c r="AD3267">
        <f t="shared" si="1181"/>
        <v>1</v>
      </c>
      <c r="AE3267" s="4" t="s">
        <v>2828</v>
      </c>
      <c r="AF3267" s="9" t="s">
        <v>2829</v>
      </c>
      <c r="AG3267">
        <v>0</v>
      </c>
      <c r="AH3267">
        <v>1</v>
      </c>
      <c r="AI3267">
        <v>0</v>
      </c>
      <c r="AJ3267">
        <v>1</v>
      </c>
      <c r="AK3267" s="9" t="s">
        <v>2840</v>
      </c>
      <c r="AL3267">
        <f t="shared" si="1182"/>
        <v>0</v>
      </c>
      <c r="AM3267">
        <f>IF(AND(INDIRECT(AN3267)='Sample Select backend'!$C$2,INDIRECT(AO3267)=1,INDIRECT(AP3267)='Sample Select backend'!$F$2,INDIRECT(AQ3267)=1,INDIRECT(AR3267)='Sample Select backend'!$M$2),1,0)</f>
        <v>0</v>
      </c>
      <c r="AN3267" t="str">
        <f>_xlfn.CONCAT('Sample Select backend'!$C$4,ROW(AN3267))</f>
        <v>AE3267</v>
      </c>
      <c r="AO3267" s="9" t="str">
        <f>_xlfn.CONCAT('Sample Select backend'!$J$2,ROW(AO3267))</f>
        <v>AJ3267</v>
      </c>
      <c r="AP3267" t="str">
        <f>_xlfn.CONCAT('Sample Select backend'!$F$4,ROW(AP3267))</f>
        <v>AF3267</v>
      </c>
      <c r="AQ3267" t="str">
        <f>_xlfn.CONCAT('Sample Select backend'!$I$10,ROW(AQ3267))</f>
        <v>R3267</v>
      </c>
      <c r="AR3267" t="str">
        <f>_xlfn.CONCAT('Sample Select backend'!$M$4,ROW(AR3267))</f>
        <v>AK3267</v>
      </c>
      <c r="AS3267" t="str">
        <f t="shared" si="1183"/>
        <v>South Africa</v>
      </c>
      <c r="AT3267" s="9" t="str">
        <f t="shared" si="1184"/>
        <v>Other</v>
      </c>
      <c r="AU3267">
        <f t="shared" si="1185"/>
        <v>0</v>
      </c>
      <c r="AV3267" s="9">
        <v>1</v>
      </c>
    </row>
    <row r="3268" spans="1:48" x14ac:dyDescent="0.35">
      <c r="A3268" t="s">
        <v>197</v>
      </c>
      <c r="B3268">
        <v>1</v>
      </c>
      <c r="C3268">
        <v>9</v>
      </c>
      <c r="D3268" t="s">
        <v>2568</v>
      </c>
      <c r="E3268">
        <v>-2</v>
      </c>
      <c r="F3268">
        <v>2</v>
      </c>
      <c r="G3268">
        <v>2</v>
      </c>
      <c r="H3268">
        <v>2</v>
      </c>
      <c r="I3268">
        <v>2</v>
      </c>
      <c r="J3268">
        <v>-2</v>
      </c>
      <c r="K3268">
        <v>-2</v>
      </c>
      <c r="L3268">
        <v>2</v>
      </c>
      <c r="M3268">
        <v>1</v>
      </c>
      <c r="N3268" t="s">
        <v>2796</v>
      </c>
      <c r="O3268" t="s">
        <v>2803</v>
      </c>
      <c r="P3268" t="s">
        <v>2810</v>
      </c>
      <c r="Q3268" t="s">
        <v>2816</v>
      </c>
      <c r="R3268">
        <v>0</v>
      </c>
      <c r="S3268">
        <v>-6.96</v>
      </c>
      <c r="T3268">
        <v>-9.2799999999999994</v>
      </c>
      <c r="U3268">
        <v>80.459999999999994</v>
      </c>
      <c r="V3268">
        <f t="shared" si="1173"/>
        <v>0</v>
      </c>
      <c r="W3268">
        <f t="shared" si="1174"/>
        <v>1</v>
      </c>
      <c r="X3268">
        <f t="shared" si="1175"/>
        <v>1</v>
      </c>
      <c r="Y3268">
        <f t="shared" si="1176"/>
        <v>1</v>
      </c>
      <c r="Z3268">
        <f t="shared" si="1177"/>
        <v>1</v>
      </c>
      <c r="AA3268">
        <f t="shared" si="1178"/>
        <v>0</v>
      </c>
      <c r="AB3268">
        <f t="shared" si="1179"/>
        <v>0</v>
      </c>
      <c r="AC3268">
        <f t="shared" si="1180"/>
        <v>1</v>
      </c>
      <c r="AD3268">
        <f t="shared" si="1181"/>
        <v>1</v>
      </c>
      <c r="AE3268" s="4" t="s">
        <v>2828</v>
      </c>
      <c r="AF3268" s="9" t="s">
        <v>2829</v>
      </c>
      <c r="AG3268">
        <v>0</v>
      </c>
      <c r="AH3268">
        <v>1</v>
      </c>
      <c r="AI3268">
        <v>0</v>
      </c>
      <c r="AJ3268">
        <v>1</v>
      </c>
      <c r="AK3268" s="9" t="s">
        <v>2840</v>
      </c>
      <c r="AL3268">
        <f t="shared" si="1182"/>
        <v>0</v>
      </c>
      <c r="AM3268">
        <f>IF(AND(INDIRECT(AN3268)='Sample Select backend'!$C$2,INDIRECT(AO3268)=1,INDIRECT(AP3268)='Sample Select backend'!$F$2,INDIRECT(AQ3268)=1,INDIRECT(AR3268)='Sample Select backend'!$M$2),1,0)</f>
        <v>0</v>
      </c>
      <c r="AN3268" t="str">
        <f>_xlfn.CONCAT('Sample Select backend'!$C$4,ROW(AN3268))</f>
        <v>AE3268</v>
      </c>
      <c r="AO3268" s="9" t="str">
        <f>_xlfn.CONCAT('Sample Select backend'!$J$2,ROW(AO3268))</f>
        <v>AJ3268</v>
      </c>
      <c r="AP3268" t="str">
        <f>_xlfn.CONCAT('Sample Select backend'!$F$4,ROW(AP3268))</f>
        <v>AF3268</v>
      </c>
      <c r="AQ3268" t="str">
        <f>_xlfn.CONCAT('Sample Select backend'!$I$10,ROW(AQ3268))</f>
        <v>R3268</v>
      </c>
      <c r="AR3268" t="str">
        <f>_xlfn.CONCAT('Sample Select backend'!$M$4,ROW(AR3268))</f>
        <v>AK3268</v>
      </c>
      <c r="AS3268" t="str">
        <f t="shared" si="1183"/>
        <v>South Africa</v>
      </c>
      <c r="AT3268" s="9">
        <f t="shared" si="1184"/>
        <v>9</v>
      </c>
      <c r="AU3268">
        <f t="shared" si="1185"/>
        <v>0</v>
      </c>
      <c r="AV3268" s="9">
        <v>1</v>
      </c>
    </row>
    <row r="3269" spans="1:48" x14ac:dyDescent="0.35">
      <c r="A3269" t="s">
        <v>197</v>
      </c>
      <c r="B3269">
        <v>1</v>
      </c>
      <c r="C3269" t="s">
        <v>206</v>
      </c>
      <c r="D3269" t="s">
        <v>2573</v>
      </c>
      <c r="F3269">
        <v>2</v>
      </c>
      <c r="G3269">
        <v>-2</v>
      </c>
      <c r="H3269">
        <v>-1</v>
      </c>
      <c r="I3269">
        <v>-2</v>
      </c>
      <c r="J3269">
        <v>-2</v>
      </c>
      <c r="K3269">
        <v>-2</v>
      </c>
      <c r="M3269">
        <v>1</v>
      </c>
      <c r="N3269" t="s">
        <v>2796</v>
      </c>
      <c r="O3269" t="s">
        <v>2803</v>
      </c>
      <c r="P3269" t="s">
        <v>2810</v>
      </c>
      <c r="Q3269" t="s">
        <v>2816</v>
      </c>
      <c r="R3269">
        <v>0</v>
      </c>
      <c r="S3269">
        <v>-6.96</v>
      </c>
      <c r="T3269">
        <v>-9.2799999999999994</v>
      </c>
      <c r="U3269">
        <v>80.459999999999994</v>
      </c>
      <c r="V3269">
        <f t="shared" si="1173"/>
        <v>-1</v>
      </c>
      <c r="W3269">
        <f t="shared" si="1174"/>
        <v>1</v>
      </c>
      <c r="X3269">
        <f t="shared" si="1175"/>
        <v>0</v>
      </c>
      <c r="Y3269">
        <f t="shared" si="1176"/>
        <v>0</v>
      </c>
      <c r="Z3269">
        <f t="shared" si="1177"/>
        <v>0</v>
      </c>
      <c r="AA3269">
        <f t="shared" si="1178"/>
        <v>0</v>
      </c>
      <c r="AB3269">
        <f t="shared" si="1179"/>
        <v>0</v>
      </c>
      <c r="AC3269">
        <f t="shared" si="1180"/>
        <v>-1</v>
      </c>
      <c r="AD3269">
        <f t="shared" si="1181"/>
        <v>1</v>
      </c>
      <c r="AE3269" s="4" t="s">
        <v>2828</v>
      </c>
      <c r="AF3269" s="9" t="s">
        <v>2829</v>
      </c>
      <c r="AG3269">
        <v>0</v>
      </c>
      <c r="AH3269">
        <v>1</v>
      </c>
      <c r="AI3269">
        <v>0</v>
      </c>
      <c r="AJ3269">
        <v>1</v>
      </c>
      <c r="AK3269" s="9" t="s">
        <v>2840</v>
      </c>
      <c r="AL3269">
        <f t="shared" si="1182"/>
        <v>0</v>
      </c>
      <c r="AM3269">
        <f>IF(AND(INDIRECT(AN3269)='Sample Select backend'!$C$2,INDIRECT(AO3269)=1,INDIRECT(AP3269)='Sample Select backend'!$F$2,INDIRECT(AQ3269)=1,INDIRECT(AR3269)='Sample Select backend'!$M$2),1,0)</f>
        <v>0</v>
      </c>
      <c r="AN3269" t="str">
        <f>_xlfn.CONCAT('Sample Select backend'!$C$4,ROW(AN3269))</f>
        <v>AE3269</v>
      </c>
      <c r="AO3269" s="9" t="str">
        <f>_xlfn.CONCAT('Sample Select backend'!$J$2,ROW(AO3269))</f>
        <v>AJ3269</v>
      </c>
      <c r="AP3269" t="str">
        <f>_xlfn.CONCAT('Sample Select backend'!$F$4,ROW(AP3269))</f>
        <v>AF3269</v>
      </c>
      <c r="AQ3269" t="str">
        <f>_xlfn.CONCAT('Sample Select backend'!$I$10,ROW(AQ3269))</f>
        <v>R3269</v>
      </c>
      <c r="AR3269" t="str">
        <f>_xlfn.CONCAT('Sample Select backend'!$M$4,ROW(AR3269))</f>
        <v>AK3269</v>
      </c>
      <c r="AS3269" t="str">
        <f t="shared" si="1183"/>
        <v>South Africa</v>
      </c>
      <c r="AT3269" s="9" t="str">
        <f t="shared" si="1184"/>
        <v>Tax exemption/waiver/suspension</v>
      </c>
      <c r="AU3269">
        <f t="shared" si="1185"/>
        <v>0</v>
      </c>
      <c r="AV3269" s="9">
        <v>1</v>
      </c>
    </row>
    <row r="3270" spans="1:48" x14ac:dyDescent="0.35">
      <c r="A3270" t="s">
        <v>197</v>
      </c>
      <c r="B3270">
        <v>1</v>
      </c>
      <c r="C3270">
        <v>7</v>
      </c>
      <c r="D3270" t="s">
        <v>2556</v>
      </c>
      <c r="E3270">
        <v>-2</v>
      </c>
      <c r="F3270">
        <v>2</v>
      </c>
      <c r="G3270">
        <v>-2</v>
      </c>
      <c r="H3270">
        <v>-1</v>
      </c>
      <c r="I3270">
        <v>-2</v>
      </c>
      <c r="J3270">
        <v>2</v>
      </c>
      <c r="L3270">
        <v>2</v>
      </c>
      <c r="M3270">
        <v>1</v>
      </c>
      <c r="N3270" t="s">
        <v>2796</v>
      </c>
      <c r="O3270" t="s">
        <v>2803</v>
      </c>
      <c r="P3270" t="s">
        <v>2810</v>
      </c>
      <c r="Q3270" t="s">
        <v>2816</v>
      </c>
      <c r="R3270">
        <v>0</v>
      </c>
      <c r="S3270">
        <v>-6.96</v>
      </c>
      <c r="T3270">
        <v>-9.2799999999999994</v>
      </c>
      <c r="U3270">
        <v>80.459999999999994</v>
      </c>
      <c r="V3270">
        <f t="shared" si="1173"/>
        <v>0</v>
      </c>
      <c r="W3270">
        <f t="shared" si="1174"/>
        <v>1</v>
      </c>
      <c r="X3270">
        <f t="shared" si="1175"/>
        <v>0</v>
      </c>
      <c r="Y3270">
        <f t="shared" si="1176"/>
        <v>0</v>
      </c>
      <c r="Z3270">
        <f t="shared" si="1177"/>
        <v>0</v>
      </c>
      <c r="AA3270">
        <f t="shared" si="1178"/>
        <v>1</v>
      </c>
      <c r="AB3270">
        <f t="shared" si="1179"/>
        <v>-1</v>
      </c>
      <c r="AC3270">
        <f t="shared" si="1180"/>
        <v>1</v>
      </c>
      <c r="AD3270">
        <f t="shared" si="1181"/>
        <v>1</v>
      </c>
      <c r="AE3270" s="4" t="s">
        <v>2828</v>
      </c>
      <c r="AF3270" s="9" t="s">
        <v>2829</v>
      </c>
      <c r="AG3270">
        <v>0</v>
      </c>
      <c r="AH3270">
        <v>1</v>
      </c>
      <c r="AI3270">
        <v>0</v>
      </c>
      <c r="AJ3270">
        <v>1</v>
      </c>
      <c r="AK3270" s="9" t="s">
        <v>2840</v>
      </c>
      <c r="AL3270">
        <f t="shared" si="1182"/>
        <v>0</v>
      </c>
      <c r="AM3270">
        <f>IF(AND(INDIRECT(AN3270)='Sample Select backend'!$C$2,INDIRECT(AO3270)=1,INDIRECT(AP3270)='Sample Select backend'!$F$2,INDIRECT(AQ3270)=1,INDIRECT(AR3270)='Sample Select backend'!$M$2),1,0)</f>
        <v>0</v>
      </c>
      <c r="AN3270" t="str">
        <f>_xlfn.CONCAT('Sample Select backend'!$C$4,ROW(AN3270))</f>
        <v>AE3270</v>
      </c>
      <c r="AO3270" s="9" t="str">
        <f>_xlfn.CONCAT('Sample Select backend'!$J$2,ROW(AO3270))</f>
        <v>AJ3270</v>
      </c>
      <c r="AP3270" t="str">
        <f>_xlfn.CONCAT('Sample Select backend'!$F$4,ROW(AP3270))</f>
        <v>AF3270</v>
      </c>
      <c r="AQ3270" t="str">
        <f>_xlfn.CONCAT('Sample Select backend'!$I$10,ROW(AQ3270))</f>
        <v>R3270</v>
      </c>
      <c r="AR3270" t="str">
        <f>_xlfn.CONCAT('Sample Select backend'!$M$4,ROW(AR3270))</f>
        <v>AK3270</v>
      </c>
      <c r="AS3270" t="str">
        <f t="shared" si="1183"/>
        <v>South Africa</v>
      </c>
      <c r="AT3270" s="9">
        <f t="shared" si="1184"/>
        <v>7</v>
      </c>
      <c r="AU3270">
        <f t="shared" si="1185"/>
        <v>0</v>
      </c>
      <c r="AV3270" s="9">
        <v>1</v>
      </c>
    </row>
    <row r="3271" spans="1:48" x14ac:dyDescent="0.35">
      <c r="A3271" t="s">
        <v>197</v>
      </c>
      <c r="B3271">
        <v>6</v>
      </c>
      <c r="C3271">
        <v>28</v>
      </c>
      <c r="D3271" t="s">
        <v>2557</v>
      </c>
      <c r="E3271">
        <v>1</v>
      </c>
      <c r="F3271">
        <v>1</v>
      </c>
      <c r="G3271">
        <v>2</v>
      </c>
      <c r="H3271">
        <v>-1</v>
      </c>
      <c r="I3271">
        <v>-2</v>
      </c>
      <c r="J3271">
        <v>-2</v>
      </c>
      <c r="K3271">
        <v>1</v>
      </c>
      <c r="L3271">
        <v>2</v>
      </c>
      <c r="M3271">
        <v>1</v>
      </c>
      <c r="N3271" t="s">
        <v>2796</v>
      </c>
      <c r="O3271" t="s">
        <v>2803</v>
      </c>
      <c r="P3271" t="s">
        <v>2810</v>
      </c>
      <c r="Q3271" t="s">
        <v>2816</v>
      </c>
      <c r="R3271">
        <v>0</v>
      </c>
      <c r="S3271">
        <v>-6.96</v>
      </c>
      <c r="T3271">
        <v>-9.2799999999999994</v>
      </c>
      <c r="U3271">
        <v>80.459999999999994</v>
      </c>
      <c r="V3271">
        <f t="shared" si="1173"/>
        <v>1</v>
      </c>
      <c r="W3271">
        <f t="shared" si="1174"/>
        <v>1</v>
      </c>
      <c r="X3271">
        <f t="shared" si="1175"/>
        <v>1</v>
      </c>
      <c r="Y3271">
        <f t="shared" si="1176"/>
        <v>0</v>
      </c>
      <c r="Z3271">
        <f t="shared" si="1177"/>
        <v>0</v>
      </c>
      <c r="AA3271">
        <f t="shared" si="1178"/>
        <v>0</v>
      </c>
      <c r="AB3271">
        <f t="shared" si="1179"/>
        <v>1</v>
      </c>
      <c r="AC3271">
        <f t="shared" si="1180"/>
        <v>1</v>
      </c>
      <c r="AD3271">
        <f t="shared" si="1181"/>
        <v>1</v>
      </c>
      <c r="AE3271" s="4" t="s">
        <v>2828</v>
      </c>
      <c r="AF3271" s="9" t="s">
        <v>2829</v>
      </c>
      <c r="AG3271">
        <v>0</v>
      </c>
      <c r="AH3271">
        <v>1</v>
      </c>
      <c r="AI3271">
        <v>0</v>
      </c>
      <c r="AJ3271">
        <v>1</v>
      </c>
      <c r="AK3271" s="9" t="s">
        <v>2840</v>
      </c>
      <c r="AL3271">
        <f t="shared" si="1182"/>
        <v>0</v>
      </c>
      <c r="AM3271">
        <f>IF(AND(INDIRECT(AN3271)='Sample Select backend'!$C$2,INDIRECT(AO3271)=1,INDIRECT(AP3271)='Sample Select backend'!$F$2,INDIRECT(AQ3271)=1,INDIRECT(AR3271)='Sample Select backend'!$M$2),1,0)</f>
        <v>0</v>
      </c>
      <c r="AN3271" t="str">
        <f>_xlfn.CONCAT('Sample Select backend'!$C$4,ROW(AN3271))</f>
        <v>AE3271</v>
      </c>
      <c r="AO3271" s="9" t="str">
        <f>_xlfn.CONCAT('Sample Select backend'!$J$2,ROW(AO3271))</f>
        <v>AJ3271</v>
      </c>
      <c r="AP3271" t="str">
        <f>_xlfn.CONCAT('Sample Select backend'!$F$4,ROW(AP3271))</f>
        <v>AF3271</v>
      </c>
      <c r="AQ3271" t="str">
        <f>_xlfn.CONCAT('Sample Select backend'!$I$10,ROW(AQ3271))</f>
        <v>R3271</v>
      </c>
      <c r="AR3271" t="str">
        <f>_xlfn.CONCAT('Sample Select backend'!$M$4,ROW(AR3271))</f>
        <v>AK3271</v>
      </c>
      <c r="AS3271" t="str">
        <f t="shared" si="1183"/>
        <v>South Africa</v>
      </c>
      <c r="AT3271" s="9">
        <f t="shared" si="1184"/>
        <v>28</v>
      </c>
      <c r="AU3271">
        <f t="shared" si="1185"/>
        <v>0</v>
      </c>
      <c r="AV3271" s="9">
        <v>1</v>
      </c>
    </row>
    <row r="3272" spans="1:48" x14ac:dyDescent="0.35">
      <c r="A3272" t="s">
        <v>197</v>
      </c>
      <c r="B3272">
        <v>1</v>
      </c>
      <c r="C3272">
        <v>6</v>
      </c>
      <c r="D3272" t="s">
        <v>2555</v>
      </c>
      <c r="E3272">
        <v>-2</v>
      </c>
      <c r="F3272">
        <v>2</v>
      </c>
      <c r="G3272">
        <v>2</v>
      </c>
      <c r="H3272">
        <v>2</v>
      </c>
      <c r="I3272">
        <v>2</v>
      </c>
      <c r="J3272">
        <v>2</v>
      </c>
      <c r="K3272">
        <v>1</v>
      </c>
      <c r="L3272">
        <v>2</v>
      </c>
      <c r="M3272">
        <v>1</v>
      </c>
      <c r="N3272" t="s">
        <v>2796</v>
      </c>
      <c r="O3272" t="s">
        <v>2803</v>
      </c>
      <c r="P3272" t="s">
        <v>2810</v>
      </c>
      <c r="Q3272" t="s">
        <v>2816</v>
      </c>
      <c r="R3272">
        <v>0</v>
      </c>
      <c r="S3272">
        <v>-6.96</v>
      </c>
      <c r="T3272">
        <v>-9.2799999999999994</v>
      </c>
      <c r="U3272">
        <v>80.459999999999994</v>
      </c>
      <c r="V3272">
        <f t="shared" si="1173"/>
        <v>0</v>
      </c>
      <c r="W3272">
        <f t="shared" si="1174"/>
        <v>1</v>
      </c>
      <c r="X3272">
        <f t="shared" si="1175"/>
        <v>1</v>
      </c>
      <c r="Y3272">
        <f t="shared" si="1176"/>
        <v>1</v>
      </c>
      <c r="Z3272">
        <f t="shared" si="1177"/>
        <v>1</v>
      </c>
      <c r="AA3272">
        <f t="shared" si="1178"/>
        <v>1</v>
      </c>
      <c r="AB3272">
        <f t="shared" si="1179"/>
        <v>1</v>
      </c>
      <c r="AC3272">
        <f t="shared" si="1180"/>
        <v>1</v>
      </c>
      <c r="AD3272">
        <f t="shared" si="1181"/>
        <v>1</v>
      </c>
      <c r="AE3272" s="4" t="s">
        <v>2828</v>
      </c>
      <c r="AF3272" s="9" t="s">
        <v>2829</v>
      </c>
      <c r="AG3272">
        <v>0</v>
      </c>
      <c r="AH3272">
        <v>1</v>
      </c>
      <c r="AI3272">
        <v>0</v>
      </c>
      <c r="AJ3272">
        <v>1</v>
      </c>
      <c r="AK3272" s="9" t="s">
        <v>2840</v>
      </c>
      <c r="AL3272">
        <f t="shared" si="1182"/>
        <v>0</v>
      </c>
      <c r="AM3272">
        <f>IF(AND(INDIRECT(AN3272)='Sample Select backend'!$C$2,INDIRECT(AO3272)=1,INDIRECT(AP3272)='Sample Select backend'!$F$2,INDIRECT(AQ3272)=1,INDIRECT(AR3272)='Sample Select backend'!$M$2),1,0)</f>
        <v>0</v>
      </c>
      <c r="AN3272" t="str">
        <f>_xlfn.CONCAT('Sample Select backend'!$C$4,ROW(AN3272))</f>
        <v>AE3272</v>
      </c>
      <c r="AO3272" s="9" t="str">
        <f>_xlfn.CONCAT('Sample Select backend'!$J$2,ROW(AO3272))</f>
        <v>AJ3272</v>
      </c>
      <c r="AP3272" t="str">
        <f>_xlfn.CONCAT('Sample Select backend'!$F$4,ROW(AP3272))</f>
        <v>AF3272</v>
      </c>
      <c r="AQ3272" t="str">
        <f>_xlfn.CONCAT('Sample Select backend'!$I$10,ROW(AQ3272))</f>
        <v>R3272</v>
      </c>
      <c r="AR3272" t="str">
        <f>_xlfn.CONCAT('Sample Select backend'!$M$4,ROW(AR3272))</f>
        <v>AK3272</v>
      </c>
      <c r="AS3272" t="str">
        <f t="shared" si="1183"/>
        <v>South Africa</v>
      </c>
      <c r="AT3272" s="9">
        <f t="shared" si="1184"/>
        <v>6</v>
      </c>
      <c r="AU3272">
        <f t="shared" si="1185"/>
        <v>0</v>
      </c>
      <c r="AV3272" s="9">
        <v>1</v>
      </c>
    </row>
    <row r="3273" spans="1:48" x14ac:dyDescent="0.35">
      <c r="A3273" t="s">
        <v>197</v>
      </c>
      <c r="B3273">
        <v>7</v>
      </c>
      <c r="C3273">
        <v>30</v>
      </c>
      <c r="D3273" t="s">
        <v>2576</v>
      </c>
      <c r="E3273">
        <v>1</v>
      </c>
      <c r="F3273">
        <v>1</v>
      </c>
      <c r="G3273">
        <v>2</v>
      </c>
      <c r="H3273">
        <v>1</v>
      </c>
      <c r="I3273">
        <v>2</v>
      </c>
      <c r="J3273">
        <v>2</v>
      </c>
      <c r="K3273">
        <v>1</v>
      </c>
      <c r="L3273">
        <v>-2</v>
      </c>
      <c r="M3273">
        <v>1</v>
      </c>
      <c r="N3273" t="s">
        <v>2796</v>
      </c>
      <c r="O3273" t="s">
        <v>2803</v>
      </c>
      <c r="P3273" t="s">
        <v>2810</v>
      </c>
      <c r="Q3273" t="s">
        <v>2816</v>
      </c>
      <c r="R3273">
        <v>0</v>
      </c>
      <c r="S3273">
        <v>-6.96</v>
      </c>
      <c r="T3273">
        <v>-9.2799999999999994</v>
      </c>
      <c r="U3273">
        <v>80.459999999999994</v>
      </c>
      <c r="V3273">
        <f t="shared" si="1173"/>
        <v>1</v>
      </c>
      <c r="W3273">
        <f t="shared" si="1174"/>
        <v>1</v>
      </c>
      <c r="X3273">
        <f t="shared" si="1175"/>
        <v>1</v>
      </c>
      <c r="Y3273">
        <f t="shared" si="1176"/>
        <v>1</v>
      </c>
      <c r="Z3273">
        <f t="shared" si="1177"/>
        <v>1</v>
      </c>
      <c r="AA3273">
        <f t="shared" si="1178"/>
        <v>1</v>
      </c>
      <c r="AB3273">
        <f t="shared" si="1179"/>
        <v>1</v>
      </c>
      <c r="AC3273">
        <f t="shared" si="1180"/>
        <v>0</v>
      </c>
      <c r="AD3273">
        <f t="shared" si="1181"/>
        <v>1</v>
      </c>
      <c r="AE3273" s="4" t="s">
        <v>2828</v>
      </c>
      <c r="AF3273" s="9" t="s">
        <v>2829</v>
      </c>
      <c r="AG3273">
        <v>0</v>
      </c>
      <c r="AH3273">
        <v>1</v>
      </c>
      <c r="AI3273">
        <v>0</v>
      </c>
      <c r="AJ3273">
        <v>1</v>
      </c>
      <c r="AK3273" s="9" t="s">
        <v>2840</v>
      </c>
      <c r="AL3273">
        <f t="shared" si="1182"/>
        <v>0</v>
      </c>
      <c r="AM3273">
        <f>IF(AND(INDIRECT(AN3273)='Sample Select backend'!$C$2,INDIRECT(AO3273)=1,INDIRECT(AP3273)='Sample Select backend'!$F$2,INDIRECT(AQ3273)=1,INDIRECT(AR3273)='Sample Select backend'!$M$2),1,0)</f>
        <v>0</v>
      </c>
      <c r="AN3273" t="str">
        <f>_xlfn.CONCAT('Sample Select backend'!$C$4,ROW(AN3273))</f>
        <v>AE3273</v>
      </c>
      <c r="AO3273" s="9" t="str">
        <f>_xlfn.CONCAT('Sample Select backend'!$J$2,ROW(AO3273))</f>
        <v>AJ3273</v>
      </c>
      <c r="AP3273" t="str">
        <f>_xlfn.CONCAT('Sample Select backend'!$F$4,ROW(AP3273))</f>
        <v>AF3273</v>
      </c>
      <c r="AQ3273" t="str">
        <f>_xlfn.CONCAT('Sample Select backend'!$I$10,ROW(AQ3273))</f>
        <v>R3273</v>
      </c>
      <c r="AR3273" t="str">
        <f>_xlfn.CONCAT('Sample Select backend'!$M$4,ROW(AR3273))</f>
        <v>AK3273</v>
      </c>
      <c r="AS3273" t="str">
        <f t="shared" si="1183"/>
        <v>South Africa</v>
      </c>
      <c r="AT3273" s="9">
        <f t="shared" si="1184"/>
        <v>30</v>
      </c>
      <c r="AU3273">
        <f t="shared" si="1185"/>
        <v>0</v>
      </c>
      <c r="AV3273" s="9">
        <v>1</v>
      </c>
    </row>
    <row r="3274" spans="1:48" x14ac:dyDescent="0.35">
      <c r="A3274" t="s">
        <v>197</v>
      </c>
      <c r="B3274">
        <v>6</v>
      </c>
      <c r="C3274">
        <v>27</v>
      </c>
      <c r="D3274" t="s">
        <v>2559</v>
      </c>
      <c r="E3274">
        <v>1</v>
      </c>
      <c r="F3274">
        <v>1</v>
      </c>
      <c r="G3274">
        <v>2</v>
      </c>
      <c r="H3274">
        <v>-1</v>
      </c>
      <c r="I3274">
        <v>2</v>
      </c>
      <c r="J3274">
        <v>2</v>
      </c>
      <c r="K3274">
        <v>1</v>
      </c>
      <c r="L3274">
        <v>2</v>
      </c>
      <c r="M3274">
        <v>1</v>
      </c>
      <c r="N3274" t="s">
        <v>2796</v>
      </c>
      <c r="O3274" t="s">
        <v>2803</v>
      </c>
      <c r="P3274" t="s">
        <v>2810</v>
      </c>
      <c r="Q3274" t="s">
        <v>2816</v>
      </c>
      <c r="R3274">
        <v>0</v>
      </c>
      <c r="S3274">
        <v>-6.96</v>
      </c>
      <c r="T3274">
        <v>-9.2799999999999994</v>
      </c>
      <c r="U3274">
        <v>80.459999999999994</v>
      </c>
      <c r="V3274">
        <f t="shared" si="1173"/>
        <v>1</v>
      </c>
      <c r="W3274">
        <f t="shared" si="1174"/>
        <v>1</v>
      </c>
      <c r="X3274">
        <f t="shared" si="1175"/>
        <v>1</v>
      </c>
      <c r="Y3274">
        <f t="shared" si="1176"/>
        <v>0</v>
      </c>
      <c r="Z3274">
        <f t="shared" si="1177"/>
        <v>1</v>
      </c>
      <c r="AA3274">
        <f t="shared" si="1178"/>
        <v>1</v>
      </c>
      <c r="AB3274">
        <f t="shared" si="1179"/>
        <v>1</v>
      </c>
      <c r="AC3274">
        <f t="shared" si="1180"/>
        <v>1</v>
      </c>
      <c r="AD3274">
        <f t="shared" si="1181"/>
        <v>1</v>
      </c>
      <c r="AE3274" s="4" t="s">
        <v>2828</v>
      </c>
      <c r="AF3274" s="9" t="s">
        <v>2829</v>
      </c>
      <c r="AG3274">
        <v>0</v>
      </c>
      <c r="AH3274">
        <v>1</v>
      </c>
      <c r="AI3274">
        <v>0</v>
      </c>
      <c r="AJ3274">
        <v>1</v>
      </c>
      <c r="AK3274" s="9" t="s">
        <v>2840</v>
      </c>
      <c r="AL3274">
        <f t="shared" si="1182"/>
        <v>0</v>
      </c>
      <c r="AM3274">
        <f>IF(AND(INDIRECT(AN3274)='Sample Select backend'!$C$2,INDIRECT(AO3274)=1,INDIRECT(AP3274)='Sample Select backend'!$F$2,INDIRECT(AQ3274)=1,INDIRECT(AR3274)='Sample Select backend'!$M$2),1,0)</f>
        <v>0</v>
      </c>
      <c r="AN3274" t="str">
        <f>_xlfn.CONCAT('Sample Select backend'!$C$4,ROW(AN3274))</f>
        <v>AE3274</v>
      </c>
      <c r="AO3274" s="9" t="str">
        <f>_xlfn.CONCAT('Sample Select backend'!$J$2,ROW(AO3274))</f>
        <v>AJ3274</v>
      </c>
      <c r="AP3274" t="str">
        <f>_xlfn.CONCAT('Sample Select backend'!$F$4,ROW(AP3274))</f>
        <v>AF3274</v>
      </c>
      <c r="AQ3274" t="str">
        <f>_xlfn.CONCAT('Sample Select backend'!$I$10,ROW(AQ3274))</f>
        <v>R3274</v>
      </c>
      <c r="AR3274" t="str">
        <f>_xlfn.CONCAT('Sample Select backend'!$M$4,ROW(AR3274))</f>
        <v>AK3274</v>
      </c>
      <c r="AS3274" t="str">
        <f t="shared" si="1183"/>
        <v>South Africa</v>
      </c>
      <c r="AT3274" s="9">
        <f t="shared" si="1184"/>
        <v>27</v>
      </c>
      <c r="AU3274">
        <f t="shared" si="1185"/>
        <v>0</v>
      </c>
      <c r="AV3274" s="9">
        <v>1</v>
      </c>
    </row>
    <row r="3275" spans="1:48" x14ac:dyDescent="0.35">
      <c r="A3275" t="s">
        <v>197</v>
      </c>
      <c r="B3275">
        <v>6</v>
      </c>
      <c r="C3275">
        <v>29</v>
      </c>
      <c r="D3275" t="s">
        <v>2567</v>
      </c>
      <c r="E3275">
        <v>-2</v>
      </c>
      <c r="F3275">
        <v>1</v>
      </c>
      <c r="G3275">
        <v>2</v>
      </c>
      <c r="H3275">
        <v>-1</v>
      </c>
      <c r="I3275">
        <v>-2</v>
      </c>
      <c r="J3275">
        <v>2</v>
      </c>
      <c r="K3275">
        <v>-1</v>
      </c>
      <c r="L3275">
        <v>-2</v>
      </c>
      <c r="M3275">
        <v>1</v>
      </c>
      <c r="N3275" t="s">
        <v>2796</v>
      </c>
      <c r="O3275" t="s">
        <v>2803</v>
      </c>
      <c r="P3275" t="s">
        <v>2810</v>
      </c>
      <c r="Q3275" t="s">
        <v>2816</v>
      </c>
      <c r="R3275">
        <v>0</v>
      </c>
      <c r="S3275">
        <v>-6.96</v>
      </c>
      <c r="T3275">
        <v>-9.2799999999999994</v>
      </c>
      <c r="U3275">
        <v>80.459999999999994</v>
      </c>
      <c r="V3275">
        <f t="shared" si="1173"/>
        <v>0</v>
      </c>
      <c r="W3275">
        <f t="shared" si="1174"/>
        <v>1</v>
      </c>
      <c r="X3275">
        <f t="shared" si="1175"/>
        <v>1</v>
      </c>
      <c r="Y3275">
        <f t="shared" si="1176"/>
        <v>0</v>
      </c>
      <c r="Z3275">
        <f t="shared" si="1177"/>
        <v>0</v>
      </c>
      <c r="AA3275">
        <f t="shared" si="1178"/>
        <v>1</v>
      </c>
      <c r="AB3275">
        <f t="shared" si="1179"/>
        <v>0</v>
      </c>
      <c r="AC3275">
        <f t="shared" si="1180"/>
        <v>0</v>
      </c>
      <c r="AD3275">
        <f t="shared" si="1181"/>
        <v>1</v>
      </c>
      <c r="AE3275" s="4" t="s">
        <v>2828</v>
      </c>
      <c r="AF3275" s="9" t="s">
        <v>2829</v>
      </c>
      <c r="AG3275">
        <v>0</v>
      </c>
      <c r="AH3275">
        <v>1</v>
      </c>
      <c r="AI3275">
        <v>0</v>
      </c>
      <c r="AJ3275">
        <v>1</v>
      </c>
      <c r="AK3275" s="9" t="s">
        <v>2840</v>
      </c>
      <c r="AL3275">
        <f t="shared" si="1182"/>
        <v>0</v>
      </c>
      <c r="AM3275">
        <f>IF(AND(INDIRECT(AN3275)='Sample Select backend'!$C$2,INDIRECT(AO3275)=1,INDIRECT(AP3275)='Sample Select backend'!$F$2,INDIRECT(AQ3275)=1,INDIRECT(AR3275)='Sample Select backend'!$M$2),1,0)</f>
        <v>0</v>
      </c>
      <c r="AN3275" t="str">
        <f>_xlfn.CONCAT('Sample Select backend'!$C$4,ROW(AN3275))</f>
        <v>AE3275</v>
      </c>
      <c r="AO3275" s="9" t="str">
        <f>_xlfn.CONCAT('Sample Select backend'!$J$2,ROW(AO3275))</f>
        <v>AJ3275</v>
      </c>
      <c r="AP3275" t="str">
        <f>_xlfn.CONCAT('Sample Select backend'!$F$4,ROW(AP3275))</f>
        <v>AF3275</v>
      </c>
      <c r="AQ3275" t="str">
        <f>_xlfn.CONCAT('Sample Select backend'!$I$10,ROW(AQ3275))</f>
        <v>R3275</v>
      </c>
      <c r="AR3275" t="str">
        <f>_xlfn.CONCAT('Sample Select backend'!$M$4,ROW(AR3275))</f>
        <v>AK3275</v>
      </c>
      <c r="AS3275" t="str">
        <f t="shared" si="1183"/>
        <v>South Africa</v>
      </c>
      <c r="AT3275" s="9">
        <f t="shared" si="1184"/>
        <v>29</v>
      </c>
      <c r="AU3275">
        <f t="shared" si="1185"/>
        <v>0</v>
      </c>
      <c r="AV3275" s="9">
        <v>1</v>
      </c>
    </row>
    <row r="3276" spans="1:48" x14ac:dyDescent="0.35">
      <c r="A3276" t="s">
        <v>197</v>
      </c>
      <c r="B3276">
        <v>9</v>
      </c>
      <c r="C3276">
        <v>34</v>
      </c>
      <c r="D3276" t="s">
        <v>2577</v>
      </c>
      <c r="E3276">
        <v>1</v>
      </c>
      <c r="F3276">
        <v>1</v>
      </c>
      <c r="G3276">
        <v>2</v>
      </c>
      <c r="I3276">
        <v>2</v>
      </c>
      <c r="J3276">
        <v>2</v>
      </c>
      <c r="K3276">
        <v>1</v>
      </c>
      <c r="L3276">
        <v>-2</v>
      </c>
      <c r="M3276">
        <v>1</v>
      </c>
      <c r="N3276" t="s">
        <v>2796</v>
      </c>
      <c r="O3276" t="s">
        <v>2803</v>
      </c>
      <c r="P3276" t="s">
        <v>2810</v>
      </c>
      <c r="Q3276" t="s">
        <v>2816</v>
      </c>
      <c r="R3276">
        <v>0</v>
      </c>
      <c r="S3276">
        <v>-6.96</v>
      </c>
      <c r="T3276">
        <v>-9.2799999999999994</v>
      </c>
      <c r="U3276">
        <v>80.459999999999994</v>
      </c>
      <c r="V3276">
        <f t="shared" si="1173"/>
        <v>1</v>
      </c>
      <c r="W3276">
        <f t="shared" si="1174"/>
        <v>1</v>
      </c>
      <c r="X3276">
        <f t="shared" si="1175"/>
        <v>1</v>
      </c>
      <c r="Y3276">
        <f t="shared" si="1176"/>
        <v>-1</v>
      </c>
      <c r="Z3276">
        <f t="shared" si="1177"/>
        <v>1</v>
      </c>
      <c r="AA3276">
        <f t="shared" si="1178"/>
        <v>1</v>
      </c>
      <c r="AB3276">
        <f t="shared" si="1179"/>
        <v>1</v>
      </c>
      <c r="AC3276">
        <f t="shared" si="1180"/>
        <v>0</v>
      </c>
      <c r="AD3276">
        <f t="shared" si="1181"/>
        <v>1</v>
      </c>
      <c r="AE3276" s="4" t="s">
        <v>2828</v>
      </c>
      <c r="AF3276" s="9" t="s">
        <v>2829</v>
      </c>
      <c r="AG3276">
        <v>0</v>
      </c>
      <c r="AH3276">
        <v>1</v>
      </c>
      <c r="AI3276">
        <v>0</v>
      </c>
      <c r="AJ3276">
        <v>1</v>
      </c>
      <c r="AK3276" s="9" t="s">
        <v>2840</v>
      </c>
      <c r="AL3276">
        <f t="shared" si="1182"/>
        <v>0</v>
      </c>
      <c r="AM3276">
        <f>IF(AND(INDIRECT(AN3276)='Sample Select backend'!$C$2,INDIRECT(AO3276)=1,INDIRECT(AP3276)='Sample Select backend'!$F$2,INDIRECT(AQ3276)=1,INDIRECT(AR3276)='Sample Select backend'!$M$2),1,0)</f>
        <v>0</v>
      </c>
      <c r="AN3276" t="str">
        <f>_xlfn.CONCAT('Sample Select backend'!$C$4,ROW(AN3276))</f>
        <v>AE3276</v>
      </c>
      <c r="AO3276" s="9" t="str">
        <f>_xlfn.CONCAT('Sample Select backend'!$J$2,ROW(AO3276))</f>
        <v>AJ3276</v>
      </c>
      <c r="AP3276" t="str">
        <f>_xlfn.CONCAT('Sample Select backend'!$F$4,ROW(AP3276))</f>
        <v>AF3276</v>
      </c>
      <c r="AQ3276" t="str">
        <f>_xlfn.CONCAT('Sample Select backend'!$I$10,ROW(AQ3276))</f>
        <v>R3276</v>
      </c>
      <c r="AR3276" t="str">
        <f>_xlfn.CONCAT('Sample Select backend'!$M$4,ROW(AR3276))</f>
        <v>AK3276</v>
      </c>
      <c r="AS3276" t="str">
        <f t="shared" si="1183"/>
        <v>South Africa</v>
      </c>
      <c r="AT3276" s="9">
        <f t="shared" si="1184"/>
        <v>34</v>
      </c>
      <c r="AU3276">
        <f t="shared" si="1185"/>
        <v>0</v>
      </c>
      <c r="AV3276" s="9">
        <v>1</v>
      </c>
    </row>
    <row r="3277" spans="1:48" x14ac:dyDescent="0.35">
      <c r="A3277" t="s">
        <v>197</v>
      </c>
      <c r="B3277">
        <v>1</v>
      </c>
      <c r="C3277">
        <v>6</v>
      </c>
      <c r="D3277" t="s">
        <v>2561</v>
      </c>
      <c r="E3277">
        <v>2</v>
      </c>
      <c r="F3277">
        <v>2</v>
      </c>
      <c r="G3277">
        <v>2</v>
      </c>
      <c r="H3277">
        <v>2</v>
      </c>
      <c r="I3277">
        <v>2</v>
      </c>
      <c r="J3277">
        <v>2</v>
      </c>
      <c r="K3277">
        <v>1</v>
      </c>
      <c r="L3277">
        <v>2</v>
      </c>
      <c r="M3277">
        <v>1</v>
      </c>
      <c r="N3277" t="s">
        <v>2796</v>
      </c>
      <c r="O3277" t="s">
        <v>2803</v>
      </c>
      <c r="P3277" t="s">
        <v>2810</v>
      </c>
      <c r="Q3277" t="s">
        <v>2816</v>
      </c>
      <c r="R3277">
        <v>0</v>
      </c>
      <c r="S3277">
        <v>-6.96</v>
      </c>
      <c r="T3277">
        <v>-9.2799999999999994</v>
      </c>
      <c r="U3277">
        <v>80.459999999999994</v>
      </c>
      <c r="V3277">
        <f t="shared" si="1173"/>
        <v>1</v>
      </c>
      <c r="W3277">
        <f t="shared" si="1174"/>
        <v>1</v>
      </c>
      <c r="X3277">
        <f t="shared" si="1175"/>
        <v>1</v>
      </c>
      <c r="Y3277">
        <f t="shared" si="1176"/>
        <v>1</v>
      </c>
      <c r="Z3277">
        <f t="shared" si="1177"/>
        <v>1</v>
      </c>
      <c r="AA3277">
        <f t="shared" si="1178"/>
        <v>1</v>
      </c>
      <c r="AB3277">
        <f t="shared" si="1179"/>
        <v>1</v>
      </c>
      <c r="AC3277">
        <f t="shared" si="1180"/>
        <v>1</v>
      </c>
      <c r="AD3277">
        <f t="shared" si="1181"/>
        <v>1</v>
      </c>
      <c r="AE3277" s="4" t="s">
        <v>2828</v>
      </c>
      <c r="AF3277" s="9" t="s">
        <v>2829</v>
      </c>
      <c r="AG3277">
        <v>0</v>
      </c>
      <c r="AH3277">
        <v>1</v>
      </c>
      <c r="AI3277">
        <v>0</v>
      </c>
      <c r="AJ3277">
        <v>1</v>
      </c>
      <c r="AK3277" s="9" t="s">
        <v>2840</v>
      </c>
      <c r="AL3277">
        <f t="shared" si="1182"/>
        <v>0</v>
      </c>
      <c r="AM3277">
        <f>IF(AND(INDIRECT(AN3277)='Sample Select backend'!$C$2,INDIRECT(AO3277)=1,INDIRECT(AP3277)='Sample Select backend'!$F$2,INDIRECT(AQ3277)=1,INDIRECT(AR3277)='Sample Select backend'!$M$2),1,0)</f>
        <v>0</v>
      </c>
      <c r="AN3277" t="str">
        <f>_xlfn.CONCAT('Sample Select backend'!$C$4,ROW(AN3277))</f>
        <v>AE3277</v>
      </c>
      <c r="AO3277" s="9" t="str">
        <f>_xlfn.CONCAT('Sample Select backend'!$J$2,ROW(AO3277))</f>
        <v>AJ3277</v>
      </c>
      <c r="AP3277" t="str">
        <f>_xlfn.CONCAT('Sample Select backend'!$F$4,ROW(AP3277))</f>
        <v>AF3277</v>
      </c>
      <c r="AQ3277" t="str">
        <f>_xlfn.CONCAT('Sample Select backend'!$I$10,ROW(AQ3277))</f>
        <v>R3277</v>
      </c>
      <c r="AR3277" t="str">
        <f>_xlfn.CONCAT('Sample Select backend'!$M$4,ROW(AR3277))</f>
        <v>AK3277</v>
      </c>
      <c r="AS3277" t="str">
        <f t="shared" si="1183"/>
        <v>South Africa</v>
      </c>
      <c r="AT3277" s="9">
        <f t="shared" si="1184"/>
        <v>6</v>
      </c>
      <c r="AU3277">
        <f t="shared" si="1185"/>
        <v>0</v>
      </c>
      <c r="AV3277" s="9">
        <v>1</v>
      </c>
    </row>
    <row r="3278" spans="1:48" x14ac:dyDescent="0.35">
      <c r="A3278" t="s">
        <v>197</v>
      </c>
      <c r="B3278">
        <v>1</v>
      </c>
      <c r="C3278">
        <v>6</v>
      </c>
      <c r="D3278" t="s">
        <v>2564</v>
      </c>
      <c r="E3278">
        <v>2</v>
      </c>
      <c r="F3278">
        <v>2</v>
      </c>
      <c r="G3278">
        <v>-2</v>
      </c>
      <c r="H3278">
        <v>2</v>
      </c>
      <c r="I3278">
        <v>2</v>
      </c>
      <c r="J3278">
        <v>2</v>
      </c>
      <c r="K3278">
        <v>1</v>
      </c>
      <c r="L3278">
        <v>2</v>
      </c>
      <c r="M3278">
        <v>1</v>
      </c>
      <c r="N3278" t="s">
        <v>2796</v>
      </c>
      <c r="O3278" t="s">
        <v>2803</v>
      </c>
      <c r="P3278" t="s">
        <v>2810</v>
      </c>
      <c r="Q3278" t="s">
        <v>2816</v>
      </c>
      <c r="R3278">
        <v>0</v>
      </c>
      <c r="S3278">
        <v>-6.96</v>
      </c>
      <c r="T3278">
        <v>-9.2799999999999994</v>
      </c>
      <c r="U3278">
        <v>80.459999999999994</v>
      </c>
      <c r="V3278">
        <f t="shared" si="1173"/>
        <v>1</v>
      </c>
      <c r="W3278">
        <f t="shared" si="1174"/>
        <v>1</v>
      </c>
      <c r="X3278">
        <f t="shared" si="1175"/>
        <v>0</v>
      </c>
      <c r="Y3278">
        <f t="shared" si="1176"/>
        <v>1</v>
      </c>
      <c r="Z3278">
        <f t="shared" si="1177"/>
        <v>1</v>
      </c>
      <c r="AA3278">
        <f t="shared" si="1178"/>
        <v>1</v>
      </c>
      <c r="AB3278">
        <f t="shared" si="1179"/>
        <v>1</v>
      </c>
      <c r="AC3278">
        <f t="shared" si="1180"/>
        <v>1</v>
      </c>
      <c r="AD3278">
        <f t="shared" si="1181"/>
        <v>1</v>
      </c>
      <c r="AE3278" s="4" t="s">
        <v>2828</v>
      </c>
      <c r="AF3278" s="9" t="s">
        <v>2829</v>
      </c>
      <c r="AG3278">
        <v>0</v>
      </c>
      <c r="AH3278">
        <v>1</v>
      </c>
      <c r="AI3278">
        <v>0</v>
      </c>
      <c r="AJ3278">
        <v>1</v>
      </c>
      <c r="AK3278" s="9" t="s">
        <v>2840</v>
      </c>
      <c r="AL3278">
        <f t="shared" si="1182"/>
        <v>0</v>
      </c>
      <c r="AM3278">
        <f>IF(AND(INDIRECT(AN3278)='Sample Select backend'!$C$2,INDIRECT(AO3278)=1,INDIRECT(AP3278)='Sample Select backend'!$F$2,INDIRECT(AQ3278)=1,INDIRECT(AR3278)='Sample Select backend'!$M$2),1,0)</f>
        <v>0</v>
      </c>
      <c r="AN3278" t="str">
        <f>_xlfn.CONCAT('Sample Select backend'!$C$4,ROW(AN3278))</f>
        <v>AE3278</v>
      </c>
      <c r="AO3278" s="9" t="str">
        <f>_xlfn.CONCAT('Sample Select backend'!$J$2,ROW(AO3278))</f>
        <v>AJ3278</v>
      </c>
      <c r="AP3278" t="str">
        <f>_xlfn.CONCAT('Sample Select backend'!$F$4,ROW(AP3278))</f>
        <v>AF3278</v>
      </c>
      <c r="AQ3278" t="str">
        <f>_xlfn.CONCAT('Sample Select backend'!$I$10,ROW(AQ3278))</f>
        <v>R3278</v>
      </c>
      <c r="AR3278" t="str">
        <f>_xlfn.CONCAT('Sample Select backend'!$M$4,ROW(AR3278))</f>
        <v>AK3278</v>
      </c>
      <c r="AS3278" t="str">
        <f t="shared" si="1183"/>
        <v>South Africa</v>
      </c>
      <c r="AT3278" s="9">
        <f t="shared" si="1184"/>
        <v>6</v>
      </c>
      <c r="AU3278">
        <f t="shared" si="1185"/>
        <v>0</v>
      </c>
      <c r="AV3278" s="9">
        <v>1</v>
      </c>
    </row>
    <row r="3279" spans="1:48" x14ac:dyDescent="0.35">
      <c r="A3279" t="s">
        <v>197</v>
      </c>
      <c r="B3279">
        <v>9</v>
      </c>
      <c r="C3279">
        <v>34</v>
      </c>
      <c r="D3279" t="s">
        <v>2552</v>
      </c>
      <c r="E3279">
        <v>1</v>
      </c>
      <c r="F3279">
        <v>1</v>
      </c>
      <c r="I3279">
        <v>2</v>
      </c>
      <c r="J3279">
        <v>2</v>
      </c>
      <c r="K3279">
        <v>1</v>
      </c>
      <c r="L3279">
        <v>-2</v>
      </c>
      <c r="M3279">
        <v>1</v>
      </c>
      <c r="N3279" t="s">
        <v>2796</v>
      </c>
      <c r="O3279" t="s">
        <v>2803</v>
      </c>
      <c r="P3279" t="s">
        <v>2810</v>
      </c>
      <c r="Q3279" t="s">
        <v>2816</v>
      </c>
      <c r="R3279">
        <v>0</v>
      </c>
      <c r="S3279">
        <v>-6.96</v>
      </c>
      <c r="T3279">
        <v>-9.2799999999999994</v>
      </c>
      <c r="U3279">
        <v>80.459999999999994</v>
      </c>
      <c r="V3279">
        <f t="shared" si="1173"/>
        <v>1</v>
      </c>
      <c r="W3279">
        <f t="shared" si="1174"/>
        <v>1</v>
      </c>
      <c r="X3279">
        <f t="shared" si="1175"/>
        <v>-1</v>
      </c>
      <c r="Y3279">
        <f t="shared" si="1176"/>
        <v>-1</v>
      </c>
      <c r="Z3279">
        <f t="shared" si="1177"/>
        <v>1</v>
      </c>
      <c r="AA3279">
        <f t="shared" si="1178"/>
        <v>1</v>
      </c>
      <c r="AB3279">
        <f t="shared" si="1179"/>
        <v>1</v>
      </c>
      <c r="AC3279">
        <f t="shared" si="1180"/>
        <v>0</v>
      </c>
      <c r="AD3279">
        <f t="shared" si="1181"/>
        <v>1</v>
      </c>
      <c r="AE3279" s="4" t="s">
        <v>2828</v>
      </c>
      <c r="AF3279" s="9" t="s">
        <v>2829</v>
      </c>
      <c r="AG3279">
        <v>0</v>
      </c>
      <c r="AH3279">
        <v>1</v>
      </c>
      <c r="AI3279">
        <v>0</v>
      </c>
      <c r="AJ3279">
        <v>1</v>
      </c>
      <c r="AK3279" s="9" t="s">
        <v>2840</v>
      </c>
      <c r="AL3279">
        <f t="shared" si="1182"/>
        <v>0</v>
      </c>
      <c r="AM3279">
        <f>IF(AND(INDIRECT(AN3279)='Sample Select backend'!$C$2,INDIRECT(AO3279)=1,INDIRECT(AP3279)='Sample Select backend'!$F$2,INDIRECT(AQ3279)=1,INDIRECT(AR3279)='Sample Select backend'!$M$2),1,0)</f>
        <v>0</v>
      </c>
      <c r="AN3279" t="str">
        <f>_xlfn.CONCAT('Sample Select backend'!$C$4,ROW(AN3279))</f>
        <v>AE3279</v>
      </c>
      <c r="AO3279" s="9" t="str">
        <f>_xlfn.CONCAT('Sample Select backend'!$J$2,ROW(AO3279))</f>
        <v>AJ3279</v>
      </c>
      <c r="AP3279" t="str">
        <f>_xlfn.CONCAT('Sample Select backend'!$F$4,ROW(AP3279))</f>
        <v>AF3279</v>
      </c>
      <c r="AQ3279" t="str">
        <f>_xlfn.CONCAT('Sample Select backend'!$I$10,ROW(AQ3279))</f>
        <v>R3279</v>
      </c>
      <c r="AR3279" t="str">
        <f>_xlfn.CONCAT('Sample Select backend'!$M$4,ROW(AR3279))</f>
        <v>AK3279</v>
      </c>
      <c r="AS3279" t="str">
        <f t="shared" si="1183"/>
        <v>South Africa</v>
      </c>
      <c r="AT3279" s="9">
        <f t="shared" si="1184"/>
        <v>34</v>
      </c>
      <c r="AU3279">
        <f t="shared" si="1185"/>
        <v>0</v>
      </c>
      <c r="AV3279" s="9">
        <v>1</v>
      </c>
    </row>
    <row r="3280" spans="1:48" x14ac:dyDescent="0.35">
      <c r="A3280" t="s">
        <v>197</v>
      </c>
      <c r="B3280">
        <v>6</v>
      </c>
      <c r="C3280">
        <v>27</v>
      </c>
      <c r="D3280" t="s">
        <v>2558</v>
      </c>
      <c r="E3280">
        <v>1</v>
      </c>
      <c r="F3280">
        <v>1</v>
      </c>
      <c r="G3280">
        <v>2</v>
      </c>
      <c r="H3280">
        <v>-1</v>
      </c>
      <c r="I3280">
        <v>2</v>
      </c>
      <c r="J3280">
        <v>2</v>
      </c>
      <c r="K3280">
        <v>1</v>
      </c>
      <c r="L3280">
        <v>2</v>
      </c>
      <c r="M3280">
        <v>1</v>
      </c>
      <c r="N3280" t="s">
        <v>2796</v>
      </c>
      <c r="O3280" t="s">
        <v>2803</v>
      </c>
      <c r="P3280" t="s">
        <v>2810</v>
      </c>
      <c r="Q3280" t="s">
        <v>2816</v>
      </c>
      <c r="R3280">
        <v>0</v>
      </c>
      <c r="S3280">
        <v>-6.96</v>
      </c>
      <c r="T3280">
        <v>-9.2799999999999994</v>
      </c>
      <c r="U3280">
        <v>80.459999999999994</v>
      </c>
      <c r="V3280">
        <f t="shared" si="1173"/>
        <v>1</v>
      </c>
      <c r="W3280">
        <f t="shared" si="1174"/>
        <v>1</v>
      </c>
      <c r="X3280">
        <f t="shared" si="1175"/>
        <v>1</v>
      </c>
      <c r="Y3280">
        <f t="shared" si="1176"/>
        <v>0</v>
      </c>
      <c r="Z3280">
        <f t="shared" si="1177"/>
        <v>1</v>
      </c>
      <c r="AA3280">
        <f t="shared" si="1178"/>
        <v>1</v>
      </c>
      <c r="AB3280">
        <f t="shared" si="1179"/>
        <v>1</v>
      </c>
      <c r="AC3280">
        <f t="shared" si="1180"/>
        <v>1</v>
      </c>
      <c r="AD3280">
        <f t="shared" si="1181"/>
        <v>1</v>
      </c>
      <c r="AE3280" s="4" t="s">
        <v>2828</v>
      </c>
      <c r="AF3280" s="9" t="s">
        <v>2829</v>
      </c>
      <c r="AG3280">
        <v>0</v>
      </c>
      <c r="AH3280">
        <v>1</v>
      </c>
      <c r="AI3280">
        <v>0</v>
      </c>
      <c r="AJ3280">
        <v>1</v>
      </c>
      <c r="AK3280" s="9" t="s">
        <v>2840</v>
      </c>
      <c r="AL3280">
        <f t="shared" si="1182"/>
        <v>0</v>
      </c>
      <c r="AM3280">
        <f>IF(AND(INDIRECT(AN3280)='Sample Select backend'!$C$2,INDIRECT(AO3280)=1,INDIRECT(AP3280)='Sample Select backend'!$F$2,INDIRECT(AQ3280)=1,INDIRECT(AR3280)='Sample Select backend'!$M$2),1,0)</f>
        <v>0</v>
      </c>
      <c r="AN3280" t="str">
        <f>_xlfn.CONCAT('Sample Select backend'!$C$4,ROW(AN3280))</f>
        <v>AE3280</v>
      </c>
      <c r="AO3280" s="9" t="str">
        <f>_xlfn.CONCAT('Sample Select backend'!$J$2,ROW(AO3280))</f>
        <v>AJ3280</v>
      </c>
      <c r="AP3280" t="str">
        <f>_xlfn.CONCAT('Sample Select backend'!$F$4,ROW(AP3280))</f>
        <v>AF3280</v>
      </c>
      <c r="AQ3280" t="str">
        <f>_xlfn.CONCAT('Sample Select backend'!$I$10,ROW(AQ3280))</f>
        <v>R3280</v>
      </c>
      <c r="AR3280" t="str">
        <f>_xlfn.CONCAT('Sample Select backend'!$M$4,ROW(AR3280))</f>
        <v>AK3280</v>
      </c>
      <c r="AS3280" t="str">
        <f t="shared" si="1183"/>
        <v>South Africa</v>
      </c>
      <c r="AT3280" s="9">
        <f t="shared" si="1184"/>
        <v>27</v>
      </c>
      <c r="AU3280">
        <f t="shared" si="1185"/>
        <v>0</v>
      </c>
      <c r="AV3280" s="9">
        <v>1</v>
      </c>
    </row>
    <row r="3281" spans="1:48" x14ac:dyDescent="0.35">
      <c r="A3281" t="s">
        <v>197</v>
      </c>
      <c r="B3281">
        <v>1</v>
      </c>
      <c r="C3281">
        <v>3</v>
      </c>
      <c r="D3281" t="s">
        <v>2574</v>
      </c>
      <c r="E3281">
        <v>2</v>
      </c>
      <c r="F3281">
        <v>2</v>
      </c>
      <c r="G3281">
        <v>-2</v>
      </c>
      <c r="H3281">
        <v>-1</v>
      </c>
      <c r="I3281">
        <v>2</v>
      </c>
      <c r="J3281">
        <v>2</v>
      </c>
      <c r="K3281">
        <v>-2</v>
      </c>
      <c r="L3281">
        <v>-2</v>
      </c>
      <c r="M3281">
        <v>1</v>
      </c>
      <c r="N3281" t="s">
        <v>2796</v>
      </c>
      <c r="O3281" t="s">
        <v>2803</v>
      </c>
      <c r="P3281" t="s">
        <v>2810</v>
      </c>
      <c r="Q3281" t="s">
        <v>2816</v>
      </c>
      <c r="R3281">
        <v>0</v>
      </c>
      <c r="S3281">
        <v>-6.96</v>
      </c>
      <c r="T3281">
        <v>-9.2799999999999994</v>
      </c>
      <c r="U3281">
        <v>80.459999999999994</v>
      </c>
      <c r="V3281">
        <f t="shared" si="1173"/>
        <v>1</v>
      </c>
      <c r="W3281">
        <f t="shared" si="1174"/>
        <v>1</v>
      </c>
      <c r="X3281">
        <f t="shared" si="1175"/>
        <v>0</v>
      </c>
      <c r="Y3281">
        <f t="shared" si="1176"/>
        <v>0</v>
      </c>
      <c r="Z3281">
        <f t="shared" si="1177"/>
        <v>1</v>
      </c>
      <c r="AA3281">
        <f t="shared" si="1178"/>
        <v>1</v>
      </c>
      <c r="AB3281">
        <f t="shared" si="1179"/>
        <v>0</v>
      </c>
      <c r="AC3281">
        <f t="shared" si="1180"/>
        <v>0</v>
      </c>
      <c r="AD3281">
        <f t="shared" si="1181"/>
        <v>1</v>
      </c>
      <c r="AE3281" s="4" t="s">
        <v>2828</v>
      </c>
      <c r="AF3281" s="9" t="s">
        <v>2829</v>
      </c>
      <c r="AG3281">
        <v>0</v>
      </c>
      <c r="AH3281">
        <v>1</v>
      </c>
      <c r="AI3281">
        <v>0</v>
      </c>
      <c r="AJ3281">
        <v>1</v>
      </c>
      <c r="AK3281" s="9" t="s">
        <v>2840</v>
      </c>
      <c r="AL3281">
        <f t="shared" si="1182"/>
        <v>0</v>
      </c>
      <c r="AM3281">
        <f>IF(AND(INDIRECT(AN3281)='Sample Select backend'!$C$2,INDIRECT(AO3281)=1,INDIRECT(AP3281)='Sample Select backend'!$F$2,INDIRECT(AQ3281)=1,INDIRECT(AR3281)='Sample Select backend'!$M$2),1,0)</f>
        <v>0</v>
      </c>
      <c r="AN3281" t="str">
        <f>_xlfn.CONCAT('Sample Select backend'!$C$4,ROW(AN3281))</f>
        <v>AE3281</v>
      </c>
      <c r="AO3281" s="9" t="str">
        <f>_xlfn.CONCAT('Sample Select backend'!$J$2,ROW(AO3281))</f>
        <v>AJ3281</v>
      </c>
      <c r="AP3281" t="str">
        <f>_xlfn.CONCAT('Sample Select backend'!$F$4,ROW(AP3281))</f>
        <v>AF3281</v>
      </c>
      <c r="AQ3281" t="str">
        <f>_xlfn.CONCAT('Sample Select backend'!$I$10,ROW(AQ3281))</f>
        <v>R3281</v>
      </c>
      <c r="AR3281" t="str">
        <f>_xlfn.CONCAT('Sample Select backend'!$M$4,ROW(AR3281))</f>
        <v>AK3281</v>
      </c>
      <c r="AS3281" t="str">
        <f t="shared" si="1183"/>
        <v>South Africa</v>
      </c>
      <c r="AT3281" s="9">
        <f t="shared" si="1184"/>
        <v>3</v>
      </c>
      <c r="AU3281">
        <f t="shared" si="1185"/>
        <v>0</v>
      </c>
      <c r="AV3281" s="9">
        <v>1</v>
      </c>
    </row>
    <row r="3282" spans="1:48" x14ac:dyDescent="0.35">
      <c r="A3282" t="s">
        <v>197</v>
      </c>
      <c r="B3282">
        <v>1</v>
      </c>
      <c r="C3282">
        <v>9</v>
      </c>
      <c r="D3282" t="s">
        <v>2565</v>
      </c>
      <c r="E3282">
        <v>-2</v>
      </c>
      <c r="F3282">
        <v>1</v>
      </c>
      <c r="G3282">
        <v>2</v>
      </c>
      <c r="H3282">
        <v>2</v>
      </c>
      <c r="I3282">
        <v>2</v>
      </c>
      <c r="J3282">
        <v>-2</v>
      </c>
      <c r="K3282">
        <v>-2</v>
      </c>
      <c r="L3282">
        <v>2</v>
      </c>
      <c r="M3282">
        <v>1</v>
      </c>
      <c r="N3282" t="s">
        <v>2796</v>
      </c>
      <c r="O3282" t="s">
        <v>2803</v>
      </c>
      <c r="P3282" t="s">
        <v>2810</v>
      </c>
      <c r="Q3282" t="s">
        <v>2816</v>
      </c>
      <c r="R3282">
        <v>0</v>
      </c>
      <c r="S3282">
        <v>-6.96</v>
      </c>
      <c r="T3282">
        <v>-9.2799999999999994</v>
      </c>
      <c r="U3282">
        <v>80.459999999999994</v>
      </c>
      <c r="V3282">
        <f t="shared" si="1173"/>
        <v>0</v>
      </c>
      <c r="W3282">
        <f t="shared" si="1174"/>
        <v>1</v>
      </c>
      <c r="X3282">
        <f t="shared" si="1175"/>
        <v>1</v>
      </c>
      <c r="Y3282">
        <f t="shared" si="1176"/>
        <v>1</v>
      </c>
      <c r="Z3282">
        <f t="shared" si="1177"/>
        <v>1</v>
      </c>
      <c r="AA3282">
        <f t="shared" si="1178"/>
        <v>0</v>
      </c>
      <c r="AB3282">
        <f t="shared" si="1179"/>
        <v>0</v>
      </c>
      <c r="AC3282">
        <f t="shared" si="1180"/>
        <v>1</v>
      </c>
      <c r="AD3282">
        <f t="shared" si="1181"/>
        <v>1</v>
      </c>
      <c r="AE3282" s="4" t="s">
        <v>2828</v>
      </c>
      <c r="AF3282" s="9" t="s">
        <v>2829</v>
      </c>
      <c r="AG3282">
        <v>0</v>
      </c>
      <c r="AH3282">
        <v>1</v>
      </c>
      <c r="AI3282">
        <v>0</v>
      </c>
      <c r="AJ3282">
        <v>1</v>
      </c>
      <c r="AK3282" s="9" t="s">
        <v>2840</v>
      </c>
      <c r="AL3282">
        <f t="shared" si="1182"/>
        <v>0</v>
      </c>
      <c r="AM3282">
        <f>IF(AND(INDIRECT(AN3282)='Sample Select backend'!$C$2,INDIRECT(AO3282)=1,INDIRECT(AP3282)='Sample Select backend'!$F$2,INDIRECT(AQ3282)=1,INDIRECT(AR3282)='Sample Select backend'!$M$2),1,0)</f>
        <v>0</v>
      </c>
      <c r="AN3282" t="str">
        <f>_xlfn.CONCAT('Sample Select backend'!$C$4,ROW(AN3282))</f>
        <v>AE3282</v>
      </c>
      <c r="AO3282" s="9" t="str">
        <f>_xlfn.CONCAT('Sample Select backend'!$J$2,ROW(AO3282))</f>
        <v>AJ3282</v>
      </c>
      <c r="AP3282" t="str">
        <f>_xlfn.CONCAT('Sample Select backend'!$F$4,ROW(AP3282))</f>
        <v>AF3282</v>
      </c>
      <c r="AQ3282" t="str">
        <f>_xlfn.CONCAT('Sample Select backend'!$I$10,ROW(AQ3282))</f>
        <v>R3282</v>
      </c>
      <c r="AR3282" t="str">
        <f>_xlfn.CONCAT('Sample Select backend'!$M$4,ROW(AR3282))</f>
        <v>AK3282</v>
      </c>
      <c r="AS3282" t="str">
        <f t="shared" si="1183"/>
        <v>South Africa</v>
      </c>
      <c r="AT3282" s="9">
        <f t="shared" si="1184"/>
        <v>9</v>
      </c>
      <c r="AU3282">
        <f t="shared" si="1185"/>
        <v>0</v>
      </c>
      <c r="AV3282" s="9">
        <v>0</v>
      </c>
    </row>
    <row r="3283" spans="1:48" x14ac:dyDescent="0.35">
      <c r="A3283" t="s">
        <v>197</v>
      </c>
      <c r="B3283">
        <v>6</v>
      </c>
      <c r="C3283">
        <v>29</v>
      </c>
      <c r="D3283" t="s">
        <v>2569</v>
      </c>
      <c r="E3283">
        <v>1</v>
      </c>
      <c r="F3283">
        <v>1</v>
      </c>
      <c r="G3283">
        <v>2</v>
      </c>
      <c r="H3283">
        <v>-1</v>
      </c>
      <c r="I3283">
        <v>-2</v>
      </c>
      <c r="J3283">
        <v>2</v>
      </c>
      <c r="K3283">
        <v>1</v>
      </c>
      <c r="L3283">
        <v>-2</v>
      </c>
      <c r="M3283">
        <v>1</v>
      </c>
      <c r="N3283" t="s">
        <v>2796</v>
      </c>
      <c r="O3283" t="s">
        <v>2803</v>
      </c>
      <c r="P3283" t="s">
        <v>2810</v>
      </c>
      <c r="Q3283" t="s">
        <v>2816</v>
      </c>
      <c r="R3283">
        <v>0</v>
      </c>
      <c r="S3283">
        <v>-6.96</v>
      </c>
      <c r="T3283">
        <v>-9.2799999999999994</v>
      </c>
      <c r="U3283">
        <v>80.459999999999994</v>
      </c>
      <c r="V3283">
        <f t="shared" si="1173"/>
        <v>1</v>
      </c>
      <c r="W3283">
        <f t="shared" si="1174"/>
        <v>1</v>
      </c>
      <c r="X3283">
        <f t="shared" si="1175"/>
        <v>1</v>
      </c>
      <c r="Y3283">
        <f t="shared" si="1176"/>
        <v>0</v>
      </c>
      <c r="Z3283">
        <f t="shared" si="1177"/>
        <v>0</v>
      </c>
      <c r="AA3283">
        <f t="shared" si="1178"/>
        <v>1</v>
      </c>
      <c r="AB3283">
        <f t="shared" si="1179"/>
        <v>1</v>
      </c>
      <c r="AC3283">
        <f t="shared" si="1180"/>
        <v>0</v>
      </c>
      <c r="AD3283">
        <f t="shared" si="1181"/>
        <v>1</v>
      </c>
      <c r="AE3283" s="4" t="s">
        <v>2828</v>
      </c>
      <c r="AF3283" s="9" t="s">
        <v>2829</v>
      </c>
      <c r="AG3283">
        <v>0</v>
      </c>
      <c r="AH3283">
        <v>1</v>
      </c>
      <c r="AI3283">
        <v>0</v>
      </c>
      <c r="AJ3283">
        <v>1</v>
      </c>
      <c r="AK3283" s="9" t="s">
        <v>2840</v>
      </c>
      <c r="AL3283">
        <f t="shared" si="1182"/>
        <v>0</v>
      </c>
      <c r="AM3283">
        <f>IF(AND(INDIRECT(AN3283)='Sample Select backend'!$C$2,INDIRECT(AO3283)=1,INDIRECT(AP3283)='Sample Select backend'!$F$2,INDIRECT(AQ3283)=1,INDIRECT(AR3283)='Sample Select backend'!$M$2),1,0)</f>
        <v>0</v>
      </c>
      <c r="AN3283" t="str">
        <f>_xlfn.CONCAT('Sample Select backend'!$C$4,ROW(AN3283))</f>
        <v>AE3283</v>
      </c>
      <c r="AO3283" s="9" t="str">
        <f>_xlfn.CONCAT('Sample Select backend'!$J$2,ROW(AO3283))</f>
        <v>AJ3283</v>
      </c>
      <c r="AP3283" t="str">
        <f>_xlfn.CONCAT('Sample Select backend'!$F$4,ROW(AP3283))</f>
        <v>AF3283</v>
      </c>
      <c r="AQ3283" t="str">
        <f>_xlfn.CONCAT('Sample Select backend'!$I$10,ROW(AQ3283))</f>
        <v>R3283</v>
      </c>
      <c r="AR3283" t="str">
        <f>_xlfn.CONCAT('Sample Select backend'!$M$4,ROW(AR3283))</f>
        <v>AK3283</v>
      </c>
      <c r="AS3283" t="str">
        <f t="shared" si="1183"/>
        <v>South Africa</v>
      </c>
      <c r="AT3283" s="9">
        <f t="shared" si="1184"/>
        <v>29</v>
      </c>
      <c r="AU3283">
        <f t="shared" si="1185"/>
        <v>0</v>
      </c>
      <c r="AV3283" s="9">
        <v>1</v>
      </c>
    </row>
    <row r="3284" spans="1:48" x14ac:dyDescent="0.35">
      <c r="A3284" t="s">
        <v>197</v>
      </c>
      <c r="B3284">
        <v>2</v>
      </c>
      <c r="C3284">
        <v>18</v>
      </c>
      <c r="D3284" t="s">
        <v>2572</v>
      </c>
      <c r="N3284" t="s">
        <v>2796</v>
      </c>
      <c r="O3284" t="s">
        <v>2803</v>
      </c>
      <c r="P3284" t="s">
        <v>2810</v>
      </c>
      <c r="Q3284" t="s">
        <v>2816</v>
      </c>
      <c r="R3284">
        <v>0</v>
      </c>
      <c r="S3284">
        <v>-6.96</v>
      </c>
      <c r="T3284">
        <v>-9.2799999999999994</v>
      </c>
      <c r="U3284">
        <v>80.459999999999994</v>
      </c>
      <c r="V3284">
        <f t="shared" si="1173"/>
        <v>-1</v>
      </c>
      <c r="W3284">
        <f t="shared" si="1174"/>
        <v>-1</v>
      </c>
      <c r="X3284">
        <f t="shared" si="1175"/>
        <v>-1</v>
      </c>
      <c r="Y3284">
        <f t="shared" si="1176"/>
        <v>-1</v>
      </c>
      <c r="Z3284">
        <f t="shared" si="1177"/>
        <v>-1</v>
      </c>
      <c r="AA3284">
        <f t="shared" si="1178"/>
        <v>-1</v>
      </c>
      <c r="AB3284">
        <f t="shared" si="1179"/>
        <v>-1</v>
      </c>
      <c r="AC3284">
        <f t="shared" si="1180"/>
        <v>-1</v>
      </c>
      <c r="AD3284">
        <f t="shared" si="1181"/>
        <v>-1</v>
      </c>
      <c r="AE3284" s="4" t="s">
        <v>2828</v>
      </c>
      <c r="AF3284" s="9" t="s">
        <v>2829</v>
      </c>
      <c r="AG3284">
        <v>0</v>
      </c>
      <c r="AH3284">
        <v>1</v>
      </c>
      <c r="AI3284">
        <v>0</v>
      </c>
      <c r="AJ3284">
        <v>1</v>
      </c>
      <c r="AK3284" s="9" t="s">
        <v>2840</v>
      </c>
      <c r="AL3284">
        <f t="shared" si="1182"/>
        <v>0</v>
      </c>
      <c r="AM3284">
        <f>IF(AND(INDIRECT(AN3284)='Sample Select backend'!$C$2,INDIRECT(AO3284)=1,INDIRECT(AP3284)='Sample Select backend'!$F$2,INDIRECT(AQ3284)=1,INDIRECT(AR3284)='Sample Select backend'!$M$2),1,0)</f>
        <v>0</v>
      </c>
      <c r="AN3284" t="str">
        <f>_xlfn.CONCAT('Sample Select backend'!$C$4,ROW(AN3284))</f>
        <v>AE3284</v>
      </c>
      <c r="AO3284" s="9" t="str">
        <f>_xlfn.CONCAT('Sample Select backend'!$J$2,ROW(AO3284))</f>
        <v>AJ3284</v>
      </c>
      <c r="AP3284" t="str">
        <f>_xlfn.CONCAT('Sample Select backend'!$F$4,ROW(AP3284))</f>
        <v>AF3284</v>
      </c>
      <c r="AQ3284" t="str">
        <f>_xlfn.CONCAT('Sample Select backend'!$I$10,ROW(AQ3284))</f>
        <v>R3284</v>
      </c>
      <c r="AR3284" t="str">
        <f>_xlfn.CONCAT('Sample Select backend'!$M$4,ROW(AR3284))</f>
        <v>AK3284</v>
      </c>
      <c r="AS3284" t="str">
        <f t="shared" si="1183"/>
        <v>South Africa</v>
      </c>
      <c r="AT3284" s="9">
        <f t="shared" si="1184"/>
        <v>18</v>
      </c>
      <c r="AU3284">
        <f t="shared" si="1185"/>
        <v>0</v>
      </c>
      <c r="AV3284" s="9">
        <v>1</v>
      </c>
    </row>
    <row r="3285" spans="1:48" x14ac:dyDescent="0.35">
      <c r="A3285" t="s">
        <v>197</v>
      </c>
      <c r="B3285">
        <v>6</v>
      </c>
      <c r="C3285">
        <v>29</v>
      </c>
      <c r="D3285" t="s">
        <v>2575</v>
      </c>
      <c r="E3285">
        <v>1</v>
      </c>
      <c r="F3285">
        <v>1</v>
      </c>
      <c r="G3285">
        <v>2</v>
      </c>
      <c r="H3285">
        <v>-1</v>
      </c>
      <c r="I3285">
        <v>-2</v>
      </c>
      <c r="J3285">
        <v>2</v>
      </c>
      <c r="K3285">
        <v>1</v>
      </c>
      <c r="L3285">
        <v>2</v>
      </c>
      <c r="M3285">
        <v>1</v>
      </c>
      <c r="N3285" t="s">
        <v>2796</v>
      </c>
      <c r="O3285" t="s">
        <v>2803</v>
      </c>
      <c r="P3285" t="s">
        <v>2810</v>
      </c>
      <c r="Q3285" t="s">
        <v>2816</v>
      </c>
      <c r="R3285">
        <v>0</v>
      </c>
      <c r="S3285">
        <v>-6.96</v>
      </c>
      <c r="T3285">
        <v>-9.2799999999999994</v>
      </c>
      <c r="U3285">
        <v>80.459999999999994</v>
      </c>
      <c r="V3285">
        <f t="shared" si="1173"/>
        <v>1</v>
      </c>
      <c r="W3285">
        <f t="shared" si="1174"/>
        <v>1</v>
      </c>
      <c r="X3285">
        <f t="shared" si="1175"/>
        <v>1</v>
      </c>
      <c r="Y3285">
        <f t="shared" si="1176"/>
        <v>0</v>
      </c>
      <c r="Z3285">
        <f t="shared" si="1177"/>
        <v>0</v>
      </c>
      <c r="AA3285">
        <f t="shared" si="1178"/>
        <v>1</v>
      </c>
      <c r="AB3285">
        <f t="shared" si="1179"/>
        <v>1</v>
      </c>
      <c r="AC3285">
        <f t="shared" si="1180"/>
        <v>1</v>
      </c>
      <c r="AD3285">
        <f t="shared" si="1181"/>
        <v>1</v>
      </c>
      <c r="AE3285" s="4" t="s">
        <v>2828</v>
      </c>
      <c r="AF3285" s="9" t="s">
        <v>2829</v>
      </c>
      <c r="AG3285">
        <v>0</v>
      </c>
      <c r="AH3285">
        <v>1</v>
      </c>
      <c r="AI3285">
        <v>0</v>
      </c>
      <c r="AJ3285">
        <v>1</v>
      </c>
      <c r="AK3285" s="9" t="s">
        <v>2840</v>
      </c>
      <c r="AL3285">
        <f t="shared" si="1182"/>
        <v>0</v>
      </c>
      <c r="AM3285">
        <f>IF(AND(INDIRECT(AN3285)='Sample Select backend'!$C$2,INDIRECT(AO3285)=1,INDIRECT(AP3285)='Sample Select backend'!$F$2,INDIRECT(AQ3285)=1,INDIRECT(AR3285)='Sample Select backend'!$M$2),1,0)</f>
        <v>0</v>
      </c>
      <c r="AN3285" t="str">
        <f>_xlfn.CONCAT('Sample Select backend'!$C$4,ROW(AN3285))</f>
        <v>AE3285</v>
      </c>
      <c r="AO3285" s="9" t="str">
        <f>_xlfn.CONCAT('Sample Select backend'!$J$2,ROW(AO3285))</f>
        <v>AJ3285</v>
      </c>
      <c r="AP3285" t="str">
        <f>_xlfn.CONCAT('Sample Select backend'!$F$4,ROW(AP3285))</f>
        <v>AF3285</v>
      </c>
      <c r="AQ3285" t="str">
        <f>_xlfn.CONCAT('Sample Select backend'!$I$10,ROW(AQ3285))</f>
        <v>R3285</v>
      </c>
      <c r="AR3285" t="str">
        <f>_xlfn.CONCAT('Sample Select backend'!$M$4,ROW(AR3285))</f>
        <v>AK3285</v>
      </c>
      <c r="AS3285" t="str">
        <f t="shared" si="1183"/>
        <v>South Africa</v>
      </c>
      <c r="AT3285" s="9">
        <f t="shared" si="1184"/>
        <v>29</v>
      </c>
      <c r="AU3285">
        <f t="shared" si="1185"/>
        <v>0</v>
      </c>
      <c r="AV3285" s="9">
        <v>1</v>
      </c>
    </row>
    <row r="3286" spans="1:48" x14ac:dyDescent="0.35">
      <c r="A3286" t="s">
        <v>197</v>
      </c>
      <c r="B3286">
        <v>6</v>
      </c>
      <c r="C3286">
        <v>27</v>
      </c>
      <c r="D3286" t="s">
        <v>2570</v>
      </c>
      <c r="E3286">
        <v>1</v>
      </c>
      <c r="F3286">
        <v>1</v>
      </c>
      <c r="G3286">
        <v>2</v>
      </c>
      <c r="H3286">
        <v>-1</v>
      </c>
      <c r="I3286">
        <v>2</v>
      </c>
      <c r="J3286">
        <v>2</v>
      </c>
      <c r="K3286">
        <v>1</v>
      </c>
      <c r="L3286">
        <v>2</v>
      </c>
      <c r="M3286">
        <v>1</v>
      </c>
      <c r="N3286" t="s">
        <v>2796</v>
      </c>
      <c r="O3286" t="s">
        <v>2803</v>
      </c>
      <c r="P3286" t="s">
        <v>2810</v>
      </c>
      <c r="Q3286" t="s">
        <v>2816</v>
      </c>
      <c r="R3286">
        <v>0</v>
      </c>
      <c r="S3286">
        <v>-6.96</v>
      </c>
      <c r="T3286">
        <v>-9.2799999999999994</v>
      </c>
      <c r="U3286">
        <v>80.459999999999994</v>
      </c>
      <c r="V3286">
        <f t="shared" si="1173"/>
        <v>1</v>
      </c>
      <c r="W3286">
        <f t="shared" si="1174"/>
        <v>1</v>
      </c>
      <c r="X3286">
        <f t="shared" si="1175"/>
        <v>1</v>
      </c>
      <c r="Y3286">
        <f t="shared" si="1176"/>
        <v>0</v>
      </c>
      <c r="Z3286">
        <f t="shared" si="1177"/>
        <v>1</v>
      </c>
      <c r="AA3286">
        <f t="shared" si="1178"/>
        <v>1</v>
      </c>
      <c r="AB3286">
        <f t="shared" si="1179"/>
        <v>1</v>
      </c>
      <c r="AC3286">
        <f t="shared" si="1180"/>
        <v>1</v>
      </c>
      <c r="AD3286">
        <f t="shared" si="1181"/>
        <v>1</v>
      </c>
      <c r="AE3286" s="4" t="s">
        <v>2828</v>
      </c>
      <c r="AF3286" s="9" t="s">
        <v>2829</v>
      </c>
      <c r="AG3286">
        <v>0</v>
      </c>
      <c r="AH3286">
        <v>1</v>
      </c>
      <c r="AI3286">
        <v>0</v>
      </c>
      <c r="AJ3286">
        <v>1</v>
      </c>
      <c r="AK3286" s="9" t="s">
        <v>2840</v>
      </c>
      <c r="AL3286">
        <f t="shared" si="1182"/>
        <v>0</v>
      </c>
      <c r="AM3286">
        <f>IF(AND(INDIRECT(AN3286)='Sample Select backend'!$C$2,INDIRECT(AO3286)=1,INDIRECT(AP3286)='Sample Select backend'!$F$2,INDIRECT(AQ3286)=1,INDIRECT(AR3286)='Sample Select backend'!$M$2),1,0)</f>
        <v>0</v>
      </c>
      <c r="AN3286" t="str">
        <f>_xlfn.CONCAT('Sample Select backend'!$C$4,ROW(AN3286))</f>
        <v>AE3286</v>
      </c>
      <c r="AO3286" s="9" t="str">
        <f>_xlfn.CONCAT('Sample Select backend'!$J$2,ROW(AO3286))</f>
        <v>AJ3286</v>
      </c>
      <c r="AP3286" t="str">
        <f>_xlfn.CONCAT('Sample Select backend'!$F$4,ROW(AP3286))</f>
        <v>AF3286</v>
      </c>
      <c r="AQ3286" t="str">
        <f>_xlfn.CONCAT('Sample Select backend'!$I$10,ROW(AQ3286))</f>
        <v>R3286</v>
      </c>
      <c r="AR3286" t="str">
        <f>_xlfn.CONCAT('Sample Select backend'!$M$4,ROW(AR3286))</f>
        <v>AK3286</v>
      </c>
      <c r="AS3286" t="str">
        <f t="shared" si="1183"/>
        <v>South Africa</v>
      </c>
      <c r="AT3286" s="9">
        <f t="shared" si="1184"/>
        <v>27</v>
      </c>
      <c r="AU3286">
        <f t="shared" si="1185"/>
        <v>0</v>
      </c>
      <c r="AV3286" s="9">
        <v>1</v>
      </c>
    </row>
    <row r="3287" spans="1:48" x14ac:dyDescent="0.35">
      <c r="A3287" t="s">
        <v>197</v>
      </c>
      <c r="B3287">
        <v>5</v>
      </c>
      <c r="C3287" t="s">
        <v>204</v>
      </c>
      <c r="D3287" t="s">
        <v>2554</v>
      </c>
      <c r="E3287">
        <v>1</v>
      </c>
      <c r="F3287">
        <v>-2</v>
      </c>
      <c r="G3287">
        <v>-2</v>
      </c>
      <c r="H3287">
        <v>-1</v>
      </c>
      <c r="I3287">
        <v>-2</v>
      </c>
      <c r="J3287">
        <v>2</v>
      </c>
      <c r="K3287">
        <v>1</v>
      </c>
      <c r="L3287">
        <v>2</v>
      </c>
      <c r="M3287">
        <v>1</v>
      </c>
      <c r="N3287" t="s">
        <v>2796</v>
      </c>
      <c r="O3287" t="s">
        <v>2803</v>
      </c>
      <c r="P3287" t="s">
        <v>2810</v>
      </c>
      <c r="Q3287" t="s">
        <v>2816</v>
      </c>
      <c r="R3287">
        <v>0</v>
      </c>
      <c r="S3287">
        <v>-6.96</v>
      </c>
      <c r="T3287">
        <v>-9.2799999999999994</v>
      </c>
      <c r="U3287">
        <v>80.459999999999994</v>
      </c>
      <c r="V3287">
        <f t="shared" si="1173"/>
        <v>1</v>
      </c>
      <c r="W3287">
        <f t="shared" si="1174"/>
        <v>0</v>
      </c>
      <c r="X3287">
        <f t="shared" si="1175"/>
        <v>0</v>
      </c>
      <c r="Y3287">
        <f t="shared" si="1176"/>
        <v>0</v>
      </c>
      <c r="Z3287">
        <f t="shared" si="1177"/>
        <v>0</v>
      </c>
      <c r="AA3287">
        <f t="shared" si="1178"/>
        <v>1</v>
      </c>
      <c r="AB3287">
        <f t="shared" si="1179"/>
        <v>1</v>
      </c>
      <c r="AC3287">
        <f t="shared" si="1180"/>
        <v>1</v>
      </c>
      <c r="AD3287">
        <f t="shared" si="1181"/>
        <v>1</v>
      </c>
      <c r="AE3287" s="4" t="s">
        <v>2828</v>
      </c>
      <c r="AF3287" s="9" t="s">
        <v>2829</v>
      </c>
      <c r="AG3287">
        <v>0</v>
      </c>
      <c r="AH3287">
        <v>1</v>
      </c>
      <c r="AI3287">
        <v>0</v>
      </c>
      <c r="AJ3287">
        <v>1</v>
      </c>
      <c r="AK3287" s="9" t="s">
        <v>2840</v>
      </c>
      <c r="AL3287">
        <f t="shared" si="1182"/>
        <v>0</v>
      </c>
      <c r="AM3287">
        <f>IF(AND(INDIRECT(AN3287)='Sample Select backend'!$C$2,INDIRECT(AO3287)=1,INDIRECT(AP3287)='Sample Select backend'!$F$2,INDIRECT(AQ3287)=1,INDIRECT(AR3287)='Sample Select backend'!$M$2),1,0)</f>
        <v>0</v>
      </c>
      <c r="AN3287" t="str">
        <f>_xlfn.CONCAT('Sample Select backend'!$C$4,ROW(AN3287))</f>
        <v>AE3287</v>
      </c>
      <c r="AO3287" s="9" t="str">
        <f>_xlfn.CONCAT('Sample Select backend'!$J$2,ROW(AO3287))</f>
        <v>AJ3287</v>
      </c>
      <c r="AP3287" t="str">
        <f>_xlfn.CONCAT('Sample Select backend'!$F$4,ROW(AP3287))</f>
        <v>AF3287</v>
      </c>
      <c r="AQ3287" t="str">
        <f>_xlfn.CONCAT('Sample Select backend'!$I$10,ROW(AQ3287))</f>
        <v>R3287</v>
      </c>
      <c r="AR3287" t="str">
        <f>_xlfn.CONCAT('Sample Select backend'!$M$4,ROW(AR3287))</f>
        <v>AK3287</v>
      </c>
      <c r="AS3287" t="str">
        <f t="shared" si="1183"/>
        <v>South Africa</v>
      </c>
      <c r="AT3287" s="9" t="str">
        <f t="shared" si="1184"/>
        <v>General</v>
      </c>
      <c r="AU3287">
        <f t="shared" si="1185"/>
        <v>0</v>
      </c>
      <c r="AV3287" s="9">
        <v>1</v>
      </c>
    </row>
    <row r="3288" spans="1:48" x14ac:dyDescent="0.35">
      <c r="A3288" t="s">
        <v>197</v>
      </c>
      <c r="B3288">
        <v>1</v>
      </c>
      <c r="C3288" t="s">
        <v>206</v>
      </c>
      <c r="D3288" t="s">
        <v>2562</v>
      </c>
      <c r="E3288">
        <v>-2</v>
      </c>
      <c r="F3288">
        <v>2</v>
      </c>
      <c r="G3288">
        <v>-2</v>
      </c>
      <c r="H3288">
        <v>-1</v>
      </c>
      <c r="I3288">
        <v>-2</v>
      </c>
      <c r="J3288">
        <v>2</v>
      </c>
      <c r="K3288">
        <v>2</v>
      </c>
      <c r="M3288">
        <v>1</v>
      </c>
      <c r="N3288" t="s">
        <v>2796</v>
      </c>
      <c r="O3288" t="s">
        <v>2803</v>
      </c>
      <c r="P3288" t="s">
        <v>2810</v>
      </c>
      <c r="Q3288" t="s">
        <v>2816</v>
      </c>
      <c r="R3288">
        <v>0</v>
      </c>
      <c r="S3288">
        <v>-6.96</v>
      </c>
      <c r="T3288">
        <v>-9.2799999999999994</v>
      </c>
      <c r="U3288">
        <v>80.459999999999994</v>
      </c>
      <c r="V3288">
        <f t="shared" si="1173"/>
        <v>0</v>
      </c>
      <c r="W3288">
        <f t="shared" si="1174"/>
        <v>1</v>
      </c>
      <c r="X3288">
        <f t="shared" si="1175"/>
        <v>0</v>
      </c>
      <c r="Y3288">
        <f t="shared" si="1176"/>
        <v>0</v>
      </c>
      <c r="Z3288">
        <f t="shared" si="1177"/>
        <v>0</v>
      </c>
      <c r="AA3288">
        <f t="shared" si="1178"/>
        <v>1</v>
      </c>
      <c r="AB3288">
        <f t="shared" si="1179"/>
        <v>1</v>
      </c>
      <c r="AC3288">
        <f t="shared" si="1180"/>
        <v>-1</v>
      </c>
      <c r="AD3288">
        <f t="shared" si="1181"/>
        <v>1</v>
      </c>
      <c r="AE3288" s="4" t="s">
        <v>2828</v>
      </c>
      <c r="AF3288" s="9" t="s">
        <v>2829</v>
      </c>
      <c r="AG3288">
        <v>0</v>
      </c>
      <c r="AH3288">
        <v>1</v>
      </c>
      <c r="AI3288">
        <v>0</v>
      </c>
      <c r="AJ3288">
        <v>1</v>
      </c>
      <c r="AK3288" s="9" t="s">
        <v>2840</v>
      </c>
      <c r="AL3288">
        <f t="shared" si="1182"/>
        <v>0</v>
      </c>
      <c r="AM3288">
        <f>IF(AND(INDIRECT(AN3288)='Sample Select backend'!$C$2,INDIRECT(AO3288)=1,INDIRECT(AP3288)='Sample Select backend'!$F$2,INDIRECT(AQ3288)=1,INDIRECT(AR3288)='Sample Select backend'!$M$2),1,0)</f>
        <v>0</v>
      </c>
      <c r="AN3288" t="str">
        <f>_xlfn.CONCAT('Sample Select backend'!$C$4,ROW(AN3288))</f>
        <v>AE3288</v>
      </c>
      <c r="AO3288" s="9" t="str">
        <f>_xlfn.CONCAT('Sample Select backend'!$J$2,ROW(AO3288))</f>
        <v>AJ3288</v>
      </c>
      <c r="AP3288" t="str">
        <f>_xlfn.CONCAT('Sample Select backend'!$F$4,ROW(AP3288))</f>
        <v>AF3288</v>
      </c>
      <c r="AQ3288" t="str">
        <f>_xlfn.CONCAT('Sample Select backend'!$I$10,ROW(AQ3288))</f>
        <v>R3288</v>
      </c>
      <c r="AR3288" t="str">
        <f>_xlfn.CONCAT('Sample Select backend'!$M$4,ROW(AR3288))</f>
        <v>AK3288</v>
      </c>
      <c r="AS3288" t="str">
        <f t="shared" si="1183"/>
        <v>South Africa</v>
      </c>
      <c r="AT3288" s="9" t="str">
        <f t="shared" si="1184"/>
        <v>Tax exemption/waiver/suspension</v>
      </c>
      <c r="AU3288">
        <f t="shared" si="1185"/>
        <v>0</v>
      </c>
      <c r="AV3288" s="9">
        <v>1</v>
      </c>
    </row>
    <row r="3289" spans="1:48" x14ac:dyDescent="0.35">
      <c r="A3289" t="s">
        <v>197</v>
      </c>
      <c r="B3289">
        <v>6</v>
      </c>
      <c r="C3289">
        <v>28</v>
      </c>
      <c r="D3289" t="s">
        <v>2566</v>
      </c>
      <c r="E3289">
        <v>1</v>
      </c>
      <c r="F3289">
        <v>1</v>
      </c>
      <c r="G3289">
        <v>2</v>
      </c>
      <c r="H3289">
        <v>-1</v>
      </c>
      <c r="I3289">
        <v>2</v>
      </c>
      <c r="J3289">
        <v>2</v>
      </c>
      <c r="K3289">
        <v>1</v>
      </c>
      <c r="L3289">
        <v>-2</v>
      </c>
      <c r="M3289">
        <v>1</v>
      </c>
      <c r="N3289" t="s">
        <v>2796</v>
      </c>
      <c r="O3289" t="s">
        <v>2803</v>
      </c>
      <c r="P3289" t="s">
        <v>2810</v>
      </c>
      <c r="Q3289" t="s">
        <v>2816</v>
      </c>
      <c r="R3289">
        <v>0</v>
      </c>
      <c r="S3289">
        <v>-6.96</v>
      </c>
      <c r="T3289">
        <v>-9.2799999999999994</v>
      </c>
      <c r="U3289">
        <v>80.459999999999994</v>
      </c>
      <c r="V3289">
        <f t="shared" si="1173"/>
        <v>1</v>
      </c>
      <c r="W3289">
        <f t="shared" si="1174"/>
        <v>1</v>
      </c>
      <c r="X3289">
        <f t="shared" si="1175"/>
        <v>1</v>
      </c>
      <c r="Y3289">
        <f t="shared" si="1176"/>
        <v>0</v>
      </c>
      <c r="Z3289">
        <f t="shared" si="1177"/>
        <v>1</v>
      </c>
      <c r="AA3289">
        <f t="shared" si="1178"/>
        <v>1</v>
      </c>
      <c r="AB3289">
        <f t="shared" si="1179"/>
        <v>1</v>
      </c>
      <c r="AC3289">
        <f t="shared" si="1180"/>
        <v>0</v>
      </c>
      <c r="AD3289">
        <f t="shared" si="1181"/>
        <v>1</v>
      </c>
      <c r="AE3289" s="4" t="s">
        <v>2828</v>
      </c>
      <c r="AF3289" s="9" t="s">
        <v>2829</v>
      </c>
      <c r="AG3289">
        <v>0</v>
      </c>
      <c r="AH3289">
        <v>1</v>
      </c>
      <c r="AI3289">
        <v>0</v>
      </c>
      <c r="AJ3289">
        <v>1</v>
      </c>
      <c r="AK3289" s="9" t="s">
        <v>2840</v>
      </c>
      <c r="AL3289">
        <f t="shared" si="1182"/>
        <v>0</v>
      </c>
      <c r="AM3289">
        <f>IF(AND(INDIRECT(AN3289)='Sample Select backend'!$C$2,INDIRECT(AO3289)=1,INDIRECT(AP3289)='Sample Select backend'!$F$2,INDIRECT(AQ3289)=1,INDIRECT(AR3289)='Sample Select backend'!$M$2),1,0)</f>
        <v>0</v>
      </c>
      <c r="AN3289" t="str">
        <f>_xlfn.CONCAT('Sample Select backend'!$C$4,ROW(AN3289))</f>
        <v>AE3289</v>
      </c>
      <c r="AO3289" s="9" t="str">
        <f>_xlfn.CONCAT('Sample Select backend'!$J$2,ROW(AO3289))</f>
        <v>AJ3289</v>
      </c>
      <c r="AP3289" t="str">
        <f>_xlfn.CONCAT('Sample Select backend'!$F$4,ROW(AP3289))</f>
        <v>AF3289</v>
      </c>
      <c r="AQ3289" t="str">
        <f>_xlfn.CONCAT('Sample Select backend'!$I$10,ROW(AQ3289))</f>
        <v>R3289</v>
      </c>
      <c r="AR3289" t="str">
        <f>_xlfn.CONCAT('Sample Select backend'!$M$4,ROW(AR3289))</f>
        <v>AK3289</v>
      </c>
      <c r="AS3289" t="str">
        <f t="shared" si="1183"/>
        <v>South Africa</v>
      </c>
      <c r="AT3289" s="9">
        <f t="shared" si="1184"/>
        <v>28</v>
      </c>
      <c r="AU3289">
        <f t="shared" si="1185"/>
        <v>0</v>
      </c>
      <c r="AV3289" s="9">
        <v>1</v>
      </c>
    </row>
    <row r="3290" spans="1:48" x14ac:dyDescent="0.35">
      <c r="A3290" t="s">
        <v>197</v>
      </c>
      <c r="B3290">
        <v>6</v>
      </c>
      <c r="C3290">
        <v>27</v>
      </c>
      <c r="D3290" t="s">
        <v>2553</v>
      </c>
      <c r="E3290">
        <v>1</v>
      </c>
      <c r="F3290">
        <v>1</v>
      </c>
      <c r="G3290">
        <v>2</v>
      </c>
      <c r="H3290">
        <v>1</v>
      </c>
      <c r="I3290">
        <v>2</v>
      </c>
      <c r="J3290">
        <v>2</v>
      </c>
      <c r="K3290">
        <v>1</v>
      </c>
      <c r="L3290">
        <v>2</v>
      </c>
      <c r="M3290">
        <v>1</v>
      </c>
      <c r="N3290" t="s">
        <v>2796</v>
      </c>
      <c r="O3290" t="s">
        <v>2803</v>
      </c>
      <c r="P3290" t="s">
        <v>2810</v>
      </c>
      <c r="Q3290" t="s">
        <v>2816</v>
      </c>
      <c r="R3290">
        <v>0</v>
      </c>
      <c r="S3290">
        <v>-6.96</v>
      </c>
      <c r="T3290">
        <v>-9.2799999999999994</v>
      </c>
      <c r="U3290">
        <v>80.459999999999994</v>
      </c>
      <c r="V3290">
        <f t="shared" si="1173"/>
        <v>1</v>
      </c>
      <c r="W3290">
        <f t="shared" si="1174"/>
        <v>1</v>
      </c>
      <c r="X3290">
        <f t="shared" si="1175"/>
        <v>1</v>
      </c>
      <c r="Y3290">
        <f t="shared" si="1176"/>
        <v>1</v>
      </c>
      <c r="Z3290">
        <f t="shared" si="1177"/>
        <v>1</v>
      </c>
      <c r="AA3290">
        <f t="shared" si="1178"/>
        <v>1</v>
      </c>
      <c r="AB3290">
        <f t="shared" si="1179"/>
        <v>1</v>
      </c>
      <c r="AC3290">
        <f t="shared" si="1180"/>
        <v>1</v>
      </c>
      <c r="AD3290">
        <f t="shared" si="1181"/>
        <v>1</v>
      </c>
      <c r="AE3290" s="4" t="s">
        <v>2828</v>
      </c>
      <c r="AF3290" s="9" t="s">
        <v>2829</v>
      </c>
      <c r="AG3290">
        <v>0</v>
      </c>
      <c r="AH3290">
        <v>1</v>
      </c>
      <c r="AI3290">
        <v>0</v>
      </c>
      <c r="AJ3290">
        <v>1</v>
      </c>
      <c r="AK3290" s="9" t="s">
        <v>2840</v>
      </c>
      <c r="AL3290">
        <f t="shared" si="1182"/>
        <v>0</v>
      </c>
      <c r="AM3290">
        <f>IF(AND(INDIRECT(AN3290)='Sample Select backend'!$C$2,INDIRECT(AO3290)=1,INDIRECT(AP3290)='Sample Select backend'!$F$2,INDIRECT(AQ3290)=1,INDIRECT(AR3290)='Sample Select backend'!$M$2),1,0)</f>
        <v>0</v>
      </c>
      <c r="AN3290" t="str">
        <f>_xlfn.CONCAT('Sample Select backend'!$C$4,ROW(AN3290))</f>
        <v>AE3290</v>
      </c>
      <c r="AO3290" s="9" t="str">
        <f>_xlfn.CONCAT('Sample Select backend'!$J$2,ROW(AO3290))</f>
        <v>AJ3290</v>
      </c>
      <c r="AP3290" t="str">
        <f>_xlfn.CONCAT('Sample Select backend'!$F$4,ROW(AP3290))</f>
        <v>AF3290</v>
      </c>
      <c r="AQ3290" t="str">
        <f>_xlfn.CONCAT('Sample Select backend'!$I$10,ROW(AQ3290))</f>
        <v>R3290</v>
      </c>
      <c r="AR3290" t="str">
        <f>_xlfn.CONCAT('Sample Select backend'!$M$4,ROW(AR3290))</f>
        <v>AK3290</v>
      </c>
      <c r="AS3290" t="str">
        <f t="shared" si="1183"/>
        <v>South Africa</v>
      </c>
      <c r="AT3290" s="9">
        <f t="shared" si="1184"/>
        <v>27</v>
      </c>
      <c r="AU3290">
        <f t="shared" si="1185"/>
        <v>0</v>
      </c>
      <c r="AV3290" s="9">
        <v>0</v>
      </c>
    </row>
    <row r="3291" spans="1:48" x14ac:dyDescent="0.35">
      <c r="A3291" t="s">
        <v>197</v>
      </c>
      <c r="B3291">
        <v>7</v>
      </c>
      <c r="C3291">
        <v>30</v>
      </c>
      <c r="D3291" t="s">
        <v>2560</v>
      </c>
      <c r="E3291">
        <v>1</v>
      </c>
      <c r="F3291">
        <v>1</v>
      </c>
      <c r="G3291">
        <v>2</v>
      </c>
      <c r="H3291">
        <v>1</v>
      </c>
      <c r="I3291">
        <v>2</v>
      </c>
      <c r="J3291">
        <v>2</v>
      </c>
      <c r="K3291">
        <v>1</v>
      </c>
      <c r="L3291">
        <v>-2</v>
      </c>
      <c r="M3291">
        <v>1</v>
      </c>
      <c r="N3291" t="s">
        <v>2796</v>
      </c>
      <c r="O3291" t="s">
        <v>2803</v>
      </c>
      <c r="P3291" t="s">
        <v>2810</v>
      </c>
      <c r="Q3291" t="s">
        <v>2816</v>
      </c>
      <c r="R3291">
        <v>0</v>
      </c>
      <c r="S3291">
        <v>-6.96</v>
      </c>
      <c r="T3291">
        <v>-9.2799999999999994</v>
      </c>
      <c r="U3291">
        <v>80.459999999999994</v>
      </c>
      <c r="V3291">
        <f t="shared" si="1173"/>
        <v>1</v>
      </c>
      <c r="W3291">
        <f t="shared" si="1174"/>
        <v>1</v>
      </c>
      <c r="X3291">
        <f t="shared" si="1175"/>
        <v>1</v>
      </c>
      <c r="Y3291">
        <f t="shared" si="1176"/>
        <v>1</v>
      </c>
      <c r="Z3291">
        <f t="shared" si="1177"/>
        <v>1</v>
      </c>
      <c r="AA3291">
        <f t="shared" si="1178"/>
        <v>1</v>
      </c>
      <c r="AB3291">
        <f t="shared" si="1179"/>
        <v>1</v>
      </c>
      <c r="AC3291">
        <f t="shared" si="1180"/>
        <v>0</v>
      </c>
      <c r="AD3291">
        <f t="shared" si="1181"/>
        <v>1</v>
      </c>
      <c r="AE3291" s="4" t="s">
        <v>2828</v>
      </c>
      <c r="AF3291" s="9" t="s">
        <v>2829</v>
      </c>
      <c r="AG3291">
        <v>0</v>
      </c>
      <c r="AH3291">
        <v>1</v>
      </c>
      <c r="AI3291">
        <v>0</v>
      </c>
      <c r="AJ3291">
        <v>1</v>
      </c>
      <c r="AK3291" s="9" t="s">
        <v>2840</v>
      </c>
      <c r="AL3291">
        <f t="shared" si="1182"/>
        <v>0</v>
      </c>
      <c r="AM3291">
        <f>IF(AND(INDIRECT(AN3291)='Sample Select backend'!$C$2,INDIRECT(AO3291)=1,INDIRECT(AP3291)='Sample Select backend'!$F$2,INDIRECT(AQ3291)=1,INDIRECT(AR3291)='Sample Select backend'!$M$2),1,0)</f>
        <v>0</v>
      </c>
      <c r="AN3291" t="str">
        <f>_xlfn.CONCAT('Sample Select backend'!$C$4,ROW(AN3291))</f>
        <v>AE3291</v>
      </c>
      <c r="AO3291" s="9" t="str">
        <f>_xlfn.CONCAT('Sample Select backend'!$J$2,ROW(AO3291))</f>
        <v>AJ3291</v>
      </c>
      <c r="AP3291" t="str">
        <f>_xlfn.CONCAT('Sample Select backend'!$F$4,ROW(AP3291))</f>
        <v>AF3291</v>
      </c>
      <c r="AQ3291" t="str">
        <f>_xlfn.CONCAT('Sample Select backend'!$I$10,ROW(AQ3291))</f>
        <v>R3291</v>
      </c>
      <c r="AR3291" t="str">
        <f>_xlfn.CONCAT('Sample Select backend'!$M$4,ROW(AR3291))</f>
        <v>AK3291</v>
      </c>
      <c r="AS3291" t="str">
        <f t="shared" si="1183"/>
        <v>South Africa</v>
      </c>
      <c r="AT3291" s="9">
        <f t="shared" si="1184"/>
        <v>30</v>
      </c>
      <c r="AU3291">
        <f t="shared" si="1185"/>
        <v>0</v>
      </c>
      <c r="AV3291" s="9">
        <v>0</v>
      </c>
    </row>
    <row r="3292" spans="1:48" x14ac:dyDescent="0.35">
      <c r="A3292" s="24" t="s">
        <v>197</v>
      </c>
      <c r="B3292" s="24">
        <v>1</v>
      </c>
      <c r="C3292" s="24">
        <v>9</v>
      </c>
      <c r="D3292" s="24" t="s">
        <v>4306</v>
      </c>
      <c r="E3292" s="24"/>
      <c r="O3292" t="s">
        <v>2803</v>
      </c>
      <c r="P3292" t="s">
        <v>2810</v>
      </c>
      <c r="Q3292" t="s">
        <v>2816</v>
      </c>
      <c r="R3292">
        <v>0</v>
      </c>
      <c r="S3292">
        <v>-6.96</v>
      </c>
      <c r="T3292">
        <v>-9.2799999999999994</v>
      </c>
      <c r="U3292">
        <v>80.459999999999994</v>
      </c>
      <c r="V3292">
        <v>-1</v>
      </c>
      <c r="W3292">
        <v>-1</v>
      </c>
      <c r="X3292">
        <v>-1</v>
      </c>
      <c r="Y3292">
        <v>-1</v>
      </c>
      <c r="Z3292">
        <v>-1</v>
      </c>
      <c r="AA3292">
        <v>-1</v>
      </c>
      <c r="AB3292">
        <v>-1</v>
      </c>
      <c r="AC3292">
        <v>-1</v>
      </c>
      <c r="AD3292">
        <v>-1</v>
      </c>
      <c r="AE3292" s="4" t="s">
        <v>2828</v>
      </c>
      <c r="AF3292" s="9" t="s">
        <v>2829</v>
      </c>
      <c r="AG3292">
        <v>0</v>
      </c>
      <c r="AH3292">
        <v>1</v>
      </c>
      <c r="AI3292">
        <v>0</v>
      </c>
      <c r="AJ3292">
        <v>1</v>
      </c>
      <c r="AK3292" s="9" t="s">
        <v>2840</v>
      </c>
      <c r="AL3292">
        <f t="shared" si="1182"/>
        <v>0</v>
      </c>
      <c r="AM3292">
        <f>IF(AND(INDIRECT(AN3292)='Sample Select backend'!$C$2,INDIRECT(AO3292)=1,INDIRECT(AP3292)='Sample Select backend'!$F$2,INDIRECT(AQ3292)=1,INDIRECT(AR3292)='Sample Select backend'!$M$2),1,0)</f>
        <v>0</v>
      </c>
      <c r="AN3292" t="str">
        <f>_xlfn.CONCAT('Sample Select backend'!$C$4,ROW(AN3292))</f>
        <v>AE3292</v>
      </c>
      <c r="AO3292" s="9" t="str">
        <f>_xlfn.CONCAT('Sample Select backend'!$J$2,ROW(AO3292))</f>
        <v>AJ3292</v>
      </c>
      <c r="AP3292" t="str">
        <f>_xlfn.CONCAT('Sample Select backend'!$F$4,ROW(AP3292))</f>
        <v>AF3292</v>
      </c>
      <c r="AQ3292" t="str">
        <f>_xlfn.CONCAT('Sample Select backend'!$I$10,ROW(AQ3292))</f>
        <v>R3292</v>
      </c>
      <c r="AR3292" t="str">
        <f>_xlfn.CONCAT('Sample Select backend'!$M$4,ROW(AR3292))</f>
        <v>AK3292</v>
      </c>
      <c r="AS3292" t="str">
        <f t="shared" si="1183"/>
        <v>South Africa</v>
      </c>
      <c r="AT3292" s="9">
        <f t="shared" si="1184"/>
        <v>9</v>
      </c>
      <c r="AU3292">
        <f t="shared" si="1185"/>
        <v>0</v>
      </c>
      <c r="AV3292" s="9">
        <v>0</v>
      </c>
    </row>
    <row r="3293" spans="1:48" x14ac:dyDescent="0.35">
      <c r="A3293" s="24" t="s">
        <v>197</v>
      </c>
      <c r="B3293" s="24">
        <v>6</v>
      </c>
      <c r="C3293" s="24">
        <v>29</v>
      </c>
      <c r="D3293" s="24" t="s">
        <v>4307</v>
      </c>
      <c r="E3293" s="24"/>
      <c r="O3293" t="s">
        <v>2803</v>
      </c>
      <c r="P3293" t="s">
        <v>2810</v>
      </c>
      <c r="Q3293" t="s">
        <v>2816</v>
      </c>
      <c r="R3293">
        <v>0</v>
      </c>
      <c r="S3293">
        <v>-6.96</v>
      </c>
      <c r="T3293">
        <v>-9.2799999999999994</v>
      </c>
      <c r="U3293">
        <v>80.459999999999994</v>
      </c>
      <c r="V3293">
        <v>-1</v>
      </c>
      <c r="W3293">
        <v>-1</v>
      </c>
      <c r="X3293">
        <v>-1</v>
      </c>
      <c r="Y3293">
        <v>-1</v>
      </c>
      <c r="Z3293">
        <v>-1</v>
      </c>
      <c r="AA3293">
        <v>-1</v>
      </c>
      <c r="AB3293">
        <v>-1</v>
      </c>
      <c r="AC3293">
        <v>-1</v>
      </c>
      <c r="AD3293">
        <v>-1</v>
      </c>
      <c r="AE3293" s="4" t="s">
        <v>2828</v>
      </c>
      <c r="AF3293" s="9" t="s">
        <v>2829</v>
      </c>
      <c r="AG3293">
        <v>0</v>
      </c>
      <c r="AH3293">
        <v>1</v>
      </c>
      <c r="AI3293">
        <v>0</v>
      </c>
      <c r="AJ3293">
        <v>1</v>
      </c>
      <c r="AK3293" s="9" t="s">
        <v>2840</v>
      </c>
      <c r="AL3293">
        <f t="shared" si="1182"/>
        <v>0</v>
      </c>
      <c r="AM3293">
        <f>IF(AND(INDIRECT(AN3293)='Sample Select backend'!$C$2,INDIRECT(AO3293)=1,INDIRECT(AP3293)='Sample Select backend'!$F$2,INDIRECT(AQ3293)=1,INDIRECT(AR3293)='Sample Select backend'!$M$2),1,0)</f>
        <v>0</v>
      </c>
      <c r="AN3293" t="str">
        <f>_xlfn.CONCAT('Sample Select backend'!$C$4,ROW(AN3293))</f>
        <v>AE3293</v>
      </c>
      <c r="AO3293" s="9" t="str">
        <f>_xlfn.CONCAT('Sample Select backend'!$J$2,ROW(AO3293))</f>
        <v>AJ3293</v>
      </c>
      <c r="AP3293" t="str">
        <f>_xlfn.CONCAT('Sample Select backend'!$F$4,ROW(AP3293))</f>
        <v>AF3293</v>
      </c>
      <c r="AQ3293" t="str">
        <f>_xlfn.CONCAT('Sample Select backend'!$I$10,ROW(AQ3293))</f>
        <v>R3293</v>
      </c>
      <c r="AR3293" t="str">
        <f>_xlfn.CONCAT('Sample Select backend'!$M$4,ROW(AR3293))</f>
        <v>AK3293</v>
      </c>
      <c r="AS3293" t="str">
        <f t="shared" si="1183"/>
        <v>South Africa</v>
      </c>
      <c r="AT3293" s="9">
        <f t="shared" si="1184"/>
        <v>29</v>
      </c>
      <c r="AU3293">
        <f t="shared" si="1185"/>
        <v>0</v>
      </c>
      <c r="AV3293" s="9">
        <v>0</v>
      </c>
    </row>
    <row r="3294" spans="1:48" x14ac:dyDescent="0.35">
      <c r="A3294" s="24" t="s">
        <v>197</v>
      </c>
      <c r="B3294" s="24">
        <v>1</v>
      </c>
      <c r="C3294" s="24">
        <v>7</v>
      </c>
      <c r="D3294" s="24" t="s">
        <v>4308</v>
      </c>
      <c r="E3294" s="24"/>
      <c r="O3294" t="s">
        <v>2803</v>
      </c>
      <c r="P3294" t="s">
        <v>2810</v>
      </c>
      <c r="Q3294" t="s">
        <v>2816</v>
      </c>
      <c r="R3294">
        <v>0</v>
      </c>
      <c r="S3294">
        <v>-6.96</v>
      </c>
      <c r="T3294">
        <v>-9.2799999999999994</v>
      </c>
      <c r="U3294">
        <v>80.459999999999994</v>
      </c>
      <c r="V3294">
        <v>-1</v>
      </c>
      <c r="W3294">
        <v>-1</v>
      </c>
      <c r="X3294">
        <v>-1</v>
      </c>
      <c r="Y3294">
        <v>-1</v>
      </c>
      <c r="Z3294">
        <v>-1</v>
      </c>
      <c r="AA3294">
        <v>-1</v>
      </c>
      <c r="AB3294">
        <v>-1</v>
      </c>
      <c r="AC3294">
        <v>-1</v>
      </c>
      <c r="AD3294">
        <v>-1</v>
      </c>
      <c r="AE3294" s="4" t="s">
        <v>2828</v>
      </c>
      <c r="AF3294" s="9" t="s">
        <v>2829</v>
      </c>
      <c r="AG3294">
        <v>0</v>
      </c>
      <c r="AH3294">
        <v>1</v>
      </c>
      <c r="AI3294">
        <v>0</v>
      </c>
      <c r="AJ3294">
        <v>1</v>
      </c>
      <c r="AK3294" s="9" t="s">
        <v>2840</v>
      </c>
      <c r="AL3294">
        <f t="shared" si="1182"/>
        <v>0</v>
      </c>
      <c r="AM3294">
        <f>IF(AND(INDIRECT(AN3294)='Sample Select backend'!$C$2,INDIRECT(AO3294)=1,INDIRECT(AP3294)='Sample Select backend'!$F$2,INDIRECT(AQ3294)=1,INDIRECT(AR3294)='Sample Select backend'!$M$2),1,0)</f>
        <v>0</v>
      </c>
      <c r="AN3294" t="str">
        <f>_xlfn.CONCAT('Sample Select backend'!$C$4,ROW(AN3294))</f>
        <v>AE3294</v>
      </c>
      <c r="AO3294" s="9" t="str">
        <f>_xlfn.CONCAT('Sample Select backend'!$J$2,ROW(AO3294))</f>
        <v>AJ3294</v>
      </c>
      <c r="AP3294" t="str">
        <f>_xlfn.CONCAT('Sample Select backend'!$F$4,ROW(AP3294))</f>
        <v>AF3294</v>
      </c>
      <c r="AQ3294" t="str">
        <f>_xlfn.CONCAT('Sample Select backend'!$I$10,ROW(AQ3294))</f>
        <v>R3294</v>
      </c>
      <c r="AR3294" t="str">
        <f>_xlfn.CONCAT('Sample Select backend'!$M$4,ROW(AR3294))</f>
        <v>AK3294</v>
      </c>
      <c r="AS3294" t="str">
        <f t="shared" si="1183"/>
        <v>South Africa</v>
      </c>
      <c r="AT3294" s="9">
        <f t="shared" si="1184"/>
        <v>7</v>
      </c>
      <c r="AU3294">
        <f t="shared" si="1185"/>
        <v>0</v>
      </c>
      <c r="AV3294" s="9">
        <v>0</v>
      </c>
    </row>
    <row r="3295" spans="1:48" x14ac:dyDescent="0.35">
      <c r="A3295" s="24" t="s">
        <v>197</v>
      </c>
      <c r="B3295" s="24">
        <v>6</v>
      </c>
      <c r="C3295" s="24" t="s">
        <v>201</v>
      </c>
      <c r="D3295" s="24" t="s">
        <v>4309</v>
      </c>
      <c r="E3295" s="24"/>
      <c r="O3295" t="s">
        <v>2803</v>
      </c>
      <c r="P3295" t="s">
        <v>2810</v>
      </c>
      <c r="Q3295" t="s">
        <v>2816</v>
      </c>
      <c r="R3295">
        <v>0</v>
      </c>
      <c r="S3295">
        <v>-6.96</v>
      </c>
      <c r="T3295">
        <v>-9.2799999999999994</v>
      </c>
      <c r="U3295">
        <v>80.459999999999994</v>
      </c>
      <c r="V3295">
        <v>-1</v>
      </c>
      <c r="W3295">
        <v>-1</v>
      </c>
      <c r="X3295">
        <v>-1</v>
      </c>
      <c r="Y3295">
        <v>-1</v>
      </c>
      <c r="Z3295">
        <v>-1</v>
      </c>
      <c r="AA3295">
        <v>-1</v>
      </c>
      <c r="AB3295">
        <v>-1</v>
      </c>
      <c r="AC3295">
        <v>-1</v>
      </c>
      <c r="AD3295">
        <v>-1</v>
      </c>
      <c r="AE3295" s="4" t="s">
        <v>2828</v>
      </c>
      <c r="AF3295" s="9" t="s">
        <v>2829</v>
      </c>
      <c r="AG3295">
        <v>0</v>
      </c>
      <c r="AH3295">
        <v>1</v>
      </c>
      <c r="AI3295">
        <v>0</v>
      </c>
      <c r="AJ3295">
        <v>1</v>
      </c>
      <c r="AK3295" s="9" t="s">
        <v>2840</v>
      </c>
      <c r="AL3295">
        <f t="shared" si="1182"/>
        <v>0</v>
      </c>
      <c r="AM3295">
        <f>IF(AND(INDIRECT(AN3295)='Sample Select backend'!$C$2,INDIRECT(AO3295)=1,INDIRECT(AP3295)='Sample Select backend'!$F$2,INDIRECT(AQ3295)=1,INDIRECT(AR3295)='Sample Select backend'!$M$2),1,0)</f>
        <v>0</v>
      </c>
      <c r="AN3295" t="str">
        <f>_xlfn.CONCAT('Sample Select backend'!$C$4,ROW(AN3295))</f>
        <v>AE3295</v>
      </c>
      <c r="AO3295" s="9" t="str">
        <f>_xlfn.CONCAT('Sample Select backend'!$J$2,ROW(AO3295))</f>
        <v>AJ3295</v>
      </c>
      <c r="AP3295" t="str">
        <f>_xlfn.CONCAT('Sample Select backend'!$F$4,ROW(AP3295))</f>
        <v>AF3295</v>
      </c>
      <c r="AQ3295" t="str">
        <f>_xlfn.CONCAT('Sample Select backend'!$I$10,ROW(AQ3295))</f>
        <v>R3295</v>
      </c>
      <c r="AR3295" t="str">
        <f>_xlfn.CONCAT('Sample Select backend'!$M$4,ROW(AR3295))</f>
        <v>AK3295</v>
      </c>
      <c r="AS3295" t="str">
        <f t="shared" si="1183"/>
        <v>South Africa</v>
      </c>
      <c r="AT3295" s="9" t="str">
        <f t="shared" si="1184"/>
        <v>Other</v>
      </c>
      <c r="AU3295">
        <f t="shared" si="1185"/>
        <v>0</v>
      </c>
      <c r="AV3295" s="9">
        <v>0</v>
      </c>
    </row>
    <row r="3296" spans="1:48" x14ac:dyDescent="0.35">
      <c r="A3296" s="24" t="s">
        <v>197</v>
      </c>
      <c r="B3296" s="24">
        <v>7</v>
      </c>
      <c r="C3296" s="24">
        <v>30</v>
      </c>
      <c r="D3296" s="24" t="s">
        <v>4310</v>
      </c>
      <c r="E3296" s="24"/>
      <c r="O3296" t="s">
        <v>2803</v>
      </c>
      <c r="P3296" t="s">
        <v>2810</v>
      </c>
      <c r="Q3296" t="s">
        <v>2816</v>
      </c>
      <c r="R3296">
        <v>0</v>
      </c>
      <c r="S3296">
        <v>-6.96</v>
      </c>
      <c r="T3296">
        <v>-9.2799999999999994</v>
      </c>
      <c r="U3296">
        <v>80.459999999999994</v>
      </c>
      <c r="V3296">
        <v>-1</v>
      </c>
      <c r="W3296">
        <v>-1</v>
      </c>
      <c r="X3296">
        <v>-1</v>
      </c>
      <c r="Y3296">
        <v>-1</v>
      </c>
      <c r="Z3296">
        <v>-1</v>
      </c>
      <c r="AA3296">
        <v>-1</v>
      </c>
      <c r="AB3296">
        <v>-1</v>
      </c>
      <c r="AC3296">
        <v>-1</v>
      </c>
      <c r="AD3296">
        <v>-1</v>
      </c>
      <c r="AE3296" s="4" t="s">
        <v>2828</v>
      </c>
      <c r="AF3296" s="9" t="s">
        <v>2829</v>
      </c>
      <c r="AG3296">
        <v>0</v>
      </c>
      <c r="AH3296">
        <v>1</v>
      </c>
      <c r="AI3296">
        <v>0</v>
      </c>
      <c r="AJ3296">
        <v>1</v>
      </c>
      <c r="AK3296" s="9" t="s">
        <v>2840</v>
      </c>
      <c r="AL3296">
        <f t="shared" si="1182"/>
        <v>0</v>
      </c>
      <c r="AM3296">
        <f>IF(AND(INDIRECT(AN3296)='Sample Select backend'!$C$2,INDIRECT(AO3296)=1,INDIRECT(AP3296)='Sample Select backend'!$F$2,INDIRECT(AQ3296)=1,INDIRECT(AR3296)='Sample Select backend'!$M$2),1,0)</f>
        <v>0</v>
      </c>
      <c r="AN3296" t="str">
        <f>_xlfn.CONCAT('Sample Select backend'!$C$4,ROW(AN3296))</f>
        <v>AE3296</v>
      </c>
      <c r="AO3296" s="9" t="str">
        <f>_xlfn.CONCAT('Sample Select backend'!$J$2,ROW(AO3296))</f>
        <v>AJ3296</v>
      </c>
      <c r="AP3296" t="str">
        <f>_xlfn.CONCAT('Sample Select backend'!$F$4,ROW(AP3296))</f>
        <v>AF3296</v>
      </c>
      <c r="AQ3296" t="str">
        <f>_xlfn.CONCAT('Sample Select backend'!$I$10,ROW(AQ3296))</f>
        <v>R3296</v>
      </c>
      <c r="AR3296" t="str">
        <f>_xlfn.CONCAT('Sample Select backend'!$M$4,ROW(AR3296))</f>
        <v>AK3296</v>
      </c>
      <c r="AS3296" t="str">
        <f t="shared" si="1183"/>
        <v>South Africa</v>
      </c>
      <c r="AT3296" s="9">
        <f t="shared" si="1184"/>
        <v>30</v>
      </c>
      <c r="AU3296">
        <f t="shared" si="1185"/>
        <v>0</v>
      </c>
      <c r="AV3296" s="9">
        <v>0</v>
      </c>
    </row>
    <row r="3297" spans="1:48" x14ac:dyDescent="0.35">
      <c r="A3297" s="24" t="s">
        <v>197</v>
      </c>
      <c r="B3297" s="24">
        <v>7</v>
      </c>
      <c r="C3297" s="24">
        <v>30</v>
      </c>
      <c r="D3297" s="24" t="s">
        <v>4311</v>
      </c>
      <c r="E3297" s="24"/>
      <c r="O3297" t="s">
        <v>2803</v>
      </c>
      <c r="P3297" t="s">
        <v>2810</v>
      </c>
      <c r="Q3297" t="s">
        <v>2816</v>
      </c>
      <c r="R3297">
        <v>0</v>
      </c>
      <c r="S3297">
        <v>-6.96</v>
      </c>
      <c r="T3297">
        <v>-9.2799999999999994</v>
      </c>
      <c r="U3297">
        <v>80.459999999999994</v>
      </c>
      <c r="V3297">
        <v>-1</v>
      </c>
      <c r="W3297">
        <v>-1</v>
      </c>
      <c r="X3297">
        <v>-1</v>
      </c>
      <c r="Y3297">
        <v>-1</v>
      </c>
      <c r="Z3297">
        <v>-1</v>
      </c>
      <c r="AA3297">
        <v>-1</v>
      </c>
      <c r="AB3297">
        <v>-1</v>
      </c>
      <c r="AC3297">
        <v>-1</v>
      </c>
      <c r="AD3297">
        <v>-1</v>
      </c>
      <c r="AE3297" s="4" t="s">
        <v>2828</v>
      </c>
      <c r="AF3297" s="9" t="s">
        <v>2829</v>
      </c>
      <c r="AG3297">
        <v>0</v>
      </c>
      <c r="AH3297">
        <v>1</v>
      </c>
      <c r="AI3297">
        <v>0</v>
      </c>
      <c r="AJ3297">
        <v>1</v>
      </c>
      <c r="AK3297" s="9" t="s">
        <v>2840</v>
      </c>
      <c r="AL3297">
        <f t="shared" si="1182"/>
        <v>0</v>
      </c>
      <c r="AM3297">
        <f>IF(AND(INDIRECT(AN3297)='Sample Select backend'!$C$2,INDIRECT(AO3297)=1,INDIRECT(AP3297)='Sample Select backend'!$F$2,INDIRECT(AQ3297)=1,INDIRECT(AR3297)='Sample Select backend'!$M$2),1,0)</f>
        <v>0</v>
      </c>
      <c r="AN3297" t="str">
        <f>_xlfn.CONCAT('Sample Select backend'!$C$4,ROW(AN3297))</f>
        <v>AE3297</v>
      </c>
      <c r="AO3297" s="9" t="str">
        <f>_xlfn.CONCAT('Sample Select backend'!$J$2,ROW(AO3297))</f>
        <v>AJ3297</v>
      </c>
      <c r="AP3297" t="str">
        <f>_xlfn.CONCAT('Sample Select backend'!$F$4,ROW(AP3297))</f>
        <v>AF3297</v>
      </c>
      <c r="AQ3297" t="str">
        <f>_xlfn.CONCAT('Sample Select backend'!$I$10,ROW(AQ3297))</f>
        <v>R3297</v>
      </c>
      <c r="AR3297" t="str">
        <f>_xlfn.CONCAT('Sample Select backend'!$M$4,ROW(AR3297))</f>
        <v>AK3297</v>
      </c>
      <c r="AS3297" t="str">
        <f t="shared" si="1183"/>
        <v>South Africa</v>
      </c>
      <c r="AT3297" s="9">
        <f t="shared" si="1184"/>
        <v>30</v>
      </c>
      <c r="AU3297">
        <f t="shared" si="1185"/>
        <v>0</v>
      </c>
      <c r="AV3297" s="9">
        <v>0</v>
      </c>
    </row>
    <row r="3298" spans="1:48" x14ac:dyDescent="0.35">
      <c r="A3298" s="24" t="s">
        <v>4323</v>
      </c>
      <c r="B3298" s="24">
        <v>5</v>
      </c>
      <c r="C3298" s="24" t="s">
        <v>204</v>
      </c>
      <c r="D3298" s="24" t="s">
        <v>4324</v>
      </c>
      <c r="E3298" s="24"/>
      <c r="O3298" t="s">
        <v>2803</v>
      </c>
      <c r="P3298" t="s">
        <v>2809</v>
      </c>
      <c r="Q3298" t="s">
        <v>2814</v>
      </c>
      <c r="R3298">
        <v>0</v>
      </c>
      <c r="S3298">
        <v>9.5</v>
      </c>
      <c r="T3298">
        <v>-4.8099999999999996</v>
      </c>
      <c r="U3298">
        <v>42.9</v>
      </c>
      <c r="V3298">
        <v>-1</v>
      </c>
      <c r="W3298">
        <v>-1</v>
      </c>
      <c r="X3298">
        <v>-1</v>
      </c>
      <c r="Y3298">
        <v>-1</v>
      </c>
      <c r="Z3298">
        <v>-1</v>
      </c>
      <c r="AA3298">
        <v>-1</v>
      </c>
      <c r="AB3298">
        <v>-1</v>
      </c>
      <c r="AC3298">
        <v>-1</v>
      </c>
      <c r="AD3298">
        <v>-1</v>
      </c>
      <c r="AE3298" s="4" t="s">
        <v>2828</v>
      </c>
      <c r="AF3298" s="9" t="s">
        <v>2829</v>
      </c>
      <c r="AG3298">
        <v>1</v>
      </c>
      <c r="AH3298">
        <v>0</v>
      </c>
      <c r="AI3298">
        <v>0</v>
      </c>
      <c r="AJ3298">
        <v>1</v>
      </c>
      <c r="AK3298" s="9" t="s">
        <v>2840</v>
      </c>
      <c r="AL3298">
        <f t="shared" si="1182"/>
        <v>0</v>
      </c>
      <c r="AM3298">
        <f>IF(AND(INDIRECT(AN3298)='Sample Select backend'!$C$2,INDIRECT(AO3298)=1,INDIRECT(AP3298)='Sample Select backend'!$F$2,INDIRECT(AQ3298)=1,INDIRECT(AR3298)='Sample Select backend'!$M$2),1,0)</f>
        <v>0</v>
      </c>
      <c r="AN3298" t="str">
        <f>_xlfn.CONCAT('Sample Select backend'!$C$4,ROW(AN3298))</f>
        <v>AE3298</v>
      </c>
      <c r="AO3298" s="9" t="str">
        <f>_xlfn.CONCAT('Sample Select backend'!$J$2,ROW(AO3298))</f>
        <v>AJ3298</v>
      </c>
      <c r="AP3298" t="str">
        <f>_xlfn.CONCAT('Sample Select backend'!$F$4,ROW(AP3298))</f>
        <v>AF3298</v>
      </c>
      <c r="AQ3298" t="str">
        <f>_xlfn.CONCAT('Sample Select backend'!$I$10,ROW(AQ3298))</f>
        <v>R3298</v>
      </c>
      <c r="AR3298" t="str">
        <f>_xlfn.CONCAT('Sample Select backend'!$M$4,ROW(AR3298))</f>
        <v>AK3298</v>
      </c>
      <c r="AS3298" t="str">
        <f t="shared" si="1183"/>
        <v>South Sudan</v>
      </c>
      <c r="AT3298" s="9" t="str">
        <f t="shared" si="1184"/>
        <v>General</v>
      </c>
      <c r="AU3298">
        <f t="shared" si="1185"/>
        <v>1</v>
      </c>
      <c r="AV3298" s="9">
        <v>1</v>
      </c>
    </row>
    <row r="3299" spans="1:48" x14ac:dyDescent="0.35">
      <c r="A3299" s="24" t="s">
        <v>4323</v>
      </c>
      <c r="B3299" s="24">
        <v>5</v>
      </c>
      <c r="C3299" s="24" t="s">
        <v>204</v>
      </c>
      <c r="D3299" s="24" t="s">
        <v>4325</v>
      </c>
      <c r="E3299" s="24"/>
      <c r="O3299" t="s">
        <v>2803</v>
      </c>
      <c r="P3299" t="s">
        <v>2809</v>
      </c>
      <c r="Q3299" t="s">
        <v>2814</v>
      </c>
      <c r="R3299">
        <v>0</v>
      </c>
      <c r="S3299">
        <v>9.5</v>
      </c>
      <c r="T3299">
        <v>-4.8099999999999996</v>
      </c>
      <c r="U3299">
        <v>42.9</v>
      </c>
      <c r="V3299">
        <v>-1</v>
      </c>
      <c r="W3299">
        <v>-1</v>
      </c>
      <c r="X3299">
        <v>-1</v>
      </c>
      <c r="Y3299">
        <v>-1</v>
      </c>
      <c r="Z3299">
        <v>-1</v>
      </c>
      <c r="AA3299">
        <v>-1</v>
      </c>
      <c r="AB3299">
        <v>-1</v>
      </c>
      <c r="AC3299">
        <v>-1</v>
      </c>
      <c r="AD3299">
        <v>-1</v>
      </c>
      <c r="AE3299" s="4" t="s">
        <v>2828</v>
      </c>
      <c r="AF3299" s="9" t="s">
        <v>2829</v>
      </c>
      <c r="AG3299">
        <v>1</v>
      </c>
      <c r="AH3299">
        <v>0</v>
      </c>
      <c r="AI3299">
        <v>0</v>
      </c>
      <c r="AJ3299">
        <v>1</v>
      </c>
      <c r="AK3299" s="9" t="s">
        <v>2840</v>
      </c>
      <c r="AL3299">
        <f t="shared" si="1182"/>
        <v>0</v>
      </c>
      <c r="AM3299">
        <f>IF(AND(INDIRECT(AN3299)='Sample Select backend'!$C$2,INDIRECT(AO3299)=1,INDIRECT(AP3299)='Sample Select backend'!$F$2,INDIRECT(AQ3299)=1,INDIRECT(AR3299)='Sample Select backend'!$M$2),1,0)</f>
        <v>0</v>
      </c>
      <c r="AN3299" t="str">
        <f>_xlfn.CONCAT('Sample Select backend'!$C$4,ROW(AN3299))</f>
        <v>AE3299</v>
      </c>
      <c r="AO3299" s="9" t="str">
        <f>_xlfn.CONCAT('Sample Select backend'!$J$2,ROW(AO3299))</f>
        <v>AJ3299</v>
      </c>
      <c r="AP3299" t="str">
        <f>_xlfn.CONCAT('Sample Select backend'!$F$4,ROW(AP3299))</f>
        <v>AF3299</v>
      </c>
      <c r="AQ3299" t="str">
        <f>_xlfn.CONCAT('Sample Select backend'!$I$10,ROW(AQ3299))</f>
        <v>R3299</v>
      </c>
      <c r="AR3299" t="str">
        <f>_xlfn.CONCAT('Sample Select backend'!$M$4,ROW(AR3299))</f>
        <v>AK3299</v>
      </c>
      <c r="AS3299" t="str">
        <f t="shared" si="1183"/>
        <v>South Sudan</v>
      </c>
      <c r="AT3299" s="9" t="str">
        <f t="shared" si="1184"/>
        <v>General</v>
      </c>
      <c r="AU3299">
        <f t="shared" si="1185"/>
        <v>0</v>
      </c>
      <c r="AV3299" s="9">
        <v>1</v>
      </c>
    </row>
    <row r="3300" spans="1:48" x14ac:dyDescent="0.35">
      <c r="A3300" t="s">
        <v>55</v>
      </c>
      <c r="B3300">
        <v>1</v>
      </c>
      <c r="C3300" t="s">
        <v>206</v>
      </c>
      <c r="D3300" t="s">
        <v>865</v>
      </c>
      <c r="E3300">
        <v>2</v>
      </c>
      <c r="F3300">
        <v>2</v>
      </c>
      <c r="G3300">
        <v>-2</v>
      </c>
      <c r="H3300">
        <v>-1</v>
      </c>
      <c r="I3300">
        <v>-2</v>
      </c>
      <c r="J3300">
        <v>2</v>
      </c>
      <c r="K3300">
        <v>1</v>
      </c>
      <c r="L3300">
        <v>2</v>
      </c>
      <c r="M3300">
        <v>1</v>
      </c>
      <c r="N3300" t="s">
        <v>2654</v>
      </c>
      <c r="O3300" t="s">
        <v>2800</v>
      </c>
      <c r="P3300" t="s">
        <v>2808</v>
      </c>
      <c r="Q3300" t="s">
        <v>2813</v>
      </c>
      <c r="R3300">
        <v>1</v>
      </c>
      <c r="S3300" t="s">
        <v>202</v>
      </c>
      <c r="T3300" t="s">
        <v>202</v>
      </c>
      <c r="U3300" t="s">
        <v>202</v>
      </c>
      <c r="V3300">
        <f t="shared" ref="V3300:V3339" si="1186">IF(E3300&gt;0,1,IF(E3300&lt;0,0,-1))</f>
        <v>1</v>
      </c>
      <c r="W3300">
        <f t="shared" ref="W3300:W3339" si="1187">IF(F3300&gt;0,1,IF(F3300&lt;0,0,-1))</f>
        <v>1</v>
      </c>
      <c r="X3300">
        <f t="shared" ref="X3300:X3339" si="1188">IF(G3300&gt;0,1,IF(G3300&lt;0,0,-1))</f>
        <v>0</v>
      </c>
      <c r="Y3300">
        <f t="shared" ref="Y3300:Y3339" si="1189">IF(H3300&gt;0,1,IF(H3300&lt;0,0,-1))</f>
        <v>0</v>
      </c>
      <c r="Z3300">
        <f t="shared" ref="Z3300:Z3339" si="1190">IF(I3300&gt;0,1,IF(I3300&lt;0,0,-1))</f>
        <v>0</v>
      </c>
      <c r="AA3300">
        <f t="shared" ref="AA3300:AA3339" si="1191">IF(J3300&gt;0,1,IF(J3300&lt;0,0,-1))</f>
        <v>1</v>
      </c>
      <c r="AB3300">
        <f t="shared" ref="AB3300:AB3339" si="1192">IF(K3300&gt;0,1,IF(K3300&lt;0,0,-1))</f>
        <v>1</v>
      </c>
      <c r="AC3300">
        <f t="shared" ref="AC3300:AC3339" si="1193">IF(L3300&gt;0,1,IF(L3300&lt;0,0,-1))</f>
        <v>1</v>
      </c>
      <c r="AD3300">
        <f t="shared" ref="AD3300:AD3339" si="1194">IF(M3300&gt;0,1,IF(M3300&lt;0,0,-1))</f>
        <v>1</v>
      </c>
      <c r="AE3300" s="4" t="s">
        <v>2828</v>
      </c>
      <c r="AF3300" s="9" t="s">
        <v>2829</v>
      </c>
      <c r="AG3300">
        <v>0</v>
      </c>
      <c r="AH3300">
        <v>0</v>
      </c>
      <c r="AI3300">
        <v>0</v>
      </c>
      <c r="AJ3300">
        <v>1</v>
      </c>
      <c r="AK3300" s="9" t="s">
        <v>2840</v>
      </c>
      <c r="AL3300">
        <f t="shared" si="1182"/>
        <v>0</v>
      </c>
      <c r="AM3300">
        <f>IF(AND(INDIRECT(AN3300)='Sample Select backend'!$C$2,INDIRECT(AO3300)=1,INDIRECT(AP3300)='Sample Select backend'!$F$2,INDIRECT(AQ3300)=1,INDIRECT(AR3300)='Sample Select backend'!$M$2),1,0)</f>
        <v>1</v>
      </c>
      <c r="AN3300" t="str">
        <f>_xlfn.CONCAT('Sample Select backend'!$C$4,ROW(AN3300))</f>
        <v>AE3300</v>
      </c>
      <c r="AO3300" s="9" t="str">
        <f>_xlfn.CONCAT('Sample Select backend'!$J$2,ROW(AO3300))</f>
        <v>AJ3300</v>
      </c>
      <c r="AP3300" t="str">
        <f>_xlfn.CONCAT('Sample Select backend'!$F$4,ROW(AP3300))</f>
        <v>AF3300</v>
      </c>
      <c r="AQ3300" t="str">
        <f>_xlfn.CONCAT('Sample Select backend'!$I$10,ROW(AQ3300))</f>
        <v>R3300</v>
      </c>
      <c r="AR3300" t="str">
        <f>_xlfn.CONCAT('Sample Select backend'!$M$4,ROW(AR3300))</f>
        <v>AK3300</v>
      </c>
      <c r="AS3300" t="str">
        <f t="shared" si="1183"/>
        <v>Spain</v>
      </c>
      <c r="AT3300" s="9" t="str">
        <f t="shared" si="1184"/>
        <v>Tax exemption/waiver/suspension</v>
      </c>
      <c r="AU3300">
        <f t="shared" si="1185"/>
        <v>1</v>
      </c>
      <c r="AV3300" s="9">
        <v>1</v>
      </c>
    </row>
    <row r="3301" spans="1:48" x14ac:dyDescent="0.35">
      <c r="A3301" t="s">
        <v>55</v>
      </c>
      <c r="B3301">
        <v>5</v>
      </c>
      <c r="C3301" t="s">
        <v>201</v>
      </c>
      <c r="D3301" t="s">
        <v>863</v>
      </c>
      <c r="E3301">
        <v>1</v>
      </c>
      <c r="F3301">
        <v>2</v>
      </c>
      <c r="G3301">
        <v>-2</v>
      </c>
      <c r="H3301">
        <v>1</v>
      </c>
      <c r="I3301">
        <v>2</v>
      </c>
      <c r="J3301">
        <v>-1</v>
      </c>
      <c r="K3301">
        <v>1</v>
      </c>
      <c r="L3301">
        <v>2</v>
      </c>
      <c r="M3301">
        <v>1</v>
      </c>
      <c r="N3301" t="s">
        <v>2654</v>
      </c>
      <c r="O3301" t="s">
        <v>2800</v>
      </c>
      <c r="P3301" t="s">
        <v>2808</v>
      </c>
      <c r="Q3301" t="s">
        <v>2813</v>
      </c>
      <c r="R3301">
        <v>1</v>
      </c>
      <c r="S3301" t="s">
        <v>202</v>
      </c>
      <c r="T3301" t="s">
        <v>202</v>
      </c>
      <c r="U3301" t="s">
        <v>202</v>
      </c>
      <c r="V3301">
        <f t="shared" si="1186"/>
        <v>1</v>
      </c>
      <c r="W3301">
        <f t="shared" si="1187"/>
        <v>1</v>
      </c>
      <c r="X3301">
        <f t="shared" si="1188"/>
        <v>0</v>
      </c>
      <c r="Y3301">
        <f t="shared" si="1189"/>
        <v>1</v>
      </c>
      <c r="Z3301">
        <f t="shared" si="1190"/>
        <v>1</v>
      </c>
      <c r="AA3301">
        <f t="shared" si="1191"/>
        <v>0</v>
      </c>
      <c r="AB3301">
        <f t="shared" si="1192"/>
        <v>1</v>
      </c>
      <c r="AC3301">
        <f t="shared" si="1193"/>
        <v>1</v>
      </c>
      <c r="AD3301">
        <f t="shared" si="1194"/>
        <v>1</v>
      </c>
      <c r="AE3301" s="4" t="s">
        <v>2828</v>
      </c>
      <c r="AF3301" s="9" t="s">
        <v>2829</v>
      </c>
      <c r="AG3301">
        <v>0</v>
      </c>
      <c r="AH3301">
        <v>0</v>
      </c>
      <c r="AI3301">
        <v>0</v>
      </c>
      <c r="AJ3301">
        <v>1</v>
      </c>
      <c r="AK3301" s="9" t="s">
        <v>2840</v>
      </c>
      <c r="AL3301">
        <f t="shared" si="1182"/>
        <v>0</v>
      </c>
      <c r="AM3301">
        <f>IF(AND(INDIRECT(AN3301)='Sample Select backend'!$C$2,INDIRECT(AO3301)=1,INDIRECT(AP3301)='Sample Select backend'!$F$2,INDIRECT(AQ3301)=1,INDIRECT(AR3301)='Sample Select backend'!$M$2),1,0)</f>
        <v>1</v>
      </c>
      <c r="AN3301" t="str">
        <f>_xlfn.CONCAT('Sample Select backend'!$C$4,ROW(AN3301))</f>
        <v>AE3301</v>
      </c>
      <c r="AO3301" s="9" t="str">
        <f>_xlfn.CONCAT('Sample Select backend'!$J$2,ROW(AO3301))</f>
        <v>AJ3301</v>
      </c>
      <c r="AP3301" t="str">
        <f>_xlfn.CONCAT('Sample Select backend'!$F$4,ROW(AP3301))</f>
        <v>AF3301</v>
      </c>
      <c r="AQ3301" t="str">
        <f>_xlfn.CONCAT('Sample Select backend'!$I$10,ROW(AQ3301))</f>
        <v>R3301</v>
      </c>
      <c r="AR3301" t="str">
        <f>_xlfn.CONCAT('Sample Select backend'!$M$4,ROW(AR3301))</f>
        <v>AK3301</v>
      </c>
      <c r="AS3301" t="str">
        <f t="shared" si="1183"/>
        <v>Spain</v>
      </c>
      <c r="AT3301" s="9" t="str">
        <f t="shared" si="1184"/>
        <v>Other</v>
      </c>
      <c r="AU3301">
        <f t="shared" si="1185"/>
        <v>0</v>
      </c>
      <c r="AV3301" s="9">
        <v>1</v>
      </c>
    </row>
    <row r="3302" spans="1:48" x14ac:dyDescent="0.35">
      <c r="A3302" t="s">
        <v>55</v>
      </c>
      <c r="B3302">
        <v>7</v>
      </c>
      <c r="C3302">
        <v>30</v>
      </c>
      <c r="D3302" t="s">
        <v>834</v>
      </c>
      <c r="E3302">
        <v>1</v>
      </c>
      <c r="F3302">
        <v>1</v>
      </c>
      <c r="G3302">
        <v>2</v>
      </c>
      <c r="H3302">
        <v>1</v>
      </c>
      <c r="I3302">
        <v>2</v>
      </c>
      <c r="J3302">
        <v>2</v>
      </c>
      <c r="K3302">
        <v>1</v>
      </c>
      <c r="L3302">
        <v>-2</v>
      </c>
      <c r="M3302">
        <v>1</v>
      </c>
      <c r="N3302" t="s">
        <v>2654</v>
      </c>
      <c r="O3302" t="s">
        <v>2800</v>
      </c>
      <c r="P3302" t="s">
        <v>2808</v>
      </c>
      <c r="Q3302" t="s">
        <v>2813</v>
      </c>
      <c r="R3302">
        <v>1</v>
      </c>
      <c r="S3302" t="s">
        <v>202</v>
      </c>
      <c r="T3302" t="s">
        <v>202</v>
      </c>
      <c r="U3302" t="s">
        <v>202</v>
      </c>
      <c r="V3302">
        <f t="shared" si="1186"/>
        <v>1</v>
      </c>
      <c r="W3302">
        <f t="shared" si="1187"/>
        <v>1</v>
      </c>
      <c r="X3302">
        <f t="shared" si="1188"/>
        <v>1</v>
      </c>
      <c r="Y3302">
        <f t="shared" si="1189"/>
        <v>1</v>
      </c>
      <c r="Z3302">
        <f t="shared" si="1190"/>
        <v>1</v>
      </c>
      <c r="AA3302">
        <f t="shared" si="1191"/>
        <v>1</v>
      </c>
      <c r="AB3302">
        <f t="shared" si="1192"/>
        <v>1</v>
      </c>
      <c r="AC3302">
        <f t="shared" si="1193"/>
        <v>0</v>
      </c>
      <c r="AD3302">
        <f t="shared" si="1194"/>
        <v>1</v>
      </c>
      <c r="AE3302" s="4" t="s">
        <v>2828</v>
      </c>
      <c r="AF3302" s="9" t="s">
        <v>2829</v>
      </c>
      <c r="AG3302">
        <v>0</v>
      </c>
      <c r="AH3302">
        <v>0</v>
      </c>
      <c r="AI3302">
        <v>0</v>
      </c>
      <c r="AJ3302">
        <v>1</v>
      </c>
      <c r="AK3302" s="9" t="s">
        <v>2840</v>
      </c>
      <c r="AL3302">
        <f t="shared" si="1182"/>
        <v>0</v>
      </c>
      <c r="AM3302">
        <f>IF(AND(INDIRECT(AN3302)='Sample Select backend'!$C$2,INDIRECT(AO3302)=1,INDIRECT(AP3302)='Sample Select backend'!$F$2,INDIRECT(AQ3302)=1,INDIRECT(AR3302)='Sample Select backend'!$M$2),1,0)</f>
        <v>1</v>
      </c>
      <c r="AN3302" t="str">
        <f>_xlfn.CONCAT('Sample Select backend'!$C$4,ROW(AN3302))</f>
        <v>AE3302</v>
      </c>
      <c r="AO3302" s="9" t="str">
        <f>_xlfn.CONCAT('Sample Select backend'!$J$2,ROW(AO3302))</f>
        <v>AJ3302</v>
      </c>
      <c r="AP3302" t="str">
        <f>_xlfn.CONCAT('Sample Select backend'!$F$4,ROW(AP3302))</f>
        <v>AF3302</v>
      </c>
      <c r="AQ3302" t="str">
        <f>_xlfn.CONCAT('Sample Select backend'!$I$10,ROW(AQ3302))</f>
        <v>R3302</v>
      </c>
      <c r="AR3302" t="str">
        <f>_xlfn.CONCAT('Sample Select backend'!$M$4,ROW(AR3302))</f>
        <v>AK3302</v>
      </c>
      <c r="AS3302" t="str">
        <f t="shared" si="1183"/>
        <v>Spain</v>
      </c>
      <c r="AT3302" s="9">
        <f t="shared" si="1184"/>
        <v>30</v>
      </c>
      <c r="AU3302">
        <f t="shared" si="1185"/>
        <v>0</v>
      </c>
      <c r="AV3302" s="9">
        <v>1</v>
      </c>
    </row>
    <row r="3303" spans="1:48" x14ac:dyDescent="0.35">
      <c r="A3303" t="s">
        <v>55</v>
      </c>
      <c r="B3303">
        <v>7</v>
      </c>
      <c r="C3303">
        <v>30</v>
      </c>
      <c r="D3303" t="s">
        <v>842</v>
      </c>
      <c r="E3303">
        <v>1</v>
      </c>
      <c r="F3303">
        <v>1</v>
      </c>
      <c r="G3303">
        <v>2</v>
      </c>
      <c r="H3303">
        <v>1</v>
      </c>
      <c r="I3303">
        <v>2</v>
      </c>
      <c r="J3303">
        <v>2</v>
      </c>
      <c r="K3303">
        <v>1</v>
      </c>
      <c r="L3303">
        <v>2</v>
      </c>
      <c r="M3303">
        <v>1</v>
      </c>
      <c r="N3303" t="s">
        <v>2654</v>
      </c>
      <c r="O3303" t="s">
        <v>2800</v>
      </c>
      <c r="P3303" t="s">
        <v>2808</v>
      </c>
      <c r="Q3303" t="s">
        <v>2813</v>
      </c>
      <c r="R3303">
        <v>1</v>
      </c>
      <c r="S3303" t="s">
        <v>202</v>
      </c>
      <c r="T3303" t="s">
        <v>202</v>
      </c>
      <c r="U3303" t="s">
        <v>202</v>
      </c>
      <c r="V3303">
        <f t="shared" si="1186"/>
        <v>1</v>
      </c>
      <c r="W3303">
        <f t="shared" si="1187"/>
        <v>1</v>
      </c>
      <c r="X3303">
        <f t="shared" si="1188"/>
        <v>1</v>
      </c>
      <c r="Y3303">
        <f t="shared" si="1189"/>
        <v>1</v>
      </c>
      <c r="Z3303">
        <f t="shared" si="1190"/>
        <v>1</v>
      </c>
      <c r="AA3303">
        <f t="shared" si="1191"/>
        <v>1</v>
      </c>
      <c r="AB3303">
        <f t="shared" si="1192"/>
        <v>1</v>
      </c>
      <c r="AC3303">
        <f t="shared" si="1193"/>
        <v>1</v>
      </c>
      <c r="AD3303">
        <f t="shared" si="1194"/>
        <v>1</v>
      </c>
      <c r="AE3303" s="4" t="s">
        <v>2828</v>
      </c>
      <c r="AF3303" s="9" t="s">
        <v>2829</v>
      </c>
      <c r="AG3303">
        <v>0</v>
      </c>
      <c r="AH3303">
        <v>0</v>
      </c>
      <c r="AI3303">
        <v>0</v>
      </c>
      <c r="AJ3303">
        <v>1</v>
      </c>
      <c r="AK3303" s="9" t="s">
        <v>2840</v>
      </c>
      <c r="AL3303">
        <f t="shared" si="1182"/>
        <v>0</v>
      </c>
      <c r="AM3303">
        <f>IF(AND(INDIRECT(AN3303)='Sample Select backend'!$C$2,INDIRECT(AO3303)=1,INDIRECT(AP3303)='Sample Select backend'!$F$2,INDIRECT(AQ3303)=1,INDIRECT(AR3303)='Sample Select backend'!$M$2),1,0)</f>
        <v>1</v>
      </c>
      <c r="AN3303" t="str">
        <f>_xlfn.CONCAT('Sample Select backend'!$C$4,ROW(AN3303))</f>
        <v>AE3303</v>
      </c>
      <c r="AO3303" s="9" t="str">
        <f>_xlfn.CONCAT('Sample Select backend'!$J$2,ROW(AO3303))</f>
        <v>AJ3303</v>
      </c>
      <c r="AP3303" t="str">
        <f>_xlfn.CONCAT('Sample Select backend'!$F$4,ROW(AP3303))</f>
        <v>AF3303</v>
      </c>
      <c r="AQ3303" t="str">
        <f>_xlfn.CONCAT('Sample Select backend'!$I$10,ROW(AQ3303))</f>
        <v>R3303</v>
      </c>
      <c r="AR3303" t="str">
        <f>_xlfn.CONCAT('Sample Select backend'!$M$4,ROW(AR3303))</f>
        <v>AK3303</v>
      </c>
      <c r="AS3303" t="str">
        <f t="shared" si="1183"/>
        <v>Spain</v>
      </c>
      <c r="AT3303" s="9">
        <f t="shared" si="1184"/>
        <v>30</v>
      </c>
      <c r="AU3303">
        <f t="shared" si="1185"/>
        <v>0</v>
      </c>
      <c r="AV3303" s="9">
        <v>1</v>
      </c>
    </row>
    <row r="3304" spans="1:48" x14ac:dyDescent="0.35">
      <c r="A3304" t="s">
        <v>55</v>
      </c>
      <c r="B3304">
        <v>6</v>
      </c>
      <c r="C3304">
        <v>27</v>
      </c>
      <c r="D3304" t="s">
        <v>833</v>
      </c>
      <c r="E3304">
        <v>1</v>
      </c>
      <c r="F3304">
        <v>1</v>
      </c>
      <c r="G3304">
        <v>2</v>
      </c>
      <c r="H3304">
        <v>-1</v>
      </c>
      <c r="I3304">
        <v>-2</v>
      </c>
      <c r="J3304">
        <v>2</v>
      </c>
      <c r="K3304">
        <v>1</v>
      </c>
      <c r="L3304">
        <v>2</v>
      </c>
      <c r="M3304">
        <v>1</v>
      </c>
      <c r="N3304" t="s">
        <v>2654</v>
      </c>
      <c r="O3304" t="s">
        <v>2800</v>
      </c>
      <c r="P3304" t="s">
        <v>2808</v>
      </c>
      <c r="Q3304" t="s">
        <v>2813</v>
      </c>
      <c r="R3304">
        <v>1</v>
      </c>
      <c r="S3304" t="s">
        <v>202</v>
      </c>
      <c r="T3304" t="s">
        <v>202</v>
      </c>
      <c r="U3304" t="s">
        <v>202</v>
      </c>
      <c r="V3304">
        <f t="shared" si="1186"/>
        <v>1</v>
      </c>
      <c r="W3304">
        <f t="shared" si="1187"/>
        <v>1</v>
      </c>
      <c r="X3304">
        <f t="shared" si="1188"/>
        <v>1</v>
      </c>
      <c r="Y3304">
        <f t="shared" si="1189"/>
        <v>0</v>
      </c>
      <c r="Z3304">
        <f t="shared" si="1190"/>
        <v>0</v>
      </c>
      <c r="AA3304">
        <f t="shared" si="1191"/>
        <v>1</v>
      </c>
      <c r="AB3304">
        <f t="shared" si="1192"/>
        <v>1</v>
      </c>
      <c r="AC3304">
        <f t="shared" si="1193"/>
        <v>1</v>
      </c>
      <c r="AD3304">
        <f t="shared" si="1194"/>
        <v>1</v>
      </c>
      <c r="AE3304" s="4" t="s">
        <v>2828</v>
      </c>
      <c r="AF3304" s="9" t="s">
        <v>2829</v>
      </c>
      <c r="AG3304">
        <v>0</v>
      </c>
      <c r="AH3304">
        <v>0</v>
      </c>
      <c r="AI3304">
        <v>0</v>
      </c>
      <c r="AJ3304">
        <v>1</v>
      </c>
      <c r="AK3304" s="9" t="s">
        <v>2840</v>
      </c>
      <c r="AL3304">
        <f t="shared" si="1182"/>
        <v>0</v>
      </c>
      <c r="AM3304">
        <f>IF(AND(INDIRECT(AN3304)='Sample Select backend'!$C$2,INDIRECT(AO3304)=1,INDIRECT(AP3304)='Sample Select backend'!$F$2,INDIRECT(AQ3304)=1,INDIRECT(AR3304)='Sample Select backend'!$M$2),1,0)</f>
        <v>1</v>
      </c>
      <c r="AN3304" t="str">
        <f>_xlfn.CONCAT('Sample Select backend'!$C$4,ROW(AN3304))</f>
        <v>AE3304</v>
      </c>
      <c r="AO3304" s="9" t="str">
        <f>_xlfn.CONCAT('Sample Select backend'!$J$2,ROW(AO3304))</f>
        <v>AJ3304</v>
      </c>
      <c r="AP3304" t="str">
        <f>_xlfn.CONCAT('Sample Select backend'!$F$4,ROW(AP3304))</f>
        <v>AF3304</v>
      </c>
      <c r="AQ3304" t="str">
        <f>_xlfn.CONCAT('Sample Select backend'!$I$10,ROW(AQ3304))</f>
        <v>R3304</v>
      </c>
      <c r="AR3304" t="str">
        <f>_xlfn.CONCAT('Sample Select backend'!$M$4,ROW(AR3304))</f>
        <v>AK3304</v>
      </c>
      <c r="AS3304" t="str">
        <f t="shared" si="1183"/>
        <v>Spain</v>
      </c>
      <c r="AT3304" s="9">
        <f t="shared" si="1184"/>
        <v>27</v>
      </c>
      <c r="AU3304">
        <f t="shared" si="1185"/>
        <v>0</v>
      </c>
      <c r="AV3304" s="9">
        <v>1</v>
      </c>
    </row>
    <row r="3305" spans="1:48" x14ac:dyDescent="0.35">
      <c r="A3305" t="s">
        <v>55</v>
      </c>
      <c r="B3305">
        <v>4</v>
      </c>
      <c r="C3305">
        <v>20</v>
      </c>
      <c r="D3305" t="s">
        <v>857</v>
      </c>
      <c r="F3305">
        <v>2</v>
      </c>
      <c r="G3305">
        <v>-2</v>
      </c>
      <c r="H3305">
        <v>-1</v>
      </c>
      <c r="I3305">
        <v>-2</v>
      </c>
      <c r="J3305">
        <v>-2</v>
      </c>
      <c r="K3305">
        <v>2</v>
      </c>
      <c r="L3305">
        <v>2</v>
      </c>
      <c r="M3305">
        <v>1</v>
      </c>
      <c r="N3305" t="s">
        <v>2654</v>
      </c>
      <c r="O3305" t="s">
        <v>2800</v>
      </c>
      <c r="P3305" t="s">
        <v>2808</v>
      </c>
      <c r="Q3305" t="s">
        <v>2813</v>
      </c>
      <c r="R3305">
        <v>1</v>
      </c>
      <c r="S3305" t="s">
        <v>202</v>
      </c>
      <c r="T3305" t="s">
        <v>202</v>
      </c>
      <c r="U3305" t="s">
        <v>202</v>
      </c>
      <c r="V3305">
        <f t="shared" si="1186"/>
        <v>-1</v>
      </c>
      <c r="W3305">
        <f t="shared" si="1187"/>
        <v>1</v>
      </c>
      <c r="X3305">
        <f t="shared" si="1188"/>
        <v>0</v>
      </c>
      <c r="Y3305">
        <f t="shared" si="1189"/>
        <v>0</v>
      </c>
      <c r="Z3305">
        <f t="shared" si="1190"/>
        <v>0</v>
      </c>
      <c r="AA3305">
        <f t="shared" si="1191"/>
        <v>0</v>
      </c>
      <c r="AB3305">
        <f t="shared" si="1192"/>
        <v>1</v>
      </c>
      <c r="AC3305">
        <f t="shared" si="1193"/>
        <v>1</v>
      </c>
      <c r="AD3305">
        <f t="shared" si="1194"/>
        <v>1</v>
      </c>
      <c r="AE3305" s="4" t="s">
        <v>2828</v>
      </c>
      <c r="AF3305" s="9" t="s">
        <v>2829</v>
      </c>
      <c r="AG3305">
        <v>0</v>
      </c>
      <c r="AH3305">
        <v>0</v>
      </c>
      <c r="AI3305">
        <v>0</v>
      </c>
      <c r="AJ3305">
        <v>1</v>
      </c>
      <c r="AK3305" s="9" t="s">
        <v>2840</v>
      </c>
      <c r="AL3305">
        <f t="shared" si="1182"/>
        <v>0</v>
      </c>
      <c r="AM3305">
        <f>IF(AND(INDIRECT(AN3305)='Sample Select backend'!$C$2,INDIRECT(AO3305)=1,INDIRECT(AP3305)='Sample Select backend'!$F$2,INDIRECT(AQ3305)=1,INDIRECT(AR3305)='Sample Select backend'!$M$2),1,0)</f>
        <v>1</v>
      </c>
      <c r="AN3305" t="str">
        <f>_xlfn.CONCAT('Sample Select backend'!$C$4,ROW(AN3305))</f>
        <v>AE3305</v>
      </c>
      <c r="AO3305" s="9" t="str">
        <f>_xlfn.CONCAT('Sample Select backend'!$J$2,ROW(AO3305))</f>
        <v>AJ3305</v>
      </c>
      <c r="AP3305" t="str">
        <f>_xlfn.CONCAT('Sample Select backend'!$F$4,ROW(AP3305))</f>
        <v>AF3305</v>
      </c>
      <c r="AQ3305" t="str">
        <f>_xlfn.CONCAT('Sample Select backend'!$I$10,ROW(AQ3305))</f>
        <v>R3305</v>
      </c>
      <c r="AR3305" t="str">
        <f>_xlfn.CONCAT('Sample Select backend'!$M$4,ROW(AR3305))</f>
        <v>AK3305</v>
      </c>
      <c r="AS3305" t="str">
        <f t="shared" si="1183"/>
        <v>Spain</v>
      </c>
      <c r="AT3305" s="9">
        <f t="shared" si="1184"/>
        <v>20</v>
      </c>
      <c r="AU3305">
        <f t="shared" si="1185"/>
        <v>0</v>
      </c>
      <c r="AV3305" s="9">
        <v>1</v>
      </c>
    </row>
    <row r="3306" spans="1:48" x14ac:dyDescent="0.35">
      <c r="A3306" t="s">
        <v>55</v>
      </c>
      <c r="B3306">
        <v>1</v>
      </c>
      <c r="C3306">
        <v>11</v>
      </c>
      <c r="D3306" t="s">
        <v>841</v>
      </c>
      <c r="E3306">
        <v>-2</v>
      </c>
      <c r="F3306">
        <v>2</v>
      </c>
      <c r="G3306">
        <v>-2</v>
      </c>
      <c r="H3306">
        <v>2</v>
      </c>
      <c r="I3306">
        <v>2</v>
      </c>
      <c r="J3306">
        <v>2</v>
      </c>
      <c r="K3306">
        <v>2</v>
      </c>
      <c r="L3306">
        <v>2</v>
      </c>
      <c r="M3306">
        <v>1</v>
      </c>
      <c r="N3306" t="s">
        <v>2654</v>
      </c>
      <c r="O3306" t="s">
        <v>2800</v>
      </c>
      <c r="P3306" t="s">
        <v>2808</v>
      </c>
      <c r="Q3306" t="s">
        <v>2813</v>
      </c>
      <c r="R3306">
        <v>1</v>
      </c>
      <c r="S3306" t="s">
        <v>202</v>
      </c>
      <c r="T3306" t="s">
        <v>202</v>
      </c>
      <c r="U3306" t="s">
        <v>202</v>
      </c>
      <c r="V3306">
        <f t="shared" si="1186"/>
        <v>0</v>
      </c>
      <c r="W3306">
        <f t="shared" si="1187"/>
        <v>1</v>
      </c>
      <c r="X3306">
        <f t="shared" si="1188"/>
        <v>0</v>
      </c>
      <c r="Y3306">
        <f t="shared" si="1189"/>
        <v>1</v>
      </c>
      <c r="Z3306">
        <f t="shared" si="1190"/>
        <v>1</v>
      </c>
      <c r="AA3306">
        <f t="shared" si="1191"/>
        <v>1</v>
      </c>
      <c r="AB3306">
        <f t="shared" si="1192"/>
        <v>1</v>
      </c>
      <c r="AC3306">
        <f t="shared" si="1193"/>
        <v>1</v>
      </c>
      <c r="AD3306">
        <f t="shared" si="1194"/>
        <v>1</v>
      </c>
      <c r="AE3306" s="4" t="s">
        <v>2828</v>
      </c>
      <c r="AF3306" s="9" t="s">
        <v>2829</v>
      </c>
      <c r="AG3306">
        <v>0</v>
      </c>
      <c r="AH3306">
        <v>0</v>
      </c>
      <c r="AI3306">
        <v>0</v>
      </c>
      <c r="AJ3306">
        <v>1</v>
      </c>
      <c r="AK3306" s="9" t="s">
        <v>2840</v>
      </c>
      <c r="AL3306">
        <f t="shared" si="1182"/>
        <v>0</v>
      </c>
      <c r="AM3306">
        <f>IF(AND(INDIRECT(AN3306)='Sample Select backend'!$C$2,INDIRECT(AO3306)=1,INDIRECT(AP3306)='Sample Select backend'!$F$2,INDIRECT(AQ3306)=1,INDIRECT(AR3306)='Sample Select backend'!$M$2),1,0)</f>
        <v>1</v>
      </c>
      <c r="AN3306" t="str">
        <f>_xlfn.CONCAT('Sample Select backend'!$C$4,ROW(AN3306))</f>
        <v>AE3306</v>
      </c>
      <c r="AO3306" s="9" t="str">
        <f>_xlfn.CONCAT('Sample Select backend'!$J$2,ROW(AO3306))</f>
        <v>AJ3306</v>
      </c>
      <c r="AP3306" t="str">
        <f>_xlfn.CONCAT('Sample Select backend'!$F$4,ROW(AP3306))</f>
        <v>AF3306</v>
      </c>
      <c r="AQ3306" t="str">
        <f>_xlfn.CONCAT('Sample Select backend'!$I$10,ROW(AQ3306))</f>
        <v>R3306</v>
      </c>
      <c r="AR3306" t="str">
        <f>_xlfn.CONCAT('Sample Select backend'!$M$4,ROW(AR3306))</f>
        <v>AK3306</v>
      </c>
      <c r="AS3306" t="str">
        <f t="shared" si="1183"/>
        <v>Spain</v>
      </c>
      <c r="AT3306" s="9">
        <f t="shared" si="1184"/>
        <v>11</v>
      </c>
      <c r="AU3306">
        <f t="shared" si="1185"/>
        <v>0</v>
      </c>
      <c r="AV3306" s="9">
        <v>1</v>
      </c>
    </row>
    <row r="3307" spans="1:48" x14ac:dyDescent="0.35">
      <c r="A3307" t="s">
        <v>55</v>
      </c>
      <c r="B3307">
        <v>7</v>
      </c>
      <c r="C3307">
        <v>32</v>
      </c>
      <c r="D3307" t="s">
        <v>854</v>
      </c>
      <c r="E3307">
        <v>1</v>
      </c>
      <c r="F3307">
        <v>1</v>
      </c>
      <c r="G3307">
        <v>2</v>
      </c>
      <c r="H3307">
        <v>1</v>
      </c>
      <c r="I3307">
        <v>2</v>
      </c>
      <c r="J3307">
        <v>2</v>
      </c>
      <c r="K3307">
        <v>1</v>
      </c>
      <c r="L3307">
        <v>2</v>
      </c>
      <c r="M3307">
        <v>1</v>
      </c>
      <c r="N3307" t="s">
        <v>2654</v>
      </c>
      <c r="O3307" t="s">
        <v>2800</v>
      </c>
      <c r="P3307" t="s">
        <v>2808</v>
      </c>
      <c r="Q3307" t="s">
        <v>2813</v>
      </c>
      <c r="R3307">
        <v>1</v>
      </c>
      <c r="S3307" t="s">
        <v>202</v>
      </c>
      <c r="T3307" t="s">
        <v>202</v>
      </c>
      <c r="U3307" t="s">
        <v>202</v>
      </c>
      <c r="V3307">
        <f t="shared" si="1186"/>
        <v>1</v>
      </c>
      <c r="W3307">
        <f t="shared" si="1187"/>
        <v>1</v>
      </c>
      <c r="X3307">
        <f t="shared" si="1188"/>
        <v>1</v>
      </c>
      <c r="Y3307">
        <f t="shared" si="1189"/>
        <v>1</v>
      </c>
      <c r="Z3307">
        <f t="shared" si="1190"/>
        <v>1</v>
      </c>
      <c r="AA3307">
        <f t="shared" si="1191"/>
        <v>1</v>
      </c>
      <c r="AB3307">
        <f t="shared" si="1192"/>
        <v>1</v>
      </c>
      <c r="AC3307">
        <f t="shared" si="1193"/>
        <v>1</v>
      </c>
      <c r="AD3307">
        <f t="shared" si="1194"/>
        <v>1</v>
      </c>
      <c r="AE3307" s="4" t="s">
        <v>2828</v>
      </c>
      <c r="AF3307" s="9" t="s">
        <v>2829</v>
      </c>
      <c r="AG3307">
        <v>0</v>
      </c>
      <c r="AH3307">
        <v>0</v>
      </c>
      <c r="AI3307">
        <v>0</v>
      </c>
      <c r="AJ3307">
        <v>1</v>
      </c>
      <c r="AK3307" s="9" t="s">
        <v>2840</v>
      </c>
      <c r="AL3307">
        <f t="shared" si="1182"/>
        <v>0</v>
      </c>
      <c r="AM3307">
        <f>IF(AND(INDIRECT(AN3307)='Sample Select backend'!$C$2,INDIRECT(AO3307)=1,INDIRECT(AP3307)='Sample Select backend'!$F$2,INDIRECT(AQ3307)=1,INDIRECT(AR3307)='Sample Select backend'!$M$2),1,0)</f>
        <v>1</v>
      </c>
      <c r="AN3307" t="str">
        <f>_xlfn.CONCAT('Sample Select backend'!$C$4,ROW(AN3307))</f>
        <v>AE3307</v>
      </c>
      <c r="AO3307" s="9" t="str">
        <f>_xlfn.CONCAT('Sample Select backend'!$J$2,ROW(AO3307))</f>
        <v>AJ3307</v>
      </c>
      <c r="AP3307" t="str">
        <f>_xlfn.CONCAT('Sample Select backend'!$F$4,ROW(AP3307))</f>
        <v>AF3307</v>
      </c>
      <c r="AQ3307" t="str">
        <f>_xlfn.CONCAT('Sample Select backend'!$I$10,ROW(AQ3307))</f>
        <v>R3307</v>
      </c>
      <c r="AR3307" t="str">
        <f>_xlfn.CONCAT('Sample Select backend'!$M$4,ROW(AR3307))</f>
        <v>AK3307</v>
      </c>
      <c r="AS3307" t="str">
        <f t="shared" si="1183"/>
        <v>Spain</v>
      </c>
      <c r="AT3307" s="9">
        <f t="shared" si="1184"/>
        <v>32</v>
      </c>
      <c r="AU3307">
        <f t="shared" si="1185"/>
        <v>0</v>
      </c>
      <c r="AV3307" s="9">
        <v>1</v>
      </c>
    </row>
    <row r="3308" spans="1:48" x14ac:dyDescent="0.35">
      <c r="A3308" t="s">
        <v>55</v>
      </c>
      <c r="B3308">
        <v>7</v>
      </c>
      <c r="C3308">
        <v>30</v>
      </c>
      <c r="D3308" t="s">
        <v>859</v>
      </c>
      <c r="E3308">
        <v>1</v>
      </c>
      <c r="F3308">
        <v>1</v>
      </c>
      <c r="G3308">
        <v>2</v>
      </c>
      <c r="H3308">
        <v>1</v>
      </c>
      <c r="I3308">
        <v>2</v>
      </c>
      <c r="J3308">
        <v>2</v>
      </c>
      <c r="K3308">
        <v>1</v>
      </c>
      <c r="L3308">
        <v>2</v>
      </c>
      <c r="M3308">
        <v>1</v>
      </c>
      <c r="N3308" t="s">
        <v>2654</v>
      </c>
      <c r="O3308" t="s">
        <v>2800</v>
      </c>
      <c r="P3308" t="s">
        <v>2808</v>
      </c>
      <c r="Q3308" t="s">
        <v>2813</v>
      </c>
      <c r="R3308">
        <v>1</v>
      </c>
      <c r="S3308" t="s">
        <v>202</v>
      </c>
      <c r="T3308" t="s">
        <v>202</v>
      </c>
      <c r="U3308" t="s">
        <v>202</v>
      </c>
      <c r="V3308">
        <f t="shared" si="1186"/>
        <v>1</v>
      </c>
      <c r="W3308">
        <f t="shared" si="1187"/>
        <v>1</v>
      </c>
      <c r="X3308">
        <f t="shared" si="1188"/>
        <v>1</v>
      </c>
      <c r="Y3308">
        <f t="shared" si="1189"/>
        <v>1</v>
      </c>
      <c r="Z3308">
        <f t="shared" si="1190"/>
        <v>1</v>
      </c>
      <c r="AA3308">
        <f t="shared" si="1191"/>
        <v>1</v>
      </c>
      <c r="AB3308">
        <f t="shared" si="1192"/>
        <v>1</v>
      </c>
      <c r="AC3308">
        <f t="shared" si="1193"/>
        <v>1</v>
      </c>
      <c r="AD3308">
        <f t="shared" si="1194"/>
        <v>1</v>
      </c>
      <c r="AE3308" s="4" t="s">
        <v>2828</v>
      </c>
      <c r="AF3308" s="9" t="s">
        <v>2829</v>
      </c>
      <c r="AG3308">
        <v>0</v>
      </c>
      <c r="AH3308">
        <v>0</v>
      </c>
      <c r="AI3308">
        <v>0</v>
      </c>
      <c r="AJ3308">
        <v>1</v>
      </c>
      <c r="AK3308" s="9" t="s">
        <v>2840</v>
      </c>
      <c r="AL3308">
        <f t="shared" si="1182"/>
        <v>0</v>
      </c>
      <c r="AM3308">
        <f>IF(AND(INDIRECT(AN3308)='Sample Select backend'!$C$2,INDIRECT(AO3308)=1,INDIRECT(AP3308)='Sample Select backend'!$F$2,INDIRECT(AQ3308)=1,INDIRECT(AR3308)='Sample Select backend'!$M$2),1,0)</f>
        <v>1</v>
      </c>
      <c r="AN3308" t="str">
        <f>_xlfn.CONCAT('Sample Select backend'!$C$4,ROW(AN3308))</f>
        <v>AE3308</v>
      </c>
      <c r="AO3308" s="9" t="str">
        <f>_xlfn.CONCAT('Sample Select backend'!$J$2,ROW(AO3308))</f>
        <v>AJ3308</v>
      </c>
      <c r="AP3308" t="str">
        <f>_xlfn.CONCAT('Sample Select backend'!$F$4,ROW(AP3308))</f>
        <v>AF3308</v>
      </c>
      <c r="AQ3308" t="str">
        <f>_xlfn.CONCAT('Sample Select backend'!$I$10,ROW(AQ3308))</f>
        <v>R3308</v>
      </c>
      <c r="AR3308" t="str">
        <f>_xlfn.CONCAT('Sample Select backend'!$M$4,ROW(AR3308))</f>
        <v>AK3308</v>
      </c>
      <c r="AS3308" t="str">
        <f t="shared" si="1183"/>
        <v>Spain</v>
      </c>
      <c r="AT3308" s="9">
        <f t="shared" si="1184"/>
        <v>30</v>
      </c>
      <c r="AU3308">
        <f t="shared" si="1185"/>
        <v>0</v>
      </c>
      <c r="AV3308" s="9">
        <v>1</v>
      </c>
    </row>
    <row r="3309" spans="1:48" x14ac:dyDescent="0.35">
      <c r="A3309" t="s">
        <v>55</v>
      </c>
      <c r="B3309">
        <v>6</v>
      </c>
      <c r="C3309">
        <v>27</v>
      </c>
      <c r="D3309" t="s">
        <v>835</v>
      </c>
      <c r="E3309">
        <v>-2</v>
      </c>
      <c r="F3309">
        <v>1</v>
      </c>
      <c r="J3309">
        <v>2</v>
      </c>
      <c r="K3309">
        <v>-1</v>
      </c>
      <c r="M3309">
        <v>1</v>
      </c>
      <c r="N3309" t="s">
        <v>2654</v>
      </c>
      <c r="O3309" t="s">
        <v>2800</v>
      </c>
      <c r="P3309" t="s">
        <v>2808</v>
      </c>
      <c r="Q3309" t="s">
        <v>2813</v>
      </c>
      <c r="R3309">
        <v>1</v>
      </c>
      <c r="S3309" t="s">
        <v>202</v>
      </c>
      <c r="T3309" t="s">
        <v>202</v>
      </c>
      <c r="U3309" t="s">
        <v>202</v>
      </c>
      <c r="V3309">
        <f t="shared" si="1186"/>
        <v>0</v>
      </c>
      <c r="W3309">
        <f t="shared" si="1187"/>
        <v>1</v>
      </c>
      <c r="X3309">
        <f t="shared" si="1188"/>
        <v>-1</v>
      </c>
      <c r="Y3309">
        <f t="shared" si="1189"/>
        <v>-1</v>
      </c>
      <c r="Z3309">
        <f t="shared" si="1190"/>
        <v>-1</v>
      </c>
      <c r="AA3309">
        <f t="shared" si="1191"/>
        <v>1</v>
      </c>
      <c r="AB3309">
        <f t="shared" si="1192"/>
        <v>0</v>
      </c>
      <c r="AC3309">
        <f t="shared" si="1193"/>
        <v>-1</v>
      </c>
      <c r="AD3309">
        <f t="shared" si="1194"/>
        <v>1</v>
      </c>
      <c r="AE3309" s="4" t="s">
        <v>2828</v>
      </c>
      <c r="AF3309" s="9" t="s">
        <v>2829</v>
      </c>
      <c r="AG3309">
        <v>0</v>
      </c>
      <c r="AH3309">
        <v>0</v>
      </c>
      <c r="AI3309">
        <v>0</v>
      </c>
      <c r="AJ3309">
        <v>1</v>
      </c>
      <c r="AK3309" s="9" t="s">
        <v>2840</v>
      </c>
      <c r="AL3309">
        <f t="shared" si="1182"/>
        <v>0</v>
      </c>
      <c r="AM3309">
        <f>IF(AND(INDIRECT(AN3309)='Sample Select backend'!$C$2,INDIRECT(AO3309)=1,INDIRECT(AP3309)='Sample Select backend'!$F$2,INDIRECT(AQ3309)=1,INDIRECT(AR3309)='Sample Select backend'!$M$2),1,0)</f>
        <v>1</v>
      </c>
      <c r="AN3309" t="str">
        <f>_xlfn.CONCAT('Sample Select backend'!$C$4,ROW(AN3309))</f>
        <v>AE3309</v>
      </c>
      <c r="AO3309" s="9" t="str">
        <f>_xlfn.CONCAT('Sample Select backend'!$J$2,ROW(AO3309))</f>
        <v>AJ3309</v>
      </c>
      <c r="AP3309" t="str">
        <f>_xlfn.CONCAT('Sample Select backend'!$F$4,ROW(AP3309))</f>
        <v>AF3309</v>
      </c>
      <c r="AQ3309" t="str">
        <f>_xlfn.CONCAT('Sample Select backend'!$I$10,ROW(AQ3309))</f>
        <v>R3309</v>
      </c>
      <c r="AR3309" t="str">
        <f>_xlfn.CONCAT('Sample Select backend'!$M$4,ROW(AR3309))</f>
        <v>AK3309</v>
      </c>
      <c r="AS3309" t="str">
        <f t="shared" si="1183"/>
        <v>Spain</v>
      </c>
      <c r="AT3309" s="9">
        <f t="shared" si="1184"/>
        <v>27</v>
      </c>
      <c r="AU3309">
        <f t="shared" si="1185"/>
        <v>0</v>
      </c>
      <c r="AV3309" s="9">
        <v>1</v>
      </c>
    </row>
    <row r="3310" spans="1:48" x14ac:dyDescent="0.35">
      <c r="A3310" t="s">
        <v>55</v>
      </c>
      <c r="B3310">
        <v>6</v>
      </c>
      <c r="C3310">
        <v>26</v>
      </c>
      <c r="D3310" t="s">
        <v>849</v>
      </c>
      <c r="E3310">
        <v>1</v>
      </c>
      <c r="F3310">
        <v>1</v>
      </c>
      <c r="G3310">
        <v>2</v>
      </c>
      <c r="H3310">
        <v>-1</v>
      </c>
      <c r="I3310">
        <v>-2</v>
      </c>
      <c r="J3310">
        <v>2</v>
      </c>
      <c r="K3310">
        <v>1</v>
      </c>
      <c r="L3310">
        <v>2</v>
      </c>
      <c r="M3310">
        <v>1</v>
      </c>
      <c r="N3310" t="s">
        <v>2654</v>
      </c>
      <c r="O3310" t="s">
        <v>2800</v>
      </c>
      <c r="P3310" t="s">
        <v>2808</v>
      </c>
      <c r="Q3310" t="s">
        <v>2813</v>
      </c>
      <c r="R3310">
        <v>1</v>
      </c>
      <c r="S3310" t="s">
        <v>202</v>
      </c>
      <c r="T3310" t="s">
        <v>202</v>
      </c>
      <c r="U3310" t="s">
        <v>202</v>
      </c>
      <c r="V3310">
        <f t="shared" si="1186"/>
        <v>1</v>
      </c>
      <c r="W3310">
        <f t="shared" si="1187"/>
        <v>1</v>
      </c>
      <c r="X3310">
        <f t="shared" si="1188"/>
        <v>1</v>
      </c>
      <c r="Y3310">
        <f t="shared" si="1189"/>
        <v>0</v>
      </c>
      <c r="Z3310">
        <f t="shared" si="1190"/>
        <v>0</v>
      </c>
      <c r="AA3310">
        <f t="shared" si="1191"/>
        <v>1</v>
      </c>
      <c r="AB3310">
        <f t="shared" si="1192"/>
        <v>1</v>
      </c>
      <c r="AC3310">
        <f t="shared" si="1193"/>
        <v>1</v>
      </c>
      <c r="AD3310">
        <f t="shared" si="1194"/>
        <v>1</v>
      </c>
      <c r="AE3310" s="4" t="s">
        <v>2828</v>
      </c>
      <c r="AF3310" s="9" t="s">
        <v>2829</v>
      </c>
      <c r="AG3310">
        <v>0</v>
      </c>
      <c r="AH3310">
        <v>0</v>
      </c>
      <c r="AI3310">
        <v>0</v>
      </c>
      <c r="AJ3310">
        <v>1</v>
      </c>
      <c r="AK3310" s="9" t="s">
        <v>2840</v>
      </c>
      <c r="AL3310">
        <f t="shared" si="1182"/>
        <v>0</v>
      </c>
      <c r="AM3310">
        <f>IF(AND(INDIRECT(AN3310)='Sample Select backend'!$C$2,INDIRECT(AO3310)=1,INDIRECT(AP3310)='Sample Select backend'!$F$2,INDIRECT(AQ3310)=1,INDIRECT(AR3310)='Sample Select backend'!$M$2),1,0)</f>
        <v>1</v>
      </c>
      <c r="AN3310" t="str">
        <f>_xlfn.CONCAT('Sample Select backend'!$C$4,ROW(AN3310))</f>
        <v>AE3310</v>
      </c>
      <c r="AO3310" s="9" t="str">
        <f>_xlfn.CONCAT('Sample Select backend'!$J$2,ROW(AO3310))</f>
        <v>AJ3310</v>
      </c>
      <c r="AP3310" t="str">
        <f>_xlfn.CONCAT('Sample Select backend'!$F$4,ROW(AP3310))</f>
        <v>AF3310</v>
      </c>
      <c r="AQ3310" t="str">
        <f>_xlfn.CONCAT('Sample Select backend'!$I$10,ROW(AQ3310))</f>
        <v>R3310</v>
      </c>
      <c r="AR3310" t="str">
        <f>_xlfn.CONCAT('Sample Select backend'!$M$4,ROW(AR3310))</f>
        <v>AK3310</v>
      </c>
      <c r="AS3310" t="str">
        <f t="shared" si="1183"/>
        <v>Spain</v>
      </c>
      <c r="AT3310" s="9">
        <f t="shared" si="1184"/>
        <v>26</v>
      </c>
      <c r="AU3310">
        <f t="shared" si="1185"/>
        <v>0</v>
      </c>
      <c r="AV3310" s="9">
        <v>1</v>
      </c>
    </row>
    <row r="3311" spans="1:48" x14ac:dyDescent="0.35">
      <c r="A3311" t="s">
        <v>55</v>
      </c>
      <c r="B3311">
        <v>6</v>
      </c>
      <c r="C3311">
        <v>29</v>
      </c>
      <c r="D3311" t="s">
        <v>851</v>
      </c>
      <c r="E3311">
        <v>1</v>
      </c>
      <c r="F3311">
        <v>1</v>
      </c>
      <c r="G3311">
        <v>2</v>
      </c>
      <c r="H3311">
        <v>-1</v>
      </c>
      <c r="I3311">
        <v>-2</v>
      </c>
      <c r="J3311">
        <v>2</v>
      </c>
      <c r="K3311">
        <v>1</v>
      </c>
      <c r="L3311">
        <v>2</v>
      </c>
      <c r="M3311">
        <v>1</v>
      </c>
      <c r="N3311" t="s">
        <v>2654</v>
      </c>
      <c r="O3311" t="s">
        <v>2800</v>
      </c>
      <c r="P3311" t="s">
        <v>2808</v>
      </c>
      <c r="Q3311" t="s">
        <v>2813</v>
      </c>
      <c r="R3311">
        <v>1</v>
      </c>
      <c r="S3311" t="s">
        <v>202</v>
      </c>
      <c r="T3311" t="s">
        <v>202</v>
      </c>
      <c r="U3311" t="s">
        <v>202</v>
      </c>
      <c r="V3311">
        <f t="shared" si="1186"/>
        <v>1</v>
      </c>
      <c r="W3311">
        <f t="shared" si="1187"/>
        <v>1</v>
      </c>
      <c r="X3311">
        <f t="shared" si="1188"/>
        <v>1</v>
      </c>
      <c r="Y3311">
        <f t="shared" si="1189"/>
        <v>0</v>
      </c>
      <c r="Z3311">
        <f t="shared" si="1190"/>
        <v>0</v>
      </c>
      <c r="AA3311">
        <f t="shared" si="1191"/>
        <v>1</v>
      </c>
      <c r="AB3311">
        <f t="shared" si="1192"/>
        <v>1</v>
      </c>
      <c r="AC3311">
        <f t="shared" si="1193"/>
        <v>1</v>
      </c>
      <c r="AD3311">
        <f t="shared" si="1194"/>
        <v>1</v>
      </c>
      <c r="AE3311" s="4" t="s">
        <v>2828</v>
      </c>
      <c r="AF3311" s="9" t="s">
        <v>2829</v>
      </c>
      <c r="AG3311">
        <v>0</v>
      </c>
      <c r="AH3311">
        <v>0</v>
      </c>
      <c r="AI3311">
        <v>0</v>
      </c>
      <c r="AJ3311">
        <v>1</v>
      </c>
      <c r="AK3311" s="9" t="s">
        <v>2840</v>
      </c>
      <c r="AL3311">
        <f t="shared" si="1182"/>
        <v>0</v>
      </c>
      <c r="AM3311">
        <f>IF(AND(INDIRECT(AN3311)='Sample Select backend'!$C$2,INDIRECT(AO3311)=1,INDIRECT(AP3311)='Sample Select backend'!$F$2,INDIRECT(AQ3311)=1,INDIRECT(AR3311)='Sample Select backend'!$M$2),1,0)</f>
        <v>1</v>
      </c>
      <c r="AN3311" t="str">
        <f>_xlfn.CONCAT('Sample Select backend'!$C$4,ROW(AN3311))</f>
        <v>AE3311</v>
      </c>
      <c r="AO3311" s="9" t="str">
        <f>_xlfn.CONCAT('Sample Select backend'!$J$2,ROW(AO3311))</f>
        <v>AJ3311</v>
      </c>
      <c r="AP3311" t="str">
        <f>_xlfn.CONCAT('Sample Select backend'!$F$4,ROW(AP3311))</f>
        <v>AF3311</v>
      </c>
      <c r="AQ3311" t="str">
        <f>_xlfn.CONCAT('Sample Select backend'!$I$10,ROW(AQ3311))</f>
        <v>R3311</v>
      </c>
      <c r="AR3311" t="str">
        <f>_xlfn.CONCAT('Sample Select backend'!$M$4,ROW(AR3311))</f>
        <v>AK3311</v>
      </c>
      <c r="AS3311" t="str">
        <f t="shared" si="1183"/>
        <v>Spain</v>
      </c>
      <c r="AT3311" s="9">
        <f t="shared" si="1184"/>
        <v>29</v>
      </c>
      <c r="AU3311">
        <f t="shared" si="1185"/>
        <v>0</v>
      </c>
      <c r="AV3311" s="9">
        <v>1</v>
      </c>
    </row>
    <row r="3312" spans="1:48" x14ac:dyDescent="0.35">
      <c r="A3312" t="s">
        <v>55</v>
      </c>
      <c r="B3312">
        <v>1</v>
      </c>
      <c r="C3312">
        <v>10</v>
      </c>
      <c r="D3312" t="s">
        <v>862</v>
      </c>
      <c r="E3312">
        <v>2</v>
      </c>
      <c r="F3312">
        <v>2</v>
      </c>
      <c r="G3312">
        <v>2</v>
      </c>
      <c r="H3312">
        <v>2</v>
      </c>
      <c r="I3312">
        <v>2</v>
      </c>
      <c r="J3312">
        <v>2</v>
      </c>
      <c r="K3312">
        <v>-2</v>
      </c>
      <c r="L3312">
        <v>2</v>
      </c>
      <c r="M3312">
        <v>1</v>
      </c>
      <c r="N3312" t="s">
        <v>2654</v>
      </c>
      <c r="O3312" t="s">
        <v>2800</v>
      </c>
      <c r="P3312" t="s">
        <v>2808</v>
      </c>
      <c r="Q3312" t="s">
        <v>2813</v>
      </c>
      <c r="R3312">
        <v>1</v>
      </c>
      <c r="S3312" t="s">
        <v>202</v>
      </c>
      <c r="T3312" t="s">
        <v>202</v>
      </c>
      <c r="U3312" t="s">
        <v>202</v>
      </c>
      <c r="V3312">
        <f t="shared" si="1186"/>
        <v>1</v>
      </c>
      <c r="W3312">
        <f t="shared" si="1187"/>
        <v>1</v>
      </c>
      <c r="X3312">
        <f t="shared" si="1188"/>
        <v>1</v>
      </c>
      <c r="Y3312">
        <f t="shared" si="1189"/>
        <v>1</v>
      </c>
      <c r="Z3312">
        <f t="shared" si="1190"/>
        <v>1</v>
      </c>
      <c r="AA3312">
        <f t="shared" si="1191"/>
        <v>1</v>
      </c>
      <c r="AB3312">
        <f t="shared" si="1192"/>
        <v>0</v>
      </c>
      <c r="AC3312">
        <f t="shared" si="1193"/>
        <v>1</v>
      </c>
      <c r="AD3312">
        <f t="shared" si="1194"/>
        <v>1</v>
      </c>
      <c r="AE3312" s="4" t="s">
        <v>2828</v>
      </c>
      <c r="AF3312" s="9" t="s">
        <v>2829</v>
      </c>
      <c r="AG3312">
        <v>0</v>
      </c>
      <c r="AH3312">
        <v>0</v>
      </c>
      <c r="AI3312">
        <v>0</v>
      </c>
      <c r="AJ3312">
        <v>1</v>
      </c>
      <c r="AK3312" s="9" t="s">
        <v>2840</v>
      </c>
      <c r="AL3312">
        <f t="shared" si="1182"/>
        <v>0</v>
      </c>
      <c r="AM3312">
        <f>IF(AND(INDIRECT(AN3312)='Sample Select backend'!$C$2,INDIRECT(AO3312)=1,INDIRECT(AP3312)='Sample Select backend'!$F$2,INDIRECT(AQ3312)=1,INDIRECT(AR3312)='Sample Select backend'!$M$2),1,0)</f>
        <v>1</v>
      </c>
      <c r="AN3312" t="str">
        <f>_xlfn.CONCAT('Sample Select backend'!$C$4,ROW(AN3312))</f>
        <v>AE3312</v>
      </c>
      <c r="AO3312" s="9" t="str">
        <f>_xlfn.CONCAT('Sample Select backend'!$J$2,ROW(AO3312))</f>
        <v>AJ3312</v>
      </c>
      <c r="AP3312" t="str">
        <f>_xlfn.CONCAT('Sample Select backend'!$F$4,ROW(AP3312))</f>
        <v>AF3312</v>
      </c>
      <c r="AQ3312" t="str">
        <f>_xlfn.CONCAT('Sample Select backend'!$I$10,ROW(AQ3312))</f>
        <v>R3312</v>
      </c>
      <c r="AR3312" t="str">
        <f>_xlfn.CONCAT('Sample Select backend'!$M$4,ROW(AR3312))</f>
        <v>AK3312</v>
      </c>
      <c r="AS3312" t="str">
        <f t="shared" si="1183"/>
        <v>Spain</v>
      </c>
      <c r="AT3312" s="9">
        <f t="shared" si="1184"/>
        <v>10</v>
      </c>
      <c r="AU3312">
        <f t="shared" si="1185"/>
        <v>0</v>
      </c>
      <c r="AV3312" s="9">
        <v>1</v>
      </c>
    </row>
    <row r="3313" spans="1:48" x14ac:dyDescent="0.35">
      <c r="A3313" t="s">
        <v>55</v>
      </c>
      <c r="B3313">
        <v>1</v>
      </c>
      <c r="C3313">
        <v>11</v>
      </c>
      <c r="D3313" t="s">
        <v>839</v>
      </c>
      <c r="E3313">
        <v>-2</v>
      </c>
      <c r="F3313">
        <v>2</v>
      </c>
      <c r="G3313">
        <v>-2</v>
      </c>
      <c r="H3313">
        <v>2</v>
      </c>
      <c r="I3313">
        <v>2</v>
      </c>
      <c r="L3313">
        <v>2</v>
      </c>
      <c r="M3313">
        <v>1</v>
      </c>
      <c r="N3313" t="s">
        <v>2654</v>
      </c>
      <c r="O3313" t="s">
        <v>2800</v>
      </c>
      <c r="P3313" t="s">
        <v>2808</v>
      </c>
      <c r="Q3313" t="s">
        <v>2813</v>
      </c>
      <c r="R3313">
        <v>1</v>
      </c>
      <c r="S3313" t="s">
        <v>202</v>
      </c>
      <c r="T3313" t="s">
        <v>202</v>
      </c>
      <c r="U3313" t="s">
        <v>202</v>
      </c>
      <c r="V3313">
        <f t="shared" si="1186"/>
        <v>0</v>
      </c>
      <c r="W3313">
        <f t="shared" si="1187"/>
        <v>1</v>
      </c>
      <c r="X3313">
        <f t="shared" si="1188"/>
        <v>0</v>
      </c>
      <c r="Y3313">
        <f t="shared" si="1189"/>
        <v>1</v>
      </c>
      <c r="Z3313">
        <f t="shared" si="1190"/>
        <v>1</v>
      </c>
      <c r="AA3313">
        <f t="shared" si="1191"/>
        <v>-1</v>
      </c>
      <c r="AB3313">
        <f t="shared" si="1192"/>
        <v>-1</v>
      </c>
      <c r="AC3313">
        <f t="shared" si="1193"/>
        <v>1</v>
      </c>
      <c r="AD3313">
        <f t="shared" si="1194"/>
        <v>1</v>
      </c>
      <c r="AE3313" s="4" t="s">
        <v>2828</v>
      </c>
      <c r="AF3313" s="9" t="s">
        <v>2829</v>
      </c>
      <c r="AG3313">
        <v>0</v>
      </c>
      <c r="AH3313">
        <v>0</v>
      </c>
      <c r="AI3313">
        <v>0</v>
      </c>
      <c r="AJ3313">
        <v>1</v>
      </c>
      <c r="AK3313" s="9" t="s">
        <v>2840</v>
      </c>
      <c r="AL3313">
        <f t="shared" si="1182"/>
        <v>0</v>
      </c>
      <c r="AM3313">
        <f>IF(AND(INDIRECT(AN3313)='Sample Select backend'!$C$2,INDIRECT(AO3313)=1,INDIRECT(AP3313)='Sample Select backend'!$F$2,INDIRECT(AQ3313)=1,INDIRECT(AR3313)='Sample Select backend'!$M$2),1,0)</f>
        <v>1</v>
      </c>
      <c r="AN3313" t="str">
        <f>_xlfn.CONCAT('Sample Select backend'!$C$4,ROW(AN3313))</f>
        <v>AE3313</v>
      </c>
      <c r="AO3313" s="9" t="str">
        <f>_xlfn.CONCAT('Sample Select backend'!$J$2,ROW(AO3313))</f>
        <v>AJ3313</v>
      </c>
      <c r="AP3313" t="str">
        <f>_xlfn.CONCAT('Sample Select backend'!$F$4,ROW(AP3313))</f>
        <v>AF3313</v>
      </c>
      <c r="AQ3313" t="str">
        <f>_xlfn.CONCAT('Sample Select backend'!$I$10,ROW(AQ3313))</f>
        <v>R3313</v>
      </c>
      <c r="AR3313" t="str">
        <f>_xlfn.CONCAT('Sample Select backend'!$M$4,ROW(AR3313))</f>
        <v>AK3313</v>
      </c>
      <c r="AS3313" t="str">
        <f t="shared" si="1183"/>
        <v>Spain</v>
      </c>
      <c r="AT3313" s="9">
        <f t="shared" si="1184"/>
        <v>11</v>
      </c>
      <c r="AU3313">
        <f t="shared" si="1185"/>
        <v>0</v>
      </c>
      <c r="AV3313" s="9">
        <v>1</v>
      </c>
    </row>
    <row r="3314" spans="1:48" x14ac:dyDescent="0.35">
      <c r="A3314" t="s">
        <v>55</v>
      </c>
      <c r="B3314">
        <v>6</v>
      </c>
      <c r="C3314">
        <v>28</v>
      </c>
      <c r="D3314" t="s">
        <v>853</v>
      </c>
      <c r="E3314">
        <v>1</v>
      </c>
      <c r="F3314">
        <v>1</v>
      </c>
      <c r="G3314">
        <v>-2</v>
      </c>
      <c r="H3314">
        <v>-1</v>
      </c>
      <c r="I3314">
        <v>2</v>
      </c>
      <c r="J3314">
        <v>2</v>
      </c>
      <c r="K3314">
        <v>1</v>
      </c>
      <c r="L3314">
        <v>2</v>
      </c>
      <c r="M3314">
        <v>1</v>
      </c>
      <c r="N3314" t="s">
        <v>2654</v>
      </c>
      <c r="O3314" t="s">
        <v>2800</v>
      </c>
      <c r="P3314" t="s">
        <v>2808</v>
      </c>
      <c r="Q3314" t="s">
        <v>2813</v>
      </c>
      <c r="R3314">
        <v>1</v>
      </c>
      <c r="S3314" t="s">
        <v>202</v>
      </c>
      <c r="T3314" t="s">
        <v>202</v>
      </c>
      <c r="U3314" t="s">
        <v>202</v>
      </c>
      <c r="V3314">
        <f t="shared" si="1186"/>
        <v>1</v>
      </c>
      <c r="W3314">
        <f t="shared" si="1187"/>
        <v>1</v>
      </c>
      <c r="X3314">
        <f t="shared" si="1188"/>
        <v>0</v>
      </c>
      <c r="Y3314">
        <f t="shared" si="1189"/>
        <v>0</v>
      </c>
      <c r="Z3314">
        <f t="shared" si="1190"/>
        <v>1</v>
      </c>
      <c r="AA3314">
        <f t="shared" si="1191"/>
        <v>1</v>
      </c>
      <c r="AB3314">
        <f t="shared" si="1192"/>
        <v>1</v>
      </c>
      <c r="AC3314">
        <f t="shared" si="1193"/>
        <v>1</v>
      </c>
      <c r="AD3314">
        <f t="shared" si="1194"/>
        <v>1</v>
      </c>
      <c r="AE3314" s="4" t="s">
        <v>2828</v>
      </c>
      <c r="AF3314" s="9" t="s">
        <v>2829</v>
      </c>
      <c r="AG3314">
        <v>0</v>
      </c>
      <c r="AH3314">
        <v>0</v>
      </c>
      <c r="AI3314">
        <v>0</v>
      </c>
      <c r="AJ3314">
        <v>1</v>
      </c>
      <c r="AK3314" s="9" t="s">
        <v>2840</v>
      </c>
      <c r="AL3314">
        <f t="shared" si="1182"/>
        <v>0</v>
      </c>
      <c r="AM3314">
        <f>IF(AND(INDIRECT(AN3314)='Sample Select backend'!$C$2,INDIRECT(AO3314)=1,INDIRECT(AP3314)='Sample Select backend'!$F$2,INDIRECT(AQ3314)=1,INDIRECT(AR3314)='Sample Select backend'!$M$2),1,0)</f>
        <v>1</v>
      </c>
      <c r="AN3314" t="str">
        <f>_xlfn.CONCAT('Sample Select backend'!$C$4,ROW(AN3314))</f>
        <v>AE3314</v>
      </c>
      <c r="AO3314" s="9" t="str">
        <f>_xlfn.CONCAT('Sample Select backend'!$J$2,ROW(AO3314))</f>
        <v>AJ3314</v>
      </c>
      <c r="AP3314" t="str">
        <f>_xlfn.CONCAT('Sample Select backend'!$F$4,ROW(AP3314))</f>
        <v>AF3314</v>
      </c>
      <c r="AQ3314" t="str">
        <f>_xlfn.CONCAT('Sample Select backend'!$I$10,ROW(AQ3314))</f>
        <v>R3314</v>
      </c>
      <c r="AR3314" t="str">
        <f>_xlfn.CONCAT('Sample Select backend'!$M$4,ROW(AR3314))</f>
        <v>AK3314</v>
      </c>
      <c r="AS3314" t="str">
        <f t="shared" si="1183"/>
        <v>Spain</v>
      </c>
      <c r="AT3314" s="9">
        <f t="shared" si="1184"/>
        <v>28</v>
      </c>
      <c r="AU3314">
        <f t="shared" si="1185"/>
        <v>0</v>
      </c>
      <c r="AV3314" s="9">
        <v>1</v>
      </c>
    </row>
    <row r="3315" spans="1:48" x14ac:dyDescent="0.35">
      <c r="A3315" t="s">
        <v>55</v>
      </c>
      <c r="B3315">
        <v>1</v>
      </c>
      <c r="C3315" t="s">
        <v>206</v>
      </c>
      <c r="D3315" t="s">
        <v>843</v>
      </c>
      <c r="E3315">
        <v>2</v>
      </c>
      <c r="F3315">
        <v>2</v>
      </c>
      <c r="G3315">
        <v>-2</v>
      </c>
      <c r="H3315">
        <v>-1</v>
      </c>
      <c r="I3315">
        <v>-2</v>
      </c>
      <c r="J3315">
        <v>2</v>
      </c>
      <c r="K3315">
        <v>-2</v>
      </c>
      <c r="M3315">
        <v>1</v>
      </c>
      <c r="N3315" t="s">
        <v>2654</v>
      </c>
      <c r="O3315" t="s">
        <v>2800</v>
      </c>
      <c r="P3315" t="s">
        <v>2808</v>
      </c>
      <c r="Q3315" t="s">
        <v>2813</v>
      </c>
      <c r="R3315">
        <v>1</v>
      </c>
      <c r="S3315" t="s">
        <v>202</v>
      </c>
      <c r="T3315" t="s">
        <v>202</v>
      </c>
      <c r="U3315" t="s">
        <v>202</v>
      </c>
      <c r="V3315">
        <f t="shared" si="1186"/>
        <v>1</v>
      </c>
      <c r="W3315">
        <f t="shared" si="1187"/>
        <v>1</v>
      </c>
      <c r="X3315">
        <f t="shared" si="1188"/>
        <v>0</v>
      </c>
      <c r="Y3315">
        <f t="shared" si="1189"/>
        <v>0</v>
      </c>
      <c r="Z3315">
        <f t="shared" si="1190"/>
        <v>0</v>
      </c>
      <c r="AA3315">
        <f t="shared" si="1191"/>
        <v>1</v>
      </c>
      <c r="AB3315">
        <f t="shared" si="1192"/>
        <v>0</v>
      </c>
      <c r="AC3315">
        <f t="shared" si="1193"/>
        <v>-1</v>
      </c>
      <c r="AD3315">
        <f t="shared" si="1194"/>
        <v>1</v>
      </c>
      <c r="AE3315" s="4" t="s">
        <v>2828</v>
      </c>
      <c r="AF3315" s="9" t="s">
        <v>2829</v>
      </c>
      <c r="AG3315">
        <v>0</v>
      </c>
      <c r="AH3315">
        <v>0</v>
      </c>
      <c r="AI3315">
        <v>0</v>
      </c>
      <c r="AJ3315">
        <v>1</v>
      </c>
      <c r="AK3315" s="9" t="s">
        <v>2840</v>
      </c>
      <c r="AL3315">
        <f t="shared" si="1182"/>
        <v>0</v>
      </c>
      <c r="AM3315">
        <f>IF(AND(INDIRECT(AN3315)='Sample Select backend'!$C$2,INDIRECT(AO3315)=1,INDIRECT(AP3315)='Sample Select backend'!$F$2,INDIRECT(AQ3315)=1,INDIRECT(AR3315)='Sample Select backend'!$M$2),1,0)</f>
        <v>1</v>
      </c>
      <c r="AN3315" t="str">
        <f>_xlfn.CONCAT('Sample Select backend'!$C$4,ROW(AN3315))</f>
        <v>AE3315</v>
      </c>
      <c r="AO3315" s="9" t="str">
        <f>_xlfn.CONCAT('Sample Select backend'!$J$2,ROW(AO3315))</f>
        <v>AJ3315</v>
      </c>
      <c r="AP3315" t="str">
        <f>_xlfn.CONCAT('Sample Select backend'!$F$4,ROW(AP3315))</f>
        <v>AF3315</v>
      </c>
      <c r="AQ3315" t="str">
        <f>_xlfn.CONCAT('Sample Select backend'!$I$10,ROW(AQ3315))</f>
        <v>R3315</v>
      </c>
      <c r="AR3315" t="str">
        <f>_xlfn.CONCAT('Sample Select backend'!$M$4,ROW(AR3315))</f>
        <v>AK3315</v>
      </c>
      <c r="AS3315" t="str">
        <f t="shared" si="1183"/>
        <v>Spain</v>
      </c>
      <c r="AT3315" s="9" t="str">
        <f t="shared" si="1184"/>
        <v>Tax exemption/waiver/suspension</v>
      </c>
      <c r="AU3315">
        <f t="shared" si="1185"/>
        <v>0</v>
      </c>
      <c r="AV3315" s="9">
        <v>1</v>
      </c>
    </row>
    <row r="3316" spans="1:48" x14ac:dyDescent="0.35">
      <c r="A3316" t="s">
        <v>55</v>
      </c>
      <c r="B3316">
        <v>1</v>
      </c>
      <c r="C3316">
        <v>6</v>
      </c>
      <c r="D3316" t="s">
        <v>838</v>
      </c>
      <c r="E3316">
        <v>2</v>
      </c>
      <c r="F3316">
        <v>2</v>
      </c>
      <c r="G3316">
        <v>2</v>
      </c>
      <c r="H3316">
        <v>2</v>
      </c>
      <c r="I3316">
        <v>2</v>
      </c>
      <c r="J3316">
        <v>2</v>
      </c>
      <c r="K3316">
        <v>1</v>
      </c>
      <c r="L3316">
        <v>2</v>
      </c>
      <c r="M3316">
        <v>1</v>
      </c>
      <c r="N3316" t="s">
        <v>2654</v>
      </c>
      <c r="O3316" t="s">
        <v>2800</v>
      </c>
      <c r="P3316" t="s">
        <v>2808</v>
      </c>
      <c r="Q3316" t="s">
        <v>2813</v>
      </c>
      <c r="R3316">
        <v>1</v>
      </c>
      <c r="S3316" t="s">
        <v>202</v>
      </c>
      <c r="T3316" t="s">
        <v>202</v>
      </c>
      <c r="U3316" t="s">
        <v>202</v>
      </c>
      <c r="V3316">
        <f t="shared" si="1186"/>
        <v>1</v>
      </c>
      <c r="W3316">
        <f t="shared" si="1187"/>
        <v>1</v>
      </c>
      <c r="X3316">
        <f t="shared" si="1188"/>
        <v>1</v>
      </c>
      <c r="Y3316">
        <f t="shared" si="1189"/>
        <v>1</v>
      </c>
      <c r="Z3316">
        <f t="shared" si="1190"/>
        <v>1</v>
      </c>
      <c r="AA3316">
        <f t="shared" si="1191"/>
        <v>1</v>
      </c>
      <c r="AB3316">
        <f t="shared" si="1192"/>
        <v>1</v>
      </c>
      <c r="AC3316">
        <f t="shared" si="1193"/>
        <v>1</v>
      </c>
      <c r="AD3316">
        <f t="shared" si="1194"/>
        <v>1</v>
      </c>
      <c r="AE3316" s="4" t="s">
        <v>2828</v>
      </c>
      <c r="AF3316" s="9" t="s">
        <v>2829</v>
      </c>
      <c r="AG3316">
        <v>0</v>
      </c>
      <c r="AH3316">
        <v>0</v>
      </c>
      <c r="AI3316">
        <v>0</v>
      </c>
      <c r="AJ3316">
        <v>1</v>
      </c>
      <c r="AK3316" s="9" t="s">
        <v>2840</v>
      </c>
      <c r="AL3316">
        <f t="shared" si="1182"/>
        <v>0</v>
      </c>
      <c r="AM3316">
        <f>IF(AND(INDIRECT(AN3316)='Sample Select backend'!$C$2,INDIRECT(AO3316)=1,INDIRECT(AP3316)='Sample Select backend'!$F$2,INDIRECT(AQ3316)=1,INDIRECT(AR3316)='Sample Select backend'!$M$2),1,0)</f>
        <v>1</v>
      </c>
      <c r="AN3316" t="str">
        <f>_xlfn.CONCAT('Sample Select backend'!$C$4,ROW(AN3316))</f>
        <v>AE3316</v>
      </c>
      <c r="AO3316" s="9" t="str">
        <f>_xlfn.CONCAT('Sample Select backend'!$J$2,ROW(AO3316))</f>
        <v>AJ3316</v>
      </c>
      <c r="AP3316" t="str">
        <f>_xlfn.CONCAT('Sample Select backend'!$F$4,ROW(AP3316))</f>
        <v>AF3316</v>
      </c>
      <c r="AQ3316" t="str">
        <f>_xlfn.CONCAT('Sample Select backend'!$I$10,ROW(AQ3316))</f>
        <v>R3316</v>
      </c>
      <c r="AR3316" t="str">
        <f>_xlfn.CONCAT('Sample Select backend'!$M$4,ROW(AR3316))</f>
        <v>AK3316</v>
      </c>
      <c r="AS3316" t="str">
        <f t="shared" si="1183"/>
        <v>Spain</v>
      </c>
      <c r="AT3316" s="9">
        <f t="shared" si="1184"/>
        <v>6</v>
      </c>
      <c r="AU3316">
        <f t="shared" si="1185"/>
        <v>0</v>
      </c>
      <c r="AV3316" s="9">
        <v>1</v>
      </c>
    </row>
    <row r="3317" spans="1:48" x14ac:dyDescent="0.35">
      <c r="A3317" t="s">
        <v>55</v>
      </c>
      <c r="B3317">
        <v>6</v>
      </c>
      <c r="C3317">
        <v>28</v>
      </c>
      <c r="D3317" t="s">
        <v>868</v>
      </c>
      <c r="E3317">
        <v>1</v>
      </c>
      <c r="F3317">
        <v>1</v>
      </c>
      <c r="G3317">
        <v>2</v>
      </c>
      <c r="H3317">
        <v>-1</v>
      </c>
      <c r="I3317">
        <v>2</v>
      </c>
      <c r="J3317">
        <v>2</v>
      </c>
      <c r="K3317">
        <v>1</v>
      </c>
      <c r="L3317">
        <v>2</v>
      </c>
      <c r="M3317">
        <v>1</v>
      </c>
      <c r="N3317" t="s">
        <v>2654</v>
      </c>
      <c r="O3317" t="s">
        <v>2800</v>
      </c>
      <c r="P3317" t="s">
        <v>2808</v>
      </c>
      <c r="Q3317" t="s">
        <v>2813</v>
      </c>
      <c r="R3317">
        <v>1</v>
      </c>
      <c r="S3317" t="s">
        <v>202</v>
      </c>
      <c r="T3317" t="s">
        <v>202</v>
      </c>
      <c r="U3317" t="s">
        <v>202</v>
      </c>
      <c r="V3317">
        <f t="shared" si="1186"/>
        <v>1</v>
      </c>
      <c r="W3317">
        <f t="shared" si="1187"/>
        <v>1</v>
      </c>
      <c r="X3317">
        <f t="shared" si="1188"/>
        <v>1</v>
      </c>
      <c r="Y3317">
        <f t="shared" si="1189"/>
        <v>0</v>
      </c>
      <c r="Z3317">
        <f t="shared" si="1190"/>
        <v>1</v>
      </c>
      <c r="AA3317">
        <f t="shared" si="1191"/>
        <v>1</v>
      </c>
      <c r="AB3317">
        <f t="shared" si="1192"/>
        <v>1</v>
      </c>
      <c r="AC3317">
        <f t="shared" si="1193"/>
        <v>1</v>
      </c>
      <c r="AD3317">
        <f t="shared" si="1194"/>
        <v>1</v>
      </c>
      <c r="AE3317" s="4" t="s">
        <v>2828</v>
      </c>
      <c r="AF3317" s="9" t="s">
        <v>2829</v>
      </c>
      <c r="AG3317">
        <v>0</v>
      </c>
      <c r="AH3317">
        <v>0</v>
      </c>
      <c r="AI3317">
        <v>0</v>
      </c>
      <c r="AJ3317">
        <v>1</v>
      </c>
      <c r="AK3317" s="9" t="s">
        <v>2840</v>
      </c>
      <c r="AL3317">
        <f t="shared" si="1182"/>
        <v>0</v>
      </c>
      <c r="AM3317">
        <f>IF(AND(INDIRECT(AN3317)='Sample Select backend'!$C$2,INDIRECT(AO3317)=1,INDIRECT(AP3317)='Sample Select backend'!$F$2,INDIRECT(AQ3317)=1,INDIRECT(AR3317)='Sample Select backend'!$M$2),1,0)</f>
        <v>1</v>
      </c>
      <c r="AN3317" t="str">
        <f>_xlfn.CONCAT('Sample Select backend'!$C$4,ROW(AN3317))</f>
        <v>AE3317</v>
      </c>
      <c r="AO3317" s="9" t="str">
        <f>_xlfn.CONCAT('Sample Select backend'!$J$2,ROW(AO3317))</f>
        <v>AJ3317</v>
      </c>
      <c r="AP3317" t="str">
        <f>_xlfn.CONCAT('Sample Select backend'!$F$4,ROW(AP3317))</f>
        <v>AF3317</v>
      </c>
      <c r="AQ3317" t="str">
        <f>_xlfn.CONCAT('Sample Select backend'!$I$10,ROW(AQ3317))</f>
        <v>R3317</v>
      </c>
      <c r="AR3317" t="str">
        <f>_xlfn.CONCAT('Sample Select backend'!$M$4,ROW(AR3317))</f>
        <v>AK3317</v>
      </c>
      <c r="AS3317" t="str">
        <f t="shared" si="1183"/>
        <v>Spain</v>
      </c>
      <c r="AT3317" s="9">
        <f t="shared" si="1184"/>
        <v>28</v>
      </c>
      <c r="AU3317">
        <f t="shared" si="1185"/>
        <v>0</v>
      </c>
      <c r="AV3317" s="9">
        <v>1</v>
      </c>
    </row>
    <row r="3318" spans="1:48" x14ac:dyDescent="0.35">
      <c r="A3318" t="s">
        <v>55</v>
      </c>
      <c r="B3318">
        <v>6</v>
      </c>
      <c r="C3318">
        <v>26</v>
      </c>
      <c r="D3318" t="s">
        <v>845</v>
      </c>
      <c r="E3318">
        <v>1</v>
      </c>
      <c r="F3318">
        <v>1</v>
      </c>
      <c r="G3318">
        <v>-2</v>
      </c>
      <c r="H3318">
        <v>-1</v>
      </c>
      <c r="I3318">
        <v>-2</v>
      </c>
      <c r="J3318">
        <v>2</v>
      </c>
      <c r="K3318">
        <v>1</v>
      </c>
      <c r="L3318">
        <v>2</v>
      </c>
      <c r="M3318">
        <v>1</v>
      </c>
      <c r="N3318" t="s">
        <v>2654</v>
      </c>
      <c r="O3318" t="s">
        <v>2800</v>
      </c>
      <c r="P3318" t="s">
        <v>2808</v>
      </c>
      <c r="Q3318" t="s">
        <v>2813</v>
      </c>
      <c r="R3318">
        <v>1</v>
      </c>
      <c r="S3318" t="s">
        <v>202</v>
      </c>
      <c r="T3318" t="s">
        <v>202</v>
      </c>
      <c r="U3318" t="s">
        <v>202</v>
      </c>
      <c r="V3318">
        <f t="shared" si="1186"/>
        <v>1</v>
      </c>
      <c r="W3318">
        <f t="shared" si="1187"/>
        <v>1</v>
      </c>
      <c r="X3318">
        <f t="shared" si="1188"/>
        <v>0</v>
      </c>
      <c r="Y3318">
        <f t="shared" si="1189"/>
        <v>0</v>
      </c>
      <c r="Z3318">
        <f t="shared" si="1190"/>
        <v>0</v>
      </c>
      <c r="AA3318">
        <f t="shared" si="1191"/>
        <v>1</v>
      </c>
      <c r="AB3318">
        <f t="shared" si="1192"/>
        <v>1</v>
      </c>
      <c r="AC3318">
        <f t="shared" si="1193"/>
        <v>1</v>
      </c>
      <c r="AD3318">
        <f t="shared" si="1194"/>
        <v>1</v>
      </c>
      <c r="AE3318" s="4" t="s">
        <v>2828</v>
      </c>
      <c r="AF3318" s="9" t="s">
        <v>2829</v>
      </c>
      <c r="AG3318">
        <v>0</v>
      </c>
      <c r="AH3318">
        <v>0</v>
      </c>
      <c r="AI3318">
        <v>0</v>
      </c>
      <c r="AJ3318">
        <v>1</v>
      </c>
      <c r="AK3318" s="9" t="s">
        <v>2840</v>
      </c>
      <c r="AL3318">
        <f t="shared" si="1182"/>
        <v>0</v>
      </c>
      <c r="AM3318">
        <f>IF(AND(INDIRECT(AN3318)='Sample Select backend'!$C$2,INDIRECT(AO3318)=1,INDIRECT(AP3318)='Sample Select backend'!$F$2,INDIRECT(AQ3318)=1,INDIRECT(AR3318)='Sample Select backend'!$M$2),1,0)</f>
        <v>1</v>
      </c>
      <c r="AN3318" t="str">
        <f>_xlfn.CONCAT('Sample Select backend'!$C$4,ROW(AN3318))</f>
        <v>AE3318</v>
      </c>
      <c r="AO3318" s="9" t="str">
        <f>_xlfn.CONCAT('Sample Select backend'!$J$2,ROW(AO3318))</f>
        <v>AJ3318</v>
      </c>
      <c r="AP3318" t="str">
        <f>_xlfn.CONCAT('Sample Select backend'!$F$4,ROW(AP3318))</f>
        <v>AF3318</v>
      </c>
      <c r="AQ3318" t="str">
        <f>_xlfn.CONCAT('Sample Select backend'!$I$10,ROW(AQ3318))</f>
        <v>R3318</v>
      </c>
      <c r="AR3318" t="str">
        <f>_xlfn.CONCAT('Sample Select backend'!$M$4,ROW(AR3318))</f>
        <v>AK3318</v>
      </c>
      <c r="AS3318" t="str">
        <f t="shared" si="1183"/>
        <v>Spain</v>
      </c>
      <c r="AT3318" s="9">
        <f t="shared" si="1184"/>
        <v>26</v>
      </c>
      <c r="AU3318">
        <f t="shared" si="1185"/>
        <v>0</v>
      </c>
      <c r="AV3318" s="9">
        <v>1</v>
      </c>
    </row>
    <row r="3319" spans="1:48" x14ac:dyDescent="0.35">
      <c r="A3319" t="s">
        <v>55</v>
      </c>
      <c r="B3319">
        <v>7</v>
      </c>
      <c r="C3319">
        <v>30</v>
      </c>
      <c r="D3319" t="s">
        <v>861</v>
      </c>
      <c r="E3319">
        <v>1</v>
      </c>
      <c r="F3319">
        <v>1</v>
      </c>
      <c r="G3319">
        <v>2</v>
      </c>
      <c r="H3319">
        <v>1</v>
      </c>
      <c r="I3319">
        <v>2</v>
      </c>
      <c r="J3319">
        <v>2</v>
      </c>
      <c r="K3319">
        <v>1</v>
      </c>
      <c r="L3319">
        <v>-2</v>
      </c>
      <c r="M3319">
        <v>1</v>
      </c>
      <c r="N3319" t="s">
        <v>2654</v>
      </c>
      <c r="O3319" t="s">
        <v>2800</v>
      </c>
      <c r="P3319" t="s">
        <v>2808</v>
      </c>
      <c r="Q3319" t="s">
        <v>2813</v>
      </c>
      <c r="R3319">
        <v>1</v>
      </c>
      <c r="S3319" t="s">
        <v>202</v>
      </c>
      <c r="T3319" t="s">
        <v>202</v>
      </c>
      <c r="U3319" t="s">
        <v>202</v>
      </c>
      <c r="V3319">
        <f t="shared" si="1186"/>
        <v>1</v>
      </c>
      <c r="W3319">
        <f t="shared" si="1187"/>
        <v>1</v>
      </c>
      <c r="X3319">
        <f t="shared" si="1188"/>
        <v>1</v>
      </c>
      <c r="Y3319">
        <f t="shared" si="1189"/>
        <v>1</v>
      </c>
      <c r="Z3319">
        <f t="shared" si="1190"/>
        <v>1</v>
      </c>
      <c r="AA3319">
        <f t="shared" si="1191"/>
        <v>1</v>
      </c>
      <c r="AB3319">
        <f t="shared" si="1192"/>
        <v>1</v>
      </c>
      <c r="AC3319">
        <f t="shared" si="1193"/>
        <v>0</v>
      </c>
      <c r="AD3319">
        <f t="shared" si="1194"/>
        <v>1</v>
      </c>
      <c r="AE3319" s="4" t="s">
        <v>2828</v>
      </c>
      <c r="AF3319" s="9" t="s">
        <v>2829</v>
      </c>
      <c r="AG3319">
        <v>0</v>
      </c>
      <c r="AH3319">
        <v>0</v>
      </c>
      <c r="AI3319">
        <v>0</v>
      </c>
      <c r="AJ3319">
        <v>1</v>
      </c>
      <c r="AK3319" s="9" t="s">
        <v>2840</v>
      </c>
      <c r="AL3319">
        <f t="shared" si="1182"/>
        <v>0</v>
      </c>
      <c r="AM3319">
        <f>IF(AND(INDIRECT(AN3319)='Sample Select backend'!$C$2,INDIRECT(AO3319)=1,INDIRECT(AP3319)='Sample Select backend'!$F$2,INDIRECT(AQ3319)=1,INDIRECT(AR3319)='Sample Select backend'!$M$2),1,0)</f>
        <v>1</v>
      </c>
      <c r="AN3319" t="str">
        <f>_xlfn.CONCAT('Sample Select backend'!$C$4,ROW(AN3319))</f>
        <v>AE3319</v>
      </c>
      <c r="AO3319" s="9" t="str">
        <f>_xlfn.CONCAT('Sample Select backend'!$J$2,ROW(AO3319))</f>
        <v>AJ3319</v>
      </c>
      <c r="AP3319" t="str">
        <f>_xlfn.CONCAT('Sample Select backend'!$F$4,ROW(AP3319))</f>
        <v>AF3319</v>
      </c>
      <c r="AQ3319" t="str">
        <f>_xlfn.CONCAT('Sample Select backend'!$I$10,ROW(AQ3319))</f>
        <v>R3319</v>
      </c>
      <c r="AR3319" t="str">
        <f>_xlfn.CONCAT('Sample Select backend'!$M$4,ROW(AR3319))</f>
        <v>AK3319</v>
      </c>
      <c r="AS3319" t="str">
        <f t="shared" si="1183"/>
        <v>Spain</v>
      </c>
      <c r="AT3319" s="9">
        <f t="shared" si="1184"/>
        <v>30</v>
      </c>
      <c r="AU3319">
        <f t="shared" si="1185"/>
        <v>0</v>
      </c>
      <c r="AV3319" s="9">
        <v>1</v>
      </c>
    </row>
    <row r="3320" spans="1:48" x14ac:dyDescent="0.35">
      <c r="A3320" t="s">
        <v>55</v>
      </c>
      <c r="B3320">
        <v>1</v>
      </c>
      <c r="C3320">
        <v>7</v>
      </c>
      <c r="D3320" t="s">
        <v>837</v>
      </c>
      <c r="E3320">
        <v>-2</v>
      </c>
      <c r="F3320">
        <v>2</v>
      </c>
      <c r="G3320">
        <v>-2</v>
      </c>
      <c r="H3320">
        <v>-1</v>
      </c>
      <c r="I3320">
        <v>-2</v>
      </c>
      <c r="J3320">
        <v>-2</v>
      </c>
      <c r="K3320">
        <v>-2</v>
      </c>
      <c r="L3320">
        <v>2</v>
      </c>
      <c r="M3320">
        <v>1</v>
      </c>
      <c r="N3320" t="s">
        <v>2654</v>
      </c>
      <c r="O3320" t="s">
        <v>2800</v>
      </c>
      <c r="P3320" t="s">
        <v>2808</v>
      </c>
      <c r="Q3320" t="s">
        <v>2813</v>
      </c>
      <c r="R3320">
        <v>1</v>
      </c>
      <c r="S3320" t="s">
        <v>202</v>
      </c>
      <c r="T3320" t="s">
        <v>202</v>
      </c>
      <c r="U3320" t="s">
        <v>202</v>
      </c>
      <c r="V3320">
        <f t="shared" si="1186"/>
        <v>0</v>
      </c>
      <c r="W3320">
        <f t="shared" si="1187"/>
        <v>1</v>
      </c>
      <c r="X3320">
        <f t="shared" si="1188"/>
        <v>0</v>
      </c>
      <c r="Y3320">
        <f t="shared" si="1189"/>
        <v>0</v>
      </c>
      <c r="Z3320">
        <f t="shared" si="1190"/>
        <v>0</v>
      </c>
      <c r="AA3320">
        <f t="shared" si="1191"/>
        <v>0</v>
      </c>
      <c r="AB3320">
        <f t="shared" si="1192"/>
        <v>0</v>
      </c>
      <c r="AC3320">
        <f t="shared" si="1193"/>
        <v>1</v>
      </c>
      <c r="AD3320">
        <f t="shared" si="1194"/>
        <v>1</v>
      </c>
      <c r="AE3320" s="4" t="s">
        <v>2828</v>
      </c>
      <c r="AF3320" s="9" t="s">
        <v>2829</v>
      </c>
      <c r="AG3320">
        <v>0</v>
      </c>
      <c r="AH3320">
        <v>0</v>
      </c>
      <c r="AI3320">
        <v>0</v>
      </c>
      <c r="AJ3320">
        <v>1</v>
      </c>
      <c r="AK3320" s="9" t="s">
        <v>2840</v>
      </c>
      <c r="AL3320">
        <f t="shared" si="1182"/>
        <v>0</v>
      </c>
      <c r="AM3320">
        <f>IF(AND(INDIRECT(AN3320)='Sample Select backend'!$C$2,INDIRECT(AO3320)=1,INDIRECT(AP3320)='Sample Select backend'!$F$2,INDIRECT(AQ3320)=1,INDIRECT(AR3320)='Sample Select backend'!$M$2),1,0)</f>
        <v>1</v>
      </c>
      <c r="AN3320" t="str">
        <f>_xlfn.CONCAT('Sample Select backend'!$C$4,ROW(AN3320))</f>
        <v>AE3320</v>
      </c>
      <c r="AO3320" s="9" t="str">
        <f>_xlfn.CONCAT('Sample Select backend'!$J$2,ROW(AO3320))</f>
        <v>AJ3320</v>
      </c>
      <c r="AP3320" t="str">
        <f>_xlfn.CONCAT('Sample Select backend'!$F$4,ROW(AP3320))</f>
        <v>AF3320</v>
      </c>
      <c r="AQ3320" t="str">
        <f>_xlfn.CONCAT('Sample Select backend'!$I$10,ROW(AQ3320))</f>
        <v>R3320</v>
      </c>
      <c r="AR3320" t="str">
        <f>_xlfn.CONCAT('Sample Select backend'!$M$4,ROW(AR3320))</f>
        <v>AK3320</v>
      </c>
      <c r="AS3320" t="str">
        <f t="shared" si="1183"/>
        <v>Spain</v>
      </c>
      <c r="AT3320" s="9">
        <f t="shared" si="1184"/>
        <v>7</v>
      </c>
      <c r="AU3320">
        <f t="shared" si="1185"/>
        <v>0</v>
      </c>
      <c r="AV3320" s="9">
        <v>1</v>
      </c>
    </row>
    <row r="3321" spans="1:48" x14ac:dyDescent="0.35">
      <c r="A3321" t="s">
        <v>55</v>
      </c>
      <c r="B3321">
        <v>5</v>
      </c>
      <c r="C3321" t="s">
        <v>201</v>
      </c>
      <c r="D3321" t="s">
        <v>832</v>
      </c>
      <c r="E3321">
        <v>1</v>
      </c>
      <c r="F3321">
        <v>-1</v>
      </c>
      <c r="G3321">
        <v>-2</v>
      </c>
      <c r="H3321">
        <v>-1</v>
      </c>
      <c r="I3321">
        <v>2</v>
      </c>
      <c r="J3321">
        <v>2</v>
      </c>
      <c r="K3321">
        <v>1</v>
      </c>
      <c r="L3321">
        <v>2</v>
      </c>
      <c r="M3321">
        <v>1</v>
      </c>
      <c r="N3321" t="s">
        <v>2654</v>
      </c>
      <c r="O3321" t="s">
        <v>2800</v>
      </c>
      <c r="P3321" t="s">
        <v>2808</v>
      </c>
      <c r="Q3321" t="s">
        <v>2813</v>
      </c>
      <c r="R3321">
        <v>1</v>
      </c>
      <c r="S3321" t="s">
        <v>202</v>
      </c>
      <c r="T3321" t="s">
        <v>202</v>
      </c>
      <c r="U3321" t="s">
        <v>202</v>
      </c>
      <c r="V3321">
        <f t="shared" si="1186"/>
        <v>1</v>
      </c>
      <c r="W3321">
        <f t="shared" si="1187"/>
        <v>0</v>
      </c>
      <c r="X3321">
        <f t="shared" si="1188"/>
        <v>0</v>
      </c>
      <c r="Y3321">
        <f t="shared" si="1189"/>
        <v>0</v>
      </c>
      <c r="Z3321">
        <f t="shared" si="1190"/>
        <v>1</v>
      </c>
      <c r="AA3321">
        <f t="shared" si="1191"/>
        <v>1</v>
      </c>
      <c r="AB3321">
        <f t="shared" si="1192"/>
        <v>1</v>
      </c>
      <c r="AC3321">
        <f t="shared" si="1193"/>
        <v>1</v>
      </c>
      <c r="AD3321">
        <f t="shared" si="1194"/>
        <v>1</v>
      </c>
      <c r="AE3321" s="4" t="s">
        <v>2828</v>
      </c>
      <c r="AF3321" s="9" t="s">
        <v>2829</v>
      </c>
      <c r="AG3321">
        <v>0</v>
      </c>
      <c r="AH3321">
        <v>0</v>
      </c>
      <c r="AI3321">
        <v>0</v>
      </c>
      <c r="AJ3321">
        <v>1</v>
      </c>
      <c r="AK3321" s="9" t="s">
        <v>2840</v>
      </c>
      <c r="AL3321">
        <f t="shared" si="1182"/>
        <v>0</v>
      </c>
      <c r="AM3321">
        <f>IF(AND(INDIRECT(AN3321)='Sample Select backend'!$C$2,INDIRECT(AO3321)=1,INDIRECT(AP3321)='Sample Select backend'!$F$2,INDIRECT(AQ3321)=1,INDIRECT(AR3321)='Sample Select backend'!$M$2),1,0)</f>
        <v>1</v>
      </c>
      <c r="AN3321" t="str">
        <f>_xlfn.CONCAT('Sample Select backend'!$C$4,ROW(AN3321))</f>
        <v>AE3321</v>
      </c>
      <c r="AO3321" s="9" t="str">
        <f>_xlfn.CONCAT('Sample Select backend'!$J$2,ROW(AO3321))</f>
        <v>AJ3321</v>
      </c>
      <c r="AP3321" t="str">
        <f>_xlfn.CONCAT('Sample Select backend'!$F$4,ROW(AP3321))</f>
        <v>AF3321</v>
      </c>
      <c r="AQ3321" t="str">
        <f>_xlfn.CONCAT('Sample Select backend'!$I$10,ROW(AQ3321))</f>
        <v>R3321</v>
      </c>
      <c r="AR3321" t="str">
        <f>_xlfn.CONCAT('Sample Select backend'!$M$4,ROW(AR3321))</f>
        <v>AK3321</v>
      </c>
      <c r="AS3321" t="str">
        <f t="shared" si="1183"/>
        <v>Spain</v>
      </c>
      <c r="AT3321" s="9" t="str">
        <f t="shared" si="1184"/>
        <v>Other</v>
      </c>
      <c r="AU3321">
        <f t="shared" si="1185"/>
        <v>0</v>
      </c>
      <c r="AV3321" s="9">
        <v>1</v>
      </c>
    </row>
    <row r="3322" spans="1:48" x14ac:dyDescent="0.35">
      <c r="A3322" t="s">
        <v>55</v>
      </c>
      <c r="B3322">
        <v>7</v>
      </c>
      <c r="C3322" t="s">
        <v>201</v>
      </c>
      <c r="D3322" t="s">
        <v>858</v>
      </c>
      <c r="E3322">
        <v>1</v>
      </c>
      <c r="F3322">
        <v>1</v>
      </c>
      <c r="G3322">
        <v>2</v>
      </c>
      <c r="H3322">
        <v>1</v>
      </c>
      <c r="I3322">
        <v>2</v>
      </c>
      <c r="J3322">
        <v>2</v>
      </c>
      <c r="K3322">
        <v>1</v>
      </c>
      <c r="L3322">
        <v>2</v>
      </c>
      <c r="M3322">
        <v>1</v>
      </c>
      <c r="N3322" t="s">
        <v>2654</v>
      </c>
      <c r="O3322" t="s">
        <v>2800</v>
      </c>
      <c r="P3322" t="s">
        <v>2808</v>
      </c>
      <c r="Q3322" t="s">
        <v>2813</v>
      </c>
      <c r="R3322">
        <v>1</v>
      </c>
      <c r="S3322" t="s">
        <v>202</v>
      </c>
      <c r="T3322" t="s">
        <v>202</v>
      </c>
      <c r="U3322" t="s">
        <v>202</v>
      </c>
      <c r="V3322">
        <f t="shared" si="1186"/>
        <v>1</v>
      </c>
      <c r="W3322">
        <f t="shared" si="1187"/>
        <v>1</v>
      </c>
      <c r="X3322">
        <f t="shared" si="1188"/>
        <v>1</v>
      </c>
      <c r="Y3322">
        <f t="shared" si="1189"/>
        <v>1</v>
      </c>
      <c r="Z3322">
        <f t="shared" si="1190"/>
        <v>1</v>
      </c>
      <c r="AA3322">
        <f t="shared" si="1191"/>
        <v>1</v>
      </c>
      <c r="AB3322">
        <f t="shared" si="1192"/>
        <v>1</v>
      </c>
      <c r="AC3322">
        <f t="shared" si="1193"/>
        <v>1</v>
      </c>
      <c r="AD3322">
        <f t="shared" si="1194"/>
        <v>1</v>
      </c>
      <c r="AE3322" s="4" t="s">
        <v>2828</v>
      </c>
      <c r="AF3322" s="9" t="s">
        <v>2829</v>
      </c>
      <c r="AG3322">
        <v>0</v>
      </c>
      <c r="AH3322">
        <v>0</v>
      </c>
      <c r="AI3322">
        <v>0</v>
      </c>
      <c r="AJ3322">
        <v>1</v>
      </c>
      <c r="AK3322" s="9" t="s">
        <v>2840</v>
      </c>
      <c r="AL3322">
        <f t="shared" si="1182"/>
        <v>0</v>
      </c>
      <c r="AM3322">
        <f>IF(AND(INDIRECT(AN3322)='Sample Select backend'!$C$2,INDIRECT(AO3322)=1,INDIRECT(AP3322)='Sample Select backend'!$F$2,INDIRECT(AQ3322)=1,INDIRECT(AR3322)='Sample Select backend'!$M$2),1,0)</f>
        <v>1</v>
      </c>
      <c r="AN3322" t="str">
        <f>_xlfn.CONCAT('Sample Select backend'!$C$4,ROW(AN3322))</f>
        <v>AE3322</v>
      </c>
      <c r="AO3322" s="9" t="str">
        <f>_xlfn.CONCAT('Sample Select backend'!$J$2,ROW(AO3322))</f>
        <v>AJ3322</v>
      </c>
      <c r="AP3322" t="str">
        <f>_xlfn.CONCAT('Sample Select backend'!$F$4,ROW(AP3322))</f>
        <v>AF3322</v>
      </c>
      <c r="AQ3322" t="str">
        <f>_xlfn.CONCAT('Sample Select backend'!$I$10,ROW(AQ3322))</f>
        <v>R3322</v>
      </c>
      <c r="AR3322" t="str">
        <f>_xlfn.CONCAT('Sample Select backend'!$M$4,ROW(AR3322))</f>
        <v>AK3322</v>
      </c>
      <c r="AS3322" t="str">
        <f t="shared" si="1183"/>
        <v>Spain</v>
      </c>
      <c r="AT3322" s="9" t="str">
        <f t="shared" si="1184"/>
        <v>Other</v>
      </c>
      <c r="AU3322">
        <f t="shared" si="1185"/>
        <v>0</v>
      </c>
      <c r="AV3322" s="9">
        <v>1</v>
      </c>
    </row>
    <row r="3323" spans="1:48" x14ac:dyDescent="0.35">
      <c r="A3323" t="s">
        <v>55</v>
      </c>
      <c r="B3323">
        <v>1</v>
      </c>
      <c r="C3323">
        <v>6</v>
      </c>
      <c r="D3323" t="s">
        <v>847</v>
      </c>
      <c r="E3323">
        <v>2</v>
      </c>
      <c r="F3323">
        <v>2</v>
      </c>
      <c r="G3323">
        <v>2</v>
      </c>
      <c r="H3323">
        <v>2</v>
      </c>
      <c r="I3323">
        <v>2</v>
      </c>
      <c r="J3323">
        <v>2</v>
      </c>
      <c r="K3323">
        <v>1</v>
      </c>
      <c r="L3323">
        <v>2</v>
      </c>
      <c r="M3323">
        <v>1</v>
      </c>
      <c r="N3323" t="s">
        <v>2654</v>
      </c>
      <c r="O3323" t="s">
        <v>2800</v>
      </c>
      <c r="P3323" t="s">
        <v>2808</v>
      </c>
      <c r="Q3323" t="s">
        <v>2813</v>
      </c>
      <c r="R3323">
        <v>1</v>
      </c>
      <c r="S3323" t="s">
        <v>202</v>
      </c>
      <c r="T3323" t="s">
        <v>202</v>
      </c>
      <c r="U3323" t="s">
        <v>202</v>
      </c>
      <c r="V3323">
        <f t="shared" si="1186"/>
        <v>1</v>
      </c>
      <c r="W3323">
        <f t="shared" si="1187"/>
        <v>1</v>
      </c>
      <c r="X3323">
        <f t="shared" si="1188"/>
        <v>1</v>
      </c>
      <c r="Y3323">
        <f t="shared" si="1189"/>
        <v>1</v>
      </c>
      <c r="Z3323">
        <f t="shared" si="1190"/>
        <v>1</v>
      </c>
      <c r="AA3323">
        <f t="shared" si="1191"/>
        <v>1</v>
      </c>
      <c r="AB3323">
        <f t="shared" si="1192"/>
        <v>1</v>
      </c>
      <c r="AC3323">
        <f t="shared" si="1193"/>
        <v>1</v>
      </c>
      <c r="AD3323">
        <f t="shared" si="1194"/>
        <v>1</v>
      </c>
      <c r="AE3323" s="4" t="s">
        <v>2828</v>
      </c>
      <c r="AF3323" s="9" t="s">
        <v>2829</v>
      </c>
      <c r="AG3323">
        <v>0</v>
      </c>
      <c r="AH3323">
        <v>0</v>
      </c>
      <c r="AI3323">
        <v>0</v>
      </c>
      <c r="AJ3323">
        <v>1</v>
      </c>
      <c r="AK3323" s="9" t="s">
        <v>2840</v>
      </c>
      <c r="AL3323">
        <f t="shared" si="1182"/>
        <v>0</v>
      </c>
      <c r="AM3323">
        <f>IF(AND(INDIRECT(AN3323)='Sample Select backend'!$C$2,INDIRECT(AO3323)=1,INDIRECT(AP3323)='Sample Select backend'!$F$2,INDIRECT(AQ3323)=1,INDIRECT(AR3323)='Sample Select backend'!$M$2),1,0)</f>
        <v>1</v>
      </c>
      <c r="AN3323" t="str">
        <f>_xlfn.CONCAT('Sample Select backend'!$C$4,ROW(AN3323))</f>
        <v>AE3323</v>
      </c>
      <c r="AO3323" s="9" t="str">
        <f>_xlfn.CONCAT('Sample Select backend'!$J$2,ROW(AO3323))</f>
        <v>AJ3323</v>
      </c>
      <c r="AP3323" t="str">
        <f>_xlfn.CONCAT('Sample Select backend'!$F$4,ROW(AP3323))</f>
        <v>AF3323</v>
      </c>
      <c r="AQ3323" t="str">
        <f>_xlfn.CONCAT('Sample Select backend'!$I$10,ROW(AQ3323))</f>
        <v>R3323</v>
      </c>
      <c r="AR3323" t="str">
        <f>_xlfn.CONCAT('Sample Select backend'!$M$4,ROW(AR3323))</f>
        <v>AK3323</v>
      </c>
      <c r="AS3323" t="str">
        <f t="shared" si="1183"/>
        <v>Spain</v>
      </c>
      <c r="AT3323" s="9">
        <f t="shared" si="1184"/>
        <v>6</v>
      </c>
      <c r="AU3323">
        <f t="shared" si="1185"/>
        <v>0</v>
      </c>
      <c r="AV3323" s="9">
        <v>1</v>
      </c>
    </row>
    <row r="3324" spans="1:48" x14ac:dyDescent="0.35">
      <c r="A3324" t="s">
        <v>55</v>
      </c>
      <c r="B3324">
        <v>1</v>
      </c>
      <c r="C3324" t="s">
        <v>206</v>
      </c>
      <c r="D3324" t="s">
        <v>871</v>
      </c>
      <c r="E3324">
        <v>2</v>
      </c>
      <c r="F3324">
        <v>2</v>
      </c>
      <c r="G3324">
        <v>-2</v>
      </c>
      <c r="H3324">
        <v>-1</v>
      </c>
      <c r="I3324">
        <v>-2</v>
      </c>
      <c r="J3324">
        <v>2</v>
      </c>
      <c r="K3324">
        <v>2</v>
      </c>
      <c r="M3324">
        <v>1</v>
      </c>
      <c r="N3324" t="s">
        <v>2654</v>
      </c>
      <c r="O3324" t="s">
        <v>2800</v>
      </c>
      <c r="P3324" t="s">
        <v>2808</v>
      </c>
      <c r="Q3324" t="s">
        <v>2813</v>
      </c>
      <c r="R3324">
        <v>1</v>
      </c>
      <c r="S3324" t="s">
        <v>202</v>
      </c>
      <c r="T3324" t="s">
        <v>202</v>
      </c>
      <c r="U3324" t="s">
        <v>202</v>
      </c>
      <c r="V3324">
        <f t="shared" si="1186"/>
        <v>1</v>
      </c>
      <c r="W3324">
        <f t="shared" si="1187"/>
        <v>1</v>
      </c>
      <c r="X3324">
        <f t="shared" si="1188"/>
        <v>0</v>
      </c>
      <c r="Y3324">
        <f t="shared" si="1189"/>
        <v>0</v>
      </c>
      <c r="Z3324">
        <f t="shared" si="1190"/>
        <v>0</v>
      </c>
      <c r="AA3324">
        <f t="shared" si="1191"/>
        <v>1</v>
      </c>
      <c r="AB3324">
        <f t="shared" si="1192"/>
        <v>1</v>
      </c>
      <c r="AC3324">
        <f t="shared" si="1193"/>
        <v>-1</v>
      </c>
      <c r="AD3324">
        <f t="shared" si="1194"/>
        <v>1</v>
      </c>
      <c r="AE3324" s="4" t="s">
        <v>2828</v>
      </c>
      <c r="AF3324" s="9" t="s">
        <v>2829</v>
      </c>
      <c r="AG3324">
        <v>0</v>
      </c>
      <c r="AH3324">
        <v>0</v>
      </c>
      <c r="AI3324">
        <v>0</v>
      </c>
      <c r="AJ3324">
        <v>1</v>
      </c>
      <c r="AK3324" s="9" t="s">
        <v>2840</v>
      </c>
      <c r="AL3324">
        <f t="shared" si="1182"/>
        <v>0</v>
      </c>
      <c r="AM3324">
        <f>IF(AND(INDIRECT(AN3324)='Sample Select backend'!$C$2,INDIRECT(AO3324)=1,INDIRECT(AP3324)='Sample Select backend'!$F$2,INDIRECT(AQ3324)=1,INDIRECT(AR3324)='Sample Select backend'!$M$2),1,0)</f>
        <v>1</v>
      </c>
      <c r="AN3324" t="str">
        <f>_xlfn.CONCAT('Sample Select backend'!$C$4,ROW(AN3324))</f>
        <v>AE3324</v>
      </c>
      <c r="AO3324" s="9" t="str">
        <f>_xlfn.CONCAT('Sample Select backend'!$J$2,ROW(AO3324))</f>
        <v>AJ3324</v>
      </c>
      <c r="AP3324" t="str">
        <f>_xlfn.CONCAT('Sample Select backend'!$F$4,ROW(AP3324))</f>
        <v>AF3324</v>
      </c>
      <c r="AQ3324" t="str">
        <f>_xlfn.CONCAT('Sample Select backend'!$I$10,ROW(AQ3324))</f>
        <v>R3324</v>
      </c>
      <c r="AR3324" t="str">
        <f>_xlfn.CONCAT('Sample Select backend'!$M$4,ROW(AR3324))</f>
        <v>AK3324</v>
      </c>
      <c r="AS3324" t="str">
        <f t="shared" si="1183"/>
        <v>Spain</v>
      </c>
      <c r="AT3324" s="9" t="str">
        <f t="shared" si="1184"/>
        <v>Tax exemption/waiver/suspension</v>
      </c>
      <c r="AU3324">
        <f t="shared" si="1185"/>
        <v>0</v>
      </c>
      <c r="AV3324" s="9">
        <v>1</v>
      </c>
    </row>
    <row r="3325" spans="1:48" x14ac:dyDescent="0.35">
      <c r="A3325" t="s">
        <v>55</v>
      </c>
      <c r="B3325">
        <v>6</v>
      </c>
      <c r="C3325">
        <v>26</v>
      </c>
      <c r="D3325" t="s">
        <v>856</v>
      </c>
      <c r="E3325">
        <v>1</v>
      </c>
      <c r="F3325">
        <v>1</v>
      </c>
      <c r="G3325">
        <v>-2</v>
      </c>
      <c r="H3325">
        <v>-1</v>
      </c>
      <c r="I3325">
        <v>-2</v>
      </c>
      <c r="J3325">
        <v>2</v>
      </c>
      <c r="K3325">
        <v>1</v>
      </c>
      <c r="L3325">
        <v>2</v>
      </c>
      <c r="M3325">
        <v>1</v>
      </c>
      <c r="N3325" t="s">
        <v>2654</v>
      </c>
      <c r="O3325" t="s">
        <v>2800</v>
      </c>
      <c r="P3325" t="s">
        <v>2808</v>
      </c>
      <c r="Q3325" t="s">
        <v>2813</v>
      </c>
      <c r="R3325">
        <v>1</v>
      </c>
      <c r="S3325" t="s">
        <v>202</v>
      </c>
      <c r="T3325" t="s">
        <v>202</v>
      </c>
      <c r="U3325" t="s">
        <v>202</v>
      </c>
      <c r="V3325">
        <f t="shared" si="1186"/>
        <v>1</v>
      </c>
      <c r="W3325">
        <f t="shared" si="1187"/>
        <v>1</v>
      </c>
      <c r="X3325">
        <f t="shared" si="1188"/>
        <v>0</v>
      </c>
      <c r="Y3325">
        <f t="shared" si="1189"/>
        <v>0</v>
      </c>
      <c r="Z3325">
        <f t="shared" si="1190"/>
        <v>0</v>
      </c>
      <c r="AA3325">
        <f t="shared" si="1191"/>
        <v>1</v>
      </c>
      <c r="AB3325">
        <f t="shared" si="1192"/>
        <v>1</v>
      </c>
      <c r="AC3325">
        <f t="shared" si="1193"/>
        <v>1</v>
      </c>
      <c r="AD3325">
        <f t="shared" si="1194"/>
        <v>1</v>
      </c>
      <c r="AE3325" s="4" t="s">
        <v>2828</v>
      </c>
      <c r="AF3325" s="9" t="s">
        <v>2829</v>
      </c>
      <c r="AG3325">
        <v>0</v>
      </c>
      <c r="AH3325">
        <v>0</v>
      </c>
      <c r="AI3325">
        <v>0</v>
      </c>
      <c r="AJ3325">
        <v>1</v>
      </c>
      <c r="AK3325" s="9" t="s">
        <v>2840</v>
      </c>
      <c r="AL3325">
        <f t="shared" si="1182"/>
        <v>0</v>
      </c>
      <c r="AM3325">
        <f>IF(AND(INDIRECT(AN3325)='Sample Select backend'!$C$2,INDIRECT(AO3325)=1,INDIRECT(AP3325)='Sample Select backend'!$F$2,INDIRECT(AQ3325)=1,INDIRECT(AR3325)='Sample Select backend'!$M$2),1,0)</f>
        <v>1</v>
      </c>
      <c r="AN3325" t="str">
        <f>_xlfn.CONCAT('Sample Select backend'!$C$4,ROW(AN3325))</f>
        <v>AE3325</v>
      </c>
      <c r="AO3325" s="9" t="str">
        <f>_xlfn.CONCAT('Sample Select backend'!$J$2,ROW(AO3325))</f>
        <v>AJ3325</v>
      </c>
      <c r="AP3325" t="str">
        <f>_xlfn.CONCAT('Sample Select backend'!$F$4,ROW(AP3325))</f>
        <v>AF3325</v>
      </c>
      <c r="AQ3325" t="str">
        <f>_xlfn.CONCAT('Sample Select backend'!$I$10,ROW(AQ3325))</f>
        <v>R3325</v>
      </c>
      <c r="AR3325" t="str">
        <f>_xlfn.CONCAT('Sample Select backend'!$M$4,ROW(AR3325))</f>
        <v>AK3325</v>
      </c>
      <c r="AS3325" t="str">
        <f t="shared" si="1183"/>
        <v>Spain</v>
      </c>
      <c r="AT3325" s="9">
        <f t="shared" si="1184"/>
        <v>26</v>
      </c>
      <c r="AU3325">
        <f t="shared" si="1185"/>
        <v>0</v>
      </c>
      <c r="AV3325" s="9">
        <v>1</v>
      </c>
    </row>
    <row r="3326" spans="1:48" x14ac:dyDescent="0.35">
      <c r="A3326" t="s">
        <v>55</v>
      </c>
      <c r="B3326">
        <v>7</v>
      </c>
      <c r="C3326">
        <v>30</v>
      </c>
      <c r="D3326" t="s">
        <v>844</v>
      </c>
      <c r="E3326">
        <v>1</v>
      </c>
      <c r="F3326">
        <v>1</v>
      </c>
      <c r="G3326">
        <v>2</v>
      </c>
      <c r="H3326">
        <v>1</v>
      </c>
      <c r="I3326">
        <v>2</v>
      </c>
      <c r="J3326">
        <v>2</v>
      </c>
      <c r="K3326">
        <v>1</v>
      </c>
      <c r="L3326">
        <v>-2</v>
      </c>
      <c r="M3326">
        <v>1</v>
      </c>
      <c r="N3326" t="s">
        <v>2654</v>
      </c>
      <c r="O3326" t="s">
        <v>2800</v>
      </c>
      <c r="P3326" t="s">
        <v>2808</v>
      </c>
      <c r="Q3326" t="s">
        <v>2813</v>
      </c>
      <c r="R3326">
        <v>1</v>
      </c>
      <c r="S3326" t="s">
        <v>202</v>
      </c>
      <c r="T3326" t="s">
        <v>202</v>
      </c>
      <c r="U3326" t="s">
        <v>202</v>
      </c>
      <c r="V3326">
        <f t="shared" si="1186"/>
        <v>1</v>
      </c>
      <c r="W3326">
        <f t="shared" si="1187"/>
        <v>1</v>
      </c>
      <c r="X3326">
        <f t="shared" si="1188"/>
        <v>1</v>
      </c>
      <c r="Y3326">
        <f t="shared" si="1189"/>
        <v>1</v>
      </c>
      <c r="Z3326">
        <f t="shared" si="1190"/>
        <v>1</v>
      </c>
      <c r="AA3326">
        <f t="shared" si="1191"/>
        <v>1</v>
      </c>
      <c r="AB3326">
        <f t="shared" si="1192"/>
        <v>1</v>
      </c>
      <c r="AC3326">
        <f t="shared" si="1193"/>
        <v>0</v>
      </c>
      <c r="AD3326">
        <f t="shared" si="1194"/>
        <v>1</v>
      </c>
      <c r="AE3326" s="4" t="s">
        <v>2828</v>
      </c>
      <c r="AF3326" s="9" t="s">
        <v>2829</v>
      </c>
      <c r="AG3326">
        <v>0</v>
      </c>
      <c r="AH3326">
        <v>0</v>
      </c>
      <c r="AI3326">
        <v>0</v>
      </c>
      <c r="AJ3326">
        <v>1</v>
      </c>
      <c r="AK3326" s="9" t="s">
        <v>2840</v>
      </c>
      <c r="AL3326">
        <f t="shared" si="1182"/>
        <v>0</v>
      </c>
      <c r="AM3326">
        <f>IF(AND(INDIRECT(AN3326)='Sample Select backend'!$C$2,INDIRECT(AO3326)=1,INDIRECT(AP3326)='Sample Select backend'!$F$2,INDIRECT(AQ3326)=1,INDIRECT(AR3326)='Sample Select backend'!$M$2),1,0)</f>
        <v>1</v>
      </c>
      <c r="AN3326" t="str">
        <f>_xlfn.CONCAT('Sample Select backend'!$C$4,ROW(AN3326))</f>
        <v>AE3326</v>
      </c>
      <c r="AO3326" s="9" t="str">
        <f>_xlfn.CONCAT('Sample Select backend'!$J$2,ROW(AO3326))</f>
        <v>AJ3326</v>
      </c>
      <c r="AP3326" t="str">
        <f>_xlfn.CONCAT('Sample Select backend'!$F$4,ROW(AP3326))</f>
        <v>AF3326</v>
      </c>
      <c r="AQ3326" t="str">
        <f>_xlfn.CONCAT('Sample Select backend'!$I$10,ROW(AQ3326))</f>
        <v>R3326</v>
      </c>
      <c r="AR3326" t="str">
        <f>_xlfn.CONCAT('Sample Select backend'!$M$4,ROW(AR3326))</f>
        <v>AK3326</v>
      </c>
      <c r="AS3326" t="str">
        <f t="shared" si="1183"/>
        <v>Spain</v>
      </c>
      <c r="AT3326" s="9">
        <f t="shared" si="1184"/>
        <v>30</v>
      </c>
      <c r="AU3326">
        <f t="shared" si="1185"/>
        <v>0</v>
      </c>
      <c r="AV3326" s="9">
        <v>1</v>
      </c>
    </row>
    <row r="3327" spans="1:48" x14ac:dyDescent="0.35">
      <c r="A3327" t="s">
        <v>55</v>
      </c>
      <c r="B3327">
        <v>6</v>
      </c>
      <c r="C3327">
        <v>25</v>
      </c>
      <c r="D3327" t="s">
        <v>850</v>
      </c>
      <c r="E3327">
        <v>1</v>
      </c>
      <c r="F3327">
        <v>1</v>
      </c>
      <c r="G3327">
        <v>-2</v>
      </c>
      <c r="H3327">
        <v>-1</v>
      </c>
      <c r="I3327">
        <v>-2</v>
      </c>
      <c r="J3327">
        <v>2</v>
      </c>
      <c r="K3327">
        <v>1</v>
      </c>
      <c r="L3327">
        <v>-2</v>
      </c>
      <c r="M3327">
        <v>1</v>
      </c>
      <c r="N3327" t="s">
        <v>2654</v>
      </c>
      <c r="O3327" t="s">
        <v>2800</v>
      </c>
      <c r="P3327" t="s">
        <v>2808</v>
      </c>
      <c r="Q3327" t="s">
        <v>2813</v>
      </c>
      <c r="R3327">
        <v>1</v>
      </c>
      <c r="S3327" t="s">
        <v>202</v>
      </c>
      <c r="T3327" t="s">
        <v>202</v>
      </c>
      <c r="U3327" t="s">
        <v>202</v>
      </c>
      <c r="V3327">
        <f t="shared" si="1186"/>
        <v>1</v>
      </c>
      <c r="W3327">
        <f t="shared" si="1187"/>
        <v>1</v>
      </c>
      <c r="X3327">
        <f t="shared" si="1188"/>
        <v>0</v>
      </c>
      <c r="Y3327">
        <f t="shared" si="1189"/>
        <v>0</v>
      </c>
      <c r="Z3327">
        <f t="shared" si="1190"/>
        <v>0</v>
      </c>
      <c r="AA3327">
        <f t="shared" si="1191"/>
        <v>1</v>
      </c>
      <c r="AB3327">
        <f t="shared" si="1192"/>
        <v>1</v>
      </c>
      <c r="AC3327">
        <f t="shared" si="1193"/>
        <v>0</v>
      </c>
      <c r="AD3327">
        <f t="shared" si="1194"/>
        <v>1</v>
      </c>
      <c r="AE3327" s="4" t="s">
        <v>2828</v>
      </c>
      <c r="AF3327" s="9" t="s">
        <v>2829</v>
      </c>
      <c r="AG3327">
        <v>0</v>
      </c>
      <c r="AH3327">
        <v>0</v>
      </c>
      <c r="AI3327">
        <v>0</v>
      </c>
      <c r="AJ3327">
        <v>1</v>
      </c>
      <c r="AK3327" s="9" t="s">
        <v>2840</v>
      </c>
      <c r="AL3327">
        <f t="shared" si="1182"/>
        <v>0</v>
      </c>
      <c r="AM3327">
        <f>IF(AND(INDIRECT(AN3327)='Sample Select backend'!$C$2,INDIRECT(AO3327)=1,INDIRECT(AP3327)='Sample Select backend'!$F$2,INDIRECT(AQ3327)=1,INDIRECT(AR3327)='Sample Select backend'!$M$2),1,0)</f>
        <v>1</v>
      </c>
      <c r="AN3327" t="str">
        <f>_xlfn.CONCAT('Sample Select backend'!$C$4,ROW(AN3327))</f>
        <v>AE3327</v>
      </c>
      <c r="AO3327" s="9" t="str">
        <f>_xlfn.CONCAT('Sample Select backend'!$J$2,ROW(AO3327))</f>
        <v>AJ3327</v>
      </c>
      <c r="AP3327" t="str">
        <f>_xlfn.CONCAT('Sample Select backend'!$F$4,ROW(AP3327))</f>
        <v>AF3327</v>
      </c>
      <c r="AQ3327" t="str">
        <f>_xlfn.CONCAT('Sample Select backend'!$I$10,ROW(AQ3327))</f>
        <v>R3327</v>
      </c>
      <c r="AR3327" t="str">
        <f>_xlfn.CONCAT('Sample Select backend'!$M$4,ROW(AR3327))</f>
        <v>AK3327</v>
      </c>
      <c r="AS3327" t="str">
        <f t="shared" si="1183"/>
        <v>Spain</v>
      </c>
      <c r="AT3327" s="9">
        <f t="shared" si="1184"/>
        <v>25</v>
      </c>
      <c r="AU3327">
        <f t="shared" si="1185"/>
        <v>0</v>
      </c>
      <c r="AV3327" s="9">
        <v>1</v>
      </c>
    </row>
    <row r="3328" spans="1:48" x14ac:dyDescent="0.35">
      <c r="A3328" t="s">
        <v>55</v>
      </c>
      <c r="B3328">
        <v>5</v>
      </c>
      <c r="C3328" t="s">
        <v>201</v>
      </c>
      <c r="D3328" t="s">
        <v>864</v>
      </c>
      <c r="E3328">
        <v>1</v>
      </c>
      <c r="F3328">
        <v>2</v>
      </c>
      <c r="G3328">
        <v>2</v>
      </c>
      <c r="J3328">
        <v>2</v>
      </c>
      <c r="K3328">
        <v>1</v>
      </c>
      <c r="L3328">
        <v>-2</v>
      </c>
      <c r="M3328">
        <v>1</v>
      </c>
      <c r="N3328" t="s">
        <v>2654</v>
      </c>
      <c r="O3328" t="s">
        <v>2800</v>
      </c>
      <c r="P3328" t="s">
        <v>2808</v>
      </c>
      <c r="Q3328" t="s">
        <v>2813</v>
      </c>
      <c r="R3328">
        <v>1</v>
      </c>
      <c r="S3328" t="s">
        <v>202</v>
      </c>
      <c r="T3328" t="s">
        <v>202</v>
      </c>
      <c r="U3328" t="s">
        <v>202</v>
      </c>
      <c r="V3328">
        <f t="shared" si="1186"/>
        <v>1</v>
      </c>
      <c r="W3328">
        <f t="shared" si="1187"/>
        <v>1</v>
      </c>
      <c r="X3328">
        <f t="shared" si="1188"/>
        <v>1</v>
      </c>
      <c r="Y3328">
        <f t="shared" si="1189"/>
        <v>-1</v>
      </c>
      <c r="Z3328">
        <f t="shared" si="1190"/>
        <v>-1</v>
      </c>
      <c r="AA3328">
        <f t="shared" si="1191"/>
        <v>1</v>
      </c>
      <c r="AB3328">
        <f t="shared" si="1192"/>
        <v>1</v>
      </c>
      <c r="AC3328">
        <f t="shared" si="1193"/>
        <v>0</v>
      </c>
      <c r="AD3328">
        <f t="shared" si="1194"/>
        <v>1</v>
      </c>
      <c r="AE3328" s="4" t="s">
        <v>2828</v>
      </c>
      <c r="AF3328" s="9" t="s">
        <v>2829</v>
      </c>
      <c r="AG3328">
        <v>0</v>
      </c>
      <c r="AH3328">
        <v>0</v>
      </c>
      <c r="AI3328">
        <v>0</v>
      </c>
      <c r="AJ3328">
        <v>1</v>
      </c>
      <c r="AK3328" s="9" t="s">
        <v>2840</v>
      </c>
      <c r="AL3328">
        <f t="shared" si="1182"/>
        <v>0</v>
      </c>
      <c r="AM3328">
        <f>IF(AND(INDIRECT(AN3328)='Sample Select backend'!$C$2,INDIRECT(AO3328)=1,INDIRECT(AP3328)='Sample Select backend'!$F$2,INDIRECT(AQ3328)=1,INDIRECT(AR3328)='Sample Select backend'!$M$2),1,0)</f>
        <v>1</v>
      </c>
      <c r="AN3328" t="str">
        <f>_xlfn.CONCAT('Sample Select backend'!$C$4,ROW(AN3328))</f>
        <v>AE3328</v>
      </c>
      <c r="AO3328" s="9" t="str">
        <f>_xlfn.CONCAT('Sample Select backend'!$J$2,ROW(AO3328))</f>
        <v>AJ3328</v>
      </c>
      <c r="AP3328" t="str">
        <f>_xlfn.CONCAT('Sample Select backend'!$F$4,ROW(AP3328))</f>
        <v>AF3328</v>
      </c>
      <c r="AQ3328" t="str">
        <f>_xlfn.CONCAT('Sample Select backend'!$I$10,ROW(AQ3328))</f>
        <v>R3328</v>
      </c>
      <c r="AR3328" t="str">
        <f>_xlfn.CONCAT('Sample Select backend'!$M$4,ROW(AR3328))</f>
        <v>AK3328</v>
      </c>
      <c r="AS3328" t="str">
        <f t="shared" si="1183"/>
        <v>Spain</v>
      </c>
      <c r="AT3328" s="9" t="str">
        <f t="shared" si="1184"/>
        <v>Other</v>
      </c>
      <c r="AU3328">
        <f t="shared" si="1185"/>
        <v>0</v>
      </c>
      <c r="AV3328" s="9">
        <v>1</v>
      </c>
    </row>
    <row r="3329" spans="1:48" x14ac:dyDescent="0.35">
      <c r="A3329" t="s">
        <v>55</v>
      </c>
      <c r="B3329">
        <v>7</v>
      </c>
      <c r="C3329" t="s">
        <v>201</v>
      </c>
      <c r="D3329" t="s">
        <v>846</v>
      </c>
      <c r="E3329">
        <v>1</v>
      </c>
      <c r="F3329">
        <v>1</v>
      </c>
      <c r="G3329">
        <v>2</v>
      </c>
      <c r="H3329">
        <v>1</v>
      </c>
      <c r="I3329">
        <v>2</v>
      </c>
      <c r="J3329">
        <v>2</v>
      </c>
      <c r="K3329">
        <v>1</v>
      </c>
      <c r="L3329">
        <v>2</v>
      </c>
      <c r="M3329">
        <v>1</v>
      </c>
      <c r="N3329" t="s">
        <v>2654</v>
      </c>
      <c r="O3329" t="s">
        <v>2800</v>
      </c>
      <c r="P3329" t="s">
        <v>2808</v>
      </c>
      <c r="Q3329" t="s">
        <v>2813</v>
      </c>
      <c r="R3329">
        <v>1</v>
      </c>
      <c r="S3329" t="s">
        <v>202</v>
      </c>
      <c r="T3329" t="s">
        <v>202</v>
      </c>
      <c r="U3329" t="s">
        <v>202</v>
      </c>
      <c r="V3329">
        <f t="shared" si="1186"/>
        <v>1</v>
      </c>
      <c r="W3329">
        <f t="shared" si="1187"/>
        <v>1</v>
      </c>
      <c r="X3329">
        <f t="shared" si="1188"/>
        <v>1</v>
      </c>
      <c r="Y3329">
        <f t="shared" si="1189"/>
        <v>1</v>
      </c>
      <c r="Z3329">
        <f t="shared" si="1190"/>
        <v>1</v>
      </c>
      <c r="AA3329">
        <f t="shared" si="1191"/>
        <v>1</v>
      </c>
      <c r="AB3329">
        <f t="shared" si="1192"/>
        <v>1</v>
      </c>
      <c r="AC3329">
        <f t="shared" si="1193"/>
        <v>1</v>
      </c>
      <c r="AD3329">
        <f t="shared" si="1194"/>
        <v>1</v>
      </c>
      <c r="AE3329" s="4" t="s">
        <v>2828</v>
      </c>
      <c r="AF3329" s="9" t="s">
        <v>2829</v>
      </c>
      <c r="AG3329">
        <v>0</v>
      </c>
      <c r="AH3329">
        <v>0</v>
      </c>
      <c r="AI3329">
        <v>0</v>
      </c>
      <c r="AJ3329">
        <v>1</v>
      </c>
      <c r="AK3329" s="9" t="s">
        <v>2840</v>
      </c>
      <c r="AL3329">
        <f t="shared" si="1182"/>
        <v>0</v>
      </c>
      <c r="AM3329">
        <f>IF(AND(INDIRECT(AN3329)='Sample Select backend'!$C$2,INDIRECT(AO3329)=1,INDIRECT(AP3329)='Sample Select backend'!$F$2,INDIRECT(AQ3329)=1,INDIRECT(AR3329)='Sample Select backend'!$M$2),1,0)</f>
        <v>1</v>
      </c>
      <c r="AN3329" t="str">
        <f>_xlfn.CONCAT('Sample Select backend'!$C$4,ROW(AN3329))</f>
        <v>AE3329</v>
      </c>
      <c r="AO3329" s="9" t="str">
        <f>_xlfn.CONCAT('Sample Select backend'!$J$2,ROW(AO3329))</f>
        <v>AJ3329</v>
      </c>
      <c r="AP3329" t="str">
        <f>_xlfn.CONCAT('Sample Select backend'!$F$4,ROW(AP3329))</f>
        <v>AF3329</v>
      </c>
      <c r="AQ3329" t="str">
        <f>_xlfn.CONCAT('Sample Select backend'!$I$10,ROW(AQ3329))</f>
        <v>R3329</v>
      </c>
      <c r="AR3329" t="str">
        <f>_xlfn.CONCAT('Sample Select backend'!$M$4,ROW(AR3329))</f>
        <v>AK3329</v>
      </c>
      <c r="AS3329" t="str">
        <f t="shared" si="1183"/>
        <v>Spain</v>
      </c>
      <c r="AT3329" s="9" t="str">
        <f t="shared" si="1184"/>
        <v>Other</v>
      </c>
      <c r="AU3329">
        <f t="shared" si="1185"/>
        <v>0</v>
      </c>
      <c r="AV3329" s="9">
        <v>1</v>
      </c>
    </row>
    <row r="3330" spans="1:48" x14ac:dyDescent="0.35">
      <c r="A3330" t="s">
        <v>55</v>
      </c>
      <c r="B3330">
        <v>6</v>
      </c>
      <c r="C3330">
        <v>28</v>
      </c>
      <c r="D3330" t="s">
        <v>867</v>
      </c>
      <c r="E3330">
        <v>1</v>
      </c>
      <c r="F3330">
        <v>1</v>
      </c>
      <c r="G3330">
        <v>2</v>
      </c>
      <c r="H3330">
        <v>-1</v>
      </c>
      <c r="I3330">
        <v>2</v>
      </c>
      <c r="J3330">
        <v>2</v>
      </c>
      <c r="K3330">
        <v>1</v>
      </c>
      <c r="L3330">
        <v>2</v>
      </c>
      <c r="M3330">
        <v>1</v>
      </c>
      <c r="N3330" t="s">
        <v>2654</v>
      </c>
      <c r="O3330" t="s">
        <v>2800</v>
      </c>
      <c r="P3330" t="s">
        <v>2808</v>
      </c>
      <c r="Q3330" t="s">
        <v>2813</v>
      </c>
      <c r="R3330">
        <v>1</v>
      </c>
      <c r="S3330" t="s">
        <v>202</v>
      </c>
      <c r="T3330" t="s">
        <v>202</v>
      </c>
      <c r="U3330" t="s">
        <v>202</v>
      </c>
      <c r="V3330">
        <f t="shared" si="1186"/>
        <v>1</v>
      </c>
      <c r="W3330">
        <f t="shared" si="1187"/>
        <v>1</v>
      </c>
      <c r="X3330">
        <f t="shared" si="1188"/>
        <v>1</v>
      </c>
      <c r="Y3330">
        <f t="shared" si="1189"/>
        <v>0</v>
      </c>
      <c r="Z3330">
        <f t="shared" si="1190"/>
        <v>1</v>
      </c>
      <c r="AA3330">
        <f t="shared" si="1191"/>
        <v>1</v>
      </c>
      <c r="AB3330">
        <f t="shared" si="1192"/>
        <v>1</v>
      </c>
      <c r="AC3330">
        <f t="shared" si="1193"/>
        <v>1</v>
      </c>
      <c r="AD3330">
        <f t="shared" si="1194"/>
        <v>1</v>
      </c>
      <c r="AE3330" s="4" t="s">
        <v>2828</v>
      </c>
      <c r="AF3330" s="9" t="s">
        <v>2829</v>
      </c>
      <c r="AG3330">
        <v>0</v>
      </c>
      <c r="AH3330">
        <v>0</v>
      </c>
      <c r="AI3330">
        <v>0</v>
      </c>
      <c r="AJ3330">
        <v>1</v>
      </c>
      <c r="AK3330" s="9" t="s">
        <v>2840</v>
      </c>
      <c r="AL3330">
        <f t="shared" ref="AL3330:AL3393" si="1195">IF(OR(B3330="other",B3330="international",B3330="Transfers",B3330="expenditure"),1,0)</f>
        <v>0</v>
      </c>
      <c r="AM3330">
        <f>IF(AND(INDIRECT(AN3330)='Sample Select backend'!$C$2,INDIRECT(AO3330)=1,INDIRECT(AP3330)='Sample Select backend'!$F$2,INDIRECT(AQ3330)=1,INDIRECT(AR3330)='Sample Select backend'!$M$2),1,0)</f>
        <v>1</v>
      </c>
      <c r="AN3330" t="str">
        <f>_xlfn.CONCAT('Sample Select backend'!$C$4,ROW(AN3330))</f>
        <v>AE3330</v>
      </c>
      <c r="AO3330" s="9" t="str">
        <f>_xlfn.CONCAT('Sample Select backend'!$J$2,ROW(AO3330))</f>
        <v>AJ3330</v>
      </c>
      <c r="AP3330" t="str">
        <f>_xlfn.CONCAT('Sample Select backend'!$F$4,ROW(AP3330))</f>
        <v>AF3330</v>
      </c>
      <c r="AQ3330" t="str">
        <f>_xlfn.CONCAT('Sample Select backend'!$I$10,ROW(AQ3330))</f>
        <v>R3330</v>
      </c>
      <c r="AR3330" t="str">
        <f>_xlfn.CONCAT('Sample Select backend'!$M$4,ROW(AR3330))</f>
        <v>AK3330</v>
      </c>
      <c r="AS3330" t="str">
        <f t="shared" ref="AS3330:AS3393" si="1196">A3330</f>
        <v>Spain</v>
      </c>
      <c r="AT3330" s="9">
        <f t="shared" ref="AT3330:AT3393" si="1197">IF(ISNUMBER(C3330),C3330,IF(OR(C3330="general",C3330="23;general"),"General",IF(OR(C3330="exemption",C3330="other (exemption)"),"Tax exemption/waiver/suspension","Other")))</f>
        <v>28</v>
      </c>
      <c r="AU3330">
        <f t="shared" ref="AU3330:AU3393" si="1198">IF(A3330&lt;&gt;A3329,1,0)</f>
        <v>0</v>
      </c>
      <c r="AV3330" s="9">
        <v>1</v>
      </c>
    </row>
    <row r="3331" spans="1:48" x14ac:dyDescent="0.35">
      <c r="A3331" t="s">
        <v>55</v>
      </c>
      <c r="B3331">
        <v>1</v>
      </c>
      <c r="C3331">
        <v>11</v>
      </c>
      <c r="D3331" t="s">
        <v>855</v>
      </c>
      <c r="E3331">
        <v>2</v>
      </c>
      <c r="F3331">
        <v>2</v>
      </c>
      <c r="G3331">
        <v>-2</v>
      </c>
      <c r="H3331">
        <v>2</v>
      </c>
      <c r="I3331">
        <v>2</v>
      </c>
      <c r="J3331">
        <v>2</v>
      </c>
      <c r="K3331">
        <v>2</v>
      </c>
      <c r="L3331">
        <v>2</v>
      </c>
      <c r="M3331">
        <v>1</v>
      </c>
      <c r="N3331" t="s">
        <v>2654</v>
      </c>
      <c r="O3331" t="s">
        <v>2800</v>
      </c>
      <c r="P3331" t="s">
        <v>2808</v>
      </c>
      <c r="Q3331" t="s">
        <v>2813</v>
      </c>
      <c r="R3331">
        <v>1</v>
      </c>
      <c r="S3331" t="s">
        <v>202</v>
      </c>
      <c r="T3331" t="s">
        <v>202</v>
      </c>
      <c r="U3331" t="s">
        <v>202</v>
      </c>
      <c r="V3331">
        <f t="shared" si="1186"/>
        <v>1</v>
      </c>
      <c r="W3331">
        <f t="shared" si="1187"/>
        <v>1</v>
      </c>
      <c r="X3331">
        <f t="shared" si="1188"/>
        <v>0</v>
      </c>
      <c r="Y3331">
        <f t="shared" si="1189"/>
        <v>1</v>
      </c>
      <c r="Z3331">
        <f t="shared" si="1190"/>
        <v>1</v>
      </c>
      <c r="AA3331">
        <f t="shared" si="1191"/>
        <v>1</v>
      </c>
      <c r="AB3331">
        <f t="shared" si="1192"/>
        <v>1</v>
      </c>
      <c r="AC3331">
        <f t="shared" si="1193"/>
        <v>1</v>
      </c>
      <c r="AD3331">
        <f t="shared" si="1194"/>
        <v>1</v>
      </c>
      <c r="AE3331" s="4" t="s">
        <v>2828</v>
      </c>
      <c r="AF3331" s="9" t="s">
        <v>2829</v>
      </c>
      <c r="AG3331">
        <v>0</v>
      </c>
      <c r="AH3331">
        <v>0</v>
      </c>
      <c r="AI3331">
        <v>0</v>
      </c>
      <c r="AJ3331">
        <v>1</v>
      </c>
      <c r="AK3331" s="9" t="s">
        <v>2840</v>
      </c>
      <c r="AL3331">
        <f t="shared" si="1195"/>
        <v>0</v>
      </c>
      <c r="AM3331">
        <f>IF(AND(INDIRECT(AN3331)='Sample Select backend'!$C$2,INDIRECT(AO3331)=1,INDIRECT(AP3331)='Sample Select backend'!$F$2,INDIRECT(AQ3331)=1,INDIRECT(AR3331)='Sample Select backend'!$M$2),1,0)</f>
        <v>1</v>
      </c>
      <c r="AN3331" t="str">
        <f>_xlfn.CONCAT('Sample Select backend'!$C$4,ROW(AN3331))</f>
        <v>AE3331</v>
      </c>
      <c r="AO3331" s="9" t="str">
        <f>_xlfn.CONCAT('Sample Select backend'!$J$2,ROW(AO3331))</f>
        <v>AJ3331</v>
      </c>
      <c r="AP3331" t="str">
        <f>_xlfn.CONCAT('Sample Select backend'!$F$4,ROW(AP3331))</f>
        <v>AF3331</v>
      </c>
      <c r="AQ3331" t="str">
        <f>_xlfn.CONCAT('Sample Select backend'!$I$10,ROW(AQ3331))</f>
        <v>R3331</v>
      </c>
      <c r="AR3331" t="str">
        <f>_xlfn.CONCAT('Sample Select backend'!$M$4,ROW(AR3331))</f>
        <v>AK3331</v>
      </c>
      <c r="AS3331" t="str">
        <f t="shared" si="1196"/>
        <v>Spain</v>
      </c>
      <c r="AT3331" s="9">
        <f t="shared" si="1197"/>
        <v>11</v>
      </c>
      <c r="AU3331">
        <f t="shared" si="1198"/>
        <v>0</v>
      </c>
      <c r="AV3331" s="9">
        <v>1</v>
      </c>
    </row>
    <row r="3332" spans="1:48" x14ac:dyDescent="0.35">
      <c r="A3332" t="s">
        <v>55</v>
      </c>
      <c r="B3332">
        <v>6</v>
      </c>
      <c r="C3332">
        <v>28</v>
      </c>
      <c r="D3332" t="s">
        <v>870</v>
      </c>
      <c r="E3332">
        <v>1</v>
      </c>
      <c r="F3332">
        <v>1</v>
      </c>
      <c r="G3332">
        <v>2</v>
      </c>
      <c r="H3332">
        <v>-1</v>
      </c>
      <c r="I3332">
        <v>2</v>
      </c>
      <c r="J3332">
        <v>2</v>
      </c>
      <c r="K3332">
        <v>1</v>
      </c>
      <c r="L3332">
        <v>-2</v>
      </c>
      <c r="M3332">
        <v>1</v>
      </c>
      <c r="N3332" t="s">
        <v>2654</v>
      </c>
      <c r="O3332" t="s">
        <v>2800</v>
      </c>
      <c r="P3332" t="s">
        <v>2808</v>
      </c>
      <c r="Q3332" t="s">
        <v>2813</v>
      </c>
      <c r="R3332">
        <v>1</v>
      </c>
      <c r="S3332" t="s">
        <v>202</v>
      </c>
      <c r="T3332" t="s">
        <v>202</v>
      </c>
      <c r="U3332" t="s">
        <v>202</v>
      </c>
      <c r="V3332">
        <f t="shared" si="1186"/>
        <v>1</v>
      </c>
      <c r="W3332">
        <f t="shared" si="1187"/>
        <v>1</v>
      </c>
      <c r="X3332">
        <f t="shared" si="1188"/>
        <v>1</v>
      </c>
      <c r="Y3332">
        <f t="shared" si="1189"/>
        <v>0</v>
      </c>
      <c r="Z3332">
        <f t="shared" si="1190"/>
        <v>1</v>
      </c>
      <c r="AA3332">
        <f t="shared" si="1191"/>
        <v>1</v>
      </c>
      <c r="AB3332">
        <f t="shared" si="1192"/>
        <v>1</v>
      </c>
      <c r="AC3332">
        <f t="shared" si="1193"/>
        <v>0</v>
      </c>
      <c r="AD3332">
        <f t="shared" si="1194"/>
        <v>1</v>
      </c>
      <c r="AE3332" s="4" t="s">
        <v>2828</v>
      </c>
      <c r="AF3332" s="9" t="s">
        <v>2829</v>
      </c>
      <c r="AG3332">
        <v>0</v>
      </c>
      <c r="AH3332">
        <v>0</v>
      </c>
      <c r="AI3332">
        <v>0</v>
      </c>
      <c r="AJ3332">
        <v>1</v>
      </c>
      <c r="AK3332" s="9" t="s">
        <v>2840</v>
      </c>
      <c r="AL3332">
        <f t="shared" si="1195"/>
        <v>0</v>
      </c>
      <c r="AM3332">
        <f>IF(AND(INDIRECT(AN3332)='Sample Select backend'!$C$2,INDIRECT(AO3332)=1,INDIRECT(AP3332)='Sample Select backend'!$F$2,INDIRECT(AQ3332)=1,INDIRECT(AR3332)='Sample Select backend'!$M$2),1,0)</f>
        <v>1</v>
      </c>
      <c r="AN3332" t="str">
        <f>_xlfn.CONCAT('Sample Select backend'!$C$4,ROW(AN3332))</f>
        <v>AE3332</v>
      </c>
      <c r="AO3332" s="9" t="str">
        <f>_xlfn.CONCAT('Sample Select backend'!$J$2,ROW(AO3332))</f>
        <v>AJ3332</v>
      </c>
      <c r="AP3332" t="str">
        <f>_xlfn.CONCAT('Sample Select backend'!$F$4,ROW(AP3332))</f>
        <v>AF3332</v>
      </c>
      <c r="AQ3332" t="str">
        <f>_xlfn.CONCAT('Sample Select backend'!$I$10,ROW(AQ3332))</f>
        <v>R3332</v>
      </c>
      <c r="AR3332" t="str">
        <f>_xlfn.CONCAT('Sample Select backend'!$M$4,ROW(AR3332))</f>
        <v>AK3332</v>
      </c>
      <c r="AS3332" t="str">
        <f t="shared" si="1196"/>
        <v>Spain</v>
      </c>
      <c r="AT3332" s="9">
        <f t="shared" si="1197"/>
        <v>28</v>
      </c>
      <c r="AU3332">
        <f t="shared" si="1198"/>
        <v>0</v>
      </c>
      <c r="AV3332" s="9">
        <v>1</v>
      </c>
    </row>
    <row r="3333" spans="1:48" x14ac:dyDescent="0.35">
      <c r="A3333" t="s">
        <v>55</v>
      </c>
      <c r="B3333">
        <v>3</v>
      </c>
      <c r="C3333" t="s">
        <v>206</v>
      </c>
      <c r="D3333" t="s">
        <v>866</v>
      </c>
      <c r="E3333">
        <v>2</v>
      </c>
      <c r="F3333">
        <v>2</v>
      </c>
      <c r="G3333">
        <v>-2</v>
      </c>
      <c r="H3333">
        <v>-1</v>
      </c>
      <c r="I3333">
        <v>-2</v>
      </c>
      <c r="J3333">
        <v>2</v>
      </c>
      <c r="K3333">
        <v>2</v>
      </c>
      <c r="M3333">
        <v>1</v>
      </c>
      <c r="N3333" t="s">
        <v>2654</v>
      </c>
      <c r="O3333" t="s">
        <v>2800</v>
      </c>
      <c r="P3333" t="s">
        <v>2808</v>
      </c>
      <c r="Q3333" t="s">
        <v>2813</v>
      </c>
      <c r="R3333">
        <v>1</v>
      </c>
      <c r="S3333" t="s">
        <v>202</v>
      </c>
      <c r="T3333" t="s">
        <v>202</v>
      </c>
      <c r="U3333" t="s">
        <v>202</v>
      </c>
      <c r="V3333">
        <f t="shared" si="1186"/>
        <v>1</v>
      </c>
      <c r="W3333">
        <f t="shared" si="1187"/>
        <v>1</v>
      </c>
      <c r="X3333">
        <f t="shared" si="1188"/>
        <v>0</v>
      </c>
      <c r="Y3333">
        <f t="shared" si="1189"/>
        <v>0</v>
      </c>
      <c r="Z3333">
        <f t="shared" si="1190"/>
        <v>0</v>
      </c>
      <c r="AA3333">
        <f t="shared" si="1191"/>
        <v>1</v>
      </c>
      <c r="AB3333">
        <f t="shared" si="1192"/>
        <v>1</v>
      </c>
      <c r="AC3333">
        <f t="shared" si="1193"/>
        <v>-1</v>
      </c>
      <c r="AD3333">
        <f t="shared" si="1194"/>
        <v>1</v>
      </c>
      <c r="AE3333" s="4" t="s">
        <v>2828</v>
      </c>
      <c r="AF3333" s="9" t="s">
        <v>2829</v>
      </c>
      <c r="AG3333">
        <v>0</v>
      </c>
      <c r="AH3333">
        <v>0</v>
      </c>
      <c r="AI3333">
        <v>0</v>
      </c>
      <c r="AJ3333">
        <v>1</v>
      </c>
      <c r="AK3333" s="9" t="s">
        <v>2840</v>
      </c>
      <c r="AL3333">
        <f t="shared" si="1195"/>
        <v>0</v>
      </c>
      <c r="AM3333">
        <f>IF(AND(INDIRECT(AN3333)='Sample Select backend'!$C$2,INDIRECT(AO3333)=1,INDIRECT(AP3333)='Sample Select backend'!$F$2,INDIRECT(AQ3333)=1,INDIRECT(AR3333)='Sample Select backend'!$M$2),1,0)</f>
        <v>1</v>
      </c>
      <c r="AN3333" t="str">
        <f>_xlfn.CONCAT('Sample Select backend'!$C$4,ROW(AN3333))</f>
        <v>AE3333</v>
      </c>
      <c r="AO3333" s="9" t="str">
        <f>_xlfn.CONCAT('Sample Select backend'!$J$2,ROW(AO3333))</f>
        <v>AJ3333</v>
      </c>
      <c r="AP3333" t="str">
        <f>_xlfn.CONCAT('Sample Select backend'!$F$4,ROW(AP3333))</f>
        <v>AF3333</v>
      </c>
      <c r="AQ3333" t="str">
        <f>_xlfn.CONCAT('Sample Select backend'!$I$10,ROW(AQ3333))</f>
        <v>R3333</v>
      </c>
      <c r="AR3333" t="str">
        <f>_xlfn.CONCAT('Sample Select backend'!$M$4,ROW(AR3333))</f>
        <v>AK3333</v>
      </c>
      <c r="AS3333" t="str">
        <f t="shared" si="1196"/>
        <v>Spain</v>
      </c>
      <c r="AT3333" s="9" t="str">
        <f t="shared" si="1197"/>
        <v>Tax exemption/waiver/suspension</v>
      </c>
      <c r="AU3333">
        <f t="shared" si="1198"/>
        <v>0</v>
      </c>
      <c r="AV3333" s="9">
        <v>1</v>
      </c>
    </row>
    <row r="3334" spans="1:48" x14ac:dyDescent="0.35">
      <c r="A3334" t="s">
        <v>55</v>
      </c>
      <c r="B3334">
        <v>1</v>
      </c>
      <c r="C3334">
        <v>6</v>
      </c>
      <c r="D3334" t="s">
        <v>852</v>
      </c>
      <c r="E3334">
        <v>-2</v>
      </c>
      <c r="F3334">
        <v>2</v>
      </c>
      <c r="G3334">
        <v>2</v>
      </c>
      <c r="H3334">
        <v>2</v>
      </c>
      <c r="I3334">
        <v>2</v>
      </c>
      <c r="J3334">
        <v>2</v>
      </c>
      <c r="K3334">
        <v>1</v>
      </c>
      <c r="L3334">
        <v>2</v>
      </c>
      <c r="M3334">
        <v>1</v>
      </c>
      <c r="N3334" t="s">
        <v>2654</v>
      </c>
      <c r="O3334" t="s">
        <v>2800</v>
      </c>
      <c r="P3334" t="s">
        <v>2808</v>
      </c>
      <c r="Q3334" t="s">
        <v>2813</v>
      </c>
      <c r="R3334">
        <v>1</v>
      </c>
      <c r="S3334" t="s">
        <v>202</v>
      </c>
      <c r="T3334" t="s">
        <v>202</v>
      </c>
      <c r="U3334" t="s">
        <v>202</v>
      </c>
      <c r="V3334">
        <f t="shared" si="1186"/>
        <v>0</v>
      </c>
      <c r="W3334">
        <f t="shared" si="1187"/>
        <v>1</v>
      </c>
      <c r="X3334">
        <f t="shared" si="1188"/>
        <v>1</v>
      </c>
      <c r="Y3334">
        <f t="shared" si="1189"/>
        <v>1</v>
      </c>
      <c r="Z3334">
        <f t="shared" si="1190"/>
        <v>1</v>
      </c>
      <c r="AA3334">
        <f t="shared" si="1191"/>
        <v>1</v>
      </c>
      <c r="AB3334">
        <f t="shared" si="1192"/>
        <v>1</v>
      </c>
      <c r="AC3334">
        <f t="shared" si="1193"/>
        <v>1</v>
      </c>
      <c r="AD3334">
        <f t="shared" si="1194"/>
        <v>1</v>
      </c>
      <c r="AE3334" s="4" t="s">
        <v>2828</v>
      </c>
      <c r="AF3334" s="9" t="s">
        <v>2829</v>
      </c>
      <c r="AG3334">
        <v>0</v>
      </c>
      <c r="AH3334">
        <v>0</v>
      </c>
      <c r="AI3334">
        <v>0</v>
      </c>
      <c r="AJ3334">
        <v>1</v>
      </c>
      <c r="AK3334" s="9" t="s">
        <v>2840</v>
      </c>
      <c r="AL3334">
        <f t="shared" si="1195"/>
        <v>0</v>
      </c>
      <c r="AM3334">
        <f>IF(AND(INDIRECT(AN3334)='Sample Select backend'!$C$2,INDIRECT(AO3334)=1,INDIRECT(AP3334)='Sample Select backend'!$F$2,INDIRECT(AQ3334)=1,INDIRECT(AR3334)='Sample Select backend'!$M$2),1,0)</f>
        <v>1</v>
      </c>
      <c r="AN3334" t="str">
        <f>_xlfn.CONCAT('Sample Select backend'!$C$4,ROW(AN3334))</f>
        <v>AE3334</v>
      </c>
      <c r="AO3334" s="9" t="str">
        <f>_xlfn.CONCAT('Sample Select backend'!$J$2,ROW(AO3334))</f>
        <v>AJ3334</v>
      </c>
      <c r="AP3334" t="str">
        <f>_xlfn.CONCAT('Sample Select backend'!$F$4,ROW(AP3334))</f>
        <v>AF3334</v>
      </c>
      <c r="AQ3334" t="str">
        <f>_xlfn.CONCAT('Sample Select backend'!$I$10,ROW(AQ3334))</f>
        <v>R3334</v>
      </c>
      <c r="AR3334" t="str">
        <f>_xlfn.CONCAT('Sample Select backend'!$M$4,ROW(AR3334))</f>
        <v>AK3334</v>
      </c>
      <c r="AS3334" t="str">
        <f t="shared" si="1196"/>
        <v>Spain</v>
      </c>
      <c r="AT3334" s="9">
        <f t="shared" si="1197"/>
        <v>6</v>
      </c>
      <c r="AU3334">
        <f t="shared" si="1198"/>
        <v>0</v>
      </c>
      <c r="AV3334" s="9">
        <v>1</v>
      </c>
    </row>
    <row r="3335" spans="1:48" x14ac:dyDescent="0.35">
      <c r="A3335" t="s">
        <v>55</v>
      </c>
      <c r="B3335">
        <v>1</v>
      </c>
      <c r="C3335">
        <v>6</v>
      </c>
      <c r="D3335" t="s">
        <v>840</v>
      </c>
      <c r="E3335">
        <v>2</v>
      </c>
      <c r="F3335">
        <v>2</v>
      </c>
      <c r="G3335">
        <v>2</v>
      </c>
      <c r="H3335">
        <v>2</v>
      </c>
      <c r="I3335">
        <v>2</v>
      </c>
      <c r="J3335">
        <v>2</v>
      </c>
      <c r="K3335">
        <v>1</v>
      </c>
      <c r="L3335">
        <v>2</v>
      </c>
      <c r="M3335">
        <v>1</v>
      </c>
      <c r="N3335" t="s">
        <v>2654</v>
      </c>
      <c r="O3335" t="s">
        <v>2800</v>
      </c>
      <c r="P3335" t="s">
        <v>2808</v>
      </c>
      <c r="Q3335" t="s">
        <v>2813</v>
      </c>
      <c r="R3335">
        <v>1</v>
      </c>
      <c r="S3335" t="s">
        <v>202</v>
      </c>
      <c r="T3335" t="s">
        <v>202</v>
      </c>
      <c r="U3335" t="s">
        <v>202</v>
      </c>
      <c r="V3335">
        <f t="shared" si="1186"/>
        <v>1</v>
      </c>
      <c r="W3335">
        <f t="shared" si="1187"/>
        <v>1</v>
      </c>
      <c r="X3335">
        <f t="shared" si="1188"/>
        <v>1</v>
      </c>
      <c r="Y3335">
        <f t="shared" si="1189"/>
        <v>1</v>
      </c>
      <c r="Z3335">
        <f t="shared" si="1190"/>
        <v>1</v>
      </c>
      <c r="AA3335">
        <f t="shared" si="1191"/>
        <v>1</v>
      </c>
      <c r="AB3335">
        <f t="shared" si="1192"/>
        <v>1</v>
      </c>
      <c r="AC3335">
        <f t="shared" si="1193"/>
        <v>1</v>
      </c>
      <c r="AD3335">
        <f t="shared" si="1194"/>
        <v>1</v>
      </c>
      <c r="AE3335" s="4" t="s">
        <v>2828</v>
      </c>
      <c r="AF3335" s="9" t="s">
        <v>2829</v>
      </c>
      <c r="AG3335">
        <v>0</v>
      </c>
      <c r="AH3335">
        <v>0</v>
      </c>
      <c r="AI3335">
        <v>0</v>
      </c>
      <c r="AJ3335">
        <v>1</v>
      </c>
      <c r="AK3335" s="9" t="s">
        <v>2840</v>
      </c>
      <c r="AL3335">
        <f t="shared" si="1195"/>
        <v>0</v>
      </c>
      <c r="AM3335">
        <f>IF(AND(INDIRECT(AN3335)='Sample Select backend'!$C$2,INDIRECT(AO3335)=1,INDIRECT(AP3335)='Sample Select backend'!$F$2,INDIRECT(AQ3335)=1,INDIRECT(AR3335)='Sample Select backend'!$M$2),1,0)</f>
        <v>1</v>
      </c>
      <c r="AN3335" t="str">
        <f>_xlfn.CONCAT('Sample Select backend'!$C$4,ROW(AN3335))</f>
        <v>AE3335</v>
      </c>
      <c r="AO3335" s="9" t="str">
        <f>_xlfn.CONCAT('Sample Select backend'!$J$2,ROW(AO3335))</f>
        <v>AJ3335</v>
      </c>
      <c r="AP3335" t="str">
        <f>_xlfn.CONCAT('Sample Select backend'!$F$4,ROW(AP3335))</f>
        <v>AF3335</v>
      </c>
      <c r="AQ3335" t="str">
        <f>_xlfn.CONCAT('Sample Select backend'!$I$10,ROW(AQ3335))</f>
        <v>R3335</v>
      </c>
      <c r="AR3335" t="str">
        <f>_xlfn.CONCAT('Sample Select backend'!$M$4,ROW(AR3335))</f>
        <v>AK3335</v>
      </c>
      <c r="AS3335" t="str">
        <f t="shared" si="1196"/>
        <v>Spain</v>
      </c>
      <c r="AT3335" s="9">
        <f t="shared" si="1197"/>
        <v>6</v>
      </c>
      <c r="AU3335">
        <f t="shared" si="1198"/>
        <v>0</v>
      </c>
      <c r="AV3335" s="9">
        <v>1</v>
      </c>
    </row>
    <row r="3336" spans="1:48" x14ac:dyDescent="0.35">
      <c r="A3336" t="s">
        <v>55</v>
      </c>
      <c r="B3336">
        <v>6</v>
      </c>
      <c r="C3336">
        <v>29</v>
      </c>
      <c r="D3336" t="s">
        <v>836</v>
      </c>
      <c r="E3336">
        <v>1</v>
      </c>
      <c r="F3336">
        <v>1</v>
      </c>
      <c r="G3336">
        <v>-2</v>
      </c>
      <c r="H3336">
        <v>-1</v>
      </c>
      <c r="I3336">
        <v>-2</v>
      </c>
      <c r="J3336">
        <v>2</v>
      </c>
      <c r="K3336">
        <v>1</v>
      </c>
      <c r="L3336">
        <v>2</v>
      </c>
      <c r="M3336">
        <v>1</v>
      </c>
      <c r="N3336" t="s">
        <v>2654</v>
      </c>
      <c r="O3336" t="s">
        <v>2800</v>
      </c>
      <c r="P3336" t="s">
        <v>2808</v>
      </c>
      <c r="Q3336" t="s">
        <v>2813</v>
      </c>
      <c r="R3336">
        <v>1</v>
      </c>
      <c r="S3336" t="s">
        <v>202</v>
      </c>
      <c r="T3336" t="s">
        <v>202</v>
      </c>
      <c r="U3336" t="s">
        <v>202</v>
      </c>
      <c r="V3336">
        <f t="shared" si="1186"/>
        <v>1</v>
      </c>
      <c r="W3336">
        <f t="shared" si="1187"/>
        <v>1</v>
      </c>
      <c r="X3336">
        <f t="shared" si="1188"/>
        <v>0</v>
      </c>
      <c r="Y3336">
        <f t="shared" si="1189"/>
        <v>0</v>
      </c>
      <c r="Z3336">
        <f t="shared" si="1190"/>
        <v>0</v>
      </c>
      <c r="AA3336">
        <f t="shared" si="1191"/>
        <v>1</v>
      </c>
      <c r="AB3336">
        <f t="shared" si="1192"/>
        <v>1</v>
      </c>
      <c r="AC3336">
        <f t="shared" si="1193"/>
        <v>1</v>
      </c>
      <c r="AD3336">
        <f t="shared" si="1194"/>
        <v>1</v>
      </c>
      <c r="AE3336" s="4" t="s">
        <v>2828</v>
      </c>
      <c r="AF3336" s="9" t="s">
        <v>2829</v>
      </c>
      <c r="AG3336">
        <v>0</v>
      </c>
      <c r="AH3336">
        <v>0</v>
      </c>
      <c r="AI3336">
        <v>0</v>
      </c>
      <c r="AJ3336">
        <v>1</v>
      </c>
      <c r="AK3336" s="9" t="s">
        <v>2840</v>
      </c>
      <c r="AL3336">
        <f t="shared" si="1195"/>
        <v>0</v>
      </c>
      <c r="AM3336">
        <f>IF(AND(INDIRECT(AN3336)='Sample Select backend'!$C$2,INDIRECT(AO3336)=1,INDIRECT(AP3336)='Sample Select backend'!$F$2,INDIRECT(AQ3336)=1,INDIRECT(AR3336)='Sample Select backend'!$M$2),1,0)</f>
        <v>1</v>
      </c>
      <c r="AN3336" t="str">
        <f>_xlfn.CONCAT('Sample Select backend'!$C$4,ROW(AN3336))</f>
        <v>AE3336</v>
      </c>
      <c r="AO3336" s="9" t="str">
        <f>_xlfn.CONCAT('Sample Select backend'!$J$2,ROW(AO3336))</f>
        <v>AJ3336</v>
      </c>
      <c r="AP3336" t="str">
        <f>_xlfn.CONCAT('Sample Select backend'!$F$4,ROW(AP3336))</f>
        <v>AF3336</v>
      </c>
      <c r="AQ3336" t="str">
        <f>_xlfn.CONCAT('Sample Select backend'!$I$10,ROW(AQ3336))</f>
        <v>R3336</v>
      </c>
      <c r="AR3336" t="str">
        <f>_xlfn.CONCAT('Sample Select backend'!$M$4,ROW(AR3336))</f>
        <v>AK3336</v>
      </c>
      <c r="AS3336" t="str">
        <f t="shared" si="1196"/>
        <v>Spain</v>
      </c>
      <c r="AT3336" s="9">
        <f t="shared" si="1197"/>
        <v>29</v>
      </c>
      <c r="AU3336">
        <f t="shared" si="1198"/>
        <v>0</v>
      </c>
      <c r="AV3336" s="9">
        <v>1</v>
      </c>
    </row>
    <row r="3337" spans="1:48" x14ac:dyDescent="0.35">
      <c r="A3337" t="s">
        <v>55</v>
      </c>
      <c r="B3337">
        <v>6</v>
      </c>
      <c r="C3337">
        <v>29</v>
      </c>
      <c r="D3337" t="s">
        <v>869</v>
      </c>
      <c r="E3337">
        <v>1</v>
      </c>
      <c r="F3337">
        <v>1</v>
      </c>
      <c r="G3337">
        <v>-2</v>
      </c>
      <c r="H3337">
        <v>-1</v>
      </c>
      <c r="I3337">
        <v>-2</v>
      </c>
      <c r="J3337">
        <v>2</v>
      </c>
      <c r="K3337">
        <v>1</v>
      </c>
      <c r="L3337">
        <v>2</v>
      </c>
      <c r="M3337">
        <v>1</v>
      </c>
      <c r="N3337" t="s">
        <v>2654</v>
      </c>
      <c r="O3337" t="s">
        <v>2800</v>
      </c>
      <c r="P3337" t="s">
        <v>2808</v>
      </c>
      <c r="Q3337" t="s">
        <v>2813</v>
      </c>
      <c r="R3337">
        <v>1</v>
      </c>
      <c r="S3337" t="s">
        <v>202</v>
      </c>
      <c r="T3337" t="s">
        <v>202</v>
      </c>
      <c r="U3337" t="s">
        <v>202</v>
      </c>
      <c r="V3337">
        <f t="shared" si="1186"/>
        <v>1</v>
      </c>
      <c r="W3337">
        <f t="shared" si="1187"/>
        <v>1</v>
      </c>
      <c r="X3337">
        <f t="shared" si="1188"/>
        <v>0</v>
      </c>
      <c r="Y3337">
        <f t="shared" si="1189"/>
        <v>0</v>
      </c>
      <c r="Z3337">
        <f t="shared" si="1190"/>
        <v>0</v>
      </c>
      <c r="AA3337">
        <f t="shared" si="1191"/>
        <v>1</v>
      </c>
      <c r="AB3337">
        <f t="shared" si="1192"/>
        <v>1</v>
      </c>
      <c r="AC3337">
        <f t="shared" si="1193"/>
        <v>1</v>
      </c>
      <c r="AD3337">
        <f t="shared" si="1194"/>
        <v>1</v>
      </c>
      <c r="AE3337" s="4" t="s">
        <v>2828</v>
      </c>
      <c r="AF3337" s="9" t="s">
        <v>2829</v>
      </c>
      <c r="AG3337">
        <v>0</v>
      </c>
      <c r="AH3337">
        <v>0</v>
      </c>
      <c r="AI3337">
        <v>0</v>
      </c>
      <c r="AJ3337">
        <v>1</v>
      </c>
      <c r="AK3337" s="9" t="s">
        <v>2840</v>
      </c>
      <c r="AL3337">
        <f t="shared" si="1195"/>
        <v>0</v>
      </c>
      <c r="AM3337">
        <f>IF(AND(INDIRECT(AN3337)='Sample Select backend'!$C$2,INDIRECT(AO3337)=1,INDIRECT(AP3337)='Sample Select backend'!$F$2,INDIRECT(AQ3337)=1,INDIRECT(AR3337)='Sample Select backend'!$M$2),1,0)</f>
        <v>1</v>
      </c>
      <c r="AN3337" t="str">
        <f>_xlfn.CONCAT('Sample Select backend'!$C$4,ROW(AN3337))</f>
        <v>AE3337</v>
      </c>
      <c r="AO3337" s="9" t="str">
        <f>_xlfn.CONCAT('Sample Select backend'!$J$2,ROW(AO3337))</f>
        <v>AJ3337</v>
      </c>
      <c r="AP3337" t="str">
        <f>_xlfn.CONCAT('Sample Select backend'!$F$4,ROW(AP3337))</f>
        <v>AF3337</v>
      </c>
      <c r="AQ3337" t="str">
        <f>_xlfn.CONCAT('Sample Select backend'!$I$10,ROW(AQ3337))</f>
        <v>R3337</v>
      </c>
      <c r="AR3337" t="str">
        <f>_xlfn.CONCAT('Sample Select backend'!$M$4,ROW(AR3337))</f>
        <v>AK3337</v>
      </c>
      <c r="AS3337" t="str">
        <f t="shared" si="1196"/>
        <v>Spain</v>
      </c>
      <c r="AT3337" s="9">
        <f t="shared" si="1197"/>
        <v>29</v>
      </c>
      <c r="AU3337">
        <f t="shared" si="1198"/>
        <v>0</v>
      </c>
      <c r="AV3337" s="9">
        <v>1</v>
      </c>
    </row>
    <row r="3338" spans="1:48" x14ac:dyDescent="0.35">
      <c r="A3338" t="s">
        <v>55</v>
      </c>
      <c r="B3338">
        <v>1</v>
      </c>
      <c r="C3338" t="s">
        <v>206</v>
      </c>
      <c r="D3338" t="s">
        <v>848</v>
      </c>
      <c r="E3338">
        <v>2</v>
      </c>
      <c r="F3338">
        <v>2</v>
      </c>
      <c r="G3338">
        <v>-2</v>
      </c>
      <c r="H3338">
        <v>-1</v>
      </c>
      <c r="I3338">
        <v>-2</v>
      </c>
      <c r="J3338">
        <v>2</v>
      </c>
      <c r="K3338">
        <v>1</v>
      </c>
      <c r="L3338">
        <v>2</v>
      </c>
      <c r="M3338">
        <v>1</v>
      </c>
      <c r="N3338" t="s">
        <v>2654</v>
      </c>
      <c r="O3338" t="s">
        <v>2800</v>
      </c>
      <c r="P3338" t="s">
        <v>2808</v>
      </c>
      <c r="Q3338" t="s">
        <v>2813</v>
      </c>
      <c r="R3338">
        <v>1</v>
      </c>
      <c r="S3338" t="s">
        <v>202</v>
      </c>
      <c r="T3338" t="s">
        <v>202</v>
      </c>
      <c r="U3338" t="s">
        <v>202</v>
      </c>
      <c r="V3338">
        <f t="shared" si="1186"/>
        <v>1</v>
      </c>
      <c r="W3338">
        <f t="shared" si="1187"/>
        <v>1</v>
      </c>
      <c r="X3338">
        <f t="shared" si="1188"/>
        <v>0</v>
      </c>
      <c r="Y3338">
        <f t="shared" si="1189"/>
        <v>0</v>
      </c>
      <c r="Z3338">
        <f t="shared" si="1190"/>
        <v>0</v>
      </c>
      <c r="AA3338">
        <f t="shared" si="1191"/>
        <v>1</v>
      </c>
      <c r="AB3338">
        <f t="shared" si="1192"/>
        <v>1</v>
      </c>
      <c r="AC3338">
        <f t="shared" si="1193"/>
        <v>1</v>
      </c>
      <c r="AD3338">
        <f t="shared" si="1194"/>
        <v>1</v>
      </c>
      <c r="AE3338" s="4" t="s">
        <v>2828</v>
      </c>
      <c r="AF3338" s="9" t="s">
        <v>2829</v>
      </c>
      <c r="AG3338">
        <v>0</v>
      </c>
      <c r="AH3338">
        <v>0</v>
      </c>
      <c r="AI3338">
        <v>0</v>
      </c>
      <c r="AJ3338">
        <v>1</v>
      </c>
      <c r="AK3338" s="9" t="s">
        <v>2840</v>
      </c>
      <c r="AL3338">
        <f t="shared" si="1195"/>
        <v>0</v>
      </c>
      <c r="AM3338">
        <f>IF(AND(INDIRECT(AN3338)='Sample Select backend'!$C$2,INDIRECT(AO3338)=1,INDIRECT(AP3338)='Sample Select backend'!$F$2,INDIRECT(AQ3338)=1,INDIRECT(AR3338)='Sample Select backend'!$M$2),1,0)</f>
        <v>1</v>
      </c>
      <c r="AN3338" t="str">
        <f>_xlfn.CONCAT('Sample Select backend'!$C$4,ROW(AN3338))</f>
        <v>AE3338</v>
      </c>
      <c r="AO3338" s="9" t="str">
        <f>_xlfn.CONCAT('Sample Select backend'!$J$2,ROW(AO3338))</f>
        <v>AJ3338</v>
      </c>
      <c r="AP3338" t="str">
        <f>_xlfn.CONCAT('Sample Select backend'!$F$4,ROW(AP3338))</f>
        <v>AF3338</v>
      </c>
      <c r="AQ3338" t="str">
        <f>_xlfn.CONCAT('Sample Select backend'!$I$10,ROW(AQ3338))</f>
        <v>R3338</v>
      </c>
      <c r="AR3338" t="str">
        <f>_xlfn.CONCAT('Sample Select backend'!$M$4,ROW(AR3338))</f>
        <v>AK3338</v>
      </c>
      <c r="AS3338" t="str">
        <f t="shared" si="1196"/>
        <v>Spain</v>
      </c>
      <c r="AT3338" s="9" t="str">
        <f t="shared" si="1197"/>
        <v>Tax exemption/waiver/suspension</v>
      </c>
      <c r="AU3338">
        <f t="shared" si="1198"/>
        <v>0</v>
      </c>
      <c r="AV3338" s="9">
        <v>0</v>
      </c>
    </row>
    <row r="3339" spans="1:48" x14ac:dyDescent="0.35">
      <c r="A3339" t="s">
        <v>55</v>
      </c>
      <c r="B3339">
        <v>5</v>
      </c>
      <c r="C3339" t="s">
        <v>204</v>
      </c>
      <c r="D3339" t="s">
        <v>860</v>
      </c>
      <c r="E3339">
        <v>1</v>
      </c>
      <c r="F3339">
        <v>-2</v>
      </c>
      <c r="G3339">
        <v>-2</v>
      </c>
      <c r="H3339">
        <v>-1</v>
      </c>
      <c r="I3339">
        <v>-2</v>
      </c>
      <c r="J3339">
        <v>2</v>
      </c>
      <c r="K3339">
        <v>1</v>
      </c>
      <c r="L3339">
        <v>2</v>
      </c>
      <c r="M3339">
        <v>1</v>
      </c>
      <c r="N3339" t="s">
        <v>2654</v>
      </c>
      <c r="O3339" t="s">
        <v>2800</v>
      </c>
      <c r="P3339" t="s">
        <v>2808</v>
      </c>
      <c r="Q3339" t="s">
        <v>2813</v>
      </c>
      <c r="R3339">
        <v>1</v>
      </c>
      <c r="S3339" t="s">
        <v>202</v>
      </c>
      <c r="T3339" t="s">
        <v>202</v>
      </c>
      <c r="U3339" t="s">
        <v>202</v>
      </c>
      <c r="V3339">
        <f t="shared" si="1186"/>
        <v>1</v>
      </c>
      <c r="W3339">
        <f t="shared" si="1187"/>
        <v>0</v>
      </c>
      <c r="X3339">
        <f t="shared" si="1188"/>
        <v>0</v>
      </c>
      <c r="Y3339">
        <f t="shared" si="1189"/>
        <v>0</v>
      </c>
      <c r="Z3339">
        <f t="shared" si="1190"/>
        <v>0</v>
      </c>
      <c r="AA3339">
        <f t="shared" si="1191"/>
        <v>1</v>
      </c>
      <c r="AB3339">
        <f t="shared" si="1192"/>
        <v>1</v>
      </c>
      <c r="AC3339">
        <f t="shared" si="1193"/>
        <v>1</v>
      </c>
      <c r="AD3339">
        <f t="shared" si="1194"/>
        <v>1</v>
      </c>
      <c r="AE3339" s="4" t="s">
        <v>2828</v>
      </c>
      <c r="AF3339" s="9" t="s">
        <v>2829</v>
      </c>
      <c r="AG3339">
        <v>0</v>
      </c>
      <c r="AH3339">
        <v>0</v>
      </c>
      <c r="AI3339">
        <v>0</v>
      </c>
      <c r="AJ3339">
        <v>1</v>
      </c>
      <c r="AK3339" s="9" t="s">
        <v>2840</v>
      </c>
      <c r="AL3339">
        <f t="shared" si="1195"/>
        <v>0</v>
      </c>
      <c r="AM3339">
        <f>IF(AND(INDIRECT(AN3339)='Sample Select backend'!$C$2,INDIRECT(AO3339)=1,INDIRECT(AP3339)='Sample Select backend'!$F$2,INDIRECT(AQ3339)=1,INDIRECT(AR3339)='Sample Select backend'!$M$2),1,0)</f>
        <v>1</v>
      </c>
      <c r="AN3339" t="str">
        <f>_xlfn.CONCAT('Sample Select backend'!$C$4,ROW(AN3339))</f>
        <v>AE3339</v>
      </c>
      <c r="AO3339" s="9" t="str">
        <f>_xlfn.CONCAT('Sample Select backend'!$J$2,ROW(AO3339))</f>
        <v>AJ3339</v>
      </c>
      <c r="AP3339" t="str">
        <f>_xlfn.CONCAT('Sample Select backend'!$F$4,ROW(AP3339))</f>
        <v>AF3339</v>
      </c>
      <c r="AQ3339" t="str">
        <f>_xlfn.CONCAT('Sample Select backend'!$I$10,ROW(AQ3339))</f>
        <v>R3339</v>
      </c>
      <c r="AR3339" t="str">
        <f>_xlfn.CONCAT('Sample Select backend'!$M$4,ROW(AR3339))</f>
        <v>AK3339</v>
      </c>
      <c r="AS3339" t="str">
        <f t="shared" si="1196"/>
        <v>Spain</v>
      </c>
      <c r="AT3339" s="9" t="str">
        <f t="shared" si="1197"/>
        <v>General</v>
      </c>
      <c r="AU3339">
        <f t="shared" si="1198"/>
        <v>0</v>
      </c>
      <c r="AV3339" s="9">
        <v>0</v>
      </c>
    </row>
    <row r="3340" spans="1:48" x14ac:dyDescent="0.35">
      <c r="A3340" s="24" t="s">
        <v>55</v>
      </c>
      <c r="B3340" s="24">
        <v>6</v>
      </c>
      <c r="C3340" s="24" t="s">
        <v>201</v>
      </c>
      <c r="D3340" s="24" t="s">
        <v>4326</v>
      </c>
      <c r="E3340" s="24"/>
      <c r="O3340" t="s">
        <v>2800</v>
      </c>
      <c r="P3340" t="s">
        <v>2808</v>
      </c>
      <c r="Q3340" t="s">
        <v>2813</v>
      </c>
      <c r="R3340">
        <v>1</v>
      </c>
      <c r="S3340" t="s">
        <v>202</v>
      </c>
      <c r="T3340" t="s">
        <v>202</v>
      </c>
      <c r="U3340" t="s">
        <v>202</v>
      </c>
      <c r="V3340">
        <v>-1</v>
      </c>
      <c r="W3340">
        <v>-1</v>
      </c>
      <c r="X3340">
        <v>-1</v>
      </c>
      <c r="Y3340">
        <v>-1</v>
      </c>
      <c r="Z3340">
        <v>-1</v>
      </c>
      <c r="AA3340">
        <v>-1</v>
      </c>
      <c r="AB3340">
        <v>-1</v>
      </c>
      <c r="AC3340">
        <v>-1</v>
      </c>
      <c r="AD3340">
        <v>-1</v>
      </c>
      <c r="AE3340" s="4" t="s">
        <v>2828</v>
      </c>
      <c r="AF3340" s="9" t="s">
        <v>2829</v>
      </c>
      <c r="AG3340">
        <v>0</v>
      </c>
      <c r="AH3340">
        <v>0</v>
      </c>
      <c r="AI3340">
        <v>0</v>
      </c>
      <c r="AJ3340">
        <v>1</v>
      </c>
      <c r="AK3340" s="9" t="s">
        <v>2840</v>
      </c>
      <c r="AL3340">
        <f t="shared" si="1195"/>
        <v>0</v>
      </c>
      <c r="AM3340">
        <f>IF(AND(INDIRECT(AN3340)='Sample Select backend'!$C$2,INDIRECT(AO3340)=1,INDIRECT(AP3340)='Sample Select backend'!$F$2,INDIRECT(AQ3340)=1,INDIRECT(AR3340)='Sample Select backend'!$M$2),1,0)</f>
        <v>1</v>
      </c>
      <c r="AN3340" t="str">
        <f>_xlfn.CONCAT('Sample Select backend'!$C$4,ROW(AN3340))</f>
        <v>AE3340</v>
      </c>
      <c r="AO3340" s="9" t="str">
        <f>_xlfn.CONCAT('Sample Select backend'!$J$2,ROW(AO3340))</f>
        <v>AJ3340</v>
      </c>
      <c r="AP3340" t="str">
        <f>_xlfn.CONCAT('Sample Select backend'!$F$4,ROW(AP3340))</f>
        <v>AF3340</v>
      </c>
      <c r="AQ3340" t="str">
        <f>_xlfn.CONCAT('Sample Select backend'!$I$10,ROW(AQ3340))</f>
        <v>R3340</v>
      </c>
      <c r="AR3340" t="str">
        <f>_xlfn.CONCAT('Sample Select backend'!$M$4,ROW(AR3340))</f>
        <v>AK3340</v>
      </c>
      <c r="AS3340" t="str">
        <f t="shared" si="1196"/>
        <v>Spain</v>
      </c>
      <c r="AT3340" s="9" t="str">
        <f t="shared" si="1197"/>
        <v>Other</v>
      </c>
      <c r="AU3340">
        <f t="shared" si="1198"/>
        <v>0</v>
      </c>
      <c r="AV3340" s="9">
        <v>0</v>
      </c>
    </row>
    <row r="3341" spans="1:48" x14ac:dyDescent="0.35">
      <c r="A3341" s="24" t="s">
        <v>55</v>
      </c>
      <c r="B3341" s="24">
        <v>6</v>
      </c>
      <c r="C3341" s="24">
        <v>28</v>
      </c>
      <c r="D3341" s="24" t="s">
        <v>4327</v>
      </c>
      <c r="E3341" s="24"/>
      <c r="O3341" t="s">
        <v>2800</v>
      </c>
      <c r="P3341" t="s">
        <v>2808</v>
      </c>
      <c r="Q3341" t="s">
        <v>2813</v>
      </c>
      <c r="R3341">
        <v>1</v>
      </c>
      <c r="S3341" t="s">
        <v>202</v>
      </c>
      <c r="T3341" t="s">
        <v>202</v>
      </c>
      <c r="U3341" t="s">
        <v>202</v>
      </c>
      <c r="V3341">
        <v>-1</v>
      </c>
      <c r="W3341">
        <v>-1</v>
      </c>
      <c r="X3341">
        <v>-1</v>
      </c>
      <c r="Y3341">
        <v>-1</v>
      </c>
      <c r="Z3341">
        <v>-1</v>
      </c>
      <c r="AA3341">
        <v>-1</v>
      </c>
      <c r="AB3341">
        <v>-1</v>
      </c>
      <c r="AC3341">
        <v>-1</v>
      </c>
      <c r="AD3341">
        <v>-1</v>
      </c>
      <c r="AE3341" s="4" t="s">
        <v>2828</v>
      </c>
      <c r="AF3341" s="9" t="s">
        <v>2829</v>
      </c>
      <c r="AG3341">
        <v>0</v>
      </c>
      <c r="AH3341">
        <v>0</v>
      </c>
      <c r="AI3341">
        <v>0</v>
      </c>
      <c r="AJ3341">
        <v>1</v>
      </c>
      <c r="AK3341" s="9" t="s">
        <v>2840</v>
      </c>
      <c r="AL3341">
        <f t="shared" si="1195"/>
        <v>0</v>
      </c>
      <c r="AM3341">
        <f>IF(AND(INDIRECT(AN3341)='Sample Select backend'!$C$2,INDIRECT(AO3341)=1,INDIRECT(AP3341)='Sample Select backend'!$F$2,INDIRECT(AQ3341)=1,INDIRECT(AR3341)='Sample Select backend'!$M$2),1,0)</f>
        <v>1</v>
      </c>
      <c r="AN3341" t="str">
        <f>_xlfn.CONCAT('Sample Select backend'!$C$4,ROW(AN3341))</f>
        <v>AE3341</v>
      </c>
      <c r="AO3341" s="9" t="str">
        <f>_xlfn.CONCAT('Sample Select backend'!$J$2,ROW(AO3341))</f>
        <v>AJ3341</v>
      </c>
      <c r="AP3341" t="str">
        <f>_xlfn.CONCAT('Sample Select backend'!$F$4,ROW(AP3341))</f>
        <v>AF3341</v>
      </c>
      <c r="AQ3341" t="str">
        <f>_xlfn.CONCAT('Sample Select backend'!$I$10,ROW(AQ3341))</f>
        <v>R3341</v>
      </c>
      <c r="AR3341" t="str">
        <f>_xlfn.CONCAT('Sample Select backend'!$M$4,ROW(AR3341))</f>
        <v>AK3341</v>
      </c>
      <c r="AS3341" t="str">
        <f t="shared" si="1196"/>
        <v>Spain</v>
      </c>
      <c r="AT3341" s="9">
        <f t="shared" si="1197"/>
        <v>28</v>
      </c>
      <c r="AU3341">
        <f t="shared" si="1198"/>
        <v>0</v>
      </c>
      <c r="AV3341" s="9">
        <v>0</v>
      </c>
    </row>
    <row r="3342" spans="1:48" x14ac:dyDescent="0.35">
      <c r="A3342" s="24" t="s">
        <v>55</v>
      </c>
      <c r="B3342" s="24">
        <v>7</v>
      </c>
      <c r="C3342" s="24" t="s">
        <v>201</v>
      </c>
      <c r="D3342" s="24" t="s">
        <v>4328</v>
      </c>
      <c r="E3342" s="24"/>
      <c r="O3342" t="s">
        <v>2800</v>
      </c>
      <c r="P3342" t="s">
        <v>2808</v>
      </c>
      <c r="Q3342" t="s">
        <v>2813</v>
      </c>
      <c r="R3342">
        <v>1</v>
      </c>
      <c r="S3342" t="s">
        <v>202</v>
      </c>
      <c r="T3342" t="s">
        <v>202</v>
      </c>
      <c r="U3342" t="s">
        <v>202</v>
      </c>
      <c r="V3342">
        <v>-1</v>
      </c>
      <c r="W3342">
        <v>-1</v>
      </c>
      <c r="X3342">
        <v>-1</v>
      </c>
      <c r="Y3342">
        <v>-1</v>
      </c>
      <c r="Z3342">
        <v>-1</v>
      </c>
      <c r="AA3342">
        <v>-1</v>
      </c>
      <c r="AB3342">
        <v>-1</v>
      </c>
      <c r="AC3342">
        <v>-1</v>
      </c>
      <c r="AD3342">
        <v>-1</v>
      </c>
      <c r="AE3342" s="4" t="s">
        <v>2828</v>
      </c>
      <c r="AF3342" s="9" t="s">
        <v>2829</v>
      </c>
      <c r="AG3342">
        <v>0</v>
      </c>
      <c r="AH3342">
        <v>0</v>
      </c>
      <c r="AI3342">
        <v>0</v>
      </c>
      <c r="AJ3342">
        <v>1</v>
      </c>
      <c r="AK3342" s="9" t="s">
        <v>2840</v>
      </c>
      <c r="AL3342">
        <f t="shared" si="1195"/>
        <v>0</v>
      </c>
      <c r="AM3342">
        <f>IF(AND(INDIRECT(AN3342)='Sample Select backend'!$C$2,INDIRECT(AO3342)=1,INDIRECT(AP3342)='Sample Select backend'!$F$2,INDIRECT(AQ3342)=1,INDIRECT(AR3342)='Sample Select backend'!$M$2),1,0)</f>
        <v>1</v>
      </c>
      <c r="AN3342" t="str">
        <f>_xlfn.CONCAT('Sample Select backend'!$C$4,ROW(AN3342))</f>
        <v>AE3342</v>
      </c>
      <c r="AO3342" s="9" t="str">
        <f>_xlfn.CONCAT('Sample Select backend'!$J$2,ROW(AO3342))</f>
        <v>AJ3342</v>
      </c>
      <c r="AP3342" t="str">
        <f>_xlfn.CONCAT('Sample Select backend'!$F$4,ROW(AP3342))</f>
        <v>AF3342</v>
      </c>
      <c r="AQ3342" t="str">
        <f>_xlfn.CONCAT('Sample Select backend'!$I$10,ROW(AQ3342))</f>
        <v>R3342</v>
      </c>
      <c r="AR3342" t="str">
        <f>_xlfn.CONCAT('Sample Select backend'!$M$4,ROW(AR3342))</f>
        <v>AK3342</v>
      </c>
      <c r="AS3342" t="str">
        <f t="shared" si="1196"/>
        <v>Spain</v>
      </c>
      <c r="AT3342" s="9" t="str">
        <f t="shared" si="1197"/>
        <v>Other</v>
      </c>
      <c r="AU3342">
        <f t="shared" si="1198"/>
        <v>0</v>
      </c>
      <c r="AV3342" s="9">
        <v>0</v>
      </c>
    </row>
    <row r="3343" spans="1:48" x14ac:dyDescent="0.35">
      <c r="A3343" s="24" t="s">
        <v>55</v>
      </c>
      <c r="B3343" s="24">
        <v>1</v>
      </c>
      <c r="C3343" s="24">
        <v>11</v>
      </c>
      <c r="D3343" s="24" t="s">
        <v>4329</v>
      </c>
      <c r="E3343" s="24"/>
      <c r="O3343" t="s">
        <v>2800</v>
      </c>
      <c r="P3343" t="s">
        <v>2808</v>
      </c>
      <c r="Q3343" t="s">
        <v>2813</v>
      </c>
      <c r="R3343">
        <v>1</v>
      </c>
      <c r="S3343" t="s">
        <v>202</v>
      </c>
      <c r="T3343" t="s">
        <v>202</v>
      </c>
      <c r="U3343" t="s">
        <v>202</v>
      </c>
      <c r="V3343">
        <v>-1</v>
      </c>
      <c r="W3343">
        <v>-1</v>
      </c>
      <c r="X3343">
        <v>-1</v>
      </c>
      <c r="Y3343">
        <v>-1</v>
      </c>
      <c r="Z3343">
        <v>-1</v>
      </c>
      <c r="AA3343">
        <v>-1</v>
      </c>
      <c r="AB3343">
        <v>-1</v>
      </c>
      <c r="AC3343">
        <v>-1</v>
      </c>
      <c r="AD3343">
        <v>-1</v>
      </c>
      <c r="AE3343" s="4" t="s">
        <v>2828</v>
      </c>
      <c r="AF3343" s="9" t="s">
        <v>2829</v>
      </c>
      <c r="AG3343">
        <v>0</v>
      </c>
      <c r="AH3343">
        <v>0</v>
      </c>
      <c r="AI3343">
        <v>0</v>
      </c>
      <c r="AJ3343">
        <v>1</v>
      </c>
      <c r="AK3343" s="9" t="s">
        <v>2840</v>
      </c>
      <c r="AL3343">
        <f t="shared" si="1195"/>
        <v>0</v>
      </c>
      <c r="AM3343">
        <f>IF(AND(INDIRECT(AN3343)='Sample Select backend'!$C$2,INDIRECT(AO3343)=1,INDIRECT(AP3343)='Sample Select backend'!$F$2,INDIRECT(AQ3343)=1,INDIRECT(AR3343)='Sample Select backend'!$M$2),1,0)</f>
        <v>1</v>
      </c>
      <c r="AN3343" t="str">
        <f>_xlfn.CONCAT('Sample Select backend'!$C$4,ROW(AN3343))</f>
        <v>AE3343</v>
      </c>
      <c r="AO3343" s="9" t="str">
        <f>_xlfn.CONCAT('Sample Select backend'!$J$2,ROW(AO3343))</f>
        <v>AJ3343</v>
      </c>
      <c r="AP3343" t="str">
        <f>_xlfn.CONCAT('Sample Select backend'!$F$4,ROW(AP3343))</f>
        <v>AF3343</v>
      </c>
      <c r="AQ3343" t="str">
        <f>_xlfn.CONCAT('Sample Select backend'!$I$10,ROW(AQ3343))</f>
        <v>R3343</v>
      </c>
      <c r="AR3343" t="str">
        <f>_xlfn.CONCAT('Sample Select backend'!$M$4,ROW(AR3343))</f>
        <v>AK3343</v>
      </c>
      <c r="AS3343" t="str">
        <f t="shared" si="1196"/>
        <v>Spain</v>
      </c>
      <c r="AT3343" s="9">
        <f t="shared" si="1197"/>
        <v>11</v>
      </c>
      <c r="AU3343">
        <f t="shared" si="1198"/>
        <v>0</v>
      </c>
      <c r="AV3343" s="9">
        <v>0</v>
      </c>
    </row>
    <row r="3344" spans="1:48" x14ac:dyDescent="0.35">
      <c r="A3344" s="24" t="s">
        <v>55</v>
      </c>
      <c r="B3344" s="24">
        <v>1</v>
      </c>
      <c r="C3344" s="24">
        <v>4</v>
      </c>
      <c r="D3344" s="24" t="s">
        <v>4330</v>
      </c>
      <c r="E3344" s="24"/>
      <c r="O3344" t="s">
        <v>2800</v>
      </c>
      <c r="P3344" t="s">
        <v>2808</v>
      </c>
      <c r="Q3344" t="s">
        <v>2813</v>
      </c>
      <c r="R3344">
        <v>1</v>
      </c>
      <c r="S3344" t="s">
        <v>202</v>
      </c>
      <c r="T3344" t="s">
        <v>202</v>
      </c>
      <c r="U3344" t="s">
        <v>202</v>
      </c>
      <c r="V3344">
        <v>-1</v>
      </c>
      <c r="W3344">
        <v>-1</v>
      </c>
      <c r="X3344">
        <v>-1</v>
      </c>
      <c r="Y3344">
        <v>-1</v>
      </c>
      <c r="Z3344">
        <v>-1</v>
      </c>
      <c r="AA3344">
        <v>-1</v>
      </c>
      <c r="AB3344">
        <v>-1</v>
      </c>
      <c r="AC3344">
        <v>-1</v>
      </c>
      <c r="AD3344">
        <v>-1</v>
      </c>
      <c r="AE3344" s="4" t="s">
        <v>2828</v>
      </c>
      <c r="AF3344" s="9" t="s">
        <v>2829</v>
      </c>
      <c r="AG3344">
        <v>0</v>
      </c>
      <c r="AH3344">
        <v>0</v>
      </c>
      <c r="AI3344">
        <v>0</v>
      </c>
      <c r="AJ3344">
        <v>1</v>
      </c>
      <c r="AK3344" s="9" t="s">
        <v>2840</v>
      </c>
      <c r="AL3344">
        <f t="shared" si="1195"/>
        <v>0</v>
      </c>
      <c r="AM3344">
        <f>IF(AND(INDIRECT(AN3344)='Sample Select backend'!$C$2,INDIRECT(AO3344)=1,INDIRECT(AP3344)='Sample Select backend'!$F$2,INDIRECT(AQ3344)=1,INDIRECT(AR3344)='Sample Select backend'!$M$2),1,0)</f>
        <v>1</v>
      </c>
      <c r="AN3344" t="str">
        <f>_xlfn.CONCAT('Sample Select backend'!$C$4,ROW(AN3344))</f>
        <v>AE3344</v>
      </c>
      <c r="AO3344" s="9" t="str">
        <f>_xlfn.CONCAT('Sample Select backend'!$J$2,ROW(AO3344))</f>
        <v>AJ3344</v>
      </c>
      <c r="AP3344" t="str">
        <f>_xlfn.CONCAT('Sample Select backend'!$F$4,ROW(AP3344))</f>
        <v>AF3344</v>
      </c>
      <c r="AQ3344" t="str">
        <f>_xlfn.CONCAT('Sample Select backend'!$I$10,ROW(AQ3344))</f>
        <v>R3344</v>
      </c>
      <c r="AR3344" t="str">
        <f>_xlfn.CONCAT('Sample Select backend'!$M$4,ROW(AR3344))</f>
        <v>AK3344</v>
      </c>
      <c r="AS3344" t="str">
        <f t="shared" si="1196"/>
        <v>Spain</v>
      </c>
      <c r="AT3344" s="9">
        <f t="shared" si="1197"/>
        <v>4</v>
      </c>
      <c r="AU3344">
        <f t="shared" si="1198"/>
        <v>0</v>
      </c>
      <c r="AV3344" s="9">
        <v>0</v>
      </c>
    </row>
    <row r="3345" spans="1:48" x14ac:dyDescent="0.35">
      <c r="A3345" s="24" t="s">
        <v>55</v>
      </c>
      <c r="B3345" s="24">
        <v>1</v>
      </c>
      <c r="C3345" s="24">
        <v>6</v>
      </c>
      <c r="D3345" s="24" t="s">
        <v>4331</v>
      </c>
      <c r="E3345" s="24"/>
      <c r="O3345" t="s">
        <v>2800</v>
      </c>
      <c r="P3345" t="s">
        <v>2808</v>
      </c>
      <c r="Q3345" t="s">
        <v>2813</v>
      </c>
      <c r="R3345">
        <v>1</v>
      </c>
      <c r="S3345" t="s">
        <v>202</v>
      </c>
      <c r="T3345" t="s">
        <v>202</v>
      </c>
      <c r="U3345" t="s">
        <v>202</v>
      </c>
      <c r="V3345">
        <v>-1</v>
      </c>
      <c r="W3345">
        <v>-1</v>
      </c>
      <c r="X3345">
        <v>-1</v>
      </c>
      <c r="Y3345">
        <v>-1</v>
      </c>
      <c r="Z3345">
        <v>-1</v>
      </c>
      <c r="AA3345">
        <v>-1</v>
      </c>
      <c r="AB3345">
        <v>-1</v>
      </c>
      <c r="AC3345">
        <v>-1</v>
      </c>
      <c r="AD3345">
        <v>-1</v>
      </c>
      <c r="AE3345" s="4" t="s">
        <v>2828</v>
      </c>
      <c r="AF3345" s="9" t="s">
        <v>2829</v>
      </c>
      <c r="AG3345">
        <v>0</v>
      </c>
      <c r="AH3345">
        <v>0</v>
      </c>
      <c r="AI3345">
        <v>0</v>
      </c>
      <c r="AJ3345">
        <v>1</v>
      </c>
      <c r="AK3345" s="9" t="s">
        <v>2840</v>
      </c>
      <c r="AL3345">
        <f t="shared" si="1195"/>
        <v>0</v>
      </c>
      <c r="AM3345">
        <f>IF(AND(INDIRECT(AN3345)='Sample Select backend'!$C$2,INDIRECT(AO3345)=1,INDIRECT(AP3345)='Sample Select backend'!$F$2,INDIRECT(AQ3345)=1,INDIRECT(AR3345)='Sample Select backend'!$M$2),1,0)</f>
        <v>1</v>
      </c>
      <c r="AN3345" t="str">
        <f>_xlfn.CONCAT('Sample Select backend'!$C$4,ROW(AN3345))</f>
        <v>AE3345</v>
      </c>
      <c r="AO3345" s="9" t="str">
        <f>_xlfn.CONCAT('Sample Select backend'!$J$2,ROW(AO3345))</f>
        <v>AJ3345</v>
      </c>
      <c r="AP3345" t="str">
        <f>_xlfn.CONCAT('Sample Select backend'!$F$4,ROW(AP3345))</f>
        <v>AF3345</v>
      </c>
      <c r="AQ3345" t="str">
        <f>_xlfn.CONCAT('Sample Select backend'!$I$10,ROW(AQ3345))</f>
        <v>R3345</v>
      </c>
      <c r="AR3345" t="str">
        <f>_xlfn.CONCAT('Sample Select backend'!$M$4,ROW(AR3345))</f>
        <v>AK3345</v>
      </c>
      <c r="AS3345" t="str">
        <f t="shared" si="1196"/>
        <v>Spain</v>
      </c>
      <c r="AT3345" s="9">
        <f t="shared" si="1197"/>
        <v>6</v>
      </c>
      <c r="AU3345">
        <f t="shared" si="1198"/>
        <v>0</v>
      </c>
      <c r="AV3345" s="9">
        <v>0</v>
      </c>
    </row>
    <row r="3346" spans="1:48" x14ac:dyDescent="0.35">
      <c r="A3346" s="24" t="s">
        <v>55</v>
      </c>
      <c r="B3346" s="24">
        <v>7</v>
      </c>
      <c r="C3346" s="24">
        <v>30</v>
      </c>
      <c r="D3346" s="24" t="s">
        <v>4332</v>
      </c>
      <c r="E3346" s="24"/>
      <c r="O3346" t="s">
        <v>2800</v>
      </c>
      <c r="P3346" t="s">
        <v>2808</v>
      </c>
      <c r="Q3346" t="s">
        <v>2813</v>
      </c>
      <c r="R3346">
        <v>1</v>
      </c>
      <c r="S3346" t="s">
        <v>202</v>
      </c>
      <c r="T3346" t="s">
        <v>202</v>
      </c>
      <c r="U3346" t="s">
        <v>202</v>
      </c>
      <c r="V3346">
        <v>-1</v>
      </c>
      <c r="W3346">
        <v>-1</v>
      </c>
      <c r="X3346">
        <v>-1</v>
      </c>
      <c r="Y3346">
        <v>-1</v>
      </c>
      <c r="Z3346">
        <v>-1</v>
      </c>
      <c r="AA3346">
        <v>-1</v>
      </c>
      <c r="AB3346">
        <v>-1</v>
      </c>
      <c r="AC3346">
        <v>-1</v>
      </c>
      <c r="AD3346">
        <v>-1</v>
      </c>
      <c r="AE3346" s="4" t="s">
        <v>2828</v>
      </c>
      <c r="AF3346" s="9" t="s">
        <v>2829</v>
      </c>
      <c r="AG3346">
        <v>0</v>
      </c>
      <c r="AH3346">
        <v>0</v>
      </c>
      <c r="AI3346">
        <v>0</v>
      </c>
      <c r="AJ3346">
        <v>1</v>
      </c>
      <c r="AK3346" s="9" t="s">
        <v>2840</v>
      </c>
      <c r="AL3346">
        <f t="shared" si="1195"/>
        <v>0</v>
      </c>
      <c r="AM3346">
        <f>IF(AND(INDIRECT(AN3346)='Sample Select backend'!$C$2,INDIRECT(AO3346)=1,INDIRECT(AP3346)='Sample Select backend'!$F$2,INDIRECT(AQ3346)=1,INDIRECT(AR3346)='Sample Select backend'!$M$2),1,0)</f>
        <v>1</v>
      </c>
      <c r="AN3346" t="str">
        <f>_xlfn.CONCAT('Sample Select backend'!$C$4,ROW(AN3346))</f>
        <v>AE3346</v>
      </c>
      <c r="AO3346" s="9" t="str">
        <f>_xlfn.CONCAT('Sample Select backend'!$J$2,ROW(AO3346))</f>
        <v>AJ3346</v>
      </c>
      <c r="AP3346" t="str">
        <f>_xlfn.CONCAT('Sample Select backend'!$F$4,ROW(AP3346))</f>
        <v>AF3346</v>
      </c>
      <c r="AQ3346" t="str">
        <f>_xlfn.CONCAT('Sample Select backend'!$I$10,ROW(AQ3346))</f>
        <v>R3346</v>
      </c>
      <c r="AR3346" t="str">
        <f>_xlfn.CONCAT('Sample Select backend'!$M$4,ROW(AR3346))</f>
        <v>AK3346</v>
      </c>
      <c r="AS3346" t="str">
        <f t="shared" si="1196"/>
        <v>Spain</v>
      </c>
      <c r="AT3346" s="9">
        <f t="shared" si="1197"/>
        <v>30</v>
      </c>
      <c r="AU3346">
        <f t="shared" si="1198"/>
        <v>0</v>
      </c>
      <c r="AV3346" s="9">
        <v>1</v>
      </c>
    </row>
    <row r="3347" spans="1:48" x14ac:dyDescent="0.35">
      <c r="A3347" s="24" t="s">
        <v>55</v>
      </c>
      <c r="B3347" s="24">
        <v>7</v>
      </c>
      <c r="C3347" s="24">
        <v>30</v>
      </c>
      <c r="D3347" s="24" t="s">
        <v>4333</v>
      </c>
      <c r="E3347" s="24"/>
      <c r="O3347" t="s">
        <v>2800</v>
      </c>
      <c r="P3347" t="s">
        <v>2808</v>
      </c>
      <c r="Q3347" t="s">
        <v>2813</v>
      </c>
      <c r="R3347">
        <v>1</v>
      </c>
      <c r="S3347" t="s">
        <v>202</v>
      </c>
      <c r="T3347" t="s">
        <v>202</v>
      </c>
      <c r="U3347" t="s">
        <v>202</v>
      </c>
      <c r="V3347">
        <v>-1</v>
      </c>
      <c r="W3347">
        <v>-1</v>
      </c>
      <c r="X3347">
        <v>-1</v>
      </c>
      <c r="Y3347">
        <v>-1</v>
      </c>
      <c r="Z3347">
        <v>-1</v>
      </c>
      <c r="AA3347">
        <v>-1</v>
      </c>
      <c r="AB3347">
        <v>-1</v>
      </c>
      <c r="AC3347">
        <v>-1</v>
      </c>
      <c r="AD3347">
        <v>-1</v>
      </c>
      <c r="AE3347" s="4" t="s">
        <v>2828</v>
      </c>
      <c r="AF3347" s="9" t="s">
        <v>2829</v>
      </c>
      <c r="AG3347">
        <v>0</v>
      </c>
      <c r="AH3347">
        <v>0</v>
      </c>
      <c r="AI3347">
        <v>0</v>
      </c>
      <c r="AJ3347">
        <v>1</v>
      </c>
      <c r="AK3347" s="9" t="s">
        <v>2840</v>
      </c>
      <c r="AL3347">
        <f t="shared" si="1195"/>
        <v>0</v>
      </c>
      <c r="AM3347">
        <f>IF(AND(INDIRECT(AN3347)='Sample Select backend'!$C$2,INDIRECT(AO3347)=1,INDIRECT(AP3347)='Sample Select backend'!$F$2,INDIRECT(AQ3347)=1,INDIRECT(AR3347)='Sample Select backend'!$M$2),1,0)</f>
        <v>1</v>
      </c>
      <c r="AN3347" t="str">
        <f>_xlfn.CONCAT('Sample Select backend'!$C$4,ROW(AN3347))</f>
        <v>AE3347</v>
      </c>
      <c r="AO3347" s="9" t="str">
        <f>_xlfn.CONCAT('Sample Select backend'!$J$2,ROW(AO3347))</f>
        <v>AJ3347</v>
      </c>
      <c r="AP3347" t="str">
        <f>_xlfn.CONCAT('Sample Select backend'!$F$4,ROW(AP3347))</f>
        <v>AF3347</v>
      </c>
      <c r="AQ3347" t="str">
        <f>_xlfn.CONCAT('Sample Select backend'!$I$10,ROW(AQ3347))</f>
        <v>R3347</v>
      </c>
      <c r="AR3347" t="str">
        <f>_xlfn.CONCAT('Sample Select backend'!$M$4,ROW(AR3347))</f>
        <v>AK3347</v>
      </c>
      <c r="AS3347" t="str">
        <f t="shared" si="1196"/>
        <v>Spain</v>
      </c>
      <c r="AT3347" s="9">
        <f t="shared" si="1197"/>
        <v>30</v>
      </c>
      <c r="AU3347">
        <f t="shared" si="1198"/>
        <v>0</v>
      </c>
      <c r="AV3347" s="9">
        <v>1</v>
      </c>
    </row>
    <row r="3348" spans="1:48" x14ac:dyDescent="0.35">
      <c r="A3348" t="s">
        <v>104</v>
      </c>
      <c r="B3348">
        <v>6</v>
      </c>
      <c r="C3348">
        <v>25</v>
      </c>
      <c r="D3348" t="s">
        <v>1454</v>
      </c>
      <c r="E3348">
        <v>1</v>
      </c>
      <c r="F3348">
        <v>1</v>
      </c>
      <c r="G3348">
        <v>-2</v>
      </c>
      <c r="H3348">
        <v>-1</v>
      </c>
      <c r="I3348">
        <v>2</v>
      </c>
      <c r="J3348">
        <v>2</v>
      </c>
      <c r="K3348">
        <v>1</v>
      </c>
      <c r="L3348">
        <v>-2</v>
      </c>
      <c r="M3348">
        <v>1</v>
      </c>
      <c r="N3348" t="s">
        <v>2703</v>
      </c>
      <c r="O3348" t="s">
        <v>2802</v>
      </c>
      <c r="P3348" t="s">
        <v>2810</v>
      </c>
      <c r="Q3348" t="s">
        <v>2815</v>
      </c>
      <c r="R3348">
        <v>0</v>
      </c>
      <c r="S3348">
        <v>-3.57</v>
      </c>
      <c r="T3348">
        <v>-6.02</v>
      </c>
      <c r="U3348">
        <v>109.75</v>
      </c>
      <c r="V3348">
        <f t="shared" ref="V3348:V3359" si="1199">IF(E3348&gt;0,1,IF(E3348&lt;0,0,-1))</f>
        <v>1</v>
      </c>
      <c r="W3348">
        <f t="shared" ref="W3348:W3359" si="1200">IF(F3348&gt;0,1,IF(F3348&lt;0,0,-1))</f>
        <v>1</v>
      </c>
      <c r="X3348">
        <f t="shared" ref="X3348:X3359" si="1201">IF(G3348&gt;0,1,IF(G3348&lt;0,0,-1))</f>
        <v>0</v>
      </c>
      <c r="Y3348">
        <f t="shared" ref="Y3348:Y3359" si="1202">IF(H3348&gt;0,1,IF(H3348&lt;0,0,-1))</f>
        <v>0</v>
      </c>
      <c r="Z3348">
        <f t="shared" ref="Z3348:Z3359" si="1203">IF(I3348&gt;0,1,IF(I3348&lt;0,0,-1))</f>
        <v>1</v>
      </c>
      <c r="AA3348">
        <f t="shared" ref="AA3348:AA3359" si="1204">IF(J3348&gt;0,1,IF(J3348&lt;0,0,-1))</f>
        <v>1</v>
      </c>
      <c r="AB3348">
        <f t="shared" ref="AB3348:AB3359" si="1205">IF(K3348&gt;0,1,IF(K3348&lt;0,0,-1))</f>
        <v>1</v>
      </c>
      <c r="AC3348">
        <f t="shared" ref="AC3348:AC3359" si="1206">IF(L3348&gt;0,1,IF(L3348&lt;0,0,-1))</f>
        <v>0</v>
      </c>
      <c r="AD3348">
        <f t="shared" ref="AD3348:AD3359" si="1207">IF(M3348&gt;0,1,IF(M3348&lt;0,0,-1))</f>
        <v>1</v>
      </c>
      <c r="AE3348" s="4" t="s">
        <v>2828</v>
      </c>
      <c r="AF3348" s="9" t="s">
        <v>2829</v>
      </c>
      <c r="AG3348">
        <v>0</v>
      </c>
      <c r="AH3348">
        <v>1</v>
      </c>
      <c r="AI3348">
        <v>0</v>
      </c>
      <c r="AJ3348">
        <v>1</v>
      </c>
      <c r="AK3348" s="9" t="s">
        <v>2840</v>
      </c>
      <c r="AL3348">
        <f t="shared" si="1195"/>
        <v>0</v>
      </c>
      <c r="AM3348">
        <f>IF(AND(INDIRECT(AN3348)='Sample Select backend'!$C$2,INDIRECT(AO3348)=1,INDIRECT(AP3348)='Sample Select backend'!$F$2,INDIRECT(AQ3348)=1,INDIRECT(AR3348)='Sample Select backend'!$M$2),1,0)</f>
        <v>0</v>
      </c>
      <c r="AN3348" t="str">
        <f>_xlfn.CONCAT('Sample Select backend'!$C$4,ROW(AN3348))</f>
        <v>AE3348</v>
      </c>
      <c r="AO3348" s="9" t="str">
        <f>_xlfn.CONCAT('Sample Select backend'!$J$2,ROW(AO3348))</f>
        <v>AJ3348</v>
      </c>
      <c r="AP3348" t="str">
        <f>_xlfn.CONCAT('Sample Select backend'!$F$4,ROW(AP3348))</f>
        <v>AF3348</v>
      </c>
      <c r="AQ3348" t="str">
        <f>_xlfn.CONCAT('Sample Select backend'!$I$10,ROW(AQ3348))</f>
        <v>R3348</v>
      </c>
      <c r="AR3348" t="str">
        <f>_xlfn.CONCAT('Sample Select backend'!$M$4,ROW(AR3348))</f>
        <v>AK3348</v>
      </c>
      <c r="AS3348" t="str">
        <f t="shared" si="1196"/>
        <v>Sri Lanka</v>
      </c>
      <c r="AT3348" s="9">
        <f t="shared" si="1197"/>
        <v>25</v>
      </c>
      <c r="AU3348">
        <f t="shared" si="1198"/>
        <v>1</v>
      </c>
      <c r="AV3348" s="9">
        <v>1</v>
      </c>
    </row>
    <row r="3349" spans="1:48" x14ac:dyDescent="0.35">
      <c r="A3349" t="s">
        <v>104</v>
      </c>
      <c r="B3349">
        <v>2</v>
      </c>
      <c r="C3349">
        <v>14</v>
      </c>
      <c r="D3349" t="s">
        <v>1461</v>
      </c>
      <c r="E3349">
        <v>-2</v>
      </c>
      <c r="F3349">
        <v>2</v>
      </c>
      <c r="G3349">
        <v>2</v>
      </c>
      <c r="H3349">
        <v>2</v>
      </c>
      <c r="I3349">
        <v>2</v>
      </c>
      <c r="J3349">
        <v>2</v>
      </c>
      <c r="K3349">
        <v>1</v>
      </c>
      <c r="L3349">
        <v>2</v>
      </c>
      <c r="M3349">
        <v>1</v>
      </c>
      <c r="N3349" t="s">
        <v>2703</v>
      </c>
      <c r="O3349" t="s">
        <v>2802</v>
      </c>
      <c r="P3349" t="s">
        <v>2810</v>
      </c>
      <c r="Q3349" t="s">
        <v>2815</v>
      </c>
      <c r="R3349">
        <v>0</v>
      </c>
      <c r="S3349">
        <v>-3.57</v>
      </c>
      <c r="T3349">
        <v>-6.02</v>
      </c>
      <c r="U3349">
        <v>109.75</v>
      </c>
      <c r="V3349">
        <f t="shared" si="1199"/>
        <v>0</v>
      </c>
      <c r="W3349">
        <f t="shared" si="1200"/>
        <v>1</v>
      </c>
      <c r="X3349">
        <f t="shared" si="1201"/>
        <v>1</v>
      </c>
      <c r="Y3349">
        <f t="shared" si="1202"/>
        <v>1</v>
      </c>
      <c r="Z3349">
        <f t="shared" si="1203"/>
        <v>1</v>
      </c>
      <c r="AA3349">
        <f t="shared" si="1204"/>
        <v>1</v>
      </c>
      <c r="AB3349">
        <f t="shared" si="1205"/>
        <v>1</v>
      </c>
      <c r="AC3349">
        <f t="shared" si="1206"/>
        <v>1</v>
      </c>
      <c r="AD3349">
        <f t="shared" si="1207"/>
        <v>1</v>
      </c>
      <c r="AE3349" s="4" t="s">
        <v>2828</v>
      </c>
      <c r="AF3349" s="9" t="s">
        <v>2829</v>
      </c>
      <c r="AG3349">
        <v>0</v>
      </c>
      <c r="AH3349">
        <v>1</v>
      </c>
      <c r="AI3349">
        <v>0</v>
      </c>
      <c r="AJ3349">
        <v>1</v>
      </c>
      <c r="AK3349" s="9" t="s">
        <v>2840</v>
      </c>
      <c r="AL3349">
        <f t="shared" si="1195"/>
        <v>0</v>
      </c>
      <c r="AM3349">
        <f>IF(AND(INDIRECT(AN3349)='Sample Select backend'!$C$2,INDIRECT(AO3349)=1,INDIRECT(AP3349)='Sample Select backend'!$F$2,INDIRECT(AQ3349)=1,INDIRECT(AR3349)='Sample Select backend'!$M$2),1,0)</f>
        <v>0</v>
      </c>
      <c r="AN3349" t="str">
        <f>_xlfn.CONCAT('Sample Select backend'!$C$4,ROW(AN3349))</f>
        <v>AE3349</v>
      </c>
      <c r="AO3349" s="9" t="str">
        <f>_xlfn.CONCAT('Sample Select backend'!$J$2,ROW(AO3349))</f>
        <v>AJ3349</v>
      </c>
      <c r="AP3349" t="str">
        <f>_xlfn.CONCAT('Sample Select backend'!$F$4,ROW(AP3349))</f>
        <v>AF3349</v>
      </c>
      <c r="AQ3349" t="str">
        <f>_xlfn.CONCAT('Sample Select backend'!$I$10,ROW(AQ3349))</f>
        <v>R3349</v>
      </c>
      <c r="AR3349" t="str">
        <f>_xlfn.CONCAT('Sample Select backend'!$M$4,ROW(AR3349))</f>
        <v>AK3349</v>
      </c>
      <c r="AS3349" t="str">
        <f t="shared" si="1196"/>
        <v>Sri Lanka</v>
      </c>
      <c r="AT3349" s="9">
        <f t="shared" si="1197"/>
        <v>14</v>
      </c>
      <c r="AU3349">
        <f t="shared" si="1198"/>
        <v>0</v>
      </c>
      <c r="AV3349" s="9">
        <v>1</v>
      </c>
    </row>
    <row r="3350" spans="1:48" x14ac:dyDescent="0.35">
      <c r="A3350" t="s">
        <v>104</v>
      </c>
      <c r="B3350">
        <v>5</v>
      </c>
      <c r="C3350" t="s">
        <v>204</v>
      </c>
      <c r="D3350" t="s">
        <v>1455</v>
      </c>
      <c r="E3350">
        <v>1</v>
      </c>
      <c r="F3350">
        <v>-2</v>
      </c>
      <c r="G3350">
        <v>-2</v>
      </c>
      <c r="H3350">
        <v>-1</v>
      </c>
      <c r="I3350">
        <v>-2</v>
      </c>
      <c r="J3350">
        <v>2</v>
      </c>
      <c r="K3350">
        <v>1</v>
      </c>
      <c r="L3350">
        <v>2</v>
      </c>
      <c r="M3350">
        <v>1</v>
      </c>
      <c r="N3350" t="s">
        <v>2703</v>
      </c>
      <c r="O3350" t="s">
        <v>2802</v>
      </c>
      <c r="P3350" t="s">
        <v>2810</v>
      </c>
      <c r="Q3350" t="s">
        <v>2815</v>
      </c>
      <c r="R3350">
        <v>0</v>
      </c>
      <c r="S3350">
        <v>-3.57</v>
      </c>
      <c r="T3350">
        <v>-6.02</v>
      </c>
      <c r="U3350">
        <v>109.75</v>
      </c>
      <c r="V3350">
        <f t="shared" si="1199"/>
        <v>1</v>
      </c>
      <c r="W3350">
        <f t="shared" si="1200"/>
        <v>0</v>
      </c>
      <c r="X3350">
        <f t="shared" si="1201"/>
        <v>0</v>
      </c>
      <c r="Y3350">
        <f t="shared" si="1202"/>
        <v>0</v>
      </c>
      <c r="Z3350">
        <f t="shared" si="1203"/>
        <v>0</v>
      </c>
      <c r="AA3350">
        <f t="shared" si="1204"/>
        <v>1</v>
      </c>
      <c r="AB3350">
        <f t="shared" si="1205"/>
        <v>1</v>
      </c>
      <c r="AC3350">
        <f t="shared" si="1206"/>
        <v>1</v>
      </c>
      <c r="AD3350">
        <f t="shared" si="1207"/>
        <v>1</v>
      </c>
      <c r="AE3350" s="4" t="s">
        <v>2828</v>
      </c>
      <c r="AF3350" s="9" t="s">
        <v>2829</v>
      </c>
      <c r="AG3350">
        <v>0</v>
      </c>
      <c r="AH3350">
        <v>1</v>
      </c>
      <c r="AI3350">
        <v>0</v>
      </c>
      <c r="AJ3350">
        <v>1</v>
      </c>
      <c r="AK3350" s="9" t="s">
        <v>2840</v>
      </c>
      <c r="AL3350">
        <f t="shared" si="1195"/>
        <v>0</v>
      </c>
      <c r="AM3350">
        <f>IF(AND(INDIRECT(AN3350)='Sample Select backend'!$C$2,INDIRECT(AO3350)=1,INDIRECT(AP3350)='Sample Select backend'!$F$2,INDIRECT(AQ3350)=1,INDIRECT(AR3350)='Sample Select backend'!$M$2),1,0)</f>
        <v>0</v>
      </c>
      <c r="AN3350" t="str">
        <f>_xlfn.CONCAT('Sample Select backend'!$C$4,ROW(AN3350))</f>
        <v>AE3350</v>
      </c>
      <c r="AO3350" s="9" t="str">
        <f>_xlfn.CONCAT('Sample Select backend'!$J$2,ROW(AO3350))</f>
        <v>AJ3350</v>
      </c>
      <c r="AP3350" t="str">
        <f>_xlfn.CONCAT('Sample Select backend'!$F$4,ROW(AP3350))</f>
        <v>AF3350</v>
      </c>
      <c r="AQ3350" t="str">
        <f>_xlfn.CONCAT('Sample Select backend'!$I$10,ROW(AQ3350))</f>
        <v>R3350</v>
      </c>
      <c r="AR3350" t="str">
        <f>_xlfn.CONCAT('Sample Select backend'!$M$4,ROW(AR3350))</f>
        <v>AK3350</v>
      </c>
      <c r="AS3350" t="str">
        <f t="shared" si="1196"/>
        <v>Sri Lanka</v>
      </c>
      <c r="AT3350" s="9" t="str">
        <f t="shared" si="1197"/>
        <v>General</v>
      </c>
      <c r="AU3350">
        <f t="shared" si="1198"/>
        <v>0</v>
      </c>
      <c r="AV3350" s="9">
        <v>1</v>
      </c>
    </row>
    <row r="3351" spans="1:48" x14ac:dyDescent="0.35">
      <c r="A3351" t="s">
        <v>104</v>
      </c>
      <c r="B3351">
        <v>5</v>
      </c>
      <c r="C3351" t="s">
        <v>201</v>
      </c>
      <c r="D3351" t="s">
        <v>1459</v>
      </c>
      <c r="E3351">
        <v>1</v>
      </c>
      <c r="F3351">
        <v>-2</v>
      </c>
      <c r="G3351">
        <v>-2</v>
      </c>
      <c r="H3351">
        <v>2</v>
      </c>
      <c r="I3351">
        <v>2</v>
      </c>
      <c r="J3351">
        <v>-1</v>
      </c>
      <c r="K3351">
        <v>1</v>
      </c>
      <c r="L3351">
        <v>-2</v>
      </c>
      <c r="M3351">
        <v>1</v>
      </c>
      <c r="N3351" t="s">
        <v>2703</v>
      </c>
      <c r="O3351" t="s">
        <v>2802</v>
      </c>
      <c r="P3351" t="s">
        <v>2810</v>
      </c>
      <c r="Q3351" t="s">
        <v>2815</v>
      </c>
      <c r="R3351">
        <v>0</v>
      </c>
      <c r="S3351">
        <v>-3.57</v>
      </c>
      <c r="T3351">
        <v>-6.02</v>
      </c>
      <c r="U3351">
        <v>109.75</v>
      </c>
      <c r="V3351">
        <f t="shared" si="1199"/>
        <v>1</v>
      </c>
      <c r="W3351">
        <f t="shared" si="1200"/>
        <v>0</v>
      </c>
      <c r="X3351">
        <f t="shared" si="1201"/>
        <v>0</v>
      </c>
      <c r="Y3351">
        <f t="shared" si="1202"/>
        <v>1</v>
      </c>
      <c r="Z3351">
        <f t="shared" si="1203"/>
        <v>1</v>
      </c>
      <c r="AA3351">
        <f t="shared" si="1204"/>
        <v>0</v>
      </c>
      <c r="AB3351">
        <f t="shared" si="1205"/>
        <v>1</v>
      </c>
      <c r="AC3351">
        <f t="shared" si="1206"/>
        <v>0</v>
      </c>
      <c r="AD3351">
        <f t="shared" si="1207"/>
        <v>1</v>
      </c>
      <c r="AE3351" s="4" t="s">
        <v>2828</v>
      </c>
      <c r="AF3351" s="9" t="s">
        <v>2829</v>
      </c>
      <c r="AG3351">
        <v>0</v>
      </c>
      <c r="AH3351">
        <v>1</v>
      </c>
      <c r="AI3351">
        <v>0</v>
      </c>
      <c r="AJ3351">
        <v>1</v>
      </c>
      <c r="AK3351" s="9" t="s">
        <v>2840</v>
      </c>
      <c r="AL3351">
        <f t="shared" si="1195"/>
        <v>0</v>
      </c>
      <c r="AM3351">
        <f>IF(AND(INDIRECT(AN3351)='Sample Select backend'!$C$2,INDIRECT(AO3351)=1,INDIRECT(AP3351)='Sample Select backend'!$F$2,INDIRECT(AQ3351)=1,INDIRECT(AR3351)='Sample Select backend'!$M$2),1,0)</f>
        <v>0</v>
      </c>
      <c r="AN3351" t="str">
        <f>_xlfn.CONCAT('Sample Select backend'!$C$4,ROW(AN3351))</f>
        <v>AE3351</v>
      </c>
      <c r="AO3351" s="9" t="str">
        <f>_xlfn.CONCAT('Sample Select backend'!$J$2,ROW(AO3351))</f>
        <v>AJ3351</v>
      </c>
      <c r="AP3351" t="str">
        <f>_xlfn.CONCAT('Sample Select backend'!$F$4,ROW(AP3351))</f>
        <v>AF3351</v>
      </c>
      <c r="AQ3351" t="str">
        <f>_xlfn.CONCAT('Sample Select backend'!$I$10,ROW(AQ3351))</f>
        <v>R3351</v>
      </c>
      <c r="AR3351" t="str">
        <f>_xlfn.CONCAT('Sample Select backend'!$M$4,ROW(AR3351))</f>
        <v>AK3351</v>
      </c>
      <c r="AS3351" t="str">
        <f t="shared" si="1196"/>
        <v>Sri Lanka</v>
      </c>
      <c r="AT3351" s="9" t="str">
        <f t="shared" si="1197"/>
        <v>Other</v>
      </c>
      <c r="AU3351">
        <f t="shared" si="1198"/>
        <v>0</v>
      </c>
      <c r="AV3351" s="9">
        <v>1</v>
      </c>
    </row>
    <row r="3352" spans="1:48" x14ac:dyDescent="0.35">
      <c r="A3352" t="s">
        <v>104</v>
      </c>
      <c r="B3352">
        <v>6</v>
      </c>
      <c r="C3352">
        <v>28</v>
      </c>
      <c r="D3352" t="s">
        <v>1456</v>
      </c>
      <c r="E3352">
        <v>-2</v>
      </c>
      <c r="F3352">
        <v>1</v>
      </c>
      <c r="G3352">
        <v>2</v>
      </c>
      <c r="H3352">
        <v>-1</v>
      </c>
      <c r="I3352">
        <v>2</v>
      </c>
      <c r="J3352">
        <v>-2</v>
      </c>
      <c r="K3352">
        <v>1</v>
      </c>
      <c r="L3352">
        <v>2</v>
      </c>
      <c r="M3352">
        <v>1</v>
      </c>
      <c r="N3352" t="s">
        <v>2703</v>
      </c>
      <c r="O3352" t="s">
        <v>2802</v>
      </c>
      <c r="P3352" t="s">
        <v>2810</v>
      </c>
      <c r="Q3352" t="s">
        <v>2815</v>
      </c>
      <c r="R3352">
        <v>0</v>
      </c>
      <c r="S3352">
        <v>-3.57</v>
      </c>
      <c r="T3352">
        <v>-6.02</v>
      </c>
      <c r="U3352">
        <v>109.75</v>
      </c>
      <c r="V3352">
        <f t="shared" si="1199"/>
        <v>0</v>
      </c>
      <c r="W3352">
        <f t="shared" si="1200"/>
        <v>1</v>
      </c>
      <c r="X3352">
        <f t="shared" si="1201"/>
        <v>1</v>
      </c>
      <c r="Y3352">
        <f t="shared" si="1202"/>
        <v>0</v>
      </c>
      <c r="Z3352">
        <f t="shared" si="1203"/>
        <v>1</v>
      </c>
      <c r="AA3352">
        <f t="shared" si="1204"/>
        <v>0</v>
      </c>
      <c r="AB3352">
        <f t="shared" si="1205"/>
        <v>1</v>
      </c>
      <c r="AC3352">
        <f t="shared" si="1206"/>
        <v>1</v>
      </c>
      <c r="AD3352">
        <f t="shared" si="1207"/>
        <v>1</v>
      </c>
      <c r="AE3352" s="4" t="s">
        <v>2828</v>
      </c>
      <c r="AF3352" s="9" t="s">
        <v>2829</v>
      </c>
      <c r="AG3352">
        <v>0</v>
      </c>
      <c r="AH3352">
        <v>1</v>
      </c>
      <c r="AI3352">
        <v>0</v>
      </c>
      <c r="AJ3352">
        <v>1</v>
      </c>
      <c r="AK3352" s="9" t="s">
        <v>2840</v>
      </c>
      <c r="AL3352">
        <f t="shared" si="1195"/>
        <v>0</v>
      </c>
      <c r="AM3352">
        <f>IF(AND(INDIRECT(AN3352)='Sample Select backend'!$C$2,INDIRECT(AO3352)=1,INDIRECT(AP3352)='Sample Select backend'!$F$2,INDIRECT(AQ3352)=1,INDIRECT(AR3352)='Sample Select backend'!$M$2),1,0)</f>
        <v>0</v>
      </c>
      <c r="AN3352" t="str">
        <f>_xlfn.CONCAT('Sample Select backend'!$C$4,ROW(AN3352))</f>
        <v>AE3352</v>
      </c>
      <c r="AO3352" s="9" t="str">
        <f>_xlfn.CONCAT('Sample Select backend'!$J$2,ROW(AO3352))</f>
        <v>AJ3352</v>
      </c>
      <c r="AP3352" t="str">
        <f>_xlfn.CONCAT('Sample Select backend'!$F$4,ROW(AP3352))</f>
        <v>AF3352</v>
      </c>
      <c r="AQ3352" t="str">
        <f>_xlfn.CONCAT('Sample Select backend'!$I$10,ROW(AQ3352))</f>
        <v>R3352</v>
      </c>
      <c r="AR3352" t="str">
        <f>_xlfn.CONCAT('Sample Select backend'!$M$4,ROW(AR3352))</f>
        <v>AK3352</v>
      </c>
      <c r="AS3352" t="str">
        <f t="shared" si="1196"/>
        <v>Sri Lanka</v>
      </c>
      <c r="AT3352" s="9">
        <f t="shared" si="1197"/>
        <v>28</v>
      </c>
      <c r="AU3352">
        <f t="shared" si="1198"/>
        <v>0</v>
      </c>
      <c r="AV3352" s="9">
        <v>1</v>
      </c>
    </row>
    <row r="3353" spans="1:48" x14ac:dyDescent="0.35">
      <c r="A3353" t="s">
        <v>104</v>
      </c>
      <c r="B3353">
        <v>7</v>
      </c>
      <c r="C3353">
        <v>32</v>
      </c>
      <c r="D3353" t="s">
        <v>1462</v>
      </c>
      <c r="E3353">
        <v>1</v>
      </c>
      <c r="F3353">
        <v>1</v>
      </c>
      <c r="G3353">
        <v>2</v>
      </c>
      <c r="H3353">
        <v>1</v>
      </c>
      <c r="I3353">
        <v>2</v>
      </c>
      <c r="J3353">
        <v>2</v>
      </c>
      <c r="K3353">
        <v>1</v>
      </c>
      <c r="L3353">
        <v>-2</v>
      </c>
      <c r="M3353">
        <v>1</v>
      </c>
      <c r="N3353" t="s">
        <v>2703</v>
      </c>
      <c r="O3353" t="s">
        <v>2802</v>
      </c>
      <c r="P3353" t="s">
        <v>2810</v>
      </c>
      <c r="Q3353" t="s">
        <v>2815</v>
      </c>
      <c r="R3353">
        <v>0</v>
      </c>
      <c r="S3353">
        <v>-3.57</v>
      </c>
      <c r="T3353">
        <v>-6.02</v>
      </c>
      <c r="U3353">
        <v>109.75</v>
      </c>
      <c r="V3353">
        <f t="shared" si="1199"/>
        <v>1</v>
      </c>
      <c r="W3353">
        <f t="shared" si="1200"/>
        <v>1</v>
      </c>
      <c r="X3353">
        <f t="shared" si="1201"/>
        <v>1</v>
      </c>
      <c r="Y3353">
        <f t="shared" si="1202"/>
        <v>1</v>
      </c>
      <c r="Z3353">
        <f t="shared" si="1203"/>
        <v>1</v>
      </c>
      <c r="AA3353">
        <f t="shared" si="1204"/>
        <v>1</v>
      </c>
      <c r="AB3353">
        <f t="shared" si="1205"/>
        <v>1</v>
      </c>
      <c r="AC3353">
        <f t="shared" si="1206"/>
        <v>0</v>
      </c>
      <c r="AD3353">
        <f t="shared" si="1207"/>
        <v>1</v>
      </c>
      <c r="AE3353" s="4" t="s">
        <v>2828</v>
      </c>
      <c r="AF3353" s="9" t="s">
        <v>2829</v>
      </c>
      <c r="AG3353">
        <v>0</v>
      </c>
      <c r="AH3353">
        <v>1</v>
      </c>
      <c r="AI3353">
        <v>0</v>
      </c>
      <c r="AJ3353">
        <v>1</v>
      </c>
      <c r="AK3353" s="9" t="s">
        <v>2840</v>
      </c>
      <c r="AL3353">
        <f t="shared" si="1195"/>
        <v>0</v>
      </c>
      <c r="AM3353">
        <f>IF(AND(INDIRECT(AN3353)='Sample Select backend'!$C$2,INDIRECT(AO3353)=1,INDIRECT(AP3353)='Sample Select backend'!$F$2,INDIRECT(AQ3353)=1,INDIRECT(AR3353)='Sample Select backend'!$M$2),1,0)</f>
        <v>0</v>
      </c>
      <c r="AN3353" t="str">
        <f>_xlfn.CONCAT('Sample Select backend'!$C$4,ROW(AN3353))</f>
        <v>AE3353</v>
      </c>
      <c r="AO3353" s="9" t="str">
        <f>_xlfn.CONCAT('Sample Select backend'!$J$2,ROW(AO3353))</f>
        <v>AJ3353</v>
      </c>
      <c r="AP3353" t="str">
        <f>_xlfn.CONCAT('Sample Select backend'!$F$4,ROW(AP3353))</f>
        <v>AF3353</v>
      </c>
      <c r="AQ3353" t="str">
        <f>_xlfn.CONCAT('Sample Select backend'!$I$10,ROW(AQ3353))</f>
        <v>R3353</v>
      </c>
      <c r="AR3353" t="str">
        <f>_xlfn.CONCAT('Sample Select backend'!$M$4,ROW(AR3353))</f>
        <v>AK3353</v>
      </c>
      <c r="AS3353" t="str">
        <f t="shared" si="1196"/>
        <v>Sri Lanka</v>
      </c>
      <c r="AT3353" s="9">
        <f t="shared" si="1197"/>
        <v>32</v>
      </c>
      <c r="AU3353">
        <f t="shared" si="1198"/>
        <v>0</v>
      </c>
      <c r="AV3353" s="9">
        <v>1</v>
      </c>
    </row>
    <row r="3354" spans="1:48" x14ac:dyDescent="0.35">
      <c r="A3354" t="s">
        <v>104</v>
      </c>
      <c r="B3354">
        <v>3</v>
      </c>
      <c r="C3354" t="s">
        <v>206</v>
      </c>
      <c r="D3354" t="s">
        <v>1460</v>
      </c>
      <c r="E3354">
        <v>2</v>
      </c>
      <c r="F3354">
        <v>2</v>
      </c>
      <c r="G3354">
        <v>2</v>
      </c>
      <c r="H3354">
        <v>-1</v>
      </c>
      <c r="I3354">
        <v>2</v>
      </c>
      <c r="J3354">
        <v>2</v>
      </c>
      <c r="K3354">
        <v>-2</v>
      </c>
      <c r="M3354">
        <v>1</v>
      </c>
      <c r="N3354" t="s">
        <v>2703</v>
      </c>
      <c r="O3354" t="s">
        <v>2802</v>
      </c>
      <c r="P3354" t="s">
        <v>2810</v>
      </c>
      <c r="Q3354" t="s">
        <v>2815</v>
      </c>
      <c r="R3354">
        <v>0</v>
      </c>
      <c r="S3354">
        <v>-3.57</v>
      </c>
      <c r="T3354">
        <v>-6.02</v>
      </c>
      <c r="U3354">
        <v>109.75</v>
      </c>
      <c r="V3354">
        <f t="shared" si="1199"/>
        <v>1</v>
      </c>
      <c r="W3354">
        <f t="shared" si="1200"/>
        <v>1</v>
      </c>
      <c r="X3354">
        <f t="shared" si="1201"/>
        <v>1</v>
      </c>
      <c r="Y3354">
        <f t="shared" si="1202"/>
        <v>0</v>
      </c>
      <c r="Z3354">
        <f t="shared" si="1203"/>
        <v>1</v>
      </c>
      <c r="AA3354">
        <f t="shared" si="1204"/>
        <v>1</v>
      </c>
      <c r="AB3354">
        <f t="shared" si="1205"/>
        <v>0</v>
      </c>
      <c r="AC3354">
        <f t="shared" si="1206"/>
        <v>-1</v>
      </c>
      <c r="AD3354">
        <f t="shared" si="1207"/>
        <v>1</v>
      </c>
      <c r="AE3354" s="4" t="s">
        <v>2828</v>
      </c>
      <c r="AF3354" s="9" t="s">
        <v>2829</v>
      </c>
      <c r="AG3354">
        <v>0</v>
      </c>
      <c r="AH3354">
        <v>1</v>
      </c>
      <c r="AI3354">
        <v>0</v>
      </c>
      <c r="AJ3354">
        <v>1</v>
      </c>
      <c r="AK3354" s="9" t="s">
        <v>2840</v>
      </c>
      <c r="AL3354">
        <f t="shared" si="1195"/>
        <v>0</v>
      </c>
      <c r="AM3354">
        <f>IF(AND(INDIRECT(AN3354)='Sample Select backend'!$C$2,INDIRECT(AO3354)=1,INDIRECT(AP3354)='Sample Select backend'!$F$2,INDIRECT(AQ3354)=1,INDIRECT(AR3354)='Sample Select backend'!$M$2),1,0)</f>
        <v>0</v>
      </c>
      <c r="AN3354" t="str">
        <f>_xlfn.CONCAT('Sample Select backend'!$C$4,ROW(AN3354))</f>
        <v>AE3354</v>
      </c>
      <c r="AO3354" s="9" t="str">
        <f>_xlfn.CONCAT('Sample Select backend'!$J$2,ROW(AO3354))</f>
        <v>AJ3354</v>
      </c>
      <c r="AP3354" t="str">
        <f>_xlfn.CONCAT('Sample Select backend'!$F$4,ROW(AP3354))</f>
        <v>AF3354</v>
      </c>
      <c r="AQ3354" t="str">
        <f>_xlfn.CONCAT('Sample Select backend'!$I$10,ROW(AQ3354))</f>
        <v>R3354</v>
      </c>
      <c r="AR3354" t="str">
        <f>_xlfn.CONCAT('Sample Select backend'!$M$4,ROW(AR3354))</f>
        <v>AK3354</v>
      </c>
      <c r="AS3354" t="str">
        <f t="shared" si="1196"/>
        <v>Sri Lanka</v>
      </c>
      <c r="AT3354" s="9" t="str">
        <f t="shared" si="1197"/>
        <v>Tax exemption/waiver/suspension</v>
      </c>
      <c r="AU3354">
        <f t="shared" si="1198"/>
        <v>0</v>
      </c>
      <c r="AV3354" s="9">
        <v>1</v>
      </c>
    </row>
    <row r="3355" spans="1:48" x14ac:dyDescent="0.35">
      <c r="A3355" t="s">
        <v>104</v>
      </c>
      <c r="B3355">
        <v>7</v>
      </c>
      <c r="C3355">
        <v>30</v>
      </c>
      <c r="D3355" t="s">
        <v>1463</v>
      </c>
      <c r="E3355">
        <v>1</v>
      </c>
      <c r="F3355">
        <v>1</v>
      </c>
      <c r="G3355">
        <v>2</v>
      </c>
      <c r="H3355">
        <v>1</v>
      </c>
      <c r="I3355">
        <v>2</v>
      </c>
      <c r="J3355">
        <v>2</v>
      </c>
      <c r="K3355">
        <v>1</v>
      </c>
      <c r="L3355">
        <v>-2</v>
      </c>
      <c r="M3355">
        <v>1</v>
      </c>
      <c r="N3355" t="s">
        <v>2703</v>
      </c>
      <c r="O3355" t="s">
        <v>2802</v>
      </c>
      <c r="P3355" t="s">
        <v>2810</v>
      </c>
      <c r="Q3355" t="s">
        <v>2815</v>
      </c>
      <c r="R3355">
        <v>0</v>
      </c>
      <c r="S3355">
        <v>-3.57</v>
      </c>
      <c r="T3355">
        <v>-6.02</v>
      </c>
      <c r="U3355">
        <v>109.75</v>
      </c>
      <c r="V3355">
        <f t="shared" si="1199"/>
        <v>1</v>
      </c>
      <c r="W3355">
        <f t="shared" si="1200"/>
        <v>1</v>
      </c>
      <c r="X3355">
        <f t="shared" si="1201"/>
        <v>1</v>
      </c>
      <c r="Y3355">
        <f t="shared" si="1202"/>
        <v>1</v>
      </c>
      <c r="Z3355">
        <f t="shared" si="1203"/>
        <v>1</v>
      </c>
      <c r="AA3355">
        <f t="shared" si="1204"/>
        <v>1</v>
      </c>
      <c r="AB3355">
        <f t="shared" si="1205"/>
        <v>1</v>
      </c>
      <c r="AC3355">
        <f t="shared" si="1206"/>
        <v>0</v>
      </c>
      <c r="AD3355">
        <f t="shared" si="1207"/>
        <v>1</v>
      </c>
      <c r="AE3355" s="4" t="s">
        <v>2828</v>
      </c>
      <c r="AF3355" s="9" t="s">
        <v>2829</v>
      </c>
      <c r="AG3355">
        <v>0</v>
      </c>
      <c r="AH3355">
        <v>1</v>
      </c>
      <c r="AI3355">
        <v>0</v>
      </c>
      <c r="AJ3355">
        <v>1</v>
      </c>
      <c r="AK3355" s="9" t="s">
        <v>2840</v>
      </c>
      <c r="AL3355">
        <f t="shared" si="1195"/>
        <v>0</v>
      </c>
      <c r="AM3355">
        <f>IF(AND(INDIRECT(AN3355)='Sample Select backend'!$C$2,INDIRECT(AO3355)=1,INDIRECT(AP3355)='Sample Select backend'!$F$2,INDIRECT(AQ3355)=1,INDIRECT(AR3355)='Sample Select backend'!$M$2),1,0)</f>
        <v>0</v>
      </c>
      <c r="AN3355" t="str">
        <f>_xlfn.CONCAT('Sample Select backend'!$C$4,ROW(AN3355))</f>
        <v>AE3355</v>
      </c>
      <c r="AO3355" s="9" t="str">
        <f>_xlfn.CONCAT('Sample Select backend'!$J$2,ROW(AO3355))</f>
        <v>AJ3355</v>
      </c>
      <c r="AP3355" t="str">
        <f>_xlfn.CONCAT('Sample Select backend'!$F$4,ROW(AP3355))</f>
        <v>AF3355</v>
      </c>
      <c r="AQ3355" t="str">
        <f>_xlfn.CONCAT('Sample Select backend'!$I$10,ROW(AQ3355))</f>
        <v>R3355</v>
      </c>
      <c r="AR3355" t="str">
        <f>_xlfn.CONCAT('Sample Select backend'!$M$4,ROW(AR3355))</f>
        <v>AK3355</v>
      </c>
      <c r="AS3355" t="str">
        <f t="shared" si="1196"/>
        <v>Sri Lanka</v>
      </c>
      <c r="AT3355" s="9">
        <f t="shared" si="1197"/>
        <v>30</v>
      </c>
      <c r="AU3355">
        <f t="shared" si="1198"/>
        <v>0</v>
      </c>
      <c r="AV3355" s="9">
        <v>1</v>
      </c>
    </row>
    <row r="3356" spans="1:48" x14ac:dyDescent="0.35">
      <c r="A3356" t="s">
        <v>104</v>
      </c>
      <c r="B3356">
        <v>7</v>
      </c>
      <c r="C3356" t="s">
        <v>201</v>
      </c>
      <c r="D3356" t="s">
        <v>1457</v>
      </c>
      <c r="E3356">
        <v>1</v>
      </c>
      <c r="F3356">
        <v>1</v>
      </c>
      <c r="G3356">
        <v>2</v>
      </c>
      <c r="H3356">
        <v>1</v>
      </c>
      <c r="I3356">
        <v>2</v>
      </c>
      <c r="J3356">
        <v>2</v>
      </c>
      <c r="K3356">
        <v>1</v>
      </c>
      <c r="L3356">
        <v>2</v>
      </c>
      <c r="M3356">
        <v>1</v>
      </c>
      <c r="N3356" t="s">
        <v>2703</v>
      </c>
      <c r="O3356" t="s">
        <v>2802</v>
      </c>
      <c r="P3356" t="s">
        <v>2810</v>
      </c>
      <c r="Q3356" t="s">
        <v>2815</v>
      </c>
      <c r="R3356">
        <v>0</v>
      </c>
      <c r="S3356">
        <v>-3.57</v>
      </c>
      <c r="T3356">
        <v>-6.02</v>
      </c>
      <c r="U3356">
        <v>109.75</v>
      </c>
      <c r="V3356">
        <f t="shared" si="1199"/>
        <v>1</v>
      </c>
      <c r="W3356">
        <f t="shared" si="1200"/>
        <v>1</v>
      </c>
      <c r="X3356">
        <f t="shared" si="1201"/>
        <v>1</v>
      </c>
      <c r="Y3356">
        <f t="shared" si="1202"/>
        <v>1</v>
      </c>
      <c r="Z3356">
        <f t="shared" si="1203"/>
        <v>1</v>
      </c>
      <c r="AA3356">
        <f t="shared" si="1204"/>
        <v>1</v>
      </c>
      <c r="AB3356">
        <f t="shared" si="1205"/>
        <v>1</v>
      </c>
      <c r="AC3356">
        <f t="shared" si="1206"/>
        <v>1</v>
      </c>
      <c r="AD3356">
        <f t="shared" si="1207"/>
        <v>1</v>
      </c>
      <c r="AE3356" s="4" t="s">
        <v>2828</v>
      </c>
      <c r="AF3356" s="9" t="s">
        <v>2829</v>
      </c>
      <c r="AG3356">
        <v>0</v>
      </c>
      <c r="AH3356">
        <v>1</v>
      </c>
      <c r="AI3356">
        <v>0</v>
      </c>
      <c r="AJ3356">
        <v>1</v>
      </c>
      <c r="AK3356" s="9" t="s">
        <v>2840</v>
      </c>
      <c r="AL3356">
        <f t="shared" si="1195"/>
        <v>0</v>
      </c>
      <c r="AM3356">
        <f>IF(AND(INDIRECT(AN3356)='Sample Select backend'!$C$2,INDIRECT(AO3356)=1,INDIRECT(AP3356)='Sample Select backend'!$F$2,INDIRECT(AQ3356)=1,INDIRECT(AR3356)='Sample Select backend'!$M$2),1,0)</f>
        <v>0</v>
      </c>
      <c r="AN3356" t="str">
        <f>_xlfn.CONCAT('Sample Select backend'!$C$4,ROW(AN3356))</f>
        <v>AE3356</v>
      </c>
      <c r="AO3356" s="9" t="str">
        <f>_xlfn.CONCAT('Sample Select backend'!$J$2,ROW(AO3356))</f>
        <v>AJ3356</v>
      </c>
      <c r="AP3356" t="str">
        <f>_xlfn.CONCAT('Sample Select backend'!$F$4,ROW(AP3356))</f>
        <v>AF3356</v>
      </c>
      <c r="AQ3356" t="str">
        <f>_xlfn.CONCAT('Sample Select backend'!$I$10,ROW(AQ3356))</f>
        <v>R3356</v>
      </c>
      <c r="AR3356" t="str">
        <f>_xlfn.CONCAT('Sample Select backend'!$M$4,ROW(AR3356))</f>
        <v>AK3356</v>
      </c>
      <c r="AS3356" t="str">
        <f t="shared" si="1196"/>
        <v>Sri Lanka</v>
      </c>
      <c r="AT3356" s="9" t="str">
        <f t="shared" si="1197"/>
        <v>Other</v>
      </c>
      <c r="AU3356">
        <f t="shared" si="1198"/>
        <v>0</v>
      </c>
      <c r="AV3356" s="9">
        <v>1</v>
      </c>
    </row>
    <row r="3357" spans="1:48" x14ac:dyDescent="0.35">
      <c r="A3357" t="s">
        <v>104</v>
      </c>
      <c r="B3357">
        <v>1</v>
      </c>
      <c r="C3357">
        <v>6</v>
      </c>
      <c r="D3357" t="s">
        <v>1458</v>
      </c>
      <c r="E3357">
        <v>-2</v>
      </c>
      <c r="F3357">
        <v>2</v>
      </c>
      <c r="G3357">
        <v>2</v>
      </c>
      <c r="H3357">
        <v>2</v>
      </c>
      <c r="I3357">
        <v>2</v>
      </c>
      <c r="J3357">
        <v>2</v>
      </c>
      <c r="K3357">
        <v>1</v>
      </c>
      <c r="L3357">
        <v>2</v>
      </c>
      <c r="M3357">
        <v>1</v>
      </c>
      <c r="N3357" t="s">
        <v>2703</v>
      </c>
      <c r="O3357" t="s">
        <v>2802</v>
      </c>
      <c r="P3357" t="s">
        <v>2810</v>
      </c>
      <c r="Q3357" t="s">
        <v>2815</v>
      </c>
      <c r="R3357">
        <v>0</v>
      </c>
      <c r="S3357">
        <v>-3.57</v>
      </c>
      <c r="T3357">
        <v>-6.02</v>
      </c>
      <c r="U3357">
        <v>109.75</v>
      </c>
      <c r="V3357">
        <f t="shared" si="1199"/>
        <v>0</v>
      </c>
      <c r="W3357">
        <f t="shared" si="1200"/>
        <v>1</v>
      </c>
      <c r="X3357">
        <f t="shared" si="1201"/>
        <v>1</v>
      </c>
      <c r="Y3357">
        <f t="shared" si="1202"/>
        <v>1</v>
      </c>
      <c r="Z3357">
        <f t="shared" si="1203"/>
        <v>1</v>
      </c>
      <c r="AA3357">
        <f t="shared" si="1204"/>
        <v>1</v>
      </c>
      <c r="AB3357">
        <f t="shared" si="1205"/>
        <v>1</v>
      </c>
      <c r="AC3357">
        <f t="shared" si="1206"/>
        <v>1</v>
      </c>
      <c r="AD3357">
        <f t="shared" si="1207"/>
        <v>1</v>
      </c>
      <c r="AE3357" s="4" t="s">
        <v>2828</v>
      </c>
      <c r="AF3357" s="9" t="s">
        <v>2829</v>
      </c>
      <c r="AG3357">
        <v>0</v>
      </c>
      <c r="AH3357">
        <v>1</v>
      </c>
      <c r="AI3357">
        <v>0</v>
      </c>
      <c r="AJ3357">
        <v>1</v>
      </c>
      <c r="AK3357" s="9" t="s">
        <v>2840</v>
      </c>
      <c r="AL3357">
        <f t="shared" si="1195"/>
        <v>0</v>
      </c>
      <c r="AM3357">
        <f>IF(AND(INDIRECT(AN3357)='Sample Select backend'!$C$2,INDIRECT(AO3357)=1,INDIRECT(AP3357)='Sample Select backend'!$F$2,INDIRECT(AQ3357)=1,INDIRECT(AR3357)='Sample Select backend'!$M$2),1,0)</f>
        <v>0</v>
      </c>
      <c r="AN3357" t="str">
        <f>_xlfn.CONCAT('Sample Select backend'!$C$4,ROW(AN3357))</f>
        <v>AE3357</v>
      </c>
      <c r="AO3357" s="9" t="str">
        <f>_xlfn.CONCAT('Sample Select backend'!$J$2,ROW(AO3357))</f>
        <v>AJ3357</v>
      </c>
      <c r="AP3357" t="str">
        <f>_xlfn.CONCAT('Sample Select backend'!$F$4,ROW(AP3357))</f>
        <v>AF3357</v>
      </c>
      <c r="AQ3357" t="str">
        <f>_xlfn.CONCAT('Sample Select backend'!$I$10,ROW(AQ3357))</f>
        <v>R3357</v>
      </c>
      <c r="AR3357" t="str">
        <f>_xlfn.CONCAT('Sample Select backend'!$M$4,ROW(AR3357))</f>
        <v>AK3357</v>
      </c>
      <c r="AS3357" t="str">
        <f t="shared" si="1196"/>
        <v>Sri Lanka</v>
      </c>
      <c r="AT3357" s="9">
        <f t="shared" si="1197"/>
        <v>6</v>
      </c>
      <c r="AU3357">
        <f t="shared" si="1198"/>
        <v>0</v>
      </c>
      <c r="AV3357" s="9">
        <v>1</v>
      </c>
    </row>
    <row r="3358" spans="1:48" x14ac:dyDescent="0.35">
      <c r="A3358" t="s">
        <v>104</v>
      </c>
      <c r="B3358">
        <v>3</v>
      </c>
      <c r="C3358" t="s">
        <v>206</v>
      </c>
      <c r="D3358" t="s">
        <v>1452</v>
      </c>
      <c r="E3358">
        <v>2</v>
      </c>
      <c r="F3358">
        <v>2</v>
      </c>
      <c r="G3358">
        <v>-2</v>
      </c>
      <c r="H3358">
        <v>-1</v>
      </c>
      <c r="I3358">
        <v>-2</v>
      </c>
      <c r="J3358">
        <v>-2</v>
      </c>
      <c r="K3358">
        <v>-2</v>
      </c>
      <c r="L3358">
        <v>2</v>
      </c>
      <c r="M3358">
        <v>1</v>
      </c>
      <c r="N3358" t="s">
        <v>2703</v>
      </c>
      <c r="O3358" t="s">
        <v>2802</v>
      </c>
      <c r="P3358" t="s">
        <v>2810</v>
      </c>
      <c r="Q3358" t="s">
        <v>2815</v>
      </c>
      <c r="R3358">
        <v>0</v>
      </c>
      <c r="S3358">
        <v>-3.57</v>
      </c>
      <c r="T3358">
        <v>-6.02</v>
      </c>
      <c r="U3358">
        <v>109.75</v>
      </c>
      <c r="V3358">
        <f t="shared" si="1199"/>
        <v>1</v>
      </c>
      <c r="W3358">
        <f t="shared" si="1200"/>
        <v>1</v>
      </c>
      <c r="X3358">
        <f t="shared" si="1201"/>
        <v>0</v>
      </c>
      <c r="Y3358">
        <f t="shared" si="1202"/>
        <v>0</v>
      </c>
      <c r="Z3358">
        <f t="shared" si="1203"/>
        <v>0</v>
      </c>
      <c r="AA3358">
        <f t="shared" si="1204"/>
        <v>0</v>
      </c>
      <c r="AB3358">
        <f t="shared" si="1205"/>
        <v>0</v>
      </c>
      <c r="AC3358">
        <f t="shared" si="1206"/>
        <v>1</v>
      </c>
      <c r="AD3358">
        <f t="shared" si="1207"/>
        <v>1</v>
      </c>
      <c r="AE3358" s="4" t="s">
        <v>2828</v>
      </c>
      <c r="AF3358" s="9" t="s">
        <v>2829</v>
      </c>
      <c r="AG3358">
        <v>0</v>
      </c>
      <c r="AH3358">
        <v>1</v>
      </c>
      <c r="AI3358">
        <v>0</v>
      </c>
      <c r="AJ3358">
        <v>1</v>
      </c>
      <c r="AK3358" s="9" t="s">
        <v>2840</v>
      </c>
      <c r="AL3358">
        <f t="shared" si="1195"/>
        <v>0</v>
      </c>
      <c r="AM3358">
        <f>IF(AND(INDIRECT(AN3358)='Sample Select backend'!$C$2,INDIRECT(AO3358)=1,INDIRECT(AP3358)='Sample Select backend'!$F$2,INDIRECT(AQ3358)=1,INDIRECT(AR3358)='Sample Select backend'!$M$2),1,0)</f>
        <v>0</v>
      </c>
      <c r="AN3358" t="str">
        <f>_xlfn.CONCAT('Sample Select backend'!$C$4,ROW(AN3358))</f>
        <v>AE3358</v>
      </c>
      <c r="AO3358" s="9" t="str">
        <f>_xlfn.CONCAT('Sample Select backend'!$J$2,ROW(AO3358))</f>
        <v>AJ3358</v>
      </c>
      <c r="AP3358" t="str">
        <f>_xlfn.CONCAT('Sample Select backend'!$F$4,ROW(AP3358))</f>
        <v>AF3358</v>
      </c>
      <c r="AQ3358" t="str">
        <f>_xlfn.CONCAT('Sample Select backend'!$I$10,ROW(AQ3358))</f>
        <v>R3358</v>
      </c>
      <c r="AR3358" t="str">
        <f>_xlfn.CONCAT('Sample Select backend'!$M$4,ROW(AR3358))</f>
        <v>AK3358</v>
      </c>
      <c r="AS3358" t="str">
        <f t="shared" si="1196"/>
        <v>Sri Lanka</v>
      </c>
      <c r="AT3358" s="9" t="str">
        <f t="shared" si="1197"/>
        <v>Tax exemption/waiver/suspension</v>
      </c>
      <c r="AU3358">
        <f t="shared" si="1198"/>
        <v>0</v>
      </c>
      <c r="AV3358" s="9">
        <v>0</v>
      </c>
    </row>
    <row r="3359" spans="1:48" x14ac:dyDescent="0.35">
      <c r="A3359" t="s">
        <v>104</v>
      </c>
      <c r="B3359">
        <v>1</v>
      </c>
      <c r="C3359">
        <v>6</v>
      </c>
      <c r="D3359" t="s">
        <v>1453</v>
      </c>
      <c r="E3359">
        <v>-2</v>
      </c>
      <c r="F3359">
        <v>2</v>
      </c>
      <c r="G3359">
        <v>2</v>
      </c>
      <c r="H3359">
        <v>2</v>
      </c>
      <c r="I3359">
        <v>2</v>
      </c>
      <c r="J3359">
        <v>2</v>
      </c>
      <c r="K3359">
        <v>1</v>
      </c>
      <c r="L3359">
        <v>2</v>
      </c>
      <c r="M3359">
        <v>1</v>
      </c>
      <c r="N3359" t="s">
        <v>2703</v>
      </c>
      <c r="O3359" t="s">
        <v>2802</v>
      </c>
      <c r="P3359" t="s">
        <v>2810</v>
      </c>
      <c r="Q3359" t="s">
        <v>2815</v>
      </c>
      <c r="R3359">
        <v>0</v>
      </c>
      <c r="S3359">
        <v>-3.57</v>
      </c>
      <c r="T3359">
        <v>-6.02</v>
      </c>
      <c r="U3359">
        <v>109.75</v>
      </c>
      <c r="V3359">
        <f t="shared" si="1199"/>
        <v>0</v>
      </c>
      <c r="W3359">
        <f t="shared" si="1200"/>
        <v>1</v>
      </c>
      <c r="X3359">
        <f t="shared" si="1201"/>
        <v>1</v>
      </c>
      <c r="Y3359">
        <f t="shared" si="1202"/>
        <v>1</v>
      </c>
      <c r="Z3359">
        <f t="shared" si="1203"/>
        <v>1</v>
      </c>
      <c r="AA3359">
        <f t="shared" si="1204"/>
        <v>1</v>
      </c>
      <c r="AB3359">
        <f t="shared" si="1205"/>
        <v>1</v>
      </c>
      <c r="AC3359">
        <f t="shared" si="1206"/>
        <v>1</v>
      </c>
      <c r="AD3359">
        <f t="shared" si="1207"/>
        <v>1</v>
      </c>
      <c r="AE3359" s="4" t="s">
        <v>2828</v>
      </c>
      <c r="AF3359" s="9" t="s">
        <v>2829</v>
      </c>
      <c r="AG3359">
        <v>0</v>
      </c>
      <c r="AH3359">
        <v>1</v>
      </c>
      <c r="AI3359">
        <v>0</v>
      </c>
      <c r="AJ3359">
        <v>1</v>
      </c>
      <c r="AK3359" s="9" t="s">
        <v>2840</v>
      </c>
      <c r="AL3359">
        <f t="shared" si="1195"/>
        <v>0</v>
      </c>
      <c r="AM3359">
        <f>IF(AND(INDIRECT(AN3359)='Sample Select backend'!$C$2,INDIRECT(AO3359)=1,INDIRECT(AP3359)='Sample Select backend'!$F$2,INDIRECT(AQ3359)=1,INDIRECT(AR3359)='Sample Select backend'!$M$2),1,0)</f>
        <v>0</v>
      </c>
      <c r="AN3359" t="str">
        <f>_xlfn.CONCAT('Sample Select backend'!$C$4,ROW(AN3359))</f>
        <v>AE3359</v>
      </c>
      <c r="AO3359" s="9" t="str">
        <f>_xlfn.CONCAT('Sample Select backend'!$J$2,ROW(AO3359))</f>
        <v>AJ3359</v>
      </c>
      <c r="AP3359" t="str">
        <f>_xlfn.CONCAT('Sample Select backend'!$F$4,ROW(AP3359))</f>
        <v>AF3359</v>
      </c>
      <c r="AQ3359" t="str">
        <f>_xlfn.CONCAT('Sample Select backend'!$I$10,ROW(AQ3359))</f>
        <v>R3359</v>
      </c>
      <c r="AR3359" t="str">
        <f>_xlfn.CONCAT('Sample Select backend'!$M$4,ROW(AR3359))</f>
        <v>AK3359</v>
      </c>
      <c r="AS3359" t="str">
        <f t="shared" si="1196"/>
        <v>Sri Lanka</v>
      </c>
      <c r="AT3359" s="9">
        <f t="shared" si="1197"/>
        <v>6</v>
      </c>
      <c r="AU3359">
        <f t="shared" si="1198"/>
        <v>0</v>
      </c>
      <c r="AV3359" s="9">
        <v>0</v>
      </c>
    </row>
    <row r="3360" spans="1:48" x14ac:dyDescent="0.35">
      <c r="A3360" s="24" t="s">
        <v>104</v>
      </c>
      <c r="B3360" s="24">
        <v>1</v>
      </c>
      <c r="C3360" s="24">
        <v>6</v>
      </c>
      <c r="D3360" s="24" t="s">
        <v>4334</v>
      </c>
      <c r="E3360" s="24"/>
      <c r="O3360" t="s">
        <v>2802</v>
      </c>
      <c r="P3360" t="s">
        <v>2810</v>
      </c>
      <c r="Q3360" t="s">
        <v>2815</v>
      </c>
      <c r="R3360">
        <v>0</v>
      </c>
      <c r="S3360">
        <v>-3.57</v>
      </c>
      <c r="T3360">
        <v>-6.02</v>
      </c>
      <c r="U3360">
        <v>109.75</v>
      </c>
      <c r="V3360">
        <v>-1</v>
      </c>
      <c r="W3360">
        <v>-1</v>
      </c>
      <c r="X3360">
        <v>-1</v>
      </c>
      <c r="Y3360">
        <v>-1</v>
      </c>
      <c r="Z3360">
        <v>-1</v>
      </c>
      <c r="AA3360">
        <v>-1</v>
      </c>
      <c r="AB3360">
        <v>-1</v>
      </c>
      <c r="AC3360">
        <v>-1</v>
      </c>
      <c r="AD3360">
        <v>-1</v>
      </c>
      <c r="AE3360" s="4" t="s">
        <v>2828</v>
      </c>
      <c r="AF3360" s="9" t="s">
        <v>2829</v>
      </c>
      <c r="AG3360">
        <v>0</v>
      </c>
      <c r="AH3360">
        <v>1</v>
      </c>
      <c r="AI3360">
        <v>0</v>
      </c>
      <c r="AJ3360">
        <v>1</v>
      </c>
      <c r="AK3360" s="9" t="s">
        <v>2840</v>
      </c>
      <c r="AL3360">
        <f t="shared" si="1195"/>
        <v>0</v>
      </c>
      <c r="AM3360">
        <f>IF(AND(INDIRECT(AN3360)='Sample Select backend'!$C$2,INDIRECT(AO3360)=1,INDIRECT(AP3360)='Sample Select backend'!$F$2,INDIRECT(AQ3360)=1,INDIRECT(AR3360)='Sample Select backend'!$M$2),1,0)</f>
        <v>0</v>
      </c>
      <c r="AN3360" t="str">
        <f>_xlfn.CONCAT('Sample Select backend'!$C$4,ROW(AN3360))</f>
        <v>AE3360</v>
      </c>
      <c r="AO3360" s="9" t="str">
        <f>_xlfn.CONCAT('Sample Select backend'!$J$2,ROW(AO3360))</f>
        <v>AJ3360</v>
      </c>
      <c r="AP3360" t="str">
        <f>_xlfn.CONCAT('Sample Select backend'!$F$4,ROW(AP3360))</f>
        <v>AF3360</v>
      </c>
      <c r="AQ3360" t="str">
        <f>_xlfn.CONCAT('Sample Select backend'!$I$10,ROW(AQ3360))</f>
        <v>R3360</v>
      </c>
      <c r="AR3360" t="str">
        <f>_xlfn.CONCAT('Sample Select backend'!$M$4,ROW(AR3360))</f>
        <v>AK3360</v>
      </c>
      <c r="AS3360" t="str">
        <f t="shared" si="1196"/>
        <v>Sri Lanka</v>
      </c>
      <c r="AT3360" s="9">
        <f t="shared" si="1197"/>
        <v>6</v>
      </c>
      <c r="AU3360">
        <f t="shared" si="1198"/>
        <v>0</v>
      </c>
      <c r="AV3360" s="9">
        <v>0</v>
      </c>
    </row>
    <row r="3361" spans="1:48" x14ac:dyDescent="0.35">
      <c r="A3361" s="24" t="s">
        <v>104</v>
      </c>
      <c r="B3361" s="24">
        <v>1</v>
      </c>
      <c r="C3361" s="24">
        <v>11</v>
      </c>
      <c r="D3361" s="24" t="s">
        <v>4335</v>
      </c>
      <c r="E3361" s="24"/>
      <c r="O3361" t="s">
        <v>2802</v>
      </c>
      <c r="P3361" t="s">
        <v>2810</v>
      </c>
      <c r="Q3361" t="s">
        <v>2815</v>
      </c>
      <c r="R3361">
        <v>0</v>
      </c>
      <c r="S3361">
        <v>-3.57</v>
      </c>
      <c r="T3361">
        <v>-6.02</v>
      </c>
      <c r="U3361">
        <v>109.75</v>
      </c>
      <c r="V3361">
        <v>-1</v>
      </c>
      <c r="W3361">
        <v>-1</v>
      </c>
      <c r="X3361">
        <v>-1</v>
      </c>
      <c r="Y3361">
        <v>-1</v>
      </c>
      <c r="Z3361">
        <v>-1</v>
      </c>
      <c r="AA3361">
        <v>-1</v>
      </c>
      <c r="AB3361">
        <v>-1</v>
      </c>
      <c r="AC3361">
        <v>-1</v>
      </c>
      <c r="AD3361">
        <v>-1</v>
      </c>
      <c r="AE3361" s="4" t="s">
        <v>2828</v>
      </c>
      <c r="AF3361" s="9" t="s">
        <v>2829</v>
      </c>
      <c r="AG3361">
        <v>0</v>
      </c>
      <c r="AH3361">
        <v>1</v>
      </c>
      <c r="AI3361">
        <v>0</v>
      </c>
      <c r="AJ3361">
        <v>1</v>
      </c>
      <c r="AK3361" s="9" t="s">
        <v>2840</v>
      </c>
      <c r="AL3361">
        <f t="shared" si="1195"/>
        <v>0</v>
      </c>
      <c r="AM3361">
        <f>IF(AND(INDIRECT(AN3361)='Sample Select backend'!$C$2,INDIRECT(AO3361)=1,INDIRECT(AP3361)='Sample Select backend'!$F$2,INDIRECT(AQ3361)=1,INDIRECT(AR3361)='Sample Select backend'!$M$2),1,0)</f>
        <v>0</v>
      </c>
      <c r="AN3361" t="str">
        <f>_xlfn.CONCAT('Sample Select backend'!$C$4,ROW(AN3361))</f>
        <v>AE3361</v>
      </c>
      <c r="AO3361" s="9" t="str">
        <f>_xlfn.CONCAT('Sample Select backend'!$J$2,ROW(AO3361))</f>
        <v>AJ3361</v>
      </c>
      <c r="AP3361" t="str">
        <f>_xlfn.CONCAT('Sample Select backend'!$F$4,ROW(AP3361))</f>
        <v>AF3361</v>
      </c>
      <c r="AQ3361" t="str">
        <f>_xlfn.CONCAT('Sample Select backend'!$I$10,ROW(AQ3361))</f>
        <v>R3361</v>
      </c>
      <c r="AR3361" t="str">
        <f>_xlfn.CONCAT('Sample Select backend'!$M$4,ROW(AR3361))</f>
        <v>AK3361</v>
      </c>
      <c r="AS3361" t="str">
        <f t="shared" si="1196"/>
        <v>Sri Lanka</v>
      </c>
      <c r="AT3361" s="9">
        <f t="shared" si="1197"/>
        <v>11</v>
      </c>
      <c r="AU3361">
        <f t="shared" si="1198"/>
        <v>0</v>
      </c>
      <c r="AV3361" s="9">
        <v>0</v>
      </c>
    </row>
    <row r="3362" spans="1:48" x14ac:dyDescent="0.35">
      <c r="A3362" s="24" t="s">
        <v>104</v>
      </c>
      <c r="B3362" s="24">
        <v>6</v>
      </c>
      <c r="C3362" s="24">
        <v>28</v>
      </c>
      <c r="D3362" s="24" t="s">
        <v>4336</v>
      </c>
      <c r="E3362" s="24"/>
      <c r="O3362" t="s">
        <v>2802</v>
      </c>
      <c r="P3362" t="s">
        <v>2810</v>
      </c>
      <c r="Q3362" t="s">
        <v>2815</v>
      </c>
      <c r="R3362">
        <v>0</v>
      </c>
      <c r="S3362">
        <v>-3.57</v>
      </c>
      <c r="T3362">
        <v>-6.02</v>
      </c>
      <c r="U3362">
        <v>109.75</v>
      </c>
      <c r="V3362">
        <v>-1</v>
      </c>
      <c r="W3362">
        <v>-1</v>
      </c>
      <c r="X3362">
        <v>-1</v>
      </c>
      <c r="Y3362">
        <v>-1</v>
      </c>
      <c r="Z3362">
        <v>-1</v>
      </c>
      <c r="AA3362">
        <v>-1</v>
      </c>
      <c r="AB3362">
        <v>-1</v>
      </c>
      <c r="AC3362">
        <v>-1</v>
      </c>
      <c r="AD3362">
        <v>-1</v>
      </c>
      <c r="AE3362" s="4" t="s">
        <v>2828</v>
      </c>
      <c r="AF3362" s="9" t="s">
        <v>2829</v>
      </c>
      <c r="AG3362">
        <v>0</v>
      </c>
      <c r="AH3362">
        <v>1</v>
      </c>
      <c r="AI3362">
        <v>0</v>
      </c>
      <c r="AJ3362">
        <v>1</v>
      </c>
      <c r="AK3362" s="9" t="s">
        <v>2840</v>
      </c>
      <c r="AL3362">
        <f t="shared" si="1195"/>
        <v>0</v>
      </c>
      <c r="AM3362">
        <f>IF(AND(INDIRECT(AN3362)='Sample Select backend'!$C$2,INDIRECT(AO3362)=1,INDIRECT(AP3362)='Sample Select backend'!$F$2,INDIRECT(AQ3362)=1,INDIRECT(AR3362)='Sample Select backend'!$M$2),1,0)</f>
        <v>0</v>
      </c>
      <c r="AN3362" t="str">
        <f>_xlfn.CONCAT('Sample Select backend'!$C$4,ROW(AN3362))</f>
        <v>AE3362</v>
      </c>
      <c r="AO3362" s="9" t="str">
        <f>_xlfn.CONCAT('Sample Select backend'!$J$2,ROW(AO3362))</f>
        <v>AJ3362</v>
      </c>
      <c r="AP3362" t="str">
        <f>_xlfn.CONCAT('Sample Select backend'!$F$4,ROW(AP3362))</f>
        <v>AF3362</v>
      </c>
      <c r="AQ3362" t="str">
        <f>_xlfn.CONCAT('Sample Select backend'!$I$10,ROW(AQ3362))</f>
        <v>R3362</v>
      </c>
      <c r="AR3362" t="str">
        <f>_xlfn.CONCAT('Sample Select backend'!$M$4,ROW(AR3362))</f>
        <v>AK3362</v>
      </c>
      <c r="AS3362" t="str">
        <f t="shared" si="1196"/>
        <v>Sri Lanka</v>
      </c>
      <c r="AT3362" s="9">
        <f t="shared" si="1197"/>
        <v>28</v>
      </c>
      <c r="AU3362">
        <f t="shared" si="1198"/>
        <v>0</v>
      </c>
      <c r="AV3362" s="9">
        <v>1</v>
      </c>
    </row>
    <row r="3363" spans="1:48" x14ac:dyDescent="0.35">
      <c r="A3363" s="24" t="s">
        <v>104</v>
      </c>
      <c r="B3363" s="24">
        <v>8</v>
      </c>
      <c r="C3363" s="24">
        <v>33</v>
      </c>
      <c r="D3363" s="24" t="s">
        <v>4337</v>
      </c>
      <c r="E3363" s="24"/>
      <c r="O3363" t="s">
        <v>2802</v>
      </c>
      <c r="P3363" t="s">
        <v>2810</v>
      </c>
      <c r="Q3363" t="s">
        <v>2815</v>
      </c>
      <c r="R3363">
        <v>0</v>
      </c>
      <c r="S3363">
        <v>-3.57</v>
      </c>
      <c r="T3363">
        <v>-6.02</v>
      </c>
      <c r="U3363">
        <v>109.75</v>
      </c>
      <c r="V3363">
        <v>-1</v>
      </c>
      <c r="W3363">
        <v>-1</v>
      </c>
      <c r="X3363">
        <v>-1</v>
      </c>
      <c r="Y3363">
        <v>-1</v>
      </c>
      <c r="Z3363">
        <v>-1</v>
      </c>
      <c r="AA3363">
        <v>-1</v>
      </c>
      <c r="AB3363">
        <v>-1</v>
      </c>
      <c r="AC3363">
        <v>-1</v>
      </c>
      <c r="AD3363">
        <v>-1</v>
      </c>
      <c r="AE3363" s="4" t="s">
        <v>2828</v>
      </c>
      <c r="AF3363" s="9" t="s">
        <v>2829</v>
      </c>
      <c r="AG3363">
        <v>0</v>
      </c>
      <c r="AH3363">
        <v>1</v>
      </c>
      <c r="AI3363">
        <v>0</v>
      </c>
      <c r="AJ3363">
        <v>1</v>
      </c>
      <c r="AK3363" s="9" t="s">
        <v>2840</v>
      </c>
      <c r="AL3363">
        <f t="shared" si="1195"/>
        <v>0</v>
      </c>
      <c r="AM3363">
        <f>IF(AND(INDIRECT(AN3363)='Sample Select backend'!$C$2,INDIRECT(AO3363)=1,INDIRECT(AP3363)='Sample Select backend'!$F$2,INDIRECT(AQ3363)=1,INDIRECT(AR3363)='Sample Select backend'!$M$2),1,0)</f>
        <v>0</v>
      </c>
      <c r="AN3363" t="str">
        <f>_xlfn.CONCAT('Sample Select backend'!$C$4,ROW(AN3363))</f>
        <v>AE3363</v>
      </c>
      <c r="AO3363" s="9" t="str">
        <f>_xlfn.CONCAT('Sample Select backend'!$J$2,ROW(AO3363))</f>
        <v>AJ3363</v>
      </c>
      <c r="AP3363" t="str">
        <f>_xlfn.CONCAT('Sample Select backend'!$F$4,ROW(AP3363))</f>
        <v>AF3363</v>
      </c>
      <c r="AQ3363" t="str">
        <f>_xlfn.CONCAT('Sample Select backend'!$I$10,ROW(AQ3363))</f>
        <v>R3363</v>
      </c>
      <c r="AR3363" t="str">
        <f>_xlfn.CONCAT('Sample Select backend'!$M$4,ROW(AR3363))</f>
        <v>AK3363</v>
      </c>
      <c r="AS3363" t="str">
        <f t="shared" si="1196"/>
        <v>Sri Lanka</v>
      </c>
      <c r="AT3363" s="9">
        <f t="shared" si="1197"/>
        <v>33</v>
      </c>
      <c r="AU3363">
        <f t="shared" si="1198"/>
        <v>0</v>
      </c>
      <c r="AV3363" s="9">
        <v>1</v>
      </c>
    </row>
    <row r="3364" spans="1:48" x14ac:dyDescent="0.35">
      <c r="A3364" t="s">
        <v>170</v>
      </c>
      <c r="B3364">
        <v>1</v>
      </c>
      <c r="C3364">
        <v>12</v>
      </c>
      <c r="D3364" t="s">
        <v>2177</v>
      </c>
      <c r="E3364">
        <v>-2</v>
      </c>
      <c r="F3364">
        <v>2</v>
      </c>
      <c r="G3364">
        <v>-2</v>
      </c>
      <c r="I3364">
        <v>-2</v>
      </c>
      <c r="J3364">
        <v>2</v>
      </c>
      <c r="K3364">
        <v>2</v>
      </c>
      <c r="L3364">
        <v>2</v>
      </c>
      <c r="M3364">
        <v>1</v>
      </c>
      <c r="N3364" t="s">
        <v>2769</v>
      </c>
      <c r="O3364" t="s">
        <v>2801</v>
      </c>
      <c r="P3364" t="s">
        <v>2808</v>
      </c>
      <c r="Q3364" t="s">
        <v>2813</v>
      </c>
      <c r="R3364">
        <v>0</v>
      </c>
      <c r="S3364" t="s">
        <v>202</v>
      </c>
      <c r="T3364" t="s">
        <v>202</v>
      </c>
      <c r="U3364" t="s">
        <v>202</v>
      </c>
      <c r="V3364">
        <f t="shared" ref="V3364:V3372" si="1208">IF(E3364&gt;0,1,IF(E3364&lt;0,0,-1))</f>
        <v>0</v>
      </c>
      <c r="W3364">
        <f t="shared" ref="W3364:W3372" si="1209">IF(F3364&gt;0,1,IF(F3364&lt;0,0,-1))</f>
        <v>1</v>
      </c>
      <c r="X3364">
        <f t="shared" ref="X3364:X3372" si="1210">IF(G3364&gt;0,1,IF(G3364&lt;0,0,-1))</f>
        <v>0</v>
      </c>
      <c r="Y3364">
        <f t="shared" ref="Y3364:Y3372" si="1211">IF(H3364&gt;0,1,IF(H3364&lt;0,0,-1))</f>
        <v>-1</v>
      </c>
      <c r="Z3364">
        <f t="shared" ref="Z3364:Z3372" si="1212">IF(I3364&gt;0,1,IF(I3364&lt;0,0,-1))</f>
        <v>0</v>
      </c>
      <c r="AA3364">
        <f t="shared" ref="AA3364:AA3372" si="1213">IF(J3364&gt;0,1,IF(J3364&lt;0,0,-1))</f>
        <v>1</v>
      </c>
      <c r="AB3364">
        <f t="shared" ref="AB3364:AB3372" si="1214">IF(K3364&gt;0,1,IF(K3364&lt;0,0,-1))</f>
        <v>1</v>
      </c>
      <c r="AC3364">
        <f t="shared" ref="AC3364:AC3372" si="1215">IF(L3364&gt;0,1,IF(L3364&lt;0,0,-1))</f>
        <v>1</v>
      </c>
      <c r="AD3364">
        <f t="shared" ref="AD3364:AD3372" si="1216">IF(M3364&gt;0,1,IF(M3364&lt;0,0,-1))</f>
        <v>1</v>
      </c>
      <c r="AE3364" s="4" t="s">
        <v>2828</v>
      </c>
      <c r="AF3364" s="9" t="s">
        <v>2829</v>
      </c>
      <c r="AG3364">
        <v>0</v>
      </c>
      <c r="AH3364">
        <v>0</v>
      </c>
      <c r="AI3364">
        <v>0</v>
      </c>
      <c r="AJ3364">
        <v>1</v>
      </c>
      <c r="AK3364" s="9" t="s">
        <v>2840</v>
      </c>
      <c r="AL3364">
        <f t="shared" si="1195"/>
        <v>0</v>
      </c>
      <c r="AM3364">
        <f>IF(AND(INDIRECT(AN3364)='Sample Select backend'!$C$2,INDIRECT(AO3364)=1,INDIRECT(AP3364)='Sample Select backend'!$F$2,INDIRECT(AQ3364)=1,INDIRECT(AR3364)='Sample Select backend'!$M$2),1,0)</f>
        <v>0</v>
      </c>
      <c r="AN3364" t="str">
        <f>_xlfn.CONCAT('Sample Select backend'!$C$4,ROW(AN3364))</f>
        <v>AE3364</v>
      </c>
      <c r="AO3364" s="9" t="str">
        <f>_xlfn.CONCAT('Sample Select backend'!$J$2,ROW(AO3364))</f>
        <v>AJ3364</v>
      </c>
      <c r="AP3364" t="str">
        <f>_xlfn.CONCAT('Sample Select backend'!$F$4,ROW(AP3364))</f>
        <v>AF3364</v>
      </c>
      <c r="AQ3364" t="str">
        <f>_xlfn.CONCAT('Sample Select backend'!$I$10,ROW(AQ3364))</f>
        <v>R3364</v>
      </c>
      <c r="AR3364" t="str">
        <f>_xlfn.CONCAT('Sample Select backend'!$M$4,ROW(AR3364))</f>
        <v>AK3364</v>
      </c>
      <c r="AS3364" t="str">
        <f t="shared" si="1196"/>
        <v>St Maarten</v>
      </c>
      <c r="AT3364" s="9">
        <f t="shared" si="1197"/>
        <v>12</v>
      </c>
      <c r="AU3364">
        <f t="shared" si="1198"/>
        <v>1</v>
      </c>
      <c r="AV3364" s="9">
        <v>1</v>
      </c>
    </row>
    <row r="3365" spans="1:48" x14ac:dyDescent="0.35">
      <c r="A3365" t="s">
        <v>170</v>
      </c>
      <c r="B3365">
        <v>1</v>
      </c>
      <c r="C3365">
        <v>6</v>
      </c>
      <c r="D3365" t="s">
        <v>2235</v>
      </c>
      <c r="E3365">
        <v>2</v>
      </c>
      <c r="F3365">
        <v>2</v>
      </c>
      <c r="G3365">
        <v>2</v>
      </c>
      <c r="H3365">
        <v>2</v>
      </c>
      <c r="I3365">
        <v>2</v>
      </c>
      <c r="J3365">
        <v>2</v>
      </c>
      <c r="K3365">
        <v>1</v>
      </c>
      <c r="L3365">
        <v>2</v>
      </c>
      <c r="M3365">
        <v>1</v>
      </c>
      <c r="N3365" t="s">
        <v>2769</v>
      </c>
      <c r="O3365" t="s">
        <v>2801</v>
      </c>
      <c r="P3365" t="s">
        <v>2808</v>
      </c>
      <c r="Q3365" t="s">
        <v>2813</v>
      </c>
      <c r="R3365">
        <v>0</v>
      </c>
      <c r="S3365" t="s">
        <v>202</v>
      </c>
      <c r="T3365" t="s">
        <v>202</v>
      </c>
      <c r="U3365" t="s">
        <v>202</v>
      </c>
      <c r="V3365">
        <f t="shared" si="1208"/>
        <v>1</v>
      </c>
      <c r="W3365">
        <f t="shared" si="1209"/>
        <v>1</v>
      </c>
      <c r="X3365">
        <f t="shared" si="1210"/>
        <v>1</v>
      </c>
      <c r="Y3365">
        <f t="shared" si="1211"/>
        <v>1</v>
      </c>
      <c r="Z3365">
        <f t="shared" si="1212"/>
        <v>1</v>
      </c>
      <c r="AA3365">
        <f t="shared" si="1213"/>
        <v>1</v>
      </c>
      <c r="AB3365">
        <f t="shared" si="1214"/>
        <v>1</v>
      </c>
      <c r="AC3365">
        <f t="shared" si="1215"/>
        <v>1</v>
      </c>
      <c r="AD3365">
        <f t="shared" si="1216"/>
        <v>1</v>
      </c>
      <c r="AE3365" s="4" t="s">
        <v>2828</v>
      </c>
      <c r="AF3365" s="9" t="s">
        <v>2829</v>
      </c>
      <c r="AG3365">
        <v>0</v>
      </c>
      <c r="AH3365">
        <v>0</v>
      </c>
      <c r="AI3365">
        <v>0</v>
      </c>
      <c r="AJ3365">
        <v>1</v>
      </c>
      <c r="AK3365" s="9" t="s">
        <v>2840</v>
      </c>
      <c r="AL3365">
        <f t="shared" si="1195"/>
        <v>0</v>
      </c>
      <c r="AM3365">
        <f>IF(AND(INDIRECT(AN3365)='Sample Select backend'!$C$2,INDIRECT(AO3365)=1,INDIRECT(AP3365)='Sample Select backend'!$F$2,INDIRECT(AQ3365)=1,INDIRECT(AR3365)='Sample Select backend'!$M$2),1,0)</f>
        <v>0</v>
      </c>
      <c r="AN3365" t="str">
        <f>_xlfn.CONCAT('Sample Select backend'!$C$4,ROW(AN3365))</f>
        <v>AE3365</v>
      </c>
      <c r="AO3365" s="9" t="str">
        <f>_xlfn.CONCAT('Sample Select backend'!$J$2,ROW(AO3365))</f>
        <v>AJ3365</v>
      </c>
      <c r="AP3365" t="str">
        <f>_xlfn.CONCAT('Sample Select backend'!$F$4,ROW(AP3365))</f>
        <v>AF3365</v>
      </c>
      <c r="AQ3365" t="str">
        <f>_xlfn.CONCAT('Sample Select backend'!$I$10,ROW(AQ3365))</f>
        <v>R3365</v>
      </c>
      <c r="AR3365" t="str">
        <f>_xlfn.CONCAT('Sample Select backend'!$M$4,ROW(AR3365))</f>
        <v>AK3365</v>
      </c>
      <c r="AS3365" t="str">
        <f t="shared" si="1196"/>
        <v>St Maarten</v>
      </c>
      <c r="AT3365" s="9">
        <f t="shared" si="1197"/>
        <v>6</v>
      </c>
      <c r="AU3365">
        <f t="shared" si="1198"/>
        <v>0</v>
      </c>
      <c r="AV3365" s="9">
        <v>1</v>
      </c>
    </row>
    <row r="3366" spans="1:48" x14ac:dyDescent="0.35">
      <c r="A3366" t="s">
        <v>170</v>
      </c>
      <c r="B3366">
        <v>2</v>
      </c>
      <c r="C3366">
        <v>13</v>
      </c>
      <c r="D3366" t="s">
        <v>2236</v>
      </c>
      <c r="E3366">
        <v>-2</v>
      </c>
      <c r="F3366">
        <v>2</v>
      </c>
      <c r="G3366">
        <v>2</v>
      </c>
      <c r="H3366">
        <v>2</v>
      </c>
      <c r="I3366">
        <v>2</v>
      </c>
      <c r="J3366">
        <v>2</v>
      </c>
      <c r="K3366">
        <v>1</v>
      </c>
      <c r="L3366">
        <v>2</v>
      </c>
      <c r="M3366">
        <v>1</v>
      </c>
      <c r="N3366" t="s">
        <v>2769</v>
      </c>
      <c r="O3366" t="s">
        <v>2801</v>
      </c>
      <c r="P3366" t="s">
        <v>2808</v>
      </c>
      <c r="Q3366" t="s">
        <v>2813</v>
      </c>
      <c r="R3366">
        <v>0</v>
      </c>
      <c r="S3366" t="s">
        <v>202</v>
      </c>
      <c r="T3366" t="s">
        <v>202</v>
      </c>
      <c r="U3366" t="s">
        <v>202</v>
      </c>
      <c r="V3366">
        <f t="shared" si="1208"/>
        <v>0</v>
      </c>
      <c r="W3366">
        <f t="shared" si="1209"/>
        <v>1</v>
      </c>
      <c r="X3366">
        <f t="shared" si="1210"/>
        <v>1</v>
      </c>
      <c r="Y3366">
        <f t="shared" si="1211"/>
        <v>1</v>
      </c>
      <c r="Z3366">
        <f t="shared" si="1212"/>
        <v>1</v>
      </c>
      <c r="AA3366">
        <f t="shared" si="1213"/>
        <v>1</v>
      </c>
      <c r="AB3366">
        <f t="shared" si="1214"/>
        <v>1</v>
      </c>
      <c r="AC3366">
        <f t="shared" si="1215"/>
        <v>1</v>
      </c>
      <c r="AD3366">
        <f t="shared" si="1216"/>
        <v>1</v>
      </c>
      <c r="AE3366" s="4" t="s">
        <v>2828</v>
      </c>
      <c r="AF3366" s="9" t="s">
        <v>2829</v>
      </c>
      <c r="AG3366">
        <v>0</v>
      </c>
      <c r="AH3366">
        <v>0</v>
      </c>
      <c r="AI3366">
        <v>0</v>
      </c>
      <c r="AJ3366">
        <v>1</v>
      </c>
      <c r="AK3366" s="9" t="s">
        <v>2840</v>
      </c>
      <c r="AL3366">
        <f t="shared" si="1195"/>
        <v>0</v>
      </c>
      <c r="AM3366">
        <f>IF(AND(INDIRECT(AN3366)='Sample Select backend'!$C$2,INDIRECT(AO3366)=1,INDIRECT(AP3366)='Sample Select backend'!$F$2,INDIRECT(AQ3366)=1,INDIRECT(AR3366)='Sample Select backend'!$M$2),1,0)</f>
        <v>0</v>
      </c>
      <c r="AN3366" t="str">
        <f>_xlfn.CONCAT('Sample Select backend'!$C$4,ROW(AN3366))</f>
        <v>AE3366</v>
      </c>
      <c r="AO3366" s="9" t="str">
        <f>_xlfn.CONCAT('Sample Select backend'!$J$2,ROW(AO3366))</f>
        <v>AJ3366</v>
      </c>
      <c r="AP3366" t="str">
        <f>_xlfn.CONCAT('Sample Select backend'!$F$4,ROW(AP3366))</f>
        <v>AF3366</v>
      </c>
      <c r="AQ3366" t="str">
        <f>_xlfn.CONCAT('Sample Select backend'!$I$10,ROW(AQ3366))</f>
        <v>R3366</v>
      </c>
      <c r="AR3366" t="str">
        <f>_xlfn.CONCAT('Sample Select backend'!$M$4,ROW(AR3366))</f>
        <v>AK3366</v>
      </c>
      <c r="AS3366" t="str">
        <f t="shared" si="1196"/>
        <v>St Maarten</v>
      </c>
      <c r="AT3366" s="9">
        <f t="shared" si="1197"/>
        <v>13</v>
      </c>
      <c r="AU3366">
        <f t="shared" si="1198"/>
        <v>0</v>
      </c>
      <c r="AV3366" s="9">
        <v>1</v>
      </c>
    </row>
    <row r="3367" spans="1:48" x14ac:dyDescent="0.35">
      <c r="A3367" t="s">
        <v>170</v>
      </c>
      <c r="B3367">
        <v>9</v>
      </c>
      <c r="C3367">
        <v>34</v>
      </c>
      <c r="D3367" t="s">
        <v>2233</v>
      </c>
      <c r="E3367">
        <v>2</v>
      </c>
      <c r="F3367">
        <v>2</v>
      </c>
      <c r="G3367">
        <v>-2</v>
      </c>
      <c r="H3367">
        <v>-1</v>
      </c>
      <c r="I3367">
        <v>-2</v>
      </c>
      <c r="J3367">
        <v>2</v>
      </c>
      <c r="K3367">
        <v>1</v>
      </c>
      <c r="L3367">
        <v>-2</v>
      </c>
      <c r="M3367">
        <v>1</v>
      </c>
      <c r="N3367" t="s">
        <v>2769</v>
      </c>
      <c r="O3367" t="s">
        <v>2801</v>
      </c>
      <c r="P3367" t="s">
        <v>2808</v>
      </c>
      <c r="Q3367" t="s">
        <v>2813</v>
      </c>
      <c r="R3367">
        <v>0</v>
      </c>
      <c r="S3367" t="s">
        <v>202</v>
      </c>
      <c r="T3367" t="s">
        <v>202</v>
      </c>
      <c r="U3367" t="s">
        <v>202</v>
      </c>
      <c r="V3367">
        <f t="shared" si="1208"/>
        <v>1</v>
      </c>
      <c r="W3367">
        <f t="shared" si="1209"/>
        <v>1</v>
      </c>
      <c r="X3367">
        <f t="shared" si="1210"/>
        <v>0</v>
      </c>
      <c r="Y3367">
        <f t="shared" si="1211"/>
        <v>0</v>
      </c>
      <c r="Z3367">
        <f t="shared" si="1212"/>
        <v>0</v>
      </c>
      <c r="AA3367">
        <f t="shared" si="1213"/>
        <v>1</v>
      </c>
      <c r="AB3367">
        <f t="shared" si="1214"/>
        <v>1</v>
      </c>
      <c r="AC3367">
        <f t="shared" si="1215"/>
        <v>0</v>
      </c>
      <c r="AD3367">
        <f t="shared" si="1216"/>
        <v>1</v>
      </c>
      <c r="AE3367" s="4" t="s">
        <v>2828</v>
      </c>
      <c r="AF3367" s="9" t="s">
        <v>2829</v>
      </c>
      <c r="AG3367">
        <v>0</v>
      </c>
      <c r="AH3367">
        <v>0</v>
      </c>
      <c r="AI3367">
        <v>0</v>
      </c>
      <c r="AJ3367">
        <v>1</v>
      </c>
      <c r="AK3367" s="9" t="s">
        <v>2840</v>
      </c>
      <c r="AL3367">
        <f t="shared" si="1195"/>
        <v>0</v>
      </c>
      <c r="AM3367">
        <f>IF(AND(INDIRECT(AN3367)='Sample Select backend'!$C$2,INDIRECT(AO3367)=1,INDIRECT(AP3367)='Sample Select backend'!$F$2,INDIRECT(AQ3367)=1,INDIRECT(AR3367)='Sample Select backend'!$M$2),1,0)</f>
        <v>0</v>
      </c>
      <c r="AN3367" t="str">
        <f>_xlfn.CONCAT('Sample Select backend'!$C$4,ROW(AN3367))</f>
        <v>AE3367</v>
      </c>
      <c r="AO3367" s="9" t="str">
        <f>_xlfn.CONCAT('Sample Select backend'!$J$2,ROW(AO3367))</f>
        <v>AJ3367</v>
      </c>
      <c r="AP3367" t="str">
        <f>_xlfn.CONCAT('Sample Select backend'!$F$4,ROW(AP3367))</f>
        <v>AF3367</v>
      </c>
      <c r="AQ3367" t="str">
        <f>_xlfn.CONCAT('Sample Select backend'!$I$10,ROW(AQ3367))</f>
        <v>R3367</v>
      </c>
      <c r="AR3367" t="str">
        <f>_xlfn.CONCAT('Sample Select backend'!$M$4,ROW(AR3367))</f>
        <v>AK3367</v>
      </c>
      <c r="AS3367" t="str">
        <f t="shared" si="1196"/>
        <v>St Maarten</v>
      </c>
      <c r="AT3367" s="9">
        <f t="shared" si="1197"/>
        <v>34</v>
      </c>
      <c r="AU3367">
        <f t="shared" si="1198"/>
        <v>0</v>
      </c>
      <c r="AV3367" s="9">
        <v>1</v>
      </c>
    </row>
    <row r="3368" spans="1:48" x14ac:dyDescent="0.35">
      <c r="A3368" t="s">
        <v>170</v>
      </c>
      <c r="B3368">
        <v>1</v>
      </c>
      <c r="C3368">
        <v>5</v>
      </c>
      <c r="D3368" t="s">
        <v>2239</v>
      </c>
      <c r="E3368">
        <v>-2</v>
      </c>
      <c r="F3368">
        <v>2</v>
      </c>
      <c r="G3368">
        <v>2</v>
      </c>
      <c r="H3368">
        <v>2</v>
      </c>
      <c r="I3368">
        <v>2</v>
      </c>
      <c r="J3368">
        <v>2</v>
      </c>
      <c r="K3368">
        <v>1</v>
      </c>
      <c r="L3368">
        <v>2</v>
      </c>
      <c r="M3368">
        <v>1</v>
      </c>
      <c r="N3368" t="s">
        <v>2769</v>
      </c>
      <c r="O3368" t="s">
        <v>2801</v>
      </c>
      <c r="P3368" t="s">
        <v>2808</v>
      </c>
      <c r="Q3368" t="s">
        <v>2813</v>
      </c>
      <c r="R3368">
        <v>0</v>
      </c>
      <c r="S3368" t="s">
        <v>202</v>
      </c>
      <c r="T3368" t="s">
        <v>202</v>
      </c>
      <c r="U3368" t="s">
        <v>202</v>
      </c>
      <c r="V3368">
        <f t="shared" si="1208"/>
        <v>0</v>
      </c>
      <c r="W3368">
        <f t="shared" si="1209"/>
        <v>1</v>
      </c>
      <c r="X3368">
        <f t="shared" si="1210"/>
        <v>1</v>
      </c>
      <c r="Y3368">
        <f t="shared" si="1211"/>
        <v>1</v>
      </c>
      <c r="Z3368">
        <f t="shared" si="1212"/>
        <v>1</v>
      </c>
      <c r="AA3368">
        <f t="shared" si="1213"/>
        <v>1</v>
      </c>
      <c r="AB3368">
        <f t="shared" si="1214"/>
        <v>1</v>
      </c>
      <c r="AC3368">
        <f t="shared" si="1215"/>
        <v>1</v>
      </c>
      <c r="AD3368">
        <f t="shared" si="1216"/>
        <v>1</v>
      </c>
      <c r="AE3368" s="4" t="s">
        <v>2828</v>
      </c>
      <c r="AF3368" s="9" t="s">
        <v>2829</v>
      </c>
      <c r="AG3368">
        <v>0</v>
      </c>
      <c r="AH3368">
        <v>0</v>
      </c>
      <c r="AI3368">
        <v>0</v>
      </c>
      <c r="AJ3368">
        <v>1</v>
      </c>
      <c r="AK3368" s="9" t="s">
        <v>2840</v>
      </c>
      <c r="AL3368">
        <f t="shared" si="1195"/>
        <v>0</v>
      </c>
      <c r="AM3368">
        <f>IF(AND(INDIRECT(AN3368)='Sample Select backend'!$C$2,INDIRECT(AO3368)=1,INDIRECT(AP3368)='Sample Select backend'!$F$2,INDIRECT(AQ3368)=1,INDIRECT(AR3368)='Sample Select backend'!$M$2),1,0)</f>
        <v>0</v>
      </c>
      <c r="AN3368" t="str">
        <f>_xlfn.CONCAT('Sample Select backend'!$C$4,ROW(AN3368))</f>
        <v>AE3368</v>
      </c>
      <c r="AO3368" s="9" t="str">
        <f>_xlfn.CONCAT('Sample Select backend'!$J$2,ROW(AO3368))</f>
        <v>AJ3368</v>
      </c>
      <c r="AP3368" t="str">
        <f>_xlfn.CONCAT('Sample Select backend'!$F$4,ROW(AP3368))</f>
        <v>AF3368</v>
      </c>
      <c r="AQ3368" t="str">
        <f>_xlfn.CONCAT('Sample Select backend'!$I$10,ROW(AQ3368))</f>
        <v>R3368</v>
      </c>
      <c r="AR3368" t="str">
        <f>_xlfn.CONCAT('Sample Select backend'!$M$4,ROW(AR3368))</f>
        <v>AK3368</v>
      </c>
      <c r="AS3368" t="str">
        <f t="shared" si="1196"/>
        <v>St Maarten</v>
      </c>
      <c r="AT3368" s="9">
        <f t="shared" si="1197"/>
        <v>5</v>
      </c>
      <c r="AU3368">
        <f t="shared" si="1198"/>
        <v>0</v>
      </c>
      <c r="AV3368" s="9">
        <v>1</v>
      </c>
    </row>
    <row r="3369" spans="1:48" x14ac:dyDescent="0.35">
      <c r="A3369" t="s">
        <v>170</v>
      </c>
      <c r="B3369">
        <v>1</v>
      </c>
      <c r="C3369">
        <v>6</v>
      </c>
      <c r="D3369" t="s">
        <v>2234</v>
      </c>
      <c r="E3369">
        <v>-2</v>
      </c>
      <c r="F3369">
        <v>2</v>
      </c>
      <c r="G3369">
        <v>2</v>
      </c>
      <c r="H3369">
        <v>2</v>
      </c>
      <c r="I3369">
        <v>2</v>
      </c>
      <c r="J3369">
        <v>2</v>
      </c>
      <c r="K3369">
        <v>1</v>
      </c>
      <c r="L3369">
        <v>2</v>
      </c>
      <c r="M3369">
        <v>1</v>
      </c>
      <c r="N3369" t="s">
        <v>2769</v>
      </c>
      <c r="O3369" t="s">
        <v>2801</v>
      </c>
      <c r="P3369" t="s">
        <v>2808</v>
      </c>
      <c r="Q3369" t="s">
        <v>2813</v>
      </c>
      <c r="R3369">
        <v>0</v>
      </c>
      <c r="S3369" t="s">
        <v>202</v>
      </c>
      <c r="T3369" t="s">
        <v>202</v>
      </c>
      <c r="U3369" t="s">
        <v>202</v>
      </c>
      <c r="V3369">
        <f t="shared" si="1208"/>
        <v>0</v>
      </c>
      <c r="W3369">
        <f t="shared" si="1209"/>
        <v>1</v>
      </c>
      <c r="X3369">
        <f t="shared" si="1210"/>
        <v>1</v>
      </c>
      <c r="Y3369">
        <f t="shared" si="1211"/>
        <v>1</v>
      </c>
      <c r="Z3369">
        <f t="shared" si="1212"/>
        <v>1</v>
      </c>
      <c r="AA3369">
        <f t="shared" si="1213"/>
        <v>1</v>
      </c>
      <c r="AB3369">
        <f t="shared" si="1214"/>
        <v>1</v>
      </c>
      <c r="AC3369">
        <f t="shared" si="1215"/>
        <v>1</v>
      </c>
      <c r="AD3369">
        <f t="shared" si="1216"/>
        <v>1</v>
      </c>
      <c r="AE3369" s="4" t="s">
        <v>2828</v>
      </c>
      <c r="AF3369" s="9" t="s">
        <v>2829</v>
      </c>
      <c r="AG3369">
        <v>0</v>
      </c>
      <c r="AH3369">
        <v>0</v>
      </c>
      <c r="AI3369">
        <v>0</v>
      </c>
      <c r="AJ3369">
        <v>1</v>
      </c>
      <c r="AK3369" s="9" t="s">
        <v>2840</v>
      </c>
      <c r="AL3369">
        <f t="shared" si="1195"/>
        <v>0</v>
      </c>
      <c r="AM3369">
        <f>IF(AND(INDIRECT(AN3369)='Sample Select backend'!$C$2,INDIRECT(AO3369)=1,INDIRECT(AP3369)='Sample Select backend'!$F$2,INDIRECT(AQ3369)=1,INDIRECT(AR3369)='Sample Select backend'!$M$2),1,0)</f>
        <v>0</v>
      </c>
      <c r="AN3369" t="str">
        <f>_xlfn.CONCAT('Sample Select backend'!$C$4,ROW(AN3369))</f>
        <v>AE3369</v>
      </c>
      <c r="AO3369" s="9" t="str">
        <f>_xlfn.CONCAT('Sample Select backend'!$J$2,ROW(AO3369))</f>
        <v>AJ3369</v>
      </c>
      <c r="AP3369" t="str">
        <f>_xlfn.CONCAT('Sample Select backend'!$F$4,ROW(AP3369))</f>
        <v>AF3369</v>
      </c>
      <c r="AQ3369" t="str">
        <f>_xlfn.CONCAT('Sample Select backend'!$I$10,ROW(AQ3369))</f>
        <v>R3369</v>
      </c>
      <c r="AR3369" t="str">
        <f>_xlfn.CONCAT('Sample Select backend'!$M$4,ROW(AR3369))</f>
        <v>AK3369</v>
      </c>
      <c r="AS3369" t="str">
        <f t="shared" si="1196"/>
        <v>St Maarten</v>
      </c>
      <c r="AT3369" s="9">
        <f t="shared" si="1197"/>
        <v>6</v>
      </c>
      <c r="AU3369">
        <f t="shared" si="1198"/>
        <v>0</v>
      </c>
      <c r="AV3369" s="9">
        <v>1</v>
      </c>
    </row>
    <row r="3370" spans="1:48" x14ac:dyDescent="0.35">
      <c r="A3370" t="s">
        <v>170</v>
      </c>
      <c r="B3370">
        <v>9</v>
      </c>
      <c r="C3370">
        <v>34</v>
      </c>
      <c r="D3370" t="s">
        <v>2238</v>
      </c>
      <c r="E3370">
        <v>2</v>
      </c>
      <c r="F3370">
        <v>2</v>
      </c>
      <c r="G3370">
        <v>2</v>
      </c>
      <c r="H3370">
        <v>-1</v>
      </c>
      <c r="I3370">
        <v>2</v>
      </c>
      <c r="J3370">
        <v>2</v>
      </c>
      <c r="K3370">
        <v>1</v>
      </c>
      <c r="L3370">
        <v>2</v>
      </c>
      <c r="M3370">
        <v>1</v>
      </c>
      <c r="N3370" t="s">
        <v>2769</v>
      </c>
      <c r="O3370" t="s">
        <v>2801</v>
      </c>
      <c r="P3370" t="s">
        <v>2808</v>
      </c>
      <c r="Q3370" t="s">
        <v>2813</v>
      </c>
      <c r="R3370">
        <v>0</v>
      </c>
      <c r="S3370" t="s">
        <v>202</v>
      </c>
      <c r="T3370" t="s">
        <v>202</v>
      </c>
      <c r="U3370" t="s">
        <v>202</v>
      </c>
      <c r="V3370">
        <f t="shared" si="1208"/>
        <v>1</v>
      </c>
      <c r="W3370">
        <f t="shared" si="1209"/>
        <v>1</v>
      </c>
      <c r="X3370">
        <f t="shared" si="1210"/>
        <v>1</v>
      </c>
      <c r="Y3370">
        <f t="shared" si="1211"/>
        <v>0</v>
      </c>
      <c r="Z3370">
        <f t="shared" si="1212"/>
        <v>1</v>
      </c>
      <c r="AA3370">
        <f t="shared" si="1213"/>
        <v>1</v>
      </c>
      <c r="AB3370">
        <f t="shared" si="1214"/>
        <v>1</v>
      </c>
      <c r="AC3370">
        <f t="shared" si="1215"/>
        <v>1</v>
      </c>
      <c r="AD3370">
        <f t="shared" si="1216"/>
        <v>1</v>
      </c>
      <c r="AE3370" s="4" t="s">
        <v>2828</v>
      </c>
      <c r="AF3370" s="9" t="s">
        <v>2829</v>
      </c>
      <c r="AG3370">
        <v>0</v>
      </c>
      <c r="AH3370">
        <v>0</v>
      </c>
      <c r="AI3370">
        <v>0</v>
      </c>
      <c r="AJ3370">
        <v>1</v>
      </c>
      <c r="AK3370" s="9" t="s">
        <v>2840</v>
      </c>
      <c r="AL3370">
        <f t="shared" si="1195"/>
        <v>0</v>
      </c>
      <c r="AM3370">
        <f>IF(AND(INDIRECT(AN3370)='Sample Select backend'!$C$2,INDIRECT(AO3370)=1,INDIRECT(AP3370)='Sample Select backend'!$F$2,INDIRECT(AQ3370)=1,INDIRECT(AR3370)='Sample Select backend'!$M$2),1,0)</f>
        <v>0</v>
      </c>
      <c r="AN3370" t="str">
        <f>_xlfn.CONCAT('Sample Select backend'!$C$4,ROW(AN3370))</f>
        <v>AE3370</v>
      </c>
      <c r="AO3370" s="9" t="str">
        <f>_xlfn.CONCAT('Sample Select backend'!$J$2,ROW(AO3370))</f>
        <v>AJ3370</v>
      </c>
      <c r="AP3370" t="str">
        <f>_xlfn.CONCAT('Sample Select backend'!$F$4,ROW(AP3370))</f>
        <v>AF3370</v>
      </c>
      <c r="AQ3370" t="str">
        <f>_xlfn.CONCAT('Sample Select backend'!$I$10,ROW(AQ3370))</f>
        <v>R3370</v>
      </c>
      <c r="AR3370" t="str">
        <f>_xlfn.CONCAT('Sample Select backend'!$M$4,ROW(AR3370))</f>
        <v>AK3370</v>
      </c>
      <c r="AS3370" t="str">
        <f t="shared" si="1196"/>
        <v>St Maarten</v>
      </c>
      <c r="AT3370" s="9">
        <f t="shared" si="1197"/>
        <v>34</v>
      </c>
      <c r="AU3370">
        <f t="shared" si="1198"/>
        <v>0</v>
      </c>
      <c r="AV3370" s="9">
        <v>1</v>
      </c>
    </row>
    <row r="3371" spans="1:48" x14ac:dyDescent="0.35">
      <c r="A3371" t="s">
        <v>170</v>
      </c>
      <c r="B3371">
        <v>6</v>
      </c>
      <c r="C3371">
        <v>28</v>
      </c>
      <c r="D3371" t="s">
        <v>2240</v>
      </c>
      <c r="E3371">
        <v>2</v>
      </c>
      <c r="F3371">
        <v>2</v>
      </c>
      <c r="G3371">
        <v>2</v>
      </c>
      <c r="H3371">
        <v>-1</v>
      </c>
      <c r="I3371">
        <v>2</v>
      </c>
      <c r="J3371">
        <v>2</v>
      </c>
      <c r="K3371">
        <v>1</v>
      </c>
      <c r="L3371">
        <v>1</v>
      </c>
      <c r="M3371">
        <v>1</v>
      </c>
      <c r="N3371" t="s">
        <v>2769</v>
      </c>
      <c r="O3371" t="s">
        <v>2801</v>
      </c>
      <c r="P3371" t="s">
        <v>2808</v>
      </c>
      <c r="Q3371" t="s">
        <v>2813</v>
      </c>
      <c r="R3371">
        <v>0</v>
      </c>
      <c r="S3371" t="s">
        <v>202</v>
      </c>
      <c r="T3371" t="s">
        <v>202</v>
      </c>
      <c r="U3371" t="s">
        <v>202</v>
      </c>
      <c r="V3371">
        <f t="shared" si="1208"/>
        <v>1</v>
      </c>
      <c r="W3371">
        <f t="shared" si="1209"/>
        <v>1</v>
      </c>
      <c r="X3371">
        <f t="shared" si="1210"/>
        <v>1</v>
      </c>
      <c r="Y3371">
        <f t="shared" si="1211"/>
        <v>0</v>
      </c>
      <c r="Z3371">
        <f t="shared" si="1212"/>
        <v>1</v>
      </c>
      <c r="AA3371">
        <f t="shared" si="1213"/>
        <v>1</v>
      </c>
      <c r="AB3371">
        <f t="shared" si="1214"/>
        <v>1</v>
      </c>
      <c r="AC3371">
        <f t="shared" si="1215"/>
        <v>1</v>
      </c>
      <c r="AD3371">
        <f t="shared" si="1216"/>
        <v>1</v>
      </c>
      <c r="AE3371" s="4" t="s">
        <v>2828</v>
      </c>
      <c r="AF3371" s="9" t="s">
        <v>2829</v>
      </c>
      <c r="AG3371">
        <v>0</v>
      </c>
      <c r="AH3371">
        <v>0</v>
      </c>
      <c r="AI3371">
        <v>0</v>
      </c>
      <c r="AJ3371">
        <v>1</v>
      </c>
      <c r="AK3371" s="9" t="s">
        <v>2840</v>
      </c>
      <c r="AL3371">
        <f t="shared" si="1195"/>
        <v>0</v>
      </c>
      <c r="AM3371">
        <f>IF(AND(INDIRECT(AN3371)='Sample Select backend'!$C$2,INDIRECT(AO3371)=1,INDIRECT(AP3371)='Sample Select backend'!$F$2,INDIRECT(AQ3371)=1,INDIRECT(AR3371)='Sample Select backend'!$M$2),1,0)</f>
        <v>0</v>
      </c>
      <c r="AN3371" t="str">
        <f>_xlfn.CONCAT('Sample Select backend'!$C$4,ROW(AN3371))</f>
        <v>AE3371</v>
      </c>
      <c r="AO3371" s="9" t="str">
        <f>_xlfn.CONCAT('Sample Select backend'!$J$2,ROW(AO3371))</f>
        <v>AJ3371</v>
      </c>
      <c r="AP3371" t="str">
        <f>_xlfn.CONCAT('Sample Select backend'!$F$4,ROW(AP3371))</f>
        <v>AF3371</v>
      </c>
      <c r="AQ3371" t="str">
        <f>_xlfn.CONCAT('Sample Select backend'!$I$10,ROW(AQ3371))</f>
        <v>R3371</v>
      </c>
      <c r="AR3371" t="str">
        <f>_xlfn.CONCAT('Sample Select backend'!$M$4,ROW(AR3371))</f>
        <v>AK3371</v>
      </c>
      <c r="AS3371" t="str">
        <f t="shared" si="1196"/>
        <v>St Maarten</v>
      </c>
      <c r="AT3371" s="9">
        <f t="shared" si="1197"/>
        <v>28</v>
      </c>
      <c r="AU3371">
        <f t="shared" si="1198"/>
        <v>0</v>
      </c>
      <c r="AV3371" s="9">
        <v>0</v>
      </c>
    </row>
    <row r="3372" spans="1:48" x14ac:dyDescent="0.35">
      <c r="A3372" t="s">
        <v>170</v>
      </c>
      <c r="B3372">
        <v>9</v>
      </c>
      <c r="C3372">
        <v>34</v>
      </c>
      <c r="D3372" t="s">
        <v>2237</v>
      </c>
      <c r="E3372">
        <v>2</v>
      </c>
      <c r="F3372">
        <v>2</v>
      </c>
      <c r="G3372">
        <v>-2</v>
      </c>
      <c r="H3372">
        <v>-1</v>
      </c>
      <c r="I3372">
        <v>-2</v>
      </c>
      <c r="J3372">
        <v>1</v>
      </c>
      <c r="K3372">
        <v>1</v>
      </c>
      <c r="L3372">
        <v>-2</v>
      </c>
      <c r="M3372">
        <v>1</v>
      </c>
      <c r="N3372" t="s">
        <v>2769</v>
      </c>
      <c r="O3372" t="s">
        <v>2801</v>
      </c>
      <c r="P3372" t="s">
        <v>2808</v>
      </c>
      <c r="Q3372" t="s">
        <v>2813</v>
      </c>
      <c r="R3372">
        <v>0</v>
      </c>
      <c r="S3372" t="s">
        <v>202</v>
      </c>
      <c r="T3372" t="s">
        <v>202</v>
      </c>
      <c r="U3372" t="s">
        <v>202</v>
      </c>
      <c r="V3372">
        <f t="shared" si="1208"/>
        <v>1</v>
      </c>
      <c r="W3372">
        <f t="shared" si="1209"/>
        <v>1</v>
      </c>
      <c r="X3372">
        <f t="shared" si="1210"/>
        <v>0</v>
      </c>
      <c r="Y3372">
        <f t="shared" si="1211"/>
        <v>0</v>
      </c>
      <c r="Z3372">
        <f t="shared" si="1212"/>
        <v>0</v>
      </c>
      <c r="AA3372">
        <f t="shared" si="1213"/>
        <v>1</v>
      </c>
      <c r="AB3372">
        <f t="shared" si="1214"/>
        <v>1</v>
      </c>
      <c r="AC3372">
        <f t="shared" si="1215"/>
        <v>0</v>
      </c>
      <c r="AD3372">
        <f t="shared" si="1216"/>
        <v>1</v>
      </c>
      <c r="AE3372" s="4" t="s">
        <v>2828</v>
      </c>
      <c r="AF3372" s="9" t="s">
        <v>2829</v>
      </c>
      <c r="AG3372">
        <v>0</v>
      </c>
      <c r="AH3372">
        <v>0</v>
      </c>
      <c r="AI3372">
        <v>0</v>
      </c>
      <c r="AJ3372">
        <v>1</v>
      </c>
      <c r="AK3372" s="9" t="s">
        <v>2840</v>
      </c>
      <c r="AL3372">
        <f t="shared" si="1195"/>
        <v>0</v>
      </c>
      <c r="AM3372">
        <f>IF(AND(INDIRECT(AN3372)='Sample Select backend'!$C$2,INDIRECT(AO3372)=1,INDIRECT(AP3372)='Sample Select backend'!$F$2,INDIRECT(AQ3372)=1,INDIRECT(AR3372)='Sample Select backend'!$M$2),1,0)</f>
        <v>0</v>
      </c>
      <c r="AN3372" t="str">
        <f>_xlfn.CONCAT('Sample Select backend'!$C$4,ROW(AN3372))</f>
        <v>AE3372</v>
      </c>
      <c r="AO3372" s="9" t="str">
        <f>_xlfn.CONCAT('Sample Select backend'!$J$2,ROW(AO3372))</f>
        <v>AJ3372</v>
      </c>
      <c r="AP3372" t="str">
        <f>_xlfn.CONCAT('Sample Select backend'!$F$4,ROW(AP3372))</f>
        <v>AF3372</v>
      </c>
      <c r="AQ3372" t="str">
        <f>_xlfn.CONCAT('Sample Select backend'!$I$10,ROW(AQ3372))</f>
        <v>R3372</v>
      </c>
      <c r="AR3372" t="str">
        <f>_xlfn.CONCAT('Sample Select backend'!$M$4,ROW(AR3372))</f>
        <v>AK3372</v>
      </c>
      <c r="AS3372" t="str">
        <f t="shared" si="1196"/>
        <v>St Maarten</v>
      </c>
      <c r="AT3372" s="9">
        <f t="shared" si="1197"/>
        <v>34</v>
      </c>
      <c r="AU3372">
        <f t="shared" si="1198"/>
        <v>0</v>
      </c>
      <c r="AV3372" s="9">
        <v>0</v>
      </c>
    </row>
    <row r="3373" spans="1:48" x14ac:dyDescent="0.35">
      <c r="A3373" s="24" t="s">
        <v>170</v>
      </c>
      <c r="B3373" s="24">
        <v>6</v>
      </c>
      <c r="C3373" s="24">
        <v>26</v>
      </c>
      <c r="D3373" s="24" t="s">
        <v>4342</v>
      </c>
      <c r="E3373" s="24"/>
      <c r="O3373" t="s">
        <v>2801</v>
      </c>
      <c r="P3373" t="s">
        <v>2808</v>
      </c>
      <c r="Q3373" t="s">
        <v>2813</v>
      </c>
      <c r="R3373">
        <v>0</v>
      </c>
      <c r="S3373" t="s">
        <v>202</v>
      </c>
      <c r="T3373" t="s">
        <v>202</v>
      </c>
      <c r="U3373" t="s">
        <v>202</v>
      </c>
      <c r="V3373">
        <v>-1</v>
      </c>
      <c r="W3373">
        <v>-1</v>
      </c>
      <c r="X3373">
        <v>-1</v>
      </c>
      <c r="Y3373">
        <v>-1</v>
      </c>
      <c r="Z3373">
        <v>-1</v>
      </c>
      <c r="AA3373">
        <v>-1</v>
      </c>
      <c r="AB3373">
        <v>-1</v>
      </c>
      <c r="AC3373">
        <v>-1</v>
      </c>
      <c r="AD3373">
        <v>-1</v>
      </c>
      <c r="AE3373" s="4" t="s">
        <v>2828</v>
      </c>
      <c r="AF3373" s="9" t="s">
        <v>2829</v>
      </c>
      <c r="AG3373">
        <v>0</v>
      </c>
      <c r="AH3373">
        <v>0</v>
      </c>
      <c r="AI3373">
        <v>0</v>
      </c>
      <c r="AJ3373">
        <v>1</v>
      </c>
      <c r="AK3373" s="9" t="s">
        <v>2840</v>
      </c>
      <c r="AL3373">
        <f t="shared" si="1195"/>
        <v>0</v>
      </c>
      <c r="AM3373">
        <f>IF(AND(INDIRECT(AN3373)='Sample Select backend'!$C$2,INDIRECT(AO3373)=1,INDIRECT(AP3373)='Sample Select backend'!$F$2,INDIRECT(AQ3373)=1,INDIRECT(AR3373)='Sample Select backend'!$M$2),1,0)</f>
        <v>0</v>
      </c>
      <c r="AN3373" t="str">
        <f>_xlfn.CONCAT('Sample Select backend'!$C$4,ROW(AN3373))</f>
        <v>AE3373</v>
      </c>
      <c r="AO3373" s="9" t="str">
        <f>_xlfn.CONCAT('Sample Select backend'!$J$2,ROW(AO3373))</f>
        <v>AJ3373</v>
      </c>
      <c r="AP3373" t="str">
        <f>_xlfn.CONCAT('Sample Select backend'!$F$4,ROW(AP3373))</f>
        <v>AF3373</v>
      </c>
      <c r="AQ3373" t="str">
        <f>_xlfn.CONCAT('Sample Select backend'!$I$10,ROW(AQ3373))</f>
        <v>R3373</v>
      </c>
      <c r="AR3373" t="str">
        <f>_xlfn.CONCAT('Sample Select backend'!$M$4,ROW(AR3373))</f>
        <v>AK3373</v>
      </c>
      <c r="AS3373" t="str">
        <f t="shared" si="1196"/>
        <v>St Maarten</v>
      </c>
      <c r="AT3373" s="9">
        <f t="shared" si="1197"/>
        <v>26</v>
      </c>
      <c r="AU3373">
        <f t="shared" si="1198"/>
        <v>0</v>
      </c>
      <c r="AV3373" s="9">
        <v>0</v>
      </c>
    </row>
    <row r="3374" spans="1:48" x14ac:dyDescent="0.35">
      <c r="A3374" s="24" t="s">
        <v>170</v>
      </c>
      <c r="B3374" s="24">
        <v>7</v>
      </c>
      <c r="C3374" s="24">
        <v>30</v>
      </c>
      <c r="D3374" s="24" t="s">
        <v>4343</v>
      </c>
      <c r="E3374" s="24"/>
      <c r="O3374" t="s">
        <v>2801</v>
      </c>
      <c r="P3374" t="s">
        <v>2808</v>
      </c>
      <c r="Q3374" t="s">
        <v>2813</v>
      </c>
      <c r="R3374">
        <v>0</v>
      </c>
      <c r="S3374" t="s">
        <v>202</v>
      </c>
      <c r="T3374" t="s">
        <v>202</v>
      </c>
      <c r="U3374" t="s">
        <v>202</v>
      </c>
      <c r="V3374">
        <v>-1</v>
      </c>
      <c r="W3374">
        <v>-1</v>
      </c>
      <c r="X3374">
        <v>-1</v>
      </c>
      <c r="Y3374">
        <v>-1</v>
      </c>
      <c r="Z3374">
        <v>-1</v>
      </c>
      <c r="AA3374">
        <v>-1</v>
      </c>
      <c r="AB3374">
        <v>-1</v>
      </c>
      <c r="AC3374">
        <v>-1</v>
      </c>
      <c r="AD3374">
        <v>-1</v>
      </c>
      <c r="AE3374" s="4" t="s">
        <v>2828</v>
      </c>
      <c r="AF3374" s="9" t="s">
        <v>2829</v>
      </c>
      <c r="AG3374">
        <v>0</v>
      </c>
      <c r="AH3374">
        <v>0</v>
      </c>
      <c r="AI3374">
        <v>0</v>
      </c>
      <c r="AJ3374">
        <v>1</v>
      </c>
      <c r="AK3374" s="9" t="s">
        <v>2840</v>
      </c>
      <c r="AL3374">
        <f t="shared" si="1195"/>
        <v>0</v>
      </c>
      <c r="AM3374">
        <f>IF(AND(INDIRECT(AN3374)='Sample Select backend'!$C$2,INDIRECT(AO3374)=1,INDIRECT(AP3374)='Sample Select backend'!$F$2,INDIRECT(AQ3374)=1,INDIRECT(AR3374)='Sample Select backend'!$M$2),1,0)</f>
        <v>0</v>
      </c>
      <c r="AN3374" t="str">
        <f>_xlfn.CONCAT('Sample Select backend'!$C$4,ROW(AN3374))</f>
        <v>AE3374</v>
      </c>
      <c r="AO3374" s="9" t="str">
        <f>_xlfn.CONCAT('Sample Select backend'!$J$2,ROW(AO3374))</f>
        <v>AJ3374</v>
      </c>
      <c r="AP3374" t="str">
        <f>_xlfn.CONCAT('Sample Select backend'!$F$4,ROW(AP3374))</f>
        <v>AF3374</v>
      </c>
      <c r="AQ3374" t="str">
        <f>_xlfn.CONCAT('Sample Select backend'!$I$10,ROW(AQ3374))</f>
        <v>R3374</v>
      </c>
      <c r="AR3374" t="str">
        <f>_xlfn.CONCAT('Sample Select backend'!$M$4,ROW(AR3374))</f>
        <v>AK3374</v>
      </c>
      <c r="AS3374" t="str">
        <f t="shared" si="1196"/>
        <v>St Maarten</v>
      </c>
      <c r="AT3374" s="9">
        <f t="shared" si="1197"/>
        <v>30</v>
      </c>
      <c r="AU3374">
        <f t="shared" si="1198"/>
        <v>0</v>
      </c>
      <c r="AV3374" s="9">
        <v>0</v>
      </c>
    </row>
    <row r="3375" spans="1:48" x14ac:dyDescent="0.35">
      <c r="A3375" s="24" t="s">
        <v>170</v>
      </c>
      <c r="B3375" s="24">
        <v>5</v>
      </c>
      <c r="C3375" s="24" t="s">
        <v>204</v>
      </c>
      <c r="D3375" s="24" t="s">
        <v>4344</v>
      </c>
      <c r="E3375" s="24"/>
      <c r="O3375" t="s">
        <v>2801</v>
      </c>
      <c r="P3375" t="s">
        <v>2808</v>
      </c>
      <c r="Q3375" t="s">
        <v>2813</v>
      </c>
      <c r="R3375">
        <v>0</v>
      </c>
      <c r="S3375" t="s">
        <v>202</v>
      </c>
      <c r="T3375" t="s">
        <v>202</v>
      </c>
      <c r="U3375" t="s">
        <v>202</v>
      </c>
      <c r="V3375">
        <v>-1</v>
      </c>
      <c r="W3375">
        <v>-1</v>
      </c>
      <c r="X3375">
        <v>-1</v>
      </c>
      <c r="Y3375">
        <v>-1</v>
      </c>
      <c r="Z3375">
        <v>-1</v>
      </c>
      <c r="AA3375">
        <v>-1</v>
      </c>
      <c r="AB3375">
        <v>-1</v>
      </c>
      <c r="AC3375">
        <v>-1</v>
      </c>
      <c r="AD3375">
        <v>-1</v>
      </c>
      <c r="AE3375" s="4" t="s">
        <v>2828</v>
      </c>
      <c r="AF3375" s="9" t="s">
        <v>2829</v>
      </c>
      <c r="AG3375">
        <v>0</v>
      </c>
      <c r="AH3375">
        <v>0</v>
      </c>
      <c r="AI3375">
        <v>0</v>
      </c>
      <c r="AJ3375">
        <v>1</v>
      </c>
      <c r="AK3375" s="9" t="s">
        <v>2840</v>
      </c>
      <c r="AL3375">
        <f t="shared" si="1195"/>
        <v>0</v>
      </c>
      <c r="AM3375">
        <f>IF(AND(INDIRECT(AN3375)='Sample Select backend'!$C$2,INDIRECT(AO3375)=1,INDIRECT(AP3375)='Sample Select backend'!$F$2,INDIRECT(AQ3375)=1,INDIRECT(AR3375)='Sample Select backend'!$M$2),1,0)</f>
        <v>0</v>
      </c>
      <c r="AN3375" t="str">
        <f>_xlfn.CONCAT('Sample Select backend'!$C$4,ROW(AN3375))</f>
        <v>AE3375</v>
      </c>
      <c r="AO3375" s="9" t="str">
        <f>_xlfn.CONCAT('Sample Select backend'!$J$2,ROW(AO3375))</f>
        <v>AJ3375</v>
      </c>
      <c r="AP3375" t="str">
        <f>_xlfn.CONCAT('Sample Select backend'!$F$4,ROW(AP3375))</f>
        <v>AF3375</v>
      </c>
      <c r="AQ3375" t="str">
        <f>_xlfn.CONCAT('Sample Select backend'!$I$10,ROW(AQ3375))</f>
        <v>R3375</v>
      </c>
      <c r="AR3375" t="str">
        <f>_xlfn.CONCAT('Sample Select backend'!$M$4,ROW(AR3375))</f>
        <v>AK3375</v>
      </c>
      <c r="AS3375" t="str">
        <f t="shared" si="1196"/>
        <v>St Maarten</v>
      </c>
      <c r="AT3375" s="9" t="str">
        <f t="shared" si="1197"/>
        <v>General</v>
      </c>
      <c r="AU3375">
        <f t="shared" si="1198"/>
        <v>0</v>
      </c>
      <c r="AV3375" s="9">
        <v>0</v>
      </c>
    </row>
    <row r="3376" spans="1:48" x14ac:dyDescent="0.35">
      <c r="A3376" s="24" t="s">
        <v>170</v>
      </c>
      <c r="B3376" s="24">
        <v>6</v>
      </c>
      <c r="C3376" s="24">
        <v>28</v>
      </c>
      <c r="D3376" s="24" t="s">
        <v>4345</v>
      </c>
      <c r="E3376" s="24"/>
      <c r="O3376" t="s">
        <v>2801</v>
      </c>
      <c r="P3376" t="s">
        <v>2808</v>
      </c>
      <c r="Q3376" t="s">
        <v>2813</v>
      </c>
      <c r="R3376">
        <v>0</v>
      </c>
      <c r="S3376" t="s">
        <v>202</v>
      </c>
      <c r="T3376" t="s">
        <v>202</v>
      </c>
      <c r="U3376" t="s">
        <v>202</v>
      </c>
      <c r="V3376">
        <v>-1</v>
      </c>
      <c r="W3376">
        <v>-1</v>
      </c>
      <c r="X3376">
        <v>-1</v>
      </c>
      <c r="Y3376">
        <v>-1</v>
      </c>
      <c r="Z3376">
        <v>-1</v>
      </c>
      <c r="AA3376">
        <v>-1</v>
      </c>
      <c r="AB3376">
        <v>-1</v>
      </c>
      <c r="AC3376">
        <v>-1</v>
      </c>
      <c r="AD3376">
        <v>-1</v>
      </c>
      <c r="AE3376" s="4" t="s">
        <v>2828</v>
      </c>
      <c r="AF3376" s="9" t="s">
        <v>2829</v>
      </c>
      <c r="AG3376">
        <v>0</v>
      </c>
      <c r="AH3376">
        <v>0</v>
      </c>
      <c r="AI3376">
        <v>0</v>
      </c>
      <c r="AJ3376">
        <v>1</v>
      </c>
      <c r="AK3376" s="9" t="s">
        <v>2840</v>
      </c>
      <c r="AL3376">
        <f t="shared" si="1195"/>
        <v>0</v>
      </c>
      <c r="AM3376">
        <f>IF(AND(INDIRECT(AN3376)='Sample Select backend'!$C$2,INDIRECT(AO3376)=1,INDIRECT(AP3376)='Sample Select backend'!$F$2,INDIRECT(AQ3376)=1,INDIRECT(AR3376)='Sample Select backend'!$M$2),1,0)</f>
        <v>0</v>
      </c>
      <c r="AN3376" t="str">
        <f>_xlfn.CONCAT('Sample Select backend'!$C$4,ROW(AN3376))</f>
        <v>AE3376</v>
      </c>
      <c r="AO3376" s="9" t="str">
        <f>_xlfn.CONCAT('Sample Select backend'!$J$2,ROW(AO3376))</f>
        <v>AJ3376</v>
      </c>
      <c r="AP3376" t="str">
        <f>_xlfn.CONCAT('Sample Select backend'!$F$4,ROW(AP3376))</f>
        <v>AF3376</v>
      </c>
      <c r="AQ3376" t="str">
        <f>_xlfn.CONCAT('Sample Select backend'!$I$10,ROW(AQ3376))</f>
        <v>R3376</v>
      </c>
      <c r="AR3376" t="str">
        <f>_xlfn.CONCAT('Sample Select backend'!$M$4,ROW(AR3376))</f>
        <v>AK3376</v>
      </c>
      <c r="AS3376" t="str">
        <f t="shared" si="1196"/>
        <v>St Maarten</v>
      </c>
      <c r="AT3376" s="9">
        <f t="shared" si="1197"/>
        <v>28</v>
      </c>
      <c r="AU3376">
        <f t="shared" si="1198"/>
        <v>0</v>
      </c>
      <c r="AV3376" s="9">
        <v>1</v>
      </c>
    </row>
    <row r="3377" spans="1:48" x14ac:dyDescent="0.35">
      <c r="A3377" s="24" t="s">
        <v>170</v>
      </c>
      <c r="B3377" s="24" t="s">
        <v>201</v>
      </c>
      <c r="C3377" s="24" t="s">
        <v>201</v>
      </c>
      <c r="D3377" s="24" t="s">
        <v>4346</v>
      </c>
      <c r="E3377" s="24"/>
      <c r="O3377" t="s">
        <v>2801</v>
      </c>
      <c r="P3377" t="s">
        <v>2808</v>
      </c>
      <c r="Q3377" t="s">
        <v>2813</v>
      </c>
      <c r="R3377">
        <v>0</v>
      </c>
      <c r="S3377" t="s">
        <v>202</v>
      </c>
      <c r="T3377" t="s">
        <v>202</v>
      </c>
      <c r="U3377" t="s">
        <v>202</v>
      </c>
      <c r="V3377">
        <v>-1</v>
      </c>
      <c r="W3377">
        <v>-1</v>
      </c>
      <c r="X3377">
        <v>-1</v>
      </c>
      <c r="Y3377">
        <v>-1</v>
      </c>
      <c r="Z3377">
        <v>-1</v>
      </c>
      <c r="AA3377">
        <v>-1</v>
      </c>
      <c r="AB3377">
        <v>-1</v>
      </c>
      <c r="AC3377">
        <v>-1</v>
      </c>
      <c r="AD3377">
        <v>-1</v>
      </c>
      <c r="AE3377" s="4" t="s">
        <v>2828</v>
      </c>
      <c r="AF3377" s="9" t="s">
        <v>2829</v>
      </c>
      <c r="AG3377">
        <v>0</v>
      </c>
      <c r="AH3377">
        <v>0</v>
      </c>
      <c r="AI3377">
        <v>0</v>
      </c>
      <c r="AJ3377">
        <v>1</v>
      </c>
      <c r="AK3377" s="9" t="s">
        <v>2840</v>
      </c>
      <c r="AL3377">
        <f t="shared" si="1195"/>
        <v>1</v>
      </c>
      <c r="AM3377">
        <f>IF(AND(INDIRECT(AN3377)='Sample Select backend'!$C$2,INDIRECT(AO3377)=1,INDIRECT(AP3377)='Sample Select backend'!$F$2,INDIRECT(AQ3377)=1,INDIRECT(AR3377)='Sample Select backend'!$M$2),1,0)</f>
        <v>0</v>
      </c>
      <c r="AN3377" t="str">
        <f>_xlfn.CONCAT('Sample Select backend'!$C$4,ROW(AN3377))</f>
        <v>AE3377</v>
      </c>
      <c r="AO3377" s="9" t="str">
        <f>_xlfn.CONCAT('Sample Select backend'!$J$2,ROW(AO3377))</f>
        <v>AJ3377</v>
      </c>
      <c r="AP3377" t="str">
        <f>_xlfn.CONCAT('Sample Select backend'!$F$4,ROW(AP3377))</f>
        <v>AF3377</v>
      </c>
      <c r="AQ3377" t="str">
        <f>_xlfn.CONCAT('Sample Select backend'!$I$10,ROW(AQ3377))</f>
        <v>R3377</v>
      </c>
      <c r="AR3377" t="str">
        <f>_xlfn.CONCAT('Sample Select backend'!$M$4,ROW(AR3377))</f>
        <v>AK3377</v>
      </c>
      <c r="AS3377" t="str">
        <f t="shared" si="1196"/>
        <v>St Maarten</v>
      </c>
      <c r="AT3377" s="9" t="str">
        <f t="shared" si="1197"/>
        <v>Other</v>
      </c>
      <c r="AU3377">
        <f t="shared" si="1198"/>
        <v>0</v>
      </c>
      <c r="AV3377" s="9">
        <v>1</v>
      </c>
    </row>
    <row r="3378" spans="1:48" x14ac:dyDescent="0.35">
      <c r="A3378" t="s">
        <v>155</v>
      </c>
      <c r="B3378">
        <v>6</v>
      </c>
      <c r="C3378">
        <v>25</v>
      </c>
      <c r="D3378" t="s">
        <v>2072</v>
      </c>
      <c r="E3378">
        <v>2</v>
      </c>
      <c r="F3378">
        <v>2</v>
      </c>
      <c r="G3378">
        <v>-2</v>
      </c>
      <c r="H3378">
        <v>-1</v>
      </c>
      <c r="I3378">
        <v>2</v>
      </c>
      <c r="J3378">
        <v>1</v>
      </c>
      <c r="K3378">
        <v>1</v>
      </c>
      <c r="L3378">
        <v>2</v>
      </c>
      <c r="M3378">
        <v>1</v>
      </c>
      <c r="N3378" t="s">
        <v>2754</v>
      </c>
      <c r="O3378" t="s">
        <v>2803</v>
      </c>
      <c r="P3378" t="s">
        <v>2809</v>
      </c>
      <c r="Q3378" t="s">
        <v>2814</v>
      </c>
      <c r="R3378">
        <v>0</v>
      </c>
      <c r="S3378">
        <v>-3.63</v>
      </c>
      <c r="T3378">
        <v>-5.86</v>
      </c>
      <c r="U3378">
        <v>249.05</v>
      </c>
      <c r="V3378">
        <f t="shared" ref="V3378:AD3382" si="1217">IF(E3378&gt;0,1,IF(E3378&lt;0,0,-1))</f>
        <v>1</v>
      </c>
      <c r="W3378">
        <f t="shared" si="1217"/>
        <v>1</v>
      </c>
      <c r="X3378">
        <f t="shared" si="1217"/>
        <v>0</v>
      </c>
      <c r="Y3378">
        <f t="shared" si="1217"/>
        <v>0</v>
      </c>
      <c r="Z3378">
        <f t="shared" si="1217"/>
        <v>1</v>
      </c>
      <c r="AA3378">
        <f t="shared" si="1217"/>
        <v>1</v>
      </c>
      <c r="AB3378">
        <f t="shared" si="1217"/>
        <v>1</v>
      </c>
      <c r="AC3378">
        <f t="shared" si="1217"/>
        <v>1</v>
      </c>
      <c r="AD3378">
        <f t="shared" si="1217"/>
        <v>1</v>
      </c>
      <c r="AE3378" s="4" t="s">
        <v>2828</v>
      </c>
      <c r="AF3378" s="9" t="s">
        <v>2829</v>
      </c>
      <c r="AG3378">
        <v>1</v>
      </c>
      <c r="AH3378">
        <v>0</v>
      </c>
      <c r="AI3378">
        <v>0</v>
      </c>
      <c r="AJ3378">
        <v>1</v>
      </c>
      <c r="AK3378" s="9" t="s">
        <v>2840</v>
      </c>
      <c r="AL3378">
        <f t="shared" si="1195"/>
        <v>0</v>
      </c>
      <c r="AM3378">
        <f>IF(AND(INDIRECT(AN3378)='Sample Select backend'!$C$2,INDIRECT(AO3378)=1,INDIRECT(AP3378)='Sample Select backend'!$F$2,INDIRECT(AQ3378)=1,INDIRECT(AR3378)='Sample Select backend'!$M$2),1,0)</f>
        <v>0</v>
      </c>
      <c r="AN3378" t="str">
        <f>_xlfn.CONCAT('Sample Select backend'!$C$4,ROW(AN3378))</f>
        <v>AE3378</v>
      </c>
      <c r="AO3378" s="9" t="str">
        <f>_xlfn.CONCAT('Sample Select backend'!$J$2,ROW(AO3378))</f>
        <v>AJ3378</v>
      </c>
      <c r="AP3378" t="str">
        <f>_xlfn.CONCAT('Sample Select backend'!$F$4,ROW(AP3378))</f>
        <v>AF3378</v>
      </c>
      <c r="AQ3378" t="str">
        <f>_xlfn.CONCAT('Sample Select backend'!$I$10,ROW(AQ3378))</f>
        <v>R3378</v>
      </c>
      <c r="AR3378" t="str">
        <f>_xlfn.CONCAT('Sample Select backend'!$M$4,ROW(AR3378))</f>
        <v>AK3378</v>
      </c>
      <c r="AS3378" t="str">
        <f t="shared" si="1196"/>
        <v>Sudan</v>
      </c>
      <c r="AT3378" s="9">
        <f t="shared" si="1197"/>
        <v>25</v>
      </c>
      <c r="AU3378">
        <f t="shared" si="1198"/>
        <v>1</v>
      </c>
      <c r="AV3378" s="9">
        <v>0</v>
      </c>
    </row>
    <row r="3379" spans="1:48" x14ac:dyDescent="0.35">
      <c r="A3379" t="s">
        <v>155</v>
      </c>
      <c r="B3379">
        <v>9</v>
      </c>
      <c r="C3379" t="s">
        <v>201</v>
      </c>
      <c r="D3379" t="s">
        <v>2071</v>
      </c>
      <c r="E3379">
        <v>-1</v>
      </c>
      <c r="F3379">
        <v>2</v>
      </c>
      <c r="G3379">
        <v>2</v>
      </c>
      <c r="H3379">
        <v>-1</v>
      </c>
      <c r="I3379">
        <v>2</v>
      </c>
      <c r="J3379">
        <v>-2</v>
      </c>
      <c r="K3379">
        <v>1</v>
      </c>
      <c r="L3379">
        <v>1</v>
      </c>
      <c r="M3379">
        <v>1</v>
      </c>
      <c r="N3379" t="s">
        <v>2754</v>
      </c>
      <c r="O3379" t="s">
        <v>2803</v>
      </c>
      <c r="P3379" t="s">
        <v>2809</v>
      </c>
      <c r="Q3379" t="s">
        <v>2814</v>
      </c>
      <c r="R3379">
        <v>0</v>
      </c>
      <c r="S3379">
        <v>-3.63</v>
      </c>
      <c r="T3379">
        <v>-5.86</v>
      </c>
      <c r="U3379">
        <v>249.05</v>
      </c>
      <c r="V3379">
        <f t="shared" si="1217"/>
        <v>0</v>
      </c>
      <c r="W3379">
        <f t="shared" si="1217"/>
        <v>1</v>
      </c>
      <c r="X3379">
        <f t="shared" si="1217"/>
        <v>1</v>
      </c>
      <c r="Y3379">
        <f t="shared" si="1217"/>
        <v>0</v>
      </c>
      <c r="Z3379">
        <f t="shared" si="1217"/>
        <v>1</v>
      </c>
      <c r="AA3379">
        <f t="shared" si="1217"/>
        <v>0</v>
      </c>
      <c r="AB3379">
        <f t="shared" si="1217"/>
        <v>1</v>
      </c>
      <c r="AC3379">
        <f t="shared" si="1217"/>
        <v>1</v>
      </c>
      <c r="AD3379">
        <f t="shared" si="1217"/>
        <v>1</v>
      </c>
      <c r="AE3379" s="4" t="s">
        <v>2828</v>
      </c>
      <c r="AF3379" s="9" t="s">
        <v>2829</v>
      </c>
      <c r="AG3379">
        <v>1</v>
      </c>
      <c r="AH3379">
        <v>0</v>
      </c>
      <c r="AI3379">
        <v>0</v>
      </c>
      <c r="AJ3379">
        <v>1</v>
      </c>
      <c r="AK3379" s="9" t="s">
        <v>2840</v>
      </c>
      <c r="AL3379">
        <f t="shared" si="1195"/>
        <v>0</v>
      </c>
      <c r="AM3379">
        <f>IF(AND(INDIRECT(AN3379)='Sample Select backend'!$C$2,INDIRECT(AO3379)=1,INDIRECT(AP3379)='Sample Select backend'!$F$2,INDIRECT(AQ3379)=1,INDIRECT(AR3379)='Sample Select backend'!$M$2),1,0)</f>
        <v>0</v>
      </c>
      <c r="AN3379" t="str">
        <f>_xlfn.CONCAT('Sample Select backend'!$C$4,ROW(AN3379))</f>
        <v>AE3379</v>
      </c>
      <c r="AO3379" s="9" t="str">
        <f>_xlfn.CONCAT('Sample Select backend'!$J$2,ROW(AO3379))</f>
        <v>AJ3379</v>
      </c>
      <c r="AP3379" t="str">
        <f>_xlfn.CONCAT('Sample Select backend'!$F$4,ROW(AP3379))</f>
        <v>AF3379</v>
      </c>
      <c r="AQ3379" t="str">
        <f>_xlfn.CONCAT('Sample Select backend'!$I$10,ROW(AQ3379))</f>
        <v>R3379</v>
      </c>
      <c r="AR3379" t="str">
        <f>_xlfn.CONCAT('Sample Select backend'!$M$4,ROW(AR3379))</f>
        <v>AK3379</v>
      </c>
      <c r="AS3379" t="str">
        <f t="shared" si="1196"/>
        <v>Sudan</v>
      </c>
      <c r="AT3379" s="9" t="str">
        <f t="shared" si="1197"/>
        <v>Other</v>
      </c>
      <c r="AU3379">
        <f t="shared" si="1198"/>
        <v>0</v>
      </c>
      <c r="AV3379" s="9">
        <v>1</v>
      </c>
    </row>
    <row r="3380" spans="1:48" x14ac:dyDescent="0.35">
      <c r="A3380" t="s">
        <v>155</v>
      </c>
      <c r="B3380">
        <v>8</v>
      </c>
      <c r="C3380" t="s">
        <v>212</v>
      </c>
      <c r="D3380" t="s">
        <v>2074</v>
      </c>
      <c r="N3380" t="s">
        <v>2754</v>
      </c>
      <c r="O3380" t="s">
        <v>2803</v>
      </c>
      <c r="P3380" t="s">
        <v>2809</v>
      </c>
      <c r="Q3380" t="s">
        <v>2814</v>
      </c>
      <c r="R3380">
        <v>0</v>
      </c>
      <c r="S3380">
        <v>-3.63</v>
      </c>
      <c r="T3380">
        <v>-5.86</v>
      </c>
      <c r="U3380">
        <v>249.05</v>
      </c>
      <c r="V3380">
        <f t="shared" si="1217"/>
        <v>-1</v>
      </c>
      <c r="W3380">
        <f t="shared" si="1217"/>
        <v>-1</v>
      </c>
      <c r="X3380">
        <f t="shared" si="1217"/>
        <v>-1</v>
      </c>
      <c r="Y3380">
        <f t="shared" si="1217"/>
        <v>-1</v>
      </c>
      <c r="Z3380">
        <f t="shared" si="1217"/>
        <v>-1</v>
      </c>
      <c r="AA3380">
        <f t="shared" si="1217"/>
        <v>-1</v>
      </c>
      <c r="AB3380">
        <f t="shared" si="1217"/>
        <v>-1</v>
      </c>
      <c r="AC3380">
        <f t="shared" si="1217"/>
        <v>-1</v>
      </c>
      <c r="AD3380">
        <f t="shared" si="1217"/>
        <v>-1</v>
      </c>
      <c r="AE3380" s="4" t="s">
        <v>2828</v>
      </c>
      <c r="AF3380" s="9" t="s">
        <v>2829</v>
      </c>
      <c r="AG3380">
        <v>1</v>
      </c>
      <c r="AH3380">
        <v>0</v>
      </c>
      <c r="AI3380">
        <v>0</v>
      </c>
      <c r="AJ3380">
        <v>1</v>
      </c>
      <c r="AK3380" s="9" t="s">
        <v>2840</v>
      </c>
      <c r="AL3380">
        <f t="shared" si="1195"/>
        <v>0</v>
      </c>
      <c r="AM3380">
        <f>IF(AND(INDIRECT(AN3380)='Sample Select backend'!$C$2,INDIRECT(AO3380)=1,INDIRECT(AP3380)='Sample Select backend'!$F$2,INDIRECT(AQ3380)=1,INDIRECT(AR3380)='Sample Select backend'!$M$2),1,0)</f>
        <v>0</v>
      </c>
      <c r="AN3380" t="str">
        <f>_xlfn.CONCAT('Sample Select backend'!$C$4,ROW(AN3380))</f>
        <v>AE3380</v>
      </c>
      <c r="AO3380" s="9" t="str">
        <f>_xlfn.CONCAT('Sample Select backend'!$J$2,ROW(AO3380))</f>
        <v>AJ3380</v>
      </c>
      <c r="AP3380" t="str">
        <f>_xlfn.CONCAT('Sample Select backend'!$F$4,ROW(AP3380))</f>
        <v>AF3380</v>
      </c>
      <c r="AQ3380" t="str">
        <f>_xlfn.CONCAT('Sample Select backend'!$I$10,ROW(AQ3380))</f>
        <v>R3380</v>
      </c>
      <c r="AR3380" t="str">
        <f>_xlfn.CONCAT('Sample Select backend'!$M$4,ROW(AR3380))</f>
        <v>AK3380</v>
      </c>
      <c r="AS3380" t="str">
        <f t="shared" si="1196"/>
        <v>Sudan</v>
      </c>
      <c r="AT3380" s="9" t="str">
        <f t="shared" si="1197"/>
        <v>Other</v>
      </c>
      <c r="AU3380">
        <f t="shared" si="1198"/>
        <v>0</v>
      </c>
      <c r="AV3380" s="9">
        <v>1</v>
      </c>
    </row>
    <row r="3381" spans="1:48" x14ac:dyDescent="0.35">
      <c r="A3381" t="s">
        <v>155</v>
      </c>
      <c r="B3381">
        <v>5</v>
      </c>
      <c r="C3381" t="s">
        <v>204</v>
      </c>
      <c r="D3381" t="s">
        <v>2070</v>
      </c>
      <c r="E3381">
        <v>1</v>
      </c>
      <c r="F3381">
        <v>-2</v>
      </c>
      <c r="G3381">
        <v>-2</v>
      </c>
      <c r="H3381">
        <v>-1</v>
      </c>
      <c r="I3381">
        <v>-2</v>
      </c>
      <c r="J3381">
        <v>1</v>
      </c>
      <c r="K3381">
        <v>1</v>
      </c>
      <c r="L3381">
        <v>2</v>
      </c>
      <c r="M3381">
        <v>1</v>
      </c>
      <c r="N3381" t="s">
        <v>2754</v>
      </c>
      <c r="O3381" t="s">
        <v>2803</v>
      </c>
      <c r="P3381" t="s">
        <v>2809</v>
      </c>
      <c r="Q3381" t="s">
        <v>2814</v>
      </c>
      <c r="R3381">
        <v>0</v>
      </c>
      <c r="S3381">
        <v>-3.63</v>
      </c>
      <c r="T3381">
        <v>-5.86</v>
      </c>
      <c r="U3381">
        <v>249.05</v>
      </c>
      <c r="V3381">
        <f t="shared" si="1217"/>
        <v>1</v>
      </c>
      <c r="W3381">
        <f t="shared" si="1217"/>
        <v>0</v>
      </c>
      <c r="X3381">
        <f t="shared" si="1217"/>
        <v>0</v>
      </c>
      <c r="Y3381">
        <f t="shared" si="1217"/>
        <v>0</v>
      </c>
      <c r="Z3381">
        <f t="shared" si="1217"/>
        <v>0</v>
      </c>
      <c r="AA3381">
        <f t="shared" si="1217"/>
        <v>1</v>
      </c>
      <c r="AB3381">
        <f t="shared" si="1217"/>
        <v>1</v>
      </c>
      <c r="AC3381">
        <f t="shared" si="1217"/>
        <v>1</v>
      </c>
      <c r="AD3381">
        <f t="shared" si="1217"/>
        <v>1</v>
      </c>
      <c r="AE3381" s="4" t="s">
        <v>2828</v>
      </c>
      <c r="AF3381" s="9" t="s">
        <v>2829</v>
      </c>
      <c r="AG3381">
        <v>1</v>
      </c>
      <c r="AH3381">
        <v>0</v>
      </c>
      <c r="AI3381">
        <v>0</v>
      </c>
      <c r="AJ3381">
        <v>1</v>
      </c>
      <c r="AK3381" s="9" t="s">
        <v>2840</v>
      </c>
      <c r="AL3381">
        <f t="shared" si="1195"/>
        <v>0</v>
      </c>
      <c r="AM3381">
        <f>IF(AND(INDIRECT(AN3381)='Sample Select backend'!$C$2,INDIRECT(AO3381)=1,INDIRECT(AP3381)='Sample Select backend'!$F$2,INDIRECT(AQ3381)=1,INDIRECT(AR3381)='Sample Select backend'!$M$2),1,0)</f>
        <v>0</v>
      </c>
      <c r="AN3381" t="str">
        <f>_xlfn.CONCAT('Sample Select backend'!$C$4,ROW(AN3381))</f>
        <v>AE3381</v>
      </c>
      <c r="AO3381" s="9" t="str">
        <f>_xlfn.CONCAT('Sample Select backend'!$J$2,ROW(AO3381))</f>
        <v>AJ3381</v>
      </c>
      <c r="AP3381" t="str">
        <f>_xlfn.CONCAT('Sample Select backend'!$F$4,ROW(AP3381))</f>
        <v>AF3381</v>
      </c>
      <c r="AQ3381" t="str">
        <f>_xlfn.CONCAT('Sample Select backend'!$I$10,ROW(AQ3381))</f>
        <v>R3381</v>
      </c>
      <c r="AR3381" t="str">
        <f>_xlfn.CONCAT('Sample Select backend'!$M$4,ROW(AR3381))</f>
        <v>AK3381</v>
      </c>
      <c r="AS3381" t="str">
        <f t="shared" si="1196"/>
        <v>Sudan</v>
      </c>
      <c r="AT3381" s="9" t="str">
        <f t="shared" si="1197"/>
        <v>General</v>
      </c>
      <c r="AU3381">
        <f t="shared" si="1198"/>
        <v>0</v>
      </c>
      <c r="AV3381" s="9">
        <v>0</v>
      </c>
    </row>
    <row r="3382" spans="1:48" x14ac:dyDescent="0.35">
      <c r="A3382" t="s">
        <v>155</v>
      </c>
      <c r="B3382">
        <v>6</v>
      </c>
      <c r="C3382">
        <v>25</v>
      </c>
      <c r="D3382" t="s">
        <v>2073</v>
      </c>
      <c r="E3382">
        <v>1</v>
      </c>
      <c r="F3382">
        <v>2</v>
      </c>
      <c r="H3382">
        <v>-1</v>
      </c>
      <c r="I3382">
        <v>-2</v>
      </c>
      <c r="J3382">
        <v>-2</v>
      </c>
      <c r="K3382">
        <v>1</v>
      </c>
      <c r="L3382">
        <v>-2</v>
      </c>
      <c r="M3382">
        <v>1</v>
      </c>
      <c r="N3382" t="s">
        <v>2754</v>
      </c>
      <c r="O3382" t="s">
        <v>2803</v>
      </c>
      <c r="P3382" t="s">
        <v>2809</v>
      </c>
      <c r="Q3382" t="s">
        <v>2814</v>
      </c>
      <c r="R3382">
        <v>0</v>
      </c>
      <c r="S3382">
        <v>-3.63</v>
      </c>
      <c r="T3382">
        <v>-5.86</v>
      </c>
      <c r="U3382">
        <v>249.05</v>
      </c>
      <c r="V3382">
        <f t="shared" si="1217"/>
        <v>1</v>
      </c>
      <c r="W3382">
        <f t="shared" si="1217"/>
        <v>1</v>
      </c>
      <c r="X3382">
        <f t="shared" si="1217"/>
        <v>-1</v>
      </c>
      <c r="Y3382">
        <f t="shared" si="1217"/>
        <v>0</v>
      </c>
      <c r="Z3382">
        <f t="shared" si="1217"/>
        <v>0</v>
      </c>
      <c r="AA3382">
        <f t="shared" si="1217"/>
        <v>0</v>
      </c>
      <c r="AB3382">
        <f t="shared" si="1217"/>
        <v>1</v>
      </c>
      <c r="AC3382">
        <f t="shared" si="1217"/>
        <v>0</v>
      </c>
      <c r="AD3382">
        <f t="shared" si="1217"/>
        <v>1</v>
      </c>
      <c r="AE3382" s="4" t="s">
        <v>2828</v>
      </c>
      <c r="AF3382" s="9" t="s">
        <v>2829</v>
      </c>
      <c r="AG3382">
        <v>1</v>
      </c>
      <c r="AH3382">
        <v>0</v>
      </c>
      <c r="AI3382">
        <v>0</v>
      </c>
      <c r="AJ3382">
        <v>1</v>
      </c>
      <c r="AK3382" s="9" t="s">
        <v>2840</v>
      </c>
      <c r="AL3382">
        <f t="shared" si="1195"/>
        <v>0</v>
      </c>
      <c r="AM3382">
        <f>IF(AND(INDIRECT(AN3382)='Sample Select backend'!$C$2,INDIRECT(AO3382)=1,INDIRECT(AP3382)='Sample Select backend'!$F$2,INDIRECT(AQ3382)=1,INDIRECT(AR3382)='Sample Select backend'!$M$2),1,0)</f>
        <v>0</v>
      </c>
      <c r="AN3382" t="str">
        <f>_xlfn.CONCAT('Sample Select backend'!$C$4,ROW(AN3382))</f>
        <v>AE3382</v>
      </c>
      <c r="AO3382" s="9" t="str">
        <f>_xlfn.CONCAT('Sample Select backend'!$J$2,ROW(AO3382))</f>
        <v>AJ3382</v>
      </c>
      <c r="AP3382" t="str">
        <f>_xlfn.CONCAT('Sample Select backend'!$F$4,ROW(AP3382))</f>
        <v>AF3382</v>
      </c>
      <c r="AQ3382" t="str">
        <f>_xlfn.CONCAT('Sample Select backend'!$I$10,ROW(AQ3382))</f>
        <v>R3382</v>
      </c>
      <c r="AR3382" t="str">
        <f>_xlfn.CONCAT('Sample Select backend'!$M$4,ROW(AR3382))</f>
        <v>AK3382</v>
      </c>
      <c r="AS3382" t="str">
        <f t="shared" si="1196"/>
        <v>Sudan</v>
      </c>
      <c r="AT3382" s="9">
        <f t="shared" si="1197"/>
        <v>25</v>
      </c>
      <c r="AU3382">
        <f t="shared" si="1198"/>
        <v>0</v>
      </c>
      <c r="AV3382" s="9">
        <v>0</v>
      </c>
    </row>
    <row r="3383" spans="1:48" x14ac:dyDescent="0.35">
      <c r="A3383" s="24" t="s">
        <v>155</v>
      </c>
      <c r="B3383" s="24">
        <v>8</v>
      </c>
      <c r="C3383" s="24">
        <v>33</v>
      </c>
      <c r="D3383" s="24" t="s">
        <v>4349</v>
      </c>
      <c r="E3383" s="24"/>
      <c r="O3383" t="s">
        <v>2803</v>
      </c>
      <c r="P3383" t="s">
        <v>2809</v>
      </c>
      <c r="Q3383" t="s">
        <v>2814</v>
      </c>
      <c r="R3383">
        <v>0</v>
      </c>
      <c r="S3383">
        <v>-3.63</v>
      </c>
      <c r="T3383">
        <v>-5.86</v>
      </c>
      <c r="U3383">
        <v>249.05</v>
      </c>
      <c r="V3383">
        <v>-1</v>
      </c>
      <c r="W3383">
        <v>-1</v>
      </c>
      <c r="X3383">
        <v>-1</v>
      </c>
      <c r="Y3383">
        <v>-1</v>
      </c>
      <c r="Z3383">
        <v>-1</v>
      </c>
      <c r="AA3383">
        <v>-1</v>
      </c>
      <c r="AB3383">
        <v>-1</v>
      </c>
      <c r="AC3383">
        <v>-1</v>
      </c>
      <c r="AD3383">
        <v>-1</v>
      </c>
      <c r="AE3383" s="4" t="s">
        <v>2828</v>
      </c>
      <c r="AF3383" s="9" t="s">
        <v>2829</v>
      </c>
      <c r="AG3383">
        <v>1</v>
      </c>
      <c r="AH3383">
        <v>0</v>
      </c>
      <c r="AI3383">
        <v>0</v>
      </c>
      <c r="AJ3383">
        <v>1</v>
      </c>
      <c r="AK3383" s="9" t="s">
        <v>2840</v>
      </c>
      <c r="AL3383">
        <f t="shared" si="1195"/>
        <v>0</v>
      </c>
      <c r="AM3383">
        <f>IF(AND(INDIRECT(AN3383)='Sample Select backend'!$C$2,INDIRECT(AO3383)=1,INDIRECT(AP3383)='Sample Select backend'!$F$2,INDIRECT(AQ3383)=1,INDIRECT(AR3383)='Sample Select backend'!$M$2),1,0)</f>
        <v>0</v>
      </c>
      <c r="AN3383" t="str">
        <f>_xlfn.CONCAT('Sample Select backend'!$C$4,ROW(AN3383))</f>
        <v>AE3383</v>
      </c>
      <c r="AO3383" s="9" t="str">
        <f>_xlfn.CONCAT('Sample Select backend'!$J$2,ROW(AO3383))</f>
        <v>AJ3383</v>
      </c>
      <c r="AP3383" t="str">
        <f>_xlfn.CONCAT('Sample Select backend'!$F$4,ROW(AP3383))</f>
        <v>AF3383</v>
      </c>
      <c r="AQ3383" t="str">
        <f>_xlfn.CONCAT('Sample Select backend'!$I$10,ROW(AQ3383))</f>
        <v>R3383</v>
      </c>
      <c r="AR3383" t="str">
        <f>_xlfn.CONCAT('Sample Select backend'!$M$4,ROW(AR3383))</f>
        <v>AK3383</v>
      </c>
      <c r="AS3383" t="str">
        <f t="shared" si="1196"/>
        <v>Sudan</v>
      </c>
      <c r="AT3383" s="9">
        <f t="shared" si="1197"/>
        <v>33</v>
      </c>
      <c r="AU3383">
        <f t="shared" si="1198"/>
        <v>0</v>
      </c>
      <c r="AV3383" s="9">
        <v>0</v>
      </c>
    </row>
    <row r="3384" spans="1:48" x14ac:dyDescent="0.35">
      <c r="A3384" s="24" t="s">
        <v>155</v>
      </c>
      <c r="B3384" s="24">
        <v>1</v>
      </c>
      <c r="C3384" s="24" t="s">
        <v>206</v>
      </c>
      <c r="D3384" s="24" t="s">
        <v>4350</v>
      </c>
      <c r="E3384" s="24"/>
      <c r="O3384" t="s">
        <v>2803</v>
      </c>
      <c r="P3384" t="s">
        <v>2809</v>
      </c>
      <c r="Q3384" t="s">
        <v>2814</v>
      </c>
      <c r="R3384">
        <v>0</v>
      </c>
      <c r="S3384">
        <v>-3.63</v>
      </c>
      <c r="T3384">
        <v>-5.86</v>
      </c>
      <c r="U3384">
        <v>249.05</v>
      </c>
      <c r="V3384">
        <v>-1</v>
      </c>
      <c r="W3384">
        <v>-1</v>
      </c>
      <c r="X3384">
        <v>-1</v>
      </c>
      <c r="Y3384">
        <v>-1</v>
      </c>
      <c r="Z3384">
        <v>-1</v>
      </c>
      <c r="AA3384">
        <v>-1</v>
      </c>
      <c r="AB3384">
        <v>-1</v>
      </c>
      <c r="AC3384">
        <v>-1</v>
      </c>
      <c r="AD3384">
        <v>-1</v>
      </c>
      <c r="AE3384" s="4" t="s">
        <v>2828</v>
      </c>
      <c r="AF3384" s="9" t="s">
        <v>2829</v>
      </c>
      <c r="AG3384">
        <v>1</v>
      </c>
      <c r="AH3384">
        <v>0</v>
      </c>
      <c r="AI3384">
        <v>0</v>
      </c>
      <c r="AJ3384">
        <v>1</v>
      </c>
      <c r="AK3384" s="9" t="s">
        <v>2840</v>
      </c>
      <c r="AL3384">
        <f t="shared" si="1195"/>
        <v>0</v>
      </c>
      <c r="AM3384">
        <f>IF(AND(INDIRECT(AN3384)='Sample Select backend'!$C$2,INDIRECT(AO3384)=1,INDIRECT(AP3384)='Sample Select backend'!$F$2,INDIRECT(AQ3384)=1,INDIRECT(AR3384)='Sample Select backend'!$M$2),1,0)</f>
        <v>0</v>
      </c>
      <c r="AN3384" t="str">
        <f>_xlfn.CONCAT('Sample Select backend'!$C$4,ROW(AN3384))</f>
        <v>AE3384</v>
      </c>
      <c r="AO3384" s="9" t="str">
        <f>_xlfn.CONCAT('Sample Select backend'!$J$2,ROW(AO3384))</f>
        <v>AJ3384</v>
      </c>
      <c r="AP3384" t="str">
        <f>_xlfn.CONCAT('Sample Select backend'!$F$4,ROW(AP3384))</f>
        <v>AF3384</v>
      </c>
      <c r="AQ3384" t="str">
        <f>_xlfn.CONCAT('Sample Select backend'!$I$10,ROW(AQ3384))</f>
        <v>R3384</v>
      </c>
      <c r="AR3384" t="str">
        <f>_xlfn.CONCAT('Sample Select backend'!$M$4,ROW(AR3384))</f>
        <v>AK3384</v>
      </c>
      <c r="AS3384" t="str">
        <f t="shared" si="1196"/>
        <v>Sudan</v>
      </c>
      <c r="AT3384" s="9" t="str">
        <f t="shared" si="1197"/>
        <v>Tax exemption/waiver/suspension</v>
      </c>
      <c r="AU3384">
        <f t="shared" si="1198"/>
        <v>0</v>
      </c>
      <c r="AV3384" s="9">
        <v>1</v>
      </c>
    </row>
    <row r="3385" spans="1:48" x14ac:dyDescent="0.35">
      <c r="A3385" s="24" t="s">
        <v>155</v>
      </c>
      <c r="B3385" s="24">
        <v>2</v>
      </c>
      <c r="C3385" s="24" t="s">
        <v>206</v>
      </c>
      <c r="D3385" s="24" t="s">
        <v>4350</v>
      </c>
      <c r="E3385" s="24"/>
      <c r="O3385" t="s">
        <v>2803</v>
      </c>
      <c r="P3385" t="s">
        <v>2809</v>
      </c>
      <c r="Q3385" t="s">
        <v>2814</v>
      </c>
      <c r="R3385">
        <v>0</v>
      </c>
      <c r="S3385">
        <v>-3.63</v>
      </c>
      <c r="T3385">
        <v>-5.86</v>
      </c>
      <c r="U3385">
        <v>249.05</v>
      </c>
      <c r="V3385">
        <v>-1</v>
      </c>
      <c r="W3385">
        <v>-1</v>
      </c>
      <c r="X3385">
        <v>-1</v>
      </c>
      <c r="Y3385">
        <v>-1</v>
      </c>
      <c r="Z3385">
        <v>-1</v>
      </c>
      <c r="AA3385">
        <v>-1</v>
      </c>
      <c r="AB3385">
        <v>-1</v>
      </c>
      <c r="AC3385">
        <v>-1</v>
      </c>
      <c r="AD3385">
        <v>-1</v>
      </c>
      <c r="AE3385" s="4" t="s">
        <v>2828</v>
      </c>
      <c r="AF3385" s="9" t="s">
        <v>2829</v>
      </c>
      <c r="AG3385">
        <v>1</v>
      </c>
      <c r="AH3385">
        <v>0</v>
      </c>
      <c r="AI3385">
        <v>0</v>
      </c>
      <c r="AJ3385">
        <v>1</v>
      </c>
      <c r="AK3385" s="9" t="s">
        <v>2840</v>
      </c>
      <c r="AL3385">
        <f t="shared" si="1195"/>
        <v>0</v>
      </c>
      <c r="AM3385">
        <f>IF(AND(INDIRECT(AN3385)='Sample Select backend'!$C$2,INDIRECT(AO3385)=1,INDIRECT(AP3385)='Sample Select backend'!$F$2,INDIRECT(AQ3385)=1,INDIRECT(AR3385)='Sample Select backend'!$M$2),1,0)</f>
        <v>0</v>
      </c>
      <c r="AN3385" t="str">
        <f>_xlfn.CONCAT('Sample Select backend'!$C$4,ROW(AN3385))</f>
        <v>AE3385</v>
      </c>
      <c r="AO3385" s="9" t="str">
        <f>_xlfn.CONCAT('Sample Select backend'!$J$2,ROW(AO3385))</f>
        <v>AJ3385</v>
      </c>
      <c r="AP3385" t="str">
        <f>_xlfn.CONCAT('Sample Select backend'!$F$4,ROW(AP3385))</f>
        <v>AF3385</v>
      </c>
      <c r="AQ3385" t="str">
        <f>_xlfn.CONCAT('Sample Select backend'!$I$10,ROW(AQ3385))</f>
        <v>R3385</v>
      </c>
      <c r="AR3385" t="str">
        <f>_xlfn.CONCAT('Sample Select backend'!$M$4,ROW(AR3385))</f>
        <v>AK3385</v>
      </c>
      <c r="AS3385" t="str">
        <f t="shared" si="1196"/>
        <v>Sudan</v>
      </c>
      <c r="AT3385" s="9" t="str">
        <f t="shared" si="1197"/>
        <v>Tax exemption/waiver/suspension</v>
      </c>
      <c r="AU3385">
        <f t="shared" si="1198"/>
        <v>0</v>
      </c>
      <c r="AV3385" s="9">
        <v>1</v>
      </c>
    </row>
    <row r="3386" spans="1:48" x14ac:dyDescent="0.35">
      <c r="A3386" t="s">
        <v>165</v>
      </c>
      <c r="B3386">
        <v>2</v>
      </c>
      <c r="C3386">
        <v>14</v>
      </c>
      <c r="D3386" t="s">
        <v>2170</v>
      </c>
      <c r="E3386">
        <v>-2</v>
      </c>
      <c r="F3386">
        <v>2</v>
      </c>
      <c r="G3386">
        <v>2</v>
      </c>
      <c r="H3386">
        <v>2</v>
      </c>
      <c r="I3386">
        <v>2</v>
      </c>
      <c r="J3386">
        <v>2</v>
      </c>
      <c r="K3386">
        <v>1</v>
      </c>
      <c r="L3386">
        <v>2</v>
      </c>
      <c r="M3386">
        <v>1</v>
      </c>
      <c r="N3386" t="s">
        <v>2764</v>
      </c>
      <c r="O3386" t="s">
        <v>2801</v>
      </c>
      <c r="P3386" t="s">
        <v>2810</v>
      </c>
      <c r="Q3386" t="s">
        <v>2816</v>
      </c>
      <c r="R3386">
        <v>0</v>
      </c>
      <c r="S3386">
        <v>-14.54</v>
      </c>
      <c r="T3386">
        <v>-12.61</v>
      </c>
      <c r="U3386">
        <v>148.30000000000001</v>
      </c>
      <c r="V3386">
        <f t="shared" ref="V3386:AD3390" si="1218">IF(E3386&gt;0,1,IF(E3386&lt;0,0,-1))</f>
        <v>0</v>
      </c>
      <c r="W3386">
        <f t="shared" si="1218"/>
        <v>1</v>
      </c>
      <c r="X3386">
        <f t="shared" si="1218"/>
        <v>1</v>
      </c>
      <c r="Y3386">
        <f t="shared" si="1218"/>
        <v>1</v>
      </c>
      <c r="Z3386">
        <f t="shared" si="1218"/>
        <v>1</v>
      </c>
      <c r="AA3386">
        <f t="shared" si="1218"/>
        <v>1</v>
      </c>
      <c r="AB3386">
        <f t="shared" si="1218"/>
        <v>1</v>
      </c>
      <c r="AC3386">
        <f t="shared" si="1218"/>
        <v>1</v>
      </c>
      <c r="AD3386">
        <f t="shared" si="1218"/>
        <v>1</v>
      </c>
      <c r="AE3386" s="4" t="s">
        <v>2828</v>
      </c>
      <c r="AF3386" s="9" t="s">
        <v>2829</v>
      </c>
      <c r="AG3386">
        <v>0</v>
      </c>
      <c r="AH3386">
        <v>1</v>
      </c>
      <c r="AI3386">
        <v>0</v>
      </c>
      <c r="AJ3386">
        <v>1</v>
      </c>
      <c r="AK3386" s="9" t="s">
        <v>2840</v>
      </c>
      <c r="AL3386">
        <f t="shared" si="1195"/>
        <v>0</v>
      </c>
      <c r="AM3386">
        <f>IF(AND(INDIRECT(AN3386)='Sample Select backend'!$C$2,INDIRECT(AO3386)=1,INDIRECT(AP3386)='Sample Select backend'!$F$2,INDIRECT(AQ3386)=1,INDIRECT(AR3386)='Sample Select backend'!$M$2),1,0)</f>
        <v>0</v>
      </c>
      <c r="AN3386" t="str">
        <f>_xlfn.CONCAT('Sample Select backend'!$C$4,ROW(AN3386))</f>
        <v>AE3386</v>
      </c>
      <c r="AO3386" s="9" t="str">
        <f>_xlfn.CONCAT('Sample Select backend'!$J$2,ROW(AO3386))</f>
        <v>AJ3386</v>
      </c>
      <c r="AP3386" t="str">
        <f>_xlfn.CONCAT('Sample Select backend'!$F$4,ROW(AP3386))</f>
        <v>AF3386</v>
      </c>
      <c r="AQ3386" t="str">
        <f>_xlfn.CONCAT('Sample Select backend'!$I$10,ROW(AQ3386))</f>
        <v>R3386</v>
      </c>
      <c r="AR3386" t="str">
        <f>_xlfn.CONCAT('Sample Select backend'!$M$4,ROW(AR3386))</f>
        <v>AK3386</v>
      </c>
      <c r="AS3386" t="str">
        <f t="shared" si="1196"/>
        <v>Suriname</v>
      </c>
      <c r="AT3386" s="9">
        <f t="shared" si="1197"/>
        <v>14</v>
      </c>
      <c r="AU3386">
        <f t="shared" si="1198"/>
        <v>1</v>
      </c>
      <c r="AV3386" s="9">
        <v>1</v>
      </c>
    </row>
    <row r="3387" spans="1:48" x14ac:dyDescent="0.35">
      <c r="A3387" t="s">
        <v>165</v>
      </c>
      <c r="B3387">
        <v>1</v>
      </c>
      <c r="C3387">
        <v>6</v>
      </c>
      <c r="D3387" t="s">
        <v>2168</v>
      </c>
      <c r="E3387">
        <v>-2</v>
      </c>
      <c r="F3387">
        <v>2</v>
      </c>
      <c r="G3387">
        <v>2</v>
      </c>
      <c r="H3387">
        <v>2</v>
      </c>
      <c r="I3387">
        <v>2</v>
      </c>
      <c r="J3387">
        <v>2</v>
      </c>
      <c r="K3387">
        <v>1</v>
      </c>
      <c r="L3387">
        <v>2</v>
      </c>
      <c r="M3387">
        <v>1</v>
      </c>
      <c r="N3387" t="s">
        <v>2764</v>
      </c>
      <c r="O3387" t="s">
        <v>2801</v>
      </c>
      <c r="P3387" t="s">
        <v>2810</v>
      </c>
      <c r="Q3387" t="s">
        <v>2816</v>
      </c>
      <c r="R3387">
        <v>0</v>
      </c>
      <c r="S3387">
        <v>-14.54</v>
      </c>
      <c r="T3387">
        <v>-12.61</v>
      </c>
      <c r="U3387">
        <v>148.30000000000001</v>
      </c>
      <c r="V3387">
        <f t="shared" si="1218"/>
        <v>0</v>
      </c>
      <c r="W3387">
        <f t="shared" si="1218"/>
        <v>1</v>
      </c>
      <c r="X3387">
        <f t="shared" si="1218"/>
        <v>1</v>
      </c>
      <c r="Y3387">
        <f t="shared" si="1218"/>
        <v>1</v>
      </c>
      <c r="Z3387">
        <f t="shared" si="1218"/>
        <v>1</v>
      </c>
      <c r="AA3387">
        <f t="shared" si="1218"/>
        <v>1</v>
      </c>
      <c r="AB3387">
        <f t="shared" si="1218"/>
        <v>1</v>
      </c>
      <c r="AC3387">
        <f t="shared" si="1218"/>
        <v>1</v>
      </c>
      <c r="AD3387">
        <f t="shared" si="1218"/>
        <v>1</v>
      </c>
      <c r="AE3387" s="4" t="s">
        <v>2828</v>
      </c>
      <c r="AF3387" s="9" t="s">
        <v>2829</v>
      </c>
      <c r="AG3387">
        <v>0</v>
      </c>
      <c r="AH3387">
        <v>1</v>
      </c>
      <c r="AI3387">
        <v>0</v>
      </c>
      <c r="AJ3387">
        <v>1</v>
      </c>
      <c r="AK3387" s="9" t="s">
        <v>2840</v>
      </c>
      <c r="AL3387">
        <f t="shared" si="1195"/>
        <v>0</v>
      </c>
      <c r="AM3387">
        <f>IF(AND(INDIRECT(AN3387)='Sample Select backend'!$C$2,INDIRECT(AO3387)=1,INDIRECT(AP3387)='Sample Select backend'!$F$2,INDIRECT(AQ3387)=1,INDIRECT(AR3387)='Sample Select backend'!$M$2),1,0)</f>
        <v>0</v>
      </c>
      <c r="AN3387" t="str">
        <f>_xlfn.CONCAT('Sample Select backend'!$C$4,ROW(AN3387))</f>
        <v>AE3387</v>
      </c>
      <c r="AO3387" s="9" t="str">
        <f>_xlfn.CONCAT('Sample Select backend'!$J$2,ROW(AO3387))</f>
        <v>AJ3387</v>
      </c>
      <c r="AP3387" t="str">
        <f>_xlfn.CONCAT('Sample Select backend'!$F$4,ROW(AP3387))</f>
        <v>AF3387</v>
      </c>
      <c r="AQ3387" t="str">
        <f>_xlfn.CONCAT('Sample Select backend'!$I$10,ROW(AQ3387))</f>
        <v>R3387</v>
      </c>
      <c r="AR3387" t="str">
        <f>_xlfn.CONCAT('Sample Select backend'!$M$4,ROW(AR3387))</f>
        <v>AK3387</v>
      </c>
      <c r="AS3387" t="str">
        <f t="shared" si="1196"/>
        <v>Suriname</v>
      </c>
      <c r="AT3387" s="9">
        <f t="shared" si="1197"/>
        <v>6</v>
      </c>
      <c r="AU3387">
        <f t="shared" si="1198"/>
        <v>0</v>
      </c>
      <c r="AV3387" s="9">
        <v>1</v>
      </c>
    </row>
    <row r="3388" spans="1:48" x14ac:dyDescent="0.35">
      <c r="A3388" t="s">
        <v>165</v>
      </c>
      <c r="B3388">
        <v>1</v>
      </c>
      <c r="C3388">
        <v>6</v>
      </c>
      <c r="D3388" t="s">
        <v>2167</v>
      </c>
      <c r="E3388">
        <v>-2</v>
      </c>
      <c r="F3388">
        <v>2</v>
      </c>
      <c r="G3388">
        <v>2</v>
      </c>
      <c r="H3388">
        <v>2</v>
      </c>
      <c r="I3388">
        <v>2</v>
      </c>
      <c r="J3388">
        <v>2</v>
      </c>
      <c r="K3388">
        <v>1</v>
      </c>
      <c r="L3388">
        <v>2</v>
      </c>
      <c r="M3388">
        <v>1</v>
      </c>
      <c r="N3388" t="s">
        <v>2764</v>
      </c>
      <c r="O3388" t="s">
        <v>2801</v>
      </c>
      <c r="P3388" t="s">
        <v>2810</v>
      </c>
      <c r="Q3388" t="s">
        <v>2816</v>
      </c>
      <c r="R3388">
        <v>0</v>
      </c>
      <c r="S3388">
        <v>-14.54</v>
      </c>
      <c r="T3388">
        <v>-12.61</v>
      </c>
      <c r="U3388">
        <v>148.30000000000001</v>
      </c>
      <c r="V3388">
        <f t="shared" si="1218"/>
        <v>0</v>
      </c>
      <c r="W3388">
        <f t="shared" si="1218"/>
        <v>1</v>
      </c>
      <c r="X3388">
        <f t="shared" si="1218"/>
        <v>1</v>
      </c>
      <c r="Y3388">
        <f t="shared" si="1218"/>
        <v>1</v>
      </c>
      <c r="Z3388">
        <f t="shared" si="1218"/>
        <v>1</v>
      </c>
      <c r="AA3388">
        <f t="shared" si="1218"/>
        <v>1</v>
      </c>
      <c r="AB3388">
        <f t="shared" si="1218"/>
        <v>1</v>
      </c>
      <c r="AC3388">
        <f t="shared" si="1218"/>
        <v>1</v>
      </c>
      <c r="AD3388">
        <f t="shared" si="1218"/>
        <v>1</v>
      </c>
      <c r="AE3388" s="4" t="s">
        <v>2828</v>
      </c>
      <c r="AF3388" s="9" t="s">
        <v>2829</v>
      </c>
      <c r="AG3388">
        <v>0</v>
      </c>
      <c r="AH3388">
        <v>1</v>
      </c>
      <c r="AI3388">
        <v>0</v>
      </c>
      <c r="AJ3388">
        <v>1</v>
      </c>
      <c r="AK3388" s="9" t="s">
        <v>2840</v>
      </c>
      <c r="AL3388">
        <f t="shared" si="1195"/>
        <v>0</v>
      </c>
      <c r="AM3388">
        <f>IF(AND(INDIRECT(AN3388)='Sample Select backend'!$C$2,INDIRECT(AO3388)=1,INDIRECT(AP3388)='Sample Select backend'!$F$2,INDIRECT(AQ3388)=1,INDIRECT(AR3388)='Sample Select backend'!$M$2),1,0)</f>
        <v>0</v>
      </c>
      <c r="AN3388" t="str">
        <f>_xlfn.CONCAT('Sample Select backend'!$C$4,ROW(AN3388))</f>
        <v>AE3388</v>
      </c>
      <c r="AO3388" s="9" t="str">
        <f>_xlfn.CONCAT('Sample Select backend'!$J$2,ROW(AO3388))</f>
        <v>AJ3388</v>
      </c>
      <c r="AP3388" t="str">
        <f>_xlfn.CONCAT('Sample Select backend'!$F$4,ROW(AP3388))</f>
        <v>AF3388</v>
      </c>
      <c r="AQ3388" t="str">
        <f>_xlfn.CONCAT('Sample Select backend'!$I$10,ROW(AQ3388))</f>
        <v>R3388</v>
      </c>
      <c r="AR3388" t="str">
        <f>_xlfn.CONCAT('Sample Select backend'!$M$4,ROW(AR3388))</f>
        <v>AK3388</v>
      </c>
      <c r="AS3388" t="str">
        <f t="shared" si="1196"/>
        <v>Suriname</v>
      </c>
      <c r="AT3388" s="9">
        <f t="shared" si="1197"/>
        <v>6</v>
      </c>
      <c r="AU3388">
        <f t="shared" si="1198"/>
        <v>0</v>
      </c>
      <c r="AV3388" s="9">
        <v>1</v>
      </c>
    </row>
    <row r="3389" spans="1:48" x14ac:dyDescent="0.35">
      <c r="A3389" t="s">
        <v>165</v>
      </c>
      <c r="B3389">
        <v>5</v>
      </c>
      <c r="C3389" t="s">
        <v>204</v>
      </c>
      <c r="D3389" t="s">
        <v>2169</v>
      </c>
      <c r="E3389">
        <v>1</v>
      </c>
      <c r="F3389">
        <v>-2</v>
      </c>
      <c r="G3389">
        <v>-2</v>
      </c>
      <c r="H3389">
        <v>-1</v>
      </c>
      <c r="I3389">
        <v>-2</v>
      </c>
      <c r="J3389">
        <v>1</v>
      </c>
      <c r="K3389">
        <v>1</v>
      </c>
      <c r="L3389">
        <v>2</v>
      </c>
      <c r="M3389">
        <v>1</v>
      </c>
      <c r="N3389" t="s">
        <v>2764</v>
      </c>
      <c r="O3389" t="s">
        <v>2801</v>
      </c>
      <c r="P3389" t="s">
        <v>2810</v>
      </c>
      <c r="Q3389" t="s">
        <v>2816</v>
      </c>
      <c r="R3389">
        <v>0</v>
      </c>
      <c r="S3389">
        <v>-14.54</v>
      </c>
      <c r="T3389">
        <v>-12.61</v>
      </c>
      <c r="U3389">
        <v>148.30000000000001</v>
      </c>
      <c r="V3389">
        <f t="shared" si="1218"/>
        <v>1</v>
      </c>
      <c r="W3389">
        <f t="shared" si="1218"/>
        <v>0</v>
      </c>
      <c r="X3389">
        <f t="shared" si="1218"/>
        <v>0</v>
      </c>
      <c r="Y3389">
        <f t="shared" si="1218"/>
        <v>0</v>
      </c>
      <c r="Z3389">
        <f t="shared" si="1218"/>
        <v>0</v>
      </c>
      <c r="AA3389">
        <f t="shared" si="1218"/>
        <v>1</v>
      </c>
      <c r="AB3389">
        <f t="shared" si="1218"/>
        <v>1</v>
      </c>
      <c r="AC3389">
        <f t="shared" si="1218"/>
        <v>1</v>
      </c>
      <c r="AD3389">
        <f t="shared" si="1218"/>
        <v>1</v>
      </c>
      <c r="AE3389" s="4" t="s">
        <v>2828</v>
      </c>
      <c r="AF3389" s="9" t="s">
        <v>2829</v>
      </c>
      <c r="AG3389">
        <v>0</v>
      </c>
      <c r="AH3389">
        <v>1</v>
      </c>
      <c r="AI3389">
        <v>0</v>
      </c>
      <c r="AJ3389">
        <v>1</v>
      </c>
      <c r="AK3389" s="9" t="s">
        <v>2840</v>
      </c>
      <c r="AL3389">
        <f t="shared" si="1195"/>
        <v>0</v>
      </c>
      <c r="AM3389">
        <f>IF(AND(INDIRECT(AN3389)='Sample Select backend'!$C$2,INDIRECT(AO3389)=1,INDIRECT(AP3389)='Sample Select backend'!$F$2,INDIRECT(AQ3389)=1,INDIRECT(AR3389)='Sample Select backend'!$M$2),1,0)</f>
        <v>0</v>
      </c>
      <c r="AN3389" t="str">
        <f>_xlfn.CONCAT('Sample Select backend'!$C$4,ROW(AN3389))</f>
        <v>AE3389</v>
      </c>
      <c r="AO3389" s="9" t="str">
        <f>_xlfn.CONCAT('Sample Select backend'!$J$2,ROW(AO3389))</f>
        <v>AJ3389</v>
      </c>
      <c r="AP3389" t="str">
        <f>_xlfn.CONCAT('Sample Select backend'!$F$4,ROW(AP3389))</f>
        <v>AF3389</v>
      </c>
      <c r="AQ3389" t="str">
        <f>_xlfn.CONCAT('Sample Select backend'!$I$10,ROW(AQ3389))</f>
        <v>R3389</v>
      </c>
      <c r="AR3389" t="str">
        <f>_xlfn.CONCAT('Sample Select backend'!$M$4,ROW(AR3389))</f>
        <v>AK3389</v>
      </c>
      <c r="AS3389" t="str">
        <f t="shared" si="1196"/>
        <v>Suriname</v>
      </c>
      <c r="AT3389" s="9" t="str">
        <f t="shared" si="1197"/>
        <v>General</v>
      </c>
      <c r="AU3389">
        <f t="shared" si="1198"/>
        <v>0</v>
      </c>
      <c r="AV3389" s="9">
        <v>0</v>
      </c>
    </row>
    <row r="3390" spans="1:48" x14ac:dyDescent="0.35">
      <c r="A3390" t="s">
        <v>165</v>
      </c>
      <c r="B3390">
        <v>5</v>
      </c>
      <c r="C3390" t="s">
        <v>204</v>
      </c>
      <c r="D3390" t="s">
        <v>2171</v>
      </c>
      <c r="E3390">
        <v>1</v>
      </c>
      <c r="F3390">
        <v>-2</v>
      </c>
      <c r="G3390">
        <v>-2</v>
      </c>
      <c r="H3390">
        <v>-1</v>
      </c>
      <c r="I3390">
        <v>-2</v>
      </c>
      <c r="J3390">
        <v>1</v>
      </c>
      <c r="K3390">
        <v>1</v>
      </c>
      <c r="L3390">
        <v>2</v>
      </c>
      <c r="M3390">
        <v>1</v>
      </c>
      <c r="N3390" t="s">
        <v>2764</v>
      </c>
      <c r="O3390" t="s">
        <v>2801</v>
      </c>
      <c r="P3390" t="s">
        <v>2810</v>
      </c>
      <c r="Q3390" t="s">
        <v>2816</v>
      </c>
      <c r="R3390">
        <v>0</v>
      </c>
      <c r="S3390">
        <v>-14.54</v>
      </c>
      <c r="T3390">
        <v>-12.61</v>
      </c>
      <c r="U3390">
        <v>148.30000000000001</v>
      </c>
      <c r="V3390">
        <f t="shared" si="1218"/>
        <v>1</v>
      </c>
      <c r="W3390">
        <f t="shared" si="1218"/>
        <v>0</v>
      </c>
      <c r="X3390">
        <f t="shared" si="1218"/>
        <v>0</v>
      </c>
      <c r="Y3390">
        <f t="shared" si="1218"/>
        <v>0</v>
      </c>
      <c r="Z3390">
        <f t="shared" si="1218"/>
        <v>0</v>
      </c>
      <c r="AA3390">
        <f t="shared" si="1218"/>
        <v>1</v>
      </c>
      <c r="AB3390">
        <f t="shared" si="1218"/>
        <v>1</v>
      </c>
      <c r="AC3390">
        <f t="shared" si="1218"/>
        <v>1</v>
      </c>
      <c r="AD3390">
        <f t="shared" si="1218"/>
        <v>1</v>
      </c>
      <c r="AE3390" s="4" t="s">
        <v>2828</v>
      </c>
      <c r="AF3390" s="9" t="s">
        <v>2829</v>
      </c>
      <c r="AG3390">
        <v>0</v>
      </c>
      <c r="AH3390">
        <v>1</v>
      </c>
      <c r="AI3390">
        <v>0</v>
      </c>
      <c r="AJ3390">
        <v>1</v>
      </c>
      <c r="AK3390" s="9" t="s">
        <v>2840</v>
      </c>
      <c r="AL3390">
        <f t="shared" si="1195"/>
        <v>0</v>
      </c>
      <c r="AM3390">
        <f>IF(AND(INDIRECT(AN3390)='Sample Select backend'!$C$2,INDIRECT(AO3390)=1,INDIRECT(AP3390)='Sample Select backend'!$F$2,INDIRECT(AQ3390)=1,INDIRECT(AR3390)='Sample Select backend'!$M$2),1,0)</f>
        <v>0</v>
      </c>
      <c r="AN3390" t="str">
        <f>_xlfn.CONCAT('Sample Select backend'!$C$4,ROW(AN3390))</f>
        <v>AE3390</v>
      </c>
      <c r="AO3390" s="9" t="str">
        <f>_xlfn.CONCAT('Sample Select backend'!$J$2,ROW(AO3390))</f>
        <v>AJ3390</v>
      </c>
      <c r="AP3390" t="str">
        <f>_xlfn.CONCAT('Sample Select backend'!$F$4,ROW(AP3390))</f>
        <v>AF3390</v>
      </c>
      <c r="AQ3390" t="str">
        <f>_xlfn.CONCAT('Sample Select backend'!$I$10,ROW(AQ3390))</f>
        <v>R3390</v>
      </c>
      <c r="AR3390" t="str">
        <f>_xlfn.CONCAT('Sample Select backend'!$M$4,ROW(AR3390))</f>
        <v>AK3390</v>
      </c>
      <c r="AS3390" t="str">
        <f t="shared" si="1196"/>
        <v>Suriname</v>
      </c>
      <c r="AT3390" s="9" t="str">
        <f t="shared" si="1197"/>
        <v>General</v>
      </c>
      <c r="AU3390">
        <f t="shared" si="1198"/>
        <v>0</v>
      </c>
      <c r="AV3390" s="9">
        <v>0</v>
      </c>
    </row>
    <row r="3391" spans="1:48" x14ac:dyDescent="0.35">
      <c r="A3391" s="24" t="s">
        <v>165</v>
      </c>
      <c r="B3391" s="24">
        <v>6</v>
      </c>
      <c r="C3391" s="24">
        <v>28</v>
      </c>
      <c r="D3391" s="24" t="s">
        <v>4351</v>
      </c>
      <c r="E3391" s="24"/>
      <c r="O3391" t="s">
        <v>2801</v>
      </c>
      <c r="P3391" t="s">
        <v>2810</v>
      </c>
      <c r="Q3391" t="s">
        <v>2816</v>
      </c>
      <c r="R3391">
        <v>0</v>
      </c>
      <c r="S3391">
        <v>-14.54</v>
      </c>
      <c r="T3391">
        <v>-12.61</v>
      </c>
      <c r="U3391">
        <v>148.30000000000001</v>
      </c>
      <c r="V3391">
        <v>-1</v>
      </c>
      <c r="W3391">
        <v>-1</v>
      </c>
      <c r="X3391">
        <v>-1</v>
      </c>
      <c r="Y3391">
        <v>-1</v>
      </c>
      <c r="Z3391">
        <v>-1</v>
      </c>
      <c r="AA3391">
        <v>-1</v>
      </c>
      <c r="AB3391">
        <v>-1</v>
      </c>
      <c r="AC3391">
        <v>-1</v>
      </c>
      <c r="AD3391">
        <v>-1</v>
      </c>
      <c r="AE3391" s="4" t="s">
        <v>2828</v>
      </c>
      <c r="AF3391" s="9" t="s">
        <v>2829</v>
      </c>
      <c r="AG3391">
        <v>0</v>
      </c>
      <c r="AH3391">
        <v>1</v>
      </c>
      <c r="AI3391">
        <v>0</v>
      </c>
      <c r="AJ3391">
        <v>1</v>
      </c>
      <c r="AK3391" s="9" t="s">
        <v>2840</v>
      </c>
      <c r="AL3391">
        <f t="shared" si="1195"/>
        <v>0</v>
      </c>
      <c r="AM3391">
        <f>IF(AND(INDIRECT(AN3391)='Sample Select backend'!$C$2,INDIRECT(AO3391)=1,INDIRECT(AP3391)='Sample Select backend'!$F$2,INDIRECT(AQ3391)=1,INDIRECT(AR3391)='Sample Select backend'!$M$2),1,0)</f>
        <v>0</v>
      </c>
      <c r="AN3391" t="str">
        <f>_xlfn.CONCAT('Sample Select backend'!$C$4,ROW(AN3391))</f>
        <v>AE3391</v>
      </c>
      <c r="AO3391" s="9" t="str">
        <f>_xlfn.CONCAT('Sample Select backend'!$J$2,ROW(AO3391))</f>
        <v>AJ3391</v>
      </c>
      <c r="AP3391" t="str">
        <f>_xlfn.CONCAT('Sample Select backend'!$F$4,ROW(AP3391))</f>
        <v>AF3391</v>
      </c>
      <c r="AQ3391" t="str">
        <f>_xlfn.CONCAT('Sample Select backend'!$I$10,ROW(AQ3391))</f>
        <v>R3391</v>
      </c>
      <c r="AR3391" t="str">
        <f>_xlfn.CONCAT('Sample Select backend'!$M$4,ROW(AR3391))</f>
        <v>AK3391</v>
      </c>
      <c r="AS3391" t="str">
        <f t="shared" si="1196"/>
        <v>Suriname</v>
      </c>
      <c r="AT3391" s="9">
        <f t="shared" si="1197"/>
        <v>28</v>
      </c>
      <c r="AU3391">
        <f t="shared" si="1198"/>
        <v>0</v>
      </c>
      <c r="AV3391" s="9">
        <v>1</v>
      </c>
    </row>
    <row r="3392" spans="1:48" x14ac:dyDescent="0.35">
      <c r="A3392" s="24" t="s">
        <v>165</v>
      </c>
      <c r="B3392" s="24">
        <v>9</v>
      </c>
      <c r="D3392" s="24" t="s">
        <v>4352</v>
      </c>
      <c r="E3392" s="24"/>
      <c r="O3392" t="s">
        <v>2801</v>
      </c>
      <c r="P3392" t="s">
        <v>2810</v>
      </c>
      <c r="Q3392" t="s">
        <v>2816</v>
      </c>
      <c r="R3392">
        <v>0</v>
      </c>
      <c r="S3392">
        <v>-14.54</v>
      </c>
      <c r="T3392">
        <v>-12.61</v>
      </c>
      <c r="U3392">
        <v>148.30000000000001</v>
      </c>
      <c r="V3392">
        <v>-1</v>
      </c>
      <c r="W3392">
        <v>-1</v>
      </c>
      <c r="X3392">
        <v>-1</v>
      </c>
      <c r="Y3392">
        <v>-1</v>
      </c>
      <c r="Z3392">
        <v>-1</v>
      </c>
      <c r="AA3392">
        <v>-1</v>
      </c>
      <c r="AB3392">
        <v>-1</v>
      </c>
      <c r="AC3392">
        <v>-1</v>
      </c>
      <c r="AD3392">
        <v>-1</v>
      </c>
      <c r="AE3392" s="4" t="s">
        <v>2828</v>
      </c>
      <c r="AF3392" s="9" t="s">
        <v>2829</v>
      </c>
      <c r="AG3392">
        <v>0</v>
      </c>
      <c r="AH3392">
        <v>1</v>
      </c>
      <c r="AI3392">
        <v>0</v>
      </c>
      <c r="AJ3392">
        <v>1</v>
      </c>
      <c r="AK3392" s="9" t="s">
        <v>2840</v>
      </c>
      <c r="AL3392">
        <f t="shared" si="1195"/>
        <v>0</v>
      </c>
      <c r="AM3392">
        <f>IF(AND(INDIRECT(AN3392)='Sample Select backend'!$C$2,INDIRECT(AO3392)=1,INDIRECT(AP3392)='Sample Select backend'!$F$2,INDIRECT(AQ3392)=1,INDIRECT(AR3392)='Sample Select backend'!$M$2),1,0)</f>
        <v>0</v>
      </c>
      <c r="AN3392" t="str">
        <f>_xlfn.CONCAT('Sample Select backend'!$C$4,ROW(AN3392))</f>
        <v>AE3392</v>
      </c>
      <c r="AO3392" s="9" t="str">
        <f>_xlfn.CONCAT('Sample Select backend'!$J$2,ROW(AO3392))</f>
        <v>AJ3392</v>
      </c>
      <c r="AP3392" t="str">
        <f>_xlfn.CONCAT('Sample Select backend'!$F$4,ROW(AP3392))</f>
        <v>AF3392</v>
      </c>
      <c r="AQ3392" t="str">
        <f>_xlfn.CONCAT('Sample Select backend'!$I$10,ROW(AQ3392))</f>
        <v>R3392</v>
      </c>
      <c r="AR3392" t="str">
        <f>_xlfn.CONCAT('Sample Select backend'!$M$4,ROW(AR3392))</f>
        <v>AK3392</v>
      </c>
      <c r="AS3392" t="str">
        <f t="shared" si="1196"/>
        <v>Suriname</v>
      </c>
      <c r="AT3392" s="9" t="str">
        <f t="shared" si="1197"/>
        <v>Other</v>
      </c>
      <c r="AU3392">
        <f t="shared" si="1198"/>
        <v>0</v>
      </c>
      <c r="AV3392" s="9">
        <v>1</v>
      </c>
    </row>
    <row r="3393" spans="1:48" x14ac:dyDescent="0.35">
      <c r="A3393" t="s">
        <v>168</v>
      </c>
      <c r="B3393">
        <v>1</v>
      </c>
      <c r="C3393">
        <v>7</v>
      </c>
      <c r="D3393" t="s">
        <v>2218</v>
      </c>
      <c r="E3393">
        <v>-2</v>
      </c>
      <c r="F3393">
        <v>2</v>
      </c>
      <c r="G3393">
        <v>-2</v>
      </c>
      <c r="H3393">
        <v>-1</v>
      </c>
      <c r="I3393">
        <v>-2</v>
      </c>
      <c r="J3393">
        <v>2</v>
      </c>
      <c r="K3393">
        <v>2</v>
      </c>
      <c r="L3393">
        <v>2</v>
      </c>
      <c r="M3393">
        <v>1</v>
      </c>
      <c r="N3393" t="s">
        <v>2767</v>
      </c>
      <c r="O3393" t="s">
        <v>2800</v>
      </c>
      <c r="P3393" t="s">
        <v>2808</v>
      </c>
      <c r="Q3393" t="s">
        <v>2813</v>
      </c>
      <c r="R3393">
        <v>0</v>
      </c>
      <c r="S3393" t="s">
        <v>202</v>
      </c>
      <c r="T3393" t="s">
        <v>202</v>
      </c>
      <c r="U3393" t="s">
        <v>202</v>
      </c>
      <c r="V3393">
        <f t="shared" ref="V3393:V3409" si="1219">IF(E3393&gt;0,1,IF(E3393&lt;0,0,-1))</f>
        <v>0</v>
      </c>
      <c r="W3393">
        <f t="shared" ref="W3393:W3409" si="1220">IF(F3393&gt;0,1,IF(F3393&lt;0,0,-1))</f>
        <v>1</v>
      </c>
      <c r="X3393">
        <f t="shared" ref="X3393:X3409" si="1221">IF(G3393&gt;0,1,IF(G3393&lt;0,0,-1))</f>
        <v>0</v>
      </c>
      <c r="Y3393">
        <f t="shared" ref="Y3393:Y3409" si="1222">IF(H3393&gt;0,1,IF(H3393&lt;0,0,-1))</f>
        <v>0</v>
      </c>
      <c r="Z3393">
        <f t="shared" ref="Z3393:Z3409" si="1223">IF(I3393&gt;0,1,IF(I3393&lt;0,0,-1))</f>
        <v>0</v>
      </c>
      <c r="AA3393">
        <f t="shared" ref="AA3393:AA3409" si="1224">IF(J3393&gt;0,1,IF(J3393&lt;0,0,-1))</f>
        <v>1</v>
      </c>
      <c r="AB3393">
        <f t="shared" ref="AB3393:AB3409" si="1225">IF(K3393&gt;0,1,IF(K3393&lt;0,0,-1))</f>
        <v>1</v>
      </c>
      <c r="AC3393">
        <f t="shared" ref="AC3393:AC3409" si="1226">IF(L3393&gt;0,1,IF(L3393&lt;0,0,-1))</f>
        <v>1</v>
      </c>
      <c r="AD3393">
        <f t="shared" ref="AD3393:AD3409" si="1227">IF(M3393&gt;0,1,IF(M3393&lt;0,0,-1))</f>
        <v>1</v>
      </c>
      <c r="AE3393" s="4" t="s">
        <v>2828</v>
      </c>
      <c r="AF3393" s="9" t="s">
        <v>2829</v>
      </c>
      <c r="AG3393">
        <v>0</v>
      </c>
      <c r="AH3393">
        <v>0</v>
      </c>
      <c r="AI3393">
        <v>1</v>
      </c>
      <c r="AJ3393">
        <v>1</v>
      </c>
      <c r="AK3393" s="9" t="s">
        <v>2840</v>
      </c>
      <c r="AL3393">
        <f t="shared" si="1195"/>
        <v>0</v>
      </c>
      <c r="AM3393">
        <f>IF(AND(INDIRECT(AN3393)='Sample Select backend'!$C$2,INDIRECT(AO3393)=1,INDIRECT(AP3393)='Sample Select backend'!$F$2,INDIRECT(AQ3393)=1,INDIRECT(AR3393)='Sample Select backend'!$M$2),1,0)</f>
        <v>0</v>
      </c>
      <c r="AN3393" t="str">
        <f>_xlfn.CONCAT('Sample Select backend'!$C$4,ROW(AN3393))</f>
        <v>AE3393</v>
      </c>
      <c r="AO3393" s="9" t="str">
        <f>_xlfn.CONCAT('Sample Select backend'!$J$2,ROW(AO3393))</f>
        <v>AJ3393</v>
      </c>
      <c r="AP3393" t="str">
        <f>_xlfn.CONCAT('Sample Select backend'!$F$4,ROW(AP3393))</f>
        <v>AF3393</v>
      </c>
      <c r="AQ3393" t="str">
        <f>_xlfn.CONCAT('Sample Select backend'!$I$10,ROW(AQ3393))</f>
        <v>R3393</v>
      </c>
      <c r="AR3393" t="str">
        <f>_xlfn.CONCAT('Sample Select backend'!$M$4,ROW(AR3393))</f>
        <v>AK3393</v>
      </c>
      <c r="AS3393" t="str">
        <f t="shared" si="1196"/>
        <v>Sweden</v>
      </c>
      <c r="AT3393" s="9">
        <f t="shared" si="1197"/>
        <v>7</v>
      </c>
      <c r="AU3393">
        <f t="shared" si="1198"/>
        <v>1</v>
      </c>
      <c r="AV3393" s="9">
        <v>1</v>
      </c>
    </row>
    <row r="3394" spans="1:48" x14ac:dyDescent="0.35">
      <c r="A3394" t="s">
        <v>168</v>
      </c>
      <c r="B3394">
        <v>7</v>
      </c>
      <c r="C3394">
        <v>30</v>
      </c>
      <c r="D3394" t="s">
        <v>2222</v>
      </c>
      <c r="E3394">
        <v>2</v>
      </c>
      <c r="F3394">
        <v>2</v>
      </c>
      <c r="G3394">
        <v>2</v>
      </c>
      <c r="H3394">
        <v>2</v>
      </c>
      <c r="I3394">
        <v>2</v>
      </c>
      <c r="J3394">
        <v>-2</v>
      </c>
      <c r="K3394">
        <v>1</v>
      </c>
      <c r="L3394">
        <v>1</v>
      </c>
      <c r="M3394">
        <v>1</v>
      </c>
      <c r="N3394" t="s">
        <v>2767</v>
      </c>
      <c r="O3394" t="s">
        <v>2800</v>
      </c>
      <c r="P3394" t="s">
        <v>2808</v>
      </c>
      <c r="Q3394" t="s">
        <v>2813</v>
      </c>
      <c r="R3394">
        <v>0</v>
      </c>
      <c r="S3394" t="s">
        <v>202</v>
      </c>
      <c r="T3394" t="s">
        <v>202</v>
      </c>
      <c r="U3394" t="s">
        <v>202</v>
      </c>
      <c r="V3394">
        <f t="shared" si="1219"/>
        <v>1</v>
      </c>
      <c r="W3394">
        <f t="shared" si="1220"/>
        <v>1</v>
      </c>
      <c r="X3394">
        <f t="shared" si="1221"/>
        <v>1</v>
      </c>
      <c r="Y3394">
        <f t="shared" si="1222"/>
        <v>1</v>
      </c>
      <c r="Z3394">
        <f t="shared" si="1223"/>
        <v>1</v>
      </c>
      <c r="AA3394">
        <f t="shared" si="1224"/>
        <v>0</v>
      </c>
      <c r="AB3394">
        <f t="shared" si="1225"/>
        <v>1</v>
      </c>
      <c r="AC3394">
        <f t="shared" si="1226"/>
        <v>1</v>
      </c>
      <c r="AD3394">
        <f t="shared" si="1227"/>
        <v>1</v>
      </c>
      <c r="AE3394" s="4" t="s">
        <v>2828</v>
      </c>
      <c r="AF3394" s="9" t="s">
        <v>2829</v>
      </c>
      <c r="AG3394">
        <v>0</v>
      </c>
      <c r="AH3394">
        <v>0</v>
      </c>
      <c r="AI3394">
        <v>1</v>
      </c>
      <c r="AJ3394">
        <v>1</v>
      </c>
      <c r="AK3394" s="9" t="s">
        <v>2840</v>
      </c>
      <c r="AL3394">
        <f t="shared" ref="AL3394:AL3457" si="1228">IF(OR(B3394="other",B3394="international",B3394="Transfers",B3394="expenditure"),1,0)</f>
        <v>0</v>
      </c>
      <c r="AM3394">
        <f>IF(AND(INDIRECT(AN3394)='Sample Select backend'!$C$2,INDIRECT(AO3394)=1,INDIRECT(AP3394)='Sample Select backend'!$F$2,INDIRECT(AQ3394)=1,INDIRECT(AR3394)='Sample Select backend'!$M$2),1,0)</f>
        <v>0</v>
      </c>
      <c r="AN3394" t="str">
        <f>_xlfn.CONCAT('Sample Select backend'!$C$4,ROW(AN3394))</f>
        <v>AE3394</v>
      </c>
      <c r="AO3394" s="9" t="str">
        <f>_xlfn.CONCAT('Sample Select backend'!$J$2,ROW(AO3394))</f>
        <v>AJ3394</v>
      </c>
      <c r="AP3394" t="str">
        <f>_xlfn.CONCAT('Sample Select backend'!$F$4,ROW(AP3394))</f>
        <v>AF3394</v>
      </c>
      <c r="AQ3394" t="str">
        <f>_xlfn.CONCAT('Sample Select backend'!$I$10,ROW(AQ3394))</f>
        <v>R3394</v>
      </c>
      <c r="AR3394" t="str">
        <f>_xlfn.CONCAT('Sample Select backend'!$M$4,ROW(AR3394))</f>
        <v>AK3394</v>
      </c>
      <c r="AS3394" t="str">
        <f t="shared" ref="AS3394:AS3457" si="1229">A3394</f>
        <v>Sweden</v>
      </c>
      <c r="AT3394" s="9">
        <f t="shared" ref="AT3394:AT3457" si="1230">IF(ISNUMBER(C3394),C3394,IF(OR(C3394="general",C3394="23;general"),"General",IF(OR(C3394="exemption",C3394="other (exemption)"),"Tax exemption/waiver/suspension","Other")))</f>
        <v>30</v>
      </c>
      <c r="AU3394">
        <f t="shared" ref="AU3394:AU3457" si="1231">IF(A3394&lt;&gt;A3393,1,0)</f>
        <v>0</v>
      </c>
      <c r="AV3394" s="9">
        <v>1</v>
      </c>
    </row>
    <row r="3395" spans="1:48" x14ac:dyDescent="0.35">
      <c r="A3395" t="s">
        <v>168</v>
      </c>
      <c r="B3395">
        <v>7</v>
      </c>
      <c r="C3395">
        <v>31</v>
      </c>
      <c r="D3395" t="s">
        <v>2220</v>
      </c>
      <c r="E3395">
        <v>1</v>
      </c>
      <c r="F3395">
        <v>2</v>
      </c>
      <c r="G3395">
        <v>-2</v>
      </c>
      <c r="H3395">
        <v>-1</v>
      </c>
      <c r="I3395">
        <v>-2</v>
      </c>
      <c r="J3395">
        <v>1</v>
      </c>
      <c r="K3395">
        <v>1</v>
      </c>
      <c r="L3395">
        <v>-2</v>
      </c>
      <c r="M3395">
        <v>1</v>
      </c>
      <c r="N3395" t="s">
        <v>2767</v>
      </c>
      <c r="O3395" t="s">
        <v>2800</v>
      </c>
      <c r="P3395" t="s">
        <v>2808</v>
      </c>
      <c r="Q3395" t="s">
        <v>2813</v>
      </c>
      <c r="R3395">
        <v>0</v>
      </c>
      <c r="S3395" t="s">
        <v>202</v>
      </c>
      <c r="T3395" t="s">
        <v>202</v>
      </c>
      <c r="U3395" t="s">
        <v>202</v>
      </c>
      <c r="V3395">
        <f t="shared" si="1219"/>
        <v>1</v>
      </c>
      <c r="W3395">
        <f t="shared" si="1220"/>
        <v>1</v>
      </c>
      <c r="X3395">
        <f t="shared" si="1221"/>
        <v>0</v>
      </c>
      <c r="Y3395">
        <f t="shared" si="1222"/>
        <v>0</v>
      </c>
      <c r="Z3395">
        <f t="shared" si="1223"/>
        <v>0</v>
      </c>
      <c r="AA3395">
        <f t="shared" si="1224"/>
        <v>1</v>
      </c>
      <c r="AB3395">
        <f t="shared" si="1225"/>
        <v>1</v>
      </c>
      <c r="AC3395">
        <f t="shared" si="1226"/>
        <v>0</v>
      </c>
      <c r="AD3395">
        <f t="shared" si="1227"/>
        <v>1</v>
      </c>
      <c r="AE3395" s="4" t="s">
        <v>2828</v>
      </c>
      <c r="AF3395" s="9" t="s">
        <v>2829</v>
      </c>
      <c r="AG3395">
        <v>0</v>
      </c>
      <c r="AH3395">
        <v>0</v>
      </c>
      <c r="AI3395">
        <v>1</v>
      </c>
      <c r="AJ3395">
        <v>1</v>
      </c>
      <c r="AK3395" s="9" t="s">
        <v>2840</v>
      </c>
      <c r="AL3395">
        <f t="shared" si="1228"/>
        <v>0</v>
      </c>
      <c r="AM3395">
        <f>IF(AND(INDIRECT(AN3395)='Sample Select backend'!$C$2,INDIRECT(AO3395)=1,INDIRECT(AP3395)='Sample Select backend'!$F$2,INDIRECT(AQ3395)=1,INDIRECT(AR3395)='Sample Select backend'!$M$2),1,0)</f>
        <v>0</v>
      </c>
      <c r="AN3395" t="str">
        <f>_xlfn.CONCAT('Sample Select backend'!$C$4,ROW(AN3395))</f>
        <v>AE3395</v>
      </c>
      <c r="AO3395" s="9" t="str">
        <f>_xlfn.CONCAT('Sample Select backend'!$J$2,ROW(AO3395))</f>
        <v>AJ3395</v>
      </c>
      <c r="AP3395" t="str">
        <f>_xlfn.CONCAT('Sample Select backend'!$F$4,ROW(AP3395))</f>
        <v>AF3395</v>
      </c>
      <c r="AQ3395" t="str">
        <f>_xlfn.CONCAT('Sample Select backend'!$I$10,ROW(AQ3395))</f>
        <v>R3395</v>
      </c>
      <c r="AR3395" t="str">
        <f>_xlfn.CONCAT('Sample Select backend'!$M$4,ROW(AR3395))</f>
        <v>AK3395</v>
      </c>
      <c r="AS3395" t="str">
        <f t="shared" si="1229"/>
        <v>Sweden</v>
      </c>
      <c r="AT3395" s="9">
        <f t="shared" si="1230"/>
        <v>31</v>
      </c>
      <c r="AU3395">
        <f t="shared" si="1231"/>
        <v>0</v>
      </c>
      <c r="AV3395" s="9">
        <v>1</v>
      </c>
    </row>
    <row r="3396" spans="1:48" x14ac:dyDescent="0.35">
      <c r="A3396" t="s">
        <v>168</v>
      </c>
      <c r="B3396">
        <v>6</v>
      </c>
      <c r="C3396">
        <v>29</v>
      </c>
      <c r="D3396" t="s">
        <v>2211</v>
      </c>
      <c r="E3396">
        <v>2</v>
      </c>
      <c r="F3396">
        <v>2</v>
      </c>
      <c r="G3396">
        <v>-2</v>
      </c>
      <c r="H3396">
        <v>-1</v>
      </c>
      <c r="I3396">
        <v>-2</v>
      </c>
      <c r="K3396">
        <v>2</v>
      </c>
      <c r="L3396">
        <v>-2</v>
      </c>
      <c r="M3396">
        <v>1</v>
      </c>
      <c r="N3396" t="s">
        <v>2767</v>
      </c>
      <c r="O3396" t="s">
        <v>2800</v>
      </c>
      <c r="P3396" t="s">
        <v>2808</v>
      </c>
      <c r="Q3396" t="s">
        <v>2813</v>
      </c>
      <c r="R3396">
        <v>0</v>
      </c>
      <c r="S3396" t="s">
        <v>202</v>
      </c>
      <c r="T3396" t="s">
        <v>202</v>
      </c>
      <c r="U3396" t="s">
        <v>202</v>
      </c>
      <c r="V3396">
        <f t="shared" si="1219"/>
        <v>1</v>
      </c>
      <c r="W3396">
        <f t="shared" si="1220"/>
        <v>1</v>
      </c>
      <c r="X3396">
        <f t="shared" si="1221"/>
        <v>0</v>
      </c>
      <c r="Y3396">
        <f t="shared" si="1222"/>
        <v>0</v>
      </c>
      <c r="Z3396">
        <f t="shared" si="1223"/>
        <v>0</v>
      </c>
      <c r="AA3396">
        <f t="shared" si="1224"/>
        <v>-1</v>
      </c>
      <c r="AB3396">
        <f t="shared" si="1225"/>
        <v>1</v>
      </c>
      <c r="AC3396">
        <f t="shared" si="1226"/>
        <v>0</v>
      </c>
      <c r="AD3396">
        <f t="shared" si="1227"/>
        <v>1</v>
      </c>
      <c r="AE3396" s="4" t="s">
        <v>2828</v>
      </c>
      <c r="AF3396" s="9" t="s">
        <v>2829</v>
      </c>
      <c r="AG3396">
        <v>0</v>
      </c>
      <c r="AH3396">
        <v>0</v>
      </c>
      <c r="AI3396">
        <v>1</v>
      </c>
      <c r="AJ3396">
        <v>1</v>
      </c>
      <c r="AK3396" s="9" t="s">
        <v>2840</v>
      </c>
      <c r="AL3396">
        <f t="shared" si="1228"/>
        <v>0</v>
      </c>
      <c r="AM3396">
        <f>IF(AND(INDIRECT(AN3396)='Sample Select backend'!$C$2,INDIRECT(AO3396)=1,INDIRECT(AP3396)='Sample Select backend'!$F$2,INDIRECT(AQ3396)=1,INDIRECT(AR3396)='Sample Select backend'!$M$2),1,0)</f>
        <v>0</v>
      </c>
      <c r="AN3396" t="str">
        <f>_xlfn.CONCAT('Sample Select backend'!$C$4,ROW(AN3396))</f>
        <v>AE3396</v>
      </c>
      <c r="AO3396" s="9" t="str">
        <f>_xlfn.CONCAT('Sample Select backend'!$J$2,ROW(AO3396))</f>
        <v>AJ3396</v>
      </c>
      <c r="AP3396" t="str">
        <f>_xlfn.CONCAT('Sample Select backend'!$F$4,ROW(AP3396))</f>
        <v>AF3396</v>
      </c>
      <c r="AQ3396" t="str">
        <f>_xlfn.CONCAT('Sample Select backend'!$I$10,ROW(AQ3396))</f>
        <v>R3396</v>
      </c>
      <c r="AR3396" t="str">
        <f>_xlfn.CONCAT('Sample Select backend'!$M$4,ROW(AR3396))</f>
        <v>AK3396</v>
      </c>
      <c r="AS3396" t="str">
        <f t="shared" si="1229"/>
        <v>Sweden</v>
      </c>
      <c r="AT3396" s="9">
        <f t="shared" si="1230"/>
        <v>29</v>
      </c>
      <c r="AU3396">
        <f t="shared" si="1231"/>
        <v>0</v>
      </c>
      <c r="AV3396" s="9">
        <v>1</v>
      </c>
    </row>
    <row r="3397" spans="1:48" x14ac:dyDescent="0.35">
      <c r="A3397" t="s">
        <v>168</v>
      </c>
      <c r="B3397">
        <v>7</v>
      </c>
      <c r="C3397">
        <v>30</v>
      </c>
      <c r="D3397" t="s">
        <v>2213</v>
      </c>
      <c r="E3397">
        <v>2</v>
      </c>
      <c r="F3397">
        <v>2</v>
      </c>
      <c r="G3397">
        <v>2</v>
      </c>
      <c r="H3397">
        <v>2</v>
      </c>
      <c r="I3397">
        <v>2</v>
      </c>
      <c r="J3397">
        <v>-2</v>
      </c>
      <c r="K3397">
        <v>1</v>
      </c>
      <c r="L3397">
        <v>1</v>
      </c>
      <c r="M3397">
        <v>1</v>
      </c>
      <c r="N3397" t="s">
        <v>2767</v>
      </c>
      <c r="O3397" t="s">
        <v>2800</v>
      </c>
      <c r="P3397" t="s">
        <v>2808</v>
      </c>
      <c r="Q3397" t="s">
        <v>2813</v>
      </c>
      <c r="R3397">
        <v>0</v>
      </c>
      <c r="S3397" t="s">
        <v>202</v>
      </c>
      <c r="T3397" t="s">
        <v>202</v>
      </c>
      <c r="U3397" t="s">
        <v>202</v>
      </c>
      <c r="V3397">
        <f t="shared" si="1219"/>
        <v>1</v>
      </c>
      <c r="W3397">
        <f t="shared" si="1220"/>
        <v>1</v>
      </c>
      <c r="X3397">
        <f t="shared" si="1221"/>
        <v>1</v>
      </c>
      <c r="Y3397">
        <f t="shared" si="1222"/>
        <v>1</v>
      </c>
      <c r="Z3397">
        <f t="shared" si="1223"/>
        <v>1</v>
      </c>
      <c r="AA3397">
        <f t="shared" si="1224"/>
        <v>0</v>
      </c>
      <c r="AB3397">
        <f t="shared" si="1225"/>
        <v>1</v>
      </c>
      <c r="AC3397">
        <f t="shared" si="1226"/>
        <v>1</v>
      </c>
      <c r="AD3397">
        <f t="shared" si="1227"/>
        <v>1</v>
      </c>
      <c r="AE3397" s="4" t="s">
        <v>2828</v>
      </c>
      <c r="AF3397" s="9" t="s">
        <v>2829</v>
      </c>
      <c r="AG3397">
        <v>0</v>
      </c>
      <c r="AH3397">
        <v>0</v>
      </c>
      <c r="AI3397">
        <v>1</v>
      </c>
      <c r="AJ3397">
        <v>1</v>
      </c>
      <c r="AK3397" s="9" t="s">
        <v>2840</v>
      </c>
      <c r="AL3397">
        <f t="shared" si="1228"/>
        <v>0</v>
      </c>
      <c r="AM3397">
        <f>IF(AND(INDIRECT(AN3397)='Sample Select backend'!$C$2,INDIRECT(AO3397)=1,INDIRECT(AP3397)='Sample Select backend'!$F$2,INDIRECT(AQ3397)=1,INDIRECT(AR3397)='Sample Select backend'!$M$2),1,0)</f>
        <v>0</v>
      </c>
      <c r="AN3397" t="str">
        <f>_xlfn.CONCAT('Sample Select backend'!$C$4,ROW(AN3397))</f>
        <v>AE3397</v>
      </c>
      <c r="AO3397" s="9" t="str">
        <f>_xlfn.CONCAT('Sample Select backend'!$J$2,ROW(AO3397))</f>
        <v>AJ3397</v>
      </c>
      <c r="AP3397" t="str">
        <f>_xlfn.CONCAT('Sample Select backend'!$F$4,ROW(AP3397))</f>
        <v>AF3397</v>
      </c>
      <c r="AQ3397" t="str">
        <f>_xlfn.CONCAT('Sample Select backend'!$I$10,ROW(AQ3397))</f>
        <v>R3397</v>
      </c>
      <c r="AR3397" t="str">
        <f>_xlfn.CONCAT('Sample Select backend'!$M$4,ROW(AR3397))</f>
        <v>AK3397</v>
      </c>
      <c r="AS3397" t="str">
        <f t="shared" si="1229"/>
        <v>Sweden</v>
      </c>
      <c r="AT3397" s="9">
        <f t="shared" si="1230"/>
        <v>30</v>
      </c>
      <c r="AU3397">
        <f t="shared" si="1231"/>
        <v>0</v>
      </c>
      <c r="AV3397" s="9">
        <v>0</v>
      </c>
    </row>
    <row r="3398" spans="1:48" x14ac:dyDescent="0.35">
      <c r="A3398" t="s">
        <v>168</v>
      </c>
      <c r="B3398">
        <v>9</v>
      </c>
      <c r="C3398" t="s">
        <v>201</v>
      </c>
      <c r="D3398" t="s">
        <v>2216</v>
      </c>
      <c r="E3398">
        <v>2</v>
      </c>
      <c r="F3398">
        <v>2</v>
      </c>
      <c r="G3398">
        <v>-2</v>
      </c>
      <c r="H3398">
        <v>-1</v>
      </c>
      <c r="I3398">
        <v>-2</v>
      </c>
      <c r="J3398">
        <v>1</v>
      </c>
      <c r="K3398">
        <v>1</v>
      </c>
      <c r="L3398">
        <v>2</v>
      </c>
      <c r="M3398">
        <v>1</v>
      </c>
      <c r="N3398" t="s">
        <v>2767</v>
      </c>
      <c r="O3398" t="s">
        <v>2800</v>
      </c>
      <c r="P3398" t="s">
        <v>2808</v>
      </c>
      <c r="Q3398" t="s">
        <v>2813</v>
      </c>
      <c r="R3398">
        <v>0</v>
      </c>
      <c r="S3398" t="s">
        <v>202</v>
      </c>
      <c r="T3398" t="s">
        <v>202</v>
      </c>
      <c r="U3398" t="s">
        <v>202</v>
      </c>
      <c r="V3398">
        <f t="shared" si="1219"/>
        <v>1</v>
      </c>
      <c r="W3398">
        <f t="shared" si="1220"/>
        <v>1</v>
      </c>
      <c r="X3398">
        <f t="shared" si="1221"/>
        <v>0</v>
      </c>
      <c r="Y3398">
        <f t="shared" si="1222"/>
        <v>0</v>
      </c>
      <c r="Z3398">
        <f t="shared" si="1223"/>
        <v>0</v>
      </c>
      <c r="AA3398">
        <f t="shared" si="1224"/>
        <v>1</v>
      </c>
      <c r="AB3398">
        <f t="shared" si="1225"/>
        <v>1</v>
      </c>
      <c r="AC3398">
        <f t="shared" si="1226"/>
        <v>1</v>
      </c>
      <c r="AD3398">
        <f t="shared" si="1227"/>
        <v>1</v>
      </c>
      <c r="AE3398" s="4" t="s">
        <v>2828</v>
      </c>
      <c r="AF3398" s="9" t="s">
        <v>2829</v>
      </c>
      <c r="AG3398">
        <v>0</v>
      </c>
      <c r="AH3398">
        <v>0</v>
      </c>
      <c r="AI3398">
        <v>1</v>
      </c>
      <c r="AJ3398">
        <v>1</v>
      </c>
      <c r="AK3398" s="9" t="s">
        <v>2840</v>
      </c>
      <c r="AL3398">
        <f t="shared" si="1228"/>
        <v>0</v>
      </c>
      <c r="AM3398">
        <f>IF(AND(INDIRECT(AN3398)='Sample Select backend'!$C$2,INDIRECT(AO3398)=1,INDIRECT(AP3398)='Sample Select backend'!$F$2,INDIRECT(AQ3398)=1,INDIRECT(AR3398)='Sample Select backend'!$M$2),1,0)</f>
        <v>0</v>
      </c>
      <c r="AN3398" t="str">
        <f>_xlfn.CONCAT('Sample Select backend'!$C$4,ROW(AN3398))</f>
        <v>AE3398</v>
      </c>
      <c r="AO3398" s="9" t="str">
        <f>_xlfn.CONCAT('Sample Select backend'!$J$2,ROW(AO3398))</f>
        <v>AJ3398</v>
      </c>
      <c r="AP3398" t="str">
        <f>_xlfn.CONCAT('Sample Select backend'!$F$4,ROW(AP3398))</f>
        <v>AF3398</v>
      </c>
      <c r="AQ3398" t="str">
        <f>_xlfn.CONCAT('Sample Select backend'!$I$10,ROW(AQ3398))</f>
        <v>R3398</v>
      </c>
      <c r="AR3398" t="str">
        <f>_xlfn.CONCAT('Sample Select backend'!$M$4,ROW(AR3398))</f>
        <v>AK3398</v>
      </c>
      <c r="AS3398" t="str">
        <f t="shared" si="1229"/>
        <v>Sweden</v>
      </c>
      <c r="AT3398" s="9" t="str">
        <f t="shared" si="1230"/>
        <v>Other</v>
      </c>
      <c r="AU3398">
        <f t="shared" si="1231"/>
        <v>0</v>
      </c>
      <c r="AV3398" s="9">
        <v>1</v>
      </c>
    </row>
    <row r="3399" spans="1:48" x14ac:dyDescent="0.35">
      <c r="A3399" t="s">
        <v>168</v>
      </c>
      <c r="B3399" s="9" t="s">
        <v>201</v>
      </c>
      <c r="C3399" t="s">
        <v>202</v>
      </c>
      <c r="D3399" t="s">
        <v>2221</v>
      </c>
      <c r="N3399" t="s">
        <v>2767</v>
      </c>
      <c r="O3399" t="s">
        <v>2800</v>
      </c>
      <c r="P3399" t="s">
        <v>2808</v>
      </c>
      <c r="Q3399" t="s">
        <v>2813</v>
      </c>
      <c r="R3399">
        <v>0</v>
      </c>
      <c r="S3399" t="s">
        <v>202</v>
      </c>
      <c r="T3399" t="s">
        <v>202</v>
      </c>
      <c r="U3399" t="s">
        <v>202</v>
      </c>
      <c r="V3399">
        <f t="shared" si="1219"/>
        <v>-1</v>
      </c>
      <c r="W3399">
        <f t="shared" si="1220"/>
        <v>-1</v>
      </c>
      <c r="X3399">
        <f t="shared" si="1221"/>
        <v>-1</v>
      </c>
      <c r="Y3399">
        <f t="shared" si="1222"/>
        <v>-1</v>
      </c>
      <c r="Z3399">
        <f t="shared" si="1223"/>
        <v>-1</v>
      </c>
      <c r="AA3399">
        <f t="shared" si="1224"/>
        <v>-1</v>
      </c>
      <c r="AB3399">
        <f t="shared" si="1225"/>
        <v>-1</v>
      </c>
      <c r="AC3399">
        <f t="shared" si="1226"/>
        <v>-1</v>
      </c>
      <c r="AD3399">
        <f t="shared" si="1227"/>
        <v>-1</v>
      </c>
      <c r="AE3399" s="4" t="s">
        <v>2828</v>
      </c>
      <c r="AF3399" s="9" t="s">
        <v>2829</v>
      </c>
      <c r="AG3399">
        <v>0</v>
      </c>
      <c r="AH3399">
        <v>0</v>
      </c>
      <c r="AI3399">
        <v>1</v>
      </c>
      <c r="AJ3399">
        <v>1</v>
      </c>
      <c r="AK3399" s="9" t="s">
        <v>2840</v>
      </c>
      <c r="AL3399">
        <f t="shared" si="1228"/>
        <v>1</v>
      </c>
      <c r="AM3399">
        <f>IF(AND(INDIRECT(AN3399)='Sample Select backend'!$C$2,INDIRECT(AO3399)=1,INDIRECT(AP3399)='Sample Select backend'!$F$2,INDIRECT(AQ3399)=1,INDIRECT(AR3399)='Sample Select backend'!$M$2),1,0)</f>
        <v>0</v>
      </c>
      <c r="AN3399" t="str">
        <f>_xlfn.CONCAT('Sample Select backend'!$C$4,ROW(AN3399))</f>
        <v>AE3399</v>
      </c>
      <c r="AO3399" s="9" t="str">
        <f>_xlfn.CONCAT('Sample Select backend'!$J$2,ROW(AO3399))</f>
        <v>AJ3399</v>
      </c>
      <c r="AP3399" t="str">
        <f>_xlfn.CONCAT('Sample Select backend'!$F$4,ROW(AP3399))</f>
        <v>AF3399</v>
      </c>
      <c r="AQ3399" t="str">
        <f>_xlfn.CONCAT('Sample Select backend'!$I$10,ROW(AQ3399))</f>
        <v>R3399</v>
      </c>
      <c r="AR3399" t="str">
        <f>_xlfn.CONCAT('Sample Select backend'!$M$4,ROW(AR3399))</f>
        <v>AK3399</v>
      </c>
      <c r="AS3399" t="str">
        <f t="shared" si="1229"/>
        <v>Sweden</v>
      </c>
      <c r="AT3399" s="9" t="str">
        <f t="shared" si="1230"/>
        <v>Other</v>
      </c>
      <c r="AU3399">
        <f t="shared" si="1231"/>
        <v>0</v>
      </c>
      <c r="AV3399" s="9">
        <v>1</v>
      </c>
    </row>
    <row r="3400" spans="1:48" x14ac:dyDescent="0.35">
      <c r="A3400" t="s">
        <v>168</v>
      </c>
      <c r="B3400">
        <v>5</v>
      </c>
      <c r="C3400" t="s">
        <v>204</v>
      </c>
      <c r="D3400" t="s">
        <v>2210</v>
      </c>
      <c r="E3400">
        <v>2</v>
      </c>
      <c r="F3400">
        <v>-2</v>
      </c>
      <c r="G3400">
        <v>-2</v>
      </c>
      <c r="H3400">
        <v>-1</v>
      </c>
      <c r="I3400">
        <v>-2</v>
      </c>
      <c r="J3400">
        <v>1</v>
      </c>
      <c r="K3400">
        <v>1</v>
      </c>
      <c r="L3400">
        <v>2</v>
      </c>
      <c r="M3400">
        <v>1</v>
      </c>
      <c r="N3400" t="s">
        <v>2767</v>
      </c>
      <c r="O3400" t="s">
        <v>2800</v>
      </c>
      <c r="P3400" t="s">
        <v>2808</v>
      </c>
      <c r="Q3400" t="s">
        <v>2813</v>
      </c>
      <c r="R3400">
        <v>0</v>
      </c>
      <c r="S3400" t="s">
        <v>202</v>
      </c>
      <c r="T3400" t="s">
        <v>202</v>
      </c>
      <c r="U3400" t="s">
        <v>202</v>
      </c>
      <c r="V3400">
        <f t="shared" si="1219"/>
        <v>1</v>
      </c>
      <c r="W3400">
        <f t="shared" si="1220"/>
        <v>0</v>
      </c>
      <c r="X3400">
        <f t="shared" si="1221"/>
        <v>0</v>
      </c>
      <c r="Y3400">
        <f t="shared" si="1222"/>
        <v>0</v>
      </c>
      <c r="Z3400">
        <f t="shared" si="1223"/>
        <v>0</v>
      </c>
      <c r="AA3400">
        <f t="shared" si="1224"/>
        <v>1</v>
      </c>
      <c r="AB3400">
        <f t="shared" si="1225"/>
        <v>1</v>
      </c>
      <c r="AC3400">
        <f t="shared" si="1226"/>
        <v>1</v>
      </c>
      <c r="AD3400">
        <f t="shared" si="1227"/>
        <v>1</v>
      </c>
      <c r="AE3400" s="4" t="s">
        <v>2828</v>
      </c>
      <c r="AF3400" s="9" t="s">
        <v>2829</v>
      </c>
      <c r="AG3400">
        <v>0</v>
      </c>
      <c r="AH3400">
        <v>0</v>
      </c>
      <c r="AI3400">
        <v>1</v>
      </c>
      <c r="AJ3400">
        <v>1</v>
      </c>
      <c r="AK3400" s="9" t="s">
        <v>2840</v>
      </c>
      <c r="AL3400">
        <f t="shared" si="1228"/>
        <v>0</v>
      </c>
      <c r="AM3400">
        <f>IF(AND(INDIRECT(AN3400)='Sample Select backend'!$C$2,INDIRECT(AO3400)=1,INDIRECT(AP3400)='Sample Select backend'!$F$2,INDIRECT(AQ3400)=1,INDIRECT(AR3400)='Sample Select backend'!$M$2),1,0)</f>
        <v>0</v>
      </c>
      <c r="AN3400" t="str">
        <f>_xlfn.CONCAT('Sample Select backend'!$C$4,ROW(AN3400))</f>
        <v>AE3400</v>
      </c>
      <c r="AO3400" s="9" t="str">
        <f>_xlfn.CONCAT('Sample Select backend'!$J$2,ROW(AO3400))</f>
        <v>AJ3400</v>
      </c>
      <c r="AP3400" t="str">
        <f>_xlfn.CONCAT('Sample Select backend'!$F$4,ROW(AP3400))</f>
        <v>AF3400</v>
      </c>
      <c r="AQ3400" t="str">
        <f>_xlfn.CONCAT('Sample Select backend'!$I$10,ROW(AQ3400))</f>
        <v>R3400</v>
      </c>
      <c r="AR3400" t="str">
        <f>_xlfn.CONCAT('Sample Select backend'!$M$4,ROW(AR3400))</f>
        <v>AK3400</v>
      </c>
      <c r="AS3400" t="str">
        <f t="shared" si="1229"/>
        <v>Sweden</v>
      </c>
      <c r="AT3400" s="9" t="str">
        <f t="shared" si="1230"/>
        <v>General</v>
      </c>
      <c r="AU3400">
        <f t="shared" si="1231"/>
        <v>0</v>
      </c>
      <c r="AV3400" s="9">
        <v>1</v>
      </c>
    </row>
    <row r="3401" spans="1:48" x14ac:dyDescent="0.35">
      <c r="A3401" t="s">
        <v>168</v>
      </c>
      <c r="B3401">
        <v>2</v>
      </c>
      <c r="C3401">
        <v>15</v>
      </c>
      <c r="D3401" t="s">
        <v>2215</v>
      </c>
      <c r="E3401">
        <v>-2</v>
      </c>
      <c r="F3401">
        <v>2</v>
      </c>
      <c r="G3401">
        <v>-2</v>
      </c>
      <c r="H3401">
        <v>-1</v>
      </c>
      <c r="I3401">
        <v>-2</v>
      </c>
      <c r="J3401">
        <v>2</v>
      </c>
      <c r="K3401">
        <v>2</v>
      </c>
      <c r="L3401">
        <v>2</v>
      </c>
      <c r="M3401">
        <v>1</v>
      </c>
      <c r="N3401" t="s">
        <v>2767</v>
      </c>
      <c r="O3401" t="s">
        <v>2800</v>
      </c>
      <c r="P3401" t="s">
        <v>2808</v>
      </c>
      <c r="Q3401" t="s">
        <v>2813</v>
      </c>
      <c r="R3401">
        <v>0</v>
      </c>
      <c r="S3401" t="s">
        <v>202</v>
      </c>
      <c r="T3401" t="s">
        <v>202</v>
      </c>
      <c r="U3401" t="s">
        <v>202</v>
      </c>
      <c r="V3401">
        <f t="shared" si="1219"/>
        <v>0</v>
      </c>
      <c r="W3401">
        <f t="shared" si="1220"/>
        <v>1</v>
      </c>
      <c r="X3401">
        <f t="shared" si="1221"/>
        <v>0</v>
      </c>
      <c r="Y3401">
        <f t="shared" si="1222"/>
        <v>0</v>
      </c>
      <c r="Z3401">
        <f t="shared" si="1223"/>
        <v>0</v>
      </c>
      <c r="AA3401">
        <f t="shared" si="1224"/>
        <v>1</v>
      </c>
      <c r="AB3401">
        <f t="shared" si="1225"/>
        <v>1</v>
      </c>
      <c r="AC3401">
        <f t="shared" si="1226"/>
        <v>1</v>
      </c>
      <c r="AD3401">
        <f t="shared" si="1227"/>
        <v>1</v>
      </c>
      <c r="AE3401" s="4" t="s">
        <v>2828</v>
      </c>
      <c r="AF3401" s="9" t="s">
        <v>2829</v>
      </c>
      <c r="AG3401">
        <v>0</v>
      </c>
      <c r="AH3401">
        <v>0</v>
      </c>
      <c r="AI3401">
        <v>1</v>
      </c>
      <c r="AJ3401">
        <v>1</v>
      </c>
      <c r="AK3401" s="9" t="s">
        <v>2840</v>
      </c>
      <c r="AL3401">
        <f t="shared" si="1228"/>
        <v>0</v>
      </c>
      <c r="AM3401">
        <f>IF(AND(INDIRECT(AN3401)='Sample Select backend'!$C$2,INDIRECT(AO3401)=1,INDIRECT(AP3401)='Sample Select backend'!$F$2,INDIRECT(AQ3401)=1,INDIRECT(AR3401)='Sample Select backend'!$M$2),1,0)</f>
        <v>0</v>
      </c>
      <c r="AN3401" t="str">
        <f>_xlfn.CONCAT('Sample Select backend'!$C$4,ROW(AN3401))</f>
        <v>AE3401</v>
      </c>
      <c r="AO3401" s="9" t="str">
        <f>_xlfn.CONCAT('Sample Select backend'!$J$2,ROW(AO3401))</f>
        <v>AJ3401</v>
      </c>
      <c r="AP3401" t="str">
        <f>_xlfn.CONCAT('Sample Select backend'!$F$4,ROW(AP3401))</f>
        <v>AF3401</v>
      </c>
      <c r="AQ3401" t="str">
        <f>_xlfn.CONCAT('Sample Select backend'!$I$10,ROW(AQ3401))</f>
        <v>R3401</v>
      </c>
      <c r="AR3401" t="str">
        <f>_xlfn.CONCAT('Sample Select backend'!$M$4,ROW(AR3401))</f>
        <v>AK3401</v>
      </c>
      <c r="AS3401" t="str">
        <f t="shared" si="1229"/>
        <v>Sweden</v>
      </c>
      <c r="AT3401" s="9">
        <f t="shared" si="1230"/>
        <v>15</v>
      </c>
      <c r="AU3401">
        <f t="shared" si="1231"/>
        <v>0</v>
      </c>
      <c r="AV3401" s="9">
        <v>1</v>
      </c>
    </row>
    <row r="3402" spans="1:48" x14ac:dyDescent="0.35">
      <c r="A3402" t="s">
        <v>168</v>
      </c>
      <c r="B3402">
        <v>6</v>
      </c>
      <c r="C3402" t="s">
        <v>201</v>
      </c>
      <c r="D3402" t="s">
        <v>2212</v>
      </c>
      <c r="E3402">
        <v>2</v>
      </c>
      <c r="F3402">
        <v>1</v>
      </c>
      <c r="G3402">
        <v>-2</v>
      </c>
      <c r="H3402">
        <v>-2</v>
      </c>
      <c r="I3402">
        <v>-2</v>
      </c>
      <c r="J3402">
        <v>1</v>
      </c>
      <c r="K3402">
        <v>-2</v>
      </c>
      <c r="L3402">
        <v>2</v>
      </c>
      <c r="M3402">
        <v>1</v>
      </c>
      <c r="N3402" t="s">
        <v>2767</v>
      </c>
      <c r="O3402" t="s">
        <v>2800</v>
      </c>
      <c r="P3402" t="s">
        <v>2808</v>
      </c>
      <c r="Q3402" t="s">
        <v>2813</v>
      </c>
      <c r="R3402">
        <v>0</v>
      </c>
      <c r="S3402" t="s">
        <v>202</v>
      </c>
      <c r="T3402" t="s">
        <v>202</v>
      </c>
      <c r="U3402" t="s">
        <v>202</v>
      </c>
      <c r="V3402">
        <f t="shared" si="1219"/>
        <v>1</v>
      </c>
      <c r="W3402">
        <f t="shared" si="1220"/>
        <v>1</v>
      </c>
      <c r="X3402">
        <f t="shared" si="1221"/>
        <v>0</v>
      </c>
      <c r="Y3402">
        <f t="shared" si="1222"/>
        <v>0</v>
      </c>
      <c r="Z3402">
        <f t="shared" si="1223"/>
        <v>0</v>
      </c>
      <c r="AA3402">
        <f t="shared" si="1224"/>
        <v>1</v>
      </c>
      <c r="AB3402">
        <f t="shared" si="1225"/>
        <v>0</v>
      </c>
      <c r="AC3402">
        <f t="shared" si="1226"/>
        <v>1</v>
      </c>
      <c r="AD3402">
        <f t="shared" si="1227"/>
        <v>1</v>
      </c>
      <c r="AE3402" s="4" t="s">
        <v>2828</v>
      </c>
      <c r="AF3402" s="9" t="s">
        <v>2829</v>
      </c>
      <c r="AG3402">
        <v>0</v>
      </c>
      <c r="AH3402">
        <v>0</v>
      </c>
      <c r="AI3402">
        <v>1</v>
      </c>
      <c r="AJ3402">
        <v>1</v>
      </c>
      <c r="AK3402" s="9" t="s">
        <v>2840</v>
      </c>
      <c r="AL3402">
        <f t="shared" si="1228"/>
        <v>0</v>
      </c>
      <c r="AM3402">
        <f>IF(AND(INDIRECT(AN3402)='Sample Select backend'!$C$2,INDIRECT(AO3402)=1,INDIRECT(AP3402)='Sample Select backend'!$F$2,INDIRECT(AQ3402)=1,INDIRECT(AR3402)='Sample Select backend'!$M$2),1,0)</f>
        <v>0</v>
      </c>
      <c r="AN3402" t="str">
        <f>_xlfn.CONCAT('Sample Select backend'!$C$4,ROW(AN3402))</f>
        <v>AE3402</v>
      </c>
      <c r="AO3402" s="9" t="str">
        <f>_xlfn.CONCAT('Sample Select backend'!$J$2,ROW(AO3402))</f>
        <v>AJ3402</v>
      </c>
      <c r="AP3402" t="str">
        <f>_xlfn.CONCAT('Sample Select backend'!$F$4,ROW(AP3402))</f>
        <v>AF3402</v>
      </c>
      <c r="AQ3402" t="str">
        <f>_xlfn.CONCAT('Sample Select backend'!$I$10,ROW(AQ3402))</f>
        <v>R3402</v>
      </c>
      <c r="AR3402" t="str">
        <f>_xlfn.CONCAT('Sample Select backend'!$M$4,ROW(AR3402))</f>
        <v>AK3402</v>
      </c>
      <c r="AS3402" t="str">
        <f t="shared" si="1229"/>
        <v>Sweden</v>
      </c>
      <c r="AT3402" s="9" t="str">
        <f t="shared" si="1230"/>
        <v>Other</v>
      </c>
      <c r="AU3402">
        <f t="shared" si="1231"/>
        <v>0</v>
      </c>
      <c r="AV3402" s="9">
        <v>1</v>
      </c>
    </row>
    <row r="3403" spans="1:48" x14ac:dyDescent="0.35">
      <c r="A3403" t="s">
        <v>168</v>
      </c>
      <c r="B3403">
        <v>2</v>
      </c>
      <c r="C3403">
        <v>14</v>
      </c>
      <c r="D3403" t="s">
        <v>2207</v>
      </c>
      <c r="E3403">
        <v>-2</v>
      </c>
      <c r="F3403">
        <v>2</v>
      </c>
      <c r="G3403">
        <v>2</v>
      </c>
      <c r="H3403">
        <v>2</v>
      </c>
      <c r="I3403">
        <v>2</v>
      </c>
      <c r="J3403">
        <v>2</v>
      </c>
      <c r="K3403">
        <v>1</v>
      </c>
      <c r="L3403">
        <v>2</v>
      </c>
      <c r="M3403">
        <v>1</v>
      </c>
      <c r="N3403" t="s">
        <v>2767</v>
      </c>
      <c r="O3403" t="s">
        <v>2800</v>
      </c>
      <c r="P3403" t="s">
        <v>2808</v>
      </c>
      <c r="Q3403" t="s">
        <v>2813</v>
      </c>
      <c r="R3403">
        <v>0</v>
      </c>
      <c r="S3403" t="s">
        <v>202</v>
      </c>
      <c r="T3403" t="s">
        <v>202</v>
      </c>
      <c r="U3403" t="s">
        <v>202</v>
      </c>
      <c r="V3403">
        <f t="shared" si="1219"/>
        <v>0</v>
      </c>
      <c r="W3403">
        <f t="shared" si="1220"/>
        <v>1</v>
      </c>
      <c r="X3403">
        <f t="shared" si="1221"/>
        <v>1</v>
      </c>
      <c r="Y3403">
        <f t="shared" si="1222"/>
        <v>1</v>
      </c>
      <c r="Z3403">
        <f t="shared" si="1223"/>
        <v>1</v>
      </c>
      <c r="AA3403">
        <f t="shared" si="1224"/>
        <v>1</v>
      </c>
      <c r="AB3403">
        <f t="shared" si="1225"/>
        <v>1</v>
      </c>
      <c r="AC3403">
        <f t="shared" si="1226"/>
        <v>1</v>
      </c>
      <c r="AD3403">
        <f t="shared" si="1227"/>
        <v>1</v>
      </c>
      <c r="AE3403" s="4" t="s">
        <v>2828</v>
      </c>
      <c r="AF3403" s="9" t="s">
        <v>2829</v>
      </c>
      <c r="AG3403">
        <v>0</v>
      </c>
      <c r="AH3403">
        <v>0</v>
      </c>
      <c r="AI3403">
        <v>1</v>
      </c>
      <c r="AJ3403">
        <v>1</v>
      </c>
      <c r="AK3403" s="9" t="s">
        <v>2840</v>
      </c>
      <c r="AL3403">
        <f t="shared" si="1228"/>
        <v>0</v>
      </c>
      <c r="AM3403">
        <f>IF(AND(INDIRECT(AN3403)='Sample Select backend'!$C$2,INDIRECT(AO3403)=1,INDIRECT(AP3403)='Sample Select backend'!$F$2,INDIRECT(AQ3403)=1,INDIRECT(AR3403)='Sample Select backend'!$M$2),1,0)</f>
        <v>0</v>
      </c>
      <c r="AN3403" t="str">
        <f>_xlfn.CONCAT('Sample Select backend'!$C$4,ROW(AN3403))</f>
        <v>AE3403</v>
      </c>
      <c r="AO3403" s="9" t="str">
        <f>_xlfn.CONCAT('Sample Select backend'!$J$2,ROW(AO3403))</f>
        <v>AJ3403</v>
      </c>
      <c r="AP3403" t="str">
        <f>_xlfn.CONCAT('Sample Select backend'!$F$4,ROW(AP3403))</f>
        <v>AF3403</v>
      </c>
      <c r="AQ3403" t="str">
        <f>_xlfn.CONCAT('Sample Select backend'!$I$10,ROW(AQ3403))</f>
        <v>R3403</v>
      </c>
      <c r="AR3403" t="str">
        <f>_xlfn.CONCAT('Sample Select backend'!$M$4,ROW(AR3403))</f>
        <v>AK3403</v>
      </c>
      <c r="AS3403" t="str">
        <f t="shared" si="1229"/>
        <v>Sweden</v>
      </c>
      <c r="AT3403" s="9">
        <f t="shared" si="1230"/>
        <v>14</v>
      </c>
      <c r="AU3403">
        <f t="shared" si="1231"/>
        <v>0</v>
      </c>
      <c r="AV3403" s="9">
        <v>1</v>
      </c>
    </row>
    <row r="3404" spans="1:48" x14ac:dyDescent="0.35">
      <c r="A3404" t="s">
        <v>168</v>
      </c>
      <c r="B3404">
        <v>6</v>
      </c>
      <c r="C3404">
        <v>29</v>
      </c>
      <c r="D3404" t="s">
        <v>2214</v>
      </c>
      <c r="E3404">
        <v>2</v>
      </c>
      <c r="F3404">
        <v>2</v>
      </c>
      <c r="G3404">
        <v>-2</v>
      </c>
      <c r="H3404">
        <v>-1</v>
      </c>
      <c r="I3404">
        <v>-2</v>
      </c>
      <c r="J3404">
        <v>1</v>
      </c>
      <c r="K3404">
        <v>-2</v>
      </c>
      <c r="L3404">
        <v>-2</v>
      </c>
      <c r="M3404">
        <v>1</v>
      </c>
      <c r="N3404" t="s">
        <v>2767</v>
      </c>
      <c r="O3404" t="s">
        <v>2800</v>
      </c>
      <c r="P3404" t="s">
        <v>2808</v>
      </c>
      <c r="Q3404" t="s">
        <v>2813</v>
      </c>
      <c r="R3404">
        <v>0</v>
      </c>
      <c r="S3404" t="s">
        <v>202</v>
      </c>
      <c r="T3404" t="s">
        <v>202</v>
      </c>
      <c r="U3404" t="s">
        <v>202</v>
      </c>
      <c r="V3404">
        <f t="shared" si="1219"/>
        <v>1</v>
      </c>
      <c r="W3404">
        <f t="shared" si="1220"/>
        <v>1</v>
      </c>
      <c r="X3404">
        <f t="shared" si="1221"/>
        <v>0</v>
      </c>
      <c r="Y3404">
        <f t="shared" si="1222"/>
        <v>0</v>
      </c>
      <c r="Z3404">
        <f t="shared" si="1223"/>
        <v>0</v>
      </c>
      <c r="AA3404">
        <f t="shared" si="1224"/>
        <v>1</v>
      </c>
      <c r="AB3404">
        <f t="shared" si="1225"/>
        <v>0</v>
      </c>
      <c r="AC3404">
        <f t="shared" si="1226"/>
        <v>0</v>
      </c>
      <c r="AD3404">
        <f t="shared" si="1227"/>
        <v>1</v>
      </c>
      <c r="AE3404" s="4" t="s">
        <v>2828</v>
      </c>
      <c r="AF3404" s="9" t="s">
        <v>2829</v>
      </c>
      <c r="AG3404">
        <v>0</v>
      </c>
      <c r="AH3404">
        <v>0</v>
      </c>
      <c r="AI3404">
        <v>1</v>
      </c>
      <c r="AJ3404">
        <v>1</v>
      </c>
      <c r="AK3404" s="9" t="s">
        <v>2840</v>
      </c>
      <c r="AL3404">
        <f t="shared" si="1228"/>
        <v>0</v>
      </c>
      <c r="AM3404">
        <f>IF(AND(INDIRECT(AN3404)='Sample Select backend'!$C$2,INDIRECT(AO3404)=1,INDIRECT(AP3404)='Sample Select backend'!$F$2,INDIRECT(AQ3404)=1,INDIRECT(AR3404)='Sample Select backend'!$M$2),1,0)</f>
        <v>0</v>
      </c>
      <c r="AN3404" t="str">
        <f>_xlfn.CONCAT('Sample Select backend'!$C$4,ROW(AN3404))</f>
        <v>AE3404</v>
      </c>
      <c r="AO3404" s="9" t="str">
        <f>_xlfn.CONCAT('Sample Select backend'!$J$2,ROW(AO3404))</f>
        <v>AJ3404</v>
      </c>
      <c r="AP3404" t="str">
        <f>_xlfn.CONCAT('Sample Select backend'!$F$4,ROW(AP3404))</f>
        <v>AF3404</v>
      </c>
      <c r="AQ3404" t="str">
        <f>_xlfn.CONCAT('Sample Select backend'!$I$10,ROW(AQ3404))</f>
        <v>R3404</v>
      </c>
      <c r="AR3404" t="str">
        <f>_xlfn.CONCAT('Sample Select backend'!$M$4,ROW(AR3404))</f>
        <v>AK3404</v>
      </c>
      <c r="AS3404" t="str">
        <f t="shared" si="1229"/>
        <v>Sweden</v>
      </c>
      <c r="AT3404" s="9">
        <f t="shared" si="1230"/>
        <v>29</v>
      </c>
      <c r="AU3404">
        <f t="shared" si="1231"/>
        <v>0</v>
      </c>
      <c r="AV3404" s="9">
        <v>1</v>
      </c>
    </row>
    <row r="3405" spans="1:48" x14ac:dyDescent="0.35">
      <c r="A3405" t="s">
        <v>168</v>
      </c>
      <c r="B3405">
        <v>9</v>
      </c>
      <c r="C3405">
        <v>34</v>
      </c>
      <c r="D3405" t="s">
        <v>2209</v>
      </c>
      <c r="E3405">
        <v>2</v>
      </c>
      <c r="F3405">
        <v>2</v>
      </c>
      <c r="G3405">
        <v>2</v>
      </c>
      <c r="H3405">
        <v>-1</v>
      </c>
      <c r="I3405">
        <v>2</v>
      </c>
      <c r="J3405">
        <v>2</v>
      </c>
      <c r="K3405">
        <v>2</v>
      </c>
      <c r="L3405">
        <v>2</v>
      </c>
      <c r="M3405">
        <v>1</v>
      </c>
      <c r="N3405" t="s">
        <v>2767</v>
      </c>
      <c r="O3405" t="s">
        <v>2800</v>
      </c>
      <c r="P3405" t="s">
        <v>2808</v>
      </c>
      <c r="Q3405" t="s">
        <v>2813</v>
      </c>
      <c r="R3405">
        <v>0</v>
      </c>
      <c r="S3405" t="s">
        <v>202</v>
      </c>
      <c r="T3405" t="s">
        <v>202</v>
      </c>
      <c r="U3405" t="s">
        <v>202</v>
      </c>
      <c r="V3405">
        <f t="shared" si="1219"/>
        <v>1</v>
      </c>
      <c r="W3405">
        <f t="shared" si="1220"/>
        <v>1</v>
      </c>
      <c r="X3405">
        <f t="shared" si="1221"/>
        <v>1</v>
      </c>
      <c r="Y3405">
        <f t="shared" si="1222"/>
        <v>0</v>
      </c>
      <c r="Z3405">
        <f t="shared" si="1223"/>
        <v>1</v>
      </c>
      <c r="AA3405">
        <f t="shared" si="1224"/>
        <v>1</v>
      </c>
      <c r="AB3405">
        <f t="shared" si="1225"/>
        <v>1</v>
      </c>
      <c r="AC3405">
        <f t="shared" si="1226"/>
        <v>1</v>
      </c>
      <c r="AD3405">
        <f t="shared" si="1227"/>
        <v>1</v>
      </c>
      <c r="AE3405" s="4" t="s">
        <v>2828</v>
      </c>
      <c r="AF3405" s="9" t="s">
        <v>2829</v>
      </c>
      <c r="AG3405">
        <v>0</v>
      </c>
      <c r="AH3405">
        <v>0</v>
      </c>
      <c r="AI3405">
        <v>1</v>
      </c>
      <c r="AJ3405">
        <v>1</v>
      </c>
      <c r="AK3405" s="9" t="s">
        <v>2840</v>
      </c>
      <c r="AL3405">
        <f t="shared" si="1228"/>
        <v>0</v>
      </c>
      <c r="AM3405">
        <f>IF(AND(INDIRECT(AN3405)='Sample Select backend'!$C$2,INDIRECT(AO3405)=1,INDIRECT(AP3405)='Sample Select backend'!$F$2,INDIRECT(AQ3405)=1,INDIRECT(AR3405)='Sample Select backend'!$M$2),1,0)</f>
        <v>0</v>
      </c>
      <c r="AN3405" t="str">
        <f>_xlfn.CONCAT('Sample Select backend'!$C$4,ROW(AN3405))</f>
        <v>AE3405</v>
      </c>
      <c r="AO3405" s="9" t="str">
        <f>_xlfn.CONCAT('Sample Select backend'!$J$2,ROW(AO3405))</f>
        <v>AJ3405</v>
      </c>
      <c r="AP3405" t="str">
        <f>_xlfn.CONCAT('Sample Select backend'!$F$4,ROW(AP3405))</f>
        <v>AF3405</v>
      </c>
      <c r="AQ3405" t="str">
        <f>_xlfn.CONCAT('Sample Select backend'!$I$10,ROW(AQ3405))</f>
        <v>R3405</v>
      </c>
      <c r="AR3405" t="str">
        <f>_xlfn.CONCAT('Sample Select backend'!$M$4,ROW(AR3405))</f>
        <v>AK3405</v>
      </c>
      <c r="AS3405" t="str">
        <f t="shared" si="1229"/>
        <v>Sweden</v>
      </c>
      <c r="AT3405" s="9">
        <f t="shared" si="1230"/>
        <v>34</v>
      </c>
      <c r="AU3405">
        <f t="shared" si="1231"/>
        <v>0</v>
      </c>
      <c r="AV3405" s="9">
        <v>1</v>
      </c>
    </row>
    <row r="3406" spans="1:48" x14ac:dyDescent="0.35">
      <c r="A3406" t="s">
        <v>168</v>
      </c>
      <c r="B3406">
        <v>9</v>
      </c>
      <c r="C3406">
        <v>34</v>
      </c>
      <c r="D3406" t="s">
        <v>2219</v>
      </c>
      <c r="E3406">
        <v>2</v>
      </c>
      <c r="F3406">
        <v>2</v>
      </c>
      <c r="G3406">
        <v>-2</v>
      </c>
      <c r="H3406">
        <v>-1</v>
      </c>
      <c r="I3406">
        <v>-2</v>
      </c>
      <c r="J3406">
        <v>1</v>
      </c>
      <c r="K3406">
        <v>1</v>
      </c>
      <c r="L3406">
        <v>-2</v>
      </c>
      <c r="M3406">
        <v>1</v>
      </c>
      <c r="N3406" t="s">
        <v>2767</v>
      </c>
      <c r="O3406" t="s">
        <v>2800</v>
      </c>
      <c r="P3406" t="s">
        <v>2808</v>
      </c>
      <c r="Q3406" t="s">
        <v>2813</v>
      </c>
      <c r="R3406">
        <v>0</v>
      </c>
      <c r="S3406" t="s">
        <v>202</v>
      </c>
      <c r="T3406" t="s">
        <v>202</v>
      </c>
      <c r="U3406" t="s">
        <v>202</v>
      </c>
      <c r="V3406">
        <f t="shared" si="1219"/>
        <v>1</v>
      </c>
      <c r="W3406">
        <f t="shared" si="1220"/>
        <v>1</v>
      </c>
      <c r="X3406">
        <f t="shared" si="1221"/>
        <v>0</v>
      </c>
      <c r="Y3406">
        <f t="shared" si="1222"/>
        <v>0</v>
      </c>
      <c r="Z3406">
        <f t="shared" si="1223"/>
        <v>0</v>
      </c>
      <c r="AA3406">
        <f t="shared" si="1224"/>
        <v>1</v>
      </c>
      <c r="AB3406">
        <f t="shared" si="1225"/>
        <v>1</v>
      </c>
      <c r="AC3406">
        <f t="shared" si="1226"/>
        <v>0</v>
      </c>
      <c r="AD3406">
        <f t="shared" si="1227"/>
        <v>1</v>
      </c>
      <c r="AE3406" s="4" t="s">
        <v>2828</v>
      </c>
      <c r="AF3406" s="9" t="s">
        <v>2829</v>
      </c>
      <c r="AG3406">
        <v>0</v>
      </c>
      <c r="AH3406">
        <v>0</v>
      </c>
      <c r="AI3406">
        <v>1</v>
      </c>
      <c r="AJ3406">
        <v>1</v>
      </c>
      <c r="AK3406" s="9" t="s">
        <v>2840</v>
      </c>
      <c r="AL3406">
        <f t="shared" si="1228"/>
        <v>0</v>
      </c>
      <c r="AM3406">
        <f>IF(AND(INDIRECT(AN3406)='Sample Select backend'!$C$2,INDIRECT(AO3406)=1,INDIRECT(AP3406)='Sample Select backend'!$F$2,INDIRECT(AQ3406)=1,INDIRECT(AR3406)='Sample Select backend'!$M$2),1,0)</f>
        <v>0</v>
      </c>
      <c r="AN3406" t="str">
        <f>_xlfn.CONCAT('Sample Select backend'!$C$4,ROW(AN3406))</f>
        <v>AE3406</v>
      </c>
      <c r="AO3406" s="9" t="str">
        <f>_xlfn.CONCAT('Sample Select backend'!$J$2,ROW(AO3406))</f>
        <v>AJ3406</v>
      </c>
      <c r="AP3406" t="str">
        <f>_xlfn.CONCAT('Sample Select backend'!$F$4,ROW(AP3406))</f>
        <v>AF3406</v>
      </c>
      <c r="AQ3406" t="str">
        <f>_xlfn.CONCAT('Sample Select backend'!$I$10,ROW(AQ3406))</f>
        <v>R3406</v>
      </c>
      <c r="AR3406" t="str">
        <f>_xlfn.CONCAT('Sample Select backend'!$M$4,ROW(AR3406))</f>
        <v>AK3406</v>
      </c>
      <c r="AS3406" t="str">
        <f t="shared" si="1229"/>
        <v>Sweden</v>
      </c>
      <c r="AT3406" s="9">
        <f t="shared" si="1230"/>
        <v>34</v>
      </c>
      <c r="AU3406">
        <f t="shared" si="1231"/>
        <v>0</v>
      </c>
      <c r="AV3406" s="9">
        <v>1</v>
      </c>
    </row>
    <row r="3407" spans="1:48" x14ac:dyDescent="0.35">
      <c r="A3407" t="s">
        <v>168</v>
      </c>
      <c r="B3407">
        <v>7</v>
      </c>
      <c r="C3407">
        <v>30</v>
      </c>
      <c r="D3407" t="s">
        <v>2223</v>
      </c>
      <c r="E3407">
        <v>1</v>
      </c>
      <c r="F3407">
        <v>2</v>
      </c>
      <c r="G3407">
        <v>2</v>
      </c>
      <c r="H3407">
        <v>2</v>
      </c>
      <c r="I3407">
        <v>2</v>
      </c>
      <c r="J3407">
        <v>1</v>
      </c>
      <c r="K3407">
        <v>1</v>
      </c>
      <c r="L3407">
        <v>2</v>
      </c>
      <c r="M3407">
        <v>1</v>
      </c>
      <c r="N3407" t="s">
        <v>2767</v>
      </c>
      <c r="O3407" t="s">
        <v>2800</v>
      </c>
      <c r="P3407" t="s">
        <v>2808</v>
      </c>
      <c r="Q3407" t="s">
        <v>2813</v>
      </c>
      <c r="R3407">
        <v>0</v>
      </c>
      <c r="S3407" t="s">
        <v>202</v>
      </c>
      <c r="T3407" t="s">
        <v>202</v>
      </c>
      <c r="U3407" t="s">
        <v>202</v>
      </c>
      <c r="V3407">
        <f t="shared" si="1219"/>
        <v>1</v>
      </c>
      <c r="W3407">
        <f t="shared" si="1220"/>
        <v>1</v>
      </c>
      <c r="X3407">
        <f t="shared" si="1221"/>
        <v>1</v>
      </c>
      <c r="Y3407">
        <f t="shared" si="1222"/>
        <v>1</v>
      </c>
      <c r="Z3407">
        <f t="shared" si="1223"/>
        <v>1</v>
      </c>
      <c r="AA3407">
        <f t="shared" si="1224"/>
        <v>1</v>
      </c>
      <c r="AB3407">
        <f t="shared" si="1225"/>
        <v>1</v>
      </c>
      <c r="AC3407">
        <f t="shared" si="1226"/>
        <v>1</v>
      </c>
      <c r="AD3407">
        <f t="shared" si="1227"/>
        <v>1</v>
      </c>
      <c r="AE3407" s="4" t="s">
        <v>2828</v>
      </c>
      <c r="AF3407" s="9" t="s">
        <v>2829</v>
      </c>
      <c r="AG3407">
        <v>0</v>
      </c>
      <c r="AH3407">
        <v>0</v>
      </c>
      <c r="AI3407">
        <v>1</v>
      </c>
      <c r="AJ3407">
        <v>1</v>
      </c>
      <c r="AK3407" s="9" t="s">
        <v>2840</v>
      </c>
      <c r="AL3407">
        <f t="shared" si="1228"/>
        <v>0</v>
      </c>
      <c r="AM3407">
        <f>IF(AND(INDIRECT(AN3407)='Sample Select backend'!$C$2,INDIRECT(AO3407)=1,INDIRECT(AP3407)='Sample Select backend'!$F$2,INDIRECT(AQ3407)=1,INDIRECT(AR3407)='Sample Select backend'!$M$2),1,0)</f>
        <v>0</v>
      </c>
      <c r="AN3407" t="str">
        <f>_xlfn.CONCAT('Sample Select backend'!$C$4,ROW(AN3407))</f>
        <v>AE3407</v>
      </c>
      <c r="AO3407" s="9" t="str">
        <f>_xlfn.CONCAT('Sample Select backend'!$J$2,ROW(AO3407))</f>
        <v>AJ3407</v>
      </c>
      <c r="AP3407" t="str">
        <f>_xlfn.CONCAT('Sample Select backend'!$F$4,ROW(AP3407))</f>
        <v>AF3407</v>
      </c>
      <c r="AQ3407" t="str">
        <f>_xlfn.CONCAT('Sample Select backend'!$I$10,ROW(AQ3407))</f>
        <v>R3407</v>
      </c>
      <c r="AR3407" t="str">
        <f>_xlfn.CONCAT('Sample Select backend'!$M$4,ROW(AR3407))</f>
        <v>AK3407</v>
      </c>
      <c r="AS3407" t="str">
        <f t="shared" si="1229"/>
        <v>Sweden</v>
      </c>
      <c r="AT3407" s="9">
        <f t="shared" si="1230"/>
        <v>30</v>
      </c>
      <c r="AU3407">
        <f t="shared" si="1231"/>
        <v>0</v>
      </c>
      <c r="AV3407" s="9">
        <v>1</v>
      </c>
    </row>
    <row r="3408" spans="1:48" x14ac:dyDescent="0.35">
      <c r="A3408" t="s">
        <v>168</v>
      </c>
      <c r="B3408">
        <v>7</v>
      </c>
      <c r="C3408">
        <v>30</v>
      </c>
      <c r="D3408" t="s">
        <v>2208</v>
      </c>
      <c r="E3408">
        <v>1</v>
      </c>
      <c r="F3408">
        <v>2</v>
      </c>
      <c r="G3408">
        <v>2</v>
      </c>
      <c r="H3408">
        <v>2</v>
      </c>
      <c r="I3408">
        <v>2</v>
      </c>
      <c r="J3408">
        <v>-2</v>
      </c>
      <c r="K3408">
        <v>1</v>
      </c>
      <c r="L3408">
        <v>2</v>
      </c>
      <c r="M3408">
        <v>1</v>
      </c>
      <c r="N3408" t="s">
        <v>2767</v>
      </c>
      <c r="O3408" t="s">
        <v>2800</v>
      </c>
      <c r="P3408" t="s">
        <v>2808</v>
      </c>
      <c r="Q3408" t="s">
        <v>2813</v>
      </c>
      <c r="R3408">
        <v>0</v>
      </c>
      <c r="S3408" t="s">
        <v>202</v>
      </c>
      <c r="T3408" t="s">
        <v>202</v>
      </c>
      <c r="U3408" t="s">
        <v>202</v>
      </c>
      <c r="V3408">
        <f t="shared" si="1219"/>
        <v>1</v>
      </c>
      <c r="W3408">
        <f t="shared" si="1220"/>
        <v>1</v>
      </c>
      <c r="X3408">
        <f t="shared" si="1221"/>
        <v>1</v>
      </c>
      <c r="Y3408">
        <f t="shared" si="1222"/>
        <v>1</v>
      </c>
      <c r="Z3408">
        <f t="shared" si="1223"/>
        <v>1</v>
      </c>
      <c r="AA3408">
        <f t="shared" si="1224"/>
        <v>0</v>
      </c>
      <c r="AB3408">
        <f t="shared" si="1225"/>
        <v>1</v>
      </c>
      <c r="AC3408">
        <f t="shared" si="1226"/>
        <v>1</v>
      </c>
      <c r="AD3408">
        <f t="shared" si="1227"/>
        <v>1</v>
      </c>
      <c r="AE3408" s="4" t="s">
        <v>2828</v>
      </c>
      <c r="AF3408" s="9" t="s">
        <v>2829</v>
      </c>
      <c r="AG3408">
        <v>0</v>
      </c>
      <c r="AH3408">
        <v>0</v>
      </c>
      <c r="AI3408">
        <v>1</v>
      </c>
      <c r="AJ3408">
        <v>1</v>
      </c>
      <c r="AK3408" s="9" t="s">
        <v>2840</v>
      </c>
      <c r="AL3408">
        <f t="shared" si="1228"/>
        <v>0</v>
      </c>
      <c r="AM3408">
        <f>IF(AND(INDIRECT(AN3408)='Sample Select backend'!$C$2,INDIRECT(AO3408)=1,INDIRECT(AP3408)='Sample Select backend'!$F$2,INDIRECT(AQ3408)=1,INDIRECT(AR3408)='Sample Select backend'!$M$2),1,0)</f>
        <v>0</v>
      </c>
      <c r="AN3408" t="str">
        <f>_xlfn.CONCAT('Sample Select backend'!$C$4,ROW(AN3408))</f>
        <v>AE3408</v>
      </c>
      <c r="AO3408" s="9" t="str">
        <f>_xlfn.CONCAT('Sample Select backend'!$J$2,ROW(AO3408))</f>
        <v>AJ3408</v>
      </c>
      <c r="AP3408" t="str">
        <f>_xlfn.CONCAT('Sample Select backend'!$F$4,ROW(AP3408))</f>
        <v>AF3408</v>
      </c>
      <c r="AQ3408" t="str">
        <f>_xlfn.CONCAT('Sample Select backend'!$I$10,ROW(AQ3408))</f>
        <v>R3408</v>
      </c>
      <c r="AR3408" t="str">
        <f>_xlfn.CONCAT('Sample Select backend'!$M$4,ROW(AR3408))</f>
        <v>AK3408</v>
      </c>
      <c r="AS3408" t="str">
        <f t="shared" si="1229"/>
        <v>Sweden</v>
      </c>
      <c r="AT3408" s="9">
        <f t="shared" si="1230"/>
        <v>30</v>
      </c>
      <c r="AU3408">
        <f t="shared" si="1231"/>
        <v>0</v>
      </c>
      <c r="AV3408" s="9">
        <v>0</v>
      </c>
    </row>
    <row r="3409" spans="1:48" x14ac:dyDescent="0.35">
      <c r="A3409" t="s">
        <v>168</v>
      </c>
      <c r="B3409">
        <v>1</v>
      </c>
      <c r="C3409" t="s">
        <v>201</v>
      </c>
      <c r="D3409" t="s">
        <v>2217</v>
      </c>
      <c r="E3409">
        <v>2</v>
      </c>
      <c r="F3409">
        <v>2</v>
      </c>
      <c r="G3409">
        <v>2</v>
      </c>
      <c r="H3409">
        <v>-1</v>
      </c>
      <c r="I3409">
        <v>2</v>
      </c>
      <c r="J3409">
        <v>2</v>
      </c>
      <c r="K3409">
        <v>-2</v>
      </c>
      <c r="L3409">
        <v>2</v>
      </c>
      <c r="M3409">
        <v>1</v>
      </c>
      <c r="N3409" t="s">
        <v>2767</v>
      </c>
      <c r="O3409" t="s">
        <v>2800</v>
      </c>
      <c r="P3409" t="s">
        <v>2808</v>
      </c>
      <c r="Q3409" t="s">
        <v>2813</v>
      </c>
      <c r="R3409">
        <v>0</v>
      </c>
      <c r="S3409" t="s">
        <v>202</v>
      </c>
      <c r="T3409" t="s">
        <v>202</v>
      </c>
      <c r="U3409" t="s">
        <v>202</v>
      </c>
      <c r="V3409">
        <f t="shared" si="1219"/>
        <v>1</v>
      </c>
      <c r="W3409">
        <f t="shared" si="1220"/>
        <v>1</v>
      </c>
      <c r="X3409">
        <f t="shared" si="1221"/>
        <v>1</v>
      </c>
      <c r="Y3409">
        <f t="shared" si="1222"/>
        <v>0</v>
      </c>
      <c r="Z3409">
        <f t="shared" si="1223"/>
        <v>1</v>
      </c>
      <c r="AA3409">
        <f t="shared" si="1224"/>
        <v>1</v>
      </c>
      <c r="AB3409">
        <f t="shared" si="1225"/>
        <v>0</v>
      </c>
      <c r="AC3409">
        <f t="shared" si="1226"/>
        <v>1</v>
      </c>
      <c r="AD3409">
        <f t="shared" si="1227"/>
        <v>1</v>
      </c>
      <c r="AE3409" s="4" t="s">
        <v>2828</v>
      </c>
      <c r="AF3409" s="9" t="s">
        <v>2829</v>
      </c>
      <c r="AG3409">
        <v>0</v>
      </c>
      <c r="AH3409">
        <v>0</v>
      </c>
      <c r="AI3409">
        <v>1</v>
      </c>
      <c r="AJ3409">
        <v>1</v>
      </c>
      <c r="AK3409" s="9" t="s">
        <v>2840</v>
      </c>
      <c r="AL3409">
        <f t="shared" si="1228"/>
        <v>0</v>
      </c>
      <c r="AM3409">
        <f>IF(AND(INDIRECT(AN3409)='Sample Select backend'!$C$2,INDIRECT(AO3409)=1,INDIRECT(AP3409)='Sample Select backend'!$F$2,INDIRECT(AQ3409)=1,INDIRECT(AR3409)='Sample Select backend'!$M$2),1,0)</f>
        <v>0</v>
      </c>
      <c r="AN3409" t="str">
        <f>_xlfn.CONCAT('Sample Select backend'!$C$4,ROW(AN3409))</f>
        <v>AE3409</v>
      </c>
      <c r="AO3409" s="9" t="str">
        <f>_xlfn.CONCAT('Sample Select backend'!$J$2,ROW(AO3409))</f>
        <v>AJ3409</v>
      </c>
      <c r="AP3409" t="str">
        <f>_xlfn.CONCAT('Sample Select backend'!$F$4,ROW(AP3409))</f>
        <v>AF3409</v>
      </c>
      <c r="AQ3409" t="str">
        <f>_xlfn.CONCAT('Sample Select backend'!$I$10,ROW(AQ3409))</f>
        <v>R3409</v>
      </c>
      <c r="AR3409" t="str">
        <f>_xlfn.CONCAT('Sample Select backend'!$M$4,ROW(AR3409))</f>
        <v>AK3409</v>
      </c>
      <c r="AS3409" t="str">
        <f t="shared" si="1229"/>
        <v>Sweden</v>
      </c>
      <c r="AT3409" s="9" t="str">
        <f t="shared" si="1230"/>
        <v>Other</v>
      </c>
      <c r="AU3409">
        <f t="shared" si="1231"/>
        <v>0</v>
      </c>
      <c r="AV3409" s="9">
        <v>0</v>
      </c>
    </row>
    <row r="3410" spans="1:48" x14ac:dyDescent="0.35">
      <c r="A3410" s="24" t="s">
        <v>168</v>
      </c>
      <c r="B3410" s="24">
        <v>6</v>
      </c>
      <c r="C3410" s="24">
        <v>28</v>
      </c>
      <c r="D3410" s="24" t="s">
        <v>4353</v>
      </c>
      <c r="E3410" s="24"/>
      <c r="O3410" t="s">
        <v>2800</v>
      </c>
      <c r="P3410" t="s">
        <v>2808</v>
      </c>
      <c r="Q3410" t="s">
        <v>2813</v>
      </c>
      <c r="R3410">
        <v>0</v>
      </c>
      <c r="S3410" t="s">
        <v>202</v>
      </c>
      <c r="T3410" t="s">
        <v>202</v>
      </c>
      <c r="U3410" t="s">
        <v>202</v>
      </c>
      <c r="V3410">
        <v>-1</v>
      </c>
      <c r="W3410">
        <v>-1</v>
      </c>
      <c r="X3410">
        <v>-1</v>
      </c>
      <c r="Y3410">
        <v>-1</v>
      </c>
      <c r="Z3410">
        <v>-1</v>
      </c>
      <c r="AA3410">
        <v>-1</v>
      </c>
      <c r="AB3410">
        <v>-1</v>
      </c>
      <c r="AC3410">
        <v>-1</v>
      </c>
      <c r="AD3410">
        <v>-1</v>
      </c>
      <c r="AE3410" s="4" t="s">
        <v>2828</v>
      </c>
      <c r="AF3410" s="9" t="s">
        <v>2829</v>
      </c>
      <c r="AG3410">
        <v>0</v>
      </c>
      <c r="AH3410">
        <v>0</v>
      </c>
      <c r="AI3410">
        <v>1</v>
      </c>
      <c r="AJ3410">
        <v>1</v>
      </c>
      <c r="AK3410" s="9" t="s">
        <v>2840</v>
      </c>
      <c r="AL3410">
        <f t="shared" si="1228"/>
        <v>0</v>
      </c>
      <c r="AM3410">
        <f>IF(AND(INDIRECT(AN3410)='Sample Select backend'!$C$2,INDIRECT(AO3410)=1,INDIRECT(AP3410)='Sample Select backend'!$F$2,INDIRECT(AQ3410)=1,INDIRECT(AR3410)='Sample Select backend'!$M$2),1,0)</f>
        <v>0</v>
      </c>
      <c r="AN3410" t="str">
        <f>_xlfn.CONCAT('Sample Select backend'!$C$4,ROW(AN3410))</f>
        <v>AE3410</v>
      </c>
      <c r="AO3410" s="9" t="str">
        <f>_xlfn.CONCAT('Sample Select backend'!$J$2,ROW(AO3410))</f>
        <v>AJ3410</v>
      </c>
      <c r="AP3410" t="str">
        <f>_xlfn.CONCAT('Sample Select backend'!$F$4,ROW(AP3410))</f>
        <v>AF3410</v>
      </c>
      <c r="AQ3410" t="str">
        <f>_xlfn.CONCAT('Sample Select backend'!$I$10,ROW(AQ3410))</f>
        <v>R3410</v>
      </c>
      <c r="AR3410" t="str">
        <f>_xlfn.CONCAT('Sample Select backend'!$M$4,ROW(AR3410))</f>
        <v>AK3410</v>
      </c>
      <c r="AS3410" t="str">
        <f t="shared" si="1229"/>
        <v>Sweden</v>
      </c>
      <c r="AT3410" s="9">
        <f t="shared" si="1230"/>
        <v>28</v>
      </c>
      <c r="AU3410">
        <f t="shared" si="1231"/>
        <v>0</v>
      </c>
      <c r="AV3410" s="9">
        <v>0</v>
      </c>
    </row>
    <row r="3411" spans="1:48" x14ac:dyDescent="0.35">
      <c r="A3411" s="24" t="s">
        <v>168</v>
      </c>
      <c r="B3411" s="24">
        <v>7</v>
      </c>
      <c r="C3411" s="24">
        <v>31</v>
      </c>
      <c r="D3411" s="24" t="s">
        <v>4354</v>
      </c>
      <c r="E3411" s="24"/>
      <c r="O3411" t="s">
        <v>2800</v>
      </c>
      <c r="P3411" t="s">
        <v>2808</v>
      </c>
      <c r="Q3411" t="s">
        <v>2813</v>
      </c>
      <c r="R3411">
        <v>0</v>
      </c>
      <c r="S3411" t="s">
        <v>202</v>
      </c>
      <c r="T3411" t="s">
        <v>202</v>
      </c>
      <c r="U3411" t="s">
        <v>202</v>
      </c>
      <c r="V3411">
        <v>-1</v>
      </c>
      <c r="W3411">
        <v>-1</v>
      </c>
      <c r="X3411">
        <v>-1</v>
      </c>
      <c r="Y3411">
        <v>-1</v>
      </c>
      <c r="Z3411">
        <v>-1</v>
      </c>
      <c r="AA3411">
        <v>-1</v>
      </c>
      <c r="AB3411">
        <v>-1</v>
      </c>
      <c r="AC3411">
        <v>-1</v>
      </c>
      <c r="AD3411">
        <v>-1</v>
      </c>
      <c r="AE3411" s="4" t="s">
        <v>2828</v>
      </c>
      <c r="AF3411" s="9" t="s">
        <v>2829</v>
      </c>
      <c r="AG3411">
        <v>0</v>
      </c>
      <c r="AH3411">
        <v>0</v>
      </c>
      <c r="AI3411">
        <v>1</v>
      </c>
      <c r="AJ3411">
        <v>1</v>
      </c>
      <c r="AK3411" s="9" t="s">
        <v>2840</v>
      </c>
      <c r="AL3411">
        <f t="shared" si="1228"/>
        <v>0</v>
      </c>
      <c r="AM3411">
        <f>IF(AND(INDIRECT(AN3411)='Sample Select backend'!$C$2,INDIRECT(AO3411)=1,INDIRECT(AP3411)='Sample Select backend'!$F$2,INDIRECT(AQ3411)=1,INDIRECT(AR3411)='Sample Select backend'!$M$2),1,0)</f>
        <v>0</v>
      </c>
      <c r="AN3411" t="str">
        <f>_xlfn.CONCAT('Sample Select backend'!$C$4,ROW(AN3411))</f>
        <v>AE3411</v>
      </c>
      <c r="AO3411" s="9" t="str">
        <f>_xlfn.CONCAT('Sample Select backend'!$J$2,ROW(AO3411))</f>
        <v>AJ3411</v>
      </c>
      <c r="AP3411" t="str">
        <f>_xlfn.CONCAT('Sample Select backend'!$F$4,ROW(AP3411))</f>
        <v>AF3411</v>
      </c>
      <c r="AQ3411" t="str">
        <f>_xlfn.CONCAT('Sample Select backend'!$I$10,ROW(AQ3411))</f>
        <v>R3411</v>
      </c>
      <c r="AR3411" t="str">
        <f>_xlfn.CONCAT('Sample Select backend'!$M$4,ROW(AR3411))</f>
        <v>AK3411</v>
      </c>
      <c r="AS3411" t="str">
        <f t="shared" si="1229"/>
        <v>Sweden</v>
      </c>
      <c r="AT3411" s="9">
        <f t="shared" si="1230"/>
        <v>31</v>
      </c>
      <c r="AU3411">
        <f t="shared" si="1231"/>
        <v>0</v>
      </c>
      <c r="AV3411" s="9">
        <v>0</v>
      </c>
    </row>
    <row r="3412" spans="1:48" x14ac:dyDescent="0.35">
      <c r="A3412" s="24" t="s">
        <v>168</v>
      </c>
      <c r="B3412" s="24">
        <v>5</v>
      </c>
      <c r="C3412" s="24">
        <v>24</v>
      </c>
      <c r="D3412" s="24" t="s">
        <v>4355</v>
      </c>
      <c r="E3412" s="24"/>
      <c r="O3412" t="s">
        <v>2800</v>
      </c>
      <c r="P3412" t="s">
        <v>2808</v>
      </c>
      <c r="Q3412" t="s">
        <v>2813</v>
      </c>
      <c r="R3412">
        <v>0</v>
      </c>
      <c r="S3412" t="s">
        <v>202</v>
      </c>
      <c r="T3412" t="s">
        <v>202</v>
      </c>
      <c r="U3412" t="s">
        <v>202</v>
      </c>
      <c r="V3412">
        <v>-1</v>
      </c>
      <c r="W3412">
        <v>-1</v>
      </c>
      <c r="X3412">
        <v>-1</v>
      </c>
      <c r="Y3412">
        <v>-1</v>
      </c>
      <c r="Z3412">
        <v>-1</v>
      </c>
      <c r="AA3412">
        <v>-1</v>
      </c>
      <c r="AB3412">
        <v>-1</v>
      </c>
      <c r="AC3412">
        <v>-1</v>
      </c>
      <c r="AD3412">
        <v>-1</v>
      </c>
      <c r="AE3412" s="4" t="s">
        <v>2828</v>
      </c>
      <c r="AF3412" s="9" t="s">
        <v>2829</v>
      </c>
      <c r="AG3412">
        <v>0</v>
      </c>
      <c r="AH3412">
        <v>0</v>
      </c>
      <c r="AI3412">
        <v>1</v>
      </c>
      <c r="AJ3412">
        <v>1</v>
      </c>
      <c r="AK3412" s="9" t="s">
        <v>2840</v>
      </c>
      <c r="AL3412">
        <f t="shared" si="1228"/>
        <v>0</v>
      </c>
      <c r="AM3412">
        <f>IF(AND(INDIRECT(AN3412)='Sample Select backend'!$C$2,INDIRECT(AO3412)=1,INDIRECT(AP3412)='Sample Select backend'!$F$2,INDIRECT(AQ3412)=1,INDIRECT(AR3412)='Sample Select backend'!$M$2),1,0)</f>
        <v>0</v>
      </c>
      <c r="AN3412" t="str">
        <f>_xlfn.CONCAT('Sample Select backend'!$C$4,ROW(AN3412))</f>
        <v>AE3412</v>
      </c>
      <c r="AO3412" s="9" t="str">
        <f>_xlfn.CONCAT('Sample Select backend'!$J$2,ROW(AO3412))</f>
        <v>AJ3412</v>
      </c>
      <c r="AP3412" t="str">
        <f>_xlfn.CONCAT('Sample Select backend'!$F$4,ROW(AP3412))</f>
        <v>AF3412</v>
      </c>
      <c r="AQ3412" t="str">
        <f>_xlfn.CONCAT('Sample Select backend'!$I$10,ROW(AQ3412))</f>
        <v>R3412</v>
      </c>
      <c r="AR3412" t="str">
        <f>_xlfn.CONCAT('Sample Select backend'!$M$4,ROW(AR3412))</f>
        <v>AK3412</v>
      </c>
      <c r="AS3412" t="str">
        <f t="shared" si="1229"/>
        <v>Sweden</v>
      </c>
      <c r="AT3412" s="9">
        <f t="shared" si="1230"/>
        <v>24</v>
      </c>
      <c r="AU3412">
        <f t="shared" si="1231"/>
        <v>0</v>
      </c>
      <c r="AV3412" s="9">
        <v>0</v>
      </c>
    </row>
    <row r="3413" spans="1:48" x14ac:dyDescent="0.35">
      <c r="A3413" s="24" t="s">
        <v>168</v>
      </c>
      <c r="B3413" s="24">
        <v>6</v>
      </c>
      <c r="C3413" s="24">
        <v>28</v>
      </c>
      <c r="D3413" s="24" t="s">
        <v>4356</v>
      </c>
      <c r="E3413" s="24"/>
      <c r="O3413" t="s">
        <v>2800</v>
      </c>
      <c r="P3413" t="s">
        <v>2808</v>
      </c>
      <c r="Q3413" t="s">
        <v>2813</v>
      </c>
      <c r="R3413">
        <v>0</v>
      </c>
      <c r="S3413" t="s">
        <v>202</v>
      </c>
      <c r="T3413" t="s">
        <v>202</v>
      </c>
      <c r="U3413" t="s">
        <v>202</v>
      </c>
      <c r="V3413">
        <v>-1</v>
      </c>
      <c r="W3413">
        <v>-1</v>
      </c>
      <c r="X3413">
        <v>-1</v>
      </c>
      <c r="Y3413">
        <v>-1</v>
      </c>
      <c r="Z3413">
        <v>-1</v>
      </c>
      <c r="AA3413">
        <v>-1</v>
      </c>
      <c r="AB3413">
        <v>-1</v>
      </c>
      <c r="AC3413">
        <v>-1</v>
      </c>
      <c r="AD3413">
        <v>-1</v>
      </c>
      <c r="AE3413" s="4" t="s">
        <v>2828</v>
      </c>
      <c r="AF3413" s="9" t="s">
        <v>2829</v>
      </c>
      <c r="AG3413">
        <v>0</v>
      </c>
      <c r="AH3413">
        <v>0</v>
      </c>
      <c r="AI3413">
        <v>1</v>
      </c>
      <c r="AJ3413">
        <v>1</v>
      </c>
      <c r="AK3413" s="9" t="s">
        <v>2840</v>
      </c>
      <c r="AL3413">
        <f t="shared" si="1228"/>
        <v>0</v>
      </c>
      <c r="AM3413">
        <f>IF(AND(INDIRECT(AN3413)='Sample Select backend'!$C$2,INDIRECT(AO3413)=1,INDIRECT(AP3413)='Sample Select backend'!$F$2,INDIRECT(AQ3413)=1,INDIRECT(AR3413)='Sample Select backend'!$M$2),1,0)</f>
        <v>0</v>
      </c>
      <c r="AN3413" t="str">
        <f>_xlfn.CONCAT('Sample Select backend'!$C$4,ROW(AN3413))</f>
        <v>AE3413</v>
      </c>
      <c r="AO3413" s="9" t="str">
        <f>_xlfn.CONCAT('Sample Select backend'!$J$2,ROW(AO3413))</f>
        <v>AJ3413</v>
      </c>
      <c r="AP3413" t="str">
        <f>_xlfn.CONCAT('Sample Select backend'!$F$4,ROW(AP3413))</f>
        <v>AF3413</v>
      </c>
      <c r="AQ3413" t="str">
        <f>_xlfn.CONCAT('Sample Select backend'!$I$10,ROW(AQ3413))</f>
        <v>R3413</v>
      </c>
      <c r="AR3413" t="str">
        <f>_xlfn.CONCAT('Sample Select backend'!$M$4,ROW(AR3413))</f>
        <v>AK3413</v>
      </c>
      <c r="AS3413" t="str">
        <f t="shared" si="1229"/>
        <v>Sweden</v>
      </c>
      <c r="AT3413" s="9">
        <f t="shared" si="1230"/>
        <v>28</v>
      </c>
      <c r="AU3413">
        <f t="shared" si="1231"/>
        <v>0</v>
      </c>
      <c r="AV3413" s="9">
        <v>0</v>
      </c>
    </row>
    <row r="3414" spans="1:48" x14ac:dyDescent="0.35">
      <c r="A3414" s="24" t="s">
        <v>168</v>
      </c>
      <c r="B3414" s="24" t="s">
        <v>201</v>
      </c>
      <c r="C3414" s="24" t="s">
        <v>201</v>
      </c>
      <c r="D3414" s="24" t="s">
        <v>4357</v>
      </c>
      <c r="E3414" s="24"/>
      <c r="O3414" t="s">
        <v>2800</v>
      </c>
      <c r="P3414" t="s">
        <v>2808</v>
      </c>
      <c r="Q3414" t="s">
        <v>2813</v>
      </c>
      <c r="R3414">
        <v>0</v>
      </c>
      <c r="S3414" t="s">
        <v>202</v>
      </c>
      <c r="T3414" t="s">
        <v>202</v>
      </c>
      <c r="U3414" t="s">
        <v>202</v>
      </c>
      <c r="V3414">
        <v>-1</v>
      </c>
      <c r="W3414">
        <v>-1</v>
      </c>
      <c r="X3414">
        <v>-1</v>
      </c>
      <c r="Y3414">
        <v>-1</v>
      </c>
      <c r="Z3414">
        <v>-1</v>
      </c>
      <c r="AA3414">
        <v>-1</v>
      </c>
      <c r="AB3414">
        <v>-1</v>
      </c>
      <c r="AC3414">
        <v>-1</v>
      </c>
      <c r="AD3414">
        <v>-1</v>
      </c>
      <c r="AE3414" s="4" t="s">
        <v>2828</v>
      </c>
      <c r="AF3414" s="9" t="s">
        <v>2829</v>
      </c>
      <c r="AG3414">
        <v>0</v>
      </c>
      <c r="AH3414">
        <v>0</v>
      </c>
      <c r="AI3414">
        <v>1</v>
      </c>
      <c r="AJ3414">
        <v>1</v>
      </c>
      <c r="AK3414" s="9" t="s">
        <v>2840</v>
      </c>
      <c r="AL3414">
        <f t="shared" si="1228"/>
        <v>1</v>
      </c>
      <c r="AM3414">
        <f>IF(AND(INDIRECT(AN3414)='Sample Select backend'!$C$2,INDIRECT(AO3414)=1,INDIRECT(AP3414)='Sample Select backend'!$F$2,INDIRECT(AQ3414)=1,INDIRECT(AR3414)='Sample Select backend'!$M$2),1,0)</f>
        <v>0</v>
      </c>
      <c r="AN3414" t="str">
        <f>_xlfn.CONCAT('Sample Select backend'!$C$4,ROW(AN3414))</f>
        <v>AE3414</v>
      </c>
      <c r="AO3414" s="9" t="str">
        <f>_xlfn.CONCAT('Sample Select backend'!$J$2,ROW(AO3414))</f>
        <v>AJ3414</v>
      </c>
      <c r="AP3414" t="str">
        <f>_xlfn.CONCAT('Sample Select backend'!$F$4,ROW(AP3414))</f>
        <v>AF3414</v>
      </c>
      <c r="AQ3414" t="str">
        <f>_xlfn.CONCAT('Sample Select backend'!$I$10,ROW(AQ3414))</f>
        <v>R3414</v>
      </c>
      <c r="AR3414" t="str">
        <f>_xlfn.CONCAT('Sample Select backend'!$M$4,ROW(AR3414))</f>
        <v>AK3414</v>
      </c>
      <c r="AS3414" t="str">
        <f t="shared" si="1229"/>
        <v>Sweden</v>
      </c>
      <c r="AT3414" s="9" t="str">
        <f t="shared" si="1230"/>
        <v>Other</v>
      </c>
      <c r="AU3414">
        <f t="shared" si="1231"/>
        <v>0</v>
      </c>
      <c r="AV3414" s="9">
        <v>0</v>
      </c>
    </row>
    <row r="3415" spans="1:48" x14ac:dyDescent="0.35">
      <c r="A3415" s="24" t="s">
        <v>168</v>
      </c>
      <c r="B3415" s="24">
        <v>9</v>
      </c>
      <c r="C3415" s="24">
        <v>34</v>
      </c>
      <c r="D3415" s="24" t="s">
        <v>4358</v>
      </c>
      <c r="E3415" s="24"/>
      <c r="O3415" t="s">
        <v>2800</v>
      </c>
      <c r="P3415" t="s">
        <v>2808</v>
      </c>
      <c r="Q3415" t="s">
        <v>2813</v>
      </c>
      <c r="R3415">
        <v>0</v>
      </c>
      <c r="S3415" t="s">
        <v>202</v>
      </c>
      <c r="T3415" t="s">
        <v>202</v>
      </c>
      <c r="U3415" t="s">
        <v>202</v>
      </c>
      <c r="V3415">
        <v>-1</v>
      </c>
      <c r="W3415">
        <v>-1</v>
      </c>
      <c r="X3415">
        <v>-1</v>
      </c>
      <c r="Y3415">
        <v>-1</v>
      </c>
      <c r="Z3415">
        <v>-1</v>
      </c>
      <c r="AA3415">
        <v>-1</v>
      </c>
      <c r="AB3415">
        <v>-1</v>
      </c>
      <c r="AC3415">
        <v>-1</v>
      </c>
      <c r="AD3415">
        <v>-1</v>
      </c>
      <c r="AE3415" s="4" t="s">
        <v>2828</v>
      </c>
      <c r="AF3415" s="9" t="s">
        <v>2829</v>
      </c>
      <c r="AG3415">
        <v>0</v>
      </c>
      <c r="AH3415">
        <v>0</v>
      </c>
      <c r="AI3415">
        <v>1</v>
      </c>
      <c r="AJ3415">
        <v>1</v>
      </c>
      <c r="AK3415" s="9" t="s">
        <v>2840</v>
      </c>
      <c r="AL3415">
        <f t="shared" si="1228"/>
        <v>0</v>
      </c>
      <c r="AM3415">
        <f>IF(AND(INDIRECT(AN3415)='Sample Select backend'!$C$2,INDIRECT(AO3415)=1,INDIRECT(AP3415)='Sample Select backend'!$F$2,INDIRECT(AQ3415)=1,INDIRECT(AR3415)='Sample Select backend'!$M$2),1,0)</f>
        <v>0</v>
      </c>
      <c r="AN3415" t="str">
        <f>_xlfn.CONCAT('Sample Select backend'!$C$4,ROW(AN3415))</f>
        <v>AE3415</v>
      </c>
      <c r="AO3415" s="9" t="str">
        <f>_xlfn.CONCAT('Sample Select backend'!$J$2,ROW(AO3415))</f>
        <v>AJ3415</v>
      </c>
      <c r="AP3415" t="str">
        <f>_xlfn.CONCAT('Sample Select backend'!$F$4,ROW(AP3415))</f>
        <v>AF3415</v>
      </c>
      <c r="AQ3415" t="str">
        <f>_xlfn.CONCAT('Sample Select backend'!$I$10,ROW(AQ3415))</f>
        <v>R3415</v>
      </c>
      <c r="AR3415" t="str">
        <f>_xlfn.CONCAT('Sample Select backend'!$M$4,ROW(AR3415))</f>
        <v>AK3415</v>
      </c>
      <c r="AS3415" t="str">
        <f t="shared" si="1229"/>
        <v>Sweden</v>
      </c>
      <c r="AT3415" s="9">
        <f t="shared" si="1230"/>
        <v>34</v>
      </c>
      <c r="AU3415">
        <f t="shared" si="1231"/>
        <v>0</v>
      </c>
      <c r="AV3415" s="9">
        <v>0</v>
      </c>
    </row>
    <row r="3416" spans="1:48" x14ac:dyDescent="0.35">
      <c r="A3416" s="24" t="s">
        <v>168</v>
      </c>
      <c r="B3416" s="24">
        <v>6</v>
      </c>
      <c r="C3416" s="24">
        <v>26</v>
      </c>
      <c r="D3416" s="24" t="s">
        <v>4359</v>
      </c>
      <c r="E3416" s="24"/>
      <c r="O3416" t="s">
        <v>2800</v>
      </c>
      <c r="P3416" t="s">
        <v>2808</v>
      </c>
      <c r="Q3416" t="s">
        <v>2813</v>
      </c>
      <c r="R3416">
        <v>0</v>
      </c>
      <c r="S3416" t="s">
        <v>202</v>
      </c>
      <c r="T3416" t="s">
        <v>202</v>
      </c>
      <c r="U3416" t="s">
        <v>202</v>
      </c>
      <c r="V3416">
        <v>-1</v>
      </c>
      <c r="W3416">
        <v>-1</v>
      </c>
      <c r="X3416">
        <v>-1</v>
      </c>
      <c r="Y3416">
        <v>-1</v>
      </c>
      <c r="Z3416">
        <v>-1</v>
      </c>
      <c r="AA3416">
        <v>-1</v>
      </c>
      <c r="AB3416">
        <v>-1</v>
      </c>
      <c r="AC3416">
        <v>-1</v>
      </c>
      <c r="AD3416">
        <v>-1</v>
      </c>
      <c r="AE3416" s="4" t="s">
        <v>2828</v>
      </c>
      <c r="AF3416" s="9" t="s">
        <v>2829</v>
      </c>
      <c r="AG3416">
        <v>0</v>
      </c>
      <c r="AH3416">
        <v>0</v>
      </c>
      <c r="AI3416">
        <v>1</v>
      </c>
      <c r="AJ3416">
        <v>1</v>
      </c>
      <c r="AK3416" s="9" t="s">
        <v>2840</v>
      </c>
      <c r="AL3416">
        <f t="shared" si="1228"/>
        <v>0</v>
      </c>
      <c r="AM3416">
        <f>IF(AND(INDIRECT(AN3416)='Sample Select backend'!$C$2,INDIRECT(AO3416)=1,INDIRECT(AP3416)='Sample Select backend'!$F$2,INDIRECT(AQ3416)=1,INDIRECT(AR3416)='Sample Select backend'!$M$2),1,0)</f>
        <v>0</v>
      </c>
      <c r="AN3416" t="str">
        <f>_xlfn.CONCAT('Sample Select backend'!$C$4,ROW(AN3416))</f>
        <v>AE3416</v>
      </c>
      <c r="AO3416" s="9" t="str">
        <f>_xlfn.CONCAT('Sample Select backend'!$J$2,ROW(AO3416))</f>
        <v>AJ3416</v>
      </c>
      <c r="AP3416" t="str">
        <f>_xlfn.CONCAT('Sample Select backend'!$F$4,ROW(AP3416))</f>
        <v>AF3416</v>
      </c>
      <c r="AQ3416" t="str">
        <f>_xlfn.CONCAT('Sample Select backend'!$I$10,ROW(AQ3416))</f>
        <v>R3416</v>
      </c>
      <c r="AR3416" t="str">
        <f>_xlfn.CONCAT('Sample Select backend'!$M$4,ROW(AR3416))</f>
        <v>AK3416</v>
      </c>
      <c r="AS3416" t="str">
        <f t="shared" si="1229"/>
        <v>Sweden</v>
      </c>
      <c r="AT3416" s="9">
        <f t="shared" si="1230"/>
        <v>26</v>
      </c>
      <c r="AU3416">
        <f t="shared" si="1231"/>
        <v>0</v>
      </c>
      <c r="AV3416" s="9">
        <v>0</v>
      </c>
    </row>
    <row r="3417" spans="1:48" x14ac:dyDescent="0.35">
      <c r="A3417" s="24" t="s">
        <v>168</v>
      </c>
      <c r="B3417" s="24">
        <v>7</v>
      </c>
      <c r="C3417" s="24">
        <v>30</v>
      </c>
      <c r="D3417" s="24" t="s">
        <v>4360</v>
      </c>
      <c r="E3417" s="24"/>
      <c r="O3417" t="s">
        <v>2800</v>
      </c>
      <c r="P3417" t="s">
        <v>2808</v>
      </c>
      <c r="Q3417" t="s">
        <v>2813</v>
      </c>
      <c r="R3417">
        <v>0</v>
      </c>
      <c r="S3417" t="s">
        <v>202</v>
      </c>
      <c r="T3417" t="s">
        <v>202</v>
      </c>
      <c r="U3417" t="s">
        <v>202</v>
      </c>
      <c r="V3417">
        <v>-1</v>
      </c>
      <c r="W3417">
        <v>-1</v>
      </c>
      <c r="X3417">
        <v>-1</v>
      </c>
      <c r="Y3417">
        <v>-1</v>
      </c>
      <c r="Z3417">
        <v>-1</v>
      </c>
      <c r="AA3417">
        <v>-1</v>
      </c>
      <c r="AB3417">
        <v>-1</v>
      </c>
      <c r="AC3417">
        <v>-1</v>
      </c>
      <c r="AD3417">
        <v>-1</v>
      </c>
      <c r="AE3417" s="4" t="s">
        <v>2828</v>
      </c>
      <c r="AF3417" s="9" t="s">
        <v>2829</v>
      </c>
      <c r="AG3417">
        <v>0</v>
      </c>
      <c r="AH3417">
        <v>0</v>
      </c>
      <c r="AI3417">
        <v>1</v>
      </c>
      <c r="AJ3417">
        <v>1</v>
      </c>
      <c r="AK3417" s="9" t="s">
        <v>2840</v>
      </c>
      <c r="AL3417">
        <f t="shared" si="1228"/>
        <v>0</v>
      </c>
      <c r="AM3417">
        <f>IF(AND(INDIRECT(AN3417)='Sample Select backend'!$C$2,INDIRECT(AO3417)=1,INDIRECT(AP3417)='Sample Select backend'!$F$2,INDIRECT(AQ3417)=1,INDIRECT(AR3417)='Sample Select backend'!$M$2),1,0)</f>
        <v>0</v>
      </c>
      <c r="AN3417" t="str">
        <f>_xlfn.CONCAT('Sample Select backend'!$C$4,ROW(AN3417))</f>
        <v>AE3417</v>
      </c>
      <c r="AO3417" s="9" t="str">
        <f>_xlfn.CONCAT('Sample Select backend'!$J$2,ROW(AO3417))</f>
        <v>AJ3417</v>
      </c>
      <c r="AP3417" t="str">
        <f>_xlfn.CONCAT('Sample Select backend'!$F$4,ROW(AP3417))</f>
        <v>AF3417</v>
      </c>
      <c r="AQ3417" t="str">
        <f>_xlfn.CONCAT('Sample Select backend'!$I$10,ROW(AQ3417))</f>
        <v>R3417</v>
      </c>
      <c r="AR3417" t="str">
        <f>_xlfn.CONCAT('Sample Select backend'!$M$4,ROW(AR3417))</f>
        <v>AK3417</v>
      </c>
      <c r="AS3417" t="str">
        <f t="shared" si="1229"/>
        <v>Sweden</v>
      </c>
      <c r="AT3417" s="9">
        <f t="shared" si="1230"/>
        <v>30</v>
      </c>
      <c r="AU3417">
        <f t="shared" si="1231"/>
        <v>0</v>
      </c>
      <c r="AV3417" s="9">
        <v>0</v>
      </c>
    </row>
    <row r="3418" spans="1:48" x14ac:dyDescent="0.35">
      <c r="A3418" s="24" t="s">
        <v>168</v>
      </c>
      <c r="B3418" s="24">
        <v>6</v>
      </c>
      <c r="C3418" s="24">
        <v>25</v>
      </c>
      <c r="D3418" s="24" t="s">
        <v>4361</v>
      </c>
      <c r="E3418" s="24"/>
      <c r="O3418" t="s">
        <v>2800</v>
      </c>
      <c r="P3418" t="s">
        <v>2808</v>
      </c>
      <c r="Q3418" t="s">
        <v>2813</v>
      </c>
      <c r="R3418">
        <v>0</v>
      </c>
      <c r="S3418" t="s">
        <v>202</v>
      </c>
      <c r="T3418" t="s">
        <v>202</v>
      </c>
      <c r="U3418" t="s">
        <v>202</v>
      </c>
      <c r="V3418">
        <v>-1</v>
      </c>
      <c r="W3418">
        <v>-1</v>
      </c>
      <c r="X3418">
        <v>-1</v>
      </c>
      <c r="Y3418">
        <v>-1</v>
      </c>
      <c r="Z3418">
        <v>-1</v>
      </c>
      <c r="AA3418">
        <v>-1</v>
      </c>
      <c r="AB3418">
        <v>-1</v>
      </c>
      <c r="AC3418">
        <v>-1</v>
      </c>
      <c r="AD3418">
        <v>-1</v>
      </c>
      <c r="AE3418" s="4" t="s">
        <v>2828</v>
      </c>
      <c r="AF3418" s="9" t="s">
        <v>2829</v>
      </c>
      <c r="AG3418">
        <v>0</v>
      </c>
      <c r="AH3418">
        <v>0</v>
      </c>
      <c r="AI3418">
        <v>1</v>
      </c>
      <c r="AJ3418">
        <v>1</v>
      </c>
      <c r="AK3418" s="9" t="s">
        <v>2840</v>
      </c>
      <c r="AL3418">
        <f t="shared" si="1228"/>
        <v>0</v>
      </c>
      <c r="AM3418">
        <f>IF(AND(INDIRECT(AN3418)='Sample Select backend'!$C$2,INDIRECT(AO3418)=1,INDIRECT(AP3418)='Sample Select backend'!$F$2,INDIRECT(AQ3418)=1,INDIRECT(AR3418)='Sample Select backend'!$M$2),1,0)</f>
        <v>0</v>
      </c>
      <c r="AN3418" t="str">
        <f>_xlfn.CONCAT('Sample Select backend'!$C$4,ROW(AN3418))</f>
        <v>AE3418</v>
      </c>
      <c r="AO3418" s="9" t="str">
        <f>_xlfn.CONCAT('Sample Select backend'!$J$2,ROW(AO3418))</f>
        <v>AJ3418</v>
      </c>
      <c r="AP3418" t="str">
        <f>_xlfn.CONCAT('Sample Select backend'!$F$4,ROW(AP3418))</f>
        <v>AF3418</v>
      </c>
      <c r="AQ3418" t="str">
        <f>_xlfn.CONCAT('Sample Select backend'!$I$10,ROW(AQ3418))</f>
        <v>R3418</v>
      </c>
      <c r="AR3418" t="str">
        <f>_xlfn.CONCAT('Sample Select backend'!$M$4,ROW(AR3418))</f>
        <v>AK3418</v>
      </c>
      <c r="AS3418" t="str">
        <f t="shared" si="1229"/>
        <v>Sweden</v>
      </c>
      <c r="AT3418" s="9">
        <f t="shared" si="1230"/>
        <v>25</v>
      </c>
      <c r="AU3418">
        <f t="shared" si="1231"/>
        <v>0</v>
      </c>
      <c r="AV3418" s="9">
        <v>0</v>
      </c>
    </row>
    <row r="3419" spans="1:48" x14ac:dyDescent="0.35">
      <c r="A3419" s="24" t="s">
        <v>168</v>
      </c>
      <c r="B3419" s="24">
        <v>6</v>
      </c>
      <c r="C3419" s="24">
        <v>26</v>
      </c>
      <c r="D3419" s="24" t="s">
        <v>4362</v>
      </c>
      <c r="E3419" s="24"/>
      <c r="O3419" t="s">
        <v>2800</v>
      </c>
      <c r="P3419" t="s">
        <v>2808</v>
      </c>
      <c r="Q3419" t="s">
        <v>2813</v>
      </c>
      <c r="R3419">
        <v>0</v>
      </c>
      <c r="S3419" t="s">
        <v>202</v>
      </c>
      <c r="T3419" t="s">
        <v>202</v>
      </c>
      <c r="U3419" t="s">
        <v>202</v>
      </c>
      <c r="V3419">
        <v>-1</v>
      </c>
      <c r="W3419">
        <v>-1</v>
      </c>
      <c r="X3419">
        <v>-1</v>
      </c>
      <c r="Y3419">
        <v>-1</v>
      </c>
      <c r="Z3419">
        <v>-1</v>
      </c>
      <c r="AA3419">
        <v>-1</v>
      </c>
      <c r="AB3419">
        <v>-1</v>
      </c>
      <c r="AC3419">
        <v>-1</v>
      </c>
      <c r="AD3419">
        <v>-1</v>
      </c>
      <c r="AE3419" s="4" t="s">
        <v>2828</v>
      </c>
      <c r="AF3419" s="9" t="s">
        <v>2829</v>
      </c>
      <c r="AG3419">
        <v>0</v>
      </c>
      <c r="AH3419">
        <v>0</v>
      </c>
      <c r="AI3419">
        <v>1</v>
      </c>
      <c r="AJ3419">
        <v>1</v>
      </c>
      <c r="AK3419" s="9" t="s">
        <v>2840</v>
      </c>
      <c r="AL3419">
        <f t="shared" si="1228"/>
        <v>0</v>
      </c>
      <c r="AM3419">
        <f>IF(AND(INDIRECT(AN3419)='Sample Select backend'!$C$2,INDIRECT(AO3419)=1,INDIRECT(AP3419)='Sample Select backend'!$F$2,INDIRECT(AQ3419)=1,INDIRECT(AR3419)='Sample Select backend'!$M$2),1,0)</f>
        <v>0</v>
      </c>
      <c r="AN3419" t="str">
        <f>_xlfn.CONCAT('Sample Select backend'!$C$4,ROW(AN3419))</f>
        <v>AE3419</v>
      </c>
      <c r="AO3419" s="9" t="str">
        <f>_xlfn.CONCAT('Sample Select backend'!$J$2,ROW(AO3419))</f>
        <v>AJ3419</v>
      </c>
      <c r="AP3419" t="str">
        <f>_xlfn.CONCAT('Sample Select backend'!$F$4,ROW(AP3419))</f>
        <v>AF3419</v>
      </c>
      <c r="AQ3419" t="str">
        <f>_xlfn.CONCAT('Sample Select backend'!$I$10,ROW(AQ3419))</f>
        <v>R3419</v>
      </c>
      <c r="AR3419" t="str">
        <f>_xlfn.CONCAT('Sample Select backend'!$M$4,ROW(AR3419))</f>
        <v>AK3419</v>
      </c>
      <c r="AS3419" t="str">
        <f t="shared" si="1229"/>
        <v>Sweden</v>
      </c>
      <c r="AT3419" s="9">
        <f t="shared" si="1230"/>
        <v>26</v>
      </c>
      <c r="AU3419">
        <f t="shared" si="1231"/>
        <v>0</v>
      </c>
      <c r="AV3419" s="9">
        <v>0</v>
      </c>
    </row>
    <row r="3420" spans="1:48" x14ac:dyDescent="0.35">
      <c r="A3420" s="24" t="s">
        <v>168</v>
      </c>
      <c r="B3420" s="24" t="s">
        <v>201</v>
      </c>
      <c r="C3420" s="24" t="s">
        <v>201</v>
      </c>
      <c r="D3420" s="24" t="s">
        <v>4363</v>
      </c>
      <c r="E3420" s="24"/>
      <c r="O3420" t="s">
        <v>2800</v>
      </c>
      <c r="P3420" t="s">
        <v>2808</v>
      </c>
      <c r="Q3420" t="s">
        <v>2813</v>
      </c>
      <c r="R3420">
        <v>0</v>
      </c>
      <c r="S3420" t="s">
        <v>202</v>
      </c>
      <c r="T3420" t="s">
        <v>202</v>
      </c>
      <c r="U3420" t="s">
        <v>202</v>
      </c>
      <c r="V3420">
        <v>-1</v>
      </c>
      <c r="W3420">
        <v>-1</v>
      </c>
      <c r="X3420">
        <v>-1</v>
      </c>
      <c r="Y3420">
        <v>-1</v>
      </c>
      <c r="Z3420">
        <v>-1</v>
      </c>
      <c r="AA3420">
        <v>-1</v>
      </c>
      <c r="AB3420">
        <v>-1</v>
      </c>
      <c r="AC3420">
        <v>-1</v>
      </c>
      <c r="AD3420">
        <v>-1</v>
      </c>
      <c r="AE3420" s="4" t="s">
        <v>2828</v>
      </c>
      <c r="AF3420" s="9" t="s">
        <v>2829</v>
      </c>
      <c r="AG3420">
        <v>0</v>
      </c>
      <c r="AH3420">
        <v>0</v>
      </c>
      <c r="AI3420">
        <v>1</v>
      </c>
      <c r="AJ3420">
        <v>1</v>
      </c>
      <c r="AK3420" s="9" t="s">
        <v>2840</v>
      </c>
      <c r="AL3420">
        <f t="shared" si="1228"/>
        <v>1</v>
      </c>
      <c r="AM3420">
        <f>IF(AND(INDIRECT(AN3420)='Sample Select backend'!$C$2,INDIRECT(AO3420)=1,INDIRECT(AP3420)='Sample Select backend'!$F$2,INDIRECT(AQ3420)=1,INDIRECT(AR3420)='Sample Select backend'!$M$2),1,0)</f>
        <v>0</v>
      </c>
      <c r="AN3420" t="str">
        <f>_xlfn.CONCAT('Sample Select backend'!$C$4,ROW(AN3420))</f>
        <v>AE3420</v>
      </c>
      <c r="AO3420" s="9" t="str">
        <f>_xlfn.CONCAT('Sample Select backend'!$J$2,ROW(AO3420))</f>
        <v>AJ3420</v>
      </c>
      <c r="AP3420" t="str">
        <f>_xlfn.CONCAT('Sample Select backend'!$F$4,ROW(AP3420))</f>
        <v>AF3420</v>
      </c>
      <c r="AQ3420" t="str">
        <f>_xlfn.CONCAT('Sample Select backend'!$I$10,ROW(AQ3420))</f>
        <v>R3420</v>
      </c>
      <c r="AR3420" t="str">
        <f>_xlfn.CONCAT('Sample Select backend'!$M$4,ROW(AR3420))</f>
        <v>AK3420</v>
      </c>
      <c r="AS3420" t="str">
        <f t="shared" si="1229"/>
        <v>Sweden</v>
      </c>
      <c r="AT3420" s="9" t="str">
        <f t="shared" si="1230"/>
        <v>Other</v>
      </c>
      <c r="AU3420">
        <f t="shared" si="1231"/>
        <v>0</v>
      </c>
      <c r="AV3420" s="9">
        <v>0</v>
      </c>
    </row>
    <row r="3421" spans="1:48" x14ac:dyDescent="0.35">
      <c r="A3421" s="24" t="s">
        <v>168</v>
      </c>
      <c r="B3421" s="24">
        <v>6</v>
      </c>
      <c r="C3421" s="24">
        <v>27</v>
      </c>
      <c r="D3421" s="24" t="s">
        <v>4364</v>
      </c>
      <c r="E3421" s="24"/>
      <c r="O3421" t="s">
        <v>2800</v>
      </c>
      <c r="P3421" t="s">
        <v>2808</v>
      </c>
      <c r="Q3421" t="s">
        <v>2813</v>
      </c>
      <c r="R3421">
        <v>0</v>
      </c>
      <c r="S3421" t="s">
        <v>202</v>
      </c>
      <c r="T3421" t="s">
        <v>202</v>
      </c>
      <c r="U3421" t="s">
        <v>202</v>
      </c>
      <c r="V3421">
        <v>-1</v>
      </c>
      <c r="W3421">
        <v>-1</v>
      </c>
      <c r="X3421">
        <v>-1</v>
      </c>
      <c r="Y3421">
        <v>-1</v>
      </c>
      <c r="Z3421">
        <v>-1</v>
      </c>
      <c r="AA3421">
        <v>-1</v>
      </c>
      <c r="AB3421">
        <v>-1</v>
      </c>
      <c r="AC3421">
        <v>-1</v>
      </c>
      <c r="AD3421">
        <v>-1</v>
      </c>
      <c r="AE3421" s="4" t="s">
        <v>2828</v>
      </c>
      <c r="AF3421" s="9" t="s">
        <v>2829</v>
      </c>
      <c r="AG3421">
        <v>0</v>
      </c>
      <c r="AH3421">
        <v>0</v>
      </c>
      <c r="AI3421">
        <v>1</v>
      </c>
      <c r="AJ3421">
        <v>1</v>
      </c>
      <c r="AK3421" s="9" t="s">
        <v>2840</v>
      </c>
      <c r="AL3421">
        <f t="shared" si="1228"/>
        <v>0</v>
      </c>
      <c r="AM3421">
        <f>IF(AND(INDIRECT(AN3421)='Sample Select backend'!$C$2,INDIRECT(AO3421)=1,INDIRECT(AP3421)='Sample Select backend'!$F$2,INDIRECT(AQ3421)=1,INDIRECT(AR3421)='Sample Select backend'!$M$2),1,0)</f>
        <v>0</v>
      </c>
      <c r="AN3421" t="str">
        <f>_xlfn.CONCAT('Sample Select backend'!$C$4,ROW(AN3421))</f>
        <v>AE3421</v>
      </c>
      <c r="AO3421" s="9" t="str">
        <f>_xlfn.CONCAT('Sample Select backend'!$J$2,ROW(AO3421))</f>
        <v>AJ3421</v>
      </c>
      <c r="AP3421" t="str">
        <f>_xlfn.CONCAT('Sample Select backend'!$F$4,ROW(AP3421))</f>
        <v>AF3421</v>
      </c>
      <c r="AQ3421" t="str">
        <f>_xlfn.CONCAT('Sample Select backend'!$I$10,ROW(AQ3421))</f>
        <v>R3421</v>
      </c>
      <c r="AR3421" t="str">
        <f>_xlfn.CONCAT('Sample Select backend'!$M$4,ROW(AR3421))</f>
        <v>AK3421</v>
      </c>
      <c r="AS3421" t="str">
        <f t="shared" si="1229"/>
        <v>Sweden</v>
      </c>
      <c r="AT3421" s="9">
        <f t="shared" si="1230"/>
        <v>27</v>
      </c>
      <c r="AU3421">
        <f t="shared" si="1231"/>
        <v>0</v>
      </c>
      <c r="AV3421" s="9">
        <v>0</v>
      </c>
    </row>
    <row r="3422" spans="1:48" x14ac:dyDescent="0.35">
      <c r="A3422" s="24" t="s">
        <v>168</v>
      </c>
      <c r="B3422" s="24">
        <v>9</v>
      </c>
      <c r="C3422" s="24">
        <v>34</v>
      </c>
      <c r="D3422" s="24" t="s">
        <v>4365</v>
      </c>
      <c r="E3422" s="24"/>
      <c r="O3422" t="s">
        <v>2800</v>
      </c>
      <c r="P3422" t="s">
        <v>2808</v>
      </c>
      <c r="Q3422" t="s">
        <v>2813</v>
      </c>
      <c r="R3422">
        <v>0</v>
      </c>
      <c r="S3422" t="s">
        <v>202</v>
      </c>
      <c r="T3422" t="s">
        <v>202</v>
      </c>
      <c r="U3422" t="s">
        <v>202</v>
      </c>
      <c r="V3422">
        <v>-1</v>
      </c>
      <c r="W3422">
        <v>-1</v>
      </c>
      <c r="X3422">
        <v>-1</v>
      </c>
      <c r="Y3422">
        <v>-1</v>
      </c>
      <c r="Z3422">
        <v>-1</v>
      </c>
      <c r="AA3422">
        <v>-1</v>
      </c>
      <c r="AB3422">
        <v>-1</v>
      </c>
      <c r="AC3422">
        <v>-1</v>
      </c>
      <c r="AD3422">
        <v>-1</v>
      </c>
      <c r="AE3422" s="4" t="s">
        <v>2828</v>
      </c>
      <c r="AF3422" s="9" t="s">
        <v>2829</v>
      </c>
      <c r="AG3422">
        <v>0</v>
      </c>
      <c r="AH3422">
        <v>0</v>
      </c>
      <c r="AI3422">
        <v>1</v>
      </c>
      <c r="AJ3422">
        <v>1</v>
      </c>
      <c r="AK3422" s="9" t="s">
        <v>2840</v>
      </c>
      <c r="AL3422">
        <f t="shared" si="1228"/>
        <v>0</v>
      </c>
      <c r="AM3422">
        <f>IF(AND(INDIRECT(AN3422)='Sample Select backend'!$C$2,INDIRECT(AO3422)=1,INDIRECT(AP3422)='Sample Select backend'!$F$2,INDIRECT(AQ3422)=1,INDIRECT(AR3422)='Sample Select backend'!$M$2),1,0)</f>
        <v>0</v>
      </c>
      <c r="AN3422" t="str">
        <f>_xlfn.CONCAT('Sample Select backend'!$C$4,ROW(AN3422))</f>
        <v>AE3422</v>
      </c>
      <c r="AO3422" s="9" t="str">
        <f>_xlfn.CONCAT('Sample Select backend'!$J$2,ROW(AO3422))</f>
        <v>AJ3422</v>
      </c>
      <c r="AP3422" t="str">
        <f>_xlfn.CONCAT('Sample Select backend'!$F$4,ROW(AP3422))</f>
        <v>AF3422</v>
      </c>
      <c r="AQ3422" t="str">
        <f>_xlfn.CONCAT('Sample Select backend'!$I$10,ROW(AQ3422))</f>
        <v>R3422</v>
      </c>
      <c r="AR3422" t="str">
        <f>_xlfn.CONCAT('Sample Select backend'!$M$4,ROW(AR3422))</f>
        <v>AK3422</v>
      </c>
      <c r="AS3422" t="str">
        <f t="shared" si="1229"/>
        <v>Sweden</v>
      </c>
      <c r="AT3422" s="9">
        <f t="shared" si="1230"/>
        <v>34</v>
      </c>
      <c r="AU3422">
        <f t="shared" si="1231"/>
        <v>0</v>
      </c>
      <c r="AV3422" s="9">
        <v>0</v>
      </c>
    </row>
    <row r="3423" spans="1:48" x14ac:dyDescent="0.35">
      <c r="A3423" s="24" t="s">
        <v>168</v>
      </c>
      <c r="B3423" s="24">
        <v>7</v>
      </c>
      <c r="C3423" s="24" t="s">
        <v>201</v>
      </c>
      <c r="D3423" s="24" t="s">
        <v>4366</v>
      </c>
      <c r="E3423" s="24"/>
      <c r="O3423" t="s">
        <v>2800</v>
      </c>
      <c r="P3423" t="s">
        <v>2808</v>
      </c>
      <c r="Q3423" t="s">
        <v>2813</v>
      </c>
      <c r="R3423">
        <v>0</v>
      </c>
      <c r="S3423" t="s">
        <v>202</v>
      </c>
      <c r="T3423" t="s">
        <v>202</v>
      </c>
      <c r="U3423" t="s">
        <v>202</v>
      </c>
      <c r="V3423">
        <v>-1</v>
      </c>
      <c r="W3423">
        <v>-1</v>
      </c>
      <c r="X3423">
        <v>-1</v>
      </c>
      <c r="Y3423">
        <v>-1</v>
      </c>
      <c r="Z3423">
        <v>-1</v>
      </c>
      <c r="AA3423">
        <v>-1</v>
      </c>
      <c r="AB3423">
        <v>-1</v>
      </c>
      <c r="AC3423">
        <v>-1</v>
      </c>
      <c r="AD3423">
        <v>-1</v>
      </c>
      <c r="AE3423" s="4" t="s">
        <v>2828</v>
      </c>
      <c r="AF3423" s="9" t="s">
        <v>2829</v>
      </c>
      <c r="AG3423">
        <v>0</v>
      </c>
      <c r="AH3423">
        <v>0</v>
      </c>
      <c r="AI3423">
        <v>1</v>
      </c>
      <c r="AJ3423">
        <v>1</v>
      </c>
      <c r="AK3423" s="9" t="s">
        <v>2840</v>
      </c>
      <c r="AL3423">
        <f t="shared" si="1228"/>
        <v>0</v>
      </c>
      <c r="AM3423">
        <f>IF(AND(INDIRECT(AN3423)='Sample Select backend'!$C$2,INDIRECT(AO3423)=1,INDIRECT(AP3423)='Sample Select backend'!$F$2,INDIRECT(AQ3423)=1,INDIRECT(AR3423)='Sample Select backend'!$M$2),1,0)</f>
        <v>0</v>
      </c>
      <c r="AN3423" t="str">
        <f>_xlfn.CONCAT('Sample Select backend'!$C$4,ROW(AN3423))</f>
        <v>AE3423</v>
      </c>
      <c r="AO3423" s="9" t="str">
        <f>_xlfn.CONCAT('Sample Select backend'!$J$2,ROW(AO3423))</f>
        <v>AJ3423</v>
      </c>
      <c r="AP3423" t="str">
        <f>_xlfn.CONCAT('Sample Select backend'!$F$4,ROW(AP3423))</f>
        <v>AF3423</v>
      </c>
      <c r="AQ3423" t="str">
        <f>_xlfn.CONCAT('Sample Select backend'!$I$10,ROW(AQ3423))</f>
        <v>R3423</v>
      </c>
      <c r="AR3423" t="str">
        <f>_xlfn.CONCAT('Sample Select backend'!$M$4,ROW(AR3423))</f>
        <v>AK3423</v>
      </c>
      <c r="AS3423" t="str">
        <f t="shared" si="1229"/>
        <v>Sweden</v>
      </c>
      <c r="AT3423" s="9" t="str">
        <f t="shared" si="1230"/>
        <v>Other</v>
      </c>
      <c r="AU3423">
        <f t="shared" si="1231"/>
        <v>0</v>
      </c>
      <c r="AV3423" s="9">
        <v>1</v>
      </c>
    </row>
    <row r="3424" spans="1:48" x14ac:dyDescent="0.35">
      <c r="A3424" s="24" t="s">
        <v>168</v>
      </c>
      <c r="B3424" s="24">
        <v>3</v>
      </c>
      <c r="C3424" s="24" t="s">
        <v>206</v>
      </c>
      <c r="D3424" s="24" t="s">
        <v>4367</v>
      </c>
      <c r="E3424" s="24"/>
      <c r="O3424" t="s">
        <v>2800</v>
      </c>
      <c r="P3424" t="s">
        <v>2808</v>
      </c>
      <c r="Q3424" t="s">
        <v>2813</v>
      </c>
      <c r="R3424">
        <v>0</v>
      </c>
      <c r="S3424" t="s">
        <v>202</v>
      </c>
      <c r="T3424" t="s">
        <v>202</v>
      </c>
      <c r="U3424" t="s">
        <v>202</v>
      </c>
      <c r="V3424">
        <v>-1</v>
      </c>
      <c r="W3424">
        <v>-1</v>
      </c>
      <c r="X3424">
        <v>-1</v>
      </c>
      <c r="Y3424">
        <v>-1</v>
      </c>
      <c r="Z3424">
        <v>-1</v>
      </c>
      <c r="AA3424">
        <v>-1</v>
      </c>
      <c r="AB3424">
        <v>-1</v>
      </c>
      <c r="AC3424">
        <v>-1</v>
      </c>
      <c r="AD3424">
        <v>-1</v>
      </c>
      <c r="AE3424" s="4" t="s">
        <v>2828</v>
      </c>
      <c r="AF3424" s="9" t="s">
        <v>2829</v>
      </c>
      <c r="AG3424">
        <v>0</v>
      </c>
      <c r="AH3424">
        <v>0</v>
      </c>
      <c r="AI3424">
        <v>1</v>
      </c>
      <c r="AJ3424">
        <v>1</v>
      </c>
      <c r="AK3424" s="9" t="s">
        <v>2840</v>
      </c>
      <c r="AL3424">
        <f t="shared" si="1228"/>
        <v>0</v>
      </c>
      <c r="AM3424">
        <f>IF(AND(INDIRECT(AN3424)='Sample Select backend'!$C$2,INDIRECT(AO3424)=1,INDIRECT(AP3424)='Sample Select backend'!$F$2,INDIRECT(AQ3424)=1,INDIRECT(AR3424)='Sample Select backend'!$M$2),1,0)</f>
        <v>0</v>
      </c>
      <c r="AN3424" t="str">
        <f>_xlfn.CONCAT('Sample Select backend'!$C$4,ROW(AN3424))</f>
        <v>AE3424</v>
      </c>
      <c r="AO3424" s="9" t="str">
        <f>_xlfn.CONCAT('Sample Select backend'!$J$2,ROW(AO3424))</f>
        <v>AJ3424</v>
      </c>
      <c r="AP3424" t="str">
        <f>_xlfn.CONCAT('Sample Select backend'!$F$4,ROW(AP3424))</f>
        <v>AF3424</v>
      </c>
      <c r="AQ3424" t="str">
        <f>_xlfn.CONCAT('Sample Select backend'!$I$10,ROW(AQ3424))</f>
        <v>R3424</v>
      </c>
      <c r="AR3424" t="str">
        <f>_xlfn.CONCAT('Sample Select backend'!$M$4,ROW(AR3424))</f>
        <v>AK3424</v>
      </c>
      <c r="AS3424" t="str">
        <f t="shared" si="1229"/>
        <v>Sweden</v>
      </c>
      <c r="AT3424" s="9" t="str">
        <f t="shared" si="1230"/>
        <v>Tax exemption/waiver/suspension</v>
      </c>
      <c r="AU3424">
        <f t="shared" si="1231"/>
        <v>0</v>
      </c>
      <c r="AV3424" s="9">
        <v>1</v>
      </c>
    </row>
    <row r="3425" spans="1:48" x14ac:dyDescent="0.35">
      <c r="A3425" t="s">
        <v>33</v>
      </c>
      <c r="B3425">
        <v>6</v>
      </c>
      <c r="C3425">
        <v>29</v>
      </c>
      <c r="D3425" t="s">
        <v>567</v>
      </c>
      <c r="E3425">
        <v>1</v>
      </c>
      <c r="F3425">
        <v>1</v>
      </c>
      <c r="G3425">
        <v>1</v>
      </c>
      <c r="H3425">
        <v>-1</v>
      </c>
      <c r="I3425">
        <v>-2</v>
      </c>
      <c r="J3425">
        <v>1</v>
      </c>
      <c r="K3425">
        <v>1</v>
      </c>
      <c r="L3425">
        <v>1</v>
      </c>
      <c r="M3425">
        <v>1</v>
      </c>
      <c r="N3425" t="s">
        <v>2632</v>
      </c>
      <c r="O3425" t="s">
        <v>2800</v>
      </c>
      <c r="P3425" t="s">
        <v>2808</v>
      </c>
      <c r="Q3425" t="s">
        <v>2813</v>
      </c>
      <c r="R3425">
        <v>0</v>
      </c>
      <c r="S3425" t="s">
        <v>202</v>
      </c>
      <c r="T3425" t="s">
        <v>202</v>
      </c>
      <c r="U3425" t="s">
        <v>202</v>
      </c>
      <c r="V3425">
        <f t="shared" ref="V3425:V3445" si="1232">IF(E3425&gt;0,1,IF(E3425&lt;0,0,-1))</f>
        <v>1</v>
      </c>
      <c r="W3425">
        <f t="shared" ref="W3425:W3445" si="1233">IF(F3425&gt;0,1,IF(F3425&lt;0,0,-1))</f>
        <v>1</v>
      </c>
      <c r="X3425">
        <f t="shared" ref="X3425:X3445" si="1234">IF(G3425&gt;0,1,IF(G3425&lt;0,0,-1))</f>
        <v>1</v>
      </c>
      <c r="Y3425">
        <f t="shared" ref="Y3425:Y3445" si="1235">IF(H3425&gt;0,1,IF(H3425&lt;0,0,-1))</f>
        <v>0</v>
      </c>
      <c r="Z3425">
        <f t="shared" ref="Z3425:Z3445" si="1236">IF(I3425&gt;0,1,IF(I3425&lt;0,0,-1))</f>
        <v>0</v>
      </c>
      <c r="AA3425">
        <f t="shared" ref="AA3425:AA3445" si="1237">IF(J3425&gt;0,1,IF(J3425&lt;0,0,-1))</f>
        <v>1</v>
      </c>
      <c r="AB3425">
        <f t="shared" ref="AB3425:AB3445" si="1238">IF(K3425&gt;0,1,IF(K3425&lt;0,0,-1))</f>
        <v>1</v>
      </c>
      <c r="AC3425">
        <f t="shared" ref="AC3425:AC3445" si="1239">IF(L3425&gt;0,1,IF(L3425&lt;0,0,-1))</f>
        <v>1</v>
      </c>
      <c r="AD3425">
        <f t="shared" ref="AD3425:AD3445" si="1240">IF(M3425&gt;0,1,IF(M3425&lt;0,0,-1))</f>
        <v>1</v>
      </c>
      <c r="AE3425" s="4" t="s">
        <v>2828</v>
      </c>
      <c r="AF3425" s="9" t="s">
        <v>2829</v>
      </c>
      <c r="AG3425">
        <v>0</v>
      </c>
      <c r="AH3425">
        <v>0</v>
      </c>
      <c r="AI3425">
        <v>1</v>
      </c>
      <c r="AJ3425">
        <v>1</v>
      </c>
      <c r="AK3425" s="9" t="s">
        <v>2840</v>
      </c>
      <c r="AL3425">
        <f t="shared" si="1228"/>
        <v>0</v>
      </c>
      <c r="AM3425">
        <f>IF(AND(INDIRECT(AN3425)='Sample Select backend'!$C$2,INDIRECT(AO3425)=1,INDIRECT(AP3425)='Sample Select backend'!$F$2,INDIRECT(AQ3425)=1,INDIRECT(AR3425)='Sample Select backend'!$M$2),1,0)</f>
        <v>0</v>
      </c>
      <c r="AN3425" t="str">
        <f>_xlfn.CONCAT('Sample Select backend'!$C$4,ROW(AN3425))</f>
        <v>AE3425</v>
      </c>
      <c r="AO3425" s="9" t="str">
        <f>_xlfn.CONCAT('Sample Select backend'!$J$2,ROW(AO3425))</f>
        <v>AJ3425</v>
      </c>
      <c r="AP3425" t="str">
        <f>_xlfn.CONCAT('Sample Select backend'!$F$4,ROW(AP3425))</f>
        <v>AF3425</v>
      </c>
      <c r="AQ3425" t="str">
        <f>_xlfn.CONCAT('Sample Select backend'!$I$10,ROW(AQ3425))</f>
        <v>R3425</v>
      </c>
      <c r="AR3425" t="str">
        <f>_xlfn.CONCAT('Sample Select backend'!$M$4,ROW(AR3425))</f>
        <v>AK3425</v>
      </c>
      <c r="AS3425" t="str">
        <f t="shared" si="1229"/>
        <v>Switzerland</v>
      </c>
      <c r="AT3425" s="9">
        <f t="shared" si="1230"/>
        <v>29</v>
      </c>
      <c r="AU3425">
        <f t="shared" si="1231"/>
        <v>1</v>
      </c>
      <c r="AV3425" s="9">
        <v>1</v>
      </c>
    </row>
    <row r="3426" spans="1:48" x14ac:dyDescent="0.35">
      <c r="A3426" t="s">
        <v>33</v>
      </c>
      <c r="B3426">
        <v>1</v>
      </c>
      <c r="C3426">
        <v>6</v>
      </c>
      <c r="D3426" t="s">
        <v>558</v>
      </c>
      <c r="E3426">
        <v>-2</v>
      </c>
      <c r="F3426">
        <v>2</v>
      </c>
      <c r="G3426">
        <v>2</v>
      </c>
      <c r="H3426">
        <v>2</v>
      </c>
      <c r="I3426">
        <v>2</v>
      </c>
      <c r="J3426">
        <v>2</v>
      </c>
      <c r="K3426">
        <v>1</v>
      </c>
      <c r="L3426">
        <v>2</v>
      </c>
      <c r="M3426">
        <v>1</v>
      </c>
      <c r="N3426" t="s">
        <v>2632</v>
      </c>
      <c r="O3426" t="s">
        <v>2800</v>
      </c>
      <c r="P3426" t="s">
        <v>2808</v>
      </c>
      <c r="Q3426" t="s">
        <v>2813</v>
      </c>
      <c r="R3426">
        <v>0</v>
      </c>
      <c r="S3426" t="s">
        <v>202</v>
      </c>
      <c r="T3426" t="s">
        <v>202</v>
      </c>
      <c r="U3426" t="s">
        <v>202</v>
      </c>
      <c r="V3426">
        <f t="shared" si="1232"/>
        <v>0</v>
      </c>
      <c r="W3426">
        <f t="shared" si="1233"/>
        <v>1</v>
      </c>
      <c r="X3426">
        <f t="shared" si="1234"/>
        <v>1</v>
      </c>
      <c r="Y3426">
        <f t="shared" si="1235"/>
        <v>1</v>
      </c>
      <c r="Z3426">
        <f t="shared" si="1236"/>
        <v>1</v>
      </c>
      <c r="AA3426">
        <f t="shared" si="1237"/>
        <v>1</v>
      </c>
      <c r="AB3426">
        <f t="shared" si="1238"/>
        <v>1</v>
      </c>
      <c r="AC3426">
        <f t="shared" si="1239"/>
        <v>1</v>
      </c>
      <c r="AD3426">
        <f t="shared" si="1240"/>
        <v>1</v>
      </c>
      <c r="AE3426" s="4" t="s">
        <v>2828</v>
      </c>
      <c r="AF3426" s="9" t="s">
        <v>2829</v>
      </c>
      <c r="AG3426">
        <v>0</v>
      </c>
      <c r="AH3426">
        <v>0</v>
      </c>
      <c r="AI3426">
        <v>1</v>
      </c>
      <c r="AJ3426">
        <v>1</v>
      </c>
      <c r="AK3426" s="9" t="s">
        <v>2840</v>
      </c>
      <c r="AL3426">
        <f t="shared" si="1228"/>
        <v>0</v>
      </c>
      <c r="AM3426">
        <f>IF(AND(INDIRECT(AN3426)='Sample Select backend'!$C$2,INDIRECT(AO3426)=1,INDIRECT(AP3426)='Sample Select backend'!$F$2,INDIRECT(AQ3426)=1,INDIRECT(AR3426)='Sample Select backend'!$M$2),1,0)</f>
        <v>0</v>
      </c>
      <c r="AN3426" t="str">
        <f>_xlfn.CONCAT('Sample Select backend'!$C$4,ROW(AN3426))</f>
        <v>AE3426</v>
      </c>
      <c r="AO3426" s="9" t="str">
        <f>_xlfn.CONCAT('Sample Select backend'!$J$2,ROW(AO3426))</f>
        <v>AJ3426</v>
      </c>
      <c r="AP3426" t="str">
        <f>_xlfn.CONCAT('Sample Select backend'!$F$4,ROW(AP3426))</f>
        <v>AF3426</v>
      </c>
      <c r="AQ3426" t="str">
        <f>_xlfn.CONCAT('Sample Select backend'!$I$10,ROW(AQ3426))</f>
        <v>R3426</v>
      </c>
      <c r="AR3426" t="str">
        <f>_xlfn.CONCAT('Sample Select backend'!$M$4,ROW(AR3426))</f>
        <v>AK3426</v>
      </c>
      <c r="AS3426" t="str">
        <f t="shared" si="1229"/>
        <v>Switzerland</v>
      </c>
      <c r="AT3426" s="9">
        <f t="shared" si="1230"/>
        <v>6</v>
      </c>
      <c r="AU3426">
        <f t="shared" si="1231"/>
        <v>0</v>
      </c>
      <c r="AV3426" s="9">
        <v>1</v>
      </c>
    </row>
    <row r="3427" spans="1:48" x14ac:dyDescent="0.35">
      <c r="A3427" t="s">
        <v>33</v>
      </c>
      <c r="B3427">
        <v>7</v>
      </c>
      <c r="C3427">
        <v>30</v>
      </c>
      <c r="D3427" t="s">
        <v>561</v>
      </c>
      <c r="E3427">
        <v>2</v>
      </c>
      <c r="F3427">
        <v>1</v>
      </c>
      <c r="G3427">
        <v>1</v>
      </c>
      <c r="H3427">
        <v>2</v>
      </c>
      <c r="I3427">
        <v>2</v>
      </c>
      <c r="J3427">
        <v>-2</v>
      </c>
      <c r="K3427">
        <v>-2</v>
      </c>
      <c r="L3427">
        <v>2</v>
      </c>
      <c r="M3427">
        <v>1</v>
      </c>
      <c r="N3427" t="s">
        <v>2632</v>
      </c>
      <c r="O3427" t="s">
        <v>2800</v>
      </c>
      <c r="P3427" t="s">
        <v>2808</v>
      </c>
      <c r="Q3427" t="s">
        <v>2813</v>
      </c>
      <c r="R3427">
        <v>0</v>
      </c>
      <c r="S3427" t="s">
        <v>202</v>
      </c>
      <c r="T3427" t="s">
        <v>202</v>
      </c>
      <c r="U3427" t="s">
        <v>202</v>
      </c>
      <c r="V3427">
        <f t="shared" si="1232"/>
        <v>1</v>
      </c>
      <c r="W3427">
        <f t="shared" si="1233"/>
        <v>1</v>
      </c>
      <c r="X3427">
        <f t="shared" si="1234"/>
        <v>1</v>
      </c>
      <c r="Y3427">
        <f t="shared" si="1235"/>
        <v>1</v>
      </c>
      <c r="Z3427">
        <f t="shared" si="1236"/>
        <v>1</v>
      </c>
      <c r="AA3427">
        <f t="shared" si="1237"/>
        <v>0</v>
      </c>
      <c r="AB3427">
        <f t="shared" si="1238"/>
        <v>0</v>
      </c>
      <c r="AC3427">
        <f t="shared" si="1239"/>
        <v>1</v>
      </c>
      <c r="AD3427">
        <f t="shared" si="1240"/>
        <v>1</v>
      </c>
      <c r="AE3427" s="4" t="s">
        <v>2828</v>
      </c>
      <c r="AF3427" s="9" t="s">
        <v>2829</v>
      </c>
      <c r="AG3427">
        <v>0</v>
      </c>
      <c r="AH3427">
        <v>0</v>
      </c>
      <c r="AI3427">
        <v>1</v>
      </c>
      <c r="AJ3427">
        <v>1</v>
      </c>
      <c r="AK3427" s="9" t="s">
        <v>2840</v>
      </c>
      <c r="AL3427">
        <f t="shared" si="1228"/>
        <v>0</v>
      </c>
      <c r="AM3427">
        <f>IF(AND(INDIRECT(AN3427)='Sample Select backend'!$C$2,INDIRECT(AO3427)=1,INDIRECT(AP3427)='Sample Select backend'!$F$2,INDIRECT(AQ3427)=1,INDIRECT(AR3427)='Sample Select backend'!$M$2),1,0)</f>
        <v>0</v>
      </c>
      <c r="AN3427" t="str">
        <f>_xlfn.CONCAT('Sample Select backend'!$C$4,ROW(AN3427))</f>
        <v>AE3427</v>
      </c>
      <c r="AO3427" s="9" t="str">
        <f>_xlfn.CONCAT('Sample Select backend'!$J$2,ROW(AO3427))</f>
        <v>AJ3427</v>
      </c>
      <c r="AP3427" t="str">
        <f>_xlfn.CONCAT('Sample Select backend'!$F$4,ROW(AP3427))</f>
        <v>AF3427</v>
      </c>
      <c r="AQ3427" t="str">
        <f>_xlfn.CONCAT('Sample Select backend'!$I$10,ROW(AQ3427))</f>
        <v>R3427</v>
      </c>
      <c r="AR3427" t="str">
        <f>_xlfn.CONCAT('Sample Select backend'!$M$4,ROW(AR3427))</f>
        <v>AK3427</v>
      </c>
      <c r="AS3427" t="str">
        <f t="shared" si="1229"/>
        <v>Switzerland</v>
      </c>
      <c r="AT3427" s="9">
        <f t="shared" si="1230"/>
        <v>30</v>
      </c>
      <c r="AU3427">
        <f t="shared" si="1231"/>
        <v>0</v>
      </c>
      <c r="AV3427" s="9">
        <v>1</v>
      </c>
    </row>
    <row r="3428" spans="1:48" x14ac:dyDescent="0.35">
      <c r="A3428" t="s">
        <v>33</v>
      </c>
      <c r="B3428">
        <v>7</v>
      </c>
      <c r="C3428">
        <v>30</v>
      </c>
      <c r="D3428" t="s">
        <v>552</v>
      </c>
      <c r="E3428">
        <v>2</v>
      </c>
      <c r="F3428">
        <v>2</v>
      </c>
      <c r="G3428">
        <v>2</v>
      </c>
      <c r="H3428">
        <v>2</v>
      </c>
      <c r="I3428">
        <v>2</v>
      </c>
      <c r="J3428">
        <v>2</v>
      </c>
      <c r="K3428">
        <v>2</v>
      </c>
      <c r="L3428">
        <v>2</v>
      </c>
      <c r="M3428">
        <v>1</v>
      </c>
      <c r="N3428" t="s">
        <v>2632</v>
      </c>
      <c r="O3428" t="s">
        <v>2800</v>
      </c>
      <c r="P3428" t="s">
        <v>2808</v>
      </c>
      <c r="Q3428" t="s">
        <v>2813</v>
      </c>
      <c r="R3428">
        <v>0</v>
      </c>
      <c r="S3428" t="s">
        <v>202</v>
      </c>
      <c r="T3428" t="s">
        <v>202</v>
      </c>
      <c r="U3428" t="s">
        <v>202</v>
      </c>
      <c r="V3428">
        <f t="shared" si="1232"/>
        <v>1</v>
      </c>
      <c r="W3428">
        <f t="shared" si="1233"/>
        <v>1</v>
      </c>
      <c r="X3428">
        <f t="shared" si="1234"/>
        <v>1</v>
      </c>
      <c r="Y3428">
        <f t="shared" si="1235"/>
        <v>1</v>
      </c>
      <c r="Z3428">
        <f t="shared" si="1236"/>
        <v>1</v>
      </c>
      <c r="AA3428">
        <f t="shared" si="1237"/>
        <v>1</v>
      </c>
      <c r="AB3428">
        <f t="shared" si="1238"/>
        <v>1</v>
      </c>
      <c r="AC3428">
        <f t="shared" si="1239"/>
        <v>1</v>
      </c>
      <c r="AD3428">
        <f t="shared" si="1240"/>
        <v>1</v>
      </c>
      <c r="AE3428" s="4" t="s">
        <v>2828</v>
      </c>
      <c r="AF3428" s="9" t="s">
        <v>2829</v>
      </c>
      <c r="AG3428">
        <v>0</v>
      </c>
      <c r="AH3428">
        <v>0</v>
      </c>
      <c r="AI3428">
        <v>1</v>
      </c>
      <c r="AJ3428">
        <v>1</v>
      </c>
      <c r="AK3428" s="9" t="s">
        <v>2840</v>
      </c>
      <c r="AL3428">
        <f t="shared" si="1228"/>
        <v>0</v>
      </c>
      <c r="AM3428">
        <f>IF(AND(INDIRECT(AN3428)='Sample Select backend'!$C$2,INDIRECT(AO3428)=1,INDIRECT(AP3428)='Sample Select backend'!$F$2,INDIRECT(AQ3428)=1,INDIRECT(AR3428)='Sample Select backend'!$M$2),1,0)</f>
        <v>0</v>
      </c>
      <c r="AN3428" t="str">
        <f>_xlfn.CONCAT('Sample Select backend'!$C$4,ROW(AN3428))</f>
        <v>AE3428</v>
      </c>
      <c r="AO3428" s="9" t="str">
        <f>_xlfn.CONCAT('Sample Select backend'!$J$2,ROW(AO3428))</f>
        <v>AJ3428</v>
      </c>
      <c r="AP3428" t="str">
        <f>_xlfn.CONCAT('Sample Select backend'!$F$4,ROW(AP3428))</f>
        <v>AF3428</v>
      </c>
      <c r="AQ3428" t="str">
        <f>_xlfn.CONCAT('Sample Select backend'!$I$10,ROW(AQ3428))</f>
        <v>R3428</v>
      </c>
      <c r="AR3428" t="str">
        <f>_xlfn.CONCAT('Sample Select backend'!$M$4,ROW(AR3428))</f>
        <v>AK3428</v>
      </c>
      <c r="AS3428" t="str">
        <f t="shared" si="1229"/>
        <v>Switzerland</v>
      </c>
      <c r="AT3428" s="9">
        <f t="shared" si="1230"/>
        <v>30</v>
      </c>
      <c r="AU3428">
        <f t="shared" si="1231"/>
        <v>0</v>
      </c>
      <c r="AV3428" s="9">
        <v>1</v>
      </c>
    </row>
    <row r="3429" spans="1:48" x14ac:dyDescent="0.35">
      <c r="A3429" t="s">
        <v>33</v>
      </c>
      <c r="B3429">
        <v>1</v>
      </c>
      <c r="C3429">
        <v>3</v>
      </c>
      <c r="D3429" t="s">
        <v>555</v>
      </c>
      <c r="E3429">
        <v>1</v>
      </c>
      <c r="F3429">
        <v>2</v>
      </c>
      <c r="G3429">
        <v>-2</v>
      </c>
      <c r="H3429">
        <v>-1</v>
      </c>
      <c r="I3429">
        <v>1</v>
      </c>
      <c r="J3429">
        <v>1</v>
      </c>
      <c r="K3429">
        <v>1</v>
      </c>
      <c r="L3429">
        <v>-1</v>
      </c>
      <c r="M3429">
        <v>1</v>
      </c>
      <c r="N3429" t="s">
        <v>2632</v>
      </c>
      <c r="O3429" t="s">
        <v>2800</v>
      </c>
      <c r="P3429" t="s">
        <v>2808</v>
      </c>
      <c r="Q3429" t="s">
        <v>2813</v>
      </c>
      <c r="R3429">
        <v>0</v>
      </c>
      <c r="S3429" t="s">
        <v>202</v>
      </c>
      <c r="T3429" t="s">
        <v>202</v>
      </c>
      <c r="U3429" t="s">
        <v>202</v>
      </c>
      <c r="V3429">
        <f t="shared" si="1232"/>
        <v>1</v>
      </c>
      <c r="W3429">
        <f t="shared" si="1233"/>
        <v>1</v>
      </c>
      <c r="X3429">
        <f t="shared" si="1234"/>
        <v>0</v>
      </c>
      <c r="Y3429">
        <f t="shared" si="1235"/>
        <v>0</v>
      </c>
      <c r="Z3429">
        <f t="shared" si="1236"/>
        <v>1</v>
      </c>
      <c r="AA3429">
        <f t="shared" si="1237"/>
        <v>1</v>
      </c>
      <c r="AB3429">
        <f t="shared" si="1238"/>
        <v>1</v>
      </c>
      <c r="AC3429">
        <f t="shared" si="1239"/>
        <v>0</v>
      </c>
      <c r="AD3429">
        <f t="shared" si="1240"/>
        <v>1</v>
      </c>
      <c r="AE3429" s="4" t="s">
        <v>2828</v>
      </c>
      <c r="AF3429" s="9" t="s">
        <v>2829</v>
      </c>
      <c r="AG3429">
        <v>0</v>
      </c>
      <c r="AH3429">
        <v>0</v>
      </c>
      <c r="AI3429">
        <v>1</v>
      </c>
      <c r="AJ3429">
        <v>1</v>
      </c>
      <c r="AK3429" s="9" t="s">
        <v>2840</v>
      </c>
      <c r="AL3429">
        <f t="shared" si="1228"/>
        <v>0</v>
      </c>
      <c r="AM3429">
        <f>IF(AND(INDIRECT(AN3429)='Sample Select backend'!$C$2,INDIRECT(AO3429)=1,INDIRECT(AP3429)='Sample Select backend'!$F$2,INDIRECT(AQ3429)=1,INDIRECT(AR3429)='Sample Select backend'!$M$2),1,0)</f>
        <v>0</v>
      </c>
      <c r="AN3429" t="str">
        <f>_xlfn.CONCAT('Sample Select backend'!$C$4,ROW(AN3429))</f>
        <v>AE3429</v>
      </c>
      <c r="AO3429" s="9" t="str">
        <f>_xlfn.CONCAT('Sample Select backend'!$J$2,ROW(AO3429))</f>
        <v>AJ3429</v>
      </c>
      <c r="AP3429" t="str">
        <f>_xlfn.CONCAT('Sample Select backend'!$F$4,ROW(AP3429))</f>
        <v>AF3429</v>
      </c>
      <c r="AQ3429" t="str">
        <f>_xlfn.CONCAT('Sample Select backend'!$I$10,ROW(AQ3429))</f>
        <v>R3429</v>
      </c>
      <c r="AR3429" t="str">
        <f>_xlfn.CONCAT('Sample Select backend'!$M$4,ROW(AR3429))</f>
        <v>AK3429</v>
      </c>
      <c r="AS3429" t="str">
        <f t="shared" si="1229"/>
        <v>Switzerland</v>
      </c>
      <c r="AT3429" s="9">
        <f t="shared" si="1230"/>
        <v>3</v>
      </c>
      <c r="AU3429">
        <f t="shared" si="1231"/>
        <v>0</v>
      </c>
      <c r="AV3429" s="9">
        <v>1</v>
      </c>
    </row>
    <row r="3430" spans="1:48" x14ac:dyDescent="0.35">
      <c r="A3430" t="s">
        <v>33</v>
      </c>
      <c r="B3430">
        <v>6</v>
      </c>
      <c r="C3430">
        <v>26</v>
      </c>
      <c r="D3430" t="s">
        <v>554</v>
      </c>
      <c r="E3430">
        <v>1</v>
      </c>
      <c r="F3430">
        <v>1</v>
      </c>
      <c r="G3430">
        <v>-1</v>
      </c>
      <c r="H3430">
        <v>-1</v>
      </c>
      <c r="I3430">
        <v>-2</v>
      </c>
      <c r="J3430">
        <v>1</v>
      </c>
      <c r="K3430">
        <v>1</v>
      </c>
      <c r="L3430">
        <v>-2</v>
      </c>
      <c r="M3430">
        <v>1</v>
      </c>
      <c r="N3430" t="s">
        <v>2632</v>
      </c>
      <c r="O3430" t="s">
        <v>2800</v>
      </c>
      <c r="P3430" t="s">
        <v>2808</v>
      </c>
      <c r="Q3430" t="s">
        <v>2813</v>
      </c>
      <c r="R3430">
        <v>0</v>
      </c>
      <c r="S3430" t="s">
        <v>202</v>
      </c>
      <c r="T3430" t="s">
        <v>202</v>
      </c>
      <c r="U3430" t="s">
        <v>202</v>
      </c>
      <c r="V3430">
        <f t="shared" si="1232"/>
        <v>1</v>
      </c>
      <c r="W3430">
        <f t="shared" si="1233"/>
        <v>1</v>
      </c>
      <c r="X3430">
        <f t="shared" si="1234"/>
        <v>0</v>
      </c>
      <c r="Y3430">
        <f t="shared" si="1235"/>
        <v>0</v>
      </c>
      <c r="Z3430">
        <f t="shared" si="1236"/>
        <v>0</v>
      </c>
      <c r="AA3430">
        <f t="shared" si="1237"/>
        <v>1</v>
      </c>
      <c r="AB3430">
        <f t="shared" si="1238"/>
        <v>1</v>
      </c>
      <c r="AC3430">
        <f t="shared" si="1239"/>
        <v>0</v>
      </c>
      <c r="AD3430">
        <f t="shared" si="1240"/>
        <v>1</v>
      </c>
      <c r="AE3430" s="4" t="s">
        <v>2828</v>
      </c>
      <c r="AF3430" s="9" t="s">
        <v>2829</v>
      </c>
      <c r="AG3430">
        <v>0</v>
      </c>
      <c r="AH3430">
        <v>0</v>
      </c>
      <c r="AI3430">
        <v>1</v>
      </c>
      <c r="AJ3430">
        <v>1</v>
      </c>
      <c r="AK3430" s="9" t="s">
        <v>2840</v>
      </c>
      <c r="AL3430">
        <f t="shared" si="1228"/>
        <v>0</v>
      </c>
      <c r="AM3430">
        <f>IF(AND(INDIRECT(AN3430)='Sample Select backend'!$C$2,INDIRECT(AO3430)=1,INDIRECT(AP3430)='Sample Select backend'!$F$2,INDIRECT(AQ3430)=1,INDIRECT(AR3430)='Sample Select backend'!$M$2),1,0)</f>
        <v>0</v>
      </c>
      <c r="AN3430" t="str">
        <f>_xlfn.CONCAT('Sample Select backend'!$C$4,ROW(AN3430))</f>
        <v>AE3430</v>
      </c>
      <c r="AO3430" s="9" t="str">
        <f>_xlfn.CONCAT('Sample Select backend'!$J$2,ROW(AO3430))</f>
        <v>AJ3430</v>
      </c>
      <c r="AP3430" t="str">
        <f>_xlfn.CONCAT('Sample Select backend'!$F$4,ROW(AP3430))</f>
        <v>AF3430</v>
      </c>
      <c r="AQ3430" t="str">
        <f>_xlfn.CONCAT('Sample Select backend'!$I$10,ROW(AQ3430))</f>
        <v>R3430</v>
      </c>
      <c r="AR3430" t="str">
        <f>_xlfn.CONCAT('Sample Select backend'!$M$4,ROW(AR3430))</f>
        <v>AK3430</v>
      </c>
      <c r="AS3430" t="str">
        <f t="shared" si="1229"/>
        <v>Switzerland</v>
      </c>
      <c r="AT3430" s="9">
        <f t="shared" si="1230"/>
        <v>26</v>
      </c>
      <c r="AU3430">
        <f t="shared" si="1231"/>
        <v>0</v>
      </c>
      <c r="AV3430" s="9">
        <v>1</v>
      </c>
    </row>
    <row r="3431" spans="1:48" x14ac:dyDescent="0.35">
      <c r="A3431" t="s">
        <v>33</v>
      </c>
      <c r="B3431">
        <v>6</v>
      </c>
      <c r="C3431">
        <v>26</v>
      </c>
      <c r="D3431" t="s">
        <v>569</v>
      </c>
      <c r="E3431">
        <v>2</v>
      </c>
      <c r="F3431">
        <v>1</v>
      </c>
      <c r="G3431">
        <v>-2</v>
      </c>
      <c r="H3431">
        <v>-2</v>
      </c>
      <c r="I3431">
        <v>-2</v>
      </c>
      <c r="J3431">
        <v>1</v>
      </c>
      <c r="K3431">
        <v>1</v>
      </c>
      <c r="L3431">
        <v>2</v>
      </c>
      <c r="M3431">
        <v>1</v>
      </c>
      <c r="N3431" t="s">
        <v>2632</v>
      </c>
      <c r="O3431" t="s">
        <v>2800</v>
      </c>
      <c r="P3431" t="s">
        <v>2808</v>
      </c>
      <c r="Q3431" t="s">
        <v>2813</v>
      </c>
      <c r="R3431">
        <v>0</v>
      </c>
      <c r="S3431" t="s">
        <v>202</v>
      </c>
      <c r="T3431" t="s">
        <v>202</v>
      </c>
      <c r="U3431" t="s">
        <v>202</v>
      </c>
      <c r="V3431">
        <f t="shared" si="1232"/>
        <v>1</v>
      </c>
      <c r="W3431">
        <f t="shared" si="1233"/>
        <v>1</v>
      </c>
      <c r="X3431">
        <f t="shared" si="1234"/>
        <v>0</v>
      </c>
      <c r="Y3431">
        <f t="shared" si="1235"/>
        <v>0</v>
      </c>
      <c r="Z3431">
        <f t="shared" si="1236"/>
        <v>0</v>
      </c>
      <c r="AA3431">
        <f t="shared" si="1237"/>
        <v>1</v>
      </c>
      <c r="AB3431">
        <f t="shared" si="1238"/>
        <v>1</v>
      </c>
      <c r="AC3431">
        <f t="shared" si="1239"/>
        <v>1</v>
      </c>
      <c r="AD3431">
        <f t="shared" si="1240"/>
        <v>1</v>
      </c>
      <c r="AE3431" s="4" t="s">
        <v>2828</v>
      </c>
      <c r="AF3431" s="9" t="s">
        <v>2829</v>
      </c>
      <c r="AG3431">
        <v>0</v>
      </c>
      <c r="AH3431">
        <v>0</v>
      </c>
      <c r="AI3431">
        <v>1</v>
      </c>
      <c r="AJ3431">
        <v>1</v>
      </c>
      <c r="AK3431" s="9" t="s">
        <v>2840</v>
      </c>
      <c r="AL3431">
        <f t="shared" si="1228"/>
        <v>0</v>
      </c>
      <c r="AM3431">
        <f>IF(AND(INDIRECT(AN3431)='Sample Select backend'!$C$2,INDIRECT(AO3431)=1,INDIRECT(AP3431)='Sample Select backend'!$F$2,INDIRECT(AQ3431)=1,INDIRECT(AR3431)='Sample Select backend'!$M$2),1,0)</f>
        <v>0</v>
      </c>
      <c r="AN3431" t="str">
        <f>_xlfn.CONCAT('Sample Select backend'!$C$4,ROW(AN3431))</f>
        <v>AE3431</v>
      </c>
      <c r="AO3431" s="9" t="str">
        <f>_xlfn.CONCAT('Sample Select backend'!$J$2,ROW(AO3431))</f>
        <v>AJ3431</v>
      </c>
      <c r="AP3431" t="str">
        <f>_xlfn.CONCAT('Sample Select backend'!$F$4,ROW(AP3431))</f>
        <v>AF3431</v>
      </c>
      <c r="AQ3431" t="str">
        <f>_xlfn.CONCAT('Sample Select backend'!$I$10,ROW(AQ3431))</f>
        <v>R3431</v>
      </c>
      <c r="AR3431" t="str">
        <f>_xlfn.CONCAT('Sample Select backend'!$M$4,ROW(AR3431))</f>
        <v>AK3431</v>
      </c>
      <c r="AS3431" t="str">
        <f t="shared" si="1229"/>
        <v>Switzerland</v>
      </c>
      <c r="AT3431" s="9">
        <f t="shared" si="1230"/>
        <v>26</v>
      </c>
      <c r="AU3431">
        <f t="shared" si="1231"/>
        <v>0</v>
      </c>
      <c r="AV3431" s="9">
        <v>1</v>
      </c>
    </row>
    <row r="3432" spans="1:48" x14ac:dyDescent="0.35">
      <c r="A3432" t="s">
        <v>33</v>
      </c>
      <c r="B3432">
        <v>6</v>
      </c>
      <c r="C3432">
        <v>29</v>
      </c>
      <c r="D3432" t="s">
        <v>562</v>
      </c>
      <c r="E3432">
        <v>1</v>
      </c>
      <c r="F3432">
        <v>1</v>
      </c>
      <c r="G3432">
        <v>1</v>
      </c>
      <c r="H3432">
        <v>-1</v>
      </c>
      <c r="I3432">
        <v>-2</v>
      </c>
      <c r="J3432">
        <v>1</v>
      </c>
      <c r="K3432">
        <v>1</v>
      </c>
      <c r="L3432">
        <v>-2</v>
      </c>
      <c r="M3432">
        <v>1</v>
      </c>
      <c r="N3432" t="s">
        <v>2632</v>
      </c>
      <c r="O3432" t="s">
        <v>2800</v>
      </c>
      <c r="P3432" t="s">
        <v>2808</v>
      </c>
      <c r="Q3432" t="s">
        <v>2813</v>
      </c>
      <c r="R3432">
        <v>0</v>
      </c>
      <c r="S3432" t="s">
        <v>202</v>
      </c>
      <c r="T3432" t="s">
        <v>202</v>
      </c>
      <c r="U3432" t="s">
        <v>202</v>
      </c>
      <c r="V3432">
        <f t="shared" si="1232"/>
        <v>1</v>
      </c>
      <c r="W3432">
        <f t="shared" si="1233"/>
        <v>1</v>
      </c>
      <c r="X3432">
        <f t="shared" si="1234"/>
        <v>1</v>
      </c>
      <c r="Y3432">
        <f t="shared" si="1235"/>
        <v>0</v>
      </c>
      <c r="Z3432">
        <f t="shared" si="1236"/>
        <v>0</v>
      </c>
      <c r="AA3432">
        <f t="shared" si="1237"/>
        <v>1</v>
      </c>
      <c r="AB3432">
        <f t="shared" si="1238"/>
        <v>1</v>
      </c>
      <c r="AC3432">
        <f t="shared" si="1239"/>
        <v>0</v>
      </c>
      <c r="AD3432">
        <f t="shared" si="1240"/>
        <v>1</v>
      </c>
      <c r="AE3432" s="4" t="s">
        <v>2828</v>
      </c>
      <c r="AF3432" s="9" t="s">
        <v>2829</v>
      </c>
      <c r="AG3432">
        <v>0</v>
      </c>
      <c r="AH3432">
        <v>0</v>
      </c>
      <c r="AI3432">
        <v>1</v>
      </c>
      <c r="AJ3432">
        <v>1</v>
      </c>
      <c r="AK3432" s="9" t="s">
        <v>2840</v>
      </c>
      <c r="AL3432">
        <f t="shared" si="1228"/>
        <v>0</v>
      </c>
      <c r="AM3432">
        <f>IF(AND(INDIRECT(AN3432)='Sample Select backend'!$C$2,INDIRECT(AO3432)=1,INDIRECT(AP3432)='Sample Select backend'!$F$2,INDIRECT(AQ3432)=1,INDIRECT(AR3432)='Sample Select backend'!$M$2),1,0)</f>
        <v>0</v>
      </c>
      <c r="AN3432" t="str">
        <f>_xlfn.CONCAT('Sample Select backend'!$C$4,ROW(AN3432))</f>
        <v>AE3432</v>
      </c>
      <c r="AO3432" s="9" t="str">
        <f>_xlfn.CONCAT('Sample Select backend'!$J$2,ROW(AO3432))</f>
        <v>AJ3432</v>
      </c>
      <c r="AP3432" t="str">
        <f>_xlfn.CONCAT('Sample Select backend'!$F$4,ROW(AP3432))</f>
        <v>AF3432</v>
      </c>
      <c r="AQ3432" t="str">
        <f>_xlfn.CONCAT('Sample Select backend'!$I$10,ROW(AQ3432))</f>
        <v>R3432</v>
      </c>
      <c r="AR3432" t="str">
        <f>_xlfn.CONCAT('Sample Select backend'!$M$4,ROW(AR3432))</f>
        <v>AK3432</v>
      </c>
      <c r="AS3432" t="str">
        <f t="shared" si="1229"/>
        <v>Switzerland</v>
      </c>
      <c r="AT3432" s="9">
        <f t="shared" si="1230"/>
        <v>29</v>
      </c>
      <c r="AU3432">
        <f t="shared" si="1231"/>
        <v>0</v>
      </c>
      <c r="AV3432" s="9">
        <v>1</v>
      </c>
    </row>
    <row r="3433" spans="1:48" x14ac:dyDescent="0.35">
      <c r="A3433" t="s">
        <v>33</v>
      </c>
      <c r="B3433">
        <v>7</v>
      </c>
      <c r="C3433">
        <v>30</v>
      </c>
      <c r="D3433" t="s">
        <v>571</v>
      </c>
      <c r="E3433">
        <v>1</v>
      </c>
      <c r="F3433">
        <v>1</v>
      </c>
      <c r="G3433">
        <v>1</v>
      </c>
      <c r="I3433">
        <v>1</v>
      </c>
      <c r="J3433">
        <v>1</v>
      </c>
      <c r="K3433">
        <v>1</v>
      </c>
      <c r="L3433">
        <v>2</v>
      </c>
      <c r="M3433">
        <v>1</v>
      </c>
      <c r="N3433" t="s">
        <v>2632</v>
      </c>
      <c r="O3433" t="s">
        <v>2800</v>
      </c>
      <c r="P3433" t="s">
        <v>2808</v>
      </c>
      <c r="Q3433" t="s">
        <v>2813</v>
      </c>
      <c r="R3433">
        <v>0</v>
      </c>
      <c r="S3433" t="s">
        <v>202</v>
      </c>
      <c r="T3433" t="s">
        <v>202</v>
      </c>
      <c r="U3433" t="s">
        <v>202</v>
      </c>
      <c r="V3433">
        <f t="shared" si="1232"/>
        <v>1</v>
      </c>
      <c r="W3433">
        <f t="shared" si="1233"/>
        <v>1</v>
      </c>
      <c r="X3433">
        <f t="shared" si="1234"/>
        <v>1</v>
      </c>
      <c r="Y3433">
        <f t="shared" si="1235"/>
        <v>-1</v>
      </c>
      <c r="Z3433">
        <f t="shared" si="1236"/>
        <v>1</v>
      </c>
      <c r="AA3433">
        <f t="shared" si="1237"/>
        <v>1</v>
      </c>
      <c r="AB3433">
        <f t="shared" si="1238"/>
        <v>1</v>
      </c>
      <c r="AC3433">
        <f t="shared" si="1239"/>
        <v>1</v>
      </c>
      <c r="AD3433">
        <f t="shared" si="1240"/>
        <v>1</v>
      </c>
      <c r="AE3433" s="4" t="s">
        <v>2828</v>
      </c>
      <c r="AF3433" s="9" t="s">
        <v>2829</v>
      </c>
      <c r="AG3433">
        <v>0</v>
      </c>
      <c r="AH3433">
        <v>0</v>
      </c>
      <c r="AI3433">
        <v>1</v>
      </c>
      <c r="AJ3433">
        <v>1</v>
      </c>
      <c r="AK3433" s="9" t="s">
        <v>2840</v>
      </c>
      <c r="AL3433">
        <f t="shared" si="1228"/>
        <v>0</v>
      </c>
      <c r="AM3433">
        <f>IF(AND(INDIRECT(AN3433)='Sample Select backend'!$C$2,INDIRECT(AO3433)=1,INDIRECT(AP3433)='Sample Select backend'!$F$2,INDIRECT(AQ3433)=1,INDIRECT(AR3433)='Sample Select backend'!$M$2),1,0)</f>
        <v>0</v>
      </c>
      <c r="AN3433" t="str">
        <f>_xlfn.CONCAT('Sample Select backend'!$C$4,ROW(AN3433))</f>
        <v>AE3433</v>
      </c>
      <c r="AO3433" s="9" t="str">
        <f>_xlfn.CONCAT('Sample Select backend'!$J$2,ROW(AO3433))</f>
        <v>AJ3433</v>
      </c>
      <c r="AP3433" t="str">
        <f>_xlfn.CONCAT('Sample Select backend'!$F$4,ROW(AP3433))</f>
        <v>AF3433</v>
      </c>
      <c r="AQ3433" t="str">
        <f>_xlfn.CONCAT('Sample Select backend'!$I$10,ROW(AQ3433))</f>
        <v>R3433</v>
      </c>
      <c r="AR3433" t="str">
        <f>_xlfn.CONCAT('Sample Select backend'!$M$4,ROW(AR3433))</f>
        <v>AK3433</v>
      </c>
      <c r="AS3433" t="str">
        <f t="shared" si="1229"/>
        <v>Switzerland</v>
      </c>
      <c r="AT3433" s="9">
        <f t="shared" si="1230"/>
        <v>30</v>
      </c>
      <c r="AU3433">
        <f t="shared" si="1231"/>
        <v>0</v>
      </c>
      <c r="AV3433" s="9">
        <v>1</v>
      </c>
    </row>
    <row r="3434" spans="1:48" x14ac:dyDescent="0.35">
      <c r="A3434" t="s">
        <v>33</v>
      </c>
      <c r="B3434">
        <v>1</v>
      </c>
      <c r="C3434">
        <v>6</v>
      </c>
      <c r="D3434" t="s">
        <v>560</v>
      </c>
      <c r="E3434">
        <v>-2</v>
      </c>
      <c r="F3434">
        <v>2</v>
      </c>
      <c r="G3434">
        <v>2</v>
      </c>
      <c r="H3434">
        <v>2</v>
      </c>
      <c r="I3434">
        <v>2</v>
      </c>
      <c r="J3434">
        <v>2</v>
      </c>
      <c r="K3434">
        <v>1</v>
      </c>
      <c r="L3434">
        <v>2</v>
      </c>
      <c r="M3434">
        <v>1</v>
      </c>
      <c r="N3434" t="s">
        <v>2632</v>
      </c>
      <c r="O3434" t="s">
        <v>2800</v>
      </c>
      <c r="P3434" t="s">
        <v>2808</v>
      </c>
      <c r="Q3434" t="s">
        <v>2813</v>
      </c>
      <c r="R3434">
        <v>0</v>
      </c>
      <c r="S3434" t="s">
        <v>202</v>
      </c>
      <c r="T3434" t="s">
        <v>202</v>
      </c>
      <c r="U3434" t="s">
        <v>202</v>
      </c>
      <c r="V3434">
        <f t="shared" si="1232"/>
        <v>0</v>
      </c>
      <c r="W3434">
        <f t="shared" si="1233"/>
        <v>1</v>
      </c>
      <c r="X3434">
        <f t="shared" si="1234"/>
        <v>1</v>
      </c>
      <c r="Y3434">
        <f t="shared" si="1235"/>
        <v>1</v>
      </c>
      <c r="Z3434">
        <f t="shared" si="1236"/>
        <v>1</v>
      </c>
      <c r="AA3434">
        <f t="shared" si="1237"/>
        <v>1</v>
      </c>
      <c r="AB3434">
        <f t="shared" si="1238"/>
        <v>1</v>
      </c>
      <c r="AC3434">
        <f t="shared" si="1239"/>
        <v>1</v>
      </c>
      <c r="AD3434">
        <f t="shared" si="1240"/>
        <v>1</v>
      </c>
      <c r="AE3434" s="4" t="s">
        <v>2828</v>
      </c>
      <c r="AF3434" s="9" t="s">
        <v>2829</v>
      </c>
      <c r="AG3434">
        <v>0</v>
      </c>
      <c r="AH3434">
        <v>0</v>
      </c>
      <c r="AI3434">
        <v>1</v>
      </c>
      <c r="AJ3434">
        <v>1</v>
      </c>
      <c r="AK3434" s="9" t="s">
        <v>2840</v>
      </c>
      <c r="AL3434">
        <f t="shared" si="1228"/>
        <v>0</v>
      </c>
      <c r="AM3434">
        <f>IF(AND(INDIRECT(AN3434)='Sample Select backend'!$C$2,INDIRECT(AO3434)=1,INDIRECT(AP3434)='Sample Select backend'!$F$2,INDIRECT(AQ3434)=1,INDIRECT(AR3434)='Sample Select backend'!$M$2),1,0)</f>
        <v>0</v>
      </c>
      <c r="AN3434" t="str">
        <f>_xlfn.CONCAT('Sample Select backend'!$C$4,ROW(AN3434))</f>
        <v>AE3434</v>
      </c>
      <c r="AO3434" s="9" t="str">
        <f>_xlfn.CONCAT('Sample Select backend'!$J$2,ROW(AO3434))</f>
        <v>AJ3434</v>
      </c>
      <c r="AP3434" t="str">
        <f>_xlfn.CONCAT('Sample Select backend'!$F$4,ROW(AP3434))</f>
        <v>AF3434</v>
      </c>
      <c r="AQ3434" t="str">
        <f>_xlfn.CONCAT('Sample Select backend'!$I$10,ROW(AQ3434))</f>
        <v>R3434</v>
      </c>
      <c r="AR3434" t="str">
        <f>_xlfn.CONCAT('Sample Select backend'!$M$4,ROW(AR3434))</f>
        <v>AK3434</v>
      </c>
      <c r="AS3434" t="str">
        <f t="shared" si="1229"/>
        <v>Switzerland</v>
      </c>
      <c r="AT3434" s="9">
        <f t="shared" si="1230"/>
        <v>6</v>
      </c>
      <c r="AU3434">
        <f t="shared" si="1231"/>
        <v>0</v>
      </c>
      <c r="AV3434" s="9">
        <v>1</v>
      </c>
    </row>
    <row r="3435" spans="1:48" x14ac:dyDescent="0.35">
      <c r="A3435" t="s">
        <v>33</v>
      </c>
      <c r="B3435">
        <v>7</v>
      </c>
      <c r="C3435">
        <v>30</v>
      </c>
      <c r="D3435" t="s">
        <v>553</v>
      </c>
      <c r="E3435">
        <v>1</v>
      </c>
      <c r="F3435">
        <v>1</v>
      </c>
      <c r="G3435">
        <v>1</v>
      </c>
      <c r="H3435">
        <v>1</v>
      </c>
      <c r="I3435">
        <v>1</v>
      </c>
      <c r="J3435">
        <v>1</v>
      </c>
      <c r="K3435">
        <v>1</v>
      </c>
      <c r="L3435">
        <v>1</v>
      </c>
      <c r="M3435">
        <v>1</v>
      </c>
      <c r="N3435" t="s">
        <v>2632</v>
      </c>
      <c r="O3435" t="s">
        <v>2800</v>
      </c>
      <c r="P3435" t="s">
        <v>2808</v>
      </c>
      <c r="Q3435" t="s">
        <v>2813</v>
      </c>
      <c r="R3435">
        <v>0</v>
      </c>
      <c r="S3435" t="s">
        <v>202</v>
      </c>
      <c r="T3435" t="s">
        <v>202</v>
      </c>
      <c r="U3435" t="s">
        <v>202</v>
      </c>
      <c r="V3435">
        <f t="shared" si="1232"/>
        <v>1</v>
      </c>
      <c r="W3435">
        <f t="shared" si="1233"/>
        <v>1</v>
      </c>
      <c r="X3435">
        <f t="shared" si="1234"/>
        <v>1</v>
      </c>
      <c r="Y3435">
        <f t="shared" si="1235"/>
        <v>1</v>
      </c>
      <c r="Z3435">
        <f t="shared" si="1236"/>
        <v>1</v>
      </c>
      <c r="AA3435">
        <f t="shared" si="1237"/>
        <v>1</v>
      </c>
      <c r="AB3435">
        <f t="shared" si="1238"/>
        <v>1</v>
      </c>
      <c r="AC3435">
        <f t="shared" si="1239"/>
        <v>1</v>
      </c>
      <c r="AD3435">
        <f t="shared" si="1240"/>
        <v>1</v>
      </c>
      <c r="AE3435" s="4" t="s">
        <v>2828</v>
      </c>
      <c r="AF3435" s="9" t="s">
        <v>2829</v>
      </c>
      <c r="AG3435">
        <v>0</v>
      </c>
      <c r="AH3435">
        <v>0</v>
      </c>
      <c r="AI3435">
        <v>1</v>
      </c>
      <c r="AJ3435">
        <v>1</v>
      </c>
      <c r="AK3435" s="9" t="s">
        <v>2840</v>
      </c>
      <c r="AL3435">
        <f t="shared" si="1228"/>
        <v>0</v>
      </c>
      <c r="AM3435">
        <f>IF(AND(INDIRECT(AN3435)='Sample Select backend'!$C$2,INDIRECT(AO3435)=1,INDIRECT(AP3435)='Sample Select backend'!$F$2,INDIRECT(AQ3435)=1,INDIRECT(AR3435)='Sample Select backend'!$M$2),1,0)</f>
        <v>0</v>
      </c>
      <c r="AN3435" t="str">
        <f>_xlfn.CONCAT('Sample Select backend'!$C$4,ROW(AN3435))</f>
        <v>AE3435</v>
      </c>
      <c r="AO3435" s="9" t="str">
        <f>_xlfn.CONCAT('Sample Select backend'!$J$2,ROW(AO3435))</f>
        <v>AJ3435</v>
      </c>
      <c r="AP3435" t="str">
        <f>_xlfn.CONCAT('Sample Select backend'!$F$4,ROW(AP3435))</f>
        <v>AF3435</v>
      </c>
      <c r="AQ3435" t="str">
        <f>_xlfn.CONCAT('Sample Select backend'!$I$10,ROW(AQ3435))</f>
        <v>R3435</v>
      </c>
      <c r="AR3435" t="str">
        <f>_xlfn.CONCAT('Sample Select backend'!$M$4,ROW(AR3435))</f>
        <v>AK3435</v>
      </c>
      <c r="AS3435" t="str">
        <f t="shared" si="1229"/>
        <v>Switzerland</v>
      </c>
      <c r="AT3435" s="9">
        <f t="shared" si="1230"/>
        <v>30</v>
      </c>
      <c r="AU3435">
        <f t="shared" si="1231"/>
        <v>0</v>
      </c>
      <c r="AV3435" s="9">
        <v>1</v>
      </c>
    </row>
    <row r="3436" spans="1:48" x14ac:dyDescent="0.35">
      <c r="A3436" t="s">
        <v>33</v>
      </c>
      <c r="B3436">
        <v>7</v>
      </c>
      <c r="C3436">
        <v>30</v>
      </c>
      <c r="D3436" t="s">
        <v>559</v>
      </c>
      <c r="E3436">
        <v>1</v>
      </c>
      <c r="F3436">
        <v>1</v>
      </c>
      <c r="G3436">
        <v>1</v>
      </c>
      <c r="H3436">
        <v>1</v>
      </c>
      <c r="I3436">
        <v>1</v>
      </c>
      <c r="J3436">
        <v>1</v>
      </c>
      <c r="K3436">
        <v>1</v>
      </c>
      <c r="L3436">
        <v>-2</v>
      </c>
      <c r="M3436">
        <v>1</v>
      </c>
      <c r="N3436" t="s">
        <v>2632</v>
      </c>
      <c r="O3436" t="s">
        <v>2800</v>
      </c>
      <c r="P3436" t="s">
        <v>2808</v>
      </c>
      <c r="Q3436" t="s">
        <v>2813</v>
      </c>
      <c r="R3436">
        <v>0</v>
      </c>
      <c r="S3436" t="s">
        <v>202</v>
      </c>
      <c r="T3436" t="s">
        <v>202</v>
      </c>
      <c r="U3436" t="s">
        <v>202</v>
      </c>
      <c r="V3436">
        <f t="shared" si="1232"/>
        <v>1</v>
      </c>
      <c r="W3436">
        <f t="shared" si="1233"/>
        <v>1</v>
      </c>
      <c r="X3436">
        <f t="shared" si="1234"/>
        <v>1</v>
      </c>
      <c r="Y3436">
        <f t="shared" si="1235"/>
        <v>1</v>
      </c>
      <c r="Z3436">
        <f t="shared" si="1236"/>
        <v>1</v>
      </c>
      <c r="AA3436">
        <f t="shared" si="1237"/>
        <v>1</v>
      </c>
      <c r="AB3436">
        <f t="shared" si="1238"/>
        <v>1</v>
      </c>
      <c r="AC3436">
        <f t="shared" si="1239"/>
        <v>0</v>
      </c>
      <c r="AD3436">
        <f t="shared" si="1240"/>
        <v>1</v>
      </c>
      <c r="AE3436" s="4" t="s">
        <v>2828</v>
      </c>
      <c r="AF3436" s="9" t="s">
        <v>2829</v>
      </c>
      <c r="AG3436">
        <v>0</v>
      </c>
      <c r="AH3436">
        <v>0</v>
      </c>
      <c r="AI3436">
        <v>1</v>
      </c>
      <c r="AJ3436">
        <v>1</v>
      </c>
      <c r="AK3436" s="9" t="s">
        <v>2840</v>
      </c>
      <c r="AL3436">
        <f t="shared" si="1228"/>
        <v>0</v>
      </c>
      <c r="AM3436">
        <f>IF(AND(INDIRECT(AN3436)='Sample Select backend'!$C$2,INDIRECT(AO3436)=1,INDIRECT(AP3436)='Sample Select backend'!$F$2,INDIRECT(AQ3436)=1,INDIRECT(AR3436)='Sample Select backend'!$M$2),1,0)</f>
        <v>0</v>
      </c>
      <c r="AN3436" t="str">
        <f>_xlfn.CONCAT('Sample Select backend'!$C$4,ROW(AN3436))</f>
        <v>AE3436</v>
      </c>
      <c r="AO3436" s="9" t="str">
        <f>_xlfn.CONCAT('Sample Select backend'!$J$2,ROW(AO3436))</f>
        <v>AJ3436</v>
      </c>
      <c r="AP3436" t="str">
        <f>_xlfn.CONCAT('Sample Select backend'!$F$4,ROW(AP3436))</f>
        <v>AF3436</v>
      </c>
      <c r="AQ3436" t="str">
        <f>_xlfn.CONCAT('Sample Select backend'!$I$10,ROW(AQ3436))</f>
        <v>R3436</v>
      </c>
      <c r="AR3436" t="str">
        <f>_xlfn.CONCAT('Sample Select backend'!$M$4,ROW(AR3436))</f>
        <v>AK3436</v>
      </c>
      <c r="AS3436" t="str">
        <f t="shared" si="1229"/>
        <v>Switzerland</v>
      </c>
      <c r="AT3436" s="9">
        <f t="shared" si="1230"/>
        <v>30</v>
      </c>
      <c r="AU3436">
        <f t="shared" si="1231"/>
        <v>0</v>
      </c>
      <c r="AV3436" s="9">
        <v>1</v>
      </c>
    </row>
    <row r="3437" spans="1:48" x14ac:dyDescent="0.35">
      <c r="A3437" t="s">
        <v>33</v>
      </c>
      <c r="B3437">
        <v>9</v>
      </c>
      <c r="C3437">
        <v>34</v>
      </c>
      <c r="D3437" t="s">
        <v>566</v>
      </c>
      <c r="E3437">
        <v>2</v>
      </c>
      <c r="F3437">
        <v>2</v>
      </c>
      <c r="G3437">
        <v>-2</v>
      </c>
      <c r="H3437">
        <v>-1</v>
      </c>
      <c r="I3437">
        <v>-2</v>
      </c>
      <c r="J3437">
        <v>2</v>
      </c>
      <c r="K3437">
        <v>2</v>
      </c>
      <c r="L3437">
        <v>2</v>
      </c>
      <c r="M3437">
        <v>1</v>
      </c>
      <c r="N3437" t="s">
        <v>2632</v>
      </c>
      <c r="O3437" t="s">
        <v>2800</v>
      </c>
      <c r="P3437" t="s">
        <v>2808</v>
      </c>
      <c r="Q3437" t="s">
        <v>2813</v>
      </c>
      <c r="R3437">
        <v>0</v>
      </c>
      <c r="S3437" t="s">
        <v>202</v>
      </c>
      <c r="T3437" t="s">
        <v>202</v>
      </c>
      <c r="U3437" t="s">
        <v>202</v>
      </c>
      <c r="V3437">
        <f t="shared" si="1232"/>
        <v>1</v>
      </c>
      <c r="W3437">
        <f t="shared" si="1233"/>
        <v>1</v>
      </c>
      <c r="X3437">
        <f t="shared" si="1234"/>
        <v>0</v>
      </c>
      <c r="Y3437">
        <f t="shared" si="1235"/>
        <v>0</v>
      </c>
      <c r="Z3437">
        <f t="shared" si="1236"/>
        <v>0</v>
      </c>
      <c r="AA3437">
        <f t="shared" si="1237"/>
        <v>1</v>
      </c>
      <c r="AB3437">
        <f t="shared" si="1238"/>
        <v>1</v>
      </c>
      <c r="AC3437">
        <f t="shared" si="1239"/>
        <v>1</v>
      </c>
      <c r="AD3437">
        <f t="shared" si="1240"/>
        <v>1</v>
      </c>
      <c r="AE3437" s="4" t="s">
        <v>2828</v>
      </c>
      <c r="AF3437" s="9" t="s">
        <v>2829</v>
      </c>
      <c r="AG3437">
        <v>0</v>
      </c>
      <c r="AH3437">
        <v>0</v>
      </c>
      <c r="AI3437">
        <v>1</v>
      </c>
      <c r="AJ3437">
        <v>1</v>
      </c>
      <c r="AK3437" s="9" t="s">
        <v>2840</v>
      </c>
      <c r="AL3437">
        <f t="shared" si="1228"/>
        <v>0</v>
      </c>
      <c r="AM3437">
        <f>IF(AND(INDIRECT(AN3437)='Sample Select backend'!$C$2,INDIRECT(AO3437)=1,INDIRECT(AP3437)='Sample Select backend'!$F$2,INDIRECT(AQ3437)=1,INDIRECT(AR3437)='Sample Select backend'!$M$2),1,0)</f>
        <v>0</v>
      </c>
      <c r="AN3437" t="str">
        <f>_xlfn.CONCAT('Sample Select backend'!$C$4,ROW(AN3437))</f>
        <v>AE3437</v>
      </c>
      <c r="AO3437" s="9" t="str">
        <f>_xlfn.CONCAT('Sample Select backend'!$J$2,ROW(AO3437))</f>
        <v>AJ3437</v>
      </c>
      <c r="AP3437" t="str">
        <f>_xlfn.CONCAT('Sample Select backend'!$F$4,ROW(AP3437))</f>
        <v>AF3437</v>
      </c>
      <c r="AQ3437" t="str">
        <f>_xlfn.CONCAT('Sample Select backend'!$I$10,ROW(AQ3437))</f>
        <v>R3437</v>
      </c>
      <c r="AR3437" t="str">
        <f>_xlfn.CONCAT('Sample Select backend'!$M$4,ROW(AR3437))</f>
        <v>AK3437</v>
      </c>
      <c r="AS3437" t="str">
        <f t="shared" si="1229"/>
        <v>Switzerland</v>
      </c>
      <c r="AT3437" s="9">
        <f t="shared" si="1230"/>
        <v>34</v>
      </c>
      <c r="AU3437">
        <f t="shared" si="1231"/>
        <v>0</v>
      </c>
      <c r="AV3437" s="9">
        <v>1</v>
      </c>
    </row>
    <row r="3438" spans="1:48" x14ac:dyDescent="0.35">
      <c r="A3438" t="s">
        <v>33</v>
      </c>
      <c r="B3438">
        <v>6</v>
      </c>
      <c r="C3438">
        <v>26</v>
      </c>
      <c r="D3438" t="s">
        <v>563</v>
      </c>
      <c r="E3438">
        <v>1</v>
      </c>
      <c r="F3438">
        <v>2</v>
      </c>
      <c r="G3438">
        <v>-2</v>
      </c>
      <c r="H3438">
        <v>-2</v>
      </c>
      <c r="I3438">
        <v>-2</v>
      </c>
      <c r="J3438">
        <v>-2</v>
      </c>
      <c r="K3438">
        <v>-2</v>
      </c>
      <c r="L3438">
        <v>2</v>
      </c>
      <c r="M3438">
        <v>1</v>
      </c>
      <c r="N3438" t="s">
        <v>2632</v>
      </c>
      <c r="O3438" t="s">
        <v>2800</v>
      </c>
      <c r="P3438" t="s">
        <v>2808</v>
      </c>
      <c r="Q3438" t="s">
        <v>2813</v>
      </c>
      <c r="R3438">
        <v>0</v>
      </c>
      <c r="S3438" t="s">
        <v>202</v>
      </c>
      <c r="T3438" t="s">
        <v>202</v>
      </c>
      <c r="U3438" t="s">
        <v>202</v>
      </c>
      <c r="V3438">
        <f t="shared" si="1232"/>
        <v>1</v>
      </c>
      <c r="W3438">
        <f t="shared" si="1233"/>
        <v>1</v>
      </c>
      <c r="X3438">
        <f t="shared" si="1234"/>
        <v>0</v>
      </c>
      <c r="Y3438">
        <f t="shared" si="1235"/>
        <v>0</v>
      </c>
      <c r="Z3438">
        <f t="shared" si="1236"/>
        <v>0</v>
      </c>
      <c r="AA3438">
        <f t="shared" si="1237"/>
        <v>0</v>
      </c>
      <c r="AB3438">
        <f t="shared" si="1238"/>
        <v>0</v>
      </c>
      <c r="AC3438">
        <f t="shared" si="1239"/>
        <v>1</v>
      </c>
      <c r="AD3438">
        <f t="shared" si="1240"/>
        <v>1</v>
      </c>
      <c r="AE3438" s="4" t="s">
        <v>2828</v>
      </c>
      <c r="AF3438" s="9" t="s">
        <v>2829</v>
      </c>
      <c r="AG3438">
        <v>0</v>
      </c>
      <c r="AH3438">
        <v>0</v>
      </c>
      <c r="AI3438">
        <v>1</v>
      </c>
      <c r="AJ3438">
        <v>1</v>
      </c>
      <c r="AK3438" s="9" t="s">
        <v>2840</v>
      </c>
      <c r="AL3438">
        <f t="shared" si="1228"/>
        <v>0</v>
      </c>
      <c r="AM3438">
        <f>IF(AND(INDIRECT(AN3438)='Sample Select backend'!$C$2,INDIRECT(AO3438)=1,INDIRECT(AP3438)='Sample Select backend'!$F$2,INDIRECT(AQ3438)=1,INDIRECT(AR3438)='Sample Select backend'!$M$2),1,0)</f>
        <v>0</v>
      </c>
      <c r="AN3438" t="str">
        <f>_xlfn.CONCAT('Sample Select backend'!$C$4,ROW(AN3438))</f>
        <v>AE3438</v>
      </c>
      <c r="AO3438" s="9" t="str">
        <f>_xlfn.CONCAT('Sample Select backend'!$J$2,ROW(AO3438))</f>
        <v>AJ3438</v>
      </c>
      <c r="AP3438" t="str">
        <f>_xlfn.CONCAT('Sample Select backend'!$F$4,ROW(AP3438))</f>
        <v>AF3438</v>
      </c>
      <c r="AQ3438" t="str">
        <f>_xlfn.CONCAT('Sample Select backend'!$I$10,ROW(AQ3438))</f>
        <v>R3438</v>
      </c>
      <c r="AR3438" t="str">
        <f>_xlfn.CONCAT('Sample Select backend'!$M$4,ROW(AR3438))</f>
        <v>AK3438</v>
      </c>
      <c r="AS3438" t="str">
        <f t="shared" si="1229"/>
        <v>Switzerland</v>
      </c>
      <c r="AT3438" s="9">
        <f t="shared" si="1230"/>
        <v>26</v>
      </c>
      <c r="AU3438">
        <f t="shared" si="1231"/>
        <v>0</v>
      </c>
      <c r="AV3438" s="9">
        <v>1</v>
      </c>
    </row>
    <row r="3439" spans="1:48" x14ac:dyDescent="0.35">
      <c r="A3439" t="s">
        <v>33</v>
      </c>
      <c r="B3439">
        <v>6</v>
      </c>
      <c r="C3439">
        <v>26</v>
      </c>
      <c r="D3439" t="s">
        <v>556</v>
      </c>
      <c r="E3439">
        <v>2</v>
      </c>
      <c r="F3439">
        <v>2</v>
      </c>
      <c r="G3439">
        <v>2</v>
      </c>
      <c r="H3439">
        <v>-1</v>
      </c>
      <c r="I3439">
        <v>-2</v>
      </c>
      <c r="J3439">
        <v>-2</v>
      </c>
      <c r="K3439">
        <v>1</v>
      </c>
      <c r="L3439">
        <v>2</v>
      </c>
      <c r="M3439">
        <v>1</v>
      </c>
      <c r="N3439" t="s">
        <v>2632</v>
      </c>
      <c r="O3439" t="s">
        <v>2800</v>
      </c>
      <c r="P3439" t="s">
        <v>2808</v>
      </c>
      <c r="Q3439" t="s">
        <v>2813</v>
      </c>
      <c r="R3439">
        <v>0</v>
      </c>
      <c r="S3439" t="s">
        <v>202</v>
      </c>
      <c r="T3439" t="s">
        <v>202</v>
      </c>
      <c r="U3439" t="s">
        <v>202</v>
      </c>
      <c r="V3439">
        <f t="shared" si="1232"/>
        <v>1</v>
      </c>
      <c r="W3439">
        <f t="shared" si="1233"/>
        <v>1</v>
      </c>
      <c r="X3439">
        <f t="shared" si="1234"/>
        <v>1</v>
      </c>
      <c r="Y3439">
        <f t="shared" si="1235"/>
        <v>0</v>
      </c>
      <c r="Z3439">
        <f t="shared" si="1236"/>
        <v>0</v>
      </c>
      <c r="AA3439">
        <f t="shared" si="1237"/>
        <v>0</v>
      </c>
      <c r="AB3439">
        <f t="shared" si="1238"/>
        <v>1</v>
      </c>
      <c r="AC3439">
        <f t="shared" si="1239"/>
        <v>1</v>
      </c>
      <c r="AD3439">
        <f t="shared" si="1240"/>
        <v>1</v>
      </c>
      <c r="AE3439" s="4" t="s">
        <v>2828</v>
      </c>
      <c r="AF3439" s="9" t="s">
        <v>2829</v>
      </c>
      <c r="AG3439">
        <v>0</v>
      </c>
      <c r="AH3439">
        <v>0</v>
      </c>
      <c r="AI3439">
        <v>1</v>
      </c>
      <c r="AJ3439">
        <v>1</v>
      </c>
      <c r="AK3439" s="9" t="s">
        <v>2840</v>
      </c>
      <c r="AL3439">
        <f t="shared" si="1228"/>
        <v>0</v>
      </c>
      <c r="AM3439">
        <f>IF(AND(INDIRECT(AN3439)='Sample Select backend'!$C$2,INDIRECT(AO3439)=1,INDIRECT(AP3439)='Sample Select backend'!$F$2,INDIRECT(AQ3439)=1,INDIRECT(AR3439)='Sample Select backend'!$M$2),1,0)</f>
        <v>0</v>
      </c>
      <c r="AN3439" t="str">
        <f>_xlfn.CONCAT('Sample Select backend'!$C$4,ROW(AN3439))</f>
        <v>AE3439</v>
      </c>
      <c r="AO3439" s="9" t="str">
        <f>_xlfn.CONCAT('Sample Select backend'!$J$2,ROW(AO3439))</f>
        <v>AJ3439</v>
      </c>
      <c r="AP3439" t="str">
        <f>_xlfn.CONCAT('Sample Select backend'!$F$4,ROW(AP3439))</f>
        <v>AF3439</v>
      </c>
      <c r="AQ3439" t="str">
        <f>_xlfn.CONCAT('Sample Select backend'!$I$10,ROW(AQ3439))</f>
        <v>R3439</v>
      </c>
      <c r="AR3439" t="str">
        <f>_xlfn.CONCAT('Sample Select backend'!$M$4,ROW(AR3439))</f>
        <v>AK3439</v>
      </c>
      <c r="AS3439" t="str">
        <f t="shared" si="1229"/>
        <v>Switzerland</v>
      </c>
      <c r="AT3439" s="9">
        <f t="shared" si="1230"/>
        <v>26</v>
      </c>
      <c r="AU3439">
        <f t="shared" si="1231"/>
        <v>0</v>
      </c>
      <c r="AV3439" s="9">
        <v>1</v>
      </c>
    </row>
    <row r="3440" spans="1:48" x14ac:dyDescent="0.35">
      <c r="A3440" t="s">
        <v>33</v>
      </c>
      <c r="B3440">
        <v>7</v>
      </c>
      <c r="C3440" t="s">
        <v>201</v>
      </c>
      <c r="D3440" t="s">
        <v>564</v>
      </c>
      <c r="F3440">
        <v>1</v>
      </c>
      <c r="G3440">
        <v>2</v>
      </c>
      <c r="H3440">
        <v>1</v>
      </c>
      <c r="I3440">
        <v>1</v>
      </c>
      <c r="J3440">
        <v>-2</v>
      </c>
      <c r="K3440">
        <v>-1</v>
      </c>
      <c r="L3440">
        <v>-1</v>
      </c>
      <c r="M3440">
        <v>1</v>
      </c>
      <c r="N3440" t="s">
        <v>2632</v>
      </c>
      <c r="O3440" t="s">
        <v>2800</v>
      </c>
      <c r="P3440" t="s">
        <v>2808</v>
      </c>
      <c r="Q3440" t="s">
        <v>2813</v>
      </c>
      <c r="R3440">
        <v>0</v>
      </c>
      <c r="S3440" t="s">
        <v>202</v>
      </c>
      <c r="T3440" t="s">
        <v>202</v>
      </c>
      <c r="U3440" t="s">
        <v>202</v>
      </c>
      <c r="V3440">
        <f t="shared" si="1232"/>
        <v>-1</v>
      </c>
      <c r="W3440">
        <f t="shared" si="1233"/>
        <v>1</v>
      </c>
      <c r="X3440">
        <f t="shared" si="1234"/>
        <v>1</v>
      </c>
      <c r="Y3440">
        <f t="shared" si="1235"/>
        <v>1</v>
      </c>
      <c r="Z3440">
        <f t="shared" si="1236"/>
        <v>1</v>
      </c>
      <c r="AA3440">
        <f t="shared" si="1237"/>
        <v>0</v>
      </c>
      <c r="AB3440">
        <f t="shared" si="1238"/>
        <v>0</v>
      </c>
      <c r="AC3440">
        <f t="shared" si="1239"/>
        <v>0</v>
      </c>
      <c r="AD3440">
        <f t="shared" si="1240"/>
        <v>1</v>
      </c>
      <c r="AE3440" s="4" t="s">
        <v>2828</v>
      </c>
      <c r="AF3440" s="9" t="s">
        <v>2829</v>
      </c>
      <c r="AG3440">
        <v>0</v>
      </c>
      <c r="AH3440">
        <v>0</v>
      </c>
      <c r="AI3440">
        <v>1</v>
      </c>
      <c r="AJ3440">
        <v>1</v>
      </c>
      <c r="AK3440" s="9" t="s">
        <v>2840</v>
      </c>
      <c r="AL3440">
        <f t="shared" si="1228"/>
        <v>0</v>
      </c>
      <c r="AM3440">
        <f>IF(AND(INDIRECT(AN3440)='Sample Select backend'!$C$2,INDIRECT(AO3440)=1,INDIRECT(AP3440)='Sample Select backend'!$F$2,INDIRECT(AQ3440)=1,INDIRECT(AR3440)='Sample Select backend'!$M$2),1,0)</f>
        <v>0</v>
      </c>
      <c r="AN3440" t="str">
        <f>_xlfn.CONCAT('Sample Select backend'!$C$4,ROW(AN3440))</f>
        <v>AE3440</v>
      </c>
      <c r="AO3440" s="9" t="str">
        <f>_xlfn.CONCAT('Sample Select backend'!$J$2,ROW(AO3440))</f>
        <v>AJ3440</v>
      </c>
      <c r="AP3440" t="str">
        <f>_xlfn.CONCAT('Sample Select backend'!$F$4,ROW(AP3440))</f>
        <v>AF3440</v>
      </c>
      <c r="AQ3440" t="str">
        <f>_xlfn.CONCAT('Sample Select backend'!$I$10,ROW(AQ3440))</f>
        <v>R3440</v>
      </c>
      <c r="AR3440" t="str">
        <f>_xlfn.CONCAT('Sample Select backend'!$M$4,ROW(AR3440))</f>
        <v>AK3440</v>
      </c>
      <c r="AS3440" t="str">
        <f t="shared" si="1229"/>
        <v>Switzerland</v>
      </c>
      <c r="AT3440" s="9" t="str">
        <f t="shared" si="1230"/>
        <v>Other</v>
      </c>
      <c r="AU3440">
        <f t="shared" si="1231"/>
        <v>0</v>
      </c>
      <c r="AV3440" s="9">
        <v>1</v>
      </c>
    </row>
    <row r="3441" spans="1:48" x14ac:dyDescent="0.35">
      <c r="A3441" t="s">
        <v>33</v>
      </c>
      <c r="B3441">
        <v>7</v>
      </c>
      <c r="C3441">
        <v>30</v>
      </c>
      <c r="D3441" t="s">
        <v>572</v>
      </c>
      <c r="E3441">
        <v>1</v>
      </c>
      <c r="F3441">
        <v>1</v>
      </c>
      <c r="G3441">
        <v>1</v>
      </c>
      <c r="H3441">
        <v>1</v>
      </c>
      <c r="I3441">
        <v>1</v>
      </c>
      <c r="J3441">
        <v>1</v>
      </c>
      <c r="K3441">
        <v>1</v>
      </c>
      <c r="L3441">
        <v>-2</v>
      </c>
      <c r="M3441">
        <v>1</v>
      </c>
      <c r="N3441" t="s">
        <v>2632</v>
      </c>
      <c r="O3441" t="s">
        <v>2800</v>
      </c>
      <c r="P3441" t="s">
        <v>2808</v>
      </c>
      <c r="Q3441" t="s">
        <v>2813</v>
      </c>
      <c r="R3441">
        <v>0</v>
      </c>
      <c r="S3441" t="s">
        <v>202</v>
      </c>
      <c r="T3441" t="s">
        <v>202</v>
      </c>
      <c r="U3441" t="s">
        <v>202</v>
      </c>
      <c r="V3441">
        <f t="shared" si="1232"/>
        <v>1</v>
      </c>
      <c r="W3441">
        <f t="shared" si="1233"/>
        <v>1</v>
      </c>
      <c r="X3441">
        <f t="shared" si="1234"/>
        <v>1</v>
      </c>
      <c r="Y3441">
        <f t="shared" si="1235"/>
        <v>1</v>
      </c>
      <c r="Z3441">
        <f t="shared" si="1236"/>
        <v>1</v>
      </c>
      <c r="AA3441">
        <f t="shared" si="1237"/>
        <v>1</v>
      </c>
      <c r="AB3441">
        <f t="shared" si="1238"/>
        <v>1</v>
      </c>
      <c r="AC3441">
        <f t="shared" si="1239"/>
        <v>0</v>
      </c>
      <c r="AD3441">
        <f t="shared" si="1240"/>
        <v>1</v>
      </c>
      <c r="AE3441" s="4" t="s">
        <v>2828</v>
      </c>
      <c r="AF3441" s="9" t="s">
        <v>2829</v>
      </c>
      <c r="AG3441">
        <v>0</v>
      </c>
      <c r="AH3441">
        <v>0</v>
      </c>
      <c r="AI3441">
        <v>1</v>
      </c>
      <c r="AJ3441">
        <v>1</v>
      </c>
      <c r="AK3441" s="9" t="s">
        <v>2840</v>
      </c>
      <c r="AL3441">
        <f t="shared" si="1228"/>
        <v>0</v>
      </c>
      <c r="AM3441">
        <f>IF(AND(INDIRECT(AN3441)='Sample Select backend'!$C$2,INDIRECT(AO3441)=1,INDIRECT(AP3441)='Sample Select backend'!$F$2,INDIRECT(AQ3441)=1,INDIRECT(AR3441)='Sample Select backend'!$M$2),1,0)</f>
        <v>0</v>
      </c>
      <c r="AN3441" t="str">
        <f>_xlfn.CONCAT('Sample Select backend'!$C$4,ROW(AN3441))</f>
        <v>AE3441</v>
      </c>
      <c r="AO3441" s="9" t="str">
        <f>_xlfn.CONCAT('Sample Select backend'!$J$2,ROW(AO3441))</f>
        <v>AJ3441</v>
      </c>
      <c r="AP3441" t="str">
        <f>_xlfn.CONCAT('Sample Select backend'!$F$4,ROW(AP3441))</f>
        <v>AF3441</v>
      </c>
      <c r="AQ3441" t="str">
        <f>_xlfn.CONCAT('Sample Select backend'!$I$10,ROW(AQ3441))</f>
        <v>R3441</v>
      </c>
      <c r="AR3441" t="str">
        <f>_xlfn.CONCAT('Sample Select backend'!$M$4,ROW(AR3441))</f>
        <v>AK3441</v>
      </c>
      <c r="AS3441" t="str">
        <f t="shared" si="1229"/>
        <v>Switzerland</v>
      </c>
      <c r="AT3441" s="9">
        <f t="shared" si="1230"/>
        <v>30</v>
      </c>
      <c r="AU3441">
        <f t="shared" si="1231"/>
        <v>0</v>
      </c>
      <c r="AV3441" s="9">
        <v>1</v>
      </c>
    </row>
    <row r="3442" spans="1:48" x14ac:dyDescent="0.35">
      <c r="A3442" t="s">
        <v>33</v>
      </c>
      <c r="B3442">
        <v>1</v>
      </c>
      <c r="C3442" t="s">
        <v>201</v>
      </c>
      <c r="D3442" t="s">
        <v>565</v>
      </c>
      <c r="E3442">
        <v>-2</v>
      </c>
      <c r="F3442">
        <v>2</v>
      </c>
      <c r="G3442">
        <v>-2</v>
      </c>
      <c r="J3442">
        <v>2</v>
      </c>
      <c r="K3442">
        <v>2</v>
      </c>
      <c r="L3442">
        <v>2</v>
      </c>
      <c r="M3442">
        <v>1</v>
      </c>
      <c r="N3442" t="s">
        <v>2632</v>
      </c>
      <c r="O3442" t="s">
        <v>2800</v>
      </c>
      <c r="P3442" t="s">
        <v>2808</v>
      </c>
      <c r="Q3442" t="s">
        <v>2813</v>
      </c>
      <c r="R3442">
        <v>0</v>
      </c>
      <c r="S3442" t="s">
        <v>202</v>
      </c>
      <c r="T3442" t="s">
        <v>202</v>
      </c>
      <c r="U3442" t="s">
        <v>202</v>
      </c>
      <c r="V3442">
        <f t="shared" si="1232"/>
        <v>0</v>
      </c>
      <c r="W3442">
        <f t="shared" si="1233"/>
        <v>1</v>
      </c>
      <c r="X3442">
        <f t="shared" si="1234"/>
        <v>0</v>
      </c>
      <c r="Y3442">
        <f t="shared" si="1235"/>
        <v>-1</v>
      </c>
      <c r="Z3442">
        <f t="shared" si="1236"/>
        <v>-1</v>
      </c>
      <c r="AA3442">
        <f t="shared" si="1237"/>
        <v>1</v>
      </c>
      <c r="AB3442">
        <f t="shared" si="1238"/>
        <v>1</v>
      </c>
      <c r="AC3442">
        <f t="shared" si="1239"/>
        <v>1</v>
      </c>
      <c r="AD3442">
        <f t="shared" si="1240"/>
        <v>1</v>
      </c>
      <c r="AE3442" s="4" t="s">
        <v>2828</v>
      </c>
      <c r="AF3442" s="9" t="s">
        <v>2829</v>
      </c>
      <c r="AG3442">
        <v>0</v>
      </c>
      <c r="AH3442">
        <v>0</v>
      </c>
      <c r="AI3442">
        <v>1</v>
      </c>
      <c r="AJ3442">
        <v>1</v>
      </c>
      <c r="AK3442" s="9" t="s">
        <v>2840</v>
      </c>
      <c r="AL3442">
        <f t="shared" si="1228"/>
        <v>0</v>
      </c>
      <c r="AM3442">
        <f>IF(AND(INDIRECT(AN3442)='Sample Select backend'!$C$2,INDIRECT(AO3442)=1,INDIRECT(AP3442)='Sample Select backend'!$F$2,INDIRECT(AQ3442)=1,INDIRECT(AR3442)='Sample Select backend'!$M$2),1,0)</f>
        <v>0</v>
      </c>
      <c r="AN3442" t="str">
        <f>_xlfn.CONCAT('Sample Select backend'!$C$4,ROW(AN3442))</f>
        <v>AE3442</v>
      </c>
      <c r="AO3442" s="9" t="str">
        <f>_xlfn.CONCAT('Sample Select backend'!$J$2,ROW(AO3442))</f>
        <v>AJ3442</v>
      </c>
      <c r="AP3442" t="str">
        <f>_xlfn.CONCAT('Sample Select backend'!$F$4,ROW(AP3442))</f>
        <v>AF3442</v>
      </c>
      <c r="AQ3442" t="str">
        <f>_xlfn.CONCAT('Sample Select backend'!$I$10,ROW(AQ3442))</f>
        <v>R3442</v>
      </c>
      <c r="AR3442" t="str">
        <f>_xlfn.CONCAT('Sample Select backend'!$M$4,ROW(AR3442))</f>
        <v>AK3442</v>
      </c>
      <c r="AS3442" t="str">
        <f t="shared" si="1229"/>
        <v>Switzerland</v>
      </c>
      <c r="AT3442" s="9" t="str">
        <f t="shared" si="1230"/>
        <v>Other</v>
      </c>
      <c r="AU3442">
        <f t="shared" si="1231"/>
        <v>0</v>
      </c>
      <c r="AV3442" s="9">
        <v>1</v>
      </c>
    </row>
    <row r="3443" spans="1:48" x14ac:dyDescent="0.35">
      <c r="A3443" t="s">
        <v>33</v>
      </c>
      <c r="B3443">
        <v>6</v>
      </c>
      <c r="C3443" t="s">
        <v>201</v>
      </c>
      <c r="D3443" t="s">
        <v>557</v>
      </c>
      <c r="E3443">
        <v>1</v>
      </c>
      <c r="F3443">
        <v>2</v>
      </c>
      <c r="G3443">
        <v>-2</v>
      </c>
      <c r="H3443">
        <v>-1</v>
      </c>
      <c r="I3443">
        <v>-2</v>
      </c>
      <c r="J3443">
        <v>-2</v>
      </c>
      <c r="K3443">
        <v>2</v>
      </c>
      <c r="L3443">
        <v>-2</v>
      </c>
      <c r="M3443">
        <v>1</v>
      </c>
      <c r="N3443" t="s">
        <v>2632</v>
      </c>
      <c r="O3443" t="s">
        <v>2800</v>
      </c>
      <c r="P3443" t="s">
        <v>2808</v>
      </c>
      <c r="Q3443" t="s">
        <v>2813</v>
      </c>
      <c r="R3443">
        <v>0</v>
      </c>
      <c r="S3443" t="s">
        <v>202</v>
      </c>
      <c r="T3443" t="s">
        <v>202</v>
      </c>
      <c r="U3443" t="s">
        <v>202</v>
      </c>
      <c r="V3443">
        <f t="shared" si="1232"/>
        <v>1</v>
      </c>
      <c r="W3443">
        <f t="shared" si="1233"/>
        <v>1</v>
      </c>
      <c r="X3443">
        <f t="shared" si="1234"/>
        <v>0</v>
      </c>
      <c r="Y3443">
        <f t="shared" si="1235"/>
        <v>0</v>
      </c>
      <c r="Z3443">
        <f t="shared" si="1236"/>
        <v>0</v>
      </c>
      <c r="AA3443">
        <f t="shared" si="1237"/>
        <v>0</v>
      </c>
      <c r="AB3443">
        <f t="shared" si="1238"/>
        <v>1</v>
      </c>
      <c r="AC3443">
        <f t="shared" si="1239"/>
        <v>0</v>
      </c>
      <c r="AD3443">
        <f t="shared" si="1240"/>
        <v>1</v>
      </c>
      <c r="AE3443" s="4" t="s">
        <v>2828</v>
      </c>
      <c r="AF3443" s="9" t="s">
        <v>2829</v>
      </c>
      <c r="AG3443">
        <v>0</v>
      </c>
      <c r="AH3443">
        <v>0</v>
      </c>
      <c r="AI3443">
        <v>1</v>
      </c>
      <c r="AJ3443">
        <v>1</v>
      </c>
      <c r="AK3443" s="9" t="s">
        <v>2840</v>
      </c>
      <c r="AL3443">
        <f t="shared" si="1228"/>
        <v>0</v>
      </c>
      <c r="AM3443">
        <f>IF(AND(INDIRECT(AN3443)='Sample Select backend'!$C$2,INDIRECT(AO3443)=1,INDIRECT(AP3443)='Sample Select backend'!$F$2,INDIRECT(AQ3443)=1,INDIRECT(AR3443)='Sample Select backend'!$M$2),1,0)</f>
        <v>0</v>
      </c>
      <c r="AN3443" t="str">
        <f>_xlfn.CONCAT('Sample Select backend'!$C$4,ROW(AN3443))</f>
        <v>AE3443</v>
      </c>
      <c r="AO3443" s="9" t="str">
        <f>_xlfn.CONCAT('Sample Select backend'!$J$2,ROW(AO3443))</f>
        <v>AJ3443</v>
      </c>
      <c r="AP3443" t="str">
        <f>_xlfn.CONCAT('Sample Select backend'!$F$4,ROW(AP3443))</f>
        <v>AF3443</v>
      </c>
      <c r="AQ3443" t="str">
        <f>_xlfn.CONCAT('Sample Select backend'!$I$10,ROW(AQ3443))</f>
        <v>R3443</v>
      </c>
      <c r="AR3443" t="str">
        <f>_xlfn.CONCAT('Sample Select backend'!$M$4,ROW(AR3443))</f>
        <v>AK3443</v>
      </c>
      <c r="AS3443" t="str">
        <f t="shared" si="1229"/>
        <v>Switzerland</v>
      </c>
      <c r="AT3443" s="9" t="str">
        <f t="shared" si="1230"/>
        <v>Other</v>
      </c>
      <c r="AU3443">
        <f t="shared" si="1231"/>
        <v>0</v>
      </c>
      <c r="AV3443" s="9">
        <v>1</v>
      </c>
    </row>
    <row r="3444" spans="1:48" x14ac:dyDescent="0.35">
      <c r="A3444" t="s">
        <v>33</v>
      </c>
      <c r="B3444">
        <v>1</v>
      </c>
      <c r="C3444">
        <v>7</v>
      </c>
      <c r="D3444" t="s">
        <v>570</v>
      </c>
      <c r="E3444">
        <v>-2</v>
      </c>
      <c r="F3444">
        <v>2</v>
      </c>
      <c r="G3444">
        <v>-2</v>
      </c>
      <c r="H3444">
        <v>-1</v>
      </c>
      <c r="I3444">
        <v>-2</v>
      </c>
      <c r="J3444">
        <v>2</v>
      </c>
      <c r="K3444">
        <v>2</v>
      </c>
      <c r="L3444">
        <v>2</v>
      </c>
      <c r="M3444">
        <v>1</v>
      </c>
      <c r="N3444" t="s">
        <v>2632</v>
      </c>
      <c r="O3444" t="s">
        <v>2800</v>
      </c>
      <c r="P3444" t="s">
        <v>2808</v>
      </c>
      <c r="Q3444" t="s">
        <v>2813</v>
      </c>
      <c r="R3444">
        <v>0</v>
      </c>
      <c r="S3444" t="s">
        <v>202</v>
      </c>
      <c r="T3444" t="s">
        <v>202</v>
      </c>
      <c r="U3444" t="s">
        <v>202</v>
      </c>
      <c r="V3444">
        <f t="shared" si="1232"/>
        <v>0</v>
      </c>
      <c r="W3444">
        <f t="shared" si="1233"/>
        <v>1</v>
      </c>
      <c r="X3444">
        <f t="shared" si="1234"/>
        <v>0</v>
      </c>
      <c r="Y3444">
        <f t="shared" si="1235"/>
        <v>0</v>
      </c>
      <c r="Z3444">
        <f t="shared" si="1236"/>
        <v>0</v>
      </c>
      <c r="AA3444">
        <f t="shared" si="1237"/>
        <v>1</v>
      </c>
      <c r="AB3444">
        <f t="shared" si="1238"/>
        <v>1</v>
      </c>
      <c r="AC3444">
        <f t="shared" si="1239"/>
        <v>1</v>
      </c>
      <c r="AD3444">
        <f t="shared" si="1240"/>
        <v>1</v>
      </c>
      <c r="AE3444" s="4" t="s">
        <v>2828</v>
      </c>
      <c r="AF3444" s="9" t="s">
        <v>2829</v>
      </c>
      <c r="AG3444">
        <v>0</v>
      </c>
      <c r="AH3444">
        <v>0</v>
      </c>
      <c r="AI3444">
        <v>1</v>
      </c>
      <c r="AJ3444">
        <v>1</v>
      </c>
      <c r="AK3444" s="9" t="s">
        <v>2840</v>
      </c>
      <c r="AL3444">
        <f t="shared" si="1228"/>
        <v>0</v>
      </c>
      <c r="AM3444">
        <f>IF(AND(INDIRECT(AN3444)='Sample Select backend'!$C$2,INDIRECT(AO3444)=1,INDIRECT(AP3444)='Sample Select backend'!$F$2,INDIRECT(AQ3444)=1,INDIRECT(AR3444)='Sample Select backend'!$M$2),1,0)</f>
        <v>0</v>
      </c>
      <c r="AN3444" t="str">
        <f>_xlfn.CONCAT('Sample Select backend'!$C$4,ROW(AN3444))</f>
        <v>AE3444</v>
      </c>
      <c r="AO3444" s="9" t="str">
        <f>_xlfn.CONCAT('Sample Select backend'!$J$2,ROW(AO3444))</f>
        <v>AJ3444</v>
      </c>
      <c r="AP3444" t="str">
        <f>_xlfn.CONCAT('Sample Select backend'!$F$4,ROW(AP3444))</f>
        <v>AF3444</v>
      </c>
      <c r="AQ3444" t="str">
        <f>_xlfn.CONCAT('Sample Select backend'!$I$10,ROW(AQ3444))</f>
        <v>R3444</v>
      </c>
      <c r="AR3444" t="str">
        <f>_xlfn.CONCAT('Sample Select backend'!$M$4,ROW(AR3444))</f>
        <v>AK3444</v>
      </c>
      <c r="AS3444" t="str">
        <f t="shared" si="1229"/>
        <v>Switzerland</v>
      </c>
      <c r="AT3444" s="9">
        <f t="shared" si="1230"/>
        <v>7</v>
      </c>
      <c r="AU3444">
        <f t="shared" si="1231"/>
        <v>0</v>
      </c>
      <c r="AV3444" s="9">
        <v>0</v>
      </c>
    </row>
    <row r="3445" spans="1:48" x14ac:dyDescent="0.35">
      <c r="A3445" t="s">
        <v>33</v>
      </c>
      <c r="B3445">
        <v>6</v>
      </c>
      <c r="C3445">
        <v>26</v>
      </c>
      <c r="D3445" t="s">
        <v>568</v>
      </c>
      <c r="E3445">
        <v>1</v>
      </c>
      <c r="F3445">
        <v>1</v>
      </c>
      <c r="G3445">
        <v>-1</v>
      </c>
      <c r="H3445">
        <v>-1</v>
      </c>
      <c r="I3445">
        <v>-2</v>
      </c>
      <c r="J3445">
        <v>1</v>
      </c>
      <c r="K3445">
        <v>1</v>
      </c>
      <c r="L3445">
        <v>2</v>
      </c>
      <c r="M3445">
        <v>1</v>
      </c>
      <c r="N3445" t="s">
        <v>2632</v>
      </c>
      <c r="O3445" t="s">
        <v>2800</v>
      </c>
      <c r="P3445" t="s">
        <v>2808</v>
      </c>
      <c r="Q3445" t="s">
        <v>2813</v>
      </c>
      <c r="R3445">
        <v>0</v>
      </c>
      <c r="S3445" t="s">
        <v>202</v>
      </c>
      <c r="T3445" t="s">
        <v>202</v>
      </c>
      <c r="U3445" t="s">
        <v>202</v>
      </c>
      <c r="V3445">
        <f t="shared" si="1232"/>
        <v>1</v>
      </c>
      <c r="W3445">
        <f t="shared" si="1233"/>
        <v>1</v>
      </c>
      <c r="X3445">
        <f t="shared" si="1234"/>
        <v>0</v>
      </c>
      <c r="Y3445">
        <f t="shared" si="1235"/>
        <v>0</v>
      </c>
      <c r="Z3445">
        <f t="shared" si="1236"/>
        <v>0</v>
      </c>
      <c r="AA3445">
        <f t="shared" si="1237"/>
        <v>1</v>
      </c>
      <c r="AB3445">
        <f t="shared" si="1238"/>
        <v>1</v>
      </c>
      <c r="AC3445">
        <f t="shared" si="1239"/>
        <v>1</v>
      </c>
      <c r="AD3445">
        <f t="shared" si="1240"/>
        <v>1</v>
      </c>
      <c r="AE3445" s="4" t="s">
        <v>2828</v>
      </c>
      <c r="AF3445" s="9" t="s">
        <v>2829</v>
      </c>
      <c r="AG3445">
        <v>0</v>
      </c>
      <c r="AH3445">
        <v>0</v>
      </c>
      <c r="AI3445">
        <v>1</v>
      </c>
      <c r="AJ3445">
        <v>1</v>
      </c>
      <c r="AK3445" s="9" t="s">
        <v>2840</v>
      </c>
      <c r="AL3445">
        <f t="shared" si="1228"/>
        <v>0</v>
      </c>
      <c r="AM3445">
        <f>IF(AND(INDIRECT(AN3445)='Sample Select backend'!$C$2,INDIRECT(AO3445)=1,INDIRECT(AP3445)='Sample Select backend'!$F$2,INDIRECT(AQ3445)=1,INDIRECT(AR3445)='Sample Select backend'!$M$2),1,0)</f>
        <v>0</v>
      </c>
      <c r="AN3445" t="str">
        <f>_xlfn.CONCAT('Sample Select backend'!$C$4,ROW(AN3445))</f>
        <v>AE3445</v>
      </c>
      <c r="AO3445" s="9" t="str">
        <f>_xlfn.CONCAT('Sample Select backend'!$J$2,ROW(AO3445))</f>
        <v>AJ3445</v>
      </c>
      <c r="AP3445" t="str">
        <f>_xlfn.CONCAT('Sample Select backend'!$F$4,ROW(AP3445))</f>
        <v>AF3445</v>
      </c>
      <c r="AQ3445" t="str">
        <f>_xlfn.CONCAT('Sample Select backend'!$I$10,ROW(AQ3445))</f>
        <v>R3445</v>
      </c>
      <c r="AR3445" t="str">
        <f>_xlfn.CONCAT('Sample Select backend'!$M$4,ROW(AR3445))</f>
        <v>AK3445</v>
      </c>
      <c r="AS3445" t="str">
        <f t="shared" si="1229"/>
        <v>Switzerland</v>
      </c>
      <c r="AT3445" s="9">
        <f t="shared" si="1230"/>
        <v>26</v>
      </c>
      <c r="AU3445">
        <f t="shared" si="1231"/>
        <v>0</v>
      </c>
      <c r="AV3445" s="9">
        <v>0</v>
      </c>
    </row>
    <row r="3446" spans="1:48" x14ac:dyDescent="0.35">
      <c r="A3446" s="24" t="s">
        <v>33</v>
      </c>
      <c r="B3446" s="24" t="s">
        <v>201</v>
      </c>
      <c r="C3446" s="24" t="s">
        <v>201</v>
      </c>
      <c r="D3446" s="24" t="s">
        <v>4368</v>
      </c>
      <c r="E3446" s="24"/>
      <c r="O3446" t="s">
        <v>2800</v>
      </c>
      <c r="P3446" t="s">
        <v>2808</v>
      </c>
      <c r="Q3446" t="s">
        <v>2813</v>
      </c>
      <c r="R3446">
        <v>0</v>
      </c>
      <c r="S3446" t="s">
        <v>202</v>
      </c>
      <c r="T3446" t="s">
        <v>202</v>
      </c>
      <c r="U3446" t="s">
        <v>202</v>
      </c>
      <c r="V3446">
        <v>-1</v>
      </c>
      <c r="W3446">
        <v>-1</v>
      </c>
      <c r="X3446">
        <v>-1</v>
      </c>
      <c r="Y3446">
        <v>-1</v>
      </c>
      <c r="Z3446">
        <v>-1</v>
      </c>
      <c r="AA3446">
        <v>-1</v>
      </c>
      <c r="AB3446">
        <v>-1</v>
      </c>
      <c r="AC3446">
        <v>-1</v>
      </c>
      <c r="AD3446">
        <v>-1</v>
      </c>
      <c r="AE3446" s="4" t="s">
        <v>2828</v>
      </c>
      <c r="AF3446" s="9" t="s">
        <v>2829</v>
      </c>
      <c r="AG3446">
        <v>0</v>
      </c>
      <c r="AH3446">
        <v>0</v>
      </c>
      <c r="AI3446">
        <v>1</v>
      </c>
      <c r="AJ3446">
        <v>1</v>
      </c>
      <c r="AK3446" s="9" t="s">
        <v>2840</v>
      </c>
      <c r="AL3446">
        <f t="shared" si="1228"/>
        <v>1</v>
      </c>
      <c r="AM3446">
        <f>IF(AND(INDIRECT(AN3446)='Sample Select backend'!$C$2,INDIRECT(AO3446)=1,INDIRECT(AP3446)='Sample Select backend'!$F$2,INDIRECT(AQ3446)=1,INDIRECT(AR3446)='Sample Select backend'!$M$2),1,0)</f>
        <v>0</v>
      </c>
      <c r="AN3446" t="str">
        <f>_xlfn.CONCAT('Sample Select backend'!$C$4,ROW(AN3446))</f>
        <v>AE3446</v>
      </c>
      <c r="AO3446" s="9" t="str">
        <f>_xlfn.CONCAT('Sample Select backend'!$J$2,ROW(AO3446))</f>
        <v>AJ3446</v>
      </c>
      <c r="AP3446" t="str">
        <f>_xlfn.CONCAT('Sample Select backend'!$F$4,ROW(AP3446))</f>
        <v>AF3446</v>
      </c>
      <c r="AQ3446" t="str">
        <f>_xlfn.CONCAT('Sample Select backend'!$I$10,ROW(AQ3446))</f>
        <v>R3446</v>
      </c>
      <c r="AR3446" t="str">
        <f>_xlfn.CONCAT('Sample Select backend'!$M$4,ROW(AR3446))</f>
        <v>AK3446</v>
      </c>
      <c r="AS3446" t="str">
        <f t="shared" si="1229"/>
        <v>Switzerland</v>
      </c>
      <c r="AT3446" s="9" t="str">
        <f t="shared" si="1230"/>
        <v>Other</v>
      </c>
      <c r="AU3446">
        <f t="shared" si="1231"/>
        <v>0</v>
      </c>
      <c r="AV3446" s="9">
        <v>0</v>
      </c>
    </row>
    <row r="3447" spans="1:48" x14ac:dyDescent="0.35">
      <c r="A3447" s="24" t="s">
        <v>33</v>
      </c>
      <c r="B3447" s="24">
        <v>9</v>
      </c>
      <c r="C3447" s="24">
        <v>34</v>
      </c>
      <c r="D3447" s="24" t="s">
        <v>4369</v>
      </c>
      <c r="E3447" s="24"/>
      <c r="O3447" t="s">
        <v>2800</v>
      </c>
      <c r="P3447" t="s">
        <v>2808</v>
      </c>
      <c r="Q3447" t="s">
        <v>2813</v>
      </c>
      <c r="R3447">
        <v>0</v>
      </c>
      <c r="S3447" t="s">
        <v>202</v>
      </c>
      <c r="T3447" t="s">
        <v>202</v>
      </c>
      <c r="U3447" t="s">
        <v>202</v>
      </c>
      <c r="V3447">
        <v>-1</v>
      </c>
      <c r="W3447">
        <v>-1</v>
      </c>
      <c r="X3447">
        <v>-1</v>
      </c>
      <c r="Y3447">
        <v>-1</v>
      </c>
      <c r="Z3447">
        <v>-1</v>
      </c>
      <c r="AA3447">
        <v>-1</v>
      </c>
      <c r="AB3447">
        <v>-1</v>
      </c>
      <c r="AC3447">
        <v>-1</v>
      </c>
      <c r="AD3447">
        <v>-1</v>
      </c>
      <c r="AE3447" s="4" t="s">
        <v>2828</v>
      </c>
      <c r="AF3447" s="9" t="s">
        <v>2829</v>
      </c>
      <c r="AG3447">
        <v>0</v>
      </c>
      <c r="AH3447">
        <v>0</v>
      </c>
      <c r="AI3447">
        <v>1</v>
      </c>
      <c r="AJ3447">
        <v>1</v>
      </c>
      <c r="AK3447" s="9" t="s">
        <v>2840</v>
      </c>
      <c r="AL3447">
        <f t="shared" si="1228"/>
        <v>0</v>
      </c>
      <c r="AM3447">
        <f>IF(AND(INDIRECT(AN3447)='Sample Select backend'!$C$2,INDIRECT(AO3447)=1,INDIRECT(AP3447)='Sample Select backend'!$F$2,INDIRECT(AQ3447)=1,INDIRECT(AR3447)='Sample Select backend'!$M$2),1,0)</f>
        <v>0</v>
      </c>
      <c r="AN3447" t="str">
        <f>_xlfn.CONCAT('Sample Select backend'!$C$4,ROW(AN3447))</f>
        <v>AE3447</v>
      </c>
      <c r="AO3447" s="9" t="str">
        <f>_xlfn.CONCAT('Sample Select backend'!$J$2,ROW(AO3447))</f>
        <v>AJ3447</v>
      </c>
      <c r="AP3447" t="str">
        <f>_xlfn.CONCAT('Sample Select backend'!$F$4,ROW(AP3447))</f>
        <v>AF3447</v>
      </c>
      <c r="AQ3447" t="str">
        <f>_xlfn.CONCAT('Sample Select backend'!$I$10,ROW(AQ3447))</f>
        <v>R3447</v>
      </c>
      <c r="AR3447" t="str">
        <f>_xlfn.CONCAT('Sample Select backend'!$M$4,ROW(AR3447))</f>
        <v>AK3447</v>
      </c>
      <c r="AS3447" t="str">
        <f t="shared" si="1229"/>
        <v>Switzerland</v>
      </c>
      <c r="AT3447" s="9">
        <f t="shared" si="1230"/>
        <v>34</v>
      </c>
      <c r="AU3447">
        <f t="shared" si="1231"/>
        <v>0</v>
      </c>
      <c r="AV3447" s="9">
        <v>0</v>
      </c>
    </row>
    <row r="3448" spans="1:48" x14ac:dyDescent="0.35">
      <c r="A3448" s="24" t="s">
        <v>33</v>
      </c>
      <c r="B3448" s="24">
        <v>9</v>
      </c>
      <c r="C3448" s="24">
        <v>34</v>
      </c>
      <c r="D3448" s="24" t="s">
        <v>4370</v>
      </c>
      <c r="E3448" s="24"/>
      <c r="O3448" t="s">
        <v>2800</v>
      </c>
      <c r="P3448" t="s">
        <v>2808</v>
      </c>
      <c r="Q3448" t="s">
        <v>2813</v>
      </c>
      <c r="R3448">
        <v>0</v>
      </c>
      <c r="S3448" t="s">
        <v>202</v>
      </c>
      <c r="T3448" t="s">
        <v>202</v>
      </c>
      <c r="U3448" t="s">
        <v>202</v>
      </c>
      <c r="V3448">
        <v>-1</v>
      </c>
      <c r="W3448">
        <v>-1</v>
      </c>
      <c r="X3448">
        <v>-1</v>
      </c>
      <c r="Y3448">
        <v>-1</v>
      </c>
      <c r="Z3448">
        <v>-1</v>
      </c>
      <c r="AA3448">
        <v>-1</v>
      </c>
      <c r="AB3448">
        <v>-1</v>
      </c>
      <c r="AC3448">
        <v>-1</v>
      </c>
      <c r="AD3448">
        <v>-1</v>
      </c>
      <c r="AE3448" s="4" t="s">
        <v>2828</v>
      </c>
      <c r="AF3448" s="9" t="s">
        <v>2829</v>
      </c>
      <c r="AG3448">
        <v>0</v>
      </c>
      <c r="AH3448">
        <v>0</v>
      </c>
      <c r="AI3448">
        <v>1</v>
      </c>
      <c r="AJ3448">
        <v>1</v>
      </c>
      <c r="AK3448" s="9" t="s">
        <v>2840</v>
      </c>
      <c r="AL3448">
        <f t="shared" si="1228"/>
        <v>0</v>
      </c>
      <c r="AM3448">
        <f>IF(AND(INDIRECT(AN3448)='Sample Select backend'!$C$2,INDIRECT(AO3448)=1,INDIRECT(AP3448)='Sample Select backend'!$F$2,INDIRECT(AQ3448)=1,INDIRECT(AR3448)='Sample Select backend'!$M$2),1,0)</f>
        <v>0</v>
      </c>
      <c r="AN3448" t="str">
        <f>_xlfn.CONCAT('Sample Select backend'!$C$4,ROW(AN3448))</f>
        <v>AE3448</v>
      </c>
      <c r="AO3448" s="9" t="str">
        <f>_xlfn.CONCAT('Sample Select backend'!$J$2,ROW(AO3448))</f>
        <v>AJ3448</v>
      </c>
      <c r="AP3448" t="str">
        <f>_xlfn.CONCAT('Sample Select backend'!$F$4,ROW(AP3448))</f>
        <v>AF3448</v>
      </c>
      <c r="AQ3448" t="str">
        <f>_xlfn.CONCAT('Sample Select backend'!$I$10,ROW(AQ3448))</f>
        <v>R3448</v>
      </c>
      <c r="AR3448" t="str">
        <f>_xlfn.CONCAT('Sample Select backend'!$M$4,ROW(AR3448))</f>
        <v>AK3448</v>
      </c>
      <c r="AS3448" t="str">
        <f t="shared" si="1229"/>
        <v>Switzerland</v>
      </c>
      <c r="AT3448" s="9">
        <f t="shared" si="1230"/>
        <v>34</v>
      </c>
      <c r="AU3448">
        <f t="shared" si="1231"/>
        <v>0</v>
      </c>
      <c r="AV3448" s="9">
        <v>0</v>
      </c>
    </row>
    <row r="3449" spans="1:48" x14ac:dyDescent="0.35">
      <c r="A3449" s="24" t="s">
        <v>33</v>
      </c>
      <c r="B3449" s="24">
        <v>5</v>
      </c>
      <c r="C3449" s="24" t="s">
        <v>204</v>
      </c>
      <c r="D3449" s="24" t="s">
        <v>4371</v>
      </c>
      <c r="E3449" s="24"/>
      <c r="O3449" t="s">
        <v>2800</v>
      </c>
      <c r="P3449" t="s">
        <v>2808</v>
      </c>
      <c r="Q3449" t="s">
        <v>2813</v>
      </c>
      <c r="R3449">
        <v>0</v>
      </c>
      <c r="S3449" t="s">
        <v>202</v>
      </c>
      <c r="T3449" t="s">
        <v>202</v>
      </c>
      <c r="U3449" t="s">
        <v>202</v>
      </c>
      <c r="V3449">
        <v>-1</v>
      </c>
      <c r="W3449">
        <v>-1</v>
      </c>
      <c r="X3449">
        <v>-1</v>
      </c>
      <c r="Y3449">
        <v>-1</v>
      </c>
      <c r="Z3449">
        <v>-1</v>
      </c>
      <c r="AA3449">
        <v>-1</v>
      </c>
      <c r="AB3449">
        <v>-1</v>
      </c>
      <c r="AC3449">
        <v>-1</v>
      </c>
      <c r="AD3449">
        <v>-1</v>
      </c>
      <c r="AE3449" s="4" t="s">
        <v>2828</v>
      </c>
      <c r="AF3449" s="9" t="s">
        <v>2829</v>
      </c>
      <c r="AG3449">
        <v>0</v>
      </c>
      <c r="AH3449">
        <v>0</v>
      </c>
      <c r="AI3449">
        <v>1</v>
      </c>
      <c r="AJ3449">
        <v>1</v>
      </c>
      <c r="AK3449" s="9" t="s">
        <v>2840</v>
      </c>
      <c r="AL3449">
        <f t="shared" si="1228"/>
        <v>0</v>
      </c>
      <c r="AM3449">
        <f>IF(AND(INDIRECT(AN3449)='Sample Select backend'!$C$2,INDIRECT(AO3449)=1,INDIRECT(AP3449)='Sample Select backend'!$F$2,INDIRECT(AQ3449)=1,INDIRECT(AR3449)='Sample Select backend'!$M$2),1,0)</f>
        <v>0</v>
      </c>
      <c r="AN3449" t="str">
        <f>_xlfn.CONCAT('Sample Select backend'!$C$4,ROW(AN3449))</f>
        <v>AE3449</v>
      </c>
      <c r="AO3449" s="9" t="str">
        <f>_xlfn.CONCAT('Sample Select backend'!$J$2,ROW(AO3449))</f>
        <v>AJ3449</v>
      </c>
      <c r="AP3449" t="str">
        <f>_xlfn.CONCAT('Sample Select backend'!$F$4,ROW(AP3449))</f>
        <v>AF3449</v>
      </c>
      <c r="AQ3449" t="str">
        <f>_xlfn.CONCAT('Sample Select backend'!$I$10,ROW(AQ3449))</f>
        <v>R3449</v>
      </c>
      <c r="AR3449" t="str">
        <f>_xlfn.CONCAT('Sample Select backend'!$M$4,ROW(AR3449))</f>
        <v>AK3449</v>
      </c>
      <c r="AS3449" t="str">
        <f t="shared" si="1229"/>
        <v>Switzerland</v>
      </c>
      <c r="AT3449" s="9" t="str">
        <f t="shared" si="1230"/>
        <v>General</v>
      </c>
      <c r="AU3449">
        <f t="shared" si="1231"/>
        <v>0</v>
      </c>
      <c r="AV3449" s="9">
        <v>0</v>
      </c>
    </row>
    <row r="3450" spans="1:48" x14ac:dyDescent="0.35">
      <c r="A3450" s="24" t="s">
        <v>33</v>
      </c>
      <c r="B3450" s="24">
        <v>4</v>
      </c>
      <c r="C3450" s="24">
        <v>20</v>
      </c>
      <c r="D3450" s="24" t="s">
        <v>4372</v>
      </c>
      <c r="E3450" s="24"/>
      <c r="O3450" t="s">
        <v>2800</v>
      </c>
      <c r="P3450" t="s">
        <v>2808</v>
      </c>
      <c r="Q3450" t="s">
        <v>2813</v>
      </c>
      <c r="R3450">
        <v>0</v>
      </c>
      <c r="S3450" t="s">
        <v>202</v>
      </c>
      <c r="T3450" t="s">
        <v>202</v>
      </c>
      <c r="U3450" t="s">
        <v>202</v>
      </c>
      <c r="V3450">
        <v>-1</v>
      </c>
      <c r="W3450">
        <v>-1</v>
      </c>
      <c r="X3450">
        <v>-1</v>
      </c>
      <c r="Y3450">
        <v>-1</v>
      </c>
      <c r="Z3450">
        <v>-1</v>
      </c>
      <c r="AA3450">
        <v>-1</v>
      </c>
      <c r="AB3450">
        <v>-1</v>
      </c>
      <c r="AC3450">
        <v>-1</v>
      </c>
      <c r="AD3450">
        <v>-1</v>
      </c>
      <c r="AE3450" s="4" t="s">
        <v>2828</v>
      </c>
      <c r="AF3450" s="9" t="s">
        <v>2829</v>
      </c>
      <c r="AG3450">
        <v>0</v>
      </c>
      <c r="AH3450">
        <v>0</v>
      </c>
      <c r="AI3450">
        <v>1</v>
      </c>
      <c r="AJ3450">
        <v>1</v>
      </c>
      <c r="AK3450" s="9" t="s">
        <v>2840</v>
      </c>
      <c r="AL3450">
        <f t="shared" si="1228"/>
        <v>0</v>
      </c>
      <c r="AM3450">
        <f>IF(AND(INDIRECT(AN3450)='Sample Select backend'!$C$2,INDIRECT(AO3450)=1,INDIRECT(AP3450)='Sample Select backend'!$F$2,INDIRECT(AQ3450)=1,INDIRECT(AR3450)='Sample Select backend'!$M$2),1,0)</f>
        <v>0</v>
      </c>
      <c r="AN3450" t="str">
        <f>_xlfn.CONCAT('Sample Select backend'!$C$4,ROW(AN3450))</f>
        <v>AE3450</v>
      </c>
      <c r="AO3450" s="9" t="str">
        <f>_xlfn.CONCAT('Sample Select backend'!$J$2,ROW(AO3450))</f>
        <v>AJ3450</v>
      </c>
      <c r="AP3450" t="str">
        <f>_xlfn.CONCAT('Sample Select backend'!$F$4,ROW(AP3450))</f>
        <v>AF3450</v>
      </c>
      <c r="AQ3450" t="str">
        <f>_xlfn.CONCAT('Sample Select backend'!$I$10,ROW(AQ3450))</f>
        <v>R3450</v>
      </c>
      <c r="AR3450" t="str">
        <f>_xlfn.CONCAT('Sample Select backend'!$M$4,ROW(AR3450))</f>
        <v>AK3450</v>
      </c>
      <c r="AS3450" t="str">
        <f t="shared" si="1229"/>
        <v>Switzerland</v>
      </c>
      <c r="AT3450" s="9">
        <f t="shared" si="1230"/>
        <v>20</v>
      </c>
      <c r="AU3450">
        <f t="shared" si="1231"/>
        <v>0</v>
      </c>
      <c r="AV3450" s="9">
        <v>0</v>
      </c>
    </row>
    <row r="3451" spans="1:48" x14ac:dyDescent="0.35">
      <c r="A3451" s="24" t="s">
        <v>33</v>
      </c>
      <c r="B3451" s="24">
        <v>2</v>
      </c>
      <c r="C3451" s="24">
        <v>15</v>
      </c>
      <c r="D3451" s="24" t="s">
        <v>4373</v>
      </c>
      <c r="E3451" s="24"/>
      <c r="O3451" t="s">
        <v>2800</v>
      </c>
      <c r="P3451" t="s">
        <v>2808</v>
      </c>
      <c r="Q3451" t="s">
        <v>2813</v>
      </c>
      <c r="R3451">
        <v>0</v>
      </c>
      <c r="S3451" t="s">
        <v>202</v>
      </c>
      <c r="T3451" t="s">
        <v>202</v>
      </c>
      <c r="U3451" t="s">
        <v>202</v>
      </c>
      <c r="V3451">
        <v>-1</v>
      </c>
      <c r="W3451">
        <v>-1</v>
      </c>
      <c r="X3451">
        <v>-1</v>
      </c>
      <c r="Y3451">
        <v>-1</v>
      </c>
      <c r="Z3451">
        <v>-1</v>
      </c>
      <c r="AA3451">
        <v>-1</v>
      </c>
      <c r="AB3451">
        <v>-1</v>
      </c>
      <c r="AC3451">
        <v>-1</v>
      </c>
      <c r="AD3451">
        <v>-1</v>
      </c>
      <c r="AE3451" s="4" t="s">
        <v>2828</v>
      </c>
      <c r="AF3451" s="9" t="s">
        <v>2829</v>
      </c>
      <c r="AG3451">
        <v>0</v>
      </c>
      <c r="AH3451">
        <v>0</v>
      </c>
      <c r="AI3451">
        <v>1</v>
      </c>
      <c r="AJ3451">
        <v>1</v>
      </c>
      <c r="AK3451" s="9" t="s">
        <v>2840</v>
      </c>
      <c r="AL3451">
        <f t="shared" si="1228"/>
        <v>0</v>
      </c>
      <c r="AM3451">
        <f>IF(AND(INDIRECT(AN3451)='Sample Select backend'!$C$2,INDIRECT(AO3451)=1,INDIRECT(AP3451)='Sample Select backend'!$F$2,INDIRECT(AQ3451)=1,INDIRECT(AR3451)='Sample Select backend'!$M$2),1,0)</f>
        <v>0</v>
      </c>
      <c r="AN3451" t="str">
        <f>_xlfn.CONCAT('Sample Select backend'!$C$4,ROW(AN3451))</f>
        <v>AE3451</v>
      </c>
      <c r="AO3451" s="9" t="str">
        <f>_xlfn.CONCAT('Sample Select backend'!$J$2,ROW(AO3451))</f>
        <v>AJ3451</v>
      </c>
      <c r="AP3451" t="str">
        <f>_xlfn.CONCAT('Sample Select backend'!$F$4,ROW(AP3451))</f>
        <v>AF3451</v>
      </c>
      <c r="AQ3451" t="str">
        <f>_xlfn.CONCAT('Sample Select backend'!$I$10,ROW(AQ3451))</f>
        <v>R3451</v>
      </c>
      <c r="AR3451" t="str">
        <f>_xlfn.CONCAT('Sample Select backend'!$M$4,ROW(AR3451))</f>
        <v>AK3451</v>
      </c>
      <c r="AS3451" t="str">
        <f t="shared" si="1229"/>
        <v>Switzerland</v>
      </c>
      <c r="AT3451" s="9">
        <f t="shared" si="1230"/>
        <v>15</v>
      </c>
      <c r="AU3451">
        <f t="shared" si="1231"/>
        <v>0</v>
      </c>
      <c r="AV3451" s="9">
        <v>0</v>
      </c>
    </row>
    <row r="3452" spans="1:48" x14ac:dyDescent="0.35">
      <c r="A3452" s="24" t="s">
        <v>33</v>
      </c>
      <c r="B3452" s="24">
        <v>1</v>
      </c>
      <c r="C3452" s="24">
        <v>9</v>
      </c>
      <c r="D3452" s="24" t="s">
        <v>4374</v>
      </c>
      <c r="E3452" s="24"/>
      <c r="O3452" t="s">
        <v>2800</v>
      </c>
      <c r="P3452" t="s">
        <v>2808</v>
      </c>
      <c r="Q3452" t="s">
        <v>2813</v>
      </c>
      <c r="R3452">
        <v>0</v>
      </c>
      <c r="S3452" t="s">
        <v>202</v>
      </c>
      <c r="T3452" t="s">
        <v>202</v>
      </c>
      <c r="U3452" t="s">
        <v>202</v>
      </c>
      <c r="V3452">
        <v>-1</v>
      </c>
      <c r="W3452">
        <v>-1</v>
      </c>
      <c r="X3452">
        <v>-1</v>
      </c>
      <c r="Y3452">
        <v>-1</v>
      </c>
      <c r="Z3452">
        <v>-1</v>
      </c>
      <c r="AA3452">
        <v>-1</v>
      </c>
      <c r="AB3452">
        <v>-1</v>
      </c>
      <c r="AC3452">
        <v>-1</v>
      </c>
      <c r="AD3452">
        <v>-1</v>
      </c>
      <c r="AE3452" s="4" t="s">
        <v>2828</v>
      </c>
      <c r="AF3452" s="9" t="s">
        <v>2829</v>
      </c>
      <c r="AG3452">
        <v>0</v>
      </c>
      <c r="AH3452">
        <v>0</v>
      </c>
      <c r="AI3452">
        <v>1</v>
      </c>
      <c r="AJ3452">
        <v>1</v>
      </c>
      <c r="AK3452" s="9" t="s">
        <v>2840</v>
      </c>
      <c r="AL3452">
        <f t="shared" si="1228"/>
        <v>0</v>
      </c>
      <c r="AM3452">
        <f>IF(AND(INDIRECT(AN3452)='Sample Select backend'!$C$2,INDIRECT(AO3452)=1,INDIRECT(AP3452)='Sample Select backend'!$F$2,INDIRECT(AQ3452)=1,INDIRECT(AR3452)='Sample Select backend'!$M$2),1,0)</f>
        <v>0</v>
      </c>
      <c r="AN3452" t="str">
        <f>_xlfn.CONCAT('Sample Select backend'!$C$4,ROW(AN3452))</f>
        <v>AE3452</v>
      </c>
      <c r="AO3452" s="9" t="str">
        <f>_xlfn.CONCAT('Sample Select backend'!$J$2,ROW(AO3452))</f>
        <v>AJ3452</v>
      </c>
      <c r="AP3452" t="str">
        <f>_xlfn.CONCAT('Sample Select backend'!$F$4,ROW(AP3452))</f>
        <v>AF3452</v>
      </c>
      <c r="AQ3452" t="str">
        <f>_xlfn.CONCAT('Sample Select backend'!$I$10,ROW(AQ3452))</f>
        <v>R3452</v>
      </c>
      <c r="AR3452" t="str">
        <f>_xlfn.CONCAT('Sample Select backend'!$M$4,ROW(AR3452))</f>
        <v>AK3452</v>
      </c>
      <c r="AS3452" t="str">
        <f t="shared" si="1229"/>
        <v>Switzerland</v>
      </c>
      <c r="AT3452" s="9">
        <f t="shared" si="1230"/>
        <v>9</v>
      </c>
      <c r="AU3452">
        <f t="shared" si="1231"/>
        <v>0</v>
      </c>
      <c r="AV3452" s="9">
        <v>1</v>
      </c>
    </row>
    <row r="3453" spans="1:48" x14ac:dyDescent="0.35">
      <c r="A3453" t="s">
        <v>183</v>
      </c>
      <c r="B3453" s="9" t="s">
        <v>201</v>
      </c>
      <c r="C3453" t="s">
        <v>202</v>
      </c>
      <c r="D3453" t="s">
        <v>2383</v>
      </c>
      <c r="N3453" t="s">
        <v>2782</v>
      </c>
      <c r="O3453" t="s">
        <v>2805</v>
      </c>
      <c r="P3453" t="s">
        <v>2808</v>
      </c>
      <c r="Q3453" t="s">
        <v>2813</v>
      </c>
      <c r="R3453">
        <v>0</v>
      </c>
      <c r="S3453" t="s">
        <v>202</v>
      </c>
      <c r="T3453" t="s">
        <v>202</v>
      </c>
      <c r="U3453" t="s">
        <v>202</v>
      </c>
      <c r="V3453">
        <f t="shared" ref="V3453:V3468" si="1241">IF(E3453&gt;0,1,IF(E3453&lt;0,0,-1))</f>
        <v>-1</v>
      </c>
      <c r="W3453">
        <f t="shared" ref="W3453:W3468" si="1242">IF(F3453&gt;0,1,IF(F3453&lt;0,0,-1))</f>
        <v>-1</v>
      </c>
      <c r="X3453">
        <f t="shared" ref="X3453:X3468" si="1243">IF(G3453&gt;0,1,IF(G3453&lt;0,0,-1))</f>
        <v>-1</v>
      </c>
      <c r="Y3453">
        <f t="shared" ref="Y3453:Y3468" si="1244">IF(H3453&gt;0,1,IF(H3453&lt;0,0,-1))</f>
        <v>-1</v>
      </c>
      <c r="Z3453">
        <f t="shared" ref="Z3453:Z3468" si="1245">IF(I3453&gt;0,1,IF(I3453&lt;0,0,-1))</f>
        <v>-1</v>
      </c>
      <c r="AA3453">
        <f t="shared" ref="AA3453:AA3468" si="1246">IF(J3453&gt;0,1,IF(J3453&lt;0,0,-1))</f>
        <v>-1</v>
      </c>
      <c r="AB3453">
        <f t="shared" ref="AB3453:AB3468" si="1247">IF(K3453&gt;0,1,IF(K3453&lt;0,0,-1))</f>
        <v>-1</v>
      </c>
      <c r="AC3453">
        <f t="shared" ref="AC3453:AC3468" si="1248">IF(L3453&gt;0,1,IF(L3453&lt;0,0,-1))</f>
        <v>-1</v>
      </c>
      <c r="AD3453">
        <f t="shared" ref="AD3453:AD3468" si="1249">IF(M3453&gt;0,1,IF(M3453&lt;0,0,-1))</f>
        <v>-1</v>
      </c>
      <c r="AE3453" s="4" t="s">
        <v>2828</v>
      </c>
      <c r="AF3453" s="9" t="s">
        <v>2829</v>
      </c>
      <c r="AG3453">
        <v>0</v>
      </c>
      <c r="AH3453">
        <v>0</v>
      </c>
      <c r="AI3453">
        <v>0</v>
      </c>
      <c r="AJ3453">
        <v>1</v>
      </c>
      <c r="AK3453" s="9" t="s">
        <v>2840</v>
      </c>
      <c r="AL3453">
        <f t="shared" si="1228"/>
        <v>1</v>
      </c>
      <c r="AM3453">
        <f>IF(AND(INDIRECT(AN3453)='Sample Select backend'!$C$2,INDIRECT(AO3453)=1,INDIRECT(AP3453)='Sample Select backend'!$F$2,INDIRECT(AQ3453)=1,INDIRECT(AR3453)='Sample Select backend'!$M$2),1,0)</f>
        <v>0</v>
      </c>
      <c r="AN3453" t="str">
        <f>_xlfn.CONCAT('Sample Select backend'!$C$4,ROW(AN3453))</f>
        <v>AE3453</v>
      </c>
      <c r="AO3453" s="9" t="str">
        <f>_xlfn.CONCAT('Sample Select backend'!$J$2,ROW(AO3453))</f>
        <v>AJ3453</v>
      </c>
      <c r="AP3453" t="str">
        <f>_xlfn.CONCAT('Sample Select backend'!$F$4,ROW(AP3453))</f>
        <v>AF3453</v>
      </c>
      <c r="AQ3453" t="str">
        <f>_xlfn.CONCAT('Sample Select backend'!$I$10,ROW(AQ3453))</f>
        <v>R3453</v>
      </c>
      <c r="AR3453" t="str">
        <f>_xlfn.CONCAT('Sample Select backend'!$M$4,ROW(AR3453))</f>
        <v>AK3453</v>
      </c>
      <c r="AS3453" t="str">
        <f t="shared" si="1229"/>
        <v>Taiwan</v>
      </c>
      <c r="AT3453" s="9" t="str">
        <f t="shared" si="1230"/>
        <v>Other</v>
      </c>
      <c r="AU3453">
        <f t="shared" si="1231"/>
        <v>1</v>
      </c>
      <c r="AV3453" s="9">
        <v>1</v>
      </c>
    </row>
    <row r="3454" spans="1:48" x14ac:dyDescent="0.35">
      <c r="A3454" t="s">
        <v>183</v>
      </c>
      <c r="B3454">
        <v>6</v>
      </c>
      <c r="C3454">
        <v>25</v>
      </c>
      <c r="D3454" t="s">
        <v>2378</v>
      </c>
      <c r="F3454">
        <v>2</v>
      </c>
      <c r="G3454">
        <v>2</v>
      </c>
      <c r="H3454">
        <v>-1</v>
      </c>
      <c r="I3454">
        <v>1</v>
      </c>
      <c r="J3454">
        <v>1</v>
      </c>
      <c r="K3454">
        <v>1</v>
      </c>
      <c r="L3454">
        <v>1</v>
      </c>
      <c r="M3454">
        <v>1</v>
      </c>
      <c r="N3454" t="s">
        <v>2782</v>
      </c>
      <c r="O3454" t="s">
        <v>2805</v>
      </c>
      <c r="P3454" t="s">
        <v>2808</v>
      </c>
      <c r="Q3454" t="s">
        <v>2813</v>
      </c>
      <c r="R3454">
        <v>0</v>
      </c>
      <c r="S3454" t="s">
        <v>202</v>
      </c>
      <c r="T3454" t="s">
        <v>202</v>
      </c>
      <c r="U3454" t="s">
        <v>202</v>
      </c>
      <c r="V3454">
        <f t="shared" si="1241"/>
        <v>-1</v>
      </c>
      <c r="W3454">
        <f t="shared" si="1242"/>
        <v>1</v>
      </c>
      <c r="X3454">
        <f t="shared" si="1243"/>
        <v>1</v>
      </c>
      <c r="Y3454">
        <f t="shared" si="1244"/>
        <v>0</v>
      </c>
      <c r="Z3454">
        <f t="shared" si="1245"/>
        <v>1</v>
      </c>
      <c r="AA3454">
        <f t="shared" si="1246"/>
        <v>1</v>
      </c>
      <c r="AB3454">
        <f t="shared" si="1247"/>
        <v>1</v>
      </c>
      <c r="AC3454">
        <f t="shared" si="1248"/>
        <v>1</v>
      </c>
      <c r="AD3454">
        <f t="shared" si="1249"/>
        <v>1</v>
      </c>
      <c r="AE3454" s="4" t="s">
        <v>2828</v>
      </c>
      <c r="AF3454" s="9" t="s">
        <v>2829</v>
      </c>
      <c r="AG3454">
        <v>0</v>
      </c>
      <c r="AH3454">
        <v>0</v>
      </c>
      <c r="AI3454">
        <v>0</v>
      </c>
      <c r="AJ3454">
        <v>1</v>
      </c>
      <c r="AK3454" s="9" t="s">
        <v>2840</v>
      </c>
      <c r="AL3454">
        <f t="shared" si="1228"/>
        <v>0</v>
      </c>
      <c r="AM3454">
        <f>IF(AND(INDIRECT(AN3454)='Sample Select backend'!$C$2,INDIRECT(AO3454)=1,INDIRECT(AP3454)='Sample Select backend'!$F$2,INDIRECT(AQ3454)=1,INDIRECT(AR3454)='Sample Select backend'!$M$2),1,0)</f>
        <v>0</v>
      </c>
      <c r="AN3454" t="str">
        <f>_xlfn.CONCAT('Sample Select backend'!$C$4,ROW(AN3454))</f>
        <v>AE3454</v>
      </c>
      <c r="AO3454" s="9" t="str">
        <f>_xlfn.CONCAT('Sample Select backend'!$J$2,ROW(AO3454))</f>
        <v>AJ3454</v>
      </c>
      <c r="AP3454" t="str">
        <f>_xlfn.CONCAT('Sample Select backend'!$F$4,ROW(AP3454))</f>
        <v>AF3454</v>
      </c>
      <c r="AQ3454" t="str">
        <f>_xlfn.CONCAT('Sample Select backend'!$I$10,ROW(AQ3454))</f>
        <v>R3454</v>
      </c>
      <c r="AR3454" t="str">
        <f>_xlfn.CONCAT('Sample Select backend'!$M$4,ROW(AR3454))</f>
        <v>AK3454</v>
      </c>
      <c r="AS3454" t="str">
        <f t="shared" si="1229"/>
        <v>Taiwan</v>
      </c>
      <c r="AT3454" s="9">
        <f t="shared" si="1230"/>
        <v>25</v>
      </c>
      <c r="AU3454">
        <f t="shared" si="1231"/>
        <v>0</v>
      </c>
      <c r="AV3454" s="9">
        <v>1</v>
      </c>
    </row>
    <row r="3455" spans="1:48" x14ac:dyDescent="0.35">
      <c r="A3455" t="s">
        <v>183</v>
      </c>
      <c r="B3455">
        <v>1</v>
      </c>
      <c r="C3455" t="s">
        <v>206</v>
      </c>
      <c r="D3455" t="s">
        <v>2388</v>
      </c>
      <c r="E3455">
        <v>2</v>
      </c>
      <c r="F3455">
        <v>2</v>
      </c>
      <c r="G3455">
        <v>-2</v>
      </c>
      <c r="H3455">
        <v>-1</v>
      </c>
      <c r="I3455">
        <v>-2</v>
      </c>
      <c r="J3455">
        <v>-2</v>
      </c>
      <c r="K3455">
        <v>-2</v>
      </c>
      <c r="M3455">
        <v>1</v>
      </c>
      <c r="N3455" t="s">
        <v>2782</v>
      </c>
      <c r="O3455" t="s">
        <v>2805</v>
      </c>
      <c r="P3455" t="s">
        <v>2808</v>
      </c>
      <c r="Q3455" t="s">
        <v>2813</v>
      </c>
      <c r="R3455">
        <v>0</v>
      </c>
      <c r="S3455" t="s">
        <v>202</v>
      </c>
      <c r="T3455" t="s">
        <v>202</v>
      </c>
      <c r="U3455" t="s">
        <v>202</v>
      </c>
      <c r="V3455">
        <f t="shared" si="1241"/>
        <v>1</v>
      </c>
      <c r="W3455">
        <f t="shared" si="1242"/>
        <v>1</v>
      </c>
      <c r="X3455">
        <f t="shared" si="1243"/>
        <v>0</v>
      </c>
      <c r="Y3455">
        <f t="shared" si="1244"/>
        <v>0</v>
      </c>
      <c r="Z3455">
        <f t="shared" si="1245"/>
        <v>0</v>
      </c>
      <c r="AA3455">
        <f t="shared" si="1246"/>
        <v>0</v>
      </c>
      <c r="AB3455">
        <f t="shared" si="1247"/>
        <v>0</v>
      </c>
      <c r="AC3455">
        <f t="shared" si="1248"/>
        <v>-1</v>
      </c>
      <c r="AD3455">
        <f t="shared" si="1249"/>
        <v>1</v>
      </c>
      <c r="AE3455" s="4" t="s">
        <v>2828</v>
      </c>
      <c r="AF3455" s="9" t="s">
        <v>2829</v>
      </c>
      <c r="AG3455">
        <v>0</v>
      </c>
      <c r="AH3455">
        <v>0</v>
      </c>
      <c r="AI3455">
        <v>0</v>
      </c>
      <c r="AJ3455">
        <v>1</v>
      </c>
      <c r="AK3455" s="9" t="s">
        <v>2840</v>
      </c>
      <c r="AL3455">
        <f t="shared" si="1228"/>
        <v>0</v>
      </c>
      <c r="AM3455">
        <f>IF(AND(INDIRECT(AN3455)='Sample Select backend'!$C$2,INDIRECT(AO3455)=1,INDIRECT(AP3455)='Sample Select backend'!$F$2,INDIRECT(AQ3455)=1,INDIRECT(AR3455)='Sample Select backend'!$M$2),1,0)</f>
        <v>0</v>
      </c>
      <c r="AN3455" t="str">
        <f>_xlfn.CONCAT('Sample Select backend'!$C$4,ROW(AN3455))</f>
        <v>AE3455</v>
      </c>
      <c r="AO3455" s="9" t="str">
        <f>_xlfn.CONCAT('Sample Select backend'!$J$2,ROW(AO3455))</f>
        <v>AJ3455</v>
      </c>
      <c r="AP3455" t="str">
        <f>_xlfn.CONCAT('Sample Select backend'!$F$4,ROW(AP3455))</f>
        <v>AF3455</v>
      </c>
      <c r="AQ3455" t="str">
        <f>_xlfn.CONCAT('Sample Select backend'!$I$10,ROW(AQ3455))</f>
        <v>R3455</v>
      </c>
      <c r="AR3455" t="str">
        <f>_xlfn.CONCAT('Sample Select backend'!$M$4,ROW(AR3455))</f>
        <v>AK3455</v>
      </c>
      <c r="AS3455" t="str">
        <f t="shared" si="1229"/>
        <v>Taiwan</v>
      </c>
      <c r="AT3455" s="9" t="str">
        <f t="shared" si="1230"/>
        <v>Tax exemption/waiver/suspension</v>
      </c>
      <c r="AU3455">
        <f t="shared" si="1231"/>
        <v>0</v>
      </c>
      <c r="AV3455" s="9">
        <v>1</v>
      </c>
    </row>
    <row r="3456" spans="1:48" x14ac:dyDescent="0.35">
      <c r="A3456" t="s">
        <v>183</v>
      </c>
      <c r="B3456">
        <v>1</v>
      </c>
      <c r="C3456">
        <v>6</v>
      </c>
      <c r="D3456" t="s">
        <v>2387</v>
      </c>
      <c r="E3456">
        <v>-1</v>
      </c>
      <c r="F3456">
        <v>2</v>
      </c>
      <c r="G3456">
        <v>2</v>
      </c>
      <c r="H3456">
        <v>2</v>
      </c>
      <c r="I3456">
        <v>2</v>
      </c>
      <c r="J3456">
        <v>2</v>
      </c>
      <c r="K3456">
        <v>1</v>
      </c>
      <c r="L3456">
        <v>2</v>
      </c>
      <c r="M3456">
        <v>1</v>
      </c>
      <c r="N3456" t="s">
        <v>2782</v>
      </c>
      <c r="O3456" t="s">
        <v>2805</v>
      </c>
      <c r="P3456" t="s">
        <v>2808</v>
      </c>
      <c r="Q3456" t="s">
        <v>2813</v>
      </c>
      <c r="R3456">
        <v>0</v>
      </c>
      <c r="S3456" t="s">
        <v>202</v>
      </c>
      <c r="T3456" t="s">
        <v>202</v>
      </c>
      <c r="U3456" t="s">
        <v>202</v>
      </c>
      <c r="V3456">
        <f t="shared" si="1241"/>
        <v>0</v>
      </c>
      <c r="W3456">
        <f t="shared" si="1242"/>
        <v>1</v>
      </c>
      <c r="X3456">
        <f t="shared" si="1243"/>
        <v>1</v>
      </c>
      <c r="Y3456">
        <f t="shared" si="1244"/>
        <v>1</v>
      </c>
      <c r="Z3456">
        <f t="shared" si="1245"/>
        <v>1</v>
      </c>
      <c r="AA3456">
        <f t="shared" si="1246"/>
        <v>1</v>
      </c>
      <c r="AB3456">
        <f t="shared" si="1247"/>
        <v>1</v>
      </c>
      <c r="AC3456">
        <f t="shared" si="1248"/>
        <v>1</v>
      </c>
      <c r="AD3456">
        <f t="shared" si="1249"/>
        <v>1</v>
      </c>
      <c r="AE3456" s="4" t="s">
        <v>2828</v>
      </c>
      <c r="AF3456" s="9" t="s">
        <v>2829</v>
      </c>
      <c r="AG3456">
        <v>0</v>
      </c>
      <c r="AH3456">
        <v>0</v>
      </c>
      <c r="AI3456">
        <v>0</v>
      </c>
      <c r="AJ3456">
        <v>1</v>
      </c>
      <c r="AK3456" s="9" t="s">
        <v>2840</v>
      </c>
      <c r="AL3456">
        <f t="shared" si="1228"/>
        <v>0</v>
      </c>
      <c r="AM3456">
        <f>IF(AND(INDIRECT(AN3456)='Sample Select backend'!$C$2,INDIRECT(AO3456)=1,INDIRECT(AP3456)='Sample Select backend'!$F$2,INDIRECT(AQ3456)=1,INDIRECT(AR3456)='Sample Select backend'!$M$2),1,0)</f>
        <v>0</v>
      </c>
      <c r="AN3456" t="str">
        <f>_xlfn.CONCAT('Sample Select backend'!$C$4,ROW(AN3456))</f>
        <v>AE3456</v>
      </c>
      <c r="AO3456" s="9" t="str">
        <f>_xlfn.CONCAT('Sample Select backend'!$J$2,ROW(AO3456))</f>
        <v>AJ3456</v>
      </c>
      <c r="AP3456" t="str">
        <f>_xlfn.CONCAT('Sample Select backend'!$F$4,ROW(AP3456))</f>
        <v>AF3456</v>
      </c>
      <c r="AQ3456" t="str">
        <f>_xlfn.CONCAT('Sample Select backend'!$I$10,ROW(AQ3456))</f>
        <v>R3456</v>
      </c>
      <c r="AR3456" t="str">
        <f>_xlfn.CONCAT('Sample Select backend'!$M$4,ROW(AR3456))</f>
        <v>AK3456</v>
      </c>
      <c r="AS3456" t="str">
        <f t="shared" si="1229"/>
        <v>Taiwan</v>
      </c>
      <c r="AT3456" s="9">
        <f t="shared" si="1230"/>
        <v>6</v>
      </c>
      <c r="AU3456">
        <f t="shared" si="1231"/>
        <v>0</v>
      </c>
      <c r="AV3456" s="9">
        <v>1</v>
      </c>
    </row>
    <row r="3457" spans="1:48" x14ac:dyDescent="0.35">
      <c r="A3457" t="s">
        <v>183</v>
      </c>
      <c r="B3457">
        <v>1</v>
      </c>
      <c r="C3457" t="s">
        <v>206</v>
      </c>
      <c r="D3457" t="s">
        <v>2375</v>
      </c>
      <c r="E3457">
        <v>-2</v>
      </c>
      <c r="F3457">
        <v>2</v>
      </c>
      <c r="G3457">
        <v>-2</v>
      </c>
      <c r="H3457">
        <v>-1</v>
      </c>
      <c r="I3457">
        <v>-2</v>
      </c>
      <c r="J3457">
        <v>-2</v>
      </c>
      <c r="K3457">
        <v>-2</v>
      </c>
      <c r="M3457">
        <v>1</v>
      </c>
      <c r="N3457" t="s">
        <v>2782</v>
      </c>
      <c r="O3457" t="s">
        <v>2805</v>
      </c>
      <c r="P3457" t="s">
        <v>2808</v>
      </c>
      <c r="Q3457" t="s">
        <v>2813</v>
      </c>
      <c r="R3457">
        <v>0</v>
      </c>
      <c r="S3457" t="s">
        <v>202</v>
      </c>
      <c r="T3457" t="s">
        <v>202</v>
      </c>
      <c r="U3457" t="s">
        <v>202</v>
      </c>
      <c r="V3457">
        <f t="shared" si="1241"/>
        <v>0</v>
      </c>
      <c r="W3457">
        <f t="shared" si="1242"/>
        <v>1</v>
      </c>
      <c r="X3457">
        <f t="shared" si="1243"/>
        <v>0</v>
      </c>
      <c r="Y3457">
        <f t="shared" si="1244"/>
        <v>0</v>
      </c>
      <c r="Z3457">
        <f t="shared" si="1245"/>
        <v>0</v>
      </c>
      <c r="AA3457">
        <f t="shared" si="1246"/>
        <v>0</v>
      </c>
      <c r="AB3457">
        <f t="shared" si="1247"/>
        <v>0</v>
      </c>
      <c r="AC3457">
        <f t="shared" si="1248"/>
        <v>-1</v>
      </c>
      <c r="AD3457">
        <f t="shared" si="1249"/>
        <v>1</v>
      </c>
      <c r="AE3457" s="4" t="s">
        <v>2828</v>
      </c>
      <c r="AF3457" s="9" t="s">
        <v>2829</v>
      </c>
      <c r="AG3457">
        <v>0</v>
      </c>
      <c r="AH3457">
        <v>0</v>
      </c>
      <c r="AI3457">
        <v>0</v>
      </c>
      <c r="AJ3457">
        <v>1</v>
      </c>
      <c r="AK3457" s="9" t="s">
        <v>2840</v>
      </c>
      <c r="AL3457">
        <f t="shared" si="1228"/>
        <v>0</v>
      </c>
      <c r="AM3457">
        <f>IF(AND(INDIRECT(AN3457)='Sample Select backend'!$C$2,INDIRECT(AO3457)=1,INDIRECT(AP3457)='Sample Select backend'!$F$2,INDIRECT(AQ3457)=1,INDIRECT(AR3457)='Sample Select backend'!$M$2),1,0)</f>
        <v>0</v>
      </c>
      <c r="AN3457" t="str">
        <f>_xlfn.CONCAT('Sample Select backend'!$C$4,ROW(AN3457))</f>
        <v>AE3457</v>
      </c>
      <c r="AO3457" s="9" t="str">
        <f>_xlfn.CONCAT('Sample Select backend'!$J$2,ROW(AO3457))</f>
        <v>AJ3457</v>
      </c>
      <c r="AP3457" t="str">
        <f>_xlfn.CONCAT('Sample Select backend'!$F$4,ROW(AP3457))</f>
        <v>AF3457</v>
      </c>
      <c r="AQ3457" t="str">
        <f>_xlfn.CONCAT('Sample Select backend'!$I$10,ROW(AQ3457))</f>
        <v>R3457</v>
      </c>
      <c r="AR3457" t="str">
        <f>_xlfn.CONCAT('Sample Select backend'!$M$4,ROW(AR3457))</f>
        <v>AK3457</v>
      </c>
      <c r="AS3457" t="str">
        <f t="shared" si="1229"/>
        <v>Taiwan</v>
      </c>
      <c r="AT3457" s="9" t="str">
        <f t="shared" si="1230"/>
        <v>Tax exemption/waiver/suspension</v>
      </c>
      <c r="AU3457">
        <f t="shared" si="1231"/>
        <v>0</v>
      </c>
      <c r="AV3457" s="9">
        <v>1</v>
      </c>
    </row>
    <row r="3458" spans="1:48" x14ac:dyDescent="0.35">
      <c r="A3458" t="s">
        <v>183</v>
      </c>
      <c r="B3458">
        <v>1</v>
      </c>
      <c r="C3458">
        <v>3</v>
      </c>
      <c r="D3458" t="s">
        <v>2386</v>
      </c>
      <c r="E3458">
        <v>2</v>
      </c>
      <c r="F3458">
        <v>2</v>
      </c>
      <c r="G3458">
        <v>-2</v>
      </c>
      <c r="H3458">
        <v>-1</v>
      </c>
      <c r="I3458">
        <v>-2</v>
      </c>
      <c r="J3458">
        <v>2</v>
      </c>
      <c r="K3458">
        <v>2</v>
      </c>
      <c r="L3458">
        <v>-2</v>
      </c>
      <c r="M3458">
        <v>1</v>
      </c>
      <c r="N3458" t="s">
        <v>2782</v>
      </c>
      <c r="O3458" t="s">
        <v>2805</v>
      </c>
      <c r="P3458" t="s">
        <v>2808</v>
      </c>
      <c r="Q3458" t="s">
        <v>2813</v>
      </c>
      <c r="R3458">
        <v>0</v>
      </c>
      <c r="S3458" t="s">
        <v>202</v>
      </c>
      <c r="T3458" t="s">
        <v>202</v>
      </c>
      <c r="U3458" t="s">
        <v>202</v>
      </c>
      <c r="V3458">
        <f t="shared" si="1241"/>
        <v>1</v>
      </c>
      <c r="W3458">
        <f t="shared" si="1242"/>
        <v>1</v>
      </c>
      <c r="X3458">
        <f t="shared" si="1243"/>
        <v>0</v>
      </c>
      <c r="Y3458">
        <f t="shared" si="1244"/>
        <v>0</v>
      </c>
      <c r="Z3458">
        <f t="shared" si="1245"/>
        <v>0</v>
      </c>
      <c r="AA3458">
        <f t="shared" si="1246"/>
        <v>1</v>
      </c>
      <c r="AB3458">
        <f t="shared" si="1247"/>
        <v>1</v>
      </c>
      <c r="AC3458">
        <f t="shared" si="1248"/>
        <v>0</v>
      </c>
      <c r="AD3458">
        <f t="shared" si="1249"/>
        <v>1</v>
      </c>
      <c r="AE3458" s="4" t="s">
        <v>2828</v>
      </c>
      <c r="AF3458" s="9" t="s">
        <v>2829</v>
      </c>
      <c r="AG3458">
        <v>0</v>
      </c>
      <c r="AH3458">
        <v>0</v>
      </c>
      <c r="AI3458">
        <v>0</v>
      </c>
      <c r="AJ3458">
        <v>1</v>
      </c>
      <c r="AK3458" s="9" t="s">
        <v>2840</v>
      </c>
      <c r="AL3458">
        <f t="shared" ref="AL3458:AL3521" si="1250">IF(OR(B3458="other",B3458="international",B3458="Transfers",B3458="expenditure"),1,0)</f>
        <v>0</v>
      </c>
      <c r="AM3458">
        <f>IF(AND(INDIRECT(AN3458)='Sample Select backend'!$C$2,INDIRECT(AO3458)=1,INDIRECT(AP3458)='Sample Select backend'!$F$2,INDIRECT(AQ3458)=1,INDIRECT(AR3458)='Sample Select backend'!$M$2),1,0)</f>
        <v>0</v>
      </c>
      <c r="AN3458" t="str">
        <f>_xlfn.CONCAT('Sample Select backend'!$C$4,ROW(AN3458))</f>
        <v>AE3458</v>
      </c>
      <c r="AO3458" s="9" t="str">
        <f>_xlfn.CONCAT('Sample Select backend'!$J$2,ROW(AO3458))</f>
        <v>AJ3458</v>
      </c>
      <c r="AP3458" t="str">
        <f>_xlfn.CONCAT('Sample Select backend'!$F$4,ROW(AP3458))</f>
        <v>AF3458</v>
      </c>
      <c r="AQ3458" t="str">
        <f>_xlfn.CONCAT('Sample Select backend'!$I$10,ROW(AQ3458))</f>
        <v>R3458</v>
      </c>
      <c r="AR3458" t="str">
        <f>_xlfn.CONCAT('Sample Select backend'!$M$4,ROW(AR3458))</f>
        <v>AK3458</v>
      </c>
      <c r="AS3458" t="str">
        <f t="shared" ref="AS3458:AS3521" si="1251">A3458</f>
        <v>Taiwan</v>
      </c>
      <c r="AT3458" s="9">
        <f t="shared" ref="AT3458:AT3521" si="1252">IF(ISNUMBER(C3458),C3458,IF(OR(C3458="general",C3458="23;general"),"General",IF(OR(C3458="exemption",C3458="other (exemption)"),"Tax exemption/waiver/suspension","Other")))</f>
        <v>3</v>
      </c>
      <c r="AU3458">
        <f t="shared" ref="AU3458:AU3521" si="1253">IF(A3458&lt;&gt;A3457,1,0)</f>
        <v>0</v>
      </c>
      <c r="AV3458" s="9">
        <v>1</v>
      </c>
    </row>
    <row r="3459" spans="1:48" x14ac:dyDescent="0.35">
      <c r="A3459" t="s">
        <v>183</v>
      </c>
      <c r="B3459">
        <v>2</v>
      </c>
      <c r="C3459">
        <v>14</v>
      </c>
      <c r="D3459" t="s">
        <v>2385</v>
      </c>
      <c r="E3459">
        <v>-2</v>
      </c>
      <c r="F3459">
        <v>2</v>
      </c>
      <c r="G3459">
        <v>2</v>
      </c>
      <c r="H3459">
        <v>2</v>
      </c>
      <c r="I3459">
        <v>2</v>
      </c>
      <c r="J3459">
        <v>2</v>
      </c>
      <c r="K3459">
        <v>1</v>
      </c>
      <c r="L3459">
        <v>2</v>
      </c>
      <c r="M3459">
        <v>1</v>
      </c>
      <c r="N3459" t="s">
        <v>2782</v>
      </c>
      <c r="O3459" t="s">
        <v>2805</v>
      </c>
      <c r="P3459" t="s">
        <v>2808</v>
      </c>
      <c r="Q3459" t="s">
        <v>2813</v>
      </c>
      <c r="R3459">
        <v>0</v>
      </c>
      <c r="S3459" t="s">
        <v>202</v>
      </c>
      <c r="T3459" t="s">
        <v>202</v>
      </c>
      <c r="U3459" t="s">
        <v>202</v>
      </c>
      <c r="V3459">
        <f t="shared" si="1241"/>
        <v>0</v>
      </c>
      <c r="W3459">
        <f t="shared" si="1242"/>
        <v>1</v>
      </c>
      <c r="X3459">
        <f t="shared" si="1243"/>
        <v>1</v>
      </c>
      <c r="Y3459">
        <f t="shared" si="1244"/>
        <v>1</v>
      </c>
      <c r="Z3459">
        <f t="shared" si="1245"/>
        <v>1</v>
      </c>
      <c r="AA3459">
        <f t="shared" si="1246"/>
        <v>1</v>
      </c>
      <c r="AB3459">
        <f t="shared" si="1247"/>
        <v>1</v>
      </c>
      <c r="AC3459">
        <f t="shared" si="1248"/>
        <v>1</v>
      </c>
      <c r="AD3459">
        <f t="shared" si="1249"/>
        <v>1</v>
      </c>
      <c r="AE3459" s="4" t="s">
        <v>2828</v>
      </c>
      <c r="AF3459" s="9" t="s">
        <v>2829</v>
      </c>
      <c r="AG3459">
        <v>0</v>
      </c>
      <c r="AH3459">
        <v>0</v>
      </c>
      <c r="AI3459">
        <v>0</v>
      </c>
      <c r="AJ3459">
        <v>1</v>
      </c>
      <c r="AK3459" s="9" t="s">
        <v>2840</v>
      </c>
      <c r="AL3459">
        <f t="shared" si="1250"/>
        <v>0</v>
      </c>
      <c r="AM3459">
        <f>IF(AND(INDIRECT(AN3459)='Sample Select backend'!$C$2,INDIRECT(AO3459)=1,INDIRECT(AP3459)='Sample Select backend'!$F$2,INDIRECT(AQ3459)=1,INDIRECT(AR3459)='Sample Select backend'!$M$2),1,0)</f>
        <v>0</v>
      </c>
      <c r="AN3459" t="str">
        <f>_xlfn.CONCAT('Sample Select backend'!$C$4,ROW(AN3459))</f>
        <v>AE3459</v>
      </c>
      <c r="AO3459" s="9" t="str">
        <f>_xlfn.CONCAT('Sample Select backend'!$J$2,ROW(AO3459))</f>
        <v>AJ3459</v>
      </c>
      <c r="AP3459" t="str">
        <f>_xlfn.CONCAT('Sample Select backend'!$F$4,ROW(AP3459))</f>
        <v>AF3459</v>
      </c>
      <c r="AQ3459" t="str">
        <f>_xlfn.CONCAT('Sample Select backend'!$I$10,ROW(AQ3459))</f>
        <v>R3459</v>
      </c>
      <c r="AR3459" t="str">
        <f>_xlfn.CONCAT('Sample Select backend'!$M$4,ROW(AR3459))</f>
        <v>AK3459</v>
      </c>
      <c r="AS3459" t="str">
        <f t="shared" si="1251"/>
        <v>Taiwan</v>
      </c>
      <c r="AT3459" s="9">
        <f t="shared" si="1252"/>
        <v>14</v>
      </c>
      <c r="AU3459">
        <f t="shared" si="1253"/>
        <v>0</v>
      </c>
      <c r="AV3459" s="9">
        <v>1</v>
      </c>
    </row>
    <row r="3460" spans="1:48" x14ac:dyDescent="0.35">
      <c r="A3460" t="s">
        <v>183</v>
      </c>
      <c r="B3460">
        <v>1</v>
      </c>
      <c r="C3460">
        <v>6</v>
      </c>
      <c r="D3460" t="s">
        <v>2377</v>
      </c>
      <c r="E3460">
        <v>2</v>
      </c>
      <c r="F3460">
        <v>2</v>
      </c>
      <c r="G3460">
        <v>2</v>
      </c>
      <c r="H3460">
        <v>2</v>
      </c>
      <c r="I3460">
        <v>2</v>
      </c>
      <c r="J3460">
        <v>2</v>
      </c>
      <c r="K3460">
        <v>1</v>
      </c>
      <c r="L3460">
        <v>2</v>
      </c>
      <c r="M3460">
        <v>1</v>
      </c>
      <c r="N3460" t="s">
        <v>2782</v>
      </c>
      <c r="O3460" t="s">
        <v>2805</v>
      </c>
      <c r="P3460" t="s">
        <v>2808</v>
      </c>
      <c r="Q3460" t="s">
        <v>2813</v>
      </c>
      <c r="R3460">
        <v>0</v>
      </c>
      <c r="S3460" t="s">
        <v>202</v>
      </c>
      <c r="T3460" t="s">
        <v>202</v>
      </c>
      <c r="U3460" t="s">
        <v>202</v>
      </c>
      <c r="V3460">
        <f t="shared" si="1241"/>
        <v>1</v>
      </c>
      <c r="W3460">
        <f t="shared" si="1242"/>
        <v>1</v>
      </c>
      <c r="X3460">
        <f t="shared" si="1243"/>
        <v>1</v>
      </c>
      <c r="Y3460">
        <f t="shared" si="1244"/>
        <v>1</v>
      </c>
      <c r="Z3460">
        <f t="shared" si="1245"/>
        <v>1</v>
      </c>
      <c r="AA3460">
        <f t="shared" si="1246"/>
        <v>1</v>
      </c>
      <c r="AB3460">
        <f t="shared" si="1247"/>
        <v>1</v>
      </c>
      <c r="AC3460">
        <f t="shared" si="1248"/>
        <v>1</v>
      </c>
      <c r="AD3460">
        <f t="shared" si="1249"/>
        <v>1</v>
      </c>
      <c r="AE3460" s="4" t="s">
        <v>2828</v>
      </c>
      <c r="AF3460" s="9" t="s">
        <v>2829</v>
      </c>
      <c r="AG3460">
        <v>0</v>
      </c>
      <c r="AH3460">
        <v>0</v>
      </c>
      <c r="AI3460">
        <v>0</v>
      </c>
      <c r="AJ3460">
        <v>1</v>
      </c>
      <c r="AK3460" s="9" t="s">
        <v>2840</v>
      </c>
      <c r="AL3460">
        <f t="shared" si="1250"/>
        <v>0</v>
      </c>
      <c r="AM3460">
        <f>IF(AND(INDIRECT(AN3460)='Sample Select backend'!$C$2,INDIRECT(AO3460)=1,INDIRECT(AP3460)='Sample Select backend'!$F$2,INDIRECT(AQ3460)=1,INDIRECT(AR3460)='Sample Select backend'!$M$2),1,0)</f>
        <v>0</v>
      </c>
      <c r="AN3460" t="str">
        <f>_xlfn.CONCAT('Sample Select backend'!$C$4,ROW(AN3460))</f>
        <v>AE3460</v>
      </c>
      <c r="AO3460" s="9" t="str">
        <f>_xlfn.CONCAT('Sample Select backend'!$J$2,ROW(AO3460))</f>
        <v>AJ3460</v>
      </c>
      <c r="AP3460" t="str">
        <f>_xlfn.CONCAT('Sample Select backend'!$F$4,ROW(AP3460))</f>
        <v>AF3460</v>
      </c>
      <c r="AQ3460" t="str">
        <f>_xlfn.CONCAT('Sample Select backend'!$I$10,ROW(AQ3460))</f>
        <v>R3460</v>
      </c>
      <c r="AR3460" t="str">
        <f>_xlfn.CONCAT('Sample Select backend'!$M$4,ROW(AR3460))</f>
        <v>AK3460</v>
      </c>
      <c r="AS3460" t="str">
        <f t="shared" si="1251"/>
        <v>Taiwan</v>
      </c>
      <c r="AT3460" s="9">
        <f t="shared" si="1252"/>
        <v>6</v>
      </c>
      <c r="AU3460">
        <f t="shared" si="1253"/>
        <v>0</v>
      </c>
      <c r="AV3460" s="9">
        <v>1</v>
      </c>
    </row>
    <row r="3461" spans="1:48" x14ac:dyDescent="0.35">
      <c r="A3461" t="s">
        <v>183</v>
      </c>
      <c r="B3461">
        <v>1</v>
      </c>
      <c r="C3461">
        <v>7</v>
      </c>
      <c r="D3461" t="s">
        <v>2379</v>
      </c>
      <c r="E3461">
        <v>2</v>
      </c>
      <c r="F3461">
        <v>2</v>
      </c>
      <c r="G3461">
        <v>-2</v>
      </c>
      <c r="H3461">
        <v>-1</v>
      </c>
      <c r="I3461">
        <v>-2</v>
      </c>
      <c r="J3461">
        <v>2</v>
      </c>
      <c r="K3461">
        <v>2</v>
      </c>
      <c r="L3461">
        <v>2</v>
      </c>
      <c r="M3461">
        <v>1</v>
      </c>
      <c r="N3461" t="s">
        <v>2782</v>
      </c>
      <c r="O3461" t="s">
        <v>2805</v>
      </c>
      <c r="P3461" t="s">
        <v>2808</v>
      </c>
      <c r="Q3461" t="s">
        <v>2813</v>
      </c>
      <c r="R3461">
        <v>0</v>
      </c>
      <c r="S3461" t="s">
        <v>202</v>
      </c>
      <c r="T3461" t="s">
        <v>202</v>
      </c>
      <c r="U3461" t="s">
        <v>202</v>
      </c>
      <c r="V3461">
        <f t="shared" si="1241"/>
        <v>1</v>
      </c>
      <c r="W3461">
        <f t="shared" si="1242"/>
        <v>1</v>
      </c>
      <c r="X3461">
        <f t="shared" si="1243"/>
        <v>0</v>
      </c>
      <c r="Y3461">
        <f t="shared" si="1244"/>
        <v>0</v>
      </c>
      <c r="Z3461">
        <f t="shared" si="1245"/>
        <v>0</v>
      </c>
      <c r="AA3461">
        <f t="shared" si="1246"/>
        <v>1</v>
      </c>
      <c r="AB3461">
        <f t="shared" si="1247"/>
        <v>1</v>
      </c>
      <c r="AC3461">
        <f t="shared" si="1248"/>
        <v>1</v>
      </c>
      <c r="AD3461">
        <f t="shared" si="1249"/>
        <v>1</v>
      </c>
      <c r="AE3461" s="4" t="s">
        <v>2828</v>
      </c>
      <c r="AF3461" s="9" t="s">
        <v>2829</v>
      </c>
      <c r="AG3461">
        <v>0</v>
      </c>
      <c r="AH3461">
        <v>0</v>
      </c>
      <c r="AI3461">
        <v>0</v>
      </c>
      <c r="AJ3461">
        <v>1</v>
      </c>
      <c r="AK3461" s="9" t="s">
        <v>2840</v>
      </c>
      <c r="AL3461">
        <f t="shared" si="1250"/>
        <v>0</v>
      </c>
      <c r="AM3461">
        <f>IF(AND(INDIRECT(AN3461)='Sample Select backend'!$C$2,INDIRECT(AO3461)=1,INDIRECT(AP3461)='Sample Select backend'!$F$2,INDIRECT(AQ3461)=1,INDIRECT(AR3461)='Sample Select backend'!$M$2),1,0)</f>
        <v>0</v>
      </c>
      <c r="AN3461" t="str">
        <f>_xlfn.CONCAT('Sample Select backend'!$C$4,ROW(AN3461))</f>
        <v>AE3461</v>
      </c>
      <c r="AO3461" s="9" t="str">
        <f>_xlfn.CONCAT('Sample Select backend'!$J$2,ROW(AO3461))</f>
        <v>AJ3461</v>
      </c>
      <c r="AP3461" t="str">
        <f>_xlfn.CONCAT('Sample Select backend'!$F$4,ROW(AP3461))</f>
        <v>AF3461</v>
      </c>
      <c r="AQ3461" t="str">
        <f>_xlfn.CONCAT('Sample Select backend'!$I$10,ROW(AQ3461))</f>
        <v>R3461</v>
      </c>
      <c r="AR3461" t="str">
        <f>_xlfn.CONCAT('Sample Select backend'!$M$4,ROW(AR3461))</f>
        <v>AK3461</v>
      </c>
      <c r="AS3461" t="str">
        <f t="shared" si="1251"/>
        <v>Taiwan</v>
      </c>
      <c r="AT3461" s="9">
        <f t="shared" si="1252"/>
        <v>7</v>
      </c>
      <c r="AU3461">
        <f t="shared" si="1253"/>
        <v>0</v>
      </c>
      <c r="AV3461" s="9">
        <v>1</v>
      </c>
    </row>
    <row r="3462" spans="1:48" x14ac:dyDescent="0.35">
      <c r="A3462" t="s">
        <v>183</v>
      </c>
      <c r="B3462">
        <v>1</v>
      </c>
      <c r="C3462">
        <v>3</v>
      </c>
      <c r="D3462" t="s">
        <v>2376</v>
      </c>
      <c r="E3462">
        <v>2</v>
      </c>
      <c r="F3462">
        <v>2</v>
      </c>
      <c r="G3462">
        <v>-2</v>
      </c>
      <c r="H3462">
        <v>-1</v>
      </c>
      <c r="I3462">
        <v>2</v>
      </c>
      <c r="J3462">
        <v>2</v>
      </c>
      <c r="K3462">
        <v>2</v>
      </c>
      <c r="L3462">
        <v>-2</v>
      </c>
      <c r="M3462">
        <v>1</v>
      </c>
      <c r="N3462" t="s">
        <v>2782</v>
      </c>
      <c r="O3462" t="s">
        <v>2805</v>
      </c>
      <c r="P3462" t="s">
        <v>2808</v>
      </c>
      <c r="Q3462" t="s">
        <v>2813</v>
      </c>
      <c r="R3462">
        <v>0</v>
      </c>
      <c r="S3462" t="s">
        <v>202</v>
      </c>
      <c r="T3462" t="s">
        <v>202</v>
      </c>
      <c r="U3462" t="s">
        <v>202</v>
      </c>
      <c r="V3462">
        <f t="shared" si="1241"/>
        <v>1</v>
      </c>
      <c r="W3462">
        <f t="shared" si="1242"/>
        <v>1</v>
      </c>
      <c r="X3462">
        <f t="shared" si="1243"/>
        <v>0</v>
      </c>
      <c r="Y3462">
        <f t="shared" si="1244"/>
        <v>0</v>
      </c>
      <c r="Z3462">
        <f t="shared" si="1245"/>
        <v>1</v>
      </c>
      <c r="AA3462">
        <f t="shared" si="1246"/>
        <v>1</v>
      </c>
      <c r="AB3462">
        <f t="shared" si="1247"/>
        <v>1</v>
      </c>
      <c r="AC3462">
        <f t="shared" si="1248"/>
        <v>0</v>
      </c>
      <c r="AD3462">
        <f t="shared" si="1249"/>
        <v>1</v>
      </c>
      <c r="AE3462" s="4" t="s">
        <v>2828</v>
      </c>
      <c r="AF3462" s="9" t="s">
        <v>2829</v>
      </c>
      <c r="AG3462">
        <v>0</v>
      </c>
      <c r="AH3462">
        <v>0</v>
      </c>
      <c r="AI3462">
        <v>0</v>
      </c>
      <c r="AJ3462">
        <v>1</v>
      </c>
      <c r="AK3462" s="9" t="s">
        <v>2840</v>
      </c>
      <c r="AL3462">
        <f t="shared" si="1250"/>
        <v>0</v>
      </c>
      <c r="AM3462">
        <f>IF(AND(INDIRECT(AN3462)='Sample Select backend'!$C$2,INDIRECT(AO3462)=1,INDIRECT(AP3462)='Sample Select backend'!$F$2,INDIRECT(AQ3462)=1,INDIRECT(AR3462)='Sample Select backend'!$M$2),1,0)</f>
        <v>0</v>
      </c>
      <c r="AN3462" t="str">
        <f>_xlfn.CONCAT('Sample Select backend'!$C$4,ROW(AN3462))</f>
        <v>AE3462</v>
      </c>
      <c r="AO3462" s="9" t="str">
        <f>_xlfn.CONCAT('Sample Select backend'!$J$2,ROW(AO3462))</f>
        <v>AJ3462</v>
      </c>
      <c r="AP3462" t="str">
        <f>_xlfn.CONCAT('Sample Select backend'!$F$4,ROW(AP3462))</f>
        <v>AF3462</v>
      </c>
      <c r="AQ3462" t="str">
        <f>_xlfn.CONCAT('Sample Select backend'!$I$10,ROW(AQ3462))</f>
        <v>R3462</v>
      </c>
      <c r="AR3462" t="str">
        <f>_xlfn.CONCAT('Sample Select backend'!$M$4,ROW(AR3462))</f>
        <v>AK3462</v>
      </c>
      <c r="AS3462" t="str">
        <f t="shared" si="1251"/>
        <v>Taiwan</v>
      </c>
      <c r="AT3462" s="9">
        <f t="shared" si="1252"/>
        <v>3</v>
      </c>
      <c r="AU3462">
        <f t="shared" si="1253"/>
        <v>0</v>
      </c>
      <c r="AV3462" s="9">
        <v>1</v>
      </c>
    </row>
    <row r="3463" spans="1:48" x14ac:dyDescent="0.35">
      <c r="A3463" t="s">
        <v>183</v>
      </c>
      <c r="B3463">
        <v>2</v>
      </c>
      <c r="C3463" t="s">
        <v>201</v>
      </c>
      <c r="D3463" t="s">
        <v>2380</v>
      </c>
      <c r="E3463">
        <v>-2</v>
      </c>
      <c r="F3463">
        <v>2</v>
      </c>
      <c r="H3463">
        <v>-2</v>
      </c>
      <c r="M3463">
        <v>1</v>
      </c>
      <c r="N3463" t="s">
        <v>2782</v>
      </c>
      <c r="O3463" t="s">
        <v>2805</v>
      </c>
      <c r="P3463" t="s">
        <v>2808</v>
      </c>
      <c r="Q3463" t="s">
        <v>2813</v>
      </c>
      <c r="R3463">
        <v>0</v>
      </c>
      <c r="S3463" t="s">
        <v>202</v>
      </c>
      <c r="T3463" t="s">
        <v>202</v>
      </c>
      <c r="U3463" t="s">
        <v>202</v>
      </c>
      <c r="V3463">
        <f t="shared" si="1241"/>
        <v>0</v>
      </c>
      <c r="W3463">
        <f t="shared" si="1242"/>
        <v>1</v>
      </c>
      <c r="X3463">
        <f t="shared" si="1243"/>
        <v>-1</v>
      </c>
      <c r="Y3463">
        <f t="shared" si="1244"/>
        <v>0</v>
      </c>
      <c r="Z3463">
        <f t="shared" si="1245"/>
        <v>-1</v>
      </c>
      <c r="AA3463">
        <f t="shared" si="1246"/>
        <v>-1</v>
      </c>
      <c r="AB3463">
        <f t="shared" si="1247"/>
        <v>-1</v>
      </c>
      <c r="AC3463">
        <f t="shared" si="1248"/>
        <v>-1</v>
      </c>
      <c r="AD3463">
        <f t="shared" si="1249"/>
        <v>1</v>
      </c>
      <c r="AE3463" s="4" t="s">
        <v>2828</v>
      </c>
      <c r="AF3463" s="9" t="s">
        <v>2829</v>
      </c>
      <c r="AG3463">
        <v>0</v>
      </c>
      <c r="AH3463">
        <v>0</v>
      </c>
      <c r="AI3463">
        <v>0</v>
      </c>
      <c r="AJ3463">
        <v>1</v>
      </c>
      <c r="AK3463" s="9" t="s">
        <v>2840</v>
      </c>
      <c r="AL3463">
        <f t="shared" si="1250"/>
        <v>0</v>
      </c>
      <c r="AM3463">
        <f>IF(AND(INDIRECT(AN3463)='Sample Select backend'!$C$2,INDIRECT(AO3463)=1,INDIRECT(AP3463)='Sample Select backend'!$F$2,INDIRECT(AQ3463)=1,INDIRECT(AR3463)='Sample Select backend'!$M$2),1,0)</f>
        <v>0</v>
      </c>
      <c r="AN3463" t="str">
        <f>_xlfn.CONCAT('Sample Select backend'!$C$4,ROW(AN3463))</f>
        <v>AE3463</v>
      </c>
      <c r="AO3463" s="9" t="str">
        <f>_xlfn.CONCAT('Sample Select backend'!$J$2,ROW(AO3463))</f>
        <v>AJ3463</v>
      </c>
      <c r="AP3463" t="str">
        <f>_xlfn.CONCAT('Sample Select backend'!$F$4,ROW(AP3463))</f>
        <v>AF3463</v>
      </c>
      <c r="AQ3463" t="str">
        <f>_xlfn.CONCAT('Sample Select backend'!$I$10,ROW(AQ3463))</f>
        <v>R3463</v>
      </c>
      <c r="AR3463" t="str">
        <f>_xlfn.CONCAT('Sample Select backend'!$M$4,ROW(AR3463))</f>
        <v>AK3463</v>
      </c>
      <c r="AS3463" t="str">
        <f t="shared" si="1251"/>
        <v>Taiwan</v>
      </c>
      <c r="AT3463" s="9" t="str">
        <f t="shared" si="1252"/>
        <v>Other</v>
      </c>
      <c r="AU3463">
        <f t="shared" si="1253"/>
        <v>0</v>
      </c>
      <c r="AV3463" s="9">
        <v>1</v>
      </c>
    </row>
    <row r="3464" spans="1:48" x14ac:dyDescent="0.35">
      <c r="A3464" t="s">
        <v>183</v>
      </c>
      <c r="B3464">
        <v>2</v>
      </c>
      <c r="C3464">
        <v>15</v>
      </c>
      <c r="D3464" t="s">
        <v>2381</v>
      </c>
      <c r="E3464">
        <v>-2</v>
      </c>
      <c r="F3464">
        <v>2</v>
      </c>
      <c r="G3464">
        <v>-2</v>
      </c>
      <c r="H3464">
        <v>-1</v>
      </c>
      <c r="I3464">
        <v>-2</v>
      </c>
      <c r="J3464">
        <v>2</v>
      </c>
      <c r="K3464">
        <v>2</v>
      </c>
      <c r="L3464">
        <v>2</v>
      </c>
      <c r="M3464">
        <v>1</v>
      </c>
      <c r="N3464" t="s">
        <v>2782</v>
      </c>
      <c r="O3464" t="s">
        <v>2805</v>
      </c>
      <c r="P3464" t="s">
        <v>2808</v>
      </c>
      <c r="Q3464" t="s">
        <v>2813</v>
      </c>
      <c r="R3464">
        <v>0</v>
      </c>
      <c r="S3464" t="s">
        <v>202</v>
      </c>
      <c r="T3464" t="s">
        <v>202</v>
      </c>
      <c r="U3464" t="s">
        <v>202</v>
      </c>
      <c r="V3464">
        <f t="shared" si="1241"/>
        <v>0</v>
      </c>
      <c r="W3464">
        <f t="shared" si="1242"/>
        <v>1</v>
      </c>
      <c r="X3464">
        <f t="shared" si="1243"/>
        <v>0</v>
      </c>
      <c r="Y3464">
        <f t="shared" si="1244"/>
        <v>0</v>
      </c>
      <c r="Z3464">
        <f t="shared" si="1245"/>
        <v>0</v>
      </c>
      <c r="AA3464">
        <f t="shared" si="1246"/>
        <v>1</v>
      </c>
      <c r="AB3464">
        <f t="shared" si="1247"/>
        <v>1</v>
      </c>
      <c r="AC3464">
        <f t="shared" si="1248"/>
        <v>1</v>
      </c>
      <c r="AD3464">
        <f t="shared" si="1249"/>
        <v>1</v>
      </c>
      <c r="AE3464" s="4" t="s">
        <v>2828</v>
      </c>
      <c r="AF3464" s="9" t="s">
        <v>2829</v>
      </c>
      <c r="AG3464">
        <v>0</v>
      </c>
      <c r="AH3464">
        <v>0</v>
      </c>
      <c r="AI3464">
        <v>0</v>
      </c>
      <c r="AJ3464">
        <v>1</v>
      </c>
      <c r="AK3464" s="9" t="s">
        <v>2840</v>
      </c>
      <c r="AL3464">
        <f t="shared" si="1250"/>
        <v>0</v>
      </c>
      <c r="AM3464">
        <f>IF(AND(INDIRECT(AN3464)='Sample Select backend'!$C$2,INDIRECT(AO3464)=1,INDIRECT(AP3464)='Sample Select backend'!$F$2,INDIRECT(AQ3464)=1,INDIRECT(AR3464)='Sample Select backend'!$M$2),1,0)</f>
        <v>0</v>
      </c>
      <c r="AN3464" t="str">
        <f>_xlfn.CONCAT('Sample Select backend'!$C$4,ROW(AN3464))</f>
        <v>AE3464</v>
      </c>
      <c r="AO3464" s="9" t="str">
        <f>_xlfn.CONCAT('Sample Select backend'!$J$2,ROW(AO3464))</f>
        <v>AJ3464</v>
      </c>
      <c r="AP3464" t="str">
        <f>_xlfn.CONCAT('Sample Select backend'!$F$4,ROW(AP3464))</f>
        <v>AF3464</v>
      </c>
      <c r="AQ3464" t="str">
        <f>_xlfn.CONCAT('Sample Select backend'!$I$10,ROW(AQ3464))</f>
        <v>R3464</v>
      </c>
      <c r="AR3464" t="str">
        <f>_xlfn.CONCAT('Sample Select backend'!$M$4,ROW(AR3464))</f>
        <v>AK3464</v>
      </c>
      <c r="AS3464" t="str">
        <f t="shared" si="1251"/>
        <v>Taiwan</v>
      </c>
      <c r="AT3464" s="9">
        <f t="shared" si="1252"/>
        <v>15</v>
      </c>
      <c r="AU3464">
        <f t="shared" si="1253"/>
        <v>0</v>
      </c>
      <c r="AV3464" s="9">
        <v>1</v>
      </c>
    </row>
    <row r="3465" spans="1:48" x14ac:dyDescent="0.35">
      <c r="A3465" t="s">
        <v>183</v>
      </c>
      <c r="B3465">
        <v>1</v>
      </c>
      <c r="C3465">
        <v>7</v>
      </c>
      <c r="D3465" t="s">
        <v>2374</v>
      </c>
      <c r="E3465">
        <v>-2</v>
      </c>
      <c r="F3465">
        <v>2</v>
      </c>
      <c r="G3465">
        <v>-2</v>
      </c>
      <c r="H3465">
        <v>-1</v>
      </c>
      <c r="I3465">
        <v>-2</v>
      </c>
      <c r="J3465">
        <v>2</v>
      </c>
      <c r="K3465">
        <v>2</v>
      </c>
      <c r="L3465">
        <v>2</v>
      </c>
      <c r="M3465">
        <v>1</v>
      </c>
      <c r="N3465" t="s">
        <v>2782</v>
      </c>
      <c r="O3465" t="s">
        <v>2805</v>
      </c>
      <c r="P3465" t="s">
        <v>2808</v>
      </c>
      <c r="Q3465" t="s">
        <v>2813</v>
      </c>
      <c r="R3465">
        <v>0</v>
      </c>
      <c r="S3465" t="s">
        <v>202</v>
      </c>
      <c r="T3465" t="s">
        <v>202</v>
      </c>
      <c r="U3465" t="s">
        <v>202</v>
      </c>
      <c r="V3465">
        <f t="shared" si="1241"/>
        <v>0</v>
      </c>
      <c r="W3465">
        <f t="shared" si="1242"/>
        <v>1</v>
      </c>
      <c r="X3465">
        <f t="shared" si="1243"/>
        <v>0</v>
      </c>
      <c r="Y3465">
        <f t="shared" si="1244"/>
        <v>0</v>
      </c>
      <c r="Z3465">
        <f t="shared" si="1245"/>
        <v>0</v>
      </c>
      <c r="AA3465">
        <f t="shared" si="1246"/>
        <v>1</v>
      </c>
      <c r="AB3465">
        <f t="shared" si="1247"/>
        <v>1</v>
      </c>
      <c r="AC3465">
        <f t="shared" si="1248"/>
        <v>1</v>
      </c>
      <c r="AD3465">
        <f t="shared" si="1249"/>
        <v>1</v>
      </c>
      <c r="AE3465" s="4" t="s">
        <v>2828</v>
      </c>
      <c r="AF3465" s="9" t="s">
        <v>2829</v>
      </c>
      <c r="AG3465">
        <v>0</v>
      </c>
      <c r="AH3465">
        <v>0</v>
      </c>
      <c r="AI3465">
        <v>0</v>
      </c>
      <c r="AJ3465">
        <v>1</v>
      </c>
      <c r="AK3465" s="9" t="s">
        <v>2840</v>
      </c>
      <c r="AL3465">
        <f t="shared" si="1250"/>
        <v>0</v>
      </c>
      <c r="AM3465">
        <f>IF(AND(INDIRECT(AN3465)='Sample Select backend'!$C$2,INDIRECT(AO3465)=1,INDIRECT(AP3465)='Sample Select backend'!$F$2,INDIRECT(AQ3465)=1,INDIRECT(AR3465)='Sample Select backend'!$M$2),1,0)</f>
        <v>0</v>
      </c>
      <c r="AN3465" t="str">
        <f>_xlfn.CONCAT('Sample Select backend'!$C$4,ROW(AN3465))</f>
        <v>AE3465</v>
      </c>
      <c r="AO3465" s="9" t="str">
        <f>_xlfn.CONCAT('Sample Select backend'!$J$2,ROW(AO3465))</f>
        <v>AJ3465</v>
      </c>
      <c r="AP3465" t="str">
        <f>_xlfn.CONCAT('Sample Select backend'!$F$4,ROW(AP3465))</f>
        <v>AF3465</v>
      </c>
      <c r="AQ3465" t="str">
        <f>_xlfn.CONCAT('Sample Select backend'!$I$10,ROW(AQ3465))</f>
        <v>R3465</v>
      </c>
      <c r="AR3465" t="str">
        <f>_xlfn.CONCAT('Sample Select backend'!$M$4,ROW(AR3465))</f>
        <v>AK3465</v>
      </c>
      <c r="AS3465" t="str">
        <f t="shared" si="1251"/>
        <v>Taiwan</v>
      </c>
      <c r="AT3465" s="9">
        <f t="shared" si="1252"/>
        <v>7</v>
      </c>
      <c r="AU3465">
        <f t="shared" si="1253"/>
        <v>0</v>
      </c>
      <c r="AV3465" s="9">
        <v>1</v>
      </c>
    </row>
    <row r="3466" spans="1:48" x14ac:dyDescent="0.35">
      <c r="A3466" t="s">
        <v>183</v>
      </c>
      <c r="B3466">
        <v>1</v>
      </c>
      <c r="C3466">
        <v>7</v>
      </c>
      <c r="D3466" t="s">
        <v>2384</v>
      </c>
      <c r="E3466">
        <v>-2</v>
      </c>
      <c r="F3466">
        <v>2</v>
      </c>
      <c r="G3466">
        <v>-2</v>
      </c>
      <c r="H3466">
        <v>-1</v>
      </c>
      <c r="I3466">
        <v>-2</v>
      </c>
      <c r="J3466">
        <v>2</v>
      </c>
      <c r="K3466">
        <v>2</v>
      </c>
      <c r="L3466">
        <v>2</v>
      </c>
      <c r="M3466">
        <v>1</v>
      </c>
      <c r="N3466" t="s">
        <v>2782</v>
      </c>
      <c r="O3466" t="s">
        <v>2805</v>
      </c>
      <c r="P3466" t="s">
        <v>2808</v>
      </c>
      <c r="Q3466" t="s">
        <v>2813</v>
      </c>
      <c r="R3466">
        <v>0</v>
      </c>
      <c r="S3466" t="s">
        <v>202</v>
      </c>
      <c r="T3466" t="s">
        <v>202</v>
      </c>
      <c r="U3466" t="s">
        <v>202</v>
      </c>
      <c r="V3466">
        <f t="shared" si="1241"/>
        <v>0</v>
      </c>
      <c r="W3466">
        <f t="shared" si="1242"/>
        <v>1</v>
      </c>
      <c r="X3466">
        <f t="shared" si="1243"/>
        <v>0</v>
      </c>
      <c r="Y3466">
        <f t="shared" si="1244"/>
        <v>0</v>
      </c>
      <c r="Z3466">
        <f t="shared" si="1245"/>
        <v>0</v>
      </c>
      <c r="AA3466">
        <f t="shared" si="1246"/>
        <v>1</v>
      </c>
      <c r="AB3466">
        <f t="shared" si="1247"/>
        <v>1</v>
      </c>
      <c r="AC3466">
        <f t="shared" si="1248"/>
        <v>1</v>
      </c>
      <c r="AD3466">
        <f t="shared" si="1249"/>
        <v>1</v>
      </c>
      <c r="AE3466" s="4" t="s">
        <v>2828</v>
      </c>
      <c r="AF3466" s="9" t="s">
        <v>2829</v>
      </c>
      <c r="AG3466">
        <v>0</v>
      </c>
      <c r="AH3466">
        <v>0</v>
      </c>
      <c r="AI3466">
        <v>0</v>
      </c>
      <c r="AJ3466">
        <v>1</v>
      </c>
      <c r="AK3466" s="9" t="s">
        <v>2840</v>
      </c>
      <c r="AL3466">
        <f t="shared" si="1250"/>
        <v>0</v>
      </c>
      <c r="AM3466">
        <f>IF(AND(INDIRECT(AN3466)='Sample Select backend'!$C$2,INDIRECT(AO3466)=1,INDIRECT(AP3466)='Sample Select backend'!$F$2,INDIRECT(AQ3466)=1,INDIRECT(AR3466)='Sample Select backend'!$M$2),1,0)</f>
        <v>0</v>
      </c>
      <c r="AN3466" t="str">
        <f>_xlfn.CONCAT('Sample Select backend'!$C$4,ROW(AN3466))</f>
        <v>AE3466</v>
      </c>
      <c r="AO3466" s="9" t="str">
        <f>_xlfn.CONCAT('Sample Select backend'!$J$2,ROW(AO3466))</f>
        <v>AJ3466</v>
      </c>
      <c r="AP3466" t="str">
        <f>_xlfn.CONCAT('Sample Select backend'!$F$4,ROW(AP3466))</f>
        <v>AF3466</v>
      </c>
      <c r="AQ3466" t="str">
        <f>_xlfn.CONCAT('Sample Select backend'!$I$10,ROW(AQ3466))</f>
        <v>R3466</v>
      </c>
      <c r="AR3466" t="str">
        <f>_xlfn.CONCAT('Sample Select backend'!$M$4,ROW(AR3466))</f>
        <v>AK3466</v>
      </c>
      <c r="AS3466" t="str">
        <f t="shared" si="1251"/>
        <v>Taiwan</v>
      </c>
      <c r="AT3466" s="9">
        <f t="shared" si="1252"/>
        <v>7</v>
      </c>
      <c r="AU3466">
        <f t="shared" si="1253"/>
        <v>0</v>
      </c>
      <c r="AV3466" s="9">
        <v>0</v>
      </c>
    </row>
    <row r="3467" spans="1:48" x14ac:dyDescent="0.35">
      <c r="A3467" t="s">
        <v>183</v>
      </c>
      <c r="B3467">
        <v>2</v>
      </c>
      <c r="C3467">
        <v>13</v>
      </c>
      <c r="D3467" t="s">
        <v>2389</v>
      </c>
      <c r="E3467">
        <v>-2</v>
      </c>
      <c r="F3467">
        <v>2</v>
      </c>
      <c r="G3467">
        <v>2</v>
      </c>
      <c r="H3467">
        <v>2</v>
      </c>
      <c r="I3467">
        <v>2</v>
      </c>
      <c r="J3467">
        <v>2</v>
      </c>
      <c r="K3467">
        <v>1</v>
      </c>
      <c r="L3467">
        <v>2</v>
      </c>
      <c r="M3467">
        <v>1</v>
      </c>
      <c r="N3467" t="s">
        <v>2782</v>
      </c>
      <c r="O3467" t="s">
        <v>2805</v>
      </c>
      <c r="P3467" t="s">
        <v>2808</v>
      </c>
      <c r="Q3467" t="s">
        <v>2813</v>
      </c>
      <c r="R3467">
        <v>0</v>
      </c>
      <c r="S3467" t="s">
        <v>202</v>
      </c>
      <c r="T3467" t="s">
        <v>202</v>
      </c>
      <c r="U3467" t="s">
        <v>202</v>
      </c>
      <c r="V3467">
        <f t="shared" si="1241"/>
        <v>0</v>
      </c>
      <c r="W3467">
        <f t="shared" si="1242"/>
        <v>1</v>
      </c>
      <c r="X3467">
        <f t="shared" si="1243"/>
        <v>1</v>
      </c>
      <c r="Y3467">
        <f t="shared" si="1244"/>
        <v>1</v>
      </c>
      <c r="Z3467">
        <f t="shared" si="1245"/>
        <v>1</v>
      </c>
      <c r="AA3467">
        <f t="shared" si="1246"/>
        <v>1</v>
      </c>
      <c r="AB3467">
        <f t="shared" si="1247"/>
        <v>1</v>
      </c>
      <c r="AC3467">
        <f t="shared" si="1248"/>
        <v>1</v>
      </c>
      <c r="AD3467">
        <f t="shared" si="1249"/>
        <v>1</v>
      </c>
      <c r="AE3467" s="4" t="s">
        <v>2828</v>
      </c>
      <c r="AF3467" s="9" t="s">
        <v>2829</v>
      </c>
      <c r="AG3467">
        <v>0</v>
      </c>
      <c r="AH3467">
        <v>0</v>
      </c>
      <c r="AI3467">
        <v>0</v>
      </c>
      <c r="AJ3467">
        <v>1</v>
      </c>
      <c r="AK3467" s="9" t="s">
        <v>2840</v>
      </c>
      <c r="AL3467">
        <f t="shared" si="1250"/>
        <v>0</v>
      </c>
      <c r="AM3467">
        <f>IF(AND(INDIRECT(AN3467)='Sample Select backend'!$C$2,INDIRECT(AO3467)=1,INDIRECT(AP3467)='Sample Select backend'!$F$2,INDIRECT(AQ3467)=1,INDIRECT(AR3467)='Sample Select backend'!$M$2),1,0)</f>
        <v>0</v>
      </c>
      <c r="AN3467" t="str">
        <f>_xlfn.CONCAT('Sample Select backend'!$C$4,ROW(AN3467))</f>
        <v>AE3467</v>
      </c>
      <c r="AO3467" s="9" t="str">
        <f>_xlfn.CONCAT('Sample Select backend'!$J$2,ROW(AO3467))</f>
        <v>AJ3467</v>
      </c>
      <c r="AP3467" t="str">
        <f>_xlfn.CONCAT('Sample Select backend'!$F$4,ROW(AP3467))</f>
        <v>AF3467</v>
      </c>
      <c r="AQ3467" t="str">
        <f>_xlfn.CONCAT('Sample Select backend'!$I$10,ROW(AQ3467))</f>
        <v>R3467</v>
      </c>
      <c r="AR3467" t="str">
        <f>_xlfn.CONCAT('Sample Select backend'!$M$4,ROW(AR3467))</f>
        <v>AK3467</v>
      </c>
      <c r="AS3467" t="str">
        <f t="shared" si="1251"/>
        <v>Taiwan</v>
      </c>
      <c r="AT3467" s="9">
        <f t="shared" si="1252"/>
        <v>13</v>
      </c>
      <c r="AU3467">
        <f t="shared" si="1253"/>
        <v>0</v>
      </c>
      <c r="AV3467" s="9">
        <v>0</v>
      </c>
    </row>
    <row r="3468" spans="1:48" x14ac:dyDescent="0.35">
      <c r="A3468" t="s">
        <v>183</v>
      </c>
      <c r="B3468" s="9" t="s">
        <v>201</v>
      </c>
      <c r="C3468" t="s">
        <v>202</v>
      </c>
      <c r="D3468" t="s">
        <v>2382</v>
      </c>
      <c r="N3468" t="s">
        <v>2782</v>
      </c>
      <c r="O3468" t="s">
        <v>2805</v>
      </c>
      <c r="P3468" t="s">
        <v>2808</v>
      </c>
      <c r="Q3468" t="s">
        <v>2813</v>
      </c>
      <c r="R3468">
        <v>0</v>
      </c>
      <c r="S3468" t="s">
        <v>202</v>
      </c>
      <c r="T3468" t="s">
        <v>202</v>
      </c>
      <c r="U3468" t="s">
        <v>202</v>
      </c>
      <c r="V3468">
        <f t="shared" si="1241"/>
        <v>-1</v>
      </c>
      <c r="W3468">
        <f t="shared" si="1242"/>
        <v>-1</v>
      </c>
      <c r="X3468">
        <f t="shared" si="1243"/>
        <v>-1</v>
      </c>
      <c r="Y3468">
        <f t="shared" si="1244"/>
        <v>-1</v>
      </c>
      <c r="Z3468">
        <f t="shared" si="1245"/>
        <v>-1</v>
      </c>
      <c r="AA3468">
        <f t="shared" si="1246"/>
        <v>-1</v>
      </c>
      <c r="AB3468">
        <f t="shared" si="1247"/>
        <v>-1</v>
      </c>
      <c r="AC3468">
        <f t="shared" si="1248"/>
        <v>-1</v>
      </c>
      <c r="AD3468">
        <f t="shared" si="1249"/>
        <v>-1</v>
      </c>
      <c r="AE3468" s="4" t="s">
        <v>2828</v>
      </c>
      <c r="AF3468" s="9" t="s">
        <v>2829</v>
      </c>
      <c r="AG3468">
        <v>0</v>
      </c>
      <c r="AH3468">
        <v>0</v>
      </c>
      <c r="AI3468">
        <v>0</v>
      </c>
      <c r="AJ3468">
        <v>1</v>
      </c>
      <c r="AK3468" s="9" t="s">
        <v>2840</v>
      </c>
      <c r="AL3468">
        <f t="shared" si="1250"/>
        <v>1</v>
      </c>
      <c r="AM3468">
        <f>IF(AND(INDIRECT(AN3468)='Sample Select backend'!$C$2,INDIRECT(AO3468)=1,INDIRECT(AP3468)='Sample Select backend'!$F$2,INDIRECT(AQ3468)=1,INDIRECT(AR3468)='Sample Select backend'!$M$2),1,0)</f>
        <v>0</v>
      </c>
      <c r="AN3468" t="str">
        <f>_xlfn.CONCAT('Sample Select backend'!$C$4,ROW(AN3468))</f>
        <v>AE3468</v>
      </c>
      <c r="AO3468" s="9" t="str">
        <f>_xlfn.CONCAT('Sample Select backend'!$J$2,ROW(AO3468))</f>
        <v>AJ3468</v>
      </c>
      <c r="AP3468" t="str">
        <f>_xlfn.CONCAT('Sample Select backend'!$F$4,ROW(AP3468))</f>
        <v>AF3468</v>
      </c>
      <c r="AQ3468" t="str">
        <f>_xlfn.CONCAT('Sample Select backend'!$I$10,ROW(AQ3468))</f>
        <v>R3468</v>
      </c>
      <c r="AR3468" t="str">
        <f>_xlfn.CONCAT('Sample Select backend'!$M$4,ROW(AR3468))</f>
        <v>AK3468</v>
      </c>
      <c r="AS3468" t="str">
        <f t="shared" si="1251"/>
        <v>Taiwan</v>
      </c>
      <c r="AT3468" s="9" t="str">
        <f t="shared" si="1252"/>
        <v>Other</v>
      </c>
      <c r="AU3468">
        <f t="shared" si="1253"/>
        <v>0</v>
      </c>
      <c r="AV3468" s="9">
        <v>0</v>
      </c>
    </row>
    <row r="3469" spans="1:48" x14ac:dyDescent="0.35">
      <c r="A3469" s="24" t="s">
        <v>183</v>
      </c>
      <c r="B3469" s="24">
        <v>2</v>
      </c>
      <c r="C3469" s="24" t="s">
        <v>201</v>
      </c>
      <c r="D3469" s="24" t="s">
        <v>4375</v>
      </c>
      <c r="E3469" s="24"/>
      <c r="O3469" t="s">
        <v>2805</v>
      </c>
      <c r="P3469" t="s">
        <v>2808</v>
      </c>
      <c r="Q3469" t="s">
        <v>2813</v>
      </c>
      <c r="R3469">
        <v>0</v>
      </c>
      <c r="S3469" t="s">
        <v>202</v>
      </c>
      <c r="T3469" t="s">
        <v>202</v>
      </c>
      <c r="U3469" t="s">
        <v>202</v>
      </c>
      <c r="V3469">
        <v>-1</v>
      </c>
      <c r="W3469">
        <v>-1</v>
      </c>
      <c r="X3469">
        <v>-1</v>
      </c>
      <c r="Y3469">
        <v>-1</v>
      </c>
      <c r="Z3469">
        <v>-1</v>
      </c>
      <c r="AA3469">
        <v>-1</v>
      </c>
      <c r="AB3469">
        <v>-1</v>
      </c>
      <c r="AC3469">
        <v>-1</v>
      </c>
      <c r="AD3469">
        <v>-1</v>
      </c>
      <c r="AE3469" s="4" t="s">
        <v>2828</v>
      </c>
      <c r="AF3469" s="9" t="s">
        <v>2829</v>
      </c>
      <c r="AG3469">
        <v>0</v>
      </c>
      <c r="AH3469">
        <v>0</v>
      </c>
      <c r="AI3469">
        <v>0</v>
      </c>
      <c r="AJ3469">
        <v>1</v>
      </c>
      <c r="AK3469" s="9" t="s">
        <v>2840</v>
      </c>
      <c r="AL3469">
        <f t="shared" si="1250"/>
        <v>0</v>
      </c>
      <c r="AM3469">
        <f>IF(AND(INDIRECT(AN3469)='Sample Select backend'!$C$2,INDIRECT(AO3469)=1,INDIRECT(AP3469)='Sample Select backend'!$F$2,INDIRECT(AQ3469)=1,INDIRECT(AR3469)='Sample Select backend'!$M$2),1,0)</f>
        <v>0</v>
      </c>
      <c r="AN3469" t="str">
        <f>_xlfn.CONCAT('Sample Select backend'!$C$4,ROW(AN3469))</f>
        <v>AE3469</v>
      </c>
      <c r="AO3469" s="9" t="str">
        <f>_xlfn.CONCAT('Sample Select backend'!$J$2,ROW(AO3469))</f>
        <v>AJ3469</v>
      </c>
      <c r="AP3469" t="str">
        <f>_xlfn.CONCAT('Sample Select backend'!$F$4,ROW(AP3469))</f>
        <v>AF3469</v>
      </c>
      <c r="AQ3469" t="str">
        <f>_xlfn.CONCAT('Sample Select backend'!$I$10,ROW(AQ3469))</f>
        <v>R3469</v>
      </c>
      <c r="AR3469" t="str">
        <f>_xlfn.CONCAT('Sample Select backend'!$M$4,ROW(AR3469))</f>
        <v>AK3469</v>
      </c>
      <c r="AS3469" t="str">
        <f t="shared" si="1251"/>
        <v>Taiwan</v>
      </c>
      <c r="AT3469" s="9" t="str">
        <f t="shared" si="1252"/>
        <v>Other</v>
      </c>
      <c r="AU3469">
        <f t="shared" si="1253"/>
        <v>0</v>
      </c>
      <c r="AV3469" s="9">
        <v>0</v>
      </c>
    </row>
    <row r="3470" spans="1:48" x14ac:dyDescent="0.35">
      <c r="A3470" s="24" t="s">
        <v>183</v>
      </c>
      <c r="B3470" s="24">
        <v>7</v>
      </c>
      <c r="C3470" s="24">
        <v>32</v>
      </c>
      <c r="D3470" s="24" t="s">
        <v>4376</v>
      </c>
      <c r="E3470" s="24"/>
      <c r="O3470" t="s">
        <v>2805</v>
      </c>
      <c r="P3470" t="s">
        <v>2808</v>
      </c>
      <c r="Q3470" t="s">
        <v>2813</v>
      </c>
      <c r="R3470">
        <v>0</v>
      </c>
      <c r="S3470" t="s">
        <v>202</v>
      </c>
      <c r="T3470" t="s">
        <v>202</v>
      </c>
      <c r="U3470" t="s">
        <v>202</v>
      </c>
      <c r="V3470">
        <v>-1</v>
      </c>
      <c r="W3470">
        <v>-1</v>
      </c>
      <c r="X3470">
        <v>-1</v>
      </c>
      <c r="Y3470">
        <v>-1</v>
      </c>
      <c r="Z3470">
        <v>-1</v>
      </c>
      <c r="AA3470">
        <v>-1</v>
      </c>
      <c r="AB3470">
        <v>-1</v>
      </c>
      <c r="AC3470">
        <v>-1</v>
      </c>
      <c r="AD3470">
        <v>-1</v>
      </c>
      <c r="AE3470" s="4" t="s">
        <v>2828</v>
      </c>
      <c r="AF3470" s="9" t="s">
        <v>2829</v>
      </c>
      <c r="AG3470">
        <v>0</v>
      </c>
      <c r="AH3470">
        <v>0</v>
      </c>
      <c r="AI3470">
        <v>0</v>
      </c>
      <c r="AJ3470">
        <v>1</v>
      </c>
      <c r="AK3470" s="9" t="s">
        <v>2840</v>
      </c>
      <c r="AL3470">
        <f t="shared" si="1250"/>
        <v>0</v>
      </c>
      <c r="AM3470">
        <f>IF(AND(INDIRECT(AN3470)='Sample Select backend'!$C$2,INDIRECT(AO3470)=1,INDIRECT(AP3470)='Sample Select backend'!$F$2,INDIRECT(AQ3470)=1,INDIRECT(AR3470)='Sample Select backend'!$M$2),1,0)</f>
        <v>0</v>
      </c>
      <c r="AN3470" t="str">
        <f>_xlfn.CONCAT('Sample Select backend'!$C$4,ROW(AN3470))</f>
        <v>AE3470</v>
      </c>
      <c r="AO3470" s="9" t="str">
        <f>_xlfn.CONCAT('Sample Select backend'!$J$2,ROW(AO3470))</f>
        <v>AJ3470</v>
      </c>
      <c r="AP3470" t="str">
        <f>_xlfn.CONCAT('Sample Select backend'!$F$4,ROW(AP3470))</f>
        <v>AF3470</v>
      </c>
      <c r="AQ3470" t="str">
        <f>_xlfn.CONCAT('Sample Select backend'!$I$10,ROW(AQ3470))</f>
        <v>R3470</v>
      </c>
      <c r="AR3470" t="str">
        <f>_xlfn.CONCAT('Sample Select backend'!$M$4,ROW(AR3470))</f>
        <v>AK3470</v>
      </c>
      <c r="AS3470" t="str">
        <f t="shared" si="1251"/>
        <v>Taiwan</v>
      </c>
      <c r="AT3470" s="9">
        <f t="shared" si="1252"/>
        <v>32</v>
      </c>
      <c r="AU3470">
        <f t="shared" si="1253"/>
        <v>0</v>
      </c>
      <c r="AV3470" s="9">
        <v>0</v>
      </c>
    </row>
    <row r="3471" spans="1:48" x14ac:dyDescent="0.35">
      <c r="A3471" s="24" t="s">
        <v>183</v>
      </c>
      <c r="B3471" s="24">
        <v>6</v>
      </c>
      <c r="C3471" s="24">
        <v>28</v>
      </c>
      <c r="D3471" s="24" t="s">
        <v>4377</v>
      </c>
      <c r="E3471" s="24"/>
      <c r="O3471" t="s">
        <v>2805</v>
      </c>
      <c r="P3471" t="s">
        <v>2808</v>
      </c>
      <c r="Q3471" t="s">
        <v>2813</v>
      </c>
      <c r="R3471">
        <v>0</v>
      </c>
      <c r="S3471" t="s">
        <v>202</v>
      </c>
      <c r="T3471" t="s">
        <v>202</v>
      </c>
      <c r="U3471" t="s">
        <v>202</v>
      </c>
      <c r="V3471">
        <v>-1</v>
      </c>
      <c r="W3471">
        <v>-1</v>
      </c>
      <c r="X3471">
        <v>-1</v>
      </c>
      <c r="Y3471">
        <v>-1</v>
      </c>
      <c r="Z3471">
        <v>-1</v>
      </c>
      <c r="AA3471">
        <v>-1</v>
      </c>
      <c r="AB3471">
        <v>-1</v>
      </c>
      <c r="AC3471">
        <v>-1</v>
      </c>
      <c r="AD3471">
        <v>-1</v>
      </c>
      <c r="AE3471" s="4" t="s">
        <v>2828</v>
      </c>
      <c r="AF3471" s="9" t="s">
        <v>2829</v>
      </c>
      <c r="AG3471">
        <v>0</v>
      </c>
      <c r="AH3471">
        <v>0</v>
      </c>
      <c r="AI3471">
        <v>0</v>
      </c>
      <c r="AJ3471">
        <v>1</v>
      </c>
      <c r="AK3471" s="9" t="s">
        <v>2840</v>
      </c>
      <c r="AL3471">
        <f t="shared" si="1250"/>
        <v>0</v>
      </c>
      <c r="AM3471">
        <f>IF(AND(INDIRECT(AN3471)='Sample Select backend'!$C$2,INDIRECT(AO3471)=1,INDIRECT(AP3471)='Sample Select backend'!$F$2,INDIRECT(AQ3471)=1,INDIRECT(AR3471)='Sample Select backend'!$M$2),1,0)</f>
        <v>0</v>
      </c>
      <c r="AN3471" t="str">
        <f>_xlfn.CONCAT('Sample Select backend'!$C$4,ROW(AN3471))</f>
        <v>AE3471</v>
      </c>
      <c r="AO3471" s="9" t="str">
        <f>_xlfn.CONCAT('Sample Select backend'!$J$2,ROW(AO3471))</f>
        <v>AJ3471</v>
      </c>
      <c r="AP3471" t="str">
        <f>_xlfn.CONCAT('Sample Select backend'!$F$4,ROW(AP3471))</f>
        <v>AF3471</v>
      </c>
      <c r="AQ3471" t="str">
        <f>_xlfn.CONCAT('Sample Select backend'!$I$10,ROW(AQ3471))</f>
        <v>R3471</v>
      </c>
      <c r="AR3471" t="str">
        <f>_xlfn.CONCAT('Sample Select backend'!$M$4,ROW(AR3471))</f>
        <v>AK3471</v>
      </c>
      <c r="AS3471" t="str">
        <f t="shared" si="1251"/>
        <v>Taiwan</v>
      </c>
      <c r="AT3471" s="9">
        <f t="shared" si="1252"/>
        <v>28</v>
      </c>
      <c r="AU3471">
        <f t="shared" si="1253"/>
        <v>0</v>
      </c>
      <c r="AV3471" s="9">
        <v>0</v>
      </c>
    </row>
    <row r="3472" spans="1:48" x14ac:dyDescent="0.35">
      <c r="A3472" s="24" t="s">
        <v>183</v>
      </c>
      <c r="B3472" s="24">
        <v>3</v>
      </c>
      <c r="C3472" s="24">
        <v>19</v>
      </c>
      <c r="D3472" s="24" t="s">
        <v>4378</v>
      </c>
      <c r="E3472" s="24"/>
      <c r="O3472" t="s">
        <v>2805</v>
      </c>
      <c r="P3472" t="s">
        <v>2808</v>
      </c>
      <c r="Q3472" t="s">
        <v>2813</v>
      </c>
      <c r="R3472">
        <v>0</v>
      </c>
      <c r="S3472" t="s">
        <v>202</v>
      </c>
      <c r="T3472" t="s">
        <v>202</v>
      </c>
      <c r="U3472" t="s">
        <v>202</v>
      </c>
      <c r="V3472">
        <v>-1</v>
      </c>
      <c r="W3472">
        <v>-1</v>
      </c>
      <c r="X3472">
        <v>-1</v>
      </c>
      <c r="Y3472">
        <v>-1</v>
      </c>
      <c r="Z3472">
        <v>-1</v>
      </c>
      <c r="AA3472">
        <v>-1</v>
      </c>
      <c r="AB3472">
        <v>-1</v>
      </c>
      <c r="AC3472">
        <v>-1</v>
      </c>
      <c r="AD3472">
        <v>-1</v>
      </c>
      <c r="AE3472" s="4" t="s">
        <v>2828</v>
      </c>
      <c r="AF3472" s="9" t="s">
        <v>2829</v>
      </c>
      <c r="AG3472">
        <v>0</v>
      </c>
      <c r="AH3472">
        <v>0</v>
      </c>
      <c r="AI3472">
        <v>0</v>
      </c>
      <c r="AJ3472">
        <v>1</v>
      </c>
      <c r="AK3472" s="9" t="s">
        <v>2840</v>
      </c>
      <c r="AL3472">
        <f t="shared" si="1250"/>
        <v>0</v>
      </c>
      <c r="AM3472">
        <f>IF(AND(INDIRECT(AN3472)='Sample Select backend'!$C$2,INDIRECT(AO3472)=1,INDIRECT(AP3472)='Sample Select backend'!$F$2,INDIRECT(AQ3472)=1,INDIRECT(AR3472)='Sample Select backend'!$M$2),1,0)</f>
        <v>0</v>
      </c>
      <c r="AN3472" t="str">
        <f>_xlfn.CONCAT('Sample Select backend'!$C$4,ROW(AN3472))</f>
        <v>AE3472</v>
      </c>
      <c r="AO3472" s="9" t="str">
        <f>_xlfn.CONCAT('Sample Select backend'!$J$2,ROW(AO3472))</f>
        <v>AJ3472</v>
      </c>
      <c r="AP3472" t="str">
        <f>_xlfn.CONCAT('Sample Select backend'!$F$4,ROW(AP3472))</f>
        <v>AF3472</v>
      </c>
      <c r="AQ3472" t="str">
        <f>_xlfn.CONCAT('Sample Select backend'!$I$10,ROW(AQ3472))</f>
        <v>R3472</v>
      </c>
      <c r="AR3472" t="str">
        <f>_xlfn.CONCAT('Sample Select backend'!$M$4,ROW(AR3472))</f>
        <v>AK3472</v>
      </c>
      <c r="AS3472" t="str">
        <f t="shared" si="1251"/>
        <v>Taiwan</v>
      </c>
      <c r="AT3472" s="9">
        <f t="shared" si="1252"/>
        <v>19</v>
      </c>
      <c r="AU3472">
        <f t="shared" si="1253"/>
        <v>0</v>
      </c>
      <c r="AV3472" s="9">
        <v>0</v>
      </c>
    </row>
    <row r="3473" spans="1:48" x14ac:dyDescent="0.35">
      <c r="A3473" s="24" t="s">
        <v>183</v>
      </c>
      <c r="B3473" s="24">
        <v>3</v>
      </c>
      <c r="C3473" s="24" t="s">
        <v>206</v>
      </c>
      <c r="D3473" s="24" t="s">
        <v>4379</v>
      </c>
      <c r="E3473" s="24"/>
      <c r="O3473" t="s">
        <v>2805</v>
      </c>
      <c r="P3473" t="s">
        <v>2808</v>
      </c>
      <c r="Q3473" t="s">
        <v>2813</v>
      </c>
      <c r="R3473">
        <v>0</v>
      </c>
      <c r="S3473" t="s">
        <v>202</v>
      </c>
      <c r="T3473" t="s">
        <v>202</v>
      </c>
      <c r="U3473" t="s">
        <v>202</v>
      </c>
      <c r="V3473">
        <v>-1</v>
      </c>
      <c r="W3473">
        <v>-1</v>
      </c>
      <c r="X3473">
        <v>-1</v>
      </c>
      <c r="Y3473">
        <v>-1</v>
      </c>
      <c r="Z3473">
        <v>-1</v>
      </c>
      <c r="AA3473">
        <v>-1</v>
      </c>
      <c r="AB3473">
        <v>-1</v>
      </c>
      <c r="AC3473">
        <v>-1</v>
      </c>
      <c r="AD3473">
        <v>-1</v>
      </c>
      <c r="AE3473" s="4" t="s">
        <v>2828</v>
      </c>
      <c r="AF3473" s="9" t="s">
        <v>2829</v>
      </c>
      <c r="AG3473">
        <v>0</v>
      </c>
      <c r="AH3473">
        <v>0</v>
      </c>
      <c r="AI3473">
        <v>0</v>
      </c>
      <c r="AJ3473">
        <v>1</v>
      </c>
      <c r="AK3473" s="9" t="s">
        <v>2840</v>
      </c>
      <c r="AL3473">
        <f t="shared" si="1250"/>
        <v>0</v>
      </c>
      <c r="AM3473">
        <f>IF(AND(INDIRECT(AN3473)='Sample Select backend'!$C$2,INDIRECT(AO3473)=1,INDIRECT(AP3473)='Sample Select backend'!$F$2,INDIRECT(AQ3473)=1,INDIRECT(AR3473)='Sample Select backend'!$M$2),1,0)</f>
        <v>0</v>
      </c>
      <c r="AN3473" t="str">
        <f>_xlfn.CONCAT('Sample Select backend'!$C$4,ROW(AN3473))</f>
        <v>AE3473</v>
      </c>
      <c r="AO3473" s="9" t="str">
        <f>_xlfn.CONCAT('Sample Select backend'!$J$2,ROW(AO3473))</f>
        <v>AJ3473</v>
      </c>
      <c r="AP3473" t="str">
        <f>_xlfn.CONCAT('Sample Select backend'!$F$4,ROW(AP3473))</f>
        <v>AF3473</v>
      </c>
      <c r="AQ3473" t="str">
        <f>_xlfn.CONCAT('Sample Select backend'!$I$10,ROW(AQ3473))</f>
        <v>R3473</v>
      </c>
      <c r="AR3473" t="str">
        <f>_xlfn.CONCAT('Sample Select backend'!$M$4,ROW(AR3473))</f>
        <v>AK3473</v>
      </c>
      <c r="AS3473" t="str">
        <f t="shared" si="1251"/>
        <v>Taiwan</v>
      </c>
      <c r="AT3473" s="9" t="str">
        <f t="shared" si="1252"/>
        <v>Tax exemption/waiver/suspension</v>
      </c>
      <c r="AU3473">
        <f t="shared" si="1253"/>
        <v>0</v>
      </c>
      <c r="AV3473" s="9">
        <v>0</v>
      </c>
    </row>
    <row r="3474" spans="1:48" x14ac:dyDescent="0.35">
      <c r="A3474" s="24" t="s">
        <v>183</v>
      </c>
      <c r="B3474" s="24">
        <v>3</v>
      </c>
      <c r="C3474" s="24" t="s">
        <v>206</v>
      </c>
      <c r="D3474" s="24" t="s">
        <v>4380</v>
      </c>
      <c r="E3474" s="24"/>
      <c r="O3474" t="s">
        <v>2805</v>
      </c>
      <c r="P3474" t="s">
        <v>2808</v>
      </c>
      <c r="Q3474" t="s">
        <v>2813</v>
      </c>
      <c r="R3474">
        <v>0</v>
      </c>
      <c r="S3474" t="s">
        <v>202</v>
      </c>
      <c r="T3474" t="s">
        <v>202</v>
      </c>
      <c r="U3474" t="s">
        <v>202</v>
      </c>
      <c r="V3474">
        <v>-1</v>
      </c>
      <c r="W3474">
        <v>-1</v>
      </c>
      <c r="X3474">
        <v>-1</v>
      </c>
      <c r="Y3474">
        <v>-1</v>
      </c>
      <c r="Z3474">
        <v>-1</v>
      </c>
      <c r="AA3474">
        <v>-1</v>
      </c>
      <c r="AB3474">
        <v>-1</v>
      </c>
      <c r="AC3474">
        <v>-1</v>
      </c>
      <c r="AD3474">
        <v>-1</v>
      </c>
      <c r="AE3474" s="4" t="s">
        <v>2828</v>
      </c>
      <c r="AF3474" s="9" t="s">
        <v>2829</v>
      </c>
      <c r="AG3474">
        <v>0</v>
      </c>
      <c r="AH3474">
        <v>0</v>
      </c>
      <c r="AI3474">
        <v>0</v>
      </c>
      <c r="AJ3474">
        <v>1</v>
      </c>
      <c r="AK3474" s="9" t="s">
        <v>2840</v>
      </c>
      <c r="AL3474">
        <f t="shared" si="1250"/>
        <v>0</v>
      </c>
      <c r="AM3474">
        <f>IF(AND(INDIRECT(AN3474)='Sample Select backend'!$C$2,INDIRECT(AO3474)=1,INDIRECT(AP3474)='Sample Select backend'!$F$2,INDIRECT(AQ3474)=1,INDIRECT(AR3474)='Sample Select backend'!$M$2),1,0)</f>
        <v>0</v>
      </c>
      <c r="AN3474" t="str">
        <f>_xlfn.CONCAT('Sample Select backend'!$C$4,ROW(AN3474))</f>
        <v>AE3474</v>
      </c>
      <c r="AO3474" s="9" t="str">
        <f>_xlfn.CONCAT('Sample Select backend'!$J$2,ROW(AO3474))</f>
        <v>AJ3474</v>
      </c>
      <c r="AP3474" t="str">
        <f>_xlfn.CONCAT('Sample Select backend'!$F$4,ROW(AP3474))</f>
        <v>AF3474</v>
      </c>
      <c r="AQ3474" t="str">
        <f>_xlfn.CONCAT('Sample Select backend'!$I$10,ROW(AQ3474))</f>
        <v>R3474</v>
      </c>
      <c r="AR3474" t="str">
        <f>_xlfn.CONCAT('Sample Select backend'!$M$4,ROW(AR3474))</f>
        <v>AK3474</v>
      </c>
      <c r="AS3474" t="str">
        <f t="shared" si="1251"/>
        <v>Taiwan</v>
      </c>
      <c r="AT3474" s="9" t="str">
        <f t="shared" si="1252"/>
        <v>Tax exemption/waiver/suspension</v>
      </c>
      <c r="AU3474">
        <f t="shared" si="1253"/>
        <v>0</v>
      </c>
      <c r="AV3474" s="9">
        <v>0</v>
      </c>
    </row>
    <row r="3475" spans="1:48" x14ac:dyDescent="0.35">
      <c r="A3475" s="24" t="s">
        <v>183</v>
      </c>
      <c r="B3475" s="24">
        <v>1</v>
      </c>
      <c r="C3475" s="24">
        <v>2</v>
      </c>
      <c r="D3475" s="24" t="s">
        <v>4381</v>
      </c>
      <c r="E3475" s="24"/>
      <c r="O3475" t="s">
        <v>2805</v>
      </c>
      <c r="P3475" t="s">
        <v>2808</v>
      </c>
      <c r="Q3475" t="s">
        <v>2813</v>
      </c>
      <c r="R3475">
        <v>0</v>
      </c>
      <c r="S3475" t="s">
        <v>202</v>
      </c>
      <c r="T3475" t="s">
        <v>202</v>
      </c>
      <c r="U3475" t="s">
        <v>202</v>
      </c>
      <c r="V3475">
        <v>-1</v>
      </c>
      <c r="W3475">
        <v>-1</v>
      </c>
      <c r="X3475">
        <v>-1</v>
      </c>
      <c r="Y3475">
        <v>-1</v>
      </c>
      <c r="Z3475">
        <v>-1</v>
      </c>
      <c r="AA3475">
        <v>-1</v>
      </c>
      <c r="AB3475">
        <v>-1</v>
      </c>
      <c r="AC3475">
        <v>-1</v>
      </c>
      <c r="AD3475">
        <v>-1</v>
      </c>
      <c r="AE3475" s="4" t="s">
        <v>2828</v>
      </c>
      <c r="AF3475" s="9" t="s">
        <v>2829</v>
      </c>
      <c r="AG3475">
        <v>0</v>
      </c>
      <c r="AH3475">
        <v>0</v>
      </c>
      <c r="AI3475">
        <v>0</v>
      </c>
      <c r="AJ3475">
        <v>1</v>
      </c>
      <c r="AK3475" s="9" t="s">
        <v>2840</v>
      </c>
      <c r="AL3475">
        <f t="shared" si="1250"/>
        <v>0</v>
      </c>
      <c r="AM3475">
        <f>IF(AND(INDIRECT(AN3475)='Sample Select backend'!$C$2,INDIRECT(AO3475)=1,INDIRECT(AP3475)='Sample Select backend'!$F$2,INDIRECT(AQ3475)=1,INDIRECT(AR3475)='Sample Select backend'!$M$2),1,0)</f>
        <v>0</v>
      </c>
      <c r="AN3475" t="str">
        <f>_xlfn.CONCAT('Sample Select backend'!$C$4,ROW(AN3475))</f>
        <v>AE3475</v>
      </c>
      <c r="AO3475" s="9" t="str">
        <f>_xlfn.CONCAT('Sample Select backend'!$J$2,ROW(AO3475))</f>
        <v>AJ3475</v>
      </c>
      <c r="AP3475" t="str">
        <f>_xlfn.CONCAT('Sample Select backend'!$F$4,ROW(AP3475))</f>
        <v>AF3475</v>
      </c>
      <c r="AQ3475" t="str">
        <f>_xlfn.CONCAT('Sample Select backend'!$I$10,ROW(AQ3475))</f>
        <v>R3475</v>
      </c>
      <c r="AR3475" t="str">
        <f>_xlfn.CONCAT('Sample Select backend'!$M$4,ROW(AR3475))</f>
        <v>AK3475</v>
      </c>
      <c r="AS3475" t="str">
        <f t="shared" si="1251"/>
        <v>Taiwan</v>
      </c>
      <c r="AT3475" s="9">
        <f t="shared" si="1252"/>
        <v>2</v>
      </c>
      <c r="AU3475">
        <f t="shared" si="1253"/>
        <v>0</v>
      </c>
      <c r="AV3475" s="9">
        <v>0</v>
      </c>
    </row>
    <row r="3476" spans="1:48" x14ac:dyDescent="0.35">
      <c r="A3476" s="24" t="s">
        <v>183</v>
      </c>
      <c r="B3476" s="24">
        <v>1</v>
      </c>
      <c r="C3476" s="24">
        <v>3</v>
      </c>
      <c r="D3476" s="24" t="s">
        <v>4382</v>
      </c>
      <c r="E3476" s="24"/>
      <c r="O3476" t="s">
        <v>2805</v>
      </c>
      <c r="P3476" t="s">
        <v>2808</v>
      </c>
      <c r="Q3476" t="s">
        <v>2813</v>
      </c>
      <c r="R3476">
        <v>0</v>
      </c>
      <c r="S3476" t="s">
        <v>202</v>
      </c>
      <c r="T3476" t="s">
        <v>202</v>
      </c>
      <c r="U3476" t="s">
        <v>202</v>
      </c>
      <c r="V3476">
        <v>-1</v>
      </c>
      <c r="W3476">
        <v>-1</v>
      </c>
      <c r="X3476">
        <v>-1</v>
      </c>
      <c r="Y3476">
        <v>-1</v>
      </c>
      <c r="Z3476">
        <v>-1</v>
      </c>
      <c r="AA3476">
        <v>-1</v>
      </c>
      <c r="AB3476">
        <v>-1</v>
      </c>
      <c r="AC3476">
        <v>-1</v>
      </c>
      <c r="AD3476">
        <v>-1</v>
      </c>
      <c r="AE3476" s="4" t="s">
        <v>2828</v>
      </c>
      <c r="AF3476" s="9" t="s">
        <v>2829</v>
      </c>
      <c r="AG3476">
        <v>0</v>
      </c>
      <c r="AH3476">
        <v>0</v>
      </c>
      <c r="AI3476">
        <v>0</v>
      </c>
      <c r="AJ3476">
        <v>1</v>
      </c>
      <c r="AK3476" s="9" t="s">
        <v>2840</v>
      </c>
      <c r="AL3476">
        <f t="shared" si="1250"/>
        <v>0</v>
      </c>
      <c r="AM3476">
        <f>IF(AND(INDIRECT(AN3476)='Sample Select backend'!$C$2,INDIRECT(AO3476)=1,INDIRECT(AP3476)='Sample Select backend'!$F$2,INDIRECT(AQ3476)=1,INDIRECT(AR3476)='Sample Select backend'!$M$2),1,0)</f>
        <v>0</v>
      </c>
      <c r="AN3476" t="str">
        <f>_xlfn.CONCAT('Sample Select backend'!$C$4,ROW(AN3476))</f>
        <v>AE3476</v>
      </c>
      <c r="AO3476" s="9" t="str">
        <f>_xlfn.CONCAT('Sample Select backend'!$J$2,ROW(AO3476))</f>
        <v>AJ3476</v>
      </c>
      <c r="AP3476" t="str">
        <f>_xlfn.CONCAT('Sample Select backend'!$F$4,ROW(AP3476))</f>
        <v>AF3476</v>
      </c>
      <c r="AQ3476" t="str">
        <f>_xlfn.CONCAT('Sample Select backend'!$I$10,ROW(AQ3476))</f>
        <v>R3476</v>
      </c>
      <c r="AR3476" t="str">
        <f>_xlfn.CONCAT('Sample Select backend'!$M$4,ROW(AR3476))</f>
        <v>AK3476</v>
      </c>
      <c r="AS3476" t="str">
        <f t="shared" si="1251"/>
        <v>Taiwan</v>
      </c>
      <c r="AT3476" s="9">
        <f t="shared" si="1252"/>
        <v>3</v>
      </c>
      <c r="AU3476">
        <f t="shared" si="1253"/>
        <v>0</v>
      </c>
      <c r="AV3476" s="9">
        <v>1</v>
      </c>
    </row>
    <row r="3477" spans="1:48" x14ac:dyDescent="0.35">
      <c r="A3477" s="24" t="s">
        <v>183</v>
      </c>
      <c r="B3477" s="24">
        <v>1</v>
      </c>
      <c r="C3477" s="24">
        <v>7</v>
      </c>
      <c r="D3477" s="24" t="s">
        <v>4383</v>
      </c>
      <c r="E3477" s="24"/>
      <c r="O3477" t="s">
        <v>2805</v>
      </c>
      <c r="P3477" t="s">
        <v>2808</v>
      </c>
      <c r="Q3477" t="s">
        <v>2813</v>
      </c>
      <c r="R3477">
        <v>0</v>
      </c>
      <c r="S3477" t="s">
        <v>202</v>
      </c>
      <c r="T3477" t="s">
        <v>202</v>
      </c>
      <c r="U3477" t="s">
        <v>202</v>
      </c>
      <c r="V3477">
        <v>-1</v>
      </c>
      <c r="W3477">
        <v>-1</v>
      </c>
      <c r="X3477">
        <v>-1</v>
      </c>
      <c r="Y3477">
        <v>-1</v>
      </c>
      <c r="Z3477">
        <v>-1</v>
      </c>
      <c r="AA3477">
        <v>-1</v>
      </c>
      <c r="AB3477">
        <v>-1</v>
      </c>
      <c r="AC3477">
        <v>-1</v>
      </c>
      <c r="AD3477">
        <v>-1</v>
      </c>
      <c r="AE3477" s="4" t="s">
        <v>2828</v>
      </c>
      <c r="AF3477" s="9" t="s">
        <v>2829</v>
      </c>
      <c r="AG3477">
        <v>0</v>
      </c>
      <c r="AH3477">
        <v>0</v>
      </c>
      <c r="AI3477">
        <v>0</v>
      </c>
      <c r="AJ3477">
        <v>1</v>
      </c>
      <c r="AK3477" s="9" t="s">
        <v>2840</v>
      </c>
      <c r="AL3477">
        <f t="shared" si="1250"/>
        <v>0</v>
      </c>
      <c r="AM3477">
        <f>IF(AND(INDIRECT(AN3477)='Sample Select backend'!$C$2,INDIRECT(AO3477)=1,INDIRECT(AP3477)='Sample Select backend'!$F$2,INDIRECT(AQ3477)=1,INDIRECT(AR3477)='Sample Select backend'!$M$2),1,0)</f>
        <v>0</v>
      </c>
      <c r="AN3477" t="str">
        <f>_xlfn.CONCAT('Sample Select backend'!$C$4,ROW(AN3477))</f>
        <v>AE3477</v>
      </c>
      <c r="AO3477" s="9" t="str">
        <f>_xlfn.CONCAT('Sample Select backend'!$J$2,ROW(AO3477))</f>
        <v>AJ3477</v>
      </c>
      <c r="AP3477" t="str">
        <f>_xlfn.CONCAT('Sample Select backend'!$F$4,ROW(AP3477))</f>
        <v>AF3477</v>
      </c>
      <c r="AQ3477" t="str">
        <f>_xlfn.CONCAT('Sample Select backend'!$I$10,ROW(AQ3477))</f>
        <v>R3477</v>
      </c>
      <c r="AR3477" t="str">
        <f>_xlfn.CONCAT('Sample Select backend'!$M$4,ROW(AR3477))</f>
        <v>AK3477</v>
      </c>
      <c r="AS3477" t="str">
        <f t="shared" si="1251"/>
        <v>Taiwan</v>
      </c>
      <c r="AT3477" s="9">
        <f t="shared" si="1252"/>
        <v>7</v>
      </c>
      <c r="AU3477">
        <f t="shared" si="1253"/>
        <v>0</v>
      </c>
      <c r="AV3477" s="9">
        <v>0</v>
      </c>
    </row>
    <row r="3478" spans="1:48" x14ac:dyDescent="0.35">
      <c r="A3478" t="s">
        <v>176</v>
      </c>
      <c r="B3478">
        <v>6</v>
      </c>
      <c r="C3478">
        <v>25</v>
      </c>
      <c r="D3478" t="s">
        <v>2300</v>
      </c>
      <c r="E3478">
        <v>2</v>
      </c>
      <c r="F3478">
        <v>2</v>
      </c>
      <c r="G3478">
        <v>2</v>
      </c>
      <c r="H3478">
        <v>-1</v>
      </c>
      <c r="I3478">
        <v>2</v>
      </c>
      <c r="J3478">
        <v>1</v>
      </c>
      <c r="K3478">
        <v>1</v>
      </c>
      <c r="L3478">
        <v>2</v>
      </c>
      <c r="M3478">
        <v>1</v>
      </c>
      <c r="N3478" t="s">
        <v>2775</v>
      </c>
      <c r="O3478" t="s">
        <v>2800</v>
      </c>
      <c r="P3478" t="s">
        <v>2809</v>
      </c>
      <c r="Q3478" t="s">
        <v>2814</v>
      </c>
      <c r="R3478">
        <v>0</v>
      </c>
      <c r="S3478">
        <v>4.53</v>
      </c>
      <c r="T3478">
        <v>-2.35</v>
      </c>
      <c r="U3478">
        <v>53.47</v>
      </c>
      <c r="V3478">
        <f t="shared" ref="V3478:AD3478" si="1254">IF(E3478&gt;0,1,IF(E3478&lt;0,0,-1))</f>
        <v>1</v>
      </c>
      <c r="W3478">
        <f t="shared" si="1254"/>
        <v>1</v>
      </c>
      <c r="X3478">
        <f t="shared" si="1254"/>
        <v>1</v>
      </c>
      <c r="Y3478">
        <f t="shared" si="1254"/>
        <v>0</v>
      </c>
      <c r="Z3478">
        <f t="shared" si="1254"/>
        <v>1</v>
      </c>
      <c r="AA3478">
        <f t="shared" si="1254"/>
        <v>1</v>
      </c>
      <c r="AB3478">
        <f t="shared" si="1254"/>
        <v>1</v>
      </c>
      <c r="AC3478">
        <f t="shared" si="1254"/>
        <v>1</v>
      </c>
      <c r="AD3478">
        <f t="shared" si="1254"/>
        <v>1</v>
      </c>
      <c r="AE3478" s="4" t="s">
        <v>2828</v>
      </c>
      <c r="AF3478" s="9" t="s">
        <v>2829</v>
      </c>
      <c r="AG3478">
        <v>1</v>
      </c>
      <c r="AH3478">
        <v>0</v>
      </c>
      <c r="AI3478">
        <v>0</v>
      </c>
      <c r="AJ3478">
        <v>1</v>
      </c>
      <c r="AK3478" s="9" t="s">
        <v>2840</v>
      </c>
      <c r="AL3478">
        <f t="shared" si="1250"/>
        <v>0</v>
      </c>
      <c r="AM3478">
        <f>IF(AND(INDIRECT(AN3478)='Sample Select backend'!$C$2,INDIRECT(AO3478)=1,INDIRECT(AP3478)='Sample Select backend'!$F$2,INDIRECT(AQ3478)=1,INDIRECT(AR3478)='Sample Select backend'!$M$2),1,0)</f>
        <v>0</v>
      </c>
      <c r="AN3478" t="str">
        <f>_xlfn.CONCAT('Sample Select backend'!$C$4,ROW(AN3478))</f>
        <v>AE3478</v>
      </c>
      <c r="AO3478" s="9" t="str">
        <f>_xlfn.CONCAT('Sample Select backend'!$J$2,ROW(AO3478))</f>
        <v>AJ3478</v>
      </c>
      <c r="AP3478" t="str">
        <f>_xlfn.CONCAT('Sample Select backend'!$F$4,ROW(AP3478))</f>
        <v>AF3478</v>
      </c>
      <c r="AQ3478" t="str">
        <f>_xlfn.CONCAT('Sample Select backend'!$I$10,ROW(AQ3478))</f>
        <v>R3478</v>
      </c>
      <c r="AR3478" t="str">
        <f>_xlfn.CONCAT('Sample Select backend'!$M$4,ROW(AR3478))</f>
        <v>AK3478</v>
      </c>
      <c r="AS3478" t="str">
        <f t="shared" si="1251"/>
        <v>Tajikistan</v>
      </c>
      <c r="AT3478" s="9">
        <f t="shared" si="1252"/>
        <v>25</v>
      </c>
      <c r="AU3478">
        <f t="shared" si="1253"/>
        <v>1</v>
      </c>
      <c r="AV3478" s="9">
        <v>0</v>
      </c>
    </row>
    <row r="3479" spans="1:48" x14ac:dyDescent="0.35">
      <c r="A3479" s="24" t="s">
        <v>176</v>
      </c>
      <c r="B3479" s="24">
        <v>5</v>
      </c>
      <c r="C3479" s="24" t="s">
        <v>204</v>
      </c>
      <c r="D3479" s="24" t="s">
        <v>4384</v>
      </c>
      <c r="E3479" s="24"/>
      <c r="O3479" t="s">
        <v>2800</v>
      </c>
      <c r="P3479" t="s">
        <v>2809</v>
      </c>
      <c r="Q3479" t="s">
        <v>2814</v>
      </c>
      <c r="R3479">
        <v>0</v>
      </c>
      <c r="S3479">
        <v>4.53</v>
      </c>
      <c r="T3479">
        <v>-2.35</v>
      </c>
      <c r="U3479">
        <v>53.47</v>
      </c>
      <c r="V3479">
        <v>-1</v>
      </c>
      <c r="W3479">
        <v>-1</v>
      </c>
      <c r="X3479">
        <v>-1</v>
      </c>
      <c r="Y3479">
        <v>-1</v>
      </c>
      <c r="Z3479">
        <v>-1</v>
      </c>
      <c r="AA3479">
        <v>-1</v>
      </c>
      <c r="AB3479">
        <v>-1</v>
      </c>
      <c r="AC3479">
        <v>-1</v>
      </c>
      <c r="AD3479">
        <v>-1</v>
      </c>
      <c r="AE3479" s="4" t="s">
        <v>2828</v>
      </c>
      <c r="AF3479" s="9" t="s">
        <v>2829</v>
      </c>
      <c r="AG3479">
        <v>1</v>
      </c>
      <c r="AH3479">
        <v>0</v>
      </c>
      <c r="AI3479">
        <v>0</v>
      </c>
      <c r="AJ3479">
        <v>1</v>
      </c>
      <c r="AK3479" s="9" t="s">
        <v>2840</v>
      </c>
      <c r="AL3479">
        <f t="shared" si="1250"/>
        <v>0</v>
      </c>
      <c r="AM3479">
        <f>IF(AND(INDIRECT(AN3479)='Sample Select backend'!$C$2,INDIRECT(AO3479)=1,INDIRECT(AP3479)='Sample Select backend'!$F$2,INDIRECT(AQ3479)=1,INDIRECT(AR3479)='Sample Select backend'!$M$2),1,0)</f>
        <v>0</v>
      </c>
      <c r="AN3479" t="str">
        <f>_xlfn.CONCAT('Sample Select backend'!$C$4,ROW(AN3479))</f>
        <v>AE3479</v>
      </c>
      <c r="AO3479" s="9" t="str">
        <f>_xlfn.CONCAT('Sample Select backend'!$J$2,ROW(AO3479))</f>
        <v>AJ3479</v>
      </c>
      <c r="AP3479" t="str">
        <f>_xlfn.CONCAT('Sample Select backend'!$F$4,ROW(AP3479))</f>
        <v>AF3479</v>
      </c>
      <c r="AQ3479" t="str">
        <f>_xlfn.CONCAT('Sample Select backend'!$I$10,ROW(AQ3479))</f>
        <v>R3479</v>
      </c>
      <c r="AR3479" t="str">
        <f>_xlfn.CONCAT('Sample Select backend'!$M$4,ROW(AR3479))</f>
        <v>AK3479</v>
      </c>
      <c r="AS3479" t="str">
        <f t="shared" si="1251"/>
        <v>Tajikistan</v>
      </c>
      <c r="AT3479" s="9" t="str">
        <f t="shared" si="1252"/>
        <v>General</v>
      </c>
      <c r="AU3479">
        <f t="shared" si="1253"/>
        <v>0</v>
      </c>
      <c r="AV3479" s="9">
        <v>0</v>
      </c>
    </row>
    <row r="3480" spans="1:48" x14ac:dyDescent="0.35">
      <c r="A3480" s="24" t="s">
        <v>176</v>
      </c>
      <c r="B3480" s="24">
        <v>4</v>
      </c>
      <c r="C3480" s="24" t="s">
        <v>206</v>
      </c>
      <c r="D3480" s="24" t="s">
        <v>4385</v>
      </c>
      <c r="E3480" s="24"/>
      <c r="O3480" t="s">
        <v>2800</v>
      </c>
      <c r="P3480" t="s">
        <v>2809</v>
      </c>
      <c r="Q3480" t="s">
        <v>2814</v>
      </c>
      <c r="R3480">
        <v>0</v>
      </c>
      <c r="S3480">
        <v>4.53</v>
      </c>
      <c r="T3480">
        <v>-2.35</v>
      </c>
      <c r="U3480">
        <v>53.47</v>
      </c>
      <c r="V3480">
        <v>-1</v>
      </c>
      <c r="W3480">
        <v>-1</v>
      </c>
      <c r="X3480">
        <v>-1</v>
      </c>
      <c r="Y3480">
        <v>-1</v>
      </c>
      <c r="Z3480">
        <v>-1</v>
      </c>
      <c r="AA3480">
        <v>-1</v>
      </c>
      <c r="AB3480">
        <v>-1</v>
      </c>
      <c r="AC3480">
        <v>-1</v>
      </c>
      <c r="AD3480">
        <v>-1</v>
      </c>
      <c r="AE3480" s="4" t="s">
        <v>2828</v>
      </c>
      <c r="AF3480" s="9" t="s">
        <v>2829</v>
      </c>
      <c r="AG3480">
        <v>1</v>
      </c>
      <c r="AH3480">
        <v>0</v>
      </c>
      <c r="AI3480">
        <v>0</v>
      </c>
      <c r="AJ3480">
        <v>1</v>
      </c>
      <c r="AK3480" s="9" t="s">
        <v>2840</v>
      </c>
      <c r="AL3480">
        <f t="shared" si="1250"/>
        <v>0</v>
      </c>
      <c r="AM3480">
        <f>IF(AND(INDIRECT(AN3480)='Sample Select backend'!$C$2,INDIRECT(AO3480)=1,INDIRECT(AP3480)='Sample Select backend'!$F$2,INDIRECT(AQ3480)=1,INDIRECT(AR3480)='Sample Select backend'!$M$2),1,0)</f>
        <v>0</v>
      </c>
      <c r="AN3480" t="str">
        <f>_xlfn.CONCAT('Sample Select backend'!$C$4,ROW(AN3480))</f>
        <v>AE3480</v>
      </c>
      <c r="AO3480" s="9" t="str">
        <f>_xlfn.CONCAT('Sample Select backend'!$J$2,ROW(AO3480))</f>
        <v>AJ3480</v>
      </c>
      <c r="AP3480" t="str">
        <f>_xlfn.CONCAT('Sample Select backend'!$F$4,ROW(AP3480))</f>
        <v>AF3480</v>
      </c>
      <c r="AQ3480" t="str">
        <f>_xlfn.CONCAT('Sample Select backend'!$I$10,ROW(AQ3480))</f>
        <v>R3480</v>
      </c>
      <c r="AR3480" t="str">
        <f>_xlfn.CONCAT('Sample Select backend'!$M$4,ROW(AR3480))</f>
        <v>AK3480</v>
      </c>
      <c r="AS3480" t="str">
        <f t="shared" si="1251"/>
        <v>Tajikistan</v>
      </c>
      <c r="AT3480" s="9" t="str">
        <f t="shared" si="1252"/>
        <v>Tax exemption/waiver/suspension</v>
      </c>
      <c r="AU3480">
        <f t="shared" si="1253"/>
        <v>0</v>
      </c>
      <c r="AV3480" s="9">
        <v>0</v>
      </c>
    </row>
    <row r="3481" spans="1:48" x14ac:dyDescent="0.35">
      <c r="A3481" s="24" t="s">
        <v>176</v>
      </c>
      <c r="B3481" s="24">
        <v>6</v>
      </c>
      <c r="C3481" s="24">
        <v>25</v>
      </c>
      <c r="D3481" s="24" t="s">
        <v>4386</v>
      </c>
      <c r="E3481" s="24"/>
      <c r="O3481" t="s">
        <v>2800</v>
      </c>
      <c r="P3481" t="s">
        <v>2809</v>
      </c>
      <c r="Q3481" t="s">
        <v>2814</v>
      </c>
      <c r="R3481">
        <v>0</v>
      </c>
      <c r="S3481">
        <v>4.53</v>
      </c>
      <c r="T3481">
        <v>-2.35</v>
      </c>
      <c r="U3481">
        <v>53.47</v>
      </c>
      <c r="V3481">
        <v>-1</v>
      </c>
      <c r="W3481">
        <v>-1</v>
      </c>
      <c r="X3481">
        <v>-1</v>
      </c>
      <c r="Y3481">
        <v>-1</v>
      </c>
      <c r="Z3481">
        <v>-1</v>
      </c>
      <c r="AA3481">
        <v>-1</v>
      </c>
      <c r="AB3481">
        <v>-1</v>
      </c>
      <c r="AC3481">
        <v>-1</v>
      </c>
      <c r="AD3481">
        <v>-1</v>
      </c>
      <c r="AE3481" s="4" t="s">
        <v>2828</v>
      </c>
      <c r="AF3481" s="9" t="s">
        <v>2829</v>
      </c>
      <c r="AG3481">
        <v>1</v>
      </c>
      <c r="AH3481">
        <v>0</v>
      </c>
      <c r="AI3481">
        <v>0</v>
      </c>
      <c r="AJ3481">
        <v>1</v>
      </c>
      <c r="AK3481" s="9" t="s">
        <v>2840</v>
      </c>
      <c r="AL3481">
        <f t="shared" si="1250"/>
        <v>0</v>
      </c>
      <c r="AM3481">
        <f>IF(AND(INDIRECT(AN3481)='Sample Select backend'!$C$2,INDIRECT(AO3481)=1,INDIRECT(AP3481)='Sample Select backend'!$F$2,INDIRECT(AQ3481)=1,INDIRECT(AR3481)='Sample Select backend'!$M$2),1,0)</f>
        <v>0</v>
      </c>
      <c r="AN3481" t="str">
        <f>_xlfn.CONCAT('Sample Select backend'!$C$4,ROW(AN3481))</f>
        <v>AE3481</v>
      </c>
      <c r="AO3481" s="9" t="str">
        <f>_xlfn.CONCAT('Sample Select backend'!$J$2,ROW(AO3481))</f>
        <v>AJ3481</v>
      </c>
      <c r="AP3481" t="str">
        <f>_xlfn.CONCAT('Sample Select backend'!$F$4,ROW(AP3481))</f>
        <v>AF3481</v>
      </c>
      <c r="AQ3481" t="str">
        <f>_xlfn.CONCAT('Sample Select backend'!$I$10,ROW(AQ3481))</f>
        <v>R3481</v>
      </c>
      <c r="AR3481" t="str">
        <f>_xlfn.CONCAT('Sample Select backend'!$M$4,ROW(AR3481))</f>
        <v>AK3481</v>
      </c>
      <c r="AS3481" t="str">
        <f t="shared" si="1251"/>
        <v>Tajikistan</v>
      </c>
      <c r="AT3481" s="9">
        <f t="shared" si="1252"/>
        <v>25</v>
      </c>
      <c r="AU3481">
        <f t="shared" si="1253"/>
        <v>0</v>
      </c>
      <c r="AV3481" s="9">
        <v>0</v>
      </c>
    </row>
    <row r="3482" spans="1:48" x14ac:dyDescent="0.35">
      <c r="A3482" s="24" t="s">
        <v>176</v>
      </c>
      <c r="B3482" s="24">
        <v>6</v>
      </c>
      <c r="C3482" s="24">
        <v>25</v>
      </c>
      <c r="D3482" s="24" t="s">
        <v>4387</v>
      </c>
      <c r="E3482" s="24"/>
      <c r="O3482" t="s">
        <v>2800</v>
      </c>
      <c r="P3482" t="s">
        <v>2809</v>
      </c>
      <c r="Q3482" t="s">
        <v>2814</v>
      </c>
      <c r="R3482">
        <v>0</v>
      </c>
      <c r="S3482">
        <v>4.53</v>
      </c>
      <c r="T3482">
        <v>-2.35</v>
      </c>
      <c r="U3482">
        <v>53.47</v>
      </c>
      <c r="V3482">
        <v>-1</v>
      </c>
      <c r="W3482">
        <v>-1</v>
      </c>
      <c r="X3482">
        <v>-1</v>
      </c>
      <c r="Y3482">
        <v>-1</v>
      </c>
      <c r="Z3482">
        <v>-1</v>
      </c>
      <c r="AA3482">
        <v>-1</v>
      </c>
      <c r="AB3482">
        <v>-1</v>
      </c>
      <c r="AC3482">
        <v>-1</v>
      </c>
      <c r="AD3482">
        <v>-1</v>
      </c>
      <c r="AE3482" s="4" t="s">
        <v>2828</v>
      </c>
      <c r="AF3482" s="9" t="s">
        <v>2829</v>
      </c>
      <c r="AG3482">
        <v>1</v>
      </c>
      <c r="AH3482">
        <v>0</v>
      </c>
      <c r="AI3482">
        <v>0</v>
      </c>
      <c r="AJ3482">
        <v>1</v>
      </c>
      <c r="AK3482" s="9" t="s">
        <v>2840</v>
      </c>
      <c r="AL3482">
        <f t="shared" si="1250"/>
        <v>0</v>
      </c>
      <c r="AM3482">
        <f>IF(AND(INDIRECT(AN3482)='Sample Select backend'!$C$2,INDIRECT(AO3482)=1,INDIRECT(AP3482)='Sample Select backend'!$F$2,INDIRECT(AQ3482)=1,INDIRECT(AR3482)='Sample Select backend'!$M$2),1,0)</f>
        <v>0</v>
      </c>
      <c r="AN3482" t="str">
        <f>_xlfn.CONCAT('Sample Select backend'!$C$4,ROW(AN3482))</f>
        <v>AE3482</v>
      </c>
      <c r="AO3482" s="9" t="str">
        <f>_xlfn.CONCAT('Sample Select backend'!$J$2,ROW(AO3482))</f>
        <v>AJ3482</v>
      </c>
      <c r="AP3482" t="str">
        <f>_xlfn.CONCAT('Sample Select backend'!$F$4,ROW(AP3482))</f>
        <v>AF3482</v>
      </c>
      <c r="AQ3482" t="str">
        <f>_xlfn.CONCAT('Sample Select backend'!$I$10,ROW(AQ3482))</f>
        <v>R3482</v>
      </c>
      <c r="AR3482" t="str">
        <f>_xlfn.CONCAT('Sample Select backend'!$M$4,ROW(AR3482))</f>
        <v>AK3482</v>
      </c>
      <c r="AS3482" t="str">
        <f t="shared" si="1251"/>
        <v>Tajikistan</v>
      </c>
      <c r="AT3482" s="9">
        <f t="shared" si="1252"/>
        <v>25</v>
      </c>
      <c r="AU3482">
        <f t="shared" si="1253"/>
        <v>0</v>
      </c>
      <c r="AV3482" s="9">
        <v>0</v>
      </c>
    </row>
    <row r="3483" spans="1:48" x14ac:dyDescent="0.35">
      <c r="A3483" s="24" t="s">
        <v>176</v>
      </c>
      <c r="B3483" s="24">
        <v>6</v>
      </c>
      <c r="C3483" s="24">
        <v>28</v>
      </c>
      <c r="D3483" s="24" t="s">
        <v>4388</v>
      </c>
      <c r="E3483" s="24"/>
      <c r="O3483" t="s">
        <v>2800</v>
      </c>
      <c r="P3483" t="s">
        <v>2809</v>
      </c>
      <c r="Q3483" t="s">
        <v>2814</v>
      </c>
      <c r="R3483">
        <v>0</v>
      </c>
      <c r="S3483">
        <v>4.53</v>
      </c>
      <c r="T3483">
        <v>-2.35</v>
      </c>
      <c r="U3483">
        <v>53.47</v>
      </c>
      <c r="V3483">
        <v>-1</v>
      </c>
      <c r="W3483">
        <v>-1</v>
      </c>
      <c r="X3483">
        <v>-1</v>
      </c>
      <c r="Y3483">
        <v>-1</v>
      </c>
      <c r="Z3483">
        <v>-1</v>
      </c>
      <c r="AA3483">
        <v>-1</v>
      </c>
      <c r="AB3483">
        <v>-1</v>
      </c>
      <c r="AC3483">
        <v>-1</v>
      </c>
      <c r="AD3483">
        <v>-1</v>
      </c>
      <c r="AE3483" s="4" t="s">
        <v>2828</v>
      </c>
      <c r="AF3483" s="9" t="s">
        <v>2829</v>
      </c>
      <c r="AG3483">
        <v>1</v>
      </c>
      <c r="AH3483">
        <v>0</v>
      </c>
      <c r="AI3483">
        <v>0</v>
      </c>
      <c r="AJ3483">
        <v>1</v>
      </c>
      <c r="AK3483" s="9" t="s">
        <v>2840</v>
      </c>
      <c r="AL3483">
        <f t="shared" si="1250"/>
        <v>0</v>
      </c>
      <c r="AM3483">
        <f>IF(AND(INDIRECT(AN3483)='Sample Select backend'!$C$2,INDIRECT(AO3483)=1,INDIRECT(AP3483)='Sample Select backend'!$F$2,INDIRECT(AQ3483)=1,INDIRECT(AR3483)='Sample Select backend'!$M$2),1,0)</f>
        <v>0</v>
      </c>
      <c r="AN3483" t="str">
        <f>_xlfn.CONCAT('Sample Select backend'!$C$4,ROW(AN3483))</f>
        <v>AE3483</v>
      </c>
      <c r="AO3483" s="9" t="str">
        <f>_xlfn.CONCAT('Sample Select backend'!$J$2,ROW(AO3483))</f>
        <v>AJ3483</v>
      </c>
      <c r="AP3483" t="str">
        <f>_xlfn.CONCAT('Sample Select backend'!$F$4,ROW(AP3483))</f>
        <v>AF3483</v>
      </c>
      <c r="AQ3483" t="str">
        <f>_xlfn.CONCAT('Sample Select backend'!$I$10,ROW(AQ3483))</f>
        <v>R3483</v>
      </c>
      <c r="AR3483" t="str">
        <f>_xlfn.CONCAT('Sample Select backend'!$M$4,ROW(AR3483))</f>
        <v>AK3483</v>
      </c>
      <c r="AS3483" t="str">
        <f t="shared" si="1251"/>
        <v>Tajikistan</v>
      </c>
      <c r="AT3483" s="9">
        <f t="shared" si="1252"/>
        <v>28</v>
      </c>
      <c r="AU3483">
        <f t="shared" si="1253"/>
        <v>0</v>
      </c>
      <c r="AV3483" s="9">
        <v>0</v>
      </c>
    </row>
    <row r="3484" spans="1:48" x14ac:dyDescent="0.35">
      <c r="A3484" s="24" t="s">
        <v>176</v>
      </c>
      <c r="B3484" s="24">
        <v>5</v>
      </c>
      <c r="C3484" s="24" t="s">
        <v>204</v>
      </c>
      <c r="D3484" s="24" t="s">
        <v>4389</v>
      </c>
      <c r="E3484" s="24"/>
      <c r="O3484" t="s">
        <v>2800</v>
      </c>
      <c r="P3484" t="s">
        <v>2809</v>
      </c>
      <c r="Q3484" t="s">
        <v>2814</v>
      </c>
      <c r="R3484">
        <v>0</v>
      </c>
      <c r="S3484">
        <v>4.53</v>
      </c>
      <c r="T3484">
        <v>-2.35</v>
      </c>
      <c r="U3484">
        <v>53.47</v>
      </c>
      <c r="V3484">
        <v>-1</v>
      </c>
      <c r="W3484">
        <v>-1</v>
      </c>
      <c r="X3484">
        <v>-1</v>
      </c>
      <c r="Y3484">
        <v>-1</v>
      </c>
      <c r="Z3484">
        <v>-1</v>
      </c>
      <c r="AA3484">
        <v>-1</v>
      </c>
      <c r="AB3484">
        <v>-1</v>
      </c>
      <c r="AC3484">
        <v>-1</v>
      </c>
      <c r="AD3484">
        <v>-1</v>
      </c>
      <c r="AE3484" s="4" t="s">
        <v>2828</v>
      </c>
      <c r="AF3484" s="9" t="s">
        <v>2829</v>
      </c>
      <c r="AG3484">
        <v>1</v>
      </c>
      <c r="AH3484">
        <v>0</v>
      </c>
      <c r="AI3484">
        <v>0</v>
      </c>
      <c r="AJ3484">
        <v>1</v>
      </c>
      <c r="AK3484" s="9" t="s">
        <v>2840</v>
      </c>
      <c r="AL3484">
        <f t="shared" si="1250"/>
        <v>0</v>
      </c>
      <c r="AM3484">
        <f>IF(AND(INDIRECT(AN3484)='Sample Select backend'!$C$2,INDIRECT(AO3484)=1,INDIRECT(AP3484)='Sample Select backend'!$F$2,INDIRECT(AQ3484)=1,INDIRECT(AR3484)='Sample Select backend'!$M$2),1,0)</f>
        <v>0</v>
      </c>
      <c r="AN3484" t="str">
        <f>_xlfn.CONCAT('Sample Select backend'!$C$4,ROW(AN3484))</f>
        <v>AE3484</v>
      </c>
      <c r="AO3484" s="9" t="str">
        <f>_xlfn.CONCAT('Sample Select backend'!$J$2,ROW(AO3484))</f>
        <v>AJ3484</v>
      </c>
      <c r="AP3484" t="str">
        <f>_xlfn.CONCAT('Sample Select backend'!$F$4,ROW(AP3484))</f>
        <v>AF3484</v>
      </c>
      <c r="AQ3484" t="str">
        <f>_xlfn.CONCAT('Sample Select backend'!$I$10,ROW(AQ3484))</f>
        <v>R3484</v>
      </c>
      <c r="AR3484" t="str">
        <f>_xlfn.CONCAT('Sample Select backend'!$M$4,ROW(AR3484))</f>
        <v>AK3484</v>
      </c>
      <c r="AS3484" t="str">
        <f t="shared" si="1251"/>
        <v>Tajikistan</v>
      </c>
      <c r="AT3484" s="9" t="str">
        <f t="shared" si="1252"/>
        <v>General</v>
      </c>
      <c r="AU3484">
        <f t="shared" si="1253"/>
        <v>0</v>
      </c>
      <c r="AV3484" s="9">
        <v>0</v>
      </c>
    </row>
    <row r="3485" spans="1:48" x14ac:dyDescent="0.35">
      <c r="A3485" s="24" t="s">
        <v>176</v>
      </c>
      <c r="B3485" s="24">
        <v>6</v>
      </c>
      <c r="C3485" s="24">
        <v>28</v>
      </c>
      <c r="D3485" s="24" t="s">
        <v>4390</v>
      </c>
      <c r="E3485" s="24"/>
      <c r="O3485" t="s">
        <v>2800</v>
      </c>
      <c r="P3485" t="s">
        <v>2809</v>
      </c>
      <c r="Q3485" t="s">
        <v>2814</v>
      </c>
      <c r="R3485">
        <v>0</v>
      </c>
      <c r="S3485">
        <v>4.53</v>
      </c>
      <c r="T3485">
        <v>-2.35</v>
      </c>
      <c r="U3485">
        <v>53.47</v>
      </c>
      <c r="V3485">
        <v>-1</v>
      </c>
      <c r="W3485">
        <v>-1</v>
      </c>
      <c r="X3485">
        <v>-1</v>
      </c>
      <c r="Y3485">
        <v>-1</v>
      </c>
      <c r="Z3485">
        <v>-1</v>
      </c>
      <c r="AA3485">
        <v>-1</v>
      </c>
      <c r="AB3485">
        <v>-1</v>
      </c>
      <c r="AC3485">
        <v>-1</v>
      </c>
      <c r="AD3485">
        <v>-1</v>
      </c>
      <c r="AE3485" s="4" t="s">
        <v>2828</v>
      </c>
      <c r="AF3485" s="9" t="s">
        <v>2829</v>
      </c>
      <c r="AG3485">
        <v>1</v>
      </c>
      <c r="AH3485">
        <v>0</v>
      </c>
      <c r="AI3485">
        <v>0</v>
      </c>
      <c r="AJ3485">
        <v>1</v>
      </c>
      <c r="AK3485" s="9" t="s">
        <v>2840</v>
      </c>
      <c r="AL3485">
        <f t="shared" si="1250"/>
        <v>0</v>
      </c>
      <c r="AM3485">
        <f>IF(AND(INDIRECT(AN3485)='Sample Select backend'!$C$2,INDIRECT(AO3485)=1,INDIRECT(AP3485)='Sample Select backend'!$F$2,INDIRECT(AQ3485)=1,INDIRECT(AR3485)='Sample Select backend'!$M$2),1,0)</f>
        <v>0</v>
      </c>
      <c r="AN3485" t="str">
        <f>_xlfn.CONCAT('Sample Select backend'!$C$4,ROW(AN3485))</f>
        <v>AE3485</v>
      </c>
      <c r="AO3485" s="9" t="str">
        <f>_xlfn.CONCAT('Sample Select backend'!$J$2,ROW(AO3485))</f>
        <v>AJ3485</v>
      </c>
      <c r="AP3485" t="str">
        <f>_xlfn.CONCAT('Sample Select backend'!$F$4,ROW(AP3485))</f>
        <v>AF3485</v>
      </c>
      <c r="AQ3485" t="str">
        <f>_xlfn.CONCAT('Sample Select backend'!$I$10,ROW(AQ3485))</f>
        <v>R3485</v>
      </c>
      <c r="AR3485" t="str">
        <f>_xlfn.CONCAT('Sample Select backend'!$M$4,ROW(AR3485))</f>
        <v>AK3485</v>
      </c>
      <c r="AS3485" t="str">
        <f t="shared" si="1251"/>
        <v>Tajikistan</v>
      </c>
      <c r="AT3485" s="9">
        <f t="shared" si="1252"/>
        <v>28</v>
      </c>
      <c r="AU3485">
        <f t="shared" si="1253"/>
        <v>0</v>
      </c>
      <c r="AV3485" s="9">
        <v>0</v>
      </c>
    </row>
    <row r="3486" spans="1:48" x14ac:dyDescent="0.35">
      <c r="A3486" s="24" t="s">
        <v>176</v>
      </c>
      <c r="B3486" s="24">
        <v>1</v>
      </c>
      <c r="C3486" s="24" t="s">
        <v>201</v>
      </c>
      <c r="D3486" s="24" t="s">
        <v>4391</v>
      </c>
      <c r="E3486" s="24"/>
      <c r="O3486" t="s">
        <v>2800</v>
      </c>
      <c r="P3486" t="s">
        <v>2809</v>
      </c>
      <c r="Q3486" t="s">
        <v>2814</v>
      </c>
      <c r="R3486">
        <v>0</v>
      </c>
      <c r="S3486">
        <v>4.53</v>
      </c>
      <c r="T3486">
        <v>-2.35</v>
      </c>
      <c r="U3486">
        <v>53.47</v>
      </c>
      <c r="V3486">
        <v>-1</v>
      </c>
      <c r="W3486">
        <v>-1</v>
      </c>
      <c r="X3486">
        <v>-1</v>
      </c>
      <c r="Y3486">
        <v>-1</v>
      </c>
      <c r="Z3486">
        <v>-1</v>
      </c>
      <c r="AA3486">
        <v>-1</v>
      </c>
      <c r="AB3486">
        <v>-1</v>
      </c>
      <c r="AC3486">
        <v>-1</v>
      </c>
      <c r="AD3486">
        <v>-1</v>
      </c>
      <c r="AE3486" s="4" t="s">
        <v>2828</v>
      </c>
      <c r="AF3486" s="9" t="s">
        <v>2829</v>
      </c>
      <c r="AG3486">
        <v>1</v>
      </c>
      <c r="AH3486">
        <v>0</v>
      </c>
      <c r="AI3486">
        <v>0</v>
      </c>
      <c r="AJ3486">
        <v>1</v>
      </c>
      <c r="AK3486" s="9" t="s">
        <v>2840</v>
      </c>
      <c r="AL3486">
        <f t="shared" si="1250"/>
        <v>0</v>
      </c>
      <c r="AM3486">
        <f>IF(AND(INDIRECT(AN3486)='Sample Select backend'!$C$2,INDIRECT(AO3486)=1,INDIRECT(AP3486)='Sample Select backend'!$F$2,INDIRECT(AQ3486)=1,INDIRECT(AR3486)='Sample Select backend'!$M$2),1,0)</f>
        <v>0</v>
      </c>
      <c r="AN3486" t="str">
        <f>_xlfn.CONCAT('Sample Select backend'!$C$4,ROW(AN3486))</f>
        <v>AE3486</v>
      </c>
      <c r="AO3486" s="9" t="str">
        <f>_xlfn.CONCAT('Sample Select backend'!$J$2,ROW(AO3486))</f>
        <v>AJ3486</v>
      </c>
      <c r="AP3486" t="str">
        <f>_xlfn.CONCAT('Sample Select backend'!$F$4,ROW(AP3486))</f>
        <v>AF3486</v>
      </c>
      <c r="AQ3486" t="str">
        <f>_xlfn.CONCAT('Sample Select backend'!$I$10,ROW(AQ3486))</f>
        <v>R3486</v>
      </c>
      <c r="AR3486" t="str">
        <f>_xlfn.CONCAT('Sample Select backend'!$M$4,ROW(AR3486))</f>
        <v>AK3486</v>
      </c>
      <c r="AS3486" t="str">
        <f t="shared" si="1251"/>
        <v>Tajikistan</v>
      </c>
      <c r="AT3486" s="9" t="str">
        <f t="shared" si="1252"/>
        <v>Other</v>
      </c>
      <c r="AU3486">
        <f t="shared" si="1253"/>
        <v>0</v>
      </c>
      <c r="AV3486" s="9">
        <v>0</v>
      </c>
    </row>
    <row r="3487" spans="1:48" x14ac:dyDescent="0.35">
      <c r="A3487" s="24" t="s">
        <v>176</v>
      </c>
      <c r="B3487" s="24">
        <v>9</v>
      </c>
      <c r="C3487" s="24">
        <v>34</v>
      </c>
      <c r="D3487" s="24" t="s">
        <v>4392</v>
      </c>
      <c r="E3487" s="24"/>
      <c r="O3487" t="s">
        <v>2800</v>
      </c>
      <c r="P3487" t="s">
        <v>2809</v>
      </c>
      <c r="Q3487" t="s">
        <v>2814</v>
      </c>
      <c r="R3487">
        <v>0</v>
      </c>
      <c r="S3487">
        <v>4.53</v>
      </c>
      <c r="T3487">
        <v>-2.35</v>
      </c>
      <c r="U3487">
        <v>53.47</v>
      </c>
      <c r="V3487">
        <v>-1</v>
      </c>
      <c r="W3487">
        <v>-1</v>
      </c>
      <c r="X3487">
        <v>-1</v>
      </c>
      <c r="Y3487">
        <v>-1</v>
      </c>
      <c r="Z3487">
        <v>-1</v>
      </c>
      <c r="AA3487">
        <v>-1</v>
      </c>
      <c r="AB3487">
        <v>-1</v>
      </c>
      <c r="AC3487">
        <v>-1</v>
      </c>
      <c r="AD3487">
        <v>-1</v>
      </c>
      <c r="AE3487" s="4" t="s">
        <v>2828</v>
      </c>
      <c r="AF3487" s="9" t="s">
        <v>2829</v>
      </c>
      <c r="AG3487">
        <v>1</v>
      </c>
      <c r="AH3487">
        <v>0</v>
      </c>
      <c r="AI3487">
        <v>0</v>
      </c>
      <c r="AJ3487">
        <v>1</v>
      </c>
      <c r="AK3487" s="9" t="s">
        <v>2840</v>
      </c>
      <c r="AL3487">
        <f t="shared" si="1250"/>
        <v>0</v>
      </c>
      <c r="AM3487">
        <f>IF(AND(INDIRECT(AN3487)='Sample Select backend'!$C$2,INDIRECT(AO3487)=1,INDIRECT(AP3487)='Sample Select backend'!$F$2,INDIRECT(AQ3487)=1,INDIRECT(AR3487)='Sample Select backend'!$M$2),1,0)</f>
        <v>0</v>
      </c>
      <c r="AN3487" t="str">
        <f>_xlfn.CONCAT('Sample Select backend'!$C$4,ROW(AN3487))</f>
        <v>AE3487</v>
      </c>
      <c r="AO3487" s="9" t="str">
        <f>_xlfn.CONCAT('Sample Select backend'!$J$2,ROW(AO3487))</f>
        <v>AJ3487</v>
      </c>
      <c r="AP3487" t="str">
        <f>_xlfn.CONCAT('Sample Select backend'!$F$4,ROW(AP3487))</f>
        <v>AF3487</v>
      </c>
      <c r="AQ3487" t="str">
        <f>_xlfn.CONCAT('Sample Select backend'!$I$10,ROW(AQ3487))</f>
        <v>R3487</v>
      </c>
      <c r="AR3487" t="str">
        <f>_xlfn.CONCAT('Sample Select backend'!$M$4,ROW(AR3487))</f>
        <v>AK3487</v>
      </c>
      <c r="AS3487" t="str">
        <f t="shared" si="1251"/>
        <v>Tajikistan</v>
      </c>
      <c r="AT3487" s="9">
        <f t="shared" si="1252"/>
        <v>34</v>
      </c>
      <c r="AU3487">
        <f t="shared" si="1253"/>
        <v>0</v>
      </c>
      <c r="AV3487" s="9">
        <v>0</v>
      </c>
    </row>
    <row r="3488" spans="1:48" x14ac:dyDescent="0.35">
      <c r="A3488" s="24" t="s">
        <v>176</v>
      </c>
      <c r="B3488" s="24">
        <v>6</v>
      </c>
      <c r="C3488" s="24">
        <v>28</v>
      </c>
      <c r="D3488" s="24" t="s">
        <v>4393</v>
      </c>
      <c r="E3488" s="24"/>
      <c r="O3488" t="s">
        <v>2800</v>
      </c>
      <c r="P3488" t="s">
        <v>2809</v>
      </c>
      <c r="Q3488" t="s">
        <v>2814</v>
      </c>
      <c r="R3488">
        <v>0</v>
      </c>
      <c r="S3488">
        <v>4.53</v>
      </c>
      <c r="T3488">
        <v>-2.35</v>
      </c>
      <c r="U3488">
        <v>53.47</v>
      </c>
      <c r="V3488">
        <v>-1</v>
      </c>
      <c r="W3488">
        <v>-1</v>
      </c>
      <c r="X3488">
        <v>-1</v>
      </c>
      <c r="Y3488">
        <v>-1</v>
      </c>
      <c r="Z3488">
        <v>-1</v>
      </c>
      <c r="AA3488">
        <v>-1</v>
      </c>
      <c r="AB3488">
        <v>-1</v>
      </c>
      <c r="AC3488">
        <v>-1</v>
      </c>
      <c r="AD3488">
        <v>-1</v>
      </c>
      <c r="AE3488" s="4" t="s">
        <v>2828</v>
      </c>
      <c r="AF3488" s="9" t="s">
        <v>2829</v>
      </c>
      <c r="AG3488">
        <v>1</v>
      </c>
      <c r="AH3488">
        <v>0</v>
      </c>
      <c r="AI3488">
        <v>0</v>
      </c>
      <c r="AJ3488">
        <v>1</v>
      </c>
      <c r="AK3488" s="9" t="s">
        <v>2840</v>
      </c>
      <c r="AL3488">
        <f t="shared" si="1250"/>
        <v>0</v>
      </c>
      <c r="AM3488">
        <f>IF(AND(INDIRECT(AN3488)='Sample Select backend'!$C$2,INDIRECT(AO3488)=1,INDIRECT(AP3488)='Sample Select backend'!$F$2,INDIRECT(AQ3488)=1,INDIRECT(AR3488)='Sample Select backend'!$M$2),1,0)</f>
        <v>0</v>
      </c>
      <c r="AN3488" t="str">
        <f>_xlfn.CONCAT('Sample Select backend'!$C$4,ROW(AN3488))</f>
        <v>AE3488</v>
      </c>
      <c r="AO3488" s="9" t="str">
        <f>_xlfn.CONCAT('Sample Select backend'!$J$2,ROW(AO3488))</f>
        <v>AJ3488</v>
      </c>
      <c r="AP3488" t="str">
        <f>_xlfn.CONCAT('Sample Select backend'!$F$4,ROW(AP3488))</f>
        <v>AF3488</v>
      </c>
      <c r="AQ3488" t="str">
        <f>_xlfn.CONCAT('Sample Select backend'!$I$10,ROW(AQ3488))</f>
        <v>R3488</v>
      </c>
      <c r="AR3488" t="str">
        <f>_xlfn.CONCAT('Sample Select backend'!$M$4,ROW(AR3488))</f>
        <v>AK3488</v>
      </c>
      <c r="AS3488" t="str">
        <f t="shared" si="1251"/>
        <v>Tajikistan</v>
      </c>
      <c r="AT3488" s="9">
        <f t="shared" si="1252"/>
        <v>28</v>
      </c>
      <c r="AU3488">
        <f t="shared" si="1253"/>
        <v>0</v>
      </c>
      <c r="AV3488" s="9">
        <v>0</v>
      </c>
    </row>
    <row r="3489" spans="1:48" x14ac:dyDescent="0.35">
      <c r="A3489" s="24" t="s">
        <v>176</v>
      </c>
      <c r="B3489" s="24" t="s">
        <v>201</v>
      </c>
      <c r="C3489" s="24" t="s">
        <v>201</v>
      </c>
      <c r="D3489" s="24" t="s">
        <v>4394</v>
      </c>
      <c r="E3489" s="24"/>
      <c r="O3489" t="s">
        <v>2800</v>
      </c>
      <c r="P3489" t="s">
        <v>2809</v>
      </c>
      <c r="Q3489" t="s">
        <v>2814</v>
      </c>
      <c r="R3489">
        <v>0</v>
      </c>
      <c r="S3489">
        <v>4.53</v>
      </c>
      <c r="T3489">
        <v>-2.35</v>
      </c>
      <c r="U3489">
        <v>53.47</v>
      </c>
      <c r="V3489">
        <v>-1</v>
      </c>
      <c r="W3489">
        <v>-1</v>
      </c>
      <c r="X3489">
        <v>-1</v>
      </c>
      <c r="Y3489">
        <v>-1</v>
      </c>
      <c r="Z3489">
        <v>-1</v>
      </c>
      <c r="AA3489">
        <v>-1</v>
      </c>
      <c r="AB3489">
        <v>-1</v>
      </c>
      <c r="AC3489">
        <v>-1</v>
      </c>
      <c r="AD3489">
        <v>-1</v>
      </c>
      <c r="AE3489" s="4" t="s">
        <v>2828</v>
      </c>
      <c r="AF3489" s="9" t="s">
        <v>2829</v>
      </c>
      <c r="AG3489">
        <v>1</v>
      </c>
      <c r="AH3489">
        <v>0</v>
      </c>
      <c r="AI3489">
        <v>0</v>
      </c>
      <c r="AJ3489">
        <v>1</v>
      </c>
      <c r="AK3489" s="9" t="s">
        <v>2840</v>
      </c>
      <c r="AL3489">
        <f t="shared" si="1250"/>
        <v>1</v>
      </c>
      <c r="AM3489">
        <f>IF(AND(INDIRECT(AN3489)='Sample Select backend'!$C$2,INDIRECT(AO3489)=1,INDIRECT(AP3489)='Sample Select backend'!$F$2,INDIRECT(AQ3489)=1,INDIRECT(AR3489)='Sample Select backend'!$M$2),1,0)</f>
        <v>0</v>
      </c>
      <c r="AN3489" t="str">
        <f>_xlfn.CONCAT('Sample Select backend'!$C$4,ROW(AN3489))</f>
        <v>AE3489</v>
      </c>
      <c r="AO3489" s="9" t="str">
        <f>_xlfn.CONCAT('Sample Select backend'!$J$2,ROW(AO3489))</f>
        <v>AJ3489</v>
      </c>
      <c r="AP3489" t="str">
        <f>_xlfn.CONCAT('Sample Select backend'!$F$4,ROW(AP3489))</f>
        <v>AF3489</v>
      </c>
      <c r="AQ3489" t="str">
        <f>_xlfn.CONCAT('Sample Select backend'!$I$10,ROW(AQ3489))</f>
        <v>R3489</v>
      </c>
      <c r="AR3489" t="str">
        <f>_xlfn.CONCAT('Sample Select backend'!$M$4,ROW(AR3489))</f>
        <v>AK3489</v>
      </c>
      <c r="AS3489" t="str">
        <f t="shared" si="1251"/>
        <v>Tajikistan</v>
      </c>
      <c r="AT3489" s="9" t="str">
        <f t="shared" si="1252"/>
        <v>Other</v>
      </c>
      <c r="AU3489">
        <f t="shared" si="1253"/>
        <v>0</v>
      </c>
      <c r="AV3489" s="9">
        <v>0</v>
      </c>
    </row>
    <row r="3490" spans="1:48" x14ac:dyDescent="0.35">
      <c r="A3490" s="24" t="s">
        <v>176</v>
      </c>
      <c r="B3490" s="24">
        <v>2</v>
      </c>
      <c r="C3490" s="24" t="s">
        <v>206</v>
      </c>
      <c r="D3490" s="24" t="s">
        <v>4395</v>
      </c>
      <c r="E3490" s="24"/>
      <c r="O3490" t="s">
        <v>2800</v>
      </c>
      <c r="P3490" t="s">
        <v>2809</v>
      </c>
      <c r="Q3490" t="s">
        <v>2814</v>
      </c>
      <c r="R3490">
        <v>0</v>
      </c>
      <c r="S3490">
        <v>4.53</v>
      </c>
      <c r="T3490">
        <v>-2.35</v>
      </c>
      <c r="U3490">
        <v>53.47</v>
      </c>
      <c r="V3490">
        <v>-1</v>
      </c>
      <c r="W3490">
        <v>-1</v>
      </c>
      <c r="X3490">
        <v>-1</v>
      </c>
      <c r="Y3490">
        <v>-1</v>
      </c>
      <c r="Z3490">
        <v>-1</v>
      </c>
      <c r="AA3490">
        <v>-1</v>
      </c>
      <c r="AB3490">
        <v>-1</v>
      </c>
      <c r="AC3490">
        <v>-1</v>
      </c>
      <c r="AD3490">
        <v>-1</v>
      </c>
      <c r="AE3490" s="4" t="s">
        <v>2828</v>
      </c>
      <c r="AF3490" s="9" t="s">
        <v>2829</v>
      </c>
      <c r="AG3490">
        <v>1</v>
      </c>
      <c r="AH3490">
        <v>0</v>
      </c>
      <c r="AI3490">
        <v>0</v>
      </c>
      <c r="AJ3490">
        <v>1</v>
      </c>
      <c r="AK3490" s="9" t="s">
        <v>2840</v>
      </c>
      <c r="AL3490">
        <f t="shared" si="1250"/>
        <v>0</v>
      </c>
      <c r="AM3490">
        <f>IF(AND(INDIRECT(AN3490)='Sample Select backend'!$C$2,INDIRECT(AO3490)=1,INDIRECT(AP3490)='Sample Select backend'!$F$2,INDIRECT(AQ3490)=1,INDIRECT(AR3490)='Sample Select backend'!$M$2),1,0)</f>
        <v>0</v>
      </c>
      <c r="AN3490" t="str">
        <f>_xlfn.CONCAT('Sample Select backend'!$C$4,ROW(AN3490))</f>
        <v>AE3490</v>
      </c>
      <c r="AO3490" s="9" t="str">
        <f>_xlfn.CONCAT('Sample Select backend'!$J$2,ROW(AO3490))</f>
        <v>AJ3490</v>
      </c>
      <c r="AP3490" t="str">
        <f>_xlfn.CONCAT('Sample Select backend'!$F$4,ROW(AP3490))</f>
        <v>AF3490</v>
      </c>
      <c r="AQ3490" t="str">
        <f>_xlfn.CONCAT('Sample Select backend'!$I$10,ROW(AQ3490))</f>
        <v>R3490</v>
      </c>
      <c r="AR3490" t="str">
        <f>_xlfn.CONCAT('Sample Select backend'!$M$4,ROW(AR3490))</f>
        <v>AK3490</v>
      </c>
      <c r="AS3490" t="str">
        <f t="shared" si="1251"/>
        <v>Tajikistan</v>
      </c>
      <c r="AT3490" s="9" t="str">
        <f t="shared" si="1252"/>
        <v>Tax exemption/waiver/suspension</v>
      </c>
      <c r="AU3490">
        <f t="shared" si="1253"/>
        <v>0</v>
      </c>
      <c r="AV3490" s="9">
        <v>0</v>
      </c>
    </row>
    <row r="3491" spans="1:48" x14ac:dyDescent="0.35">
      <c r="A3491" s="24" t="s">
        <v>176</v>
      </c>
      <c r="B3491" s="24">
        <v>2</v>
      </c>
      <c r="C3491" s="24" t="s">
        <v>206</v>
      </c>
      <c r="D3491" s="24" t="s">
        <v>4396</v>
      </c>
      <c r="E3491" s="24"/>
      <c r="O3491" t="s">
        <v>2800</v>
      </c>
      <c r="P3491" t="s">
        <v>2809</v>
      </c>
      <c r="Q3491" t="s">
        <v>2814</v>
      </c>
      <c r="R3491">
        <v>0</v>
      </c>
      <c r="S3491">
        <v>4.53</v>
      </c>
      <c r="T3491">
        <v>-2.35</v>
      </c>
      <c r="U3491">
        <v>53.47</v>
      </c>
      <c r="V3491">
        <v>-1</v>
      </c>
      <c r="W3491">
        <v>-1</v>
      </c>
      <c r="X3491">
        <v>-1</v>
      </c>
      <c r="Y3491">
        <v>-1</v>
      </c>
      <c r="Z3491">
        <v>-1</v>
      </c>
      <c r="AA3491">
        <v>-1</v>
      </c>
      <c r="AB3491">
        <v>-1</v>
      </c>
      <c r="AC3491">
        <v>-1</v>
      </c>
      <c r="AD3491">
        <v>-1</v>
      </c>
      <c r="AE3491" s="4" t="s">
        <v>2828</v>
      </c>
      <c r="AF3491" s="9" t="s">
        <v>2829</v>
      </c>
      <c r="AG3491">
        <v>1</v>
      </c>
      <c r="AH3491">
        <v>0</v>
      </c>
      <c r="AI3491">
        <v>0</v>
      </c>
      <c r="AJ3491">
        <v>1</v>
      </c>
      <c r="AK3491" s="9" t="s">
        <v>2840</v>
      </c>
      <c r="AL3491">
        <f t="shared" si="1250"/>
        <v>0</v>
      </c>
      <c r="AM3491">
        <f>IF(AND(INDIRECT(AN3491)='Sample Select backend'!$C$2,INDIRECT(AO3491)=1,INDIRECT(AP3491)='Sample Select backend'!$F$2,INDIRECT(AQ3491)=1,INDIRECT(AR3491)='Sample Select backend'!$M$2),1,0)</f>
        <v>0</v>
      </c>
      <c r="AN3491" t="str">
        <f>_xlfn.CONCAT('Sample Select backend'!$C$4,ROW(AN3491))</f>
        <v>AE3491</v>
      </c>
      <c r="AO3491" s="9" t="str">
        <f>_xlfn.CONCAT('Sample Select backend'!$J$2,ROW(AO3491))</f>
        <v>AJ3491</v>
      </c>
      <c r="AP3491" t="str">
        <f>_xlfn.CONCAT('Sample Select backend'!$F$4,ROW(AP3491))</f>
        <v>AF3491</v>
      </c>
      <c r="AQ3491" t="str">
        <f>_xlfn.CONCAT('Sample Select backend'!$I$10,ROW(AQ3491))</f>
        <v>R3491</v>
      </c>
      <c r="AR3491" t="str">
        <f>_xlfn.CONCAT('Sample Select backend'!$M$4,ROW(AR3491))</f>
        <v>AK3491</v>
      </c>
      <c r="AS3491" t="str">
        <f t="shared" si="1251"/>
        <v>Tajikistan</v>
      </c>
      <c r="AT3491" s="9" t="str">
        <f t="shared" si="1252"/>
        <v>Tax exemption/waiver/suspension</v>
      </c>
      <c r="AU3491">
        <f t="shared" si="1253"/>
        <v>0</v>
      </c>
      <c r="AV3491" s="9">
        <v>0</v>
      </c>
    </row>
    <row r="3492" spans="1:48" x14ac:dyDescent="0.35">
      <c r="A3492" s="24" t="s">
        <v>176</v>
      </c>
      <c r="B3492" s="24">
        <v>3</v>
      </c>
      <c r="C3492" s="24" t="s">
        <v>206</v>
      </c>
      <c r="D3492" s="24" t="s">
        <v>4397</v>
      </c>
      <c r="E3492" s="24"/>
      <c r="O3492" t="s">
        <v>2800</v>
      </c>
      <c r="P3492" t="s">
        <v>2809</v>
      </c>
      <c r="Q3492" t="s">
        <v>2814</v>
      </c>
      <c r="R3492">
        <v>0</v>
      </c>
      <c r="S3492">
        <v>4.53</v>
      </c>
      <c r="T3492">
        <v>-2.35</v>
      </c>
      <c r="U3492">
        <v>53.47</v>
      </c>
      <c r="V3492">
        <v>-1</v>
      </c>
      <c r="W3492">
        <v>-1</v>
      </c>
      <c r="X3492">
        <v>-1</v>
      </c>
      <c r="Y3492">
        <v>-1</v>
      </c>
      <c r="Z3492">
        <v>-1</v>
      </c>
      <c r="AA3492">
        <v>-1</v>
      </c>
      <c r="AB3492">
        <v>-1</v>
      </c>
      <c r="AC3492">
        <v>-1</v>
      </c>
      <c r="AD3492">
        <v>-1</v>
      </c>
      <c r="AE3492" s="4" t="s">
        <v>2828</v>
      </c>
      <c r="AF3492" s="9" t="s">
        <v>2829</v>
      </c>
      <c r="AG3492">
        <v>1</v>
      </c>
      <c r="AH3492">
        <v>0</v>
      </c>
      <c r="AI3492">
        <v>0</v>
      </c>
      <c r="AJ3492">
        <v>1</v>
      </c>
      <c r="AK3492" s="9" t="s">
        <v>2840</v>
      </c>
      <c r="AL3492">
        <f t="shared" si="1250"/>
        <v>0</v>
      </c>
      <c r="AM3492">
        <f>IF(AND(INDIRECT(AN3492)='Sample Select backend'!$C$2,INDIRECT(AO3492)=1,INDIRECT(AP3492)='Sample Select backend'!$F$2,INDIRECT(AQ3492)=1,INDIRECT(AR3492)='Sample Select backend'!$M$2),1,0)</f>
        <v>0</v>
      </c>
      <c r="AN3492" t="str">
        <f>_xlfn.CONCAT('Sample Select backend'!$C$4,ROW(AN3492))</f>
        <v>AE3492</v>
      </c>
      <c r="AO3492" s="9" t="str">
        <f>_xlfn.CONCAT('Sample Select backend'!$J$2,ROW(AO3492))</f>
        <v>AJ3492</v>
      </c>
      <c r="AP3492" t="str">
        <f>_xlfn.CONCAT('Sample Select backend'!$F$4,ROW(AP3492))</f>
        <v>AF3492</v>
      </c>
      <c r="AQ3492" t="str">
        <f>_xlfn.CONCAT('Sample Select backend'!$I$10,ROW(AQ3492))</f>
        <v>R3492</v>
      </c>
      <c r="AR3492" t="str">
        <f>_xlfn.CONCAT('Sample Select backend'!$M$4,ROW(AR3492))</f>
        <v>AK3492</v>
      </c>
      <c r="AS3492" t="str">
        <f t="shared" si="1251"/>
        <v>Tajikistan</v>
      </c>
      <c r="AT3492" s="9" t="str">
        <f t="shared" si="1252"/>
        <v>Tax exemption/waiver/suspension</v>
      </c>
      <c r="AU3492">
        <f t="shared" si="1253"/>
        <v>0</v>
      </c>
      <c r="AV3492" s="9">
        <v>0</v>
      </c>
    </row>
    <row r="3493" spans="1:48" x14ac:dyDescent="0.35">
      <c r="A3493" s="24" t="s">
        <v>176</v>
      </c>
      <c r="B3493" s="24">
        <v>3</v>
      </c>
      <c r="C3493" s="24" t="s">
        <v>206</v>
      </c>
      <c r="D3493" s="24" t="s">
        <v>4398</v>
      </c>
      <c r="E3493" s="24"/>
      <c r="O3493" t="s">
        <v>2800</v>
      </c>
      <c r="P3493" t="s">
        <v>2809</v>
      </c>
      <c r="Q3493" t="s">
        <v>2814</v>
      </c>
      <c r="R3493">
        <v>0</v>
      </c>
      <c r="S3493">
        <v>4.53</v>
      </c>
      <c r="T3493">
        <v>-2.35</v>
      </c>
      <c r="U3493">
        <v>53.47</v>
      </c>
      <c r="V3493">
        <v>-1</v>
      </c>
      <c r="W3493">
        <v>-1</v>
      </c>
      <c r="X3493">
        <v>-1</v>
      </c>
      <c r="Y3493">
        <v>-1</v>
      </c>
      <c r="Z3493">
        <v>-1</v>
      </c>
      <c r="AA3493">
        <v>-1</v>
      </c>
      <c r="AB3493">
        <v>-1</v>
      </c>
      <c r="AC3493">
        <v>-1</v>
      </c>
      <c r="AD3493">
        <v>-1</v>
      </c>
      <c r="AE3493" s="4" t="s">
        <v>2828</v>
      </c>
      <c r="AF3493" s="9" t="s">
        <v>2829</v>
      </c>
      <c r="AG3493">
        <v>1</v>
      </c>
      <c r="AH3493">
        <v>0</v>
      </c>
      <c r="AI3493">
        <v>0</v>
      </c>
      <c r="AJ3493">
        <v>1</v>
      </c>
      <c r="AK3493" s="9" t="s">
        <v>2840</v>
      </c>
      <c r="AL3493">
        <f t="shared" si="1250"/>
        <v>0</v>
      </c>
      <c r="AM3493">
        <f>IF(AND(INDIRECT(AN3493)='Sample Select backend'!$C$2,INDIRECT(AO3493)=1,INDIRECT(AP3493)='Sample Select backend'!$F$2,INDIRECT(AQ3493)=1,INDIRECT(AR3493)='Sample Select backend'!$M$2),1,0)</f>
        <v>0</v>
      </c>
      <c r="AN3493" t="str">
        <f>_xlfn.CONCAT('Sample Select backend'!$C$4,ROW(AN3493))</f>
        <v>AE3493</v>
      </c>
      <c r="AO3493" s="9" t="str">
        <f>_xlfn.CONCAT('Sample Select backend'!$J$2,ROW(AO3493))</f>
        <v>AJ3493</v>
      </c>
      <c r="AP3493" t="str">
        <f>_xlfn.CONCAT('Sample Select backend'!$F$4,ROW(AP3493))</f>
        <v>AF3493</v>
      </c>
      <c r="AQ3493" t="str">
        <f>_xlfn.CONCAT('Sample Select backend'!$I$10,ROW(AQ3493))</f>
        <v>R3493</v>
      </c>
      <c r="AR3493" t="str">
        <f>_xlfn.CONCAT('Sample Select backend'!$M$4,ROW(AR3493))</f>
        <v>AK3493</v>
      </c>
      <c r="AS3493" t="str">
        <f t="shared" si="1251"/>
        <v>Tajikistan</v>
      </c>
      <c r="AT3493" s="9" t="str">
        <f t="shared" si="1252"/>
        <v>Tax exemption/waiver/suspension</v>
      </c>
      <c r="AU3493">
        <f t="shared" si="1253"/>
        <v>0</v>
      </c>
      <c r="AV3493" s="9">
        <v>0</v>
      </c>
    </row>
    <row r="3494" spans="1:48" x14ac:dyDescent="0.35">
      <c r="A3494" s="24" t="s">
        <v>176</v>
      </c>
      <c r="B3494" s="24">
        <v>2</v>
      </c>
      <c r="C3494" s="24">
        <v>15</v>
      </c>
      <c r="D3494" s="24" t="s">
        <v>4399</v>
      </c>
      <c r="E3494" s="24"/>
      <c r="O3494" t="s">
        <v>2800</v>
      </c>
      <c r="P3494" t="s">
        <v>2809</v>
      </c>
      <c r="Q3494" t="s">
        <v>2814</v>
      </c>
      <c r="R3494">
        <v>0</v>
      </c>
      <c r="S3494">
        <v>4.53</v>
      </c>
      <c r="T3494">
        <v>-2.35</v>
      </c>
      <c r="U3494">
        <v>53.47</v>
      </c>
      <c r="V3494">
        <v>-1</v>
      </c>
      <c r="W3494">
        <v>-1</v>
      </c>
      <c r="X3494">
        <v>-1</v>
      </c>
      <c r="Y3494">
        <v>-1</v>
      </c>
      <c r="Z3494">
        <v>-1</v>
      </c>
      <c r="AA3494">
        <v>-1</v>
      </c>
      <c r="AB3494">
        <v>-1</v>
      </c>
      <c r="AC3494">
        <v>-1</v>
      </c>
      <c r="AD3494">
        <v>-1</v>
      </c>
      <c r="AE3494" s="4" t="s">
        <v>2828</v>
      </c>
      <c r="AF3494" s="9" t="s">
        <v>2829</v>
      </c>
      <c r="AG3494">
        <v>1</v>
      </c>
      <c r="AH3494">
        <v>0</v>
      </c>
      <c r="AI3494">
        <v>0</v>
      </c>
      <c r="AJ3494">
        <v>1</v>
      </c>
      <c r="AK3494" s="9" t="s">
        <v>2840</v>
      </c>
      <c r="AL3494">
        <f t="shared" si="1250"/>
        <v>0</v>
      </c>
      <c r="AM3494">
        <f>IF(AND(INDIRECT(AN3494)='Sample Select backend'!$C$2,INDIRECT(AO3494)=1,INDIRECT(AP3494)='Sample Select backend'!$F$2,INDIRECT(AQ3494)=1,INDIRECT(AR3494)='Sample Select backend'!$M$2),1,0)</f>
        <v>0</v>
      </c>
      <c r="AN3494" t="str">
        <f>_xlfn.CONCAT('Sample Select backend'!$C$4,ROW(AN3494))</f>
        <v>AE3494</v>
      </c>
      <c r="AO3494" s="9" t="str">
        <f>_xlfn.CONCAT('Sample Select backend'!$J$2,ROW(AO3494))</f>
        <v>AJ3494</v>
      </c>
      <c r="AP3494" t="str">
        <f>_xlfn.CONCAT('Sample Select backend'!$F$4,ROW(AP3494))</f>
        <v>AF3494</v>
      </c>
      <c r="AQ3494" t="str">
        <f>_xlfn.CONCAT('Sample Select backend'!$I$10,ROW(AQ3494))</f>
        <v>R3494</v>
      </c>
      <c r="AR3494" t="str">
        <f>_xlfn.CONCAT('Sample Select backend'!$M$4,ROW(AR3494))</f>
        <v>AK3494</v>
      </c>
      <c r="AS3494" t="str">
        <f t="shared" si="1251"/>
        <v>Tajikistan</v>
      </c>
      <c r="AT3494" s="9">
        <f t="shared" si="1252"/>
        <v>15</v>
      </c>
      <c r="AU3494">
        <f t="shared" si="1253"/>
        <v>0</v>
      </c>
      <c r="AV3494" s="9">
        <v>0</v>
      </c>
    </row>
    <row r="3495" spans="1:48" x14ac:dyDescent="0.35">
      <c r="A3495" s="24" t="s">
        <v>4400</v>
      </c>
      <c r="B3495" s="24">
        <v>5</v>
      </c>
      <c r="C3495" s="24" t="s">
        <v>204</v>
      </c>
      <c r="D3495" s="24" t="s">
        <v>4401</v>
      </c>
      <c r="E3495" s="24"/>
      <c r="O3495" t="s">
        <v>2803</v>
      </c>
      <c r="P3495" t="s">
        <v>2809</v>
      </c>
      <c r="Q3495" t="s">
        <v>2814</v>
      </c>
      <c r="R3495">
        <v>0</v>
      </c>
      <c r="S3495">
        <v>2</v>
      </c>
      <c r="T3495">
        <v>0.19</v>
      </c>
      <c r="U3495">
        <v>38.07</v>
      </c>
      <c r="V3495">
        <v>-1</v>
      </c>
      <c r="W3495">
        <v>-1</v>
      </c>
      <c r="X3495">
        <v>-1</v>
      </c>
      <c r="Y3495">
        <v>-1</v>
      </c>
      <c r="Z3495">
        <v>-1</v>
      </c>
      <c r="AA3495">
        <v>-1</v>
      </c>
      <c r="AB3495">
        <v>-1</v>
      </c>
      <c r="AC3495">
        <v>-1</v>
      </c>
      <c r="AD3495">
        <v>-1</v>
      </c>
      <c r="AE3495" s="4" t="s">
        <v>2828</v>
      </c>
      <c r="AF3495" s="9" t="s">
        <v>2829</v>
      </c>
      <c r="AG3495">
        <v>1</v>
      </c>
      <c r="AH3495">
        <v>0</v>
      </c>
      <c r="AI3495">
        <v>0</v>
      </c>
      <c r="AJ3495">
        <v>1</v>
      </c>
      <c r="AK3495" s="9" t="s">
        <v>2840</v>
      </c>
      <c r="AL3495">
        <f t="shared" si="1250"/>
        <v>0</v>
      </c>
      <c r="AM3495">
        <f>IF(AND(INDIRECT(AN3495)='Sample Select backend'!$C$2,INDIRECT(AO3495)=1,INDIRECT(AP3495)='Sample Select backend'!$F$2,INDIRECT(AQ3495)=1,INDIRECT(AR3495)='Sample Select backend'!$M$2),1,0)</f>
        <v>0</v>
      </c>
      <c r="AN3495" t="str">
        <f>_xlfn.CONCAT('Sample Select backend'!$C$4,ROW(AN3495))</f>
        <v>AE3495</v>
      </c>
      <c r="AO3495" s="9" t="str">
        <f>_xlfn.CONCAT('Sample Select backend'!$J$2,ROW(AO3495))</f>
        <v>AJ3495</v>
      </c>
      <c r="AP3495" t="str">
        <f>_xlfn.CONCAT('Sample Select backend'!$F$4,ROW(AP3495))</f>
        <v>AF3495</v>
      </c>
      <c r="AQ3495" t="str">
        <f>_xlfn.CONCAT('Sample Select backend'!$I$10,ROW(AQ3495))</f>
        <v>R3495</v>
      </c>
      <c r="AR3495" t="str">
        <f>_xlfn.CONCAT('Sample Select backend'!$M$4,ROW(AR3495))</f>
        <v>AK3495</v>
      </c>
      <c r="AS3495" t="str">
        <f t="shared" si="1251"/>
        <v>Tanzania</v>
      </c>
      <c r="AT3495" s="9" t="str">
        <f t="shared" si="1252"/>
        <v>General</v>
      </c>
      <c r="AU3495">
        <f t="shared" si="1253"/>
        <v>1</v>
      </c>
      <c r="AV3495" s="9">
        <v>0</v>
      </c>
    </row>
    <row r="3496" spans="1:48" x14ac:dyDescent="0.35">
      <c r="A3496" s="24" t="s">
        <v>4400</v>
      </c>
      <c r="B3496" s="24">
        <v>5</v>
      </c>
      <c r="C3496" s="24" t="s">
        <v>204</v>
      </c>
      <c r="D3496" s="24" t="s">
        <v>4402</v>
      </c>
      <c r="E3496" s="24"/>
      <c r="O3496" t="s">
        <v>2803</v>
      </c>
      <c r="P3496" t="s">
        <v>2809</v>
      </c>
      <c r="Q3496" t="s">
        <v>2814</v>
      </c>
      <c r="R3496">
        <v>0</v>
      </c>
      <c r="S3496">
        <v>2</v>
      </c>
      <c r="T3496">
        <v>0.19</v>
      </c>
      <c r="U3496">
        <v>38.07</v>
      </c>
      <c r="V3496">
        <v>-1</v>
      </c>
      <c r="W3496">
        <v>-1</v>
      </c>
      <c r="X3496">
        <v>-1</v>
      </c>
      <c r="Y3496">
        <v>-1</v>
      </c>
      <c r="Z3496">
        <v>-1</v>
      </c>
      <c r="AA3496">
        <v>-1</v>
      </c>
      <c r="AB3496">
        <v>-1</v>
      </c>
      <c r="AC3496">
        <v>-1</v>
      </c>
      <c r="AD3496">
        <v>-1</v>
      </c>
      <c r="AE3496" s="4" t="s">
        <v>2828</v>
      </c>
      <c r="AF3496" s="9" t="s">
        <v>2829</v>
      </c>
      <c r="AG3496">
        <v>1</v>
      </c>
      <c r="AH3496">
        <v>0</v>
      </c>
      <c r="AI3496">
        <v>0</v>
      </c>
      <c r="AJ3496">
        <v>1</v>
      </c>
      <c r="AK3496" s="9" t="s">
        <v>2840</v>
      </c>
      <c r="AL3496">
        <f t="shared" si="1250"/>
        <v>0</v>
      </c>
      <c r="AM3496">
        <f>IF(AND(INDIRECT(AN3496)='Sample Select backend'!$C$2,INDIRECT(AO3496)=1,INDIRECT(AP3496)='Sample Select backend'!$F$2,INDIRECT(AQ3496)=1,INDIRECT(AR3496)='Sample Select backend'!$M$2),1,0)</f>
        <v>0</v>
      </c>
      <c r="AN3496" t="str">
        <f>_xlfn.CONCAT('Sample Select backend'!$C$4,ROW(AN3496))</f>
        <v>AE3496</v>
      </c>
      <c r="AO3496" s="9" t="str">
        <f>_xlfn.CONCAT('Sample Select backend'!$J$2,ROW(AO3496))</f>
        <v>AJ3496</v>
      </c>
      <c r="AP3496" t="str">
        <f>_xlfn.CONCAT('Sample Select backend'!$F$4,ROW(AP3496))</f>
        <v>AF3496</v>
      </c>
      <c r="AQ3496" t="str">
        <f>_xlfn.CONCAT('Sample Select backend'!$I$10,ROW(AQ3496))</f>
        <v>R3496</v>
      </c>
      <c r="AR3496" t="str">
        <f>_xlfn.CONCAT('Sample Select backend'!$M$4,ROW(AR3496))</f>
        <v>AK3496</v>
      </c>
      <c r="AS3496" t="str">
        <f t="shared" si="1251"/>
        <v>Tanzania</v>
      </c>
      <c r="AT3496" s="9" t="str">
        <f t="shared" si="1252"/>
        <v>General</v>
      </c>
      <c r="AU3496">
        <f t="shared" si="1253"/>
        <v>0</v>
      </c>
      <c r="AV3496" s="9">
        <v>0</v>
      </c>
    </row>
    <row r="3497" spans="1:48" x14ac:dyDescent="0.35">
      <c r="A3497" s="24" t="s">
        <v>4400</v>
      </c>
      <c r="B3497" s="24">
        <v>9</v>
      </c>
      <c r="C3497" s="24">
        <v>34</v>
      </c>
      <c r="D3497" s="24" t="s">
        <v>4403</v>
      </c>
      <c r="E3497" s="24"/>
      <c r="O3497" t="s">
        <v>2803</v>
      </c>
      <c r="P3497" t="s">
        <v>2809</v>
      </c>
      <c r="Q3497" t="s">
        <v>2814</v>
      </c>
      <c r="R3497">
        <v>0</v>
      </c>
      <c r="S3497">
        <v>2</v>
      </c>
      <c r="T3497">
        <v>0.19</v>
      </c>
      <c r="U3497">
        <v>38.07</v>
      </c>
      <c r="V3497">
        <v>-1</v>
      </c>
      <c r="W3497">
        <v>-1</v>
      </c>
      <c r="X3497">
        <v>-1</v>
      </c>
      <c r="Y3497">
        <v>-1</v>
      </c>
      <c r="Z3497">
        <v>-1</v>
      </c>
      <c r="AA3497">
        <v>-1</v>
      </c>
      <c r="AB3497">
        <v>-1</v>
      </c>
      <c r="AC3497">
        <v>-1</v>
      </c>
      <c r="AD3497">
        <v>-1</v>
      </c>
      <c r="AE3497" s="4" t="s">
        <v>2828</v>
      </c>
      <c r="AF3497" s="9" t="s">
        <v>2829</v>
      </c>
      <c r="AG3497">
        <v>1</v>
      </c>
      <c r="AH3497">
        <v>0</v>
      </c>
      <c r="AI3497">
        <v>0</v>
      </c>
      <c r="AJ3497">
        <v>1</v>
      </c>
      <c r="AK3497" s="9" t="s">
        <v>2840</v>
      </c>
      <c r="AL3497">
        <f t="shared" si="1250"/>
        <v>0</v>
      </c>
      <c r="AM3497">
        <f>IF(AND(INDIRECT(AN3497)='Sample Select backend'!$C$2,INDIRECT(AO3497)=1,INDIRECT(AP3497)='Sample Select backend'!$F$2,INDIRECT(AQ3497)=1,INDIRECT(AR3497)='Sample Select backend'!$M$2),1,0)</f>
        <v>0</v>
      </c>
      <c r="AN3497" t="str">
        <f>_xlfn.CONCAT('Sample Select backend'!$C$4,ROW(AN3497))</f>
        <v>AE3497</v>
      </c>
      <c r="AO3497" s="9" t="str">
        <f>_xlfn.CONCAT('Sample Select backend'!$J$2,ROW(AO3497))</f>
        <v>AJ3497</v>
      </c>
      <c r="AP3497" t="str">
        <f>_xlfn.CONCAT('Sample Select backend'!$F$4,ROW(AP3497))</f>
        <v>AF3497</v>
      </c>
      <c r="AQ3497" t="str">
        <f>_xlfn.CONCAT('Sample Select backend'!$I$10,ROW(AQ3497))</f>
        <v>R3497</v>
      </c>
      <c r="AR3497" t="str">
        <f>_xlfn.CONCAT('Sample Select backend'!$M$4,ROW(AR3497))</f>
        <v>AK3497</v>
      </c>
      <c r="AS3497" t="str">
        <f t="shared" si="1251"/>
        <v>Tanzania</v>
      </c>
      <c r="AT3497" s="9">
        <f t="shared" si="1252"/>
        <v>34</v>
      </c>
      <c r="AU3497">
        <f t="shared" si="1253"/>
        <v>0</v>
      </c>
      <c r="AV3497" s="9">
        <v>0</v>
      </c>
    </row>
    <row r="3498" spans="1:48" x14ac:dyDescent="0.35">
      <c r="A3498" s="24" t="s">
        <v>4400</v>
      </c>
      <c r="B3498" s="24">
        <v>6</v>
      </c>
      <c r="C3498" s="24">
        <v>27</v>
      </c>
      <c r="D3498" s="24" t="s">
        <v>4404</v>
      </c>
      <c r="E3498" s="24"/>
      <c r="O3498" t="s">
        <v>2803</v>
      </c>
      <c r="P3498" t="s">
        <v>2809</v>
      </c>
      <c r="Q3498" t="s">
        <v>2814</v>
      </c>
      <c r="R3498">
        <v>0</v>
      </c>
      <c r="S3498">
        <v>2</v>
      </c>
      <c r="T3498">
        <v>0.19</v>
      </c>
      <c r="U3498">
        <v>38.07</v>
      </c>
      <c r="V3498">
        <v>-1</v>
      </c>
      <c r="W3498">
        <v>-1</v>
      </c>
      <c r="X3498">
        <v>-1</v>
      </c>
      <c r="Y3498">
        <v>-1</v>
      </c>
      <c r="Z3498">
        <v>-1</v>
      </c>
      <c r="AA3498">
        <v>-1</v>
      </c>
      <c r="AB3498">
        <v>-1</v>
      </c>
      <c r="AC3498">
        <v>-1</v>
      </c>
      <c r="AD3498">
        <v>-1</v>
      </c>
      <c r="AE3498" s="4" t="s">
        <v>2828</v>
      </c>
      <c r="AF3498" s="9" t="s">
        <v>2829</v>
      </c>
      <c r="AG3498">
        <v>1</v>
      </c>
      <c r="AH3498">
        <v>0</v>
      </c>
      <c r="AI3498">
        <v>0</v>
      </c>
      <c r="AJ3498">
        <v>1</v>
      </c>
      <c r="AK3498" s="9" t="s">
        <v>2840</v>
      </c>
      <c r="AL3498">
        <f t="shared" si="1250"/>
        <v>0</v>
      </c>
      <c r="AM3498">
        <f>IF(AND(INDIRECT(AN3498)='Sample Select backend'!$C$2,INDIRECT(AO3498)=1,INDIRECT(AP3498)='Sample Select backend'!$F$2,INDIRECT(AQ3498)=1,INDIRECT(AR3498)='Sample Select backend'!$M$2),1,0)</f>
        <v>0</v>
      </c>
      <c r="AN3498" t="str">
        <f>_xlfn.CONCAT('Sample Select backend'!$C$4,ROW(AN3498))</f>
        <v>AE3498</v>
      </c>
      <c r="AO3498" s="9" t="str">
        <f>_xlfn.CONCAT('Sample Select backend'!$J$2,ROW(AO3498))</f>
        <v>AJ3498</v>
      </c>
      <c r="AP3498" t="str">
        <f>_xlfn.CONCAT('Sample Select backend'!$F$4,ROW(AP3498))</f>
        <v>AF3498</v>
      </c>
      <c r="AQ3498" t="str">
        <f>_xlfn.CONCAT('Sample Select backend'!$I$10,ROW(AQ3498))</f>
        <v>R3498</v>
      </c>
      <c r="AR3498" t="str">
        <f>_xlfn.CONCAT('Sample Select backend'!$M$4,ROW(AR3498))</f>
        <v>AK3498</v>
      </c>
      <c r="AS3498" t="str">
        <f t="shared" si="1251"/>
        <v>Tanzania</v>
      </c>
      <c r="AT3498" s="9">
        <f t="shared" si="1252"/>
        <v>27</v>
      </c>
      <c r="AU3498">
        <f t="shared" si="1253"/>
        <v>0</v>
      </c>
      <c r="AV3498" s="9">
        <v>0</v>
      </c>
    </row>
    <row r="3499" spans="1:48" x14ac:dyDescent="0.35">
      <c r="A3499" s="24" t="s">
        <v>4400</v>
      </c>
      <c r="B3499" s="24">
        <v>3</v>
      </c>
      <c r="C3499" s="24" t="s">
        <v>206</v>
      </c>
      <c r="D3499" s="24" t="s">
        <v>4405</v>
      </c>
      <c r="E3499" s="24"/>
      <c r="O3499" t="s">
        <v>2803</v>
      </c>
      <c r="P3499" t="s">
        <v>2809</v>
      </c>
      <c r="Q3499" t="s">
        <v>2814</v>
      </c>
      <c r="R3499">
        <v>0</v>
      </c>
      <c r="S3499">
        <v>2</v>
      </c>
      <c r="T3499">
        <v>0.19</v>
      </c>
      <c r="U3499">
        <v>38.07</v>
      </c>
      <c r="V3499">
        <v>-1</v>
      </c>
      <c r="W3499">
        <v>-1</v>
      </c>
      <c r="X3499">
        <v>-1</v>
      </c>
      <c r="Y3499">
        <v>-1</v>
      </c>
      <c r="Z3499">
        <v>-1</v>
      </c>
      <c r="AA3499">
        <v>-1</v>
      </c>
      <c r="AB3499">
        <v>-1</v>
      </c>
      <c r="AC3499">
        <v>-1</v>
      </c>
      <c r="AD3499">
        <v>-1</v>
      </c>
      <c r="AE3499" s="4" t="s">
        <v>2828</v>
      </c>
      <c r="AF3499" s="9" t="s">
        <v>2829</v>
      </c>
      <c r="AG3499">
        <v>1</v>
      </c>
      <c r="AH3499">
        <v>0</v>
      </c>
      <c r="AI3499">
        <v>0</v>
      </c>
      <c r="AJ3499">
        <v>1</v>
      </c>
      <c r="AK3499" s="9" t="s">
        <v>2840</v>
      </c>
      <c r="AL3499">
        <f t="shared" si="1250"/>
        <v>0</v>
      </c>
      <c r="AM3499">
        <f>IF(AND(INDIRECT(AN3499)='Sample Select backend'!$C$2,INDIRECT(AO3499)=1,INDIRECT(AP3499)='Sample Select backend'!$F$2,INDIRECT(AQ3499)=1,INDIRECT(AR3499)='Sample Select backend'!$M$2),1,0)</f>
        <v>0</v>
      </c>
      <c r="AN3499" t="str">
        <f>_xlfn.CONCAT('Sample Select backend'!$C$4,ROW(AN3499))</f>
        <v>AE3499</v>
      </c>
      <c r="AO3499" s="9" t="str">
        <f>_xlfn.CONCAT('Sample Select backend'!$J$2,ROW(AO3499))</f>
        <v>AJ3499</v>
      </c>
      <c r="AP3499" t="str">
        <f>_xlfn.CONCAT('Sample Select backend'!$F$4,ROW(AP3499))</f>
        <v>AF3499</v>
      </c>
      <c r="AQ3499" t="str">
        <f>_xlfn.CONCAT('Sample Select backend'!$I$10,ROW(AQ3499))</f>
        <v>R3499</v>
      </c>
      <c r="AR3499" t="str">
        <f>_xlfn.CONCAT('Sample Select backend'!$M$4,ROW(AR3499))</f>
        <v>AK3499</v>
      </c>
      <c r="AS3499" t="str">
        <f t="shared" si="1251"/>
        <v>Tanzania</v>
      </c>
      <c r="AT3499" s="9" t="str">
        <f t="shared" si="1252"/>
        <v>Tax exemption/waiver/suspension</v>
      </c>
      <c r="AU3499">
        <f t="shared" si="1253"/>
        <v>0</v>
      </c>
      <c r="AV3499" s="9">
        <v>0</v>
      </c>
    </row>
    <row r="3500" spans="1:48" x14ac:dyDescent="0.35">
      <c r="A3500" s="24" t="s">
        <v>4400</v>
      </c>
      <c r="B3500" s="24">
        <v>1</v>
      </c>
      <c r="C3500" s="24">
        <v>8</v>
      </c>
      <c r="D3500" s="24" t="s">
        <v>4406</v>
      </c>
      <c r="E3500" s="24"/>
      <c r="O3500" t="s">
        <v>2803</v>
      </c>
      <c r="P3500" t="s">
        <v>2809</v>
      </c>
      <c r="Q3500" t="s">
        <v>2814</v>
      </c>
      <c r="R3500">
        <v>0</v>
      </c>
      <c r="S3500">
        <v>2</v>
      </c>
      <c r="T3500">
        <v>0.19</v>
      </c>
      <c r="U3500">
        <v>38.07</v>
      </c>
      <c r="V3500">
        <v>-1</v>
      </c>
      <c r="W3500">
        <v>-1</v>
      </c>
      <c r="X3500">
        <v>-1</v>
      </c>
      <c r="Y3500">
        <v>-1</v>
      </c>
      <c r="Z3500">
        <v>-1</v>
      </c>
      <c r="AA3500">
        <v>-1</v>
      </c>
      <c r="AB3500">
        <v>-1</v>
      </c>
      <c r="AC3500">
        <v>-1</v>
      </c>
      <c r="AD3500">
        <v>-1</v>
      </c>
      <c r="AE3500" s="4" t="s">
        <v>2828</v>
      </c>
      <c r="AF3500" s="9" t="s">
        <v>2829</v>
      </c>
      <c r="AG3500">
        <v>1</v>
      </c>
      <c r="AH3500">
        <v>0</v>
      </c>
      <c r="AI3500">
        <v>0</v>
      </c>
      <c r="AJ3500">
        <v>1</v>
      </c>
      <c r="AK3500" s="9" t="s">
        <v>2840</v>
      </c>
      <c r="AL3500">
        <f t="shared" si="1250"/>
        <v>0</v>
      </c>
      <c r="AM3500">
        <f>IF(AND(INDIRECT(AN3500)='Sample Select backend'!$C$2,INDIRECT(AO3500)=1,INDIRECT(AP3500)='Sample Select backend'!$F$2,INDIRECT(AQ3500)=1,INDIRECT(AR3500)='Sample Select backend'!$M$2),1,0)</f>
        <v>0</v>
      </c>
      <c r="AN3500" t="str">
        <f>_xlfn.CONCAT('Sample Select backend'!$C$4,ROW(AN3500))</f>
        <v>AE3500</v>
      </c>
      <c r="AO3500" s="9" t="str">
        <f>_xlfn.CONCAT('Sample Select backend'!$J$2,ROW(AO3500))</f>
        <v>AJ3500</v>
      </c>
      <c r="AP3500" t="str">
        <f>_xlfn.CONCAT('Sample Select backend'!$F$4,ROW(AP3500))</f>
        <v>AF3500</v>
      </c>
      <c r="AQ3500" t="str">
        <f>_xlfn.CONCAT('Sample Select backend'!$I$10,ROW(AQ3500))</f>
        <v>R3500</v>
      </c>
      <c r="AR3500" t="str">
        <f>_xlfn.CONCAT('Sample Select backend'!$M$4,ROW(AR3500))</f>
        <v>AK3500</v>
      </c>
      <c r="AS3500" t="str">
        <f t="shared" si="1251"/>
        <v>Tanzania</v>
      </c>
      <c r="AT3500" s="9">
        <f t="shared" si="1252"/>
        <v>8</v>
      </c>
      <c r="AU3500">
        <f t="shared" si="1253"/>
        <v>0</v>
      </c>
      <c r="AV3500" s="9">
        <v>1</v>
      </c>
    </row>
    <row r="3501" spans="1:48" x14ac:dyDescent="0.35">
      <c r="A3501" s="24" t="s">
        <v>4400</v>
      </c>
      <c r="B3501" s="24">
        <v>4</v>
      </c>
      <c r="C3501" s="24">
        <v>20</v>
      </c>
      <c r="D3501" s="24" t="s">
        <v>4407</v>
      </c>
      <c r="E3501" s="24"/>
      <c r="O3501" t="s">
        <v>2803</v>
      </c>
      <c r="P3501" t="s">
        <v>2809</v>
      </c>
      <c r="Q3501" t="s">
        <v>2814</v>
      </c>
      <c r="R3501">
        <v>0</v>
      </c>
      <c r="S3501">
        <v>2</v>
      </c>
      <c r="T3501">
        <v>0.19</v>
      </c>
      <c r="U3501">
        <v>38.07</v>
      </c>
      <c r="V3501">
        <v>-1</v>
      </c>
      <c r="W3501">
        <v>-1</v>
      </c>
      <c r="X3501">
        <v>-1</v>
      </c>
      <c r="Y3501">
        <v>-1</v>
      </c>
      <c r="Z3501">
        <v>-1</v>
      </c>
      <c r="AA3501">
        <v>-1</v>
      </c>
      <c r="AB3501">
        <v>-1</v>
      </c>
      <c r="AC3501">
        <v>-1</v>
      </c>
      <c r="AD3501">
        <v>-1</v>
      </c>
      <c r="AE3501" s="4" t="s">
        <v>2828</v>
      </c>
      <c r="AF3501" s="9" t="s">
        <v>2829</v>
      </c>
      <c r="AG3501">
        <v>1</v>
      </c>
      <c r="AH3501">
        <v>0</v>
      </c>
      <c r="AI3501">
        <v>0</v>
      </c>
      <c r="AJ3501">
        <v>1</v>
      </c>
      <c r="AK3501" s="9" t="s">
        <v>2840</v>
      </c>
      <c r="AL3501">
        <f t="shared" si="1250"/>
        <v>0</v>
      </c>
      <c r="AM3501">
        <f>IF(AND(INDIRECT(AN3501)='Sample Select backend'!$C$2,INDIRECT(AO3501)=1,INDIRECT(AP3501)='Sample Select backend'!$F$2,INDIRECT(AQ3501)=1,INDIRECT(AR3501)='Sample Select backend'!$M$2),1,0)</f>
        <v>0</v>
      </c>
      <c r="AN3501" t="str">
        <f>_xlfn.CONCAT('Sample Select backend'!$C$4,ROW(AN3501))</f>
        <v>AE3501</v>
      </c>
      <c r="AO3501" s="9" t="str">
        <f>_xlfn.CONCAT('Sample Select backend'!$J$2,ROW(AO3501))</f>
        <v>AJ3501</v>
      </c>
      <c r="AP3501" t="str">
        <f>_xlfn.CONCAT('Sample Select backend'!$F$4,ROW(AP3501))</f>
        <v>AF3501</v>
      </c>
      <c r="AQ3501" t="str">
        <f>_xlfn.CONCAT('Sample Select backend'!$I$10,ROW(AQ3501))</f>
        <v>R3501</v>
      </c>
      <c r="AR3501" t="str">
        <f>_xlfn.CONCAT('Sample Select backend'!$M$4,ROW(AR3501))</f>
        <v>AK3501</v>
      </c>
      <c r="AS3501" t="str">
        <f t="shared" si="1251"/>
        <v>Tanzania</v>
      </c>
      <c r="AT3501" s="9">
        <f t="shared" si="1252"/>
        <v>20</v>
      </c>
      <c r="AU3501">
        <f t="shared" si="1253"/>
        <v>0</v>
      </c>
      <c r="AV3501" s="9">
        <v>1</v>
      </c>
    </row>
    <row r="3502" spans="1:48" x14ac:dyDescent="0.35">
      <c r="A3502" t="s">
        <v>175</v>
      </c>
      <c r="B3502">
        <v>6</v>
      </c>
      <c r="C3502">
        <v>26</v>
      </c>
      <c r="D3502" t="s">
        <v>2297</v>
      </c>
      <c r="E3502">
        <v>2</v>
      </c>
      <c r="F3502">
        <v>2</v>
      </c>
      <c r="G3502">
        <v>2</v>
      </c>
      <c r="H3502">
        <v>-1</v>
      </c>
      <c r="I3502">
        <v>2</v>
      </c>
      <c r="J3502">
        <v>-2</v>
      </c>
      <c r="K3502">
        <v>2</v>
      </c>
      <c r="L3502">
        <v>2</v>
      </c>
      <c r="M3502">
        <v>1</v>
      </c>
      <c r="N3502" t="s">
        <v>2774</v>
      </c>
      <c r="O3502" t="s">
        <v>2805</v>
      </c>
      <c r="P3502" t="s">
        <v>2810</v>
      </c>
      <c r="Q3502" t="s">
        <v>2816</v>
      </c>
      <c r="R3502">
        <v>0</v>
      </c>
      <c r="S3502">
        <v>-6.06</v>
      </c>
      <c r="T3502">
        <v>-4.6900000000000004</v>
      </c>
      <c r="U3502">
        <v>51.11</v>
      </c>
      <c r="V3502">
        <f t="shared" ref="V3502:V3524" si="1255">IF(E3502&gt;0,1,IF(E3502&lt;0,0,-1))</f>
        <v>1</v>
      </c>
      <c r="W3502">
        <f t="shared" ref="W3502:W3524" si="1256">IF(F3502&gt;0,1,IF(F3502&lt;0,0,-1))</f>
        <v>1</v>
      </c>
      <c r="X3502">
        <f t="shared" ref="X3502:X3524" si="1257">IF(G3502&gt;0,1,IF(G3502&lt;0,0,-1))</f>
        <v>1</v>
      </c>
      <c r="Y3502">
        <f t="shared" ref="Y3502:Y3524" si="1258">IF(H3502&gt;0,1,IF(H3502&lt;0,0,-1))</f>
        <v>0</v>
      </c>
      <c r="Z3502">
        <f t="shared" ref="Z3502:Z3524" si="1259">IF(I3502&gt;0,1,IF(I3502&lt;0,0,-1))</f>
        <v>1</v>
      </c>
      <c r="AA3502">
        <f t="shared" ref="AA3502:AA3524" si="1260">IF(J3502&gt;0,1,IF(J3502&lt;0,0,-1))</f>
        <v>0</v>
      </c>
      <c r="AB3502">
        <f t="shared" ref="AB3502:AB3524" si="1261">IF(K3502&gt;0,1,IF(K3502&lt;0,0,-1))</f>
        <v>1</v>
      </c>
      <c r="AC3502">
        <f t="shared" ref="AC3502:AC3524" si="1262">IF(L3502&gt;0,1,IF(L3502&lt;0,0,-1))</f>
        <v>1</v>
      </c>
      <c r="AD3502">
        <f t="shared" ref="AD3502:AD3524" si="1263">IF(M3502&gt;0,1,IF(M3502&lt;0,0,-1))</f>
        <v>1</v>
      </c>
      <c r="AE3502" s="4" t="s">
        <v>2828</v>
      </c>
      <c r="AF3502" s="9" t="s">
        <v>2829</v>
      </c>
      <c r="AG3502">
        <v>0</v>
      </c>
      <c r="AH3502">
        <v>1</v>
      </c>
      <c r="AI3502">
        <v>0</v>
      </c>
      <c r="AJ3502">
        <v>1</v>
      </c>
      <c r="AK3502" s="9" t="s">
        <v>2840</v>
      </c>
      <c r="AL3502">
        <f t="shared" si="1250"/>
        <v>0</v>
      </c>
      <c r="AM3502">
        <f>IF(AND(INDIRECT(AN3502)='Sample Select backend'!$C$2,INDIRECT(AO3502)=1,INDIRECT(AP3502)='Sample Select backend'!$F$2,INDIRECT(AQ3502)=1,INDIRECT(AR3502)='Sample Select backend'!$M$2),1,0)</f>
        <v>0</v>
      </c>
      <c r="AN3502" t="str">
        <f>_xlfn.CONCAT('Sample Select backend'!$C$4,ROW(AN3502))</f>
        <v>AE3502</v>
      </c>
      <c r="AO3502" s="9" t="str">
        <f>_xlfn.CONCAT('Sample Select backend'!$J$2,ROW(AO3502))</f>
        <v>AJ3502</v>
      </c>
      <c r="AP3502" t="str">
        <f>_xlfn.CONCAT('Sample Select backend'!$F$4,ROW(AP3502))</f>
        <v>AF3502</v>
      </c>
      <c r="AQ3502" t="str">
        <f>_xlfn.CONCAT('Sample Select backend'!$I$10,ROW(AQ3502))</f>
        <v>R3502</v>
      </c>
      <c r="AR3502" t="str">
        <f>_xlfn.CONCAT('Sample Select backend'!$M$4,ROW(AR3502))</f>
        <v>AK3502</v>
      </c>
      <c r="AS3502" t="str">
        <f t="shared" si="1251"/>
        <v>Thailand</v>
      </c>
      <c r="AT3502" s="9">
        <f t="shared" si="1252"/>
        <v>26</v>
      </c>
      <c r="AU3502">
        <f t="shared" si="1253"/>
        <v>1</v>
      </c>
      <c r="AV3502" s="9">
        <v>1</v>
      </c>
    </row>
    <row r="3503" spans="1:48" x14ac:dyDescent="0.35">
      <c r="A3503" t="s">
        <v>175</v>
      </c>
      <c r="B3503">
        <v>1</v>
      </c>
      <c r="C3503" t="s">
        <v>201</v>
      </c>
      <c r="D3503" t="s">
        <v>2286</v>
      </c>
      <c r="F3503">
        <v>-2</v>
      </c>
      <c r="H3503">
        <v>-2</v>
      </c>
      <c r="J3503">
        <v>2</v>
      </c>
      <c r="K3503">
        <v>2</v>
      </c>
      <c r="M3503">
        <v>1</v>
      </c>
      <c r="N3503" t="s">
        <v>2774</v>
      </c>
      <c r="O3503" t="s">
        <v>2805</v>
      </c>
      <c r="P3503" t="s">
        <v>2810</v>
      </c>
      <c r="Q3503" t="s">
        <v>2816</v>
      </c>
      <c r="R3503">
        <v>0</v>
      </c>
      <c r="S3503">
        <v>-6.06</v>
      </c>
      <c r="T3503">
        <v>-4.6900000000000004</v>
      </c>
      <c r="U3503">
        <v>51.11</v>
      </c>
      <c r="V3503">
        <f t="shared" si="1255"/>
        <v>-1</v>
      </c>
      <c r="W3503">
        <f t="shared" si="1256"/>
        <v>0</v>
      </c>
      <c r="X3503">
        <f t="shared" si="1257"/>
        <v>-1</v>
      </c>
      <c r="Y3503">
        <f t="shared" si="1258"/>
        <v>0</v>
      </c>
      <c r="Z3503">
        <f t="shared" si="1259"/>
        <v>-1</v>
      </c>
      <c r="AA3503">
        <f t="shared" si="1260"/>
        <v>1</v>
      </c>
      <c r="AB3503">
        <f t="shared" si="1261"/>
        <v>1</v>
      </c>
      <c r="AC3503">
        <f t="shared" si="1262"/>
        <v>-1</v>
      </c>
      <c r="AD3503">
        <f t="shared" si="1263"/>
        <v>1</v>
      </c>
      <c r="AE3503" s="4" t="s">
        <v>2828</v>
      </c>
      <c r="AF3503" s="9" t="s">
        <v>2829</v>
      </c>
      <c r="AG3503">
        <v>0</v>
      </c>
      <c r="AH3503">
        <v>1</v>
      </c>
      <c r="AI3503">
        <v>0</v>
      </c>
      <c r="AJ3503">
        <v>1</v>
      </c>
      <c r="AK3503" s="9" t="s">
        <v>2840</v>
      </c>
      <c r="AL3503">
        <f t="shared" si="1250"/>
        <v>0</v>
      </c>
      <c r="AM3503">
        <f>IF(AND(INDIRECT(AN3503)='Sample Select backend'!$C$2,INDIRECT(AO3503)=1,INDIRECT(AP3503)='Sample Select backend'!$F$2,INDIRECT(AQ3503)=1,INDIRECT(AR3503)='Sample Select backend'!$M$2),1,0)</f>
        <v>0</v>
      </c>
      <c r="AN3503" t="str">
        <f>_xlfn.CONCAT('Sample Select backend'!$C$4,ROW(AN3503))</f>
        <v>AE3503</v>
      </c>
      <c r="AO3503" s="9" t="str">
        <f>_xlfn.CONCAT('Sample Select backend'!$J$2,ROW(AO3503))</f>
        <v>AJ3503</v>
      </c>
      <c r="AP3503" t="str">
        <f>_xlfn.CONCAT('Sample Select backend'!$F$4,ROW(AP3503))</f>
        <v>AF3503</v>
      </c>
      <c r="AQ3503" t="str">
        <f>_xlfn.CONCAT('Sample Select backend'!$I$10,ROW(AQ3503))</f>
        <v>R3503</v>
      </c>
      <c r="AR3503" t="str">
        <f>_xlfn.CONCAT('Sample Select backend'!$M$4,ROW(AR3503))</f>
        <v>AK3503</v>
      </c>
      <c r="AS3503" t="str">
        <f t="shared" si="1251"/>
        <v>Thailand</v>
      </c>
      <c r="AT3503" s="9" t="str">
        <f t="shared" si="1252"/>
        <v>Other</v>
      </c>
      <c r="AU3503">
        <f t="shared" si="1253"/>
        <v>0</v>
      </c>
      <c r="AV3503" s="9">
        <v>1</v>
      </c>
    </row>
    <row r="3504" spans="1:48" x14ac:dyDescent="0.35">
      <c r="A3504" t="s">
        <v>175</v>
      </c>
      <c r="B3504">
        <v>1</v>
      </c>
      <c r="C3504">
        <v>6</v>
      </c>
      <c r="D3504" t="s">
        <v>2283</v>
      </c>
      <c r="E3504">
        <v>-2</v>
      </c>
      <c r="F3504">
        <v>2</v>
      </c>
      <c r="G3504">
        <v>2</v>
      </c>
      <c r="H3504">
        <v>2</v>
      </c>
      <c r="I3504">
        <v>2</v>
      </c>
      <c r="J3504">
        <v>2</v>
      </c>
      <c r="K3504">
        <v>1</v>
      </c>
      <c r="L3504">
        <v>2</v>
      </c>
      <c r="M3504">
        <v>1</v>
      </c>
      <c r="N3504" t="s">
        <v>2774</v>
      </c>
      <c r="O3504" t="s">
        <v>2805</v>
      </c>
      <c r="P3504" t="s">
        <v>2810</v>
      </c>
      <c r="Q3504" t="s">
        <v>2816</v>
      </c>
      <c r="R3504">
        <v>0</v>
      </c>
      <c r="S3504">
        <v>-6.06</v>
      </c>
      <c r="T3504">
        <v>-4.6900000000000004</v>
      </c>
      <c r="U3504">
        <v>51.11</v>
      </c>
      <c r="V3504">
        <f t="shared" si="1255"/>
        <v>0</v>
      </c>
      <c r="W3504">
        <f t="shared" si="1256"/>
        <v>1</v>
      </c>
      <c r="X3504">
        <f t="shared" si="1257"/>
        <v>1</v>
      </c>
      <c r="Y3504">
        <f t="shared" si="1258"/>
        <v>1</v>
      </c>
      <c r="Z3504">
        <f t="shared" si="1259"/>
        <v>1</v>
      </c>
      <c r="AA3504">
        <f t="shared" si="1260"/>
        <v>1</v>
      </c>
      <c r="AB3504">
        <f t="shared" si="1261"/>
        <v>1</v>
      </c>
      <c r="AC3504">
        <f t="shared" si="1262"/>
        <v>1</v>
      </c>
      <c r="AD3504">
        <f t="shared" si="1263"/>
        <v>1</v>
      </c>
      <c r="AE3504" s="4" t="s">
        <v>2828</v>
      </c>
      <c r="AF3504" s="9" t="s">
        <v>2829</v>
      </c>
      <c r="AG3504">
        <v>0</v>
      </c>
      <c r="AH3504">
        <v>1</v>
      </c>
      <c r="AI3504">
        <v>0</v>
      </c>
      <c r="AJ3504">
        <v>1</v>
      </c>
      <c r="AK3504" s="9" t="s">
        <v>2840</v>
      </c>
      <c r="AL3504">
        <f t="shared" si="1250"/>
        <v>0</v>
      </c>
      <c r="AM3504">
        <f>IF(AND(INDIRECT(AN3504)='Sample Select backend'!$C$2,INDIRECT(AO3504)=1,INDIRECT(AP3504)='Sample Select backend'!$F$2,INDIRECT(AQ3504)=1,INDIRECT(AR3504)='Sample Select backend'!$M$2),1,0)</f>
        <v>0</v>
      </c>
      <c r="AN3504" t="str">
        <f>_xlfn.CONCAT('Sample Select backend'!$C$4,ROW(AN3504))</f>
        <v>AE3504</v>
      </c>
      <c r="AO3504" s="9" t="str">
        <f>_xlfn.CONCAT('Sample Select backend'!$J$2,ROW(AO3504))</f>
        <v>AJ3504</v>
      </c>
      <c r="AP3504" t="str">
        <f>_xlfn.CONCAT('Sample Select backend'!$F$4,ROW(AP3504))</f>
        <v>AF3504</v>
      </c>
      <c r="AQ3504" t="str">
        <f>_xlfn.CONCAT('Sample Select backend'!$I$10,ROW(AQ3504))</f>
        <v>R3504</v>
      </c>
      <c r="AR3504" t="str">
        <f>_xlfn.CONCAT('Sample Select backend'!$M$4,ROW(AR3504))</f>
        <v>AK3504</v>
      </c>
      <c r="AS3504" t="str">
        <f t="shared" si="1251"/>
        <v>Thailand</v>
      </c>
      <c r="AT3504" s="9">
        <f t="shared" si="1252"/>
        <v>6</v>
      </c>
      <c r="AU3504">
        <f t="shared" si="1253"/>
        <v>0</v>
      </c>
      <c r="AV3504" s="9">
        <v>1</v>
      </c>
    </row>
    <row r="3505" spans="1:48" x14ac:dyDescent="0.35">
      <c r="A3505" t="s">
        <v>175</v>
      </c>
      <c r="B3505">
        <v>3</v>
      </c>
      <c r="C3505" t="s">
        <v>206</v>
      </c>
      <c r="D3505" t="s">
        <v>2282</v>
      </c>
      <c r="E3505">
        <v>2</v>
      </c>
      <c r="F3505">
        <v>2</v>
      </c>
      <c r="G3505">
        <v>-2</v>
      </c>
      <c r="H3505">
        <v>-1</v>
      </c>
      <c r="I3505">
        <v>-2</v>
      </c>
      <c r="M3505">
        <v>1</v>
      </c>
      <c r="N3505" t="s">
        <v>2774</v>
      </c>
      <c r="O3505" t="s">
        <v>2805</v>
      </c>
      <c r="P3505" t="s">
        <v>2810</v>
      </c>
      <c r="Q3505" t="s">
        <v>2816</v>
      </c>
      <c r="R3505">
        <v>0</v>
      </c>
      <c r="S3505">
        <v>-6.06</v>
      </c>
      <c r="T3505">
        <v>-4.6900000000000004</v>
      </c>
      <c r="U3505">
        <v>51.11</v>
      </c>
      <c r="V3505">
        <f t="shared" si="1255"/>
        <v>1</v>
      </c>
      <c r="W3505">
        <f t="shared" si="1256"/>
        <v>1</v>
      </c>
      <c r="X3505">
        <f t="shared" si="1257"/>
        <v>0</v>
      </c>
      <c r="Y3505">
        <f t="shared" si="1258"/>
        <v>0</v>
      </c>
      <c r="Z3505">
        <f t="shared" si="1259"/>
        <v>0</v>
      </c>
      <c r="AA3505">
        <f t="shared" si="1260"/>
        <v>-1</v>
      </c>
      <c r="AB3505">
        <f t="shared" si="1261"/>
        <v>-1</v>
      </c>
      <c r="AC3505">
        <f t="shared" si="1262"/>
        <v>-1</v>
      </c>
      <c r="AD3505">
        <f t="shared" si="1263"/>
        <v>1</v>
      </c>
      <c r="AE3505" s="4" t="s">
        <v>2828</v>
      </c>
      <c r="AF3505" s="9" t="s">
        <v>2829</v>
      </c>
      <c r="AG3505">
        <v>0</v>
      </c>
      <c r="AH3505">
        <v>1</v>
      </c>
      <c r="AI3505">
        <v>0</v>
      </c>
      <c r="AJ3505">
        <v>1</v>
      </c>
      <c r="AK3505" s="9" t="s">
        <v>2840</v>
      </c>
      <c r="AL3505">
        <f t="shared" si="1250"/>
        <v>0</v>
      </c>
      <c r="AM3505">
        <f>IF(AND(INDIRECT(AN3505)='Sample Select backend'!$C$2,INDIRECT(AO3505)=1,INDIRECT(AP3505)='Sample Select backend'!$F$2,INDIRECT(AQ3505)=1,INDIRECT(AR3505)='Sample Select backend'!$M$2),1,0)</f>
        <v>0</v>
      </c>
      <c r="AN3505" t="str">
        <f>_xlfn.CONCAT('Sample Select backend'!$C$4,ROW(AN3505))</f>
        <v>AE3505</v>
      </c>
      <c r="AO3505" s="9" t="str">
        <f>_xlfn.CONCAT('Sample Select backend'!$J$2,ROW(AO3505))</f>
        <v>AJ3505</v>
      </c>
      <c r="AP3505" t="str">
        <f>_xlfn.CONCAT('Sample Select backend'!$F$4,ROW(AP3505))</f>
        <v>AF3505</v>
      </c>
      <c r="AQ3505" t="str">
        <f>_xlfn.CONCAT('Sample Select backend'!$I$10,ROW(AQ3505))</f>
        <v>R3505</v>
      </c>
      <c r="AR3505" t="str">
        <f>_xlfn.CONCAT('Sample Select backend'!$M$4,ROW(AR3505))</f>
        <v>AK3505</v>
      </c>
      <c r="AS3505" t="str">
        <f t="shared" si="1251"/>
        <v>Thailand</v>
      </c>
      <c r="AT3505" s="9" t="str">
        <f t="shared" si="1252"/>
        <v>Tax exemption/waiver/suspension</v>
      </c>
      <c r="AU3505">
        <f t="shared" si="1253"/>
        <v>0</v>
      </c>
      <c r="AV3505" s="9">
        <v>1</v>
      </c>
    </row>
    <row r="3506" spans="1:48" x14ac:dyDescent="0.35">
      <c r="A3506" t="s">
        <v>175</v>
      </c>
      <c r="B3506">
        <v>2</v>
      </c>
      <c r="C3506">
        <v>14</v>
      </c>
      <c r="D3506" t="s">
        <v>2289</v>
      </c>
      <c r="E3506">
        <v>-2</v>
      </c>
      <c r="F3506">
        <v>2</v>
      </c>
      <c r="G3506">
        <v>2</v>
      </c>
      <c r="H3506">
        <v>2</v>
      </c>
      <c r="I3506">
        <v>2</v>
      </c>
      <c r="J3506">
        <v>2</v>
      </c>
      <c r="K3506">
        <v>1</v>
      </c>
      <c r="L3506">
        <v>2</v>
      </c>
      <c r="M3506">
        <v>1</v>
      </c>
      <c r="N3506" t="s">
        <v>2774</v>
      </c>
      <c r="O3506" t="s">
        <v>2805</v>
      </c>
      <c r="P3506" t="s">
        <v>2810</v>
      </c>
      <c r="Q3506" t="s">
        <v>2816</v>
      </c>
      <c r="R3506">
        <v>0</v>
      </c>
      <c r="S3506">
        <v>-6.06</v>
      </c>
      <c r="T3506">
        <v>-4.6900000000000004</v>
      </c>
      <c r="U3506">
        <v>51.11</v>
      </c>
      <c r="V3506">
        <f t="shared" si="1255"/>
        <v>0</v>
      </c>
      <c r="W3506">
        <f t="shared" si="1256"/>
        <v>1</v>
      </c>
      <c r="X3506">
        <f t="shared" si="1257"/>
        <v>1</v>
      </c>
      <c r="Y3506">
        <f t="shared" si="1258"/>
        <v>1</v>
      </c>
      <c r="Z3506">
        <f t="shared" si="1259"/>
        <v>1</v>
      </c>
      <c r="AA3506">
        <f t="shared" si="1260"/>
        <v>1</v>
      </c>
      <c r="AB3506">
        <f t="shared" si="1261"/>
        <v>1</v>
      </c>
      <c r="AC3506">
        <f t="shared" si="1262"/>
        <v>1</v>
      </c>
      <c r="AD3506">
        <f t="shared" si="1263"/>
        <v>1</v>
      </c>
      <c r="AE3506" s="4" t="s">
        <v>2828</v>
      </c>
      <c r="AF3506" s="9" t="s">
        <v>2829</v>
      </c>
      <c r="AG3506">
        <v>0</v>
      </c>
      <c r="AH3506">
        <v>1</v>
      </c>
      <c r="AI3506">
        <v>0</v>
      </c>
      <c r="AJ3506">
        <v>1</v>
      </c>
      <c r="AK3506" s="9" t="s">
        <v>2840</v>
      </c>
      <c r="AL3506">
        <f t="shared" si="1250"/>
        <v>0</v>
      </c>
      <c r="AM3506">
        <f>IF(AND(INDIRECT(AN3506)='Sample Select backend'!$C$2,INDIRECT(AO3506)=1,INDIRECT(AP3506)='Sample Select backend'!$F$2,INDIRECT(AQ3506)=1,INDIRECT(AR3506)='Sample Select backend'!$M$2),1,0)</f>
        <v>0</v>
      </c>
      <c r="AN3506" t="str">
        <f>_xlfn.CONCAT('Sample Select backend'!$C$4,ROW(AN3506))</f>
        <v>AE3506</v>
      </c>
      <c r="AO3506" s="9" t="str">
        <f>_xlfn.CONCAT('Sample Select backend'!$J$2,ROW(AO3506))</f>
        <v>AJ3506</v>
      </c>
      <c r="AP3506" t="str">
        <f>_xlfn.CONCAT('Sample Select backend'!$F$4,ROW(AP3506))</f>
        <v>AF3506</v>
      </c>
      <c r="AQ3506" t="str">
        <f>_xlfn.CONCAT('Sample Select backend'!$I$10,ROW(AQ3506))</f>
        <v>R3506</v>
      </c>
      <c r="AR3506" t="str">
        <f>_xlfn.CONCAT('Sample Select backend'!$M$4,ROW(AR3506))</f>
        <v>AK3506</v>
      </c>
      <c r="AS3506" t="str">
        <f t="shared" si="1251"/>
        <v>Thailand</v>
      </c>
      <c r="AT3506" s="9">
        <f t="shared" si="1252"/>
        <v>14</v>
      </c>
      <c r="AU3506">
        <f t="shared" si="1253"/>
        <v>0</v>
      </c>
      <c r="AV3506" s="9">
        <v>1</v>
      </c>
    </row>
    <row r="3507" spans="1:48" x14ac:dyDescent="0.35">
      <c r="A3507" t="s">
        <v>175</v>
      </c>
      <c r="B3507">
        <v>1</v>
      </c>
      <c r="C3507">
        <v>7</v>
      </c>
      <c r="D3507" t="s">
        <v>2291</v>
      </c>
      <c r="E3507">
        <v>-2</v>
      </c>
      <c r="F3507">
        <v>2</v>
      </c>
      <c r="G3507">
        <v>-2</v>
      </c>
      <c r="H3507">
        <v>-1</v>
      </c>
      <c r="I3507">
        <v>-2</v>
      </c>
      <c r="J3507">
        <v>2</v>
      </c>
      <c r="K3507">
        <v>2</v>
      </c>
      <c r="L3507">
        <v>2</v>
      </c>
      <c r="M3507">
        <v>1</v>
      </c>
      <c r="N3507" t="s">
        <v>2774</v>
      </c>
      <c r="O3507" t="s">
        <v>2805</v>
      </c>
      <c r="P3507" t="s">
        <v>2810</v>
      </c>
      <c r="Q3507" t="s">
        <v>2816</v>
      </c>
      <c r="R3507">
        <v>0</v>
      </c>
      <c r="S3507">
        <v>-6.06</v>
      </c>
      <c r="T3507">
        <v>-4.6900000000000004</v>
      </c>
      <c r="U3507">
        <v>51.11</v>
      </c>
      <c r="V3507">
        <f t="shared" si="1255"/>
        <v>0</v>
      </c>
      <c r="W3507">
        <f t="shared" si="1256"/>
        <v>1</v>
      </c>
      <c r="X3507">
        <f t="shared" si="1257"/>
        <v>0</v>
      </c>
      <c r="Y3507">
        <f t="shared" si="1258"/>
        <v>0</v>
      </c>
      <c r="Z3507">
        <f t="shared" si="1259"/>
        <v>0</v>
      </c>
      <c r="AA3507">
        <f t="shared" si="1260"/>
        <v>1</v>
      </c>
      <c r="AB3507">
        <f t="shared" si="1261"/>
        <v>1</v>
      </c>
      <c r="AC3507">
        <f t="shared" si="1262"/>
        <v>1</v>
      </c>
      <c r="AD3507">
        <f t="shared" si="1263"/>
        <v>1</v>
      </c>
      <c r="AE3507" s="4" t="s">
        <v>2828</v>
      </c>
      <c r="AF3507" s="9" t="s">
        <v>2829</v>
      </c>
      <c r="AG3507">
        <v>0</v>
      </c>
      <c r="AH3507">
        <v>1</v>
      </c>
      <c r="AI3507">
        <v>0</v>
      </c>
      <c r="AJ3507">
        <v>1</v>
      </c>
      <c r="AK3507" s="9" t="s">
        <v>2840</v>
      </c>
      <c r="AL3507">
        <f t="shared" si="1250"/>
        <v>0</v>
      </c>
      <c r="AM3507">
        <f>IF(AND(INDIRECT(AN3507)='Sample Select backend'!$C$2,INDIRECT(AO3507)=1,INDIRECT(AP3507)='Sample Select backend'!$F$2,INDIRECT(AQ3507)=1,INDIRECT(AR3507)='Sample Select backend'!$M$2),1,0)</f>
        <v>0</v>
      </c>
      <c r="AN3507" t="str">
        <f>_xlfn.CONCAT('Sample Select backend'!$C$4,ROW(AN3507))</f>
        <v>AE3507</v>
      </c>
      <c r="AO3507" s="9" t="str">
        <f>_xlfn.CONCAT('Sample Select backend'!$J$2,ROW(AO3507))</f>
        <v>AJ3507</v>
      </c>
      <c r="AP3507" t="str">
        <f>_xlfn.CONCAT('Sample Select backend'!$F$4,ROW(AP3507))</f>
        <v>AF3507</v>
      </c>
      <c r="AQ3507" t="str">
        <f>_xlfn.CONCAT('Sample Select backend'!$I$10,ROW(AQ3507))</f>
        <v>R3507</v>
      </c>
      <c r="AR3507" t="str">
        <f>_xlfn.CONCAT('Sample Select backend'!$M$4,ROW(AR3507))</f>
        <v>AK3507</v>
      </c>
      <c r="AS3507" t="str">
        <f t="shared" si="1251"/>
        <v>Thailand</v>
      </c>
      <c r="AT3507" s="9">
        <f t="shared" si="1252"/>
        <v>7</v>
      </c>
      <c r="AU3507">
        <f t="shared" si="1253"/>
        <v>0</v>
      </c>
      <c r="AV3507" s="9">
        <v>1</v>
      </c>
    </row>
    <row r="3508" spans="1:48" x14ac:dyDescent="0.35">
      <c r="A3508" t="s">
        <v>175</v>
      </c>
      <c r="B3508">
        <v>3</v>
      </c>
      <c r="C3508" t="s">
        <v>206</v>
      </c>
      <c r="D3508" t="s">
        <v>2281</v>
      </c>
      <c r="E3508">
        <v>2</v>
      </c>
      <c r="F3508">
        <v>2</v>
      </c>
      <c r="G3508">
        <v>-2</v>
      </c>
      <c r="H3508">
        <v>-1</v>
      </c>
      <c r="I3508">
        <v>-2</v>
      </c>
      <c r="J3508">
        <v>2</v>
      </c>
      <c r="K3508">
        <v>-2</v>
      </c>
      <c r="M3508">
        <v>1</v>
      </c>
      <c r="N3508" t="s">
        <v>2774</v>
      </c>
      <c r="O3508" t="s">
        <v>2805</v>
      </c>
      <c r="P3508" t="s">
        <v>2810</v>
      </c>
      <c r="Q3508" t="s">
        <v>2816</v>
      </c>
      <c r="R3508">
        <v>0</v>
      </c>
      <c r="S3508">
        <v>-6.06</v>
      </c>
      <c r="T3508">
        <v>-4.6900000000000004</v>
      </c>
      <c r="U3508">
        <v>51.11</v>
      </c>
      <c r="V3508">
        <f t="shared" si="1255"/>
        <v>1</v>
      </c>
      <c r="W3508">
        <f t="shared" si="1256"/>
        <v>1</v>
      </c>
      <c r="X3508">
        <f t="shared" si="1257"/>
        <v>0</v>
      </c>
      <c r="Y3508">
        <f t="shared" si="1258"/>
        <v>0</v>
      </c>
      <c r="Z3508">
        <f t="shared" si="1259"/>
        <v>0</v>
      </c>
      <c r="AA3508">
        <f t="shared" si="1260"/>
        <v>1</v>
      </c>
      <c r="AB3508">
        <f t="shared" si="1261"/>
        <v>0</v>
      </c>
      <c r="AC3508">
        <f t="shared" si="1262"/>
        <v>-1</v>
      </c>
      <c r="AD3508">
        <f t="shared" si="1263"/>
        <v>1</v>
      </c>
      <c r="AE3508" s="4" t="s">
        <v>2828</v>
      </c>
      <c r="AF3508" s="9" t="s">
        <v>2829</v>
      </c>
      <c r="AG3508">
        <v>0</v>
      </c>
      <c r="AH3508">
        <v>1</v>
      </c>
      <c r="AI3508">
        <v>0</v>
      </c>
      <c r="AJ3508">
        <v>1</v>
      </c>
      <c r="AK3508" s="9" t="s">
        <v>2840</v>
      </c>
      <c r="AL3508">
        <f t="shared" si="1250"/>
        <v>0</v>
      </c>
      <c r="AM3508">
        <f>IF(AND(INDIRECT(AN3508)='Sample Select backend'!$C$2,INDIRECT(AO3508)=1,INDIRECT(AP3508)='Sample Select backend'!$F$2,INDIRECT(AQ3508)=1,INDIRECT(AR3508)='Sample Select backend'!$M$2),1,0)</f>
        <v>0</v>
      </c>
      <c r="AN3508" t="str">
        <f>_xlfn.CONCAT('Sample Select backend'!$C$4,ROW(AN3508))</f>
        <v>AE3508</v>
      </c>
      <c r="AO3508" s="9" t="str">
        <f>_xlfn.CONCAT('Sample Select backend'!$J$2,ROW(AO3508))</f>
        <v>AJ3508</v>
      </c>
      <c r="AP3508" t="str">
        <f>_xlfn.CONCAT('Sample Select backend'!$F$4,ROW(AP3508))</f>
        <v>AF3508</v>
      </c>
      <c r="AQ3508" t="str">
        <f>_xlfn.CONCAT('Sample Select backend'!$I$10,ROW(AQ3508))</f>
        <v>R3508</v>
      </c>
      <c r="AR3508" t="str">
        <f>_xlfn.CONCAT('Sample Select backend'!$M$4,ROW(AR3508))</f>
        <v>AK3508</v>
      </c>
      <c r="AS3508" t="str">
        <f t="shared" si="1251"/>
        <v>Thailand</v>
      </c>
      <c r="AT3508" s="9" t="str">
        <f t="shared" si="1252"/>
        <v>Tax exemption/waiver/suspension</v>
      </c>
      <c r="AU3508">
        <f t="shared" si="1253"/>
        <v>0</v>
      </c>
      <c r="AV3508" s="9">
        <v>1</v>
      </c>
    </row>
    <row r="3509" spans="1:48" x14ac:dyDescent="0.35">
      <c r="A3509" t="s">
        <v>175</v>
      </c>
      <c r="B3509">
        <v>1</v>
      </c>
      <c r="C3509">
        <v>3</v>
      </c>
      <c r="D3509" t="s">
        <v>2285</v>
      </c>
      <c r="E3509">
        <v>2</v>
      </c>
      <c r="F3509">
        <v>2</v>
      </c>
      <c r="G3509">
        <v>-2</v>
      </c>
      <c r="H3509">
        <v>-1</v>
      </c>
      <c r="I3509">
        <v>2</v>
      </c>
      <c r="J3509">
        <v>2</v>
      </c>
      <c r="K3509">
        <v>2</v>
      </c>
      <c r="L3509">
        <v>-1</v>
      </c>
      <c r="M3509">
        <v>2</v>
      </c>
      <c r="N3509" t="s">
        <v>2774</v>
      </c>
      <c r="O3509" t="s">
        <v>2805</v>
      </c>
      <c r="P3509" t="s">
        <v>2810</v>
      </c>
      <c r="Q3509" t="s">
        <v>2816</v>
      </c>
      <c r="R3509">
        <v>0</v>
      </c>
      <c r="S3509">
        <v>-6.06</v>
      </c>
      <c r="T3509">
        <v>-4.6900000000000004</v>
      </c>
      <c r="U3509">
        <v>51.11</v>
      </c>
      <c r="V3509">
        <f t="shared" si="1255"/>
        <v>1</v>
      </c>
      <c r="W3509">
        <f t="shared" si="1256"/>
        <v>1</v>
      </c>
      <c r="X3509">
        <f t="shared" si="1257"/>
        <v>0</v>
      </c>
      <c r="Y3509">
        <f t="shared" si="1258"/>
        <v>0</v>
      </c>
      <c r="Z3509">
        <f t="shared" si="1259"/>
        <v>1</v>
      </c>
      <c r="AA3509">
        <f t="shared" si="1260"/>
        <v>1</v>
      </c>
      <c r="AB3509">
        <f t="shared" si="1261"/>
        <v>1</v>
      </c>
      <c r="AC3509">
        <f t="shared" si="1262"/>
        <v>0</v>
      </c>
      <c r="AD3509">
        <f t="shared" si="1263"/>
        <v>1</v>
      </c>
      <c r="AE3509" s="4" t="s">
        <v>2828</v>
      </c>
      <c r="AF3509" s="9" t="s">
        <v>2829</v>
      </c>
      <c r="AG3509">
        <v>0</v>
      </c>
      <c r="AH3509">
        <v>1</v>
      </c>
      <c r="AI3509">
        <v>0</v>
      </c>
      <c r="AJ3509">
        <v>1</v>
      </c>
      <c r="AK3509" s="9" t="s">
        <v>2840</v>
      </c>
      <c r="AL3509">
        <f t="shared" si="1250"/>
        <v>0</v>
      </c>
      <c r="AM3509">
        <f>IF(AND(INDIRECT(AN3509)='Sample Select backend'!$C$2,INDIRECT(AO3509)=1,INDIRECT(AP3509)='Sample Select backend'!$F$2,INDIRECT(AQ3509)=1,INDIRECT(AR3509)='Sample Select backend'!$M$2),1,0)</f>
        <v>0</v>
      </c>
      <c r="AN3509" t="str">
        <f>_xlfn.CONCAT('Sample Select backend'!$C$4,ROW(AN3509))</f>
        <v>AE3509</v>
      </c>
      <c r="AO3509" s="9" t="str">
        <f>_xlfn.CONCAT('Sample Select backend'!$J$2,ROW(AO3509))</f>
        <v>AJ3509</v>
      </c>
      <c r="AP3509" t="str">
        <f>_xlfn.CONCAT('Sample Select backend'!$F$4,ROW(AP3509))</f>
        <v>AF3509</v>
      </c>
      <c r="AQ3509" t="str">
        <f>_xlfn.CONCAT('Sample Select backend'!$I$10,ROW(AQ3509))</f>
        <v>R3509</v>
      </c>
      <c r="AR3509" t="str">
        <f>_xlfn.CONCAT('Sample Select backend'!$M$4,ROW(AR3509))</f>
        <v>AK3509</v>
      </c>
      <c r="AS3509" t="str">
        <f t="shared" si="1251"/>
        <v>Thailand</v>
      </c>
      <c r="AT3509" s="9">
        <f t="shared" si="1252"/>
        <v>3</v>
      </c>
      <c r="AU3509">
        <f t="shared" si="1253"/>
        <v>0</v>
      </c>
      <c r="AV3509" s="9">
        <v>1</v>
      </c>
    </row>
    <row r="3510" spans="1:48" x14ac:dyDescent="0.35">
      <c r="A3510" t="s">
        <v>175</v>
      </c>
      <c r="B3510">
        <v>1</v>
      </c>
      <c r="C3510">
        <v>5</v>
      </c>
      <c r="D3510" t="s">
        <v>2296</v>
      </c>
      <c r="E3510">
        <v>-2</v>
      </c>
      <c r="F3510">
        <v>2</v>
      </c>
      <c r="G3510">
        <v>2</v>
      </c>
      <c r="H3510">
        <v>2</v>
      </c>
      <c r="I3510">
        <v>2</v>
      </c>
      <c r="J3510">
        <v>2</v>
      </c>
      <c r="K3510">
        <v>1</v>
      </c>
      <c r="L3510">
        <v>2</v>
      </c>
      <c r="M3510">
        <v>1</v>
      </c>
      <c r="N3510" t="s">
        <v>2774</v>
      </c>
      <c r="O3510" t="s">
        <v>2805</v>
      </c>
      <c r="P3510" t="s">
        <v>2810</v>
      </c>
      <c r="Q3510" t="s">
        <v>2816</v>
      </c>
      <c r="R3510">
        <v>0</v>
      </c>
      <c r="S3510">
        <v>-6.06</v>
      </c>
      <c r="T3510">
        <v>-4.6900000000000004</v>
      </c>
      <c r="U3510">
        <v>51.11</v>
      </c>
      <c r="V3510">
        <f t="shared" si="1255"/>
        <v>0</v>
      </c>
      <c r="W3510">
        <f t="shared" si="1256"/>
        <v>1</v>
      </c>
      <c r="X3510">
        <f t="shared" si="1257"/>
        <v>1</v>
      </c>
      <c r="Y3510">
        <f t="shared" si="1258"/>
        <v>1</v>
      </c>
      <c r="Z3510">
        <f t="shared" si="1259"/>
        <v>1</v>
      </c>
      <c r="AA3510">
        <f t="shared" si="1260"/>
        <v>1</v>
      </c>
      <c r="AB3510">
        <f t="shared" si="1261"/>
        <v>1</v>
      </c>
      <c r="AC3510">
        <f t="shared" si="1262"/>
        <v>1</v>
      </c>
      <c r="AD3510">
        <f t="shared" si="1263"/>
        <v>1</v>
      </c>
      <c r="AE3510" s="4" t="s">
        <v>2828</v>
      </c>
      <c r="AF3510" s="9" t="s">
        <v>2829</v>
      </c>
      <c r="AG3510">
        <v>0</v>
      </c>
      <c r="AH3510">
        <v>1</v>
      </c>
      <c r="AI3510">
        <v>0</v>
      </c>
      <c r="AJ3510">
        <v>1</v>
      </c>
      <c r="AK3510" s="9" t="s">
        <v>2840</v>
      </c>
      <c r="AL3510">
        <f t="shared" si="1250"/>
        <v>0</v>
      </c>
      <c r="AM3510">
        <f>IF(AND(INDIRECT(AN3510)='Sample Select backend'!$C$2,INDIRECT(AO3510)=1,INDIRECT(AP3510)='Sample Select backend'!$F$2,INDIRECT(AQ3510)=1,INDIRECT(AR3510)='Sample Select backend'!$M$2),1,0)</f>
        <v>0</v>
      </c>
      <c r="AN3510" t="str">
        <f>_xlfn.CONCAT('Sample Select backend'!$C$4,ROW(AN3510))</f>
        <v>AE3510</v>
      </c>
      <c r="AO3510" s="9" t="str">
        <f>_xlfn.CONCAT('Sample Select backend'!$J$2,ROW(AO3510))</f>
        <v>AJ3510</v>
      </c>
      <c r="AP3510" t="str">
        <f>_xlfn.CONCAT('Sample Select backend'!$F$4,ROW(AP3510))</f>
        <v>AF3510</v>
      </c>
      <c r="AQ3510" t="str">
        <f>_xlfn.CONCAT('Sample Select backend'!$I$10,ROW(AQ3510))</f>
        <v>R3510</v>
      </c>
      <c r="AR3510" t="str">
        <f>_xlfn.CONCAT('Sample Select backend'!$M$4,ROW(AR3510))</f>
        <v>AK3510</v>
      </c>
      <c r="AS3510" t="str">
        <f t="shared" si="1251"/>
        <v>Thailand</v>
      </c>
      <c r="AT3510" s="9">
        <f t="shared" si="1252"/>
        <v>5</v>
      </c>
      <c r="AU3510">
        <f t="shared" si="1253"/>
        <v>0</v>
      </c>
      <c r="AV3510" s="9">
        <v>1</v>
      </c>
    </row>
    <row r="3511" spans="1:48" x14ac:dyDescent="0.35">
      <c r="A3511" t="s">
        <v>175</v>
      </c>
      <c r="B3511">
        <v>2</v>
      </c>
      <c r="C3511">
        <v>17</v>
      </c>
      <c r="D3511" t="s">
        <v>2290</v>
      </c>
      <c r="E3511">
        <v>-2</v>
      </c>
      <c r="F3511">
        <v>2</v>
      </c>
      <c r="G3511">
        <v>-2</v>
      </c>
      <c r="H3511">
        <v>-1</v>
      </c>
      <c r="I3511">
        <v>2</v>
      </c>
      <c r="J3511">
        <v>-2</v>
      </c>
      <c r="K3511">
        <v>2</v>
      </c>
      <c r="L3511">
        <v>-2</v>
      </c>
      <c r="M3511">
        <v>1</v>
      </c>
      <c r="N3511" t="s">
        <v>2774</v>
      </c>
      <c r="O3511" t="s">
        <v>2805</v>
      </c>
      <c r="P3511" t="s">
        <v>2810</v>
      </c>
      <c r="Q3511" t="s">
        <v>2816</v>
      </c>
      <c r="R3511">
        <v>0</v>
      </c>
      <c r="S3511">
        <v>-6.06</v>
      </c>
      <c r="T3511">
        <v>-4.6900000000000004</v>
      </c>
      <c r="U3511">
        <v>51.11</v>
      </c>
      <c r="V3511">
        <f t="shared" si="1255"/>
        <v>0</v>
      </c>
      <c r="W3511">
        <f t="shared" si="1256"/>
        <v>1</v>
      </c>
      <c r="X3511">
        <f t="shared" si="1257"/>
        <v>0</v>
      </c>
      <c r="Y3511">
        <f t="shared" si="1258"/>
        <v>0</v>
      </c>
      <c r="Z3511">
        <f t="shared" si="1259"/>
        <v>1</v>
      </c>
      <c r="AA3511">
        <f t="shared" si="1260"/>
        <v>0</v>
      </c>
      <c r="AB3511">
        <f t="shared" si="1261"/>
        <v>1</v>
      </c>
      <c r="AC3511">
        <f t="shared" si="1262"/>
        <v>0</v>
      </c>
      <c r="AD3511">
        <f t="shared" si="1263"/>
        <v>1</v>
      </c>
      <c r="AE3511" s="4" t="s">
        <v>2828</v>
      </c>
      <c r="AF3511" s="9" t="s">
        <v>2829</v>
      </c>
      <c r="AG3511">
        <v>0</v>
      </c>
      <c r="AH3511">
        <v>1</v>
      </c>
      <c r="AI3511">
        <v>0</v>
      </c>
      <c r="AJ3511">
        <v>1</v>
      </c>
      <c r="AK3511" s="9" t="s">
        <v>2840</v>
      </c>
      <c r="AL3511">
        <f t="shared" si="1250"/>
        <v>0</v>
      </c>
      <c r="AM3511">
        <f>IF(AND(INDIRECT(AN3511)='Sample Select backend'!$C$2,INDIRECT(AO3511)=1,INDIRECT(AP3511)='Sample Select backend'!$F$2,INDIRECT(AQ3511)=1,INDIRECT(AR3511)='Sample Select backend'!$M$2),1,0)</f>
        <v>0</v>
      </c>
      <c r="AN3511" t="str">
        <f>_xlfn.CONCAT('Sample Select backend'!$C$4,ROW(AN3511))</f>
        <v>AE3511</v>
      </c>
      <c r="AO3511" s="9" t="str">
        <f>_xlfn.CONCAT('Sample Select backend'!$J$2,ROW(AO3511))</f>
        <v>AJ3511</v>
      </c>
      <c r="AP3511" t="str">
        <f>_xlfn.CONCAT('Sample Select backend'!$F$4,ROW(AP3511))</f>
        <v>AF3511</v>
      </c>
      <c r="AQ3511" t="str">
        <f>_xlfn.CONCAT('Sample Select backend'!$I$10,ROW(AQ3511))</f>
        <v>R3511</v>
      </c>
      <c r="AR3511" t="str">
        <f>_xlfn.CONCAT('Sample Select backend'!$M$4,ROW(AR3511))</f>
        <v>AK3511</v>
      </c>
      <c r="AS3511" t="str">
        <f t="shared" si="1251"/>
        <v>Thailand</v>
      </c>
      <c r="AT3511" s="9">
        <f t="shared" si="1252"/>
        <v>17</v>
      </c>
      <c r="AU3511">
        <f t="shared" si="1253"/>
        <v>0</v>
      </c>
      <c r="AV3511" s="9">
        <v>1</v>
      </c>
    </row>
    <row r="3512" spans="1:48" x14ac:dyDescent="0.35">
      <c r="A3512" t="s">
        <v>175</v>
      </c>
      <c r="B3512">
        <v>2</v>
      </c>
      <c r="C3512">
        <v>17</v>
      </c>
      <c r="D3512" t="s">
        <v>2293</v>
      </c>
      <c r="E3512">
        <v>-2</v>
      </c>
      <c r="F3512">
        <v>2</v>
      </c>
      <c r="G3512">
        <v>-2</v>
      </c>
      <c r="H3512">
        <v>-1</v>
      </c>
      <c r="I3512">
        <v>2</v>
      </c>
      <c r="J3512">
        <v>-2</v>
      </c>
      <c r="K3512">
        <v>2</v>
      </c>
      <c r="L3512">
        <v>-2</v>
      </c>
      <c r="M3512">
        <v>1</v>
      </c>
      <c r="N3512" t="s">
        <v>2774</v>
      </c>
      <c r="O3512" t="s">
        <v>2805</v>
      </c>
      <c r="P3512" t="s">
        <v>2810</v>
      </c>
      <c r="Q3512" t="s">
        <v>2816</v>
      </c>
      <c r="R3512">
        <v>0</v>
      </c>
      <c r="S3512">
        <v>-6.06</v>
      </c>
      <c r="T3512">
        <v>-4.6900000000000004</v>
      </c>
      <c r="U3512">
        <v>51.11</v>
      </c>
      <c r="V3512">
        <f t="shared" si="1255"/>
        <v>0</v>
      </c>
      <c r="W3512">
        <f t="shared" si="1256"/>
        <v>1</v>
      </c>
      <c r="X3512">
        <f t="shared" si="1257"/>
        <v>0</v>
      </c>
      <c r="Y3512">
        <f t="shared" si="1258"/>
        <v>0</v>
      </c>
      <c r="Z3512">
        <f t="shared" si="1259"/>
        <v>1</v>
      </c>
      <c r="AA3512">
        <f t="shared" si="1260"/>
        <v>0</v>
      </c>
      <c r="AB3512">
        <f t="shared" si="1261"/>
        <v>1</v>
      </c>
      <c r="AC3512">
        <f t="shared" si="1262"/>
        <v>0</v>
      </c>
      <c r="AD3512">
        <f t="shared" si="1263"/>
        <v>1</v>
      </c>
      <c r="AE3512" s="4" t="s">
        <v>2828</v>
      </c>
      <c r="AF3512" s="9" t="s">
        <v>2829</v>
      </c>
      <c r="AG3512">
        <v>0</v>
      </c>
      <c r="AH3512">
        <v>1</v>
      </c>
      <c r="AI3512">
        <v>0</v>
      </c>
      <c r="AJ3512">
        <v>1</v>
      </c>
      <c r="AK3512" s="9" t="s">
        <v>2840</v>
      </c>
      <c r="AL3512">
        <f t="shared" si="1250"/>
        <v>0</v>
      </c>
      <c r="AM3512">
        <f>IF(AND(INDIRECT(AN3512)='Sample Select backend'!$C$2,INDIRECT(AO3512)=1,INDIRECT(AP3512)='Sample Select backend'!$F$2,INDIRECT(AQ3512)=1,INDIRECT(AR3512)='Sample Select backend'!$M$2),1,0)</f>
        <v>0</v>
      </c>
      <c r="AN3512" t="str">
        <f>_xlfn.CONCAT('Sample Select backend'!$C$4,ROW(AN3512))</f>
        <v>AE3512</v>
      </c>
      <c r="AO3512" s="9" t="str">
        <f>_xlfn.CONCAT('Sample Select backend'!$J$2,ROW(AO3512))</f>
        <v>AJ3512</v>
      </c>
      <c r="AP3512" t="str">
        <f>_xlfn.CONCAT('Sample Select backend'!$F$4,ROW(AP3512))</f>
        <v>AF3512</v>
      </c>
      <c r="AQ3512" t="str">
        <f>_xlfn.CONCAT('Sample Select backend'!$I$10,ROW(AQ3512))</f>
        <v>R3512</v>
      </c>
      <c r="AR3512" t="str">
        <f>_xlfn.CONCAT('Sample Select backend'!$M$4,ROW(AR3512))</f>
        <v>AK3512</v>
      </c>
      <c r="AS3512" t="str">
        <f t="shared" si="1251"/>
        <v>Thailand</v>
      </c>
      <c r="AT3512" s="9">
        <f t="shared" si="1252"/>
        <v>17</v>
      </c>
      <c r="AU3512">
        <f t="shared" si="1253"/>
        <v>0</v>
      </c>
      <c r="AV3512" s="9">
        <v>1</v>
      </c>
    </row>
    <row r="3513" spans="1:48" x14ac:dyDescent="0.35">
      <c r="A3513" t="s">
        <v>175</v>
      </c>
      <c r="B3513">
        <v>6</v>
      </c>
      <c r="C3513">
        <v>25</v>
      </c>
      <c r="D3513" t="s">
        <v>2287</v>
      </c>
      <c r="E3513">
        <v>2</v>
      </c>
      <c r="F3513">
        <v>2</v>
      </c>
      <c r="G3513">
        <v>-2</v>
      </c>
      <c r="H3513">
        <v>-1</v>
      </c>
      <c r="I3513">
        <v>2</v>
      </c>
      <c r="J3513">
        <v>2</v>
      </c>
      <c r="K3513">
        <v>2</v>
      </c>
      <c r="L3513">
        <v>2</v>
      </c>
      <c r="M3513">
        <v>1</v>
      </c>
      <c r="N3513" t="s">
        <v>2774</v>
      </c>
      <c r="O3513" t="s">
        <v>2805</v>
      </c>
      <c r="P3513" t="s">
        <v>2810</v>
      </c>
      <c r="Q3513" t="s">
        <v>2816</v>
      </c>
      <c r="R3513">
        <v>0</v>
      </c>
      <c r="S3513">
        <v>-6.06</v>
      </c>
      <c r="T3513">
        <v>-4.6900000000000004</v>
      </c>
      <c r="U3513">
        <v>51.11</v>
      </c>
      <c r="V3513">
        <f t="shared" si="1255"/>
        <v>1</v>
      </c>
      <c r="W3513">
        <f t="shared" si="1256"/>
        <v>1</v>
      </c>
      <c r="X3513">
        <f t="shared" si="1257"/>
        <v>0</v>
      </c>
      <c r="Y3513">
        <f t="shared" si="1258"/>
        <v>0</v>
      </c>
      <c r="Z3513">
        <f t="shared" si="1259"/>
        <v>1</v>
      </c>
      <c r="AA3513">
        <f t="shared" si="1260"/>
        <v>1</v>
      </c>
      <c r="AB3513">
        <f t="shared" si="1261"/>
        <v>1</v>
      </c>
      <c r="AC3513">
        <f t="shared" si="1262"/>
        <v>1</v>
      </c>
      <c r="AD3513">
        <f t="shared" si="1263"/>
        <v>1</v>
      </c>
      <c r="AE3513" s="4" t="s">
        <v>2828</v>
      </c>
      <c r="AF3513" s="9" t="s">
        <v>2829</v>
      </c>
      <c r="AG3513">
        <v>0</v>
      </c>
      <c r="AH3513">
        <v>1</v>
      </c>
      <c r="AI3513">
        <v>0</v>
      </c>
      <c r="AJ3513">
        <v>1</v>
      </c>
      <c r="AK3513" s="9" t="s">
        <v>2840</v>
      </c>
      <c r="AL3513">
        <f t="shared" si="1250"/>
        <v>0</v>
      </c>
      <c r="AM3513">
        <f>IF(AND(INDIRECT(AN3513)='Sample Select backend'!$C$2,INDIRECT(AO3513)=1,INDIRECT(AP3513)='Sample Select backend'!$F$2,INDIRECT(AQ3513)=1,INDIRECT(AR3513)='Sample Select backend'!$M$2),1,0)</f>
        <v>0</v>
      </c>
      <c r="AN3513" t="str">
        <f>_xlfn.CONCAT('Sample Select backend'!$C$4,ROW(AN3513))</f>
        <v>AE3513</v>
      </c>
      <c r="AO3513" s="9" t="str">
        <f>_xlfn.CONCAT('Sample Select backend'!$J$2,ROW(AO3513))</f>
        <v>AJ3513</v>
      </c>
      <c r="AP3513" t="str">
        <f>_xlfn.CONCAT('Sample Select backend'!$F$4,ROW(AP3513))</f>
        <v>AF3513</v>
      </c>
      <c r="AQ3513" t="str">
        <f>_xlfn.CONCAT('Sample Select backend'!$I$10,ROW(AQ3513))</f>
        <v>R3513</v>
      </c>
      <c r="AR3513" t="str">
        <f>_xlfn.CONCAT('Sample Select backend'!$M$4,ROW(AR3513))</f>
        <v>AK3513</v>
      </c>
      <c r="AS3513" t="str">
        <f t="shared" si="1251"/>
        <v>Thailand</v>
      </c>
      <c r="AT3513" s="9">
        <f t="shared" si="1252"/>
        <v>25</v>
      </c>
      <c r="AU3513">
        <f t="shared" si="1253"/>
        <v>0</v>
      </c>
      <c r="AV3513" s="9">
        <v>0</v>
      </c>
    </row>
    <row r="3514" spans="1:48" x14ac:dyDescent="0.35">
      <c r="A3514" t="s">
        <v>175</v>
      </c>
      <c r="B3514">
        <v>5</v>
      </c>
      <c r="C3514" t="s">
        <v>204</v>
      </c>
      <c r="D3514" t="s">
        <v>2288</v>
      </c>
      <c r="E3514">
        <v>2</v>
      </c>
      <c r="F3514">
        <v>-2</v>
      </c>
      <c r="G3514">
        <v>-2</v>
      </c>
      <c r="H3514">
        <v>-1</v>
      </c>
      <c r="I3514">
        <v>-2</v>
      </c>
      <c r="J3514">
        <v>2</v>
      </c>
      <c r="K3514">
        <v>1</v>
      </c>
      <c r="L3514">
        <v>2</v>
      </c>
      <c r="M3514">
        <v>1</v>
      </c>
      <c r="N3514" t="s">
        <v>2774</v>
      </c>
      <c r="O3514" t="s">
        <v>2805</v>
      </c>
      <c r="P3514" t="s">
        <v>2810</v>
      </c>
      <c r="Q3514" t="s">
        <v>2816</v>
      </c>
      <c r="R3514">
        <v>0</v>
      </c>
      <c r="S3514">
        <v>-6.06</v>
      </c>
      <c r="T3514">
        <v>-4.6900000000000004</v>
      </c>
      <c r="U3514">
        <v>51.11</v>
      </c>
      <c r="V3514">
        <f t="shared" si="1255"/>
        <v>1</v>
      </c>
      <c r="W3514">
        <f t="shared" si="1256"/>
        <v>0</v>
      </c>
      <c r="X3514">
        <f t="shared" si="1257"/>
        <v>0</v>
      </c>
      <c r="Y3514">
        <f t="shared" si="1258"/>
        <v>0</v>
      </c>
      <c r="Z3514">
        <f t="shared" si="1259"/>
        <v>0</v>
      </c>
      <c r="AA3514">
        <f t="shared" si="1260"/>
        <v>1</v>
      </c>
      <c r="AB3514">
        <f t="shared" si="1261"/>
        <v>1</v>
      </c>
      <c r="AC3514">
        <f t="shared" si="1262"/>
        <v>1</v>
      </c>
      <c r="AD3514">
        <f t="shared" si="1263"/>
        <v>1</v>
      </c>
      <c r="AE3514" s="4" t="s">
        <v>2828</v>
      </c>
      <c r="AF3514" s="9" t="s">
        <v>2829</v>
      </c>
      <c r="AG3514">
        <v>0</v>
      </c>
      <c r="AH3514">
        <v>1</v>
      </c>
      <c r="AI3514">
        <v>0</v>
      </c>
      <c r="AJ3514">
        <v>1</v>
      </c>
      <c r="AK3514" s="9" t="s">
        <v>2840</v>
      </c>
      <c r="AL3514">
        <f t="shared" si="1250"/>
        <v>0</v>
      </c>
      <c r="AM3514">
        <f>IF(AND(INDIRECT(AN3514)='Sample Select backend'!$C$2,INDIRECT(AO3514)=1,INDIRECT(AP3514)='Sample Select backend'!$F$2,INDIRECT(AQ3514)=1,INDIRECT(AR3514)='Sample Select backend'!$M$2),1,0)</f>
        <v>0</v>
      </c>
      <c r="AN3514" t="str">
        <f>_xlfn.CONCAT('Sample Select backend'!$C$4,ROW(AN3514))</f>
        <v>AE3514</v>
      </c>
      <c r="AO3514" s="9" t="str">
        <f>_xlfn.CONCAT('Sample Select backend'!$J$2,ROW(AO3514))</f>
        <v>AJ3514</v>
      </c>
      <c r="AP3514" t="str">
        <f>_xlfn.CONCAT('Sample Select backend'!$F$4,ROW(AP3514))</f>
        <v>AF3514</v>
      </c>
      <c r="AQ3514" t="str">
        <f>_xlfn.CONCAT('Sample Select backend'!$I$10,ROW(AQ3514))</f>
        <v>R3514</v>
      </c>
      <c r="AR3514" t="str">
        <f>_xlfn.CONCAT('Sample Select backend'!$M$4,ROW(AR3514))</f>
        <v>AK3514</v>
      </c>
      <c r="AS3514" t="str">
        <f t="shared" si="1251"/>
        <v>Thailand</v>
      </c>
      <c r="AT3514" s="9" t="str">
        <f t="shared" si="1252"/>
        <v>General</v>
      </c>
      <c r="AU3514">
        <f t="shared" si="1253"/>
        <v>0</v>
      </c>
      <c r="AV3514" s="9">
        <v>1</v>
      </c>
    </row>
    <row r="3515" spans="1:48" x14ac:dyDescent="0.35">
      <c r="A3515" t="s">
        <v>175</v>
      </c>
      <c r="B3515" s="9" t="s">
        <v>201</v>
      </c>
      <c r="C3515" t="s">
        <v>202</v>
      </c>
      <c r="D3515" t="s">
        <v>2279</v>
      </c>
      <c r="N3515" t="s">
        <v>2774</v>
      </c>
      <c r="O3515" t="s">
        <v>2805</v>
      </c>
      <c r="P3515" t="s">
        <v>2810</v>
      </c>
      <c r="Q3515" t="s">
        <v>2816</v>
      </c>
      <c r="R3515">
        <v>0</v>
      </c>
      <c r="S3515">
        <v>-6.06</v>
      </c>
      <c r="T3515">
        <v>-4.6900000000000004</v>
      </c>
      <c r="U3515">
        <v>51.11</v>
      </c>
      <c r="V3515">
        <f t="shared" si="1255"/>
        <v>-1</v>
      </c>
      <c r="W3515">
        <f t="shared" si="1256"/>
        <v>-1</v>
      </c>
      <c r="X3515">
        <f t="shared" si="1257"/>
        <v>-1</v>
      </c>
      <c r="Y3515">
        <f t="shared" si="1258"/>
        <v>-1</v>
      </c>
      <c r="Z3515">
        <f t="shared" si="1259"/>
        <v>-1</v>
      </c>
      <c r="AA3515">
        <f t="shared" si="1260"/>
        <v>-1</v>
      </c>
      <c r="AB3515">
        <f t="shared" si="1261"/>
        <v>-1</v>
      </c>
      <c r="AC3515">
        <f t="shared" si="1262"/>
        <v>-1</v>
      </c>
      <c r="AD3515">
        <f t="shared" si="1263"/>
        <v>-1</v>
      </c>
      <c r="AE3515" s="4" t="s">
        <v>2828</v>
      </c>
      <c r="AF3515" s="9" t="s">
        <v>2829</v>
      </c>
      <c r="AG3515">
        <v>0</v>
      </c>
      <c r="AH3515">
        <v>1</v>
      </c>
      <c r="AI3515">
        <v>0</v>
      </c>
      <c r="AJ3515">
        <v>1</v>
      </c>
      <c r="AK3515" s="9" t="s">
        <v>2840</v>
      </c>
      <c r="AL3515">
        <f t="shared" si="1250"/>
        <v>1</v>
      </c>
      <c r="AM3515">
        <f>IF(AND(INDIRECT(AN3515)='Sample Select backend'!$C$2,INDIRECT(AO3515)=1,INDIRECT(AP3515)='Sample Select backend'!$F$2,INDIRECT(AQ3515)=1,INDIRECT(AR3515)='Sample Select backend'!$M$2),1,0)</f>
        <v>0</v>
      </c>
      <c r="AN3515" t="str">
        <f>_xlfn.CONCAT('Sample Select backend'!$C$4,ROW(AN3515))</f>
        <v>AE3515</v>
      </c>
      <c r="AO3515" s="9" t="str">
        <f>_xlfn.CONCAT('Sample Select backend'!$J$2,ROW(AO3515))</f>
        <v>AJ3515</v>
      </c>
      <c r="AP3515" t="str">
        <f>_xlfn.CONCAT('Sample Select backend'!$F$4,ROW(AP3515))</f>
        <v>AF3515</v>
      </c>
      <c r="AQ3515" t="str">
        <f>_xlfn.CONCAT('Sample Select backend'!$I$10,ROW(AQ3515))</f>
        <v>R3515</v>
      </c>
      <c r="AR3515" t="str">
        <f>_xlfn.CONCAT('Sample Select backend'!$M$4,ROW(AR3515))</f>
        <v>AK3515</v>
      </c>
      <c r="AS3515" t="str">
        <f t="shared" si="1251"/>
        <v>Thailand</v>
      </c>
      <c r="AT3515" s="9" t="str">
        <f t="shared" si="1252"/>
        <v>Other</v>
      </c>
      <c r="AU3515">
        <f t="shared" si="1253"/>
        <v>0</v>
      </c>
      <c r="AV3515" s="9">
        <v>1</v>
      </c>
    </row>
    <row r="3516" spans="1:48" x14ac:dyDescent="0.35">
      <c r="A3516" t="s">
        <v>175</v>
      </c>
      <c r="B3516">
        <v>1</v>
      </c>
      <c r="C3516">
        <v>6</v>
      </c>
      <c r="D3516" t="s">
        <v>2299</v>
      </c>
      <c r="E3516">
        <v>-2</v>
      </c>
      <c r="F3516">
        <v>2</v>
      </c>
      <c r="G3516">
        <v>2</v>
      </c>
      <c r="H3516">
        <v>2</v>
      </c>
      <c r="I3516">
        <v>2</v>
      </c>
      <c r="J3516">
        <v>2</v>
      </c>
      <c r="K3516">
        <v>1</v>
      </c>
      <c r="L3516">
        <v>2</v>
      </c>
      <c r="M3516">
        <v>1</v>
      </c>
      <c r="N3516" t="s">
        <v>2774</v>
      </c>
      <c r="O3516" t="s">
        <v>2805</v>
      </c>
      <c r="P3516" t="s">
        <v>2810</v>
      </c>
      <c r="Q3516" t="s">
        <v>2816</v>
      </c>
      <c r="R3516">
        <v>0</v>
      </c>
      <c r="S3516">
        <v>-6.06</v>
      </c>
      <c r="T3516">
        <v>-4.6900000000000004</v>
      </c>
      <c r="U3516">
        <v>51.11</v>
      </c>
      <c r="V3516">
        <f t="shared" si="1255"/>
        <v>0</v>
      </c>
      <c r="W3516">
        <f t="shared" si="1256"/>
        <v>1</v>
      </c>
      <c r="X3516">
        <f t="shared" si="1257"/>
        <v>1</v>
      </c>
      <c r="Y3516">
        <f t="shared" si="1258"/>
        <v>1</v>
      </c>
      <c r="Z3516">
        <f t="shared" si="1259"/>
        <v>1</v>
      </c>
      <c r="AA3516">
        <f t="shared" si="1260"/>
        <v>1</v>
      </c>
      <c r="AB3516">
        <f t="shared" si="1261"/>
        <v>1</v>
      </c>
      <c r="AC3516">
        <f t="shared" si="1262"/>
        <v>1</v>
      </c>
      <c r="AD3516">
        <f t="shared" si="1263"/>
        <v>1</v>
      </c>
      <c r="AE3516" s="4" t="s">
        <v>2828</v>
      </c>
      <c r="AF3516" s="9" t="s">
        <v>2829</v>
      </c>
      <c r="AG3516">
        <v>0</v>
      </c>
      <c r="AH3516">
        <v>1</v>
      </c>
      <c r="AI3516">
        <v>0</v>
      </c>
      <c r="AJ3516">
        <v>1</v>
      </c>
      <c r="AK3516" s="9" t="s">
        <v>2840</v>
      </c>
      <c r="AL3516">
        <f t="shared" si="1250"/>
        <v>0</v>
      </c>
      <c r="AM3516">
        <f>IF(AND(INDIRECT(AN3516)='Sample Select backend'!$C$2,INDIRECT(AO3516)=1,INDIRECT(AP3516)='Sample Select backend'!$F$2,INDIRECT(AQ3516)=1,INDIRECT(AR3516)='Sample Select backend'!$M$2),1,0)</f>
        <v>0</v>
      </c>
      <c r="AN3516" t="str">
        <f>_xlfn.CONCAT('Sample Select backend'!$C$4,ROW(AN3516))</f>
        <v>AE3516</v>
      </c>
      <c r="AO3516" s="9" t="str">
        <f>_xlfn.CONCAT('Sample Select backend'!$J$2,ROW(AO3516))</f>
        <v>AJ3516</v>
      </c>
      <c r="AP3516" t="str">
        <f>_xlfn.CONCAT('Sample Select backend'!$F$4,ROW(AP3516))</f>
        <v>AF3516</v>
      </c>
      <c r="AQ3516" t="str">
        <f>_xlfn.CONCAT('Sample Select backend'!$I$10,ROW(AQ3516))</f>
        <v>R3516</v>
      </c>
      <c r="AR3516" t="str">
        <f>_xlfn.CONCAT('Sample Select backend'!$M$4,ROW(AR3516))</f>
        <v>AK3516</v>
      </c>
      <c r="AS3516" t="str">
        <f t="shared" si="1251"/>
        <v>Thailand</v>
      </c>
      <c r="AT3516" s="9">
        <f t="shared" si="1252"/>
        <v>6</v>
      </c>
      <c r="AU3516">
        <f t="shared" si="1253"/>
        <v>0</v>
      </c>
      <c r="AV3516" s="9">
        <v>1</v>
      </c>
    </row>
    <row r="3517" spans="1:48" x14ac:dyDescent="0.35">
      <c r="A3517" t="s">
        <v>175</v>
      </c>
      <c r="B3517">
        <v>1</v>
      </c>
      <c r="C3517">
        <v>7</v>
      </c>
      <c r="D3517" t="s">
        <v>2280</v>
      </c>
      <c r="E3517">
        <v>-2</v>
      </c>
      <c r="F3517">
        <v>2</v>
      </c>
      <c r="G3517">
        <v>-2</v>
      </c>
      <c r="H3517">
        <v>-1</v>
      </c>
      <c r="I3517">
        <v>-2</v>
      </c>
      <c r="J3517">
        <v>-2</v>
      </c>
      <c r="K3517">
        <v>2</v>
      </c>
      <c r="L3517">
        <v>2</v>
      </c>
      <c r="M3517">
        <v>1</v>
      </c>
      <c r="N3517" t="s">
        <v>2774</v>
      </c>
      <c r="O3517" t="s">
        <v>2805</v>
      </c>
      <c r="P3517" t="s">
        <v>2810</v>
      </c>
      <c r="Q3517" t="s">
        <v>2816</v>
      </c>
      <c r="R3517">
        <v>0</v>
      </c>
      <c r="S3517">
        <v>-6.06</v>
      </c>
      <c r="T3517">
        <v>-4.6900000000000004</v>
      </c>
      <c r="U3517">
        <v>51.11</v>
      </c>
      <c r="V3517">
        <f t="shared" si="1255"/>
        <v>0</v>
      </c>
      <c r="W3517">
        <f t="shared" si="1256"/>
        <v>1</v>
      </c>
      <c r="X3517">
        <f t="shared" si="1257"/>
        <v>0</v>
      </c>
      <c r="Y3517">
        <f t="shared" si="1258"/>
        <v>0</v>
      </c>
      <c r="Z3517">
        <f t="shared" si="1259"/>
        <v>0</v>
      </c>
      <c r="AA3517">
        <f t="shared" si="1260"/>
        <v>0</v>
      </c>
      <c r="AB3517">
        <f t="shared" si="1261"/>
        <v>1</v>
      </c>
      <c r="AC3517">
        <f t="shared" si="1262"/>
        <v>1</v>
      </c>
      <c r="AD3517">
        <f t="shared" si="1263"/>
        <v>1</v>
      </c>
      <c r="AE3517" s="4" t="s">
        <v>2828</v>
      </c>
      <c r="AF3517" s="9" t="s">
        <v>2829</v>
      </c>
      <c r="AG3517">
        <v>0</v>
      </c>
      <c r="AH3517">
        <v>1</v>
      </c>
      <c r="AI3517">
        <v>0</v>
      </c>
      <c r="AJ3517">
        <v>1</v>
      </c>
      <c r="AK3517" s="9" t="s">
        <v>2840</v>
      </c>
      <c r="AL3517">
        <f t="shared" si="1250"/>
        <v>0</v>
      </c>
      <c r="AM3517">
        <f>IF(AND(INDIRECT(AN3517)='Sample Select backend'!$C$2,INDIRECT(AO3517)=1,INDIRECT(AP3517)='Sample Select backend'!$F$2,INDIRECT(AQ3517)=1,INDIRECT(AR3517)='Sample Select backend'!$M$2),1,0)</f>
        <v>0</v>
      </c>
      <c r="AN3517" t="str">
        <f>_xlfn.CONCAT('Sample Select backend'!$C$4,ROW(AN3517))</f>
        <v>AE3517</v>
      </c>
      <c r="AO3517" s="9" t="str">
        <f>_xlfn.CONCAT('Sample Select backend'!$J$2,ROW(AO3517))</f>
        <v>AJ3517</v>
      </c>
      <c r="AP3517" t="str">
        <f>_xlfn.CONCAT('Sample Select backend'!$F$4,ROW(AP3517))</f>
        <v>AF3517</v>
      </c>
      <c r="AQ3517" t="str">
        <f>_xlfn.CONCAT('Sample Select backend'!$I$10,ROW(AQ3517))</f>
        <v>R3517</v>
      </c>
      <c r="AR3517" t="str">
        <f>_xlfn.CONCAT('Sample Select backend'!$M$4,ROW(AR3517))</f>
        <v>AK3517</v>
      </c>
      <c r="AS3517" t="str">
        <f t="shared" si="1251"/>
        <v>Thailand</v>
      </c>
      <c r="AT3517" s="9">
        <f t="shared" si="1252"/>
        <v>7</v>
      </c>
      <c r="AU3517">
        <f t="shared" si="1253"/>
        <v>0</v>
      </c>
      <c r="AV3517" s="9">
        <v>1</v>
      </c>
    </row>
    <row r="3518" spans="1:48" x14ac:dyDescent="0.35">
      <c r="A3518" t="s">
        <v>175</v>
      </c>
      <c r="B3518">
        <v>1</v>
      </c>
      <c r="C3518">
        <v>5</v>
      </c>
      <c r="D3518" t="s">
        <v>2292</v>
      </c>
      <c r="E3518">
        <v>2</v>
      </c>
      <c r="F3518">
        <v>2</v>
      </c>
      <c r="G3518">
        <v>2</v>
      </c>
      <c r="H3518">
        <v>2</v>
      </c>
      <c r="I3518">
        <v>2</v>
      </c>
      <c r="J3518">
        <v>2</v>
      </c>
      <c r="K3518">
        <v>1</v>
      </c>
      <c r="L3518">
        <v>2</v>
      </c>
      <c r="M3518">
        <v>1</v>
      </c>
      <c r="N3518" t="s">
        <v>2774</v>
      </c>
      <c r="O3518" t="s">
        <v>2805</v>
      </c>
      <c r="P3518" t="s">
        <v>2810</v>
      </c>
      <c r="Q3518" t="s">
        <v>2816</v>
      </c>
      <c r="R3518">
        <v>0</v>
      </c>
      <c r="S3518">
        <v>-6.06</v>
      </c>
      <c r="T3518">
        <v>-4.6900000000000004</v>
      </c>
      <c r="U3518">
        <v>51.11</v>
      </c>
      <c r="V3518">
        <f t="shared" si="1255"/>
        <v>1</v>
      </c>
      <c r="W3518">
        <f t="shared" si="1256"/>
        <v>1</v>
      </c>
      <c r="X3518">
        <f t="shared" si="1257"/>
        <v>1</v>
      </c>
      <c r="Y3518">
        <f t="shared" si="1258"/>
        <v>1</v>
      </c>
      <c r="Z3518">
        <f t="shared" si="1259"/>
        <v>1</v>
      </c>
      <c r="AA3518">
        <f t="shared" si="1260"/>
        <v>1</v>
      </c>
      <c r="AB3518">
        <f t="shared" si="1261"/>
        <v>1</v>
      </c>
      <c r="AC3518">
        <f t="shared" si="1262"/>
        <v>1</v>
      </c>
      <c r="AD3518">
        <f t="shared" si="1263"/>
        <v>1</v>
      </c>
      <c r="AE3518" s="4" t="s">
        <v>2828</v>
      </c>
      <c r="AF3518" s="9" t="s">
        <v>2829</v>
      </c>
      <c r="AG3518">
        <v>0</v>
      </c>
      <c r="AH3518">
        <v>1</v>
      </c>
      <c r="AI3518">
        <v>0</v>
      </c>
      <c r="AJ3518">
        <v>1</v>
      </c>
      <c r="AK3518" s="9" t="s">
        <v>2840</v>
      </c>
      <c r="AL3518">
        <f t="shared" si="1250"/>
        <v>0</v>
      </c>
      <c r="AM3518">
        <f>IF(AND(INDIRECT(AN3518)='Sample Select backend'!$C$2,INDIRECT(AO3518)=1,INDIRECT(AP3518)='Sample Select backend'!$F$2,INDIRECT(AQ3518)=1,INDIRECT(AR3518)='Sample Select backend'!$M$2),1,0)</f>
        <v>0</v>
      </c>
      <c r="AN3518" t="str">
        <f>_xlfn.CONCAT('Sample Select backend'!$C$4,ROW(AN3518))</f>
        <v>AE3518</v>
      </c>
      <c r="AO3518" s="9" t="str">
        <f>_xlfn.CONCAT('Sample Select backend'!$J$2,ROW(AO3518))</f>
        <v>AJ3518</v>
      </c>
      <c r="AP3518" t="str">
        <f>_xlfn.CONCAT('Sample Select backend'!$F$4,ROW(AP3518))</f>
        <v>AF3518</v>
      </c>
      <c r="AQ3518" t="str">
        <f>_xlfn.CONCAT('Sample Select backend'!$I$10,ROW(AQ3518))</f>
        <v>R3518</v>
      </c>
      <c r="AR3518" t="str">
        <f>_xlfn.CONCAT('Sample Select backend'!$M$4,ROW(AR3518))</f>
        <v>AK3518</v>
      </c>
      <c r="AS3518" t="str">
        <f t="shared" si="1251"/>
        <v>Thailand</v>
      </c>
      <c r="AT3518" s="9">
        <f t="shared" si="1252"/>
        <v>5</v>
      </c>
      <c r="AU3518">
        <f t="shared" si="1253"/>
        <v>0</v>
      </c>
      <c r="AV3518" s="9">
        <v>1</v>
      </c>
    </row>
    <row r="3519" spans="1:48" x14ac:dyDescent="0.35">
      <c r="A3519" t="s">
        <v>175</v>
      </c>
      <c r="B3519">
        <v>7</v>
      </c>
      <c r="C3519">
        <v>30</v>
      </c>
      <c r="D3519" t="s">
        <v>2284</v>
      </c>
      <c r="E3519">
        <v>-2</v>
      </c>
      <c r="F3519">
        <v>2</v>
      </c>
      <c r="G3519">
        <v>2</v>
      </c>
      <c r="H3519">
        <v>2</v>
      </c>
      <c r="I3519">
        <v>2</v>
      </c>
      <c r="J3519">
        <v>-2</v>
      </c>
      <c r="K3519">
        <v>2</v>
      </c>
      <c r="L3519">
        <v>2</v>
      </c>
      <c r="M3519">
        <v>1</v>
      </c>
      <c r="N3519" t="s">
        <v>2774</v>
      </c>
      <c r="O3519" t="s">
        <v>2805</v>
      </c>
      <c r="P3519" t="s">
        <v>2810</v>
      </c>
      <c r="Q3519" t="s">
        <v>2816</v>
      </c>
      <c r="R3519">
        <v>0</v>
      </c>
      <c r="S3519">
        <v>-6.06</v>
      </c>
      <c r="T3519">
        <v>-4.6900000000000004</v>
      </c>
      <c r="U3519">
        <v>51.11</v>
      </c>
      <c r="V3519">
        <f t="shared" si="1255"/>
        <v>0</v>
      </c>
      <c r="W3519">
        <f t="shared" si="1256"/>
        <v>1</v>
      </c>
      <c r="X3519">
        <f t="shared" si="1257"/>
        <v>1</v>
      </c>
      <c r="Y3519">
        <f t="shared" si="1258"/>
        <v>1</v>
      </c>
      <c r="Z3519">
        <f t="shared" si="1259"/>
        <v>1</v>
      </c>
      <c r="AA3519">
        <f t="shared" si="1260"/>
        <v>0</v>
      </c>
      <c r="AB3519">
        <f t="shared" si="1261"/>
        <v>1</v>
      </c>
      <c r="AC3519">
        <f t="shared" si="1262"/>
        <v>1</v>
      </c>
      <c r="AD3519">
        <f t="shared" si="1263"/>
        <v>1</v>
      </c>
      <c r="AE3519" s="4" t="s">
        <v>2828</v>
      </c>
      <c r="AF3519" s="9" t="s">
        <v>2829</v>
      </c>
      <c r="AG3519">
        <v>0</v>
      </c>
      <c r="AH3519">
        <v>1</v>
      </c>
      <c r="AI3519">
        <v>0</v>
      </c>
      <c r="AJ3519">
        <v>1</v>
      </c>
      <c r="AK3519" s="9" t="s">
        <v>2840</v>
      </c>
      <c r="AL3519">
        <f t="shared" si="1250"/>
        <v>0</v>
      </c>
      <c r="AM3519">
        <f>IF(AND(INDIRECT(AN3519)='Sample Select backend'!$C$2,INDIRECT(AO3519)=1,INDIRECT(AP3519)='Sample Select backend'!$F$2,INDIRECT(AQ3519)=1,INDIRECT(AR3519)='Sample Select backend'!$M$2),1,0)</f>
        <v>0</v>
      </c>
      <c r="AN3519" t="str">
        <f>_xlfn.CONCAT('Sample Select backend'!$C$4,ROW(AN3519))</f>
        <v>AE3519</v>
      </c>
      <c r="AO3519" s="9" t="str">
        <f>_xlfn.CONCAT('Sample Select backend'!$J$2,ROW(AO3519))</f>
        <v>AJ3519</v>
      </c>
      <c r="AP3519" t="str">
        <f>_xlfn.CONCAT('Sample Select backend'!$F$4,ROW(AP3519))</f>
        <v>AF3519</v>
      </c>
      <c r="AQ3519" t="str">
        <f>_xlfn.CONCAT('Sample Select backend'!$I$10,ROW(AQ3519))</f>
        <v>R3519</v>
      </c>
      <c r="AR3519" t="str">
        <f>_xlfn.CONCAT('Sample Select backend'!$M$4,ROW(AR3519))</f>
        <v>AK3519</v>
      </c>
      <c r="AS3519" t="str">
        <f t="shared" si="1251"/>
        <v>Thailand</v>
      </c>
      <c r="AT3519" s="9">
        <f t="shared" si="1252"/>
        <v>30</v>
      </c>
      <c r="AU3519">
        <f t="shared" si="1253"/>
        <v>0</v>
      </c>
      <c r="AV3519" s="9">
        <v>1</v>
      </c>
    </row>
    <row r="3520" spans="1:48" x14ac:dyDescent="0.35">
      <c r="A3520" t="s">
        <v>175</v>
      </c>
      <c r="B3520">
        <v>5</v>
      </c>
      <c r="C3520" t="s">
        <v>201</v>
      </c>
      <c r="D3520" t="s">
        <v>2277</v>
      </c>
      <c r="E3520">
        <v>2</v>
      </c>
      <c r="F3520">
        <v>2</v>
      </c>
      <c r="G3520">
        <v>2</v>
      </c>
      <c r="H3520">
        <v>-1</v>
      </c>
      <c r="I3520">
        <v>-2</v>
      </c>
      <c r="J3520">
        <v>1</v>
      </c>
      <c r="K3520">
        <v>-2</v>
      </c>
      <c r="L3520">
        <v>2</v>
      </c>
      <c r="M3520">
        <v>1</v>
      </c>
      <c r="N3520" t="s">
        <v>2774</v>
      </c>
      <c r="O3520" t="s">
        <v>2805</v>
      </c>
      <c r="P3520" t="s">
        <v>2810</v>
      </c>
      <c r="Q3520" t="s">
        <v>2816</v>
      </c>
      <c r="R3520">
        <v>0</v>
      </c>
      <c r="S3520">
        <v>-6.06</v>
      </c>
      <c r="T3520">
        <v>-4.6900000000000004</v>
      </c>
      <c r="U3520">
        <v>51.11</v>
      </c>
      <c r="V3520">
        <f t="shared" si="1255"/>
        <v>1</v>
      </c>
      <c r="W3520">
        <f t="shared" si="1256"/>
        <v>1</v>
      </c>
      <c r="X3520">
        <f t="shared" si="1257"/>
        <v>1</v>
      </c>
      <c r="Y3520">
        <f t="shared" si="1258"/>
        <v>0</v>
      </c>
      <c r="Z3520">
        <f t="shared" si="1259"/>
        <v>0</v>
      </c>
      <c r="AA3520">
        <f t="shared" si="1260"/>
        <v>1</v>
      </c>
      <c r="AB3520">
        <f t="shared" si="1261"/>
        <v>0</v>
      </c>
      <c r="AC3520">
        <f t="shared" si="1262"/>
        <v>1</v>
      </c>
      <c r="AD3520">
        <f t="shared" si="1263"/>
        <v>1</v>
      </c>
      <c r="AE3520" s="4" t="s">
        <v>2828</v>
      </c>
      <c r="AF3520" s="9" t="s">
        <v>2829</v>
      </c>
      <c r="AG3520">
        <v>0</v>
      </c>
      <c r="AH3520">
        <v>1</v>
      </c>
      <c r="AI3520">
        <v>0</v>
      </c>
      <c r="AJ3520">
        <v>1</v>
      </c>
      <c r="AK3520" s="9" t="s">
        <v>2840</v>
      </c>
      <c r="AL3520">
        <f t="shared" si="1250"/>
        <v>0</v>
      </c>
      <c r="AM3520">
        <f>IF(AND(INDIRECT(AN3520)='Sample Select backend'!$C$2,INDIRECT(AO3520)=1,INDIRECT(AP3520)='Sample Select backend'!$F$2,INDIRECT(AQ3520)=1,INDIRECT(AR3520)='Sample Select backend'!$M$2),1,0)</f>
        <v>0</v>
      </c>
      <c r="AN3520" t="str">
        <f>_xlfn.CONCAT('Sample Select backend'!$C$4,ROW(AN3520))</f>
        <v>AE3520</v>
      </c>
      <c r="AO3520" s="9" t="str">
        <f>_xlfn.CONCAT('Sample Select backend'!$J$2,ROW(AO3520))</f>
        <v>AJ3520</v>
      </c>
      <c r="AP3520" t="str">
        <f>_xlfn.CONCAT('Sample Select backend'!$F$4,ROW(AP3520))</f>
        <v>AF3520</v>
      </c>
      <c r="AQ3520" t="str">
        <f>_xlfn.CONCAT('Sample Select backend'!$I$10,ROW(AQ3520))</f>
        <v>R3520</v>
      </c>
      <c r="AR3520" t="str">
        <f>_xlfn.CONCAT('Sample Select backend'!$M$4,ROW(AR3520))</f>
        <v>AK3520</v>
      </c>
      <c r="AS3520" t="str">
        <f t="shared" si="1251"/>
        <v>Thailand</v>
      </c>
      <c r="AT3520" s="9" t="str">
        <f t="shared" si="1252"/>
        <v>Other</v>
      </c>
      <c r="AU3520">
        <f t="shared" si="1253"/>
        <v>0</v>
      </c>
      <c r="AV3520" s="9">
        <v>0</v>
      </c>
    </row>
    <row r="3521" spans="1:48" x14ac:dyDescent="0.35">
      <c r="A3521" t="s">
        <v>175</v>
      </c>
      <c r="B3521">
        <v>6</v>
      </c>
      <c r="C3521">
        <v>28</v>
      </c>
      <c r="D3521" t="s">
        <v>2295</v>
      </c>
      <c r="E3521">
        <v>-2</v>
      </c>
      <c r="F3521">
        <v>2</v>
      </c>
      <c r="G3521">
        <v>2</v>
      </c>
      <c r="H3521">
        <v>-1</v>
      </c>
      <c r="I3521">
        <v>2</v>
      </c>
      <c r="J3521">
        <v>-2</v>
      </c>
      <c r="K3521">
        <v>2</v>
      </c>
      <c r="L3521">
        <v>2</v>
      </c>
      <c r="M3521">
        <v>1</v>
      </c>
      <c r="N3521" t="s">
        <v>2774</v>
      </c>
      <c r="O3521" t="s">
        <v>2805</v>
      </c>
      <c r="P3521" t="s">
        <v>2810</v>
      </c>
      <c r="Q3521" t="s">
        <v>2816</v>
      </c>
      <c r="R3521">
        <v>0</v>
      </c>
      <c r="S3521">
        <v>-6.06</v>
      </c>
      <c r="T3521">
        <v>-4.6900000000000004</v>
      </c>
      <c r="U3521">
        <v>51.11</v>
      </c>
      <c r="V3521">
        <f t="shared" si="1255"/>
        <v>0</v>
      </c>
      <c r="W3521">
        <f t="shared" si="1256"/>
        <v>1</v>
      </c>
      <c r="X3521">
        <f t="shared" si="1257"/>
        <v>1</v>
      </c>
      <c r="Y3521">
        <f t="shared" si="1258"/>
        <v>0</v>
      </c>
      <c r="Z3521">
        <f t="shared" si="1259"/>
        <v>1</v>
      </c>
      <c r="AA3521">
        <f t="shared" si="1260"/>
        <v>0</v>
      </c>
      <c r="AB3521">
        <f t="shared" si="1261"/>
        <v>1</v>
      </c>
      <c r="AC3521">
        <f t="shared" si="1262"/>
        <v>1</v>
      </c>
      <c r="AD3521">
        <f t="shared" si="1263"/>
        <v>1</v>
      </c>
      <c r="AE3521" s="4" t="s">
        <v>2828</v>
      </c>
      <c r="AF3521" s="9" t="s">
        <v>2829</v>
      </c>
      <c r="AG3521">
        <v>0</v>
      </c>
      <c r="AH3521">
        <v>1</v>
      </c>
      <c r="AI3521">
        <v>0</v>
      </c>
      <c r="AJ3521">
        <v>1</v>
      </c>
      <c r="AK3521" s="9" t="s">
        <v>2840</v>
      </c>
      <c r="AL3521">
        <f t="shared" si="1250"/>
        <v>0</v>
      </c>
      <c r="AM3521">
        <f>IF(AND(INDIRECT(AN3521)='Sample Select backend'!$C$2,INDIRECT(AO3521)=1,INDIRECT(AP3521)='Sample Select backend'!$F$2,INDIRECT(AQ3521)=1,INDIRECT(AR3521)='Sample Select backend'!$M$2),1,0)</f>
        <v>0</v>
      </c>
      <c r="AN3521" t="str">
        <f>_xlfn.CONCAT('Sample Select backend'!$C$4,ROW(AN3521))</f>
        <v>AE3521</v>
      </c>
      <c r="AO3521" s="9" t="str">
        <f>_xlfn.CONCAT('Sample Select backend'!$J$2,ROW(AO3521))</f>
        <v>AJ3521</v>
      </c>
      <c r="AP3521" t="str">
        <f>_xlfn.CONCAT('Sample Select backend'!$F$4,ROW(AP3521))</f>
        <v>AF3521</v>
      </c>
      <c r="AQ3521" t="str">
        <f>_xlfn.CONCAT('Sample Select backend'!$I$10,ROW(AQ3521))</f>
        <v>R3521</v>
      </c>
      <c r="AR3521" t="str">
        <f>_xlfn.CONCAT('Sample Select backend'!$M$4,ROW(AR3521))</f>
        <v>AK3521</v>
      </c>
      <c r="AS3521" t="str">
        <f t="shared" si="1251"/>
        <v>Thailand</v>
      </c>
      <c r="AT3521" s="9">
        <f t="shared" si="1252"/>
        <v>28</v>
      </c>
      <c r="AU3521">
        <f t="shared" si="1253"/>
        <v>0</v>
      </c>
      <c r="AV3521" s="9">
        <v>1</v>
      </c>
    </row>
    <row r="3522" spans="1:48" x14ac:dyDescent="0.35">
      <c r="A3522" t="s">
        <v>175</v>
      </c>
      <c r="B3522" s="9" t="s">
        <v>201</v>
      </c>
      <c r="C3522" t="s">
        <v>202</v>
      </c>
      <c r="D3522" t="s">
        <v>2278</v>
      </c>
      <c r="N3522" t="s">
        <v>2774</v>
      </c>
      <c r="O3522" t="s">
        <v>2805</v>
      </c>
      <c r="P3522" t="s">
        <v>2810</v>
      </c>
      <c r="Q3522" t="s">
        <v>2816</v>
      </c>
      <c r="R3522">
        <v>0</v>
      </c>
      <c r="S3522">
        <v>-6.06</v>
      </c>
      <c r="T3522">
        <v>-4.6900000000000004</v>
      </c>
      <c r="U3522">
        <v>51.11</v>
      </c>
      <c r="V3522">
        <f t="shared" si="1255"/>
        <v>-1</v>
      </c>
      <c r="W3522">
        <f t="shared" si="1256"/>
        <v>-1</v>
      </c>
      <c r="X3522">
        <f t="shared" si="1257"/>
        <v>-1</v>
      </c>
      <c r="Y3522">
        <f t="shared" si="1258"/>
        <v>-1</v>
      </c>
      <c r="Z3522">
        <f t="shared" si="1259"/>
        <v>-1</v>
      </c>
      <c r="AA3522">
        <f t="shared" si="1260"/>
        <v>-1</v>
      </c>
      <c r="AB3522">
        <f t="shared" si="1261"/>
        <v>-1</v>
      </c>
      <c r="AC3522">
        <f t="shared" si="1262"/>
        <v>-1</v>
      </c>
      <c r="AD3522">
        <f t="shared" si="1263"/>
        <v>-1</v>
      </c>
      <c r="AE3522" s="4" t="s">
        <v>2828</v>
      </c>
      <c r="AF3522" s="9" t="s">
        <v>2829</v>
      </c>
      <c r="AG3522">
        <v>0</v>
      </c>
      <c r="AH3522">
        <v>1</v>
      </c>
      <c r="AI3522">
        <v>0</v>
      </c>
      <c r="AJ3522">
        <v>1</v>
      </c>
      <c r="AK3522" s="9" t="s">
        <v>2840</v>
      </c>
      <c r="AL3522">
        <f t="shared" ref="AL3522:AL3585" si="1264">IF(OR(B3522="other",B3522="international",B3522="Transfers",B3522="expenditure"),1,0)</f>
        <v>1</v>
      </c>
      <c r="AM3522">
        <f>IF(AND(INDIRECT(AN3522)='Sample Select backend'!$C$2,INDIRECT(AO3522)=1,INDIRECT(AP3522)='Sample Select backend'!$F$2,INDIRECT(AQ3522)=1,INDIRECT(AR3522)='Sample Select backend'!$M$2),1,0)</f>
        <v>0</v>
      </c>
      <c r="AN3522" t="str">
        <f>_xlfn.CONCAT('Sample Select backend'!$C$4,ROW(AN3522))</f>
        <v>AE3522</v>
      </c>
      <c r="AO3522" s="9" t="str">
        <f>_xlfn.CONCAT('Sample Select backend'!$J$2,ROW(AO3522))</f>
        <v>AJ3522</v>
      </c>
      <c r="AP3522" t="str">
        <f>_xlfn.CONCAT('Sample Select backend'!$F$4,ROW(AP3522))</f>
        <v>AF3522</v>
      </c>
      <c r="AQ3522" t="str">
        <f>_xlfn.CONCAT('Sample Select backend'!$I$10,ROW(AQ3522))</f>
        <v>R3522</v>
      </c>
      <c r="AR3522" t="str">
        <f>_xlfn.CONCAT('Sample Select backend'!$M$4,ROW(AR3522))</f>
        <v>AK3522</v>
      </c>
      <c r="AS3522" t="str">
        <f t="shared" ref="AS3522:AS3585" si="1265">A3522</f>
        <v>Thailand</v>
      </c>
      <c r="AT3522" s="9" t="str">
        <f t="shared" ref="AT3522:AT3585" si="1266">IF(ISNUMBER(C3522),C3522,IF(OR(C3522="general",C3522="23;general"),"General",IF(OR(C3522="exemption",C3522="other (exemption)"),"Tax exemption/waiver/suspension","Other")))</f>
        <v>Other</v>
      </c>
      <c r="AU3522">
        <f t="shared" ref="AU3522:AU3585" si="1267">IF(A3522&lt;&gt;A3521,1,0)</f>
        <v>0</v>
      </c>
      <c r="AV3522" s="9">
        <v>1</v>
      </c>
    </row>
    <row r="3523" spans="1:48" x14ac:dyDescent="0.35">
      <c r="A3523" t="s">
        <v>175</v>
      </c>
      <c r="B3523">
        <v>6</v>
      </c>
      <c r="C3523">
        <v>25</v>
      </c>
      <c r="D3523" t="s">
        <v>2294</v>
      </c>
      <c r="F3523">
        <v>2</v>
      </c>
      <c r="G3523">
        <v>-2</v>
      </c>
      <c r="H3523">
        <v>-1</v>
      </c>
      <c r="I3523">
        <v>2</v>
      </c>
      <c r="J3523">
        <v>1</v>
      </c>
      <c r="K3523">
        <v>1</v>
      </c>
      <c r="L3523">
        <v>2</v>
      </c>
      <c r="M3523">
        <v>1</v>
      </c>
      <c r="N3523" t="s">
        <v>2774</v>
      </c>
      <c r="O3523" t="s">
        <v>2805</v>
      </c>
      <c r="P3523" t="s">
        <v>2810</v>
      </c>
      <c r="Q3523" t="s">
        <v>2816</v>
      </c>
      <c r="R3523">
        <v>0</v>
      </c>
      <c r="S3523">
        <v>-6.06</v>
      </c>
      <c r="T3523">
        <v>-4.6900000000000004</v>
      </c>
      <c r="U3523">
        <v>51.11</v>
      </c>
      <c r="V3523">
        <f t="shared" si="1255"/>
        <v>-1</v>
      </c>
      <c r="W3523">
        <f t="shared" si="1256"/>
        <v>1</v>
      </c>
      <c r="X3523">
        <f t="shared" si="1257"/>
        <v>0</v>
      </c>
      <c r="Y3523">
        <f t="shared" si="1258"/>
        <v>0</v>
      </c>
      <c r="Z3523">
        <f t="shared" si="1259"/>
        <v>1</v>
      </c>
      <c r="AA3523">
        <f t="shared" si="1260"/>
        <v>1</v>
      </c>
      <c r="AB3523">
        <f t="shared" si="1261"/>
        <v>1</v>
      </c>
      <c r="AC3523">
        <f t="shared" si="1262"/>
        <v>1</v>
      </c>
      <c r="AD3523">
        <f t="shared" si="1263"/>
        <v>1</v>
      </c>
      <c r="AE3523" s="4" t="s">
        <v>2828</v>
      </c>
      <c r="AF3523" s="9" t="s">
        <v>2829</v>
      </c>
      <c r="AG3523">
        <v>0</v>
      </c>
      <c r="AH3523">
        <v>1</v>
      </c>
      <c r="AI3523">
        <v>0</v>
      </c>
      <c r="AJ3523">
        <v>1</v>
      </c>
      <c r="AK3523" s="9" t="s">
        <v>2840</v>
      </c>
      <c r="AL3523">
        <f t="shared" si="1264"/>
        <v>0</v>
      </c>
      <c r="AM3523">
        <f>IF(AND(INDIRECT(AN3523)='Sample Select backend'!$C$2,INDIRECT(AO3523)=1,INDIRECT(AP3523)='Sample Select backend'!$F$2,INDIRECT(AQ3523)=1,INDIRECT(AR3523)='Sample Select backend'!$M$2),1,0)</f>
        <v>0</v>
      </c>
      <c r="AN3523" t="str">
        <f>_xlfn.CONCAT('Sample Select backend'!$C$4,ROW(AN3523))</f>
        <v>AE3523</v>
      </c>
      <c r="AO3523" s="9" t="str">
        <f>_xlfn.CONCAT('Sample Select backend'!$J$2,ROW(AO3523))</f>
        <v>AJ3523</v>
      </c>
      <c r="AP3523" t="str">
        <f>_xlfn.CONCAT('Sample Select backend'!$F$4,ROW(AP3523))</f>
        <v>AF3523</v>
      </c>
      <c r="AQ3523" t="str">
        <f>_xlfn.CONCAT('Sample Select backend'!$I$10,ROW(AQ3523))</f>
        <v>R3523</v>
      </c>
      <c r="AR3523" t="str">
        <f>_xlfn.CONCAT('Sample Select backend'!$M$4,ROW(AR3523))</f>
        <v>AK3523</v>
      </c>
      <c r="AS3523" t="str">
        <f t="shared" si="1265"/>
        <v>Thailand</v>
      </c>
      <c r="AT3523" s="9">
        <f t="shared" si="1266"/>
        <v>25</v>
      </c>
      <c r="AU3523">
        <f t="shared" si="1267"/>
        <v>0</v>
      </c>
      <c r="AV3523" s="9">
        <v>0</v>
      </c>
    </row>
    <row r="3524" spans="1:48" x14ac:dyDescent="0.35">
      <c r="A3524" t="s">
        <v>175</v>
      </c>
      <c r="B3524">
        <v>4</v>
      </c>
      <c r="C3524" t="s">
        <v>201</v>
      </c>
      <c r="D3524" t="s">
        <v>2298</v>
      </c>
      <c r="E3524">
        <v>-2</v>
      </c>
      <c r="F3524">
        <v>2</v>
      </c>
      <c r="J3524">
        <v>2</v>
      </c>
      <c r="K3524">
        <v>2</v>
      </c>
      <c r="M3524">
        <v>1</v>
      </c>
      <c r="N3524" t="s">
        <v>2774</v>
      </c>
      <c r="O3524" t="s">
        <v>2805</v>
      </c>
      <c r="P3524" t="s">
        <v>2810</v>
      </c>
      <c r="Q3524" t="s">
        <v>2816</v>
      </c>
      <c r="R3524">
        <v>0</v>
      </c>
      <c r="S3524">
        <v>-6.06</v>
      </c>
      <c r="T3524">
        <v>-4.6900000000000004</v>
      </c>
      <c r="U3524">
        <v>51.11</v>
      </c>
      <c r="V3524">
        <f t="shared" si="1255"/>
        <v>0</v>
      </c>
      <c r="W3524">
        <f t="shared" si="1256"/>
        <v>1</v>
      </c>
      <c r="X3524">
        <f t="shared" si="1257"/>
        <v>-1</v>
      </c>
      <c r="Y3524">
        <f t="shared" si="1258"/>
        <v>-1</v>
      </c>
      <c r="Z3524">
        <f t="shared" si="1259"/>
        <v>-1</v>
      </c>
      <c r="AA3524">
        <f t="shared" si="1260"/>
        <v>1</v>
      </c>
      <c r="AB3524">
        <f t="shared" si="1261"/>
        <v>1</v>
      </c>
      <c r="AC3524">
        <f t="shared" si="1262"/>
        <v>-1</v>
      </c>
      <c r="AD3524">
        <f t="shared" si="1263"/>
        <v>1</v>
      </c>
      <c r="AE3524" s="4" t="s">
        <v>2828</v>
      </c>
      <c r="AF3524" s="9" t="s">
        <v>2829</v>
      </c>
      <c r="AG3524">
        <v>0</v>
      </c>
      <c r="AH3524">
        <v>1</v>
      </c>
      <c r="AI3524">
        <v>0</v>
      </c>
      <c r="AJ3524">
        <v>1</v>
      </c>
      <c r="AK3524" s="9" t="s">
        <v>2840</v>
      </c>
      <c r="AL3524">
        <f t="shared" si="1264"/>
        <v>0</v>
      </c>
      <c r="AM3524">
        <f>IF(AND(INDIRECT(AN3524)='Sample Select backend'!$C$2,INDIRECT(AO3524)=1,INDIRECT(AP3524)='Sample Select backend'!$F$2,INDIRECT(AQ3524)=1,INDIRECT(AR3524)='Sample Select backend'!$M$2),1,0)</f>
        <v>0</v>
      </c>
      <c r="AN3524" t="str">
        <f>_xlfn.CONCAT('Sample Select backend'!$C$4,ROW(AN3524))</f>
        <v>AE3524</v>
      </c>
      <c r="AO3524" s="9" t="str">
        <f>_xlfn.CONCAT('Sample Select backend'!$J$2,ROW(AO3524))</f>
        <v>AJ3524</v>
      </c>
      <c r="AP3524" t="str">
        <f>_xlfn.CONCAT('Sample Select backend'!$F$4,ROW(AP3524))</f>
        <v>AF3524</v>
      </c>
      <c r="AQ3524" t="str">
        <f>_xlfn.CONCAT('Sample Select backend'!$I$10,ROW(AQ3524))</f>
        <v>R3524</v>
      </c>
      <c r="AR3524" t="str">
        <f>_xlfn.CONCAT('Sample Select backend'!$M$4,ROW(AR3524))</f>
        <v>AK3524</v>
      </c>
      <c r="AS3524" t="str">
        <f t="shared" si="1265"/>
        <v>Thailand</v>
      </c>
      <c r="AT3524" s="9" t="str">
        <f t="shared" si="1266"/>
        <v>Other</v>
      </c>
      <c r="AU3524">
        <f t="shared" si="1267"/>
        <v>0</v>
      </c>
      <c r="AV3524" s="9">
        <v>0</v>
      </c>
    </row>
    <row r="3525" spans="1:48" x14ac:dyDescent="0.35">
      <c r="A3525" s="24" t="s">
        <v>175</v>
      </c>
      <c r="B3525" s="24">
        <v>6</v>
      </c>
      <c r="C3525" s="24">
        <v>28</v>
      </c>
      <c r="D3525" s="24" t="s">
        <v>4408</v>
      </c>
      <c r="E3525" s="24"/>
      <c r="O3525" t="s">
        <v>2805</v>
      </c>
      <c r="P3525" t="s">
        <v>2810</v>
      </c>
      <c r="Q3525" t="s">
        <v>2816</v>
      </c>
      <c r="R3525">
        <v>0</v>
      </c>
      <c r="S3525">
        <v>-6.06</v>
      </c>
      <c r="T3525">
        <v>-4.6900000000000004</v>
      </c>
      <c r="U3525">
        <v>51.11</v>
      </c>
      <c r="V3525">
        <v>-1</v>
      </c>
      <c r="W3525">
        <v>-1</v>
      </c>
      <c r="X3525">
        <v>-1</v>
      </c>
      <c r="Y3525">
        <v>-1</v>
      </c>
      <c r="Z3525">
        <v>-1</v>
      </c>
      <c r="AA3525">
        <v>-1</v>
      </c>
      <c r="AB3525">
        <v>-1</v>
      </c>
      <c r="AC3525">
        <v>-1</v>
      </c>
      <c r="AD3525">
        <v>-1</v>
      </c>
      <c r="AE3525" s="4" t="s">
        <v>2828</v>
      </c>
      <c r="AF3525" s="9" t="s">
        <v>2829</v>
      </c>
      <c r="AG3525">
        <v>0</v>
      </c>
      <c r="AH3525">
        <v>1</v>
      </c>
      <c r="AI3525">
        <v>0</v>
      </c>
      <c r="AJ3525">
        <v>1</v>
      </c>
      <c r="AK3525" s="9" t="s">
        <v>2840</v>
      </c>
      <c r="AL3525">
        <f t="shared" si="1264"/>
        <v>0</v>
      </c>
      <c r="AM3525">
        <f>IF(AND(INDIRECT(AN3525)='Sample Select backend'!$C$2,INDIRECT(AO3525)=1,INDIRECT(AP3525)='Sample Select backend'!$F$2,INDIRECT(AQ3525)=1,INDIRECT(AR3525)='Sample Select backend'!$M$2),1,0)</f>
        <v>0</v>
      </c>
      <c r="AN3525" t="str">
        <f>_xlfn.CONCAT('Sample Select backend'!$C$4,ROW(AN3525))</f>
        <v>AE3525</v>
      </c>
      <c r="AO3525" s="9" t="str">
        <f>_xlfn.CONCAT('Sample Select backend'!$J$2,ROW(AO3525))</f>
        <v>AJ3525</v>
      </c>
      <c r="AP3525" t="str">
        <f>_xlfn.CONCAT('Sample Select backend'!$F$4,ROW(AP3525))</f>
        <v>AF3525</v>
      </c>
      <c r="AQ3525" t="str">
        <f>_xlfn.CONCAT('Sample Select backend'!$I$10,ROW(AQ3525))</f>
        <v>R3525</v>
      </c>
      <c r="AR3525" t="str">
        <f>_xlfn.CONCAT('Sample Select backend'!$M$4,ROW(AR3525))</f>
        <v>AK3525</v>
      </c>
      <c r="AS3525" t="str">
        <f t="shared" si="1265"/>
        <v>Thailand</v>
      </c>
      <c r="AT3525" s="9">
        <f t="shared" si="1266"/>
        <v>28</v>
      </c>
      <c r="AU3525">
        <f t="shared" si="1267"/>
        <v>0</v>
      </c>
      <c r="AV3525" s="9">
        <v>0</v>
      </c>
    </row>
    <row r="3526" spans="1:48" x14ac:dyDescent="0.35">
      <c r="A3526" s="24" t="s">
        <v>175</v>
      </c>
      <c r="B3526" s="24">
        <v>7</v>
      </c>
      <c r="C3526" s="24">
        <v>30</v>
      </c>
      <c r="D3526" s="24" t="s">
        <v>4409</v>
      </c>
      <c r="E3526" s="24"/>
      <c r="O3526" t="s">
        <v>2805</v>
      </c>
      <c r="P3526" t="s">
        <v>2810</v>
      </c>
      <c r="Q3526" t="s">
        <v>2816</v>
      </c>
      <c r="R3526">
        <v>0</v>
      </c>
      <c r="S3526">
        <v>-6.06</v>
      </c>
      <c r="T3526">
        <v>-4.6900000000000004</v>
      </c>
      <c r="U3526">
        <v>51.11</v>
      </c>
      <c r="V3526">
        <v>-1</v>
      </c>
      <c r="W3526">
        <v>-1</v>
      </c>
      <c r="X3526">
        <v>-1</v>
      </c>
      <c r="Y3526">
        <v>-1</v>
      </c>
      <c r="Z3526">
        <v>-1</v>
      </c>
      <c r="AA3526">
        <v>-1</v>
      </c>
      <c r="AB3526">
        <v>-1</v>
      </c>
      <c r="AC3526">
        <v>-1</v>
      </c>
      <c r="AD3526">
        <v>-1</v>
      </c>
      <c r="AE3526" s="4" t="s">
        <v>2828</v>
      </c>
      <c r="AF3526" s="9" t="s">
        <v>2829</v>
      </c>
      <c r="AG3526">
        <v>0</v>
      </c>
      <c r="AH3526">
        <v>1</v>
      </c>
      <c r="AI3526">
        <v>0</v>
      </c>
      <c r="AJ3526">
        <v>1</v>
      </c>
      <c r="AK3526" s="9" t="s">
        <v>2840</v>
      </c>
      <c r="AL3526">
        <f t="shared" si="1264"/>
        <v>0</v>
      </c>
      <c r="AM3526">
        <f>IF(AND(INDIRECT(AN3526)='Sample Select backend'!$C$2,INDIRECT(AO3526)=1,INDIRECT(AP3526)='Sample Select backend'!$F$2,INDIRECT(AQ3526)=1,INDIRECT(AR3526)='Sample Select backend'!$M$2),1,0)</f>
        <v>0</v>
      </c>
      <c r="AN3526" t="str">
        <f>_xlfn.CONCAT('Sample Select backend'!$C$4,ROW(AN3526))</f>
        <v>AE3526</v>
      </c>
      <c r="AO3526" s="9" t="str">
        <f>_xlfn.CONCAT('Sample Select backend'!$J$2,ROW(AO3526))</f>
        <v>AJ3526</v>
      </c>
      <c r="AP3526" t="str">
        <f>_xlfn.CONCAT('Sample Select backend'!$F$4,ROW(AP3526))</f>
        <v>AF3526</v>
      </c>
      <c r="AQ3526" t="str">
        <f>_xlfn.CONCAT('Sample Select backend'!$I$10,ROW(AQ3526))</f>
        <v>R3526</v>
      </c>
      <c r="AR3526" t="str">
        <f>_xlfn.CONCAT('Sample Select backend'!$M$4,ROW(AR3526))</f>
        <v>AK3526</v>
      </c>
      <c r="AS3526" t="str">
        <f t="shared" si="1265"/>
        <v>Thailand</v>
      </c>
      <c r="AT3526" s="9">
        <f t="shared" si="1266"/>
        <v>30</v>
      </c>
      <c r="AU3526">
        <f t="shared" si="1267"/>
        <v>0</v>
      </c>
      <c r="AV3526" s="9">
        <v>0</v>
      </c>
    </row>
    <row r="3527" spans="1:48" x14ac:dyDescent="0.35">
      <c r="A3527" s="24" t="s">
        <v>175</v>
      </c>
      <c r="B3527" s="24">
        <v>1</v>
      </c>
      <c r="C3527" s="24">
        <v>8</v>
      </c>
      <c r="D3527" s="24" t="s">
        <v>4410</v>
      </c>
      <c r="E3527" s="24"/>
      <c r="O3527" t="s">
        <v>2805</v>
      </c>
      <c r="P3527" t="s">
        <v>2810</v>
      </c>
      <c r="Q3527" t="s">
        <v>2816</v>
      </c>
      <c r="R3527">
        <v>0</v>
      </c>
      <c r="S3527">
        <v>-6.06</v>
      </c>
      <c r="T3527">
        <v>-4.6900000000000004</v>
      </c>
      <c r="U3527">
        <v>51.11</v>
      </c>
      <c r="V3527">
        <v>-1</v>
      </c>
      <c r="W3527">
        <v>-1</v>
      </c>
      <c r="X3527">
        <v>-1</v>
      </c>
      <c r="Y3527">
        <v>-1</v>
      </c>
      <c r="Z3527">
        <v>-1</v>
      </c>
      <c r="AA3527">
        <v>-1</v>
      </c>
      <c r="AB3527">
        <v>-1</v>
      </c>
      <c r="AC3527">
        <v>-1</v>
      </c>
      <c r="AD3527">
        <v>-1</v>
      </c>
      <c r="AE3527" s="4" t="s">
        <v>2828</v>
      </c>
      <c r="AF3527" s="9" t="s">
        <v>2829</v>
      </c>
      <c r="AG3527">
        <v>0</v>
      </c>
      <c r="AH3527">
        <v>1</v>
      </c>
      <c r="AI3527">
        <v>0</v>
      </c>
      <c r="AJ3527">
        <v>1</v>
      </c>
      <c r="AK3527" s="9" t="s">
        <v>2840</v>
      </c>
      <c r="AL3527">
        <f t="shared" si="1264"/>
        <v>0</v>
      </c>
      <c r="AM3527">
        <f>IF(AND(INDIRECT(AN3527)='Sample Select backend'!$C$2,INDIRECT(AO3527)=1,INDIRECT(AP3527)='Sample Select backend'!$F$2,INDIRECT(AQ3527)=1,INDIRECT(AR3527)='Sample Select backend'!$M$2),1,0)</f>
        <v>0</v>
      </c>
      <c r="AN3527" t="str">
        <f>_xlfn.CONCAT('Sample Select backend'!$C$4,ROW(AN3527))</f>
        <v>AE3527</v>
      </c>
      <c r="AO3527" s="9" t="str">
        <f>_xlfn.CONCAT('Sample Select backend'!$J$2,ROW(AO3527))</f>
        <v>AJ3527</v>
      </c>
      <c r="AP3527" t="str">
        <f>_xlfn.CONCAT('Sample Select backend'!$F$4,ROW(AP3527))</f>
        <v>AF3527</v>
      </c>
      <c r="AQ3527" t="str">
        <f>_xlfn.CONCAT('Sample Select backend'!$I$10,ROW(AQ3527))</f>
        <v>R3527</v>
      </c>
      <c r="AR3527" t="str">
        <f>_xlfn.CONCAT('Sample Select backend'!$M$4,ROW(AR3527))</f>
        <v>AK3527</v>
      </c>
      <c r="AS3527" t="str">
        <f t="shared" si="1265"/>
        <v>Thailand</v>
      </c>
      <c r="AT3527" s="9">
        <f t="shared" si="1266"/>
        <v>8</v>
      </c>
      <c r="AU3527">
        <f t="shared" si="1267"/>
        <v>0</v>
      </c>
      <c r="AV3527" s="9">
        <v>0</v>
      </c>
    </row>
    <row r="3528" spans="1:48" x14ac:dyDescent="0.35">
      <c r="A3528" s="24" t="s">
        <v>175</v>
      </c>
      <c r="B3528" s="24">
        <v>1</v>
      </c>
      <c r="C3528" s="24">
        <v>3</v>
      </c>
      <c r="D3528" s="24" t="s">
        <v>4411</v>
      </c>
      <c r="E3528" s="24"/>
      <c r="O3528" t="s">
        <v>2805</v>
      </c>
      <c r="P3528" t="s">
        <v>2810</v>
      </c>
      <c r="Q3528" t="s">
        <v>2816</v>
      </c>
      <c r="R3528">
        <v>0</v>
      </c>
      <c r="S3528">
        <v>-6.06</v>
      </c>
      <c r="T3528">
        <v>-4.6900000000000004</v>
      </c>
      <c r="U3528">
        <v>51.11</v>
      </c>
      <c r="V3528">
        <v>-1</v>
      </c>
      <c r="W3528">
        <v>-1</v>
      </c>
      <c r="X3528">
        <v>-1</v>
      </c>
      <c r="Y3528">
        <v>-1</v>
      </c>
      <c r="Z3528">
        <v>-1</v>
      </c>
      <c r="AA3528">
        <v>-1</v>
      </c>
      <c r="AB3528">
        <v>-1</v>
      </c>
      <c r="AC3528">
        <v>-1</v>
      </c>
      <c r="AD3528">
        <v>-1</v>
      </c>
      <c r="AE3528" s="4" t="s">
        <v>2828</v>
      </c>
      <c r="AF3528" s="9" t="s">
        <v>2829</v>
      </c>
      <c r="AG3528">
        <v>0</v>
      </c>
      <c r="AH3528">
        <v>1</v>
      </c>
      <c r="AI3528">
        <v>0</v>
      </c>
      <c r="AJ3528">
        <v>1</v>
      </c>
      <c r="AK3528" s="9" t="s">
        <v>2840</v>
      </c>
      <c r="AL3528">
        <f t="shared" si="1264"/>
        <v>0</v>
      </c>
      <c r="AM3528">
        <f>IF(AND(INDIRECT(AN3528)='Sample Select backend'!$C$2,INDIRECT(AO3528)=1,INDIRECT(AP3528)='Sample Select backend'!$F$2,INDIRECT(AQ3528)=1,INDIRECT(AR3528)='Sample Select backend'!$M$2),1,0)</f>
        <v>0</v>
      </c>
      <c r="AN3528" t="str">
        <f>_xlfn.CONCAT('Sample Select backend'!$C$4,ROW(AN3528))</f>
        <v>AE3528</v>
      </c>
      <c r="AO3528" s="9" t="str">
        <f>_xlfn.CONCAT('Sample Select backend'!$J$2,ROW(AO3528))</f>
        <v>AJ3528</v>
      </c>
      <c r="AP3528" t="str">
        <f>_xlfn.CONCAT('Sample Select backend'!$F$4,ROW(AP3528))</f>
        <v>AF3528</v>
      </c>
      <c r="AQ3528" t="str">
        <f>_xlfn.CONCAT('Sample Select backend'!$I$10,ROW(AQ3528))</f>
        <v>R3528</v>
      </c>
      <c r="AR3528" t="str">
        <f>_xlfn.CONCAT('Sample Select backend'!$M$4,ROW(AR3528))</f>
        <v>AK3528</v>
      </c>
      <c r="AS3528" t="str">
        <f t="shared" si="1265"/>
        <v>Thailand</v>
      </c>
      <c r="AT3528" s="9">
        <f t="shared" si="1266"/>
        <v>3</v>
      </c>
      <c r="AU3528">
        <f t="shared" si="1267"/>
        <v>0</v>
      </c>
      <c r="AV3528" s="9">
        <v>0</v>
      </c>
    </row>
    <row r="3529" spans="1:48" x14ac:dyDescent="0.35">
      <c r="A3529" s="24" t="s">
        <v>175</v>
      </c>
      <c r="B3529" s="24">
        <v>1</v>
      </c>
      <c r="C3529" s="24">
        <v>3</v>
      </c>
      <c r="D3529" s="24" t="s">
        <v>4412</v>
      </c>
      <c r="E3529" s="24"/>
      <c r="O3529" t="s">
        <v>2805</v>
      </c>
      <c r="P3529" t="s">
        <v>2810</v>
      </c>
      <c r="Q3529" t="s">
        <v>2816</v>
      </c>
      <c r="R3529">
        <v>0</v>
      </c>
      <c r="S3529">
        <v>-6.06</v>
      </c>
      <c r="T3529">
        <v>-4.6900000000000004</v>
      </c>
      <c r="U3529">
        <v>51.11</v>
      </c>
      <c r="V3529">
        <v>-1</v>
      </c>
      <c r="W3529">
        <v>-1</v>
      </c>
      <c r="X3529">
        <v>-1</v>
      </c>
      <c r="Y3529">
        <v>-1</v>
      </c>
      <c r="Z3529">
        <v>-1</v>
      </c>
      <c r="AA3529">
        <v>-1</v>
      </c>
      <c r="AB3529">
        <v>-1</v>
      </c>
      <c r="AC3529">
        <v>-1</v>
      </c>
      <c r="AD3529">
        <v>-1</v>
      </c>
      <c r="AE3529" s="4" t="s">
        <v>2828</v>
      </c>
      <c r="AF3529" s="9" t="s">
        <v>2829</v>
      </c>
      <c r="AG3529">
        <v>0</v>
      </c>
      <c r="AH3529">
        <v>1</v>
      </c>
      <c r="AI3529">
        <v>0</v>
      </c>
      <c r="AJ3529">
        <v>1</v>
      </c>
      <c r="AK3529" s="9" t="s">
        <v>2840</v>
      </c>
      <c r="AL3529">
        <f t="shared" si="1264"/>
        <v>0</v>
      </c>
      <c r="AM3529">
        <f>IF(AND(INDIRECT(AN3529)='Sample Select backend'!$C$2,INDIRECT(AO3529)=1,INDIRECT(AP3529)='Sample Select backend'!$F$2,INDIRECT(AQ3529)=1,INDIRECT(AR3529)='Sample Select backend'!$M$2),1,0)</f>
        <v>0</v>
      </c>
      <c r="AN3529" t="str">
        <f>_xlfn.CONCAT('Sample Select backend'!$C$4,ROW(AN3529))</f>
        <v>AE3529</v>
      </c>
      <c r="AO3529" s="9" t="str">
        <f>_xlfn.CONCAT('Sample Select backend'!$J$2,ROW(AO3529))</f>
        <v>AJ3529</v>
      </c>
      <c r="AP3529" t="str">
        <f>_xlfn.CONCAT('Sample Select backend'!$F$4,ROW(AP3529))</f>
        <v>AF3529</v>
      </c>
      <c r="AQ3529" t="str">
        <f>_xlfn.CONCAT('Sample Select backend'!$I$10,ROW(AQ3529))</f>
        <v>R3529</v>
      </c>
      <c r="AR3529" t="str">
        <f>_xlfn.CONCAT('Sample Select backend'!$M$4,ROW(AR3529))</f>
        <v>AK3529</v>
      </c>
      <c r="AS3529" t="str">
        <f t="shared" si="1265"/>
        <v>Thailand</v>
      </c>
      <c r="AT3529" s="9">
        <f t="shared" si="1266"/>
        <v>3</v>
      </c>
      <c r="AU3529">
        <f t="shared" si="1267"/>
        <v>0</v>
      </c>
      <c r="AV3529" s="9">
        <v>0</v>
      </c>
    </row>
    <row r="3530" spans="1:48" x14ac:dyDescent="0.35">
      <c r="A3530" s="24" t="s">
        <v>175</v>
      </c>
      <c r="B3530" s="24">
        <v>1</v>
      </c>
      <c r="C3530" s="24">
        <v>7</v>
      </c>
      <c r="D3530" s="24" t="s">
        <v>4413</v>
      </c>
      <c r="E3530" s="24"/>
      <c r="O3530" t="s">
        <v>2805</v>
      </c>
      <c r="P3530" t="s">
        <v>2810</v>
      </c>
      <c r="Q3530" t="s">
        <v>2816</v>
      </c>
      <c r="R3530">
        <v>0</v>
      </c>
      <c r="S3530">
        <v>-6.06</v>
      </c>
      <c r="T3530">
        <v>-4.6900000000000004</v>
      </c>
      <c r="U3530">
        <v>51.11</v>
      </c>
      <c r="V3530">
        <v>-1</v>
      </c>
      <c r="W3530">
        <v>-1</v>
      </c>
      <c r="X3530">
        <v>-1</v>
      </c>
      <c r="Y3530">
        <v>-1</v>
      </c>
      <c r="Z3530">
        <v>-1</v>
      </c>
      <c r="AA3530">
        <v>-1</v>
      </c>
      <c r="AB3530">
        <v>-1</v>
      </c>
      <c r="AC3530">
        <v>-1</v>
      </c>
      <c r="AD3530">
        <v>-1</v>
      </c>
      <c r="AE3530" s="4" t="s">
        <v>2828</v>
      </c>
      <c r="AF3530" s="9" t="s">
        <v>2829</v>
      </c>
      <c r="AG3530">
        <v>0</v>
      </c>
      <c r="AH3530">
        <v>1</v>
      </c>
      <c r="AI3530">
        <v>0</v>
      </c>
      <c r="AJ3530">
        <v>1</v>
      </c>
      <c r="AK3530" s="9" t="s">
        <v>2840</v>
      </c>
      <c r="AL3530">
        <f t="shared" si="1264"/>
        <v>0</v>
      </c>
      <c r="AM3530">
        <f>IF(AND(INDIRECT(AN3530)='Sample Select backend'!$C$2,INDIRECT(AO3530)=1,INDIRECT(AP3530)='Sample Select backend'!$F$2,INDIRECT(AQ3530)=1,INDIRECT(AR3530)='Sample Select backend'!$M$2),1,0)</f>
        <v>0</v>
      </c>
      <c r="AN3530" t="str">
        <f>_xlfn.CONCAT('Sample Select backend'!$C$4,ROW(AN3530))</f>
        <v>AE3530</v>
      </c>
      <c r="AO3530" s="9" t="str">
        <f>_xlfn.CONCAT('Sample Select backend'!$J$2,ROW(AO3530))</f>
        <v>AJ3530</v>
      </c>
      <c r="AP3530" t="str">
        <f>_xlfn.CONCAT('Sample Select backend'!$F$4,ROW(AP3530))</f>
        <v>AF3530</v>
      </c>
      <c r="AQ3530" t="str">
        <f>_xlfn.CONCAT('Sample Select backend'!$I$10,ROW(AQ3530))</f>
        <v>R3530</v>
      </c>
      <c r="AR3530" t="str">
        <f>_xlfn.CONCAT('Sample Select backend'!$M$4,ROW(AR3530))</f>
        <v>AK3530</v>
      </c>
      <c r="AS3530" t="str">
        <f t="shared" si="1265"/>
        <v>Thailand</v>
      </c>
      <c r="AT3530" s="9">
        <f t="shared" si="1266"/>
        <v>7</v>
      </c>
      <c r="AU3530">
        <f t="shared" si="1267"/>
        <v>0</v>
      </c>
      <c r="AV3530" s="9">
        <v>0</v>
      </c>
    </row>
    <row r="3531" spans="1:48" x14ac:dyDescent="0.35">
      <c r="A3531" s="24" t="s">
        <v>175</v>
      </c>
      <c r="B3531" s="24">
        <v>2</v>
      </c>
      <c r="C3531" s="24" t="s">
        <v>206</v>
      </c>
      <c r="D3531" s="24" t="s">
        <v>4414</v>
      </c>
      <c r="E3531" s="24"/>
      <c r="O3531" t="s">
        <v>2805</v>
      </c>
      <c r="P3531" t="s">
        <v>2810</v>
      </c>
      <c r="Q3531" t="s">
        <v>2816</v>
      </c>
      <c r="R3531">
        <v>0</v>
      </c>
      <c r="S3531">
        <v>-6.06</v>
      </c>
      <c r="T3531">
        <v>-4.6900000000000004</v>
      </c>
      <c r="U3531">
        <v>51.11</v>
      </c>
      <c r="V3531">
        <v>-1</v>
      </c>
      <c r="W3531">
        <v>-1</v>
      </c>
      <c r="X3531">
        <v>-1</v>
      </c>
      <c r="Y3531">
        <v>-1</v>
      </c>
      <c r="Z3531">
        <v>-1</v>
      </c>
      <c r="AA3531">
        <v>-1</v>
      </c>
      <c r="AB3531">
        <v>-1</v>
      </c>
      <c r="AC3531">
        <v>-1</v>
      </c>
      <c r="AD3531">
        <v>-1</v>
      </c>
      <c r="AE3531" s="4" t="s">
        <v>2828</v>
      </c>
      <c r="AF3531" s="9" t="s">
        <v>2829</v>
      </c>
      <c r="AG3531">
        <v>0</v>
      </c>
      <c r="AH3531">
        <v>1</v>
      </c>
      <c r="AI3531">
        <v>0</v>
      </c>
      <c r="AJ3531">
        <v>1</v>
      </c>
      <c r="AK3531" s="9" t="s">
        <v>2840</v>
      </c>
      <c r="AL3531">
        <f t="shared" si="1264"/>
        <v>0</v>
      </c>
      <c r="AM3531">
        <f>IF(AND(INDIRECT(AN3531)='Sample Select backend'!$C$2,INDIRECT(AO3531)=1,INDIRECT(AP3531)='Sample Select backend'!$F$2,INDIRECT(AQ3531)=1,INDIRECT(AR3531)='Sample Select backend'!$M$2),1,0)</f>
        <v>0</v>
      </c>
      <c r="AN3531" t="str">
        <f>_xlfn.CONCAT('Sample Select backend'!$C$4,ROW(AN3531))</f>
        <v>AE3531</v>
      </c>
      <c r="AO3531" s="9" t="str">
        <f>_xlfn.CONCAT('Sample Select backend'!$J$2,ROW(AO3531))</f>
        <v>AJ3531</v>
      </c>
      <c r="AP3531" t="str">
        <f>_xlfn.CONCAT('Sample Select backend'!$F$4,ROW(AP3531))</f>
        <v>AF3531</v>
      </c>
      <c r="AQ3531" t="str">
        <f>_xlfn.CONCAT('Sample Select backend'!$I$10,ROW(AQ3531))</f>
        <v>R3531</v>
      </c>
      <c r="AR3531" t="str">
        <f>_xlfn.CONCAT('Sample Select backend'!$M$4,ROW(AR3531))</f>
        <v>AK3531</v>
      </c>
      <c r="AS3531" t="str">
        <f t="shared" si="1265"/>
        <v>Thailand</v>
      </c>
      <c r="AT3531" s="9" t="str">
        <f t="shared" si="1266"/>
        <v>Tax exemption/waiver/suspension</v>
      </c>
      <c r="AU3531">
        <f t="shared" si="1267"/>
        <v>0</v>
      </c>
      <c r="AV3531" s="9">
        <v>0</v>
      </c>
    </row>
    <row r="3532" spans="1:48" x14ac:dyDescent="0.35">
      <c r="A3532" s="24" t="s">
        <v>175</v>
      </c>
      <c r="B3532" s="24">
        <v>5</v>
      </c>
      <c r="C3532" s="24">
        <v>24</v>
      </c>
      <c r="D3532" s="24" t="s">
        <v>4415</v>
      </c>
      <c r="E3532" s="24"/>
      <c r="O3532" t="s">
        <v>2805</v>
      </c>
      <c r="P3532" t="s">
        <v>2810</v>
      </c>
      <c r="Q3532" t="s">
        <v>2816</v>
      </c>
      <c r="R3532">
        <v>0</v>
      </c>
      <c r="S3532">
        <v>-6.06</v>
      </c>
      <c r="T3532">
        <v>-4.6900000000000004</v>
      </c>
      <c r="U3532">
        <v>51.11</v>
      </c>
      <c r="V3532">
        <v>-1</v>
      </c>
      <c r="W3532">
        <v>-1</v>
      </c>
      <c r="X3532">
        <v>-1</v>
      </c>
      <c r="Y3532">
        <v>-1</v>
      </c>
      <c r="Z3532">
        <v>-1</v>
      </c>
      <c r="AA3532">
        <v>-1</v>
      </c>
      <c r="AB3532">
        <v>-1</v>
      </c>
      <c r="AC3532">
        <v>-1</v>
      </c>
      <c r="AD3532">
        <v>-1</v>
      </c>
      <c r="AE3532" s="4" t="s">
        <v>2828</v>
      </c>
      <c r="AF3532" s="9" t="s">
        <v>2829</v>
      </c>
      <c r="AG3532">
        <v>0</v>
      </c>
      <c r="AH3532">
        <v>1</v>
      </c>
      <c r="AI3532">
        <v>0</v>
      </c>
      <c r="AJ3532">
        <v>1</v>
      </c>
      <c r="AK3532" s="9" t="s">
        <v>2840</v>
      </c>
      <c r="AL3532">
        <f t="shared" si="1264"/>
        <v>0</v>
      </c>
      <c r="AM3532">
        <f>IF(AND(INDIRECT(AN3532)='Sample Select backend'!$C$2,INDIRECT(AO3532)=1,INDIRECT(AP3532)='Sample Select backend'!$F$2,INDIRECT(AQ3532)=1,INDIRECT(AR3532)='Sample Select backend'!$M$2),1,0)</f>
        <v>0</v>
      </c>
      <c r="AN3532" t="str">
        <f>_xlfn.CONCAT('Sample Select backend'!$C$4,ROW(AN3532))</f>
        <v>AE3532</v>
      </c>
      <c r="AO3532" s="9" t="str">
        <f>_xlfn.CONCAT('Sample Select backend'!$J$2,ROW(AO3532))</f>
        <v>AJ3532</v>
      </c>
      <c r="AP3532" t="str">
        <f>_xlfn.CONCAT('Sample Select backend'!$F$4,ROW(AP3532))</f>
        <v>AF3532</v>
      </c>
      <c r="AQ3532" t="str">
        <f>_xlfn.CONCAT('Sample Select backend'!$I$10,ROW(AQ3532))</f>
        <v>R3532</v>
      </c>
      <c r="AR3532" t="str">
        <f>_xlfn.CONCAT('Sample Select backend'!$M$4,ROW(AR3532))</f>
        <v>AK3532</v>
      </c>
      <c r="AS3532" t="str">
        <f t="shared" si="1265"/>
        <v>Thailand</v>
      </c>
      <c r="AT3532" s="9">
        <f t="shared" si="1266"/>
        <v>24</v>
      </c>
      <c r="AU3532">
        <f t="shared" si="1267"/>
        <v>0</v>
      </c>
      <c r="AV3532" s="9">
        <v>0</v>
      </c>
    </row>
    <row r="3533" spans="1:48" x14ac:dyDescent="0.35">
      <c r="A3533" s="24" t="s">
        <v>175</v>
      </c>
      <c r="B3533" s="24">
        <v>5</v>
      </c>
      <c r="C3533" s="24" t="s">
        <v>204</v>
      </c>
      <c r="D3533" s="24" t="s">
        <v>4416</v>
      </c>
      <c r="E3533" s="24"/>
      <c r="O3533" t="s">
        <v>2805</v>
      </c>
      <c r="P3533" t="s">
        <v>2810</v>
      </c>
      <c r="Q3533" t="s">
        <v>2816</v>
      </c>
      <c r="R3533">
        <v>0</v>
      </c>
      <c r="S3533">
        <v>-6.06</v>
      </c>
      <c r="T3533">
        <v>-4.6900000000000004</v>
      </c>
      <c r="U3533">
        <v>51.11</v>
      </c>
      <c r="V3533">
        <v>-1</v>
      </c>
      <c r="W3533">
        <v>-1</v>
      </c>
      <c r="X3533">
        <v>-1</v>
      </c>
      <c r="Y3533">
        <v>-1</v>
      </c>
      <c r="Z3533">
        <v>-1</v>
      </c>
      <c r="AA3533">
        <v>-1</v>
      </c>
      <c r="AB3533">
        <v>-1</v>
      </c>
      <c r="AC3533">
        <v>-1</v>
      </c>
      <c r="AD3533">
        <v>-1</v>
      </c>
      <c r="AE3533" s="4" t="s">
        <v>2828</v>
      </c>
      <c r="AF3533" s="9" t="s">
        <v>2829</v>
      </c>
      <c r="AG3533">
        <v>0</v>
      </c>
      <c r="AH3533">
        <v>1</v>
      </c>
      <c r="AI3533">
        <v>0</v>
      </c>
      <c r="AJ3533">
        <v>1</v>
      </c>
      <c r="AK3533" s="9" t="s">
        <v>2840</v>
      </c>
      <c r="AL3533">
        <f t="shared" si="1264"/>
        <v>0</v>
      </c>
      <c r="AM3533">
        <f>IF(AND(INDIRECT(AN3533)='Sample Select backend'!$C$2,INDIRECT(AO3533)=1,INDIRECT(AP3533)='Sample Select backend'!$F$2,INDIRECT(AQ3533)=1,INDIRECT(AR3533)='Sample Select backend'!$M$2),1,0)</f>
        <v>0</v>
      </c>
      <c r="AN3533" t="str">
        <f>_xlfn.CONCAT('Sample Select backend'!$C$4,ROW(AN3533))</f>
        <v>AE3533</v>
      </c>
      <c r="AO3533" s="9" t="str">
        <f>_xlfn.CONCAT('Sample Select backend'!$J$2,ROW(AO3533))</f>
        <v>AJ3533</v>
      </c>
      <c r="AP3533" t="str">
        <f>_xlfn.CONCAT('Sample Select backend'!$F$4,ROW(AP3533))</f>
        <v>AF3533</v>
      </c>
      <c r="AQ3533" t="str">
        <f>_xlfn.CONCAT('Sample Select backend'!$I$10,ROW(AQ3533))</f>
        <v>R3533</v>
      </c>
      <c r="AR3533" t="str">
        <f>_xlfn.CONCAT('Sample Select backend'!$M$4,ROW(AR3533))</f>
        <v>AK3533</v>
      </c>
      <c r="AS3533" t="str">
        <f t="shared" si="1265"/>
        <v>Thailand</v>
      </c>
      <c r="AT3533" s="9" t="str">
        <f t="shared" si="1266"/>
        <v>General</v>
      </c>
      <c r="AU3533">
        <f t="shared" si="1267"/>
        <v>0</v>
      </c>
      <c r="AV3533" s="9">
        <v>0</v>
      </c>
    </row>
    <row r="3534" spans="1:48" x14ac:dyDescent="0.35">
      <c r="A3534" s="24" t="s">
        <v>175</v>
      </c>
      <c r="B3534" s="24">
        <v>7</v>
      </c>
      <c r="C3534" s="24">
        <v>32</v>
      </c>
      <c r="D3534" s="24" t="s">
        <v>4417</v>
      </c>
      <c r="E3534" s="24"/>
      <c r="O3534" t="s">
        <v>2805</v>
      </c>
      <c r="P3534" t="s">
        <v>2810</v>
      </c>
      <c r="Q3534" t="s">
        <v>2816</v>
      </c>
      <c r="R3534">
        <v>0</v>
      </c>
      <c r="S3534">
        <v>-6.06</v>
      </c>
      <c r="T3534">
        <v>-4.6900000000000004</v>
      </c>
      <c r="U3534">
        <v>51.11</v>
      </c>
      <c r="V3534">
        <v>-1</v>
      </c>
      <c r="W3534">
        <v>-1</v>
      </c>
      <c r="X3534">
        <v>-1</v>
      </c>
      <c r="Y3534">
        <v>-1</v>
      </c>
      <c r="Z3534">
        <v>-1</v>
      </c>
      <c r="AA3534">
        <v>-1</v>
      </c>
      <c r="AB3534">
        <v>-1</v>
      </c>
      <c r="AC3534">
        <v>-1</v>
      </c>
      <c r="AD3534">
        <v>-1</v>
      </c>
      <c r="AE3534" s="4" t="s">
        <v>2828</v>
      </c>
      <c r="AF3534" s="9" t="s">
        <v>2829</v>
      </c>
      <c r="AG3534">
        <v>0</v>
      </c>
      <c r="AH3534">
        <v>1</v>
      </c>
      <c r="AI3534">
        <v>0</v>
      </c>
      <c r="AJ3534">
        <v>1</v>
      </c>
      <c r="AK3534" s="9" t="s">
        <v>2840</v>
      </c>
      <c r="AL3534">
        <f t="shared" si="1264"/>
        <v>0</v>
      </c>
      <c r="AM3534">
        <f>IF(AND(INDIRECT(AN3534)='Sample Select backend'!$C$2,INDIRECT(AO3534)=1,INDIRECT(AP3534)='Sample Select backend'!$F$2,INDIRECT(AQ3534)=1,INDIRECT(AR3534)='Sample Select backend'!$M$2),1,0)</f>
        <v>0</v>
      </c>
      <c r="AN3534" t="str">
        <f>_xlfn.CONCAT('Sample Select backend'!$C$4,ROW(AN3534))</f>
        <v>AE3534</v>
      </c>
      <c r="AO3534" s="9" t="str">
        <f>_xlfn.CONCAT('Sample Select backend'!$J$2,ROW(AO3534))</f>
        <v>AJ3534</v>
      </c>
      <c r="AP3534" t="str">
        <f>_xlfn.CONCAT('Sample Select backend'!$F$4,ROW(AP3534))</f>
        <v>AF3534</v>
      </c>
      <c r="AQ3534" t="str">
        <f>_xlfn.CONCAT('Sample Select backend'!$I$10,ROW(AQ3534))</f>
        <v>R3534</v>
      </c>
      <c r="AR3534" t="str">
        <f>_xlfn.CONCAT('Sample Select backend'!$M$4,ROW(AR3534))</f>
        <v>AK3534</v>
      </c>
      <c r="AS3534" t="str">
        <f t="shared" si="1265"/>
        <v>Thailand</v>
      </c>
      <c r="AT3534" s="9">
        <f t="shared" si="1266"/>
        <v>32</v>
      </c>
      <c r="AU3534">
        <f t="shared" si="1267"/>
        <v>0</v>
      </c>
      <c r="AV3534" s="9">
        <v>0</v>
      </c>
    </row>
    <row r="3535" spans="1:48" x14ac:dyDescent="0.35">
      <c r="A3535" s="24" t="s">
        <v>175</v>
      </c>
      <c r="B3535" s="24">
        <v>2</v>
      </c>
      <c r="C3535" s="24">
        <v>14</v>
      </c>
      <c r="D3535" s="24" t="s">
        <v>4418</v>
      </c>
      <c r="E3535" s="24"/>
      <c r="O3535" t="s">
        <v>2805</v>
      </c>
      <c r="P3535" t="s">
        <v>2810</v>
      </c>
      <c r="Q3535" t="s">
        <v>2816</v>
      </c>
      <c r="R3535">
        <v>0</v>
      </c>
      <c r="S3535">
        <v>-6.06</v>
      </c>
      <c r="T3535">
        <v>-4.6900000000000004</v>
      </c>
      <c r="U3535">
        <v>51.11</v>
      </c>
      <c r="V3535">
        <v>-1</v>
      </c>
      <c r="W3535">
        <v>-1</v>
      </c>
      <c r="X3535">
        <v>-1</v>
      </c>
      <c r="Y3535">
        <v>-1</v>
      </c>
      <c r="Z3535">
        <v>-1</v>
      </c>
      <c r="AA3535">
        <v>-1</v>
      </c>
      <c r="AB3535">
        <v>-1</v>
      </c>
      <c r="AC3535">
        <v>-1</v>
      </c>
      <c r="AD3535">
        <v>-1</v>
      </c>
      <c r="AE3535" s="4" t="s">
        <v>2828</v>
      </c>
      <c r="AF3535" s="9" t="s">
        <v>2829</v>
      </c>
      <c r="AG3535">
        <v>0</v>
      </c>
      <c r="AH3535">
        <v>1</v>
      </c>
      <c r="AI3535">
        <v>0</v>
      </c>
      <c r="AJ3535">
        <v>1</v>
      </c>
      <c r="AK3535" s="9" t="s">
        <v>2840</v>
      </c>
      <c r="AL3535">
        <f t="shared" si="1264"/>
        <v>0</v>
      </c>
      <c r="AM3535">
        <f>IF(AND(INDIRECT(AN3535)='Sample Select backend'!$C$2,INDIRECT(AO3535)=1,INDIRECT(AP3535)='Sample Select backend'!$F$2,INDIRECT(AQ3535)=1,INDIRECT(AR3535)='Sample Select backend'!$M$2),1,0)</f>
        <v>0</v>
      </c>
      <c r="AN3535" t="str">
        <f>_xlfn.CONCAT('Sample Select backend'!$C$4,ROW(AN3535))</f>
        <v>AE3535</v>
      </c>
      <c r="AO3535" s="9" t="str">
        <f>_xlfn.CONCAT('Sample Select backend'!$J$2,ROW(AO3535))</f>
        <v>AJ3535</v>
      </c>
      <c r="AP3535" t="str">
        <f>_xlfn.CONCAT('Sample Select backend'!$F$4,ROW(AP3535))</f>
        <v>AF3535</v>
      </c>
      <c r="AQ3535" t="str">
        <f>_xlfn.CONCAT('Sample Select backend'!$I$10,ROW(AQ3535))</f>
        <v>R3535</v>
      </c>
      <c r="AR3535" t="str">
        <f>_xlfn.CONCAT('Sample Select backend'!$M$4,ROW(AR3535))</f>
        <v>AK3535</v>
      </c>
      <c r="AS3535" t="str">
        <f t="shared" si="1265"/>
        <v>Thailand</v>
      </c>
      <c r="AT3535" s="9">
        <f t="shared" si="1266"/>
        <v>14</v>
      </c>
      <c r="AU3535">
        <f t="shared" si="1267"/>
        <v>0</v>
      </c>
      <c r="AV3535" s="9">
        <v>0</v>
      </c>
    </row>
    <row r="3536" spans="1:48" x14ac:dyDescent="0.35">
      <c r="A3536" s="24" t="s">
        <v>175</v>
      </c>
      <c r="B3536" s="24">
        <v>2</v>
      </c>
      <c r="C3536" s="24" t="s">
        <v>206</v>
      </c>
      <c r="D3536" s="24" t="s">
        <v>4419</v>
      </c>
      <c r="E3536" s="24"/>
      <c r="O3536" t="s">
        <v>2805</v>
      </c>
      <c r="P3536" t="s">
        <v>2810</v>
      </c>
      <c r="Q3536" t="s">
        <v>2816</v>
      </c>
      <c r="R3536">
        <v>0</v>
      </c>
      <c r="S3536">
        <v>-6.06</v>
      </c>
      <c r="T3536">
        <v>-4.6900000000000004</v>
      </c>
      <c r="U3536">
        <v>51.11</v>
      </c>
      <c r="V3536">
        <v>-1</v>
      </c>
      <c r="W3536">
        <v>-1</v>
      </c>
      <c r="X3536">
        <v>-1</v>
      </c>
      <c r="Y3536">
        <v>-1</v>
      </c>
      <c r="Z3536">
        <v>-1</v>
      </c>
      <c r="AA3536">
        <v>-1</v>
      </c>
      <c r="AB3536">
        <v>-1</v>
      </c>
      <c r="AC3536">
        <v>-1</v>
      </c>
      <c r="AD3536">
        <v>-1</v>
      </c>
      <c r="AE3536" s="4" t="s">
        <v>2828</v>
      </c>
      <c r="AF3536" s="9" t="s">
        <v>2829</v>
      </c>
      <c r="AG3536">
        <v>0</v>
      </c>
      <c r="AH3536">
        <v>1</v>
      </c>
      <c r="AI3536">
        <v>0</v>
      </c>
      <c r="AJ3536">
        <v>1</v>
      </c>
      <c r="AK3536" s="9" t="s">
        <v>2840</v>
      </c>
      <c r="AL3536">
        <f t="shared" si="1264"/>
        <v>0</v>
      </c>
      <c r="AM3536">
        <f>IF(AND(INDIRECT(AN3536)='Sample Select backend'!$C$2,INDIRECT(AO3536)=1,INDIRECT(AP3536)='Sample Select backend'!$F$2,INDIRECT(AQ3536)=1,INDIRECT(AR3536)='Sample Select backend'!$M$2),1,0)</f>
        <v>0</v>
      </c>
      <c r="AN3536" t="str">
        <f>_xlfn.CONCAT('Sample Select backend'!$C$4,ROW(AN3536))</f>
        <v>AE3536</v>
      </c>
      <c r="AO3536" s="9" t="str">
        <f>_xlfn.CONCAT('Sample Select backend'!$J$2,ROW(AO3536))</f>
        <v>AJ3536</v>
      </c>
      <c r="AP3536" t="str">
        <f>_xlfn.CONCAT('Sample Select backend'!$F$4,ROW(AP3536))</f>
        <v>AF3536</v>
      </c>
      <c r="AQ3536" t="str">
        <f>_xlfn.CONCAT('Sample Select backend'!$I$10,ROW(AQ3536))</f>
        <v>R3536</v>
      </c>
      <c r="AR3536" t="str">
        <f>_xlfn.CONCAT('Sample Select backend'!$M$4,ROW(AR3536))</f>
        <v>AK3536</v>
      </c>
      <c r="AS3536" t="str">
        <f t="shared" si="1265"/>
        <v>Thailand</v>
      </c>
      <c r="AT3536" s="9" t="str">
        <f t="shared" si="1266"/>
        <v>Tax exemption/waiver/suspension</v>
      </c>
      <c r="AU3536">
        <f t="shared" si="1267"/>
        <v>0</v>
      </c>
      <c r="AV3536" s="9">
        <v>0</v>
      </c>
    </row>
    <row r="3537" spans="1:48" x14ac:dyDescent="0.35">
      <c r="A3537" s="24" t="s">
        <v>175</v>
      </c>
      <c r="B3537" s="24">
        <v>1</v>
      </c>
      <c r="C3537" s="24" t="s">
        <v>206</v>
      </c>
      <c r="D3537" s="24" t="s">
        <v>4420</v>
      </c>
      <c r="E3537" s="24"/>
      <c r="O3537" t="s">
        <v>2805</v>
      </c>
      <c r="P3537" t="s">
        <v>2810</v>
      </c>
      <c r="Q3537" t="s">
        <v>2816</v>
      </c>
      <c r="R3537">
        <v>0</v>
      </c>
      <c r="S3537">
        <v>-6.06</v>
      </c>
      <c r="T3537">
        <v>-4.6900000000000004</v>
      </c>
      <c r="U3537">
        <v>51.11</v>
      </c>
      <c r="V3537">
        <v>-1</v>
      </c>
      <c r="W3537">
        <v>-1</v>
      </c>
      <c r="X3537">
        <v>-1</v>
      </c>
      <c r="Y3537">
        <v>-1</v>
      </c>
      <c r="Z3537">
        <v>-1</v>
      </c>
      <c r="AA3537">
        <v>-1</v>
      </c>
      <c r="AB3537">
        <v>-1</v>
      </c>
      <c r="AC3537">
        <v>-1</v>
      </c>
      <c r="AD3537">
        <v>-1</v>
      </c>
      <c r="AE3537" s="4" t="s">
        <v>2828</v>
      </c>
      <c r="AF3537" s="9" t="s">
        <v>2829</v>
      </c>
      <c r="AG3537">
        <v>0</v>
      </c>
      <c r="AH3537">
        <v>1</v>
      </c>
      <c r="AI3537">
        <v>0</v>
      </c>
      <c r="AJ3537">
        <v>1</v>
      </c>
      <c r="AK3537" s="9" t="s">
        <v>2840</v>
      </c>
      <c r="AL3537">
        <f t="shared" si="1264"/>
        <v>0</v>
      </c>
      <c r="AM3537">
        <f>IF(AND(INDIRECT(AN3537)='Sample Select backend'!$C$2,INDIRECT(AO3537)=1,INDIRECT(AP3537)='Sample Select backend'!$F$2,INDIRECT(AQ3537)=1,INDIRECT(AR3537)='Sample Select backend'!$M$2),1,0)</f>
        <v>0</v>
      </c>
      <c r="AN3537" t="str">
        <f>_xlfn.CONCAT('Sample Select backend'!$C$4,ROW(AN3537))</f>
        <v>AE3537</v>
      </c>
      <c r="AO3537" s="9" t="str">
        <f>_xlfn.CONCAT('Sample Select backend'!$J$2,ROW(AO3537))</f>
        <v>AJ3537</v>
      </c>
      <c r="AP3537" t="str">
        <f>_xlfn.CONCAT('Sample Select backend'!$F$4,ROW(AP3537))</f>
        <v>AF3537</v>
      </c>
      <c r="AQ3537" t="str">
        <f>_xlfn.CONCAT('Sample Select backend'!$I$10,ROW(AQ3537))</f>
        <v>R3537</v>
      </c>
      <c r="AR3537" t="str">
        <f>_xlfn.CONCAT('Sample Select backend'!$M$4,ROW(AR3537))</f>
        <v>AK3537</v>
      </c>
      <c r="AS3537" t="str">
        <f t="shared" si="1265"/>
        <v>Thailand</v>
      </c>
      <c r="AT3537" s="9" t="str">
        <f t="shared" si="1266"/>
        <v>Tax exemption/waiver/suspension</v>
      </c>
      <c r="AU3537">
        <f t="shared" si="1267"/>
        <v>0</v>
      </c>
      <c r="AV3537" s="9">
        <v>0</v>
      </c>
    </row>
    <row r="3538" spans="1:48" x14ac:dyDescent="0.35">
      <c r="A3538" s="24" t="s">
        <v>175</v>
      </c>
      <c r="B3538" s="24">
        <v>1</v>
      </c>
      <c r="C3538" s="24">
        <v>7</v>
      </c>
      <c r="D3538" s="24" t="s">
        <v>4421</v>
      </c>
      <c r="E3538" s="24"/>
      <c r="O3538" t="s">
        <v>2805</v>
      </c>
      <c r="P3538" t="s">
        <v>2810</v>
      </c>
      <c r="Q3538" t="s">
        <v>2816</v>
      </c>
      <c r="R3538">
        <v>0</v>
      </c>
      <c r="S3538">
        <v>-6.06</v>
      </c>
      <c r="T3538">
        <v>-4.6900000000000004</v>
      </c>
      <c r="U3538">
        <v>51.11</v>
      </c>
      <c r="V3538">
        <v>-1</v>
      </c>
      <c r="W3538">
        <v>-1</v>
      </c>
      <c r="X3538">
        <v>-1</v>
      </c>
      <c r="Y3538">
        <v>-1</v>
      </c>
      <c r="Z3538">
        <v>-1</v>
      </c>
      <c r="AA3538">
        <v>-1</v>
      </c>
      <c r="AB3538">
        <v>-1</v>
      </c>
      <c r="AC3538">
        <v>-1</v>
      </c>
      <c r="AD3538">
        <v>-1</v>
      </c>
      <c r="AE3538" s="4" t="s">
        <v>2828</v>
      </c>
      <c r="AF3538" s="9" t="s">
        <v>2829</v>
      </c>
      <c r="AG3538">
        <v>0</v>
      </c>
      <c r="AH3538">
        <v>1</v>
      </c>
      <c r="AI3538">
        <v>0</v>
      </c>
      <c r="AJ3538">
        <v>1</v>
      </c>
      <c r="AK3538" s="9" t="s">
        <v>2840</v>
      </c>
      <c r="AL3538">
        <f t="shared" si="1264"/>
        <v>0</v>
      </c>
      <c r="AM3538">
        <f>IF(AND(INDIRECT(AN3538)='Sample Select backend'!$C$2,INDIRECT(AO3538)=1,INDIRECT(AP3538)='Sample Select backend'!$F$2,INDIRECT(AQ3538)=1,INDIRECT(AR3538)='Sample Select backend'!$M$2),1,0)</f>
        <v>0</v>
      </c>
      <c r="AN3538" t="str">
        <f>_xlfn.CONCAT('Sample Select backend'!$C$4,ROW(AN3538))</f>
        <v>AE3538</v>
      </c>
      <c r="AO3538" s="9" t="str">
        <f>_xlfn.CONCAT('Sample Select backend'!$J$2,ROW(AO3538))</f>
        <v>AJ3538</v>
      </c>
      <c r="AP3538" t="str">
        <f>_xlfn.CONCAT('Sample Select backend'!$F$4,ROW(AP3538))</f>
        <v>AF3538</v>
      </c>
      <c r="AQ3538" t="str">
        <f>_xlfn.CONCAT('Sample Select backend'!$I$10,ROW(AQ3538))</f>
        <v>R3538</v>
      </c>
      <c r="AR3538" t="str">
        <f>_xlfn.CONCAT('Sample Select backend'!$M$4,ROW(AR3538))</f>
        <v>AK3538</v>
      </c>
      <c r="AS3538" t="str">
        <f t="shared" si="1265"/>
        <v>Thailand</v>
      </c>
      <c r="AT3538" s="9">
        <f t="shared" si="1266"/>
        <v>7</v>
      </c>
      <c r="AU3538">
        <f t="shared" si="1267"/>
        <v>0</v>
      </c>
      <c r="AV3538" s="9">
        <v>1</v>
      </c>
    </row>
    <row r="3539" spans="1:48" x14ac:dyDescent="0.35">
      <c r="A3539" s="24" t="s">
        <v>175</v>
      </c>
      <c r="B3539" s="24">
        <v>4</v>
      </c>
      <c r="C3539" s="24" t="s">
        <v>206</v>
      </c>
      <c r="D3539" s="24" t="s">
        <v>4422</v>
      </c>
      <c r="E3539" s="24"/>
      <c r="O3539" t="s">
        <v>2805</v>
      </c>
      <c r="P3539" t="s">
        <v>2810</v>
      </c>
      <c r="Q3539" t="s">
        <v>2816</v>
      </c>
      <c r="R3539">
        <v>0</v>
      </c>
      <c r="S3539">
        <v>-6.06</v>
      </c>
      <c r="T3539">
        <v>-4.6900000000000004</v>
      </c>
      <c r="U3539">
        <v>51.11</v>
      </c>
      <c r="V3539">
        <v>-1</v>
      </c>
      <c r="W3539">
        <v>-1</v>
      </c>
      <c r="X3539">
        <v>-1</v>
      </c>
      <c r="Y3539">
        <v>-1</v>
      </c>
      <c r="Z3539">
        <v>-1</v>
      </c>
      <c r="AA3539">
        <v>-1</v>
      </c>
      <c r="AB3539">
        <v>-1</v>
      </c>
      <c r="AC3539">
        <v>-1</v>
      </c>
      <c r="AD3539">
        <v>-1</v>
      </c>
      <c r="AE3539" s="4" t="s">
        <v>2828</v>
      </c>
      <c r="AF3539" s="9" t="s">
        <v>2829</v>
      </c>
      <c r="AG3539">
        <v>0</v>
      </c>
      <c r="AH3539">
        <v>1</v>
      </c>
      <c r="AI3539">
        <v>0</v>
      </c>
      <c r="AJ3539">
        <v>1</v>
      </c>
      <c r="AK3539" s="9" t="s">
        <v>2840</v>
      </c>
      <c r="AL3539">
        <f t="shared" si="1264"/>
        <v>0</v>
      </c>
      <c r="AM3539">
        <f>IF(AND(INDIRECT(AN3539)='Sample Select backend'!$C$2,INDIRECT(AO3539)=1,INDIRECT(AP3539)='Sample Select backend'!$F$2,INDIRECT(AQ3539)=1,INDIRECT(AR3539)='Sample Select backend'!$M$2),1,0)</f>
        <v>0</v>
      </c>
      <c r="AN3539" t="str">
        <f>_xlfn.CONCAT('Sample Select backend'!$C$4,ROW(AN3539))</f>
        <v>AE3539</v>
      </c>
      <c r="AO3539" s="9" t="str">
        <f>_xlfn.CONCAT('Sample Select backend'!$J$2,ROW(AO3539))</f>
        <v>AJ3539</v>
      </c>
      <c r="AP3539" t="str">
        <f>_xlfn.CONCAT('Sample Select backend'!$F$4,ROW(AP3539))</f>
        <v>AF3539</v>
      </c>
      <c r="AQ3539" t="str">
        <f>_xlfn.CONCAT('Sample Select backend'!$I$10,ROW(AQ3539))</f>
        <v>R3539</v>
      </c>
      <c r="AR3539" t="str">
        <f>_xlfn.CONCAT('Sample Select backend'!$M$4,ROW(AR3539))</f>
        <v>AK3539</v>
      </c>
      <c r="AS3539" t="str">
        <f t="shared" si="1265"/>
        <v>Thailand</v>
      </c>
      <c r="AT3539" s="9" t="str">
        <f t="shared" si="1266"/>
        <v>Tax exemption/waiver/suspension</v>
      </c>
      <c r="AU3539">
        <f t="shared" si="1267"/>
        <v>0</v>
      </c>
      <c r="AV3539" s="9">
        <v>0</v>
      </c>
    </row>
    <row r="3540" spans="1:48" x14ac:dyDescent="0.35">
      <c r="A3540" t="s">
        <v>177</v>
      </c>
      <c r="B3540">
        <v>2</v>
      </c>
      <c r="C3540" t="s">
        <v>206</v>
      </c>
      <c r="D3540" t="s">
        <v>2304</v>
      </c>
      <c r="E3540">
        <v>-2</v>
      </c>
      <c r="F3540">
        <v>2</v>
      </c>
      <c r="G3540">
        <v>-2</v>
      </c>
      <c r="H3540">
        <v>-1</v>
      </c>
      <c r="I3540">
        <v>-2</v>
      </c>
      <c r="J3540">
        <v>2</v>
      </c>
      <c r="K3540">
        <v>-2</v>
      </c>
      <c r="L3540">
        <v>2</v>
      </c>
      <c r="M3540">
        <v>1</v>
      </c>
      <c r="N3540" t="s">
        <v>2776</v>
      </c>
      <c r="O3540" t="s">
        <v>2805</v>
      </c>
      <c r="P3540" t="s">
        <v>2811</v>
      </c>
      <c r="Q3540" t="s">
        <v>2815</v>
      </c>
      <c r="R3540">
        <v>0</v>
      </c>
      <c r="S3540">
        <v>-7.34</v>
      </c>
      <c r="T3540">
        <v>-25.65</v>
      </c>
      <c r="U3540">
        <v>13.1</v>
      </c>
      <c r="V3540">
        <f t="shared" ref="V3540:AD3547" si="1268">IF(E3540&gt;0,1,IF(E3540&lt;0,0,-1))</f>
        <v>0</v>
      </c>
      <c r="W3540">
        <f t="shared" si="1268"/>
        <v>1</v>
      </c>
      <c r="X3540">
        <f t="shared" si="1268"/>
        <v>0</v>
      </c>
      <c r="Y3540">
        <f t="shared" si="1268"/>
        <v>0</v>
      </c>
      <c r="Z3540">
        <f t="shared" si="1268"/>
        <v>0</v>
      </c>
      <c r="AA3540">
        <f t="shared" si="1268"/>
        <v>1</v>
      </c>
      <c r="AB3540">
        <f t="shared" si="1268"/>
        <v>0</v>
      </c>
      <c r="AC3540">
        <f t="shared" si="1268"/>
        <v>1</v>
      </c>
      <c r="AD3540">
        <f t="shared" si="1268"/>
        <v>1</v>
      </c>
      <c r="AE3540" s="4" t="s">
        <v>2828</v>
      </c>
      <c r="AF3540" s="9" t="s">
        <v>2829</v>
      </c>
      <c r="AG3540">
        <v>1</v>
      </c>
      <c r="AH3540">
        <v>0</v>
      </c>
      <c r="AI3540">
        <v>0</v>
      </c>
      <c r="AJ3540">
        <v>1</v>
      </c>
      <c r="AK3540" s="9" t="s">
        <v>2840</v>
      </c>
      <c r="AL3540">
        <f t="shared" si="1264"/>
        <v>0</v>
      </c>
      <c r="AM3540">
        <f>IF(AND(INDIRECT(AN3540)='Sample Select backend'!$C$2,INDIRECT(AO3540)=1,INDIRECT(AP3540)='Sample Select backend'!$F$2,INDIRECT(AQ3540)=1,INDIRECT(AR3540)='Sample Select backend'!$M$2),1,0)</f>
        <v>0</v>
      </c>
      <c r="AN3540" t="str">
        <f>_xlfn.CONCAT('Sample Select backend'!$C$4,ROW(AN3540))</f>
        <v>AE3540</v>
      </c>
      <c r="AO3540" s="9" t="str">
        <f>_xlfn.CONCAT('Sample Select backend'!$J$2,ROW(AO3540))</f>
        <v>AJ3540</v>
      </c>
      <c r="AP3540" t="str">
        <f>_xlfn.CONCAT('Sample Select backend'!$F$4,ROW(AP3540))</f>
        <v>AF3540</v>
      </c>
      <c r="AQ3540" t="str">
        <f>_xlfn.CONCAT('Sample Select backend'!$I$10,ROW(AQ3540))</f>
        <v>R3540</v>
      </c>
      <c r="AR3540" t="str">
        <f>_xlfn.CONCAT('Sample Select backend'!$M$4,ROW(AR3540))</f>
        <v>AK3540</v>
      </c>
      <c r="AS3540" t="str">
        <f t="shared" si="1265"/>
        <v>Timor-Leste</v>
      </c>
      <c r="AT3540" s="9" t="str">
        <f t="shared" si="1266"/>
        <v>Tax exemption/waiver/suspension</v>
      </c>
      <c r="AU3540">
        <f t="shared" si="1267"/>
        <v>1</v>
      </c>
      <c r="AV3540" s="9">
        <v>1</v>
      </c>
    </row>
    <row r="3541" spans="1:48" x14ac:dyDescent="0.35">
      <c r="A3541" t="s">
        <v>177</v>
      </c>
      <c r="B3541" t="s">
        <v>201</v>
      </c>
      <c r="C3541" t="s">
        <v>201</v>
      </c>
      <c r="D3541" t="s">
        <v>2301</v>
      </c>
      <c r="N3541" t="s">
        <v>2776</v>
      </c>
      <c r="O3541" t="s">
        <v>2805</v>
      </c>
      <c r="P3541" t="s">
        <v>2811</v>
      </c>
      <c r="Q3541" t="s">
        <v>2815</v>
      </c>
      <c r="R3541">
        <v>0</v>
      </c>
      <c r="S3541">
        <v>-7.34</v>
      </c>
      <c r="T3541">
        <v>-25.65</v>
      </c>
      <c r="U3541">
        <v>13.1</v>
      </c>
      <c r="V3541">
        <f t="shared" si="1268"/>
        <v>-1</v>
      </c>
      <c r="W3541">
        <f t="shared" si="1268"/>
        <v>-1</v>
      </c>
      <c r="X3541">
        <f t="shared" si="1268"/>
        <v>-1</v>
      </c>
      <c r="Y3541">
        <f t="shared" si="1268"/>
        <v>-1</v>
      </c>
      <c r="Z3541">
        <f t="shared" si="1268"/>
        <v>-1</v>
      </c>
      <c r="AA3541">
        <f t="shared" si="1268"/>
        <v>-1</v>
      </c>
      <c r="AB3541">
        <f t="shared" si="1268"/>
        <v>-1</v>
      </c>
      <c r="AC3541">
        <f t="shared" si="1268"/>
        <v>-1</v>
      </c>
      <c r="AD3541">
        <f t="shared" si="1268"/>
        <v>-1</v>
      </c>
      <c r="AE3541" s="4" t="s">
        <v>2828</v>
      </c>
      <c r="AF3541" s="9" t="s">
        <v>2829</v>
      </c>
      <c r="AG3541">
        <v>1</v>
      </c>
      <c r="AH3541">
        <v>0</v>
      </c>
      <c r="AI3541">
        <v>0</v>
      </c>
      <c r="AJ3541">
        <v>1</v>
      </c>
      <c r="AK3541" s="9" t="s">
        <v>2840</v>
      </c>
      <c r="AL3541">
        <f t="shared" si="1264"/>
        <v>1</v>
      </c>
      <c r="AM3541">
        <f>IF(AND(INDIRECT(AN3541)='Sample Select backend'!$C$2,INDIRECT(AO3541)=1,INDIRECT(AP3541)='Sample Select backend'!$F$2,INDIRECT(AQ3541)=1,INDIRECT(AR3541)='Sample Select backend'!$M$2),1,0)</f>
        <v>0</v>
      </c>
      <c r="AN3541" t="str">
        <f>_xlfn.CONCAT('Sample Select backend'!$C$4,ROW(AN3541))</f>
        <v>AE3541</v>
      </c>
      <c r="AO3541" s="9" t="str">
        <f>_xlfn.CONCAT('Sample Select backend'!$J$2,ROW(AO3541))</f>
        <v>AJ3541</v>
      </c>
      <c r="AP3541" t="str">
        <f>_xlfn.CONCAT('Sample Select backend'!$F$4,ROW(AP3541))</f>
        <v>AF3541</v>
      </c>
      <c r="AQ3541" t="str">
        <f>_xlfn.CONCAT('Sample Select backend'!$I$10,ROW(AQ3541))</f>
        <v>R3541</v>
      </c>
      <c r="AR3541" t="str">
        <f>_xlfn.CONCAT('Sample Select backend'!$M$4,ROW(AR3541))</f>
        <v>AK3541</v>
      </c>
      <c r="AS3541" t="str">
        <f t="shared" si="1265"/>
        <v>Timor-Leste</v>
      </c>
      <c r="AT3541" s="9" t="str">
        <f t="shared" si="1266"/>
        <v>Other</v>
      </c>
      <c r="AU3541">
        <f t="shared" si="1267"/>
        <v>0</v>
      </c>
      <c r="AV3541" s="9">
        <v>1</v>
      </c>
    </row>
    <row r="3542" spans="1:48" x14ac:dyDescent="0.35">
      <c r="A3542" t="s">
        <v>177</v>
      </c>
      <c r="B3542">
        <v>6</v>
      </c>
      <c r="C3542">
        <v>28</v>
      </c>
      <c r="D3542" t="s">
        <v>2305</v>
      </c>
      <c r="E3542">
        <v>-2</v>
      </c>
      <c r="F3542">
        <v>2</v>
      </c>
      <c r="G3542">
        <v>2</v>
      </c>
      <c r="H3542">
        <v>-1</v>
      </c>
      <c r="I3542">
        <v>2</v>
      </c>
      <c r="J3542">
        <v>2</v>
      </c>
      <c r="K3542">
        <v>-2</v>
      </c>
      <c r="L3542">
        <v>2</v>
      </c>
      <c r="M3542">
        <v>1</v>
      </c>
      <c r="N3542" t="s">
        <v>2776</v>
      </c>
      <c r="O3542" t="s">
        <v>2805</v>
      </c>
      <c r="P3542" t="s">
        <v>2811</v>
      </c>
      <c r="Q3542" t="s">
        <v>2815</v>
      </c>
      <c r="R3542">
        <v>0</v>
      </c>
      <c r="S3542">
        <v>-7.34</v>
      </c>
      <c r="T3542">
        <v>-25.65</v>
      </c>
      <c r="U3542">
        <v>13.1</v>
      </c>
      <c r="V3542">
        <f t="shared" si="1268"/>
        <v>0</v>
      </c>
      <c r="W3542">
        <f t="shared" si="1268"/>
        <v>1</v>
      </c>
      <c r="X3542">
        <f t="shared" si="1268"/>
        <v>1</v>
      </c>
      <c r="Y3542">
        <f t="shared" si="1268"/>
        <v>0</v>
      </c>
      <c r="Z3542">
        <f t="shared" si="1268"/>
        <v>1</v>
      </c>
      <c r="AA3542">
        <f t="shared" si="1268"/>
        <v>1</v>
      </c>
      <c r="AB3542">
        <f t="shared" si="1268"/>
        <v>0</v>
      </c>
      <c r="AC3542">
        <f t="shared" si="1268"/>
        <v>1</v>
      </c>
      <c r="AD3542">
        <f t="shared" si="1268"/>
        <v>1</v>
      </c>
      <c r="AE3542" s="4" t="s">
        <v>2828</v>
      </c>
      <c r="AF3542" s="9" t="s">
        <v>2829</v>
      </c>
      <c r="AG3542">
        <v>1</v>
      </c>
      <c r="AH3542">
        <v>0</v>
      </c>
      <c r="AI3542">
        <v>0</v>
      </c>
      <c r="AJ3542">
        <v>1</v>
      </c>
      <c r="AK3542" s="9" t="s">
        <v>2840</v>
      </c>
      <c r="AL3542">
        <f t="shared" si="1264"/>
        <v>0</v>
      </c>
      <c r="AM3542">
        <f>IF(AND(INDIRECT(AN3542)='Sample Select backend'!$C$2,INDIRECT(AO3542)=1,INDIRECT(AP3542)='Sample Select backend'!$F$2,INDIRECT(AQ3542)=1,INDIRECT(AR3542)='Sample Select backend'!$M$2),1,0)</f>
        <v>0</v>
      </c>
      <c r="AN3542" t="str">
        <f>_xlfn.CONCAT('Sample Select backend'!$C$4,ROW(AN3542))</f>
        <v>AE3542</v>
      </c>
      <c r="AO3542" s="9" t="str">
        <f>_xlfn.CONCAT('Sample Select backend'!$J$2,ROW(AO3542))</f>
        <v>AJ3542</v>
      </c>
      <c r="AP3542" t="str">
        <f>_xlfn.CONCAT('Sample Select backend'!$F$4,ROW(AP3542))</f>
        <v>AF3542</v>
      </c>
      <c r="AQ3542" t="str">
        <f>_xlfn.CONCAT('Sample Select backend'!$I$10,ROW(AQ3542))</f>
        <v>R3542</v>
      </c>
      <c r="AR3542" t="str">
        <f>_xlfn.CONCAT('Sample Select backend'!$M$4,ROW(AR3542))</f>
        <v>AK3542</v>
      </c>
      <c r="AS3542" t="str">
        <f t="shared" si="1265"/>
        <v>Timor-Leste</v>
      </c>
      <c r="AT3542" s="9">
        <f t="shared" si="1266"/>
        <v>28</v>
      </c>
      <c r="AU3542">
        <f t="shared" si="1267"/>
        <v>0</v>
      </c>
      <c r="AV3542" s="9">
        <v>1</v>
      </c>
    </row>
    <row r="3543" spans="1:48" x14ac:dyDescent="0.35">
      <c r="A3543" t="s">
        <v>177</v>
      </c>
      <c r="B3543">
        <v>6</v>
      </c>
      <c r="C3543">
        <v>25</v>
      </c>
      <c r="D3543" t="s">
        <v>2308</v>
      </c>
      <c r="E3543">
        <v>-2</v>
      </c>
      <c r="F3543">
        <v>2</v>
      </c>
      <c r="G3543">
        <v>2</v>
      </c>
      <c r="H3543">
        <v>-1</v>
      </c>
      <c r="I3543">
        <v>2</v>
      </c>
      <c r="J3543">
        <v>2</v>
      </c>
      <c r="K3543">
        <v>1</v>
      </c>
      <c r="L3543">
        <v>2</v>
      </c>
      <c r="M3543">
        <v>1</v>
      </c>
      <c r="N3543" t="s">
        <v>2776</v>
      </c>
      <c r="O3543" t="s">
        <v>2805</v>
      </c>
      <c r="P3543" t="s">
        <v>2811</v>
      </c>
      <c r="Q3543" t="s">
        <v>2815</v>
      </c>
      <c r="R3543">
        <v>0</v>
      </c>
      <c r="S3543">
        <v>-7.34</v>
      </c>
      <c r="T3543">
        <v>-25.65</v>
      </c>
      <c r="U3543">
        <v>13.1</v>
      </c>
      <c r="V3543">
        <f t="shared" si="1268"/>
        <v>0</v>
      </c>
      <c r="W3543">
        <f t="shared" si="1268"/>
        <v>1</v>
      </c>
      <c r="X3543">
        <f t="shared" si="1268"/>
        <v>1</v>
      </c>
      <c r="Y3543">
        <f t="shared" si="1268"/>
        <v>0</v>
      </c>
      <c r="Z3543">
        <f t="shared" si="1268"/>
        <v>1</v>
      </c>
      <c r="AA3543">
        <f t="shared" si="1268"/>
        <v>1</v>
      </c>
      <c r="AB3543">
        <f t="shared" si="1268"/>
        <v>1</v>
      </c>
      <c r="AC3543">
        <f t="shared" si="1268"/>
        <v>1</v>
      </c>
      <c r="AD3543">
        <f t="shared" si="1268"/>
        <v>1</v>
      </c>
      <c r="AE3543" s="4" t="s">
        <v>2828</v>
      </c>
      <c r="AF3543" s="9" t="s">
        <v>2829</v>
      </c>
      <c r="AG3543">
        <v>1</v>
      </c>
      <c r="AH3543">
        <v>0</v>
      </c>
      <c r="AI3543">
        <v>0</v>
      </c>
      <c r="AJ3543">
        <v>1</v>
      </c>
      <c r="AK3543" s="9" t="s">
        <v>2840</v>
      </c>
      <c r="AL3543">
        <f t="shared" si="1264"/>
        <v>0</v>
      </c>
      <c r="AM3543">
        <f>IF(AND(INDIRECT(AN3543)='Sample Select backend'!$C$2,INDIRECT(AO3543)=1,INDIRECT(AP3543)='Sample Select backend'!$F$2,INDIRECT(AQ3543)=1,INDIRECT(AR3543)='Sample Select backend'!$M$2),1,0)</f>
        <v>0</v>
      </c>
      <c r="AN3543" t="str">
        <f>_xlfn.CONCAT('Sample Select backend'!$C$4,ROW(AN3543))</f>
        <v>AE3543</v>
      </c>
      <c r="AO3543" s="9" t="str">
        <f>_xlfn.CONCAT('Sample Select backend'!$J$2,ROW(AO3543))</f>
        <v>AJ3543</v>
      </c>
      <c r="AP3543" t="str">
        <f>_xlfn.CONCAT('Sample Select backend'!$F$4,ROW(AP3543))</f>
        <v>AF3543</v>
      </c>
      <c r="AQ3543" t="str">
        <f>_xlfn.CONCAT('Sample Select backend'!$I$10,ROW(AQ3543))</f>
        <v>R3543</v>
      </c>
      <c r="AR3543" t="str">
        <f>_xlfn.CONCAT('Sample Select backend'!$M$4,ROW(AR3543))</f>
        <v>AK3543</v>
      </c>
      <c r="AS3543" t="str">
        <f t="shared" si="1265"/>
        <v>Timor-Leste</v>
      </c>
      <c r="AT3543" s="9">
        <f t="shared" si="1266"/>
        <v>25</v>
      </c>
      <c r="AU3543">
        <f t="shared" si="1267"/>
        <v>0</v>
      </c>
      <c r="AV3543" s="9">
        <v>1</v>
      </c>
    </row>
    <row r="3544" spans="1:48" x14ac:dyDescent="0.35">
      <c r="A3544" t="s">
        <v>177</v>
      </c>
      <c r="B3544" t="s">
        <v>201</v>
      </c>
      <c r="C3544" t="s">
        <v>201</v>
      </c>
      <c r="D3544" t="s">
        <v>2306</v>
      </c>
      <c r="E3544">
        <v>-2</v>
      </c>
      <c r="F3544">
        <v>-1</v>
      </c>
      <c r="H3544">
        <v>-1</v>
      </c>
      <c r="I3544">
        <v>2</v>
      </c>
      <c r="J3544">
        <v>1</v>
      </c>
      <c r="K3544">
        <v>1</v>
      </c>
      <c r="L3544">
        <v>2</v>
      </c>
      <c r="M3544">
        <v>1</v>
      </c>
      <c r="N3544" t="s">
        <v>2776</v>
      </c>
      <c r="O3544" t="s">
        <v>2805</v>
      </c>
      <c r="P3544" t="s">
        <v>2811</v>
      </c>
      <c r="Q3544" t="s">
        <v>2815</v>
      </c>
      <c r="R3544">
        <v>0</v>
      </c>
      <c r="S3544">
        <v>-7.34</v>
      </c>
      <c r="T3544">
        <v>-25.65</v>
      </c>
      <c r="U3544">
        <v>13.1</v>
      </c>
      <c r="V3544">
        <f t="shared" si="1268"/>
        <v>0</v>
      </c>
      <c r="W3544">
        <f t="shared" si="1268"/>
        <v>0</v>
      </c>
      <c r="X3544">
        <f t="shared" si="1268"/>
        <v>-1</v>
      </c>
      <c r="Y3544">
        <f t="shared" si="1268"/>
        <v>0</v>
      </c>
      <c r="Z3544">
        <f t="shared" si="1268"/>
        <v>1</v>
      </c>
      <c r="AA3544">
        <f t="shared" si="1268"/>
        <v>1</v>
      </c>
      <c r="AB3544">
        <f t="shared" si="1268"/>
        <v>1</v>
      </c>
      <c r="AC3544">
        <f t="shared" si="1268"/>
        <v>1</v>
      </c>
      <c r="AD3544">
        <f t="shared" si="1268"/>
        <v>1</v>
      </c>
      <c r="AE3544" s="4" t="s">
        <v>2828</v>
      </c>
      <c r="AF3544" s="9" t="s">
        <v>2829</v>
      </c>
      <c r="AG3544">
        <v>1</v>
      </c>
      <c r="AH3544">
        <v>0</v>
      </c>
      <c r="AI3544">
        <v>0</v>
      </c>
      <c r="AJ3544">
        <v>1</v>
      </c>
      <c r="AK3544" s="9" t="s">
        <v>2840</v>
      </c>
      <c r="AL3544">
        <f t="shared" si="1264"/>
        <v>1</v>
      </c>
      <c r="AM3544">
        <f>IF(AND(INDIRECT(AN3544)='Sample Select backend'!$C$2,INDIRECT(AO3544)=1,INDIRECT(AP3544)='Sample Select backend'!$F$2,INDIRECT(AQ3544)=1,INDIRECT(AR3544)='Sample Select backend'!$M$2),1,0)</f>
        <v>0</v>
      </c>
      <c r="AN3544" t="str">
        <f>_xlfn.CONCAT('Sample Select backend'!$C$4,ROW(AN3544))</f>
        <v>AE3544</v>
      </c>
      <c r="AO3544" s="9" t="str">
        <f>_xlfn.CONCAT('Sample Select backend'!$J$2,ROW(AO3544))</f>
        <v>AJ3544</v>
      </c>
      <c r="AP3544" t="str">
        <f>_xlfn.CONCAT('Sample Select backend'!$F$4,ROW(AP3544))</f>
        <v>AF3544</v>
      </c>
      <c r="AQ3544" t="str">
        <f>_xlfn.CONCAT('Sample Select backend'!$I$10,ROW(AQ3544))</f>
        <v>R3544</v>
      </c>
      <c r="AR3544" t="str">
        <f>_xlfn.CONCAT('Sample Select backend'!$M$4,ROW(AR3544))</f>
        <v>AK3544</v>
      </c>
      <c r="AS3544" t="str">
        <f t="shared" si="1265"/>
        <v>Timor-Leste</v>
      </c>
      <c r="AT3544" s="9" t="str">
        <f t="shared" si="1266"/>
        <v>Other</v>
      </c>
      <c r="AU3544">
        <f t="shared" si="1267"/>
        <v>0</v>
      </c>
      <c r="AV3544" s="9">
        <v>1</v>
      </c>
    </row>
    <row r="3545" spans="1:48" x14ac:dyDescent="0.35">
      <c r="A3545" t="s">
        <v>177</v>
      </c>
      <c r="B3545">
        <v>6</v>
      </c>
      <c r="C3545">
        <v>25</v>
      </c>
      <c r="D3545" t="s">
        <v>2302</v>
      </c>
      <c r="E3545">
        <v>2</v>
      </c>
      <c r="F3545">
        <v>2</v>
      </c>
      <c r="G3545">
        <v>-2</v>
      </c>
      <c r="H3545">
        <v>-1</v>
      </c>
      <c r="I3545">
        <v>2</v>
      </c>
      <c r="J3545">
        <v>1</v>
      </c>
      <c r="K3545">
        <v>1</v>
      </c>
      <c r="L3545">
        <v>2</v>
      </c>
      <c r="M3545">
        <v>1</v>
      </c>
      <c r="N3545" t="s">
        <v>2776</v>
      </c>
      <c r="O3545" t="s">
        <v>2805</v>
      </c>
      <c r="P3545" t="s">
        <v>2811</v>
      </c>
      <c r="Q3545" t="s">
        <v>2815</v>
      </c>
      <c r="R3545">
        <v>0</v>
      </c>
      <c r="S3545">
        <v>-7.34</v>
      </c>
      <c r="T3545">
        <v>-25.65</v>
      </c>
      <c r="U3545">
        <v>13.1</v>
      </c>
      <c r="V3545">
        <f t="shared" si="1268"/>
        <v>1</v>
      </c>
      <c r="W3545">
        <f t="shared" si="1268"/>
        <v>1</v>
      </c>
      <c r="X3545">
        <f t="shared" si="1268"/>
        <v>0</v>
      </c>
      <c r="Y3545">
        <f t="shared" si="1268"/>
        <v>0</v>
      </c>
      <c r="Z3545">
        <f t="shared" si="1268"/>
        <v>1</v>
      </c>
      <c r="AA3545">
        <f t="shared" si="1268"/>
        <v>1</v>
      </c>
      <c r="AB3545">
        <f t="shared" si="1268"/>
        <v>1</v>
      </c>
      <c r="AC3545">
        <f t="shared" si="1268"/>
        <v>1</v>
      </c>
      <c r="AD3545">
        <f t="shared" si="1268"/>
        <v>1</v>
      </c>
      <c r="AE3545" s="4" t="s">
        <v>2828</v>
      </c>
      <c r="AF3545" s="9" t="s">
        <v>2829</v>
      </c>
      <c r="AG3545">
        <v>1</v>
      </c>
      <c r="AH3545">
        <v>0</v>
      </c>
      <c r="AI3545">
        <v>0</v>
      </c>
      <c r="AJ3545">
        <v>1</v>
      </c>
      <c r="AK3545" s="9" t="s">
        <v>2840</v>
      </c>
      <c r="AL3545">
        <f t="shared" si="1264"/>
        <v>0</v>
      </c>
      <c r="AM3545">
        <f>IF(AND(INDIRECT(AN3545)='Sample Select backend'!$C$2,INDIRECT(AO3545)=1,INDIRECT(AP3545)='Sample Select backend'!$F$2,INDIRECT(AQ3545)=1,INDIRECT(AR3545)='Sample Select backend'!$M$2),1,0)</f>
        <v>0</v>
      </c>
      <c r="AN3545" t="str">
        <f>_xlfn.CONCAT('Sample Select backend'!$C$4,ROW(AN3545))</f>
        <v>AE3545</v>
      </c>
      <c r="AO3545" s="9" t="str">
        <f>_xlfn.CONCAT('Sample Select backend'!$J$2,ROW(AO3545))</f>
        <v>AJ3545</v>
      </c>
      <c r="AP3545" t="str">
        <f>_xlfn.CONCAT('Sample Select backend'!$F$4,ROW(AP3545))</f>
        <v>AF3545</v>
      </c>
      <c r="AQ3545" t="str">
        <f>_xlfn.CONCAT('Sample Select backend'!$I$10,ROW(AQ3545))</f>
        <v>R3545</v>
      </c>
      <c r="AR3545" t="str">
        <f>_xlfn.CONCAT('Sample Select backend'!$M$4,ROW(AR3545))</f>
        <v>AK3545</v>
      </c>
      <c r="AS3545" t="str">
        <f t="shared" si="1265"/>
        <v>Timor-Leste</v>
      </c>
      <c r="AT3545" s="9">
        <f t="shared" si="1266"/>
        <v>25</v>
      </c>
      <c r="AU3545">
        <f t="shared" si="1267"/>
        <v>0</v>
      </c>
      <c r="AV3545" s="9">
        <v>1</v>
      </c>
    </row>
    <row r="3546" spans="1:48" x14ac:dyDescent="0.35">
      <c r="A3546" t="s">
        <v>177</v>
      </c>
      <c r="B3546">
        <v>6</v>
      </c>
      <c r="C3546">
        <v>29</v>
      </c>
      <c r="D3546" t="s">
        <v>2303</v>
      </c>
      <c r="E3546">
        <v>-2</v>
      </c>
      <c r="F3546">
        <v>2</v>
      </c>
      <c r="G3546">
        <v>2</v>
      </c>
      <c r="H3546">
        <v>-1</v>
      </c>
      <c r="I3546">
        <v>2</v>
      </c>
      <c r="J3546">
        <v>-2</v>
      </c>
      <c r="K3546">
        <v>2</v>
      </c>
      <c r="L3546">
        <v>2</v>
      </c>
      <c r="M3546">
        <v>1</v>
      </c>
      <c r="N3546" t="s">
        <v>2776</v>
      </c>
      <c r="O3546" t="s">
        <v>2805</v>
      </c>
      <c r="P3546" t="s">
        <v>2811</v>
      </c>
      <c r="Q3546" t="s">
        <v>2815</v>
      </c>
      <c r="R3546">
        <v>0</v>
      </c>
      <c r="S3546">
        <v>-7.34</v>
      </c>
      <c r="T3546">
        <v>-25.65</v>
      </c>
      <c r="U3546">
        <v>13.1</v>
      </c>
      <c r="V3546">
        <f t="shared" si="1268"/>
        <v>0</v>
      </c>
      <c r="W3546">
        <f t="shared" si="1268"/>
        <v>1</v>
      </c>
      <c r="X3546">
        <f t="shared" si="1268"/>
        <v>1</v>
      </c>
      <c r="Y3546">
        <f t="shared" si="1268"/>
        <v>0</v>
      </c>
      <c r="Z3546">
        <f t="shared" si="1268"/>
        <v>1</v>
      </c>
      <c r="AA3546">
        <f t="shared" si="1268"/>
        <v>0</v>
      </c>
      <c r="AB3546">
        <f t="shared" si="1268"/>
        <v>1</v>
      </c>
      <c r="AC3546">
        <f t="shared" si="1268"/>
        <v>1</v>
      </c>
      <c r="AD3546">
        <f t="shared" si="1268"/>
        <v>1</v>
      </c>
      <c r="AE3546" s="4" t="s">
        <v>2828</v>
      </c>
      <c r="AF3546" s="9" t="s">
        <v>2829</v>
      </c>
      <c r="AG3546">
        <v>1</v>
      </c>
      <c r="AH3546">
        <v>0</v>
      </c>
      <c r="AI3546">
        <v>0</v>
      </c>
      <c r="AJ3546">
        <v>1</v>
      </c>
      <c r="AK3546" s="9" t="s">
        <v>2840</v>
      </c>
      <c r="AL3546">
        <f t="shared" si="1264"/>
        <v>0</v>
      </c>
      <c r="AM3546">
        <f>IF(AND(INDIRECT(AN3546)='Sample Select backend'!$C$2,INDIRECT(AO3546)=1,INDIRECT(AP3546)='Sample Select backend'!$F$2,INDIRECT(AQ3546)=1,INDIRECT(AR3546)='Sample Select backend'!$M$2),1,0)</f>
        <v>0</v>
      </c>
      <c r="AN3546" t="str">
        <f>_xlfn.CONCAT('Sample Select backend'!$C$4,ROW(AN3546))</f>
        <v>AE3546</v>
      </c>
      <c r="AO3546" s="9" t="str">
        <f>_xlfn.CONCAT('Sample Select backend'!$J$2,ROW(AO3546))</f>
        <v>AJ3546</v>
      </c>
      <c r="AP3546" t="str">
        <f>_xlfn.CONCAT('Sample Select backend'!$F$4,ROW(AP3546))</f>
        <v>AF3546</v>
      </c>
      <c r="AQ3546" t="str">
        <f>_xlfn.CONCAT('Sample Select backend'!$I$10,ROW(AQ3546))</f>
        <v>R3546</v>
      </c>
      <c r="AR3546" t="str">
        <f>_xlfn.CONCAT('Sample Select backend'!$M$4,ROW(AR3546))</f>
        <v>AK3546</v>
      </c>
      <c r="AS3546" t="str">
        <f t="shared" si="1265"/>
        <v>Timor-Leste</v>
      </c>
      <c r="AT3546" s="9">
        <f t="shared" si="1266"/>
        <v>29</v>
      </c>
      <c r="AU3546">
        <f t="shared" si="1267"/>
        <v>0</v>
      </c>
      <c r="AV3546" s="9">
        <v>0</v>
      </c>
    </row>
    <row r="3547" spans="1:48" x14ac:dyDescent="0.35">
      <c r="A3547" t="s">
        <v>177</v>
      </c>
      <c r="B3547">
        <v>5</v>
      </c>
      <c r="C3547" t="s">
        <v>204</v>
      </c>
      <c r="D3547" t="s">
        <v>2307</v>
      </c>
      <c r="E3547">
        <v>2</v>
      </c>
      <c r="F3547">
        <v>-2</v>
      </c>
      <c r="G3547">
        <v>-2</v>
      </c>
      <c r="H3547">
        <v>-1</v>
      </c>
      <c r="I3547">
        <v>-2</v>
      </c>
      <c r="J3547">
        <v>2</v>
      </c>
      <c r="K3547">
        <v>2</v>
      </c>
      <c r="L3547">
        <v>2</v>
      </c>
      <c r="M3547">
        <v>1</v>
      </c>
      <c r="N3547" t="s">
        <v>2776</v>
      </c>
      <c r="O3547" t="s">
        <v>2805</v>
      </c>
      <c r="P3547" t="s">
        <v>2811</v>
      </c>
      <c r="Q3547" t="s">
        <v>2815</v>
      </c>
      <c r="R3547">
        <v>0</v>
      </c>
      <c r="S3547">
        <v>-7.34</v>
      </c>
      <c r="T3547">
        <v>-25.65</v>
      </c>
      <c r="U3547">
        <v>13.1</v>
      </c>
      <c r="V3547">
        <f t="shared" si="1268"/>
        <v>1</v>
      </c>
      <c r="W3547">
        <f t="shared" si="1268"/>
        <v>0</v>
      </c>
      <c r="X3547">
        <f t="shared" si="1268"/>
        <v>0</v>
      </c>
      <c r="Y3547">
        <f t="shared" si="1268"/>
        <v>0</v>
      </c>
      <c r="Z3547">
        <f t="shared" si="1268"/>
        <v>0</v>
      </c>
      <c r="AA3547">
        <f t="shared" si="1268"/>
        <v>1</v>
      </c>
      <c r="AB3547">
        <f t="shared" si="1268"/>
        <v>1</v>
      </c>
      <c r="AC3547">
        <f t="shared" si="1268"/>
        <v>1</v>
      </c>
      <c r="AD3547">
        <f t="shared" si="1268"/>
        <v>1</v>
      </c>
      <c r="AE3547" s="4" t="s">
        <v>2828</v>
      </c>
      <c r="AF3547" s="9" t="s">
        <v>2829</v>
      </c>
      <c r="AG3547">
        <v>1</v>
      </c>
      <c r="AH3547">
        <v>0</v>
      </c>
      <c r="AI3547">
        <v>0</v>
      </c>
      <c r="AJ3547">
        <v>1</v>
      </c>
      <c r="AK3547" s="9" t="s">
        <v>2840</v>
      </c>
      <c r="AL3547">
        <f t="shared" si="1264"/>
        <v>0</v>
      </c>
      <c r="AM3547">
        <f>IF(AND(INDIRECT(AN3547)='Sample Select backend'!$C$2,INDIRECT(AO3547)=1,INDIRECT(AP3547)='Sample Select backend'!$F$2,INDIRECT(AQ3547)=1,INDIRECT(AR3547)='Sample Select backend'!$M$2),1,0)</f>
        <v>0</v>
      </c>
      <c r="AN3547" t="str">
        <f>_xlfn.CONCAT('Sample Select backend'!$C$4,ROW(AN3547))</f>
        <v>AE3547</v>
      </c>
      <c r="AO3547" s="9" t="str">
        <f>_xlfn.CONCAT('Sample Select backend'!$J$2,ROW(AO3547))</f>
        <v>AJ3547</v>
      </c>
      <c r="AP3547" t="str">
        <f>_xlfn.CONCAT('Sample Select backend'!$F$4,ROW(AP3547))</f>
        <v>AF3547</v>
      </c>
      <c r="AQ3547" t="str">
        <f>_xlfn.CONCAT('Sample Select backend'!$I$10,ROW(AQ3547))</f>
        <v>R3547</v>
      </c>
      <c r="AR3547" t="str">
        <f>_xlfn.CONCAT('Sample Select backend'!$M$4,ROW(AR3547))</f>
        <v>AK3547</v>
      </c>
      <c r="AS3547" t="str">
        <f t="shared" si="1265"/>
        <v>Timor-Leste</v>
      </c>
      <c r="AT3547" s="9" t="str">
        <f t="shared" si="1266"/>
        <v>General</v>
      </c>
      <c r="AU3547">
        <f t="shared" si="1267"/>
        <v>0</v>
      </c>
      <c r="AV3547" s="9">
        <v>0</v>
      </c>
    </row>
    <row r="3548" spans="1:48" x14ac:dyDescent="0.35">
      <c r="A3548" s="24" t="s">
        <v>177</v>
      </c>
      <c r="B3548" s="24">
        <v>6</v>
      </c>
      <c r="C3548" s="24">
        <v>28</v>
      </c>
      <c r="D3548" s="24" t="s">
        <v>4444</v>
      </c>
      <c r="E3548" s="24"/>
      <c r="O3548" t="s">
        <v>2805</v>
      </c>
      <c r="P3548" t="s">
        <v>2811</v>
      </c>
      <c r="Q3548" t="s">
        <v>2815</v>
      </c>
      <c r="R3548">
        <v>0</v>
      </c>
      <c r="S3548">
        <v>-7.34</v>
      </c>
      <c r="T3548">
        <v>-25.65</v>
      </c>
      <c r="U3548">
        <v>13.1</v>
      </c>
      <c r="V3548">
        <v>-1</v>
      </c>
      <c r="W3548">
        <v>-1</v>
      </c>
      <c r="X3548">
        <v>-1</v>
      </c>
      <c r="Y3548">
        <v>-1</v>
      </c>
      <c r="Z3548">
        <v>-1</v>
      </c>
      <c r="AA3548">
        <v>-1</v>
      </c>
      <c r="AB3548">
        <v>-1</v>
      </c>
      <c r="AC3548">
        <v>-1</v>
      </c>
      <c r="AD3548">
        <v>-1</v>
      </c>
      <c r="AE3548" s="4" t="s">
        <v>2828</v>
      </c>
      <c r="AF3548" s="9" t="s">
        <v>2829</v>
      </c>
      <c r="AG3548">
        <v>1</v>
      </c>
      <c r="AH3548">
        <v>0</v>
      </c>
      <c r="AI3548">
        <v>0</v>
      </c>
      <c r="AJ3548">
        <v>1</v>
      </c>
      <c r="AK3548" s="9" t="s">
        <v>2840</v>
      </c>
      <c r="AL3548">
        <f t="shared" si="1264"/>
        <v>0</v>
      </c>
      <c r="AM3548">
        <f>IF(AND(INDIRECT(AN3548)='Sample Select backend'!$C$2,INDIRECT(AO3548)=1,INDIRECT(AP3548)='Sample Select backend'!$F$2,INDIRECT(AQ3548)=1,INDIRECT(AR3548)='Sample Select backend'!$M$2),1,0)</f>
        <v>0</v>
      </c>
      <c r="AN3548" t="str">
        <f>_xlfn.CONCAT('Sample Select backend'!$C$4,ROW(AN3548))</f>
        <v>AE3548</v>
      </c>
      <c r="AO3548" s="9" t="str">
        <f>_xlfn.CONCAT('Sample Select backend'!$J$2,ROW(AO3548))</f>
        <v>AJ3548</v>
      </c>
      <c r="AP3548" t="str">
        <f>_xlfn.CONCAT('Sample Select backend'!$F$4,ROW(AP3548))</f>
        <v>AF3548</v>
      </c>
      <c r="AQ3548" t="str">
        <f>_xlfn.CONCAT('Sample Select backend'!$I$10,ROW(AQ3548))</f>
        <v>R3548</v>
      </c>
      <c r="AR3548" t="str">
        <f>_xlfn.CONCAT('Sample Select backend'!$M$4,ROW(AR3548))</f>
        <v>AK3548</v>
      </c>
      <c r="AS3548" t="str">
        <f t="shared" si="1265"/>
        <v>Timor-Leste</v>
      </c>
      <c r="AT3548" s="9">
        <f t="shared" si="1266"/>
        <v>28</v>
      </c>
      <c r="AU3548">
        <f t="shared" si="1267"/>
        <v>0</v>
      </c>
      <c r="AV3548" s="9">
        <v>0</v>
      </c>
    </row>
    <row r="3549" spans="1:48" x14ac:dyDescent="0.35">
      <c r="A3549" s="24" t="s">
        <v>177</v>
      </c>
      <c r="B3549" s="24">
        <v>2</v>
      </c>
      <c r="C3549" s="24" t="s">
        <v>206</v>
      </c>
      <c r="D3549" s="24" t="s">
        <v>4445</v>
      </c>
      <c r="E3549" s="24"/>
      <c r="O3549" t="s">
        <v>2805</v>
      </c>
      <c r="P3549" t="s">
        <v>2811</v>
      </c>
      <c r="Q3549" t="s">
        <v>2815</v>
      </c>
      <c r="R3549">
        <v>0</v>
      </c>
      <c r="S3549">
        <v>-7.34</v>
      </c>
      <c r="T3549">
        <v>-25.65</v>
      </c>
      <c r="U3549">
        <v>13.1</v>
      </c>
      <c r="V3549">
        <v>-1</v>
      </c>
      <c r="W3549">
        <v>-1</v>
      </c>
      <c r="X3549">
        <v>-1</v>
      </c>
      <c r="Y3549">
        <v>-1</v>
      </c>
      <c r="Z3549">
        <v>-1</v>
      </c>
      <c r="AA3549">
        <v>-1</v>
      </c>
      <c r="AB3549">
        <v>-1</v>
      </c>
      <c r="AC3549">
        <v>-1</v>
      </c>
      <c r="AD3549">
        <v>-1</v>
      </c>
      <c r="AE3549" s="4" t="s">
        <v>2828</v>
      </c>
      <c r="AF3549" s="9" t="s">
        <v>2829</v>
      </c>
      <c r="AG3549">
        <v>1</v>
      </c>
      <c r="AH3549">
        <v>0</v>
      </c>
      <c r="AI3549">
        <v>0</v>
      </c>
      <c r="AJ3549">
        <v>1</v>
      </c>
      <c r="AK3549" s="9" t="s">
        <v>2840</v>
      </c>
      <c r="AL3549">
        <f t="shared" si="1264"/>
        <v>0</v>
      </c>
      <c r="AM3549">
        <f>IF(AND(INDIRECT(AN3549)='Sample Select backend'!$C$2,INDIRECT(AO3549)=1,INDIRECT(AP3549)='Sample Select backend'!$F$2,INDIRECT(AQ3549)=1,INDIRECT(AR3549)='Sample Select backend'!$M$2),1,0)</f>
        <v>0</v>
      </c>
      <c r="AN3549" t="str">
        <f>_xlfn.CONCAT('Sample Select backend'!$C$4,ROW(AN3549))</f>
        <v>AE3549</v>
      </c>
      <c r="AO3549" s="9" t="str">
        <f>_xlfn.CONCAT('Sample Select backend'!$J$2,ROW(AO3549))</f>
        <v>AJ3549</v>
      </c>
      <c r="AP3549" t="str">
        <f>_xlfn.CONCAT('Sample Select backend'!$F$4,ROW(AP3549))</f>
        <v>AF3549</v>
      </c>
      <c r="AQ3549" t="str">
        <f>_xlfn.CONCAT('Sample Select backend'!$I$10,ROW(AQ3549))</f>
        <v>R3549</v>
      </c>
      <c r="AR3549" t="str">
        <f>_xlfn.CONCAT('Sample Select backend'!$M$4,ROW(AR3549))</f>
        <v>AK3549</v>
      </c>
      <c r="AS3549" t="str">
        <f t="shared" si="1265"/>
        <v>Timor-Leste</v>
      </c>
      <c r="AT3549" s="9" t="str">
        <f t="shared" si="1266"/>
        <v>Tax exemption/waiver/suspension</v>
      </c>
      <c r="AU3549">
        <f t="shared" si="1267"/>
        <v>0</v>
      </c>
      <c r="AV3549" s="9">
        <v>1</v>
      </c>
    </row>
    <row r="3550" spans="1:48" x14ac:dyDescent="0.35">
      <c r="A3550" s="24" t="s">
        <v>177</v>
      </c>
      <c r="B3550" s="24">
        <v>2</v>
      </c>
      <c r="C3550" s="24">
        <v>14</v>
      </c>
      <c r="D3550" s="24" t="s">
        <v>4446</v>
      </c>
      <c r="E3550" s="24"/>
      <c r="O3550" t="s">
        <v>2805</v>
      </c>
      <c r="P3550" t="s">
        <v>2811</v>
      </c>
      <c r="Q3550" t="s">
        <v>2815</v>
      </c>
      <c r="R3550">
        <v>0</v>
      </c>
      <c r="S3550">
        <v>-7.34</v>
      </c>
      <c r="T3550">
        <v>-25.65</v>
      </c>
      <c r="U3550">
        <v>13.1</v>
      </c>
      <c r="V3550">
        <v>-1</v>
      </c>
      <c r="W3550">
        <v>-1</v>
      </c>
      <c r="X3550">
        <v>-1</v>
      </c>
      <c r="Y3550">
        <v>-1</v>
      </c>
      <c r="Z3550">
        <v>-1</v>
      </c>
      <c r="AA3550">
        <v>-1</v>
      </c>
      <c r="AB3550">
        <v>-1</v>
      </c>
      <c r="AC3550">
        <v>-1</v>
      </c>
      <c r="AD3550">
        <v>-1</v>
      </c>
      <c r="AE3550" s="4" t="s">
        <v>2828</v>
      </c>
      <c r="AF3550" s="9" t="s">
        <v>2829</v>
      </c>
      <c r="AG3550">
        <v>1</v>
      </c>
      <c r="AH3550">
        <v>0</v>
      </c>
      <c r="AI3550">
        <v>0</v>
      </c>
      <c r="AJ3550">
        <v>1</v>
      </c>
      <c r="AK3550" s="9" t="s">
        <v>2840</v>
      </c>
      <c r="AL3550">
        <f t="shared" si="1264"/>
        <v>0</v>
      </c>
      <c r="AM3550">
        <f>IF(AND(INDIRECT(AN3550)='Sample Select backend'!$C$2,INDIRECT(AO3550)=1,INDIRECT(AP3550)='Sample Select backend'!$F$2,INDIRECT(AQ3550)=1,INDIRECT(AR3550)='Sample Select backend'!$M$2),1,0)</f>
        <v>0</v>
      </c>
      <c r="AN3550" t="str">
        <f>_xlfn.CONCAT('Sample Select backend'!$C$4,ROW(AN3550))</f>
        <v>AE3550</v>
      </c>
      <c r="AO3550" s="9" t="str">
        <f>_xlfn.CONCAT('Sample Select backend'!$J$2,ROW(AO3550))</f>
        <v>AJ3550</v>
      </c>
      <c r="AP3550" t="str">
        <f>_xlfn.CONCAT('Sample Select backend'!$F$4,ROW(AP3550))</f>
        <v>AF3550</v>
      </c>
      <c r="AQ3550" t="str">
        <f>_xlfn.CONCAT('Sample Select backend'!$I$10,ROW(AQ3550))</f>
        <v>R3550</v>
      </c>
      <c r="AR3550" t="str">
        <f>_xlfn.CONCAT('Sample Select backend'!$M$4,ROW(AR3550))</f>
        <v>AK3550</v>
      </c>
      <c r="AS3550" t="str">
        <f t="shared" si="1265"/>
        <v>Timor-Leste</v>
      </c>
      <c r="AT3550" s="9">
        <f t="shared" si="1266"/>
        <v>14</v>
      </c>
      <c r="AU3550">
        <f t="shared" si="1267"/>
        <v>0</v>
      </c>
      <c r="AV3550" s="9">
        <v>1</v>
      </c>
    </row>
    <row r="3551" spans="1:48" x14ac:dyDescent="0.35">
      <c r="A3551" t="s">
        <v>174</v>
      </c>
      <c r="B3551">
        <v>5</v>
      </c>
      <c r="C3551" t="s">
        <v>201</v>
      </c>
      <c r="D3551" t="s">
        <v>2273</v>
      </c>
      <c r="E3551">
        <v>1</v>
      </c>
      <c r="F3551">
        <v>2</v>
      </c>
      <c r="G3551">
        <v>2</v>
      </c>
      <c r="H3551">
        <v>-1</v>
      </c>
      <c r="I3551">
        <v>-2</v>
      </c>
      <c r="J3551">
        <v>1</v>
      </c>
      <c r="K3551">
        <v>2</v>
      </c>
      <c r="M3551">
        <v>1</v>
      </c>
      <c r="N3551" t="s">
        <v>2773</v>
      </c>
      <c r="O3551" t="s">
        <v>2803</v>
      </c>
      <c r="P3551" t="s">
        <v>2809</v>
      </c>
      <c r="Q3551" t="s">
        <v>2814</v>
      </c>
      <c r="R3551">
        <v>0</v>
      </c>
      <c r="S3551">
        <v>0.7</v>
      </c>
      <c r="T3551">
        <v>-3.24</v>
      </c>
      <c r="U3551">
        <v>57.48</v>
      </c>
      <c r="V3551">
        <f t="shared" ref="V3551:AD3558" si="1269">IF(E3551&gt;0,1,IF(E3551&lt;0,0,-1))</f>
        <v>1</v>
      </c>
      <c r="W3551">
        <f t="shared" si="1269"/>
        <v>1</v>
      </c>
      <c r="X3551">
        <f t="shared" si="1269"/>
        <v>1</v>
      </c>
      <c r="Y3551">
        <f t="shared" si="1269"/>
        <v>0</v>
      </c>
      <c r="Z3551">
        <f t="shared" si="1269"/>
        <v>0</v>
      </c>
      <c r="AA3551">
        <f t="shared" si="1269"/>
        <v>1</v>
      </c>
      <c r="AB3551">
        <f t="shared" si="1269"/>
        <v>1</v>
      </c>
      <c r="AC3551">
        <f t="shared" si="1269"/>
        <v>-1</v>
      </c>
      <c r="AD3551">
        <f t="shared" si="1269"/>
        <v>1</v>
      </c>
      <c r="AE3551" s="4" t="s">
        <v>2828</v>
      </c>
      <c r="AF3551" s="9" t="s">
        <v>2829</v>
      </c>
      <c r="AG3551">
        <v>1</v>
      </c>
      <c r="AH3551">
        <v>0</v>
      </c>
      <c r="AI3551">
        <v>0</v>
      </c>
      <c r="AJ3551">
        <v>1</v>
      </c>
      <c r="AK3551" s="9" t="s">
        <v>2840</v>
      </c>
      <c r="AL3551">
        <f t="shared" si="1264"/>
        <v>0</v>
      </c>
      <c r="AM3551">
        <f>IF(AND(INDIRECT(AN3551)='Sample Select backend'!$C$2,INDIRECT(AO3551)=1,INDIRECT(AP3551)='Sample Select backend'!$F$2,INDIRECT(AQ3551)=1,INDIRECT(AR3551)='Sample Select backend'!$M$2),1,0)</f>
        <v>0</v>
      </c>
      <c r="AN3551" t="str">
        <f>_xlfn.CONCAT('Sample Select backend'!$C$4,ROW(AN3551))</f>
        <v>AE3551</v>
      </c>
      <c r="AO3551" s="9" t="str">
        <f>_xlfn.CONCAT('Sample Select backend'!$J$2,ROW(AO3551))</f>
        <v>AJ3551</v>
      </c>
      <c r="AP3551" t="str">
        <f>_xlfn.CONCAT('Sample Select backend'!$F$4,ROW(AP3551))</f>
        <v>AF3551</v>
      </c>
      <c r="AQ3551" t="str">
        <f>_xlfn.CONCAT('Sample Select backend'!$I$10,ROW(AQ3551))</f>
        <v>R3551</v>
      </c>
      <c r="AR3551" t="str">
        <f>_xlfn.CONCAT('Sample Select backend'!$M$4,ROW(AR3551))</f>
        <v>AK3551</v>
      </c>
      <c r="AS3551" t="str">
        <f t="shared" si="1265"/>
        <v>Togo</v>
      </c>
      <c r="AT3551" s="9" t="str">
        <f t="shared" si="1266"/>
        <v>Other</v>
      </c>
      <c r="AU3551">
        <f t="shared" si="1267"/>
        <v>1</v>
      </c>
      <c r="AV3551" s="9">
        <v>1</v>
      </c>
    </row>
    <row r="3552" spans="1:48" x14ac:dyDescent="0.35">
      <c r="A3552" t="s">
        <v>174</v>
      </c>
      <c r="B3552">
        <v>4</v>
      </c>
      <c r="C3552">
        <v>20</v>
      </c>
      <c r="D3552" t="s">
        <v>2272</v>
      </c>
      <c r="E3552">
        <v>2</v>
      </c>
      <c r="F3552">
        <v>2</v>
      </c>
      <c r="G3552">
        <v>-2</v>
      </c>
      <c r="H3552">
        <v>-1</v>
      </c>
      <c r="I3552">
        <v>-2</v>
      </c>
      <c r="J3552">
        <v>-2</v>
      </c>
      <c r="K3552">
        <v>2</v>
      </c>
      <c r="L3552">
        <v>2</v>
      </c>
      <c r="M3552">
        <v>1</v>
      </c>
      <c r="N3552" t="s">
        <v>2773</v>
      </c>
      <c r="O3552" t="s">
        <v>2803</v>
      </c>
      <c r="P3552" t="s">
        <v>2809</v>
      </c>
      <c r="Q3552" t="s">
        <v>2814</v>
      </c>
      <c r="R3552">
        <v>0</v>
      </c>
      <c r="S3552">
        <v>0.7</v>
      </c>
      <c r="T3552">
        <v>-3.24</v>
      </c>
      <c r="U3552">
        <v>57.48</v>
      </c>
      <c r="V3552">
        <f t="shared" si="1269"/>
        <v>1</v>
      </c>
      <c r="W3552">
        <f t="shared" si="1269"/>
        <v>1</v>
      </c>
      <c r="X3552">
        <f t="shared" si="1269"/>
        <v>0</v>
      </c>
      <c r="Y3552">
        <f t="shared" si="1269"/>
        <v>0</v>
      </c>
      <c r="Z3552">
        <f t="shared" si="1269"/>
        <v>0</v>
      </c>
      <c r="AA3552">
        <f t="shared" si="1269"/>
        <v>0</v>
      </c>
      <c r="AB3552">
        <f t="shared" si="1269"/>
        <v>1</v>
      </c>
      <c r="AC3552">
        <f t="shared" si="1269"/>
        <v>1</v>
      </c>
      <c r="AD3552">
        <f t="shared" si="1269"/>
        <v>1</v>
      </c>
      <c r="AE3552" s="4" t="s">
        <v>2828</v>
      </c>
      <c r="AF3552" s="9" t="s">
        <v>2829</v>
      </c>
      <c r="AG3552">
        <v>1</v>
      </c>
      <c r="AH3552">
        <v>0</v>
      </c>
      <c r="AI3552">
        <v>0</v>
      </c>
      <c r="AJ3552">
        <v>1</v>
      </c>
      <c r="AK3552" s="9" t="s">
        <v>2840</v>
      </c>
      <c r="AL3552">
        <f t="shared" si="1264"/>
        <v>0</v>
      </c>
      <c r="AM3552">
        <f>IF(AND(INDIRECT(AN3552)='Sample Select backend'!$C$2,INDIRECT(AO3552)=1,INDIRECT(AP3552)='Sample Select backend'!$F$2,INDIRECT(AQ3552)=1,INDIRECT(AR3552)='Sample Select backend'!$M$2),1,0)</f>
        <v>0</v>
      </c>
      <c r="AN3552" t="str">
        <f>_xlfn.CONCAT('Sample Select backend'!$C$4,ROW(AN3552))</f>
        <v>AE3552</v>
      </c>
      <c r="AO3552" s="9" t="str">
        <f>_xlfn.CONCAT('Sample Select backend'!$J$2,ROW(AO3552))</f>
        <v>AJ3552</v>
      </c>
      <c r="AP3552" t="str">
        <f>_xlfn.CONCAT('Sample Select backend'!$F$4,ROW(AP3552))</f>
        <v>AF3552</v>
      </c>
      <c r="AQ3552" t="str">
        <f>_xlfn.CONCAT('Sample Select backend'!$I$10,ROW(AQ3552))</f>
        <v>R3552</v>
      </c>
      <c r="AR3552" t="str">
        <f>_xlfn.CONCAT('Sample Select backend'!$M$4,ROW(AR3552))</f>
        <v>AK3552</v>
      </c>
      <c r="AS3552" t="str">
        <f t="shared" si="1265"/>
        <v>Togo</v>
      </c>
      <c r="AT3552" s="9">
        <f t="shared" si="1266"/>
        <v>20</v>
      </c>
      <c r="AU3552">
        <f t="shared" si="1267"/>
        <v>0</v>
      </c>
      <c r="AV3552" s="9">
        <v>1</v>
      </c>
    </row>
    <row r="3553" spans="1:48" x14ac:dyDescent="0.35">
      <c r="A3553" t="s">
        <v>174</v>
      </c>
      <c r="B3553">
        <v>3</v>
      </c>
      <c r="C3553" t="s">
        <v>206</v>
      </c>
      <c r="D3553" t="s">
        <v>2269</v>
      </c>
      <c r="E3553">
        <v>2</v>
      </c>
      <c r="F3553">
        <v>2</v>
      </c>
      <c r="G3553">
        <v>-2</v>
      </c>
      <c r="H3553">
        <v>-1</v>
      </c>
      <c r="I3553">
        <v>-2</v>
      </c>
      <c r="J3553">
        <v>2</v>
      </c>
      <c r="K3553">
        <v>-2</v>
      </c>
      <c r="M3553">
        <v>1</v>
      </c>
      <c r="N3553" t="s">
        <v>2773</v>
      </c>
      <c r="O3553" t="s">
        <v>2803</v>
      </c>
      <c r="P3553" t="s">
        <v>2809</v>
      </c>
      <c r="Q3553" t="s">
        <v>2814</v>
      </c>
      <c r="R3553">
        <v>0</v>
      </c>
      <c r="S3553">
        <v>0.7</v>
      </c>
      <c r="T3553">
        <v>-3.24</v>
      </c>
      <c r="U3553">
        <v>57.48</v>
      </c>
      <c r="V3553">
        <f t="shared" si="1269"/>
        <v>1</v>
      </c>
      <c r="W3553">
        <f t="shared" si="1269"/>
        <v>1</v>
      </c>
      <c r="X3553">
        <f t="shared" si="1269"/>
        <v>0</v>
      </c>
      <c r="Y3553">
        <f t="shared" si="1269"/>
        <v>0</v>
      </c>
      <c r="Z3553">
        <f t="shared" si="1269"/>
        <v>0</v>
      </c>
      <c r="AA3553">
        <f t="shared" si="1269"/>
        <v>1</v>
      </c>
      <c r="AB3553">
        <f t="shared" si="1269"/>
        <v>0</v>
      </c>
      <c r="AC3553">
        <f t="shared" si="1269"/>
        <v>-1</v>
      </c>
      <c r="AD3553">
        <f t="shared" si="1269"/>
        <v>1</v>
      </c>
      <c r="AE3553" s="4" t="s">
        <v>2828</v>
      </c>
      <c r="AF3553" s="9" t="s">
        <v>2829</v>
      </c>
      <c r="AG3553">
        <v>1</v>
      </c>
      <c r="AH3553">
        <v>0</v>
      </c>
      <c r="AI3553">
        <v>0</v>
      </c>
      <c r="AJ3553">
        <v>1</v>
      </c>
      <c r="AK3553" s="9" t="s">
        <v>2840</v>
      </c>
      <c r="AL3553">
        <f t="shared" si="1264"/>
        <v>0</v>
      </c>
      <c r="AM3553">
        <f>IF(AND(INDIRECT(AN3553)='Sample Select backend'!$C$2,INDIRECT(AO3553)=1,INDIRECT(AP3553)='Sample Select backend'!$F$2,INDIRECT(AQ3553)=1,INDIRECT(AR3553)='Sample Select backend'!$M$2),1,0)</f>
        <v>0</v>
      </c>
      <c r="AN3553" t="str">
        <f>_xlfn.CONCAT('Sample Select backend'!$C$4,ROW(AN3553))</f>
        <v>AE3553</v>
      </c>
      <c r="AO3553" s="9" t="str">
        <f>_xlfn.CONCAT('Sample Select backend'!$J$2,ROW(AO3553))</f>
        <v>AJ3553</v>
      </c>
      <c r="AP3553" t="str">
        <f>_xlfn.CONCAT('Sample Select backend'!$F$4,ROW(AP3553))</f>
        <v>AF3553</v>
      </c>
      <c r="AQ3553" t="str">
        <f>_xlfn.CONCAT('Sample Select backend'!$I$10,ROW(AQ3553))</f>
        <v>R3553</v>
      </c>
      <c r="AR3553" t="str">
        <f>_xlfn.CONCAT('Sample Select backend'!$M$4,ROW(AR3553))</f>
        <v>AK3553</v>
      </c>
      <c r="AS3553" t="str">
        <f t="shared" si="1265"/>
        <v>Togo</v>
      </c>
      <c r="AT3553" s="9" t="str">
        <f t="shared" si="1266"/>
        <v>Tax exemption/waiver/suspension</v>
      </c>
      <c r="AU3553">
        <f t="shared" si="1267"/>
        <v>0</v>
      </c>
      <c r="AV3553" s="9">
        <v>1</v>
      </c>
    </row>
    <row r="3554" spans="1:48" x14ac:dyDescent="0.35">
      <c r="A3554" t="s">
        <v>174</v>
      </c>
      <c r="B3554">
        <v>1</v>
      </c>
      <c r="C3554">
        <v>6</v>
      </c>
      <c r="D3554" t="s">
        <v>2270</v>
      </c>
      <c r="E3554">
        <v>2</v>
      </c>
      <c r="F3554">
        <v>2</v>
      </c>
      <c r="G3554">
        <v>2</v>
      </c>
      <c r="H3554">
        <v>2</v>
      </c>
      <c r="I3554">
        <v>2</v>
      </c>
      <c r="J3554">
        <v>2</v>
      </c>
      <c r="K3554">
        <v>1</v>
      </c>
      <c r="L3554">
        <v>2</v>
      </c>
      <c r="M3554">
        <v>1</v>
      </c>
      <c r="N3554" t="s">
        <v>2773</v>
      </c>
      <c r="O3554" t="s">
        <v>2803</v>
      </c>
      <c r="P3554" t="s">
        <v>2809</v>
      </c>
      <c r="Q3554" t="s">
        <v>2814</v>
      </c>
      <c r="R3554">
        <v>0</v>
      </c>
      <c r="S3554">
        <v>0.7</v>
      </c>
      <c r="T3554">
        <v>-3.24</v>
      </c>
      <c r="U3554">
        <v>57.48</v>
      </c>
      <c r="V3554">
        <f t="shared" si="1269"/>
        <v>1</v>
      </c>
      <c r="W3554">
        <f t="shared" si="1269"/>
        <v>1</v>
      </c>
      <c r="X3554">
        <f t="shared" si="1269"/>
        <v>1</v>
      </c>
      <c r="Y3554">
        <f t="shared" si="1269"/>
        <v>1</v>
      </c>
      <c r="Z3554">
        <f t="shared" si="1269"/>
        <v>1</v>
      </c>
      <c r="AA3554">
        <f t="shared" si="1269"/>
        <v>1</v>
      </c>
      <c r="AB3554">
        <f t="shared" si="1269"/>
        <v>1</v>
      </c>
      <c r="AC3554">
        <f t="shared" si="1269"/>
        <v>1</v>
      </c>
      <c r="AD3554">
        <f t="shared" si="1269"/>
        <v>1</v>
      </c>
      <c r="AE3554" s="4" t="s">
        <v>2828</v>
      </c>
      <c r="AF3554" s="9" t="s">
        <v>2829</v>
      </c>
      <c r="AG3554">
        <v>1</v>
      </c>
      <c r="AH3554">
        <v>0</v>
      </c>
      <c r="AI3554">
        <v>0</v>
      </c>
      <c r="AJ3554">
        <v>1</v>
      </c>
      <c r="AK3554" s="9" t="s">
        <v>2840</v>
      </c>
      <c r="AL3554">
        <f t="shared" si="1264"/>
        <v>0</v>
      </c>
      <c r="AM3554">
        <f>IF(AND(INDIRECT(AN3554)='Sample Select backend'!$C$2,INDIRECT(AO3554)=1,INDIRECT(AP3554)='Sample Select backend'!$F$2,INDIRECT(AQ3554)=1,INDIRECT(AR3554)='Sample Select backend'!$M$2),1,0)</f>
        <v>0</v>
      </c>
      <c r="AN3554" t="str">
        <f>_xlfn.CONCAT('Sample Select backend'!$C$4,ROW(AN3554))</f>
        <v>AE3554</v>
      </c>
      <c r="AO3554" s="9" t="str">
        <f>_xlfn.CONCAT('Sample Select backend'!$J$2,ROW(AO3554))</f>
        <v>AJ3554</v>
      </c>
      <c r="AP3554" t="str">
        <f>_xlfn.CONCAT('Sample Select backend'!$F$4,ROW(AP3554))</f>
        <v>AF3554</v>
      </c>
      <c r="AQ3554" t="str">
        <f>_xlfn.CONCAT('Sample Select backend'!$I$10,ROW(AQ3554))</f>
        <v>R3554</v>
      </c>
      <c r="AR3554" t="str">
        <f>_xlfn.CONCAT('Sample Select backend'!$M$4,ROW(AR3554))</f>
        <v>AK3554</v>
      </c>
      <c r="AS3554" t="str">
        <f t="shared" si="1265"/>
        <v>Togo</v>
      </c>
      <c r="AT3554" s="9">
        <f t="shared" si="1266"/>
        <v>6</v>
      </c>
      <c r="AU3554">
        <f t="shared" si="1267"/>
        <v>0</v>
      </c>
      <c r="AV3554" s="9">
        <v>1</v>
      </c>
    </row>
    <row r="3555" spans="1:48" x14ac:dyDescent="0.35">
      <c r="A3555" t="s">
        <v>174</v>
      </c>
      <c r="B3555">
        <v>6</v>
      </c>
      <c r="C3555">
        <v>28</v>
      </c>
      <c r="D3555" t="s">
        <v>2276</v>
      </c>
      <c r="E3555">
        <v>-2</v>
      </c>
      <c r="F3555">
        <v>2</v>
      </c>
      <c r="G3555">
        <v>2</v>
      </c>
      <c r="H3555">
        <v>-1</v>
      </c>
      <c r="I3555">
        <v>2</v>
      </c>
      <c r="J3555">
        <v>1</v>
      </c>
      <c r="K3555">
        <v>1</v>
      </c>
      <c r="L3555">
        <v>2</v>
      </c>
      <c r="M3555">
        <v>1</v>
      </c>
      <c r="N3555" t="s">
        <v>2773</v>
      </c>
      <c r="O3555" t="s">
        <v>2803</v>
      </c>
      <c r="P3555" t="s">
        <v>2809</v>
      </c>
      <c r="Q3555" t="s">
        <v>2814</v>
      </c>
      <c r="R3555">
        <v>0</v>
      </c>
      <c r="S3555">
        <v>0.7</v>
      </c>
      <c r="T3555">
        <v>-3.24</v>
      </c>
      <c r="U3555">
        <v>57.48</v>
      </c>
      <c r="V3555">
        <f t="shared" si="1269"/>
        <v>0</v>
      </c>
      <c r="W3555">
        <f t="shared" si="1269"/>
        <v>1</v>
      </c>
      <c r="X3555">
        <f t="shared" si="1269"/>
        <v>1</v>
      </c>
      <c r="Y3555">
        <f t="shared" si="1269"/>
        <v>0</v>
      </c>
      <c r="Z3555">
        <f t="shared" si="1269"/>
        <v>1</v>
      </c>
      <c r="AA3555">
        <f t="shared" si="1269"/>
        <v>1</v>
      </c>
      <c r="AB3555">
        <f t="shared" si="1269"/>
        <v>1</v>
      </c>
      <c r="AC3555">
        <f t="shared" si="1269"/>
        <v>1</v>
      </c>
      <c r="AD3555">
        <f t="shared" si="1269"/>
        <v>1</v>
      </c>
      <c r="AE3555" s="4" t="s">
        <v>2828</v>
      </c>
      <c r="AF3555" s="9" t="s">
        <v>2829</v>
      </c>
      <c r="AG3555">
        <v>1</v>
      </c>
      <c r="AH3555">
        <v>0</v>
      </c>
      <c r="AI3555">
        <v>0</v>
      </c>
      <c r="AJ3555">
        <v>1</v>
      </c>
      <c r="AK3555" s="9" t="s">
        <v>2840</v>
      </c>
      <c r="AL3555">
        <f t="shared" si="1264"/>
        <v>0</v>
      </c>
      <c r="AM3555">
        <f>IF(AND(INDIRECT(AN3555)='Sample Select backend'!$C$2,INDIRECT(AO3555)=1,INDIRECT(AP3555)='Sample Select backend'!$F$2,INDIRECT(AQ3555)=1,INDIRECT(AR3555)='Sample Select backend'!$M$2),1,0)</f>
        <v>0</v>
      </c>
      <c r="AN3555" t="str">
        <f>_xlfn.CONCAT('Sample Select backend'!$C$4,ROW(AN3555))</f>
        <v>AE3555</v>
      </c>
      <c r="AO3555" s="9" t="str">
        <f>_xlfn.CONCAT('Sample Select backend'!$J$2,ROW(AO3555))</f>
        <v>AJ3555</v>
      </c>
      <c r="AP3555" t="str">
        <f>_xlfn.CONCAT('Sample Select backend'!$F$4,ROW(AP3555))</f>
        <v>AF3555</v>
      </c>
      <c r="AQ3555" t="str">
        <f>_xlfn.CONCAT('Sample Select backend'!$I$10,ROW(AQ3555))</f>
        <v>R3555</v>
      </c>
      <c r="AR3555" t="str">
        <f>_xlfn.CONCAT('Sample Select backend'!$M$4,ROW(AR3555))</f>
        <v>AK3555</v>
      </c>
      <c r="AS3555" t="str">
        <f t="shared" si="1265"/>
        <v>Togo</v>
      </c>
      <c r="AT3555" s="9">
        <f t="shared" si="1266"/>
        <v>28</v>
      </c>
      <c r="AU3555">
        <f t="shared" si="1267"/>
        <v>0</v>
      </c>
      <c r="AV3555" s="9">
        <v>1</v>
      </c>
    </row>
    <row r="3556" spans="1:48" x14ac:dyDescent="0.35">
      <c r="A3556" t="s">
        <v>174</v>
      </c>
      <c r="B3556">
        <v>1</v>
      </c>
      <c r="C3556">
        <v>12</v>
      </c>
      <c r="D3556" t="s">
        <v>2275</v>
      </c>
      <c r="E3556">
        <v>-2</v>
      </c>
      <c r="F3556">
        <v>2</v>
      </c>
      <c r="G3556">
        <v>-2</v>
      </c>
      <c r="I3556">
        <v>-2</v>
      </c>
      <c r="J3556">
        <v>2</v>
      </c>
      <c r="K3556">
        <v>2</v>
      </c>
      <c r="L3556">
        <v>2</v>
      </c>
      <c r="M3556">
        <v>1</v>
      </c>
      <c r="N3556" t="s">
        <v>2773</v>
      </c>
      <c r="O3556" t="s">
        <v>2803</v>
      </c>
      <c r="P3556" t="s">
        <v>2809</v>
      </c>
      <c r="Q3556" t="s">
        <v>2814</v>
      </c>
      <c r="R3556">
        <v>0</v>
      </c>
      <c r="S3556">
        <v>0.7</v>
      </c>
      <c r="T3556">
        <v>-3.24</v>
      </c>
      <c r="U3556">
        <v>57.48</v>
      </c>
      <c r="V3556">
        <f t="shared" si="1269"/>
        <v>0</v>
      </c>
      <c r="W3556">
        <f t="shared" si="1269"/>
        <v>1</v>
      </c>
      <c r="X3556">
        <f t="shared" si="1269"/>
        <v>0</v>
      </c>
      <c r="Y3556">
        <f t="shared" si="1269"/>
        <v>-1</v>
      </c>
      <c r="Z3556">
        <f t="shared" si="1269"/>
        <v>0</v>
      </c>
      <c r="AA3556">
        <f t="shared" si="1269"/>
        <v>1</v>
      </c>
      <c r="AB3556">
        <f t="shared" si="1269"/>
        <v>1</v>
      </c>
      <c r="AC3556">
        <f t="shared" si="1269"/>
        <v>1</v>
      </c>
      <c r="AD3556">
        <f t="shared" si="1269"/>
        <v>1</v>
      </c>
      <c r="AE3556" s="4" t="s">
        <v>2828</v>
      </c>
      <c r="AF3556" s="9" t="s">
        <v>2829</v>
      </c>
      <c r="AG3556">
        <v>1</v>
      </c>
      <c r="AH3556">
        <v>0</v>
      </c>
      <c r="AI3556">
        <v>0</v>
      </c>
      <c r="AJ3556">
        <v>1</v>
      </c>
      <c r="AK3556" s="9" t="s">
        <v>2840</v>
      </c>
      <c r="AL3556">
        <f t="shared" si="1264"/>
        <v>0</v>
      </c>
      <c r="AM3556">
        <f>IF(AND(INDIRECT(AN3556)='Sample Select backend'!$C$2,INDIRECT(AO3556)=1,INDIRECT(AP3556)='Sample Select backend'!$F$2,INDIRECT(AQ3556)=1,INDIRECT(AR3556)='Sample Select backend'!$M$2),1,0)</f>
        <v>0</v>
      </c>
      <c r="AN3556" t="str">
        <f>_xlfn.CONCAT('Sample Select backend'!$C$4,ROW(AN3556))</f>
        <v>AE3556</v>
      </c>
      <c r="AO3556" s="9" t="str">
        <f>_xlfn.CONCAT('Sample Select backend'!$J$2,ROW(AO3556))</f>
        <v>AJ3556</v>
      </c>
      <c r="AP3556" t="str">
        <f>_xlfn.CONCAT('Sample Select backend'!$F$4,ROW(AP3556))</f>
        <v>AF3556</v>
      </c>
      <c r="AQ3556" t="str">
        <f>_xlfn.CONCAT('Sample Select backend'!$I$10,ROW(AQ3556))</f>
        <v>R3556</v>
      </c>
      <c r="AR3556" t="str">
        <f>_xlfn.CONCAT('Sample Select backend'!$M$4,ROW(AR3556))</f>
        <v>AK3556</v>
      </c>
      <c r="AS3556" t="str">
        <f t="shared" si="1265"/>
        <v>Togo</v>
      </c>
      <c r="AT3556" s="9">
        <f t="shared" si="1266"/>
        <v>12</v>
      </c>
      <c r="AU3556">
        <f t="shared" si="1267"/>
        <v>0</v>
      </c>
      <c r="AV3556" s="9">
        <v>1</v>
      </c>
    </row>
    <row r="3557" spans="1:48" x14ac:dyDescent="0.35">
      <c r="A3557" t="s">
        <v>174</v>
      </c>
      <c r="B3557">
        <v>1</v>
      </c>
      <c r="C3557">
        <v>6</v>
      </c>
      <c r="D3557" t="s">
        <v>2271</v>
      </c>
      <c r="E3557">
        <v>2</v>
      </c>
      <c r="F3557">
        <v>2</v>
      </c>
      <c r="G3557">
        <v>-2</v>
      </c>
      <c r="H3557">
        <v>2</v>
      </c>
      <c r="I3557">
        <v>2</v>
      </c>
      <c r="J3557">
        <v>2</v>
      </c>
      <c r="K3557">
        <v>1</v>
      </c>
      <c r="L3557">
        <v>2</v>
      </c>
      <c r="M3557">
        <v>1</v>
      </c>
      <c r="N3557" t="s">
        <v>2773</v>
      </c>
      <c r="O3557" t="s">
        <v>2803</v>
      </c>
      <c r="P3557" t="s">
        <v>2809</v>
      </c>
      <c r="Q3557" t="s">
        <v>2814</v>
      </c>
      <c r="R3557">
        <v>0</v>
      </c>
      <c r="S3557">
        <v>0.7</v>
      </c>
      <c r="T3557">
        <v>-3.24</v>
      </c>
      <c r="U3557">
        <v>57.48</v>
      </c>
      <c r="V3557">
        <f t="shared" si="1269"/>
        <v>1</v>
      </c>
      <c r="W3557">
        <f t="shared" si="1269"/>
        <v>1</v>
      </c>
      <c r="X3557">
        <f t="shared" si="1269"/>
        <v>0</v>
      </c>
      <c r="Y3557">
        <f t="shared" si="1269"/>
        <v>1</v>
      </c>
      <c r="Z3557">
        <f t="shared" si="1269"/>
        <v>1</v>
      </c>
      <c r="AA3557">
        <f t="shared" si="1269"/>
        <v>1</v>
      </c>
      <c r="AB3557">
        <f t="shared" si="1269"/>
        <v>1</v>
      </c>
      <c r="AC3557">
        <f t="shared" si="1269"/>
        <v>1</v>
      </c>
      <c r="AD3557">
        <f t="shared" si="1269"/>
        <v>1</v>
      </c>
      <c r="AE3557" s="4" t="s">
        <v>2828</v>
      </c>
      <c r="AF3557" s="9" t="s">
        <v>2829</v>
      </c>
      <c r="AG3557">
        <v>1</v>
      </c>
      <c r="AH3557">
        <v>0</v>
      </c>
      <c r="AI3557">
        <v>0</v>
      </c>
      <c r="AJ3557">
        <v>1</v>
      </c>
      <c r="AK3557" s="9" t="s">
        <v>2840</v>
      </c>
      <c r="AL3557">
        <f t="shared" si="1264"/>
        <v>0</v>
      </c>
      <c r="AM3557">
        <f>IF(AND(INDIRECT(AN3557)='Sample Select backend'!$C$2,INDIRECT(AO3557)=1,INDIRECT(AP3557)='Sample Select backend'!$F$2,INDIRECT(AQ3557)=1,INDIRECT(AR3557)='Sample Select backend'!$M$2),1,0)</f>
        <v>0</v>
      </c>
      <c r="AN3557" t="str">
        <f>_xlfn.CONCAT('Sample Select backend'!$C$4,ROW(AN3557))</f>
        <v>AE3557</v>
      </c>
      <c r="AO3557" s="9" t="str">
        <f>_xlfn.CONCAT('Sample Select backend'!$J$2,ROW(AO3557))</f>
        <v>AJ3557</v>
      </c>
      <c r="AP3557" t="str">
        <f>_xlfn.CONCAT('Sample Select backend'!$F$4,ROW(AP3557))</f>
        <v>AF3557</v>
      </c>
      <c r="AQ3557" t="str">
        <f>_xlfn.CONCAT('Sample Select backend'!$I$10,ROW(AQ3557))</f>
        <v>R3557</v>
      </c>
      <c r="AR3557" t="str">
        <f>_xlfn.CONCAT('Sample Select backend'!$M$4,ROW(AR3557))</f>
        <v>AK3557</v>
      </c>
      <c r="AS3557" t="str">
        <f t="shared" si="1265"/>
        <v>Togo</v>
      </c>
      <c r="AT3557" s="9">
        <f t="shared" si="1266"/>
        <v>6</v>
      </c>
      <c r="AU3557">
        <f t="shared" si="1267"/>
        <v>0</v>
      </c>
      <c r="AV3557" s="9">
        <v>0</v>
      </c>
    </row>
    <row r="3558" spans="1:48" x14ac:dyDescent="0.35">
      <c r="A3558" t="s">
        <v>174</v>
      </c>
      <c r="B3558">
        <v>6</v>
      </c>
      <c r="C3558">
        <v>25</v>
      </c>
      <c r="D3558" t="s">
        <v>2274</v>
      </c>
      <c r="E3558">
        <v>2</v>
      </c>
      <c r="F3558">
        <v>2</v>
      </c>
      <c r="G3558">
        <v>-2</v>
      </c>
      <c r="H3558">
        <v>-1</v>
      </c>
      <c r="I3558">
        <v>2</v>
      </c>
      <c r="J3558">
        <v>-2</v>
      </c>
      <c r="K3558">
        <v>1</v>
      </c>
      <c r="L3558">
        <v>-2</v>
      </c>
      <c r="M3558">
        <v>1</v>
      </c>
      <c r="N3558" t="s">
        <v>2773</v>
      </c>
      <c r="O3558" t="s">
        <v>2803</v>
      </c>
      <c r="P3558" t="s">
        <v>2809</v>
      </c>
      <c r="Q3558" t="s">
        <v>2814</v>
      </c>
      <c r="R3558">
        <v>0</v>
      </c>
      <c r="S3558">
        <v>0.7</v>
      </c>
      <c r="T3558">
        <v>-3.24</v>
      </c>
      <c r="U3558">
        <v>57.48</v>
      </c>
      <c r="V3558">
        <f t="shared" si="1269"/>
        <v>1</v>
      </c>
      <c r="W3558">
        <f t="shared" si="1269"/>
        <v>1</v>
      </c>
      <c r="X3558">
        <f t="shared" si="1269"/>
        <v>0</v>
      </c>
      <c r="Y3558">
        <f t="shared" si="1269"/>
        <v>0</v>
      </c>
      <c r="Z3558">
        <f t="shared" si="1269"/>
        <v>1</v>
      </c>
      <c r="AA3558">
        <f t="shared" si="1269"/>
        <v>0</v>
      </c>
      <c r="AB3558">
        <f t="shared" si="1269"/>
        <v>1</v>
      </c>
      <c r="AC3558">
        <f t="shared" si="1269"/>
        <v>0</v>
      </c>
      <c r="AD3558">
        <f t="shared" si="1269"/>
        <v>1</v>
      </c>
      <c r="AE3558" s="4" t="s">
        <v>2828</v>
      </c>
      <c r="AF3558" s="9" t="s">
        <v>2829</v>
      </c>
      <c r="AG3558">
        <v>1</v>
      </c>
      <c r="AH3558">
        <v>0</v>
      </c>
      <c r="AI3558">
        <v>0</v>
      </c>
      <c r="AJ3558">
        <v>1</v>
      </c>
      <c r="AK3558" s="9" t="s">
        <v>2840</v>
      </c>
      <c r="AL3558">
        <f t="shared" si="1264"/>
        <v>0</v>
      </c>
      <c r="AM3558">
        <f>IF(AND(INDIRECT(AN3558)='Sample Select backend'!$C$2,INDIRECT(AO3558)=1,INDIRECT(AP3558)='Sample Select backend'!$F$2,INDIRECT(AQ3558)=1,INDIRECT(AR3558)='Sample Select backend'!$M$2),1,0)</f>
        <v>0</v>
      </c>
      <c r="AN3558" t="str">
        <f>_xlfn.CONCAT('Sample Select backend'!$C$4,ROW(AN3558))</f>
        <v>AE3558</v>
      </c>
      <c r="AO3558" s="9" t="str">
        <f>_xlfn.CONCAT('Sample Select backend'!$J$2,ROW(AO3558))</f>
        <v>AJ3558</v>
      </c>
      <c r="AP3558" t="str">
        <f>_xlfn.CONCAT('Sample Select backend'!$F$4,ROW(AP3558))</f>
        <v>AF3558</v>
      </c>
      <c r="AQ3558" t="str">
        <f>_xlfn.CONCAT('Sample Select backend'!$I$10,ROW(AQ3558))</f>
        <v>R3558</v>
      </c>
      <c r="AR3558" t="str">
        <f>_xlfn.CONCAT('Sample Select backend'!$M$4,ROW(AR3558))</f>
        <v>AK3558</v>
      </c>
      <c r="AS3558" t="str">
        <f t="shared" si="1265"/>
        <v>Togo</v>
      </c>
      <c r="AT3558" s="9">
        <f t="shared" si="1266"/>
        <v>25</v>
      </c>
      <c r="AU3558">
        <f t="shared" si="1267"/>
        <v>0</v>
      </c>
      <c r="AV3558" s="9">
        <v>0</v>
      </c>
    </row>
    <row r="3559" spans="1:48" x14ac:dyDescent="0.35">
      <c r="A3559" s="24" t="s">
        <v>174</v>
      </c>
      <c r="B3559" s="24">
        <v>5</v>
      </c>
      <c r="C3559" s="24">
        <v>23</v>
      </c>
      <c r="D3559" s="24" t="s">
        <v>4447</v>
      </c>
      <c r="E3559" s="24"/>
      <c r="O3559" t="s">
        <v>2803</v>
      </c>
      <c r="P3559" t="s">
        <v>2809</v>
      </c>
      <c r="Q3559" t="s">
        <v>2814</v>
      </c>
      <c r="R3559">
        <v>0</v>
      </c>
      <c r="S3559">
        <v>0.7</v>
      </c>
      <c r="T3559">
        <v>-3.24</v>
      </c>
      <c r="U3559">
        <v>57.48</v>
      </c>
      <c r="V3559">
        <v>-1</v>
      </c>
      <c r="W3559">
        <v>-1</v>
      </c>
      <c r="X3559">
        <v>-1</v>
      </c>
      <c r="Y3559">
        <v>-1</v>
      </c>
      <c r="Z3559">
        <v>-1</v>
      </c>
      <c r="AA3559">
        <v>-1</v>
      </c>
      <c r="AB3559">
        <v>-1</v>
      </c>
      <c r="AC3559">
        <v>-1</v>
      </c>
      <c r="AD3559">
        <v>-1</v>
      </c>
      <c r="AE3559" s="4" t="s">
        <v>2828</v>
      </c>
      <c r="AF3559" s="9" t="s">
        <v>2829</v>
      </c>
      <c r="AG3559">
        <v>1</v>
      </c>
      <c r="AH3559">
        <v>0</v>
      </c>
      <c r="AI3559">
        <v>0</v>
      </c>
      <c r="AJ3559">
        <v>1</v>
      </c>
      <c r="AK3559" s="9" t="s">
        <v>2840</v>
      </c>
      <c r="AL3559">
        <f t="shared" si="1264"/>
        <v>0</v>
      </c>
      <c r="AM3559">
        <f>IF(AND(INDIRECT(AN3559)='Sample Select backend'!$C$2,INDIRECT(AO3559)=1,INDIRECT(AP3559)='Sample Select backend'!$F$2,INDIRECT(AQ3559)=1,INDIRECT(AR3559)='Sample Select backend'!$M$2),1,0)</f>
        <v>0</v>
      </c>
      <c r="AN3559" t="str">
        <f>_xlfn.CONCAT('Sample Select backend'!$C$4,ROW(AN3559))</f>
        <v>AE3559</v>
      </c>
      <c r="AO3559" s="9" t="str">
        <f>_xlfn.CONCAT('Sample Select backend'!$J$2,ROW(AO3559))</f>
        <v>AJ3559</v>
      </c>
      <c r="AP3559" t="str">
        <f>_xlfn.CONCAT('Sample Select backend'!$F$4,ROW(AP3559))</f>
        <v>AF3559</v>
      </c>
      <c r="AQ3559" t="str">
        <f>_xlfn.CONCAT('Sample Select backend'!$I$10,ROW(AQ3559))</f>
        <v>R3559</v>
      </c>
      <c r="AR3559" t="str">
        <f>_xlfn.CONCAT('Sample Select backend'!$M$4,ROW(AR3559))</f>
        <v>AK3559</v>
      </c>
      <c r="AS3559" t="str">
        <f t="shared" si="1265"/>
        <v>Togo</v>
      </c>
      <c r="AT3559" s="9">
        <f t="shared" si="1266"/>
        <v>23</v>
      </c>
      <c r="AU3559">
        <f t="shared" si="1267"/>
        <v>0</v>
      </c>
      <c r="AV3559" s="9">
        <v>0</v>
      </c>
    </row>
    <row r="3560" spans="1:48" x14ac:dyDescent="0.35">
      <c r="A3560" s="24" t="s">
        <v>174</v>
      </c>
      <c r="B3560" s="24">
        <v>5</v>
      </c>
      <c r="C3560" s="24" t="s">
        <v>204</v>
      </c>
      <c r="D3560" s="24" t="s">
        <v>4448</v>
      </c>
      <c r="E3560" s="24"/>
      <c r="O3560" t="s">
        <v>2803</v>
      </c>
      <c r="P3560" t="s">
        <v>2809</v>
      </c>
      <c r="Q3560" t="s">
        <v>2814</v>
      </c>
      <c r="R3560">
        <v>0</v>
      </c>
      <c r="S3560">
        <v>0.7</v>
      </c>
      <c r="T3560">
        <v>-3.24</v>
      </c>
      <c r="U3560">
        <v>57.48</v>
      </c>
      <c r="V3560">
        <v>-1</v>
      </c>
      <c r="W3560">
        <v>-1</v>
      </c>
      <c r="X3560">
        <v>-1</v>
      </c>
      <c r="Y3560">
        <v>-1</v>
      </c>
      <c r="Z3560">
        <v>-1</v>
      </c>
      <c r="AA3560">
        <v>-1</v>
      </c>
      <c r="AB3560">
        <v>-1</v>
      </c>
      <c r="AC3560">
        <v>-1</v>
      </c>
      <c r="AD3560">
        <v>-1</v>
      </c>
      <c r="AE3560" s="4" t="s">
        <v>2828</v>
      </c>
      <c r="AF3560" s="9" t="s">
        <v>2829</v>
      </c>
      <c r="AG3560">
        <v>1</v>
      </c>
      <c r="AH3560">
        <v>0</v>
      </c>
      <c r="AI3560">
        <v>0</v>
      </c>
      <c r="AJ3560">
        <v>1</v>
      </c>
      <c r="AK3560" s="9" t="s">
        <v>2840</v>
      </c>
      <c r="AL3560">
        <f t="shared" si="1264"/>
        <v>0</v>
      </c>
      <c r="AM3560">
        <f>IF(AND(INDIRECT(AN3560)='Sample Select backend'!$C$2,INDIRECT(AO3560)=1,INDIRECT(AP3560)='Sample Select backend'!$F$2,INDIRECT(AQ3560)=1,INDIRECT(AR3560)='Sample Select backend'!$M$2),1,0)</f>
        <v>0</v>
      </c>
      <c r="AN3560" t="str">
        <f>_xlfn.CONCAT('Sample Select backend'!$C$4,ROW(AN3560))</f>
        <v>AE3560</v>
      </c>
      <c r="AO3560" s="9" t="str">
        <f>_xlfn.CONCAT('Sample Select backend'!$J$2,ROW(AO3560))</f>
        <v>AJ3560</v>
      </c>
      <c r="AP3560" t="str">
        <f>_xlfn.CONCAT('Sample Select backend'!$F$4,ROW(AP3560))</f>
        <v>AF3560</v>
      </c>
      <c r="AQ3560" t="str">
        <f>_xlfn.CONCAT('Sample Select backend'!$I$10,ROW(AQ3560))</f>
        <v>R3560</v>
      </c>
      <c r="AR3560" t="str">
        <f>_xlfn.CONCAT('Sample Select backend'!$M$4,ROW(AR3560))</f>
        <v>AK3560</v>
      </c>
      <c r="AS3560" t="str">
        <f t="shared" si="1265"/>
        <v>Togo</v>
      </c>
      <c r="AT3560" s="9" t="str">
        <f t="shared" si="1266"/>
        <v>General</v>
      </c>
      <c r="AU3560">
        <f t="shared" si="1267"/>
        <v>0</v>
      </c>
      <c r="AV3560" s="9">
        <v>0</v>
      </c>
    </row>
    <row r="3561" spans="1:48" x14ac:dyDescent="0.35">
      <c r="A3561" s="24" t="s">
        <v>174</v>
      </c>
      <c r="B3561" s="24">
        <v>6</v>
      </c>
      <c r="C3561" s="24">
        <v>28</v>
      </c>
      <c r="D3561" s="24" t="s">
        <v>4449</v>
      </c>
      <c r="E3561" s="24"/>
      <c r="O3561" t="s">
        <v>2803</v>
      </c>
      <c r="P3561" t="s">
        <v>2809</v>
      </c>
      <c r="Q3561" t="s">
        <v>2814</v>
      </c>
      <c r="R3561">
        <v>0</v>
      </c>
      <c r="S3561">
        <v>0.7</v>
      </c>
      <c r="T3561">
        <v>-3.24</v>
      </c>
      <c r="U3561">
        <v>57.48</v>
      </c>
      <c r="V3561">
        <v>-1</v>
      </c>
      <c r="W3561">
        <v>-1</v>
      </c>
      <c r="X3561">
        <v>-1</v>
      </c>
      <c r="Y3561">
        <v>-1</v>
      </c>
      <c r="Z3561">
        <v>-1</v>
      </c>
      <c r="AA3561">
        <v>-1</v>
      </c>
      <c r="AB3561">
        <v>-1</v>
      </c>
      <c r="AC3561">
        <v>-1</v>
      </c>
      <c r="AD3561">
        <v>-1</v>
      </c>
      <c r="AE3561" s="4" t="s">
        <v>2828</v>
      </c>
      <c r="AF3561" s="9" t="s">
        <v>2829</v>
      </c>
      <c r="AG3561">
        <v>1</v>
      </c>
      <c r="AH3561">
        <v>0</v>
      </c>
      <c r="AI3561">
        <v>0</v>
      </c>
      <c r="AJ3561">
        <v>1</v>
      </c>
      <c r="AK3561" s="9" t="s">
        <v>2840</v>
      </c>
      <c r="AL3561">
        <f t="shared" si="1264"/>
        <v>0</v>
      </c>
      <c r="AM3561">
        <f>IF(AND(INDIRECT(AN3561)='Sample Select backend'!$C$2,INDIRECT(AO3561)=1,INDIRECT(AP3561)='Sample Select backend'!$F$2,INDIRECT(AQ3561)=1,INDIRECT(AR3561)='Sample Select backend'!$M$2),1,0)</f>
        <v>0</v>
      </c>
      <c r="AN3561" t="str">
        <f>_xlfn.CONCAT('Sample Select backend'!$C$4,ROW(AN3561))</f>
        <v>AE3561</v>
      </c>
      <c r="AO3561" s="9" t="str">
        <f>_xlfn.CONCAT('Sample Select backend'!$J$2,ROW(AO3561))</f>
        <v>AJ3561</v>
      </c>
      <c r="AP3561" t="str">
        <f>_xlfn.CONCAT('Sample Select backend'!$F$4,ROW(AP3561))</f>
        <v>AF3561</v>
      </c>
      <c r="AQ3561" t="str">
        <f>_xlfn.CONCAT('Sample Select backend'!$I$10,ROW(AQ3561))</f>
        <v>R3561</v>
      </c>
      <c r="AR3561" t="str">
        <f>_xlfn.CONCAT('Sample Select backend'!$M$4,ROW(AR3561))</f>
        <v>AK3561</v>
      </c>
      <c r="AS3561" t="str">
        <f t="shared" si="1265"/>
        <v>Togo</v>
      </c>
      <c r="AT3561" s="9">
        <f t="shared" si="1266"/>
        <v>28</v>
      </c>
      <c r="AU3561">
        <f t="shared" si="1267"/>
        <v>0</v>
      </c>
      <c r="AV3561" s="9">
        <v>0</v>
      </c>
    </row>
    <row r="3562" spans="1:48" x14ac:dyDescent="0.35">
      <c r="A3562" s="24" t="s">
        <v>174</v>
      </c>
      <c r="B3562" s="24">
        <v>8</v>
      </c>
      <c r="C3562" s="24" t="s">
        <v>201</v>
      </c>
      <c r="D3562" s="24" t="s">
        <v>4450</v>
      </c>
      <c r="E3562" s="24"/>
      <c r="O3562" t="s">
        <v>2803</v>
      </c>
      <c r="P3562" t="s">
        <v>2809</v>
      </c>
      <c r="Q3562" t="s">
        <v>2814</v>
      </c>
      <c r="R3562">
        <v>0</v>
      </c>
      <c r="S3562">
        <v>0.7</v>
      </c>
      <c r="T3562">
        <v>-3.24</v>
      </c>
      <c r="U3562">
        <v>57.48</v>
      </c>
      <c r="V3562">
        <v>-1</v>
      </c>
      <c r="W3562">
        <v>-1</v>
      </c>
      <c r="X3562">
        <v>-1</v>
      </c>
      <c r="Y3562">
        <v>-1</v>
      </c>
      <c r="Z3562">
        <v>-1</v>
      </c>
      <c r="AA3562">
        <v>-1</v>
      </c>
      <c r="AB3562">
        <v>-1</v>
      </c>
      <c r="AC3562">
        <v>-1</v>
      </c>
      <c r="AD3562">
        <v>-1</v>
      </c>
      <c r="AE3562" s="4" t="s">
        <v>2828</v>
      </c>
      <c r="AF3562" s="9" t="s">
        <v>2829</v>
      </c>
      <c r="AG3562">
        <v>1</v>
      </c>
      <c r="AH3562">
        <v>0</v>
      </c>
      <c r="AI3562">
        <v>0</v>
      </c>
      <c r="AJ3562">
        <v>1</v>
      </c>
      <c r="AK3562" s="9" t="s">
        <v>2840</v>
      </c>
      <c r="AL3562">
        <f t="shared" si="1264"/>
        <v>0</v>
      </c>
      <c r="AM3562">
        <f>IF(AND(INDIRECT(AN3562)='Sample Select backend'!$C$2,INDIRECT(AO3562)=1,INDIRECT(AP3562)='Sample Select backend'!$F$2,INDIRECT(AQ3562)=1,INDIRECT(AR3562)='Sample Select backend'!$M$2),1,0)</f>
        <v>0</v>
      </c>
      <c r="AN3562" t="str">
        <f>_xlfn.CONCAT('Sample Select backend'!$C$4,ROW(AN3562))</f>
        <v>AE3562</v>
      </c>
      <c r="AO3562" s="9" t="str">
        <f>_xlfn.CONCAT('Sample Select backend'!$J$2,ROW(AO3562))</f>
        <v>AJ3562</v>
      </c>
      <c r="AP3562" t="str">
        <f>_xlfn.CONCAT('Sample Select backend'!$F$4,ROW(AP3562))</f>
        <v>AF3562</v>
      </c>
      <c r="AQ3562" t="str">
        <f>_xlfn.CONCAT('Sample Select backend'!$I$10,ROW(AQ3562))</f>
        <v>R3562</v>
      </c>
      <c r="AR3562" t="str">
        <f>_xlfn.CONCAT('Sample Select backend'!$M$4,ROW(AR3562))</f>
        <v>AK3562</v>
      </c>
      <c r="AS3562" t="str">
        <f t="shared" si="1265"/>
        <v>Togo</v>
      </c>
      <c r="AT3562" s="9" t="str">
        <f t="shared" si="1266"/>
        <v>Other</v>
      </c>
      <c r="AU3562">
        <f t="shared" si="1267"/>
        <v>0</v>
      </c>
      <c r="AV3562" s="9">
        <v>1</v>
      </c>
    </row>
    <row r="3563" spans="1:48" x14ac:dyDescent="0.35">
      <c r="A3563" s="24" t="s">
        <v>174</v>
      </c>
      <c r="B3563" s="24">
        <v>1</v>
      </c>
      <c r="C3563" s="24" t="s">
        <v>201</v>
      </c>
      <c r="D3563" s="24" t="s">
        <v>4451</v>
      </c>
      <c r="E3563" s="24"/>
      <c r="O3563" t="s">
        <v>2803</v>
      </c>
      <c r="P3563" t="s">
        <v>2809</v>
      </c>
      <c r="Q3563" t="s">
        <v>2814</v>
      </c>
      <c r="R3563">
        <v>0</v>
      </c>
      <c r="S3563">
        <v>0.7</v>
      </c>
      <c r="T3563">
        <v>-3.24</v>
      </c>
      <c r="U3563">
        <v>57.48</v>
      </c>
      <c r="V3563">
        <v>-1</v>
      </c>
      <c r="W3563">
        <v>-1</v>
      </c>
      <c r="X3563">
        <v>-1</v>
      </c>
      <c r="Y3563">
        <v>-1</v>
      </c>
      <c r="Z3563">
        <v>-1</v>
      </c>
      <c r="AA3563">
        <v>-1</v>
      </c>
      <c r="AB3563">
        <v>-1</v>
      </c>
      <c r="AC3563">
        <v>-1</v>
      </c>
      <c r="AD3563">
        <v>-1</v>
      </c>
      <c r="AE3563" s="4" t="s">
        <v>2828</v>
      </c>
      <c r="AF3563" s="9" t="s">
        <v>2829</v>
      </c>
      <c r="AG3563">
        <v>1</v>
      </c>
      <c r="AH3563">
        <v>0</v>
      </c>
      <c r="AI3563">
        <v>0</v>
      </c>
      <c r="AJ3563">
        <v>1</v>
      </c>
      <c r="AK3563" s="9" t="s">
        <v>2840</v>
      </c>
      <c r="AL3563">
        <f t="shared" si="1264"/>
        <v>0</v>
      </c>
      <c r="AM3563">
        <f>IF(AND(INDIRECT(AN3563)='Sample Select backend'!$C$2,INDIRECT(AO3563)=1,INDIRECT(AP3563)='Sample Select backend'!$F$2,INDIRECT(AQ3563)=1,INDIRECT(AR3563)='Sample Select backend'!$M$2),1,0)</f>
        <v>0</v>
      </c>
      <c r="AN3563" t="str">
        <f>_xlfn.CONCAT('Sample Select backend'!$C$4,ROW(AN3563))</f>
        <v>AE3563</v>
      </c>
      <c r="AO3563" s="9" t="str">
        <f>_xlfn.CONCAT('Sample Select backend'!$J$2,ROW(AO3563))</f>
        <v>AJ3563</v>
      </c>
      <c r="AP3563" t="str">
        <f>_xlfn.CONCAT('Sample Select backend'!$F$4,ROW(AP3563))</f>
        <v>AF3563</v>
      </c>
      <c r="AQ3563" t="str">
        <f>_xlfn.CONCAT('Sample Select backend'!$I$10,ROW(AQ3563))</f>
        <v>R3563</v>
      </c>
      <c r="AR3563" t="str">
        <f>_xlfn.CONCAT('Sample Select backend'!$M$4,ROW(AR3563))</f>
        <v>AK3563</v>
      </c>
      <c r="AS3563" t="str">
        <f t="shared" si="1265"/>
        <v>Togo</v>
      </c>
      <c r="AT3563" s="9" t="str">
        <f t="shared" si="1266"/>
        <v>Other</v>
      </c>
      <c r="AU3563">
        <f t="shared" si="1267"/>
        <v>0</v>
      </c>
      <c r="AV3563" s="9">
        <v>1</v>
      </c>
    </row>
    <row r="3564" spans="1:48" x14ac:dyDescent="0.35">
      <c r="A3564" t="s">
        <v>178</v>
      </c>
      <c r="B3564">
        <v>5</v>
      </c>
      <c r="C3564" t="s">
        <v>204</v>
      </c>
      <c r="D3564" t="s">
        <v>2309</v>
      </c>
      <c r="E3564">
        <v>2</v>
      </c>
      <c r="F3564">
        <v>-2</v>
      </c>
      <c r="G3564">
        <v>-2</v>
      </c>
      <c r="H3564">
        <v>-1</v>
      </c>
      <c r="I3564">
        <v>-2</v>
      </c>
      <c r="J3564">
        <v>2</v>
      </c>
      <c r="K3564">
        <v>1</v>
      </c>
      <c r="L3564">
        <v>2</v>
      </c>
      <c r="M3564">
        <v>1</v>
      </c>
      <c r="N3564" t="s">
        <v>2777</v>
      </c>
      <c r="O3564" t="s">
        <v>2805</v>
      </c>
      <c r="P3564" t="s">
        <v>2809</v>
      </c>
      <c r="Q3564" t="s">
        <v>2816</v>
      </c>
      <c r="R3564">
        <v>0</v>
      </c>
      <c r="S3564">
        <v>-1.5</v>
      </c>
      <c r="T3564" t="s">
        <v>202</v>
      </c>
      <c r="U3564" t="s">
        <v>202</v>
      </c>
      <c r="V3564">
        <f t="shared" ref="V3564:V3600" si="1270">IF(E3564&gt;0,1,IF(E3564&lt;0,0,-1))</f>
        <v>1</v>
      </c>
      <c r="W3564">
        <f t="shared" ref="W3564:W3600" si="1271">IF(F3564&gt;0,1,IF(F3564&lt;0,0,-1))</f>
        <v>0</v>
      </c>
      <c r="X3564">
        <f t="shared" ref="X3564:X3600" si="1272">IF(G3564&gt;0,1,IF(G3564&lt;0,0,-1))</f>
        <v>0</v>
      </c>
      <c r="Y3564">
        <f t="shared" ref="Y3564:Y3600" si="1273">IF(H3564&gt;0,1,IF(H3564&lt;0,0,-1))</f>
        <v>0</v>
      </c>
      <c r="Z3564">
        <f t="shared" ref="Z3564:Z3600" si="1274">IF(I3564&gt;0,1,IF(I3564&lt;0,0,-1))</f>
        <v>0</v>
      </c>
      <c r="AA3564">
        <f t="shared" ref="AA3564:AA3600" si="1275">IF(J3564&gt;0,1,IF(J3564&lt;0,0,-1))</f>
        <v>1</v>
      </c>
      <c r="AB3564">
        <f t="shared" ref="AB3564:AB3600" si="1276">IF(K3564&gt;0,1,IF(K3564&lt;0,0,-1))</f>
        <v>1</v>
      </c>
      <c r="AC3564">
        <f t="shared" ref="AC3564:AC3600" si="1277">IF(L3564&gt;0,1,IF(L3564&lt;0,0,-1))</f>
        <v>1</v>
      </c>
      <c r="AD3564">
        <f t="shared" ref="AD3564:AD3600" si="1278">IF(M3564&gt;0,1,IF(M3564&lt;0,0,-1))</f>
        <v>1</v>
      </c>
      <c r="AE3564" s="4" t="s">
        <v>2828</v>
      </c>
      <c r="AF3564" s="9" t="s">
        <v>2829</v>
      </c>
      <c r="AG3564">
        <v>1</v>
      </c>
      <c r="AH3564">
        <v>0</v>
      </c>
      <c r="AI3564">
        <v>0</v>
      </c>
      <c r="AJ3564">
        <v>1</v>
      </c>
      <c r="AK3564" s="9" t="s">
        <v>2840</v>
      </c>
      <c r="AL3564">
        <f t="shared" si="1264"/>
        <v>0</v>
      </c>
      <c r="AM3564">
        <f>IF(AND(INDIRECT(AN3564)='Sample Select backend'!$C$2,INDIRECT(AO3564)=1,INDIRECT(AP3564)='Sample Select backend'!$F$2,INDIRECT(AQ3564)=1,INDIRECT(AR3564)='Sample Select backend'!$M$2),1,0)</f>
        <v>0</v>
      </c>
      <c r="AN3564" t="str">
        <f>_xlfn.CONCAT('Sample Select backend'!$C$4,ROW(AN3564))</f>
        <v>AE3564</v>
      </c>
      <c r="AO3564" s="9" t="str">
        <f>_xlfn.CONCAT('Sample Select backend'!$J$2,ROW(AO3564))</f>
        <v>AJ3564</v>
      </c>
      <c r="AP3564" t="str">
        <f>_xlfn.CONCAT('Sample Select backend'!$F$4,ROW(AP3564))</f>
        <v>AF3564</v>
      </c>
      <c r="AQ3564" t="str">
        <f>_xlfn.CONCAT('Sample Select backend'!$I$10,ROW(AQ3564))</f>
        <v>R3564</v>
      </c>
      <c r="AR3564" t="str">
        <f>_xlfn.CONCAT('Sample Select backend'!$M$4,ROW(AR3564))</f>
        <v>AK3564</v>
      </c>
      <c r="AS3564" t="str">
        <f t="shared" si="1265"/>
        <v>Tonga</v>
      </c>
      <c r="AT3564" s="9" t="str">
        <f t="shared" si="1266"/>
        <v>General</v>
      </c>
      <c r="AU3564">
        <f t="shared" si="1267"/>
        <v>1</v>
      </c>
      <c r="AV3564" s="9">
        <v>1</v>
      </c>
    </row>
    <row r="3565" spans="1:48" x14ac:dyDescent="0.35">
      <c r="A3565" t="s">
        <v>178</v>
      </c>
      <c r="B3565">
        <v>6</v>
      </c>
      <c r="C3565">
        <v>25</v>
      </c>
      <c r="D3565" t="s">
        <v>2310</v>
      </c>
      <c r="E3565">
        <v>2</v>
      </c>
      <c r="F3565">
        <v>2</v>
      </c>
      <c r="G3565">
        <v>-2</v>
      </c>
      <c r="H3565">
        <v>-1</v>
      </c>
      <c r="J3565">
        <v>-2</v>
      </c>
      <c r="K3565">
        <v>2</v>
      </c>
      <c r="M3565">
        <v>1</v>
      </c>
      <c r="N3565" t="s">
        <v>2777</v>
      </c>
      <c r="O3565" t="s">
        <v>2805</v>
      </c>
      <c r="P3565" t="s">
        <v>2809</v>
      </c>
      <c r="Q3565" t="s">
        <v>2816</v>
      </c>
      <c r="R3565">
        <v>0</v>
      </c>
      <c r="S3565">
        <v>-1.5</v>
      </c>
      <c r="T3565" t="s">
        <v>202</v>
      </c>
      <c r="U3565" t="s">
        <v>202</v>
      </c>
      <c r="V3565">
        <f t="shared" si="1270"/>
        <v>1</v>
      </c>
      <c r="W3565">
        <f t="shared" si="1271"/>
        <v>1</v>
      </c>
      <c r="X3565">
        <f t="shared" si="1272"/>
        <v>0</v>
      </c>
      <c r="Y3565">
        <f t="shared" si="1273"/>
        <v>0</v>
      </c>
      <c r="Z3565">
        <f t="shared" si="1274"/>
        <v>-1</v>
      </c>
      <c r="AA3565">
        <f t="shared" si="1275"/>
        <v>0</v>
      </c>
      <c r="AB3565">
        <f t="shared" si="1276"/>
        <v>1</v>
      </c>
      <c r="AC3565">
        <f t="shared" si="1277"/>
        <v>-1</v>
      </c>
      <c r="AD3565">
        <f t="shared" si="1278"/>
        <v>1</v>
      </c>
      <c r="AE3565" s="4" t="s">
        <v>2828</v>
      </c>
      <c r="AF3565" s="9" t="s">
        <v>2829</v>
      </c>
      <c r="AG3565">
        <v>1</v>
      </c>
      <c r="AH3565">
        <v>0</v>
      </c>
      <c r="AI3565">
        <v>0</v>
      </c>
      <c r="AJ3565">
        <v>1</v>
      </c>
      <c r="AK3565" s="9" t="s">
        <v>2840</v>
      </c>
      <c r="AL3565">
        <f t="shared" si="1264"/>
        <v>0</v>
      </c>
      <c r="AM3565">
        <f>IF(AND(INDIRECT(AN3565)='Sample Select backend'!$C$2,INDIRECT(AO3565)=1,INDIRECT(AP3565)='Sample Select backend'!$F$2,INDIRECT(AQ3565)=1,INDIRECT(AR3565)='Sample Select backend'!$M$2),1,0)</f>
        <v>0</v>
      </c>
      <c r="AN3565" t="str">
        <f>_xlfn.CONCAT('Sample Select backend'!$C$4,ROW(AN3565))</f>
        <v>AE3565</v>
      </c>
      <c r="AO3565" s="9" t="str">
        <f>_xlfn.CONCAT('Sample Select backend'!$J$2,ROW(AO3565))</f>
        <v>AJ3565</v>
      </c>
      <c r="AP3565" t="str">
        <f>_xlfn.CONCAT('Sample Select backend'!$F$4,ROW(AP3565))</f>
        <v>AF3565</v>
      </c>
      <c r="AQ3565" t="str">
        <f>_xlfn.CONCAT('Sample Select backend'!$I$10,ROW(AQ3565))</f>
        <v>R3565</v>
      </c>
      <c r="AR3565" t="str">
        <f>_xlfn.CONCAT('Sample Select backend'!$M$4,ROW(AR3565))</f>
        <v>AK3565</v>
      </c>
      <c r="AS3565" t="str">
        <f t="shared" si="1265"/>
        <v>Tonga</v>
      </c>
      <c r="AT3565" s="9">
        <f t="shared" si="1266"/>
        <v>25</v>
      </c>
      <c r="AU3565">
        <f t="shared" si="1267"/>
        <v>0</v>
      </c>
      <c r="AV3565" s="9">
        <v>1</v>
      </c>
    </row>
    <row r="3566" spans="1:48" x14ac:dyDescent="0.35">
      <c r="A3566" t="s">
        <v>178</v>
      </c>
      <c r="B3566">
        <v>6</v>
      </c>
      <c r="C3566">
        <v>28</v>
      </c>
      <c r="D3566" t="s">
        <v>2311</v>
      </c>
      <c r="E3566">
        <v>-2</v>
      </c>
      <c r="F3566">
        <v>2</v>
      </c>
      <c r="G3566">
        <v>2</v>
      </c>
      <c r="H3566">
        <v>-1</v>
      </c>
      <c r="I3566">
        <v>2</v>
      </c>
      <c r="J3566">
        <v>-2</v>
      </c>
      <c r="L3566">
        <v>2</v>
      </c>
      <c r="M3566">
        <v>1</v>
      </c>
      <c r="N3566" t="s">
        <v>2777</v>
      </c>
      <c r="O3566" t="s">
        <v>2805</v>
      </c>
      <c r="P3566" t="s">
        <v>2809</v>
      </c>
      <c r="Q3566" t="s">
        <v>2816</v>
      </c>
      <c r="R3566">
        <v>0</v>
      </c>
      <c r="S3566">
        <v>-1.5</v>
      </c>
      <c r="T3566" t="s">
        <v>202</v>
      </c>
      <c r="U3566" t="s">
        <v>202</v>
      </c>
      <c r="V3566">
        <f t="shared" si="1270"/>
        <v>0</v>
      </c>
      <c r="W3566">
        <f t="shared" si="1271"/>
        <v>1</v>
      </c>
      <c r="X3566">
        <f t="shared" si="1272"/>
        <v>1</v>
      </c>
      <c r="Y3566">
        <f t="shared" si="1273"/>
        <v>0</v>
      </c>
      <c r="Z3566">
        <f t="shared" si="1274"/>
        <v>1</v>
      </c>
      <c r="AA3566">
        <f t="shared" si="1275"/>
        <v>0</v>
      </c>
      <c r="AB3566">
        <f t="shared" si="1276"/>
        <v>-1</v>
      </c>
      <c r="AC3566">
        <f t="shared" si="1277"/>
        <v>1</v>
      </c>
      <c r="AD3566">
        <f t="shared" si="1278"/>
        <v>1</v>
      </c>
      <c r="AE3566" s="4" t="s">
        <v>2828</v>
      </c>
      <c r="AF3566" s="9" t="s">
        <v>2829</v>
      </c>
      <c r="AG3566">
        <v>1</v>
      </c>
      <c r="AH3566">
        <v>0</v>
      </c>
      <c r="AI3566">
        <v>0</v>
      </c>
      <c r="AJ3566">
        <v>1</v>
      </c>
      <c r="AK3566" s="9" t="s">
        <v>2840</v>
      </c>
      <c r="AL3566">
        <f t="shared" si="1264"/>
        <v>0</v>
      </c>
      <c r="AM3566">
        <f>IF(AND(INDIRECT(AN3566)='Sample Select backend'!$C$2,INDIRECT(AO3566)=1,INDIRECT(AP3566)='Sample Select backend'!$F$2,INDIRECT(AQ3566)=1,INDIRECT(AR3566)='Sample Select backend'!$M$2),1,0)</f>
        <v>0</v>
      </c>
      <c r="AN3566" t="str">
        <f>_xlfn.CONCAT('Sample Select backend'!$C$4,ROW(AN3566))</f>
        <v>AE3566</v>
      </c>
      <c r="AO3566" s="9" t="str">
        <f>_xlfn.CONCAT('Sample Select backend'!$J$2,ROW(AO3566))</f>
        <v>AJ3566</v>
      </c>
      <c r="AP3566" t="str">
        <f>_xlfn.CONCAT('Sample Select backend'!$F$4,ROW(AP3566))</f>
        <v>AF3566</v>
      </c>
      <c r="AQ3566" t="str">
        <f>_xlfn.CONCAT('Sample Select backend'!$I$10,ROW(AQ3566))</f>
        <v>R3566</v>
      </c>
      <c r="AR3566" t="str">
        <f>_xlfn.CONCAT('Sample Select backend'!$M$4,ROW(AR3566))</f>
        <v>AK3566</v>
      </c>
      <c r="AS3566" t="str">
        <f t="shared" si="1265"/>
        <v>Tonga</v>
      </c>
      <c r="AT3566" s="9">
        <f t="shared" si="1266"/>
        <v>28</v>
      </c>
      <c r="AU3566">
        <f t="shared" si="1267"/>
        <v>0</v>
      </c>
      <c r="AV3566" s="9">
        <v>1</v>
      </c>
    </row>
    <row r="3567" spans="1:48" x14ac:dyDescent="0.35">
      <c r="A3567" t="s">
        <v>179</v>
      </c>
      <c r="B3567">
        <v>6</v>
      </c>
      <c r="C3567">
        <v>25</v>
      </c>
      <c r="D3567" t="s">
        <v>2315</v>
      </c>
      <c r="E3567">
        <v>2</v>
      </c>
      <c r="F3567">
        <v>2</v>
      </c>
      <c r="G3567">
        <v>-2</v>
      </c>
      <c r="H3567">
        <v>-1</v>
      </c>
      <c r="I3567">
        <v>-2</v>
      </c>
      <c r="J3567">
        <v>1</v>
      </c>
      <c r="K3567">
        <v>1</v>
      </c>
      <c r="L3567">
        <v>-2</v>
      </c>
      <c r="M3567">
        <v>1</v>
      </c>
      <c r="N3567" t="s">
        <v>2778</v>
      </c>
      <c r="O3567" t="s">
        <v>2801</v>
      </c>
      <c r="P3567" t="s">
        <v>2810</v>
      </c>
      <c r="Q3567" t="s">
        <v>2813</v>
      </c>
      <c r="R3567">
        <v>0</v>
      </c>
      <c r="S3567" t="s">
        <v>202</v>
      </c>
      <c r="T3567" t="s">
        <v>202</v>
      </c>
      <c r="U3567" t="s">
        <v>202</v>
      </c>
      <c r="V3567">
        <f t="shared" si="1270"/>
        <v>1</v>
      </c>
      <c r="W3567">
        <f t="shared" si="1271"/>
        <v>1</v>
      </c>
      <c r="X3567">
        <f t="shared" si="1272"/>
        <v>0</v>
      </c>
      <c r="Y3567">
        <f t="shared" si="1273"/>
        <v>0</v>
      </c>
      <c r="Z3567">
        <f t="shared" si="1274"/>
        <v>0</v>
      </c>
      <c r="AA3567">
        <f t="shared" si="1275"/>
        <v>1</v>
      </c>
      <c r="AB3567">
        <f t="shared" si="1276"/>
        <v>1</v>
      </c>
      <c r="AC3567">
        <f t="shared" si="1277"/>
        <v>0</v>
      </c>
      <c r="AD3567">
        <f t="shared" si="1278"/>
        <v>1</v>
      </c>
      <c r="AE3567" s="4" t="s">
        <v>2828</v>
      </c>
      <c r="AF3567" s="9" t="s">
        <v>2829</v>
      </c>
      <c r="AG3567">
        <v>0</v>
      </c>
      <c r="AH3567">
        <v>1</v>
      </c>
      <c r="AI3567">
        <v>0</v>
      </c>
      <c r="AJ3567">
        <v>1</v>
      </c>
      <c r="AK3567" s="9" t="s">
        <v>2840</v>
      </c>
      <c r="AL3567">
        <f t="shared" si="1264"/>
        <v>0</v>
      </c>
      <c r="AM3567">
        <f>IF(AND(INDIRECT(AN3567)='Sample Select backend'!$C$2,INDIRECT(AO3567)=1,INDIRECT(AP3567)='Sample Select backend'!$F$2,INDIRECT(AQ3567)=1,INDIRECT(AR3567)='Sample Select backend'!$M$2),1,0)</f>
        <v>0</v>
      </c>
      <c r="AN3567" t="str">
        <f>_xlfn.CONCAT('Sample Select backend'!$C$4,ROW(AN3567))</f>
        <v>AE3567</v>
      </c>
      <c r="AO3567" s="9" t="str">
        <f>_xlfn.CONCAT('Sample Select backend'!$J$2,ROW(AO3567))</f>
        <v>AJ3567</v>
      </c>
      <c r="AP3567" t="str">
        <f>_xlfn.CONCAT('Sample Select backend'!$F$4,ROW(AP3567))</f>
        <v>AF3567</v>
      </c>
      <c r="AQ3567" t="str">
        <f>_xlfn.CONCAT('Sample Select backend'!$I$10,ROW(AQ3567))</f>
        <v>R3567</v>
      </c>
      <c r="AR3567" t="str">
        <f>_xlfn.CONCAT('Sample Select backend'!$M$4,ROW(AR3567))</f>
        <v>AK3567</v>
      </c>
      <c r="AS3567" t="str">
        <f t="shared" si="1265"/>
        <v>Trinidad and Tobago</v>
      </c>
      <c r="AT3567" s="9">
        <f t="shared" si="1266"/>
        <v>25</v>
      </c>
      <c r="AU3567">
        <f t="shared" si="1267"/>
        <v>1</v>
      </c>
      <c r="AV3567" s="9">
        <v>1</v>
      </c>
    </row>
    <row r="3568" spans="1:48" x14ac:dyDescent="0.35">
      <c r="A3568" t="s">
        <v>179</v>
      </c>
      <c r="B3568">
        <v>7</v>
      </c>
      <c r="C3568">
        <v>30</v>
      </c>
      <c r="D3568" t="s">
        <v>2322</v>
      </c>
      <c r="E3568">
        <v>2</v>
      </c>
      <c r="F3568">
        <v>2</v>
      </c>
      <c r="G3568">
        <v>2</v>
      </c>
      <c r="H3568">
        <v>2</v>
      </c>
      <c r="I3568">
        <v>2</v>
      </c>
      <c r="K3568">
        <v>2</v>
      </c>
      <c r="L3568">
        <v>2</v>
      </c>
      <c r="M3568">
        <v>1</v>
      </c>
      <c r="N3568" t="s">
        <v>2778</v>
      </c>
      <c r="O3568" t="s">
        <v>2801</v>
      </c>
      <c r="P3568" t="s">
        <v>2810</v>
      </c>
      <c r="Q3568" t="s">
        <v>2813</v>
      </c>
      <c r="R3568">
        <v>0</v>
      </c>
      <c r="S3568" t="s">
        <v>202</v>
      </c>
      <c r="T3568" t="s">
        <v>202</v>
      </c>
      <c r="U3568" t="s">
        <v>202</v>
      </c>
      <c r="V3568">
        <f t="shared" si="1270"/>
        <v>1</v>
      </c>
      <c r="W3568">
        <f t="shared" si="1271"/>
        <v>1</v>
      </c>
      <c r="X3568">
        <f t="shared" si="1272"/>
        <v>1</v>
      </c>
      <c r="Y3568">
        <f t="shared" si="1273"/>
        <v>1</v>
      </c>
      <c r="Z3568">
        <f t="shared" si="1274"/>
        <v>1</v>
      </c>
      <c r="AA3568">
        <f t="shared" si="1275"/>
        <v>-1</v>
      </c>
      <c r="AB3568">
        <f t="shared" si="1276"/>
        <v>1</v>
      </c>
      <c r="AC3568">
        <f t="shared" si="1277"/>
        <v>1</v>
      </c>
      <c r="AD3568">
        <f t="shared" si="1278"/>
        <v>1</v>
      </c>
      <c r="AE3568" s="4" t="s">
        <v>2828</v>
      </c>
      <c r="AF3568" s="9" t="s">
        <v>2829</v>
      </c>
      <c r="AG3568">
        <v>0</v>
      </c>
      <c r="AH3568">
        <v>1</v>
      </c>
      <c r="AI3568">
        <v>0</v>
      </c>
      <c r="AJ3568">
        <v>1</v>
      </c>
      <c r="AK3568" s="9" t="s">
        <v>2840</v>
      </c>
      <c r="AL3568">
        <f t="shared" si="1264"/>
        <v>0</v>
      </c>
      <c r="AM3568">
        <f>IF(AND(INDIRECT(AN3568)='Sample Select backend'!$C$2,INDIRECT(AO3568)=1,INDIRECT(AP3568)='Sample Select backend'!$F$2,INDIRECT(AQ3568)=1,INDIRECT(AR3568)='Sample Select backend'!$M$2),1,0)</f>
        <v>0</v>
      </c>
      <c r="AN3568" t="str">
        <f>_xlfn.CONCAT('Sample Select backend'!$C$4,ROW(AN3568))</f>
        <v>AE3568</v>
      </c>
      <c r="AO3568" s="9" t="str">
        <f>_xlfn.CONCAT('Sample Select backend'!$J$2,ROW(AO3568))</f>
        <v>AJ3568</v>
      </c>
      <c r="AP3568" t="str">
        <f>_xlfn.CONCAT('Sample Select backend'!$F$4,ROW(AP3568))</f>
        <v>AF3568</v>
      </c>
      <c r="AQ3568" t="str">
        <f>_xlfn.CONCAT('Sample Select backend'!$I$10,ROW(AQ3568))</f>
        <v>R3568</v>
      </c>
      <c r="AR3568" t="str">
        <f>_xlfn.CONCAT('Sample Select backend'!$M$4,ROW(AR3568))</f>
        <v>AK3568</v>
      </c>
      <c r="AS3568" t="str">
        <f t="shared" si="1265"/>
        <v>Trinidad and Tobago</v>
      </c>
      <c r="AT3568" s="9">
        <f t="shared" si="1266"/>
        <v>30</v>
      </c>
      <c r="AU3568">
        <f t="shared" si="1267"/>
        <v>0</v>
      </c>
      <c r="AV3568" s="9">
        <v>1</v>
      </c>
    </row>
    <row r="3569" spans="1:48" x14ac:dyDescent="0.35">
      <c r="A3569" t="s">
        <v>179</v>
      </c>
      <c r="B3569">
        <v>6</v>
      </c>
      <c r="C3569">
        <v>25</v>
      </c>
      <c r="D3569" t="s">
        <v>2312</v>
      </c>
      <c r="E3569">
        <v>2</v>
      </c>
      <c r="F3569">
        <v>2</v>
      </c>
      <c r="G3569">
        <v>-2</v>
      </c>
      <c r="H3569">
        <v>-1</v>
      </c>
      <c r="I3569">
        <v>-2</v>
      </c>
      <c r="J3569">
        <v>1</v>
      </c>
      <c r="K3569">
        <v>1</v>
      </c>
      <c r="L3569">
        <v>-2</v>
      </c>
      <c r="M3569">
        <v>1</v>
      </c>
      <c r="N3569" t="s">
        <v>2778</v>
      </c>
      <c r="O3569" t="s">
        <v>2801</v>
      </c>
      <c r="P3569" t="s">
        <v>2810</v>
      </c>
      <c r="Q3569" t="s">
        <v>2813</v>
      </c>
      <c r="R3569">
        <v>0</v>
      </c>
      <c r="S3569" t="s">
        <v>202</v>
      </c>
      <c r="T3569" t="s">
        <v>202</v>
      </c>
      <c r="U3569" t="s">
        <v>202</v>
      </c>
      <c r="V3569">
        <f t="shared" si="1270"/>
        <v>1</v>
      </c>
      <c r="W3569">
        <f t="shared" si="1271"/>
        <v>1</v>
      </c>
      <c r="X3569">
        <f t="shared" si="1272"/>
        <v>0</v>
      </c>
      <c r="Y3569">
        <f t="shared" si="1273"/>
        <v>0</v>
      </c>
      <c r="Z3569">
        <f t="shared" si="1274"/>
        <v>0</v>
      </c>
      <c r="AA3569">
        <f t="shared" si="1275"/>
        <v>1</v>
      </c>
      <c r="AB3569">
        <f t="shared" si="1276"/>
        <v>1</v>
      </c>
      <c r="AC3569">
        <f t="shared" si="1277"/>
        <v>0</v>
      </c>
      <c r="AD3569">
        <f t="shared" si="1278"/>
        <v>1</v>
      </c>
      <c r="AE3569" s="4" t="s">
        <v>2828</v>
      </c>
      <c r="AF3569" s="9" t="s">
        <v>2829</v>
      </c>
      <c r="AG3569">
        <v>0</v>
      </c>
      <c r="AH3569">
        <v>1</v>
      </c>
      <c r="AI3569">
        <v>0</v>
      </c>
      <c r="AJ3569">
        <v>1</v>
      </c>
      <c r="AK3569" s="9" t="s">
        <v>2840</v>
      </c>
      <c r="AL3569">
        <f t="shared" si="1264"/>
        <v>0</v>
      </c>
      <c r="AM3569">
        <f>IF(AND(INDIRECT(AN3569)='Sample Select backend'!$C$2,INDIRECT(AO3569)=1,INDIRECT(AP3569)='Sample Select backend'!$F$2,INDIRECT(AQ3569)=1,INDIRECT(AR3569)='Sample Select backend'!$M$2),1,0)</f>
        <v>0</v>
      </c>
      <c r="AN3569" t="str">
        <f>_xlfn.CONCAT('Sample Select backend'!$C$4,ROW(AN3569))</f>
        <v>AE3569</v>
      </c>
      <c r="AO3569" s="9" t="str">
        <f>_xlfn.CONCAT('Sample Select backend'!$J$2,ROW(AO3569))</f>
        <v>AJ3569</v>
      </c>
      <c r="AP3569" t="str">
        <f>_xlfn.CONCAT('Sample Select backend'!$F$4,ROW(AP3569))</f>
        <v>AF3569</v>
      </c>
      <c r="AQ3569" t="str">
        <f>_xlfn.CONCAT('Sample Select backend'!$I$10,ROW(AQ3569))</f>
        <v>R3569</v>
      </c>
      <c r="AR3569" t="str">
        <f>_xlfn.CONCAT('Sample Select backend'!$M$4,ROW(AR3569))</f>
        <v>AK3569</v>
      </c>
      <c r="AS3569" t="str">
        <f t="shared" si="1265"/>
        <v>Trinidad and Tobago</v>
      </c>
      <c r="AT3569" s="9">
        <f t="shared" si="1266"/>
        <v>25</v>
      </c>
      <c r="AU3569">
        <f t="shared" si="1267"/>
        <v>0</v>
      </c>
      <c r="AV3569" s="9">
        <v>1</v>
      </c>
    </row>
    <row r="3570" spans="1:48" x14ac:dyDescent="0.35">
      <c r="A3570" t="s">
        <v>179</v>
      </c>
      <c r="B3570">
        <v>6</v>
      </c>
      <c r="C3570">
        <v>27</v>
      </c>
      <c r="D3570" t="s">
        <v>2316</v>
      </c>
      <c r="E3570">
        <v>2</v>
      </c>
      <c r="F3570">
        <v>2</v>
      </c>
      <c r="G3570">
        <v>2</v>
      </c>
      <c r="H3570">
        <v>-1</v>
      </c>
      <c r="I3570">
        <v>2</v>
      </c>
      <c r="J3570">
        <v>1</v>
      </c>
      <c r="K3570">
        <v>1</v>
      </c>
      <c r="L3570">
        <v>1</v>
      </c>
      <c r="M3570">
        <v>1</v>
      </c>
      <c r="N3570" t="s">
        <v>2778</v>
      </c>
      <c r="O3570" t="s">
        <v>2801</v>
      </c>
      <c r="P3570" t="s">
        <v>2810</v>
      </c>
      <c r="Q3570" t="s">
        <v>2813</v>
      </c>
      <c r="R3570">
        <v>0</v>
      </c>
      <c r="S3570" t="s">
        <v>202</v>
      </c>
      <c r="T3570" t="s">
        <v>202</v>
      </c>
      <c r="U3570" t="s">
        <v>202</v>
      </c>
      <c r="V3570">
        <f t="shared" si="1270"/>
        <v>1</v>
      </c>
      <c r="W3570">
        <f t="shared" si="1271"/>
        <v>1</v>
      </c>
      <c r="X3570">
        <f t="shared" si="1272"/>
        <v>1</v>
      </c>
      <c r="Y3570">
        <f t="shared" si="1273"/>
        <v>0</v>
      </c>
      <c r="Z3570">
        <f t="shared" si="1274"/>
        <v>1</v>
      </c>
      <c r="AA3570">
        <f t="shared" si="1275"/>
        <v>1</v>
      </c>
      <c r="AB3570">
        <f t="shared" si="1276"/>
        <v>1</v>
      </c>
      <c r="AC3570">
        <f t="shared" si="1277"/>
        <v>1</v>
      </c>
      <c r="AD3570">
        <f t="shared" si="1278"/>
        <v>1</v>
      </c>
      <c r="AE3570" s="4" t="s">
        <v>2828</v>
      </c>
      <c r="AF3570" s="9" t="s">
        <v>2829</v>
      </c>
      <c r="AG3570">
        <v>0</v>
      </c>
      <c r="AH3570">
        <v>1</v>
      </c>
      <c r="AI3570">
        <v>0</v>
      </c>
      <c r="AJ3570">
        <v>1</v>
      </c>
      <c r="AK3570" s="9" t="s">
        <v>2840</v>
      </c>
      <c r="AL3570">
        <f t="shared" si="1264"/>
        <v>0</v>
      </c>
      <c r="AM3570">
        <f>IF(AND(INDIRECT(AN3570)='Sample Select backend'!$C$2,INDIRECT(AO3570)=1,INDIRECT(AP3570)='Sample Select backend'!$F$2,INDIRECT(AQ3570)=1,INDIRECT(AR3570)='Sample Select backend'!$M$2),1,0)</f>
        <v>0</v>
      </c>
      <c r="AN3570" t="str">
        <f>_xlfn.CONCAT('Sample Select backend'!$C$4,ROW(AN3570))</f>
        <v>AE3570</v>
      </c>
      <c r="AO3570" s="9" t="str">
        <f>_xlfn.CONCAT('Sample Select backend'!$J$2,ROW(AO3570))</f>
        <v>AJ3570</v>
      </c>
      <c r="AP3570" t="str">
        <f>_xlfn.CONCAT('Sample Select backend'!$F$4,ROW(AP3570))</f>
        <v>AF3570</v>
      </c>
      <c r="AQ3570" t="str">
        <f>_xlfn.CONCAT('Sample Select backend'!$I$10,ROW(AQ3570))</f>
        <v>R3570</v>
      </c>
      <c r="AR3570" t="str">
        <f>_xlfn.CONCAT('Sample Select backend'!$M$4,ROW(AR3570))</f>
        <v>AK3570</v>
      </c>
      <c r="AS3570" t="str">
        <f t="shared" si="1265"/>
        <v>Trinidad and Tobago</v>
      </c>
      <c r="AT3570" s="9">
        <f t="shared" si="1266"/>
        <v>27</v>
      </c>
      <c r="AU3570">
        <f t="shared" si="1267"/>
        <v>0</v>
      </c>
      <c r="AV3570" s="9">
        <v>1</v>
      </c>
    </row>
    <row r="3571" spans="1:48" x14ac:dyDescent="0.35">
      <c r="A3571" t="s">
        <v>179</v>
      </c>
      <c r="B3571">
        <v>6</v>
      </c>
      <c r="C3571">
        <v>27</v>
      </c>
      <c r="D3571" t="s">
        <v>2314</v>
      </c>
      <c r="F3571">
        <v>2</v>
      </c>
      <c r="H3571">
        <v>-2</v>
      </c>
      <c r="I3571">
        <v>2</v>
      </c>
      <c r="J3571">
        <v>2</v>
      </c>
      <c r="K3571">
        <v>-2</v>
      </c>
      <c r="L3571">
        <v>2</v>
      </c>
      <c r="M3571">
        <v>1</v>
      </c>
      <c r="N3571" t="s">
        <v>2778</v>
      </c>
      <c r="O3571" t="s">
        <v>2801</v>
      </c>
      <c r="P3571" t="s">
        <v>2810</v>
      </c>
      <c r="Q3571" t="s">
        <v>2813</v>
      </c>
      <c r="R3571">
        <v>0</v>
      </c>
      <c r="S3571" t="s">
        <v>202</v>
      </c>
      <c r="T3571" t="s">
        <v>202</v>
      </c>
      <c r="U3571" t="s">
        <v>202</v>
      </c>
      <c r="V3571">
        <f t="shared" si="1270"/>
        <v>-1</v>
      </c>
      <c r="W3571">
        <f t="shared" si="1271"/>
        <v>1</v>
      </c>
      <c r="X3571">
        <f t="shared" si="1272"/>
        <v>-1</v>
      </c>
      <c r="Y3571">
        <f t="shared" si="1273"/>
        <v>0</v>
      </c>
      <c r="Z3571">
        <f t="shared" si="1274"/>
        <v>1</v>
      </c>
      <c r="AA3571">
        <f t="shared" si="1275"/>
        <v>1</v>
      </c>
      <c r="AB3571">
        <f t="shared" si="1276"/>
        <v>0</v>
      </c>
      <c r="AC3571">
        <f t="shared" si="1277"/>
        <v>1</v>
      </c>
      <c r="AD3571">
        <f t="shared" si="1278"/>
        <v>1</v>
      </c>
      <c r="AE3571" s="4" t="s">
        <v>2828</v>
      </c>
      <c r="AF3571" s="9" t="s">
        <v>2829</v>
      </c>
      <c r="AG3571">
        <v>0</v>
      </c>
      <c r="AH3571">
        <v>1</v>
      </c>
      <c r="AI3571">
        <v>0</v>
      </c>
      <c r="AJ3571">
        <v>1</v>
      </c>
      <c r="AK3571" s="9" t="s">
        <v>2840</v>
      </c>
      <c r="AL3571">
        <f t="shared" si="1264"/>
        <v>0</v>
      </c>
      <c r="AM3571">
        <f>IF(AND(INDIRECT(AN3571)='Sample Select backend'!$C$2,INDIRECT(AO3571)=1,INDIRECT(AP3571)='Sample Select backend'!$F$2,INDIRECT(AQ3571)=1,INDIRECT(AR3571)='Sample Select backend'!$M$2),1,0)</f>
        <v>0</v>
      </c>
      <c r="AN3571" t="str">
        <f>_xlfn.CONCAT('Sample Select backend'!$C$4,ROW(AN3571))</f>
        <v>AE3571</v>
      </c>
      <c r="AO3571" s="9" t="str">
        <f>_xlfn.CONCAT('Sample Select backend'!$J$2,ROW(AO3571))</f>
        <v>AJ3571</v>
      </c>
      <c r="AP3571" t="str">
        <f>_xlfn.CONCAT('Sample Select backend'!$F$4,ROW(AP3571))</f>
        <v>AF3571</v>
      </c>
      <c r="AQ3571" t="str">
        <f>_xlfn.CONCAT('Sample Select backend'!$I$10,ROW(AQ3571))</f>
        <v>R3571</v>
      </c>
      <c r="AR3571" t="str">
        <f>_xlfn.CONCAT('Sample Select backend'!$M$4,ROW(AR3571))</f>
        <v>AK3571</v>
      </c>
      <c r="AS3571" t="str">
        <f t="shared" si="1265"/>
        <v>Trinidad and Tobago</v>
      </c>
      <c r="AT3571" s="9">
        <f t="shared" si="1266"/>
        <v>27</v>
      </c>
      <c r="AU3571">
        <f t="shared" si="1267"/>
        <v>0</v>
      </c>
      <c r="AV3571" s="9">
        <v>1</v>
      </c>
    </row>
    <row r="3572" spans="1:48" x14ac:dyDescent="0.35">
      <c r="A3572" t="s">
        <v>179</v>
      </c>
      <c r="B3572">
        <v>7</v>
      </c>
      <c r="C3572">
        <v>31</v>
      </c>
      <c r="D3572" t="s">
        <v>2317</v>
      </c>
      <c r="E3572">
        <v>2</v>
      </c>
      <c r="F3572">
        <v>2</v>
      </c>
      <c r="G3572">
        <v>2</v>
      </c>
      <c r="H3572">
        <v>-1</v>
      </c>
      <c r="I3572">
        <v>2</v>
      </c>
      <c r="J3572">
        <v>1</v>
      </c>
      <c r="K3572">
        <v>1</v>
      </c>
      <c r="L3572">
        <v>2</v>
      </c>
      <c r="M3572">
        <v>1</v>
      </c>
      <c r="N3572" t="s">
        <v>2778</v>
      </c>
      <c r="O3572" t="s">
        <v>2801</v>
      </c>
      <c r="P3572" t="s">
        <v>2810</v>
      </c>
      <c r="Q3572" t="s">
        <v>2813</v>
      </c>
      <c r="R3572">
        <v>0</v>
      </c>
      <c r="S3572" t="s">
        <v>202</v>
      </c>
      <c r="T3572" t="s">
        <v>202</v>
      </c>
      <c r="U3572" t="s">
        <v>202</v>
      </c>
      <c r="V3572">
        <f t="shared" si="1270"/>
        <v>1</v>
      </c>
      <c r="W3572">
        <f t="shared" si="1271"/>
        <v>1</v>
      </c>
      <c r="X3572">
        <f t="shared" si="1272"/>
        <v>1</v>
      </c>
      <c r="Y3572">
        <f t="shared" si="1273"/>
        <v>0</v>
      </c>
      <c r="Z3572">
        <f t="shared" si="1274"/>
        <v>1</v>
      </c>
      <c r="AA3572">
        <f t="shared" si="1275"/>
        <v>1</v>
      </c>
      <c r="AB3572">
        <f t="shared" si="1276"/>
        <v>1</v>
      </c>
      <c r="AC3572">
        <f t="shared" si="1277"/>
        <v>1</v>
      </c>
      <c r="AD3572">
        <f t="shared" si="1278"/>
        <v>1</v>
      </c>
      <c r="AE3572" s="4" t="s">
        <v>2828</v>
      </c>
      <c r="AF3572" s="9" t="s">
        <v>2829</v>
      </c>
      <c r="AG3572">
        <v>0</v>
      </c>
      <c r="AH3572">
        <v>1</v>
      </c>
      <c r="AI3572">
        <v>0</v>
      </c>
      <c r="AJ3572">
        <v>1</v>
      </c>
      <c r="AK3572" s="9" t="s">
        <v>2840</v>
      </c>
      <c r="AL3572">
        <f t="shared" si="1264"/>
        <v>0</v>
      </c>
      <c r="AM3572">
        <f>IF(AND(INDIRECT(AN3572)='Sample Select backend'!$C$2,INDIRECT(AO3572)=1,INDIRECT(AP3572)='Sample Select backend'!$F$2,INDIRECT(AQ3572)=1,INDIRECT(AR3572)='Sample Select backend'!$M$2),1,0)</f>
        <v>0</v>
      </c>
      <c r="AN3572" t="str">
        <f>_xlfn.CONCAT('Sample Select backend'!$C$4,ROW(AN3572))</f>
        <v>AE3572</v>
      </c>
      <c r="AO3572" s="9" t="str">
        <f>_xlfn.CONCAT('Sample Select backend'!$J$2,ROW(AO3572))</f>
        <v>AJ3572</v>
      </c>
      <c r="AP3572" t="str">
        <f>_xlfn.CONCAT('Sample Select backend'!$F$4,ROW(AP3572))</f>
        <v>AF3572</v>
      </c>
      <c r="AQ3572" t="str">
        <f>_xlfn.CONCAT('Sample Select backend'!$I$10,ROW(AQ3572))</f>
        <v>R3572</v>
      </c>
      <c r="AR3572" t="str">
        <f>_xlfn.CONCAT('Sample Select backend'!$M$4,ROW(AR3572))</f>
        <v>AK3572</v>
      </c>
      <c r="AS3572" t="str">
        <f t="shared" si="1265"/>
        <v>Trinidad and Tobago</v>
      </c>
      <c r="AT3572" s="9">
        <f t="shared" si="1266"/>
        <v>31</v>
      </c>
      <c r="AU3572">
        <f t="shared" si="1267"/>
        <v>0</v>
      </c>
      <c r="AV3572" s="9">
        <v>1</v>
      </c>
    </row>
    <row r="3573" spans="1:48" x14ac:dyDescent="0.35">
      <c r="A3573" t="s">
        <v>179</v>
      </c>
      <c r="B3573">
        <v>3</v>
      </c>
      <c r="C3573" t="s">
        <v>206</v>
      </c>
      <c r="D3573" t="s">
        <v>2319</v>
      </c>
      <c r="E3573">
        <v>2</v>
      </c>
      <c r="F3573">
        <v>2</v>
      </c>
      <c r="G3573">
        <v>-2</v>
      </c>
      <c r="H3573">
        <v>-1</v>
      </c>
      <c r="I3573">
        <v>-2</v>
      </c>
      <c r="J3573">
        <v>2</v>
      </c>
      <c r="K3573">
        <v>-2</v>
      </c>
      <c r="M3573">
        <v>1</v>
      </c>
      <c r="N3573" t="s">
        <v>2778</v>
      </c>
      <c r="O3573" t="s">
        <v>2801</v>
      </c>
      <c r="P3573" t="s">
        <v>2810</v>
      </c>
      <c r="Q3573" t="s">
        <v>2813</v>
      </c>
      <c r="R3573">
        <v>0</v>
      </c>
      <c r="S3573" t="s">
        <v>202</v>
      </c>
      <c r="T3573" t="s">
        <v>202</v>
      </c>
      <c r="U3573" t="s">
        <v>202</v>
      </c>
      <c r="V3573">
        <f t="shared" si="1270"/>
        <v>1</v>
      </c>
      <c r="W3573">
        <f t="shared" si="1271"/>
        <v>1</v>
      </c>
      <c r="X3573">
        <f t="shared" si="1272"/>
        <v>0</v>
      </c>
      <c r="Y3573">
        <f t="shared" si="1273"/>
        <v>0</v>
      </c>
      <c r="Z3573">
        <f t="shared" si="1274"/>
        <v>0</v>
      </c>
      <c r="AA3573">
        <f t="shared" si="1275"/>
        <v>1</v>
      </c>
      <c r="AB3573">
        <f t="shared" si="1276"/>
        <v>0</v>
      </c>
      <c r="AC3573">
        <f t="shared" si="1277"/>
        <v>-1</v>
      </c>
      <c r="AD3573">
        <f t="shared" si="1278"/>
        <v>1</v>
      </c>
      <c r="AE3573" s="4" t="s">
        <v>2828</v>
      </c>
      <c r="AF3573" s="9" t="s">
        <v>2829</v>
      </c>
      <c r="AG3573">
        <v>0</v>
      </c>
      <c r="AH3573">
        <v>1</v>
      </c>
      <c r="AI3573">
        <v>0</v>
      </c>
      <c r="AJ3573">
        <v>1</v>
      </c>
      <c r="AK3573" s="9" t="s">
        <v>2840</v>
      </c>
      <c r="AL3573">
        <f t="shared" si="1264"/>
        <v>0</v>
      </c>
      <c r="AM3573">
        <f>IF(AND(INDIRECT(AN3573)='Sample Select backend'!$C$2,INDIRECT(AO3573)=1,INDIRECT(AP3573)='Sample Select backend'!$F$2,INDIRECT(AQ3573)=1,INDIRECT(AR3573)='Sample Select backend'!$M$2),1,0)</f>
        <v>0</v>
      </c>
      <c r="AN3573" t="str">
        <f>_xlfn.CONCAT('Sample Select backend'!$C$4,ROW(AN3573))</f>
        <v>AE3573</v>
      </c>
      <c r="AO3573" s="9" t="str">
        <f>_xlfn.CONCAT('Sample Select backend'!$J$2,ROW(AO3573))</f>
        <v>AJ3573</v>
      </c>
      <c r="AP3573" t="str">
        <f>_xlfn.CONCAT('Sample Select backend'!$F$4,ROW(AP3573))</f>
        <v>AF3573</v>
      </c>
      <c r="AQ3573" t="str">
        <f>_xlfn.CONCAT('Sample Select backend'!$I$10,ROW(AQ3573))</f>
        <v>R3573</v>
      </c>
      <c r="AR3573" t="str">
        <f>_xlfn.CONCAT('Sample Select backend'!$M$4,ROW(AR3573))</f>
        <v>AK3573</v>
      </c>
      <c r="AS3573" t="str">
        <f t="shared" si="1265"/>
        <v>Trinidad and Tobago</v>
      </c>
      <c r="AT3573" s="9" t="str">
        <f t="shared" si="1266"/>
        <v>Tax exemption/waiver/suspension</v>
      </c>
      <c r="AU3573">
        <f t="shared" si="1267"/>
        <v>0</v>
      </c>
      <c r="AV3573" s="9">
        <v>1</v>
      </c>
    </row>
    <row r="3574" spans="1:48" x14ac:dyDescent="0.35">
      <c r="A3574" t="s">
        <v>179</v>
      </c>
      <c r="B3574">
        <v>5</v>
      </c>
      <c r="C3574" t="s">
        <v>204</v>
      </c>
      <c r="D3574" t="s">
        <v>2323</v>
      </c>
      <c r="E3574">
        <v>1</v>
      </c>
      <c r="F3574">
        <v>-2</v>
      </c>
      <c r="G3574">
        <v>-2</v>
      </c>
      <c r="H3574">
        <v>-1</v>
      </c>
      <c r="I3574">
        <v>-2</v>
      </c>
      <c r="J3574">
        <v>1</v>
      </c>
      <c r="K3574">
        <v>1</v>
      </c>
      <c r="L3574">
        <v>2</v>
      </c>
      <c r="M3574">
        <v>1</v>
      </c>
      <c r="N3574" t="s">
        <v>2778</v>
      </c>
      <c r="O3574" t="s">
        <v>2801</v>
      </c>
      <c r="P3574" t="s">
        <v>2810</v>
      </c>
      <c r="Q3574" t="s">
        <v>2813</v>
      </c>
      <c r="R3574">
        <v>0</v>
      </c>
      <c r="S3574" t="s">
        <v>202</v>
      </c>
      <c r="T3574" t="s">
        <v>202</v>
      </c>
      <c r="U3574" t="s">
        <v>202</v>
      </c>
      <c r="V3574">
        <f t="shared" si="1270"/>
        <v>1</v>
      </c>
      <c r="W3574">
        <f t="shared" si="1271"/>
        <v>0</v>
      </c>
      <c r="X3574">
        <f t="shared" si="1272"/>
        <v>0</v>
      </c>
      <c r="Y3574">
        <f t="shared" si="1273"/>
        <v>0</v>
      </c>
      <c r="Z3574">
        <f t="shared" si="1274"/>
        <v>0</v>
      </c>
      <c r="AA3574">
        <f t="shared" si="1275"/>
        <v>1</v>
      </c>
      <c r="AB3574">
        <f t="shared" si="1276"/>
        <v>1</v>
      </c>
      <c r="AC3574">
        <f t="shared" si="1277"/>
        <v>1</v>
      </c>
      <c r="AD3574">
        <f t="shared" si="1278"/>
        <v>1</v>
      </c>
      <c r="AE3574" s="4" t="s">
        <v>2828</v>
      </c>
      <c r="AF3574" s="9" t="s">
        <v>2829</v>
      </c>
      <c r="AG3574">
        <v>0</v>
      </c>
      <c r="AH3574">
        <v>1</v>
      </c>
      <c r="AI3574">
        <v>0</v>
      </c>
      <c r="AJ3574">
        <v>1</v>
      </c>
      <c r="AK3574" s="9" t="s">
        <v>2840</v>
      </c>
      <c r="AL3574">
        <f t="shared" si="1264"/>
        <v>0</v>
      </c>
      <c r="AM3574">
        <f>IF(AND(INDIRECT(AN3574)='Sample Select backend'!$C$2,INDIRECT(AO3574)=1,INDIRECT(AP3574)='Sample Select backend'!$F$2,INDIRECT(AQ3574)=1,INDIRECT(AR3574)='Sample Select backend'!$M$2),1,0)</f>
        <v>0</v>
      </c>
      <c r="AN3574" t="str">
        <f>_xlfn.CONCAT('Sample Select backend'!$C$4,ROW(AN3574))</f>
        <v>AE3574</v>
      </c>
      <c r="AO3574" s="9" t="str">
        <f>_xlfn.CONCAT('Sample Select backend'!$J$2,ROW(AO3574))</f>
        <v>AJ3574</v>
      </c>
      <c r="AP3574" t="str">
        <f>_xlfn.CONCAT('Sample Select backend'!$F$4,ROW(AP3574))</f>
        <v>AF3574</v>
      </c>
      <c r="AQ3574" t="str">
        <f>_xlfn.CONCAT('Sample Select backend'!$I$10,ROW(AQ3574))</f>
        <v>R3574</v>
      </c>
      <c r="AR3574" t="str">
        <f>_xlfn.CONCAT('Sample Select backend'!$M$4,ROW(AR3574))</f>
        <v>AK3574</v>
      </c>
      <c r="AS3574" t="str">
        <f t="shared" si="1265"/>
        <v>Trinidad and Tobago</v>
      </c>
      <c r="AT3574" s="9" t="str">
        <f t="shared" si="1266"/>
        <v>General</v>
      </c>
      <c r="AU3574">
        <f t="shared" si="1267"/>
        <v>0</v>
      </c>
      <c r="AV3574" s="9">
        <v>1</v>
      </c>
    </row>
    <row r="3575" spans="1:48" x14ac:dyDescent="0.35">
      <c r="A3575" t="s">
        <v>179</v>
      </c>
      <c r="B3575">
        <v>1</v>
      </c>
      <c r="C3575" t="s">
        <v>201</v>
      </c>
      <c r="D3575" t="s">
        <v>2313</v>
      </c>
      <c r="E3575">
        <v>2</v>
      </c>
      <c r="F3575">
        <v>2</v>
      </c>
      <c r="G3575">
        <v>2</v>
      </c>
      <c r="H3575">
        <v>-1</v>
      </c>
      <c r="I3575">
        <v>2</v>
      </c>
      <c r="J3575">
        <v>-2</v>
      </c>
      <c r="K3575">
        <v>-2</v>
      </c>
      <c r="L3575">
        <v>2</v>
      </c>
      <c r="M3575">
        <v>1</v>
      </c>
      <c r="N3575" t="s">
        <v>2778</v>
      </c>
      <c r="O3575" t="s">
        <v>2801</v>
      </c>
      <c r="P3575" t="s">
        <v>2810</v>
      </c>
      <c r="Q3575" t="s">
        <v>2813</v>
      </c>
      <c r="R3575">
        <v>0</v>
      </c>
      <c r="S3575" t="s">
        <v>202</v>
      </c>
      <c r="T3575" t="s">
        <v>202</v>
      </c>
      <c r="U3575" t="s">
        <v>202</v>
      </c>
      <c r="V3575">
        <f t="shared" si="1270"/>
        <v>1</v>
      </c>
      <c r="W3575">
        <f t="shared" si="1271"/>
        <v>1</v>
      </c>
      <c r="X3575">
        <f t="shared" si="1272"/>
        <v>1</v>
      </c>
      <c r="Y3575">
        <f t="shared" si="1273"/>
        <v>0</v>
      </c>
      <c r="Z3575">
        <f t="shared" si="1274"/>
        <v>1</v>
      </c>
      <c r="AA3575">
        <f t="shared" si="1275"/>
        <v>0</v>
      </c>
      <c r="AB3575">
        <f t="shared" si="1276"/>
        <v>0</v>
      </c>
      <c r="AC3575">
        <f t="shared" si="1277"/>
        <v>1</v>
      </c>
      <c r="AD3575">
        <f t="shared" si="1278"/>
        <v>1</v>
      </c>
      <c r="AE3575" s="4" t="s">
        <v>2828</v>
      </c>
      <c r="AF3575" s="9" t="s">
        <v>2829</v>
      </c>
      <c r="AG3575">
        <v>0</v>
      </c>
      <c r="AH3575">
        <v>1</v>
      </c>
      <c r="AI3575">
        <v>0</v>
      </c>
      <c r="AJ3575">
        <v>1</v>
      </c>
      <c r="AK3575" s="9" t="s">
        <v>2840</v>
      </c>
      <c r="AL3575">
        <f t="shared" si="1264"/>
        <v>0</v>
      </c>
      <c r="AM3575">
        <f>IF(AND(INDIRECT(AN3575)='Sample Select backend'!$C$2,INDIRECT(AO3575)=1,INDIRECT(AP3575)='Sample Select backend'!$F$2,INDIRECT(AQ3575)=1,INDIRECT(AR3575)='Sample Select backend'!$M$2),1,0)</f>
        <v>0</v>
      </c>
      <c r="AN3575" t="str">
        <f>_xlfn.CONCAT('Sample Select backend'!$C$4,ROW(AN3575))</f>
        <v>AE3575</v>
      </c>
      <c r="AO3575" s="9" t="str">
        <f>_xlfn.CONCAT('Sample Select backend'!$J$2,ROW(AO3575))</f>
        <v>AJ3575</v>
      </c>
      <c r="AP3575" t="str">
        <f>_xlfn.CONCAT('Sample Select backend'!$F$4,ROW(AP3575))</f>
        <v>AF3575</v>
      </c>
      <c r="AQ3575" t="str">
        <f>_xlfn.CONCAT('Sample Select backend'!$I$10,ROW(AQ3575))</f>
        <v>R3575</v>
      </c>
      <c r="AR3575" t="str">
        <f>_xlfn.CONCAT('Sample Select backend'!$M$4,ROW(AR3575))</f>
        <v>AK3575</v>
      </c>
      <c r="AS3575" t="str">
        <f t="shared" si="1265"/>
        <v>Trinidad and Tobago</v>
      </c>
      <c r="AT3575" s="9" t="str">
        <f t="shared" si="1266"/>
        <v>Other</v>
      </c>
      <c r="AU3575">
        <f t="shared" si="1267"/>
        <v>0</v>
      </c>
      <c r="AV3575" s="9">
        <v>1</v>
      </c>
    </row>
    <row r="3576" spans="1:48" x14ac:dyDescent="0.35">
      <c r="A3576" t="s">
        <v>179</v>
      </c>
      <c r="B3576">
        <v>1</v>
      </c>
      <c r="C3576" t="s">
        <v>206</v>
      </c>
      <c r="D3576" t="s">
        <v>2318</v>
      </c>
      <c r="E3576">
        <v>-2</v>
      </c>
      <c r="F3576">
        <v>2</v>
      </c>
      <c r="G3576">
        <v>-2</v>
      </c>
      <c r="H3576">
        <v>-1</v>
      </c>
      <c r="I3576">
        <v>-2</v>
      </c>
      <c r="J3576">
        <v>2</v>
      </c>
      <c r="K3576">
        <v>2</v>
      </c>
      <c r="L3576">
        <v>2</v>
      </c>
      <c r="M3576">
        <v>1</v>
      </c>
      <c r="N3576" t="s">
        <v>2778</v>
      </c>
      <c r="O3576" t="s">
        <v>2801</v>
      </c>
      <c r="P3576" t="s">
        <v>2810</v>
      </c>
      <c r="Q3576" t="s">
        <v>2813</v>
      </c>
      <c r="R3576">
        <v>0</v>
      </c>
      <c r="S3576" t="s">
        <v>202</v>
      </c>
      <c r="T3576" t="s">
        <v>202</v>
      </c>
      <c r="U3576" t="s">
        <v>202</v>
      </c>
      <c r="V3576">
        <f t="shared" si="1270"/>
        <v>0</v>
      </c>
      <c r="W3576">
        <f t="shared" si="1271"/>
        <v>1</v>
      </c>
      <c r="X3576">
        <f t="shared" si="1272"/>
        <v>0</v>
      </c>
      <c r="Y3576">
        <f t="shared" si="1273"/>
        <v>0</v>
      </c>
      <c r="Z3576">
        <f t="shared" si="1274"/>
        <v>0</v>
      </c>
      <c r="AA3576">
        <f t="shared" si="1275"/>
        <v>1</v>
      </c>
      <c r="AB3576">
        <f t="shared" si="1276"/>
        <v>1</v>
      </c>
      <c r="AC3576">
        <f t="shared" si="1277"/>
        <v>1</v>
      </c>
      <c r="AD3576">
        <f t="shared" si="1278"/>
        <v>1</v>
      </c>
      <c r="AE3576" s="4" t="s">
        <v>2828</v>
      </c>
      <c r="AF3576" s="9" t="s">
        <v>2829</v>
      </c>
      <c r="AG3576">
        <v>0</v>
      </c>
      <c r="AH3576">
        <v>1</v>
      </c>
      <c r="AI3576">
        <v>0</v>
      </c>
      <c r="AJ3576">
        <v>1</v>
      </c>
      <c r="AK3576" s="9" t="s">
        <v>2840</v>
      </c>
      <c r="AL3576">
        <f t="shared" si="1264"/>
        <v>0</v>
      </c>
      <c r="AM3576">
        <f>IF(AND(INDIRECT(AN3576)='Sample Select backend'!$C$2,INDIRECT(AO3576)=1,INDIRECT(AP3576)='Sample Select backend'!$F$2,INDIRECT(AQ3576)=1,INDIRECT(AR3576)='Sample Select backend'!$M$2),1,0)</f>
        <v>0</v>
      </c>
      <c r="AN3576" t="str">
        <f>_xlfn.CONCAT('Sample Select backend'!$C$4,ROW(AN3576))</f>
        <v>AE3576</v>
      </c>
      <c r="AO3576" s="9" t="str">
        <f>_xlfn.CONCAT('Sample Select backend'!$J$2,ROW(AO3576))</f>
        <v>AJ3576</v>
      </c>
      <c r="AP3576" t="str">
        <f>_xlfn.CONCAT('Sample Select backend'!$F$4,ROW(AP3576))</f>
        <v>AF3576</v>
      </c>
      <c r="AQ3576" t="str">
        <f>_xlfn.CONCAT('Sample Select backend'!$I$10,ROW(AQ3576))</f>
        <v>R3576</v>
      </c>
      <c r="AR3576" t="str">
        <f>_xlfn.CONCAT('Sample Select backend'!$M$4,ROW(AR3576))</f>
        <v>AK3576</v>
      </c>
      <c r="AS3576" t="str">
        <f t="shared" si="1265"/>
        <v>Trinidad and Tobago</v>
      </c>
      <c r="AT3576" s="9" t="str">
        <f t="shared" si="1266"/>
        <v>Tax exemption/waiver/suspension</v>
      </c>
      <c r="AU3576">
        <f t="shared" si="1267"/>
        <v>0</v>
      </c>
      <c r="AV3576" s="9">
        <v>1</v>
      </c>
    </row>
    <row r="3577" spans="1:48" x14ac:dyDescent="0.35">
      <c r="A3577" t="s">
        <v>179</v>
      </c>
      <c r="B3577">
        <v>7</v>
      </c>
      <c r="C3577">
        <v>31</v>
      </c>
      <c r="D3577" t="s">
        <v>2320</v>
      </c>
      <c r="F3577">
        <v>2</v>
      </c>
      <c r="H3577">
        <v>-1</v>
      </c>
      <c r="J3577">
        <v>1</v>
      </c>
      <c r="K3577">
        <v>1</v>
      </c>
      <c r="M3577">
        <v>1</v>
      </c>
      <c r="N3577" t="s">
        <v>2778</v>
      </c>
      <c r="O3577" t="s">
        <v>2801</v>
      </c>
      <c r="P3577" t="s">
        <v>2810</v>
      </c>
      <c r="Q3577" t="s">
        <v>2813</v>
      </c>
      <c r="R3577">
        <v>0</v>
      </c>
      <c r="S3577" t="s">
        <v>202</v>
      </c>
      <c r="T3577" t="s">
        <v>202</v>
      </c>
      <c r="U3577" t="s">
        <v>202</v>
      </c>
      <c r="V3577">
        <f t="shared" si="1270"/>
        <v>-1</v>
      </c>
      <c r="W3577">
        <f t="shared" si="1271"/>
        <v>1</v>
      </c>
      <c r="X3577">
        <f t="shared" si="1272"/>
        <v>-1</v>
      </c>
      <c r="Y3577">
        <f t="shared" si="1273"/>
        <v>0</v>
      </c>
      <c r="Z3577">
        <f t="shared" si="1274"/>
        <v>-1</v>
      </c>
      <c r="AA3577">
        <f t="shared" si="1275"/>
        <v>1</v>
      </c>
      <c r="AB3577">
        <f t="shared" si="1276"/>
        <v>1</v>
      </c>
      <c r="AC3577">
        <f t="shared" si="1277"/>
        <v>-1</v>
      </c>
      <c r="AD3577">
        <f t="shared" si="1278"/>
        <v>1</v>
      </c>
      <c r="AE3577" s="4" t="s">
        <v>2828</v>
      </c>
      <c r="AF3577" s="9" t="s">
        <v>2829</v>
      </c>
      <c r="AG3577">
        <v>0</v>
      </c>
      <c r="AH3577">
        <v>1</v>
      </c>
      <c r="AI3577">
        <v>0</v>
      </c>
      <c r="AJ3577">
        <v>1</v>
      </c>
      <c r="AK3577" s="9" t="s">
        <v>2840</v>
      </c>
      <c r="AL3577">
        <f t="shared" si="1264"/>
        <v>0</v>
      </c>
      <c r="AM3577">
        <f>IF(AND(INDIRECT(AN3577)='Sample Select backend'!$C$2,INDIRECT(AO3577)=1,INDIRECT(AP3577)='Sample Select backend'!$F$2,INDIRECT(AQ3577)=1,INDIRECT(AR3577)='Sample Select backend'!$M$2),1,0)</f>
        <v>0</v>
      </c>
      <c r="AN3577" t="str">
        <f>_xlfn.CONCAT('Sample Select backend'!$C$4,ROW(AN3577))</f>
        <v>AE3577</v>
      </c>
      <c r="AO3577" s="9" t="str">
        <f>_xlfn.CONCAT('Sample Select backend'!$J$2,ROW(AO3577))</f>
        <v>AJ3577</v>
      </c>
      <c r="AP3577" t="str">
        <f>_xlfn.CONCAT('Sample Select backend'!$F$4,ROW(AP3577))</f>
        <v>AF3577</v>
      </c>
      <c r="AQ3577" t="str">
        <f>_xlfn.CONCAT('Sample Select backend'!$I$10,ROW(AQ3577))</f>
        <v>R3577</v>
      </c>
      <c r="AR3577" t="str">
        <f>_xlfn.CONCAT('Sample Select backend'!$M$4,ROW(AR3577))</f>
        <v>AK3577</v>
      </c>
      <c r="AS3577" t="str">
        <f t="shared" si="1265"/>
        <v>Trinidad and Tobago</v>
      </c>
      <c r="AT3577" s="9">
        <f t="shared" si="1266"/>
        <v>31</v>
      </c>
      <c r="AU3577">
        <f t="shared" si="1267"/>
        <v>0</v>
      </c>
      <c r="AV3577" s="9">
        <v>1</v>
      </c>
    </row>
    <row r="3578" spans="1:48" x14ac:dyDescent="0.35">
      <c r="A3578" t="s">
        <v>179</v>
      </c>
      <c r="B3578">
        <v>2</v>
      </c>
      <c r="C3578" t="s">
        <v>201</v>
      </c>
      <c r="D3578" t="s">
        <v>2321</v>
      </c>
      <c r="E3578">
        <v>-2</v>
      </c>
      <c r="F3578">
        <v>2</v>
      </c>
      <c r="G3578">
        <v>2</v>
      </c>
      <c r="H3578">
        <v>-1</v>
      </c>
      <c r="I3578">
        <v>2</v>
      </c>
      <c r="J3578">
        <v>-2</v>
      </c>
      <c r="K3578">
        <v>-2</v>
      </c>
      <c r="L3578">
        <v>2</v>
      </c>
      <c r="M3578">
        <v>1</v>
      </c>
      <c r="N3578" t="s">
        <v>2778</v>
      </c>
      <c r="O3578" t="s">
        <v>2801</v>
      </c>
      <c r="P3578" t="s">
        <v>2810</v>
      </c>
      <c r="Q3578" t="s">
        <v>2813</v>
      </c>
      <c r="R3578">
        <v>0</v>
      </c>
      <c r="S3578" t="s">
        <v>202</v>
      </c>
      <c r="T3578" t="s">
        <v>202</v>
      </c>
      <c r="U3578" t="s">
        <v>202</v>
      </c>
      <c r="V3578">
        <f t="shared" si="1270"/>
        <v>0</v>
      </c>
      <c r="W3578">
        <f t="shared" si="1271"/>
        <v>1</v>
      </c>
      <c r="X3578">
        <f t="shared" si="1272"/>
        <v>1</v>
      </c>
      <c r="Y3578">
        <f t="shared" si="1273"/>
        <v>0</v>
      </c>
      <c r="Z3578">
        <f t="shared" si="1274"/>
        <v>1</v>
      </c>
      <c r="AA3578">
        <f t="shared" si="1275"/>
        <v>0</v>
      </c>
      <c r="AB3578">
        <f t="shared" si="1276"/>
        <v>0</v>
      </c>
      <c r="AC3578">
        <f t="shared" si="1277"/>
        <v>1</v>
      </c>
      <c r="AD3578">
        <f t="shared" si="1278"/>
        <v>1</v>
      </c>
      <c r="AE3578" s="4" t="s">
        <v>2828</v>
      </c>
      <c r="AF3578" s="9" t="s">
        <v>2829</v>
      </c>
      <c r="AG3578">
        <v>0</v>
      </c>
      <c r="AH3578">
        <v>1</v>
      </c>
      <c r="AI3578">
        <v>0</v>
      </c>
      <c r="AJ3578">
        <v>1</v>
      </c>
      <c r="AK3578" s="9" t="s">
        <v>2840</v>
      </c>
      <c r="AL3578">
        <f t="shared" si="1264"/>
        <v>0</v>
      </c>
      <c r="AM3578">
        <f>IF(AND(INDIRECT(AN3578)='Sample Select backend'!$C$2,INDIRECT(AO3578)=1,INDIRECT(AP3578)='Sample Select backend'!$F$2,INDIRECT(AQ3578)=1,INDIRECT(AR3578)='Sample Select backend'!$M$2),1,0)</f>
        <v>0</v>
      </c>
      <c r="AN3578" t="str">
        <f>_xlfn.CONCAT('Sample Select backend'!$C$4,ROW(AN3578))</f>
        <v>AE3578</v>
      </c>
      <c r="AO3578" s="9" t="str">
        <f>_xlfn.CONCAT('Sample Select backend'!$J$2,ROW(AO3578))</f>
        <v>AJ3578</v>
      </c>
      <c r="AP3578" t="str">
        <f>_xlfn.CONCAT('Sample Select backend'!$F$4,ROW(AP3578))</f>
        <v>AF3578</v>
      </c>
      <c r="AQ3578" t="str">
        <f>_xlfn.CONCAT('Sample Select backend'!$I$10,ROW(AQ3578))</f>
        <v>R3578</v>
      </c>
      <c r="AR3578" t="str">
        <f>_xlfn.CONCAT('Sample Select backend'!$M$4,ROW(AR3578))</f>
        <v>AK3578</v>
      </c>
      <c r="AS3578" t="str">
        <f t="shared" si="1265"/>
        <v>Trinidad and Tobago</v>
      </c>
      <c r="AT3578" s="9" t="str">
        <f t="shared" si="1266"/>
        <v>Other</v>
      </c>
      <c r="AU3578">
        <f t="shared" si="1267"/>
        <v>0</v>
      </c>
      <c r="AV3578" s="9">
        <v>1</v>
      </c>
    </row>
    <row r="3579" spans="1:48" x14ac:dyDescent="0.35">
      <c r="A3579" t="s">
        <v>180</v>
      </c>
      <c r="B3579">
        <v>6</v>
      </c>
      <c r="C3579">
        <v>25</v>
      </c>
      <c r="D3579" t="s">
        <v>2330</v>
      </c>
      <c r="F3579">
        <v>2</v>
      </c>
      <c r="G3579">
        <v>-2</v>
      </c>
      <c r="H3579">
        <v>-1</v>
      </c>
      <c r="I3579">
        <v>2</v>
      </c>
      <c r="J3579">
        <v>1</v>
      </c>
      <c r="K3579">
        <v>1</v>
      </c>
      <c r="L3579">
        <v>2</v>
      </c>
      <c r="M3579">
        <v>1</v>
      </c>
      <c r="N3579" t="s">
        <v>2779</v>
      </c>
      <c r="O3579" t="s">
        <v>2804</v>
      </c>
      <c r="P3579" t="s">
        <v>2810</v>
      </c>
      <c r="Q3579" t="s">
        <v>2815</v>
      </c>
      <c r="R3579">
        <v>0</v>
      </c>
      <c r="S3579">
        <v>-8.82</v>
      </c>
      <c r="T3579">
        <v>-6.18</v>
      </c>
      <c r="U3579">
        <v>87.17</v>
      </c>
      <c r="V3579">
        <f t="shared" si="1270"/>
        <v>-1</v>
      </c>
      <c r="W3579">
        <f t="shared" si="1271"/>
        <v>1</v>
      </c>
      <c r="X3579">
        <f t="shared" si="1272"/>
        <v>0</v>
      </c>
      <c r="Y3579">
        <f t="shared" si="1273"/>
        <v>0</v>
      </c>
      <c r="Z3579">
        <f t="shared" si="1274"/>
        <v>1</v>
      </c>
      <c r="AA3579">
        <f t="shared" si="1275"/>
        <v>1</v>
      </c>
      <c r="AB3579">
        <f t="shared" si="1276"/>
        <v>1</v>
      </c>
      <c r="AC3579">
        <f t="shared" si="1277"/>
        <v>1</v>
      </c>
      <c r="AD3579">
        <f t="shared" si="1278"/>
        <v>1</v>
      </c>
      <c r="AE3579" s="4" t="s">
        <v>2828</v>
      </c>
      <c r="AF3579" s="9" t="s">
        <v>2829</v>
      </c>
      <c r="AG3579">
        <v>0</v>
      </c>
      <c r="AH3579">
        <v>1</v>
      </c>
      <c r="AI3579">
        <v>0</v>
      </c>
      <c r="AJ3579">
        <v>1</v>
      </c>
      <c r="AK3579" s="9" t="s">
        <v>2840</v>
      </c>
      <c r="AL3579">
        <f t="shared" si="1264"/>
        <v>0</v>
      </c>
      <c r="AM3579">
        <f>IF(AND(INDIRECT(AN3579)='Sample Select backend'!$C$2,INDIRECT(AO3579)=1,INDIRECT(AP3579)='Sample Select backend'!$F$2,INDIRECT(AQ3579)=1,INDIRECT(AR3579)='Sample Select backend'!$M$2),1,0)</f>
        <v>0</v>
      </c>
      <c r="AN3579" t="str">
        <f>_xlfn.CONCAT('Sample Select backend'!$C$4,ROW(AN3579))</f>
        <v>AE3579</v>
      </c>
      <c r="AO3579" s="9" t="str">
        <f>_xlfn.CONCAT('Sample Select backend'!$J$2,ROW(AO3579))</f>
        <v>AJ3579</v>
      </c>
      <c r="AP3579" t="str">
        <f>_xlfn.CONCAT('Sample Select backend'!$F$4,ROW(AP3579))</f>
        <v>AF3579</v>
      </c>
      <c r="AQ3579" t="str">
        <f>_xlfn.CONCAT('Sample Select backend'!$I$10,ROW(AQ3579))</f>
        <v>R3579</v>
      </c>
      <c r="AR3579" t="str">
        <f>_xlfn.CONCAT('Sample Select backend'!$M$4,ROW(AR3579))</f>
        <v>AK3579</v>
      </c>
      <c r="AS3579" t="str">
        <f t="shared" si="1265"/>
        <v>Tunisia</v>
      </c>
      <c r="AT3579" s="9">
        <f t="shared" si="1266"/>
        <v>25</v>
      </c>
      <c r="AU3579">
        <f t="shared" si="1267"/>
        <v>1</v>
      </c>
      <c r="AV3579" s="9">
        <v>1</v>
      </c>
    </row>
    <row r="3580" spans="1:48" x14ac:dyDescent="0.35">
      <c r="A3580" t="s">
        <v>180</v>
      </c>
      <c r="B3580">
        <v>1</v>
      </c>
      <c r="C3580">
        <v>5</v>
      </c>
      <c r="D3580" t="s">
        <v>2343</v>
      </c>
      <c r="E3580">
        <v>-2</v>
      </c>
      <c r="F3580">
        <v>2</v>
      </c>
      <c r="G3580">
        <v>2</v>
      </c>
      <c r="H3580">
        <v>2</v>
      </c>
      <c r="I3580">
        <v>2</v>
      </c>
      <c r="J3580">
        <v>2</v>
      </c>
      <c r="K3580">
        <v>1</v>
      </c>
      <c r="L3580">
        <v>2</v>
      </c>
      <c r="M3580">
        <v>1</v>
      </c>
      <c r="N3580" t="s">
        <v>2779</v>
      </c>
      <c r="O3580" t="s">
        <v>2804</v>
      </c>
      <c r="P3580" t="s">
        <v>2810</v>
      </c>
      <c r="Q3580" t="s">
        <v>2815</v>
      </c>
      <c r="R3580">
        <v>0</v>
      </c>
      <c r="S3580">
        <v>-8.82</v>
      </c>
      <c r="T3580">
        <v>-6.18</v>
      </c>
      <c r="U3580">
        <v>87.17</v>
      </c>
      <c r="V3580">
        <f t="shared" si="1270"/>
        <v>0</v>
      </c>
      <c r="W3580">
        <f t="shared" si="1271"/>
        <v>1</v>
      </c>
      <c r="X3580">
        <f t="shared" si="1272"/>
        <v>1</v>
      </c>
      <c r="Y3580">
        <f t="shared" si="1273"/>
        <v>1</v>
      </c>
      <c r="Z3580">
        <f t="shared" si="1274"/>
        <v>1</v>
      </c>
      <c r="AA3580">
        <f t="shared" si="1275"/>
        <v>1</v>
      </c>
      <c r="AB3580">
        <f t="shared" si="1276"/>
        <v>1</v>
      </c>
      <c r="AC3580">
        <f t="shared" si="1277"/>
        <v>1</v>
      </c>
      <c r="AD3580">
        <f t="shared" si="1278"/>
        <v>1</v>
      </c>
      <c r="AE3580" s="4" t="s">
        <v>2828</v>
      </c>
      <c r="AF3580" s="9" t="s">
        <v>2829</v>
      </c>
      <c r="AG3580">
        <v>0</v>
      </c>
      <c r="AH3580">
        <v>1</v>
      </c>
      <c r="AI3580">
        <v>0</v>
      </c>
      <c r="AJ3580">
        <v>1</v>
      </c>
      <c r="AK3580" s="9" t="s">
        <v>2840</v>
      </c>
      <c r="AL3580">
        <f t="shared" si="1264"/>
        <v>0</v>
      </c>
      <c r="AM3580">
        <f>IF(AND(INDIRECT(AN3580)='Sample Select backend'!$C$2,INDIRECT(AO3580)=1,INDIRECT(AP3580)='Sample Select backend'!$F$2,INDIRECT(AQ3580)=1,INDIRECT(AR3580)='Sample Select backend'!$M$2),1,0)</f>
        <v>0</v>
      </c>
      <c r="AN3580" t="str">
        <f>_xlfn.CONCAT('Sample Select backend'!$C$4,ROW(AN3580))</f>
        <v>AE3580</v>
      </c>
      <c r="AO3580" s="9" t="str">
        <f>_xlfn.CONCAT('Sample Select backend'!$J$2,ROW(AO3580))</f>
        <v>AJ3580</v>
      </c>
      <c r="AP3580" t="str">
        <f>_xlfn.CONCAT('Sample Select backend'!$F$4,ROW(AP3580))</f>
        <v>AF3580</v>
      </c>
      <c r="AQ3580" t="str">
        <f>_xlfn.CONCAT('Sample Select backend'!$I$10,ROW(AQ3580))</f>
        <v>R3580</v>
      </c>
      <c r="AR3580" t="str">
        <f>_xlfn.CONCAT('Sample Select backend'!$M$4,ROW(AR3580))</f>
        <v>AK3580</v>
      </c>
      <c r="AS3580" t="str">
        <f t="shared" si="1265"/>
        <v>Tunisia</v>
      </c>
      <c r="AT3580" s="9">
        <f t="shared" si="1266"/>
        <v>5</v>
      </c>
      <c r="AU3580">
        <f t="shared" si="1267"/>
        <v>0</v>
      </c>
      <c r="AV3580" s="9">
        <v>1</v>
      </c>
    </row>
    <row r="3581" spans="1:48" x14ac:dyDescent="0.35">
      <c r="A3581" t="s">
        <v>180</v>
      </c>
      <c r="B3581">
        <v>1</v>
      </c>
      <c r="C3581">
        <v>12</v>
      </c>
      <c r="D3581" t="s">
        <v>2342</v>
      </c>
      <c r="E3581">
        <v>-2</v>
      </c>
      <c r="F3581">
        <v>2</v>
      </c>
      <c r="G3581">
        <v>-2</v>
      </c>
      <c r="I3581">
        <v>-2</v>
      </c>
      <c r="J3581">
        <v>2</v>
      </c>
      <c r="K3581">
        <v>2</v>
      </c>
      <c r="L3581">
        <v>2</v>
      </c>
      <c r="M3581">
        <v>1</v>
      </c>
      <c r="N3581" t="s">
        <v>2779</v>
      </c>
      <c r="O3581" t="s">
        <v>2804</v>
      </c>
      <c r="P3581" t="s">
        <v>2810</v>
      </c>
      <c r="Q3581" t="s">
        <v>2815</v>
      </c>
      <c r="R3581">
        <v>0</v>
      </c>
      <c r="S3581">
        <v>-8.82</v>
      </c>
      <c r="T3581">
        <v>-6.18</v>
      </c>
      <c r="U3581">
        <v>87.17</v>
      </c>
      <c r="V3581">
        <f t="shared" si="1270"/>
        <v>0</v>
      </c>
      <c r="W3581">
        <f t="shared" si="1271"/>
        <v>1</v>
      </c>
      <c r="X3581">
        <f t="shared" si="1272"/>
        <v>0</v>
      </c>
      <c r="Y3581">
        <f t="shared" si="1273"/>
        <v>-1</v>
      </c>
      <c r="Z3581">
        <f t="shared" si="1274"/>
        <v>0</v>
      </c>
      <c r="AA3581">
        <f t="shared" si="1275"/>
        <v>1</v>
      </c>
      <c r="AB3581">
        <f t="shared" si="1276"/>
        <v>1</v>
      </c>
      <c r="AC3581">
        <f t="shared" si="1277"/>
        <v>1</v>
      </c>
      <c r="AD3581">
        <f t="shared" si="1278"/>
        <v>1</v>
      </c>
      <c r="AE3581" s="4" t="s">
        <v>2828</v>
      </c>
      <c r="AF3581" s="9" t="s">
        <v>2829</v>
      </c>
      <c r="AG3581">
        <v>0</v>
      </c>
      <c r="AH3581">
        <v>1</v>
      </c>
      <c r="AI3581">
        <v>0</v>
      </c>
      <c r="AJ3581">
        <v>1</v>
      </c>
      <c r="AK3581" s="9" t="s">
        <v>2840</v>
      </c>
      <c r="AL3581">
        <f t="shared" si="1264"/>
        <v>0</v>
      </c>
      <c r="AM3581">
        <f>IF(AND(INDIRECT(AN3581)='Sample Select backend'!$C$2,INDIRECT(AO3581)=1,INDIRECT(AP3581)='Sample Select backend'!$F$2,INDIRECT(AQ3581)=1,INDIRECT(AR3581)='Sample Select backend'!$M$2),1,0)</f>
        <v>0</v>
      </c>
      <c r="AN3581" t="str">
        <f>_xlfn.CONCAT('Sample Select backend'!$C$4,ROW(AN3581))</f>
        <v>AE3581</v>
      </c>
      <c r="AO3581" s="9" t="str">
        <f>_xlfn.CONCAT('Sample Select backend'!$J$2,ROW(AO3581))</f>
        <v>AJ3581</v>
      </c>
      <c r="AP3581" t="str">
        <f>_xlfn.CONCAT('Sample Select backend'!$F$4,ROW(AP3581))</f>
        <v>AF3581</v>
      </c>
      <c r="AQ3581" t="str">
        <f>_xlfn.CONCAT('Sample Select backend'!$I$10,ROW(AQ3581))</f>
        <v>R3581</v>
      </c>
      <c r="AR3581" t="str">
        <f>_xlfn.CONCAT('Sample Select backend'!$M$4,ROW(AR3581))</f>
        <v>AK3581</v>
      </c>
      <c r="AS3581" t="str">
        <f t="shared" si="1265"/>
        <v>Tunisia</v>
      </c>
      <c r="AT3581" s="9">
        <f t="shared" si="1266"/>
        <v>12</v>
      </c>
      <c r="AU3581">
        <f t="shared" si="1267"/>
        <v>0</v>
      </c>
      <c r="AV3581" s="9">
        <v>0</v>
      </c>
    </row>
    <row r="3582" spans="1:48" x14ac:dyDescent="0.35">
      <c r="A3582" t="s">
        <v>180</v>
      </c>
      <c r="B3582">
        <v>1</v>
      </c>
      <c r="C3582" t="s">
        <v>201</v>
      </c>
      <c r="D3582" t="s">
        <v>2333</v>
      </c>
      <c r="E3582">
        <v>-2</v>
      </c>
      <c r="F3582">
        <v>2</v>
      </c>
      <c r="G3582">
        <v>-2</v>
      </c>
      <c r="I3582">
        <v>-2</v>
      </c>
      <c r="J3582">
        <v>2</v>
      </c>
      <c r="K3582">
        <v>2</v>
      </c>
      <c r="L3582">
        <v>2</v>
      </c>
      <c r="M3582">
        <v>1</v>
      </c>
      <c r="N3582" t="s">
        <v>2779</v>
      </c>
      <c r="O3582" t="s">
        <v>2804</v>
      </c>
      <c r="P3582" t="s">
        <v>2810</v>
      </c>
      <c r="Q3582" t="s">
        <v>2815</v>
      </c>
      <c r="R3582">
        <v>0</v>
      </c>
      <c r="S3582">
        <v>-8.82</v>
      </c>
      <c r="T3582">
        <v>-6.18</v>
      </c>
      <c r="U3582">
        <v>87.17</v>
      </c>
      <c r="V3582">
        <f t="shared" si="1270"/>
        <v>0</v>
      </c>
      <c r="W3582">
        <f t="shared" si="1271"/>
        <v>1</v>
      </c>
      <c r="X3582">
        <f t="shared" si="1272"/>
        <v>0</v>
      </c>
      <c r="Y3582">
        <f t="shared" si="1273"/>
        <v>-1</v>
      </c>
      <c r="Z3582">
        <f t="shared" si="1274"/>
        <v>0</v>
      </c>
      <c r="AA3582">
        <f t="shared" si="1275"/>
        <v>1</v>
      </c>
      <c r="AB3582">
        <f t="shared" si="1276"/>
        <v>1</v>
      </c>
      <c r="AC3582">
        <f t="shared" si="1277"/>
        <v>1</v>
      </c>
      <c r="AD3582">
        <f t="shared" si="1278"/>
        <v>1</v>
      </c>
      <c r="AE3582" s="4" t="s">
        <v>2828</v>
      </c>
      <c r="AF3582" s="9" t="s">
        <v>2829</v>
      </c>
      <c r="AG3582">
        <v>0</v>
      </c>
      <c r="AH3582">
        <v>1</v>
      </c>
      <c r="AI3582">
        <v>0</v>
      </c>
      <c r="AJ3582">
        <v>1</v>
      </c>
      <c r="AK3582" s="9" t="s">
        <v>2840</v>
      </c>
      <c r="AL3582">
        <f t="shared" si="1264"/>
        <v>0</v>
      </c>
      <c r="AM3582">
        <f>IF(AND(INDIRECT(AN3582)='Sample Select backend'!$C$2,INDIRECT(AO3582)=1,INDIRECT(AP3582)='Sample Select backend'!$F$2,INDIRECT(AQ3582)=1,INDIRECT(AR3582)='Sample Select backend'!$M$2),1,0)</f>
        <v>0</v>
      </c>
      <c r="AN3582" t="str">
        <f>_xlfn.CONCAT('Sample Select backend'!$C$4,ROW(AN3582))</f>
        <v>AE3582</v>
      </c>
      <c r="AO3582" s="9" t="str">
        <f>_xlfn.CONCAT('Sample Select backend'!$J$2,ROW(AO3582))</f>
        <v>AJ3582</v>
      </c>
      <c r="AP3582" t="str">
        <f>_xlfn.CONCAT('Sample Select backend'!$F$4,ROW(AP3582))</f>
        <v>AF3582</v>
      </c>
      <c r="AQ3582" t="str">
        <f>_xlfn.CONCAT('Sample Select backend'!$I$10,ROW(AQ3582))</f>
        <v>R3582</v>
      </c>
      <c r="AR3582" t="str">
        <f>_xlfn.CONCAT('Sample Select backend'!$M$4,ROW(AR3582))</f>
        <v>AK3582</v>
      </c>
      <c r="AS3582" t="str">
        <f t="shared" si="1265"/>
        <v>Tunisia</v>
      </c>
      <c r="AT3582" s="9" t="str">
        <f t="shared" si="1266"/>
        <v>Other</v>
      </c>
      <c r="AU3582">
        <f t="shared" si="1267"/>
        <v>0</v>
      </c>
      <c r="AV3582" s="9">
        <v>1</v>
      </c>
    </row>
    <row r="3583" spans="1:48" x14ac:dyDescent="0.35">
      <c r="A3583" t="s">
        <v>180</v>
      </c>
      <c r="B3583">
        <v>8</v>
      </c>
      <c r="C3583" t="s">
        <v>202</v>
      </c>
      <c r="D3583" t="s">
        <v>2339</v>
      </c>
      <c r="N3583" t="s">
        <v>2779</v>
      </c>
      <c r="O3583" t="s">
        <v>2804</v>
      </c>
      <c r="P3583" t="s">
        <v>2810</v>
      </c>
      <c r="Q3583" t="s">
        <v>2815</v>
      </c>
      <c r="R3583">
        <v>0</v>
      </c>
      <c r="S3583">
        <v>-8.82</v>
      </c>
      <c r="T3583">
        <v>-6.18</v>
      </c>
      <c r="U3583">
        <v>87.17</v>
      </c>
      <c r="V3583">
        <f t="shared" si="1270"/>
        <v>-1</v>
      </c>
      <c r="W3583">
        <f t="shared" si="1271"/>
        <v>-1</v>
      </c>
      <c r="X3583">
        <f t="shared" si="1272"/>
        <v>-1</v>
      </c>
      <c r="Y3583">
        <f t="shared" si="1273"/>
        <v>-1</v>
      </c>
      <c r="Z3583">
        <f t="shared" si="1274"/>
        <v>-1</v>
      </c>
      <c r="AA3583">
        <f t="shared" si="1275"/>
        <v>-1</v>
      </c>
      <c r="AB3583">
        <f t="shared" si="1276"/>
        <v>-1</v>
      </c>
      <c r="AC3583">
        <f t="shared" si="1277"/>
        <v>-1</v>
      </c>
      <c r="AD3583">
        <f t="shared" si="1278"/>
        <v>-1</v>
      </c>
      <c r="AE3583" s="4" t="s">
        <v>2828</v>
      </c>
      <c r="AF3583" s="9" t="s">
        <v>2829</v>
      </c>
      <c r="AG3583">
        <v>0</v>
      </c>
      <c r="AH3583">
        <v>1</v>
      </c>
      <c r="AI3583">
        <v>0</v>
      </c>
      <c r="AJ3583">
        <v>1</v>
      </c>
      <c r="AK3583" s="9" t="s">
        <v>2840</v>
      </c>
      <c r="AL3583">
        <f t="shared" si="1264"/>
        <v>0</v>
      </c>
      <c r="AM3583">
        <f>IF(AND(INDIRECT(AN3583)='Sample Select backend'!$C$2,INDIRECT(AO3583)=1,INDIRECT(AP3583)='Sample Select backend'!$F$2,INDIRECT(AQ3583)=1,INDIRECT(AR3583)='Sample Select backend'!$M$2),1,0)</f>
        <v>0</v>
      </c>
      <c r="AN3583" t="str">
        <f>_xlfn.CONCAT('Sample Select backend'!$C$4,ROW(AN3583))</f>
        <v>AE3583</v>
      </c>
      <c r="AO3583" s="9" t="str">
        <f>_xlfn.CONCAT('Sample Select backend'!$J$2,ROW(AO3583))</f>
        <v>AJ3583</v>
      </c>
      <c r="AP3583" t="str">
        <f>_xlfn.CONCAT('Sample Select backend'!$F$4,ROW(AP3583))</f>
        <v>AF3583</v>
      </c>
      <c r="AQ3583" t="str">
        <f>_xlfn.CONCAT('Sample Select backend'!$I$10,ROW(AQ3583))</f>
        <v>R3583</v>
      </c>
      <c r="AR3583" t="str">
        <f>_xlfn.CONCAT('Sample Select backend'!$M$4,ROW(AR3583))</f>
        <v>AK3583</v>
      </c>
      <c r="AS3583" t="str">
        <f t="shared" si="1265"/>
        <v>Tunisia</v>
      </c>
      <c r="AT3583" s="9" t="str">
        <f t="shared" si="1266"/>
        <v>Other</v>
      </c>
      <c r="AU3583">
        <f t="shared" si="1267"/>
        <v>0</v>
      </c>
      <c r="AV3583" s="9">
        <v>1</v>
      </c>
    </row>
    <row r="3584" spans="1:48" x14ac:dyDescent="0.35">
      <c r="A3584" t="s">
        <v>180</v>
      </c>
      <c r="B3584">
        <v>1</v>
      </c>
      <c r="C3584" t="s">
        <v>201</v>
      </c>
      <c r="D3584" t="s">
        <v>2341</v>
      </c>
      <c r="E3584">
        <v>2</v>
      </c>
      <c r="F3584">
        <v>2</v>
      </c>
      <c r="G3584">
        <v>-2</v>
      </c>
      <c r="H3584">
        <v>-1</v>
      </c>
      <c r="I3584">
        <v>-2</v>
      </c>
      <c r="J3584">
        <v>2</v>
      </c>
      <c r="K3584">
        <v>-2</v>
      </c>
      <c r="M3584">
        <v>1</v>
      </c>
      <c r="N3584" t="s">
        <v>2779</v>
      </c>
      <c r="O3584" t="s">
        <v>2804</v>
      </c>
      <c r="P3584" t="s">
        <v>2810</v>
      </c>
      <c r="Q3584" t="s">
        <v>2815</v>
      </c>
      <c r="R3584">
        <v>0</v>
      </c>
      <c r="S3584">
        <v>-8.82</v>
      </c>
      <c r="T3584">
        <v>-6.18</v>
      </c>
      <c r="U3584">
        <v>87.17</v>
      </c>
      <c r="V3584">
        <f t="shared" si="1270"/>
        <v>1</v>
      </c>
      <c r="W3584">
        <f t="shared" si="1271"/>
        <v>1</v>
      </c>
      <c r="X3584">
        <f t="shared" si="1272"/>
        <v>0</v>
      </c>
      <c r="Y3584">
        <f t="shared" si="1273"/>
        <v>0</v>
      </c>
      <c r="Z3584">
        <f t="shared" si="1274"/>
        <v>0</v>
      </c>
      <c r="AA3584">
        <f t="shared" si="1275"/>
        <v>1</v>
      </c>
      <c r="AB3584">
        <f t="shared" si="1276"/>
        <v>0</v>
      </c>
      <c r="AC3584">
        <f t="shared" si="1277"/>
        <v>-1</v>
      </c>
      <c r="AD3584">
        <f t="shared" si="1278"/>
        <v>1</v>
      </c>
      <c r="AE3584" s="4" t="s">
        <v>2828</v>
      </c>
      <c r="AF3584" s="9" t="s">
        <v>2829</v>
      </c>
      <c r="AG3584">
        <v>0</v>
      </c>
      <c r="AH3584">
        <v>1</v>
      </c>
      <c r="AI3584">
        <v>0</v>
      </c>
      <c r="AJ3584">
        <v>1</v>
      </c>
      <c r="AK3584" s="9" t="s">
        <v>2840</v>
      </c>
      <c r="AL3584">
        <f t="shared" si="1264"/>
        <v>0</v>
      </c>
      <c r="AM3584">
        <f>IF(AND(INDIRECT(AN3584)='Sample Select backend'!$C$2,INDIRECT(AO3584)=1,INDIRECT(AP3584)='Sample Select backend'!$F$2,INDIRECT(AQ3584)=1,INDIRECT(AR3584)='Sample Select backend'!$M$2),1,0)</f>
        <v>0</v>
      </c>
      <c r="AN3584" t="str">
        <f>_xlfn.CONCAT('Sample Select backend'!$C$4,ROW(AN3584))</f>
        <v>AE3584</v>
      </c>
      <c r="AO3584" s="9" t="str">
        <f>_xlfn.CONCAT('Sample Select backend'!$J$2,ROW(AO3584))</f>
        <v>AJ3584</v>
      </c>
      <c r="AP3584" t="str">
        <f>_xlfn.CONCAT('Sample Select backend'!$F$4,ROW(AP3584))</f>
        <v>AF3584</v>
      </c>
      <c r="AQ3584" t="str">
        <f>_xlfn.CONCAT('Sample Select backend'!$I$10,ROW(AQ3584))</f>
        <v>R3584</v>
      </c>
      <c r="AR3584" t="str">
        <f>_xlfn.CONCAT('Sample Select backend'!$M$4,ROW(AR3584))</f>
        <v>AK3584</v>
      </c>
      <c r="AS3584" t="str">
        <f t="shared" si="1265"/>
        <v>Tunisia</v>
      </c>
      <c r="AT3584" s="9" t="str">
        <f t="shared" si="1266"/>
        <v>Other</v>
      </c>
      <c r="AU3584">
        <f t="shared" si="1267"/>
        <v>0</v>
      </c>
      <c r="AV3584" s="9">
        <v>1</v>
      </c>
    </row>
    <row r="3585" spans="1:48" x14ac:dyDescent="0.35">
      <c r="A3585" t="s">
        <v>180</v>
      </c>
      <c r="B3585">
        <v>7</v>
      </c>
      <c r="C3585">
        <v>30</v>
      </c>
      <c r="D3585" t="s">
        <v>2331</v>
      </c>
      <c r="E3585">
        <v>2</v>
      </c>
      <c r="F3585">
        <v>2</v>
      </c>
      <c r="G3585">
        <v>2</v>
      </c>
      <c r="H3585">
        <v>2</v>
      </c>
      <c r="I3585">
        <v>1</v>
      </c>
      <c r="J3585">
        <v>1</v>
      </c>
      <c r="K3585">
        <v>1</v>
      </c>
      <c r="L3585">
        <v>2</v>
      </c>
      <c r="M3585">
        <v>1</v>
      </c>
      <c r="N3585" t="s">
        <v>2779</v>
      </c>
      <c r="O3585" t="s">
        <v>2804</v>
      </c>
      <c r="P3585" t="s">
        <v>2810</v>
      </c>
      <c r="Q3585" t="s">
        <v>2815</v>
      </c>
      <c r="R3585">
        <v>0</v>
      </c>
      <c r="S3585">
        <v>-8.82</v>
      </c>
      <c r="T3585">
        <v>-6.18</v>
      </c>
      <c r="U3585">
        <v>87.17</v>
      </c>
      <c r="V3585">
        <f t="shared" si="1270"/>
        <v>1</v>
      </c>
      <c r="W3585">
        <f t="shared" si="1271"/>
        <v>1</v>
      </c>
      <c r="X3585">
        <f t="shared" si="1272"/>
        <v>1</v>
      </c>
      <c r="Y3585">
        <f t="shared" si="1273"/>
        <v>1</v>
      </c>
      <c r="Z3585">
        <f t="shared" si="1274"/>
        <v>1</v>
      </c>
      <c r="AA3585">
        <f t="shared" si="1275"/>
        <v>1</v>
      </c>
      <c r="AB3585">
        <f t="shared" si="1276"/>
        <v>1</v>
      </c>
      <c r="AC3585">
        <f t="shared" si="1277"/>
        <v>1</v>
      </c>
      <c r="AD3585">
        <f t="shared" si="1278"/>
        <v>1</v>
      </c>
      <c r="AE3585" s="4" t="s">
        <v>2828</v>
      </c>
      <c r="AF3585" s="9" t="s">
        <v>2829</v>
      </c>
      <c r="AG3585">
        <v>0</v>
      </c>
      <c r="AH3585">
        <v>1</v>
      </c>
      <c r="AI3585">
        <v>0</v>
      </c>
      <c r="AJ3585">
        <v>1</v>
      </c>
      <c r="AK3585" s="9" t="s">
        <v>2840</v>
      </c>
      <c r="AL3585">
        <f t="shared" si="1264"/>
        <v>0</v>
      </c>
      <c r="AM3585">
        <f>IF(AND(INDIRECT(AN3585)='Sample Select backend'!$C$2,INDIRECT(AO3585)=1,INDIRECT(AP3585)='Sample Select backend'!$F$2,INDIRECT(AQ3585)=1,INDIRECT(AR3585)='Sample Select backend'!$M$2),1,0)</f>
        <v>0</v>
      </c>
      <c r="AN3585" t="str">
        <f>_xlfn.CONCAT('Sample Select backend'!$C$4,ROW(AN3585))</f>
        <v>AE3585</v>
      </c>
      <c r="AO3585" s="9" t="str">
        <f>_xlfn.CONCAT('Sample Select backend'!$J$2,ROW(AO3585))</f>
        <v>AJ3585</v>
      </c>
      <c r="AP3585" t="str">
        <f>_xlfn.CONCAT('Sample Select backend'!$F$4,ROW(AP3585))</f>
        <v>AF3585</v>
      </c>
      <c r="AQ3585" t="str">
        <f>_xlfn.CONCAT('Sample Select backend'!$I$10,ROW(AQ3585))</f>
        <v>R3585</v>
      </c>
      <c r="AR3585" t="str">
        <f>_xlfn.CONCAT('Sample Select backend'!$M$4,ROW(AR3585))</f>
        <v>AK3585</v>
      </c>
      <c r="AS3585" t="str">
        <f t="shared" si="1265"/>
        <v>Tunisia</v>
      </c>
      <c r="AT3585" s="9">
        <f t="shared" si="1266"/>
        <v>30</v>
      </c>
      <c r="AU3585">
        <f t="shared" si="1267"/>
        <v>0</v>
      </c>
      <c r="AV3585" s="9">
        <v>1</v>
      </c>
    </row>
    <row r="3586" spans="1:48" x14ac:dyDescent="0.35">
      <c r="A3586" t="s">
        <v>180</v>
      </c>
      <c r="B3586">
        <v>6</v>
      </c>
      <c r="C3586">
        <v>26</v>
      </c>
      <c r="D3586" t="s">
        <v>2340</v>
      </c>
      <c r="E3586">
        <v>2</v>
      </c>
      <c r="F3586">
        <v>2</v>
      </c>
      <c r="G3586">
        <v>-2</v>
      </c>
      <c r="H3586">
        <v>-1</v>
      </c>
      <c r="I3586">
        <v>-2</v>
      </c>
      <c r="J3586">
        <v>-2</v>
      </c>
      <c r="K3586">
        <v>2</v>
      </c>
      <c r="L3586">
        <v>-2</v>
      </c>
      <c r="M3586">
        <v>1</v>
      </c>
      <c r="N3586" t="s">
        <v>2779</v>
      </c>
      <c r="O3586" t="s">
        <v>2804</v>
      </c>
      <c r="P3586" t="s">
        <v>2810</v>
      </c>
      <c r="Q3586" t="s">
        <v>2815</v>
      </c>
      <c r="R3586">
        <v>0</v>
      </c>
      <c r="S3586">
        <v>-8.82</v>
      </c>
      <c r="T3586">
        <v>-6.18</v>
      </c>
      <c r="U3586">
        <v>87.17</v>
      </c>
      <c r="V3586">
        <f t="shared" si="1270"/>
        <v>1</v>
      </c>
      <c r="W3586">
        <f t="shared" si="1271"/>
        <v>1</v>
      </c>
      <c r="X3586">
        <f t="shared" si="1272"/>
        <v>0</v>
      </c>
      <c r="Y3586">
        <f t="shared" si="1273"/>
        <v>0</v>
      </c>
      <c r="Z3586">
        <f t="shared" si="1274"/>
        <v>0</v>
      </c>
      <c r="AA3586">
        <f t="shared" si="1275"/>
        <v>0</v>
      </c>
      <c r="AB3586">
        <f t="shared" si="1276"/>
        <v>1</v>
      </c>
      <c r="AC3586">
        <f t="shared" si="1277"/>
        <v>0</v>
      </c>
      <c r="AD3586">
        <f t="shared" si="1278"/>
        <v>1</v>
      </c>
      <c r="AE3586" s="4" t="s">
        <v>2828</v>
      </c>
      <c r="AF3586" s="9" t="s">
        <v>2829</v>
      </c>
      <c r="AG3586">
        <v>0</v>
      </c>
      <c r="AH3586">
        <v>1</v>
      </c>
      <c r="AI3586">
        <v>0</v>
      </c>
      <c r="AJ3586">
        <v>1</v>
      </c>
      <c r="AK3586" s="9" t="s">
        <v>2840</v>
      </c>
      <c r="AL3586">
        <f t="shared" ref="AL3586:AL3649" si="1279">IF(OR(B3586="other",B3586="international",B3586="Transfers",B3586="expenditure"),1,0)</f>
        <v>0</v>
      </c>
      <c r="AM3586">
        <f>IF(AND(INDIRECT(AN3586)='Sample Select backend'!$C$2,INDIRECT(AO3586)=1,INDIRECT(AP3586)='Sample Select backend'!$F$2,INDIRECT(AQ3586)=1,INDIRECT(AR3586)='Sample Select backend'!$M$2),1,0)</f>
        <v>0</v>
      </c>
      <c r="AN3586" t="str">
        <f>_xlfn.CONCAT('Sample Select backend'!$C$4,ROW(AN3586))</f>
        <v>AE3586</v>
      </c>
      <c r="AO3586" s="9" t="str">
        <f>_xlfn.CONCAT('Sample Select backend'!$J$2,ROW(AO3586))</f>
        <v>AJ3586</v>
      </c>
      <c r="AP3586" t="str">
        <f>_xlfn.CONCAT('Sample Select backend'!$F$4,ROW(AP3586))</f>
        <v>AF3586</v>
      </c>
      <c r="AQ3586" t="str">
        <f>_xlfn.CONCAT('Sample Select backend'!$I$10,ROW(AQ3586))</f>
        <v>R3586</v>
      </c>
      <c r="AR3586" t="str">
        <f>_xlfn.CONCAT('Sample Select backend'!$M$4,ROW(AR3586))</f>
        <v>AK3586</v>
      </c>
      <c r="AS3586" t="str">
        <f t="shared" ref="AS3586:AS3649" si="1280">A3586</f>
        <v>Tunisia</v>
      </c>
      <c r="AT3586" s="9">
        <f t="shared" ref="AT3586:AT3649" si="1281">IF(ISNUMBER(C3586),C3586,IF(OR(C3586="general",C3586="23;general"),"General",IF(OR(C3586="exemption",C3586="other (exemption)"),"Tax exemption/waiver/suspension","Other")))</f>
        <v>26</v>
      </c>
      <c r="AU3586">
        <f t="shared" ref="AU3586:AU3649" si="1282">IF(A3586&lt;&gt;A3585,1,0)</f>
        <v>0</v>
      </c>
      <c r="AV3586" s="9">
        <v>1</v>
      </c>
    </row>
    <row r="3587" spans="1:48" x14ac:dyDescent="0.35">
      <c r="A3587" t="s">
        <v>180</v>
      </c>
      <c r="B3587">
        <v>6</v>
      </c>
      <c r="C3587">
        <v>25</v>
      </c>
      <c r="D3587" t="s">
        <v>2335</v>
      </c>
      <c r="F3587">
        <v>2</v>
      </c>
      <c r="G3587">
        <v>-2</v>
      </c>
      <c r="H3587">
        <v>-1</v>
      </c>
      <c r="I3587">
        <v>2</v>
      </c>
      <c r="J3587">
        <v>1</v>
      </c>
      <c r="K3587">
        <v>1</v>
      </c>
      <c r="L3587">
        <v>2</v>
      </c>
      <c r="M3587">
        <v>1</v>
      </c>
      <c r="N3587" t="s">
        <v>2779</v>
      </c>
      <c r="O3587" t="s">
        <v>2804</v>
      </c>
      <c r="P3587" t="s">
        <v>2810</v>
      </c>
      <c r="Q3587" t="s">
        <v>2815</v>
      </c>
      <c r="R3587">
        <v>0</v>
      </c>
      <c r="S3587">
        <v>-8.82</v>
      </c>
      <c r="T3587">
        <v>-6.18</v>
      </c>
      <c r="U3587">
        <v>87.17</v>
      </c>
      <c r="V3587">
        <f t="shared" si="1270"/>
        <v>-1</v>
      </c>
      <c r="W3587">
        <f t="shared" si="1271"/>
        <v>1</v>
      </c>
      <c r="X3587">
        <f t="shared" si="1272"/>
        <v>0</v>
      </c>
      <c r="Y3587">
        <f t="shared" si="1273"/>
        <v>0</v>
      </c>
      <c r="Z3587">
        <f t="shared" si="1274"/>
        <v>1</v>
      </c>
      <c r="AA3587">
        <f t="shared" si="1275"/>
        <v>1</v>
      </c>
      <c r="AB3587">
        <f t="shared" si="1276"/>
        <v>1</v>
      </c>
      <c r="AC3587">
        <f t="shared" si="1277"/>
        <v>1</v>
      </c>
      <c r="AD3587">
        <f t="shared" si="1278"/>
        <v>1</v>
      </c>
      <c r="AE3587" s="4" t="s">
        <v>2828</v>
      </c>
      <c r="AF3587" s="9" t="s">
        <v>2829</v>
      </c>
      <c r="AG3587">
        <v>0</v>
      </c>
      <c r="AH3587">
        <v>1</v>
      </c>
      <c r="AI3587">
        <v>0</v>
      </c>
      <c r="AJ3587">
        <v>1</v>
      </c>
      <c r="AK3587" s="9" t="s">
        <v>2840</v>
      </c>
      <c r="AL3587">
        <f t="shared" si="1279"/>
        <v>0</v>
      </c>
      <c r="AM3587">
        <f>IF(AND(INDIRECT(AN3587)='Sample Select backend'!$C$2,INDIRECT(AO3587)=1,INDIRECT(AP3587)='Sample Select backend'!$F$2,INDIRECT(AQ3587)=1,INDIRECT(AR3587)='Sample Select backend'!$M$2),1,0)</f>
        <v>0</v>
      </c>
      <c r="AN3587" t="str">
        <f>_xlfn.CONCAT('Sample Select backend'!$C$4,ROW(AN3587))</f>
        <v>AE3587</v>
      </c>
      <c r="AO3587" s="9" t="str">
        <f>_xlfn.CONCAT('Sample Select backend'!$J$2,ROW(AO3587))</f>
        <v>AJ3587</v>
      </c>
      <c r="AP3587" t="str">
        <f>_xlfn.CONCAT('Sample Select backend'!$F$4,ROW(AP3587))</f>
        <v>AF3587</v>
      </c>
      <c r="AQ3587" t="str">
        <f>_xlfn.CONCAT('Sample Select backend'!$I$10,ROW(AQ3587))</f>
        <v>R3587</v>
      </c>
      <c r="AR3587" t="str">
        <f>_xlfn.CONCAT('Sample Select backend'!$M$4,ROW(AR3587))</f>
        <v>AK3587</v>
      </c>
      <c r="AS3587" t="str">
        <f t="shared" si="1280"/>
        <v>Tunisia</v>
      </c>
      <c r="AT3587" s="9">
        <f t="shared" si="1281"/>
        <v>25</v>
      </c>
      <c r="AU3587">
        <f t="shared" si="1282"/>
        <v>0</v>
      </c>
      <c r="AV3587" s="9">
        <v>1</v>
      </c>
    </row>
    <row r="3588" spans="1:48" x14ac:dyDescent="0.35">
      <c r="A3588" t="s">
        <v>180</v>
      </c>
      <c r="B3588">
        <v>5</v>
      </c>
      <c r="C3588" t="s">
        <v>204</v>
      </c>
      <c r="D3588" t="s">
        <v>2344</v>
      </c>
      <c r="E3588">
        <v>2</v>
      </c>
      <c r="F3588">
        <v>-2</v>
      </c>
      <c r="G3588">
        <v>-2</v>
      </c>
      <c r="H3588">
        <v>-1</v>
      </c>
      <c r="I3588">
        <v>-2</v>
      </c>
      <c r="J3588">
        <v>2</v>
      </c>
      <c r="K3588">
        <v>1</v>
      </c>
      <c r="L3588">
        <v>1</v>
      </c>
      <c r="M3588">
        <v>1</v>
      </c>
      <c r="N3588" t="s">
        <v>2779</v>
      </c>
      <c r="O3588" t="s">
        <v>2804</v>
      </c>
      <c r="P3588" t="s">
        <v>2810</v>
      </c>
      <c r="Q3588" t="s">
        <v>2815</v>
      </c>
      <c r="R3588">
        <v>0</v>
      </c>
      <c r="S3588">
        <v>-8.82</v>
      </c>
      <c r="T3588">
        <v>-6.18</v>
      </c>
      <c r="U3588">
        <v>87.17</v>
      </c>
      <c r="V3588">
        <f t="shared" si="1270"/>
        <v>1</v>
      </c>
      <c r="W3588">
        <f t="shared" si="1271"/>
        <v>0</v>
      </c>
      <c r="X3588">
        <f t="shared" si="1272"/>
        <v>0</v>
      </c>
      <c r="Y3588">
        <f t="shared" si="1273"/>
        <v>0</v>
      </c>
      <c r="Z3588">
        <f t="shared" si="1274"/>
        <v>0</v>
      </c>
      <c r="AA3588">
        <f t="shared" si="1275"/>
        <v>1</v>
      </c>
      <c r="AB3588">
        <f t="shared" si="1276"/>
        <v>1</v>
      </c>
      <c r="AC3588">
        <f t="shared" si="1277"/>
        <v>1</v>
      </c>
      <c r="AD3588">
        <f t="shared" si="1278"/>
        <v>1</v>
      </c>
      <c r="AE3588" s="4" t="s">
        <v>2828</v>
      </c>
      <c r="AF3588" s="9" t="s">
        <v>2829</v>
      </c>
      <c r="AG3588">
        <v>0</v>
      </c>
      <c r="AH3588">
        <v>1</v>
      </c>
      <c r="AI3588">
        <v>0</v>
      </c>
      <c r="AJ3588">
        <v>1</v>
      </c>
      <c r="AK3588" s="9" t="s">
        <v>2840</v>
      </c>
      <c r="AL3588">
        <f t="shared" si="1279"/>
        <v>0</v>
      </c>
      <c r="AM3588">
        <f>IF(AND(INDIRECT(AN3588)='Sample Select backend'!$C$2,INDIRECT(AO3588)=1,INDIRECT(AP3588)='Sample Select backend'!$F$2,INDIRECT(AQ3588)=1,INDIRECT(AR3588)='Sample Select backend'!$M$2),1,0)</f>
        <v>0</v>
      </c>
      <c r="AN3588" t="str">
        <f>_xlfn.CONCAT('Sample Select backend'!$C$4,ROW(AN3588))</f>
        <v>AE3588</v>
      </c>
      <c r="AO3588" s="9" t="str">
        <f>_xlfn.CONCAT('Sample Select backend'!$J$2,ROW(AO3588))</f>
        <v>AJ3588</v>
      </c>
      <c r="AP3588" t="str">
        <f>_xlfn.CONCAT('Sample Select backend'!$F$4,ROW(AP3588))</f>
        <v>AF3588</v>
      </c>
      <c r="AQ3588" t="str">
        <f>_xlfn.CONCAT('Sample Select backend'!$I$10,ROW(AQ3588))</f>
        <v>R3588</v>
      </c>
      <c r="AR3588" t="str">
        <f>_xlfn.CONCAT('Sample Select backend'!$M$4,ROW(AR3588))</f>
        <v>AK3588</v>
      </c>
      <c r="AS3588" t="str">
        <f t="shared" si="1280"/>
        <v>Tunisia</v>
      </c>
      <c r="AT3588" s="9" t="str">
        <f t="shared" si="1281"/>
        <v>General</v>
      </c>
      <c r="AU3588">
        <f t="shared" si="1282"/>
        <v>0</v>
      </c>
      <c r="AV3588" s="9">
        <v>1</v>
      </c>
    </row>
    <row r="3589" spans="1:48" x14ac:dyDescent="0.35">
      <c r="A3589" t="s">
        <v>180</v>
      </c>
      <c r="B3589">
        <v>1</v>
      </c>
      <c r="C3589" t="s">
        <v>201</v>
      </c>
      <c r="D3589" t="s">
        <v>2326</v>
      </c>
      <c r="E3589">
        <v>2</v>
      </c>
      <c r="F3589">
        <v>2</v>
      </c>
      <c r="G3589">
        <v>-2</v>
      </c>
      <c r="I3589">
        <v>-2</v>
      </c>
      <c r="J3589">
        <v>2</v>
      </c>
      <c r="K3589">
        <v>2</v>
      </c>
      <c r="L3589">
        <v>2</v>
      </c>
      <c r="M3589">
        <v>1</v>
      </c>
      <c r="N3589" t="s">
        <v>2779</v>
      </c>
      <c r="O3589" t="s">
        <v>2804</v>
      </c>
      <c r="P3589" t="s">
        <v>2810</v>
      </c>
      <c r="Q3589" t="s">
        <v>2815</v>
      </c>
      <c r="R3589">
        <v>0</v>
      </c>
      <c r="S3589">
        <v>-8.82</v>
      </c>
      <c r="T3589">
        <v>-6.18</v>
      </c>
      <c r="U3589">
        <v>87.17</v>
      </c>
      <c r="V3589">
        <f t="shared" si="1270"/>
        <v>1</v>
      </c>
      <c r="W3589">
        <f t="shared" si="1271"/>
        <v>1</v>
      </c>
      <c r="X3589">
        <f t="shared" si="1272"/>
        <v>0</v>
      </c>
      <c r="Y3589">
        <f t="shared" si="1273"/>
        <v>-1</v>
      </c>
      <c r="Z3589">
        <f t="shared" si="1274"/>
        <v>0</v>
      </c>
      <c r="AA3589">
        <f t="shared" si="1275"/>
        <v>1</v>
      </c>
      <c r="AB3589">
        <f t="shared" si="1276"/>
        <v>1</v>
      </c>
      <c r="AC3589">
        <f t="shared" si="1277"/>
        <v>1</v>
      </c>
      <c r="AD3589">
        <f t="shared" si="1278"/>
        <v>1</v>
      </c>
      <c r="AE3589" s="4" t="s">
        <v>2828</v>
      </c>
      <c r="AF3589" s="9" t="s">
        <v>2829</v>
      </c>
      <c r="AG3589">
        <v>0</v>
      </c>
      <c r="AH3589">
        <v>1</v>
      </c>
      <c r="AI3589">
        <v>0</v>
      </c>
      <c r="AJ3589">
        <v>1</v>
      </c>
      <c r="AK3589" s="9" t="s">
        <v>2840</v>
      </c>
      <c r="AL3589">
        <f t="shared" si="1279"/>
        <v>0</v>
      </c>
      <c r="AM3589">
        <f>IF(AND(INDIRECT(AN3589)='Sample Select backend'!$C$2,INDIRECT(AO3589)=1,INDIRECT(AP3589)='Sample Select backend'!$F$2,INDIRECT(AQ3589)=1,INDIRECT(AR3589)='Sample Select backend'!$M$2),1,0)</f>
        <v>0</v>
      </c>
      <c r="AN3589" t="str">
        <f>_xlfn.CONCAT('Sample Select backend'!$C$4,ROW(AN3589))</f>
        <v>AE3589</v>
      </c>
      <c r="AO3589" s="9" t="str">
        <f>_xlfn.CONCAT('Sample Select backend'!$J$2,ROW(AO3589))</f>
        <v>AJ3589</v>
      </c>
      <c r="AP3589" t="str">
        <f>_xlfn.CONCAT('Sample Select backend'!$F$4,ROW(AP3589))</f>
        <v>AF3589</v>
      </c>
      <c r="AQ3589" t="str">
        <f>_xlfn.CONCAT('Sample Select backend'!$I$10,ROW(AQ3589))</f>
        <v>R3589</v>
      </c>
      <c r="AR3589" t="str">
        <f>_xlfn.CONCAT('Sample Select backend'!$M$4,ROW(AR3589))</f>
        <v>AK3589</v>
      </c>
      <c r="AS3589" t="str">
        <f t="shared" si="1280"/>
        <v>Tunisia</v>
      </c>
      <c r="AT3589" s="9" t="str">
        <f t="shared" si="1281"/>
        <v>Other</v>
      </c>
      <c r="AU3589">
        <f t="shared" si="1282"/>
        <v>0</v>
      </c>
      <c r="AV3589" s="9">
        <v>1</v>
      </c>
    </row>
    <row r="3590" spans="1:48" x14ac:dyDescent="0.35">
      <c r="A3590" t="s">
        <v>180</v>
      </c>
      <c r="B3590">
        <v>3</v>
      </c>
      <c r="C3590" t="s">
        <v>206</v>
      </c>
      <c r="D3590" t="s">
        <v>2345</v>
      </c>
      <c r="E3590">
        <v>2</v>
      </c>
      <c r="F3590">
        <v>2</v>
      </c>
      <c r="G3590">
        <v>-2</v>
      </c>
      <c r="H3590">
        <v>-1</v>
      </c>
      <c r="I3590">
        <v>-2</v>
      </c>
      <c r="J3590">
        <v>-2</v>
      </c>
      <c r="K3590">
        <v>-2</v>
      </c>
      <c r="M3590">
        <v>1</v>
      </c>
      <c r="N3590" t="s">
        <v>2779</v>
      </c>
      <c r="O3590" t="s">
        <v>2804</v>
      </c>
      <c r="P3590" t="s">
        <v>2810</v>
      </c>
      <c r="Q3590" t="s">
        <v>2815</v>
      </c>
      <c r="R3590">
        <v>0</v>
      </c>
      <c r="S3590">
        <v>-8.82</v>
      </c>
      <c r="T3590">
        <v>-6.18</v>
      </c>
      <c r="U3590">
        <v>87.17</v>
      </c>
      <c r="V3590">
        <f t="shared" si="1270"/>
        <v>1</v>
      </c>
      <c r="W3590">
        <f t="shared" si="1271"/>
        <v>1</v>
      </c>
      <c r="X3590">
        <f t="shared" si="1272"/>
        <v>0</v>
      </c>
      <c r="Y3590">
        <f t="shared" si="1273"/>
        <v>0</v>
      </c>
      <c r="Z3590">
        <f t="shared" si="1274"/>
        <v>0</v>
      </c>
      <c r="AA3590">
        <f t="shared" si="1275"/>
        <v>0</v>
      </c>
      <c r="AB3590">
        <f t="shared" si="1276"/>
        <v>0</v>
      </c>
      <c r="AC3590">
        <f t="shared" si="1277"/>
        <v>-1</v>
      </c>
      <c r="AD3590">
        <f t="shared" si="1278"/>
        <v>1</v>
      </c>
      <c r="AE3590" s="4" t="s">
        <v>2828</v>
      </c>
      <c r="AF3590" s="9" t="s">
        <v>2829</v>
      </c>
      <c r="AG3590">
        <v>0</v>
      </c>
      <c r="AH3590">
        <v>1</v>
      </c>
      <c r="AI3590">
        <v>0</v>
      </c>
      <c r="AJ3590">
        <v>1</v>
      </c>
      <c r="AK3590" s="9" t="s">
        <v>2840</v>
      </c>
      <c r="AL3590">
        <f t="shared" si="1279"/>
        <v>0</v>
      </c>
      <c r="AM3590">
        <f>IF(AND(INDIRECT(AN3590)='Sample Select backend'!$C$2,INDIRECT(AO3590)=1,INDIRECT(AP3590)='Sample Select backend'!$F$2,INDIRECT(AQ3590)=1,INDIRECT(AR3590)='Sample Select backend'!$M$2),1,0)</f>
        <v>0</v>
      </c>
      <c r="AN3590" t="str">
        <f>_xlfn.CONCAT('Sample Select backend'!$C$4,ROW(AN3590))</f>
        <v>AE3590</v>
      </c>
      <c r="AO3590" s="9" t="str">
        <f>_xlfn.CONCAT('Sample Select backend'!$J$2,ROW(AO3590))</f>
        <v>AJ3590</v>
      </c>
      <c r="AP3590" t="str">
        <f>_xlfn.CONCAT('Sample Select backend'!$F$4,ROW(AP3590))</f>
        <v>AF3590</v>
      </c>
      <c r="AQ3590" t="str">
        <f>_xlfn.CONCAT('Sample Select backend'!$I$10,ROW(AQ3590))</f>
        <v>R3590</v>
      </c>
      <c r="AR3590" t="str">
        <f>_xlfn.CONCAT('Sample Select backend'!$M$4,ROW(AR3590))</f>
        <v>AK3590</v>
      </c>
      <c r="AS3590" t="str">
        <f t="shared" si="1280"/>
        <v>Tunisia</v>
      </c>
      <c r="AT3590" s="9" t="str">
        <f t="shared" si="1281"/>
        <v>Tax exemption/waiver/suspension</v>
      </c>
      <c r="AU3590">
        <f t="shared" si="1282"/>
        <v>0</v>
      </c>
      <c r="AV3590" s="9">
        <v>1</v>
      </c>
    </row>
    <row r="3591" spans="1:48" x14ac:dyDescent="0.35">
      <c r="A3591" t="s">
        <v>180</v>
      </c>
      <c r="B3591">
        <v>1</v>
      </c>
      <c r="C3591">
        <v>9</v>
      </c>
      <c r="D3591" t="s">
        <v>2338</v>
      </c>
      <c r="E3591">
        <v>-2</v>
      </c>
      <c r="F3591">
        <v>2</v>
      </c>
      <c r="G3591">
        <v>2</v>
      </c>
      <c r="H3591">
        <v>2</v>
      </c>
      <c r="I3591">
        <v>2</v>
      </c>
      <c r="J3591">
        <v>-2</v>
      </c>
      <c r="K3591">
        <v>-2</v>
      </c>
      <c r="L3591">
        <v>2</v>
      </c>
      <c r="M3591">
        <v>1</v>
      </c>
      <c r="N3591" t="s">
        <v>2779</v>
      </c>
      <c r="O3591" t="s">
        <v>2804</v>
      </c>
      <c r="P3591" t="s">
        <v>2810</v>
      </c>
      <c r="Q3591" t="s">
        <v>2815</v>
      </c>
      <c r="R3591">
        <v>0</v>
      </c>
      <c r="S3591">
        <v>-8.82</v>
      </c>
      <c r="T3591">
        <v>-6.18</v>
      </c>
      <c r="U3591">
        <v>87.17</v>
      </c>
      <c r="V3591">
        <f t="shared" si="1270"/>
        <v>0</v>
      </c>
      <c r="W3591">
        <f t="shared" si="1271"/>
        <v>1</v>
      </c>
      <c r="X3591">
        <f t="shared" si="1272"/>
        <v>1</v>
      </c>
      <c r="Y3591">
        <f t="shared" si="1273"/>
        <v>1</v>
      </c>
      <c r="Z3591">
        <f t="shared" si="1274"/>
        <v>1</v>
      </c>
      <c r="AA3591">
        <f t="shared" si="1275"/>
        <v>0</v>
      </c>
      <c r="AB3591">
        <f t="shared" si="1276"/>
        <v>0</v>
      </c>
      <c r="AC3591">
        <f t="shared" si="1277"/>
        <v>1</v>
      </c>
      <c r="AD3591">
        <f t="shared" si="1278"/>
        <v>1</v>
      </c>
      <c r="AE3591" s="4" t="s">
        <v>2828</v>
      </c>
      <c r="AF3591" s="9" t="s">
        <v>2829</v>
      </c>
      <c r="AG3591">
        <v>0</v>
      </c>
      <c r="AH3591">
        <v>1</v>
      </c>
      <c r="AI3591">
        <v>0</v>
      </c>
      <c r="AJ3591">
        <v>1</v>
      </c>
      <c r="AK3591" s="9" t="s">
        <v>2840</v>
      </c>
      <c r="AL3591">
        <f t="shared" si="1279"/>
        <v>0</v>
      </c>
      <c r="AM3591">
        <f>IF(AND(INDIRECT(AN3591)='Sample Select backend'!$C$2,INDIRECT(AO3591)=1,INDIRECT(AP3591)='Sample Select backend'!$F$2,INDIRECT(AQ3591)=1,INDIRECT(AR3591)='Sample Select backend'!$M$2),1,0)</f>
        <v>0</v>
      </c>
      <c r="AN3591" t="str">
        <f>_xlfn.CONCAT('Sample Select backend'!$C$4,ROW(AN3591))</f>
        <v>AE3591</v>
      </c>
      <c r="AO3591" s="9" t="str">
        <f>_xlfn.CONCAT('Sample Select backend'!$J$2,ROW(AO3591))</f>
        <v>AJ3591</v>
      </c>
      <c r="AP3591" t="str">
        <f>_xlfn.CONCAT('Sample Select backend'!$F$4,ROW(AP3591))</f>
        <v>AF3591</v>
      </c>
      <c r="AQ3591" t="str">
        <f>_xlfn.CONCAT('Sample Select backend'!$I$10,ROW(AQ3591))</f>
        <v>R3591</v>
      </c>
      <c r="AR3591" t="str">
        <f>_xlfn.CONCAT('Sample Select backend'!$M$4,ROW(AR3591))</f>
        <v>AK3591</v>
      </c>
      <c r="AS3591" t="str">
        <f t="shared" si="1280"/>
        <v>Tunisia</v>
      </c>
      <c r="AT3591" s="9">
        <f t="shared" si="1281"/>
        <v>9</v>
      </c>
      <c r="AU3591">
        <f t="shared" si="1282"/>
        <v>0</v>
      </c>
      <c r="AV3591" s="9">
        <v>1</v>
      </c>
    </row>
    <row r="3592" spans="1:48" x14ac:dyDescent="0.35">
      <c r="A3592" t="s">
        <v>180</v>
      </c>
      <c r="B3592">
        <v>6</v>
      </c>
      <c r="C3592">
        <v>25</v>
      </c>
      <c r="D3592" t="s">
        <v>2334</v>
      </c>
      <c r="E3592">
        <v>1</v>
      </c>
      <c r="F3592">
        <v>2</v>
      </c>
      <c r="G3592">
        <v>-2</v>
      </c>
      <c r="H3592">
        <v>-1</v>
      </c>
      <c r="I3592">
        <v>2</v>
      </c>
      <c r="J3592">
        <v>1</v>
      </c>
      <c r="K3592">
        <v>1</v>
      </c>
      <c r="L3592">
        <v>-2</v>
      </c>
      <c r="M3592">
        <v>1</v>
      </c>
      <c r="N3592" t="s">
        <v>2779</v>
      </c>
      <c r="O3592" t="s">
        <v>2804</v>
      </c>
      <c r="P3592" t="s">
        <v>2810</v>
      </c>
      <c r="Q3592" t="s">
        <v>2815</v>
      </c>
      <c r="R3592">
        <v>0</v>
      </c>
      <c r="S3592">
        <v>-8.82</v>
      </c>
      <c r="T3592">
        <v>-6.18</v>
      </c>
      <c r="U3592">
        <v>87.17</v>
      </c>
      <c r="V3592">
        <f t="shared" si="1270"/>
        <v>1</v>
      </c>
      <c r="W3592">
        <f t="shared" si="1271"/>
        <v>1</v>
      </c>
      <c r="X3592">
        <f t="shared" si="1272"/>
        <v>0</v>
      </c>
      <c r="Y3592">
        <f t="shared" si="1273"/>
        <v>0</v>
      </c>
      <c r="Z3592">
        <f t="shared" si="1274"/>
        <v>1</v>
      </c>
      <c r="AA3592">
        <f t="shared" si="1275"/>
        <v>1</v>
      </c>
      <c r="AB3592">
        <f t="shared" si="1276"/>
        <v>1</v>
      </c>
      <c r="AC3592">
        <f t="shared" si="1277"/>
        <v>0</v>
      </c>
      <c r="AD3592">
        <f t="shared" si="1278"/>
        <v>1</v>
      </c>
      <c r="AE3592" s="4" t="s">
        <v>2828</v>
      </c>
      <c r="AF3592" s="9" t="s">
        <v>2829</v>
      </c>
      <c r="AG3592">
        <v>0</v>
      </c>
      <c r="AH3592">
        <v>1</v>
      </c>
      <c r="AI3592">
        <v>0</v>
      </c>
      <c r="AJ3592">
        <v>1</v>
      </c>
      <c r="AK3592" s="9" t="s">
        <v>2840</v>
      </c>
      <c r="AL3592">
        <f t="shared" si="1279"/>
        <v>0</v>
      </c>
      <c r="AM3592">
        <f>IF(AND(INDIRECT(AN3592)='Sample Select backend'!$C$2,INDIRECT(AO3592)=1,INDIRECT(AP3592)='Sample Select backend'!$F$2,INDIRECT(AQ3592)=1,INDIRECT(AR3592)='Sample Select backend'!$M$2),1,0)</f>
        <v>0</v>
      </c>
      <c r="AN3592" t="str">
        <f>_xlfn.CONCAT('Sample Select backend'!$C$4,ROW(AN3592))</f>
        <v>AE3592</v>
      </c>
      <c r="AO3592" s="9" t="str">
        <f>_xlfn.CONCAT('Sample Select backend'!$J$2,ROW(AO3592))</f>
        <v>AJ3592</v>
      </c>
      <c r="AP3592" t="str">
        <f>_xlfn.CONCAT('Sample Select backend'!$F$4,ROW(AP3592))</f>
        <v>AF3592</v>
      </c>
      <c r="AQ3592" t="str">
        <f>_xlfn.CONCAT('Sample Select backend'!$I$10,ROW(AQ3592))</f>
        <v>R3592</v>
      </c>
      <c r="AR3592" t="str">
        <f>_xlfn.CONCAT('Sample Select backend'!$M$4,ROW(AR3592))</f>
        <v>AK3592</v>
      </c>
      <c r="AS3592" t="str">
        <f t="shared" si="1280"/>
        <v>Tunisia</v>
      </c>
      <c r="AT3592" s="9">
        <f t="shared" si="1281"/>
        <v>25</v>
      </c>
      <c r="AU3592">
        <f t="shared" si="1282"/>
        <v>0</v>
      </c>
      <c r="AV3592" s="9">
        <v>1</v>
      </c>
    </row>
    <row r="3593" spans="1:48" x14ac:dyDescent="0.35">
      <c r="A3593" t="s">
        <v>180</v>
      </c>
      <c r="B3593">
        <v>6</v>
      </c>
      <c r="C3593">
        <v>25</v>
      </c>
      <c r="D3593" t="s">
        <v>2325</v>
      </c>
      <c r="E3593">
        <v>1</v>
      </c>
      <c r="F3593">
        <v>2</v>
      </c>
      <c r="G3593">
        <v>-2</v>
      </c>
      <c r="H3593">
        <v>-1</v>
      </c>
      <c r="I3593">
        <v>2</v>
      </c>
      <c r="J3593">
        <v>1</v>
      </c>
      <c r="K3593">
        <v>1</v>
      </c>
      <c r="L3593">
        <v>-2</v>
      </c>
      <c r="M3593">
        <v>1</v>
      </c>
      <c r="N3593" t="s">
        <v>2779</v>
      </c>
      <c r="O3593" t="s">
        <v>2804</v>
      </c>
      <c r="P3593" t="s">
        <v>2810</v>
      </c>
      <c r="Q3593" t="s">
        <v>2815</v>
      </c>
      <c r="R3593">
        <v>0</v>
      </c>
      <c r="S3593">
        <v>-8.82</v>
      </c>
      <c r="T3593">
        <v>-6.18</v>
      </c>
      <c r="U3593">
        <v>87.17</v>
      </c>
      <c r="V3593">
        <f t="shared" si="1270"/>
        <v>1</v>
      </c>
      <c r="W3593">
        <f t="shared" si="1271"/>
        <v>1</v>
      </c>
      <c r="X3593">
        <f t="shared" si="1272"/>
        <v>0</v>
      </c>
      <c r="Y3593">
        <f t="shared" si="1273"/>
        <v>0</v>
      </c>
      <c r="Z3593">
        <f t="shared" si="1274"/>
        <v>1</v>
      </c>
      <c r="AA3593">
        <f t="shared" si="1275"/>
        <v>1</v>
      </c>
      <c r="AB3593">
        <f t="shared" si="1276"/>
        <v>1</v>
      </c>
      <c r="AC3593">
        <f t="shared" si="1277"/>
        <v>0</v>
      </c>
      <c r="AD3593">
        <f t="shared" si="1278"/>
        <v>1</v>
      </c>
      <c r="AE3593" s="4" t="s">
        <v>2828</v>
      </c>
      <c r="AF3593" s="9" t="s">
        <v>2829</v>
      </c>
      <c r="AG3593">
        <v>0</v>
      </c>
      <c r="AH3593">
        <v>1</v>
      </c>
      <c r="AI3593">
        <v>0</v>
      </c>
      <c r="AJ3593">
        <v>1</v>
      </c>
      <c r="AK3593" s="9" t="s">
        <v>2840</v>
      </c>
      <c r="AL3593">
        <f t="shared" si="1279"/>
        <v>0</v>
      </c>
      <c r="AM3593">
        <f>IF(AND(INDIRECT(AN3593)='Sample Select backend'!$C$2,INDIRECT(AO3593)=1,INDIRECT(AP3593)='Sample Select backend'!$F$2,INDIRECT(AQ3593)=1,INDIRECT(AR3593)='Sample Select backend'!$M$2),1,0)</f>
        <v>0</v>
      </c>
      <c r="AN3593" t="str">
        <f>_xlfn.CONCAT('Sample Select backend'!$C$4,ROW(AN3593))</f>
        <v>AE3593</v>
      </c>
      <c r="AO3593" s="9" t="str">
        <f>_xlfn.CONCAT('Sample Select backend'!$J$2,ROW(AO3593))</f>
        <v>AJ3593</v>
      </c>
      <c r="AP3593" t="str">
        <f>_xlfn.CONCAT('Sample Select backend'!$F$4,ROW(AP3593))</f>
        <v>AF3593</v>
      </c>
      <c r="AQ3593" t="str">
        <f>_xlfn.CONCAT('Sample Select backend'!$I$10,ROW(AQ3593))</f>
        <v>R3593</v>
      </c>
      <c r="AR3593" t="str">
        <f>_xlfn.CONCAT('Sample Select backend'!$M$4,ROW(AR3593))</f>
        <v>AK3593</v>
      </c>
      <c r="AS3593" t="str">
        <f t="shared" si="1280"/>
        <v>Tunisia</v>
      </c>
      <c r="AT3593" s="9">
        <f t="shared" si="1281"/>
        <v>25</v>
      </c>
      <c r="AU3593">
        <f t="shared" si="1282"/>
        <v>0</v>
      </c>
      <c r="AV3593" s="9">
        <v>1</v>
      </c>
    </row>
    <row r="3594" spans="1:48" x14ac:dyDescent="0.35">
      <c r="A3594" t="s">
        <v>180</v>
      </c>
      <c r="B3594">
        <v>6</v>
      </c>
      <c r="C3594">
        <v>27</v>
      </c>
      <c r="D3594" t="s">
        <v>2328</v>
      </c>
      <c r="E3594">
        <v>-2</v>
      </c>
      <c r="F3594">
        <v>2</v>
      </c>
      <c r="G3594">
        <v>2</v>
      </c>
      <c r="I3594">
        <v>2</v>
      </c>
      <c r="J3594">
        <v>-2</v>
      </c>
      <c r="K3594">
        <v>-2</v>
      </c>
      <c r="L3594">
        <v>2</v>
      </c>
      <c r="M3594">
        <v>1</v>
      </c>
      <c r="N3594" t="s">
        <v>2779</v>
      </c>
      <c r="O3594" t="s">
        <v>2804</v>
      </c>
      <c r="P3594" t="s">
        <v>2810</v>
      </c>
      <c r="Q3594" t="s">
        <v>2815</v>
      </c>
      <c r="R3594">
        <v>0</v>
      </c>
      <c r="S3594">
        <v>-8.82</v>
      </c>
      <c r="T3594">
        <v>-6.18</v>
      </c>
      <c r="U3594">
        <v>87.17</v>
      </c>
      <c r="V3594">
        <f t="shared" si="1270"/>
        <v>0</v>
      </c>
      <c r="W3594">
        <f t="shared" si="1271"/>
        <v>1</v>
      </c>
      <c r="X3594">
        <f t="shared" si="1272"/>
        <v>1</v>
      </c>
      <c r="Y3594">
        <f t="shared" si="1273"/>
        <v>-1</v>
      </c>
      <c r="Z3594">
        <f t="shared" si="1274"/>
        <v>1</v>
      </c>
      <c r="AA3594">
        <f t="shared" si="1275"/>
        <v>0</v>
      </c>
      <c r="AB3594">
        <f t="shared" si="1276"/>
        <v>0</v>
      </c>
      <c r="AC3594">
        <f t="shared" si="1277"/>
        <v>1</v>
      </c>
      <c r="AD3594">
        <f t="shared" si="1278"/>
        <v>1</v>
      </c>
      <c r="AE3594" s="4" t="s">
        <v>2828</v>
      </c>
      <c r="AF3594" s="9" t="s">
        <v>2829</v>
      </c>
      <c r="AG3594">
        <v>0</v>
      </c>
      <c r="AH3594">
        <v>1</v>
      </c>
      <c r="AI3594">
        <v>0</v>
      </c>
      <c r="AJ3594">
        <v>1</v>
      </c>
      <c r="AK3594" s="9" t="s">
        <v>2840</v>
      </c>
      <c r="AL3594">
        <f t="shared" si="1279"/>
        <v>0</v>
      </c>
      <c r="AM3594">
        <f>IF(AND(INDIRECT(AN3594)='Sample Select backend'!$C$2,INDIRECT(AO3594)=1,INDIRECT(AP3594)='Sample Select backend'!$F$2,INDIRECT(AQ3594)=1,INDIRECT(AR3594)='Sample Select backend'!$M$2),1,0)</f>
        <v>0</v>
      </c>
      <c r="AN3594" t="str">
        <f>_xlfn.CONCAT('Sample Select backend'!$C$4,ROW(AN3594))</f>
        <v>AE3594</v>
      </c>
      <c r="AO3594" s="9" t="str">
        <f>_xlfn.CONCAT('Sample Select backend'!$J$2,ROW(AO3594))</f>
        <v>AJ3594</v>
      </c>
      <c r="AP3594" t="str">
        <f>_xlfn.CONCAT('Sample Select backend'!$F$4,ROW(AP3594))</f>
        <v>AF3594</v>
      </c>
      <c r="AQ3594" t="str">
        <f>_xlfn.CONCAT('Sample Select backend'!$I$10,ROW(AQ3594))</f>
        <v>R3594</v>
      </c>
      <c r="AR3594" t="str">
        <f>_xlfn.CONCAT('Sample Select backend'!$M$4,ROW(AR3594))</f>
        <v>AK3594</v>
      </c>
      <c r="AS3594" t="str">
        <f t="shared" si="1280"/>
        <v>Tunisia</v>
      </c>
      <c r="AT3594" s="9">
        <f t="shared" si="1281"/>
        <v>27</v>
      </c>
      <c r="AU3594">
        <f t="shared" si="1282"/>
        <v>0</v>
      </c>
      <c r="AV3594" s="9">
        <v>1</v>
      </c>
    </row>
    <row r="3595" spans="1:48" x14ac:dyDescent="0.35">
      <c r="A3595" t="s">
        <v>180</v>
      </c>
      <c r="B3595">
        <v>2</v>
      </c>
      <c r="C3595" t="s">
        <v>201</v>
      </c>
      <c r="D3595" t="s">
        <v>2337</v>
      </c>
      <c r="E3595">
        <v>-2</v>
      </c>
      <c r="F3595">
        <v>2</v>
      </c>
      <c r="G3595">
        <v>-2</v>
      </c>
      <c r="I3595">
        <v>-2</v>
      </c>
      <c r="J3595">
        <v>2</v>
      </c>
      <c r="K3595">
        <v>2</v>
      </c>
      <c r="L3595">
        <v>2</v>
      </c>
      <c r="M3595">
        <v>1</v>
      </c>
      <c r="N3595" t="s">
        <v>2779</v>
      </c>
      <c r="O3595" t="s">
        <v>2804</v>
      </c>
      <c r="P3595" t="s">
        <v>2810</v>
      </c>
      <c r="Q3595" t="s">
        <v>2815</v>
      </c>
      <c r="R3595">
        <v>0</v>
      </c>
      <c r="S3595">
        <v>-8.82</v>
      </c>
      <c r="T3595">
        <v>-6.18</v>
      </c>
      <c r="U3595">
        <v>87.17</v>
      </c>
      <c r="V3595">
        <f t="shared" si="1270"/>
        <v>0</v>
      </c>
      <c r="W3595">
        <f t="shared" si="1271"/>
        <v>1</v>
      </c>
      <c r="X3595">
        <f t="shared" si="1272"/>
        <v>0</v>
      </c>
      <c r="Y3595">
        <f t="shared" si="1273"/>
        <v>-1</v>
      </c>
      <c r="Z3595">
        <f t="shared" si="1274"/>
        <v>0</v>
      </c>
      <c r="AA3595">
        <f t="shared" si="1275"/>
        <v>1</v>
      </c>
      <c r="AB3595">
        <f t="shared" si="1276"/>
        <v>1</v>
      </c>
      <c r="AC3595">
        <f t="shared" si="1277"/>
        <v>1</v>
      </c>
      <c r="AD3595">
        <f t="shared" si="1278"/>
        <v>1</v>
      </c>
      <c r="AE3595" s="4" t="s">
        <v>2828</v>
      </c>
      <c r="AF3595" s="9" t="s">
        <v>2829</v>
      </c>
      <c r="AG3595">
        <v>0</v>
      </c>
      <c r="AH3595">
        <v>1</v>
      </c>
      <c r="AI3595">
        <v>0</v>
      </c>
      <c r="AJ3595">
        <v>1</v>
      </c>
      <c r="AK3595" s="9" t="s">
        <v>2840</v>
      </c>
      <c r="AL3595">
        <f t="shared" si="1279"/>
        <v>0</v>
      </c>
      <c r="AM3595">
        <f>IF(AND(INDIRECT(AN3595)='Sample Select backend'!$C$2,INDIRECT(AO3595)=1,INDIRECT(AP3595)='Sample Select backend'!$F$2,INDIRECT(AQ3595)=1,INDIRECT(AR3595)='Sample Select backend'!$M$2),1,0)</f>
        <v>0</v>
      </c>
      <c r="AN3595" t="str">
        <f>_xlfn.CONCAT('Sample Select backend'!$C$4,ROW(AN3595))</f>
        <v>AE3595</v>
      </c>
      <c r="AO3595" s="9" t="str">
        <f>_xlfn.CONCAT('Sample Select backend'!$J$2,ROW(AO3595))</f>
        <v>AJ3595</v>
      </c>
      <c r="AP3595" t="str">
        <f>_xlfn.CONCAT('Sample Select backend'!$F$4,ROW(AP3595))</f>
        <v>AF3595</v>
      </c>
      <c r="AQ3595" t="str">
        <f>_xlfn.CONCAT('Sample Select backend'!$I$10,ROW(AQ3595))</f>
        <v>R3595</v>
      </c>
      <c r="AR3595" t="str">
        <f>_xlfn.CONCAT('Sample Select backend'!$M$4,ROW(AR3595))</f>
        <v>AK3595</v>
      </c>
      <c r="AS3595" t="str">
        <f t="shared" si="1280"/>
        <v>Tunisia</v>
      </c>
      <c r="AT3595" s="9" t="str">
        <f t="shared" si="1281"/>
        <v>Other</v>
      </c>
      <c r="AU3595">
        <f t="shared" si="1282"/>
        <v>0</v>
      </c>
      <c r="AV3595" s="9">
        <v>1</v>
      </c>
    </row>
    <row r="3596" spans="1:48" x14ac:dyDescent="0.35">
      <c r="A3596" t="s">
        <v>180</v>
      </c>
      <c r="B3596">
        <v>6</v>
      </c>
      <c r="C3596">
        <v>29</v>
      </c>
      <c r="D3596" t="s">
        <v>2329</v>
      </c>
      <c r="E3596">
        <v>2</v>
      </c>
      <c r="F3596">
        <v>2</v>
      </c>
      <c r="G3596">
        <v>-2</v>
      </c>
      <c r="H3596">
        <v>-1</v>
      </c>
      <c r="I3596">
        <v>-2</v>
      </c>
      <c r="J3596">
        <v>-2</v>
      </c>
      <c r="K3596">
        <v>1</v>
      </c>
      <c r="L3596">
        <v>-2</v>
      </c>
      <c r="M3596">
        <v>1</v>
      </c>
      <c r="N3596" t="s">
        <v>2779</v>
      </c>
      <c r="O3596" t="s">
        <v>2804</v>
      </c>
      <c r="P3596" t="s">
        <v>2810</v>
      </c>
      <c r="Q3596" t="s">
        <v>2815</v>
      </c>
      <c r="R3596">
        <v>0</v>
      </c>
      <c r="S3596">
        <v>-8.82</v>
      </c>
      <c r="T3596">
        <v>-6.18</v>
      </c>
      <c r="U3596">
        <v>87.17</v>
      </c>
      <c r="V3596">
        <f t="shared" si="1270"/>
        <v>1</v>
      </c>
      <c r="W3596">
        <f t="shared" si="1271"/>
        <v>1</v>
      </c>
      <c r="X3596">
        <f t="shared" si="1272"/>
        <v>0</v>
      </c>
      <c r="Y3596">
        <f t="shared" si="1273"/>
        <v>0</v>
      </c>
      <c r="Z3596">
        <f t="shared" si="1274"/>
        <v>0</v>
      </c>
      <c r="AA3596">
        <f t="shared" si="1275"/>
        <v>0</v>
      </c>
      <c r="AB3596">
        <f t="shared" si="1276"/>
        <v>1</v>
      </c>
      <c r="AC3596">
        <f t="shared" si="1277"/>
        <v>0</v>
      </c>
      <c r="AD3596">
        <f t="shared" si="1278"/>
        <v>1</v>
      </c>
      <c r="AE3596" s="4" t="s">
        <v>2828</v>
      </c>
      <c r="AF3596" s="9" t="s">
        <v>2829</v>
      </c>
      <c r="AG3596">
        <v>0</v>
      </c>
      <c r="AH3596">
        <v>1</v>
      </c>
      <c r="AI3596">
        <v>0</v>
      </c>
      <c r="AJ3596">
        <v>1</v>
      </c>
      <c r="AK3596" s="9" t="s">
        <v>2840</v>
      </c>
      <c r="AL3596">
        <f t="shared" si="1279"/>
        <v>0</v>
      </c>
      <c r="AM3596">
        <f>IF(AND(INDIRECT(AN3596)='Sample Select backend'!$C$2,INDIRECT(AO3596)=1,INDIRECT(AP3596)='Sample Select backend'!$F$2,INDIRECT(AQ3596)=1,INDIRECT(AR3596)='Sample Select backend'!$M$2),1,0)</f>
        <v>0</v>
      </c>
      <c r="AN3596" t="str">
        <f>_xlfn.CONCAT('Sample Select backend'!$C$4,ROW(AN3596))</f>
        <v>AE3596</v>
      </c>
      <c r="AO3596" s="9" t="str">
        <f>_xlfn.CONCAT('Sample Select backend'!$J$2,ROW(AO3596))</f>
        <v>AJ3596</v>
      </c>
      <c r="AP3596" t="str">
        <f>_xlfn.CONCAT('Sample Select backend'!$F$4,ROW(AP3596))</f>
        <v>AF3596</v>
      </c>
      <c r="AQ3596" t="str">
        <f>_xlfn.CONCAT('Sample Select backend'!$I$10,ROW(AQ3596))</f>
        <v>R3596</v>
      </c>
      <c r="AR3596" t="str">
        <f>_xlfn.CONCAT('Sample Select backend'!$M$4,ROW(AR3596))</f>
        <v>AK3596</v>
      </c>
      <c r="AS3596" t="str">
        <f t="shared" si="1280"/>
        <v>Tunisia</v>
      </c>
      <c r="AT3596" s="9">
        <f t="shared" si="1281"/>
        <v>29</v>
      </c>
      <c r="AU3596">
        <f t="shared" si="1282"/>
        <v>0</v>
      </c>
      <c r="AV3596" s="9">
        <v>1</v>
      </c>
    </row>
    <row r="3597" spans="1:48" x14ac:dyDescent="0.35">
      <c r="A3597" t="s">
        <v>180</v>
      </c>
      <c r="B3597">
        <v>6</v>
      </c>
      <c r="C3597">
        <v>25</v>
      </c>
      <c r="D3597" t="s">
        <v>2324</v>
      </c>
      <c r="F3597">
        <v>2</v>
      </c>
      <c r="G3597">
        <v>-2</v>
      </c>
      <c r="H3597">
        <v>-1</v>
      </c>
      <c r="I3597">
        <v>2</v>
      </c>
      <c r="J3597">
        <v>1</v>
      </c>
      <c r="K3597">
        <v>1</v>
      </c>
      <c r="L3597">
        <v>2</v>
      </c>
      <c r="M3597">
        <v>1</v>
      </c>
      <c r="N3597" t="s">
        <v>2779</v>
      </c>
      <c r="O3597" t="s">
        <v>2804</v>
      </c>
      <c r="P3597" t="s">
        <v>2810</v>
      </c>
      <c r="Q3597" t="s">
        <v>2815</v>
      </c>
      <c r="R3597">
        <v>0</v>
      </c>
      <c r="S3597">
        <v>-8.82</v>
      </c>
      <c r="T3597">
        <v>-6.18</v>
      </c>
      <c r="U3597">
        <v>87.17</v>
      </c>
      <c r="V3597">
        <f t="shared" si="1270"/>
        <v>-1</v>
      </c>
      <c r="W3597">
        <f t="shared" si="1271"/>
        <v>1</v>
      </c>
      <c r="X3597">
        <f t="shared" si="1272"/>
        <v>0</v>
      </c>
      <c r="Y3597">
        <f t="shared" si="1273"/>
        <v>0</v>
      </c>
      <c r="Z3597">
        <f t="shared" si="1274"/>
        <v>1</v>
      </c>
      <c r="AA3597">
        <f t="shared" si="1275"/>
        <v>1</v>
      </c>
      <c r="AB3597">
        <f t="shared" si="1276"/>
        <v>1</v>
      </c>
      <c r="AC3597">
        <f t="shared" si="1277"/>
        <v>1</v>
      </c>
      <c r="AD3597">
        <f t="shared" si="1278"/>
        <v>1</v>
      </c>
      <c r="AE3597" s="4" t="s">
        <v>2828</v>
      </c>
      <c r="AF3597" s="9" t="s">
        <v>2829</v>
      </c>
      <c r="AG3597">
        <v>0</v>
      </c>
      <c r="AH3597">
        <v>1</v>
      </c>
      <c r="AI3597">
        <v>0</v>
      </c>
      <c r="AJ3597">
        <v>1</v>
      </c>
      <c r="AK3597" s="9" t="s">
        <v>2840</v>
      </c>
      <c r="AL3597">
        <f t="shared" si="1279"/>
        <v>0</v>
      </c>
      <c r="AM3597">
        <f>IF(AND(INDIRECT(AN3597)='Sample Select backend'!$C$2,INDIRECT(AO3597)=1,INDIRECT(AP3597)='Sample Select backend'!$F$2,INDIRECT(AQ3597)=1,INDIRECT(AR3597)='Sample Select backend'!$M$2),1,0)</f>
        <v>0</v>
      </c>
      <c r="AN3597" t="str">
        <f>_xlfn.CONCAT('Sample Select backend'!$C$4,ROW(AN3597))</f>
        <v>AE3597</v>
      </c>
      <c r="AO3597" s="9" t="str">
        <f>_xlfn.CONCAT('Sample Select backend'!$J$2,ROW(AO3597))</f>
        <v>AJ3597</v>
      </c>
      <c r="AP3597" t="str">
        <f>_xlfn.CONCAT('Sample Select backend'!$F$4,ROW(AP3597))</f>
        <v>AF3597</v>
      </c>
      <c r="AQ3597" t="str">
        <f>_xlfn.CONCAT('Sample Select backend'!$I$10,ROW(AQ3597))</f>
        <v>R3597</v>
      </c>
      <c r="AR3597" t="str">
        <f>_xlfn.CONCAT('Sample Select backend'!$M$4,ROW(AR3597))</f>
        <v>AK3597</v>
      </c>
      <c r="AS3597" t="str">
        <f t="shared" si="1280"/>
        <v>Tunisia</v>
      </c>
      <c r="AT3597" s="9">
        <f t="shared" si="1281"/>
        <v>25</v>
      </c>
      <c r="AU3597">
        <f t="shared" si="1282"/>
        <v>0</v>
      </c>
      <c r="AV3597" s="9">
        <v>1</v>
      </c>
    </row>
    <row r="3598" spans="1:48" x14ac:dyDescent="0.35">
      <c r="A3598" t="s">
        <v>180</v>
      </c>
      <c r="B3598">
        <v>1</v>
      </c>
      <c r="C3598" t="s">
        <v>206</v>
      </c>
      <c r="D3598" t="s">
        <v>2327</v>
      </c>
      <c r="E3598">
        <v>-2</v>
      </c>
      <c r="F3598">
        <v>2</v>
      </c>
      <c r="G3598">
        <v>-2</v>
      </c>
      <c r="H3598">
        <v>-1</v>
      </c>
      <c r="I3598">
        <v>-2</v>
      </c>
      <c r="J3598">
        <v>2</v>
      </c>
      <c r="K3598">
        <v>2</v>
      </c>
      <c r="L3598">
        <v>2</v>
      </c>
      <c r="M3598">
        <v>1</v>
      </c>
      <c r="N3598" t="s">
        <v>2779</v>
      </c>
      <c r="O3598" t="s">
        <v>2804</v>
      </c>
      <c r="P3598" t="s">
        <v>2810</v>
      </c>
      <c r="Q3598" t="s">
        <v>2815</v>
      </c>
      <c r="R3598">
        <v>0</v>
      </c>
      <c r="S3598">
        <v>-8.82</v>
      </c>
      <c r="T3598">
        <v>-6.18</v>
      </c>
      <c r="U3598">
        <v>87.17</v>
      </c>
      <c r="V3598">
        <f t="shared" si="1270"/>
        <v>0</v>
      </c>
      <c r="W3598">
        <f t="shared" si="1271"/>
        <v>1</v>
      </c>
      <c r="X3598">
        <f t="shared" si="1272"/>
        <v>0</v>
      </c>
      <c r="Y3598">
        <f t="shared" si="1273"/>
        <v>0</v>
      </c>
      <c r="Z3598">
        <f t="shared" si="1274"/>
        <v>0</v>
      </c>
      <c r="AA3598">
        <f t="shared" si="1275"/>
        <v>1</v>
      </c>
      <c r="AB3598">
        <f t="shared" si="1276"/>
        <v>1</v>
      </c>
      <c r="AC3598">
        <f t="shared" si="1277"/>
        <v>1</v>
      </c>
      <c r="AD3598">
        <f t="shared" si="1278"/>
        <v>1</v>
      </c>
      <c r="AE3598" s="4" t="s">
        <v>2828</v>
      </c>
      <c r="AF3598" s="9" t="s">
        <v>2829</v>
      </c>
      <c r="AG3598">
        <v>0</v>
      </c>
      <c r="AH3598">
        <v>1</v>
      </c>
      <c r="AI3598">
        <v>0</v>
      </c>
      <c r="AJ3598">
        <v>1</v>
      </c>
      <c r="AK3598" s="9" t="s">
        <v>2840</v>
      </c>
      <c r="AL3598">
        <f t="shared" si="1279"/>
        <v>0</v>
      </c>
      <c r="AM3598">
        <f>IF(AND(INDIRECT(AN3598)='Sample Select backend'!$C$2,INDIRECT(AO3598)=1,INDIRECT(AP3598)='Sample Select backend'!$F$2,INDIRECT(AQ3598)=1,INDIRECT(AR3598)='Sample Select backend'!$M$2),1,0)</f>
        <v>0</v>
      </c>
      <c r="AN3598" t="str">
        <f>_xlfn.CONCAT('Sample Select backend'!$C$4,ROW(AN3598))</f>
        <v>AE3598</v>
      </c>
      <c r="AO3598" s="9" t="str">
        <f>_xlfn.CONCAT('Sample Select backend'!$J$2,ROW(AO3598))</f>
        <v>AJ3598</v>
      </c>
      <c r="AP3598" t="str">
        <f>_xlfn.CONCAT('Sample Select backend'!$F$4,ROW(AP3598))</f>
        <v>AF3598</v>
      </c>
      <c r="AQ3598" t="str">
        <f>_xlfn.CONCAT('Sample Select backend'!$I$10,ROW(AQ3598))</f>
        <v>R3598</v>
      </c>
      <c r="AR3598" t="str">
        <f>_xlfn.CONCAT('Sample Select backend'!$M$4,ROW(AR3598))</f>
        <v>AK3598</v>
      </c>
      <c r="AS3598" t="str">
        <f t="shared" si="1280"/>
        <v>Tunisia</v>
      </c>
      <c r="AT3598" s="9" t="str">
        <f t="shared" si="1281"/>
        <v>Tax exemption/waiver/suspension</v>
      </c>
      <c r="AU3598">
        <f t="shared" si="1282"/>
        <v>0</v>
      </c>
      <c r="AV3598" s="9">
        <v>1</v>
      </c>
    </row>
    <row r="3599" spans="1:48" x14ac:dyDescent="0.35">
      <c r="A3599" t="s">
        <v>180</v>
      </c>
      <c r="B3599">
        <v>1</v>
      </c>
      <c r="C3599" t="s">
        <v>201</v>
      </c>
      <c r="D3599" t="s">
        <v>2332</v>
      </c>
      <c r="E3599">
        <v>2</v>
      </c>
      <c r="F3599">
        <v>2</v>
      </c>
      <c r="G3599">
        <v>2</v>
      </c>
      <c r="H3599">
        <v>2</v>
      </c>
      <c r="I3599">
        <v>2</v>
      </c>
      <c r="J3599">
        <v>2</v>
      </c>
      <c r="K3599">
        <v>2</v>
      </c>
      <c r="L3599">
        <v>2</v>
      </c>
      <c r="M3599">
        <v>1</v>
      </c>
      <c r="N3599" t="s">
        <v>2779</v>
      </c>
      <c r="O3599" t="s">
        <v>2804</v>
      </c>
      <c r="P3599" t="s">
        <v>2810</v>
      </c>
      <c r="Q3599" t="s">
        <v>2815</v>
      </c>
      <c r="R3599">
        <v>0</v>
      </c>
      <c r="S3599">
        <v>-8.82</v>
      </c>
      <c r="T3599">
        <v>-6.18</v>
      </c>
      <c r="U3599">
        <v>87.17</v>
      </c>
      <c r="V3599">
        <f t="shared" si="1270"/>
        <v>1</v>
      </c>
      <c r="W3599">
        <f t="shared" si="1271"/>
        <v>1</v>
      </c>
      <c r="X3599">
        <f t="shared" si="1272"/>
        <v>1</v>
      </c>
      <c r="Y3599">
        <f t="shared" si="1273"/>
        <v>1</v>
      </c>
      <c r="Z3599">
        <f t="shared" si="1274"/>
        <v>1</v>
      </c>
      <c r="AA3599">
        <f t="shared" si="1275"/>
        <v>1</v>
      </c>
      <c r="AB3599">
        <f t="shared" si="1276"/>
        <v>1</v>
      </c>
      <c r="AC3599">
        <f t="shared" si="1277"/>
        <v>1</v>
      </c>
      <c r="AD3599">
        <f t="shared" si="1278"/>
        <v>1</v>
      </c>
      <c r="AE3599" s="4" t="s">
        <v>2828</v>
      </c>
      <c r="AF3599" s="9" t="s">
        <v>2829</v>
      </c>
      <c r="AG3599">
        <v>0</v>
      </c>
      <c r="AH3599">
        <v>1</v>
      </c>
      <c r="AI3599">
        <v>0</v>
      </c>
      <c r="AJ3599">
        <v>1</v>
      </c>
      <c r="AK3599" s="9" t="s">
        <v>2840</v>
      </c>
      <c r="AL3599">
        <f t="shared" si="1279"/>
        <v>0</v>
      </c>
      <c r="AM3599">
        <f>IF(AND(INDIRECT(AN3599)='Sample Select backend'!$C$2,INDIRECT(AO3599)=1,INDIRECT(AP3599)='Sample Select backend'!$F$2,INDIRECT(AQ3599)=1,INDIRECT(AR3599)='Sample Select backend'!$M$2),1,0)</f>
        <v>0</v>
      </c>
      <c r="AN3599" t="str">
        <f>_xlfn.CONCAT('Sample Select backend'!$C$4,ROW(AN3599))</f>
        <v>AE3599</v>
      </c>
      <c r="AO3599" s="9" t="str">
        <f>_xlfn.CONCAT('Sample Select backend'!$J$2,ROW(AO3599))</f>
        <v>AJ3599</v>
      </c>
      <c r="AP3599" t="str">
        <f>_xlfn.CONCAT('Sample Select backend'!$F$4,ROW(AP3599))</f>
        <v>AF3599</v>
      </c>
      <c r="AQ3599" t="str">
        <f>_xlfn.CONCAT('Sample Select backend'!$I$10,ROW(AQ3599))</f>
        <v>R3599</v>
      </c>
      <c r="AR3599" t="str">
        <f>_xlfn.CONCAT('Sample Select backend'!$M$4,ROW(AR3599))</f>
        <v>AK3599</v>
      </c>
      <c r="AS3599" t="str">
        <f t="shared" si="1280"/>
        <v>Tunisia</v>
      </c>
      <c r="AT3599" s="9" t="str">
        <f t="shared" si="1281"/>
        <v>Other</v>
      </c>
      <c r="AU3599">
        <f t="shared" si="1282"/>
        <v>0</v>
      </c>
      <c r="AV3599" s="9">
        <v>0</v>
      </c>
    </row>
    <row r="3600" spans="1:48" x14ac:dyDescent="0.35">
      <c r="A3600" t="s">
        <v>180</v>
      </c>
      <c r="B3600">
        <v>7</v>
      </c>
      <c r="C3600">
        <v>30</v>
      </c>
      <c r="D3600" t="s">
        <v>2336</v>
      </c>
      <c r="E3600">
        <v>-2</v>
      </c>
      <c r="F3600">
        <v>2</v>
      </c>
      <c r="G3600">
        <v>2</v>
      </c>
      <c r="H3600">
        <v>2</v>
      </c>
      <c r="I3600">
        <v>1</v>
      </c>
      <c r="J3600">
        <v>1</v>
      </c>
      <c r="K3600">
        <v>1</v>
      </c>
      <c r="L3600">
        <v>2</v>
      </c>
      <c r="M3600">
        <v>1</v>
      </c>
      <c r="N3600" t="s">
        <v>2779</v>
      </c>
      <c r="O3600" t="s">
        <v>2804</v>
      </c>
      <c r="P3600" t="s">
        <v>2810</v>
      </c>
      <c r="Q3600" t="s">
        <v>2815</v>
      </c>
      <c r="R3600">
        <v>0</v>
      </c>
      <c r="S3600">
        <v>-8.82</v>
      </c>
      <c r="T3600">
        <v>-6.18</v>
      </c>
      <c r="U3600">
        <v>87.17</v>
      </c>
      <c r="V3600">
        <f t="shared" si="1270"/>
        <v>0</v>
      </c>
      <c r="W3600">
        <f t="shared" si="1271"/>
        <v>1</v>
      </c>
      <c r="X3600">
        <f t="shared" si="1272"/>
        <v>1</v>
      </c>
      <c r="Y3600">
        <f t="shared" si="1273"/>
        <v>1</v>
      </c>
      <c r="Z3600">
        <f t="shared" si="1274"/>
        <v>1</v>
      </c>
      <c r="AA3600">
        <f t="shared" si="1275"/>
        <v>1</v>
      </c>
      <c r="AB3600">
        <f t="shared" si="1276"/>
        <v>1</v>
      </c>
      <c r="AC3600">
        <f t="shared" si="1277"/>
        <v>1</v>
      </c>
      <c r="AD3600">
        <f t="shared" si="1278"/>
        <v>1</v>
      </c>
      <c r="AE3600" s="4" t="s">
        <v>2828</v>
      </c>
      <c r="AF3600" s="9" t="s">
        <v>2829</v>
      </c>
      <c r="AG3600">
        <v>0</v>
      </c>
      <c r="AH3600">
        <v>1</v>
      </c>
      <c r="AI3600">
        <v>0</v>
      </c>
      <c r="AJ3600">
        <v>1</v>
      </c>
      <c r="AK3600" s="9" t="s">
        <v>2840</v>
      </c>
      <c r="AL3600">
        <f t="shared" si="1279"/>
        <v>0</v>
      </c>
      <c r="AM3600">
        <f>IF(AND(INDIRECT(AN3600)='Sample Select backend'!$C$2,INDIRECT(AO3600)=1,INDIRECT(AP3600)='Sample Select backend'!$F$2,INDIRECT(AQ3600)=1,INDIRECT(AR3600)='Sample Select backend'!$M$2),1,0)</f>
        <v>0</v>
      </c>
      <c r="AN3600" t="str">
        <f>_xlfn.CONCAT('Sample Select backend'!$C$4,ROW(AN3600))</f>
        <v>AE3600</v>
      </c>
      <c r="AO3600" s="9" t="str">
        <f>_xlfn.CONCAT('Sample Select backend'!$J$2,ROW(AO3600))</f>
        <v>AJ3600</v>
      </c>
      <c r="AP3600" t="str">
        <f>_xlfn.CONCAT('Sample Select backend'!$F$4,ROW(AP3600))</f>
        <v>AF3600</v>
      </c>
      <c r="AQ3600" t="str">
        <f>_xlfn.CONCAT('Sample Select backend'!$I$10,ROW(AQ3600))</f>
        <v>R3600</v>
      </c>
      <c r="AR3600" t="str">
        <f>_xlfn.CONCAT('Sample Select backend'!$M$4,ROW(AR3600))</f>
        <v>AK3600</v>
      </c>
      <c r="AS3600" t="str">
        <f t="shared" si="1280"/>
        <v>Tunisia</v>
      </c>
      <c r="AT3600" s="9">
        <f t="shared" si="1281"/>
        <v>30</v>
      </c>
      <c r="AU3600">
        <f t="shared" si="1282"/>
        <v>0</v>
      </c>
      <c r="AV3600" s="9">
        <v>0</v>
      </c>
    </row>
    <row r="3601" spans="1:48" x14ac:dyDescent="0.35">
      <c r="A3601" s="24" t="s">
        <v>180</v>
      </c>
      <c r="B3601" s="24">
        <v>1</v>
      </c>
      <c r="C3601" s="24">
        <v>6</v>
      </c>
      <c r="D3601" s="24" t="s">
        <v>4452</v>
      </c>
      <c r="E3601" s="24"/>
      <c r="O3601" t="s">
        <v>2804</v>
      </c>
      <c r="P3601" t="s">
        <v>2810</v>
      </c>
      <c r="Q3601" t="s">
        <v>2815</v>
      </c>
      <c r="R3601">
        <v>0</v>
      </c>
      <c r="S3601">
        <v>-8.82</v>
      </c>
      <c r="T3601">
        <v>-6.18</v>
      </c>
      <c r="U3601">
        <v>87.17</v>
      </c>
      <c r="V3601">
        <v>-1</v>
      </c>
      <c r="W3601">
        <v>-1</v>
      </c>
      <c r="X3601">
        <v>-1</v>
      </c>
      <c r="Y3601">
        <v>-1</v>
      </c>
      <c r="Z3601">
        <v>-1</v>
      </c>
      <c r="AA3601">
        <v>-1</v>
      </c>
      <c r="AB3601">
        <v>-1</v>
      </c>
      <c r="AC3601">
        <v>-1</v>
      </c>
      <c r="AD3601">
        <v>-1</v>
      </c>
      <c r="AE3601" s="4" t="s">
        <v>2828</v>
      </c>
      <c r="AF3601" s="9" t="s">
        <v>2829</v>
      </c>
      <c r="AG3601">
        <v>0</v>
      </c>
      <c r="AH3601">
        <v>1</v>
      </c>
      <c r="AI3601">
        <v>0</v>
      </c>
      <c r="AJ3601">
        <v>1</v>
      </c>
      <c r="AK3601" s="9" t="s">
        <v>2840</v>
      </c>
      <c r="AL3601">
        <f t="shared" si="1279"/>
        <v>0</v>
      </c>
      <c r="AM3601">
        <f>IF(AND(INDIRECT(AN3601)='Sample Select backend'!$C$2,INDIRECT(AO3601)=1,INDIRECT(AP3601)='Sample Select backend'!$F$2,INDIRECT(AQ3601)=1,INDIRECT(AR3601)='Sample Select backend'!$M$2),1,0)</f>
        <v>0</v>
      </c>
      <c r="AN3601" t="str">
        <f>_xlfn.CONCAT('Sample Select backend'!$C$4,ROW(AN3601))</f>
        <v>AE3601</v>
      </c>
      <c r="AO3601" s="9" t="str">
        <f>_xlfn.CONCAT('Sample Select backend'!$J$2,ROW(AO3601))</f>
        <v>AJ3601</v>
      </c>
      <c r="AP3601" t="str">
        <f>_xlfn.CONCAT('Sample Select backend'!$F$4,ROW(AP3601))</f>
        <v>AF3601</v>
      </c>
      <c r="AQ3601" t="str">
        <f>_xlfn.CONCAT('Sample Select backend'!$I$10,ROW(AQ3601))</f>
        <v>R3601</v>
      </c>
      <c r="AR3601" t="str">
        <f>_xlfn.CONCAT('Sample Select backend'!$M$4,ROW(AR3601))</f>
        <v>AK3601</v>
      </c>
      <c r="AS3601" t="str">
        <f t="shared" si="1280"/>
        <v>Tunisia</v>
      </c>
      <c r="AT3601" s="9">
        <f t="shared" si="1281"/>
        <v>6</v>
      </c>
      <c r="AU3601">
        <f t="shared" si="1282"/>
        <v>0</v>
      </c>
      <c r="AV3601" s="9">
        <v>0</v>
      </c>
    </row>
    <row r="3602" spans="1:48" x14ac:dyDescent="0.35">
      <c r="A3602" s="24" t="s">
        <v>180</v>
      </c>
      <c r="B3602" s="24">
        <v>8</v>
      </c>
      <c r="C3602" s="24">
        <v>33</v>
      </c>
      <c r="D3602" s="24" t="s">
        <v>4453</v>
      </c>
      <c r="E3602" s="24"/>
      <c r="O3602" t="s">
        <v>2804</v>
      </c>
      <c r="P3602" t="s">
        <v>2810</v>
      </c>
      <c r="Q3602" t="s">
        <v>2815</v>
      </c>
      <c r="R3602">
        <v>0</v>
      </c>
      <c r="S3602">
        <v>-8.82</v>
      </c>
      <c r="T3602">
        <v>-6.18</v>
      </c>
      <c r="U3602">
        <v>87.17</v>
      </c>
      <c r="V3602">
        <v>-1</v>
      </c>
      <c r="W3602">
        <v>-1</v>
      </c>
      <c r="X3602">
        <v>-1</v>
      </c>
      <c r="Y3602">
        <v>-1</v>
      </c>
      <c r="Z3602">
        <v>-1</v>
      </c>
      <c r="AA3602">
        <v>-1</v>
      </c>
      <c r="AB3602">
        <v>-1</v>
      </c>
      <c r="AC3602">
        <v>-1</v>
      </c>
      <c r="AD3602">
        <v>-1</v>
      </c>
      <c r="AE3602" s="4" t="s">
        <v>2828</v>
      </c>
      <c r="AF3602" s="9" t="s">
        <v>2829</v>
      </c>
      <c r="AG3602">
        <v>0</v>
      </c>
      <c r="AH3602">
        <v>1</v>
      </c>
      <c r="AI3602">
        <v>0</v>
      </c>
      <c r="AJ3602">
        <v>1</v>
      </c>
      <c r="AK3602" s="9" t="s">
        <v>2840</v>
      </c>
      <c r="AL3602">
        <f t="shared" si="1279"/>
        <v>0</v>
      </c>
      <c r="AM3602">
        <f>IF(AND(INDIRECT(AN3602)='Sample Select backend'!$C$2,INDIRECT(AO3602)=1,INDIRECT(AP3602)='Sample Select backend'!$F$2,INDIRECT(AQ3602)=1,INDIRECT(AR3602)='Sample Select backend'!$M$2),1,0)</f>
        <v>0</v>
      </c>
      <c r="AN3602" t="str">
        <f>_xlfn.CONCAT('Sample Select backend'!$C$4,ROW(AN3602))</f>
        <v>AE3602</v>
      </c>
      <c r="AO3602" s="9" t="str">
        <f>_xlfn.CONCAT('Sample Select backend'!$J$2,ROW(AO3602))</f>
        <v>AJ3602</v>
      </c>
      <c r="AP3602" t="str">
        <f>_xlfn.CONCAT('Sample Select backend'!$F$4,ROW(AP3602))</f>
        <v>AF3602</v>
      </c>
      <c r="AQ3602" t="str">
        <f>_xlfn.CONCAT('Sample Select backend'!$I$10,ROW(AQ3602))</f>
        <v>R3602</v>
      </c>
      <c r="AR3602" t="str">
        <f>_xlfn.CONCAT('Sample Select backend'!$M$4,ROW(AR3602))</f>
        <v>AK3602</v>
      </c>
      <c r="AS3602" t="str">
        <f t="shared" si="1280"/>
        <v>Tunisia</v>
      </c>
      <c r="AT3602" s="9">
        <f t="shared" si="1281"/>
        <v>33</v>
      </c>
      <c r="AU3602">
        <f t="shared" si="1282"/>
        <v>0</v>
      </c>
      <c r="AV3602" s="9">
        <v>0</v>
      </c>
    </row>
    <row r="3603" spans="1:48" x14ac:dyDescent="0.35">
      <c r="A3603" s="24" t="s">
        <v>180</v>
      </c>
      <c r="B3603" s="24">
        <v>8</v>
      </c>
      <c r="C3603" s="24">
        <v>33</v>
      </c>
      <c r="D3603" s="24" t="s">
        <v>4454</v>
      </c>
      <c r="E3603" s="24"/>
      <c r="O3603" t="s">
        <v>2804</v>
      </c>
      <c r="P3603" t="s">
        <v>2810</v>
      </c>
      <c r="Q3603" t="s">
        <v>2815</v>
      </c>
      <c r="R3603">
        <v>0</v>
      </c>
      <c r="S3603">
        <v>-8.82</v>
      </c>
      <c r="T3603">
        <v>-6.18</v>
      </c>
      <c r="U3603">
        <v>87.17</v>
      </c>
      <c r="V3603">
        <v>-1</v>
      </c>
      <c r="W3603">
        <v>-1</v>
      </c>
      <c r="X3603">
        <v>-1</v>
      </c>
      <c r="Y3603">
        <v>-1</v>
      </c>
      <c r="Z3603">
        <v>-1</v>
      </c>
      <c r="AA3603">
        <v>-1</v>
      </c>
      <c r="AB3603">
        <v>-1</v>
      </c>
      <c r="AC3603">
        <v>-1</v>
      </c>
      <c r="AD3603">
        <v>-1</v>
      </c>
      <c r="AE3603" s="4" t="s">
        <v>2828</v>
      </c>
      <c r="AF3603" s="9" t="s">
        <v>2829</v>
      </c>
      <c r="AG3603">
        <v>0</v>
      </c>
      <c r="AH3603">
        <v>1</v>
      </c>
      <c r="AI3603">
        <v>0</v>
      </c>
      <c r="AJ3603">
        <v>1</v>
      </c>
      <c r="AK3603" s="9" t="s">
        <v>2840</v>
      </c>
      <c r="AL3603">
        <f t="shared" si="1279"/>
        <v>0</v>
      </c>
      <c r="AM3603">
        <f>IF(AND(INDIRECT(AN3603)='Sample Select backend'!$C$2,INDIRECT(AO3603)=1,INDIRECT(AP3603)='Sample Select backend'!$F$2,INDIRECT(AQ3603)=1,INDIRECT(AR3603)='Sample Select backend'!$M$2),1,0)</f>
        <v>0</v>
      </c>
      <c r="AN3603" t="str">
        <f>_xlfn.CONCAT('Sample Select backend'!$C$4,ROW(AN3603))</f>
        <v>AE3603</v>
      </c>
      <c r="AO3603" s="9" t="str">
        <f>_xlfn.CONCAT('Sample Select backend'!$J$2,ROW(AO3603))</f>
        <v>AJ3603</v>
      </c>
      <c r="AP3603" t="str">
        <f>_xlfn.CONCAT('Sample Select backend'!$F$4,ROW(AP3603))</f>
        <v>AF3603</v>
      </c>
      <c r="AQ3603" t="str">
        <f>_xlfn.CONCAT('Sample Select backend'!$I$10,ROW(AQ3603))</f>
        <v>R3603</v>
      </c>
      <c r="AR3603" t="str">
        <f>_xlfn.CONCAT('Sample Select backend'!$M$4,ROW(AR3603))</f>
        <v>AK3603</v>
      </c>
      <c r="AS3603" t="str">
        <f t="shared" si="1280"/>
        <v>Tunisia</v>
      </c>
      <c r="AT3603" s="9">
        <f t="shared" si="1281"/>
        <v>33</v>
      </c>
      <c r="AU3603">
        <f t="shared" si="1282"/>
        <v>0</v>
      </c>
      <c r="AV3603" s="9">
        <v>0</v>
      </c>
    </row>
    <row r="3604" spans="1:48" x14ac:dyDescent="0.35">
      <c r="A3604" s="24" t="s">
        <v>180</v>
      </c>
      <c r="B3604" s="24">
        <v>6</v>
      </c>
      <c r="C3604" s="24">
        <v>29</v>
      </c>
      <c r="D3604" s="24" t="s">
        <v>4455</v>
      </c>
      <c r="E3604" s="24"/>
      <c r="O3604" t="s">
        <v>2804</v>
      </c>
      <c r="P3604" t="s">
        <v>2810</v>
      </c>
      <c r="Q3604" t="s">
        <v>2815</v>
      </c>
      <c r="R3604">
        <v>0</v>
      </c>
      <c r="S3604">
        <v>-8.82</v>
      </c>
      <c r="T3604">
        <v>-6.18</v>
      </c>
      <c r="U3604">
        <v>87.17</v>
      </c>
      <c r="V3604">
        <v>-1</v>
      </c>
      <c r="W3604">
        <v>-1</v>
      </c>
      <c r="X3604">
        <v>-1</v>
      </c>
      <c r="Y3604">
        <v>-1</v>
      </c>
      <c r="Z3604">
        <v>-1</v>
      </c>
      <c r="AA3604">
        <v>-1</v>
      </c>
      <c r="AB3604">
        <v>-1</v>
      </c>
      <c r="AC3604">
        <v>-1</v>
      </c>
      <c r="AD3604">
        <v>-1</v>
      </c>
      <c r="AE3604" s="4" t="s">
        <v>2828</v>
      </c>
      <c r="AF3604" s="9" t="s">
        <v>2829</v>
      </c>
      <c r="AG3604">
        <v>0</v>
      </c>
      <c r="AH3604">
        <v>1</v>
      </c>
      <c r="AI3604">
        <v>0</v>
      </c>
      <c r="AJ3604">
        <v>1</v>
      </c>
      <c r="AK3604" s="9" t="s">
        <v>2840</v>
      </c>
      <c r="AL3604">
        <f t="shared" si="1279"/>
        <v>0</v>
      </c>
      <c r="AM3604">
        <f>IF(AND(INDIRECT(AN3604)='Sample Select backend'!$C$2,INDIRECT(AO3604)=1,INDIRECT(AP3604)='Sample Select backend'!$F$2,INDIRECT(AQ3604)=1,INDIRECT(AR3604)='Sample Select backend'!$M$2),1,0)</f>
        <v>0</v>
      </c>
      <c r="AN3604" t="str">
        <f>_xlfn.CONCAT('Sample Select backend'!$C$4,ROW(AN3604))</f>
        <v>AE3604</v>
      </c>
      <c r="AO3604" s="9" t="str">
        <f>_xlfn.CONCAT('Sample Select backend'!$J$2,ROW(AO3604))</f>
        <v>AJ3604</v>
      </c>
      <c r="AP3604" t="str">
        <f>_xlfn.CONCAT('Sample Select backend'!$F$4,ROW(AP3604))</f>
        <v>AF3604</v>
      </c>
      <c r="AQ3604" t="str">
        <f>_xlfn.CONCAT('Sample Select backend'!$I$10,ROW(AQ3604))</f>
        <v>R3604</v>
      </c>
      <c r="AR3604" t="str">
        <f>_xlfn.CONCAT('Sample Select backend'!$M$4,ROW(AR3604))</f>
        <v>AK3604</v>
      </c>
      <c r="AS3604" t="str">
        <f t="shared" si="1280"/>
        <v>Tunisia</v>
      </c>
      <c r="AT3604" s="9">
        <f t="shared" si="1281"/>
        <v>29</v>
      </c>
      <c r="AU3604">
        <f t="shared" si="1282"/>
        <v>0</v>
      </c>
      <c r="AV3604" s="9">
        <v>0</v>
      </c>
    </row>
    <row r="3605" spans="1:48" x14ac:dyDescent="0.35">
      <c r="A3605" s="24" t="s">
        <v>180</v>
      </c>
      <c r="B3605" s="24">
        <v>6</v>
      </c>
      <c r="C3605" s="24">
        <v>28</v>
      </c>
      <c r="D3605" s="24" t="s">
        <v>4456</v>
      </c>
      <c r="E3605" s="24"/>
      <c r="O3605" t="s">
        <v>2804</v>
      </c>
      <c r="P3605" t="s">
        <v>2810</v>
      </c>
      <c r="Q3605" t="s">
        <v>2815</v>
      </c>
      <c r="R3605">
        <v>0</v>
      </c>
      <c r="S3605">
        <v>-8.82</v>
      </c>
      <c r="T3605">
        <v>-6.18</v>
      </c>
      <c r="U3605">
        <v>87.17</v>
      </c>
      <c r="V3605">
        <v>-1</v>
      </c>
      <c r="W3605">
        <v>-1</v>
      </c>
      <c r="X3605">
        <v>-1</v>
      </c>
      <c r="Y3605">
        <v>-1</v>
      </c>
      <c r="Z3605">
        <v>-1</v>
      </c>
      <c r="AA3605">
        <v>-1</v>
      </c>
      <c r="AB3605">
        <v>-1</v>
      </c>
      <c r="AC3605">
        <v>-1</v>
      </c>
      <c r="AD3605">
        <v>-1</v>
      </c>
      <c r="AE3605" s="4" t="s">
        <v>2828</v>
      </c>
      <c r="AF3605" s="9" t="s">
        <v>2829</v>
      </c>
      <c r="AG3605">
        <v>0</v>
      </c>
      <c r="AH3605">
        <v>1</v>
      </c>
      <c r="AI3605">
        <v>0</v>
      </c>
      <c r="AJ3605">
        <v>1</v>
      </c>
      <c r="AK3605" s="9" t="s">
        <v>2840</v>
      </c>
      <c r="AL3605">
        <f t="shared" si="1279"/>
        <v>0</v>
      </c>
      <c r="AM3605">
        <f>IF(AND(INDIRECT(AN3605)='Sample Select backend'!$C$2,INDIRECT(AO3605)=1,INDIRECT(AP3605)='Sample Select backend'!$F$2,INDIRECT(AQ3605)=1,INDIRECT(AR3605)='Sample Select backend'!$M$2),1,0)</f>
        <v>0</v>
      </c>
      <c r="AN3605" t="str">
        <f>_xlfn.CONCAT('Sample Select backend'!$C$4,ROW(AN3605))</f>
        <v>AE3605</v>
      </c>
      <c r="AO3605" s="9" t="str">
        <f>_xlfn.CONCAT('Sample Select backend'!$J$2,ROW(AO3605))</f>
        <v>AJ3605</v>
      </c>
      <c r="AP3605" t="str">
        <f>_xlfn.CONCAT('Sample Select backend'!$F$4,ROW(AP3605))</f>
        <v>AF3605</v>
      </c>
      <c r="AQ3605" t="str">
        <f>_xlfn.CONCAT('Sample Select backend'!$I$10,ROW(AQ3605))</f>
        <v>R3605</v>
      </c>
      <c r="AR3605" t="str">
        <f>_xlfn.CONCAT('Sample Select backend'!$M$4,ROW(AR3605))</f>
        <v>AK3605</v>
      </c>
      <c r="AS3605" t="str">
        <f t="shared" si="1280"/>
        <v>Tunisia</v>
      </c>
      <c r="AT3605" s="9">
        <f t="shared" si="1281"/>
        <v>28</v>
      </c>
      <c r="AU3605">
        <f t="shared" si="1282"/>
        <v>0</v>
      </c>
      <c r="AV3605" s="9">
        <v>0</v>
      </c>
    </row>
    <row r="3606" spans="1:48" x14ac:dyDescent="0.35">
      <c r="A3606" s="24" t="s">
        <v>180</v>
      </c>
      <c r="B3606" s="24">
        <v>6</v>
      </c>
      <c r="C3606" s="24">
        <v>25</v>
      </c>
      <c r="D3606" s="24" t="s">
        <v>4457</v>
      </c>
      <c r="E3606" s="24"/>
      <c r="O3606" t="s">
        <v>2804</v>
      </c>
      <c r="P3606" t="s">
        <v>2810</v>
      </c>
      <c r="Q3606" t="s">
        <v>2815</v>
      </c>
      <c r="R3606">
        <v>0</v>
      </c>
      <c r="S3606">
        <v>-8.82</v>
      </c>
      <c r="T3606">
        <v>-6.18</v>
      </c>
      <c r="U3606">
        <v>87.17</v>
      </c>
      <c r="V3606">
        <v>-1</v>
      </c>
      <c r="W3606">
        <v>-1</v>
      </c>
      <c r="X3606">
        <v>-1</v>
      </c>
      <c r="Y3606">
        <v>-1</v>
      </c>
      <c r="Z3606">
        <v>-1</v>
      </c>
      <c r="AA3606">
        <v>-1</v>
      </c>
      <c r="AB3606">
        <v>-1</v>
      </c>
      <c r="AC3606">
        <v>-1</v>
      </c>
      <c r="AD3606">
        <v>-1</v>
      </c>
      <c r="AE3606" s="4" t="s">
        <v>2828</v>
      </c>
      <c r="AF3606" s="9" t="s">
        <v>2829</v>
      </c>
      <c r="AG3606">
        <v>0</v>
      </c>
      <c r="AH3606">
        <v>1</v>
      </c>
      <c r="AI3606">
        <v>0</v>
      </c>
      <c r="AJ3606">
        <v>1</v>
      </c>
      <c r="AK3606" s="9" t="s">
        <v>2840</v>
      </c>
      <c r="AL3606">
        <f t="shared" si="1279"/>
        <v>0</v>
      </c>
      <c r="AM3606">
        <f>IF(AND(INDIRECT(AN3606)='Sample Select backend'!$C$2,INDIRECT(AO3606)=1,INDIRECT(AP3606)='Sample Select backend'!$F$2,INDIRECT(AQ3606)=1,INDIRECT(AR3606)='Sample Select backend'!$M$2),1,0)</f>
        <v>0</v>
      </c>
      <c r="AN3606" t="str">
        <f>_xlfn.CONCAT('Sample Select backend'!$C$4,ROW(AN3606))</f>
        <v>AE3606</v>
      </c>
      <c r="AO3606" s="9" t="str">
        <f>_xlfn.CONCAT('Sample Select backend'!$J$2,ROW(AO3606))</f>
        <v>AJ3606</v>
      </c>
      <c r="AP3606" t="str">
        <f>_xlfn.CONCAT('Sample Select backend'!$F$4,ROW(AP3606))</f>
        <v>AF3606</v>
      </c>
      <c r="AQ3606" t="str">
        <f>_xlfn.CONCAT('Sample Select backend'!$I$10,ROW(AQ3606))</f>
        <v>R3606</v>
      </c>
      <c r="AR3606" t="str">
        <f>_xlfn.CONCAT('Sample Select backend'!$M$4,ROW(AR3606))</f>
        <v>AK3606</v>
      </c>
      <c r="AS3606" t="str">
        <f t="shared" si="1280"/>
        <v>Tunisia</v>
      </c>
      <c r="AT3606" s="9">
        <f t="shared" si="1281"/>
        <v>25</v>
      </c>
      <c r="AU3606">
        <f t="shared" si="1282"/>
        <v>0</v>
      </c>
      <c r="AV3606" s="9">
        <v>0</v>
      </c>
    </row>
    <row r="3607" spans="1:48" x14ac:dyDescent="0.35">
      <c r="A3607" s="24" t="s">
        <v>180</v>
      </c>
      <c r="B3607" s="24">
        <v>6</v>
      </c>
      <c r="C3607" s="24">
        <v>25</v>
      </c>
      <c r="D3607" s="24" t="s">
        <v>4458</v>
      </c>
      <c r="E3607" s="24"/>
      <c r="O3607" t="s">
        <v>2804</v>
      </c>
      <c r="P3607" t="s">
        <v>2810</v>
      </c>
      <c r="Q3607" t="s">
        <v>2815</v>
      </c>
      <c r="R3607">
        <v>0</v>
      </c>
      <c r="S3607">
        <v>-8.82</v>
      </c>
      <c r="T3607">
        <v>-6.18</v>
      </c>
      <c r="U3607">
        <v>87.17</v>
      </c>
      <c r="V3607">
        <v>-1</v>
      </c>
      <c r="W3607">
        <v>-1</v>
      </c>
      <c r="X3607">
        <v>-1</v>
      </c>
      <c r="Y3607">
        <v>-1</v>
      </c>
      <c r="Z3607">
        <v>-1</v>
      </c>
      <c r="AA3607">
        <v>-1</v>
      </c>
      <c r="AB3607">
        <v>-1</v>
      </c>
      <c r="AC3607">
        <v>-1</v>
      </c>
      <c r="AD3607">
        <v>-1</v>
      </c>
      <c r="AE3607" s="4" t="s">
        <v>2828</v>
      </c>
      <c r="AF3607" s="9" t="s">
        <v>2829</v>
      </c>
      <c r="AG3607">
        <v>0</v>
      </c>
      <c r="AH3607">
        <v>1</v>
      </c>
      <c r="AI3607">
        <v>0</v>
      </c>
      <c r="AJ3607">
        <v>1</v>
      </c>
      <c r="AK3607" s="9" t="s">
        <v>2840</v>
      </c>
      <c r="AL3607">
        <f t="shared" si="1279"/>
        <v>0</v>
      </c>
      <c r="AM3607">
        <f>IF(AND(INDIRECT(AN3607)='Sample Select backend'!$C$2,INDIRECT(AO3607)=1,INDIRECT(AP3607)='Sample Select backend'!$F$2,INDIRECT(AQ3607)=1,INDIRECT(AR3607)='Sample Select backend'!$M$2),1,0)</f>
        <v>0</v>
      </c>
      <c r="AN3607" t="str">
        <f>_xlfn.CONCAT('Sample Select backend'!$C$4,ROW(AN3607))</f>
        <v>AE3607</v>
      </c>
      <c r="AO3607" s="9" t="str">
        <f>_xlfn.CONCAT('Sample Select backend'!$J$2,ROW(AO3607))</f>
        <v>AJ3607</v>
      </c>
      <c r="AP3607" t="str">
        <f>_xlfn.CONCAT('Sample Select backend'!$F$4,ROW(AP3607))</f>
        <v>AF3607</v>
      </c>
      <c r="AQ3607" t="str">
        <f>_xlfn.CONCAT('Sample Select backend'!$I$10,ROW(AQ3607))</f>
        <v>R3607</v>
      </c>
      <c r="AR3607" t="str">
        <f>_xlfn.CONCAT('Sample Select backend'!$M$4,ROW(AR3607))</f>
        <v>AK3607</v>
      </c>
      <c r="AS3607" t="str">
        <f t="shared" si="1280"/>
        <v>Tunisia</v>
      </c>
      <c r="AT3607" s="9">
        <f t="shared" si="1281"/>
        <v>25</v>
      </c>
      <c r="AU3607">
        <f t="shared" si="1282"/>
        <v>0</v>
      </c>
      <c r="AV3607" s="9">
        <v>0</v>
      </c>
    </row>
    <row r="3608" spans="1:48" x14ac:dyDescent="0.35">
      <c r="A3608" s="24" t="s">
        <v>180</v>
      </c>
      <c r="B3608" s="24">
        <v>2</v>
      </c>
      <c r="C3608" s="24" t="s">
        <v>201</v>
      </c>
      <c r="D3608" s="24" t="s">
        <v>4459</v>
      </c>
      <c r="E3608" s="24"/>
      <c r="O3608" t="s">
        <v>2804</v>
      </c>
      <c r="P3608" t="s">
        <v>2810</v>
      </c>
      <c r="Q3608" t="s">
        <v>2815</v>
      </c>
      <c r="R3608">
        <v>0</v>
      </c>
      <c r="S3608">
        <v>-8.82</v>
      </c>
      <c r="T3608">
        <v>-6.18</v>
      </c>
      <c r="U3608">
        <v>87.17</v>
      </c>
      <c r="V3608">
        <v>-1</v>
      </c>
      <c r="W3608">
        <v>-1</v>
      </c>
      <c r="X3608">
        <v>-1</v>
      </c>
      <c r="Y3608">
        <v>-1</v>
      </c>
      <c r="Z3608">
        <v>-1</v>
      </c>
      <c r="AA3608">
        <v>-1</v>
      </c>
      <c r="AB3608">
        <v>-1</v>
      </c>
      <c r="AC3608">
        <v>-1</v>
      </c>
      <c r="AD3608">
        <v>-1</v>
      </c>
      <c r="AE3608" s="4" t="s">
        <v>2828</v>
      </c>
      <c r="AF3608" s="9" t="s">
        <v>2829</v>
      </c>
      <c r="AG3608">
        <v>0</v>
      </c>
      <c r="AH3608">
        <v>1</v>
      </c>
      <c r="AI3608">
        <v>0</v>
      </c>
      <c r="AJ3608">
        <v>1</v>
      </c>
      <c r="AK3608" s="9" t="s">
        <v>2840</v>
      </c>
      <c r="AL3608">
        <f t="shared" si="1279"/>
        <v>0</v>
      </c>
      <c r="AM3608">
        <f>IF(AND(INDIRECT(AN3608)='Sample Select backend'!$C$2,INDIRECT(AO3608)=1,INDIRECT(AP3608)='Sample Select backend'!$F$2,INDIRECT(AQ3608)=1,INDIRECT(AR3608)='Sample Select backend'!$M$2),1,0)</f>
        <v>0</v>
      </c>
      <c r="AN3608" t="str">
        <f>_xlfn.CONCAT('Sample Select backend'!$C$4,ROW(AN3608))</f>
        <v>AE3608</v>
      </c>
      <c r="AO3608" s="9" t="str">
        <f>_xlfn.CONCAT('Sample Select backend'!$J$2,ROW(AO3608))</f>
        <v>AJ3608</v>
      </c>
      <c r="AP3608" t="str">
        <f>_xlfn.CONCAT('Sample Select backend'!$F$4,ROW(AP3608))</f>
        <v>AF3608</v>
      </c>
      <c r="AQ3608" t="str">
        <f>_xlfn.CONCAT('Sample Select backend'!$I$10,ROW(AQ3608))</f>
        <v>R3608</v>
      </c>
      <c r="AR3608" t="str">
        <f>_xlfn.CONCAT('Sample Select backend'!$M$4,ROW(AR3608))</f>
        <v>AK3608</v>
      </c>
      <c r="AS3608" t="str">
        <f t="shared" si="1280"/>
        <v>Tunisia</v>
      </c>
      <c r="AT3608" s="9" t="str">
        <f t="shared" si="1281"/>
        <v>Other</v>
      </c>
      <c r="AU3608">
        <f t="shared" si="1282"/>
        <v>0</v>
      </c>
      <c r="AV3608" s="9">
        <v>0</v>
      </c>
    </row>
    <row r="3609" spans="1:48" x14ac:dyDescent="0.35">
      <c r="A3609" s="24" t="s">
        <v>180</v>
      </c>
      <c r="B3609" s="24">
        <v>2</v>
      </c>
      <c r="C3609" s="24">
        <v>14</v>
      </c>
      <c r="D3609" s="24" t="s">
        <v>4460</v>
      </c>
      <c r="E3609" s="24"/>
      <c r="O3609" t="s">
        <v>2804</v>
      </c>
      <c r="P3609" t="s">
        <v>2810</v>
      </c>
      <c r="Q3609" t="s">
        <v>2815</v>
      </c>
      <c r="R3609">
        <v>0</v>
      </c>
      <c r="S3609">
        <v>-8.82</v>
      </c>
      <c r="T3609">
        <v>-6.18</v>
      </c>
      <c r="U3609">
        <v>87.17</v>
      </c>
      <c r="V3609">
        <v>-1</v>
      </c>
      <c r="W3609">
        <v>-1</v>
      </c>
      <c r="X3609">
        <v>-1</v>
      </c>
      <c r="Y3609">
        <v>-1</v>
      </c>
      <c r="Z3609">
        <v>-1</v>
      </c>
      <c r="AA3609">
        <v>-1</v>
      </c>
      <c r="AB3609">
        <v>-1</v>
      </c>
      <c r="AC3609">
        <v>-1</v>
      </c>
      <c r="AD3609">
        <v>-1</v>
      </c>
      <c r="AE3609" s="4" t="s">
        <v>2828</v>
      </c>
      <c r="AF3609" s="9" t="s">
        <v>2829</v>
      </c>
      <c r="AG3609">
        <v>0</v>
      </c>
      <c r="AH3609">
        <v>1</v>
      </c>
      <c r="AI3609">
        <v>0</v>
      </c>
      <c r="AJ3609">
        <v>1</v>
      </c>
      <c r="AK3609" s="9" t="s">
        <v>2840</v>
      </c>
      <c r="AL3609">
        <f t="shared" si="1279"/>
        <v>0</v>
      </c>
      <c r="AM3609">
        <f>IF(AND(INDIRECT(AN3609)='Sample Select backend'!$C$2,INDIRECT(AO3609)=1,INDIRECT(AP3609)='Sample Select backend'!$F$2,INDIRECT(AQ3609)=1,INDIRECT(AR3609)='Sample Select backend'!$M$2),1,0)</f>
        <v>0</v>
      </c>
      <c r="AN3609" t="str">
        <f>_xlfn.CONCAT('Sample Select backend'!$C$4,ROW(AN3609))</f>
        <v>AE3609</v>
      </c>
      <c r="AO3609" s="9" t="str">
        <f>_xlfn.CONCAT('Sample Select backend'!$J$2,ROW(AO3609))</f>
        <v>AJ3609</v>
      </c>
      <c r="AP3609" t="str">
        <f>_xlfn.CONCAT('Sample Select backend'!$F$4,ROW(AP3609))</f>
        <v>AF3609</v>
      </c>
      <c r="AQ3609" t="str">
        <f>_xlfn.CONCAT('Sample Select backend'!$I$10,ROW(AQ3609))</f>
        <v>R3609</v>
      </c>
      <c r="AR3609" t="str">
        <f>_xlfn.CONCAT('Sample Select backend'!$M$4,ROW(AR3609))</f>
        <v>AK3609</v>
      </c>
      <c r="AS3609" t="str">
        <f t="shared" si="1280"/>
        <v>Tunisia</v>
      </c>
      <c r="AT3609" s="9">
        <f t="shared" si="1281"/>
        <v>14</v>
      </c>
      <c r="AU3609">
        <f t="shared" si="1282"/>
        <v>0</v>
      </c>
      <c r="AV3609" s="9">
        <v>0</v>
      </c>
    </row>
    <row r="3610" spans="1:48" x14ac:dyDescent="0.35">
      <c r="A3610" s="24" t="s">
        <v>180</v>
      </c>
      <c r="B3610" s="24">
        <v>7</v>
      </c>
      <c r="C3610" s="24">
        <v>32</v>
      </c>
      <c r="D3610" s="24" t="s">
        <v>4461</v>
      </c>
      <c r="E3610" s="24"/>
      <c r="O3610" t="s">
        <v>2804</v>
      </c>
      <c r="P3610" t="s">
        <v>2810</v>
      </c>
      <c r="Q3610" t="s">
        <v>2815</v>
      </c>
      <c r="R3610">
        <v>0</v>
      </c>
      <c r="S3610">
        <v>-8.82</v>
      </c>
      <c r="T3610">
        <v>-6.18</v>
      </c>
      <c r="U3610">
        <v>87.17</v>
      </c>
      <c r="V3610">
        <v>-1</v>
      </c>
      <c r="W3610">
        <v>-1</v>
      </c>
      <c r="X3610">
        <v>-1</v>
      </c>
      <c r="Y3610">
        <v>-1</v>
      </c>
      <c r="Z3610">
        <v>-1</v>
      </c>
      <c r="AA3610">
        <v>-1</v>
      </c>
      <c r="AB3610">
        <v>-1</v>
      </c>
      <c r="AC3610">
        <v>-1</v>
      </c>
      <c r="AD3610">
        <v>-1</v>
      </c>
      <c r="AE3610" s="4" t="s">
        <v>2828</v>
      </c>
      <c r="AF3610" s="9" t="s">
        <v>2829</v>
      </c>
      <c r="AG3610">
        <v>0</v>
      </c>
      <c r="AH3610">
        <v>1</v>
      </c>
      <c r="AI3610">
        <v>0</v>
      </c>
      <c r="AJ3610">
        <v>1</v>
      </c>
      <c r="AK3610" s="9" t="s">
        <v>2840</v>
      </c>
      <c r="AL3610">
        <f t="shared" si="1279"/>
        <v>0</v>
      </c>
      <c r="AM3610">
        <f>IF(AND(INDIRECT(AN3610)='Sample Select backend'!$C$2,INDIRECT(AO3610)=1,INDIRECT(AP3610)='Sample Select backend'!$F$2,INDIRECT(AQ3610)=1,INDIRECT(AR3610)='Sample Select backend'!$M$2),1,0)</f>
        <v>0</v>
      </c>
      <c r="AN3610" t="str">
        <f>_xlfn.CONCAT('Sample Select backend'!$C$4,ROW(AN3610))</f>
        <v>AE3610</v>
      </c>
      <c r="AO3610" s="9" t="str">
        <f>_xlfn.CONCAT('Sample Select backend'!$J$2,ROW(AO3610))</f>
        <v>AJ3610</v>
      </c>
      <c r="AP3610" t="str">
        <f>_xlfn.CONCAT('Sample Select backend'!$F$4,ROW(AP3610))</f>
        <v>AF3610</v>
      </c>
      <c r="AQ3610" t="str">
        <f>_xlfn.CONCAT('Sample Select backend'!$I$10,ROW(AQ3610))</f>
        <v>R3610</v>
      </c>
      <c r="AR3610" t="str">
        <f>_xlfn.CONCAT('Sample Select backend'!$M$4,ROW(AR3610))</f>
        <v>AK3610</v>
      </c>
      <c r="AS3610" t="str">
        <f t="shared" si="1280"/>
        <v>Tunisia</v>
      </c>
      <c r="AT3610" s="9">
        <f t="shared" si="1281"/>
        <v>32</v>
      </c>
      <c r="AU3610">
        <f t="shared" si="1282"/>
        <v>0</v>
      </c>
      <c r="AV3610" s="9">
        <v>0</v>
      </c>
    </row>
    <row r="3611" spans="1:48" x14ac:dyDescent="0.35">
      <c r="A3611" s="24" t="s">
        <v>180</v>
      </c>
      <c r="B3611" s="24">
        <v>6</v>
      </c>
      <c r="C3611" s="24">
        <v>25</v>
      </c>
      <c r="D3611" s="24" t="s">
        <v>4462</v>
      </c>
      <c r="E3611" s="24"/>
      <c r="O3611" t="s">
        <v>2804</v>
      </c>
      <c r="P3611" t="s">
        <v>2810</v>
      </c>
      <c r="Q3611" t="s">
        <v>2815</v>
      </c>
      <c r="R3611">
        <v>0</v>
      </c>
      <c r="S3611">
        <v>-8.82</v>
      </c>
      <c r="T3611">
        <v>-6.18</v>
      </c>
      <c r="U3611">
        <v>87.17</v>
      </c>
      <c r="V3611">
        <v>-1</v>
      </c>
      <c r="W3611">
        <v>-1</v>
      </c>
      <c r="X3611">
        <v>-1</v>
      </c>
      <c r="Y3611">
        <v>-1</v>
      </c>
      <c r="Z3611">
        <v>-1</v>
      </c>
      <c r="AA3611">
        <v>-1</v>
      </c>
      <c r="AB3611">
        <v>-1</v>
      </c>
      <c r="AC3611">
        <v>-1</v>
      </c>
      <c r="AD3611">
        <v>-1</v>
      </c>
      <c r="AE3611" s="4" t="s">
        <v>2828</v>
      </c>
      <c r="AF3611" s="9" t="s">
        <v>2829</v>
      </c>
      <c r="AG3611">
        <v>0</v>
      </c>
      <c r="AH3611">
        <v>1</v>
      </c>
      <c r="AI3611">
        <v>0</v>
      </c>
      <c r="AJ3611">
        <v>1</v>
      </c>
      <c r="AK3611" s="9" t="s">
        <v>2840</v>
      </c>
      <c r="AL3611">
        <f t="shared" si="1279"/>
        <v>0</v>
      </c>
      <c r="AM3611">
        <f>IF(AND(INDIRECT(AN3611)='Sample Select backend'!$C$2,INDIRECT(AO3611)=1,INDIRECT(AP3611)='Sample Select backend'!$F$2,INDIRECT(AQ3611)=1,INDIRECT(AR3611)='Sample Select backend'!$M$2),1,0)</f>
        <v>0</v>
      </c>
      <c r="AN3611" t="str">
        <f>_xlfn.CONCAT('Sample Select backend'!$C$4,ROW(AN3611))</f>
        <v>AE3611</v>
      </c>
      <c r="AO3611" s="9" t="str">
        <f>_xlfn.CONCAT('Sample Select backend'!$J$2,ROW(AO3611))</f>
        <v>AJ3611</v>
      </c>
      <c r="AP3611" t="str">
        <f>_xlfn.CONCAT('Sample Select backend'!$F$4,ROW(AP3611))</f>
        <v>AF3611</v>
      </c>
      <c r="AQ3611" t="str">
        <f>_xlfn.CONCAT('Sample Select backend'!$I$10,ROW(AQ3611))</f>
        <v>R3611</v>
      </c>
      <c r="AR3611" t="str">
        <f>_xlfn.CONCAT('Sample Select backend'!$M$4,ROW(AR3611))</f>
        <v>AK3611</v>
      </c>
      <c r="AS3611" t="str">
        <f t="shared" si="1280"/>
        <v>Tunisia</v>
      </c>
      <c r="AT3611" s="9">
        <f t="shared" si="1281"/>
        <v>25</v>
      </c>
      <c r="AU3611">
        <f t="shared" si="1282"/>
        <v>0</v>
      </c>
      <c r="AV3611" s="9">
        <v>0</v>
      </c>
    </row>
    <row r="3612" spans="1:48" x14ac:dyDescent="0.35">
      <c r="A3612" s="24" t="s">
        <v>180</v>
      </c>
      <c r="B3612" s="24" t="s">
        <v>201</v>
      </c>
      <c r="C3612" s="24" t="s">
        <v>201</v>
      </c>
      <c r="D3612" s="24" t="s">
        <v>4463</v>
      </c>
      <c r="E3612" s="24"/>
      <c r="O3612" t="s">
        <v>2804</v>
      </c>
      <c r="P3612" t="s">
        <v>2810</v>
      </c>
      <c r="Q3612" t="s">
        <v>2815</v>
      </c>
      <c r="R3612">
        <v>0</v>
      </c>
      <c r="S3612">
        <v>-8.82</v>
      </c>
      <c r="T3612">
        <v>-6.18</v>
      </c>
      <c r="U3612">
        <v>87.17</v>
      </c>
      <c r="V3612">
        <v>-1</v>
      </c>
      <c r="W3612">
        <v>-1</v>
      </c>
      <c r="X3612">
        <v>-1</v>
      </c>
      <c r="Y3612">
        <v>-1</v>
      </c>
      <c r="Z3612">
        <v>-1</v>
      </c>
      <c r="AA3612">
        <v>-1</v>
      </c>
      <c r="AB3612">
        <v>-1</v>
      </c>
      <c r="AC3612">
        <v>-1</v>
      </c>
      <c r="AD3612">
        <v>-1</v>
      </c>
      <c r="AE3612" s="4" t="s">
        <v>2828</v>
      </c>
      <c r="AF3612" s="9" t="s">
        <v>2829</v>
      </c>
      <c r="AG3612">
        <v>0</v>
      </c>
      <c r="AH3612">
        <v>1</v>
      </c>
      <c r="AI3612">
        <v>0</v>
      </c>
      <c r="AJ3612">
        <v>1</v>
      </c>
      <c r="AK3612" s="9" t="s">
        <v>2840</v>
      </c>
      <c r="AL3612">
        <f t="shared" si="1279"/>
        <v>1</v>
      </c>
      <c r="AM3612">
        <f>IF(AND(INDIRECT(AN3612)='Sample Select backend'!$C$2,INDIRECT(AO3612)=1,INDIRECT(AP3612)='Sample Select backend'!$F$2,INDIRECT(AQ3612)=1,INDIRECT(AR3612)='Sample Select backend'!$M$2),1,0)</f>
        <v>0</v>
      </c>
      <c r="AN3612" t="str">
        <f>_xlfn.CONCAT('Sample Select backend'!$C$4,ROW(AN3612))</f>
        <v>AE3612</v>
      </c>
      <c r="AO3612" s="9" t="str">
        <f>_xlfn.CONCAT('Sample Select backend'!$J$2,ROW(AO3612))</f>
        <v>AJ3612</v>
      </c>
      <c r="AP3612" t="str">
        <f>_xlfn.CONCAT('Sample Select backend'!$F$4,ROW(AP3612))</f>
        <v>AF3612</v>
      </c>
      <c r="AQ3612" t="str">
        <f>_xlfn.CONCAT('Sample Select backend'!$I$10,ROW(AQ3612))</f>
        <v>R3612</v>
      </c>
      <c r="AR3612" t="str">
        <f>_xlfn.CONCAT('Sample Select backend'!$M$4,ROW(AR3612))</f>
        <v>AK3612</v>
      </c>
      <c r="AS3612" t="str">
        <f t="shared" si="1280"/>
        <v>Tunisia</v>
      </c>
      <c r="AT3612" s="9" t="str">
        <f t="shared" si="1281"/>
        <v>Other</v>
      </c>
      <c r="AU3612">
        <f t="shared" si="1282"/>
        <v>0</v>
      </c>
      <c r="AV3612" s="9">
        <v>0</v>
      </c>
    </row>
    <row r="3613" spans="1:48" x14ac:dyDescent="0.35">
      <c r="A3613" s="24" t="s">
        <v>180</v>
      </c>
      <c r="B3613" s="24">
        <v>7</v>
      </c>
      <c r="C3613" s="24">
        <v>30</v>
      </c>
      <c r="D3613" s="24" t="s">
        <v>4464</v>
      </c>
      <c r="E3613" s="24"/>
      <c r="O3613" t="s">
        <v>2804</v>
      </c>
      <c r="P3613" t="s">
        <v>2810</v>
      </c>
      <c r="Q3613" t="s">
        <v>2815</v>
      </c>
      <c r="R3613">
        <v>0</v>
      </c>
      <c r="S3613">
        <v>-8.82</v>
      </c>
      <c r="T3613">
        <v>-6.18</v>
      </c>
      <c r="U3613">
        <v>87.17</v>
      </c>
      <c r="V3613">
        <v>-1</v>
      </c>
      <c r="W3613">
        <v>-1</v>
      </c>
      <c r="X3613">
        <v>-1</v>
      </c>
      <c r="Y3613">
        <v>-1</v>
      </c>
      <c r="Z3613">
        <v>-1</v>
      </c>
      <c r="AA3613">
        <v>-1</v>
      </c>
      <c r="AB3613">
        <v>-1</v>
      </c>
      <c r="AC3613">
        <v>-1</v>
      </c>
      <c r="AD3613">
        <v>-1</v>
      </c>
      <c r="AE3613" s="4" t="s">
        <v>2828</v>
      </c>
      <c r="AF3613" s="9" t="s">
        <v>2829</v>
      </c>
      <c r="AG3613">
        <v>0</v>
      </c>
      <c r="AH3613">
        <v>1</v>
      </c>
      <c r="AI3613">
        <v>0</v>
      </c>
      <c r="AJ3613">
        <v>1</v>
      </c>
      <c r="AK3613" s="9" t="s">
        <v>2840</v>
      </c>
      <c r="AL3613">
        <f t="shared" si="1279"/>
        <v>0</v>
      </c>
      <c r="AM3613">
        <f>IF(AND(INDIRECT(AN3613)='Sample Select backend'!$C$2,INDIRECT(AO3613)=1,INDIRECT(AP3613)='Sample Select backend'!$F$2,INDIRECT(AQ3613)=1,INDIRECT(AR3613)='Sample Select backend'!$M$2),1,0)</f>
        <v>0</v>
      </c>
      <c r="AN3613" t="str">
        <f>_xlfn.CONCAT('Sample Select backend'!$C$4,ROW(AN3613))</f>
        <v>AE3613</v>
      </c>
      <c r="AO3613" s="9" t="str">
        <f>_xlfn.CONCAT('Sample Select backend'!$J$2,ROW(AO3613))</f>
        <v>AJ3613</v>
      </c>
      <c r="AP3613" t="str">
        <f>_xlfn.CONCAT('Sample Select backend'!$F$4,ROW(AP3613))</f>
        <v>AF3613</v>
      </c>
      <c r="AQ3613" t="str">
        <f>_xlfn.CONCAT('Sample Select backend'!$I$10,ROW(AQ3613))</f>
        <v>R3613</v>
      </c>
      <c r="AR3613" t="str">
        <f>_xlfn.CONCAT('Sample Select backend'!$M$4,ROW(AR3613))</f>
        <v>AK3613</v>
      </c>
      <c r="AS3613" t="str">
        <f t="shared" si="1280"/>
        <v>Tunisia</v>
      </c>
      <c r="AT3613" s="9">
        <f t="shared" si="1281"/>
        <v>30</v>
      </c>
      <c r="AU3613">
        <f t="shared" si="1282"/>
        <v>0</v>
      </c>
      <c r="AV3613" s="9">
        <v>0</v>
      </c>
    </row>
    <row r="3614" spans="1:48" x14ac:dyDescent="0.35">
      <c r="A3614" s="24" t="s">
        <v>180</v>
      </c>
      <c r="B3614" s="24">
        <v>9</v>
      </c>
      <c r="C3614" s="24">
        <v>34</v>
      </c>
      <c r="D3614" s="24" t="s">
        <v>4465</v>
      </c>
      <c r="E3614" s="24"/>
      <c r="O3614" t="s">
        <v>2804</v>
      </c>
      <c r="P3614" t="s">
        <v>2810</v>
      </c>
      <c r="Q3614" t="s">
        <v>2815</v>
      </c>
      <c r="R3614">
        <v>0</v>
      </c>
      <c r="S3614">
        <v>-8.82</v>
      </c>
      <c r="T3614">
        <v>-6.18</v>
      </c>
      <c r="U3614">
        <v>87.17</v>
      </c>
      <c r="V3614">
        <v>-1</v>
      </c>
      <c r="W3614">
        <v>-1</v>
      </c>
      <c r="X3614">
        <v>-1</v>
      </c>
      <c r="Y3614">
        <v>-1</v>
      </c>
      <c r="Z3614">
        <v>-1</v>
      </c>
      <c r="AA3614">
        <v>-1</v>
      </c>
      <c r="AB3614">
        <v>-1</v>
      </c>
      <c r="AC3614">
        <v>-1</v>
      </c>
      <c r="AD3614">
        <v>-1</v>
      </c>
      <c r="AE3614" s="4" t="s">
        <v>2828</v>
      </c>
      <c r="AF3614" s="9" t="s">
        <v>2829</v>
      </c>
      <c r="AG3614">
        <v>0</v>
      </c>
      <c r="AH3614">
        <v>1</v>
      </c>
      <c r="AI3614">
        <v>0</v>
      </c>
      <c r="AJ3614">
        <v>1</v>
      </c>
      <c r="AK3614" s="9" t="s">
        <v>2840</v>
      </c>
      <c r="AL3614">
        <f t="shared" si="1279"/>
        <v>0</v>
      </c>
      <c r="AM3614">
        <f>IF(AND(INDIRECT(AN3614)='Sample Select backend'!$C$2,INDIRECT(AO3614)=1,INDIRECT(AP3614)='Sample Select backend'!$F$2,INDIRECT(AQ3614)=1,INDIRECT(AR3614)='Sample Select backend'!$M$2),1,0)</f>
        <v>0</v>
      </c>
      <c r="AN3614" t="str">
        <f>_xlfn.CONCAT('Sample Select backend'!$C$4,ROW(AN3614))</f>
        <v>AE3614</v>
      </c>
      <c r="AO3614" s="9" t="str">
        <f>_xlfn.CONCAT('Sample Select backend'!$J$2,ROW(AO3614))</f>
        <v>AJ3614</v>
      </c>
      <c r="AP3614" t="str">
        <f>_xlfn.CONCAT('Sample Select backend'!$F$4,ROW(AP3614))</f>
        <v>AF3614</v>
      </c>
      <c r="AQ3614" t="str">
        <f>_xlfn.CONCAT('Sample Select backend'!$I$10,ROW(AQ3614))</f>
        <v>R3614</v>
      </c>
      <c r="AR3614" t="str">
        <f>_xlfn.CONCAT('Sample Select backend'!$M$4,ROW(AR3614))</f>
        <v>AK3614</v>
      </c>
      <c r="AS3614" t="str">
        <f t="shared" si="1280"/>
        <v>Tunisia</v>
      </c>
      <c r="AT3614" s="9">
        <f t="shared" si="1281"/>
        <v>34</v>
      </c>
      <c r="AU3614">
        <f t="shared" si="1282"/>
        <v>0</v>
      </c>
      <c r="AV3614" s="9">
        <v>0</v>
      </c>
    </row>
    <row r="3615" spans="1:48" x14ac:dyDescent="0.35">
      <c r="A3615" s="24" t="s">
        <v>180</v>
      </c>
      <c r="B3615" s="24">
        <v>7</v>
      </c>
      <c r="C3615" s="24">
        <v>32</v>
      </c>
      <c r="D3615" s="24" t="s">
        <v>4466</v>
      </c>
      <c r="E3615" s="24"/>
      <c r="O3615" t="s">
        <v>2804</v>
      </c>
      <c r="P3615" t="s">
        <v>2810</v>
      </c>
      <c r="Q3615" t="s">
        <v>2815</v>
      </c>
      <c r="R3615">
        <v>0</v>
      </c>
      <c r="S3615">
        <v>-8.82</v>
      </c>
      <c r="T3615">
        <v>-6.18</v>
      </c>
      <c r="U3615">
        <v>87.17</v>
      </c>
      <c r="V3615">
        <v>-1</v>
      </c>
      <c r="W3615">
        <v>-1</v>
      </c>
      <c r="X3615">
        <v>-1</v>
      </c>
      <c r="Y3615">
        <v>-1</v>
      </c>
      <c r="Z3615">
        <v>-1</v>
      </c>
      <c r="AA3615">
        <v>-1</v>
      </c>
      <c r="AB3615">
        <v>-1</v>
      </c>
      <c r="AC3615">
        <v>-1</v>
      </c>
      <c r="AD3615">
        <v>-1</v>
      </c>
      <c r="AE3615" s="4" t="s">
        <v>2828</v>
      </c>
      <c r="AF3615" s="9" t="s">
        <v>2829</v>
      </c>
      <c r="AG3615">
        <v>0</v>
      </c>
      <c r="AH3615">
        <v>1</v>
      </c>
      <c r="AI3615">
        <v>0</v>
      </c>
      <c r="AJ3615">
        <v>1</v>
      </c>
      <c r="AK3615" s="9" t="s">
        <v>2840</v>
      </c>
      <c r="AL3615">
        <f t="shared" si="1279"/>
        <v>0</v>
      </c>
      <c r="AM3615">
        <f>IF(AND(INDIRECT(AN3615)='Sample Select backend'!$C$2,INDIRECT(AO3615)=1,INDIRECT(AP3615)='Sample Select backend'!$F$2,INDIRECT(AQ3615)=1,INDIRECT(AR3615)='Sample Select backend'!$M$2),1,0)</f>
        <v>0</v>
      </c>
      <c r="AN3615" t="str">
        <f>_xlfn.CONCAT('Sample Select backend'!$C$4,ROW(AN3615))</f>
        <v>AE3615</v>
      </c>
      <c r="AO3615" s="9" t="str">
        <f>_xlfn.CONCAT('Sample Select backend'!$J$2,ROW(AO3615))</f>
        <v>AJ3615</v>
      </c>
      <c r="AP3615" t="str">
        <f>_xlfn.CONCAT('Sample Select backend'!$F$4,ROW(AP3615))</f>
        <v>AF3615</v>
      </c>
      <c r="AQ3615" t="str">
        <f>_xlfn.CONCAT('Sample Select backend'!$I$10,ROW(AQ3615))</f>
        <v>R3615</v>
      </c>
      <c r="AR3615" t="str">
        <f>_xlfn.CONCAT('Sample Select backend'!$M$4,ROW(AR3615))</f>
        <v>AK3615</v>
      </c>
      <c r="AS3615" t="str">
        <f t="shared" si="1280"/>
        <v>Tunisia</v>
      </c>
      <c r="AT3615" s="9">
        <f t="shared" si="1281"/>
        <v>32</v>
      </c>
      <c r="AU3615">
        <f t="shared" si="1282"/>
        <v>0</v>
      </c>
      <c r="AV3615" s="9">
        <v>0</v>
      </c>
    </row>
    <row r="3616" spans="1:48" x14ac:dyDescent="0.35">
      <c r="A3616" s="24" t="s">
        <v>180</v>
      </c>
      <c r="B3616" s="24">
        <v>7</v>
      </c>
      <c r="C3616" s="24">
        <v>30</v>
      </c>
      <c r="D3616" s="24" t="s">
        <v>4467</v>
      </c>
      <c r="E3616" s="24"/>
      <c r="O3616" t="s">
        <v>2804</v>
      </c>
      <c r="P3616" t="s">
        <v>2810</v>
      </c>
      <c r="Q3616" t="s">
        <v>2815</v>
      </c>
      <c r="R3616">
        <v>0</v>
      </c>
      <c r="S3616">
        <v>-8.82</v>
      </c>
      <c r="T3616">
        <v>-6.18</v>
      </c>
      <c r="U3616">
        <v>87.17</v>
      </c>
      <c r="V3616">
        <v>-1</v>
      </c>
      <c r="W3616">
        <v>-1</v>
      </c>
      <c r="X3616">
        <v>-1</v>
      </c>
      <c r="Y3616">
        <v>-1</v>
      </c>
      <c r="Z3616">
        <v>-1</v>
      </c>
      <c r="AA3616">
        <v>-1</v>
      </c>
      <c r="AB3616">
        <v>-1</v>
      </c>
      <c r="AC3616">
        <v>-1</v>
      </c>
      <c r="AD3616">
        <v>-1</v>
      </c>
      <c r="AE3616" s="4" t="s">
        <v>2828</v>
      </c>
      <c r="AF3616" s="9" t="s">
        <v>2829</v>
      </c>
      <c r="AG3616">
        <v>0</v>
      </c>
      <c r="AH3616">
        <v>1</v>
      </c>
      <c r="AI3616">
        <v>0</v>
      </c>
      <c r="AJ3616">
        <v>1</v>
      </c>
      <c r="AK3616" s="9" t="s">
        <v>2840</v>
      </c>
      <c r="AL3616">
        <f t="shared" si="1279"/>
        <v>0</v>
      </c>
      <c r="AM3616">
        <f>IF(AND(INDIRECT(AN3616)='Sample Select backend'!$C$2,INDIRECT(AO3616)=1,INDIRECT(AP3616)='Sample Select backend'!$F$2,INDIRECT(AQ3616)=1,INDIRECT(AR3616)='Sample Select backend'!$M$2),1,0)</f>
        <v>0</v>
      </c>
      <c r="AN3616" t="str">
        <f>_xlfn.CONCAT('Sample Select backend'!$C$4,ROW(AN3616))</f>
        <v>AE3616</v>
      </c>
      <c r="AO3616" s="9" t="str">
        <f>_xlfn.CONCAT('Sample Select backend'!$J$2,ROW(AO3616))</f>
        <v>AJ3616</v>
      </c>
      <c r="AP3616" t="str">
        <f>_xlfn.CONCAT('Sample Select backend'!$F$4,ROW(AP3616))</f>
        <v>AF3616</v>
      </c>
      <c r="AQ3616" t="str">
        <f>_xlfn.CONCAT('Sample Select backend'!$I$10,ROW(AQ3616))</f>
        <v>R3616</v>
      </c>
      <c r="AR3616" t="str">
        <f>_xlfn.CONCAT('Sample Select backend'!$M$4,ROW(AR3616))</f>
        <v>AK3616</v>
      </c>
      <c r="AS3616" t="str">
        <f t="shared" si="1280"/>
        <v>Tunisia</v>
      </c>
      <c r="AT3616" s="9">
        <f t="shared" si="1281"/>
        <v>30</v>
      </c>
      <c r="AU3616">
        <f t="shared" si="1282"/>
        <v>0</v>
      </c>
      <c r="AV3616" s="9">
        <v>0</v>
      </c>
    </row>
    <row r="3617" spans="1:48" x14ac:dyDescent="0.35">
      <c r="A3617" s="24" t="s">
        <v>180</v>
      </c>
      <c r="B3617" s="24">
        <v>3</v>
      </c>
      <c r="C3617" s="24" t="s">
        <v>206</v>
      </c>
      <c r="D3617" s="24" t="s">
        <v>4468</v>
      </c>
      <c r="E3617" s="24"/>
      <c r="O3617" t="s">
        <v>2804</v>
      </c>
      <c r="P3617" t="s">
        <v>2810</v>
      </c>
      <c r="Q3617" t="s">
        <v>2815</v>
      </c>
      <c r="R3617">
        <v>0</v>
      </c>
      <c r="S3617">
        <v>-8.82</v>
      </c>
      <c r="T3617">
        <v>-6.18</v>
      </c>
      <c r="U3617">
        <v>87.17</v>
      </c>
      <c r="V3617">
        <v>-1</v>
      </c>
      <c r="W3617">
        <v>-1</v>
      </c>
      <c r="X3617">
        <v>-1</v>
      </c>
      <c r="Y3617">
        <v>-1</v>
      </c>
      <c r="Z3617">
        <v>-1</v>
      </c>
      <c r="AA3617">
        <v>-1</v>
      </c>
      <c r="AB3617">
        <v>-1</v>
      </c>
      <c r="AC3617">
        <v>-1</v>
      </c>
      <c r="AD3617">
        <v>-1</v>
      </c>
      <c r="AE3617" s="4" t="s">
        <v>2828</v>
      </c>
      <c r="AF3617" s="9" t="s">
        <v>2829</v>
      </c>
      <c r="AG3617">
        <v>0</v>
      </c>
      <c r="AH3617">
        <v>1</v>
      </c>
      <c r="AI3617">
        <v>0</v>
      </c>
      <c r="AJ3617">
        <v>1</v>
      </c>
      <c r="AK3617" s="9" t="s">
        <v>2840</v>
      </c>
      <c r="AL3617">
        <f t="shared" si="1279"/>
        <v>0</v>
      </c>
      <c r="AM3617">
        <f>IF(AND(INDIRECT(AN3617)='Sample Select backend'!$C$2,INDIRECT(AO3617)=1,INDIRECT(AP3617)='Sample Select backend'!$F$2,INDIRECT(AQ3617)=1,INDIRECT(AR3617)='Sample Select backend'!$M$2),1,0)</f>
        <v>0</v>
      </c>
      <c r="AN3617" t="str">
        <f>_xlfn.CONCAT('Sample Select backend'!$C$4,ROW(AN3617))</f>
        <v>AE3617</v>
      </c>
      <c r="AO3617" s="9" t="str">
        <f>_xlfn.CONCAT('Sample Select backend'!$J$2,ROW(AO3617))</f>
        <v>AJ3617</v>
      </c>
      <c r="AP3617" t="str">
        <f>_xlfn.CONCAT('Sample Select backend'!$F$4,ROW(AP3617))</f>
        <v>AF3617</v>
      </c>
      <c r="AQ3617" t="str">
        <f>_xlfn.CONCAT('Sample Select backend'!$I$10,ROW(AQ3617))</f>
        <v>R3617</v>
      </c>
      <c r="AR3617" t="str">
        <f>_xlfn.CONCAT('Sample Select backend'!$M$4,ROW(AR3617))</f>
        <v>AK3617</v>
      </c>
      <c r="AS3617" t="str">
        <f t="shared" si="1280"/>
        <v>Tunisia</v>
      </c>
      <c r="AT3617" s="9" t="str">
        <f t="shared" si="1281"/>
        <v>Tax exemption/waiver/suspension</v>
      </c>
      <c r="AU3617">
        <f t="shared" si="1282"/>
        <v>0</v>
      </c>
      <c r="AV3617" s="9">
        <v>0</v>
      </c>
    </row>
    <row r="3618" spans="1:48" x14ac:dyDescent="0.35">
      <c r="A3618" s="24" t="s">
        <v>180</v>
      </c>
      <c r="B3618" s="24">
        <v>3</v>
      </c>
      <c r="C3618" s="24">
        <v>19</v>
      </c>
      <c r="D3618" s="24" t="s">
        <v>4469</v>
      </c>
      <c r="E3618" s="24"/>
      <c r="O3618" t="s">
        <v>2804</v>
      </c>
      <c r="P3618" t="s">
        <v>2810</v>
      </c>
      <c r="Q3618" t="s">
        <v>2815</v>
      </c>
      <c r="R3618">
        <v>0</v>
      </c>
      <c r="S3618">
        <v>-8.82</v>
      </c>
      <c r="T3618">
        <v>-6.18</v>
      </c>
      <c r="U3618">
        <v>87.17</v>
      </c>
      <c r="V3618">
        <v>-1</v>
      </c>
      <c r="W3618">
        <v>-1</v>
      </c>
      <c r="X3618">
        <v>-1</v>
      </c>
      <c r="Y3618">
        <v>-1</v>
      </c>
      <c r="Z3618">
        <v>-1</v>
      </c>
      <c r="AA3618">
        <v>-1</v>
      </c>
      <c r="AB3618">
        <v>-1</v>
      </c>
      <c r="AC3618">
        <v>-1</v>
      </c>
      <c r="AD3618">
        <v>-1</v>
      </c>
      <c r="AE3618" s="4" t="s">
        <v>2828</v>
      </c>
      <c r="AF3618" s="9" t="s">
        <v>2829</v>
      </c>
      <c r="AG3618">
        <v>0</v>
      </c>
      <c r="AH3618">
        <v>1</v>
      </c>
      <c r="AI3618">
        <v>0</v>
      </c>
      <c r="AJ3618">
        <v>1</v>
      </c>
      <c r="AK3618" s="9" t="s">
        <v>2840</v>
      </c>
      <c r="AL3618">
        <f t="shared" si="1279"/>
        <v>0</v>
      </c>
      <c r="AM3618">
        <f>IF(AND(INDIRECT(AN3618)='Sample Select backend'!$C$2,INDIRECT(AO3618)=1,INDIRECT(AP3618)='Sample Select backend'!$F$2,INDIRECT(AQ3618)=1,INDIRECT(AR3618)='Sample Select backend'!$M$2),1,0)</f>
        <v>0</v>
      </c>
      <c r="AN3618" t="str">
        <f>_xlfn.CONCAT('Sample Select backend'!$C$4,ROW(AN3618))</f>
        <v>AE3618</v>
      </c>
      <c r="AO3618" s="9" t="str">
        <f>_xlfn.CONCAT('Sample Select backend'!$J$2,ROW(AO3618))</f>
        <v>AJ3618</v>
      </c>
      <c r="AP3618" t="str">
        <f>_xlfn.CONCAT('Sample Select backend'!$F$4,ROW(AP3618))</f>
        <v>AF3618</v>
      </c>
      <c r="AQ3618" t="str">
        <f>_xlfn.CONCAT('Sample Select backend'!$I$10,ROW(AQ3618))</f>
        <v>R3618</v>
      </c>
      <c r="AR3618" t="str">
        <f>_xlfn.CONCAT('Sample Select backend'!$M$4,ROW(AR3618))</f>
        <v>AK3618</v>
      </c>
      <c r="AS3618" t="str">
        <f t="shared" si="1280"/>
        <v>Tunisia</v>
      </c>
      <c r="AT3618" s="9">
        <f t="shared" si="1281"/>
        <v>19</v>
      </c>
      <c r="AU3618">
        <f t="shared" si="1282"/>
        <v>0</v>
      </c>
      <c r="AV3618" s="9">
        <v>0</v>
      </c>
    </row>
    <row r="3619" spans="1:48" x14ac:dyDescent="0.35">
      <c r="A3619" s="24" t="s">
        <v>180</v>
      </c>
      <c r="B3619" s="24">
        <v>1</v>
      </c>
      <c r="C3619" s="24" t="s">
        <v>206</v>
      </c>
      <c r="D3619" s="24" t="s">
        <v>4470</v>
      </c>
      <c r="E3619" s="24"/>
      <c r="O3619" t="s">
        <v>2804</v>
      </c>
      <c r="P3619" t="s">
        <v>2810</v>
      </c>
      <c r="Q3619" t="s">
        <v>2815</v>
      </c>
      <c r="R3619">
        <v>0</v>
      </c>
      <c r="S3619">
        <v>-8.82</v>
      </c>
      <c r="T3619">
        <v>-6.18</v>
      </c>
      <c r="U3619">
        <v>87.17</v>
      </c>
      <c r="V3619">
        <v>-1</v>
      </c>
      <c r="W3619">
        <v>-1</v>
      </c>
      <c r="X3619">
        <v>-1</v>
      </c>
      <c r="Y3619">
        <v>-1</v>
      </c>
      <c r="Z3619">
        <v>-1</v>
      </c>
      <c r="AA3619">
        <v>-1</v>
      </c>
      <c r="AB3619">
        <v>-1</v>
      </c>
      <c r="AC3619">
        <v>-1</v>
      </c>
      <c r="AD3619">
        <v>-1</v>
      </c>
      <c r="AE3619" s="4" t="s">
        <v>2828</v>
      </c>
      <c r="AF3619" s="9" t="s">
        <v>2829</v>
      </c>
      <c r="AG3619">
        <v>0</v>
      </c>
      <c r="AH3619">
        <v>1</v>
      </c>
      <c r="AI3619">
        <v>0</v>
      </c>
      <c r="AJ3619">
        <v>1</v>
      </c>
      <c r="AK3619" s="9" t="s">
        <v>2840</v>
      </c>
      <c r="AL3619">
        <f t="shared" si="1279"/>
        <v>0</v>
      </c>
      <c r="AM3619">
        <f>IF(AND(INDIRECT(AN3619)='Sample Select backend'!$C$2,INDIRECT(AO3619)=1,INDIRECT(AP3619)='Sample Select backend'!$F$2,INDIRECT(AQ3619)=1,INDIRECT(AR3619)='Sample Select backend'!$M$2),1,0)</f>
        <v>0</v>
      </c>
      <c r="AN3619" t="str">
        <f>_xlfn.CONCAT('Sample Select backend'!$C$4,ROW(AN3619))</f>
        <v>AE3619</v>
      </c>
      <c r="AO3619" s="9" t="str">
        <f>_xlfn.CONCAT('Sample Select backend'!$J$2,ROW(AO3619))</f>
        <v>AJ3619</v>
      </c>
      <c r="AP3619" t="str">
        <f>_xlfn.CONCAT('Sample Select backend'!$F$4,ROW(AP3619))</f>
        <v>AF3619</v>
      </c>
      <c r="AQ3619" t="str">
        <f>_xlfn.CONCAT('Sample Select backend'!$I$10,ROW(AQ3619))</f>
        <v>R3619</v>
      </c>
      <c r="AR3619" t="str">
        <f>_xlfn.CONCAT('Sample Select backend'!$M$4,ROW(AR3619))</f>
        <v>AK3619</v>
      </c>
      <c r="AS3619" t="str">
        <f t="shared" si="1280"/>
        <v>Tunisia</v>
      </c>
      <c r="AT3619" s="9" t="str">
        <f t="shared" si="1281"/>
        <v>Tax exemption/waiver/suspension</v>
      </c>
      <c r="AU3619">
        <f t="shared" si="1282"/>
        <v>0</v>
      </c>
      <c r="AV3619" s="9">
        <v>1</v>
      </c>
    </row>
    <row r="3620" spans="1:48" x14ac:dyDescent="0.35">
      <c r="A3620" s="24" t="s">
        <v>180</v>
      </c>
      <c r="B3620" s="24">
        <v>2</v>
      </c>
      <c r="C3620" s="24">
        <v>14</v>
      </c>
      <c r="D3620" s="24" t="s">
        <v>4471</v>
      </c>
      <c r="E3620" s="24"/>
      <c r="O3620" t="s">
        <v>2804</v>
      </c>
      <c r="P3620" t="s">
        <v>2810</v>
      </c>
      <c r="Q3620" t="s">
        <v>2815</v>
      </c>
      <c r="R3620">
        <v>0</v>
      </c>
      <c r="S3620">
        <v>-8.82</v>
      </c>
      <c r="T3620">
        <v>-6.18</v>
      </c>
      <c r="U3620">
        <v>87.17</v>
      </c>
      <c r="V3620">
        <v>-1</v>
      </c>
      <c r="W3620">
        <v>-1</v>
      </c>
      <c r="X3620">
        <v>-1</v>
      </c>
      <c r="Y3620">
        <v>-1</v>
      </c>
      <c r="Z3620">
        <v>-1</v>
      </c>
      <c r="AA3620">
        <v>-1</v>
      </c>
      <c r="AB3620">
        <v>-1</v>
      </c>
      <c r="AC3620">
        <v>-1</v>
      </c>
      <c r="AD3620">
        <v>-1</v>
      </c>
      <c r="AE3620" s="4" t="s">
        <v>2828</v>
      </c>
      <c r="AF3620" s="9" t="s">
        <v>2829</v>
      </c>
      <c r="AG3620">
        <v>0</v>
      </c>
      <c r="AH3620">
        <v>1</v>
      </c>
      <c r="AI3620">
        <v>0</v>
      </c>
      <c r="AJ3620">
        <v>1</v>
      </c>
      <c r="AK3620" s="9" t="s">
        <v>2840</v>
      </c>
      <c r="AL3620">
        <f t="shared" si="1279"/>
        <v>0</v>
      </c>
      <c r="AM3620">
        <f>IF(AND(INDIRECT(AN3620)='Sample Select backend'!$C$2,INDIRECT(AO3620)=1,INDIRECT(AP3620)='Sample Select backend'!$F$2,INDIRECT(AQ3620)=1,INDIRECT(AR3620)='Sample Select backend'!$M$2),1,0)</f>
        <v>0</v>
      </c>
      <c r="AN3620" t="str">
        <f>_xlfn.CONCAT('Sample Select backend'!$C$4,ROW(AN3620))</f>
        <v>AE3620</v>
      </c>
      <c r="AO3620" s="9" t="str">
        <f>_xlfn.CONCAT('Sample Select backend'!$J$2,ROW(AO3620))</f>
        <v>AJ3620</v>
      </c>
      <c r="AP3620" t="str">
        <f>_xlfn.CONCAT('Sample Select backend'!$F$4,ROW(AP3620))</f>
        <v>AF3620</v>
      </c>
      <c r="AQ3620" t="str">
        <f>_xlfn.CONCAT('Sample Select backend'!$I$10,ROW(AQ3620))</f>
        <v>R3620</v>
      </c>
      <c r="AR3620" t="str">
        <f>_xlfn.CONCAT('Sample Select backend'!$M$4,ROW(AR3620))</f>
        <v>AK3620</v>
      </c>
      <c r="AS3620" t="str">
        <f t="shared" si="1280"/>
        <v>Tunisia</v>
      </c>
      <c r="AT3620" s="9">
        <f t="shared" si="1281"/>
        <v>14</v>
      </c>
      <c r="AU3620">
        <f t="shared" si="1282"/>
        <v>0</v>
      </c>
      <c r="AV3620" s="9">
        <v>1</v>
      </c>
    </row>
    <row r="3621" spans="1:48" x14ac:dyDescent="0.35">
      <c r="A3621" t="s">
        <v>181</v>
      </c>
      <c r="B3621">
        <v>6</v>
      </c>
      <c r="C3621">
        <v>25</v>
      </c>
      <c r="D3621" t="s">
        <v>2364</v>
      </c>
      <c r="E3621">
        <v>2</v>
      </c>
      <c r="F3621">
        <v>2</v>
      </c>
      <c r="G3621">
        <v>-2</v>
      </c>
      <c r="H3621">
        <v>-1</v>
      </c>
      <c r="I3621">
        <v>2</v>
      </c>
      <c r="J3621">
        <v>2</v>
      </c>
      <c r="K3621">
        <v>1</v>
      </c>
      <c r="L3621">
        <v>2</v>
      </c>
      <c r="M3621">
        <v>1</v>
      </c>
      <c r="N3621" t="s">
        <v>2780</v>
      </c>
      <c r="O3621" t="s">
        <v>2800</v>
      </c>
      <c r="P3621" t="s">
        <v>2810</v>
      </c>
      <c r="Q3621" t="s">
        <v>2816</v>
      </c>
      <c r="R3621">
        <v>1</v>
      </c>
      <c r="S3621">
        <v>1.76</v>
      </c>
      <c r="T3621">
        <v>-1.03</v>
      </c>
      <c r="U3621">
        <v>39.64</v>
      </c>
      <c r="V3621">
        <f t="shared" ref="V3621:V3645" si="1283">IF(E3621&gt;0,1,IF(E3621&lt;0,0,-1))</f>
        <v>1</v>
      </c>
      <c r="W3621">
        <f t="shared" ref="W3621:W3645" si="1284">IF(F3621&gt;0,1,IF(F3621&lt;0,0,-1))</f>
        <v>1</v>
      </c>
      <c r="X3621">
        <f t="shared" ref="X3621:X3645" si="1285">IF(G3621&gt;0,1,IF(G3621&lt;0,0,-1))</f>
        <v>0</v>
      </c>
      <c r="Y3621">
        <f t="shared" ref="Y3621:Y3645" si="1286">IF(H3621&gt;0,1,IF(H3621&lt;0,0,-1))</f>
        <v>0</v>
      </c>
      <c r="Z3621">
        <f t="shared" ref="Z3621:Z3645" si="1287">IF(I3621&gt;0,1,IF(I3621&lt;0,0,-1))</f>
        <v>1</v>
      </c>
      <c r="AA3621">
        <f t="shared" ref="AA3621:AA3645" si="1288">IF(J3621&gt;0,1,IF(J3621&lt;0,0,-1))</f>
        <v>1</v>
      </c>
      <c r="AB3621">
        <f t="shared" ref="AB3621:AB3645" si="1289">IF(K3621&gt;0,1,IF(K3621&lt;0,0,-1))</f>
        <v>1</v>
      </c>
      <c r="AC3621">
        <f t="shared" ref="AC3621:AC3645" si="1290">IF(L3621&gt;0,1,IF(L3621&lt;0,0,-1))</f>
        <v>1</v>
      </c>
      <c r="AD3621">
        <f t="shared" ref="AD3621:AD3645" si="1291">IF(M3621&gt;0,1,IF(M3621&lt;0,0,-1))</f>
        <v>1</v>
      </c>
      <c r="AE3621" s="4" t="s">
        <v>2828</v>
      </c>
      <c r="AF3621" s="9" t="s">
        <v>2829</v>
      </c>
      <c r="AG3621">
        <v>0</v>
      </c>
      <c r="AH3621">
        <v>1</v>
      </c>
      <c r="AI3621">
        <v>0</v>
      </c>
      <c r="AJ3621">
        <v>1</v>
      </c>
      <c r="AK3621" s="9" t="s">
        <v>2840</v>
      </c>
      <c r="AL3621">
        <f t="shared" si="1279"/>
        <v>0</v>
      </c>
      <c r="AM3621">
        <f>IF(AND(INDIRECT(AN3621)='Sample Select backend'!$C$2,INDIRECT(AO3621)=1,INDIRECT(AP3621)='Sample Select backend'!$F$2,INDIRECT(AQ3621)=1,INDIRECT(AR3621)='Sample Select backend'!$M$2),1,0)</f>
        <v>1</v>
      </c>
      <c r="AN3621" t="str">
        <f>_xlfn.CONCAT('Sample Select backend'!$C$4,ROW(AN3621))</f>
        <v>AE3621</v>
      </c>
      <c r="AO3621" s="9" t="str">
        <f>_xlfn.CONCAT('Sample Select backend'!$J$2,ROW(AO3621))</f>
        <v>AJ3621</v>
      </c>
      <c r="AP3621" t="str">
        <f>_xlfn.CONCAT('Sample Select backend'!$F$4,ROW(AP3621))</f>
        <v>AF3621</v>
      </c>
      <c r="AQ3621" t="str">
        <f>_xlfn.CONCAT('Sample Select backend'!$I$10,ROW(AQ3621))</f>
        <v>R3621</v>
      </c>
      <c r="AR3621" t="str">
        <f>_xlfn.CONCAT('Sample Select backend'!$M$4,ROW(AR3621))</f>
        <v>AK3621</v>
      </c>
      <c r="AS3621" t="str">
        <f t="shared" si="1280"/>
        <v>Turkey</v>
      </c>
      <c r="AT3621" s="9">
        <f t="shared" si="1281"/>
        <v>25</v>
      </c>
      <c r="AU3621">
        <f t="shared" si="1282"/>
        <v>1</v>
      </c>
      <c r="AV3621" s="9">
        <v>1</v>
      </c>
    </row>
    <row r="3622" spans="1:48" x14ac:dyDescent="0.35">
      <c r="A3622" t="s">
        <v>181</v>
      </c>
      <c r="B3622">
        <v>4</v>
      </c>
      <c r="C3622">
        <v>20</v>
      </c>
      <c r="D3622" t="s">
        <v>2346</v>
      </c>
      <c r="E3622">
        <v>2</v>
      </c>
      <c r="F3622">
        <v>2</v>
      </c>
      <c r="G3622">
        <v>-2</v>
      </c>
      <c r="H3622">
        <v>-1</v>
      </c>
      <c r="I3622">
        <v>-2</v>
      </c>
      <c r="J3622">
        <v>2</v>
      </c>
      <c r="K3622">
        <v>2</v>
      </c>
      <c r="L3622">
        <v>2</v>
      </c>
      <c r="M3622">
        <v>1</v>
      </c>
      <c r="N3622" t="s">
        <v>2780</v>
      </c>
      <c r="O3622" t="s">
        <v>2800</v>
      </c>
      <c r="P3622" t="s">
        <v>2810</v>
      </c>
      <c r="Q3622" t="s">
        <v>2816</v>
      </c>
      <c r="R3622">
        <v>1</v>
      </c>
      <c r="S3622">
        <v>1.76</v>
      </c>
      <c r="T3622">
        <v>-1.03</v>
      </c>
      <c r="U3622">
        <v>39.64</v>
      </c>
      <c r="V3622">
        <f t="shared" si="1283"/>
        <v>1</v>
      </c>
      <c r="W3622">
        <f t="shared" si="1284"/>
        <v>1</v>
      </c>
      <c r="X3622">
        <f t="shared" si="1285"/>
        <v>0</v>
      </c>
      <c r="Y3622">
        <f t="shared" si="1286"/>
        <v>0</v>
      </c>
      <c r="Z3622">
        <f t="shared" si="1287"/>
        <v>0</v>
      </c>
      <c r="AA3622">
        <f t="shared" si="1288"/>
        <v>1</v>
      </c>
      <c r="AB3622">
        <f t="shared" si="1289"/>
        <v>1</v>
      </c>
      <c r="AC3622">
        <f t="shared" si="1290"/>
        <v>1</v>
      </c>
      <c r="AD3622">
        <f t="shared" si="1291"/>
        <v>1</v>
      </c>
      <c r="AE3622" s="4" t="s">
        <v>2828</v>
      </c>
      <c r="AF3622" s="9" t="s">
        <v>2829</v>
      </c>
      <c r="AG3622">
        <v>0</v>
      </c>
      <c r="AH3622">
        <v>1</v>
      </c>
      <c r="AI3622">
        <v>0</v>
      </c>
      <c r="AJ3622">
        <v>1</v>
      </c>
      <c r="AK3622" s="9" t="s">
        <v>2840</v>
      </c>
      <c r="AL3622">
        <f t="shared" si="1279"/>
        <v>0</v>
      </c>
      <c r="AM3622">
        <f>IF(AND(INDIRECT(AN3622)='Sample Select backend'!$C$2,INDIRECT(AO3622)=1,INDIRECT(AP3622)='Sample Select backend'!$F$2,INDIRECT(AQ3622)=1,INDIRECT(AR3622)='Sample Select backend'!$M$2),1,0)</f>
        <v>1</v>
      </c>
      <c r="AN3622" t="str">
        <f>_xlfn.CONCAT('Sample Select backend'!$C$4,ROW(AN3622))</f>
        <v>AE3622</v>
      </c>
      <c r="AO3622" s="9" t="str">
        <f>_xlfn.CONCAT('Sample Select backend'!$J$2,ROW(AO3622))</f>
        <v>AJ3622</v>
      </c>
      <c r="AP3622" t="str">
        <f>_xlfn.CONCAT('Sample Select backend'!$F$4,ROW(AP3622))</f>
        <v>AF3622</v>
      </c>
      <c r="AQ3622" t="str">
        <f>_xlfn.CONCAT('Sample Select backend'!$I$10,ROW(AQ3622))</f>
        <v>R3622</v>
      </c>
      <c r="AR3622" t="str">
        <f>_xlfn.CONCAT('Sample Select backend'!$M$4,ROW(AR3622))</f>
        <v>AK3622</v>
      </c>
      <c r="AS3622" t="str">
        <f t="shared" si="1280"/>
        <v>Turkey</v>
      </c>
      <c r="AT3622" s="9">
        <f t="shared" si="1281"/>
        <v>20</v>
      </c>
      <c r="AU3622">
        <f t="shared" si="1282"/>
        <v>0</v>
      </c>
      <c r="AV3622" s="9">
        <v>1</v>
      </c>
    </row>
    <row r="3623" spans="1:48" x14ac:dyDescent="0.35">
      <c r="A3623" t="s">
        <v>181</v>
      </c>
      <c r="B3623">
        <v>1</v>
      </c>
      <c r="C3623">
        <v>7</v>
      </c>
      <c r="D3623" t="s">
        <v>2349</v>
      </c>
      <c r="E3623">
        <v>2</v>
      </c>
      <c r="F3623">
        <v>2</v>
      </c>
      <c r="G3623">
        <v>-2</v>
      </c>
      <c r="H3623">
        <v>-1</v>
      </c>
      <c r="I3623">
        <v>-2</v>
      </c>
      <c r="J3623">
        <v>-2</v>
      </c>
      <c r="K3623">
        <v>2</v>
      </c>
      <c r="L3623">
        <v>2</v>
      </c>
      <c r="M3623">
        <v>1</v>
      </c>
      <c r="N3623" t="s">
        <v>2780</v>
      </c>
      <c r="O3623" t="s">
        <v>2800</v>
      </c>
      <c r="P3623" t="s">
        <v>2810</v>
      </c>
      <c r="Q3623" t="s">
        <v>2816</v>
      </c>
      <c r="R3623">
        <v>1</v>
      </c>
      <c r="S3623">
        <v>1.76</v>
      </c>
      <c r="T3623">
        <v>-1.03</v>
      </c>
      <c r="U3623">
        <v>39.64</v>
      </c>
      <c r="V3623">
        <f t="shared" si="1283"/>
        <v>1</v>
      </c>
      <c r="W3623">
        <f t="shared" si="1284"/>
        <v>1</v>
      </c>
      <c r="X3623">
        <f t="shared" si="1285"/>
        <v>0</v>
      </c>
      <c r="Y3623">
        <f t="shared" si="1286"/>
        <v>0</v>
      </c>
      <c r="Z3623">
        <f t="shared" si="1287"/>
        <v>0</v>
      </c>
      <c r="AA3623">
        <f t="shared" si="1288"/>
        <v>0</v>
      </c>
      <c r="AB3623">
        <f t="shared" si="1289"/>
        <v>1</v>
      </c>
      <c r="AC3623">
        <f t="shared" si="1290"/>
        <v>1</v>
      </c>
      <c r="AD3623">
        <f t="shared" si="1291"/>
        <v>1</v>
      </c>
      <c r="AE3623" s="4" t="s">
        <v>2828</v>
      </c>
      <c r="AF3623" s="9" t="s">
        <v>2829</v>
      </c>
      <c r="AG3623">
        <v>0</v>
      </c>
      <c r="AH3623">
        <v>1</v>
      </c>
      <c r="AI3623">
        <v>0</v>
      </c>
      <c r="AJ3623">
        <v>1</v>
      </c>
      <c r="AK3623" s="9" t="s">
        <v>2840</v>
      </c>
      <c r="AL3623">
        <f t="shared" si="1279"/>
        <v>0</v>
      </c>
      <c r="AM3623">
        <f>IF(AND(INDIRECT(AN3623)='Sample Select backend'!$C$2,INDIRECT(AO3623)=1,INDIRECT(AP3623)='Sample Select backend'!$F$2,INDIRECT(AQ3623)=1,INDIRECT(AR3623)='Sample Select backend'!$M$2),1,0)</f>
        <v>1</v>
      </c>
      <c r="AN3623" t="str">
        <f>_xlfn.CONCAT('Sample Select backend'!$C$4,ROW(AN3623))</f>
        <v>AE3623</v>
      </c>
      <c r="AO3623" s="9" t="str">
        <f>_xlfn.CONCAT('Sample Select backend'!$J$2,ROW(AO3623))</f>
        <v>AJ3623</v>
      </c>
      <c r="AP3623" t="str">
        <f>_xlfn.CONCAT('Sample Select backend'!$F$4,ROW(AP3623))</f>
        <v>AF3623</v>
      </c>
      <c r="AQ3623" t="str">
        <f>_xlfn.CONCAT('Sample Select backend'!$I$10,ROW(AQ3623))</f>
        <v>R3623</v>
      </c>
      <c r="AR3623" t="str">
        <f>_xlfn.CONCAT('Sample Select backend'!$M$4,ROW(AR3623))</f>
        <v>AK3623</v>
      </c>
      <c r="AS3623" t="str">
        <f t="shared" si="1280"/>
        <v>Turkey</v>
      </c>
      <c r="AT3623" s="9">
        <f t="shared" si="1281"/>
        <v>7</v>
      </c>
      <c r="AU3623">
        <f t="shared" si="1282"/>
        <v>0</v>
      </c>
      <c r="AV3623" s="9">
        <v>1</v>
      </c>
    </row>
    <row r="3624" spans="1:48" x14ac:dyDescent="0.35">
      <c r="A3624" t="s">
        <v>181</v>
      </c>
      <c r="B3624">
        <v>2</v>
      </c>
      <c r="C3624">
        <v>13</v>
      </c>
      <c r="D3624" t="s">
        <v>2352</v>
      </c>
      <c r="E3624">
        <v>-2</v>
      </c>
      <c r="F3624">
        <v>2</v>
      </c>
      <c r="G3624">
        <v>2</v>
      </c>
      <c r="H3624">
        <v>2</v>
      </c>
      <c r="I3624">
        <v>2</v>
      </c>
      <c r="J3624">
        <v>2</v>
      </c>
      <c r="K3624">
        <v>1</v>
      </c>
      <c r="L3624">
        <v>2</v>
      </c>
      <c r="M3624">
        <v>1</v>
      </c>
      <c r="N3624" t="s">
        <v>2780</v>
      </c>
      <c r="O3624" t="s">
        <v>2800</v>
      </c>
      <c r="P3624" t="s">
        <v>2810</v>
      </c>
      <c r="Q3624" t="s">
        <v>2816</v>
      </c>
      <c r="R3624">
        <v>1</v>
      </c>
      <c r="S3624">
        <v>1.76</v>
      </c>
      <c r="T3624">
        <v>-1.03</v>
      </c>
      <c r="U3624">
        <v>39.64</v>
      </c>
      <c r="V3624">
        <f t="shared" si="1283"/>
        <v>0</v>
      </c>
      <c r="W3624">
        <f t="shared" si="1284"/>
        <v>1</v>
      </c>
      <c r="X3624">
        <f t="shared" si="1285"/>
        <v>1</v>
      </c>
      <c r="Y3624">
        <f t="shared" si="1286"/>
        <v>1</v>
      </c>
      <c r="Z3624">
        <f t="shared" si="1287"/>
        <v>1</v>
      </c>
      <c r="AA3624">
        <f t="shared" si="1288"/>
        <v>1</v>
      </c>
      <c r="AB3624">
        <f t="shared" si="1289"/>
        <v>1</v>
      </c>
      <c r="AC3624">
        <f t="shared" si="1290"/>
        <v>1</v>
      </c>
      <c r="AD3624">
        <f t="shared" si="1291"/>
        <v>1</v>
      </c>
      <c r="AE3624" s="4" t="s">
        <v>2828</v>
      </c>
      <c r="AF3624" s="9" t="s">
        <v>2829</v>
      </c>
      <c r="AG3624">
        <v>0</v>
      </c>
      <c r="AH3624">
        <v>1</v>
      </c>
      <c r="AI3624">
        <v>0</v>
      </c>
      <c r="AJ3624">
        <v>1</v>
      </c>
      <c r="AK3624" s="9" t="s">
        <v>2840</v>
      </c>
      <c r="AL3624">
        <f t="shared" si="1279"/>
        <v>0</v>
      </c>
      <c r="AM3624">
        <f>IF(AND(INDIRECT(AN3624)='Sample Select backend'!$C$2,INDIRECT(AO3624)=1,INDIRECT(AP3624)='Sample Select backend'!$F$2,INDIRECT(AQ3624)=1,INDIRECT(AR3624)='Sample Select backend'!$M$2),1,0)</f>
        <v>1</v>
      </c>
      <c r="AN3624" t="str">
        <f>_xlfn.CONCAT('Sample Select backend'!$C$4,ROW(AN3624))</f>
        <v>AE3624</v>
      </c>
      <c r="AO3624" s="9" t="str">
        <f>_xlfn.CONCAT('Sample Select backend'!$J$2,ROW(AO3624))</f>
        <v>AJ3624</v>
      </c>
      <c r="AP3624" t="str">
        <f>_xlfn.CONCAT('Sample Select backend'!$F$4,ROW(AP3624))</f>
        <v>AF3624</v>
      </c>
      <c r="AQ3624" t="str">
        <f>_xlfn.CONCAT('Sample Select backend'!$I$10,ROW(AQ3624))</f>
        <v>R3624</v>
      </c>
      <c r="AR3624" t="str">
        <f>_xlfn.CONCAT('Sample Select backend'!$M$4,ROW(AR3624))</f>
        <v>AK3624</v>
      </c>
      <c r="AS3624" t="str">
        <f t="shared" si="1280"/>
        <v>Turkey</v>
      </c>
      <c r="AT3624" s="9">
        <f t="shared" si="1281"/>
        <v>13</v>
      </c>
      <c r="AU3624">
        <f t="shared" si="1282"/>
        <v>0</v>
      </c>
      <c r="AV3624" s="9">
        <v>1</v>
      </c>
    </row>
    <row r="3625" spans="1:48" x14ac:dyDescent="0.35">
      <c r="A3625" t="s">
        <v>181</v>
      </c>
      <c r="B3625">
        <v>1</v>
      </c>
      <c r="C3625" t="s">
        <v>206</v>
      </c>
      <c r="D3625" t="s">
        <v>2367</v>
      </c>
      <c r="E3625">
        <v>2</v>
      </c>
      <c r="F3625">
        <v>2</v>
      </c>
      <c r="G3625">
        <v>-2</v>
      </c>
      <c r="H3625">
        <v>-1</v>
      </c>
      <c r="I3625">
        <v>-2</v>
      </c>
      <c r="J3625">
        <v>2</v>
      </c>
      <c r="K3625">
        <v>-2</v>
      </c>
      <c r="L3625">
        <v>-2</v>
      </c>
      <c r="M3625">
        <v>1</v>
      </c>
      <c r="N3625" t="s">
        <v>2780</v>
      </c>
      <c r="O3625" t="s">
        <v>2800</v>
      </c>
      <c r="P3625" t="s">
        <v>2810</v>
      </c>
      <c r="Q3625" t="s">
        <v>2816</v>
      </c>
      <c r="R3625">
        <v>1</v>
      </c>
      <c r="S3625">
        <v>1.76</v>
      </c>
      <c r="T3625">
        <v>-1.03</v>
      </c>
      <c r="U3625">
        <v>39.64</v>
      </c>
      <c r="V3625">
        <f t="shared" si="1283"/>
        <v>1</v>
      </c>
      <c r="W3625">
        <f t="shared" si="1284"/>
        <v>1</v>
      </c>
      <c r="X3625">
        <f t="shared" si="1285"/>
        <v>0</v>
      </c>
      <c r="Y3625">
        <f t="shared" si="1286"/>
        <v>0</v>
      </c>
      <c r="Z3625">
        <f t="shared" si="1287"/>
        <v>0</v>
      </c>
      <c r="AA3625">
        <f t="shared" si="1288"/>
        <v>1</v>
      </c>
      <c r="AB3625">
        <f t="shared" si="1289"/>
        <v>0</v>
      </c>
      <c r="AC3625">
        <f t="shared" si="1290"/>
        <v>0</v>
      </c>
      <c r="AD3625">
        <f t="shared" si="1291"/>
        <v>1</v>
      </c>
      <c r="AE3625" s="4" t="s">
        <v>2828</v>
      </c>
      <c r="AF3625" s="9" t="s">
        <v>2829</v>
      </c>
      <c r="AG3625">
        <v>0</v>
      </c>
      <c r="AH3625">
        <v>1</v>
      </c>
      <c r="AI3625">
        <v>0</v>
      </c>
      <c r="AJ3625">
        <v>1</v>
      </c>
      <c r="AK3625" s="9" t="s">
        <v>2840</v>
      </c>
      <c r="AL3625">
        <f t="shared" si="1279"/>
        <v>0</v>
      </c>
      <c r="AM3625">
        <f>IF(AND(INDIRECT(AN3625)='Sample Select backend'!$C$2,INDIRECT(AO3625)=1,INDIRECT(AP3625)='Sample Select backend'!$F$2,INDIRECT(AQ3625)=1,INDIRECT(AR3625)='Sample Select backend'!$M$2),1,0)</f>
        <v>1</v>
      </c>
      <c r="AN3625" t="str">
        <f>_xlfn.CONCAT('Sample Select backend'!$C$4,ROW(AN3625))</f>
        <v>AE3625</v>
      </c>
      <c r="AO3625" s="9" t="str">
        <f>_xlfn.CONCAT('Sample Select backend'!$J$2,ROW(AO3625))</f>
        <v>AJ3625</v>
      </c>
      <c r="AP3625" t="str">
        <f>_xlfn.CONCAT('Sample Select backend'!$F$4,ROW(AP3625))</f>
        <v>AF3625</v>
      </c>
      <c r="AQ3625" t="str">
        <f>_xlfn.CONCAT('Sample Select backend'!$I$10,ROW(AQ3625))</f>
        <v>R3625</v>
      </c>
      <c r="AR3625" t="str">
        <f>_xlfn.CONCAT('Sample Select backend'!$M$4,ROW(AR3625))</f>
        <v>AK3625</v>
      </c>
      <c r="AS3625" t="str">
        <f t="shared" si="1280"/>
        <v>Turkey</v>
      </c>
      <c r="AT3625" s="9" t="str">
        <f t="shared" si="1281"/>
        <v>Tax exemption/waiver/suspension</v>
      </c>
      <c r="AU3625">
        <f t="shared" si="1282"/>
        <v>0</v>
      </c>
      <c r="AV3625" s="9">
        <v>1</v>
      </c>
    </row>
    <row r="3626" spans="1:48" x14ac:dyDescent="0.35">
      <c r="A3626" t="s">
        <v>181</v>
      </c>
      <c r="B3626">
        <v>1</v>
      </c>
      <c r="C3626">
        <v>6</v>
      </c>
      <c r="D3626" t="s">
        <v>2368</v>
      </c>
      <c r="E3626">
        <v>2</v>
      </c>
      <c r="F3626">
        <v>2</v>
      </c>
      <c r="G3626">
        <v>2</v>
      </c>
      <c r="H3626">
        <v>2</v>
      </c>
      <c r="I3626">
        <v>2</v>
      </c>
      <c r="J3626">
        <v>2</v>
      </c>
      <c r="K3626">
        <v>2</v>
      </c>
      <c r="L3626">
        <v>2</v>
      </c>
      <c r="M3626">
        <v>1</v>
      </c>
      <c r="N3626" t="s">
        <v>2780</v>
      </c>
      <c r="O3626" t="s">
        <v>2800</v>
      </c>
      <c r="P3626" t="s">
        <v>2810</v>
      </c>
      <c r="Q3626" t="s">
        <v>2816</v>
      </c>
      <c r="R3626">
        <v>1</v>
      </c>
      <c r="S3626">
        <v>1.76</v>
      </c>
      <c r="T3626">
        <v>-1.03</v>
      </c>
      <c r="U3626">
        <v>39.64</v>
      </c>
      <c r="V3626">
        <f t="shared" si="1283"/>
        <v>1</v>
      </c>
      <c r="W3626">
        <f t="shared" si="1284"/>
        <v>1</v>
      </c>
      <c r="X3626">
        <f t="shared" si="1285"/>
        <v>1</v>
      </c>
      <c r="Y3626">
        <f t="shared" si="1286"/>
        <v>1</v>
      </c>
      <c r="Z3626">
        <f t="shared" si="1287"/>
        <v>1</v>
      </c>
      <c r="AA3626">
        <f t="shared" si="1288"/>
        <v>1</v>
      </c>
      <c r="AB3626">
        <f t="shared" si="1289"/>
        <v>1</v>
      </c>
      <c r="AC3626">
        <f t="shared" si="1290"/>
        <v>1</v>
      </c>
      <c r="AD3626">
        <f t="shared" si="1291"/>
        <v>1</v>
      </c>
      <c r="AE3626" s="4" t="s">
        <v>2828</v>
      </c>
      <c r="AF3626" s="9" t="s">
        <v>2829</v>
      </c>
      <c r="AG3626">
        <v>0</v>
      </c>
      <c r="AH3626">
        <v>1</v>
      </c>
      <c r="AI3626">
        <v>0</v>
      </c>
      <c r="AJ3626">
        <v>1</v>
      </c>
      <c r="AK3626" s="9" t="s">
        <v>2840</v>
      </c>
      <c r="AL3626">
        <f t="shared" si="1279"/>
        <v>0</v>
      </c>
      <c r="AM3626">
        <f>IF(AND(INDIRECT(AN3626)='Sample Select backend'!$C$2,INDIRECT(AO3626)=1,INDIRECT(AP3626)='Sample Select backend'!$F$2,INDIRECT(AQ3626)=1,INDIRECT(AR3626)='Sample Select backend'!$M$2),1,0)</f>
        <v>1</v>
      </c>
      <c r="AN3626" t="str">
        <f>_xlfn.CONCAT('Sample Select backend'!$C$4,ROW(AN3626))</f>
        <v>AE3626</v>
      </c>
      <c r="AO3626" s="9" t="str">
        <f>_xlfn.CONCAT('Sample Select backend'!$J$2,ROW(AO3626))</f>
        <v>AJ3626</v>
      </c>
      <c r="AP3626" t="str">
        <f>_xlfn.CONCAT('Sample Select backend'!$F$4,ROW(AP3626))</f>
        <v>AF3626</v>
      </c>
      <c r="AQ3626" t="str">
        <f>_xlfn.CONCAT('Sample Select backend'!$I$10,ROW(AQ3626))</f>
        <v>R3626</v>
      </c>
      <c r="AR3626" t="str">
        <f>_xlfn.CONCAT('Sample Select backend'!$M$4,ROW(AR3626))</f>
        <v>AK3626</v>
      </c>
      <c r="AS3626" t="str">
        <f t="shared" si="1280"/>
        <v>Turkey</v>
      </c>
      <c r="AT3626" s="9">
        <f t="shared" si="1281"/>
        <v>6</v>
      </c>
      <c r="AU3626">
        <f t="shared" si="1282"/>
        <v>0</v>
      </c>
      <c r="AV3626" s="9">
        <v>1</v>
      </c>
    </row>
    <row r="3627" spans="1:48" x14ac:dyDescent="0.35">
      <c r="A3627" t="s">
        <v>181</v>
      </c>
      <c r="B3627">
        <v>6</v>
      </c>
      <c r="C3627">
        <v>27</v>
      </c>
      <c r="D3627" t="s">
        <v>2355</v>
      </c>
      <c r="E3627">
        <v>2</v>
      </c>
      <c r="F3627">
        <v>1</v>
      </c>
      <c r="G3627">
        <v>2</v>
      </c>
      <c r="H3627">
        <v>-1</v>
      </c>
      <c r="I3627">
        <v>2</v>
      </c>
      <c r="J3627">
        <v>2</v>
      </c>
      <c r="K3627">
        <v>-2</v>
      </c>
      <c r="L3627">
        <v>1</v>
      </c>
      <c r="M3627">
        <v>1</v>
      </c>
      <c r="N3627" t="s">
        <v>2780</v>
      </c>
      <c r="O3627" t="s">
        <v>2800</v>
      </c>
      <c r="P3627" t="s">
        <v>2810</v>
      </c>
      <c r="Q3627" t="s">
        <v>2816</v>
      </c>
      <c r="R3627">
        <v>1</v>
      </c>
      <c r="S3627">
        <v>1.76</v>
      </c>
      <c r="T3627">
        <v>-1.03</v>
      </c>
      <c r="U3627">
        <v>39.64</v>
      </c>
      <c r="V3627">
        <f t="shared" si="1283"/>
        <v>1</v>
      </c>
      <c r="W3627">
        <f t="shared" si="1284"/>
        <v>1</v>
      </c>
      <c r="X3627">
        <f t="shared" si="1285"/>
        <v>1</v>
      </c>
      <c r="Y3627">
        <f t="shared" si="1286"/>
        <v>0</v>
      </c>
      <c r="Z3627">
        <f t="shared" si="1287"/>
        <v>1</v>
      </c>
      <c r="AA3627">
        <f t="shared" si="1288"/>
        <v>1</v>
      </c>
      <c r="AB3627">
        <f t="shared" si="1289"/>
        <v>0</v>
      </c>
      <c r="AC3627">
        <f t="shared" si="1290"/>
        <v>1</v>
      </c>
      <c r="AD3627">
        <f t="shared" si="1291"/>
        <v>1</v>
      </c>
      <c r="AE3627" s="4" t="s">
        <v>2828</v>
      </c>
      <c r="AF3627" s="9" t="s">
        <v>2829</v>
      </c>
      <c r="AG3627">
        <v>0</v>
      </c>
      <c r="AH3627">
        <v>1</v>
      </c>
      <c r="AI3627">
        <v>0</v>
      </c>
      <c r="AJ3627">
        <v>1</v>
      </c>
      <c r="AK3627" s="9" t="s">
        <v>2840</v>
      </c>
      <c r="AL3627">
        <f t="shared" si="1279"/>
        <v>0</v>
      </c>
      <c r="AM3627">
        <f>IF(AND(INDIRECT(AN3627)='Sample Select backend'!$C$2,INDIRECT(AO3627)=1,INDIRECT(AP3627)='Sample Select backend'!$F$2,INDIRECT(AQ3627)=1,INDIRECT(AR3627)='Sample Select backend'!$M$2),1,0)</f>
        <v>1</v>
      </c>
      <c r="AN3627" t="str">
        <f>_xlfn.CONCAT('Sample Select backend'!$C$4,ROW(AN3627))</f>
        <v>AE3627</v>
      </c>
      <c r="AO3627" s="9" t="str">
        <f>_xlfn.CONCAT('Sample Select backend'!$J$2,ROW(AO3627))</f>
        <v>AJ3627</v>
      </c>
      <c r="AP3627" t="str">
        <f>_xlfn.CONCAT('Sample Select backend'!$F$4,ROW(AP3627))</f>
        <v>AF3627</v>
      </c>
      <c r="AQ3627" t="str">
        <f>_xlfn.CONCAT('Sample Select backend'!$I$10,ROW(AQ3627))</f>
        <v>R3627</v>
      </c>
      <c r="AR3627" t="str">
        <f>_xlfn.CONCAT('Sample Select backend'!$M$4,ROW(AR3627))</f>
        <v>AK3627</v>
      </c>
      <c r="AS3627" t="str">
        <f t="shared" si="1280"/>
        <v>Turkey</v>
      </c>
      <c r="AT3627" s="9">
        <f t="shared" si="1281"/>
        <v>27</v>
      </c>
      <c r="AU3627">
        <f t="shared" si="1282"/>
        <v>0</v>
      </c>
      <c r="AV3627" s="9">
        <v>1</v>
      </c>
    </row>
    <row r="3628" spans="1:48" x14ac:dyDescent="0.35">
      <c r="A3628" t="s">
        <v>181</v>
      </c>
      <c r="B3628">
        <v>1</v>
      </c>
      <c r="C3628">
        <v>5</v>
      </c>
      <c r="D3628" t="s">
        <v>2351</v>
      </c>
      <c r="E3628">
        <v>-2</v>
      </c>
      <c r="F3628">
        <v>2</v>
      </c>
      <c r="G3628">
        <v>2</v>
      </c>
      <c r="H3628">
        <v>2</v>
      </c>
      <c r="I3628">
        <v>2</v>
      </c>
      <c r="J3628">
        <v>2</v>
      </c>
      <c r="K3628">
        <v>1</v>
      </c>
      <c r="L3628">
        <v>2</v>
      </c>
      <c r="M3628">
        <v>1</v>
      </c>
      <c r="N3628" t="s">
        <v>2780</v>
      </c>
      <c r="O3628" t="s">
        <v>2800</v>
      </c>
      <c r="P3628" t="s">
        <v>2810</v>
      </c>
      <c r="Q3628" t="s">
        <v>2816</v>
      </c>
      <c r="R3628">
        <v>1</v>
      </c>
      <c r="S3628">
        <v>1.76</v>
      </c>
      <c r="T3628">
        <v>-1.03</v>
      </c>
      <c r="U3628">
        <v>39.64</v>
      </c>
      <c r="V3628">
        <f t="shared" si="1283"/>
        <v>0</v>
      </c>
      <c r="W3628">
        <f t="shared" si="1284"/>
        <v>1</v>
      </c>
      <c r="X3628">
        <f t="shared" si="1285"/>
        <v>1</v>
      </c>
      <c r="Y3628">
        <f t="shared" si="1286"/>
        <v>1</v>
      </c>
      <c r="Z3628">
        <f t="shared" si="1287"/>
        <v>1</v>
      </c>
      <c r="AA3628">
        <f t="shared" si="1288"/>
        <v>1</v>
      </c>
      <c r="AB3628">
        <f t="shared" si="1289"/>
        <v>1</v>
      </c>
      <c r="AC3628">
        <f t="shared" si="1290"/>
        <v>1</v>
      </c>
      <c r="AD3628">
        <f t="shared" si="1291"/>
        <v>1</v>
      </c>
      <c r="AE3628" s="4" t="s">
        <v>2828</v>
      </c>
      <c r="AF3628" s="9" t="s">
        <v>2829</v>
      </c>
      <c r="AG3628">
        <v>0</v>
      </c>
      <c r="AH3628">
        <v>1</v>
      </c>
      <c r="AI3628">
        <v>0</v>
      </c>
      <c r="AJ3628">
        <v>1</v>
      </c>
      <c r="AK3628" s="9" t="s">
        <v>2840</v>
      </c>
      <c r="AL3628">
        <f t="shared" si="1279"/>
        <v>0</v>
      </c>
      <c r="AM3628">
        <f>IF(AND(INDIRECT(AN3628)='Sample Select backend'!$C$2,INDIRECT(AO3628)=1,INDIRECT(AP3628)='Sample Select backend'!$F$2,INDIRECT(AQ3628)=1,INDIRECT(AR3628)='Sample Select backend'!$M$2),1,0)</f>
        <v>1</v>
      </c>
      <c r="AN3628" t="str">
        <f>_xlfn.CONCAT('Sample Select backend'!$C$4,ROW(AN3628))</f>
        <v>AE3628</v>
      </c>
      <c r="AO3628" s="9" t="str">
        <f>_xlfn.CONCAT('Sample Select backend'!$J$2,ROW(AO3628))</f>
        <v>AJ3628</v>
      </c>
      <c r="AP3628" t="str">
        <f>_xlfn.CONCAT('Sample Select backend'!$F$4,ROW(AP3628))</f>
        <v>AF3628</v>
      </c>
      <c r="AQ3628" t="str">
        <f>_xlfn.CONCAT('Sample Select backend'!$I$10,ROW(AQ3628))</f>
        <v>R3628</v>
      </c>
      <c r="AR3628" t="str">
        <f>_xlfn.CONCAT('Sample Select backend'!$M$4,ROW(AR3628))</f>
        <v>AK3628</v>
      </c>
      <c r="AS3628" t="str">
        <f t="shared" si="1280"/>
        <v>Turkey</v>
      </c>
      <c r="AT3628" s="9">
        <f t="shared" si="1281"/>
        <v>5</v>
      </c>
      <c r="AU3628">
        <f t="shared" si="1282"/>
        <v>0</v>
      </c>
      <c r="AV3628" s="9">
        <v>1</v>
      </c>
    </row>
    <row r="3629" spans="1:48" x14ac:dyDescent="0.35">
      <c r="A3629" t="s">
        <v>181</v>
      </c>
      <c r="B3629">
        <v>6</v>
      </c>
      <c r="C3629">
        <v>27</v>
      </c>
      <c r="D3629" t="s">
        <v>2369</v>
      </c>
      <c r="E3629">
        <v>1</v>
      </c>
      <c r="F3629">
        <v>2</v>
      </c>
      <c r="G3629">
        <v>2</v>
      </c>
      <c r="H3629">
        <v>-1</v>
      </c>
      <c r="I3629">
        <v>2</v>
      </c>
      <c r="J3629">
        <v>2</v>
      </c>
      <c r="K3629">
        <v>1</v>
      </c>
      <c r="L3629">
        <v>1</v>
      </c>
      <c r="M3629">
        <v>1</v>
      </c>
      <c r="N3629" t="s">
        <v>2780</v>
      </c>
      <c r="O3629" t="s">
        <v>2800</v>
      </c>
      <c r="P3629" t="s">
        <v>2810</v>
      </c>
      <c r="Q3629" t="s">
        <v>2816</v>
      </c>
      <c r="R3629">
        <v>1</v>
      </c>
      <c r="S3629">
        <v>1.76</v>
      </c>
      <c r="T3629">
        <v>-1.03</v>
      </c>
      <c r="U3629">
        <v>39.64</v>
      </c>
      <c r="V3629">
        <f t="shared" si="1283"/>
        <v>1</v>
      </c>
      <c r="W3629">
        <f t="shared" si="1284"/>
        <v>1</v>
      </c>
      <c r="X3629">
        <f t="shared" si="1285"/>
        <v>1</v>
      </c>
      <c r="Y3629">
        <f t="shared" si="1286"/>
        <v>0</v>
      </c>
      <c r="Z3629">
        <f t="shared" si="1287"/>
        <v>1</v>
      </c>
      <c r="AA3629">
        <f t="shared" si="1288"/>
        <v>1</v>
      </c>
      <c r="AB3629">
        <f t="shared" si="1289"/>
        <v>1</v>
      </c>
      <c r="AC3629">
        <f t="shared" si="1290"/>
        <v>1</v>
      </c>
      <c r="AD3629">
        <f t="shared" si="1291"/>
        <v>1</v>
      </c>
      <c r="AE3629" s="4" t="s">
        <v>2828</v>
      </c>
      <c r="AF3629" s="9" t="s">
        <v>2829</v>
      </c>
      <c r="AG3629">
        <v>0</v>
      </c>
      <c r="AH3629">
        <v>1</v>
      </c>
      <c r="AI3629">
        <v>0</v>
      </c>
      <c r="AJ3629">
        <v>1</v>
      </c>
      <c r="AK3629" s="9" t="s">
        <v>2840</v>
      </c>
      <c r="AL3629">
        <f t="shared" si="1279"/>
        <v>0</v>
      </c>
      <c r="AM3629">
        <f>IF(AND(INDIRECT(AN3629)='Sample Select backend'!$C$2,INDIRECT(AO3629)=1,INDIRECT(AP3629)='Sample Select backend'!$F$2,INDIRECT(AQ3629)=1,INDIRECT(AR3629)='Sample Select backend'!$M$2),1,0)</f>
        <v>1</v>
      </c>
      <c r="AN3629" t="str">
        <f>_xlfn.CONCAT('Sample Select backend'!$C$4,ROW(AN3629))</f>
        <v>AE3629</v>
      </c>
      <c r="AO3629" s="9" t="str">
        <f>_xlfn.CONCAT('Sample Select backend'!$J$2,ROW(AO3629))</f>
        <v>AJ3629</v>
      </c>
      <c r="AP3629" t="str">
        <f>_xlfn.CONCAT('Sample Select backend'!$F$4,ROW(AP3629))</f>
        <v>AF3629</v>
      </c>
      <c r="AQ3629" t="str">
        <f>_xlfn.CONCAT('Sample Select backend'!$I$10,ROW(AQ3629))</f>
        <v>R3629</v>
      </c>
      <c r="AR3629" t="str">
        <f>_xlfn.CONCAT('Sample Select backend'!$M$4,ROW(AR3629))</f>
        <v>AK3629</v>
      </c>
      <c r="AS3629" t="str">
        <f t="shared" si="1280"/>
        <v>Turkey</v>
      </c>
      <c r="AT3629" s="9">
        <f t="shared" si="1281"/>
        <v>27</v>
      </c>
      <c r="AU3629">
        <f t="shared" si="1282"/>
        <v>0</v>
      </c>
      <c r="AV3629" s="9">
        <v>1</v>
      </c>
    </row>
    <row r="3630" spans="1:48" x14ac:dyDescent="0.35">
      <c r="A3630" t="s">
        <v>181</v>
      </c>
      <c r="B3630">
        <v>1</v>
      </c>
      <c r="C3630">
        <v>6</v>
      </c>
      <c r="D3630" t="s">
        <v>2360</v>
      </c>
      <c r="E3630">
        <v>-2</v>
      </c>
      <c r="F3630">
        <v>2</v>
      </c>
      <c r="G3630">
        <v>2</v>
      </c>
      <c r="H3630">
        <v>2</v>
      </c>
      <c r="I3630">
        <v>2</v>
      </c>
      <c r="J3630">
        <v>2</v>
      </c>
      <c r="K3630">
        <v>1</v>
      </c>
      <c r="L3630">
        <v>2</v>
      </c>
      <c r="M3630">
        <v>1</v>
      </c>
      <c r="N3630" t="s">
        <v>2780</v>
      </c>
      <c r="O3630" t="s">
        <v>2800</v>
      </c>
      <c r="P3630" t="s">
        <v>2810</v>
      </c>
      <c r="Q3630" t="s">
        <v>2816</v>
      </c>
      <c r="R3630">
        <v>1</v>
      </c>
      <c r="S3630">
        <v>1.76</v>
      </c>
      <c r="T3630">
        <v>-1.03</v>
      </c>
      <c r="U3630">
        <v>39.64</v>
      </c>
      <c r="V3630">
        <f t="shared" si="1283"/>
        <v>0</v>
      </c>
      <c r="W3630">
        <f t="shared" si="1284"/>
        <v>1</v>
      </c>
      <c r="X3630">
        <f t="shared" si="1285"/>
        <v>1</v>
      </c>
      <c r="Y3630">
        <f t="shared" si="1286"/>
        <v>1</v>
      </c>
      <c r="Z3630">
        <f t="shared" si="1287"/>
        <v>1</v>
      </c>
      <c r="AA3630">
        <f t="shared" si="1288"/>
        <v>1</v>
      </c>
      <c r="AB3630">
        <f t="shared" si="1289"/>
        <v>1</v>
      </c>
      <c r="AC3630">
        <f t="shared" si="1290"/>
        <v>1</v>
      </c>
      <c r="AD3630">
        <f t="shared" si="1291"/>
        <v>1</v>
      </c>
      <c r="AE3630" s="4" t="s">
        <v>2828</v>
      </c>
      <c r="AF3630" s="9" t="s">
        <v>2829</v>
      </c>
      <c r="AG3630">
        <v>0</v>
      </c>
      <c r="AH3630">
        <v>1</v>
      </c>
      <c r="AI3630">
        <v>0</v>
      </c>
      <c r="AJ3630">
        <v>1</v>
      </c>
      <c r="AK3630" s="9" t="s">
        <v>2840</v>
      </c>
      <c r="AL3630">
        <f t="shared" si="1279"/>
        <v>0</v>
      </c>
      <c r="AM3630">
        <f>IF(AND(INDIRECT(AN3630)='Sample Select backend'!$C$2,INDIRECT(AO3630)=1,INDIRECT(AP3630)='Sample Select backend'!$F$2,INDIRECT(AQ3630)=1,INDIRECT(AR3630)='Sample Select backend'!$M$2),1,0)</f>
        <v>1</v>
      </c>
      <c r="AN3630" t="str">
        <f>_xlfn.CONCAT('Sample Select backend'!$C$4,ROW(AN3630))</f>
        <v>AE3630</v>
      </c>
      <c r="AO3630" s="9" t="str">
        <f>_xlfn.CONCAT('Sample Select backend'!$J$2,ROW(AO3630))</f>
        <v>AJ3630</v>
      </c>
      <c r="AP3630" t="str">
        <f>_xlfn.CONCAT('Sample Select backend'!$F$4,ROW(AP3630))</f>
        <v>AF3630</v>
      </c>
      <c r="AQ3630" t="str">
        <f>_xlfn.CONCAT('Sample Select backend'!$I$10,ROW(AQ3630))</f>
        <v>R3630</v>
      </c>
      <c r="AR3630" t="str">
        <f>_xlfn.CONCAT('Sample Select backend'!$M$4,ROW(AR3630))</f>
        <v>AK3630</v>
      </c>
      <c r="AS3630" t="str">
        <f t="shared" si="1280"/>
        <v>Turkey</v>
      </c>
      <c r="AT3630" s="9">
        <f t="shared" si="1281"/>
        <v>6</v>
      </c>
      <c r="AU3630">
        <f t="shared" si="1282"/>
        <v>0</v>
      </c>
      <c r="AV3630" s="9">
        <v>1</v>
      </c>
    </row>
    <row r="3631" spans="1:48" x14ac:dyDescent="0.35">
      <c r="A3631" t="s">
        <v>181</v>
      </c>
      <c r="B3631">
        <v>1</v>
      </c>
      <c r="C3631">
        <v>6</v>
      </c>
      <c r="D3631" t="s">
        <v>2361</v>
      </c>
      <c r="E3631">
        <v>-2</v>
      </c>
      <c r="F3631">
        <v>2</v>
      </c>
      <c r="G3631">
        <v>2</v>
      </c>
      <c r="H3631">
        <v>2</v>
      </c>
      <c r="I3631">
        <v>2</v>
      </c>
      <c r="J3631">
        <v>2</v>
      </c>
      <c r="K3631">
        <v>1</v>
      </c>
      <c r="L3631">
        <v>2</v>
      </c>
      <c r="M3631">
        <v>1</v>
      </c>
      <c r="N3631" t="s">
        <v>2780</v>
      </c>
      <c r="O3631" t="s">
        <v>2800</v>
      </c>
      <c r="P3631" t="s">
        <v>2810</v>
      </c>
      <c r="Q3631" t="s">
        <v>2816</v>
      </c>
      <c r="R3631">
        <v>1</v>
      </c>
      <c r="S3631">
        <v>1.76</v>
      </c>
      <c r="T3631">
        <v>-1.03</v>
      </c>
      <c r="U3631">
        <v>39.64</v>
      </c>
      <c r="V3631">
        <f t="shared" si="1283"/>
        <v>0</v>
      </c>
      <c r="W3631">
        <f t="shared" si="1284"/>
        <v>1</v>
      </c>
      <c r="X3631">
        <f t="shared" si="1285"/>
        <v>1</v>
      </c>
      <c r="Y3631">
        <f t="shared" si="1286"/>
        <v>1</v>
      </c>
      <c r="Z3631">
        <f t="shared" si="1287"/>
        <v>1</v>
      </c>
      <c r="AA3631">
        <f t="shared" si="1288"/>
        <v>1</v>
      </c>
      <c r="AB3631">
        <f t="shared" si="1289"/>
        <v>1</v>
      </c>
      <c r="AC3631">
        <f t="shared" si="1290"/>
        <v>1</v>
      </c>
      <c r="AD3631">
        <f t="shared" si="1291"/>
        <v>1</v>
      </c>
      <c r="AE3631" s="4" t="s">
        <v>2828</v>
      </c>
      <c r="AF3631" s="9" t="s">
        <v>2829</v>
      </c>
      <c r="AG3631">
        <v>0</v>
      </c>
      <c r="AH3631">
        <v>1</v>
      </c>
      <c r="AI3631">
        <v>0</v>
      </c>
      <c r="AJ3631">
        <v>1</v>
      </c>
      <c r="AK3631" s="9" t="s">
        <v>2840</v>
      </c>
      <c r="AL3631">
        <f t="shared" si="1279"/>
        <v>0</v>
      </c>
      <c r="AM3631">
        <f>IF(AND(INDIRECT(AN3631)='Sample Select backend'!$C$2,INDIRECT(AO3631)=1,INDIRECT(AP3631)='Sample Select backend'!$F$2,INDIRECT(AQ3631)=1,INDIRECT(AR3631)='Sample Select backend'!$M$2),1,0)</f>
        <v>1</v>
      </c>
      <c r="AN3631" t="str">
        <f>_xlfn.CONCAT('Sample Select backend'!$C$4,ROW(AN3631))</f>
        <v>AE3631</v>
      </c>
      <c r="AO3631" s="9" t="str">
        <f>_xlfn.CONCAT('Sample Select backend'!$J$2,ROW(AO3631))</f>
        <v>AJ3631</v>
      </c>
      <c r="AP3631" t="str">
        <f>_xlfn.CONCAT('Sample Select backend'!$F$4,ROW(AP3631))</f>
        <v>AF3631</v>
      </c>
      <c r="AQ3631" t="str">
        <f>_xlfn.CONCAT('Sample Select backend'!$I$10,ROW(AQ3631))</f>
        <v>R3631</v>
      </c>
      <c r="AR3631" t="str">
        <f>_xlfn.CONCAT('Sample Select backend'!$M$4,ROW(AR3631))</f>
        <v>AK3631</v>
      </c>
      <c r="AS3631" t="str">
        <f t="shared" si="1280"/>
        <v>Turkey</v>
      </c>
      <c r="AT3631" s="9">
        <f t="shared" si="1281"/>
        <v>6</v>
      </c>
      <c r="AU3631">
        <f t="shared" si="1282"/>
        <v>0</v>
      </c>
      <c r="AV3631" s="9">
        <v>1</v>
      </c>
    </row>
    <row r="3632" spans="1:48" x14ac:dyDescent="0.35">
      <c r="A3632" t="s">
        <v>181</v>
      </c>
      <c r="B3632">
        <v>6</v>
      </c>
      <c r="C3632">
        <v>29</v>
      </c>
      <c r="D3632" t="s">
        <v>2354</v>
      </c>
      <c r="E3632">
        <v>2</v>
      </c>
      <c r="F3632">
        <v>2</v>
      </c>
      <c r="G3632">
        <v>-2</v>
      </c>
      <c r="H3632">
        <v>-1</v>
      </c>
      <c r="I3632">
        <v>-2</v>
      </c>
      <c r="J3632">
        <v>2</v>
      </c>
      <c r="K3632">
        <v>1</v>
      </c>
      <c r="L3632">
        <v>-2</v>
      </c>
      <c r="M3632">
        <v>1</v>
      </c>
      <c r="N3632" t="s">
        <v>2780</v>
      </c>
      <c r="O3632" t="s">
        <v>2800</v>
      </c>
      <c r="P3632" t="s">
        <v>2810</v>
      </c>
      <c r="Q3632" t="s">
        <v>2816</v>
      </c>
      <c r="R3632">
        <v>1</v>
      </c>
      <c r="S3632">
        <v>1.76</v>
      </c>
      <c r="T3632">
        <v>-1.03</v>
      </c>
      <c r="U3632">
        <v>39.64</v>
      </c>
      <c r="V3632">
        <f t="shared" si="1283"/>
        <v>1</v>
      </c>
      <c r="W3632">
        <f t="shared" si="1284"/>
        <v>1</v>
      </c>
      <c r="X3632">
        <f t="shared" si="1285"/>
        <v>0</v>
      </c>
      <c r="Y3632">
        <f t="shared" si="1286"/>
        <v>0</v>
      </c>
      <c r="Z3632">
        <f t="shared" si="1287"/>
        <v>0</v>
      </c>
      <c r="AA3632">
        <f t="shared" si="1288"/>
        <v>1</v>
      </c>
      <c r="AB3632">
        <f t="shared" si="1289"/>
        <v>1</v>
      </c>
      <c r="AC3632">
        <f t="shared" si="1290"/>
        <v>0</v>
      </c>
      <c r="AD3632">
        <f t="shared" si="1291"/>
        <v>1</v>
      </c>
      <c r="AE3632" s="4" t="s">
        <v>2828</v>
      </c>
      <c r="AF3632" s="9" t="s">
        <v>2829</v>
      </c>
      <c r="AG3632">
        <v>0</v>
      </c>
      <c r="AH3632">
        <v>1</v>
      </c>
      <c r="AI3632">
        <v>0</v>
      </c>
      <c r="AJ3632">
        <v>1</v>
      </c>
      <c r="AK3632" s="9" t="s">
        <v>2840</v>
      </c>
      <c r="AL3632">
        <f t="shared" si="1279"/>
        <v>0</v>
      </c>
      <c r="AM3632">
        <f>IF(AND(INDIRECT(AN3632)='Sample Select backend'!$C$2,INDIRECT(AO3632)=1,INDIRECT(AP3632)='Sample Select backend'!$F$2,INDIRECT(AQ3632)=1,INDIRECT(AR3632)='Sample Select backend'!$M$2),1,0)</f>
        <v>1</v>
      </c>
      <c r="AN3632" t="str">
        <f>_xlfn.CONCAT('Sample Select backend'!$C$4,ROW(AN3632))</f>
        <v>AE3632</v>
      </c>
      <c r="AO3632" s="9" t="str">
        <f>_xlfn.CONCAT('Sample Select backend'!$J$2,ROW(AO3632))</f>
        <v>AJ3632</v>
      </c>
      <c r="AP3632" t="str">
        <f>_xlfn.CONCAT('Sample Select backend'!$F$4,ROW(AP3632))</f>
        <v>AF3632</v>
      </c>
      <c r="AQ3632" t="str">
        <f>_xlfn.CONCAT('Sample Select backend'!$I$10,ROW(AQ3632))</f>
        <v>R3632</v>
      </c>
      <c r="AR3632" t="str">
        <f>_xlfn.CONCAT('Sample Select backend'!$M$4,ROW(AR3632))</f>
        <v>AK3632</v>
      </c>
      <c r="AS3632" t="str">
        <f t="shared" si="1280"/>
        <v>Turkey</v>
      </c>
      <c r="AT3632" s="9">
        <f t="shared" si="1281"/>
        <v>29</v>
      </c>
      <c r="AU3632">
        <f t="shared" si="1282"/>
        <v>0</v>
      </c>
      <c r="AV3632" s="9">
        <v>1</v>
      </c>
    </row>
    <row r="3633" spans="1:48" x14ac:dyDescent="0.35">
      <c r="A3633" t="s">
        <v>181</v>
      </c>
      <c r="B3633">
        <v>6</v>
      </c>
      <c r="C3633">
        <v>29</v>
      </c>
      <c r="D3633" t="s">
        <v>2370</v>
      </c>
      <c r="G3633">
        <v>2</v>
      </c>
      <c r="H3633">
        <v>-1</v>
      </c>
      <c r="I3633">
        <v>2</v>
      </c>
      <c r="J3633">
        <v>2</v>
      </c>
      <c r="K3633">
        <v>2</v>
      </c>
      <c r="M3633">
        <v>1</v>
      </c>
      <c r="N3633" t="s">
        <v>2780</v>
      </c>
      <c r="O3633" t="s">
        <v>2800</v>
      </c>
      <c r="P3633" t="s">
        <v>2810</v>
      </c>
      <c r="Q3633" t="s">
        <v>2816</v>
      </c>
      <c r="R3633">
        <v>1</v>
      </c>
      <c r="S3633">
        <v>1.76</v>
      </c>
      <c r="T3633">
        <v>-1.03</v>
      </c>
      <c r="U3633">
        <v>39.64</v>
      </c>
      <c r="V3633">
        <f t="shared" si="1283"/>
        <v>-1</v>
      </c>
      <c r="W3633">
        <f t="shared" si="1284"/>
        <v>-1</v>
      </c>
      <c r="X3633">
        <f t="shared" si="1285"/>
        <v>1</v>
      </c>
      <c r="Y3633">
        <f t="shared" si="1286"/>
        <v>0</v>
      </c>
      <c r="Z3633">
        <f t="shared" si="1287"/>
        <v>1</v>
      </c>
      <c r="AA3633">
        <f t="shared" si="1288"/>
        <v>1</v>
      </c>
      <c r="AB3633">
        <f t="shared" si="1289"/>
        <v>1</v>
      </c>
      <c r="AC3633">
        <f t="shared" si="1290"/>
        <v>-1</v>
      </c>
      <c r="AD3633">
        <f t="shared" si="1291"/>
        <v>1</v>
      </c>
      <c r="AE3633" s="4" t="s">
        <v>2828</v>
      </c>
      <c r="AF3633" s="9" t="s">
        <v>2829</v>
      </c>
      <c r="AG3633">
        <v>0</v>
      </c>
      <c r="AH3633">
        <v>1</v>
      </c>
      <c r="AI3633">
        <v>0</v>
      </c>
      <c r="AJ3633">
        <v>1</v>
      </c>
      <c r="AK3633" s="9" t="s">
        <v>2840</v>
      </c>
      <c r="AL3633">
        <f t="shared" si="1279"/>
        <v>0</v>
      </c>
      <c r="AM3633">
        <f>IF(AND(INDIRECT(AN3633)='Sample Select backend'!$C$2,INDIRECT(AO3633)=1,INDIRECT(AP3633)='Sample Select backend'!$F$2,INDIRECT(AQ3633)=1,INDIRECT(AR3633)='Sample Select backend'!$M$2),1,0)</f>
        <v>1</v>
      </c>
      <c r="AN3633" t="str">
        <f>_xlfn.CONCAT('Sample Select backend'!$C$4,ROW(AN3633))</f>
        <v>AE3633</v>
      </c>
      <c r="AO3633" s="9" t="str">
        <f>_xlfn.CONCAT('Sample Select backend'!$J$2,ROW(AO3633))</f>
        <v>AJ3633</v>
      </c>
      <c r="AP3633" t="str">
        <f>_xlfn.CONCAT('Sample Select backend'!$F$4,ROW(AP3633))</f>
        <v>AF3633</v>
      </c>
      <c r="AQ3633" t="str">
        <f>_xlfn.CONCAT('Sample Select backend'!$I$10,ROW(AQ3633))</f>
        <v>R3633</v>
      </c>
      <c r="AR3633" t="str">
        <f>_xlfn.CONCAT('Sample Select backend'!$M$4,ROW(AR3633))</f>
        <v>AK3633</v>
      </c>
      <c r="AS3633" t="str">
        <f t="shared" si="1280"/>
        <v>Turkey</v>
      </c>
      <c r="AT3633" s="9">
        <f t="shared" si="1281"/>
        <v>29</v>
      </c>
      <c r="AU3633">
        <f t="shared" si="1282"/>
        <v>0</v>
      </c>
      <c r="AV3633" s="9">
        <v>1</v>
      </c>
    </row>
    <row r="3634" spans="1:48" x14ac:dyDescent="0.35">
      <c r="A3634" t="s">
        <v>181</v>
      </c>
      <c r="B3634">
        <v>6</v>
      </c>
      <c r="C3634">
        <v>25</v>
      </c>
      <c r="D3634" t="s">
        <v>2356</v>
      </c>
      <c r="E3634">
        <v>2</v>
      </c>
      <c r="F3634">
        <v>2</v>
      </c>
      <c r="G3634">
        <v>-2</v>
      </c>
      <c r="H3634">
        <v>-1</v>
      </c>
      <c r="I3634">
        <v>-2</v>
      </c>
      <c r="J3634">
        <v>-2</v>
      </c>
      <c r="K3634">
        <v>2</v>
      </c>
      <c r="L3634">
        <v>-2</v>
      </c>
      <c r="M3634">
        <v>1</v>
      </c>
      <c r="N3634" t="s">
        <v>2780</v>
      </c>
      <c r="O3634" t="s">
        <v>2800</v>
      </c>
      <c r="P3634" t="s">
        <v>2810</v>
      </c>
      <c r="Q3634" t="s">
        <v>2816</v>
      </c>
      <c r="R3634">
        <v>1</v>
      </c>
      <c r="S3634">
        <v>1.76</v>
      </c>
      <c r="T3634">
        <v>-1.03</v>
      </c>
      <c r="U3634">
        <v>39.64</v>
      </c>
      <c r="V3634">
        <f t="shared" si="1283"/>
        <v>1</v>
      </c>
      <c r="W3634">
        <f t="shared" si="1284"/>
        <v>1</v>
      </c>
      <c r="X3634">
        <f t="shared" si="1285"/>
        <v>0</v>
      </c>
      <c r="Y3634">
        <f t="shared" si="1286"/>
        <v>0</v>
      </c>
      <c r="Z3634">
        <f t="shared" si="1287"/>
        <v>0</v>
      </c>
      <c r="AA3634">
        <f t="shared" si="1288"/>
        <v>0</v>
      </c>
      <c r="AB3634">
        <f t="shared" si="1289"/>
        <v>1</v>
      </c>
      <c r="AC3634">
        <f t="shared" si="1290"/>
        <v>0</v>
      </c>
      <c r="AD3634">
        <f t="shared" si="1291"/>
        <v>1</v>
      </c>
      <c r="AE3634" s="4" t="s">
        <v>2828</v>
      </c>
      <c r="AF3634" s="9" t="s">
        <v>2829</v>
      </c>
      <c r="AG3634">
        <v>0</v>
      </c>
      <c r="AH3634">
        <v>1</v>
      </c>
      <c r="AI3634">
        <v>0</v>
      </c>
      <c r="AJ3634">
        <v>1</v>
      </c>
      <c r="AK3634" s="9" t="s">
        <v>2840</v>
      </c>
      <c r="AL3634">
        <f t="shared" si="1279"/>
        <v>0</v>
      </c>
      <c r="AM3634">
        <f>IF(AND(INDIRECT(AN3634)='Sample Select backend'!$C$2,INDIRECT(AO3634)=1,INDIRECT(AP3634)='Sample Select backend'!$F$2,INDIRECT(AQ3634)=1,INDIRECT(AR3634)='Sample Select backend'!$M$2),1,0)</f>
        <v>1</v>
      </c>
      <c r="AN3634" t="str">
        <f>_xlfn.CONCAT('Sample Select backend'!$C$4,ROW(AN3634))</f>
        <v>AE3634</v>
      </c>
      <c r="AO3634" s="9" t="str">
        <f>_xlfn.CONCAT('Sample Select backend'!$J$2,ROW(AO3634))</f>
        <v>AJ3634</v>
      </c>
      <c r="AP3634" t="str">
        <f>_xlfn.CONCAT('Sample Select backend'!$F$4,ROW(AP3634))</f>
        <v>AF3634</v>
      </c>
      <c r="AQ3634" t="str">
        <f>_xlfn.CONCAT('Sample Select backend'!$I$10,ROW(AQ3634))</f>
        <v>R3634</v>
      </c>
      <c r="AR3634" t="str">
        <f>_xlfn.CONCAT('Sample Select backend'!$M$4,ROW(AR3634))</f>
        <v>AK3634</v>
      </c>
      <c r="AS3634" t="str">
        <f t="shared" si="1280"/>
        <v>Turkey</v>
      </c>
      <c r="AT3634" s="9">
        <f t="shared" si="1281"/>
        <v>25</v>
      </c>
      <c r="AU3634">
        <f t="shared" si="1282"/>
        <v>0</v>
      </c>
      <c r="AV3634" s="9">
        <v>1</v>
      </c>
    </row>
    <row r="3635" spans="1:48" x14ac:dyDescent="0.35">
      <c r="A3635" t="s">
        <v>181</v>
      </c>
      <c r="B3635">
        <v>1</v>
      </c>
      <c r="C3635">
        <v>5</v>
      </c>
      <c r="D3635" t="s">
        <v>2358</v>
      </c>
      <c r="E3635">
        <v>-2</v>
      </c>
      <c r="F3635">
        <v>2</v>
      </c>
      <c r="G3635">
        <v>2</v>
      </c>
      <c r="H3635">
        <v>2</v>
      </c>
      <c r="I3635">
        <v>2</v>
      </c>
      <c r="J3635">
        <v>2</v>
      </c>
      <c r="K3635">
        <v>1</v>
      </c>
      <c r="L3635">
        <v>2</v>
      </c>
      <c r="M3635">
        <v>1</v>
      </c>
      <c r="N3635" t="s">
        <v>2780</v>
      </c>
      <c r="O3635" t="s">
        <v>2800</v>
      </c>
      <c r="P3635" t="s">
        <v>2810</v>
      </c>
      <c r="Q3635" t="s">
        <v>2816</v>
      </c>
      <c r="R3635">
        <v>1</v>
      </c>
      <c r="S3635">
        <v>1.76</v>
      </c>
      <c r="T3635">
        <v>-1.03</v>
      </c>
      <c r="U3635">
        <v>39.64</v>
      </c>
      <c r="V3635">
        <f t="shared" si="1283"/>
        <v>0</v>
      </c>
      <c r="W3635">
        <f t="shared" si="1284"/>
        <v>1</v>
      </c>
      <c r="X3635">
        <f t="shared" si="1285"/>
        <v>1</v>
      </c>
      <c r="Y3635">
        <f t="shared" si="1286"/>
        <v>1</v>
      </c>
      <c r="Z3635">
        <f t="shared" si="1287"/>
        <v>1</v>
      </c>
      <c r="AA3635">
        <f t="shared" si="1288"/>
        <v>1</v>
      </c>
      <c r="AB3635">
        <f t="shared" si="1289"/>
        <v>1</v>
      </c>
      <c r="AC3635">
        <f t="shared" si="1290"/>
        <v>1</v>
      </c>
      <c r="AD3635">
        <f t="shared" si="1291"/>
        <v>1</v>
      </c>
      <c r="AE3635" s="4" t="s">
        <v>2828</v>
      </c>
      <c r="AF3635" s="9" t="s">
        <v>2829</v>
      </c>
      <c r="AG3635">
        <v>0</v>
      </c>
      <c r="AH3635">
        <v>1</v>
      </c>
      <c r="AI3635">
        <v>0</v>
      </c>
      <c r="AJ3635">
        <v>1</v>
      </c>
      <c r="AK3635" s="9" t="s">
        <v>2840</v>
      </c>
      <c r="AL3635">
        <f t="shared" si="1279"/>
        <v>0</v>
      </c>
      <c r="AM3635">
        <f>IF(AND(INDIRECT(AN3635)='Sample Select backend'!$C$2,INDIRECT(AO3635)=1,INDIRECT(AP3635)='Sample Select backend'!$F$2,INDIRECT(AQ3635)=1,INDIRECT(AR3635)='Sample Select backend'!$M$2),1,0)</f>
        <v>1</v>
      </c>
      <c r="AN3635" t="str">
        <f>_xlfn.CONCAT('Sample Select backend'!$C$4,ROW(AN3635))</f>
        <v>AE3635</v>
      </c>
      <c r="AO3635" s="9" t="str">
        <f>_xlfn.CONCAT('Sample Select backend'!$J$2,ROW(AO3635))</f>
        <v>AJ3635</v>
      </c>
      <c r="AP3635" t="str">
        <f>_xlfn.CONCAT('Sample Select backend'!$F$4,ROW(AP3635))</f>
        <v>AF3635</v>
      </c>
      <c r="AQ3635" t="str">
        <f>_xlfn.CONCAT('Sample Select backend'!$I$10,ROW(AQ3635))</f>
        <v>R3635</v>
      </c>
      <c r="AR3635" t="str">
        <f>_xlfn.CONCAT('Sample Select backend'!$M$4,ROW(AR3635))</f>
        <v>AK3635</v>
      </c>
      <c r="AS3635" t="str">
        <f t="shared" si="1280"/>
        <v>Turkey</v>
      </c>
      <c r="AT3635" s="9">
        <f t="shared" si="1281"/>
        <v>5</v>
      </c>
      <c r="AU3635">
        <f t="shared" si="1282"/>
        <v>0</v>
      </c>
      <c r="AV3635" s="9">
        <v>1</v>
      </c>
    </row>
    <row r="3636" spans="1:48" x14ac:dyDescent="0.35">
      <c r="A3636" t="s">
        <v>181</v>
      </c>
      <c r="B3636">
        <v>6</v>
      </c>
      <c r="C3636">
        <v>28</v>
      </c>
      <c r="D3636" t="s">
        <v>2350</v>
      </c>
      <c r="E3636">
        <v>2</v>
      </c>
      <c r="F3636">
        <v>2</v>
      </c>
      <c r="G3636">
        <v>-2</v>
      </c>
      <c r="H3636">
        <v>2</v>
      </c>
      <c r="I3636">
        <v>2</v>
      </c>
      <c r="J3636">
        <v>2</v>
      </c>
      <c r="K3636">
        <v>1</v>
      </c>
      <c r="L3636">
        <v>2</v>
      </c>
      <c r="M3636">
        <v>1</v>
      </c>
      <c r="N3636" t="s">
        <v>2780</v>
      </c>
      <c r="O3636" t="s">
        <v>2800</v>
      </c>
      <c r="P3636" t="s">
        <v>2810</v>
      </c>
      <c r="Q3636" t="s">
        <v>2816</v>
      </c>
      <c r="R3636">
        <v>1</v>
      </c>
      <c r="S3636">
        <v>1.76</v>
      </c>
      <c r="T3636">
        <v>-1.03</v>
      </c>
      <c r="U3636">
        <v>39.64</v>
      </c>
      <c r="V3636">
        <f t="shared" si="1283"/>
        <v>1</v>
      </c>
      <c r="W3636">
        <f t="shared" si="1284"/>
        <v>1</v>
      </c>
      <c r="X3636">
        <f t="shared" si="1285"/>
        <v>0</v>
      </c>
      <c r="Y3636">
        <f t="shared" si="1286"/>
        <v>1</v>
      </c>
      <c r="Z3636">
        <f t="shared" si="1287"/>
        <v>1</v>
      </c>
      <c r="AA3636">
        <f t="shared" si="1288"/>
        <v>1</v>
      </c>
      <c r="AB3636">
        <f t="shared" si="1289"/>
        <v>1</v>
      </c>
      <c r="AC3636">
        <f t="shared" si="1290"/>
        <v>1</v>
      </c>
      <c r="AD3636">
        <f t="shared" si="1291"/>
        <v>1</v>
      </c>
      <c r="AE3636" s="4" t="s">
        <v>2828</v>
      </c>
      <c r="AF3636" s="9" t="s">
        <v>2829</v>
      </c>
      <c r="AG3636">
        <v>0</v>
      </c>
      <c r="AH3636">
        <v>1</v>
      </c>
      <c r="AI3636">
        <v>0</v>
      </c>
      <c r="AJ3636">
        <v>1</v>
      </c>
      <c r="AK3636" s="9" t="s">
        <v>2840</v>
      </c>
      <c r="AL3636">
        <f t="shared" si="1279"/>
        <v>0</v>
      </c>
      <c r="AM3636">
        <f>IF(AND(INDIRECT(AN3636)='Sample Select backend'!$C$2,INDIRECT(AO3636)=1,INDIRECT(AP3636)='Sample Select backend'!$F$2,INDIRECT(AQ3636)=1,INDIRECT(AR3636)='Sample Select backend'!$M$2),1,0)</f>
        <v>1</v>
      </c>
      <c r="AN3636" t="str">
        <f>_xlfn.CONCAT('Sample Select backend'!$C$4,ROW(AN3636))</f>
        <v>AE3636</v>
      </c>
      <c r="AO3636" s="9" t="str">
        <f>_xlfn.CONCAT('Sample Select backend'!$J$2,ROW(AO3636))</f>
        <v>AJ3636</v>
      </c>
      <c r="AP3636" t="str">
        <f>_xlfn.CONCAT('Sample Select backend'!$F$4,ROW(AP3636))</f>
        <v>AF3636</v>
      </c>
      <c r="AQ3636" t="str">
        <f>_xlfn.CONCAT('Sample Select backend'!$I$10,ROW(AQ3636))</f>
        <v>R3636</v>
      </c>
      <c r="AR3636" t="str">
        <f>_xlfn.CONCAT('Sample Select backend'!$M$4,ROW(AR3636))</f>
        <v>AK3636</v>
      </c>
      <c r="AS3636" t="str">
        <f t="shared" si="1280"/>
        <v>Turkey</v>
      </c>
      <c r="AT3636" s="9">
        <f t="shared" si="1281"/>
        <v>28</v>
      </c>
      <c r="AU3636">
        <f t="shared" si="1282"/>
        <v>0</v>
      </c>
      <c r="AV3636" s="9">
        <v>1</v>
      </c>
    </row>
    <row r="3637" spans="1:48" x14ac:dyDescent="0.35">
      <c r="A3637" t="s">
        <v>181</v>
      </c>
      <c r="B3637">
        <v>1</v>
      </c>
      <c r="C3637">
        <v>6</v>
      </c>
      <c r="D3637" t="s">
        <v>2353</v>
      </c>
      <c r="E3637">
        <v>2</v>
      </c>
      <c r="F3637">
        <v>2</v>
      </c>
      <c r="G3637">
        <v>2</v>
      </c>
      <c r="H3637">
        <v>2</v>
      </c>
      <c r="I3637">
        <v>2</v>
      </c>
      <c r="J3637">
        <v>2</v>
      </c>
      <c r="K3637">
        <v>1</v>
      </c>
      <c r="L3637">
        <v>2</v>
      </c>
      <c r="M3637">
        <v>1</v>
      </c>
      <c r="N3637" t="s">
        <v>2780</v>
      </c>
      <c r="O3637" t="s">
        <v>2800</v>
      </c>
      <c r="P3637" t="s">
        <v>2810</v>
      </c>
      <c r="Q3637" t="s">
        <v>2816</v>
      </c>
      <c r="R3637">
        <v>1</v>
      </c>
      <c r="S3637">
        <v>1.76</v>
      </c>
      <c r="T3637">
        <v>-1.03</v>
      </c>
      <c r="U3637">
        <v>39.64</v>
      </c>
      <c r="V3637">
        <f t="shared" si="1283"/>
        <v>1</v>
      </c>
      <c r="W3637">
        <f t="shared" si="1284"/>
        <v>1</v>
      </c>
      <c r="X3637">
        <f t="shared" si="1285"/>
        <v>1</v>
      </c>
      <c r="Y3637">
        <f t="shared" si="1286"/>
        <v>1</v>
      </c>
      <c r="Z3637">
        <f t="shared" si="1287"/>
        <v>1</v>
      </c>
      <c r="AA3637">
        <f t="shared" si="1288"/>
        <v>1</v>
      </c>
      <c r="AB3637">
        <f t="shared" si="1289"/>
        <v>1</v>
      </c>
      <c r="AC3637">
        <f t="shared" si="1290"/>
        <v>1</v>
      </c>
      <c r="AD3637">
        <f t="shared" si="1291"/>
        <v>1</v>
      </c>
      <c r="AE3637" s="4" t="s">
        <v>2828</v>
      </c>
      <c r="AF3637" s="9" t="s">
        <v>2829</v>
      </c>
      <c r="AG3637">
        <v>0</v>
      </c>
      <c r="AH3637">
        <v>1</v>
      </c>
      <c r="AI3637">
        <v>0</v>
      </c>
      <c r="AJ3637">
        <v>1</v>
      </c>
      <c r="AK3637" s="9" t="s">
        <v>2840</v>
      </c>
      <c r="AL3637">
        <f t="shared" si="1279"/>
        <v>0</v>
      </c>
      <c r="AM3637">
        <f>IF(AND(INDIRECT(AN3637)='Sample Select backend'!$C$2,INDIRECT(AO3637)=1,INDIRECT(AP3637)='Sample Select backend'!$F$2,INDIRECT(AQ3637)=1,INDIRECT(AR3637)='Sample Select backend'!$M$2),1,0)</f>
        <v>1</v>
      </c>
      <c r="AN3637" t="str">
        <f>_xlfn.CONCAT('Sample Select backend'!$C$4,ROW(AN3637))</f>
        <v>AE3637</v>
      </c>
      <c r="AO3637" s="9" t="str">
        <f>_xlfn.CONCAT('Sample Select backend'!$J$2,ROW(AO3637))</f>
        <v>AJ3637</v>
      </c>
      <c r="AP3637" t="str">
        <f>_xlfn.CONCAT('Sample Select backend'!$F$4,ROW(AP3637))</f>
        <v>AF3637</v>
      </c>
      <c r="AQ3637" t="str">
        <f>_xlfn.CONCAT('Sample Select backend'!$I$10,ROW(AQ3637))</f>
        <v>R3637</v>
      </c>
      <c r="AR3637" t="str">
        <f>_xlfn.CONCAT('Sample Select backend'!$M$4,ROW(AR3637))</f>
        <v>AK3637</v>
      </c>
      <c r="AS3637" t="str">
        <f t="shared" si="1280"/>
        <v>Turkey</v>
      </c>
      <c r="AT3637" s="9">
        <f t="shared" si="1281"/>
        <v>6</v>
      </c>
      <c r="AU3637">
        <f t="shared" si="1282"/>
        <v>0</v>
      </c>
      <c r="AV3637" s="9">
        <v>1</v>
      </c>
    </row>
    <row r="3638" spans="1:48" x14ac:dyDescent="0.35">
      <c r="A3638" t="s">
        <v>181</v>
      </c>
      <c r="B3638">
        <v>6</v>
      </c>
      <c r="C3638">
        <v>27</v>
      </c>
      <c r="D3638" t="s">
        <v>2348</v>
      </c>
      <c r="E3638">
        <v>2</v>
      </c>
      <c r="F3638">
        <v>2</v>
      </c>
      <c r="G3638">
        <v>2</v>
      </c>
      <c r="H3638">
        <v>-1</v>
      </c>
      <c r="I3638">
        <v>2</v>
      </c>
      <c r="J3638">
        <v>-2</v>
      </c>
      <c r="K3638">
        <v>1</v>
      </c>
      <c r="L3638">
        <v>1</v>
      </c>
      <c r="M3638">
        <v>1</v>
      </c>
      <c r="N3638" t="s">
        <v>2780</v>
      </c>
      <c r="O3638" t="s">
        <v>2800</v>
      </c>
      <c r="P3638" t="s">
        <v>2810</v>
      </c>
      <c r="Q3638" t="s">
        <v>2816</v>
      </c>
      <c r="R3638">
        <v>1</v>
      </c>
      <c r="S3638">
        <v>1.76</v>
      </c>
      <c r="T3638">
        <v>-1.03</v>
      </c>
      <c r="U3638">
        <v>39.64</v>
      </c>
      <c r="V3638">
        <f t="shared" si="1283"/>
        <v>1</v>
      </c>
      <c r="W3638">
        <f t="shared" si="1284"/>
        <v>1</v>
      </c>
      <c r="X3638">
        <f t="shared" si="1285"/>
        <v>1</v>
      </c>
      <c r="Y3638">
        <f t="shared" si="1286"/>
        <v>0</v>
      </c>
      <c r="Z3638">
        <f t="shared" si="1287"/>
        <v>1</v>
      </c>
      <c r="AA3638">
        <f t="shared" si="1288"/>
        <v>0</v>
      </c>
      <c r="AB3638">
        <f t="shared" si="1289"/>
        <v>1</v>
      </c>
      <c r="AC3638">
        <f t="shared" si="1290"/>
        <v>1</v>
      </c>
      <c r="AD3638">
        <f t="shared" si="1291"/>
        <v>1</v>
      </c>
      <c r="AE3638" s="4" t="s">
        <v>2828</v>
      </c>
      <c r="AF3638" s="9" t="s">
        <v>2829</v>
      </c>
      <c r="AG3638">
        <v>0</v>
      </c>
      <c r="AH3638">
        <v>1</v>
      </c>
      <c r="AI3638">
        <v>0</v>
      </c>
      <c r="AJ3638">
        <v>1</v>
      </c>
      <c r="AK3638" s="9" t="s">
        <v>2840</v>
      </c>
      <c r="AL3638">
        <f t="shared" si="1279"/>
        <v>0</v>
      </c>
      <c r="AM3638">
        <f>IF(AND(INDIRECT(AN3638)='Sample Select backend'!$C$2,INDIRECT(AO3638)=1,INDIRECT(AP3638)='Sample Select backend'!$F$2,INDIRECT(AQ3638)=1,INDIRECT(AR3638)='Sample Select backend'!$M$2),1,0)</f>
        <v>1</v>
      </c>
      <c r="AN3638" t="str">
        <f>_xlfn.CONCAT('Sample Select backend'!$C$4,ROW(AN3638))</f>
        <v>AE3638</v>
      </c>
      <c r="AO3638" s="9" t="str">
        <f>_xlfn.CONCAT('Sample Select backend'!$J$2,ROW(AO3638))</f>
        <v>AJ3638</v>
      </c>
      <c r="AP3638" t="str">
        <f>_xlfn.CONCAT('Sample Select backend'!$F$4,ROW(AP3638))</f>
        <v>AF3638</v>
      </c>
      <c r="AQ3638" t="str">
        <f>_xlfn.CONCAT('Sample Select backend'!$I$10,ROW(AQ3638))</f>
        <v>R3638</v>
      </c>
      <c r="AR3638" t="str">
        <f>_xlfn.CONCAT('Sample Select backend'!$M$4,ROW(AR3638))</f>
        <v>AK3638</v>
      </c>
      <c r="AS3638" t="str">
        <f t="shared" si="1280"/>
        <v>Turkey</v>
      </c>
      <c r="AT3638" s="9">
        <f t="shared" si="1281"/>
        <v>27</v>
      </c>
      <c r="AU3638">
        <f t="shared" si="1282"/>
        <v>0</v>
      </c>
      <c r="AV3638" s="9">
        <v>1</v>
      </c>
    </row>
    <row r="3639" spans="1:48" x14ac:dyDescent="0.35">
      <c r="A3639" t="s">
        <v>181</v>
      </c>
      <c r="B3639">
        <v>5</v>
      </c>
      <c r="C3639">
        <v>24</v>
      </c>
      <c r="D3639" t="s">
        <v>2359</v>
      </c>
      <c r="E3639">
        <v>1</v>
      </c>
      <c r="F3639">
        <v>-2</v>
      </c>
      <c r="G3639">
        <v>2</v>
      </c>
      <c r="H3639">
        <v>-1</v>
      </c>
      <c r="I3639">
        <v>2</v>
      </c>
      <c r="J3639">
        <v>2</v>
      </c>
      <c r="K3639">
        <v>-1</v>
      </c>
      <c r="L3639">
        <v>-1</v>
      </c>
      <c r="M3639">
        <v>2</v>
      </c>
      <c r="N3639" t="s">
        <v>2780</v>
      </c>
      <c r="O3639" t="s">
        <v>2800</v>
      </c>
      <c r="P3639" t="s">
        <v>2810</v>
      </c>
      <c r="Q3639" t="s">
        <v>2816</v>
      </c>
      <c r="R3639">
        <v>1</v>
      </c>
      <c r="S3639">
        <v>1.76</v>
      </c>
      <c r="T3639">
        <v>-1.03</v>
      </c>
      <c r="U3639">
        <v>39.64</v>
      </c>
      <c r="V3639">
        <f t="shared" si="1283"/>
        <v>1</v>
      </c>
      <c r="W3639">
        <f t="shared" si="1284"/>
        <v>0</v>
      </c>
      <c r="X3639">
        <f t="shared" si="1285"/>
        <v>1</v>
      </c>
      <c r="Y3639">
        <f t="shared" si="1286"/>
        <v>0</v>
      </c>
      <c r="Z3639">
        <f t="shared" si="1287"/>
        <v>1</v>
      </c>
      <c r="AA3639">
        <f t="shared" si="1288"/>
        <v>1</v>
      </c>
      <c r="AB3639">
        <f t="shared" si="1289"/>
        <v>0</v>
      </c>
      <c r="AC3639">
        <f t="shared" si="1290"/>
        <v>0</v>
      </c>
      <c r="AD3639">
        <f t="shared" si="1291"/>
        <v>1</v>
      </c>
      <c r="AE3639" s="4" t="s">
        <v>2828</v>
      </c>
      <c r="AF3639" s="9" t="s">
        <v>2829</v>
      </c>
      <c r="AG3639">
        <v>0</v>
      </c>
      <c r="AH3639">
        <v>1</v>
      </c>
      <c r="AI3639">
        <v>0</v>
      </c>
      <c r="AJ3639">
        <v>1</v>
      </c>
      <c r="AK3639" s="9" t="s">
        <v>2840</v>
      </c>
      <c r="AL3639">
        <f t="shared" si="1279"/>
        <v>0</v>
      </c>
      <c r="AM3639">
        <f>IF(AND(INDIRECT(AN3639)='Sample Select backend'!$C$2,INDIRECT(AO3639)=1,INDIRECT(AP3639)='Sample Select backend'!$F$2,INDIRECT(AQ3639)=1,INDIRECT(AR3639)='Sample Select backend'!$M$2),1,0)</f>
        <v>1</v>
      </c>
      <c r="AN3639" t="str">
        <f>_xlfn.CONCAT('Sample Select backend'!$C$4,ROW(AN3639))</f>
        <v>AE3639</v>
      </c>
      <c r="AO3639" s="9" t="str">
        <f>_xlfn.CONCAT('Sample Select backend'!$J$2,ROW(AO3639))</f>
        <v>AJ3639</v>
      </c>
      <c r="AP3639" t="str">
        <f>_xlfn.CONCAT('Sample Select backend'!$F$4,ROW(AP3639))</f>
        <v>AF3639</v>
      </c>
      <c r="AQ3639" t="str">
        <f>_xlfn.CONCAT('Sample Select backend'!$I$10,ROW(AQ3639))</f>
        <v>R3639</v>
      </c>
      <c r="AR3639" t="str">
        <f>_xlfn.CONCAT('Sample Select backend'!$M$4,ROW(AR3639))</f>
        <v>AK3639</v>
      </c>
      <c r="AS3639" t="str">
        <f t="shared" si="1280"/>
        <v>Turkey</v>
      </c>
      <c r="AT3639" s="9">
        <f t="shared" si="1281"/>
        <v>24</v>
      </c>
      <c r="AU3639">
        <f t="shared" si="1282"/>
        <v>0</v>
      </c>
      <c r="AV3639" s="9">
        <v>1</v>
      </c>
    </row>
    <row r="3640" spans="1:48" x14ac:dyDescent="0.35">
      <c r="A3640" t="s">
        <v>181</v>
      </c>
      <c r="B3640">
        <v>4</v>
      </c>
      <c r="C3640" t="s">
        <v>201</v>
      </c>
      <c r="D3640" t="s">
        <v>2362</v>
      </c>
      <c r="E3640">
        <v>2</v>
      </c>
      <c r="F3640">
        <v>2</v>
      </c>
      <c r="G3640">
        <v>2</v>
      </c>
      <c r="H3640">
        <v>2</v>
      </c>
      <c r="I3640">
        <v>2</v>
      </c>
      <c r="J3640">
        <v>2</v>
      </c>
      <c r="K3640">
        <v>1</v>
      </c>
      <c r="L3640">
        <v>2</v>
      </c>
      <c r="M3640">
        <v>1</v>
      </c>
      <c r="N3640" t="s">
        <v>2780</v>
      </c>
      <c r="O3640" t="s">
        <v>2800</v>
      </c>
      <c r="P3640" t="s">
        <v>2810</v>
      </c>
      <c r="Q3640" t="s">
        <v>2816</v>
      </c>
      <c r="R3640">
        <v>1</v>
      </c>
      <c r="S3640">
        <v>1.76</v>
      </c>
      <c r="T3640">
        <v>-1.03</v>
      </c>
      <c r="U3640">
        <v>39.64</v>
      </c>
      <c r="V3640">
        <f t="shared" si="1283"/>
        <v>1</v>
      </c>
      <c r="W3640">
        <f t="shared" si="1284"/>
        <v>1</v>
      </c>
      <c r="X3640">
        <f t="shared" si="1285"/>
        <v>1</v>
      </c>
      <c r="Y3640">
        <f t="shared" si="1286"/>
        <v>1</v>
      </c>
      <c r="Z3640">
        <f t="shared" si="1287"/>
        <v>1</v>
      </c>
      <c r="AA3640">
        <f t="shared" si="1288"/>
        <v>1</v>
      </c>
      <c r="AB3640">
        <f t="shared" si="1289"/>
        <v>1</v>
      </c>
      <c r="AC3640">
        <f t="shared" si="1290"/>
        <v>1</v>
      </c>
      <c r="AD3640">
        <f t="shared" si="1291"/>
        <v>1</v>
      </c>
      <c r="AE3640" s="4" t="s">
        <v>2828</v>
      </c>
      <c r="AF3640" s="9" t="s">
        <v>2829</v>
      </c>
      <c r="AG3640">
        <v>0</v>
      </c>
      <c r="AH3640">
        <v>1</v>
      </c>
      <c r="AI3640">
        <v>0</v>
      </c>
      <c r="AJ3640">
        <v>1</v>
      </c>
      <c r="AK3640" s="9" t="s">
        <v>2840</v>
      </c>
      <c r="AL3640">
        <f t="shared" si="1279"/>
        <v>0</v>
      </c>
      <c r="AM3640">
        <f>IF(AND(INDIRECT(AN3640)='Sample Select backend'!$C$2,INDIRECT(AO3640)=1,INDIRECT(AP3640)='Sample Select backend'!$F$2,INDIRECT(AQ3640)=1,INDIRECT(AR3640)='Sample Select backend'!$M$2),1,0)</f>
        <v>1</v>
      </c>
      <c r="AN3640" t="str">
        <f>_xlfn.CONCAT('Sample Select backend'!$C$4,ROW(AN3640))</f>
        <v>AE3640</v>
      </c>
      <c r="AO3640" s="9" t="str">
        <f>_xlfn.CONCAT('Sample Select backend'!$J$2,ROW(AO3640))</f>
        <v>AJ3640</v>
      </c>
      <c r="AP3640" t="str">
        <f>_xlfn.CONCAT('Sample Select backend'!$F$4,ROW(AP3640))</f>
        <v>AF3640</v>
      </c>
      <c r="AQ3640" t="str">
        <f>_xlfn.CONCAT('Sample Select backend'!$I$10,ROW(AQ3640))</f>
        <v>R3640</v>
      </c>
      <c r="AR3640" t="str">
        <f>_xlfn.CONCAT('Sample Select backend'!$M$4,ROW(AR3640))</f>
        <v>AK3640</v>
      </c>
      <c r="AS3640" t="str">
        <f t="shared" si="1280"/>
        <v>Turkey</v>
      </c>
      <c r="AT3640" s="9" t="str">
        <f t="shared" si="1281"/>
        <v>Other</v>
      </c>
      <c r="AU3640">
        <f t="shared" si="1282"/>
        <v>0</v>
      </c>
      <c r="AV3640" s="9">
        <v>1</v>
      </c>
    </row>
    <row r="3641" spans="1:48" x14ac:dyDescent="0.35">
      <c r="A3641" t="s">
        <v>181</v>
      </c>
      <c r="B3641">
        <v>9</v>
      </c>
      <c r="C3641">
        <v>34</v>
      </c>
      <c r="D3641" t="s">
        <v>2357</v>
      </c>
      <c r="E3641">
        <v>2</v>
      </c>
      <c r="F3641">
        <v>2</v>
      </c>
      <c r="G3641">
        <v>-2</v>
      </c>
      <c r="H3641">
        <v>-1</v>
      </c>
      <c r="I3641">
        <v>2</v>
      </c>
      <c r="K3641">
        <v>1</v>
      </c>
      <c r="L3641">
        <v>2</v>
      </c>
      <c r="M3641">
        <v>1</v>
      </c>
      <c r="N3641" t="s">
        <v>2780</v>
      </c>
      <c r="O3641" t="s">
        <v>2800</v>
      </c>
      <c r="P3641" t="s">
        <v>2810</v>
      </c>
      <c r="Q3641" t="s">
        <v>2816</v>
      </c>
      <c r="R3641">
        <v>1</v>
      </c>
      <c r="S3641">
        <v>1.76</v>
      </c>
      <c r="T3641">
        <v>-1.03</v>
      </c>
      <c r="U3641">
        <v>39.64</v>
      </c>
      <c r="V3641">
        <f t="shared" si="1283"/>
        <v>1</v>
      </c>
      <c r="W3641">
        <f t="shared" si="1284"/>
        <v>1</v>
      </c>
      <c r="X3641">
        <f t="shared" si="1285"/>
        <v>0</v>
      </c>
      <c r="Y3641">
        <f t="shared" si="1286"/>
        <v>0</v>
      </c>
      <c r="Z3641">
        <f t="shared" si="1287"/>
        <v>1</v>
      </c>
      <c r="AA3641">
        <f t="shared" si="1288"/>
        <v>-1</v>
      </c>
      <c r="AB3641">
        <f t="shared" si="1289"/>
        <v>1</v>
      </c>
      <c r="AC3641">
        <f t="shared" si="1290"/>
        <v>1</v>
      </c>
      <c r="AD3641">
        <f t="shared" si="1291"/>
        <v>1</v>
      </c>
      <c r="AE3641" s="4" t="s">
        <v>2828</v>
      </c>
      <c r="AF3641" s="9" t="s">
        <v>2829</v>
      </c>
      <c r="AG3641">
        <v>0</v>
      </c>
      <c r="AH3641">
        <v>1</v>
      </c>
      <c r="AI3641">
        <v>0</v>
      </c>
      <c r="AJ3641">
        <v>1</v>
      </c>
      <c r="AK3641" s="9" t="s">
        <v>2840</v>
      </c>
      <c r="AL3641">
        <f t="shared" si="1279"/>
        <v>0</v>
      </c>
      <c r="AM3641">
        <f>IF(AND(INDIRECT(AN3641)='Sample Select backend'!$C$2,INDIRECT(AO3641)=1,INDIRECT(AP3641)='Sample Select backend'!$F$2,INDIRECT(AQ3641)=1,INDIRECT(AR3641)='Sample Select backend'!$M$2),1,0)</f>
        <v>1</v>
      </c>
      <c r="AN3641" t="str">
        <f>_xlfn.CONCAT('Sample Select backend'!$C$4,ROW(AN3641))</f>
        <v>AE3641</v>
      </c>
      <c r="AO3641" s="9" t="str">
        <f>_xlfn.CONCAT('Sample Select backend'!$J$2,ROW(AO3641))</f>
        <v>AJ3641</v>
      </c>
      <c r="AP3641" t="str">
        <f>_xlfn.CONCAT('Sample Select backend'!$F$4,ROW(AP3641))</f>
        <v>AF3641</v>
      </c>
      <c r="AQ3641" t="str">
        <f>_xlfn.CONCAT('Sample Select backend'!$I$10,ROW(AQ3641))</f>
        <v>R3641</v>
      </c>
      <c r="AR3641" t="str">
        <f>_xlfn.CONCAT('Sample Select backend'!$M$4,ROW(AR3641))</f>
        <v>AK3641</v>
      </c>
      <c r="AS3641" t="str">
        <f t="shared" si="1280"/>
        <v>Turkey</v>
      </c>
      <c r="AT3641" s="9">
        <f t="shared" si="1281"/>
        <v>34</v>
      </c>
      <c r="AU3641">
        <f t="shared" si="1282"/>
        <v>0</v>
      </c>
      <c r="AV3641" s="9">
        <v>1</v>
      </c>
    </row>
    <row r="3642" spans="1:48" x14ac:dyDescent="0.35">
      <c r="A3642" t="s">
        <v>181</v>
      </c>
      <c r="B3642">
        <v>5</v>
      </c>
      <c r="C3642">
        <v>24</v>
      </c>
      <c r="D3642" t="s">
        <v>2365</v>
      </c>
      <c r="E3642">
        <v>2</v>
      </c>
      <c r="F3642">
        <v>2</v>
      </c>
      <c r="G3642">
        <v>2</v>
      </c>
      <c r="H3642">
        <v>-1</v>
      </c>
      <c r="I3642">
        <v>2</v>
      </c>
      <c r="J3642">
        <v>2</v>
      </c>
      <c r="K3642">
        <v>2</v>
      </c>
      <c r="L3642">
        <v>2</v>
      </c>
      <c r="M3642">
        <v>1</v>
      </c>
      <c r="N3642" t="s">
        <v>2780</v>
      </c>
      <c r="O3642" t="s">
        <v>2800</v>
      </c>
      <c r="P3642" t="s">
        <v>2810</v>
      </c>
      <c r="Q3642" t="s">
        <v>2816</v>
      </c>
      <c r="R3642">
        <v>1</v>
      </c>
      <c r="S3642">
        <v>1.76</v>
      </c>
      <c r="T3642">
        <v>-1.03</v>
      </c>
      <c r="U3642">
        <v>39.64</v>
      </c>
      <c r="V3642">
        <f t="shared" si="1283"/>
        <v>1</v>
      </c>
      <c r="W3642">
        <f t="shared" si="1284"/>
        <v>1</v>
      </c>
      <c r="X3642">
        <f t="shared" si="1285"/>
        <v>1</v>
      </c>
      <c r="Y3642">
        <f t="shared" si="1286"/>
        <v>0</v>
      </c>
      <c r="Z3642">
        <f t="shared" si="1287"/>
        <v>1</v>
      </c>
      <c r="AA3642">
        <f t="shared" si="1288"/>
        <v>1</v>
      </c>
      <c r="AB3642">
        <f t="shared" si="1289"/>
        <v>1</v>
      </c>
      <c r="AC3642">
        <f t="shared" si="1290"/>
        <v>1</v>
      </c>
      <c r="AD3642">
        <f t="shared" si="1291"/>
        <v>1</v>
      </c>
      <c r="AE3642" s="4" t="s">
        <v>2828</v>
      </c>
      <c r="AF3642" s="9" t="s">
        <v>2829</v>
      </c>
      <c r="AG3642">
        <v>0</v>
      </c>
      <c r="AH3642">
        <v>1</v>
      </c>
      <c r="AI3642">
        <v>0</v>
      </c>
      <c r="AJ3642">
        <v>1</v>
      </c>
      <c r="AK3642" s="9" t="s">
        <v>2840</v>
      </c>
      <c r="AL3642">
        <f t="shared" si="1279"/>
        <v>0</v>
      </c>
      <c r="AM3642">
        <f>IF(AND(INDIRECT(AN3642)='Sample Select backend'!$C$2,INDIRECT(AO3642)=1,INDIRECT(AP3642)='Sample Select backend'!$F$2,INDIRECT(AQ3642)=1,INDIRECT(AR3642)='Sample Select backend'!$M$2),1,0)</f>
        <v>1</v>
      </c>
      <c r="AN3642" t="str">
        <f>_xlfn.CONCAT('Sample Select backend'!$C$4,ROW(AN3642))</f>
        <v>AE3642</v>
      </c>
      <c r="AO3642" s="9" t="str">
        <f>_xlfn.CONCAT('Sample Select backend'!$J$2,ROW(AO3642))</f>
        <v>AJ3642</v>
      </c>
      <c r="AP3642" t="str">
        <f>_xlfn.CONCAT('Sample Select backend'!$F$4,ROW(AP3642))</f>
        <v>AF3642</v>
      </c>
      <c r="AQ3642" t="str">
        <f>_xlfn.CONCAT('Sample Select backend'!$I$10,ROW(AQ3642))</f>
        <v>R3642</v>
      </c>
      <c r="AR3642" t="str">
        <f>_xlfn.CONCAT('Sample Select backend'!$M$4,ROW(AR3642))</f>
        <v>AK3642</v>
      </c>
      <c r="AS3642" t="str">
        <f t="shared" si="1280"/>
        <v>Turkey</v>
      </c>
      <c r="AT3642" s="9">
        <f t="shared" si="1281"/>
        <v>24</v>
      </c>
      <c r="AU3642">
        <f t="shared" si="1282"/>
        <v>0</v>
      </c>
      <c r="AV3642" s="9">
        <v>1</v>
      </c>
    </row>
    <row r="3643" spans="1:48" x14ac:dyDescent="0.35">
      <c r="A3643" t="s">
        <v>181</v>
      </c>
      <c r="B3643">
        <v>1</v>
      </c>
      <c r="C3643">
        <v>6</v>
      </c>
      <c r="D3643" t="s">
        <v>2363</v>
      </c>
      <c r="E3643">
        <v>2</v>
      </c>
      <c r="F3643">
        <v>2</v>
      </c>
      <c r="G3643">
        <v>2</v>
      </c>
      <c r="H3643">
        <v>2</v>
      </c>
      <c r="I3643">
        <v>2</v>
      </c>
      <c r="J3643">
        <v>2</v>
      </c>
      <c r="K3643">
        <v>1</v>
      </c>
      <c r="L3643">
        <v>2</v>
      </c>
      <c r="M3643">
        <v>1</v>
      </c>
      <c r="N3643" t="s">
        <v>2780</v>
      </c>
      <c r="O3643" t="s">
        <v>2800</v>
      </c>
      <c r="P3643" t="s">
        <v>2810</v>
      </c>
      <c r="Q3643" t="s">
        <v>2816</v>
      </c>
      <c r="R3643">
        <v>1</v>
      </c>
      <c r="S3643">
        <v>1.76</v>
      </c>
      <c r="T3643">
        <v>-1.03</v>
      </c>
      <c r="U3643">
        <v>39.64</v>
      </c>
      <c r="V3643">
        <f t="shared" si="1283"/>
        <v>1</v>
      </c>
      <c r="W3643">
        <f t="shared" si="1284"/>
        <v>1</v>
      </c>
      <c r="X3643">
        <f t="shared" si="1285"/>
        <v>1</v>
      </c>
      <c r="Y3643">
        <f t="shared" si="1286"/>
        <v>1</v>
      </c>
      <c r="Z3643">
        <f t="shared" si="1287"/>
        <v>1</v>
      </c>
      <c r="AA3643">
        <f t="shared" si="1288"/>
        <v>1</v>
      </c>
      <c r="AB3643">
        <f t="shared" si="1289"/>
        <v>1</v>
      </c>
      <c r="AC3643">
        <f t="shared" si="1290"/>
        <v>1</v>
      </c>
      <c r="AD3643">
        <f t="shared" si="1291"/>
        <v>1</v>
      </c>
      <c r="AE3643" s="4" t="s">
        <v>2828</v>
      </c>
      <c r="AF3643" s="9" t="s">
        <v>2829</v>
      </c>
      <c r="AG3643">
        <v>0</v>
      </c>
      <c r="AH3643">
        <v>1</v>
      </c>
      <c r="AI3643">
        <v>0</v>
      </c>
      <c r="AJ3643">
        <v>1</v>
      </c>
      <c r="AK3643" s="9" t="s">
        <v>2840</v>
      </c>
      <c r="AL3643">
        <f t="shared" si="1279"/>
        <v>0</v>
      </c>
      <c r="AM3643">
        <f>IF(AND(INDIRECT(AN3643)='Sample Select backend'!$C$2,INDIRECT(AO3643)=1,INDIRECT(AP3643)='Sample Select backend'!$F$2,INDIRECT(AQ3643)=1,INDIRECT(AR3643)='Sample Select backend'!$M$2),1,0)</f>
        <v>1</v>
      </c>
      <c r="AN3643" t="str">
        <f>_xlfn.CONCAT('Sample Select backend'!$C$4,ROW(AN3643))</f>
        <v>AE3643</v>
      </c>
      <c r="AO3643" s="9" t="str">
        <f>_xlfn.CONCAT('Sample Select backend'!$J$2,ROW(AO3643))</f>
        <v>AJ3643</v>
      </c>
      <c r="AP3643" t="str">
        <f>_xlfn.CONCAT('Sample Select backend'!$F$4,ROW(AP3643))</f>
        <v>AF3643</v>
      </c>
      <c r="AQ3643" t="str">
        <f>_xlfn.CONCAT('Sample Select backend'!$I$10,ROW(AQ3643))</f>
        <v>R3643</v>
      </c>
      <c r="AR3643" t="str">
        <f>_xlfn.CONCAT('Sample Select backend'!$M$4,ROW(AR3643))</f>
        <v>AK3643</v>
      </c>
      <c r="AS3643" t="str">
        <f t="shared" si="1280"/>
        <v>Turkey</v>
      </c>
      <c r="AT3643" s="9">
        <f t="shared" si="1281"/>
        <v>6</v>
      </c>
      <c r="AU3643">
        <f t="shared" si="1282"/>
        <v>0</v>
      </c>
      <c r="AV3643" s="9">
        <v>1</v>
      </c>
    </row>
    <row r="3644" spans="1:48" x14ac:dyDescent="0.35">
      <c r="A3644" t="s">
        <v>181</v>
      </c>
      <c r="B3644">
        <v>6</v>
      </c>
      <c r="C3644">
        <v>27</v>
      </c>
      <c r="D3644" t="s">
        <v>2366</v>
      </c>
      <c r="E3644">
        <v>2</v>
      </c>
      <c r="F3644">
        <v>2</v>
      </c>
      <c r="G3644">
        <v>2</v>
      </c>
      <c r="H3644">
        <v>-1</v>
      </c>
      <c r="I3644">
        <v>2</v>
      </c>
      <c r="J3644">
        <v>-2</v>
      </c>
      <c r="K3644">
        <v>1</v>
      </c>
      <c r="L3644">
        <v>1</v>
      </c>
      <c r="M3644">
        <v>1</v>
      </c>
      <c r="N3644" t="s">
        <v>2780</v>
      </c>
      <c r="O3644" t="s">
        <v>2800</v>
      </c>
      <c r="P3644" t="s">
        <v>2810</v>
      </c>
      <c r="Q3644" t="s">
        <v>2816</v>
      </c>
      <c r="R3644">
        <v>1</v>
      </c>
      <c r="S3644">
        <v>1.76</v>
      </c>
      <c r="T3644">
        <v>-1.03</v>
      </c>
      <c r="U3644">
        <v>39.64</v>
      </c>
      <c r="V3644">
        <f t="shared" si="1283"/>
        <v>1</v>
      </c>
      <c r="W3644">
        <f t="shared" si="1284"/>
        <v>1</v>
      </c>
      <c r="X3644">
        <f t="shared" si="1285"/>
        <v>1</v>
      </c>
      <c r="Y3644">
        <f t="shared" si="1286"/>
        <v>0</v>
      </c>
      <c r="Z3644">
        <f t="shared" si="1287"/>
        <v>1</v>
      </c>
      <c r="AA3644">
        <f t="shared" si="1288"/>
        <v>0</v>
      </c>
      <c r="AB3644">
        <f t="shared" si="1289"/>
        <v>1</v>
      </c>
      <c r="AC3644">
        <f t="shared" si="1290"/>
        <v>1</v>
      </c>
      <c r="AD3644">
        <f t="shared" si="1291"/>
        <v>1</v>
      </c>
      <c r="AE3644" s="4" t="s">
        <v>2828</v>
      </c>
      <c r="AF3644" s="9" t="s">
        <v>2829</v>
      </c>
      <c r="AG3644">
        <v>0</v>
      </c>
      <c r="AH3644">
        <v>1</v>
      </c>
      <c r="AI3644">
        <v>0</v>
      </c>
      <c r="AJ3644">
        <v>1</v>
      </c>
      <c r="AK3644" s="9" t="s">
        <v>2840</v>
      </c>
      <c r="AL3644">
        <f t="shared" si="1279"/>
        <v>0</v>
      </c>
      <c r="AM3644">
        <f>IF(AND(INDIRECT(AN3644)='Sample Select backend'!$C$2,INDIRECT(AO3644)=1,INDIRECT(AP3644)='Sample Select backend'!$F$2,INDIRECT(AQ3644)=1,INDIRECT(AR3644)='Sample Select backend'!$M$2),1,0)</f>
        <v>1</v>
      </c>
      <c r="AN3644" t="str">
        <f>_xlfn.CONCAT('Sample Select backend'!$C$4,ROW(AN3644))</f>
        <v>AE3644</v>
      </c>
      <c r="AO3644" s="9" t="str">
        <f>_xlfn.CONCAT('Sample Select backend'!$J$2,ROW(AO3644))</f>
        <v>AJ3644</v>
      </c>
      <c r="AP3644" t="str">
        <f>_xlfn.CONCAT('Sample Select backend'!$F$4,ROW(AP3644))</f>
        <v>AF3644</v>
      </c>
      <c r="AQ3644" t="str">
        <f>_xlfn.CONCAT('Sample Select backend'!$I$10,ROW(AQ3644))</f>
        <v>R3644</v>
      </c>
      <c r="AR3644" t="str">
        <f>_xlfn.CONCAT('Sample Select backend'!$M$4,ROW(AR3644))</f>
        <v>AK3644</v>
      </c>
      <c r="AS3644" t="str">
        <f t="shared" si="1280"/>
        <v>Turkey</v>
      </c>
      <c r="AT3644" s="9">
        <f t="shared" si="1281"/>
        <v>27</v>
      </c>
      <c r="AU3644">
        <f t="shared" si="1282"/>
        <v>0</v>
      </c>
      <c r="AV3644" s="9">
        <v>0</v>
      </c>
    </row>
    <row r="3645" spans="1:48" x14ac:dyDescent="0.35">
      <c r="A3645" t="s">
        <v>181</v>
      </c>
      <c r="B3645">
        <v>7</v>
      </c>
      <c r="C3645">
        <v>30</v>
      </c>
      <c r="D3645" t="s">
        <v>2347</v>
      </c>
      <c r="E3645">
        <v>2</v>
      </c>
      <c r="F3645">
        <v>2</v>
      </c>
      <c r="G3645">
        <v>2</v>
      </c>
      <c r="H3645">
        <v>2</v>
      </c>
      <c r="I3645">
        <v>2</v>
      </c>
      <c r="J3645">
        <v>-2</v>
      </c>
      <c r="K3645">
        <v>2</v>
      </c>
      <c r="L3645">
        <v>2</v>
      </c>
      <c r="M3645">
        <v>1</v>
      </c>
      <c r="N3645" t="s">
        <v>2780</v>
      </c>
      <c r="O3645" t="s">
        <v>2800</v>
      </c>
      <c r="P3645" t="s">
        <v>2810</v>
      </c>
      <c r="Q3645" t="s">
        <v>2816</v>
      </c>
      <c r="R3645">
        <v>1</v>
      </c>
      <c r="S3645">
        <v>1.76</v>
      </c>
      <c r="T3645">
        <v>-1.03</v>
      </c>
      <c r="U3645">
        <v>39.64</v>
      </c>
      <c r="V3645">
        <f t="shared" si="1283"/>
        <v>1</v>
      </c>
      <c r="W3645">
        <f t="shared" si="1284"/>
        <v>1</v>
      </c>
      <c r="X3645">
        <f t="shared" si="1285"/>
        <v>1</v>
      </c>
      <c r="Y3645">
        <f t="shared" si="1286"/>
        <v>1</v>
      </c>
      <c r="Z3645">
        <f t="shared" si="1287"/>
        <v>1</v>
      </c>
      <c r="AA3645">
        <f t="shared" si="1288"/>
        <v>0</v>
      </c>
      <c r="AB3645">
        <f t="shared" si="1289"/>
        <v>1</v>
      </c>
      <c r="AC3645">
        <f t="shared" si="1290"/>
        <v>1</v>
      </c>
      <c r="AD3645">
        <f t="shared" si="1291"/>
        <v>1</v>
      </c>
      <c r="AE3645" s="4" t="s">
        <v>2828</v>
      </c>
      <c r="AF3645" s="9" t="s">
        <v>2829</v>
      </c>
      <c r="AG3645">
        <v>0</v>
      </c>
      <c r="AH3645">
        <v>1</v>
      </c>
      <c r="AI3645">
        <v>0</v>
      </c>
      <c r="AJ3645">
        <v>1</v>
      </c>
      <c r="AK3645" s="9" t="s">
        <v>2840</v>
      </c>
      <c r="AL3645">
        <f t="shared" si="1279"/>
        <v>0</v>
      </c>
      <c r="AM3645">
        <f>IF(AND(INDIRECT(AN3645)='Sample Select backend'!$C$2,INDIRECT(AO3645)=1,INDIRECT(AP3645)='Sample Select backend'!$F$2,INDIRECT(AQ3645)=1,INDIRECT(AR3645)='Sample Select backend'!$M$2),1,0)</f>
        <v>1</v>
      </c>
      <c r="AN3645" t="str">
        <f>_xlfn.CONCAT('Sample Select backend'!$C$4,ROW(AN3645))</f>
        <v>AE3645</v>
      </c>
      <c r="AO3645" s="9" t="str">
        <f>_xlfn.CONCAT('Sample Select backend'!$J$2,ROW(AO3645))</f>
        <v>AJ3645</v>
      </c>
      <c r="AP3645" t="str">
        <f>_xlfn.CONCAT('Sample Select backend'!$F$4,ROW(AP3645))</f>
        <v>AF3645</v>
      </c>
      <c r="AQ3645" t="str">
        <f>_xlfn.CONCAT('Sample Select backend'!$I$10,ROW(AQ3645))</f>
        <v>R3645</v>
      </c>
      <c r="AR3645" t="str">
        <f>_xlfn.CONCAT('Sample Select backend'!$M$4,ROW(AR3645))</f>
        <v>AK3645</v>
      </c>
      <c r="AS3645" t="str">
        <f t="shared" si="1280"/>
        <v>Turkey</v>
      </c>
      <c r="AT3645" s="9">
        <f t="shared" si="1281"/>
        <v>30</v>
      </c>
      <c r="AU3645">
        <f t="shared" si="1282"/>
        <v>0</v>
      </c>
      <c r="AV3645" s="9">
        <v>0</v>
      </c>
    </row>
    <row r="3646" spans="1:48" x14ac:dyDescent="0.35">
      <c r="A3646" s="24" t="s">
        <v>181</v>
      </c>
      <c r="B3646" s="24">
        <v>7</v>
      </c>
      <c r="C3646" s="24" t="s">
        <v>201</v>
      </c>
      <c r="D3646" s="24" t="s">
        <v>4472</v>
      </c>
      <c r="E3646" s="24"/>
      <c r="O3646" t="s">
        <v>2800</v>
      </c>
      <c r="P3646" t="s">
        <v>2810</v>
      </c>
      <c r="Q3646" t="s">
        <v>2816</v>
      </c>
      <c r="R3646">
        <v>1</v>
      </c>
      <c r="S3646">
        <v>1.76</v>
      </c>
      <c r="T3646">
        <v>-1.03</v>
      </c>
      <c r="U3646">
        <v>39.64</v>
      </c>
      <c r="V3646">
        <v>-1</v>
      </c>
      <c r="W3646">
        <v>-1</v>
      </c>
      <c r="X3646">
        <v>-1</v>
      </c>
      <c r="Y3646">
        <v>-1</v>
      </c>
      <c r="Z3646">
        <v>-1</v>
      </c>
      <c r="AA3646">
        <v>-1</v>
      </c>
      <c r="AB3646">
        <v>-1</v>
      </c>
      <c r="AC3646">
        <v>-1</v>
      </c>
      <c r="AD3646">
        <v>-1</v>
      </c>
      <c r="AE3646" s="4" t="s">
        <v>2828</v>
      </c>
      <c r="AF3646" s="9" t="s">
        <v>2829</v>
      </c>
      <c r="AG3646">
        <v>0</v>
      </c>
      <c r="AH3646">
        <v>1</v>
      </c>
      <c r="AI3646">
        <v>0</v>
      </c>
      <c r="AJ3646">
        <v>1</v>
      </c>
      <c r="AK3646" s="9" t="s">
        <v>2840</v>
      </c>
      <c r="AL3646">
        <f t="shared" si="1279"/>
        <v>0</v>
      </c>
      <c r="AM3646">
        <f>IF(AND(INDIRECT(AN3646)='Sample Select backend'!$C$2,INDIRECT(AO3646)=1,INDIRECT(AP3646)='Sample Select backend'!$F$2,INDIRECT(AQ3646)=1,INDIRECT(AR3646)='Sample Select backend'!$M$2),1,0)</f>
        <v>1</v>
      </c>
      <c r="AN3646" t="str">
        <f>_xlfn.CONCAT('Sample Select backend'!$C$4,ROW(AN3646))</f>
        <v>AE3646</v>
      </c>
      <c r="AO3646" s="9" t="str">
        <f>_xlfn.CONCAT('Sample Select backend'!$J$2,ROW(AO3646))</f>
        <v>AJ3646</v>
      </c>
      <c r="AP3646" t="str">
        <f>_xlfn.CONCAT('Sample Select backend'!$F$4,ROW(AP3646))</f>
        <v>AF3646</v>
      </c>
      <c r="AQ3646" t="str">
        <f>_xlfn.CONCAT('Sample Select backend'!$I$10,ROW(AQ3646))</f>
        <v>R3646</v>
      </c>
      <c r="AR3646" t="str">
        <f>_xlfn.CONCAT('Sample Select backend'!$M$4,ROW(AR3646))</f>
        <v>AK3646</v>
      </c>
      <c r="AS3646" t="str">
        <f t="shared" si="1280"/>
        <v>Turkey</v>
      </c>
      <c r="AT3646" s="9" t="str">
        <f t="shared" si="1281"/>
        <v>Other</v>
      </c>
      <c r="AU3646">
        <f t="shared" si="1282"/>
        <v>0</v>
      </c>
      <c r="AV3646" s="9">
        <v>0</v>
      </c>
    </row>
    <row r="3647" spans="1:48" x14ac:dyDescent="0.35">
      <c r="A3647" s="24" t="s">
        <v>181</v>
      </c>
      <c r="B3647" s="24">
        <v>8</v>
      </c>
      <c r="C3647" s="24">
        <v>33</v>
      </c>
      <c r="D3647" s="24" t="s">
        <v>4473</v>
      </c>
      <c r="E3647" s="24"/>
      <c r="O3647" t="s">
        <v>2800</v>
      </c>
      <c r="P3647" t="s">
        <v>2810</v>
      </c>
      <c r="Q3647" t="s">
        <v>2816</v>
      </c>
      <c r="R3647">
        <v>1</v>
      </c>
      <c r="S3647">
        <v>1.76</v>
      </c>
      <c r="T3647">
        <v>-1.03</v>
      </c>
      <c r="U3647">
        <v>39.64</v>
      </c>
      <c r="V3647">
        <v>-1</v>
      </c>
      <c r="W3647">
        <v>-1</v>
      </c>
      <c r="X3647">
        <v>-1</v>
      </c>
      <c r="Y3647">
        <v>-1</v>
      </c>
      <c r="Z3647">
        <v>-1</v>
      </c>
      <c r="AA3647">
        <v>-1</v>
      </c>
      <c r="AB3647">
        <v>-1</v>
      </c>
      <c r="AC3647">
        <v>-1</v>
      </c>
      <c r="AD3647">
        <v>-1</v>
      </c>
      <c r="AE3647" s="4" t="s">
        <v>2828</v>
      </c>
      <c r="AF3647" s="9" t="s">
        <v>2829</v>
      </c>
      <c r="AG3647">
        <v>0</v>
      </c>
      <c r="AH3647">
        <v>1</v>
      </c>
      <c r="AI3647">
        <v>0</v>
      </c>
      <c r="AJ3647">
        <v>1</v>
      </c>
      <c r="AK3647" s="9" t="s">
        <v>2840</v>
      </c>
      <c r="AL3647">
        <f t="shared" si="1279"/>
        <v>0</v>
      </c>
      <c r="AM3647">
        <f>IF(AND(INDIRECT(AN3647)='Sample Select backend'!$C$2,INDIRECT(AO3647)=1,INDIRECT(AP3647)='Sample Select backend'!$F$2,INDIRECT(AQ3647)=1,INDIRECT(AR3647)='Sample Select backend'!$M$2),1,0)</f>
        <v>1</v>
      </c>
      <c r="AN3647" t="str">
        <f>_xlfn.CONCAT('Sample Select backend'!$C$4,ROW(AN3647))</f>
        <v>AE3647</v>
      </c>
      <c r="AO3647" s="9" t="str">
        <f>_xlfn.CONCAT('Sample Select backend'!$J$2,ROW(AO3647))</f>
        <v>AJ3647</v>
      </c>
      <c r="AP3647" t="str">
        <f>_xlfn.CONCAT('Sample Select backend'!$F$4,ROW(AP3647))</f>
        <v>AF3647</v>
      </c>
      <c r="AQ3647" t="str">
        <f>_xlfn.CONCAT('Sample Select backend'!$I$10,ROW(AQ3647))</f>
        <v>R3647</v>
      </c>
      <c r="AR3647" t="str">
        <f>_xlfn.CONCAT('Sample Select backend'!$M$4,ROW(AR3647))</f>
        <v>AK3647</v>
      </c>
      <c r="AS3647" t="str">
        <f t="shared" si="1280"/>
        <v>Turkey</v>
      </c>
      <c r="AT3647" s="9">
        <f t="shared" si="1281"/>
        <v>33</v>
      </c>
      <c r="AU3647">
        <f t="shared" si="1282"/>
        <v>0</v>
      </c>
      <c r="AV3647" s="9">
        <v>0</v>
      </c>
    </row>
    <row r="3648" spans="1:48" x14ac:dyDescent="0.35">
      <c r="A3648" s="24" t="s">
        <v>181</v>
      </c>
      <c r="B3648" s="24">
        <v>8</v>
      </c>
      <c r="C3648" s="24">
        <v>33</v>
      </c>
      <c r="D3648" s="24" t="s">
        <v>4474</v>
      </c>
      <c r="E3648" s="24"/>
      <c r="O3648" t="s">
        <v>2800</v>
      </c>
      <c r="P3648" t="s">
        <v>2810</v>
      </c>
      <c r="Q3648" t="s">
        <v>2816</v>
      </c>
      <c r="R3648">
        <v>1</v>
      </c>
      <c r="S3648">
        <v>1.76</v>
      </c>
      <c r="T3648">
        <v>-1.03</v>
      </c>
      <c r="U3648">
        <v>39.64</v>
      </c>
      <c r="V3648">
        <v>-1</v>
      </c>
      <c r="W3648">
        <v>-1</v>
      </c>
      <c r="X3648">
        <v>-1</v>
      </c>
      <c r="Y3648">
        <v>-1</v>
      </c>
      <c r="Z3648">
        <v>-1</v>
      </c>
      <c r="AA3648">
        <v>-1</v>
      </c>
      <c r="AB3648">
        <v>-1</v>
      </c>
      <c r="AC3648">
        <v>-1</v>
      </c>
      <c r="AD3648">
        <v>-1</v>
      </c>
      <c r="AE3648" s="4" t="s">
        <v>2828</v>
      </c>
      <c r="AF3648" s="9" t="s">
        <v>2829</v>
      </c>
      <c r="AG3648">
        <v>0</v>
      </c>
      <c r="AH3648">
        <v>1</v>
      </c>
      <c r="AI3648">
        <v>0</v>
      </c>
      <c r="AJ3648">
        <v>1</v>
      </c>
      <c r="AK3648" s="9" t="s">
        <v>2840</v>
      </c>
      <c r="AL3648">
        <f t="shared" si="1279"/>
        <v>0</v>
      </c>
      <c r="AM3648">
        <f>IF(AND(INDIRECT(AN3648)='Sample Select backend'!$C$2,INDIRECT(AO3648)=1,INDIRECT(AP3648)='Sample Select backend'!$F$2,INDIRECT(AQ3648)=1,INDIRECT(AR3648)='Sample Select backend'!$M$2),1,0)</f>
        <v>1</v>
      </c>
      <c r="AN3648" t="str">
        <f>_xlfn.CONCAT('Sample Select backend'!$C$4,ROW(AN3648))</f>
        <v>AE3648</v>
      </c>
      <c r="AO3648" s="9" t="str">
        <f>_xlfn.CONCAT('Sample Select backend'!$J$2,ROW(AO3648))</f>
        <v>AJ3648</v>
      </c>
      <c r="AP3648" t="str">
        <f>_xlfn.CONCAT('Sample Select backend'!$F$4,ROW(AP3648))</f>
        <v>AF3648</v>
      </c>
      <c r="AQ3648" t="str">
        <f>_xlfn.CONCAT('Sample Select backend'!$I$10,ROW(AQ3648))</f>
        <v>R3648</v>
      </c>
      <c r="AR3648" t="str">
        <f>_xlfn.CONCAT('Sample Select backend'!$M$4,ROW(AR3648))</f>
        <v>AK3648</v>
      </c>
      <c r="AS3648" t="str">
        <f t="shared" si="1280"/>
        <v>Turkey</v>
      </c>
      <c r="AT3648" s="9">
        <f t="shared" si="1281"/>
        <v>33</v>
      </c>
      <c r="AU3648">
        <f t="shared" si="1282"/>
        <v>0</v>
      </c>
      <c r="AV3648" s="9">
        <v>0</v>
      </c>
    </row>
    <row r="3649" spans="1:48" x14ac:dyDescent="0.35">
      <c r="A3649" s="24" t="s">
        <v>181</v>
      </c>
      <c r="B3649" s="24" t="s">
        <v>201</v>
      </c>
      <c r="C3649" s="24" t="s">
        <v>201</v>
      </c>
      <c r="D3649" s="24" t="s">
        <v>4475</v>
      </c>
      <c r="E3649" s="24"/>
      <c r="O3649" t="s">
        <v>2800</v>
      </c>
      <c r="P3649" t="s">
        <v>2810</v>
      </c>
      <c r="Q3649" t="s">
        <v>2816</v>
      </c>
      <c r="R3649">
        <v>1</v>
      </c>
      <c r="S3649">
        <v>1.76</v>
      </c>
      <c r="T3649">
        <v>-1.03</v>
      </c>
      <c r="U3649">
        <v>39.64</v>
      </c>
      <c r="V3649">
        <v>-1</v>
      </c>
      <c r="W3649">
        <v>-1</v>
      </c>
      <c r="X3649">
        <v>-1</v>
      </c>
      <c r="Y3649">
        <v>-1</v>
      </c>
      <c r="Z3649">
        <v>-1</v>
      </c>
      <c r="AA3649">
        <v>-1</v>
      </c>
      <c r="AB3649">
        <v>-1</v>
      </c>
      <c r="AC3649">
        <v>-1</v>
      </c>
      <c r="AD3649">
        <v>-1</v>
      </c>
      <c r="AE3649" s="4" t="s">
        <v>2828</v>
      </c>
      <c r="AF3649" s="9" t="s">
        <v>2829</v>
      </c>
      <c r="AG3649">
        <v>0</v>
      </c>
      <c r="AH3649">
        <v>1</v>
      </c>
      <c r="AI3649">
        <v>0</v>
      </c>
      <c r="AJ3649">
        <v>1</v>
      </c>
      <c r="AK3649" s="9" t="s">
        <v>2840</v>
      </c>
      <c r="AL3649">
        <f t="shared" si="1279"/>
        <v>1</v>
      </c>
      <c r="AM3649">
        <f>IF(AND(INDIRECT(AN3649)='Sample Select backend'!$C$2,INDIRECT(AO3649)=1,INDIRECT(AP3649)='Sample Select backend'!$F$2,INDIRECT(AQ3649)=1,INDIRECT(AR3649)='Sample Select backend'!$M$2),1,0)</f>
        <v>1</v>
      </c>
      <c r="AN3649" t="str">
        <f>_xlfn.CONCAT('Sample Select backend'!$C$4,ROW(AN3649))</f>
        <v>AE3649</v>
      </c>
      <c r="AO3649" s="9" t="str">
        <f>_xlfn.CONCAT('Sample Select backend'!$J$2,ROW(AO3649))</f>
        <v>AJ3649</v>
      </c>
      <c r="AP3649" t="str">
        <f>_xlfn.CONCAT('Sample Select backend'!$F$4,ROW(AP3649))</f>
        <v>AF3649</v>
      </c>
      <c r="AQ3649" t="str">
        <f>_xlfn.CONCAT('Sample Select backend'!$I$10,ROW(AQ3649))</f>
        <v>R3649</v>
      </c>
      <c r="AR3649" t="str">
        <f>_xlfn.CONCAT('Sample Select backend'!$M$4,ROW(AR3649))</f>
        <v>AK3649</v>
      </c>
      <c r="AS3649" t="str">
        <f t="shared" si="1280"/>
        <v>Turkey</v>
      </c>
      <c r="AT3649" s="9" t="str">
        <f t="shared" si="1281"/>
        <v>Other</v>
      </c>
      <c r="AU3649">
        <f t="shared" si="1282"/>
        <v>0</v>
      </c>
      <c r="AV3649" s="9">
        <v>0</v>
      </c>
    </row>
    <row r="3650" spans="1:48" x14ac:dyDescent="0.35">
      <c r="A3650" s="24" t="s">
        <v>181</v>
      </c>
      <c r="B3650" s="24">
        <v>5</v>
      </c>
      <c r="C3650" s="24">
        <v>23</v>
      </c>
      <c r="D3650" s="24" t="s">
        <v>4476</v>
      </c>
      <c r="E3650" s="24"/>
      <c r="O3650" t="s">
        <v>2800</v>
      </c>
      <c r="P3650" t="s">
        <v>2810</v>
      </c>
      <c r="Q3650" t="s">
        <v>2816</v>
      </c>
      <c r="R3650">
        <v>1</v>
      </c>
      <c r="S3650">
        <v>1.76</v>
      </c>
      <c r="T3650">
        <v>-1.03</v>
      </c>
      <c r="U3650">
        <v>39.64</v>
      </c>
      <c r="V3650">
        <v>-1</v>
      </c>
      <c r="W3650">
        <v>-1</v>
      </c>
      <c r="X3650">
        <v>-1</v>
      </c>
      <c r="Y3650">
        <v>-1</v>
      </c>
      <c r="Z3650">
        <v>-1</v>
      </c>
      <c r="AA3650">
        <v>-1</v>
      </c>
      <c r="AB3650">
        <v>-1</v>
      </c>
      <c r="AC3650">
        <v>-1</v>
      </c>
      <c r="AD3650">
        <v>-1</v>
      </c>
      <c r="AE3650" s="4" t="s">
        <v>2828</v>
      </c>
      <c r="AF3650" s="9" t="s">
        <v>2829</v>
      </c>
      <c r="AG3650">
        <v>0</v>
      </c>
      <c r="AH3650">
        <v>1</v>
      </c>
      <c r="AI3650">
        <v>0</v>
      </c>
      <c r="AJ3650">
        <v>1</v>
      </c>
      <c r="AK3650" s="9" t="s">
        <v>2840</v>
      </c>
      <c r="AL3650">
        <f t="shared" ref="AL3650:AL3713" si="1292">IF(OR(B3650="other",B3650="international",B3650="Transfers",B3650="expenditure"),1,0)</f>
        <v>0</v>
      </c>
      <c r="AM3650">
        <f>IF(AND(INDIRECT(AN3650)='Sample Select backend'!$C$2,INDIRECT(AO3650)=1,INDIRECT(AP3650)='Sample Select backend'!$F$2,INDIRECT(AQ3650)=1,INDIRECT(AR3650)='Sample Select backend'!$M$2),1,0)</f>
        <v>1</v>
      </c>
      <c r="AN3650" t="str">
        <f>_xlfn.CONCAT('Sample Select backend'!$C$4,ROW(AN3650))</f>
        <v>AE3650</v>
      </c>
      <c r="AO3650" s="9" t="str">
        <f>_xlfn.CONCAT('Sample Select backend'!$J$2,ROW(AO3650))</f>
        <v>AJ3650</v>
      </c>
      <c r="AP3650" t="str">
        <f>_xlfn.CONCAT('Sample Select backend'!$F$4,ROW(AP3650))</f>
        <v>AF3650</v>
      </c>
      <c r="AQ3650" t="str">
        <f>_xlfn.CONCAT('Sample Select backend'!$I$10,ROW(AQ3650))</f>
        <v>R3650</v>
      </c>
      <c r="AR3650" t="str">
        <f>_xlfn.CONCAT('Sample Select backend'!$M$4,ROW(AR3650))</f>
        <v>AK3650</v>
      </c>
      <c r="AS3650" t="str">
        <f t="shared" ref="AS3650:AS3713" si="1293">A3650</f>
        <v>Turkey</v>
      </c>
      <c r="AT3650" s="9">
        <f t="shared" ref="AT3650:AT3713" si="1294">IF(ISNUMBER(C3650),C3650,IF(OR(C3650="general",C3650="23;general"),"General",IF(OR(C3650="exemption",C3650="other (exemption)"),"Tax exemption/waiver/suspension","Other")))</f>
        <v>23</v>
      </c>
      <c r="AU3650">
        <f t="shared" ref="AU3650:AU3713" si="1295">IF(A3650&lt;&gt;A3649,1,0)</f>
        <v>0</v>
      </c>
      <c r="AV3650" s="9">
        <v>0</v>
      </c>
    </row>
    <row r="3651" spans="1:48" x14ac:dyDescent="0.35">
      <c r="A3651" s="24" t="s">
        <v>181</v>
      </c>
      <c r="B3651" s="24">
        <v>7</v>
      </c>
      <c r="C3651" s="24">
        <v>32</v>
      </c>
      <c r="D3651" s="24" t="s">
        <v>4477</v>
      </c>
      <c r="E3651" s="24"/>
      <c r="O3651" t="s">
        <v>2800</v>
      </c>
      <c r="P3651" t="s">
        <v>2810</v>
      </c>
      <c r="Q3651" t="s">
        <v>2816</v>
      </c>
      <c r="R3651">
        <v>1</v>
      </c>
      <c r="S3651">
        <v>1.76</v>
      </c>
      <c r="T3651">
        <v>-1.03</v>
      </c>
      <c r="U3651">
        <v>39.64</v>
      </c>
      <c r="V3651">
        <v>-1</v>
      </c>
      <c r="W3651">
        <v>-1</v>
      </c>
      <c r="X3651">
        <v>-1</v>
      </c>
      <c r="Y3651">
        <v>-1</v>
      </c>
      <c r="Z3651">
        <v>-1</v>
      </c>
      <c r="AA3651">
        <v>-1</v>
      </c>
      <c r="AB3651">
        <v>-1</v>
      </c>
      <c r="AC3651">
        <v>-1</v>
      </c>
      <c r="AD3651">
        <v>-1</v>
      </c>
      <c r="AE3651" s="4" t="s">
        <v>2828</v>
      </c>
      <c r="AF3651" s="9" t="s">
        <v>2829</v>
      </c>
      <c r="AG3651">
        <v>0</v>
      </c>
      <c r="AH3651">
        <v>1</v>
      </c>
      <c r="AI3651">
        <v>0</v>
      </c>
      <c r="AJ3651">
        <v>1</v>
      </c>
      <c r="AK3651" s="9" t="s">
        <v>2840</v>
      </c>
      <c r="AL3651">
        <f t="shared" si="1292"/>
        <v>0</v>
      </c>
      <c r="AM3651">
        <f>IF(AND(INDIRECT(AN3651)='Sample Select backend'!$C$2,INDIRECT(AO3651)=1,INDIRECT(AP3651)='Sample Select backend'!$F$2,INDIRECT(AQ3651)=1,INDIRECT(AR3651)='Sample Select backend'!$M$2),1,0)</f>
        <v>1</v>
      </c>
      <c r="AN3651" t="str">
        <f>_xlfn.CONCAT('Sample Select backend'!$C$4,ROW(AN3651))</f>
        <v>AE3651</v>
      </c>
      <c r="AO3651" s="9" t="str">
        <f>_xlfn.CONCAT('Sample Select backend'!$J$2,ROW(AO3651))</f>
        <v>AJ3651</v>
      </c>
      <c r="AP3651" t="str">
        <f>_xlfn.CONCAT('Sample Select backend'!$F$4,ROW(AP3651))</f>
        <v>AF3651</v>
      </c>
      <c r="AQ3651" t="str">
        <f>_xlfn.CONCAT('Sample Select backend'!$I$10,ROW(AQ3651))</f>
        <v>R3651</v>
      </c>
      <c r="AR3651" t="str">
        <f>_xlfn.CONCAT('Sample Select backend'!$M$4,ROW(AR3651))</f>
        <v>AK3651</v>
      </c>
      <c r="AS3651" t="str">
        <f t="shared" si="1293"/>
        <v>Turkey</v>
      </c>
      <c r="AT3651" s="9">
        <f t="shared" si="1294"/>
        <v>32</v>
      </c>
      <c r="AU3651">
        <f t="shared" si="1295"/>
        <v>0</v>
      </c>
      <c r="AV3651" s="9">
        <v>0</v>
      </c>
    </row>
    <row r="3652" spans="1:48" x14ac:dyDescent="0.35">
      <c r="A3652" s="24" t="s">
        <v>181</v>
      </c>
      <c r="B3652" s="24">
        <v>7</v>
      </c>
      <c r="C3652" s="24">
        <v>30</v>
      </c>
      <c r="D3652" s="24" t="s">
        <v>4478</v>
      </c>
      <c r="E3652" s="24"/>
      <c r="O3652" t="s">
        <v>2800</v>
      </c>
      <c r="P3652" t="s">
        <v>2810</v>
      </c>
      <c r="Q3652" t="s">
        <v>2816</v>
      </c>
      <c r="R3652">
        <v>1</v>
      </c>
      <c r="S3652">
        <v>1.76</v>
      </c>
      <c r="T3652">
        <v>-1.03</v>
      </c>
      <c r="U3652">
        <v>39.64</v>
      </c>
      <c r="V3652">
        <v>-1</v>
      </c>
      <c r="W3652">
        <v>-1</v>
      </c>
      <c r="X3652">
        <v>-1</v>
      </c>
      <c r="Y3652">
        <v>-1</v>
      </c>
      <c r="Z3652">
        <v>-1</v>
      </c>
      <c r="AA3652">
        <v>-1</v>
      </c>
      <c r="AB3652">
        <v>-1</v>
      </c>
      <c r="AC3652">
        <v>-1</v>
      </c>
      <c r="AD3652">
        <v>-1</v>
      </c>
      <c r="AE3652" s="4" t="s">
        <v>2828</v>
      </c>
      <c r="AF3652" s="9" t="s">
        <v>2829</v>
      </c>
      <c r="AG3652">
        <v>0</v>
      </c>
      <c r="AH3652">
        <v>1</v>
      </c>
      <c r="AI3652">
        <v>0</v>
      </c>
      <c r="AJ3652">
        <v>1</v>
      </c>
      <c r="AK3652" s="9" t="s">
        <v>2840</v>
      </c>
      <c r="AL3652">
        <f t="shared" si="1292"/>
        <v>0</v>
      </c>
      <c r="AM3652">
        <f>IF(AND(INDIRECT(AN3652)='Sample Select backend'!$C$2,INDIRECT(AO3652)=1,INDIRECT(AP3652)='Sample Select backend'!$F$2,INDIRECT(AQ3652)=1,INDIRECT(AR3652)='Sample Select backend'!$M$2),1,0)</f>
        <v>1</v>
      </c>
      <c r="AN3652" t="str">
        <f>_xlfn.CONCAT('Sample Select backend'!$C$4,ROW(AN3652))</f>
        <v>AE3652</v>
      </c>
      <c r="AO3652" s="9" t="str">
        <f>_xlfn.CONCAT('Sample Select backend'!$J$2,ROW(AO3652))</f>
        <v>AJ3652</v>
      </c>
      <c r="AP3652" t="str">
        <f>_xlfn.CONCAT('Sample Select backend'!$F$4,ROW(AP3652))</f>
        <v>AF3652</v>
      </c>
      <c r="AQ3652" t="str">
        <f>_xlfn.CONCAT('Sample Select backend'!$I$10,ROW(AQ3652))</f>
        <v>R3652</v>
      </c>
      <c r="AR3652" t="str">
        <f>_xlfn.CONCAT('Sample Select backend'!$M$4,ROW(AR3652))</f>
        <v>AK3652</v>
      </c>
      <c r="AS3652" t="str">
        <f t="shared" si="1293"/>
        <v>Turkey</v>
      </c>
      <c r="AT3652" s="9">
        <f t="shared" si="1294"/>
        <v>30</v>
      </c>
      <c r="AU3652">
        <f t="shared" si="1295"/>
        <v>0</v>
      </c>
      <c r="AV3652" s="9">
        <v>0</v>
      </c>
    </row>
    <row r="3653" spans="1:48" x14ac:dyDescent="0.35">
      <c r="A3653" s="24" t="s">
        <v>181</v>
      </c>
      <c r="B3653" s="24">
        <v>7</v>
      </c>
      <c r="C3653" s="24">
        <v>30</v>
      </c>
      <c r="D3653" s="24" t="s">
        <v>4479</v>
      </c>
      <c r="E3653" s="24"/>
      <c r="O3653" t="s">
        <v>2800</v>
      </c>
      <c r="P3653" t="s">
        <v>2810</v>
      </c>
      <c r="Q3653" t="s">
        <v>2816</v>
      </c>
      <c r="R3653">
        <v>1</v>
      </c>
      <c r="S3653">
        <v>1.76</v>
      </c>
      <c r="T3653">
        <v>-1.03</v>
      </c>
      <c r="U3653">
        <v>39.64</v>
      </c>
      <c r="V3653">
        <v>-1</v>
      </c>
      <c r="W3653">
        <v>-1</v>
      </c>
      <c r="X3653">
        <v>-1</v>
      </c>
      <c r="Y3653">
        <v>-1</v>
      </c>
      <c r="Z3653">
        <v>-1</v>
      </c>
      <c r="AA3653">
        <v>-1</v>
      </c>
      <c r="AB3653">
        <v>-1</v>
      </c>
      <c r="AC3653">
        <v>-1</v>
      </c>
      <c r="AD3653">
        <v>-1</v>
      </c>
      <c r="AE3653" s="4" t="s">
        <v>2828</v>
      </c>
      <c r="AF3653" s="9" t="s">
        <v>2829</v>
      </c>
      <c r="AG3653">
        <v>0</v>
      </c>
      <c r="AH3653">
        <v>1</v>
      </c>
      <c r="AI3653">
        <v>0</v>
      </c>
      <c r="AJ3653">
        <v>1</v>
      </c>
      <c r="AK3653" s="9" t="s">
        <v>2840</v>
      </c>
      <c r="AL3653">
        <f t="shared" si="1292"/>
        <v>0</v>
      </c>
      <c r="AM3653">
        <f>IF(AND(INDIRECT(AN3653)='Sample Select backend'!$C$2,INDIRECT(AO3653)=1,INDIRECT(AP3653)='Sample Select backend'!$F$2,INDIRECT(AQ3653)=1,INDIRECT(AR3653)='Sample Select backend'!$M$2),1,0)</f>
        <v>1</v>
      </c>
      <c r="AN3653" t="str">
        <f>_xlfn.CONCAT('Sample Select backend'!$C$4,ROW(AN3653))</f>
        <v>AE3653</v>
      </c>
      <c r="AO3653" s="9" t="str">
        <f>_xlfn.CONCAT('Sample Select backend'!$J$2,ROW(AO3653))</f>
        <v>AJ3653</v>
      </c>
      <c r="AP3653" t="str">
        <f>_xlfn.CONCAT('Sample Select backend'!$F$4,ROW(AP3653))</f>
        <v>AF3653</v>
      </c>
      <c r="AQ3653" t="str">
        <f>_xlfn.CONCAT('Sample Select backend'!$I$10,ROW(AQ3653))</f>
        <v>R3653</v>
      </c>
      <c r="AR3653" t="str">
        <f>_xlfn.CONCAT('Sample Select backend'!$M$4,ROW(AR3653))</f>
        <v>AK3653</v>
      </c>
      <c r="AS3653" t="str">
        <f t="shared" si="1293"/>
        <v>Turkey</v>
      </c>
      <c r="AT3653" s="9">
        <f t="shared" si="1294"/>
        <v>30</v>
      </c>
      <c r="AU3653">
        <f t="shared" si="1295"/>
        <v>0</v>
      </c>
      <c r="AV3653" s="9">
        <v>0</v>
      </c>
    </row>
    <row r="3654" spans="1:48" x14ac:dyDescent="0.35">
      <c r="A3654" s="24" t="s">
        <v>181</v>
      </c>
      <c r="B3654" s="24">
        <v>1</v>
      </c>
      <c r="C3654" s="24">
        <v>5</v>
      </c>
      <c r="D3654" s="24" t="s">
        <v>4480</v>
      </c>
      <c r="E3654" s="24"/>
      <c r="O3654" t="s">
        <v>2800</v>
      </c>
      <c r="P3654" t="s">
        <v>2810</v>
      </c>
      <c r="Q3654" t="s">
        <v>2816</v>
      </c>
      <c r="R3654">
        <v>1</v>
      </c>
      <c r="S3654">
        <v>1.76</v>
      </c>
      <c r="T3654">
        <v>-1.03</v>
      </c>
      <c r="U3654">
        <v>39.64</v>
      </c>
      <c r="V3654">
        <v>-1</v>
      </c>
      <c r="W3654">
        <v>-1</v>
      </c>
      <c r="X3654">
        <v>-1</v>
      </c>
      <c r="Y3654">
        <v>-1</v>
      </c>
      <c r="Z3654">
        <v>-1</v>
      </c>
      <c r="AA3654">
        <v>-1</v>
      </c>
      <c r="AB3654">
        <v>-1</v>
      </c>
      <c r="AC3654">
        <v>-1</v>
      </c>
      <c r="AD3654">
        <v>-1</v>
      </c>
      <c r="AE3654" s="4" t="s">
        <v>2828</v>
      </c>
      <c r="AF3654" s="9" t="s">
        <v>2829</v>
      </c>
      <c r="AG3654">
        <v>0</v>
      </c>
      <c r="AH3654">
        <v>1</v>
      </c>
      <c r="AI3654">
        <v>0</v>
      </c>
      <c r="AJ3654">
        <v>1</v>
      </c>
      <c r="AK3654" s="9" t="s">
        <v>2840</v>
      </c>
      <c r="AL3654">
        <f t="shared" si="1292"/>
        <v>0</v>
      </c>
      <c r="AM3654">
        <f>IF(AND(INDIRECT(AN3654)='Sample Select backend'!$C$2,INDIRECT(AO3654)=1,INDIRECT(AP3654)='Sample Select backend'!$F$2,INDIRECT(AQ3654)=1,INDIRECT(AR3654)='Sample Select backend'!$M$2),1,0)</f>
        <v>1</v>
      </c>
      <c r="AN3654" t="str">
        <f>_xlfn.CONCAT('Sample Select backend'!$C$4,ROW(AN3654))</f>
        <v>AE3654</v>
      </c>
      <c r="AO3654" s="9" t="str">
        <f>_xlfn.CONCAT('Sample Select backend'!$J$2,ROW(AO3654))</f>
        <v>AJ3654</v>
      </c>
      <c r="AP3654" t="str">
        <f>_xlfn.CONCAT('Sample Select backend'!$F$4,ROW(AP3654))</f>
        <v>AF3654</v>
      </c>
      <c r="AQ3654" t="str">
        <f>_xlfn.CONCAT('Sample Select backend'!$I$10,ROW(AQ3654))</f>
        <v>R3654</v>
      </c>
      <c r="AR3654" t="str">
        <f>_xlfn.CONCAT('Sample Select backend'!$M$4,ROW(AR3654))</f>
        <v>AK3654</v>
      </c>
      <c r="AS3654" t="str">
        <f t="shared" si="1293"/>
        <v>Turkey</v>
      </c>
      <c r="AT3654" s="9">
        <f t="shared" si="1294"/>
        <v>5</v>
      </c>
      <c r="AU3654">
        <f t="shared" si="1295"/>
        <v>0</v>
      </c>
      <c r="AV3654" s="9">
        <v>0</v>
      </c>
    </row>
    <row r="3655" spans="1:48" x14ac:dyDescent="0.35">
      <c r="A3655" s="24" t="s">
        <v>181</v>
      </c>
      <c r="B3655" s="24">
        <v>4</v>
      </c>
      <c r="C3655" s="24">
        <v>20</v>
      </c>
      <c r="D3655" s="24" t="s">
        <v>4481</v>
      </c>
      <c r="E3655" s="24"/>
      <c r="O3655" t="s">
        <v>2800</v>
      </c>
      <c r="P3655" t="s">
        <v>2810</v>
      </c>
      <c r="Q3655" t="s">
        <v>2816</v>
      </c>
      <c r="R3655">
        <v>1</v>
      </c>
      <c r="S3655">
        <v>1.76</v>
      </c>
      <c r="T3655">
        <v>-1.03</v>
      </c>
      <c r="U3655">
        <v>39.64</v>
      </c>
      <c r="V3655">
        <v>-1</v>
      </c>
      <c r="W3655">
        <v>-1</v>
      </c>
      <c r="X3655">
        <v>-1</v>
      </c>
      <c r="Y3655">
        <v>-1</v>
      </c>
      <c r="Z3655">
        <v>-1</v>
      </c>
      <c r="AA3655">
        <v>-1</v>
      </c>
      <c r="AB3655">
        <v>-1</v>
      </c>
      <c r="AC3655">
        <v>-1</v>
      </c>
      <c r="AD3655">
        <v>-1</v>
      </c>
      <c r="AE3655" s="4" t="s">
        <v>2828</v>
      </c>
      <c r="AF3655" s="9" t="s">
        <v>2829</v>
      </c>
      <c r="AG3655">
        <v>0</v>
      </c>
      <c r="AH3655">
        <v>1</v>
      </c>
      <c r="AI3655">
        <v>0</v>
      </c>
      <c r="AJ3655">
        <v>1</v>
      </c>
      <c r="AK3655" s="9" t="s">
        <v>2840</v>
      </c>
      <c r="AL3655">
        <f t="shared" si="1292"/>
        <v>0</v>
      </c>
      <c r="AM3655">
        <f>IF(AND(INDIRECT(AN3655)='Sample Select backend'!$C$2,INDIRECT(AO3655)=1,INDIRECT(AP3655)='Sample Select backend'!$F$2,INDIRECT(AQ3655)=1,INDIRECT(AR3655)='Sample Select backend'!$M$2),1,0)</f>
        <v>1</v>
      </c>
      <c r="AN3655" t="str">
        <f>_xlfn.CONCAT('Sample Select backend'!$C$4,ROW(AN3655))</f>
        <v>AE3655</v>
      </c>
      <c r="AO3655" s="9" t="str">
        <f>_xlfn.CONCAT('Sample Select backend'!$J$2,ROW(AO3655))</f>
        <v>AJ3655</v>
      </c>
      <c r="AP3655" t="str">
        <f>_xlfn.CONCAT('Sample Select backend'!$F$4,ROW(AP3655))</f>
        <v>AF3655</v>
      </c>
      <c r="AQ3655" t="str">
        <f>_xlfn.CONCAT('Sample Select backend'!$I$10,ROW(AQ3655))</f>
        <v>R3655</v>
      </c>
      <c r="AR3655" t="str">
        <f>_xlfn.CONCAT('Sample Select backend'!$M$4,ROW(AR3655))</f>
        <v>AK3655</v>
      </c>
      <c r="AS3655" t="str">
        <f t="shared" si="1293"/>
        <v>Turkey</v>
      </c>
      <c r="AT3655" s="9">
        <f t="shared" si="1294"/>
        <v>20</v>
      </c>
      <c r="AU3655">
        <f t="shared" si="1295"/>
        <v>0</v>
      </c>
      <c r="AV3655" s="9">
        <v>0</v>
      </c>
    </row>
    <row r="3656" spans="1:48" x14ac:dyDescent="0.35">
      <c r="A3656" s="24" t="s">
        <v>181</v>
      </c>
      <c r="B3656" s="24">
        <v>2</v>
      </c>
      <c r="C3656" s="24" t="s">
        <v>201</v>
      </c>
      <c r="D3656" s="24" t="s">
        <v>4482</v>
      </c>
      <c r="E3656" s="24"/>
      <c r="O3656" t="s">
        <v>2800</v>
      </c>
      <c r="P3656" t="s">
        <v>2810</v>
      </c>
      <c r="Q3656" t="s">
        <v>2816</v>
      </c>
      <c r="R3656">
        <v>1</v>
      </c>
      <c r="S3656">
        <v>1.76</v>
      </c>
      <c r="T3656">
        <v>-1.03</v>
      </c>
      <c r="U3656">
        <v>39.64</v>
      </c>
      <c r="V3656">
        <v>-1</v>
      </c>
      <c r="W3656">
        <v>-1</v>
      </c>
      <c r="X3656">
        <v>-1</v>
      </c>
      <c r="Y3656">
        <v>-1</v>
      </c>
      <c r="Z3656">
        <v>-1</v>
      </c>
      <c r="AA3656">
        <v>-1</v>
      </c>
      <c r="AB3656">
        <v>-1</v>
      </c>
      <c r="AC3656">
        <v>-1</v>
      </c>
      <c r="AD3656">
        <v>-1</v>
      </c>
      <c r="AE3656" s="4" t="s">
        <v>2828</v>
      </c>
      <c r="AF3656" s="9" t="s">
        <v>2829</v>
      </c>
      <c r="AG3656">
        <v>0</v>
      </c>
      <c r="AH3656">
        <v>1</v>
      </c>
      <c r="AI3656">
        <v>0</v>
      </c>
      <c r="AJ3656">
        <v>1</v>
      </c>
      <c r="AK3656" s="9" t="s">
        <v>2840</v>
      </c>
      <c r="AL3656">
        <f t="shared" si="1292"/>
        <v>0</v>
      </c>
      <c r="AM3656">
        <f>IF(AND(INDIRECT(AN3656)='Sample Select backend'!$C$2,INDIRECT(AO3656)=1,INDIRECT(AP3656)='Sample Select backend'!$F$2,INDIRECT(AQ3656)=1,INDIRECT(AR3656)='Sample Select backend'!$M$2),1,0)</f>
        <v>1</v>
      </c>
      <c r="AN3656" t="str">
        <f>_xlfn.CONCAT('Sample Select backend'!$C$4,ROW(AN3656))</f>
        <v>AE3656</v>
      </c>
      <c r="AO3656" s="9" t="str">
        <f>_xlfn.CONCAT('Sample Select backend'!$J$2,ROW(AO3656))</f>
        <v>AJ3656</v>
      </c>
      <c r="AP3656" t="str">
        <f>_xlfn.CONCAT('Sample Select backend'!$F$4,ROW(AP3656))</f>
        <v>AF3656</v>
      </c>
      <c r="AQ3656" t="str">
        <f>_xlfn.CONCAT('Sample Select backend'!$I$10,ROW(AQ3656))</f>
        <v>R3656</v>
      </c>
      <c r="AR3656" t="str">
        <f>_xlfn.CONCAT('Sample Select backend'!$M$4,ROW(AR3656))</f>
        <v>AK3656</v>
      </c>
      <c r="AS3656" t="str">
        <f t="shared" si="1293"/>
        <v>Turkey</v>
      </c>
      <c r="AT3656" s="9" t="str">
        <f t="shared" si="1294"/>
        <v>Other</v>
      </c>
      <c r="AU3656">
        <f t="shared" si="1295"/>
        <v>0</v>
      </c>
      <c r="AV3656" s="9">
        <v>0</v>
      </c>
    </row>
    <row r="3657" spans="1:48" x14ac:dyDescent="0.35">
      <c r="A3657" s="24" t="s">
        <v>4629</v>
      </c>
      <c r="B3657" s="24">
        <v>5</v>
      </c>
      <c r="C3657" s="24" t="s">
        <v>204</v>
      </c>
      <c r="D3657" s="24" t="s">
        <v>4483</v>
      </c>
      <c r="E3657" s="24"/>
      <c r="O3657" t="s">
        <v>2800</v>
      </c>
      <c r="P3657" t="s">
        <v>2810</v>
      </c>
      <c r="Q3657" t="s">
        <v>2816</v>
      </c>
      <c r="R3657">
        <v>0</v>
      </c>
      <c r="S3657" t="s">
        <v>202</v>
      </c>
      <c r="T3657" t="s">
        <v>202</v>
      </c>
      <c r="U3657" t="s">
        <v>202</v>
      </c>
      <c r="V3657">
        <v>-1</v>
      </c>
      <c r="W3657">
        <v>-1</v>
      </c>
      <c r="X3657">
        <v>-1</v>
      </c>
      <c r="Y3657">
        <v>-1</v>
      </c>
      <c r="Z3657">
        <v>-1</v>
      </c>
      <c r="AA3657">
        <v>-1</v>
      </c>
      <c r="AB3657">
        <v>-1</v>
      </c>
      <c r="AC3657">
        <v>-1</v>
      </c>
      <c r="AD3657">
        <v>-1</v>
      </c>
      <c r="AE3657" s="4" t="s">
        <v>2828</v>
      </c>
      <c r="AF3657" s="9" t="s">
        <v>2829</v>
      </c>
      <c r="AG3657">
        <v>0</v>
      </c>
      <c r="AH3657">
        <v>1</v>
      </c>
      <c r="AI3657">
        <v>0</v>
      </c>
      <c r="AJ3657">
        <v>1</v>
      </c>
      <c r="AK3657" s="9" t="s">
        <v>2840</v>
      </c>
      <c r="AL3657">
        <f t="shared" si="1292"/>
        <v>0</v>
      </c>
      <c r="AM3657">
        <f>IF(AND(INDIRECT(AN3657)='Sample Select backend'!$C$2,INDIRECT(AO3657)=1,INDIRECT(AP3657)='Sample Select backend'!$F$2,INDIRECT(AQ3657)=1,INDIRECT(AR3657)='Sample Select backend'!$M$2),1,0)</f>
        <v>0</v>
      </c>
      <c r="AN3657" t="str">
        <f>_xlfn.CONCAT('Sample Select backend'!$C$4,ROW(AN3657))</f>
        <v>AE3657</v>
      </c>
      <c r="AO3657" s="9" t="str">
        <f>_xlfn.CONCAT('Sample Select backend'!$J$2,ROW(AO3657))</f>
        <v>AJ3657</v>
      </c>
      <c r="AP3657" t="str">
        <f>_xlfn.CONCAT('Sample Select backend'!$F$4,ROW(AP3657))</f>
        <v>AF3657</v>
      </c>
      <c r="AQ3657" t="str">
        <f>_xlfn.CONCAT('Sample Select backend'!$I$10,ROW(AQ3657))</f>
        <v>R3657</v>
      </c>
      <c r="AR3657" t="str">
        <f>_xlfn.CONCAT('Sample Select backend'!$M$4,ROW(AR3657))</f>
        <v>AK3657</v>
      </c>
      <c r="AS3657" t="str">
        <f t="shared" si="1293"/>
        <v>Turkmenistan</v>
      </c>
      <c r="AT3657" s="9" t="str">
        <f t="shared" si="1294"/>
        <v>General</v>
      </c>
      <c r="AU3657">
        <f t="shared" si="1295"/>
        <v>1</v>
      </c>
      <c r="AV3657" s="9">
        <v>1</v>
      </c>
    </row>
    <row r="3658" spans="1:48" x14ac:dyDescent="0.35">
      <c r="A3658" s="24" t="s">
        <v>4629</v>
      </c>
      <c r="B3658" s="24">
        <v>7</v>
      </c>
      <c r="C3658" s="24" t="s">
        <v>201</v>
      </c>
      <c r="D3658" s="24" t="s">
        <v>4484</v>
      </c>
      <c r="E3658" s="24"/>
      <c r="O3658" t="s">
        <v>2800</v>
      </c>
      <c r="P3658" t="s">
        <v>2810</v>
      </c>
      <c r="Q3658" t="s">
        <v>2816</v>
      </c>
      <c r="R3658">
        <v>0</v>
      </c>
      <c r="S3658" t="s">
        <v>202</v>
      </c>
      <c r="T3658" t="s">
        <v>202</v>
      </c>
      <c r="U3658" t="s">
        <v>202</v>
      </c>
      <c r="V3658">
        <v>-1</v>
      </c>
      <c r="W3658">
        <v>-1</v>
      </c>
      <c r="X3658">
        <v>-1</v>
      </c>
      <c r="Y3658">
        <v>-1</v>
      </c>
      <c r="Z3658">
        <v>-1</v>
      </c>
      <c r="AA3658">
        <v>-1</v>
      </c>
      <c r="AB3658">
        <v>-1</v>
      </c>
      <c r="AC3658">
        <v>-1</v>
      </c>
      <c r="AD3658">
        <v>-1</v>
      </c>
      <c r="AE3658" s="4" t="s">
        <v>2828</v>
      </c>
      <c r="AF3658" s="9" t="s">
        <v>2829</v>
      </c>
      <c r="AG3658">
        <v>0</v>
      </c>
      <c r="AH3658">
        <v>1</v>
      </c>
      <c r="AI3658">
        <v>0</v>
      </c>
      <c r="AJ3658">
        <v>1</v>
      </c>
      <c r="AK3658" s="9" t="s">
        <v>2840</v>
      </c>
      <c r="AL3658">
        <f t="shared" si="1292"/>
        <v>0</v>
      </c>
      <c r="AM3658">
        <f>IF(AND(INDIRECT(AN3658)='Sample Select backend'!$C$2,INDIRECT(AO3658)=1,INDIRECT(AP3658)='Sample Select backend'!$F$2,INDIRECT(AQ3658)=1,INDIRECT(AR3658)='Sample Select backend'!$M$2),1,0)</f>
        <v>0</v>
      </c>
      <c r="AN3658" t="str">
        <f>_xlfn.CONCAT('Sample Select backend'!$C$4,ROW(AN3658))</f>
        <v>AE3658</v>
      </c>
      <c r="AO3658" s="9" t="str">
        <f>_xlfn.CONCAT('Sample Select backend'!$J$2,ROW(AO3658))</f>
        <v>AJ3658</v>
      </c>
      <c r="AP3658" t="str">
        <f>_xlfn.CONCAT('Sample Select backend'!$F$4,ROW(AP3658))</f>
        <v>AF3658</v>
      </c>
      <c r="AQ3658" t="str">
        <f>_xlfn.CONCAT('Sample Select backend'!$I$10,ROW(AQ3658))</f>
        <v>R3658</v>
      </c>
      <c r="AR3658" t="str">
        <f>_xlfn.CONCAT('Sample Select backend'!$M$4,ROW(AR3658))</f>
        <v>AK3658</v>
      </c>
      <c r="AS3658" t="str">
        <f t="shared" si="1293"/>
        <v>Turkmenistan</v>
      </c>
      <c r="AT3658" s="9" t="str">
        <f t="shared" si="1294"/>
        <v>Other</v>
      </c>
      <c r="AU3658">
        <f t="shared" si="1295"/>
        <v>0</v>
      </c>
      <c r="AV3658" s="9">
        <v>1</v>
      </c>
    </row>
    <row r="3659" spans="1:48" x14ac:dyDescent="0.35">
      <c r="A3659" t="s">
        <v>172</v>
      </c>
      <c r="B3659">
        <v>7</v>
      </c>
      <c r="C3659" t="s">
        <v>201</v>
      </c>
      <c r="D3659" t="s">
        <v>2251</v>
      </c>
      <c r="E3659">
        <v>-2</v>
      </c>
      <c r="F3659">
        <v>2</v>
      </c>
      <c r="G3659">
        <v>2</v>
      </c>
      <c r="J3659">
        <v>2</v>
      </c>
      <c r="K3659">
        <v>2</v>
      </c>
      <c r="M3659">
        <v>1</v>
      </c>
      <c r="N3659" t="s">
        <v>2771</v>
      </c>
      <c r="O3659" t="s">
        <v>2801</v>
      </c>
      <c r="P3659" t="s">
        <v>2808</v>
      </c>
      <c r="Q3659" t="s">
        <v>2813</v>
      </c>
      <c r="R3659">
        <v>0</v>
      </c>
      <c r="S3659" t="s">
        <v>202</v>
      </c>
      <c r="T3659" t="s">
        <v>202</v>
      </c>
      <c r="U3659" t="s">
        <v>202</v>
      </c>
      <c r="V3659">
        <f t="shared" ref="V3659:V3674" si="1296">IF(E3659&gt;0,1,IF(E3659&lt;0,0,-1))</f>
        <v>0</v>
      </c>
      <c r="W3659">
        <f t="shared" ref="W3659:W3674" si="1297">IF(F3659&gt;0,1,IF(F3659&lt;0,0,-1))</f>
        <v>1</v>
      </c>
      <c r="X3659">
        <f t="shared" ref="X3659:X3674" si="1298">IF(G3659&gt;0,1,IF(G3659&lt;0,0,-1))</f>
        <v>1</v>
      </c>
      <c r="Y3659">
        <f t="shared" ref="Y3659:Y3674" si="1299">IF(H3659&gt;0,1,IF(H3659&lt;0,0,-1))</f>
        <v>-1</v>
      </c>
      <c r="Z3659">
        <f t="shared" ref="Z3659:Z3674" si="1300">IF(I3659&gt;0,1,IF(I3659&lt;0,0,-1))</f>
        <v>-1</v>
      </c>
      <c r="AA3659">
        <f t="shared" ref="AA3659:AA3674" si="1301">IF(J3659&gt;0,1,IF(J3659&lt;0,0,-1))</f>
        <v>1</v>
      </c>
      <c r="AB3659">
        <f t="shared" ref="AB3659:AB3674" si="1302">IF(K3659&gt;0,1,IF(K3659&lt;0,0,-1))</f>
        <v>1</v>
      </c>
      <c r="AC3659">
        <f t="shared" ref="AC3659:AC3674" si="1303">IF(L3659&gt;0,1,IF(L3659&lt;0,0,-1))</f>
        <v>-1</v>
      </c>
      <c r="AD3659">
        <f t="shared" ref="AD3659:AD3674" si="1304">IF(M3659&gt;0,1,IF(M3659&lt;0,0,-1))</f>
        <v>1</v>
      </c>
      <c r="AE3659" s="4" t="s">
        <v>2828</v>
      </c>
      <c r="AF3659" s="9" t="s">
        <v>2829</v>
      </c>
      <c r="AG3659">
        <v>0</v>
      </c>
      <c r="AH3659">
        <v>0</v>
      </c>
      <c r="AI3659">
        <v>0</v>
      </c>
      <c r="AJ3659">
        <v>1</v>
      </c>
      <c r="AK3659" s="9" t="s">
        <v>2840</v>
      </c>
      <c r="AL3659">
        <f t="shared" si="1292"/>
        <v>0</v>
      </c>
      <c r="AM3659">
        <f>IF(AND(INDIRECT(AN3659)='Sample Select backend'!$C$2,INDIRECT(AO3659)=1,INDIRECT(AP3659)='Sample Select backend'!$F$2,INDIRECT(AQ3659)=1,INDIRECT(AR3659)='Sample Select backend'!$M$2),1,0)</f>
        <v>0</v>
      </c>
      <c r="AN3659" t="str">
        <f>_xlfn.CONCAT('Sample Select backend'!$C$4,ROW(AN3659))</f>
        <v>AE3659</v>
      </c>
      <c r="AO3659" s="9" t="str">
        <f>_xlfn.CONCAT('Sample Select backend'!$J$2,ROW(AO3659))</f>
        <v>AJ3659</v>
      </c>
      <c r="AP3659" t="str">
        <f>_xlfn.CONCAT('Sample Select backend'!$F$4,ROW(AP3659))</f>
        <v>AF3659</v>
      </c>
      <c r="AQ3659" t="str">
        <f>_xlfn.CONCAT('Sample Select backend'!$I$10,ROW(AQ3659))</f>
        <v>R3659</v>
      </c>
      <c r="AR3659" t="str">
        <f>_xlfn.CONCAT('Sample Select backend'!$M$4,ROW(AR3659))</f>
        <v>AK3659</v>
      </c>
      <c r="AS3659" t="str">
        <f t="shared" si="1293"/>
        <v>Turks and Caicos</v>
      </c>
      <c r="AT3659" s="9" t="str">
        <f t="shared" si="1294"/>
        <v>Other</v>
      </c>
      <c r="AU3659">
        <f t="shared" si="1295"/>
        <v>1</v>
      </c>
      <c r="AV3659" s="9">
        <v>1</v>
      </c>
    </row>
    <row r="3660" spans="1:48" x14ac:dyDescent="0.35">
      <c r="A3660" t="s">
        <v>172</v>
      </c>
      <c r="B3660">
        <v>4</v>
      </c>
      <c r="C3660" t="s">
        <v>201</v>
      </c>
      <c r="D3660" t="s">
        <v>2253</v>
      </c>
      <c r="E3660">
        <v>2</v>
      </c>
      <c r="F3660">
        <v>2</v>
      </c>
      <c r="G3660">
        <v>-2</v>
      </c>
      <c r="H3660">
        <v>-1</v>
      </c>
      <c r="J3660">
        <v>-2</v>
      </c>
      <c r="K3660">
        <v>-2</v>
      </c>
      <c r="M3660">
        <v>1</v>
      </c>
      <c r="N3660" t="s">
        <v>2771</v>
      </c>
      <c r="O3660" t="s">
        <v>2801</v>
      </c>
      <c r="P3660" t="s">
        <v>2808</v>
      </c>
      <c r="Q3660" t="s">
        <v>2813</v>
      </c>
      <c r="R3660">
        <v>0</v>
      </c>
      <c r="S3660" t="s">
        <v>202</v>
      </c>
      <c r="T3660" t="s">
        <v>202</v>
      </c>
      <c r="U3660" t="s">
        <v>202</v>
      </c>
      <c r="V3660">
        <f t="shared" si="1296"/>
        <v>1</v>
      </c>
      <c r="W3660">
        <f t="shared" si="1297"/>
        <v>1</v>
      </c>
      <c r="X3660">
        <f t="shared" si="1298"/>
        <v>0</v>
      </c>
      <c r="Y3660">
        <f t="shared" si="1299"/>
        <v>0</v>
      </c>
      <c r="Z3660">
        <f t="shared" si="1300"/>
        <v>-1</v>
      </c>
      <c r="AA3660">
        <f t="shared" si="1301"/>
        <v>0</v>
      </c>
      <c r="AB3660">
        <f t="shared" si="1302"/>
        <v>0</v>
      </c>
      <c r="AC3660">
        <f t="shared" si="1303"/>
        <v>-1</v>
      </c>
      <c r="AD3660">
        <f t="shared" si="1304"/>
        <v>1</v>
      </c>
      <c r="AE3660" s="4" t="s">
        <v>2828</v>
      </c>
      <c r="AF3660" s="9" t="s">
        <v>2829</v>
      </c>
      <c r="AG3660">
        <v>0</v>
      </c>
      <c r="AH3660">
        <v>0</v>
      </c>
      <c r="AI3660">
        <v>0</v>
      </c>
      <c r="AJ3660">
        <v>1</v>
      </c>
      <c r="AK3660" s="9" t="s">
        <v>2840</v>
      </c>
      <c r="AL3660">
        <f t="shared" si="1292"/>
        <v>0</v>
      </c>
      <c r="AM3660">
        <f>IF(AND(INDIRECT(AN3660)='Sample Select backend'!$C$2,INDIRECT(AO3660)=1,INDIRECT(AP3660)='Sample Select backend'!$F$2,INDIRECT(AQ3660)=1,INDIRECT(AR3660)='Sample Select backend'!$M$2),1,0)</f>
        <v>0</v>
      </c>
      <c r="AN3660" t="str">
        <f>_xlfn.CONCAT('Sample Select backend'!$C$4,ROW(AN3660))</f>
        <v>AE3660</v>
      </c>
      <c r="AO3660" s="9" t="str">
        <f>_xlfn.CONCAT('Sample Select backend'!$J$2,ROW(AO3660))</f>
        <v>AJ3660</v>
      </c>
      <c r="AP3660" t="str">
        <f>_xlfn.CONCAT('Sample Select backend'!$F$4,ROW(AP3660))</f>
        <v>AF3660</v>
      </c>
      <c r="AQ3660" t="str">
        <f>_xlfn.CONCAT('Sample Select backend'!$I$10,ROW(AQ3660))</f>
        <v>R3660</v>
      </c>
      <c r="AR3660" t="str">
        <f>_xlfn.CONCAT('Sample Select backend'!$M$4,ROW(AR3660))</f>
        <v>AK3660</v>
      </c>
      <c r="AS3660" t="str">
        <f t="shared" si="1293"/>
        <v>Turks and Caicos</v>
      </c>
      <c r="AT3660" s="9" t="str">
        <f t="shared" si="1294"/>
        <v>Other</v>
      </c>
      <c r="AU3660">
        <f t="shared" si="1295"/>
        <v>0</v>
      </c>
      <c r="AV3660" s="9">
        <v>1</v>
      </c>
    </row>
    <row r="3661" spans="1:48" x14ac:dyDescent="0.35">
      <c r="A3661" t="s">
        <v>172</v>
      </c>
      <c r="B3661">
        <v>9</v>
      </c>
      <c r="C3661">
        <v>34</v>
      </c>
      <c r="D3661" t="s">
        <v>2249</v>
      </c>
      <c r="E3661">
        <v>1</v>
      </c>
      <c r="F3661">
        <v>2</v>
      </c>
      <c r="G3661">
        <v>-2</v>
      </c>
      <c r="H3661">
        <v>-1</v>
      </c>
      <c r="I3661">
        <v>-2</v>
      </c>
      <c r="J3661">
        <v>1</v>
      </c>
      <c r="K3661">
        <v>1</v>
      </c>
      <c r="L3661">
        <v>-2</v>
      </c>
      <c r="M3661">
        <v>1</v>
      </c>
      <c r="N3661" t="s">
        <v>2771</v>
      </c>
      <c r="O3661" t="s">
        <v>2801</v>
      </c>
      <c r="P3661" t="s">
        <v>2808</v>
      </c>
      <c r="Q3661" t="s">
        <v>2813</v>
      </c>
      <c r="R3661">
        <v>0</v>
      </c>
      <c r="S3661" t="s">
        <v>202</v>
      </c>
      <c r="T3661" t="s">
        <v>202</v>
      </c>
      <c r="U3661" t="s">
        <v>202</v>
      </c>
      <c r="V3661">
        <f t="shared" si="1296"/>
        <v>1</v>
      </c>
      <c r="W3661">
        <f t="shared" si="1297"/>
        <v>1</v>
      </c>
      <c r="X3661">
        <f t="shared" si="1298"/>
        <v>0</v>
      </c>
      <c r="Y3661">
        <f t="shared" si="1299"/>
        <v>0</v>
      </c>
      <c r="Z3661">
        <f t="shared" si="1300"/>
        <v>0</v>
      </c>
      <c r="AA3661">
        <f t="shared" si="1301"/>
        <v>1</v>
      </c>
      <c r="AB3661">
        <f t="shared" si="1302"/>
        <v>1</v>
      </c>
      <c r="AC3661">
        <f t="shared" si="1303"/>
        <v>0</v>
      </c>
      <c r="AD3661">
        <f t="shared" si="1304"/>
        <v>1</v>
      </c>
      <c r="AE3661" s="4" t="s">
        <v>2828</v>
      </c>
      <c r="AF3661" s="9" t="s">
        <v>2829</v>
      </c>
      <c r="AG3661">
        <v>0</v>
      </c>
      <c r="AH3661">
        <v>0</v>
      </c>
      <c r="AI3661">
        <v>0</v>
      </c>
      <c r="AJ3661">
        <v>1</v>
      </c>
      <c r="AK3661" s="9" t="s">
        <v>2840</v>
      </c>
      <c r="AL3661">
        <f t="shared" si="1292"/>
        <v>0</v>
      </c>
      <c r="AM3661">
        <f>IF(AND(INDIRECT(AN3661)='Sample Select backend'!$C$2,INDIRECT(AO3661)=1,INDIRECT(AP3661)='Sample Select backend'!$F$2,INDIRECT(AQ3661)=1,INDIRECT(AR3661)='Sample Select backend'!$M$2),1,0)</f>
        <v>0</v>
      </c>
      <c r="AN3661" t="str">
        <f>_xlfn.CONCAT('Sample Select backend'!$C$4,ROW(AN3661))</f>
        <v>AE3661</v>
      </c>
      <c r="AO3661" s="9" t="str">
        <f>_xlfn.CONCAT('Sample Select backend'!$J$2,ROW(AO3661))</f>
        <v>AJ3661</v>
      </c>
      <c r="AP3661" t="str">
        <f>_xlfn.CONCAT('Sample Select backend'!$F$4,ROW(AP3661))</f>
        <v>AF3661</v>
      </c>
      <c r="AQ3661" t="str">
        <f>_xlfn.CONCAT('Sample Select backend'!$I$10,ROW(AQ3661))</f>
        <v>R3661</v>
      </c>
      <c r="AR3661" t="str">
        <f>_xlfn.CONCAT('Sample Select backend'!$M$4,ROW(AR3661))</f>
        <v>AK3661</v>
      </c>
      <c r="AS3661" t="str">
        <f t="shared" si="1293"/>
        <v>Turks and Caicos</v>
      </c>
      <c r="AT3661" s="9">
        <f t="shared" si="1294"/>
        <v>34</v>
      </c>
      <c r="AU3661">
        <f t="shared" si="1295"/>
        <v>0</v>
      </c>
      <c r="AV3661" s="9">
        <v>1</v>
      </c>
    </row>
    <row r="3662" spans="1:48" x14ac:dyDescent="0.35">
      <c r="A3662" t="s">
        <v>172</v>
      </c>
      <c r="B3662">
        <v>6</v>
      </c>
      <c r="C3662">
        <v>25</v>
      </c>
      <c r="D3662" t="s">
        <v>2250</v>
      </c>
      <c r="E3662">
        <v>2</v>
      </c>
      <c r="F3662">
        <v>2</v>
      </c>
      <c r="H3662">
        <v>-1</v>
      </c>
      <c r="I3662">
        <v>2</v>
      </c>
      <c r="J3662">
        <v>-2</v>
      </c>
      <c r="K3662">
        <v>2</v>
      </c>
      <c r="M3662">
        <v>1</v>
      </c>
      <c r="N3662" t="s">
        <v>2771</v>
      </c>
      <c r="O3662" t="s">
        <v>2801</v>
      </c>
      <c r="P3662" t="s">
        <v>2808</v>
      </c>
      <c r="Q3662" t="s">
        <v>2813</v>
      </c>
      <c r="R3662">
        <v>0</v>
      </c>
      <c r="S3662" t="s">
        <v>202</v>
      </c>
      <c r="T3662" t="s">
        <v>202</v>
      </c>
      <c r="U3662" t="s">
        <v>202</v>
      </c>
      <c r="V3662">
        <f t="shared" si="1296"/>
        <v>1</v>
      </c>
      <c r="W3662">
        <f t="shared" si="1297"/>
        <v>1</v>
      </c>
      <c r="X3662">
        <f t="shared" si="1298"/>
        <v>-1</v>
      </c>
      <c r="Y3662">
        <f t="shared" si="1299"/>
        <v>0</v>
      </c>
      <c r="Z3662">
        <f t="shared" si="1300"/>
        <v>1</v>
      </c>
      <c r="AA3662">
        <f t="shared" si="1301"/>
        <v>0</v>
      </c>
      <c r="AB3662">
        <f t="shared" si="1302"/>
        <v>1</v>
      </c>
      <c r="AC3662">
        <f t="shared" si="1303"/>
        <v>-1</v>
      </c>
      <c r="AD3662">
        <f t="shared" si="1304"/>
        <v>1</v>
      </c>
      <c r="AE3662" s="4" t="s">
        <v>2828</v>
      </c>
      <c r="AF3662" s="9" t="s">
        <v>2829</v>
      </c>
      <c r="AG3662">
        <v>0</v>
      </c>
      <c r="AH3662">
        <v>0</v>
      </c>
      <c r="AI3662">
        <v>0</v>
      </c>
      <c r="AJ3662">
        <v>1</v>
      </c>
      <c r="AK3662" s="9" t="s">
        <v>2840</v>
      </c>
      <c r="AL3662">
        <f t="shared" si="1292"/>
        <v>0</v>
      </c>
      <c r="AM3662">
        <f>IF(AND(INDIRECT(AN3662)='Sample Select backend'!$C$2,INDIRECT(AO3662)=1,INDIRECT(AP3662)='Sample Select backend'!$F$2,INDIRECT(AQ3662)=1,INDIRECT(AR3662)='Sample Select backend'!$M$2),1,0)</f>
        <v>0</v>
      </c>
      <c r="AN3662" t="str">
        <f>_xlfn.CONCAT('Sample Select backend'!$C$4,ROW(AN3662))</f>
        <v>AE3662</v>
      </c>
      <c r="AO3662" s="9" t="str">
        <f>_xlfn.CONCAT('Sample Select backend'!$J$2,ROW(AO3662))</f>
        <v>AJ3662</v>
      </c>
      <c r="AP3662" t="str">
        <f>_xlfn.CONCAT('Sample Select backend'!$F$4,ROW(AP3662))</f>
        <v>AF3662</v>
      </c>
      <c r="AQ3662" t="str">
        <f>_xlfn.CONCAT('Sample Select backend'!$I$10,ROW(AQ3662))</f>
        <v>R3662</v>
      </c>
      <c r="AR3662" t="str">
        <f>_xlfn.CONCAT('Sample Select backend'!$M$4,ROW(AR3662))</f>
        <v>AK3662</v>
      </c>
      <c r="AS3662" t="str">
        <f t="shared" si="1293"/>
        <v>Turks and Caicos</v>
      </c>
      <c r="AT3662" s="9">
        <f t="shared" si="1294"/>
        <v>25</v>
      </c>
      <c r="AU3662">
        <f t="shared" si="1295"/>
        <v>0</v>
      </c>
      <c r="AV3662" s="9">
        <v>1</v>
      </c>
    </row>
    <row r="3663" spans="1:48" x14ac:dyDescent="0.35">
      <c r="A3663" t="s">
        <v>172</v>
      </c>
      <c r="B3663">
        <v>6</v>
      </c>
      <c r="C3663">
        <v>28</v>
      </c>
      <c r="D3663" t="s">
        <v>2252</v>
      </c>
      <c r="E3663">
        <v>-1</v>
      </c>
      <c r="F3663">
        <v>2</v>
      </c>
      <c r="G3663">
        <v>2</v>
      </c>
      <c r="H3663">
        <v>-1</v>
      </c>
      <c r="I3663">
        <v>2</v>
      </c>
      <c r="J3663">
        <v>2</v>
      </c>
      <c r="K3663">
        <v>2</v>
      </c>
      <c r="L3663">
        <v>2</v>
      </c>
      <c r="M3663">
        <v>1</v>
      </c>
      <c r="N3663" t="s">
        <v>2771</v>
      </c>
      <c r="O3663" t="s">
        <v>2801</v>
      </c>
      <c r="P3663" t="s">
        <v>2808</v>
      </c>
      <c r="Q3663" t="s">
        <v>2813</v>
      </c>
      <c r="R3663">
        <v>0</v>
      </c>
      <c r="S3663" t="s">
        <v>202</v>
      </c>
      <c r="T3663" t="s">
        <v>202</v>
      </c>
      <c r="U3663" t="s">
        <v>202</v>
      </c>
      <c r="V3663">
        <f t="shared" si="1296"/>
        <v>0</v>
      </c>
      <c r="W3663">
        <f t="shared" si="1297"/>
        <v>1</v>
      </c>
      <c r="X3663">
        <f t="shared" si="1298"/>
        <v>1</v>
      </c>
      <c r="Y3663">
        <f t="shared" si="1299"/>
        <v>0</v>
      </c>
      <c r="Z3663">
        <f t="shared" si="1300"/>
        <v>1</v>
      </c>
      <c r="AA3663">
        <f t="shared" si="1301"/>
        <v>1</v>
      </c>
      <c r="AB3663">
        <f t="shared" si="1302"/>
        <v>1</v>
      </c>
      <c r="AC3663">
        <f t="shared" si="1303"/>
        <v>1</v>
      </c>
      <c r="AD3663">
        <f t="shared" si="1304"/>
        <v>1</v>
      </c>
      <c r="AE3663" s="4" t="s">
        <v>2828</v>
      </c>
      <c r="AF3663" s="9" t="s">
        <v>2829</v>
      </c>
      <c r="AG3663">
        <v>0</v>
      </c>
      <c r="AH3663">
        <v>0</v>
      </c>
      <c r="AI3663">
        <v>0</v>
      </c>
      <c r="AJ3663">
        <v>1</v>
      </c>
      <c r="AK3663" s="9" t="s">
        <v>2840</v>
      </c>
      <c r="AL3663">
        <f t="shared" si="1292"/>
        <v>0</v>
      </c>
      <c r="AM3663">
        <f>IF(AND(INDIRECT(AN3663)='Sample Select backend'!$C$2,INDIRECT(AO3663)=1,INDIRECT(AP3663)='Sample Select backend'!$F$2,INDIRECT(AQ3663)=1,INDIRECT(AR3663)='Sample Select backend'!$M$2),1,0)</f>
        <v>0</v>
      </c>
      <c r="AN3663" t="str">
        <f>_xlfn.CONCAT('Sample Select backend'!$C$4,ROW(AN3663))</f>
        <v>AE3663</v>
      </c>
      <c r="AO3663" s="9" t="str">
        <f>_xlfn.CONCAT('Sample Select backend'!$J$2,ROW(AO3663))</f>
        <v>AJ3663</v>
      </c>
      <c r="AP3663" t="str">
        <f>_xlfn.CONCAT('Sample Select backend'!$F$4,ROW(AP3663))</f>
        <v>AF3663</v>
      </c>
      <c r="AQ3663" t="str">
        <f>_xlfn.CONCAT('Sample Select backend'!$I$10,ROW(AQ3663))</f>
        <v>R3663</v>
      </c>
      <c r="AR3663" t="str">
        <f>_xlfn.CONCAT('Sample Select backend'!$M$4,ROW(AR3663))</f>
        <v>AK3663</v>
      </c>
      <c r="AS3663" t="str">
        <f t="shared" si="1293"/>
        <v>Turks and Caicos</v>
      </c>
      <c r="AT3663" s="9">
        <f t="shared" si="1294"/>
        <v>28</v>
      </c>
      <c r="AU3663">
        <f t="shared" si="1295"/>
        <v>0</v>
      </c>
      <c r="AV3663" s="9">
        <v>1</v>
      </c>
    </row>
    <row r="3664" spans="1:48" x14ac:dyDescent="0.35">
      <c r="A3664" t="s">
        <v>182</v>
      </c>
      <c r="B3664">
        <v>5</v>
      </c>
      <c r="C3664" t="s">
        <v>204</v>
      </c>
      <c r="D3664" t="s">
        <v>2371</v>
      </c>
      <c r="E3664">
        <v>1</v>
      </c>
      <c r="F3664">
        <v>-2</v>
      </c>
      <c r="G3664">
        <v>-2</v>
      </c>
      <c r="H3664">
        <v>-1</v>
      </c>
      <c r="J3664">
        <v>2</v>
      </c>
      <c r="K3664">
        <v>1</v>
      </c>
      <c r="L3664">
        <v>1</v>
      </c>
      <c r="M3664">
        <v>1</v>
      </c>
      <c r="N3664" t="s">
        <v>2781</v>
      </c>
      <c r="O3664" t="s">
        <v>2805</v>
      </c>
      <c r="P3664" t="s">
        <v>2809</v>
      </c>
      <c r="Q3664" t="s">
        <v>2816</v>
      </c>
      <c r="R3664">
        <v>0</v>
      </c>
      <c r="S3664">
        <v>-0.5</v>
      </c>
      <c r="T3664" t="s">
        <v>202</v>
      </c>
      <c r="U3664" t="s">
        <v>202</v>
      </c>
      <c r="V3664">
        <f t="shared" si="1296"/>
        <v>1</v>
      </c>
      <c r="W3664">
        <f t="shared" si="1297"/>
        <v>0</v>
      </c>
      <c r="X3664">
        <f t="shared" si="1298"/>
        <v>0</v>
      </c>
      <c r="Y3664">
        <f t="shared" si="1299"/>
        <v>0</v>
      </c>
      <c r="Z3664">
        <f t="shared" si="1300"/>
        <v>-1</v>
      </c>
      <c r="AA3664">
        <f t="shared" si="1301"/>
        <v>1</v>
      </c>
      <c r="AB3664">
        <f t="shared" si="1302"/>
        <v>1</v>
      </c>
      <c r="AC3664">
        <f t="shared" si="1303"/>
        <v>1</v>
      </c>
      <c r="AD3664">
        <f t="shared" si="1304"/>
        <v>1</v>
      </c>
      <c r="AE3664" s="4" t="s">
        <v>2828</v>
      </c>
      <c r="AF3664" s="9" t="s">
        <v>2829</v>
      </c>
      <c r="AG3664">
        <v>1</v>
      </c>
      <c r="AH3664">
        <v>0</v>
      </c>
      <c r="AI3664">
        <v>0</v>
      </c>
      <c r="AJ3664">
        <v>1</v>
      </c>
      <c r="AK3664" s="9" t="s">
        <v>2840</v>
      </c>
      <c r="AL3664">
        <f t="shared" si="1292"/>
        <v>0</v>
      </c>
      <c r="AM3664">
        <f>IF(AND(INDIRECT(AN3664)='Sample Select backend'!$C$2,INDIRECT(AO3664)=1,INDIRECT(AP3664)='Sample Select backend'!$F$2,INDIRECT(AQ3664)=1,INDIRECT(AR3664)='Sample Select backend'!$M$2),1,0)</f>
        <v>0</v>
      </c>
      <c r="AN3664" t="str">
        <f>_xlfn.CONCAT('Sample Select backend'!$C$4,ROW(AN3664))</f>
        <v>AE3664</v>
      </c>
      <c r="AO3664" s="9" t="str">
        <f>_xlfn.CONCAT('Sample Select backend'!$J$2,ROW(AO3664))</f>
        <v>AJ3664</v>
      </c>
      <c r="AP3664" t="str">
        <f>_xlfn.CONCAT('Sample Select backend'!$F$4,ROW(AP3664))</f>
        <v>AF3664</v>
      </c>
      <c r="AQ3664" t="str">
        <f>_xlfn.CONCAT('Sample Select backend'!$I$10,ROW(AQ3664))</f>
        <v>R3664</v>
      </c>
      <c r="AR3664" t="str">
        <f>_xlfn.CONCAT('Sample Select backend'!$M$4,ROW(AR3664))</f>
        <v>AK3664</v>
      </c>
      <c r="AS3664" t="str">
        <f t="shared" si="1293"/>
        <v>Tuvalu</v>
      </c>
      <c r="AT3664" s="9" t="str">
        <f t="shared" si="1294"/>
        <v>General</v>
      </c>
      <c r="AU3664">
        <f t="shared" si="1295"/>
        <v>1</v>
      </c>
      <c r="AV3664" s="9">
        <v>1</v>
      </c>
    </row>
    <row r="3665" spans="1:48" x14ac:dyDescent="0.35">
      <c r="A3665" t="s">
        <v>182</v>
      </c>
      <c r="B3665">
        <v>5</v>
      </c>
      <c r="C3665" t="s">
        <v>204</v>
      </c>
      <c r="D3665" t="s">
        <v>2373</v>
      </c>
      <c r="E3665">
        <v>1</v>
      </c>
      <c r="F3665">
        <v>-2</v>
      </c>
      <c r="G3665">
        <v>-2</v>
      </c>
      <c r="H3665">
        <v>-1</v>
      </c>
      <c r="I3665">
        <v>-2</v>
      </c>
      <c r="J3665">
        <v>1</v>
      </c>
      <c r="K3665">
        <v>1</v>
      </c>
      <c r="L3665">
        <v>1</v>
      </c>
      <c r="M3665">
        <v>1</v>
      </c>
      <c r="N3665" t="s">
        <v>2781</v>
      </c>
      <c r="O3665" t="s">
        <v>2805</v>
      </c>
      <c r="P3665" t="s">
        <v>2809</v>
      </c>
      <c r="Q3665" t="s">
        <v>2816</v>
      </c>
      <c r="R3665">
        <v>0</v>
      </c>
      <c r="S3665">
        <v>-0.5</v>
      </c>
      <c r="T3665" t="s">
        <v>202</v>
      </c>
      <c r="U3665" t="s">
        <v>202</v>
      </c>
      <c r="V3665">
        <f t="shared" si="1296"/>
        <v>1</v>
      </c>
      <c r="W3665">
        <f t="shared" si="1297"/>
        <v>0</v>
      </c>
      <c r="X3665">
        <f t="shared" si="1298"/>
        <v>0</v>
      </c>
      <c r="Y3665">
        <f t="shared" si="1299"/>
        <v>0</v>
      </c>
      <c r="Z3665">
        <f t="shared" si="1300"/>
        <v>0</v>
      </c>
      <c r="AA3665">
        <f t="shared" si="1301"/>
        <v>1</v>
      </c>
      <c r="AB3665">
        <f t="shared" si="1302"/>
        <v>1</v>
      </c>
      <c r="AC3665">
        <f t="shared" si="1303"/>
        <v>1</v>
      </c>
      <c r="AD3665">
        <f t="shared" si="1304"/>
        <v>1</v>
      </c>
      <c r="AE3665" s="4" t="s">
        <v>2828</v>
      </c>
      <c r="AF3665" s="9" t="s">
        <v>2829</v>
      </c>
      <c r="AG3665">
        <v>1</v>
      </c>
      <c r="AH3665">
        <v>0</v>
      </c>
      <c r="AI3665">
        <v>0</v>
      </c>
      <c r="AJ3665">
        <v>1</v>
      </c>
      <c r="AK3665" s="9" t="s">
        <v>2840</v>
      </c>
      <c r="AL3665">
        <f t="shared" si="1292"/>
        <v>0</v>
      </c>
      <c r="AM3665">
        <f>IF(AND(INDIRECT(AN3665)='Sample Select backend'!$C$2,INDIRECT(AO3665)=1,INDIRECT(AP3665)='Sample Select backend'!$F$2,INDIRECT(AQ3665)=1,INDIRECT(AR3665)='Sample Select backend'!$M$2),1,0)</f>
        <v>0</v>
      </c>
      <c r="AN3665" t="str">
        <f>_xlfn.CONCAT('Sample Select backend'!$C$4,ROW(AN3665))</f>
        <v>AE3665</v>
      </c>
      <c r="AO3665" s="9" t="str">
        <f>_xlfn.CONCAT('Sample Select backend'!$J$2,ROW(AO3665))</f>
        <v>AJ3665</v>
      </c>
      <c r="AP3665" t="str">
        <f>_xlfn.CONCAT('Sample Select backend'!$F$4,ROW(AP3665))</f>
        <v>AF3665</v>
      </c>
      <c r="AQ3665" t="str">
        <f>_xlfn.CONCAT('Sample Select backend'!$I$10,ROW(AQ3665))</f>
        <v>R3665</v>
      </c>
      <c r="AR3665" t="str">
        <f>_xlfn.CONCAT('Sample Select backend'!$M$4,ROW(AR3665))</f>
        <v>AK3665</v>
      </c>
      <c r="AS3665" t="str">
        <f t="shared" si="1293"/>
        <v>Tuvalu</v>
      </c>
      <c r="AT3665" s="9" t="str">
        <f t="shared" si="1294"/>
        <v>General</v>
      </c>
      <c r="AU3665">
        <f t="shared" si="1295"/>
        <v>0</v>
      </c>
      <c r="AV3665" s="9">
        <v>1</v>
      </c>
    </row>
    <row r="3666" spans="1:48" x14ac:dyDescent="0.35">
      <c r="A3666" t="s">
        <v>182</v>
      </c>
      <c r="B3666">
        <v>6</v>
      </c>
      <c r="C3666">
        <v>25</v>
      </c>
      <c r="D3666" t="s">
        <v>2372</v>
      </c>
      <c r="E3666">
        <v>-1</v>
      </c>
      <c r="F3666">
        <v>1</v>
      </c>
      <c r="G3666">
        <v>1</v>
      </c>
      <c r="H3666">
        <v>-1</v>
      </c>
      <c r="I3666">
        <v>-2</v>
      </c>
      <c r="J3666">
        <v>1</v>
      </c>
      <c r="K3666">
        <v>1</v>
      </c>
      <c r="L3666">
        <v>2</v>
      </c>
      <c r="M3666">
        <v>1</v>
      </c>
      <c r="N3666" t="s">
        <v>2781</v>
      </c>
      <c r="O3666" t="s">
        <v>2805</v>
      </c>
      <c r="P3666" t="s">
        <v>2809</v>
      </c>
      <c r="Q3666" t="s">
        <v>2816</v>
      </c>
      <c r="R3666">
        <v>0</v>
      </c>
      <c r="S3666">
        <v>-0.5</v>
      </c>
      <c r="T3666" t="s">
        <v>202</v>
      </c>
      <c r="U3666" t="s">
        <v>202</v>
      </c>
      <c r="V3666">
        <f t="shared" si="1296"/>
        <v>0</v>
      </c>
      <c r="W3666">
        <f t="shared" si="1297"/>
        <v>1</v>
      </c>
      <c r="X3666">
        <f t="shared" si="1298"/>
        <v>1</v>
      </c>
      <c r="Y3666">
        <f t="shared" si="1299"/>
        <v>0</v>
      </c>
      <c r="Z3666">
        <f t="shared" si="1300"/>
        <v>0</v>
      </c>
      <c r="AA3666">
        <f t="shared" si="1301"/>
        <v>1</v>
      </c>
      <c r="AB3666">
        <f t="shared" si="1302"/>
        <v>1</v>
      </c>
      <c r="AC3666">
        <f t="shared" si="1303"/>
        <v>1</v>
      </c>
      <c r="AD3666">
        <f t="shared" si="1304"/>
        <v>1</v>
      </c>
      <c r="AE3666" s="4" t="s">
        <v>2828</v>
      </c>
      <c r="AF3666" s="9" t="s">
        <v>2829</v>
      </c>
      <c r="AG3666">
        <v>1</v>
      </c>
      <c r="AH3666">
        <v>0</v>
      </c>
      <c r="AI3666">
        <v>0</v>
      </c>
      <c r="AJ3666">
        <v>1</v>
      </c>
      <c r="AK3666" s="9" t="s">
        <v>2840</v>
      </c>
      <c r="AL3666">
        <f t="shared" si="1292"/>
        <v>0</v>
      </c>
      <c r="AM3666">
        <f>IF(AND(INDIRECT(AN3666)='Sample Select backend'!$C$2,INDIRECT(AO3666)=1,INDIRECT(AP3666)='Sample Select backend'!$F$2,INDIRECT(AQ3666)=1,INDIRECT(AR3666)='Sample Select backend'!$M$2),1,0)</f>
        <v>0</v>
      </c>
      <c r="AN3666" t="str">
        <f>_xlfn.CONCAT('Sample Select backend'!$C$4,ROW(AN3666))</f>
        <v>AE3666</v>
      </c>
      <c r="AO3666" s="9" t="str">
        <f>_xlfn.CONCAT('Sample Select backend'!$J$2,ROW(AO3666))</f>
        <v>AJ3666</v>
      </c>
      <c r="AP3666" t="str">
        <f>_xlfn.CONCAT('Sample Select backend'!$F$4,ROW(AP3666))</f>
        <v>AF3666</v>
      </c>
      <c r="AQ3666" t="str">
        <f>_xlfn.CONCAT('Sample Select backend'!$I$10,ROW(AQ3666))</f>
        <v>R3666</v>
      </c>
      <c r="AR3666" t="str">
        <f>_xlfn.CONCAT('Sample Select backend'!$M$4,ROW(AR3666))</f>
        <v>AK3666</v>
      </c>
      <c r="AS3666" t="str">
        <f t="shared" si="1293"/>
        <v>Tuvalu</v>
      </c>
      <c r="AT3666" s="9">
        <f t="shared" si="1294"/>
        <v>25</v>
      </c>
      <c r="AU3666">
        <f t="shared" si="1295"/>
        <v>0</v>
      </c>
      <c r="AV3666" s="9">
        <v>1</v>
      </c>
    </row>
    <row r="3667" spans="1:48" x14ac:dyDescent="0.35">
      <c r="A3667" t="s">
        <v>184</v>
      </c>
      <c r="B3667">
        <v>1</v>
      </c>
      <c r="C3667" t="s">
        <v>206</v>
      </c>
      <c r="D3667" t="s">
        <v>2391</v>
      </c>
      <c r="E3667">
        <v>-2</v>
      </c>
      <c r="F3667">
        <v>2</v>
      </c>
      <c r="G3667">
        <v>-2</v>
      </c>
      <c r="H3667">
        <v>-1</v>
      </c>
      <c r="I3667">
        <v>-2</v>
      </c>
      <c r="J3667">
        <v>2</v>
      </c>
      <c r="K3667">
        <v>1</v>
      </c>
      <c r="L3667">
        <v>2</v>
      </c>
      <c r="M3667">
        <v>1</v>
      </c>
      <c r="N3667" t="s">
        <v>2783</v>
      </c>
      <c r="O3667" t="s">
        <v>2803</v>
      </c>
      <c r="P3667" t="s">
        <v>2809</v>
      </c>
      <c r="Q3667" t="s">
        <v>2814</v>
      </c>
      <c r="R3667">
        <v>0</v>
      </c>
      <c r="S3667">
        <v>2.91</v>
      </c>
      <c r="T3667">
        <v>-4.5199999999999996</v>
      </c>
      <c r="U3667">
        <v>41.11</v>
      </c>
      <c r="V3667">
        <f t="shared" si="1296"/>
        <v>0</v>
      </c>
      <c r="W3667">
        <f t="shared" si="1297"/>
        <v>1</v>
      </c>
      <c r="X3667">
        <f t="shared" si="1298"/>
        <v>0</v>
      </c>
      <c r="Y3667">
        <f t="shared" si="1299"/>
        <v>0</v>
      </c>
      <c r="Z3667">
        <f t="shared" si="1300"/>
        <v>0</v>
      </c>
      <c r="AA3667">
        <f t="shared" si="1301"/>
        <v>1</v>
      </c>
      <c r="AB3667">
        <f t="shared" si="1302"/>
        <v>1</v>
      </c>
      <c r="AC3667">
        <f t="shared" si="1303"/>
        <v>1</v>
      </c>
      <c r="AD3667">
        <f t="shared" si="1304"/>
        <v>1</v>
      </c>
      <c r="AE3667" s="4" t="s">
        <v>2828</v>
      </c>
      <c r="AF3667" s="9" t="s">
        <v>2829</v>
      </c>
      <c r="AG3667">
        <v>1</v>
      </c>
      <c r="AH3667">
        <v>0</v>
      </c>
      <c r="AI3667">
        <v>0</v>
      </c>
      <c r="AJ3667">
        <v>1</v>
      </c>
      <c r="AK3667" s="9" t="s">
        <v>2840</v>
      </c>
      <c r="AL3667">
        <f t="shared" si="1292"/>
        <v>0</v>
      </c>
      <c r="AM3667">
        <f>IF(AND(INDIRECT(AN3667)='Sample Select backend'!$C$2,INDIRECT(AO3667)=1,INDIRECT(AP3667)='Sample Select backend'!$F$2,INDIRECT(AQ3667)=1,INDIRECT(AR3667)='Sample Select backend'!$M$2),1,0)</f>
        <v>0</v>
      </c>
      <c r="AN3667" t="str">
        <f>_xlfn.CONCAT('Sample Select backend'!$C$4,ROW(AN3667))</f>
        <v>AE3667</v>
      </c>
      <c r="AO3667" s="9" t="str">
        <f>_xlfn.CONCAT('Sample Select backend'!$J$2,ROW(AO3667))</f>
        <v>AJ3667</v>
      </c>
      <c r="AP3667" t="str">
        <f>_xlfn.CONCAT('Sample Select backend'!$F$4,ROW(AP3667))</f>
        <v>AF3667</v>
      </c>
      <c r="AQ3667" t="str">
        <f>_xlfn.CONCAT('Sample Select backend'!$I$10,ROW(AQ3667))</f>
        <v>R3667</v>
      </c>
      <c r="AR3667" t="str">
        <f>_xlfn.CONCAT('Sample Select backend'!$M$4,ROW(AR3667))</f>
        <v>AK3667</v>
      </c>
      <c r="AS3667" t="str">
        <f t="shared" si="1293"/>
        <v>Uganda</v>
      </c>
      <c r="AT3667" s="9" t="str">
        <f t="shared" si="1294"/>
        <v>Tax exemption/waiver/suspension</v>
      </c>
      <c r="AU3667">
        <f t="shared" si="1295"/>
        <v>1</v>
      </c>
      <c r="AV3667" s="9">
        <v>1</v>
      </c>
    </row>
    <row r="3668" spans="1:48" x14ac:dyDescent="0.35">
      <c r="A3668" t="s">
        <v>184</v>
      </c>
      <c r="B3668">
        <v>6</v>
      </c>
      <c r="C3668">
        <v>25</v>
      </c>
      <c r="D3668" t="s">
        <v>2394</v>
      </c>
      <c r="E3668">
        <v>2</v>
      </c>
      <c r="F3668">
        <v>2</v>
      </c>
      <c r="G3668">
        <v>-2</v>
      </c>
      <c r="H3668">
        <v>-1</v>
      </c>
      <c r="I3668">
        <v>2</v>
      </c>
      <c r="J3668">
        <v>-2</v>
      </c>
      <c r="K3668">
        <v>2</v>
      </c>
      <c r="L3668">
        <v>-2</v>
      </c>
      <c r="M3668">
        <v>1</v>
      </c>
      <c r="N3668" t="s">
        <v>2783</v>
      </c>
      <c r="O3668" t="s">
        <v>2803</v>
      </c>
      <c r="P3668" t="s">
        <v>2809</v>
      </c>
      <c r="Q3668" t="s">
        <v>2814</v>
      </c>
      <c r="R3668">
        <v>0</v>
      </c>
      <c r="S3668">
        <v>2.91</v>
      </c>
      <c r="T3668">
        <v>-4.5199999999999996</v>
      </c>
      <c r="U3668">
        <v>41.11</v>
      </c>
      <c r="V3668">
        <f t="shared" si="1296"/>
        <v>1</v>
      </c>
      <c r="W3668">
        <f t="shared" si="1297"/>
        <v>1</v>
      </c>
      <c r="X3668">
        <f t="shared" si="1298"/>
        <v>0</v>
      </c>
      <c r="Y3668">
        <f t="shared" si="1299"/>
        <v>0</v>
      </c>
      <c r="Z3668">
        <f t="shared" si="1300"/>
        <v>1</v>
      </c>
      <c r="AA3668">
        <f t="shared" si="1301"/>
        <v>0</v>
      </c>
      <c r="AB3668">
        <f t="shared" si="1302"/>
        <v>1</v>
      </c>
      <c r="AC3668">
        <f t="shared" si="1303"/>
        <v>0</v>
      </c>
      <c r="AD3668">
        <f t="shared" si="1304"/>
        <v>1</v>
      </c>
      <c r="AE3668" s="4" t="s">
        <v>2828</v>
      </c>
      <c r="AF3668" s="9" t="s">
        <v>2829</v>
      </c>
      <c r="AG3668">
        <v>1</v>
      </c>
      <c r="AH3668">
        <v>0</v>
      </c>
      <c r="AI3668">
        <v>0</v>
      </c>
      <c r="AJ3668">
        <v>1</v>
      </c>
      <c r="AK3668" s="9" t="s">
        <v>2840</v>
      </c>
      <c r="AL3668">
        <f t="shared" si="1292"/>
        <v>0</v>
      </c>
      <c r="AM3668">
        <f>IF(AND(INDIRECT(AN3668)='Sample Select backend'!$C$2,INDIRECT(AO3668)=1,INDIRECT(AP3668)='Sample Select backend'!$F$2,INDIRECT(AQ3668)=1,INDIRECT(AR3668)='Sample Select backend'!$M$2),1,0)</f>
        <v>0</v>
      </c>
      <c r="AN3668" t="str">
        <f>_xlfn.CONCAT('Sample Select backend'!$C$4,ROW(AN3668))</f>
        <v>AE3668</v>
      </c>
      <c r="AO3668" s="9" t="str">
        <f>_xlfn.CONCAT('Sample Select backend'!$J$2,ROW(AO3668))</f>
        <v>AJ3668</v>
      </c>
      <c r="AP3668" t="str">
        <f>_xlfn.CONCAT('Sample Select backend'!$F$4,ROW(AP3668))</f>
        <v>AF3668</v>
      </c>
      <c r="AQ3668" t="str">
        <f>_xlfn.CONCAT('Sample Select backend'!$I$10,ROW(AQ3668))</f>
        <v>R3668</v>
      </c>
      <c r="AR3668" t="str">
        <f>_xlfn.CONCAT('Sample Select backend'!$M$4,ROW(AR3668))</f>
        <v>AK3668</v>
      </c>
      <c r="AS3668" t="str">
        <f t="shared" si="1293"/>
        <v>Uganda</v>
      </c>
      <c r="AT3668" s="9">
        <f t="shared" si="1294"/>
        <v>25</v>
      </c>
      <c r="AU3668">
        <f t="shared" si="1295"/>
        <v>0</v>
      </c>
      <c r="AV3668" s="9">
        <v>1</v>
      </c>
    </row>
    <row r="3669" spans="1:48" x14ac:dyDescent="0.35">
      <c r="A3669" t="s">
        <v>184</v>
      </c>
      <c r="B3669">
        <v>7</v>
      </c>
      <c r="C3669">
        <v>30</v>
      </c>
      <c r="D3669" t="s">
        <v>2395</v>
      </c>
      <c r="E3669">
        <v>2</v>
      </c>
      <c r="F3669">
        <v>2</v>
      </c>
      <c r="G3669">
        <v>2</v>
      </c>
      <c r="H3669">
        <v>2</v>
      </c>
      <c r="I3669">
        <v>2</v>
      </c>
      <c r="M3669">
        <v>1</v>
      </c>
      <c r="N3669" t="s">
        <v>2783</v>
      </c>
      <c r="O3669" t="s">
        <v>2803</v>
      </c>
      <c r="P3669" t="s">
        <v>2809</v>
      </c>
      <c r="Q3669" t="s">
        <v>2814</v>
      </c>
      <c r="R3669">
        <v>0</v>
      </c>
      <c r="S3669">
        <v>2.91</v>
      </c>
      <c r="T3669">
        <v>-4.5199999999999996</v>
      </c>
      <c r="U3669">
        <v>41.11</v>
      </c>
      <c r="V3669">
        <f t="shared" si="1296"/>
        <v>1</v>
      </c>
      <c r="W3669">
        <f t="shared" si="1297"/>
        <v>1</v>
      </c>
      <c r="X3669">
        <f t="shared" si="1298"/>
        <v>1</v>
      </c>
      <c r="Y3669">
        <f t="shared" si="1299"/>
        <v>1</v>
      </c>
      <c r="Z3669">
        <f t="shared" si="1300"/>
        <v>1</v>
      </c>
      <c r="AA3669">
        <f t="shared" si="1301"/>
        <v>-1</v>
      </c>
      <c r="AB3669">
        <f t="shared" si="1302"/>
        <v>-1</v>
      </c>
      <c r="AC3669">
        <f t="shared" si="1303"/>
        <v>-1</v>
      </c>
      <c r="AD3669">
        <f t="shared" si="1304"/>
        <v>1</v>
      </c>
      <c r="AE3669" s="4" t="s">
        <v>2828</v>
      </c>
      <c r="AF3669" s="9" t="s">
        <v>2829</v>
      </c>
      <c r="AG3669">
        <v>1</v>
      </c>
      <c r="AH3669">
        <v>0</v>
      </c>
      <c r="AI3669">
        <v>0</v>
      </c>
      <c r="AJ3669">
        <v>1</v>
      </c>
      <c r="AK3669" s="9" t="s">
        <v>2840</v>
      </c>
      <c r="AL3669">
        <f t="shared" si="1292"/>
        <v>0</v>
      </c>
      <c r="AM3669">
        <f>IF(AND(INDIRECT(AN3669)='Sample Select backend'!$C$2,INDIRECT(AO3669)=1,INDIRECT(AP3669)='Sample Select backend'!$F$2,INDIRECT(AQ3669)=1,INDIRECT(AR3669)='Sample Select backend'!$M$2),1,0)</f>
        <v>0</v>
      </c>
      <c r="AN3669" t="str">
        <f>_xlfn.CONCAT('Sample Select backend'!$C$4,ROW(AN3669))</f>
        <v>AE3669</v>
      </c>
      <c r="AO3669" s="9" t="str">
        <f>_xlfn.CONCAT('Sample Select backend'!$J$2,ROW(AO3669))</f>
        <v>AJ3669</v>
      </c>
      <c r="AP3669" t="str">
        <f>_xlfn.CONCAT('Sample Select backend'!$F$4,ROW(AP3669))</f>
        <v>AF3669</v>
      </c>
      <c r="AQ3669" t="str">
        <f>_xlfn.CONCAT('Sample Select backend'!$I$10,ROW(AQ3669))</f>
        <v>R3669</v>
      </c>
      <c r="AR3669" t="str">
        <f>_xlfn.CONCAT('Sample Select backend'!$M$4,ROW(AR3669))</f>
        <v>AK3669</v>
      </c>
      <c r="AS3669" t="str">
        <f t="shared" si="1293"/>
        <v>Uganda</v>
      </c>
      <c r="AT3669" s="9">
        <f t="shared" si="1294"/>
        <v>30</v>
      </c>
      <c r="AU3669">
        <f t="shared" si="1295"/>
        <v>0</v>
      </c>
      <c r="AV3669" s="9">
        <v>1</v>
      </c>
    </row>
    <row r="3670" spans="1:48" x14ac:dyDescent="0.35">
      <c r="A3670" t="s">
        <v>184</v>
      </c>
      <c r="B3670">
        <v>9</v>
      </c>
      <c r="C3670">
        <v>34</v>
      </c>
      <c r="D3670" t="s">
        <v>2397</v>
      </c>
      <c r="E3670">
        <v>2</v>
      </c>
      <c r="F3670">
        <v>2</v>
      </c>
      <c r="G3670">
        <v>2</v>
      </c>
      <c r="H3670">
        <v>-1</v>
      </c>
      <c r="I3670">
        <v>2</v>
      </c>
      <c r="J3670">
        <v>2</v>
      </c>
      <c r="K3670">
        <v>2</v>
      </c>
      <c r="L3670">
        <v>2</v>
      </c>
      <c r="M3670">
        <v>1</v>
      </c>
      <c r="N3670" t="s">
        <v>2783</v>
      </c>
      <c r="O3670" t="s">
        <v>2803</v>
      </c>
      <c r="P3670" t="s">
        <v>2809</v>
      </c>
      <c r="Q3670" t="s">
        <v>2814</v>
      </c>
      <c r="R3670">
        <v>0</v>
      </c>
      <c r="S3670">
        <v>2.91</v>
      </c>
      <c r="T3670">
        <v>-4.5199999999999996</v>
      </c>
      <c r="U3670">
        <v>41.11</v>
      </c>
      <c r="V3670">
        <f t="shared" si="1296"/>
        <v>1</v>
      </c>
      <c r="W3670">
        <f t="shared" si="1297"/>
        <v>1</v>
      </c>
      <c r="X3670">
        <f t="shared" si="1298"/>
        <v>1</v>
      </c>
      <c r="Y3670">
        <f t="shared" si="1299"/>
        <v>0</v>
      </c>
      <c r="Z3670">
        <f t="shared" si="1300"/>
        <v>1</v>
      </c>
      <c r="AA3670">
        <f t="shared" si="1301"/>
        <v>1</v>
      </c>
      <c r="AB3670">
        <f t="shared" si="1302"/>
        <v>1</v>
      </c>
      <c r="AC3670">
        <f t="shared" si="1303"/>
        <v>1</v>
      </c>
      <c r="AD3670">
        <f t="shared" si="1304"/>
        <v>1</v>
      </c>
      <c r="AE3670" s="4" t="s">
        <v>2828</v>
      </c>
      <c r="AF3670" s="9" t="s">
        <v>2829</v>
      </c>
      <c r="AG3670">
        <v>1</v>
      </c>
      <c r="AH3670">
        <v>0</v>
      </c>
      <c r="AI3670">
        <v>0</v>
      </c>
      <c r="AJ3670">
        <v>1</v>
      </c>
      <c r="AK3670" s="9" t="s">
        <v>2840</v>
      </c>
      <c r="AL3670">
        <f t="shared" si="1292"/>
        <v>0</v>
      </c>
      <c r="AM3670">
        <f>IF(AND(INDIRECT(AN3670)='Sample Select backend'!$C$2,INDIRECT(AO3670)=1,INDIRECT(AP3670)='Sample Select backend'!$F$2,INDIRECT(AQ3670)=1,INDIRECT(AR3670)='Sample Select backend'!$M$2),1,0)</f>
        <v>0</v>
      </c>
      <c r="AN3670" t="str">
        <f>_xlfn.CONCAT('Sample Select backend'!$C$4,ROW(AN3670))</f>
        <v>AE3670</v>
      </c>
      <c r="AO3670" s="9" t="str">
        <f>_xlfn.CONCAT('Sample Select backend'!$J$2,ROW(AO3670))</f>
        <v>AJ3670</v>
      </c>
      <c r="AP3670" t="str">
        <f>_xlfn.CONCAT('Sample Select backend'!$F$4,ROW(AP3670))</f>
        <v>AF3670</v>
      </c>
      <c r="AQ3670" t="str">
        <f>_xlfn.CONCAT('Sample Select backend'!$I$10,ROW(AQ3670))</f>
        <v>R3670</v>
      </c>
      <c r="AR3670" t="str">
        <f>_xlfn.CONCAT('Sample Select backend'!$M$4,ROW(AR3670))</f>
        <v>AK3670</v>
      </c>
      <c r="AS3670" t="str">
        <f t="shared" si="1293"/>
        <v>Uganda</v>
      </c>
      <c r="AT3670" s="9">
        <f t="shared" si="1294"/>
        <v>34</v>
      </c>
      <c r="AU3670">
        <f t="shared" si="1295"/>
        <v>0</v>
      </c>
      <c r="AV3670" s="9">
        <v>1</v>
      </c>
    </row>
    <row r="3671" spans="1:48" x14ac:dyDescent="0.35">
      <c r="A3671" t="s">
        <v>184</v>
      </c>
      <c r="B3671">
        <v>5</v>
      </c>
      <c r="C3671" t="s">
        <v>204</v>
      </c>
      <c r="D3671" t="s">
        <v>2396</v>
      </c>
      <c r="E3671">
        <v>1</v>
      </c>
      <c r="F3671">
        <v>-2</v>
      </c>
      <c r="G3671">
        <v>-2</v>
      </c>
      <c r="H3671">
        <v>-1</v>
      </c>
      <c r="I3671">
        <v>-2</v>
      </c>
      <c r="J3671">
        <v>1</v>
      </c>
      <c r="K3671">
        <v>1</v>
      </c>
      <c r="L3671">
        <v>1</v>
      </c>
      <c r="M3671">
        <v>1</v>
      </c>
      <c r="N3671" t="s">
        <v>2783</v>
      </c>
      <c r="O3671" t="s">
        <v>2803</v>
      </c>
      <c r="P3671" t="s">
        <v>2809</v>
      </c>
      <c r="Q3671" t="s">
        <v>2814</v>
      </c>
      <c r="R3671">
        <v>0</v>
      </c>
      <c r="S3671">
        <v>2.91</v>
      </c>
      <c r="T3671">
        <v>-4.5199999999999996</v>
      </c>
      <c r="U3671">
        <v>41.11</v>
      </c>
      <c r="V3671">
        <f t="shared" si="1296"/>
        <v>1</v>
      </c>
      <c r="W3671">
        <f t="shared" si="1297"/>
        <v>0</v>
      </c>
      <c r="X3671">
        <f t="shared" si="1298"/>
        <v>0</v>
      </c>
      <c r="Y3671">
        <f t="shared" si="1299"/>
        <v>0</v>
      </c>
      <c r="Z3671">
        <f t="shared" si="1300"/>
        <v>0</v>
      </c>
      <c r="AA3671">
        <f t="shared" si="1301"/>
        <v>1</v>
      </c>
      <c r="AB3671">
        <f t="shared" si="1302"/>
        <v>1</v>
      </c>
      <c r="AC3671">
        <f t="shared" si="1303"/>
        <v>1</v>
      </c>
      <c r="AD3671">
        <f t="shared" si="1304"/>
        <v>1</v>
      </c>
      <c r="AE3671" s="4" t="s">
        <v>2828</v>
      </c>
      <c r="AF3671" s="9" t="s">
        <v>2829</v>
      </c>
      <c r="AG3671">
        <v>1</v>
      </c>
      <c r="AH3671">
        <v>0</v>
      </c>
      <c r="AI3671">
        <v>0</v>
      </c>
      <c r="AJ3671">
        <v>1</v>
      </c>
      <c r="AK3671" s="9" t="s">
        <v>2840</v>
      </c>
      <c r="AL3671">
        <f t="shared" si="1292"/>
        <v>0</v>
      </c>
      <c r="AM3671">
        <f>IF(AND(INDIRECT(AN3671)='Sample Select backend'!$C$2,INDIRECT(AO3671)=1,INDIRECT(AP3671)='Sample Select backend'!$F$2,INDIRECT(AQ3671)=1,INDIRECT(AR3671)='Sample Select backend'!$M$2),1,0)</f>
        <v>0</v>
      </c>
      <c r="AN3671" t="str">
        <f>_xlfn.CONCAT('Sample Select backend'!$C$4,ROW(AN3671))</f>
        <v>AE3671</v>
      </c>
      <c r="AO3671" s="9" t="str">
        <f>_xlfn.CONCAT('Sample Select backend'!$J$2,ROW(AO3671))</f>
        <v>AJ3671</v>
      </c>
      <c r="AP3671" t="str">
        <f>_xlfn.CONCAT('Sample Select backend'!$F$4,ROW(AP3671))</f>
        <v>AF3671</v>
      </c>
      <c r="AQ3671" t="str">
        <f>_xlfn.CONCAT('Sample Select backend'!$I$10,ROW(AQ3671))</f>
        <v>R3671</v>
      </c>
      <c r="AR3671" t="str">
        <f>_xlfn.CONCAT('Sample Select backend'!$M$4,ROW(AR3671))</f>
        <v>AK3671</v>
      </c>
      <c r="AS3671" t="str">
        <f t="shared" si="1293"/>
        <v>Uganda</v>
      </c>
      <c r="AT3671" s="9" t="str">
        <f t="shared" si="1294"/>
        <v>General</v>
      </c>
      <c r="AU3671">
        <f t="shared" si="1295"/>
        <v>0</v>
      </c>
      <c r="AV3671" s="9">
        <v>1</v>
      </c>
    </row>
    <row r="3672" spans="1:48" x14ac:dyDescent="0.35">
      <c r="A3672" t="s">
        <v>184</v>
      </c>
      <c r="B3672">
        <v>5</v>
      </c>
      <c r="C3672" t="s">
        <v>204</v>
      </c>
      <c r="D3672" t="s">
        <v>2392</v>
      </c>
      <c r="E3672">
        <v>1</v>
      </c>
      <c r="F3672">
        <v>-2</v>
      </c>
      <c r="G3672">
        <v>-2</v>
      </c>
      <c r="H3672">
        <v>-1</v>
      </c>
      <c r="I3672">
        <v>-2</v>
      </c>
      <c r="J3672">
        <v>1</v>
      </c>
      <c r="K3672">
        <v>1</v>
      </c>
      <c r="L3672">
        <v>1</v>
      </c>
      <c r="M3672">
        <v>1</v>
      </c>
      <c r="N3672" t="s">
        <v>2783</v>
      </c>
      <c r="O3672" t="s">
        <v>2803</v>
      </c>
      <c r="P3672" t="s">
        <v>2809</v>
      </c>
      <c r="Q3672" t="s">
        <v>2814</v>
      </c>
      <c r="R3672">
        <v>0</v>
      </c>
      <c r="S3672">
        <v>2.91</v>
      </c>
      <c r="T3672">
        <v>-4.5199999999999996</v>
      </c>
      <c r="U3672">
        <v>41.11</v>
      </c>
      <c r="V3672">
        <f t="shared" si="1296"/>
        <v>1</v>
      </c>
      <c r="W3672">
        <f t="shared" si="1297"/>
        <v>0</v>
      </c>
      <c r="X3672">
        <f t="shared" si="1298"/>
        <v>0</v>
      </c>
      <c r="Y3672">
        <f t="shared" si="1299"/>
        <v>0</v>
      </c>
      <c r="Z3672">
        <f t="shared" si="1300"/>
        <v>0</v>
      </c>
      <c r="AA3672">
        <f t="shared" si="1301"/>
        <v>1</v>
      </c>
      <c r="AB3672">
        <f t="shared" si="1302"/>
        <v>1</v>
      </c>
      <c r="AC3672">
        <f t="shared" si="1303"/>
        <v>1</v>
      </c>
      <c r="AD3672">
        <f t="shared" si="1304"/>
        <v>1</v>
      </c>
      <c r="AE3672" s="4" t="s">
        <v>2828</v>
      </c>
      <c r="AF3672" s="9" t="s">
        <v>2829</v>
      </c>
      <c r="AG3672">
        <v>1</v>
      </c>
      <c r="AH3672">
        <v>0</v>
      </c>
      <c r="AI3672">
        <v>0</v>
      </c>
      <c r="AJ3672">
        <v>1</v>
      </c>
      <c r="AK3672" s="9" t="s">
        <v>2840</v>
      </c>
      <c r="AL3672">
        <f t="shared" si="1292"/>
        <v>0</v>
      </c>
      <c r="AM3672">
        <f>IF(AND(INDIRECT(AN3672)='Sample Select backend'!$C$2,INDIRECT(AO3672)=1,INDIRECT(AP3672)='Sample Select backend'!$F$2,INDIRECT(AQ3672)=1,INDIRECT(AR3672)='Sample Select backend'!$M$2),1,0)</f>
        <v>0</v>
      </c>
      <c r="AN3672" t="str">
        <f>_xlfn.CONCAT('Sample Select backend'!$C$4,ROW(AN3672))</f>
        <v>AE3672</v>
      </c>
      <c r="AO3672" s="9" t="str">
        <f>_xlfn.CONCAT('Sample Select backend'!$J$2,ROW(AO3672))</f>
        <v>AJ3672</v>
      </c>
      <c r="AP3672" t="str">
        <f>_xlfn.CONCAT('Sample Select backend'!$F$4,ROW(AP3672))</f>
        <v>AF3672</v>
      </c>
      <c r="AQ3672" t="str">
        <f>_xlfn.CONCAT('Sample Select backend'!$I$10,ROW(AQ3672))</f>
        <v>R3672</v>
      </c>
      <c r="AR3672" t="str">
        <f>_xlfn.CONCAT('Sample Select backend'!$M$4,ROW(AR3672))</f>
        <v>AK3672</v>
      </c>
      <c r="AS3672" t="str">
        <f t="shared" si="1293"/>
        <v>Uganda</v>
      </c>
      <c r="AT3672" s="9" t="str">
        <f t="shared" si="1294"/>
        <v>General</v>
      </c>
      <c r="AU3672">
        <f t="shared" si="1295"/>
        <v>0</v>
      </c>
      <c r="AV3672" s="9">
        <v>1</v>
      </c>
    </row>
    <row r="3673" spans="1:48" x14ac:dyDescent="0.35">
      <c r="A3673" t="s">
        <v>184</v>
      </c>
      <c r="B3673">
        <v>6</v>
      </c>
      <c r="C3673">
        <v>28</v>
      </c>
      <c r="D3673" t="s">
        <v>2393</v>
      </c>
      <c r="E3673">
        <v>2</v>
      </c>
      <c r="F3673">
        <v>2</v>
      </c>
      <c r="G3673">
        <v>2</v>
      </c>
      <c r="H3673">
        <v>-1</v>
      </c>
      <c r="I3673">
        <v>2</v>
      </c>
      <c r="J3673">
        <v>2</v>
      </c>
      <c r="K3673">
        <v>2</v>
      </c>
      <c r="L3673">
        <v>2</v>
      </c>
      <c r="M3673">
        <v>-2</v>
      </c>
      <c r="N3673" t="s">
        <v>2783</v>
      </c>
      <c r="O3673" t="s">
        <v>2803</v>
      </c>
      <c r="P3673" t="s">
        <v>2809</v>
      </c>
      <c r="Q3673" t="s">
        <v>2814</v>
      </c>
      <c r="R3673">
        <v>0</v>
      </c>
      <c r="S3673">
        <v>2.91</v>
      </c>
      <c r="T3673">
        <v>-4.5199999999999996</v>
      </c>
      <c r="U3673">
        <v>41.11</v>
      </c>
      <c r="V3673">
        <f t="shared" si="1296"/>
        <v>1</v>
      </c>
      <c r="W3673">
        <f t="shared" si="1297"/>
        <v>1</v>
      </c>
      <c r="X3673">
        <f t="shared" si="1298"/>
        <v>1</v>
      </c>
      <c r="Y3673">
        <f t="shared" si="1299"/>
        <v>0</v>
      </c>
      <c r="Z3673">
        <f t="shared" si="1300"/>
        <v>1</v>
      </c>
      <c r="AA3673">
        <f t="shared" si="1301"/>
        <v>1</v>
      </c>
      <c r="AB3673">
        <f t="shared" si="1302"/>
        <v>1</v>
      </c>
      <c r="AC3673">
        <f t="shared" si="1303"/>
        <v>1</v>
      </c>
      <c r="AD3673">
        <f t="shared" si="1304"/>
        <v>0</v>
      </c>
      <c r="AE3673" s="4" t="s">
        <v>2828</v>
      </c>
      <c r="AF3673" s="9" t="s">
        <v>2829</v>
      </c>
      <c r="AG3673">
        <v>1</v>
      </c>
      <c r="AH3673">
        <v>0</v>
      </c>
      <c r="AI3673">
        <v>0</v>
      </c>
      <c r="AJ3673">
        <v>1</v>
      </c>
      <c r="AK3673" s="9" t="s">
        <v>2840</v>
      </c>
      <c r="AL3673">
        <f t="shared" si="1292"/>
        <v>0</v>
      </c>
      <c r="AM3673">
        <f>IF(AND(INDIRECT(AN3673)='Sample Select backend'!$C$2,INDIRECT(AO3673)=1,INDIRECT(AP3673)='Sample Select backend'!$F$2,INDIRECT(AQ3673)=1,INDIRECT(AR3673)='Sample Select backend'!$M$2),1,0)</f>
        <v>0</v>
      </c>
      <c r="AN3673" t="str">
        <f>_xlfn.CONCAT('Sample Select backend'!$C$4,ROW(AN3673))</f>
        <v>AE3673</v>
      </c>
      <c r="AO3673" s="9" t="str">
        <f>_xlfn.CONCAT('Sample Select backend'!$J$2,ROW(AO3673))</f>
        <v>AJ3673</v>
      </c>
      <c r="AP3673" t="str">
        <f>_xlfn.CONCAT('Sample Select backend'!$F$4,ROW(AP3673))</f>
        <v>AF3673</v>
      </c>
      <c r="AQ3673" t="str">
        <f>_xlfn.CONCAT('Sample Select backend'!$I$10,ROW(AQ3673))</f>
        <v>R3673</v>
      </c>
      <c r="AR3673" t="str">
        <f>_xlfn.CONCAT('Sample Select backend'!$M$4,ROW(AR3673))</f>
        <v>AK3673</v>
      </c>
      <c r="AS3673" t="str">
        <f t="shared" si="1293"/>
        <v>Uganda</v>
      </c>
      <c r="AT3673" s="9">
        <f t="shared" si="1294"/>
        <v>28</v>
      </c>
      <c r="AU3673">
        <f t="shared" si="1295"/>
        <v>0</v>
      </c>
      <c r="AV3673" s="9">
        <v>0</v>
      </c>
    </row>
    <row r="3674" spans="1:48" x14ac:dyDescent="0.35">
      <c r="A3674" t="s">
        <v>184</v>
      </c>
      <c r="B3674">
        <v>1</v>
      </c>
      <c r="C3674">
        <v>6</v>
      </c>
      <c r="D3674" t="s">
        <v>2390</v>
      </c>
      <c r="E3674">
        <v>-2</v>
      </c>
      <c r="F3674">
        <v>2</v>
      </c>
      <c r="H3674">
        <v>2</v>
      </c>
      <c r="I3674">
        <v>2</v>
      </c>
      <c r="J3674">
        <v>2</v>
      </c>
      <c r="K3674">
        <v>1</v>
      </c>
      <c r="L3674">
        <v>2</v>
      </c>
      <c r="M3674">
        <v>1</v>
      </c>
      <c r="N3674" t="s">
        <v>2783</v>
      </c>
      <c r="O3674" t="s">
        <v>2803</v>
      </c>
      <c r="P3674" t="s">
        <v>2809</v>
      </c>
      <c r="Q3674" t="s">
        <v>2814</v>
      </c>
      <c r="R3674">
        <v>0</v>
      </c>
      <c r="S3674">
        <v>2.91</v>
      </c>
      <c r="T3674">
        <v>-4.5199999999999996</v>
      </c>
      <c r="U3674">
        <v>41.11</v>
      </c>
      <c r="V3674">
        <f t="shared" si="1296"/>
        <v>0</v>
      </c>
      <c r="W3674">
        <f t="shared" si="1297"/>
        <v>1</v>
      </c>
      <c r="X3674">
        <f t="shared" si="1298"/>
        <v>-1</v>
      </c>
      <c r="Y3674">
        <f t="shared" si="1299"/>
        <v>1</v>
      </c>
      <c r="Z3674">
        <f t="shared" si="1300"/>
        <v>1</v>
      </c>
      <c r="AA3674">
        <f t="shared" si="1301"/>
        <v>1</v>
      </c>
      <c r="AB3674">
        <f t="shared" si="1302"/>
        <v>1</v>
      </c>
      <c r="AC3674">
        <f t="shared" si="1303"/>
        <v>1</v>
      </c>
      <c r="AD3674">
        <f t="shared" si="1304"/>
        <v>1</v>
      </c>
      <c r="AE3674" s="4" t="s">
        <v>2828</v>
      </c>
      <c r="AF3674" s="9" t="s">
        <v>2829</v>
      </c>
      <c r="AG3674">
        <v>1</v>
      </c>
      <c r="AH3674">
        <v>0</v>
      </c>
      <c r="AI3674">
        <v>0</v>
      </c>
      <c r="AJ3674">
        <v>1</v>
      </c>
      <c r="AK3674" s="9" t="s">
        <v>2840</v>
      </c>
      <c r="AL3674">
        <f t="shared" si="1292"/>
        <v>0</v>
      </c>
      <c r="AM3674">
        <f>IF(AND(INDIRECT(AN3674)='Sample Select backend'!$C$2,INDIRECT(AO3674)=1,INDIRECT(AP3674)='Sample Select backend'!$F$2,INDIRECT(AQ3674)=1,INDIRECT(AR3674)='Sample Select backend'!$M$2),1,0)</f>
        <v>0</v>
      </c>
      <c r="AN3674" t="str">
        <f>_xlfn.CONCAT('Sample Select backend'!$C$4,ROW(AN3674))</f>
        <v>AE3674</v>
      </c>
      <c r="AO3674" s="9" t="str">
        <f>_xlfn.CONCAT('Sample Select backend'!$J$2,ROW(AO3674))</f>
        <v>AJ3674</v>
      </c>
      <c r="AP3674" t="str">
        <f>_xlfn.CONCAT('Sample Select backend'!$F$4,ROW(AP3674))</f>
        <v>AF3674</v>
      </c>
      <c r="AQ3674" t="str">
        <f>_xlfn.CONCAT('Sample Select backend'!$I$10,ROW(AQ3674))</f>
        <v>R3674</v>
      </c>
      <c r="AR3674" t="str">
        <f>_xlfn.CONCAT('Sample Select backend'!$M$4,ROW(AR3674))</f>
        <v>AK3674</v>
      </c>
      <c r="AS3674" t="str">
        <f t="shared" si="1293"/>
        <v>Uganda</v>
      </c>
      <c r="AT3674" s="9">
        <f t="shared" si="1294"/>
        <v>6</v>
      </c>
      <c r="AU3674">
        <f t="shared" si="1295"/>
        <v>0</v>
      </c>
      <c r="AV3674" s="9">
        <v>0</v>
      </c>
    </row>
    <row r="3675" spans="1:48" x14ac:dyDescent="0.35">
      <c r="A3675" s="24" t="s">
        <v>184</v>
      </c>
      <c r="B3675" s="24">
        <v>7</v>
      </c>
      <c r="C3675" s="24">
        <v>30</v>
      </c>
      <c r="D3675" s="24" t="s">
        <v>4485</v>
      </c>
      <c r="E3675" s="24"/>
      <c r="O3675" t="s">
        <v>2803</v>
      </c>
      <c r="P3675" t="s">
        <v>2809</v>
      </c>
      <c r="Q3675" t="s">
        <v>2814</v>
      </c>
      <c r="R3675">
        <v>0</v>
      </c>
      <c r="S3675">
        <v>2.91</v>
      </c>
      <c r="T3675">
        <v>-4.5199999999999996</v>
      </c>
      <c r="U3675">
        <v>41.11</v>
      </c>
      <c r="V3675">
        <v>-1</v>
      </c>
      <c r="W3675">
        <v>-1</v>
      </c>
      <c r="X3675">
        <v>-1</v>
      </c>
      <c r="Y3675">
        <v>-1</v>
      </c>
      <c r="Z3675">
        <v>-1</v>
      </c>
      <c r="AA3675">
        <v>-1</v>
      </c>
      <c r="AB3675">
        <v>-1</v>
      </c>
      <c r="AC3675">
        <v>-1</v>
      </c>
      <c r="AD3675">
        <v>-1</v>
      </c>
      <c r="AE3675" s="4" t="s">
        <v>2828</v>
      </c>
      <c r="AF3675" s="9" t="s">
        <v>2829</v>
      </c>
      <c r="AG3675">
        <v>1</v>
      </c>
      <c r="AH3675">
        <v>0</v>
      </c>
      <c r="AI3675">
        <v>0</v>
      </c>
      <c r="AJ3675">
        <v>1</v>
      </c>
      <c r="AK3675" s="9" t="s">
        <v>2840</v>
      </c>
      <c r="AL3675">
        <f t="shared" si="1292"/>
        <v>0</v>
      </c>
      <c r="AM3675">
        <f>IF(AND(INDIRECT(AN3675)='Sample Select backend'!$C$2,INDIRECT(AO3675)=1,INDIRECT(AP3675)='Sample Select backend'!$F$2,INDIRECT(AQ3675)=1,INDIRECT(AR3675)='Sample Select backend'!$M$2),1,0)</f>
        <v>0</v>
      </c>
      <c r="AN3675" t="str">
        <f>_xlfn.CONCAT('Sample Select backend'!$C$4,ROW(AN3675))</f>
        <v>AE3675</v>
      </c>
      <c r="AO3675" s="9" t="str">
        <f>_xlfn.CONCAT('Sample Select backend'!$J$2,ROW(AO3675))</f>
        <v>AJ3675</v>
      </c>
      <c r="AP3675" t="str">
        <f>_xlfn.CONCAT('Sample Select backend'!$F$4,ROW(AP3675))</f>
        <v>AF3675</v>
      </c>
      <c r="AQ3675" t="str">
        <f>_xlfn.CONCAT('Sample Select backend'!$I$10,ROW(AQ3675))</f>
        <v>R3675</v>
      </c>
      <c r="AR3675" t="str">
        <f>_xlfn.CONCAT('Sample Select backend'!$M$4,ROW(AR3675))</f>
        <v>AK3675</v>
      </c>
      <c r="AS3675" t="str">
        <f t="shared" si="1293"/>
        <v>Uganda</v>
      </c>
      <c r="AT3675" s="9">
        <f t="shared" si="1294"/>
        <v>30</v>
      </c>
      <c r="AU3675">
        <f t="shared" si="1295"/>
        <v>0</v>
      </c>
      <c r="AV3675" s="9">
        <v>0</v>
      </c>
    </row>
    <row r="3676" spans="1:48" x14ac:dyDescent="0.35">
      <c r="A3676" s="24" t="s">
        <v>184</v>
      </c>
      <c r="B3676" s="24">
        <v>9</v>
      </c>
      <c r="C3676" s="24">
        <v>34</v>
      </c>
      <c r="D3676" s="24" t="s">
        <v>4486</v>
      </c>
      <c r="E3676" s="24"/>
      <c r="O3676" t="s">
        <v>2803</v>
      </c>
      <c r="P3676" t="s">
        <v>2809</v>
      </c>
      <c r="Q3676" t="s">
        <v>2814</v>
      </c>
      <c r="R3676">
        <v>0</v>
      </c>
      <c r="S3676">
        <v>2.91</v>
      </c>
      <c r="T3676">
        <v>-4.5199999999999996</v>
      </c>
      <c r="U3676">
        <v>41.11</v>
      </c>
      <c r="V3676">
        <v>-1</v>
      </c>
      <c r="W3676">
        <v>-1</v>
      </c>
      <c r="X3676">
        <v>-1</v>
      </c>
      <c r="Y3676">
        <v>-1</v>
      </c>
      <c r="Z3676">
        <v>-1</v>
      </c>
      <c r="AA3676">
        <v>-1</v>
      </c>
      <c r="AB3676">
        <v>-1</v>
      </c>
      <c r="AC3676">
        <v>-1</v>
      </c>
      <c r="AD3676">
        <v>-1</v>
      </c>
      <c r="AE3676" s="4" t="s">
        <v>2828</v>
      </c>
      <c r="AF3676" s="9" t="s">
        <v>2829</v>
      </c>
      <c r="AG3676">
        <v>1</v>
      </c>
      <c r="AH3676">
        <v>0</v>
      </c>
      <c r="AI3676">
        <v>0</v>
      </c>
      <c r="AJ3676">
        <v>1</v>
      </c>
      <c r="AK3676" s="9" t="s">
        <v>2840</v>
      </c>
      <c r="AL3676">
        <f t="shared" si="1292"/>
        <v>0</v>
      </c>
      <c r="AM3676">
        <f>IF(AND(INDIRECT(AN3676)='Sample Select backend'!$C$2,INDIRECT(AO3676)=1,INDIRECT(AP3676)='Sample Select backend'!$F$2,INDIRECT(AQ3676)=1,INDIRECT(AR3676)='Sample Select backend'!$M$2),1,0)</f>
        <v>0</v>
      </c>
      <c r="AN3676" t="str">
        <f>_xlfn.CONCAT('Sample Select backend'!$C$4,ROW(AN3676))</f>
        <v>AE3676</v>
      </c>
      <c r="AO3676" s="9" t="str">
        <f>_xlfn.CONCAT('Sample Select backend'!$J$2,ROW(AO3676))</f>
        <v>AJ3676</v>
      </c>
      <c r="AP3676" t="str">
        <f>_xlfn.CONCAT('Sample Select backend'!$F$4,ROW(AP3676))</f>
        <v>AF3676</v>
      </c>
      <c r="AQ3676" t="str">
        <f>_xlfn.CONCAT('Sample Select backend'!$I$10,ROW(AQ3676))</f>
        <v>R3676</v>
      </c>
      <c r="AR3676" t="str">
        <f>_xlfn.CONCAT('Sample Select backend'!$M$4,ROW(AR3676))</f>
        <v>AK3676</v>
      </c>
      <c r="AS3676" t="str">
        <f t="shared" si="1293"/>
        <v>Uganda</v>
      </c>
      <c r="AT3676" s="9">
        <f t="shared" si="1294"/>
        <v>34</v>
      </c>
      <c r="AU3676">
        <f t="shared" si="1295"/>
        <v>0</v>
      </c>
      <c r="AV3676" s="9">
        <v>0</v>
      </c>
    </row>
    <row r="3677" spans="1:48" x14ac:dyDescent="0.35">
      <c r="A3677" s="24" t="s">
        <v>184</v>
      </c>
      <c r="B3677" s="24">
        <v>9</v>
      </c>
      <c r="C3677" s="24">
        <v>34</v>
      </c>
      <c r="D3677" s="24" t="s">
        <v>4487</v>
      </c>
      <c r="E3677" s="24"/>
      <c r="O3677" t="s">
        <v>2803</v>
      </c>
      <c r="P3677" t="s">
        <v>2809</v>
      </c>
      <c r="Q3677" t="s">
        <v>2814</v>
      </c>
      <c r="R3677">
        <v>0</v>
      </c>
      <c r="S3677">
        <v>2.91</v>
      </c>
      <c r="T3677">
        <v>-4.5199999999999996</v>
      </c>
      <c r="U3677">
        <v>41.11</v>
      </c>
      <c r="V3677">
        <v>-1</v>
      </c>
      <c r="W3677">
        <v>-1</v>
      </c>
      <c r="X3677">
        <v>-1</v>
      </c>
      <c r="Y3677">
        <v>-1</v>
      </c>
      <c r="Z3677">
        <v>-1</v>
      </c>
      <c r="AA3677">
        <v>-1</v>
      </c>
      <c r="AB3677">
        <v>-1</v>
      </c>
      <c r="AC3677">
        <v>-1</v>
      </c>
      <c r="AD3677">
        <v>-1</v>
      </c>
      <c r="AE3677" s="4" t="s">
        <v>2828</v>
      </c>
      <c r="AF3677" s="9" t="s">
        <v>2829</v>
      </c>
      <c r="AG3677">
        <v>1</v>
      </c>
      <c r="AH3677">
        <v>0</v>
      </c>
      <c r="AI3677">
        <v>0</v>
      </c>
      <c r="AJ3677">
        <v>1</v>
      </c>
      <c r="AK3677" s="9" t="s">
        <v>2840</v>
      </c>
      <c r="AL3677">
        <f t="shared" si="1292"/>
        <v>0</v>
      </c>
      <c r="AM3677">
        <f>IF(AND(INDIRECT(AN3677)='Sample Select backend'!$C$2,INDIRECT(AO3677)=1,INDIRECT(AP3677)='Sample Select backend'!$F$2,INDIRECT(AQ3677)=1,INDIRECT(AR3677)='Sample Select backend'!$M$2),1,0)</f>
        <v>0</v>
      </c>
      <c r="AN3677" t="str">
        <f>_xlfn.CONCAT('Sample Select backend'!$C$4,ROW(AN3677))</f>
        <v>AE3677</v>
      </c>
      <c r="AO3677" s="9" t="str">
        <f>_xlfn.CONCAT('Sample Select backend'!$J$2,ROW(AO3677))</f>
        <v>AJ3677</v>
      </c>
      <c r="AP3677" t="str">
        <f>_xlfn.CONCAT('Sample Select backend'!$F$4,ROW(AP3677))</f>
        <v>AF3677</v>
      </c>
      <c r="AQ3677" t="str">
        <f>_xlfn.CONCAT('Sample Select backend'!$I$10,ROW(AQ3677))</f>
        <v>R3677</v>
      </c>
      <c r="AR3677" t="str">
        <f>_xlfn.CONCAT('Sample Select backend'!$M$4,ROW(AR3677))</f>
        <v>AK3677</v>
      </c>
      <c r="AS3677" t="str">
        <f t="shared" si="1293"/>
        <v>Uganda</v>
      </c>
      <c r="AT3677" s="9">
        <f t="shared" si="1294"/>
        <v>34</v>
      </c>
      <c r="AU3677">
        <f t="shared" si="1295"/>
        <v>0</v>
      </c>
      <c r="AV3677" s="9">
        <v>0</v>
      </c>
    </row>
    <row r="3678" spans="1:48" x14ac:dyDescent="0.35">
      <c r="A3678" s="24" t="s">
        <v>184</v>
      </c>
      <c r="B3678" s="24">
        <v>1</v>
      </c>
      <c r="C3678" s="24">
        <v>6</v>
      </c>
      <c r="D3678" s="24" t="s">
        <v>4488</v>
      </c>
      <c r="E3678" s="24"/>
      <c r="O3678" t="s">
        <v>2803</v>
      </c>
      <c r="P3678" t="s">
        <v>2809</v>
      </c>
      <c r="Q3678" t="s">
        <v>2814</v>
      </c>
      <c r="R3678">
        <v>0</v>
      </c>
      <c r="S3678">
        <v>2.91</v>
      </c>
      <c r="T3678">
        <v>-4.5199999999999996</v>
      </c>
      <c r="U3678">
        <v>41.11</v>
      </c>
      <c r="V3678">
        <v>-1</v>
      </c>
      <c r="W3678">
        <v>-1</v>
      </c>
      <c r="X3678">
        <v>-1</v>
      </c>
      <c r="Y3678">
        <v>-1</v>
      </c>
      <c r="Z3678">
        <v>-1</v>
      </c>
      <c r="AA3678">
        <v>-1</v>
      </c>
      <c r="AB3678">
        <v>-1</v>
      </c>
      <c r="AC3678">
        <v>-1</v>
      </c>
      <c r="AD3678">
        <v>-1</v>
      </c>
      <c r="AE3678" s="4" t="s">
        <v>2828</v>
      </c>
      <c r="AF3678" s="9" t="s">
        <v>2829</v>
      </c>
      <c r="AG3678">
        <v>1</v>
      </c>
      <c r="AH3678">
        <v>0</v>
      </c>
      <c r="AI3678">
        <v>0</v>
      </c>
      <c r="AJ3678">
        <v>1</v>
      </c>
      <c r="AK3678" s="9" t="s">
        <v>2840</v>
      </c>
      <c r="AL3678">
        <f t="shared" si="1292"/>
        <v>0</v>
      </c>
      <c r="AM3678">
        <f>IF(AND(INDIRECT(AN3678)='Sample Select backend'!$C$2,INDIRECT(AO3678)=1,INDIRECT(AP3678)='Sample Select backend'!$F$2,INDIRECT(AQ3678)=1,INDIRECT(AR3678)='Sample Select backend'!$M$2),1,0)</f>
        <v>0</v>
      </c>
      <c r="AN3678" t="str">
        <f>_xlfn.CONCAT('Sample Select backend'!$C$4,ROW(AN3678))</f>
        <v>AE3678</v>
      </c>
      <c r="AO3678" s="9" t="str">
        <f>_xlfn.CONCAT('Sample Select backend'!$J$2,ROW(AO3678))</f>
        <v>AJ3678</v>
      </c>
      <c r="AP3678" t="str">
        <f>_xlfn.CONCAT('Sample Select backend'!$F$4,ROW(AP3678))</f>
        <v>AF3678</v>
      </c>
      <c r="AQ3678" t="str">
        <f>_xlfn.CONCAT('Sample Select backend'!$I$10,ROW(AQ3678))</f>
        <v>R3678</v>
      </c>
      <c r="AR3678" t="str">
        <f>_xlfn.CONCAT('Sample Select backend'!$M$4,ROW(AR3678))</f>
        <v>AK3678</v>
      </c>
      <c r="AS3678" t="str">
        <f t="shared" si="1293"/>
        <v>Uganda</v>
      </c>
      <c r="AT3678" s="9">
        <f t="shared" si="1294"/>
        <v>6</v>
      </c>
      <c r="AU3678">
        <f t="shared" si="1295"/>
        <v>0</v>
      </c>
      <c r="AV3678" s="9">
        <v>0</v>
      </c>
    </row>
    <row r="3679" spans="1:48" x14ac:dyDescent="0.35">
      <c r="A3679" s="24" t="s">
        <v>184</v>
      </c>
      <c r="B3679" s="24">
        <v>1</v>
      </c>
      <c r="C3679" s="24">
        <v>6</v>
      </c>
      <c r="D3679" s="24" t="s">
        <v>4489</v>
      </c>
      <c r="E3679" s="24"/>
      <c r="O3679" t="s">
        <v>2803</v>
      </c>
      <c r="P3679" t="s">
        <v>2809</v>
      </c>
      <c r="Q3679" t="s">
        <v>2814</v>
      </c>
      <c r="R3679">
        <v>0</v>
      </c>
      <c r="S3679">
        <v>2.91</v>
      </c>
      <c r="T3679">
        <v>-4.5199999999999996</v>
      </c>
      <c r="U3679">
        <v>41.11</v>
      </c>
      <c r="V3679">
        <v>-1</v>
      </c>
      <c r="W3679">
        <v>-1</v>
      </c>
      <c r="X3679">
        <v>-1</v>
      </c>
      <c r="Y3679">
        <v>-1</v>
      </c>
      <c r="Z3679">
        <v>-1</v>
      </c>
      <c r="AA3679">
        <v>-1</v>
      </c>
      <c r="AB3679">
        <v>-1</v>
      </c>
      <c r="AC3679">
        <v>-1</v>
      </c>
      <c r="AD3679">
        <v>-1</v>
      </c>
      <c r="AE3679" s="4" t="s">
        <v>2828</v>
      </c>
      <c r="AF3679" s="9" t="s">
        <v>2829</v>
      </c>
      <c r="AG3679">
        <v>1</v>
      </c>
      <c r="AH3679">
        <v>0</v>
      </c>
      <c r="AI3679">
        <v>0</v>
      </c>
      <c r="AJ3679">
        <v>1</v>
      </c>
      <c r="AK3679" s="9" t="s">
        <v>2840</v>
      </c>
      <c r="AL3679">
        <f t="shared" si="1292"/>
        <v>0</v>
      </c>
      <c r="AM3679">
        <f>IF(AND(INDIRECT(AN3679)='Sample Select backend'!$C$2,INDIRECT(AO3679)=1,INDIRECT(AP3679)='Sample Select backend'!$F$2,INDIRECT(AQ3679)=1,INDIRECT(AR3679)='Sample Select backend'!$M$2),1,0)</f>
        <v>0</v>
      </c>
      <c r="AN3679" t="str">
        <f>_xlfn.CONCAT('Sample Select backend'!$C$4,ROW(AN3679))</f>
        <v>AE3679</v>
      </c>
      <c r="AO3679" s="9" t="str">
        <f>_xlfn.CONCAT('Sample Select backend'!$J$2,ROW(AO3679))</f>
        <v>AJ3679</v>
      </c>
      <c r="AP3679" t="str">
        <f>_xlfn.CONCAT('Sample Select backend'!$F$4,ROW(AP3679))</f>
        <v>AF3679</v>
      </c>
      <c r="AQ3679" t="str">
        <f>_xlfn.CONCAT('Sample Select backend'!$I$10,ROW(AQ3679))</f>
        <v>R3679</v>
      </c>
      <c r="AR3679" t="str">
        <f>_xlfn.CONCAT('Sample Select backend'!$M$4,ROW(AR3679))</f>
        <v>AK3679</v>
      </c>
      <c r="AS3679" t="str">
        <f t="shared" si="1293"/>
        <v>Uganda</v>
      </c>
      <c r="AT3679" s="9">
        <f t="shared" si="1294"/>
        <v>6</v>
      </c>
      <c r="AU3679">
        <f t="shared" si="1295"/>
        <v>0</v>
      </c>
      <c r="AV3679" s="9">
        <v>0</v>
      </c>
    </row>
    <row r="3680" spans="1:48" x14ac:dyDescent="0.35">
      <c r="A3680" s="24" t="s">
        <v>184</v>
      </c>
      <c r="B3680" s="24">
        <v>1</v>
      </c>
      <c r="C3680" s="24" t="s">
        <v>201</v>
      </c>
      <c r="D3680" s="24" t="s">
        <v>4490</v>
      </c>
      <c r="E3680" s="24"/>
      <c r="O3680" t="s">
        <v>2803</v>
      </c>
      <c r="P3680" t="s">
        <v>2809</v>
      </c>
      <c r="Q3680" t="s">
        <v>2814</v>
      </c>
      <c r="R3680">
        <v>0</v>
      </c>
      <c r="S3680">
        <v>2.91</v>
      </c>
      <c r="T3680">
        <v>-4.5199999999999996</v>
      </c>
      <c r="U3680">
        <v>41.11</v>
      </c>
      <c r="V3680">
        <v>-1</v>
      </c>
      <c r="W3680">
        <v>-1</v>
      </c>
      <c r="X3680">
        <v>-1</v>
      </c>
      <c r="Y3680">
        <v>-1</v>
      </c>
      <c r="Z3680">
        <v>-1</v>
      </c>
      <c r="AA3680">
        <v>-1</v>
      </c>
      <c r="AB3680">
        <v>-1</v>
      </c>
      <c r="AC3680">
        <v>-1</v>
      </c>
      <c r="AD3680">
        <v>-1</v>
      </c>
      <c r="AE3680" s="4" t="s">
        <v>2828</v>
      </c>
      <c r="AF3680" s="9" t="s">
        <v>2829</v>
      </c>
      <c r="AG3680">
        <v>1</v>
      </c>
      <c r="AH3680">
        <v>0</v>
      </c>
      <c r="AI3680">
        <v>0</v>
      </c>
      <c r="AJ3680">
        <v>1</v>
      </c>
      <c r="AK3680" s="9" t="s">
        <v>2840</v>
      </c>
      <c r="AL3680">
        <f t="shared" si="1292"/>
        <v>0</v>
      </c>
      <c r="AM3680">
        <f>IF(AND(INDIRECT(AN3680)='Sample Select backend'!$C$2,INDIRECT(AO3680)=1,INDIRECT(AP3680)='Sample Select backend'!$F$2,INDIRECT(AQ3680)=1,INDIRECT(AR3680)='Sample Select backend'!$M$2),1,0)</f>
        <v>0</v>
      </c>
      <c r="AN3680" t="str">
        <f>_xlfn.CONCAT('Sample Select backend'!$C$4,ROW(AN3680))</f>
        <v>AE3680</v>
      </c>
      <c r="AO3680" s="9" t="str">
        <f>_xlfn.CONCAT('Sample Select backend'!$J$2,ROW(AO3680))</f>
        <v>AJ3680</v>
      </c>
      <c r="AP3680" t="str">
        <f>_xlfn.CONCAT('Sample Select backend'!$F$4,ROW(AP3680))</f>
        <v>AF3680</v>
      </c>
      <c r="AQ3680" t="str">
        <f>_xlfn.CONCAT('Sample Select backend'!$I$10,ROW(AQ3680))</f>
        <v>R3680</v>
      </c>
      <c r="AR3680" t="str">
        <f>_xlfn.CONCAT('Sample Select backend'!$M$4,ROW(AR3680))</f>
        <v>AK3680</v>
      </c>
      <c r="AS3680" t="str">
        <f t="shared" si="1293"/>
        <v>Uganda</v>
      </c>
      <c r="AT3680" s="9" t="str">
        <f t="shared" si="1294"/>
        <v>Other</v>
      </c>
      <c r="AU3680">
        <f t="shared" si="1295"/>
        <v>0</v>
      </c>
      <c r="AV3680" s="9">
        <v>0</v>
      </c>
    </row>
    <row r="3681" spans="1:48" x14ac:dyDescent="0.35">
      <c r="A3681" s="24" t="s">
        <v>184</v>
      </c>
      <c r="B3681" s="24">
        <v>1</v>
      </c>
      <c r="C3681" s="24">
        <v>9</v>
      </c>
      <c r="D3681" s="24" t="s">
        <v>4491</v>
      </c>
      <c r="E3681" s="24"/>
      <c r="O3681" t="s">
        <v>2803</v>
      </c>
      <c r="P3681" t="s">
        <v>2809</v>
      </c>
      <c r="Q3681" t="s">
        <v>2814</v>
      </c>
      <c r="R3681">
        <v>0</v>
      </c>
      <c r="S3681">
        <v>2.91</v>
      </c>
      <c r="T3681">
        <v>-4.5199999999999996</v>
      </c>
      <c r="U3681">
        <v>41.11</v>
      </c>
      <c r="V3681">
        <v>-1</v>
      </c>
      <c r="W3681">
        <v>-1</v>
      </c>
      <c r="X3681">
        <v>-1</v>
      </c>
      <c r="Y3681">
        <v>-1</v>
      </c>
      <c r="Z3681">
        <v>-1</v>
      </c>
      <c r="AA3681">
        <v>-1</v>
      </c>
      <c r="AB3681">
        <v>-1</v>
      </c>
      <c r="AC3681">
        <v>-1</v>
      </c>
      <c r="AD3681">
        <v>-1</v>
      </c>
      <c r="AE3681" s="4" t="s">
        <v>2828</v>
      </c>
      <c r="AF3681" s="9" t="s">
        <v>2829</v>
      </c>
      <c r="AG3681">
        <v>1</v>
      </c>
      <c r="AH3681">
        <v>0</v>
      </c>
      <c r="AI3681">
        <v>0</v>
      </c>
      <c r="AJ3681">
        <v>1</v>
      </c>
      <c r="AK3681" s="9" t="s">
        <v>2840</v>
      </c>
      <c r="AL3681">
        <f t="shared" si="1292"/>
        <v>0</v>
      </c>
      <c r="AM3681">
        <f>IF(AND(INDIRECT(AN3681)='Sample Select backend'!$C$2,INDIRECT(AO3681)=1,INDIRECT(AP3681)='Sample Select backend'!$F$2,INDIRECT(AQ3681)=1,INDIRECT(AR3681)='Sample Select backend'!$M$2),1,0)</f>
        <v>0</v>
      </c>
      <c r="AN3681" t="str">
        <f>_xlfn.CONCAT('Sample Select backend'!$C$4,ROW(AN3681))</f>
        <v>AE3681</v>
      </c>
      <c r="AO3681" s="9" t="str">
        <f>_xlfn.CONCAT('Sample Select backend'!$J$2,ROW(AO3681))</f>
        <v>AJ3681</v>
      </c>
      <c r="AP3681" t="str">
        <f>_xlfn.CONCAT('Sample Select backend'!$F$4,ROW(AP3681))</f>
        <v>AF3681</v>
      </c>
      <c r="AQ3681" t="str">
        <f>_xlfn.CONCAT('Sample Select backend'!$I$10,ROW(AQ3681))</f>
        <v>R3681</v>
      </c>
      <c r="AR3681" t="str">
        <f>_xlfn.CONCAT('Sample Select backend'!$M$4,ROW(AR3681))</f>
        <v>AK3681</v>
      </c>
      <c r="AS3681" t="str">
        <f t="shared" si="1293"/>
        <v>Uganda</v>
      </c>
      <c r="AT3681" s="9">
        <f t="shared" si="1294"/>
        <v>9</v>
      </c>
      <c r="AU3681">
        <f t="shared" si="1295"/>
        <v>0</v>
      </c>
      <c r="AV3681" s="9">
        <v>0</v>
      </c>
    </row>
    <row r="3682" spans="1:48" x14ac:dyDescent="0.35">
      <c r="A3682" s="24" t="s">
        <v>184</v>
      </c>
      <c r="B3682" s="24">
        <v>9</v>
      </c>
      <c r="C3682" s="24">
        <v>34</v>
      </c>
      <c r="D3682" s="24" t="s">
        <v>4492</v>
      </c>
      <c r="E3682" s="24"/>
      <c r="O3682" t="s">
        <v>2803</v>
      </c>
      <c r="P3682" t="s">
        <v>2809</v>
      </c>
      <c r="Q3682" t="s">
        <v>2814</v>
      </c>
      <c r="R3682">
        <v>0</v>
      </c>
      <c r="S3682">
        <v>2.91</v>
      </c>
      <c r="T3682">
        <v>-4.5199999999999996</v>
      </c>
      <c r="U3682">
        <v>41.11</v>
      </c>
      <c r="V3682">
        <v>-1</v>
      </c>
      <c r="W3682">
        <v>-1</v>
      </c>
      <c r="X3682">
        <v>-1</v>
      </c>
      <c r="Y3682">
        <v>-1</v>
      </c>
      <c r="Z3682">
        <v>-1</v>
      </c>
      <c r="AA3682">
        <v>-1</v>
      </c>
      <c r="AB3682">
        <v>-1</v>
      </c>
      <c r="AC3682">
        <v>-1</v>
      </c>
      <c r="AD3682">
        <v>-1</v>
      </c>
      <c r="AE3682" s="4" t="s">
        <v>2828</v>
      </c>
      <c r="AF3682" s="9" t="s">
        <v>2829</v>
      </c>
      <c r="AG3682">
        <v>1</v>
      </c>
      <c r="AH3682">
        <v>0</v>
      </c>
      <c r="AI3682">
        <v>0</v>
      </c>
      <c r="AJ3682">
        <v>1</v>
      </c>
      <c r="AK3682" s="9" t="s">
        <v>2840</v>
      </c>
      <c r="AL3682">
        <f t="shared" si="1292"/>
        <v>0</v>
      </c>
      <c r="AM3682">
        <f>IF(AND(INDIRECT(AN3682)='Sample Select backend'!$C$2,INDIRECT(AO3682)=1,INDIRECT(AP3682)='Sample Select backend'!$F$2,INDIRECT(AQ3682)=1,INDIRECT(AR3682)='Sample Select backend'!$M$2),1,0)</f>
        <v>0</v>
      </c>
      <c r="AN3682" t="str">
        <f>_xlfn.CONCAT('Sample Select backend'!$C$4,ROW(AN3682))</f>
        <v>AE3682</v>
      </c>
      <c r="AO3682" s="9" t="str">
        <f>_xlfn.CONCAT('Sample Select backend'!$J$2,ROW(AO3682))</f>
        <v>AJ3682</v>
      </c>
      <c r="AP3682" t="str">
        <f>_xlfn.CONCAT('Sample Select backend'!$F$4,ROW(AP3682))</f>
        <v>AF3682</v>
      </c>
      <c r="AQ3682" t="str">
        <f>_xlfn.CONCAT('Sample Select backend'!$I$10,ROW(AQ3682))</f>
        <v>R3682</v>
      </c>
      <c r="AR3682" t="str">
        <f>_xlfn.CONCAT('Sample Select backend'!$M$4,ROW(AR3682))</f>
        <v>AK3682</v>
      </c>
      <c r="AS3682" t="str">
        <f t="shared" si="1293"/>
        <v>Uganda</v>
      </c>
      <c r="AT3682" s="9">
        <f t="shared" si="1294"/>
        <v>34</v>
      </c>
      <c r="AU3682">
        <f t="shared" si="1295"/>
        <v>0</v>
      </c>
      <c r="AV3682" s="9">
        <v>0</v>
      </c>
    </row>
    <row r="3683" spans="1:48" x14ac:dyDescent="0.35">
      <c r="A3683" s="24" t="s">
        <v>184</v>
      </c>
      <c r="B3683" s="24">
        <v>5</v>
      </c>
      <c r="C3683" s="24" t="s">
        <v>204</v>
      </c>
      <c r="D3683" s="24" t="s">
        <v>4493</v>
      </c>
      <c r="E3683" s="24"/>
      <c r="O3683" t="s">
        <v>2803</v>
      </c>
      <c r="P3683" t="s">
        <v>2809</v>
      </c>
      <c r="Q3683" t="s">
        <v>2814</v>
      </c>
      <c r="R3683">
        <v>0</v>
      </c>
      <c r="S3683">
        <v>2.91</v>
      </c>
      <c r="T3683">
        <v>-4.5199999999999996</v>
      </c>
      <c r="U3683">
        <v>41.11</v>
      </c>
      <c r="V3683">
        <v>-1</v>
      </c>
      <c r="W3683">
        <v>-1</v>
      </c>
      <c r="X3683">
        <v>-1</v>
      </c>
      <c r="Y3683">
        <v>-1</v>
      </c>
      <c r="Z3683">
        <v>-1</v>
      </c>
      <c r="AA3683">
        <v>-1</v>
      </c>
      <c r="AB3683">
        <v>-1</v>
      </c>
      <c r="AC3683">
        <v>-1</v>
      </c>
      <c r="AD3683">
        <v>-1</v>
      </c>
      <c r="AE3683" s="4" t="s">
        <v>2828</v>
      </c>
      <c r="AF3683" s="9" t="s">
        <v>2829</v>
      </c>
      <c r="AG3683">
        <v>1</v>
      </c>
      <c r="AH3683">
        <v>0</v>
      </c>
      <c r="AI3683">
        <v>0</v>
      </c>
      <c r="AJ3683">
        <v>1</v>
      </c>
      <c r="AK3683" s="9" t="s">
        <v>2840</v>
      </c>
      <c r="AL3683">
        <f t="shared" si="1292"/>
        <v>0</v>
      </c>
      <c r="AM3683">
        <f>IF(AND(INDIRECT(AN3683)='Sample Select backend'!$C$2,INDIRECT(AO3683)=1,INDIRECT(AP3683)='Sample Select backend'!$F$2,INDIRECT(AQ3683)=1,INDIRECT(AR3683)='Sample Select backend'!$M$2),1,0)</f>
        <v>0</v>
      </c>
      <c r="AN3683" t="str">
        <f>_xlfn.CONCAT('Sample Select backend'!$C$4,ROW(AN3683))</f>
        <v>AE3683</v>
      </c>
      <c r="AO3683" s="9" t="str">
        <f>_xlfn.CONCAT('Sample Select backend'!$J$2,ROW(AO3683))</f>
        <v>AJ3683</v>
      </c>
      <c r="AP3683" t="str">
        <f>_xlfn.CONCAT('Sample Select backend'!$F$4,ROW(AP3683))</f>
        <v>AF3683</v>
      </c>
      <c r="AQ3683" t="str">
        <f>_xlfn.CONCAT('Sample Select backend'!$I$10,ROW(AQ3683))</f>
        <v>R3683</v>
      </c>
      <c r="AR3683" t="str">
        <f>_xlfn.CONCAT('Sample Select backend'!$M$4,ROW(AR3683))</f>
        <v>AK3683</v>
      </c>
      <c r="AS3683" t="str">
        <f t="shared" si="1293"/>
        <v>Uganda</v>
      </c>
      <c r="AT3683" s="9" t="str">
        <f t="shared" si="1294"/>
        <v>General</v>
      </c>
      <c r="AU3683">
        <f t="shared" si="1295"/>
        <v>0</v>
      </c>
      <c r="AV3683" s="9">
        <v>0</v>
      </c>
    </row>
    <row r="3684" spans="1:48" x14ac:dyDescent="0.35">
      <c r="A3684" s="24" t="s">
        <v>184</v>
      </c>
      <c r="B3684" s="24">
        <v>6</v>
      </c>
      <c r="C3684" s="24">
        <v>28</v>
      </c>
      <c r="D3684" s="24" t="s">
        <v>4494</v>
      </c>
      <c r="E3684" s="24"/>
      <c r="O3684" t="s">
        <v>2803</v>
      </c>
      <c r="P3684" t="s">
        <v>2809</v>
      </c>
      <c r="Q3684" t="s">
        <v>2814</v>
      </c>
      <c r="R3684">
        <v>0</v>
      </c>
      <c r="S3684">
        <v>2.91</v>
      </c>
      <c r="T3684">
        <v>-4.5199999999999996</v>
      </c>
      <c r="U3684">
        <v>41.11</v>
      </c>
      <c r="V3684">
        <v>-1</v>
      </c>
      <c r="W3684">
        <v>-1</v>
      </c>
      <c r="X3684">
        <v>-1</v>
      </c>
      <c r="Y3684">
        <v>-1</v>
      </c>
      <c r="Z3684">
        <v>-1</v>
      </c>
      <c r="AA3684">
        <v>-1</v>
      </c>
      <c r="AB3684">
        <v>-1</v>
      </c>
      <c r="AC3684">
        <v>-1</v>
      </c>
      <c r="AD3684">
        <v>-1</v>
      </c>
      <c r="AE3684" s="4" t="s">
        <v>2828</v>
      </c>
      <c r="AF3684" s="9" t="s">
        <v>2829</v>
      </c>
      <c r="AG3684">
        <v>1</v>
      </c>
      <c r="AH3684">
        <v>0</v>
      </c>
      <c r="AI3684">
        <v>0</v>
      </c>
      <c r="AJ3684">
        <v>1</v>
      </c>
      <c r="AK3684" s="9" t="s">
        <v>2840</v>
      </c>
      <c r="AL3684">
        <f t="shared" si="1292"/>
        <v>0</v>
      </c>
      <c r="AM3684">
        <f>IF(AND(INDIRECT(AN3684)='Sample Select backend'!$C$2,INDIRECT(AO3684)=1,INDIRECT(AP3684)='Sample Select backend'!$F$2,INDIRECT(AQ3684)=1,INDIRECT(AR3684)='Sample Select backend'!$M$2),1,0)</f>
        <v>0</v>
      </c>
      <c r="AN3684" t="str">
        <f>_xlfn.CONCAT('Sample Select backend'!$C$4,ROW(AN3684))</f>
        <v>AE3684</v>
      </c>
      <c r="AO3684" s="9" t="str">
        <f>_xlfn.CONCAT('Sample Select backend'!$J$2,ROW(AO3684))</f>
        <v>AJ3684</v>
      </c>
      <c r="AP3684" t="str">
        <f>_xlfn.CONCAT('Sample Select backend'!$F$4,ROW(AP3684))</f>
        <v>AF3684</v>
      </c>
      <c r="AQ3684" t="str">
        <f>_xlfn.CONCAT('Sample Select backend'!$I$10,ROW(AQ3684))</f>
        <v>R3684</v>
      </c>
      <c r="AR3684" t="str">
        <f>_xlfn.CONCAT('Sample Select backend'!$M$4,ROW(AR3684))</f>
        <v>AK3684</v>
      </c>
      <c r="AS3684" t="str">
        <f t="shared" si="1293"/>
        <v>Uganda</v>
      </c>
      <c r="AT3684" s="9">
        <f t="shared" si="1294"/>
        <v>28</v>
      </c>
      <c r="AU3684">
        <f t="shared" si="1295"/>
        <v>0</v>
      </c>
      <c r="AV3684" s="9">
        <v>0</v>
      </c>
    </row>
    <row r="3685" spans="1:48" x14ac:dyDescent="0.35">
      <c r="A3685" s="24" t="s">
        <v>184</v>
      </c>
      <c r="B3685" s="24">
        <v>6</v>
      </c>
      <c r="C3685" s="24">
        <v>27</v>
      </c>
      <c r="D3685" s="24" t="s">
        <v>4495</v>
      </c>
      <c r="E3685" s="24"/>
      <c r="O3685" t="s">
        <v>2803</v>
      </c>
      <c r="P3685" t="s">
        <v>2809</v>
      </c>
      <c r="Q3685" t="s">
        <v>2814</v>
      </c>
      <c r="R3685">
        <v>0</v>
      </c>
      <c r="S3685">
        <v>2.91</v>
      </c>
      <c r="T3685">
        <v>-4.5199999999999996</v>
      </c>
      <c r="U3685">
        <v>41.11</v>
      </c>
      <c r="V3685">
        <v>-1</v>
      </c>
      <c r="W3685">
        <v>-1</v>
      </c>
      <c r="X3685">
        <v>-1</v>
      </c>
      <c r="Y3685">
        <v>-1</v>
      </c>
      <c r="Z3685">
        <v>-1</v>
      </c>
      <c r="AA3685">
        <v>-1</v>
      </c>
      <c r="AB3685">
        <v>-1</v>
      </c>
      <c r="AC3685">
        <v>-1</v>
      </c>
      <c r="AD3685">
        <v>-1</v>
      </c>
      <c r="AE3685" s="4" t="s">
        <v>2828</v>
      </c>
      <c r="AF3685" s="9" t="s">
        <v>2829</v>
      </c>
      <c r="AG3685">
        <v>1</v>
      </c>
      <c r="AH3685">
        <v>0</v>
      </c>
      <c r="AI3685">
        <v>0</v>
      </c>
      <c r="AJ3685">
        <v>1</v>
      </c>
      <c r="AK3685" s="9" t="s">
        <v>2840</v>
      </c>
      <c r="AL3685">
        <f t="shared" si="1292"/>
        <v>0</v>
      </c>
      <c r="AM3685">
        <f>IF(AND(INDIRECT(AN3685)='Sample Select backend'!$C$2,INDIRECT(AO3685)=1,INDIRECT(AP3685)='Sample Select backend'!$F$2,INDIRECT(AQ3685)=1,INDIRECT(AR3685)='Sample Select backend'!$M$2),1,0)</f>
        <v>0</v>
      </c>
      <c r="AN3685" t="str">
        <f>_xlfn.CONCAT('Sample Select backend'!$C$4,ROW(AN3685))</f>
        <v>AE3685</v>
      </c>
      <c r="AO3685" s="9" t="str">
        <f>_xlfn.CONCAT('Sample Select backend'!$J$2,ROW(AO3685))</f>
        <v>AJ3685</v>
      </c>
      <c r="AP3685" t="str">
        <f>_xlfn.CONCAT('Sample Select backend'!$F$4,ROW(AP3685))</f>
        <v>AF3685</v>
      </c>
      <c r="AQ3685" t="str">
        <f>_xlfn.CONCAT('Sample Select backend'!$I$10,ROW(AQ3685))</f>
        <v>R3685</v>
      </c>
      <c r="AR3685" t="str">
        <f>_xlfn.CONCAT('Sample Select backend'!$M$4,ROW(AR3685))</f>
        <v>AK3685</v>
      </c>
      <c r="AS3685" t="str">
        <f t="shared" si="1293"/>
        <v>Uganda</v>
      </c>
      <c r="AT3685" s="9">
        <f t="shared" si="1294"/>
        <v>27</v>
      </c>
      <c r="AU3685">
        <f t="shared" si="1295"/>
        <v>0</v>
      </c>
      <c r="AV3685" s="9">
        <v>0</v>
      </c>
    </row>
    <row r="3686" spans="1:48" x14ac:dyDescent="0.35">
      <c r="A3686" s="24" t="s">
        <v>184</v>
      </c>
      <c r="B3686" s="24">
        <v>3</v>
      </c>
      <c r="C3686" s="24" t="s">
        <v>206</v>
      </c>
      <c r="D3686" s="24" t="s">
        <v>4496</v>
      </c>
      <c r="E3686" s="24"/>
      <c r="O3686" t="s">
        <v>2803</v>
      </c>
      <c r="P3686" t="s">
        <v>2809</v>
      </c>
      <c r="Q3686" t="s">
        <v>2814</v>
      </c>
      <c r="R3686">
        <v>0</v>
      </c>
      <c r="S3686">
        <v>2.91</v>
      </c>
      <c r="T3686">
        <v>-4.5199999999999996</v>
      </c>
      <c r="U3686">
        <v>41.11</v>
      </c>
      <c r="V3686">
        <v>-1</v>
      </c>
      <c r="W3686">
        <v>-1</v>
      </c>
      <c r="X3686">
        <v>-1</v>
      </c>
      <c r="Y3686">
        <v>-1</v>
      </c>
      <c r="Z3686">
        <v>-1</v>
      </c>
      <c r="AA3686">
        <v>-1</v>
      </c>
      <c r="AB3686">
        <v>-1</v>
      </c>
      <c r="AC3686">
        <v>-1</v>
      </c>
      <c r="AD3686">
        <v>-1</v>
      </c>
      <c r="AE3686" s="4" t="s">
        <v>2828</v>
      </c>
      <c r="AF3686" s="9" t="s">
        <v>2829</v>
      </c>
      <c r="AG3686">
        <v>1</v>
      </c>
      <c r="AH3686">
        <v>0</v>
      </c>
      <c r="AI3686">
        <v>0</v>
      </c>
      <c r="AJ3686">
        <v>1</v>
      </c>
      <c r="AK3686" s="9" t="s">
        <v>2840</v>
      </c>
      <c r="AL3686">
        <f t="shared" si="1292"/>
        <v>0</v>
      </c>
      <c r="AM3686">
        <f>IF(AND(INDIRECT(AN3686)='Sample Select backend'!$C$2,INDIRECT(AO3686)=1,INDIRECT(AP3686)='Sample Select backend'!$F$2,INDIRECT(AQ3686)=1,INDIRECT(AR3686)='Sample Select backend'!$M$2),1,0)</f>
        <v>0</v>
      </c>
      <c r="AN3686" t="str">
        <f>_xlfn.CONCAT('Sample Select backend'!$C$4,ROW(AN3686))</f>
        <v>AE3686</v>
      </c>
      <c r="AO3686" s="9" t="str">
        <f>_xlfn.CONCAT('Sample Select backend'!$J$2,ROW(AO3686))</f>
        <v>AJ3686</v>
      </c>
      <c r="AP3686" t="str">
        <f>_xlfn.CONCAT('Sample Select backend'!$F$4,ROW(AP3686))</f>
        <v>AF3686</v>
      </c>
      <c r="AQ3686" t="str">
        <f>_xlfn.CONCAT('Sample Select backend'!$I$10,ROW(AQ3686))</f>
        <v>R3686</v>
      </c>
      <c r="AR3686" t="str">
        <f>_xlfn.CONCAT('Sample Select backend'!$M$4,ROW(AR3686))</f>
        <v>AK3686</v>
      </c>
      <c r="AS3686" t="str">
        <f t="shared" si="1293"/>
        <v>Uganda</v>
      </c>
      <c r="AT3686" s="9" t="str">
        <f t="shared" si="1294"/>
        <v>Tax exemption/waiver/suspension</v>
      </c>
      <c r="AU3686">
        <f t="shared" si="1295"/>
        <v>0</v>
      </c>
      <c r="AV3686" s="9">
        <v>0</v>
      </c>
    </row>
    <row r="3687" spans="1:48" x14ac:dyDescent="0.35">
      <c r="A3687" s="24" t="s">
        <v>184</v>
      </c>
      <c r="B3687" s="24">
        <v>6</v>
      </c>
      <c r="C3687" s="24">
        <v>28</v>
      </c>
      <c r="D3687" s="24" t="s">
        <v>4497</v>
      </c>
      <c r="E3687" s="24"/>
      <c r="O3687" t="s">
        <v>2803</v>
      </c>
      <c r="P3687" t="s">
        <v>2809</v>
      </c>
      <c r="Q3687" t="s">
        <v>2814</v>
      </c>
      <c r="R3687">
        <v>0</v>
      </c>
      <c r="S3687">
        <v>2.91</v>
      </c>
      <c r="T3687">
        <v>-4.5199999999999996</v>
      </c>
      <c r="U3687">
        <v>41.11</v>
      </c>
      <c r="V3687">
        <v>-1</v>
      </c>
      <c r="W3687">
        <v>-1</v>
      </c>
      <c r="X3687">
        <v>-1</v>
      </c>
      <c r="Y3687">
        <v>-1</v>
      </c>
      <c r="Z3687">
        <v>-1</v>
      </c>
      <c r="AA3687">
        <v>-1</v>
      </c>
      <c r="AB3687">
        <v>-1</v>
      </c>
      <c r="AC3687">
        <v>-1</v>
      </c>
      <c r="AD3687">
        <v>-1</v>
      </c>
      <c r="AE3687" s="4" t="s">
        <v>2828</v>
      </c>
      <c r="AF3687" s="9" t="s">
        <v>2829</v>
      </c>
      <c r="AG3687">
        <v>1</v>
      </c>
      <c r="AH3687">
        <v>0</v>
      </c>
      <c r="AI3687">
        <v>0</v>
      </c>
      <c r="AJ3687">
        <v>1</v>
      </c>
      <c r="AK3687" s="9" t="s">
        <v>2840</v>
      </c>
      <c r="AL3687">
        <f t="shared" si="1292"/>
        <v>0</v>
      </c>
      <c r="AM3687">
        <f>IF(AND(INDIRECT(AN3687)='Sample Select backend'!$C$2,INDIRECT(AO3687)=1,INDIRECT(AP3687)='Sample Select backend'!$F$2,INDIRECT(AQ3687)=1,INDIRECT(AR3687)='Sample Select backend'!$M$2),1,0)</f>
        <v>0</v>
      </c>
      <c r="AN3687" t="str">
        <f>_xlfn.CONCAT('Sample Select backend'!$C$4,ROW(AN3687))</f>
        <v>AE3687</v>
      </c>
      <c r="AO3687" s="9" t="str">
        <f>_xlfn.CONCAT('Sample Select backend'!$J$2,ROW(AO3687))</f>
        <v>AJ3687</v>
      </c>
      <c r="AP3687" t="str">
        <f>_xlfn.CONCAT('Sample Select backend'!$F$4,ROW(AP3687))</f>
        <v>AF3687</v>
      </c>
      <c r="AQ3687" t="str">
        <f>_xlfn.CONCAT('Sample Select backend'!$I$10,ROW(AQ3687))</f>
        <v>R3687</v>
      </c>
      <c r="AR3687" t="str">
        <f>_xlfn.CONCAT('Sample Select backend'!$M$4,ROW(AR3687))</f>
        <v>AK3687</v>
      </c>
      <c r="AS3687" t="str">
        <f t="shared" si="1293"/>
        <v>Uganda</v>
      </c>
      <c r="AT3687" s="9">
        <f t="shared" si="1294"/>
        <v>28</v>
      </c>
      <c r="AU3687">
        <f t="shared" si="1295"/>
        <v>0</v>
      </c>
      <c r="AV3687" s="9">
        <v>0</v>
      </c>
    </row>
    <row r="3688" spans="1:48" x14ac:dyDescent="0.35">
      <c r="A3688" s="24" t="s">
        <v>184</v>
      </c>
      <c r="B3688" s="24">
        <v>5</v>
      </c>
      <c r="C3688" s="24" t="s">
        <v>204</v>
      </c>
      <c r="D3688" s="24" t="s">
        <v>4498</v>
      </c>
      <c r="E3688" s="24"/>
      <c r="O3688" t="s">
        <v>2803</v>
      </c>
      <c r="P3688" t="s">
        <v>2809</v>
      </c>
      <c r="Q3688" t="s">
        <v>2814</v>
      </c>
      <c r="R3688">
        <v>0</v>
      </c>
      <c r="S3688">
        <v>2.91</v>
      </c>
      <c r="T3688">
        <v>-4.5199999999999996</v>
      </c>
      <c r="U3688">
        <v>41.11</v>
      </c>
      <c r="V3688">
        <v>-1</v>
      </c>
      <c r="W3688">
        <v>-1</v>
      </c>
      <c r="X3688">
        <v>-1</v>
      </c>
      <c r="Y3688">
        <v>-1</v>
      </c>
      <c r="Z3688">
        <v>-1</v>
      </c>
      <c r="AA3688">
        <v>-1</v>
      </c>
      <c r="AB3688">
        <v>-1</v>
      </c>
      <c r="AC3688">
        <v>-1</v>
      </c>
      <c r="AD3688">
        <v>-1</v>
      </c>
      <c r="AE3688" s="4" t="s">
        <v>2828</v>
      </c>
      <c r="AF3688" s="9" t="s">
        <v>2829</v>
      </c>
      <c r="AG3688">
        <v>1</v>
      </c>
      <c r="AH3688">
        <v>0</v>
      </c>
      <c r="AI3688">
        <v>0</v>
      </c>
      <c r="AJ3688">
        <v>1</v>
      </c>
      <c r="AK3688" s="9" t="s">
        <v>2840</v>
      </c>
      <c r="AL3688">
        <f t="shared" si="1292"/>
        <v>0</v>
      </c>
      <c r="AM3688">
        <f>IF(AND(INDIRECT(AN3688)='Sample Select backend'!$C$2,INDIRECT(AO3688)=1,INDIRECT(AP3688)='Sample Select backend'!$F$2,INDIRECT(AQ3688)=1,INDIRECT(AR3688)='Sample Select backend'!$M$2),1,0)</f>
        <v>0</v>
      </c>
      <c r="AN3688" t="str">
        <f>_xlfn.CONCAT('Sample Select backend'!$C$4,ROW(AN3688))</f>
        <v>AE3688</v>
      </c>
      <c r="AO3688" s="9" t="str">
        <f>_xlfn.CONCAT('Sample Select backend'!$J$2,ROW(AO3688))</f>
        <v>AJ3688</v>
      </c>
      <c r="AP3688" t="str">
        <f>_xlfn.CONCAT('Sample Select backend'!$F$4,ROW(AP3688))</f>
        <v>AF3688</v>
      </c>
      <c r="AQ3688" t="str">
        <f>_xlfn.CONCAT('Sample Select backend'!$I$10,ROW(AQ3688))</f>
        <v>R3688</v>
      </c>
      <c r="AR3688" t="str">
        <f>_xlfn.CONCAT('Sample Select backend'!$M$4,ROW(AR3688))</f>
        <v>AK3688</v>
      </c>
      <c r="AS3688" t="str">
        <f t="shared" si="1293"/>
        <v>Uganda</v>
      </c>
      <c r="AT3688" s="9" t="str">
        <f t="shared" si="1294"/>
        <v>General</v>
      </c>
      <c r="AU3688">
        <f t="shared" si="1295"/>
        <v>0</v>
      </c>
      <c r="AV3688" s="9">
        <v>0</v>
      </c>
    </row>
    <row r="3689" spans="1:48" x14ac:dyDescent="0.35">
      <c r="A3689" s="24" t="s">
        <v>184</v>
      </c>
      <c r="B3689" s="24">
        <v>7</v>
      </c>
      <c r="C3689" s="24">
        <v>32</v>
      </c>
      <c r="D3689" s="24" t="s">
        <v>4499</v>
      </c>
      <c r="E3689" s="24"/>
      <c r="O3689" t="s">
        <v>2803</v>
      </c>
      <c r="P3689" t="s">
        <v>2809</v>
      </c>
      <c r="Q3689" t="s">
        <v>2814</v>
      </c>
      <c r="R3689">
        <v>0</v>
      </c>
      <c r="S3689">
        <v>2.91</v>
      </c>
      <c r="T3689">
        <v>-4.5199999999999996</v>
      </c>
      <c r="U3689">
        <v>41.11</v>
      </c>
      <c r="V3689">
        <v>-1</v>
      </c>
      <c r="W3689">
        <v>-1</v>
      </c>
      <c r="X3689">
        <v>-1</v>
      </c>
      <c r="Y3689">
        <v>-1</v>
      </c>
      <c r="Z3689">
        <v>-1</v>
      </c>
      <c r="AA3689">
        <v>-1</v>
      </c>
      <c r="AB3689">
        <v>-1</v>
      </c>
      <c r="AC3689">
        <v>-1</v>
      </c>
      <c r="AD3689">
        <v>-1</v>
      </c>
      <c r="AE3689" s="4" t="s">
        <v>2828</v>
      </c>
      <c r="AF3689" s="9" t="s">
        <v>2829</v>
      </c>
      <c r="AG3689">
        <v>1</v>
      </c>
      <c r="AH3689">
        <v>0</v>
      </c>
      <c r="AI3689">
        <v>0</v>
      </c>
      <c r="AJ3689">
        <v>1</v>
      </c>
      <c r="AK3689" s="9" t="s">
        <v>2840</v>
      </c>
      <c r="AL3689">
        <f t="shared" si="1292"/>
        <v>0</v>
      </c>
      <c r="AM3689">
        <f>IF(AND(INDIRECT(AN3689)='Sample Select backend'!$C$2,INDIRECT(AO3689)=1,INDIRECT(AP3689)='Sample Select backend'!$F$2,INDIRECT(AQ3689)=1,INDIRECT(AR3689)='Sample Select backend'!$M$2),1,0)</f>
        <v>0</v>
      </c>
      <c r="AN3689" t="str">
        <f>_xlfn.CONCAT('Sample Select backend'!$C$4,ROW(AN3689))</f>
        <v>AE3689</v>
      </c>
      <c r="AO3689" s="9" t="str">
        <f>_xlfn.CONCAT('Sample Select backend'!$J$2,ROW(AO3689))</f>
        <v>AJ3689</v>
      </c>
      <c r="AP3689" t="str">
        <f>_xlfn.CONCAT('Sample Select backend'!$F$4,ROW(AP3689))</f>
        <v>AF3689</v>
      </c>
      <c r="AQ3689" t="str">
        <f>_xlfn.CONCAT('Sample Select backend'!$I$10,ROW(AQ3689))</f>
        <v>R3689</v>
      </c>
      <c r="AR3689" t="str">
        <f>_xlfn.CONCAT('Sample Select backend'!$M$4,ROW(AR3689))</f>
        <v>AK3689</v>
      </c>
      <c r="AS3689" t="str">
        <f t="shared" si="1293"/>
        <v>Uganda</v>
      </c>
      <c r="AT3689" s="9">
        <f t="shared" si="1294"/>
        <v>32</v>
      </c>
      <c r="AU3689">
        <f t="shared" si="1295"/>
        <v>0</v>
      </c>
      <c r="AV3689" s="9">
        <v>0</v>
      </c>
    </row>
    <row r="3690" spans="1:48" x14ac:dyDescent="0.35">
      <c r="A3690" s="24" t="s">
        <v>184</v>
      </c>
      <c r="B3690" s="24">
        <v>1</v>
      </c>
      <c r="C3690" s="24">
        <v>8</v>
      </c>
      <c r="D3690" s="24" t="s">
        <v>4500</v>
      </c>
      <c r="E3690" s="24"/>
      <c r="O3690" t="s">
        <v>2803</v>
      </c>
      <c r="P3690" t="s">
        <v>2809</v>
      </c>
      <c r="Q3690" t="s">
        <v>2814</v>
      </c>
      <c r="R3690">
        <v>0</v>
      </c>
      <c r="S3690">
        <v>2.91</v>
      </c>
      <c r="T3690">
        <v>-4.5199999999999996</v>
      </c>
      <c r="U3690">
        <v>41.11</v>
      </c>
      <c r="V3690">
        <v>-1</v>
      </c>
      <c r="W3690">
        <v>-1</v>
      </c>
      <c r="X3690">
        <v>-1</v>
      </c>
      <c r="Y3690">
        <v>-1</v>
      </c>
      <c r="Z3690">
        <v>-1</v>
      </c>
      <c r="AA3690">
        <v>-1</v>
      </c>
      <c r="AB3690">
        <v>-1</v>
      </c>
      <c r="AC3690">
        <v>-1</v>
      </c>
      <c r="AD3690">
        <v>-1</v>
      </c>
      <c r="AE3690" s="4" t="s">
        <v>2828</v>
      </c>
      <c r="AF3690" s="9" t="s">
        <v>2829</v>
      </c>
      <c r="AG3690">
        <v>1</v>
      </c>
      <c r="AH3690">
        <v>0</v>
      </c>
      <c r="AI3690">
        <v>0</v>
      </c>
      <c r="AJ3690">
        <v>1</v>
      </c>
      <c r="AK3690" s="9" t="s">
        <v>2840</v>
      </c>
      <c r="AL3690">
        <f t="shared" si="1292"/>
        <v>0</v>
      </c>
      <c r="AM3690">
        <f>IF(AND(INDIRECT(AN3690)='Sample Select backend'!$C$2,INDIRECT(AO3690)=1,INDIRECT(AP3690)='Sample Select backend'!$F$2,INDIRECT(AQ3690)=1,INDIRECT(AR3690)='Sample Select backend'!$M$2),1,0)</f>
        <v>0</v>
      </c>
      <c r="AN3690" t="str">
        <f>_xlfn.CONCAT('Sample Select backend'!$C$4,ROW(AN3690))</f>
        <v>AE3690</v>
      </c>
      <c r="AO3690" s="9" t="str">
        <f>_xlfn.CONCAT('Sample Select backend'!$J$2,ROW(AO3690))</f>
        <v>AJ3690</v>
      </c>
      <c r="AP3690" t="str">
        <f>_xlfn.CONCAT('Sample Select backend'!$F$4,ROW(AP3690))</f>
        <v>AF3690</v>
      </c>
      <c r="AQ3690" t="str">
        <f>_xlfn.CONCAT('Sample Select backend'!$I$10,ROW(AQ3690))</f>
        <v>R3690</v>
      </c>
      <c r="AR3690" t="str">
        <f>_xlfn.CONCAT('Sample Select backend'!$M$4,ROW(AR3690))</f>
        <v>AK3690</v>
      </c>
      <c r="AS3690" t="str">
        <f t="shared" si="1293"/>
        <v>Uganda</v>
      </c>
      <c r="AT3690" s="9">
        <f t="shared" si="1294"/>
        <v>8</v>
      </c>
      <c r="AU3690">
        <f t="shared" si="1295"/>
        <v>0</v>
      </c>
      <c r="AV3690" s="9">
        <v>0</v>
      </c>
    </row>
    <row r="3691" spans="1:48" x14ac:dyDescent="0.35">
      <c r="A3691" s="24" t="s">
        <v>184</v>
      </c>
      <c r="B3691" s="24">
        <v>3</v>
      </c>
      <c r="C3691" s="24" t="s">
        <v>206</v>
      </c>
      <c r="D3691" s="24" t="s">
        <v>4501</v>
      </c>
      <c r="E3691" s="24"/>
      <c r="O3691" t="s">
        <v>2803</v>
      </c>
      <c r="P3691" t="s">
        <v>2809</v>
      </c>
      <c r="Q3691" t="s">
        <v>2814</v>
      </c>
      <c r="R3691">
        <v>0</v>
      </c>
      <c r="S3691">
        <v>2.91</v>
      </c>
      <c r="T3691">
        <v>-4.5199999999999996</v>
      </c>
      <c r="U3691">
        <v>41.11</v>
      </c>
      <c r="V3691">
        <v>-1</v>
      </c>
      <c r="W3691">
        <v>-1</v>
      </c>
      <c r="X3691">
        <v>-1</v>
      </c>
      <c r="Y3691">
        <v>-1</v>
      </c>
      <c r="Z3691">
        <v>-1</v>
      </c>
      <c r="AA3691">
        <v>-1</v>
      </c>
      <c r="AB3691">
        <v>-1</v>
      </c>
      <c r="AC3691">
        <v>-1</v>
      </c>
      <c r="AD3691">
        <v>-1</v>
      </c>
      <c r="AE3691" s="4" t="s">
        <v>2828</v>
      </c>
      <c r="AF3691" s="9" t="s">
        <v>2829</v>
      </c>
      <c r="AG3691">
        <v>1</v>
      </c>
      <c r="AH3691">
        <v>0</v>
      </c>
      <c r="AI3691">
        <v>0</v>
      </c>
      <c r="AJ3691">
        <v>1</v>
      </c>
      <c r="AK3691" s="9" t="s">
        <v>2840</v>
      </c>
      <c r="AL3691">
        <f t="shared" si="1292"/>
        <v>0</v>
      </c>
      <c r="AM3691">
        <f>IF(AND(INDIRECT(AN3691)='Sample Select backend'!$C$2,INDIRECT(AO3691)=1,INDIRECT(AP3691)='Sample Select backend'!$F$2,INDIRECT(AQ3691)=1,INDIRECT(AR3691)='Sample Select backend'!$M$2),1,0)</f>
        <v>0</v>
      </c>
      <c r="AN3691" t="str">
        <f>_xlfn.CONCAT('Sample Select backend'!$C$4,ROW(AN3691))</f>
        <v>AE3691</v>
      </c>
      <c r="AO3691" s="9" t="str">
        <f>_xlfn.CONCAT('Sample Select backend'!$J$2,ROW(AO3691))</f>
        <v>AJ3691</v>
      </c>
      <c r="AP3691" t="str">
        <f>_xlfn.CONCAT('Sample Select backend'!$F$4,ROW(AP3691))</f>
        <v>AF3691</v>
      </c>
      <c r="AQ3691" t="str">
        <f>_xlfn.CONCAT('Sample Select backend'!$I$10,ROW(AQ3691))</f>
        <v>R3691</v>
      </c>
      <c r="AR3691" t="str">
        <f>_xlfn.CONCAT('Sample Select backend'!$M$4,ROW(AR3691))</f>
        <v>AK3691</v>
      </c>
      <c r="AS3691" t="str">
        <f t="shared" si="1293"/>
        <v>Uganda</v>
      </c>
      <c r="AT3691" s="9" t="str">
        <f t="shared" si="1294"/>
        <v>Tax exemption/waiver/suspension</v>
      </c>
      <c r="AU3691">
        <f t="shared" si="1295"/>
        <v>0</v>
      </c>
      <c r="AV3691" s="9">
        <v>0</v>
      </c>
    </row>
    <row r="3692" spans="1:48" x14ac:dyDescent="0.35">
      <c r="A3692" s="24" t="s">
        <v>184</v>
      </c>
      <c r="B3692" s="24">
        <v>1</v>
      </c>
      <c r="C3692" s="24">
        <v>5</v>
      </c>
      <c r="D3692" s="24" t="s">
        <v>4502</v>
      </c>
      <c r="E3692" s="24"/>
      <c r="O3692" t="s">
        <v>2803</v>
      </c>
      <c r="P3692" t="s">
        <v>2809</v>
      </c>
      <c r="Q3692" t="s">
        <v>2814</v>
      </c>
      <c r="R3692">
        <v>0</v>
      </c>
      <c r="S3692">
        <v>2.91</v>
      </c>
      <c r="T3692">
        <v>-4.5199999999999996</v>
      </c>
      <c r="U3692">
        <v>41.11</v>
      </c>
      <c r="V3692">
        <v>-1</v>
      </c>
      <c r="W3692">
        <v>-1</v>
      </c>
      <c r="X3692">
        <v>-1</v>
      </c>
      <c r="Y3692">
        <v>-1</v>
      </c>
      <c r="Z3692">
        <v>-1</v>
      </c>
      <c r="AA3692">
        <v>-1</v>
      </c>
      <c r="AB3692">
        <v>-1</v>
      </c>
      <c r="AC3692">
        <v>-1</v>
      </c>
      <c r="AD3692">
        <v>-1</v>
      </c>
      <c r="AE3692" s="4" t="s">
        <v>2828</v>
      </c>
      <c r="AF3692" s="9" t="s">
        <v>2829</v>
      </c>
      <c r="AG3692">
        <v>1</v>
      </c>
      <c r="AH3692">
        <v>0</v>
      </c>
      <c r="AI3692">
        <v>0</v>
      </c>
      <c r="AJ3692">
        <v>1</v>
      </c>
      <c r="AK3692" s="9" t="s">
        <v>2840</v>
      </c>
      <c r="AL3692">
        <f t="shared" si="1292"/>
        <v>0</v>
      </c>
      <c r="AM3692">
        <f>IF(AND(INDIRECT(AN3692)='Sample Select backend'!$C$2,INDIRECT(AO3692)=1,INDIRECT(AP3692)='Sample Select backend'!$F$2,INDIRECT(AQ3692)=1,INDIRECT(AR3692)='Sample Select backend'!$M$2),1,0)</f>
        <v>0</v>
      </c>
      <c r="AN3692" t="str">
        <f>_xlfn.CONCAT('Sample Select backend'!$C$4,ROW(AN3692))</f>
        <v>AE3692</v>
      </c>
      <c r="AO3692" s="9" t="str">
        <f>_xlfn.CONCAT('Sample Select backend'!$J$2,ROW(AO3692))</f>
        <v>AJ3692</v>
      </c>
      <c r="AP3692" t="str">
        <f>_xlfn.CONCAT('Sample Select backend'!$F$4,ROW(AP3692))</f>
        <v>AF3692</v>
      </c>
      <c r="AQ3692" t="str">
        <f>_xlfn.CONCAT('Sample Select backend'!$I$10,ROW(AQ3692))</f>
        <v>R3692</v>
      </c>
      <c r="AR3692" t="str">
        <f>_xlfn.CONCAT('Sample Select backend'!$M$4,ROW(AR3692))</f>
        <v>AK3692</v>
      </c>
      <c r="AS3692" t="str">
        <f t="shared" si="1293"/>
        <v>Uganda</v>
      </c>
      <c r="AT3692" s="9">
        <f t="shared" si="1294"/>
        <v>5</v>
      </c>
      <c r="AU3692">
        <f t="shared" si="1295"/>
        <v>0</v>
      </c>
      <c r="AV3692" s="9">
        <v>0</v>
      </c>
    </row>
    <row r="3693" spans="1:48" x14ac:dyDescent="0.35">
      <c r="A3693" s="24" t="s">
        <v>184</v>
      </c>
      <c r="B3693" s="24">
        <v>1</v>
      </c>
      <c r="C3693" s="24">
        <v>5</v>
      </c>
      <c r="D3693" s="24" t="s">
        <v>4503</v>
      </c>
      <c r="E3693" s="24"/>
      <c r="O3693" t="s">
        <v>2803</v>
      </c>
      <c r="P3693" t="s">
        <v>2809</v>
      </c>
      <c r="Q3693" t="s">
        <v>2814</v>
      </c>
      <c r="R3693">
        <v>0</v>
      </c>
      <c r="S3693">
        <v>2.91</v>
      </c>
      <c r="T3693">
        <v>-4.5199999999999996</v>
      </c>
      <c r="U3693">
        <v>41.11</v>
      </c>
      <c r="V3693">
        <v>-1</v>
      </c>
      <c r="W3693">
        <v>-1</v>
      </c>
      <c r="X3693">
        <v>-1</v>
      </c>
      <c r="Y3693">
        <v>-1</v>
      </c>
      <c r="Z3693">
        <v>-1</v>
      </c>
      <c r="AA3693">
        <v>-1</v>
      </c>
      <c r="AB3693">
        <v>-1</v>
      </c>
      <c r="AC3693">
        <v>-1</v>
      </c>
      <c r="AD3693">
        <v>-1</v>
      </c>
      <c r="AE3693" s="4" t="s">
        <v>2828</v>
      </c>
      <c r="AF3693" s="9" t="s">
        <v>2829</v>
      </c>
      <c r="AG3693">
        <v>1</v>
      </c>
      <c r="AH3693">
        <v>0</v>
      </c>
      <c r="AI3693">
        <v>0</v>
      </c>
      <c r="AJ3693">
        <v>1</v>
      </c>
      <c r="AK3693" s="9" t="s">
        <v>2840</v>
      </c>
      <c r="AL3693">
        <f t="shared" si="1292"/>
        <v>0</v>
      </c>
      <c r="AM3693">
        <f>IF(AND(INDIRECT(AN3693)='Sample Select backend'!$C$2,INDIRECT(AO3693)=1,INDIRECT(AP3693)='Sample Select backend'!$F$2,INDIRECT(AQ3693)=1,INDIRECT(AR3693)='Sample Select backend'!$M$2),1,0)</f>
        <v>0</v>
      </c>
      <c r="AN3693" t="str">
        <f>_xlfn.CONCAT('Sample Select backend'!$C$4,ROW(AN3693))</f>
        <v>AE3693</v>
      </c>
      <c r="AO3693" s="9" t="str">
        <f>_xlfn.CONCAT('Sample Select backend'!$J$2,ROW(AO3693))</f>
        <v>AJ3693</v>
      </c>
      <c r="AP3693" t="str">
        <f>_xlfn.CONCAT('Sample Select backend'!$F$4,ROW(AP3693))</f>
        <v>AF3693</v>
      </c>
      <c r="AQ3693" t="str">
        <f>_xlfn.CONCAT('Sample Select backend'!$I$10,ROW(AQ3693))</f>
        <v>R3693</v>
      </c>
      <c r="AR3693" t="str">
        <f>_xlfn.CONCAT('Sample Select backend'!$M$4,ROW(AR3693))</f>
        <v>AK3693</v>
      </c>
      <c r="AS3693" t="str">
        <f t="shared" si="1293"/>
        <v>Uganda</v>
      </c>
      <c r="AT3693" s="9">
        <f t="shared" si="1294"/>
        <v>5</v>
      </c>
      <c r="AU3693">
        <f t="shared" si="1295"/>
        <v>0</v>
      </c>
      <c r="AV3693" s="9">
        <v>0</v>
      </c>
    </row>
    <row r="3694" spans="1:48" x14ac:dyDescent="0.35">
      <c r="A3694" s="24" t="s">
        <v>184</v>
      </c>
      <c r="B3694" s="24">
        <v>1</v>
      </c>
      <c r="C3694" s="24">
        <v>6</v>
      </c>
      <c r="D3694" s="24" t="s">
        <v>4504</v>
      </c>
      <c r="E3694" s="24"/>
      <c r="O3694" t="s">
        <v>2803</v>
      </c>
      <c r="P3694" t="s">
        <v>2809</v>
      </c>
      <c r="Q3694" t="s">
        <v>2814</v>
      </c>
      <c r="R3694">
        <v>0</v>
      </c>
      <c r="S3694">
        <v>2.91</v>
      </c>
      <c r="T3694">
        <v>-4.5199999999999996</v>
      </c>
      <c r="U3694">
        <v>41.11</v>
      </c>
      <c r="V3694">
        <v>-1</v>
      </c>
      <c r="W3694">
        <v>-1</v>
      </c>
      <c r="X3694">
        <v>-1</v>
      </c>
      <c r="Y3694">
        <v>-1</v>
      </c>
      <c r="Z3694">
        <v>-1</v>
      </c>
      <c r="AA3694">
        <v>-1</v>
      </c>
      <c r="AB3694">
        <v>-1</v>
      </c>
      <c r="AC3694">
        <v>-1</v>
      </c>
      <c r="AD3694">
        <v>-1</v>
      </c>
      <c r="AE3694" s="4" t="s">
        <v>2828</v>
      </c>
      <c r="AF3694" s="9" t="s">
        <v>2829</v>
      </c>
      <c r="AG3694">
        <v>1</v>
      </c>
      <c r="AH3694">
        <v>0</v>
      </c>
      <c r="AI3694">
        <v>0</v>
      </c>
      <c r="AJ3694">
        <v>1</v>
      </c>
      <c r="AK3694" s="9" t="s">
        <v>2840</v>
      </c>
      <c r="AL3694">
        <f t="shared" si="1292"/>
        <v>0</v>
      </c>
      <c r="AM3694">
        <f>IF(AND(INDIRECT(AN3694)='Sample Select backend'!$C$2,INDIRECT(AO3694)=1,INDIRECT(AP3694)='Sample Select backend'!$F$2,INDIRECT(AQ3694)=1,INDIRECT(AR3694)='Sample Select backend'!$M$2),1,0)</f>
        <v>0</v>
      </c>
      <c r="AN3694" t="str">
        <f>_xlfn.CONCAT('Sample Select backend'!$C$4,ROW(AN3694))</f>
        <v>AE3694</v>
      </c>
      <c r="AO3694" s="9" t="str">
        <f>_xlfn.CONCAT('Sample Select backend'!$J$2,ROW(AO3694))</f>
        <v>AJ3694</v>
      </c>
      <c r="AP3694" t="str">
        <f>_xlfn.CONCAT('Sample Select backend'!$F$4,ROW(AP3694))</f>
        <v>AF3694</v>
      </c>
      <c r="AQ3694" t="str">
        <f>_xlfn.CONCAT('Sample Select backend'!$I$10,ROW(AQ3694))</f>
        <v>R3694</v>
      </c>
      <c r="AR3694" t="str">
        <f>_xlfn.CONCAT('Sample Select backend'!$M$4,ROW(AR3694))</f>
        <v>AK3694</v>
      </c>
      <c r="AS3694" t="str">
        <f t="shared" si="1293"/>
        <v>Uganda</v>
      </c>
      <c r="AT3694" s="9">
        <f t="shared" si="1294"/>
        <v>6</v>
      </c>
      <c r="AU3694">
        <f t="shared" si="1295"/>
        <v>0</v>
      </c>
      <c r="AV3694" s="9">
        <v>1</v>
      </c>
    </row>
    <row r="3695" spans="1:48" x14ac:dyDescent="0.35">
      <c r="A3695" s="24" t="s">
        <v>184</v>
      </c>
      <c r="B3695" s="24">
        <v>1</v>
      </c>
      <c r="C3695" s="24" t="s">
        <v>201</v>
      </c>
      <c r="D3695" s="24" t="s">
        <v>4505</v>
      </c>
      <c r="E3695" s="24"/>
      <c r="O3695" t="s">
        <v>2803</v>
      </c>
      <c r="P3695" t="s">
        <v>2809</v>
      </c>
      <c r="Q3695" t="s">
        <v>2814</v>
      </c>
      <c r="R3695">
        <v>0</v>
      </c>
      <c r="S3695">
        <v>2.91</v>
      </c>
      <c r="T3695">
        <v>-4.5199999999999996</v>
      </c>
      <c r="U3695">
        <v>41.11</v>
      </c>
      <c r="V3695">
        <v>-1</v>
      </c>
      <c r="W3695">
        <v>-1</v>
      </c>
      <c r="X3695">
        <v>-1</v>
      </c>
      <c r="Y3695">
        <v>-1</v>
      </c>
      <c r="Z3695">
        <v>-1</v>
      </c>
      <c r="AA3695">
        <v>-1</v>
      </c>
      <c r="AB3695">
        <v>-1</v>
      </c>
      <c r="AC3695">
        <v>-1</v>
      </c>
      <c r="AD3695">
        <v>-1</v>
      </c>
      <c r="AE3695" s="4" t="s">
        <v>2828</v>
      </c>
      <c r="AF3695" s="9" t="s">
        <v>2829</v>
      </c>
      <c r="AG3695">
        <v>1</v>
      </c>
      <c r="AH3695">
        <v>0</v>
      </c>
      <c r="AI3695">
        <v>0</v>
      </c>
      <c r="AJ3695">
        <v>1</v>
      </c>
      <c r="AK3695" s="9" t="s">
        <v>2840</v>
      </c>
      <c r="AL3695">
        <f t="shared" si="1292"/>
        <v>0</v>
      </c>
      <c r="AM3695">
        <f>IF(AND(INDIRECT(AN3695)='Sample Select backend'!$C$2,INDIRECT(AO3695)=1,INDIRECT(AP3695)='Sample Select backend'!$F$2,INDIRECT(AQ3695)=1,INDIRECT(AR3695)='Sample Select backend'!$M$2),1,0)</f>
        <v>0</v>
      </c>
      <c r="AN3695" t="str">
        <f>_xlfn.CONCAT('Sample Select backend'!$C$4,ROW(AN3695))</f>
        <v>AE3695</v>
      </c>
      <c r="AO3695" s="9" t="str">
        <f>_xlfn.CONCAT('Sample Select backend'!$J$2,ROW(AO3695))</f>
        <v>AJ3695</v>
      </c>
      <c r="AP3695" t="str">
        <f>_xlfn.CONCAT('Sample Select backend'!$F$4,ROW(AP3695))</f>
        <v>AF3695</v>
      </c>
      <c r="AQ3695" t="str">
        <f>_xlfn.CONCAT('Sample Select backend'!$I$10,ROW(AQ3695))</f>
        <v>R3695</v>
      </c>
      <c r="AR3695" t="str">
        <f>_xlfn.CONCAT('Sample Select backend'!$M$4,ROW(AR3695))</f>
        <v>AK3695</v>
      </c>
      <c r="AS3695" t="str">
        <f t="shared" si="1293"/>
        <v>Uganda</v>
      </c>
      <c r="AT3695" s="9" t="str">
        <f t="shared" si="1294"/>
        <v>Other</v>
      </c>
      <c r="AU3695">
        <f t="shared" si="1295"/>
        <v>0</v>
      </c>
      <c r="AV3695" s="9">
        <v>1</v>
      </c>
    </row>
    <row r="3696" spans="1:48" x14ac:dyDescent="0.35">
      <c r="A3696" t="s">
        <v>185</v>
      </c>
      <c r="B3696">
        <v>1</v>
      </c>
      <c r="C3696" t="s">
        <v>206</v>
      </c>
      <c r="D3696" t="s">
        <v>2402</v>
      </c>
      <c r="E3696">
        <v>-2</v>
      </c>
      <c r="F3696">
        <v>2</v>
      </c>
      <c r="G3696">
        <v>-2</v>
      </c>
      <c r="H3696">
        <v>-1</v>
      </c>
      <c r="I3696">
        <v>-2</v>
      </c>
      <c r="J3696">
        <v>2</v>
      </c>
      <c r="K3696">
        <v>2</v>
      </c>
      <c r="L3696">
        <v>2</v>
      </c>
      <c r="M3696">
        <v>1</v>
      </c>
      <c r="N3696" t="s">
        <v>2784</v>
      </c>
      <c r="O3696" t="s">
        <v>2800</v>
      </c>
      <c r="P3696" t="s">
        <v>2810</v>
      </c>
      <c r="Q3696" t="s">
        <v>2815</v>
      </c>
      <c r="R3696">
        <v>0</v>
      </c>
      <c r="S3696">
        <v>-4.5199999999999996</v>
      </c>
      <c r="T3696">
        <v>-2.39</v>
      </c>
      <c r="U3696">
        <v>63.2</v>
      </c>
      <c r="V3696">
        <f t="shared" ref="V3696:V3717" si="1305">IF(E3696&gt;0,1,IF(E3696&lt;0,0,-1))</f>
        <v>0</v>
      </c>
      <c r="W3696">
        <f t="shared" ref="W3696:W3717" si="1306">IF(F3696&gt;0,1,IF(F3696&lt;0,0,-1))</f>
        <v>1</v>
      </c>
      <c r="X3696">
        <f t="shared" ref="X3696:X3717" si="1307">IF(G3696&gt;0,1,IF(G3696&lt;0,0,-1))</f>
        <v>0</v>
      </c>
      <c r="Y3696">
        <f t="shared" ref="Y3696:Y3717" si="1308">IF(H3696&gt;0,1,IF(H3696&lt;0,0,-1))</f>
        <v>0</v>
      </c>
      <c r="Z3696">
        <f t="shared" ref="Z3696:Z3717" si="1309">IF(I3696&gt;0,1,IF(I3696&lt;0,0,-1))</f>
        <v>0</v>
      </c>
      <c r="AA3696">
        <f t="shared" ref="AA3696:AA3717" si="1310">IF(J3696&gt;0,1,IF(J3696&lt;0,0,-1))</f>
        <v>1</v>
      </c>
      <c r="AB3696">
        <f t="shared" ref="AB3696:AB3717" si="1311">IF(K3696&gt;0,1,IF(K3696&lt;0,0,-1))</f>
        <v>1</v>
      </c>
      <c r="AC3696">
        <f t="shared" ref="AC3696:AC3717" si="1312">IF(L3696&gt;0,1,IF(L3696&lt;0,0,-1))</f>
        <v>1</v>
      </c>
      <c r="AD3696">
        <f t="shared" ref="AD3696:AD3717" si="1313">IF(M3696&gt;0,1,IF(M3696&lt;0,0,-1))</f>
        <v>1</v>
      </c>
      <c r="AE3696" s="4" t="s">
        <v>2828</v>
      </c>
      <c r="AF3696" s="9" t="s">
        <v>2829</v>
      </c>
      <c r="AG3696">
        <v>0</v>
      </c>
      <c r="AH3696">
        <v>1</v>
      </c>
      <c r="AI3696">
        <v>0</v>
      </c>
      <c r="AJ3696">
        <v>1</v>
      </c>
      <c r="AK3696" s="9" t="s">
        <v>2840</v>
      </c>
      <c r="AL3696">
        <f t="shared" si="1292"/>
        <v>0</v>
      </c>
      <c r="AM3696">
        <f>IF(AND(INDIRECT(AN3696)='Sample Select backend'!$C$2,INDIRECT(AO3696)=1,INDIRECT(AP3696)='Sample Select backend'!$F$2,INDIRECT(AQ3696)=1,INDIRECT(AR3696)='Sample Select backend'!$M$2),1,0)</f>
        <v>0</v>
      </c>
      <c r="AN3696" t="str">
        <f>_xlfn.CONCAT('Sample Select backend'!$C$4,ROW(AN3696))</f>
        <v>AE3696</v>
      </c>
      <c r="AO3696" s="9" t="str">
        <f>_xlfn.CONCAT('Sample Select backend'!$J$2,ROW(AO3696))</f>
        <v>AJ3696</v>
      </c>
      <c r="AP3696" t="str">
        <f>_xlfn.CONCAT('Sample Select backend'!$F$4,ROW(AP3696))</f>
        <v>AF3696</v>
      </c>
      <c r="AQ3696" t="str">
        <f>_xlfn.CONCAT('Sample Select backend'!$I$10,ROW(AQ3696))</f>
        <v>R3696</v>
      </c>
      <c r="AR3696" t="str">
        <f>_xlfn.CONCAT('Sample Select backend'!$M$4,ROW(AR3696))</f>
        <v>AK3696</v>
      </c>
      <c r="AS3696" t="str">
        <f t="shared" si="1293"/>
        <v>Ukraine</v>
      </c>
      <c r="AT3696" s="9" t="str">
        <f t="shared" si="1294"/>
        <v>Tax exemption/waiver/suspension</v>
      </c>
      <c r="AU3696">
        <f t="shared" si="1295"/>
        <v>1</v>
      </c>
      <c r="AV3696" s="9">
        <v>1</v>
      </c>
    </row>
    <row r="3697" spans="1:48" x14ac:dyDescent="0.35">
      <c r="A3697" t="s">
        <v>185</v>
      </c>
      <c r="B3697">
        <v>6</v>
      </c>
      <c r="C3697">
        <v>27</v>
      </c>
      <c r="D3697" t="s">
        <v>2405</v>
      </c>
      <c r="E3697">
        <v>2</v>
      </c>
      <c r="F3697">
        <v>2</v>
      </c>
      <c r="G3697">
        <v>2</v>
      </c>
      <c r="H3697">
        <v>-1</v>
      </c>
      <c r="I3697">
        <v>2</v>
      </c>
      <c r="J3697">
        <v>-2</v>
      </c>
      <c r="K3697">
        <v>2</v>
      </c>
      <c r="L3697">
        <v>2</v>
      </c>
      <c r="M3697">
        <v>1</v>
      </c>
      <c r="N3697" t="s">
        <v>2784</v>
      </c>
      <c r="O3697" t="s">
        <v>2800</v>
      </c>
      <c r="P3697" t="s">
        <v>2810</v>
      </c>
      <c r="Q3697" t="s">
        <v>2815</v>
      </c>
      <c r="R3697">
        <v>0</v>
      </c>
      <c r="S3697">
        <v>-4.5199999999999996</v>
      </c>
      <c r="T3697">
        <v>-2.39</v>
      </c>
      <c r="U3697">
        <v>63.2</v>
      </c>
      <c r="V3697">
        <f t="shared" si="1305"/>
        <v>1</v>
      </c>
      <c r="W3697">
        <f t="shared" si="1306"/>
        <v>1</v>
      </c>
      <c r="X3697">
        <f t="shared" si="1307"/>
        <v>1</v>
      </c>
      <c r="Y3697">
        <f t="shared" si="1308"/>
        <v>0</v>
      </c>
      <c r="Z3697">
        <f t="shared" si="1309"/>
        <v>1</v>
      </c>
      <c r="AA3697">
        <f t="shared" si="1310"/>
        <v>0</v>
      </c>
      <c r="AB3697">
        <f t="shared" si="1311"/>
        <v>1</v>
      </c>
      <c r="AC3697">
        <f t="shared" si="1312"/>
        <v>1</v>
      </c>
      <c r="AD3697">
        <f t="shared" si="1313"/>
        <v>1</v>
      </c>
      <c r="AE3697" s="4" t="s">
        <v>2828</v>
      </c>
      <c r="AF3697" s="9" t="s">
        <v>2829</v>
      </c>
      <c r="AG3697">
        <v>0</v>
      </c>
      <c r="AH3697">
        <v>1</v>
      </c>
      <c r="AI3697">
        <v>0</v>
      </c>
      <c r="AJ3697">
        <v>1</v>
      </c>
      <c r="AK3697" s="9" t="s">
        <v>2840</v>
      </c>
      <c r="AL3697">
        <f t="shared" si="1292"/>
        <v>0</v>
      </c>
      <c r="AM3697">
        <f>IF(AND(INDIRECT(AN3697)='Sample Select backend'!$C$2,INDIRECT(AO3697)=1,INDIRECT(AP3697)='Sample Select backend'!$F$2,INDIRECT(AQ3697)=1,INDIRECT(AR3697)='Sample Select backend'!$M$2),1,0)</f>
        <v>0</v>
      </c>
      <c r="AN3697" t="str">
        <f>_xlfn.CONCAT('Sample Select backend'!$C$4,ROW(AN3697))</f>
        <v>AE3697</v>
      </c>
      <c r="AO3697" s="9" t="str">
        <f>_xlfn.CONCAT('Sample Select backend'!$J$2,ROW(AO3697))</f>
        <v>AJ3697</v>
      </c>
      <c r="AP3697" t="str">
        <f>_xlfn.CONCAT('Sample Select backend'!$F$4,ROW(AP3697))</f>
        <v>AF3697</v>
      </c>
      <c r="AQ3697" t="str">
        <f>_xlfn.CONCAT('Sample Select backend'!$I$10,ROW(AQ3697))</f>
        <v>R3697</v>
      </c>
      <c r="AR3697" t="str">
        <f>_xlfn.CONCAT('Sample Select backend'!$M$4,ROW(AR3697))</f>
        <v>AK3697</v>
      </c>
      <c r="AS3697" t="str">
        <f t="shared" si="1293"/>
        <v>Ukraine</v>
      </c>
      <c r="AT3697" s="9">
        <f t="shared" si="1294"/>
        <v>27</v>
      </c>
      <c r="AU3697">
        <f t="shared" si="1295"/>
        <v>0</v>
      </c>
      <c r="AV3697" s="9">
        <v>1</v>
      </c>
    </row>
    <row r="3698" spans="1:48" x14ac:dyDescent="0.35">
      <c r="A3698" t="s">
        <v>185</v>
      </c>
      <c r="B3698">
        <v>1</v>
      </c>
      <c r="C3698" t="s">
        <v>201</v>
      </c>
      <c r="D3698" t="s">
        <v>2409</v>
      </c>
      <c r="E3698">
        <v>-2</v>
      </c>
      <c r="F3698">
        <v>2</v>
      </c>
      <c r="G3698">
        <v>-2</v>
      </c>
      <c r="J3698">
        <v>2</v>
      </c>
      <c r="K3698">
        <v>2</v>
      </c>
      <c r="L3698">
        <v>2</v>
      </c>
      <c r="M3698">
        <v>1</v>
      </c>
      <c r="N3698" t="s">
        <v>2784</v>
      </c>
      <c r="O3698" t="s">
        <v>2800</v>
      </c>
      <c r="P3698" t="s">
        <v>2810</v>
      </c>
      <c r="Q3698" t="s">
        <v>2815</v>
      </c>
      <c r="R3698">
        <v>0</v>
      </c>
      <c r="S3698">
        <v>-4.5199999999999996</v>
      </c>
      <c r="T3698">
        <v>-2.39</v>
      </c>
      <c r="U3698">
        <v>63.2</v>
      </c>
      <c r="V3698">
        <f t="shared" si="1305"/>
        <v>0</v>
      </c>
      <c r="W3698">
        <f t="shared" si="1306"/>
        <v>1</v>
      </c>
      <c r="X3698">
        <f t="shared" si="1307"/>
        <v>0</v>
      </c>
      <c r="Y3698">
        <f t="shared" si="1308"/>
        <v>-1</v>
      </c>
      <c r="Z3698">
        <f t="shared" si="1309"/>
        <v>-1</v>
      </c>
      <c r="AA3698">
        <f t="shared" si="1310"/>
        <v>1</v>
      </c>
      <c r="AB3698">
        <f t="shared" si="1311"/>
        <v>1</v>
      </c>
      <c r="AC3698">
        <f t="shared" si="1312"/>
        <v>1</v>
      </c>
      <c r="AD3698">
        <f t="shared" si="1313"/>
        <v>1</v>
      </c>
      <c r="AE3698" s="4" t="s">
        <v>2828</v>
      </c>
      <c r="AF3698" s="9" t="s">
        <v>2829</v>
      </c>
      <c r="AG3698">
        <v>0</v>
      </c>
      <c r="AH3698">
        <v>1</v>
      </c>
      <c r="AI3698">
        <v>0</v>
      </c>
      <c r="AJ3698">
        <v>1</v>
      </c>
      <c r="AK3698" s="9" t="s">
        <v>2840</v>
      </c>
      <c r="AL3698">
        <f t="shared" si="1292"/>
        <v>0</v>
      </c>
      <c r="AM3698">
        <f>IF(AND(INDIRECT(AN3698)='Sample Select backend'!$C$2,INDIRECT(AO3698)=1,INDIRECT(AP3698)='Sample Select backend'!$F$2,INDIRECT(AQ3698)=1,INDIRECT(AR3698)='Sample Select backend'!$M$2),1,0)</f>
        <v>0</v>
      </c>
      <c r="AN3698" t="str">
        <f>_xlfn.CONCAT('Sample Select backend'!$C$4,ROW(AN3698))</f>
        <v>AE3698</v>
      </c>
      <c r="AO3698" s="9" t="str">
        <f>_xlfn.CONCAT('Sample Select backend'!$J$2,ROW(AO3698))</f>
        <v>AJ3698</v>
      </c>
      <c r="AP3698" t="str">
        <f>_xlfn.CONCAT('Sample Select backend'!$F$4,ROW(AP3698))</f>
        <v>AF3698</v>
      </c>
      <c r="AQ3698" t="str">
        <f>_xlfn.CONCAT('Sample Select backend'!$I$10,ROW(AQ3698))</f>
        <v>R3698</v>
      </c>
      <c r="AR3698" t="str">
        <f>_xlfn.CONCAT('Sample Select backend'!$M$4,ROW(AR3698))</f>
        <v>AK3698</v>
      </c>
      <c r="AS3698" t="str">
        <f t="shared" si="1293"/>
        <v>Ukraine</v>
      </c>
      <c r="AT3698" s="9" t="str">
        <f t="shared" si="1294"/>
        <v>Other</v>
      </c>
      <c r="AU3698">
        <f t="shared" si="1295"/>
        <v>0</v>
      </c>
      <c r="AV3698" s="9">
        <v>1</v>
      </c>
    </row>
    <row r="3699" spans="1:48" x14ac:dyDescent="0.35">
      <c r="A3699" t="s">
        <v>185</v>
      </c>
      <c r="B3699">
        <v>6</v>
      </c>
      <c r="C3699">
        <v>26</v>
      </c>
      <c r="D3699" t="s">
        <v>2408</v>
      </c>
      <c r="E3699">
        <v>1</v>
      </c>
      <c r="F3699">
        <v>2</v>
      </c>
      <c r="G3699">
        <v>-2</v>
      </c>
      <c r="H3699">
        <v>-1</v>
      </c>
      <c r="I3699">
        <v>-2</v>
      </c>
      <c r="J3699">
        <v>2</v>
      </c>
      <c r="K3699">
        <v>2</v>
      </c>
      <c r="L3699">
        <v>-2</v>
      </c>
      <c r="M3699">
        <v>1</v>
      </c>
      <c r="N3699" t="s">
        <v>2784</v>
      </c>
      <c r="O3699" t="s">
        <v>2800</v>
      </c>
      <c r="P3699" t="s">
        <v>2810</v>
      </c>
      <c r="Q3699" t="s">
        <v>2815</v>
      </c>
      <c r="R3699">
        <v>0</v>
      </c>
      <c r="S3699">
        <v>-4.5199999999999996</v>
      </c>
      <c r="T3699">
        <v>-2.39</v>
      </c>
      <c r="U3699">
        <v>63.2</v>
      </c>
      <c r="V3699">
        <f t="shared" si="1305"/>
        <v>1</v>
      </c>
      <c r="W3699">
        <f t="shared" si="1306"/>
        <v>1</v>
      </c>
      <c r="X3699">
        <f t="shared" si="1307"/>
        <v>0</v>
      </c>
      <c r="Y3699">
        <f t="shared" si="1308"/>
        <v>0</v>
      </c>
      <c r="Z3699">
        <f t="shared" si="1309"/>
        <v>0</v>
      </c>
      <c r="AA3699">
        <f t="shared" si="1310"/>
        <v>1</v>
      </c>
      <c r="AB3699">
        <f t="shared" si="1311"/>
        <v>1</v>
      </c>
      <c r="AC3699">
        <f t="shared" si="1312"/>
        <v>0</v>
      </c>
      <c r="AD3699">
        <f t="shared" si="1313"/>
        <v>1</v>
      </c>
      <c r="AE3699" s="4" t="s">
        <v>2828</v>
      </c>
      <c r="AF3699" s="9" t="s">
        <v>2829</v>
      </c>
      <c r="AG3699">
        <v>0</v>
      </c>
      <c r="AH3699">
        <v>1</v>
      </c>
      <c r="AI3699">
        <v>0</v>
      </c>
      <c r="AJ3699">
        <v>1</v>
      </c>
      <c r="AK3699" s="9" t="s">
        <v>2840</v>
      </c>
      <c r="AL3699">
        <f t="shared" si="1292"/>
        <v>0</v>
      </c>
      <c r="AM3699">
        <f>IF(AND(INDIRECT(AN3699)='Sample Select backend'!$C$2,INDIRECT(AO3699)=1,INDIRECT(AP3699)='Sample Select backend'!$F$2,INDIRECT(AQ3699)=1,INDIRECT(AR3699)='Sample Select backend'!$M$2),1,0)</f>
        <v>0</v>
      </c>
      <c r="AN3699" t="str">
        <f>_xlfn.CONCAT('Sample Select backend'!$C$4,ROW(AN3699))</f>
        <v>AE3699</v>
      </c>
      <c r="AO3699" s="9" t="str">
        <f>_xlfn.CONCAT('Sample Select backend'!$J$2,ROW(AO3699))</f>
        <v>AJ3699</v>
      </c>
      <c r="AP3699" t="str">
        <f>_xlfn.CONCAT('Sample Select backend'!$F$4,ROW(AP3699))</f>
        <v>AF3699</v>
      </c>
      <c r="AQ3699" t="str">
        <f>_xlfn.CONCAT('Sample Select backend'!$I$10,ROW(AQ3699))</f>
        <v>R3699</v>
      </c>
      <c r="AR3699" t="str">
        <f>_xlfn.CONCAT('Sample Select backend'!$M$4,ROW(AR3699))</f>
        <v>AK3699</v>
      </c>
      <c r="AS3699" t="str">
        <f t="shared" si="1293"/>
        <v>Ukraine</v>
      </c>
      <c r="AT3699" s="9">
        <f t="shared" si="1294"/>
        <v>26</v>
      </c>
      <c r="AU3699">
        <f t="shared" si="1295"/>
        <v>0</v>
      </c>
      <c r="AV3699" s="9">
        <v>1</v>
      </c>
    </row>
    <row r="3700" spans="1:48" x14ac:dyDescent="0.35">
      <c r="A3700" t="s">
        <v>185</v>
      </c>
      <c r="B3700">
        <v>9</v>
      </c>
      <c r="C3700">
        <v>34</v>
      </c>
      <c r="D3700" t="s">
        <v>2407</v>
      </c>
      <c r="E3700">
        <v>-2</v>
      </c>
      <c r="F3700">
        <v>2</v>
      </c>
      <c r="G3700">
        <v>-2</v>
      </c>
      <c r="H3700">
        <v>-1</v>
      </c>
      <c r="I3700">
        <v>2</v>
      </c>
      <c r="J3700">
        <v>2</v>
      </c>
      <c r="K3700">
        <v>2</v>
      </c>
      <c r="L3700">
        <v>-2</v>
      </c>
      <c r="M3700">
        <v>1</v>
      </c>
      <c r="N3700" t="s">
        <v>2784</v>
      </c>
      <c r="O3700" t="s">
        <v>2800</v>
      </c>
      <c r="P3700" t="s">
        <v>2810</v>
      </c>
      <c r="Q3700" t="s">
        <v>2815</v>
      </c>
      <c r="R3700">
        <v>0</v>
      </c>
      <c r="S3700">
        <v>-4.5199999999999996</v>
      </c>
      <c r="T3700">
        <v>-2.39</v>
      </c>
      <c r="U3700">
        <v>63.2</v>
      </c>
      <c r="V3700">
        <f t="shared" si="1305"/>
        <v>0</v>
      </c>
      <c r="W3700">
        <f t="shared" si="1306"/>
        <v>1</v>
      </c>
      <c r="X3700">
        <f t="shared" si="1307"/>
        <v>0</v>
      </c>
      <c r="Y3700">
        <f t="shared" si="1308"/>
        <v>0</v>
      </c>
      <c r="Z3700">
        <f t="shared" si="1309"/>
        <v>1</v>
      </c>
      <c r="AA3700">
        <f t="shared" si="1310"/>
        <v>1</v>
      </c>
      <c r="AB3700">
        <f t="shared" si="1311"/>
        <v>1</v>
      </c>
      <c r="AC3700">
        <f t="shared" si="1312"/>
        <v>0</v>
      </c>
      <c r="AD3700">
        <f t="shared" si="1313"/>
        <v>1</v>
      </c>
      <c r="AE3700" s="4" t="s">
        <v>2828</v>
      </c>
      <c r="AF3700" s="9" t="s">
        <v>2829</v>
      </c>
      <c r="AG3700">
        <v>0</v>
      </c>
      <c r="AH3700">
        <v>1</v>
      </c>
      <c r="AI3700">
        <v>0</v>
      </c>
      <c r="AJ3700">
        <v>1</v>
      </c>
      <c r="AK3700" s="9" t="s">
        <v>2840</v>
      </c>
      <c r="AL3700">
        <f t="shared" si="1292"/>
        <v>0</v>
      </c>
      <c r="AM3700">
        <f>IF(AND(INDIRECT(AN3700)='Sample Select backend'!$C$2,INDIRECT(AO3700)=1,INDIRECT(AP3700)='Sample Select backend'!$F$2,INDIRECT(AQ3700)=1,INDIRECT(AR3700)='Sample Select backend'!$M$2),1,0)</f>
        <v>0</v>
      </c>
      <c r="AN3700" t="str">
        <f>_xlfn.CONCAT('Sample Select backend'!$C$4,ROW(AN3700))</f>
        <v>AE3700</v>
      </c>
      <c r="AO3700" s="9" t="str">
        <f>_xlfn.CONCAT('Sample Select backend'!$J$2,ROW(AO3700))</f>
        <v>AJ3700</v>
      </c>
      <c r="AP3700" t="str">
        <f>_xlfn.CONCAT('Sample Select backend'!$F$4,ROW(AP3700))</f>
        <v>AF3700</v>
      </c>
      <c r="AQ3700" t="str">
        <f>_xlfn.CONCAT('Sample Select backend'!$I$10,ROW(AQ3700))</f>
        <v>R3700</v>
      </c>
      <c r="AR3700" t="str">
        <f>_xlfn.CONCAT('Sample Select backend'!$M$4,ROW(AR3700))</f>
        <v>AK3700</v>
      </c>
      <c r="AS3700" t="str">
        <f t="shared" si="1293"/>
        <v>Ukraine</v>
      </c>
      <c r="AT3700" s="9">
        <f t="shared" si="1294"/>
        <v>34</v>
      </c>
      <c r="AU3700">
        <f t="shared" si="1295"/>
        <v>0</v>
      </c>
      <c r="AV3700" s="9">
        <v>1</v>
      </c>
    </row>
    <row r="3701" spans="1:48" x14ac:dyDescent="0.35">
      <c r="A3701" t="s">
        <v>185</v>
      </c>
      <c r="B3701">
        <v>2</v>
      </c>
      <c r="C3701" t="s">
        <v>206</v>
      </c>
      <c r="D3701" t="s">
        <v>2404</v>
      </c>
      <c r="E3701">
        <v>-2</v>
      </c>
      <c r="F3701">
        <v>2</v>
      </c>
      <c r="G3701">
        <v>-2</v>
      </c>
      <c r="H3701">
        <v>-1</v>
      </c>
      <c r="I3701">
        <v>-2</v>
      </c>
      <c r="J3701">
        <v>2</v>
      </c>
      <c r="K3701">
        <v>2</v>
      </c>
      <c r="L3701">
        <v>2</v>
      </c>
      <c r="M3701">
        <v>1</v>
      </c>
      <c r="N3701" t="s">
        <v>2784</v>
      </c>
      <c r="O3701" t="s">
        <v>2800</v>
      </c>
      <c r="P3701" t="s">
        <v>2810</v>
      </c>
      <c r="Q3701" t="s">
        <v>2815</v>
      </c>
      <c r="R3701">
        <v>0</v>
      </c>
      <c r="S3701">
        <v>-4.5199999999999996</v>
      </c>
      <c r="T3701">
        <v>-2.39</v>
      </c>
      <c r="U3701">
        <v>63.2</v>
      </c>
      <c r="V3701">
        <f t="shared" si="1305"/>
        <v>0</v>
      </c>
      <c r="W3701">
        <f t="shared" si="1306"/>
        <v>1</v>
      </c>
      <c r="X3701">
        <f t="shared" si="1307"/>
        <v>0</v>
      </c>
      <c r="Y3701">
        <f t="shared" si="1308"/>
        <v>0</v>
      </c>
      <c r="Z3701">
        <f t="shared" si="1309"/>
        <v>0</v>
      </c>
      <c r="AA3701">
        <f t="shared" si="1310"/>
        <v>1</v>
      </c>
      <c r="AB3701">
        <f t="shared" si="1311"/>
        <v>1</v>
      </c>
      <c r="AC3701">
        <f t="shared" si="1312"/>
        <v>1</v>
      </c>
      <c r="AD3701">
        <f t="shared" si="1313"/>
        <v>1</v>
      </c>
      <c r="AE3701" s="4" t="s">
        <v>2828</v>
      </c>
      <c r="AF3701" s="9" t="s">
        <v>2829</v>
      </c>
      <c r="AG3701">
        <v>0</v>
      </c>
      <c r="AH3701">
        <v>1</v>
      </c>
      <c r="AI3701">
        <v>0</v>
      </c>
      <c r="AJ3701">
        <v>1</v>
      </c>
      <c r="AK3701" s="9" t="s">
        <v>2840</v>
      </c>
      <c r="AL3701">
        <f t="shared" si="1292"/>
        <v>0</v>
      </c>
      <c r="AM3701">
        <f>IF(AND(INDIRECT(AN3701)='Sample Select backend'!$C$2,INDIRECT(AO3701)=1,INDIRECT(AP3701)='Sample Select backend'!$F$2,INDIRECT(AQ3701)=1,INDIRECT(AR3701)='Sample Select backend'!$M$2),1,0)</f>
        <v>0</v>
      </c>
      <c r="AN3701" t="str">
        <f>_xlfn.CONCAT('Sample Select backend'!$C$4,ROW(AN3701))</f>
        <v>AE3701</v>
      </c>
      <c r="AO3701" s="9" t="str">
        <f>_xlfn.CONCAT('Sample Select backend'!$J$2,ROW(AO3701))</f>
        <v>AJ3701</v>
      </c>
      <c r="AP3701" t="str">
        <f>_xlfn.CONCAT('Sample Select backend'!$F$4,ROW(AP3701))</f>
        <v>AF3701</v>
      </c>
      <c r="AQ3701" t="str">
        <f>_xlfn.CONCAT('Sample Select backend'!$I$10,ROW(AQ3701))</f>
        <v>R3701</v>
      </c>
      <c r="AR3701" t="str">
        <f>_xlfn.CONCAT('Sample Select backend'!$M$4,ROW(AR3701))</f>
        <v>AK3701</v>
      </c>
      <c r="AS3701" t="str">
        <f t="shared" si="1293"/>
        <v>Ukraine</v>
      </c>
      <c r="AT3701" s="9" t="str">
        <f t="shared" si="1294"/>
        <v>Tax exemption/waiver/suspension</v>
      </c>
      <c r="AU3701">
        <f t="shared" si="1295"/>
        <v>0</v>
      </c>
      <c r="AV3701" s="9">
        <v>1</v>
      </c>
    </row>
    <row r="3702" spans="1:48" x14ac:dyDescent="0.35">
      <c r="A3702" t="s">
        <v>185</v>
      </c>
      <c r="B3702">
        <v>3</v>
      </c>
      <c r="C3702" t="s">
        <v>206</v>
      </c>
      <c r="D3702" t="s">
        <v>2415</v>
      </c>
      <c r="E3702">
        <v>2</v>
      </c>
      <c r="F3702">
        <v>2</v>
      </c>
      <c r="G3702">
        <v>-2</v>
      </c>
      <c r="H3702">
        <v>-1</v>
      </c>
      <c r="I3702">
        <v>-2</v>
      </c>
      <c r="J3702">
        <v>2</v>
      </c>
      <c r="K3702">
        <v>-2</v>
      </c>
      <c r="M3702">
        <v>1</v>
      </c>
      <c r="N3702" t="s">
        <v>2784</v>
      </c>
      <c r="O3702" t="s">
        <v>2800</v>
      </c>
      <c r="P3702" t="s">
        <v>2810</v>
      </c>
      <c r="Q3702" t="s">
        <v>2815</v>
      </c>
      <c r="R3702">
        <v>0</v>
      </c>
      <c r="S3702">
        <v>-4.5199999999999996</v>
      </c>
      <c r="T3702">
        <v>-2.39</v>
      </c>
      <c r="U3702">
        <v>63.2</v>
      </c>
      <c r="V3702">
        <f t="shared" si="1305"/>
        <v>1</v>
      </c>
      <c r="W3702">
        <f t="shared" si="1306"/>
        <v>1</v>
      </c>
      <c r="X3702">
        <f t="shared" si="1307"/>
        <v>0</v>
      </c>
      <c r="Y3702">
        <f t="shared" si="1308"/>
        <v>0</v>
      </c>
      <c r="Z3702">
        <f t="shared" si="1309"/>
        <v>0</v>
      </c>
      <c r="AA3702">
        <f t="shared" si="1310"/>
        <v>1</v>
      </c>
      <c r="AB3702">
        <f t="shared" si="1311"/>
        <v>0</v>
      </c>
      <c r="AC3702">
        <f t="shared" si="1312"/>
        <v>-1</v>
      </c>
      <c r="AD3702">
        <f t="shared" si="1313"/>
        <v>1</v>
      </c>
      <c r="AE3702" s="4" t="s">
        <v>2828</v>
      </c>
      <c r="AF3702" s="9" t="s">
        <v>2829</v>
      </c>
      <c r="AG3702">
        <v>0</v>
      </c>
      <c r="AH3702">
        <v>1</v>
      </c>
      <c r="AI3702">
        <v>0</v>
      </c>
      <c r="AJ3702">
        <v>1</v>
      </c>
      <c r="AK3702" s="9" t="s">
        <v>2840</v>
      </c>
      <c r="AL3702">
        <f t="shared" si="1292"/>
        <v>0</v>
      </c>
      <c r="AM3702">
        <f>IF(AND(INDIRECT(AN3702)='Sample Select backend'!$C$2,INDIRECT(AO3702)=1,INDIRECT(AP3702)='Sample Select backend'!$F$2,INDIRECT(AQ3702)=1,INDIRECT(AR3702)='Sample Select backend'!$M$2),1,0)</f>
        <v>0</v>
      </c>
      <c r="AN3702" t="str">
        <f>_xlfn.CONCAT('Sample Select backend'!$C$4,ROW(AN3702))</f>
        <v>AE3702</v>
      </c>
      <c r="AO3702" s="9" t="str">
        <f>_xlfn.CONCAT('Sample Select backend'!$J$2,ROW(AO3702))</f>
        <v>AJ3702</v>
      </c>
      <c r="AP3702" t="str">
        <f>_xlfn.CONCAT('Sample Select backend'!$F$4,ROW(AP3702))</f>
        <v>AF3702</v>
      </c>
      <c r="AQ3702" t="str">
        <f>_xlfn.CONCAT('Sample Select backend'!$I$10,ROW(AQ3702))</f>
        <v>R3702</v>
      </c>
      <c r="AR3702" t="str">
        <f>_xlfn.CONCAT('Sample Select backend'!$M$4,ROW(AR3702))</f>
        <v>AK3702</v>
      </c>
      <c r="AS3702" t="str">
        <f t="shared" si="1293"/>
        <v>Ukraine</v>
      </c>
      <c r="AT3702" s="9" t="str">
        <f t="shared" si="1294"/>
        <v>Tax exemption/waiver/suspension</v>
      </c>
      <c r="AU3702">
        <f t="shared" si="1295"/>
        <v>0</v>
      </c>
      <c r="AV3702" s="9">
        <v>1</v>
      </c>
    </row>
    <row r="3703" spans="1:48" x14ac:dyDescent="0.35">
      <c r="A3703" t="s">
        <v>185</v>
      </c>
      <c r="B3703">
        <v>1</v>
      </c>
      <c r="C3703">
        <v>6</v>
      </c>
      <c r="D3703" t="s">
        <v>2416</v>
      </c>
      <c r="E3703">
        <v>-2</v>
      </c>
      <c r="F3703">
        <v>2</v>
      </c>
      <c r="G3703">
        <v>2</v>
      </c>
      <c r="H3703">
        <v>2</v>
      </c>
      <c r="I3703">
        <v>2</v>
      </c>
      <c r="J3703">
        <v>2</v>
      </c>
      <c r="K3703">
        <v>1</v>
      </c>
      <c r="L3703">
        <v>2</v>
      </c>
      <c r="M3703">
        <v>1</v>
      </c>
      <c r="N3703" t="s">
        <v>2784</v>
      </c>
      <c r="O3703" t="s">
        <v>2800</v>
      </c>
      <c r="P3703" t="s">
        <v>2810</v>
      </c>
      <c r="Q3703" t="s">
        <v>2815</v>
      </c>
      <c r="R3703">
        <v>0</v>
      </c>
      <c r="S3703">
        <v>-4.5199999999999996</v>
      </c>
      <c r="T3703">
        <v>-2.39</v>
      </c>
      <c r="U3703">
        <v>63.2</v>
      </c>
      <c r="V3703">
        <f t="shared" si="1305"/>
        <v>0</v>
      </c>
      <c r="W3703">
        <f t="shared" si="1306"/>
        <v>1</v>
      </c>
      <c r="X3703">
        <f t="shared" si="1307"/>
        <v>1</v>
      </c>
      <c r="Y3703">
        <f t="shared" si="1308"/>
        <v>1</v>
      </c>
      <c r="Z3703">
        <f t="shared" si="1309"/>
        <v>1</v>
      </c>
      <c r="AA3703">
        <f t="shared" si="1310"/>
        <v>1</v>
      </c>
      <c r="AB3703">
        <f t="shared" si="1311"/>
        <v>1</v>
      </c>
      <c r="AC3703">
        <f t="shared" si="1312"/>
        <v>1</v>
      </c>
      <c r="AD3703">
        <f t="shared" si="1313"/>
        <v>1</v>
      </c>
      <c r="AE3703" s="4" t="s">
        <v>2828</v>
      </c>
      <c r="AF3703" s="9" t="s">
        <v>2829</v>
      </c>
      <c r="AG3703">
        <v>0</v>
      </c>
      <c r="AH3703">
        <v>1</v>
      </c>
      <c r="AI3703">
        <v>0</v>
      </c>
      <c r="AJ3703">
        <v>1</v>
      </c>
      <c r="AK3703" s="9" t="s">
        <v>2840</v>
      </c>
      <c r="AL3703">
        <f t="shared" si="1292"/>
        <v>0</v>
      </c>
      <c r="AM3703">
        <f>IF(AND(INDIRECT(AN3703)='Sample Select backend'!$C$2,INDIRECT(AO3703)=1,INDIRECT(AP3703)='Sample Select backend'!$F$2,INDIRECT(AQ3703)=1,INDIRECT(AR3703)='Sample Select backend'!$M$2),1,0)</f>
        <v>0</v>
      </c>
      <c r="AN3703" t="str">
        <f>_xlfn.CONCAT('Sample Select backend'!$C$4,ROW(AN3703))</f>
        <v>AE3703</v>
      </c>
      <c r="AO3703" s="9" t="str">
        <f>_xlfn.CONCAT('Sample Select backend'!$J$2,ROW(AO3703))</f>
        <v>AJ3703</v>
      </c>
      <c r="AP3703" t="str">
        <f>_xlfn.CONCAT('Sample Select backend'!$F$4,ROW(AP3703))</f>
        <v>AF3703</v>
      </c>
      <c r="AQ3703" t="str">
        <f>_xlfn.CONCAT('Sample Select backend'!$I$10,ROW(AQ3703))</f>
        <v>R3703</v>
      </c>
      <c r="AR3703" t="str">
        <f>_xlfn.CONCAT('Sample Select backend'!$M$4,ROW(AR3703))</f>
        <v>AK3703</v>
      </c>
      <c r="AS3703" t="str">
        <f t="shared" si="1293"/>
        <v>Ukraine</v>
      </c>
      <c r="AT3703" s="9">
        <f t="shared" si="1294"/>
        <v>6</v>
      </c>
      <c r="AU3703">
        <f t="shared" si="1295"/>
        <v>0</v>
      </c>
      <c r="AV3703" s="9">
        <v>1</v>
      </c>
    </row>
    <row r="3704" spans="1:48" x14ac:dyDescent="0.35">
      <c r="A3704" t="s">
        <v>185</v>
      </c>
      <c r="B3704">
        <v>1</v>
      </c>
      <c r="C3704" t="s">
        <v>206</v>
      </c>
      <c r="D3704" t="s">
        <v>2403</v>
      </c>
      <c r="E3704">
        <v>2</v>
      </c>
      <c r="F3704">
        <v>2</v>
      </c>
      <c r="G3704">
        <v>-2</v>
      </c>
      <c r="H3704">
        <v>-1</v>
      </c>
      <c r="I3704">
        <v>2</v>
      </c>
      <c r="J3704">
        <v>-2</v>
      </c>
      <c r="K3704">
        <v>2</v>
      </c>
      <c r="L3704">
        <v>-2</v>
      </c>
      <c r="M3704">
        <v>1</v>
      </c>
      <c r="N3704" t="s">
        <v>2784</v>
      </c>
      <c r="O3704" t="s">
        <v>2800</v>
      </c>
      <c r="P3704" t="s">
        <v>2810</v>
      </c>
      <c r="Q3704" t="s">
        <v>2815</v>
      </c>
      <c r="R3704">
        <v>0</v>
      </c>
      <c r="S3704">
        <v>-4.5199999999999996</v>
      </c>
      <c r="T3704">
        <v>-2.39</v>
      </c>
      <c r="U3704">
        <v>63.2</v>
      </c>
      <c r="V3704">
        <f t="shared" si="1305"/>
        <v>1</v>
      </c>
      <c r="W3704">
        <f t="shared" si="1306"/>
        <v>1</v>
      </c>
      <c r="X3704">
        <f t="shared" si="1307"/>
        <v>0</v>
      </c>
      <c r="Y3704">
        <f t="shared" si="1308"/>
        <v>0</v>
      </c>
      <c r="Z3704">
        <f t="shared" si="1309"/>
        <v>1</v>
      </c>
      <c r="AA3704">
        <f t="shared" si="1310"/>
        <v>0</v>
      </c>
      <c r="AB3704">
        <f t="shared" si="1311"/>
        <v>1</v>
      </c>
      <c r="AC3704">
        <f t="shared" si="1312"/>
        <v>0</v>
      </c>
      <c r="AD3704">
        <f t="shared" si="1313"/>
        <v>1</v>
      </c>
      <c r="AE3704" s="4" t="s">
        <v>2828</v>
      </c>
      <c r="AF3704" s="9" t="s">
        <v>2829</v>
      </c>
      <c r="AG3704">
        <v>0</v>
      </c>
      <c r="AH3704">
        <v>1</v>
      </c>
      <c r="AI3704">
        <v>0</v>
      </c>
      <c r="AJ3704">
        <v>1</v>
      </c>
      <c r="AK3704" s="9" t="s">
        <v>2840</v>
      </c>
      <c r="AL3704">
        <f t="shared" si="1292"/>
        <v>0</v>
      </c>
      <c r="AM3704">
        <f>IF(AND(INDIRECT(AN3704)='Sample Select backend'!$C$2,INDIRECT(AO3704)=1,INDIRECT(AP3704)='Sample Select backend'!$F$2,INDIRECT(AQ3704)=1,INDIRECT(AR3704)='Sample Select backend'!$M$2),1,0)</f>
        <v>0</v>
      </c>
      <c r="AN3704" t="str">
        <f>_xlfn.CONCAT('Sample Select backend'!$C$4,ROW(AN3704))</f>
        <v>AE3704</v>
      </c>
      <c r="AO3704" s="9" t="str">
        <f>_xlfn.CONCAT('Sample Select backend'!$J$2,ROW(AO3704))</f>
        <v>AJ3704</v>
      </c>
      <c r="AP3704" t="str">
        <f>_xlfn.CONCAT('Sample Select backend'!$F$4,ROW(AP3704))</f>
        <v>AF3704</v>
      </c>
      <c r="AQ3704" t="str">
        <f>_xlfn.CONCAT('Sample Select backend'!$I$10,ROW(AQ3704))</f>
        <v>R3704</v>
      </c>
      <c r="AR3704" t="str">
        <f>_xlfn.CONCAT('Sample Select backend'!$M$4,ROW(AR3704))</f>
        <v>AK3704</v>
      </c>
      <c r="AS3704" t="str">
        <f t="shared" si="1293"/>
        <v>Ukraine</v>
      </c>
      <c r="AT3704" s="9" t="str">
        <f t="shared" si="1294"/>
        <v>Tax exemption/waiver/suspension</v>
      </c>
      <c r="AU3704">
        <f t="shared" si="1295"/>
        <v>0</v>
      </c>
      <c r="AV3704" s="9">
        <v>1</v>
      </c>
    </row>
    <row r="3705" spans="1:48" x14ac:dyDescent="0.35">
      <c r="A3705" t="s">
        <v>185</v>
      </c>
      <c r="B3705">
        <v>6</v>
      </c>
      <c r="C3705">
        <v>27</v>
      </c>
      <c r="D3705" t="s">
        <v>2414</v>
      </c>
      <c r="E3705">
        <v>2</v>
      </c>
      <c r="F3705">
        <v>2</v>
      </c>
      <c r="G3705">
        <v>-2</v>
      </c>
      <c r="H3705">
        <v>-1</v>
      </c>
      <c r="I3705">
        <v>-2</v>
      </c>
      <c r="J3705">
        <v>2</v>
      </c>
      <c r="K3705">
        <v>-2</v>
      </c>
      <c r="L3705">
        <v>-2</v>
      </c>
      <c r="M3705">
        <v>1</v>
      </c>
      <c r="N3705" t="s">
        <v>2784</v>
      </c>
      <c r="O3705" t="s">
        <v>2800</v>
      </c>
      <c r="P3705" t="s">
        <v>2810</v>
      </c>
      <c r="Q3705" t="s">
        <v>2815</v>
      </c>
      <c r="R3705">
        <v>0</v>
      </c>
      <c r="S3705">
        <v>-4.5199999999999996</v>
      </c>
      <c r="T3705">
        <v>-2.39</v>
      </c>
      <c r="U3705">
        <v>63.2</v>
      </c>
      <c r="V3705">
        <f t="shared" si="1305"/>
        <v>1</v>
      </c>
      <c r="W3705">
        <f t="shared" si="1306"/>
        <v>1</v>
      </c>
      <c r="X3705">
        <f t="shared" si="1307"/>
        <v>0</v>
      </c>
      <c r="Y3705">
        <f t="shared" si="1308"/>
        <v>0</v>
      </c>
      <c r="Z3705">
        <f t="shared" si="1309"/>
        <v>0</v>
      </c>
      <c r="AA3705">
        <f t="shared" si="1310"/>
        <v>1</v>
      </c>
      <c r="AB3705">
        <f t="shared" si="1311"/>
        <v>0</v>
      </c>
      <c r="AC3705">
        <f t="shared" si="1312"/>
        <v>0</v>
      </c>
      <c r="AD3705">
        <f t="shared" si="1313"/>
        <v>1</v>
      </c>
      <c r="AE3705" s="4" t="s">
        <v>2828</v>
      </c>
      <c r="AF3705" s="9" t="s">
        <v>2829</v>
      </c>
      <c r="AG3705">
        <v>0</v>
      </c>
      <c r="AH3705">
        <v>1</v>
      </c>
      <c r="AI3705">
        <v>0</v>
      </c>
      <c r="AJ3705">
        <v>1</v>
      </c>
      <c r="AK3705" s="9" t="s">
        <v>2840</v>
      </c>
      <c r="AL3705">
        <f t="shared" si="1292"/>
        <v>0</v>
      </c>
      <c r="AM3705">
        <f>IF(AND(INDIRECT(AN3705)='Sample Select backend'!$C$2,INDIRECT(AO3705)=1,INDIRECT(AP3705)='Sample Select backend'!$F$2,INDIRECT(AQ3705)=1,INDIRECT(AR3705)='Sample Select backend'!$M$2),1,0)</f>
        <v>0</v>
      </c>
      <c r="AN3705" t="str">
        <f>_xlfn.CONCAT('Sample Select backend'!$C$4,ROW(AN3705))</f>
        <v>AE3705</v>
      </c>
      <c r="AO3705" s="9" t="str">
        <f>_xlfn.CONCAT('Sample Select backend'!$J$2,ROW(AO3705))</f>
        <v>AJ3705</v>
      </c>
      <c r="AP3705" t="str">
        <f>_xlfn.CONCAT('Sample Select backend'!$F$4,ROW(AP3705))</f>
        <v>AF3705</v>
      </c>
      <c r="AQ3705" t="str">
        <f>_xlfn.CONCAT('Sample Select backend'!$I$10,ROW(AQ3705))</f>
        <v>R3705</v>
      </c>
      <c r="AR3705" t="str">
        <f>_xlfn.CONCAT('Sample Select backend'!$M$4,ROW(AR3705))</f>
        <v>AK3705</v>
      </c>
      <c r="AS3705" t="str">
        <f t="shared" si="1293"/>
        <v>Ukraine</v>
      </c>
      <c r="AT3705" s="9">
        <f t="shared" si="1294"/>
        <v>27</v>
      </c>
      <c r="AU3705">
        <f t="shared" si="1295"/>
        <v>0</v>
      </c>
      <c r="AV3705" s="9">
        <v>1</v>
      </c>
    </row>
    <row r="3706" spans="1:48" x14ac:dyDescent="0.35">
      <c r="A3706" t="s">
        <v>185</v>
      </c>
      <c r="B3706">
        <v>6</v>
      </c>
      <c r="C3706">
        <v>27</v>
      </c>
      <c r="D3706" t="s">
        <v>2400</v>
      </c>
      <c r="E3706">
        <v>2</v>
      </c>
      <c r="F3706">
        <v>2</v>
      </c>
      <c r="G3706">
        <v>2</v>
      </c>
      <c r="H3706">
        <v>-1</v>
      </c>
      <c r="I3706">
        <v>2</v>
      </c>
      <c r="J3706">
        <v>2</v>
      </c>
      <c r="K3706">
        <v>2</v>
      </c>
      <c r="L3706">
        <v>2</v>
      </c>
      <c r="M3706">
        <v>1</v>
      </c>
      <c r="N3706" t="s">
        <v>2784</v>
      </c>
      <c r="O3706" t="s">
        <v>2800</v>
      </c>
      <c r="P3706" t="s">
        <v>2810</v>
      </c>
      <c r="Q3706" t="s">
        <v>2815</v>
      </c>
      <c r="R3706">
        <v>0</v>
      </c>
      <c r="S3706">
        <v>-4.5199999999999996</v>
      </c>
      <c r="T3706">
        <v>-2.39</v>
      </c>
      <c r="U3706">
        <v>63.2</v>
      </c>
      <c r="V3706">
        <f t="shared" si="1305"/>
        <v>1</v>
      </c>
      <c r="W3706">
        <f t="shared" si="1306"/>
        <v>1</v>
      </c>
      <c r="X3706">
        <f t="shared" si="1307"/>
        <v>1</v>
      </c>
      <c r="Y3706">
        <f t="shared" si="1308"/>
        <v>0</v>
      </c>
      <c r="Z3706">
        <f t="shared" si="1309"/>
        <v>1</v>
      </c>
      <c r="AA3706">
        <f t="shared" si="1310"/>
        <v>1</v>
      </c>
      <c r="AB3706">
        <f t="shared" si="1311"/>
        <v>1</v>
      </c>
      <c r="AC3706">
        <f t="shared" si="1312"/>
        <v>1</v>
      </c>
      <c r="AD3706">
        <f t="shared" si="1313"/>
        <v>1</v>
      </c>
      <c r="AE3706" s="4" t="s">
        <v>2828</v>
      </c>
      <c r="AF3706" s="9" t="s">
        <v>2829</v>
      </c>
      <c r="AG3706">
        <v>0</v>
      </c>
      <c r="AH3706">
        <v>1</v>
      </c>
      <c r="AI3706">
        <v>0</v>
      </c>
      <c r="AJ3706">
        <v>1</v>
      </c>
      <c r="AK3706" s="9" t="s">
        <v>2840</v>
      </c>
      <c r="AL3706">
        <f t="shared" si="1292"/>
        <v>0</v>
      </c>
      <c r="AM3706">
        <f>IF(AND(INDIRECT(AN3706)='Sample Select backend'!$C$2,INDIRECT(AO3706)=1,INDIRECT(AP3706)='Sample Select backend'!$F$2,INDIRECT(AQ3706)=1,INDIRECT(AR3706)='Sample Select backend'!$M$2),1,0)</f>
        <v>0</v>
      </c>
      <c r="AN3706" t="str">
        <f>_xlfn.CONCAT('Sample Select backend'!$C$4,ROW(AN3706))</f>
        <v>AE3706</v>
      </c>
      <c r="AO3706" s="9" t="str">
        <f>_xlfn.CONCAT('Sample Select backend'!$J$2,ROW(AO3706))</f>
        <v>AJ3706</v>
      </c>
      <c r="AP3706" t="str">
        <f>_xlfn.CONCAT('Sample Select backend'!$F$4,ROW(AP3706))</f>
        <v>AF3706</v>
      </c>
      <c r="AQ3706" t="str">
        <f>_xlfn.CONCAT('Sample Select backend'!$I$10,ROW(AQ3706))</f>
        <v>R3706</v>
      </c>
      <c r="AR3706" t="str">
        <f>_xlfn.CONCAT('Sample Select backend'!$M$4,ROW(AR3706))</f>
        <v>AK3706</v>
      </c>
      <c r="AS3706" t="str">
        <f t="shared" si="1293"/>
        <v>Ukraine</v>
      </c>
      <c r="AT3706" s="9">
        <f t="shared" si="1294"/>
        <v>27</v>
      </c>
      <c r="AU3706">
        <f t="shared" si="1295"/>
        <v>0</v>
      </c>
      <c r="AV3706" s="9">
        <v>1</v>
      </c>
    </row>
    <row r="3707" spans="1:48" x14ac:dyDescent="0.35">
      <c r="A3707" t="s">
        <v>185</v>
      </c>
      <c r="B3707">
        <v>2</v>
      </c>
      <c r="C3707">
        <v>13</v>
      </c>
      <c r="D3707" t="s">
        <v>2401</v>
      </c>
      <c r="E3707">
        <v>-2</v>
      </c>
      <c r="F3707">
        <v>2</v>
      </c>
      <c r="G3707">
        <v>2</v>
      </c>
      <c r="H3707">
        <v>2</v>
      </c>
      <c r="I3707">
        <v>2</v>
      </c>
      <c r="J3707">
        <v>2</v>
      </c>
      <c r="K3707">
        <v>1</v>
      </c>
      <c r="L3707">
        <v>2</v>
      </c>
      <c r="M3707">
        <v>1</v>
      </c>
      <c r="N3707" t="s">
        <v>2784</v>
      </c>
      <c r="O3707" t="s">
        <v>2800</v>
      </c>
      <c r="P3707" t="s">
        <v>2810</v>
      </c>
      <c r="Q3707" t="s">
        <v>2815</v>
      </c>
      <c r="R3707">
        <v>0</v>
      </c>
      <c r="S3707">
        <v>-4.5199999999999996</v>
      </c>
      <c r="T3707">
        <v>-2.39</v>
      </c>
      <c r="U3707">
        <v>63.2</v>
      </c>
      <c r="V3707">
        <f t="shared" si="1305"/>
        <v>0</v>
      </c>
      <c r="W3707">
        <f t="shared" si="1306"/>
        <v>1</v>
      </c>
      <c r="X3707">
        <f t="shared" si="1307"/>
        <v>1</v>
      </c>
      <c r="Y3707">
        <f t="shared" si="1308"/>
        <v>1</v>
      </c>
      <c r="Z3707">
        <f t="shared" si="1309"/>
        <v>1</v>
      </c>
      <c r="AA3707">
        <f t="shared" si="1310"/>
        <v>1</v>
      </c>
      <c r="AB3707">
        <f t="shared" si="1311"/>
        <v>1</v>
      </c>
      <c r="AC3707">
        <f t="shared" si="1312"/>
        <v>1</v>
      </c>
      <c r="AD3707">
        <f t="shared" si="1313"/>
        <v>1</v>
      </c>
      <c r="AE3707" s="4" t="s">
        <v>2828</v>
      </c>
      <c r="AF3707" s="9" t="s">
        <v>2829</v>
      </c>
      <c r="AG3707">
        <v>0</v>
      </c>
      <c r="AH3707">
        <v>1</v>
      </c>
      <c r="AI3707">
        <v>0</v>
      </c>
      <c r="AJ3707">
        <v>1</v>
      </c>
      <c r="AK3707" s="9" t="s">
        <v>2840</v>
      </c>
      <c r="AL3707">
        <f t="shared" si="1292"/>
        <v>0</v>
      </c>
      <c r="AM3707">
        <f>IF(AND(INDIRECT(AN3707)='Sample Select backend'!$C$2,INDIRECT(AO3707)=1,INDIRECT(AP3707)='Sample Select backend'!$F$2,INDIRECT(AQ3707)=1,INDIRECT(AR3707)='Sample Select backend'!$M$2),1,0)</f>
        <v>0</v>
      </c>
      <c r="AN3707" t="str">
        <f>_xlfn.CONCAT('Sample Select backend'!$C$4,ROW(AN3707))</f>
        <v>AE3707</v>
      </c>
      <c r="AO3707" s="9" t="str">
        <f>_xlfn.CONCAT('Sample Select backend'!$J$2,ROW(AO3707))</f>
        <v>AJ3707</v>
      </c>
      <c r="AP3707" t="str">
        <f>_xlfn.CONCAT('Sample Select backend'!$F$4,ROW(AP3707))</f>
        <v>AF3707</v>
      </c>
      <c r="AQ3707" t="str">
        <f>_xlfn.CONCAT('Sample Select backend'!$I$10,ROW(AQ3707))</f>
        <v>R3707</v>
      </c>
      <c r="AR3707" t="str">
        <f>_xlfn.CONCAT('Sample Select backend'!$M$4,ROW(AR3707))</f>
        <v>AK3707</v>
      </c>
      <c r="AS3707" t="str">
        <f t="shared" si="1293"/>
        <v>Ukraine</v>
      </c>
      <c r="AT3707" s="9">
        <f t="shared" si="1294"/>
        <v>13</v>
      </c>
      <c r="AU3707">
        <f t="shared" si="1295"/>
        <v>0</v>
      </c>
      <c r="AV3707" s="9">
        <v>1</v>
      </c>
    </row>
    <row r="3708" spans="1:48" x14ac:dyDescent="0.35">
      <c r="A3708" t="s">
        <v>185</v>
      </c>
      <c r="B3708">
        <v>6</v>
      </c>
      <c r="C3708" t="s">
        <v>201</v>
      </c>
      <c r="D3708" t="s">
        <v>2418</v>
      </c>
      <c r="E3708">
        <v>2</v>
      </c>
      <c r="F3708">
        <v>2</v>
      </c>
      <c r="G3708">
        <v>2</v>
      </c>
      <c r="H3708">
        <v>-1</v>
      </c>
      <c r="I3708">
        <v>2</v>
      </c>
      <c r="J3708">
        <v>2</v>
      </c>
      <c r="K3708">
        <v>2</v>
      </c>
      <c r="L3708">
        <v>2</v>
      </c>
      <c r="M3708">
        <v>1</v>
      </c>
      <c r="N3708" t="s">
        <v>2784</v>
      </c>
      <c r="O3708" t="s">
        <v>2800</v>
      </c>
      <c r="P3708" t="s">
        <v>2810</v>
      </c>
      <c r="Q3708" t="s">
        <v>2815</v>
      </c>
      <c r="R3708">
        <v>0</v>
      </c>
      <c r="S3708">
        <v>-4.5199999999999996</v>
      </c>
      <c r="T3708">
        <v>-2.39</v>
      </c>
      <c r="U3708">
        <v>63.2</v>
      </c>
      <c r="V3708">
        <f t="shared" si="1305"/>
        <v>1</v>
      </c>
      <c r="W3708">
        <f t="shared" si="1306"/>
        <v>1</v>
      </c>
      <c r="X3708">
        <f t="shared" si="1307"/>
        <v>1</v>
      </c>
      <c r="Y3708">
        <f t="shared" si="1308"/>
        <v>0</v>
      </c>
      <c r="Z3708">
        <f t="shared" si="1309"/>
        <v>1</v>
      </c>
      <c r="AA3708">
        <f t="shared" si="1310"/>
        <v>1</v>
      </c>
      <c r="AB3708">
        <f t="shared" si="1311"/>
        <v>1</v>
      </c>
      <c r="AC3708">
        <f t="shared" si="1312"/>
        <v>1</v>
      </c>
      <c r="AD3708">
        <f t="shared" si="1313"/>
        <v>1</v>
      </c>
      <c r="AE3708" s="4" t="s">
        <v>2828</v>
      </c>
      <c r="AF3708" s="9" t="s">
        <v>2829</v>
      </c>
      <c r="AG3708">
        <v>0</v>
      </c>
      <c r="AH3708">
        <v>1</v>
      </c>
      <c r="AI3708">
        <v>0</v>
      </c>
      <c r="AJ3708">
        <v>1</v>
      </c>
      <c r="AK3708" s="9" t="s">
        <v>2840</v>
      </c>
      <c r="AL3708">
        <f t="shared" si="1292"/>
        <v>0</v>
      </c>
      <c r="AM3708">
        <f>IF(AND(INDIRECT(AN3708)='Sample Select backend'!$C$2,INDIRECT(AO3708)=1,INDIRECT(AP3708)='Sample Select backend'!$F$2,INDIRECT(AQ3708)=1,INDIRECT(AR3708)='Sample Select backend'!$M$2),1,0)</f>
        <v>0</v>
      </c>
      <c r="AN3708" t="str">
        <f>_xlfn.CONCAT('Sample Select backend'!$C$4,ROW(AN3708))</f>
        <v>AE3708</v>
      </c>
      <c r="AO3708" s="9" t="str">
        <f>_xlfn.CONCAT('Sample Select backend'!$J$2,ROW(AO3708))</f>
        <v>AJ3708</v>
      </c>
      <c r="AP3708" t="str">
        <f>_xlfn.CONCAT('Sample Select backend'!$F$4,ROW(AP3708))</f>
        <v>AF3708</v>
      </c>
      <c r="AQ3708" t="str">
        <f>_xlfn.CONCAT('Sample Select backend'!$I$10,ROW(AQ3708))</f>
        <v>R3708</v>
      </c>
      <c r="AR3708" t="str">
        <f>_xlfn.CONCAT('Sample Select backend'!$M$4,ROW(AR3708))</f>
        <v>AK3708</v>
      </c>
      <c r="AS3708" t="str">
        <f t="shared" si="1293"/>
        <v>Ukraine</v>
      </c>
      <c r="AT3708" s="9" t="str">
        <f t="shared" si="1294"/>
        <v>Other</v>
      </c>
      <c r="AU3708">
        <f t="shared" si="1295"/>
        <v>0</v>
      </c>
      <c r="AV3708" s="9">
        <v>1</v>
      </c>
    </row>
    <row r="3709" spans="1:48" x14ac:dyDescent="0.35">
      <c r="A3709" t="s">
        <v>185</v>
      </c>
      <c r="B3709">
        <v>6</v>
      </c>
      <c r="C3709">
        <v>25</v>
      </c>
      <c r="D3709" t="s">
        <v>2411</v>
      </c>
      <c r="E3709">
        <v>2</v>
      </c>
      <c r="F3709">
        <v>2</v>
      </c>
      <c r="G3709">
        <v>-2</v>
      </c>
      <c r="H3709">
        <v>-1</v>
      </c>
      <c r="I3709">
        <v>2</v>
      </c>
      <c r="J3709">
        <v>2</v>
      </c>
      <c r="K3709">
        <v>2</v>
      </c>
      <c r="L3709">
        <v>2</v>
      </c>
      <c r="M3709">
        <v>1</v>
      </c>
      <c r="N3709" t="s">
        <v>2784</v>
      </c>
      <c r="O3709" t="s">
        <v>2800</v>
      </c>
      <c r="P3709" t="s">
        <v>2810</v>
      </c>
      <c r="Q3709" t="s">
        <v>2815</v>
      </c>
      <c r="R3709">
        <v>0</v>
      </c>
      <c r="S3709">
        <v>-4.5199999999999996</v>
      </c>
      <c r="T3709">
        <v>-2.39</v>
      </c>
      <c r="U3709">
        <v>63.2</v>
      </c>
      <c r="V3709">
        <f t="shared" si="1305"/>
        <v>1</v>
      </c>
      <c r="W3709">
        <f t="shared" si="1306"/>
        <v>1</v>
      </c>
      <c r="X3709">
        <f t="shared" si="1307"/>
        <v>0</v>
      </c>
      <c r="Y3709">
        <f t="shared" si="1308"/>
        <v>0</v>
      </c>
      <c r="Z3709">
        <f t="shared" si="1309"/>
        <v>1</v>
      </c>
      <c r="AA3709">
        <f t="shared" si="1310"/>
        <v>1</v>
      </c>
      <c r="AB3709">
        <f t="shared" si="1311"/>
        <v>1</v>
      </c>
      <c r="AC3709">
        <f t="shared" si="1312"/>
        <v>1</v>
      </c>
      <c r="AD3709">
        <f t="shared" si="1313"/>
        <v>1</v>
      </c>
      <c r="AE3709" s="4" t="s">
        <v>2828</v>
      </c>
      <c r="AF3709" s="9" t="s">
        <v>2829</v>
      </c>
      <c r="AG3709">
        <v>0</v>
      </c>
      <c r="AH3709">
        <v>1</v>
      </c>
      <c r="AI3709">
        <v>0</v>
      </c>
      <c r="AJ3709">
        <v>1</v>
      </c>
      <c r="AK3709" s="9" t="s">
        <v>2840</v>
      </c>
      <c r="AL3709">
        <f t="shared" si="1292"/>
        <v>0</v>
      </c>
      <c r="AM3709">
        <f>IF(AND(INDIRECT(AN3709)='Sample Select backend'!$C$2,INDIRECT(AO3709)=1,INDIRECT(AP3709)='Sample Select backend'!$F$2,INDIRECT(AQ3709)=1,INDIRECT(AR3709)='Sample Select backend'!$M$2),1,0)</f>
        <v>0</v>
      </c>
      <c r="AN3709" t="str">
        <f>_xlfn.CONCAT('Sample Select backend'!$C$4,ROW(AN3709))</f>
        <v>AE3709</v>
      </c>
      <c r="AO3709" s="9" t="str">
        <f>_xlfn.CONCAT('Sample Select backend'!$J$2,ROW(AO3709))</f>
        <v>AJ3709</v>
      </c>
      <c r="AP3709" t="str">
        <f>_xlfn.CONCAT('Sample Select backend'!$F$4,ROW(AP3709))</f>
        <v>AF3709</v>
      </c>
      <c r="AQ3709" t="str">
        <f>_xlfn.CONCAT('Sample Select backend'!$I$10,ROW(AQ3709))</f>
        <v>R3709</v>
      </c>
      <c r="AR3709" t="str">
        <f>_xlfn.CONCAT('Sample Select backend'!$M$4,ROW(AR3709))</f>
        <v>AK3709</v>
      </c>
      <c r="AS3709" t="str">
        <f t="shared" si="1293"/>
        <v>Ukraine</v>
      </c>
      <c r="AT3709" s="9">
        <f t="shared" si="1294"/>
        <v>25</v>
      </c>
      <c r="AU3709">
        <f t="shared" si="1295"/>
        <v>0</v>
      </c>
      <c r="AV3709" s="9">
        <v>1</v>
      </c>
    </row>
    <row r="3710" spans="1:48" x14ac:dyDescent="0.35">
      <c r="A3710" t="s">
        <v>185</v>
      </c>
      <c r="B3710">
        <v>1</v>
      </c>
      <c r="C3710" t="s">
        <v>201</v>
      </c>
      <c r="D3710" t="s">
        <v>2417</v>
      </c>
      <c r="E3710">
        <v>-2</v>
      </c>
      <c r="F3710">
        <v>2</v>
      </c>
      <c r="G3710">
        <v>-2</v>
      </c>
      <c r="I3710">
        <v>-2</v>
      </c>
      <c r="J3710">
        <v>2</v>
      </c>
      <c r="K3710">
        <v>2</v>
      </c>
      <c r="L3710">
        <v>2</v>
      </c>
      <c r="M3710">
        <v>1</v>
      </c>
      <c r="N3710" t="s">
        <v>2784</v>
      </c>
      <c r="O3710" t="s">
        <v>2800</v>
      </c>
      <c r="P3710" t="s">
        <v>2810</v>
      </c>
      <c r="Q3710" t="s">
        <v>2815</v>
      </c>
      <c r="R3710">
        <v>0</v>
      </c>
      <c r="S3710">
        <v>-4.5199999999999996</v>
      </c>
      <c r="T3710">
        <v>-2.39</v>
      </c>
      <c r="U3710">
        <v>63.2</v>
      </c>
      <c r="V3710">
        <f t="shared" si="1305"/>
        <v>0</v>
      </c>
      <c r="W3710">
        <f t="shared" si="1306"/>
        <v>1</v>
      </c>
      <c r="X3710">
        <f t="shared" si="1307"/>
        <v>0</v>
      </c>
      <c r="Y3710">
        <f t="shared" si="1308"/>
        <v>-1</v>
      </c>
      <c r="Z3710">
        <f t="shared" si="1309"/>
        <v>0</v>
      </c>
      <c r="AA3710">
        <f t="shared" si="1310"/>
        <v>1</v>
      </c>
      <c r="AB3710">
        <f t="shared" si="1311"/>
        <v>1</v>
      </c>
      <c r="AC3710">
        <f t="shared" si="1312"/>
        <v>1</v>
      </c>
      <c r="AD3710">
        <f t="shared" si="1313"/>
        <v>1</v>
      </c>
      <c r="AE3710" s="4" t="s">
        <v>2828</v>
      </c>
      <c r="AF3710" s="9" t="s">
        <v>2829</v>
      </c>
      <c r="AG3710">
        <v>0</v>
      </c>
      <c r="AH3710">
        <v>1</v>
      </c>
      <c r="AI3710">
        <v>0</v>
      </c>
      <c r="AJ3710">
        <v>1</v>
      </c>
      <c r="AK3710" s="9" t="s">
        <v>2840</v>
      </c>
      <c r="AL3710">
        <f t="shared" si="1292"/>
        <v>0</v>
      </c>
      <c r="AM3710">
        <f>IF(AND(INDIRECT(AN3710)='Sample Select backend'!$C$2,INDIRECT(AO3710)=1,INDIRECT(AP3710)='Sample Select backend'!$F$2,INDIRECT(AQ3710)=1,INDIRECT(AR3710)='Sample Select backend'!$M$2),1,0)</f>
        <v>0</v>
      </c>
      <c r="AN3710" t="str">
        <f>_xlfn.CONCAT('Sample Select backend'!$C$4,ROW(AN3710))</f>
        <v>AE3710</v>
      </c>
      <c r="AO3710" s="9" t="str">
        <f>_xlfn.CONCAT('Sample Select backend'!$J$2,ROW(AO3710))</f>
        <v>AJ3710</v>
      </c>
      <c r="AP3710" t="str">
        <f>_xlfn.CONCAT('Sample Select backend'!$F$4,ROW(AP3710))</f>
        <v>AF3710</v>
      </c>
      <c r="AQ3710" t="str">
        <f>_xlfn.CONCAT('Sample Select backend'!$I$10,ROW(AQ3710))</f>
        <v>R3710</v>
      </c>
      <c r="AR3710" t="str">
        <f>_xlfn.CONCAT('Sample Select backend'!$M$4,ROW(AR3710))</f>
        <v>AK3710</v>
      </c>
      <c r="AS3710" t="str">
        <f t="shared" si="1293"/>
        <v>Ukraine</v>
      </c>
      <c r="AT3710" s="9" t="str">
        <f t="shared" si="1294"/>
        <v>Other</v>
      </c>
      <c r="AU3710">
        <f t="shared" si="1295"/>
        <v>0</v>
      </c>
      <c r="AV3710" s="9">
        <v>1</v>
      </c>
    </row>
    <row r="3711" spans="1:48" x14ac:dyDescent="0.35">
      <c r="A3711" t="s">
        <v>185</v>
      </c>
      <c r="B3711">
        <v>7</v>
      </c>
      <c r="C3711">
        <v>30</v>
      </c>
      <c r="D3711" t="s">
        <v>2398</v>
      </c>
      <c r="E3711">
        <v>-2</v>
      </c>
      <c r="F3711">
        <v>2</v>
      </c>
      <c r="G3711">
        <v>2</v>
      </c>
      <c r="H3711">
        <v>2</v>
      </c>
      <c r="I3711">
        <v>2</v>
      </c>
      <c r="J3711">
        <v>-2</v>
      </c>
      <c r="K3711">
        <v>2</v>
      </c>
      <c r="L3711">
        <v>2</v>
      </c>
      <c r="M3711">
        <v>1</v>
      </c>
      <c r="N3711" t="s">
        <v>2784</v>
      </c>
      <c r="O3711" t="s">
        <v>2800</v>
      </c>
      <c r="P3711" t="s">
        <v>2810</v>
      </c>
      <c r="Q3711" t="s">
        <v>2815</v>
      </c>
      <c r="R3711">
        <v>0</v>
      </c>
      <c r="S3711">
        <v>-4.5199999999999996</v>
      </c>
      <c r="T3711">
        <v>-2.39</v>
      </c>
      <c r="U3711">
        <v>63.2</v>
      </c>
      <c r="V3711">
        <f t="shared" si="1305"/>
        <v>0</v>
      </c>
      <c r="W3711">
        <f t="shared" si="1306"/>
        <v>1</v>
      </c>
      <c r="X3711">
        <f t="shared" si="1307"/>
        <v>1</v>
      </c>
      <c r="Y3711">
        <f t="shared" si="1308"/>
        <v>1</v>
      </c>
      <c r="Z3711">
        <f t="shared" si="1309"/>
        <v>1</v>
      </c>
      <c r="AA3711">
        <f t="shared" si="1310"/>
        <v>0</v>
      </c>
      <c r="AB3711">
        <f t="shared" si="1311"/>
        <v>1</v>
      </c>
      <c r="AC3711">
        <f t="shared" si="1312"/>
        <v>1</v>
      </c>
      <c r="AD3711">
        <f t="shared" si="1313"/>
        <v>1</v>
      </c>
      <c r="AE3711" s="4" t="s">
        <v>2828</v>
      </c>
      <c r="AF3711" s="9" t="s">
        <v>2829</v>
      </c>
      <c r="AG3711">
        <v>0</v>
      </c>
      <c r="AH3711">
        <v>1</v>
      </c>
      <c r="AI3711">
        <v>0</v>
      </c>
      <c r="AJ3711">
        <v>1</v>
      </c>
      <c r="AK3711" s="9" t="s">
        <v>2840</v>
      </c>
      <c r="AL3711">
        <f t="shared" si="1292"/>
        <v>0</v>
      </c>
      <c r="AM3711">
        <f>IF(AND(INDIRECT(AN3711)='Sample Select backend'!$C$2,INDIRECT(AO3711)=1,INDIRECT(AP3711)='Sample Select backend'!$F$2,INDIRECT(AQ3711)=1,INDIRECT(AR3711)='Sample Select backend'!$M$2),1,0)</f>
        <v>0</v>
      </c>
      <c r="AN3711" t="str">
        <f>_xlfn.CONCAT('Sample Select backend'!$C$4,ROW(AN3711))</f>
        <v>AE3711</v>
      </c>
      <c r="AO3711" s="9" t="str">
        <f>_xlfn.CONCAT('Sample Select backend'!$J$2,ROW(AO3711))</f>
        <v>AJ3711</v>
      </c>
      <c r="AP3711" t="str">
        <f>_xlfn.CONCAT('Sample Select backend'!$F$4,ROW(AP3711))</f>
        <v>AF3711</v>
      </c>
      <c r="AQ3711" t="str">
        <f>_xlfn.CONCAT('Sample Select backend'!$I$10,ROW(AQ3711))</f>
        <v>R3711</v>
      </c>
      <c r="AR3711" t="str">
        <f>_xlfn.CONCAT('Sample Select backend'!$M$4,ROW(AR3711))</f>
        <v>AK3711</v>
      </c>
      <c r="AS3711" t="str">
        <f t="shared" si="1293"/>
        <v>Ukraine</v>
      </c>
      <c r="AT3711" s="9">
        <f t="shared" si="1294"/>
        <v>30</v>
      </c>
      <c r="AU3711">
        <f t="shared" si="1295"/>
        <v>0</v>
      </c>
      <c r="AV3711" s="9">
        <v>1</v>
      </c>
    </row>
    <row r="3712" spans="1:48" x14ac:dyDescent="0.35">
      <c r="A3712" t="s">
        <v>185</v>
      </c>
      <c r="B3712">
        <v>6</v>
      </c>
      <c r="C3712">
        <v>25</v>
      </c>
      <c r="D3712" t="s">
        <v>2406</v>
      </c>
      <c r="E3712">
        <v>2</v>
      </c>
      <c r="F3712">
        <v>2</v>
      </c>
      <c r="G3712">
        <v>2</v>
      </c>
      <c r="H3712">
        <v>-1</v>
      </c>
      <c r="I3712">
        <v>2</v>
      </c>
      <c r="J3712">
        <v>2</v>
      </c>
      <c r="K3712">
        <v>2</v>
      </c>
      <c r="L3712">
        <v>2</v>
      </c>
      <c r="M3712">
        <v>1</v>
      </c>
      <c r="N3712" t="s">
        <v>2784</v>
      </c>
      <c r="O3712" t="s">
        <v>2800</v>
      </c>
      <c r="P3712" t="s">
        <v>2810</v>
      </c>
      <c r="Q3712" t="s">
        <v>2815</v>
      </c>
      <c r="R3712">
        <v>0</v>
      </c>
      <c r="S3712">
        <v>-4.5199999999999996</v>
      </c>
      <c r="T3712">
        <v>-2.39</v>
      </c>
      <c r="U3712">
        <v>63.2</v>
      </c>
      <c r="V3712">
        <f t="shared" si="1305"/>
        <v>1</v>
      </c>
      <c r="W3712">
        <f t="shared" si="1306"/>
        <v>1</v>
      </c>
      <c r="X3712">
        <f t="shared" si="1307"/>
        <v>1</v>
      </c>
      <c r="Y3712">
        <f t="shared" si="1308"/>
        <v>0</v>
      </c>
      <c r="Z3712">
        <f t="shared" si="1309"/>
        <v>1</v>
      </c>
      <c r="AA3712">
        <f t="shared" si="1310"/>
        <v>1</v>
      </c>
      <c r="AB3712">
        <f t="shared" si="1311"/>
        <v>1</v>
      </c>
      <c r="AC3712">
        <f t="shared" si="1312"/>
        <v>1</v>
      </c>
      <c r="AD3712">
        <f t="shared" si="1313"/>
        <v>1</v>
      </c>
      <c r="AE3712" s="4" t="s">
        <v>2828</v>
      </c>
      <c r="AF3712" s="9" t="s">
        <v>2829</v>
      </c>
      <c r="AG3712">
        <v>0</v>
      </c>
      <c r="AH3712">
        <v>1</v>
      </c>
      <c r="AI3712">
        <v>0</v>
      </c>
      <c r="AJ3712">
        <v>1</v>
      </c>
      <c r="AK3712" s="9" t="s">
        <v>2840</v>
      </c>
      <c r="AL3712">
        <f t="shared" si="1292"/>
        <v>0</v>
      </c>
      <c r="AM3712">
        <f>IF(AND(INDIRECT(AN3712)='Sample Select backend'!$C$2,INDIRECT(AO3712)=1,INDIRECT(AP3712)='Sample Select backend'!$F$2,INDIRECT(AQ3712)=1,INDIRECT(AR3712)='Sample Select backend'!$M$2),1,0)</f>
        <v>0</v>
      </c>
      <c r="AN3712" t="str">
        <f>_xlfn.CONCAT('Sample Select backend'!$C$4,ROW(AN3712))</f>
        <v>AE3712</v>
      </c>
      <c r="AO3712" s="9" t="str">
        <f>_xlfn.CONCAT('Sample Select backend'!$J$2,ROW(AO3712))</f>
        <v>AJ3712</v>
      </c>
      <c r="AP3712" t="str">
        <f>_xlfn.CONCAT('Sample Select backend'!$F$4,ROW(AP3712))</f>
        <v>AF3712</v>
      </c>
      <c r="AQ3712" t="str">
        <f>_xlfn.CONCAT('Sample Select backend'!$I$10,ROW(AQ3712))</f>
        <v>R3712</v>
      </c>
      <c r="AR3712" t="str">
        <f>_xlfn.CONCAT('Sample Select backend'!$M$4,ROW(AR3712))</f>
        <v>AK3712</v>
      </c>
      <c r="AS3712" t="str">
        <f t="shared" si="1293"/>
        <v>Ukraine</v>
      </c>
      <c r="AT3712" s="9">
        <f t="shared" si="1294"/>
        <v>25</v>
      </c>
      <c r="AU3712">
        <f t="shared" si="1295"/>
        <v>0</v>
      </c>
      <c r="AV3712" s="9">
        <v>1</v>
      </c>
    </row>
    <row r="3713" spans="1:48" x14ac:dyDescent="0.35">
      <c r="A3713" t="s">
        <v>185</v>
      </c>
      <c r="B3713">
        <v>1</v>
      </c>
      <c r="C3713" t="s">
        <v>206</v>
      </c>
      <c r="D3713" t="s">
        <v>2410</v>
      </c>
      <c r="E3713">
        <v>-2</v>
      </c>
      <c r="F3713">
        <v>2</v>
      </c>
      <c r="G3713">
        <v>-2</v>
      </c>
      <c r="H3713">
        <v>-1</v>
      </c>
      <c r="I3713">
        <v>-2</v>
      </c>
      <c r="J3713">
        <v>2</v>
      </c>
      <c r="K3713">
        <v>2</v>
      </c>
      <c r="L3713">
        <v>2</v>
      </c>
      <c r="M3713">
        <v>1</v>
      </c>
      <c r="N3713" t="s">
        <v>2784</v>
      </c>
      <c r="O3713" t="s">
        <v>2800</v>
      </c>
      <c r="P3713" t="s">
        <v>2810</v>
      </c>
      <c r="Q3713" t="s">
        <v>2815</v>
      </c>
      <c r="R3713">
        <v>0</v>
      </c>
      <c r="S3713">
        <v>-4.5199999999999996</v>
      </c>
      <c r="T3713">
        <v>-2.39</v>
      </c>
      <c r="U3713">
        <v>63.2</v>
      </c>
      <c r="V3713">
        <f t="shared" si="1305"/>
        <v>0</v>
      </c>
      <c r="W3713">
        <f t="shared" si="1306"/>
        <v>1</v>
      </c>
      <c r="X3713">
        <f t="shared" si="1307"/>
        <v>0</v>
      </c>
      <c r="Y3713">
        <f t="shared" si="1308"/>
        <v>0</v>
      </c>
      <c r="Z3713">
        <f t="shared" si="1309"/>
        <v>0</v>
      </c>
      <c r="AA3713">
        <f t="shared" si="1310"/>
        <v>1</v>
      </c>
      <c r="AB3713">
        <f t="shared" si="1311"/>
        <v>1</v>
      </c>
      <c r="AC3713">
        <f t="shared" si="1312"/>
        <v>1</v>
      </c>
      <c r="AD3713">
        <f t="shared" si="1313"/>
        <v>1</v>
      </c>
      <c r="AE3713" s="4" t="s">
        <v>2828</v>
      </c>
      <c r="AF3713" s="9" t="s">
        <v>2829</v>
      </c>
      <c r="AG3713">
        <v>0</v>
      </c>
      <c r="AH3713">
        <v>1</v>
      </c>
      <c r="AI3713">
        <v>0</v>
      </c>
      <c r="AJ3713">
        <v>1</v>
      </c>
      <c r="AK3713" s="9" t="s">
        <v>2840</v>
      </c>
      <c r="AL3713">
        <f t="shared" si="1292"/>
        <v>0</v>
      </c>
      <c r="AM3713">
        <f>IF(AND(INDIRECT(AN3713)='Sample Select backend'!$C$2,INDIRECT(AO3713)=1,INDIRECT(AP3713)='Sample Select backend'!$F$2,INDIRECT(AQ3713)=1,INDIRECT(AR3713)='Sample Select backend'!$M$2),1,0)</f>
        <v>0</v>
      </c>
      <c r="AN3713" t="str">
        <f>_xlfn.CONCAT('Sample Select backend'!$C$4,ROW(AN3713))</f>
        <v>AE3713</v>
      </c>
      <c r="AO3713" s="9" t="str">
        <f>_xlfn.CONCAT('Sample Select backend'!$J$2,ROW(AO3713))</f>
        <v>AJ3713</v>
      </c>
      <c r="AP3713" t="str">
        <f>_xlfn.CONCAT('Sample Select backend'!$F$4,ROW(AP3713))</f>
        <v>AF3713</v>
      </c>
      <c r="AQ3713" t="str">
        <f>_xlfn.CONCAT('Sample Select backend'!$I$10,ROW(AQ3713))</f>
        <v>R3713</v>
      </c>
      <c r="AR3713" t="str">
        <f>_xlfn.CONCAT('Sample Select backend'!$M$4,ROW(AR3713))</f>
        <v>AK3713</v>
      </c>
      <c r="AS3713" t="str">
        <f t="shared" si="1293"/>
        <v>Ukraine</v>
      </c>
      <c r="AT3713" s="9" t="str">
        <f t="shared" si="1294"/>
        <v>Tax exemption/waiver/suspension</v>
      </c>
      <c r="AU3713">
        <f t="shared" si="1295"/>
        <v>0</v>
      </c>
      <c r="AV3713" s="9">
        <v>1</v>
      </c>
    </row>
    <row r="3714" spans="1:48" x14ac:dyDescent="0.35">
      <c r="A3714" t="s">
        <v>185</v>
      </c>
      <c r="B3714" t="s">
        <v>201</v>
      </c>
      <c r="C3714" t="s">
        <v>201</v>
      </c>
      <c r="D3714" t="s">
        <v>2419</v>
      </c>
      <c r="E3714">
        <v>-2</v>
      </c>
      <c r="F3714">
        <v>2</v>
      </c>
      <c r="G3714">
        <v>2</v>
      </c>
      <c r="H3714">
        <v>-1</v>
      </c>
      <c r="I3714">
        <v>2</v>
      </c>
      <c r="J3714">
        <v>2</v>
      </c>
      <c r="K3714">
        <v>2</v>
      </c>
      <c r="L3714">
        <v>2</v>
      </c>
      <c r="M3714">
        <v>1</v>
      </c>
      <c r="N3714" t="s">
        <v>2784</v>
      </c>
      <c r="O3714" t="s">
        <v>2800</v>
      </c>
      <c r="P3714" t="s">
        <v>2810</v>
      </c>
      <c r="Q3714" t="s">
        <v>2815</v>
      </c>
      <c r="R3714">
        <v>0</v>
      </c>
      <c r="S3714">
        <v>-4.5199999999999996</v>
      </c>
      <c r="T3714">
        <v>-2.39</v>
      </c>
      <c r="U3714">
        <v>63.2</v>
      </c>
      <c r="V3714">
        <f t="shared" si="1305"/>
        <v>0</v>
      </c>
      <c r="W3714">
        <f t="shared" si="1306"/>
        <v>1</v>
      </c>
      <c r="X3714">
        <f t="shared" si="1307"/>
        <v>1</v>
      </c>
      <c r="Y3714">
        <f t="shared" si="1308"/>
        <v>0</v>
      </c>
      <c r="Z3714">
        <f t="shared" si="1309"/>
        <v>1</v>
      </c>
      <c r="AA3714">
        <f t="shared" si="1310"/>
        <v>1</v>
      </c>
      <c r="AB3714">
        <f t="shared" si="1311"/>
        <v>1</v>
      </c>
      <c r="AC3714">
        <f t="shared" si="1312"/>
        <v>1</v>
      </c>
      <c r="AD3714">
        <f t="shared" si="1313"/>
        <v>1</v>
      </c>
      <c r="AE3714" s="4" t="s">
        <v>2828</v>
      </c>
      <c r="AF3714" s="9" t="s">
        <v>2829</v>
      </c>
      <c r="AG3714">
        <v>0</v>
      </c>
      <c r="AH3714">
        <v>1</v>
      </c>
      <c r="AI3714">
        <v>0</v>
      </c>
      <c r="AJ3714">
        <v>1</v>
      </c>
      <c r="AK3714" s="9" t="s">
        <v>2840</v>
      </c>
      <c r="AL3714">
        <f t="shared" ref="AL3714:AL3777" si="1314">IF(OR(B3714="other",B3714="international",B3714="Transfers",B3714="expenditure"),1,0)</f>
        <v>1</v>
      </c>
      <c r="AM3714">
        <f>IF(AND(INDIRECT(AN3714)='Sample Select backend'!$C$2,INDIRECT(AO3714)=1,INDIRECT(AP3714)='Sample Select backend'!$F$2,INDIRECT(AQ3714)=1,INDIRECT(AR3714)='Sample Select backend'!$M$2),1,0)</f>
        <v>0</v>
      </c>
      <c r="AN3714" t="str">
        <f>_xlfn.CONCAT('Sample Select backend'!$C$4,ROW(AN3714))</f>
        <v>AE3714</v>
      </c>
      <c r="AO3714" s="9" t="str">
        <f>_xlfn.CONCAT('Sample Select backend'!$J$2,ROW(AO3714))</f>
        <v>AJ3714</v>
      </c>
      <c r="AP3714" t="str">
        <f>_xlfn.CONCAT('Sample Select backend'!$F$4,ROW(AP3714))</f>
        <v>AF3714</v>
      </c>
      <c r="AQ3714" t="str">
        <f>_xlfn.CONCAT('Sample Select backend'!$I$10,ROW(AQ3714))</f>
        <v>R3714</v>
      </c>
      <c r="AR3714" t="str">
        <f>_xlfn.CONCAT('Sample Select backend'!$M$4,ROW(AR3714))</f>
        <v>AK3714</v>
      </c>
      <c r="AS3714" t="str">
        <f t="shared" ref="AS3714:AS3777" si="1315">A3714</f>
        <v>Ukraine</v>
      </c>
      <c r="AT3714" s="9" t="str">
        <f t="shared" ref="AT3714:AT3777" si="1316">IF(ISNUMBER(C3714),C3714,IF(OR(C3714="general",C3714="23;general"),"General",IF(OR(C3714="exemption",C3714="other (exemption)"),"Tax exemption/waiver/suspension","Other")))</f>
        <v>Other</v>
      </c>
      <c r="AU3714">
        <f t="shared" ref="AU3714:AU3777" si="1317">IF(A3714&lt;&gt;A3713,1,0)</f>
        <v>0</v>
      </c>
      <c r="AV3714" s="9">
        <v>1</v>
      </c>
    </row>
    <row r="3715" spans="1:48" x14ac:dyDescent="0.35">
      <c r="A3715" t="s">
        <v>185</v>
      </c>
      <c r="B3715">
        <v>1</v>
      </c>
      <c r="C3715">
        <v>12</v>
      </c>
      <c r="D3715" t="s">
        <v>2412</v>
      </c>
      <c r="E3715">
        <v>-2</v>
      </c>
      <c r="F3715">
        <v>2</v>
      </c>
      <c r="G3715">
        <v>-2</v>
      </c>
      <c r="I3715">
        <v>-2</v>
      </c>
      <c r="J3715">
        <v>2</v>
      </c>
      <c r="K3715">
        <v>2</v>
      </c>
      <c r="L3715">
        <v>2</v>
      </c>
      <c r="M3715">
        <v>1</v>
      </c>
      <c r="N3715" t="s">
        <v>2784</v>
      </c>
      <c r="O3715" t="s">
        <v>2800</v>
      </c>
      <c r="P3715" t="s">
        <v>2810</v>
      </c>
      <c r="Q3715" t="s">
        <v>2815</v>
      </c>
      <c r="R3715">
        <v>0</v>
      </c>
      <c r="S3715">
        <v>-4.5199999999999996</v>
      </c>
      <c r="T3715">
        <v>-2.39</v>
      </c>
      <c r="U3715">
        <v>63.2</v>
      </c>
      <c r="V3715">
        <f t="shared" si="1305"/>
        <v>0</v>
      </c>
      <c r="W3715">
        <f t="shared" si="1306"/>
        <v>1</v>
      </c>
      <c r="X3715">
        <f t="shared" si="1307"/>
        <v>0</v>
      </c>
      <c r="Y3715">
        <f t="shared" si="1308"/>
        <v>-1</v>
      </c>
      <c r="Z3715">
        <f t="shared" si="1309"/>
        <v>0</v>
      </c>
      <c r="AA3715">
        <f t="shared" si="1310"/>
        <v>1</v>
      </c>
      <c r="AB3715">
        <f t="shared" si="1311"/>
        <v>1</v>
      </c>
      <c r="AC3715">
        <f t="shared" si="1312"/>
        <v>1</v>
      </c>
      <c r="AD3715">
        <f t="shared" si="1313"/>
        <v>1</v>
      </c>
      <c r="AE3715" s="4" t="s">
        <v>2828</v>
      </c>
      <c r="AF3715" s="9" t="s">
        <v>2829</v>
      </c>
      <c r="AG3715">
        <v>0</v>
      </c>
      <c r="AH3715">
        <v>1</v>
      </c>
      <c r="AI3715">
        <v>0</v>
      </c>
      <c r="AJ3715">
        <v>1</v>
      </c>
      <c r="AK3715" s="9" t="s">
        <v>2840</v>
      </c>
      <c r="AL3715">
        <f t="shared" si="1314"/>
        <v>0</v>
      </c>
      <c r="AM3715">
        <f>IF(AND(INDIRECT(AN3715)='Sample Select backend'!$C$2,INDIRECT(AO3715)=1,INDIRECT(AP3715)='Sample Select backend'!$F$2,INDIRECT(AQ3715)=1,INDIRECT(AR3715)='Sample Select backend'!$M$2),1,0)</f>
        <v>0</v>
      </c>
      <c r="AN3715" t="str">
        <f>_xlfn.CONCAT('Sample Select backend'!$C$4,ROW(AN3715))</f>
        <v>AE3715</v>
      </c>
      <c r="AO3715" s="9" t="str">
        <f>_xlfn.CONCAT('Sample Select backend'!$J$2,ROW(AO3715))</f>
        <v>AJ3715</v>
      </c>
      <c r="AP3715" t="str">
        <f>_xlfn.CONCAT('Sample Select backend'!$F$4,ROW(AP3715))</f>
        <v>AF3715</v>
      </c>
      <c r="AQ3715" t="str">
        <f>_xlfn.CONCAT('Sample Select backend'!$I$10,ROW(AQ3715))</f>
        <v>R3715</v>
      </c>
      <c r="AR3715" t="str">
        <f>_xlfn.CONCAT('Sample Select backend'!$M$4,ROW(AR3715))</f>
        <v>AK3715</v>
      </c>
      <c r="AS3715" t="str">
        <f t="shared" si="1315"/>
        <v>Ukraine</v>
      </c>
      <c r="AT3715" s="9">
        <f t="shared" si="1316"/>
        <v>12</v>
      </c>
      <c r="AU3715">
        <f t="shared" si="1317"/>
        <v>0</v>
      </c>
      <c r="AV3715" s="9">
        <v>1</v>
      </c>
    </row>
    <row r="3716" spans="1:48" x14ac:dyDescent="0.35">
      <c r="A3716" t="s">
        <v>185</v>
      </c>
      <c r="B3716">
        <v>2</v>
      </c>
      <c r="C3716">
        <v>17</v>
      </c>
      <c r="D3716" t="s">
        <v>2399</v>
      </c>
      <c r="E3716">
        <v>2</v>
      </c>
      <c r="F3716">
        <v>2</v>
      </c>
      <c r="G3716">
        <v>-2</v>
      </c>
      <c r="H3716">
        <v>-1</v>
      </c>
      <c r="I3716">
        <v>2</v>
      </c>
      <c r="J3716">
        <v>2</v>
      </c>
      <c r="K3716">
        <v>-2</v>
      </c>
      <c r="L3716">
        <v>-2</v>
      </c>
      <c r="M3716">
        <v>1</v>
      </c>
      <c r="N3716" t="s">
        <v>2784</v>
      </c>
      <c r="O3716" t="s">
        <v>2800</v>
      </c>
      <c r="P3716" t="s">
        <v>2810</v>
      </c>
      <c r="Q3716" t="s">
        <v>2815</v>
      </c>
      <c r="R3716">
        <v>0</v>
      </c>
      <c r="S3716">
        <v>-4.5199999999999996</v>
      </c>
      <c r="T3716">
        <v>-2.39</v>
      </c>
      <c r="U3716">
        <v>63.2</v>
      </c>
      <c r="V3716">
        <f t="shared" si="1305"/>
        <v>1</v>
      </c>
      <c r="W3716">
        <f t="shared" si="1306"/>
        <v>1</v>
      </c>
      <c r="X3716">
        <f t="shared" si="1307"/>
        <v>0</v>
      </c>
      <c r="Y3716">
        <f t="shared" si="1308"/>
        <v>0</v>
      </c>
      <c r="Z3716">
        <f t="shared" si="1309"/>
        <v>1</v>
      </c>
      <c r="AA3716">
        <f t="shared" si="1310"/>
        <v>1</v>
      </c>
      <c r="AB3716">
        <f t="shared" si="1311"/>
        <v>0</v>
      </c>
      <c r="AC3716">
        <f t="shared" si="1312"/>
        <v>0</v>
      </c>
      <c r="AD3716">
        <f t="shared" si="1313"/>
        <v>1</v>
      </c>
      <c r="AE3716" s="4" t="s">
        <v>2828</v>
      </c>
      <c r="AF3716" s="9" t="s">
        <v>2829</v>
      </c>
      <c r="AG3716">
        <v>0</v>
      </c>
      <c r="AH3716">
        <v>1</v>
      </c>
      <c r="AI3716">
        <v>0</v>
      </c>
      <c r="AJ3716">
        <v>1</v>
      </c>
      <c r="AK3716" s="9" t="s">
        <v>2840</v>
      </c>
      <c r="AL3716">
        <f t="shared" si="1314"/>
        <v>0</v>
      </c>
      <c r="AM3716">
        <f>IF(AND(INDIRECT(AN3716)='Sample Select backend'!$C$2,INDIRECT(AO3716)=1,INDIRECT(AP3716)='Sample Select backend'!$F$2,INDIRECT(AQ3716)=1,INDIRECT(AR3716)='Sample Select backend'!$M$2),1,0)</f>
        <v>0</v>
      </c>
      <c r="AN3716" t="str">
        <f>_xlfn.CONCAT('Sample Select backend'!$C$4,ROW(AN3716))</f>
        <v>AE3716</v>
      </c>
      <c r="AO3716" s="9" t="str">
        <f>_xlfn.CONCAT('Sample Select backend'!$J$2,ROW(AO3716))</f>
        <v>AJ3716</v>
      </c>
      <c r="AP3716" t="str">
        <f>_xlfn.CONCAT('Sample Select backend'!$F$4,ROW(AP3716))</f>
        <v>AF3716</v>
      </c>
      <c r="AQ3716" t="str">
        <f>_xlfn.CONCAT('Sample Select backend'!$I$10,ROW(AQ3716))</f>
        <v>R3716</v>
      </c>
      <c r="AR3716" t="str">
        <f>_xlfn.CONCAT('Sample Select backend'!$M$4,ROW(AR3716))</f>
        <v>AK3716</v>
      </c>
      <c r="AS3716" t="str">
        <f t="shared" si="1315"/>
        <v>Ukraine</v>
      </c>
      <c r="AT3716" s="9">
        <f t="shared" si="1316"/>
        <v>17</v>
      </c>
      <c r="AU3716">
        <f t="shared" si="1317"/>
        <v>0</v>
      </c>
      <c r="AV3716" s="9">
        <v>0</v>
      </c>
    </row>
    <row r="3717" spans="1:48" x14ac:dyDescent="0.35">
      <c r="A3717" t="s">
        <v>185</v>
      </c>
      <c r="B3717">
        <v>6</v>
      </c>
      <c r="C3717">
        <v>25</v>
      </c>
      <c r="D3717" t="s">
        <v>2413</v>
      </c>
      <c r="E3717">
        <v>2</v>
      </c>
      <c r="F3717">
        <v>2</v>
      </c>
      <c r="G3717">
        <v>-2</v>
      </c>
      <c r="H3717">
        <v>-1</v>
      </c>
      <c r="J3717">
        <v>-2</v>
      </c>
      <c r="K3717">
        <v>-2</v>
      </c>
      <c r="L3717">
        <v>-2</v>
      </c>
      <c r="M3717">
        <v>1</v>
      </c>
      <c r="N3717" t="s">
        <v>2784</v>
      </c>
      <c r="O3717" t="s">
        <v>2800</v>
      </c>
      <c r="P3717" t="s">
        <v>2810</v>
      </c>
      <c r="Q3717" t="s">
        <v>2815</v>
      </c>
      <c r="R3717">
        <v>0</v>
      </c>
      <c r="S3717">
        <v>-4.5199999999999996</v>
      </c>
      <c r="T3717">
        <v>-2.39</v>
      </c>
      <c r="U3717">
        <v>63.2</v>
      </c>
      <c r="V3717">
        <f t="shared" si="1305"/>
        <v>1</v>
      </c>
      <c r="W3717">
        <f t="shared" si="1306"/>
        <v>1</v>
      </c>
      <c r="X3717">
        <f t="shared" si="1307"/>
        <v>0</v>
      </c>
      <c r="Y3717">
        <f t="shared" si="1308"/>
        <v>0</v>
      </c>
      <c r="Z3717">
        <f t="shared" si="1309"/>
        <v>-1</v>
      </c>
      <c r="AA3717">
        <f t="shared" si="1310"/>
        <v>0</v>
      </c>
      <c r="AB3717">
        <f t="shared" si="1311"/>
        <v>0</v>
      </c>
      <c r="AC3717">
        <f t="shared" si="1312"/>
        <v>0</v>
      </c>
      <c r="AD3717">
        <f t="shared" si="1313"/>
        <v>1</v>
      </c>
      <c r="AE3717" s="4" t="s">
        <v>2828</v>
      </c>
      <c r="AF3717" s="9" t="s">
        <v>2829</v>
      </c>
      <c r="AG3717">
        <v>0</v>
      </c>
      <c r="AH3717">
        <v>1</v>
      </c>
      <c r="AI3717">
        <v>0</v>
      </c>
      <c r="AJ3717">
        <v>1</v>
      </c>
      <c r="AK3717" s="9" t="s">
        <v>2840</v>
      </c>
      <c r="AL3717">
        <f t="shared" si="1314"/>
        <v>0</v>
      </c>
      <c r="AM3717">
        <f>IF(AND(INDIRECT(AN3717)='Sample Select backend'!$C$2,INDIRECT(AO3717)=1,INDIRECT(AP3717)='Sample Select backend'!$F$2,INDIRECT(AQ3717)=1,INDIRECT(AR3717)='Sample Select backend'!$M$2),1,0)</f>
        <v>0</v>
      </c>
      <c r="AN3717" t="str">
        <f>_xlfn.CONCAT('Sample Select backend'!$C$4,ROW(AN3717))</f>
        <v>AE3717</v>
      </c>
      <c r="AO3717" s="9" t="str">
        <f>_xlfn.CONCAT('Sample Select backend'!$J$2,ROW(AO3717))</f>
        <v>AJ3717</v>
      </c>
      <c r="AP3717" t="str">
        <f>_xlfn.CONCAT('Sample Select backend'!$F$4,ROW(AP3717))</f>
        <v>AF3717</v>
      </c>
      <c r="AQ3717" t="str">
        <f>_xlfn.CONCAT('Sample Select backend'!$I$10,ROW(AQ3717))</f>
        <v>R3717</v>
      </c>
      <c r="AR3717" t="str">
        <f>_xlfn.CONCAT('Sample Select backend'!$M$4,ROW(AR3717))</f>
        <v>AK3717</v>
      </c>
      <c r="AS3717" t="str">
        <f t="shared" si="1315"/>
        <v>Ukraine</v>
      </c>
      <c r="AT3717" s="9">
        <f t="shared" si="1316"/>
        <v>25</v>
      </c>
      <c r="AU3717">
        <f t="shared" si="1317"/>
        <v>0</v>
      </c>
      <c r="AV3717" s="9">
        <v>0</v>
      </c>
    </row>
    <row r="3718" spans="1:48" x14ac:dyDescent="0.35">
      <c r="A3718" s="24" t="s">
        <v>185</v>
      </c>
      <c r="B3718" s="24">
        <v>1</v>
      </c>
      <c r="C3718" s="24" t="s">
        <v>201</v>
      </c>
      <c r="D3718" s="24" t="s">
        <v>4506</v>
      </c>
      <c r="E3718" s="24"/>
      <c r="O3718" t="s">
        <v>2800</v>
      </c>
      <c r="P3718" t="s">
        <v>2810</v>
      </c>
      <c r="Q3718" t="s">
        <v>2815</v>
      </c>
      <c r="R3718">
        <v>0</v>
      </c>
      <c r="S3718">
        <v>-4.5199999999999996</v>
      </c>
      <c r="T3718">
        <v>-2.39</v>
      </c>
      <c r="U3718">
        <v>63.2</v>
      </c>
      <c r="V3718">
        <v>-1</v>
      </c>
      <c r="W3718">
        <v>-1</v>
      </c>
      <c r="X3718">
        <v>-1</v>
      </c>
      <c r="Y3718">
        <v>-1</v>
      </c>
      <c r="Z3718">
        <v>-1</v>
      </c>
      <c r="AA3718">
        <v>-1</v>
      </c>
      <c r="AB3718">
        <v>-1</v>
      </c>
      <c r="AC3718">
        <v>-1</v>
      </c>
      <c r="AD3718">
        <v>-1</v>
      </c>
      <c r="AE3718" s="4" t="s">
        <v>2828</v>
      </c>
      <c r="AF3718" s="9" t="s">
        <v>2829</v>
      </c>
      <c r="AG3718">
        <v>0</v>
      </c>
      <c r="AH3718">
        <v>1</v>
      </c>
      <c r="AI3718">
        <v>0</v>
      </c>
      <c r="AJ3718">
        <v>1</v>
      </c>
      <c r="AK3718" s="9" t="s">
        <v>2840</v>
      </c>
      <c r="AL3718">
        <f t="shared" si="1314"/>
        <v>0</v>
      </c>
      <c r="AM3718">
        <f>IF(AND(INDIRECT(AN3718)='Sample Select backend'!$C$2,INDIRECT(AO3718)=1,INDIRECT(AP3718)='Sample Select backend'!$F$2,INDIRECT(AQ3718)=1,INDIRECT(AR3718)='Sample Select backend'!$M$2),1,0)</f>
        <v>0</v>
      </c>
      <c r="AN3718" t="str">
        <f>_xlfn.CONCAT('Sample Select backend'!$C$4,ROW(AN3718))</f>
        <v>AE3718</v>
      </c>
      <c r="AO3718" s="9" t="str">
        <f>_xlfn.CONCAT('Sample Select backend'!$J$2,ROW(AO3718))</f>
        <v>AJ3718</v>
      </c>
      <c r="AP3718" t="str">
        <f>_xlfn.CONCAT('Sample Select backend'!$F$4,ROW(AP3718))</f>
        <v>AF3718</v>
      </c>
      <c r="AQ3718" t="str">
        <f>_xlfn.CONCAT('Sample Select backend'!$I$10,ROW(AQ3718))</f>
        <v>R3718</v>
      </c>
      <c r="AR3718" t="str">
        <f>_xlfn.CONCAT('Sample Select backend'!$M$4,ROW(AR3718))</f>
        <v>AK3718</v>
      </c>
      <c r="AS3718" t="str">
        <f t="shared" si="1315"/>
        <v>Ukraine</v>
      </c>
      <c r="AT3718" s="9" t="str">
        <f t="shared" si="1316"/>
        <v>Other</v>
      </c>
      <c r="AU3718">
        <f t="shared" si="1317"/>
        <v>0</v>
      </c>
      <c r="AV3718" s="9">
        <v>0</v>
      </c>
    </row>
    <row r="3719" spans="1:48" x14ac:dyDescent="0.35">
      <c r="A3719" s="24" t="s">
        <v>185</v>
      </c>
      <c r="B3719" s="24">
        <v>1</v>
      </c>
      <c r="C3719" s="24" t="s">
        <v>201</v>
      </c>
      <c r="D3719" s="24" t="s">
        <v>4507</v>
      </c>
      <c r="E3719" s="24"/>
      <c r="O3719" t="s">
        <v>2800</v>
      </c>
      <c r="P3719" t="s">
        <v>2810</v>
      </c>
      <c r="Q3719" t="s">
        <v>2815</v>
      </c>
      <c r="R3719">
        <v>0</v>
      </c>
      <c r="S3719">
        <v>-4.5199999999999996</v>
      </c>
      <c r="T3719">
        <v>-2.39</v>
      </c>
      <c r="U3719">
        <v>63.2</v>
      </c>
      <c r="V3719">
        <v>-1</v>
      </c>
      <c r="W3719">
        <v>-1</v>
      </c>
      <c r="X3719">
        <v>-1</v>
      </c>
      <c r="Y3719">
        <v>-1</v>
      </c>
      <c r="Z3719">
        <v>-1</v>
      </c>
      <c r="AA3719">
        <v>-1</v>
      </c>
      <c r="AB3719">
        <v>-1</v>
      </c>
      <c r="AC3719">
        <v>-1</v>
      </c>
      <c r="AD3719">
        <v>-1</v>
      </c>
      <c r="AE3719" s="4" t="s">
        <v>2828</v>
      </c>
      <c r="AF3719" s="9" t="s">
        <v>2829</v>
      </c>
      <c r="AG3719">
        <v>0</v>
      </c>
      <c r="AH3719">
        <v>1</v>
      </c>
      <c r="AI3719">
        <v>0</v>
      </c>
      <c r="AJ3719">
        <v>1</v>
      </c>
      <c r="AK3719" s="9" t="s">
        <v>2840</v>
      </c>
      <c r="AL3719">
        <f t="shared" si="1314"/>
        <v>0</v>
      </c>
      <c r="AM3719">
        <f>IF(AND(INDIRECT(AN3719)='Sample Select backend'!$C$2,INDIRECT(AO3719)=1,INDIRECT(AP3719)='Sample Select backend'!$F$2,INDIRECT(AQ3719)=1,INDIRECT(AR3719)='Sample Select backend'!$M$2),1,0)</f>
        <v>0</v>
      </c>
      <c r="AN3719" t="str">
        <f>_xlfn.CONCAT('Sample Select backend'!$C$4,ROW(AN3719))</f>
        <v>AE3719</v>
      </c>
      <c r="AO3719" s="9" t="str">
        <f>_xlfn.CONCAT('Sample Select backend'!$J$2,ROW(AO3719))</f>
        <v>AJ3719</v>
      </c>
      <c r="AP3719" t="str">
        <f>_xlfn.CONCAT('Sample Select backend'!$F$4,ROW(AP3719))</f>
        <v>AF3719</v>
      </c>
      <c r="AQ3719" t="str">
        <f>_xlfn.CONCAT('Sample Select backend'!$I$10,ROW(AQ3719))</f>
        <v>R3719</v>
      </c>
      <c r="AR3719" t="str">
        <f>_xlfn.CONCAT('Sample Select backend'!$M$4,ROW(AR3719))</f>
        <v>AK3719</v>
      </c>
      <c r="AS3719" t="str">
        <f t="shared" si="1315"/>
        <v>Ukraine</v>
      </c>
      <c r="AT3719" s="9" t="str">
        <f t="shared" si="1316"/>
        <v>Other</v>
      </c>
      <c r="AU3719">
        <f t="shared" si="1317"/>
        <v>0</v>
      </c>
      <c r="AV3719" s="9">
        <v>0</v>
      </c>
    </row>
    <row r="3720" spans="1:48" x14ac:dyDescent="0.35">
      <c r="A3720" s="24" t="s">
        <v>185</v>
      </c>
      <c r="B3720" s="24">
        <v>5</v>
      </c>
      <c r="C3720" s="24" t="s">
        <v>204</v>
      </c>
      <c r="D3720" s="24" t="s">
        <v>4508</v>
      </c>
      <c r="E3720" s="24"/>
      <c r="O3720" t="s">
        <v>2800</v>
      </c>
      <c r="P3720" t="s">
        <v>2810</v>
      </c>
      <c r="Q3720" t="s">
        <v>2815</v>
      </c>
      <c r="R3720">
        <v>0</v>
      </c>
      <c r="S3720">
        <v>-4.5199999999999996</v>
      </c>
      <c r="T3720">
        <v>-2.39</v>
      </c>
      <c r="U3720">
        <v>63.2</v>
      </c>
      <c r="V3720">
        <v>-1</v>
      </c>
      <c r="W3720">
        <v>-1</v>
      </c>
      <c r="X3720">
        <v>-1</v>
      </c>
      <c r="Y3720">
        <v>-1</v>
      </c>
      <c r="Z3720">
        <v>-1</v>
      </c>
      <c r="AA3720">
        <v>-1</v>
      </c>
      <c r="AB3720">
        <v>-1</v>
      </c>
      <c r="AC3720">
        <v>-1</v>
      </c>
      <c r="AD3720">
        <v>-1</v>
      </c>
      <c r="AE3720" s="4" t="s">
        <v>2828</v>
      </c>
      <c r="AF3720" s="9" t="s">
        <v>2829</v>
      </c>
      <c r="AG3720">
        <v>0</v>
      </c>
      <c r="AH3720">
        <v>1</v>
      </c>
      <c r="AI3720">
        <v>0</v>
      </c>
      <c r="AJ3720">
        <v>1</v>
      </c>
      <c r="AK3720" s="9" t="s">
        <v>2840</v>
      </c>
      <c r="AL3720">
        <f t="shared" si="1314"/>
        <v>0</v>
      </c>
      <c r="AM3720">
        <f>IF(AND(INDIRECT(AN3720)='Sample Select backend'!$C$2,INDIRECT(AO3720)=1,INDIRECT(AP3720)='Sample Select backend'!$F$2,INDIRECT(AQ3720)=1,INDIRECT(AR3720)='Sample Select backend'!$M$2),1,0)</f>
        <v>0</v>
      </c>
      <c r="AN3720" t="str">
        <f>_xlfn.CONCAT('Sample Select backend'!$C$4,ROW(AN3720))</f>
        <v>AE3720</v>
      </c>
      <c r="AO3720" s="9" t="str">
        <f>_xlfn.CONCAT('Sample Select backend'!$J$2,ROW(AO3720))</f>
        <v>AJ3720</v>
      </c>
      <c r="AP3720" t="str">
        <f>_xlfn.CONCAT('Sample Select backend'!$F$4,ROW(AP3720))</f>
        <v>AF3720</v>
      </c>
      <c r="AQ3720" t="str">
        <f>_xlfn.CONCAT('Sample Select backend'!$I$10,ROW(AQ3720))</f>
        <v>R3720</v>
      </c>
      <c r="AR3720" t="str">
        <f>_xlfn.CONCAT('Sample Select backend'!$M$4,ROW(AR3720))</f>
        <v>AK3720</v>
      </c>
      <c r="AS3720" t="str">
        <f t="shared" si="1315"/>
        <v>Ukraine</v>
      </c>
      <c r="AT3720" s="9" t="str">
        <f t="shared" si="1316"/>
        <v>General</v>
      </c>
      <c r="AU3720">
        <f t="shared" si="1317"/>
        <v>0</v>
      </c>
      <c r="AV3720" s="9">
        <v>0</v>
      </c>
    </row>
    <row r="3721" spans="1:48" x14ac:dyDescent="0.35">
      <c r="A3721" s="24" t="s">
        <v>185</v>
      </c>
      <c r="B3721" s="24">
        <v>6</v>
      </c>
      <c r="C3721" s="24" t="s">
        <v>201</v>
      </c>
      <c r="D3721" s="24" t="s">
        <v>4509</v>
      </c>
      <c r="E3721" s="24"/>
      <c r="O3721" t="s">
        <v>2800</v>
      </c>
      <c r="P3721" t="s">
        <v>2810</v>
      </c>
      <c r="Q3721" t="s">
        <v>2815</v>
      </c>
      <c r="R3721">
        <v>0</v>
      </c>
      <c r="S3721">
        <v>-4.5199999999999996</v>
      </c>
      <c r="T3721">
        <v>-2.39</v>
      </c>
      <c r="U3721">
        <v>63.2</v>
      </c>
      <c r="V3721">
        <v>-1</v>
      </c>
      <c r="W3721">
        <v>-1</v>
      </c>
      <c r="X3721">
        <v>-1</v>
      </c>
      <c r="Y3721">
        <v>-1</v>
      </c>
      <c r="Z3721">
        <v>-1</v>
      </c>
      <c r="AA3721">
        <v>-1</v>
      </c>
      <c r="AB3721">
        <v>-1</v>
      </c>
      <c r="AC3721">
        <v>-1</v>
      </c>
      <c r="AD3721">
        <v>-1</v>
      </c>
      <c r="AE3721" s="4" t="s">
        <v>2828</v>
      </c>
      <c r="AF3721" s="9" t="s">
        <v>2829</v>
      </c>
      <c r="AG3721">
        <v>0</v>
      </c>
      <c r="AH3721">
        <v>1</v>
      </c>
      <c r="AI3721">
        <v>0</v>
      </c>
      <c r="AJ3721">
        <v>1</v>
      </c>
      <c r="AK3721" s="9" t="s">
        <v>2840</v>
      </c>
      <c r="AL3721">
        <f t="shared" si="1314"/>
        <v>0</v>
      </c>
      <c r="AM3721">
        <f>IF(AND(INDIRECT(AN3721)='Sample Select backend'!$C$2,INDIRECT(AO3721)=1,INDIRECT(AP3721)='Sample Select backend'!$F$2,INDIRECT(AQ3721)=1,INDIRECT(AR3721)='Sample Select backend'!$M$2),1,0)</f>
        <v>0</v>
      </c>
      <c r="AN3721" t="str">
        <f>_xlfn.CONCAT('Sample Select backend'!$C$4,ROW(AN3721))</f>
        <v>AE3721</v>
      </c>
      <c r="AO3721" s="9" t="str">
        <f>_xlfn.CONCAT('Sample Select backend'!$J$2,ROW(AO3721))</f>
        <v>AJ3721</v>
      </c>
      <c r="AP3721" t="str">
        <f>_xlfn.CONCAT('Sample Select backend'!$F$4,ROW(AP3721))</f>
        <v>AF3721</v>
      </c>
      <c r="AQ3721" t="str">
        <f>_xlfn.CONCAT('Sample Select backend'!$I$10,ROW(AQ3721))</f>
        <v>R3721</v>
      </c>
      <c r="AR3721" t="str">
        <f>_xlfn.CONCAT('Sample Select backend'!$M$4,ROW(AR3721))</f>
        <v>AK3721</v>
      </c>
      <c r="AS3721" t="str">
        <f t="shared" si="1315"/>
        <v>Ukraine</v>
      </c>
      <c r="AT3721" s="9" t="str">
        <f t="shared" si="1316"/>
        <v>Other</v>
      </c>
      <c r="AU3721">
        <f t="shared" si="1317"/>
        <v>0</v>
      </c>
      <c r="AV3721" s="9">
        <v>0</v>
      </c>
    </row>
    <row r="3722" spans="1:48" x14ac:dyDescent="0.35">
      <c r="A3722" s="24" t="s">
        <v>185</v>
      </c>
      <c r="B3722" s="24">
        <v>6</v>
      </c>
      <c r="C3722" s="24">
        <v>26</v>
      </c>
      <c r="D3722" s="24" t="s">
        <v>4510</v>
      </c>
      <c r="E3722" s="24"/>
      <c r="O3722" t="s">
        <v>2800</v>
      </c>
      <c r="P3722" t="s">
        <v>2810</v>
      </c>
      <c r="Q3722" t="s">
        <v>2815</v>
      </c>
      <c r="R3722">
        <v>0</v>
      </c>
      <c r="S3722">
        <v>-4.5199999999999996</v>
      </c>
      <c r="T3722">
        <v>-2.39</v>
      </c>
      <c r="U3722">
        <v>63.2</v>
      </c>
      <c r="V3722">
        <v>-1</v>
      </c>
      <c r="W3722">
        <v>-1</v>
      </c>
      <c r="X3722">
        <v>-1</v>
      </c>
      <c r="Y3722">
        <v>-1</v>
      </c>
      <c r="Z3722">
        <v>-1</v>
      </c>
      <c r="AA3722">
        <v>-1</v>
      </c>
      <c r="AB3722">
        <v>-1</v>
      </c>
      <c r="AC3722">
        <v>-1</v>
      </c>
      <c r="AD3722">
        <v>-1</v>
      </c>
      <c r="AE3722" s="4" t="s">
        <v>2828</v>
      </c>
      <c r="AF3722" s="9" t="s">
        <v>2829</v>
      </c>
      <c r="AG3722">
        <v>0</v>
      </c>
      <c r="AH3722">
        <v>1</v>
      </c>
      <c r="AI3722">
        <v>0</v>
      </c>
      <c r="AJ3722">
        <v>1</v>
      </c>
      <c r="AK3722" s="9" t="s">
        <v>2840</v>
      </c>
      <c r="AL3722">
        <f t="shared" si="1314"/>
        <v>0</v>
      </c>
      <c r="AM3722">
        <f>IF(AND(INDIRECT(AN3722)='Sample Select backend'!$C$2,INDIRECT(AO3722)=1,INDIRECT(AP3722)='Sample Select backend'!$F$2,INDIRECT(AQ3722)=1,INDIRECT(AR3722)='Sample Select backend'!$M$2),1,0)</f>
        <v>0</v>
      </c>
      <c r="AN3722" t="str">
        <f>_xlfn.CONCAT('Sample Select backend'!$C$4,ROW(AN3722))</f>
        <v>AE3722</v>
      </c>
      <c r="AO3722" s="9" t="str">
        <f>_xlfn.CONCAT('Sample Select backend'!$J$2,ROW(AO3722))</f>
        <v>AJ3722</v>
      </c>
      <c r="AP3722" t="str">
        <f>_xlfn.CONCAT('Sample Select backend'!$F$4,ROW(AP3722))</f>
        <v>AF3722</v>
      </c>
      <c r="AQ3722" t="str">
        <f>_xlfn.CONCAT('Sample Select backend'!$I$10,ROW(AQ3722))</f>
        <v>R3722</v>
      </c>
      <c r="AR3722" t="str">
        <f>_xlfn.CONCAT('Sample Select backend'!$M$4,ROW(AR3722))</f>
        <v>AK3722</v>
      </c>
      <c r="AS3722" t="str">
        <f t="shared" si="1315"/>
        <v>Ukraine</v>
      </c>
      <c r="AT3722" s="9">
        <f t="shared" si="1316"/>
        <v>26</v>
      </c>
      <c r="AU3722">
        <f t="shared" si="1317"/>
        <v>0</v>
      </c>
      <c r="AV3722" s="9">
        <v>0</v>
      </c>
    </row>
    <row r="3723" spans="1:48" x14ac:dyDescent="0.35">
      <c r="A3723" s="24" t="s">
        <v>185</v>
      </c>
      <c r="B3723" s="24">
        <v>3</v>
      </c>
      <c r="C3723" s="24" t="s">
        <v>201</v>
      </c>
      <c r="D3723" s="24" t="s">
        <v>4511</v>
      </c>
      <c r="E3723" s="24"/>
      <c r="O3723" t="s">
        <v>2800</v>
      </c>
      <c r="P3723" t="s">
        <v>2810</v>
      </c>
      <c r="Q3723" t="s">
        <v>2815</v>
      </c>
      <c r="R3723">
        <v>0</v>
      </c>
      <c r="S3723">
        <v>-4.5199999999999996</v>
      </c>
      <c r="T3723">
        <v>-2.39</v>
      </c>
      <c r="U3723">
        <v>63.2</v>
      </c>
      <c r="V3723">
        <v>-1</v>
      </c>
      <c r="W3723">
        <v>-1</v>
      </c>
      <c r="X3723">
        <v>-1</v>
      </c>
      <c r="Y3723">
        <v>-1</v>
      </c>
      <c r="Z3723">
        <v>-1</v>
      </c>
      <c r="AA3723">
        <v>-1</v>
      </c>
      <c r="AB3723">
        <v>-1</v>
      </c>
      <c r="AC3723">
        <v>-1</v>
      </c>
      <c r="AD3723">
        <v>-1</v>
      </c>
      <c r="AE3723" s="4" t="s">
        <v>2828</v>
      </c>
      <c r="AF3723" s="9" t="s">
        <v>2829</v>
      </c>
      <c r="AG3723">
        <v>0</v>
      </c>
      <c r="AH3723">
        <v>1</v>
      </c>
      <c r="AI3723">
        <v>0</v>
      </c>
      <c r="AJ3723">
        <v>1</v>
      </c>
      <c r="AK3723" s="9" t="s">
        <v>2840</v>
      </c>
      <c r="AL3723">
        <f t="shared" si="1314"/>
        <v>0</v>
      </c>
      <c r="AM3723">
        <f>IF(AND(INDIRECT(AN3723)='Sample Select backend'!$C$2,INDIRECT(AO3723)=1,INDIRECT(AP3723)='Sample Select backend'!$F$2,INDIRECT(AQ3723)=1,INDIRECT(AR3723)='Sample Select backend'!$M$2),1,0)</f>
        <v>0</v>
      </c>
      <c r="AN3723" t="str">
        <f>_xlfn.CONCAT('Sample Select backend'!$C$4,ROW(AN3723))</f>
        <v>AE3723</v>
      </c>
      <c r="AO3723" s="9" t="str">
        <f>_xlfn.CONCAT('Sample Select backend'!$J$2,ROW(AO3723))</f>
        <v>AJ3723</v>
      </c>
      <c r="AP3723" t="str">
        <f>_xlfn.CONCAT('Sample Select backend'!$F$4,ROW(AP3723))</f>
        <v>AF3723</v>
      </c>
      <c r="AQ3723" t="str">
        <f>_xlfn.CONCAT('Sample Select backend'!$I$10,ROW(AQ3723))</f>
        <v>R3723</v>
      </c>
      <c r="AR3723" t="str">
        <f>_xlfn.CONCAT('Sample Select backend'!$M$4,ROW(AR3723))</f>
        <v>AK3723</v>
      </c>
      <c r="AS3723" t="str">
        <f t="shared" si="1315"/>
        <v>Ukraine</v>
      </c>
      <c r="AT3723" s="9" t="str">
        <f t="shared" si="1316"/>
        <v>Other</v>
      </c>
      <c r="AU3723">
        <f t="shared" si="1317"/>
        <v>0</v>
      </c>
      <c r="AV3723" s="9">
        <v>0</v>
      </c>
    </row>
    <row r="3724" spans="1:48" x14ac:dyDescent="0.35">
      <c r="A3724" s="24" t="s">
        <v>185</v>
      </c>
      <c r="B3724" s="24">
        <v>2</v>
      </c>
      <c r="C3724" s="24" t="s">
        <v>206</v>
      </c>
      <c r="D3724" s="24" t="s">
        <v>4512</v>
      </c>
      <c r="E3724" s="24"/>
      <c r="O3724" t="s">
        <v>2800</v>
      </c>
      <c r="P3724" t="s">
        <v>2810</v>
      </c>
      <c r="Q3724" t="s">
        <v>2815</v>
      </c>
      <c r="R3724">
        <v>0</v>
      </c>
      <c r="S3724">
        <v>-4.5199999999999996</v>
      </c>
      <c r="T3724">
        <v>-2.39</v>
      </c>
      <c r="U3724">
        <v>63.2</v>
      </c>
      <c r="V3724">
        <v>-1</v>
      </c>
      <c r="W3724">
        <v>-1</v>
      </c>
      <c r="X3724">
        <v>-1</v>
      </c>
      <c r="Y3724">
        <v>-1</v>
      </c>
      <c r="Z3724">
        <v>-1</v>
      </c>
      <c r="AA3724">
        <v>-1</v>
      </c>
      <c r="AB3724">
        <v>-1</v>
      </c>
      <c r="AC3724">
        <v>-1</v>
      </c>
      <c r="AD3724">
        <v>-1</v>
      </c>
      <c r="AE3724" s="4" t="s">
        <v>2828</v>
      </c>
      <c r="AF3724" s="9" t="s">
        <v>2829</v>
      </c>
      <c r="AG3724">
        <v>0</v>
      </c>
      <c r="AH3724">
        <v>1</v>
      </c>
      <c r="AI3724">
        <v>0</v>
      </c>
      <c r="AJ3724">
        <v>1</v>
      </c>
      <c r="AK3724" s="9" t="s">
        <v>2840</v>
      </c>
      <c r="AL3724">
        <f t="shared" si="1314"/>
        <v>0</v>
      </c>
      <c r="AM3724">
        <f>IF(AND(INDIRECT(AN3724)='Sample Select backend'!$C$2,INDIRECT(AO3724)=1,INDIRECT(AP3724)='Sample Select backend'!$F$2,INDIRECT(AQ3724)=1,INDIRECT(AR3724)='Sample Select backend'!$M$2),1,0)</f>
        <v>0</v>
      </c>
      <c r="AN3724" t="str">
        <f>_xlfn.CONCAT('Sample Select backend'!$C$4,ROW(AN3724))</f>
        <v>AE3724</v>
      </c>
      <c r="AO3724" s="9" t="str">
        <f>_xlfn.CONCAT('Sample Select backend'!$J$2,ROW(AO3724))</f>
        <v>AJ3724</v>
      </c>
      <c r="AP3724" t="str">
        <f>_xlfn.CONCAT('Sample Select backend'!$F$4,ROW(AP3724))</f>
        <v>AF3724</v>
      </c>
      <c r="AQ3724" t="str">
        <f>_xlfn.CONCAT('Sample Select backend'!$I$10,ROW(AQ3724))</f>
        <v>R3724</v>
      </c>
      <c r="AR3724" t="str">
        <f>_xlfn.CONCAT('Sample Select backend'!$M$4,ROW(AR3724))</f>
        <v>AK3724</v>
      </c>
      <c r="AS3724" t="str">
        <f t="shared" si="1315"/>
        <v>Ukraine</v>
      </c>
      <c r="AT3724" s="9" t="str">
        <f t="shared" si="1316"/>
        <v>Tax exemption/waiver/suspension</v>
      </c>
      <c r="AU3724">
        <f t="shared" si="1317"/>
        <v>0</v>
      </c>
      <c r="AV3724" s="9">
        <v>1</v>
      </c>
    </row>
    <row r="3725" spans="1:48" x14ac:dyDescent="0.35">
      <c r="A3725" s="24" t="s">
        <v>185</v>
      </c>
      <c r="B3725" s="24">
        <v>6</v>
      </c>
      <c r="C3725" s="24">
        <v>28</v>
      </c>
      <c r="D3725" s="24" t="s">
        <v>4513</v>
      </c>
      <c r="E3725" s="24"/>
      <c r="O3725" t="s">
        <v>2800</v>
      </c>
      <c r="P3725" t="s">
        <v>2810</v>
      </c>
      <c r="Q3725" t="s">
        <v>2815</v>
      </c>
      <c r="R3725">
        <v>0</v>
      </c>
      <c r="S3725">
        <v>-4.5199999999999996</v>
      </c>
      <c r="T3725">
        <v>-2.39</v>
      </c>
      <c r="U3725">
        <v>63.2</v>
      </c>
      <c r="V3725">
        <v>-1</v>
      </c>
      <c r="W3725">
        <v>-1</v>
      </c>
      <c r="X3725">
        <v>-1</v>
      </c>
      <c r="Y3725">
        <v>-1</v>
      </c>
      <c r="Z3725">
        <v>-1</v>
      </c>
      <c r="AA3725">
        <v>-1</v>
      </c>
      <c r="AB3725">
        <v>-1</v>
      </c>
      <c r="AC3725">
        <v>-1</v>
      </c>
      <c r="AD3725">
        <v>-1</v>
      </c>
      <c r="AE3725" s="4" t="s">
        <v>2828</v>
      </c>
      <c r="AF3725" s="9" t="s">
        <v>2829</v>
      </c>
      <c r="AG3725">
        <v>0</v>
      </c>
      <c r="AH3725">
        <v>1</v>
      </c>
      <c r="AI3725">
        <v>0</v>
      </c>
      <c r="AJ3725">
        <v>1</v>
      </c>
      <c r="AK3725" s="9" t="s">
        <v>2840</v>
      </c>
      <c r="AL3725">
        <f t="shared" si="1314"/>
        <v>0</v>
      </c>
      <c r="AM3725">
        <f>IF(AND(INDIRECT(AN3725)='Sample Select backend'!$C$2,INDIRECT(AO3725)=1,INDIRECT(AP3725)='Sample Select backend'!$F$2,INDIRECT(AQ3725)=1,INDIRECT(AR3725)='Sample Select backend'!$M$2),1,0)</f>
        <v>0</v>
      </c>
      <c r="AN3725" t="str">
        <f>_xlfn.CONCAT('Sample Select backend'!$C$4,ROW(AN3725))</f>
        <v>AE3725</v>
      </c>
      <c r="AO3725" s="9" t="str">
        <f>_xlfn.CONCAT('Sample Select backend'!$J$2,ROW(AO3725))</f>
        <v>AJ3725</v>
      </c>
      <c r="AP3725" t="str">
        <f>_xlfn.CONCAT('Sample Select backend'!$F$4,ROW(AP3725))</f>
        <v>AF3725</v>
      </c>
      <c r="AQ3725" t="str">
        <f>_xlfn.CONCAT('Sample Select backend'!$I$10,ROW(AQ3725))</f>
        <v>R3725</v>
      </c>
      <c r="AR3725" t="str">
        <f>_xlfn.CONCAT('Sample Select backend'!$M$4,ROW(AR3725))</f>
        <v>AK3725</v>
      </c>
      <c r="AS3725" t="str">
        <f t="shared" si="1315"/>
        <v>Ukraine</v>
      </c>
      <c r="AT3725" s="9">
        <f t="shared" si="1316"/>
        <v>28</v>
      </c>
      <c r="AU3725">
        <f t="shared" si="1317"/>
        <v>0</v>
      </c>
      <c r="AV3725" s="9">
        <v>1</v>
      </c>
    </row>
    <row r="3726" spans="1:48" x14ac:dyDescent="0.35">
      <c r="A3726" t="s">
        <v>7</v>
      </c>
      <c r="B3726">
        <v>7</v>
      </c>
      <c r="C3726">
        <v>30</v>
      </c>
      <c r="D3726" t="s">
        <v>270</v>
      </c>
      <c r="E3726">
        <v>2</v>
      </c>
      <c r="F3726">
        <v>2</v>
      </c>
      <c r="G3726">
        <v>2</v>
      </c>
      <c r="H3726">
        <v>2</v>
      </c>
      <c r="I3726">
        <v>2</v>
      </c>
      <c r="J3726">
        <v>2</v>
      </c>
      <c r="K3726">
        <v>2</v>
      </c>
      <c r="L3726">
        <v>2</v>
      </c>
      <c r="M3726">
        <v>1</v>
      </c>
      <c r="N3726" t="s">
        <v>2606</v>
      </c>
      <c r="O3726" t="s">
        <v>2804</v>
      </c>
      <c r="P3726" t="s">
        <v>2808</v>
      </c>
      <c r="Q3726" t="s">
        <v>2813</v>
      </c>
      <c r="R3726">
        <v>0</v>
      </c>
      <c r="S3726">
        <v>-6.32</v>
      </c>
      <c r="T3726">
        <v>-7.68</v>
      </c>
      <c r="U3726">
        <v>25</v>
      </c>
      <c r="V3726">
        <f t="shared" ref="V3726:V3737" si="1318">IF(E3726&gt;0,1,IF(E3726&lt;0,0,-1))</f>
        <v>1</v>
      </c>
      <c r="W3726">
        <f t="shared" ref="W3726:W3737" si="1319">IF(F3726&gt;0,1,IF(F3726&lt;0,0,-1))</f>
        <v>1</v>
      </c>
      <c r="X3726">
        <f t="shared" ref="X3726:X3737" si="1320">IF(G3726&gt;0,1,IF(G3726&lt;0,0,-1))</f>
        <v>1</v>
      </c>
      <c r="Y3726">
        <f t="shared" ref="Y3726:Y3737" si="1321">IF(H3726&gt;0,1,IF(H3726&lt;0,0,-1))</f>
        <v>1</v>
      </c>
      <c r="Z3726">
        <f t="shared" ref="Z3726:Z3737" si="1322">IF(I3726&gt;0,1,IF(I3726&lt;0,0,-1))</f>
        <v>1</v>
      </c>
      <c r="AA3726">
        <f t="shared" ref="AA3726:AA3737" si="1323">IF(J3726&gt;0,1,IF(J3726&lt;0,0,-1))</f>
        <v>1</v>
      </c>
      <c r="AB3726">
        <f t="shared" ref="AB3726:AB3737" si="1324">IF(K3726&gt;0,1,IF(K3726&lt;0,0,-1))</f>
        <v>1</v>
      </c>
      <c r="AC3726">
        <f t="shared" ref="AC3726:AC3737" si="1325">IF(L3726&gt;0,1,IF(L3726&lt;0,0,-1))</f>
        <v>1</v>
      </c>
      <c r="AD3726">
        <f t="shared" ref="AD3726:AD3737" si="1326">IF(M3726&gt;0,1,IF(M3726&lt;0,0,-1))</f>
        <v>1</v>
      </c>
      <c r="AE3726" s="4" t="s">
        <v>2828</v>
      </c>
      <c r="AF3726" s="9" t="s">
        <v>2829</v>
      </c>
      <c r="AG3726">
        <v>0</v>
      </c>
      <c r="AH3726">
        <v>0</v>
      </c>
      <c r="AI3726">
        <v>0</v>
      </c>
      <c r="AJ3726">
        <v>1</v>
      </c>
      <c r="AK3726" s="9" t="s">
        <v>2840</v>
      </c>
      <c r="AL3726">
        <f t="shared" si="1314"/>
        <v>0</v>
      </c>
      <c r="AM3726">
        <f>IF(AND(INDIRECT(AN3726)='Sample Select backend'!$C$2,INDIRECT(AO3726)=1,INDIRECT(AP3726)='Sample Select backend'!$F$2,INDIRECT(AQ3726)=1,INDIRECT(AR3726)='Sample Select backend'!$M$2),1,0)</f>
        <v>0</v>
      </c>
      <c r="AN3726" t="str">
        <f>_xlfn.CONCAT('Sample Select backend'!$C$4,ROW(AN3726))</f>
        <v>AE3726</v>
      </c>
      <c r="AO3726" s="9" t="str">
        <f>_xlfn.CONCAT('Sample Select backend'!$J$2,ROW(AO3726))</f>
        <v>AJ3726</v>
      </c>
      <c r="AP3726" t="str">
        <f>_xlfn.CONCAT('Sample Select backend'!$F$4,ROW(AP3726))</f>
        <v>AF3726</v>
      </c>
      <c r="AQ3726" t="str">
        <f>_xlfn.CONCAT('Sample Select backend'!$I$10,ROW(AQ3726))</f>
        <v>R3726</v>
      </c>
      <c r="AR3726" t="str">
        <f>_xlfn.CONCAT('Sample Select backend'!$M$4,ROW(AR3726))</f>
        <v>AK3726</v>
      </c>
      <c r="AS3726" t="str">
        <f t="shared" si="1315"/>
        <v>United Arab Emirates</v>
      </c>
      <c r="AT3726" s="9">
        <f t="shared" si="1316"/>
        <v>30</v>
      </c>
      <c r="AU3726">
        <f t="shared" si="1317"/>
        <v>1</v>
      </c>
      <c r="AV3726" s="9">
        <v>1</v>
      </c>
    </row>
    <row r="3727" spans="1:48" x14ac:dyDescent="0.35">
      <c r="A3727" t="s">
        <v>7</v>
      </c>
      <c r="B3727">
        <v>1</v>
      </c>
      <c r="C3727" t="s">
        <v>201</v>
      </c>
      <c r="D3727" t="s">
        <v>262</v>
      </c>
      <c r="E3727">
        <v>-2</v>
      </c>
      <c r="F3727">
        <v>1</v>
      </c>
      <c r="G3727">
        <v>-2</v>
      </c>
      <c r="H3727">
        <v>-1</v>
      </c>
      <c r="I3727">
        <v>-2</v>
      </c>
      <c r="J3727">
        <v>2</v>
      </c>
      <c r="K3727">
        <v>2</v>
      </c>
      <c r="L3727">
        <v>2</v>
      </c>
      <c r="M3727">
        <v>1</v>
      </c>
      <c r="N3727" t="s">
        <v>2606</v>
      </c>
      <c r="O3727" t="s">
        <v>2804</v>
      </c>
      <c r="P3727" t="s">
        <v>2808</v>
      </c>
      <c r="Q3727" t="s">
        <v>2813</v>
      </c>
      <c r="R3727">
        <v>0</v>
      </c>
      <c r="S3727">
        <v>-6.32</v>
      </c>
      <c r="T3727">
        <v>-7.68</v>
      </c>
      <c r="U3727">
        <v>25</v>
      </c>
      <c r="V3727">
        <f t="shared" si="1318"/>
        <v>0</v>
      </c>
      <c r="W3727">
        <f t="shared" si="1319"/>
        <v>1</v>
      </c>
      <c r="X3727">
        <f t="shared" si="1320"/>
        <v>0</v>
      </c>
      <c r="Y3727">
        <f t="shared" si="1321"/>
        <v>0</v>
      </c>
      <c r="Z3727">
        <f t="shared" si="1322"/>
        <v>0</v>
      </c>
      <c r="AA3727">
        <f t="shared" si="1323"/>
        <v>1</v>
      </c>
      <c r="AB3727">
        <f t="shared" si="1324"/>
        <v>1</v>
      </c>
      <c r="AC3727">
        <f t="shared" si="1325"/>
        <v>1</v>
      </c>
      <c r="AD3727">
        <f t="shared" si="1326"/>
        <v>1</v>
      </c>
      <c r="AE3727" s="4" t="s">
        <v>2828</v>
      </c>
      <c r="AF3727" s="9" t="s">
        <v>2829</v>
      </c>
      <c r="AG3727">
        <v>0</v>
      </c>
      <c r="AH3727">
        <v>0</v>
      </c>
      <c r="AI3727">
        <v>0</v>
      </c>
      <c r="AJ3727">
        <v>1</v>
      </c>
      <c r="AK3727" s="9" t="s">
        <v>2840</v>
      </c>
      <c r="AL3727">
        <f t="shared" si="1314"/>
        <v>0</v>
      </c>
      <c r="AM3727">
        <f>IF(AND(INDIRECT(AN3727)='Sample Select backend'!$C$2,INDIRECT(AO3727)=1,INDIRECT(AP3727)='Sample Select backend'!$F$2,INDIRECT(AQ3727)=1,INDIRECT(AR3727)='Sample Select backend'!$M$2),1,0)</f>
        <v>0</v>
      </c>
      <c r="AN3727" t="str">
        <f>_xlfn.CONCAT('Sample Select backend'!$C$4,ROW(AN3727))</f>
        <v>AE3727</v>
      </c>
      <c r="AO3727" s="9" t="str">
        <f>_xlfn.CONCAT('Sample Select backend'!$J$2,ROW(AO3727))</f>
        <v>AJ3727</v>
      </c>
      <c r="AP3727" t="str">
        <f>_xlfn.CONCAT('Sample Select backend'!$F$4,ROW(AP3727))</f>
        <v>AF3727</v>
      </c>
      <c r="AQ3727" t="str">
        <f>_xlfn.CONCAT('Sample Select backend'!$I$10,ROW(AQ3727))</f>
        <v>R3727</v>
      </c>
      <c r="AR3727" t="str">
        <f>_xlfn.CONCAT('Sample Select backend'!$M$4,ROW(AR3727))</f>
        <v>AK3727</v>
      </c>
      <c r="AS3727" t="str">
        <f t="shared" si="1315"/>
        <v>United Arab Emirates</v>
      </c>
      <c r="AT3727" s="9" t="str">
        <f t="shared" si="1316"/>
        <v>Other</v>
      </c>
      <c r="AU3727">
        <f t="shared" si="1317"/>
        <v>0</v>
      </c>
      <c r="AV3727" s="9">
        <v>1</v>
      </c>
    </row>
    <row r="3728" spans="1:48" x14ac:dyDescent="0.35">
      <c r="A3728" t="s">
        <v>7</v>
      </c>
      <c r="B3728">
        <v>1</v>
      </c>
      <c r="C3728">
        <v>6</v>
      </c>
      <c r="D3728" t="s">
        <v>264</v>
      </c>
      <c r="E3728">
        <v>-2</v>
      </c>
      <c r="F3728">
        <v>2</v>
      </c>
      <c r="G3728">
        <v>2</v>
      </c>
      <c r="H3728">
        <v>2</v>
      </c>
      <c r="I3728">
        <v>2</v>
      </c>
      <c r="J3728">
        <v>2</v>
      </c>
      <c r="K3728">
        <v>1</v>
      </c>
      <c r="L3728">
        <v>2</v>
      </c>
      <c r="M3728">
        <v>1</v>
      </c>
      <c r="N3728" t="s">
        <v>2606</v>
      </c>
      <c r="O3728" t="s">
        <v>2804</v>
      </c>
      <c r="P3728" t="s">
        <v>2808</v>
      </c>
      <c r="Q3728" t="s">
        <v>2813</v>
      </c>
      <c r="R3728">
        <v>0</v>
      </c>
      <c r="S3728">
        <v>-6.32</v>
      </c>
      <c r="T3728">
        <v>-7.68</v>
      </c>
      <c r="U3728">
        <v>25</v>
      </c>
      <c r="V3728">
        <f t="shared" si="1318"/>
        <v>0</v>
      </c>
      <c r="W3728">
        <f t="shared" si="1319"/>
        <v>1</v>
      </c>
      <c r="X3728">
        <f t="shared" si="1320"/>
        <v>1</v>
      </c>
      <c r="Y3728">
        <f t="shared" si="1321"/>
        <v>1</v>
      </c>
      <c r="Z3728">
        <f t="shared" si="1322"/>
        <v>1</v>
      </c>
      <c r="AA3728">
        <f t="shared" si="1323"/>
        <v>1</v>
      </c>
      <c r="AB3728">
        <f t="shared" si="1324"/>
        <v>1</v>
      </c>
      <c r="AC3728">
        <f t="shared" si="1325"/>
        <v>1</v>
      </c>
      <c r="AD3728">
        <f t="shared" si="1326"/>
        <v>1</v>
      </c>
      <c r="AE3728" s="4" t="s">
        <v>2828</v>
      </c>
      <c r="AF3728" s="9" t="s">
        <v>2829</v>
      </c>
      <c r="AG3728">
        <v>0</v>
      </c>
      <c r="AH3728">
        <v>0</v>
      </c>
      <c r="AI3728">
        <v>0</v>
      </c>
      <c r="AJ3728">
        <v>1</v>
      </c>
      <c r="AK3728" s="9" t="s">
        <v>2840</v>
      </c>
      <c r="AL3728">
        <f t="shared" si="1314"/>
        <v>0</v>
      </c>
      <c r="AM3728">
        <f>IF(AND(INDIRECT(AN3728)='Sample Select backend'!$C$2,INDIRECT(AO3728)=1,INDIRECT(AP3728)='Sample Select backend'!$F$2,INDIRECT(AQ3728)=1,INDIRECT(AR3728)='Sample Select backend'!$M$2),1,0)</f>
        <v>0</v>
      </c>
      <c r="AN3728" t="str">
        <f>_xlfn.CONCAT('Sample Select backend'!$C$4,ROW(AN3728))</f>
        <v>AE3728</v>
      </c>
      <c r="AO3728" s="9" t="str">
        <f>_xlfn.CONCAT('Sample Select backend'!$J$2,ROW(AO3728))</f>
        <v>AJ3728</v>
      </c>
      <c r="AP3728" t="str">
        <f>_xlfn.CONCAT('Sample Select backend'!$F$4,ROW(AP3728))</f>
        <v>AF3728</v>
      </c>
      <c r="AQ3728" t="str">
        <f>_xlfn.CONCAT('Sample Select backend'!$I$10,ROW(AQ3728))</f>
        <v>R3728</v>
      </c>
      <c r="AR3728" t="str">
        <f>_xlfn.CONCAT('Sample Select backend'!$M$4,ROW(AR3728))</f>
        <v>AK3728</v>
      </c>
      <c r="AS3728" t="str">
        <f t="shared" si="1315"/>
        <v>United Arab Emirates</v>
      </c>
      <c r="AT3728" s="9">
        <f t="shared" si="1316"/>
        <v>6</v>
      </c>
      <c r="AU3728">
        <f t="shared" si="1317"/>
        <v>0</v>
      </c>
      <c r="AV3728" s="9">
        <v>1</v>
      </c>
    </row>
    <row r="3729" spans="1:48" x14ac:dyDescent="0.35">
      <c r="A3729" t="s">
        <v>7</v>
      </c>
      <c r="B3729">
        <v>7</v>
      </c>
      <c r="C3729">
        <v>30</v>
      </c>
      <c r="D3729" t="s">
        <v>260</v>
      </c>
      <c r="E3729">
        <v>2</v>
      </c>
      <c r="F3729">
        <v>2</v>
      </c>
      <c r="G3729">
        <v>2</v>
      </c>
      <c r="H3729">
        <v>2</v>
      </c>
      <c r="I3729">
        <v>2</v>
      </c>
      <c r="J3729">
        <v>2</v>
      </c>
      <c r="K3729">
        <v>2</v>
      </c>
      <c r="L3729">
        <v>2</v>
      </c>
      <c r="M3729">
        <v>1</v>
      </c>
      <c r="N3729" t="s">
        <v>2606</v>
      </c>
      <c r="O3729" t="s">
        <v>2804</v>
      </c>
      <c r="P3729" t="s">
        <v>2808</v>
      </c>
      <c r="Q3729" t="s">
        <v>2813</v>
      </c>
      <c r="R3729">
        <v>0</v>
      </c>
      <c r="S3729">
        <v>-6.32</v>
      </c>
      <c r="T3729">
        <v>-7.68</v>
      </c>
      <c r="U3729">
        <v>25</v>
      </c>
      <c r="V3729">
        <f t="shared" si="1318"/>
        <v>1</v>
      </c>
      <c r="W3729">
        <f t="shared" si="1319"/>
        <v>1</v>
      </c>
      <c r="X3729">
        <f t="shared" si="1320"/>
        <v>1</v>
      </c>
      <c r="Y3729">
        <f t="shared" si="1321"/>
        <v>1</v>
      </c>
      <c r="Z3729">
        <f t="shared" si="1322"/>
        <v>1</v>
      </c>
      <c r="AA3729">
        <f t="shared" si="1323"/>
        <v>1</v>
      </c>
      <c r="AB3729">
        <f t="shared" si="1324"/>
        <v>1</v>
      </c>
      <c r="AC3729">
        <f t="shared" si="1325"/>
        <v>1</v>
      </c>
      <c r="AD3729">
        <f t="shared" si="1326"/>
        <v>1</v>
      </c>
      <c r="AE3729" s="4" t="s">
        <v>2828</v>
      </c>
      <c r="AF3729" s="9" t="s">
        <v>2829</v>
      </c>
      <c r="AG3729">
        <v>0</v>
      </c>
      <c r="AH3729">
        <v>0</v>
      </c>
      <c r="AI3729">
        <v>0</v>
      </c>
      <c r="AJ3729">
        <v>1</v>
      </c>
      <c r="AK3729" s="9" t="s">
        <v>2840</v>
      </c>
      <c r="AL3729">
        <f t="shared" si="1314"/>
        <v>0</v>
      </c>
      <c r="AM3729">
        <f>IF(AND(INDIRECT(AN3729)='Sample Select backend'!$C$2,INDIRECT(AO3729)=1,INDIRECT(AP3729)='Sample Select backend'!$F$2,INDIRECT(AQ3729)=1,INDIRECT(AR3729)='Sample Select backend'!$M$2),1,0)</f>
        <v>0</v>
      </c>
      <c r="AN3729" t="str">
        <f>_xlfn.CONCAT('Sample Select backend'!$C$4,ROW(AN3729))</f>
        <v>AE3729</v>
      </c>
      <c r="AO3729" s="9" t="str">
        <f>_xlfn.CONCAT('Sample Select backend'!$J$2,ROW(AO3729))</f>
        <v>AJ3729</v>
      </c>
      <c r="AP3729" t="str">
        <f>_xlfn.CONCAT('Sample Select backend'!$F$4,ROW(AP3729))</f>
        <v>AF3729</v>
      </c>
      <c r="AQ3729" t="str">
        <f>_xlfn.CONCAT('Sample Select backend'!$I$10,ROW(AQ3729))</f>
        <v>R3729</v>
      </c>
      <c r="AR3729" t="str">
        <f>_xlfn.CONCAT('Sample Select backend'!$M$4,ROW(AR3729))</f>
        <v>AK3729</v>
      </c>
      <c r="AS3729" t="str">
        <f t="shared" si="1315"/>
        <v>United Arab Emirates</v>
      </c>
      <c r="AT3729" s="9">
        <f t="shared" si="1316"/>
        <v>30</v>
      </c>
      <c r="AU3729">
        <f t="shared" si="1317"/>
        <v>0</v>
      </c>
      <c r="AV3729" s="9">
        <v>1</v>
      </c>
    </row>
    <row r="3730" spans="1:48" x14ac:dyDescent="0.35">
      <c r="A3730" t="s">
        <v>7</v>
      </c>
      <c r="B3730" t="s">
        <v>201</v>
      </c>
      <c r="C3730" t="s">
        <v>201</v>
      </c>
      <c r="D3730" t="s">
        <v>263</v>
      </c>
      <c r="E3730">
        <v>-1</v>
      </c>
      <c r="F3730">
        <v>-2</v>
      </c>
      <c r="G3730">
        <v>2</v>
      </c>
      <c r="H3730">
        <v>-1</v>
      </c>
      <c r="I3730">
        <v>2</v>
      </c>
      <c r="J3730">
        <v>2</v>
      </c>
      <c r="K3730">
        <v>2</v>
      </c>
      <c r="L3730">
        <v>2</v>
      </c>
      <c r="M3730">
        <v>1</v>
      </c>
      <c r="N3730" t="s">
        <v>2606</v>
      </c>
      <c r="O3730" t="s">
        <v>2804</v>
      </c>
      <c r="P3730" t="s">
        <v>2808</v>
      </c>
      <c r="Q3730" t="s">
        <v>2813</v>
      </c>
      <c r="R3730">
        <v>0</v>
      </c>
      <c r="S3730">
        <v>-6.32</v>
      </c>
      <c r="T3730">
        <v>-7.68</v>
      </c>
      <c r="U3730">
        <v>25</v>
      </c>
      <c r="V3730">
        <f t="shared" si="1318"/>
        <v>0</v>
      </c>
      <c r="W3730">
        <f t="shared" si="1319"/>
        <v>0</v>
      </c>
      <c r="X3730">
        <f t="shared" si="1320"/>
        <v>1</v>
      </c>
      <c r="Y3730">
        <f t="shared" si="1321"/>
        <v>0</v>
      </c>
      <c r="Z3730">
        <f t="shared" si="1322"/>
        <v>1</v>
      </c>
      <c r="AA3730">
        <f t="shared" si="1323"/>
        <v>1</v>
      </c>
      <c r="AB3730">
        <f t="shared" si="1324"/>
        <v>1</v>
      </c>
      <c r="AC3730">
        <f t="shared" si="1325"/>
        <v>1</v>
      </c>
      <c r="AD3730">
        <f t="shared" si="1326"/>
        <v>1</v>
      </c>
      <c r="AE3730" s="4" t="s">
        <v>2828</v>
      </c>
      <c r="AF3730" s="9" t="s">
        <v>2829</v>
      </c>
      <c r="AG3730">
        <v>0</v>
      </c>
      <c r="AH3730">
        <v>0</v>
      </c>
      <c r="AI3730">
        <v>0</v>
      </c>
      <c r="AJ3730">
        <v>1</v>
      </c>
      <c r="AK3730" s="9" t="s">
        <v>2840</v>
      </c>
      <c r="AL3730">
        <f t="shared" si="1314"/>
        <v>1</v>
      </c>
      <c r="AM3730">
        <f>IF(AND(INDIRECT(AN3730)='Sample Select backend'!$C$2,INDIRECT(AO3730)=1,INDIRECT(AP3730)='Sample Select backend'!$F$2,INDIRECT(AQ3730)=1,INDIRECT(AR3730)='Sample Select backend'!$M$2),1,0)</f>
        <v>0</v>
      </c>
      <c r="AN3730" t="str">
        <f>_xlfn.CONCAT('Sample Select backend'!$C$4,ROW(AN3730))</f>
        <v>AE3730</v>
      </c>
      <c r="AO3730" s="9" t="str">
        <f>_xlfn.CONCAT('Sample Select backend'!$J$2,ROW(AO3730))</f>
        <v>AJ3730</v>
      </c>
      <c r="AP3730" t="str">
        <f>_xlfn.CONCAT('Sample Select backend'!$F$4,ROW(AP3730))</f>
        <v>AF3730</v>
      </c>
      <c r="AQ3730" t="str">
        <f>_xlfn.CONCAT('Sample Select backend'!$I$10,ROW(AQ3730))</f>
        <v>R3730</v>
      </c>
      <c r="AR3730" t="str">
        <f>_xlfn.CONCAT('Sample Select backend'!$M$4,ROW(AR3730))</f>
        <v>AK3730</v>
      </c>
      <c r="AS3730" t="str">
        <f t="shared" si="1315"/>
        <v>United Arab Emirates</v>
      </c>
      <c r="AT3730" s="9" t="str">
        <f t="shared" si="1316"/>
        <v>Other</v>
      </c>
      <c r="AU3730">
        <f t="shared" si="1317"/>
        <v>0</v>
      </c>
      <c r="AV3730" s="9">
        <v>1</v>
      </c>
    </row>
    <row r="3731" spans="1:48" x14ac:dyDescent="0.35">
      <c r="A3731" t="s">
        <v>7</v>
      </c>
      <c r="B3731">
        <v>1</v>
      </c>
      <c r="C3731">
        <v>6</v>
      </c>
      <c r="D3731" t="s">
        <v>261</v>
      </c>
      <c r="E3731">
        <v>-2</v>
      </c>
      <c r="F3731">
        <v>2</v>
      </c>
      <c r="G3731">
        <v>2</v>
      </c>
      <c r="H3731">
        <v>2</v>
      </c>
      <c r="I3731">
        <v>2</v>
      </c>
      <c r="J3731">
        <v>2</v>
      </c>
      <c r="K3731">
        <v>1</v>
      </c>
      <c r="L3731">
        <v>2</v>
      </c>
      <c r="M3731">
        <v>1</v>
      </c>
      <c r="N3731" t="s">
        <v>2606</v>
      </c>
      <c r="O3731" t="s">
        <v>2804</v>
      </c>
      <c r="P3731" t="s">
        <v>2808</v>
      </c>
      <c r="Q3731" t="s">
        <v>2813</v>
      </c>
      <c r="R3731">
        <v>0</v>
      </c>
      <c r="S3731">
        <v>-6.32</v>
      </c>
      <c r="T3731">
        <v>-7.68</v>
      </c>
      <c r="U3731">
        <v>25</v>
      </c>
      <c r="V3731">
        <f t="shared" si="1318"/>
        <v>0</v>
      </c>
      <c r="W3731">
        <f t="shared" si="1319"/>
        <v>1</v>
      </c>
      <c r="X3731">
        <f t="shared" si="1320"/>
        <v>1</v>
      </c>
      <c r="Y3731">
        <f t="shared" si="1321"/>
        <v>1</v>
      </c>
      <c r="Z3731">
        <f t="shared" si="1322"/>
        <v>1</v>
      </c>
      <c r="AA3731">
        <f t="shared" si="1323"/>
        <v>1</v>
      </c>
      <c r="AB3731">
        <f t="shared" si="1324"/>
        <v>1</v>
      </c>
      <c r="AC3731">
        <f t="shared" si="1325"/>
        <v>1</v>
      </c>
      <c r="AD3731">
        <f t="shared" si="1326"/>
        <v>1</v>
      </c>
      <c r="AE3731" s="4" t="s">
        <v>2828</v>
      </c>
      <c r="AF3731" s="9" t="s">
        <v>2829</v>
      </c>
      <c r="AG3731">
        <v>0</v>
      </c>
      <c r="AH3731">
        <v>0</v>
      </c>
      <c r="AI3731">
        <v>0</v>
      </c>
      <c r="AJ3731">
        <v>1</v>
      </c>
      <c r="AK3731" s="9" t="s">
        <v>2840</v>
      </c>
      <c r="AL3731">
        <f t="shared" si="1314"/>
        <v>0</v>
      </c>
      <c r="AM3731">
        <f>IF(AND(INDIRECT(AN3731)='Sample Select backend'!$C$2,INDIRECT(AO3731)=1,INDIRECT(AP3731)='Sample Select backend'!$F$2,INDIRECT(AQ3731)=1,INDIRECT(AR3731)='Sample Select backend'!$M$2),1,0)</f>
        <v>0</v>
      </c>
      <c r="AN3731" t="str">
        <f>_xlfn.CONCAT('Sample Select backend'!$C$4,ROW(AN3731))</f>
        <v>AE3731</v>
      </c>
      <c r="AO3731" s="9" t="str">
        <f>_xlfn.CONCAT('Sample Select backend'!$J$2,ROW(AO3731))</f>
        <v>AJ3731</v>
      </c>
      <c r="AP3731" t="str">
        <f>_xlfn.CONCAT('Sample Select backend'!$F$4,ROW(AP3731))</f>
        <v>AF3731</v>
      </c>
      <c r="AQ3731" t="str">
        <f>_xlfn.CONCAT('Sample Select backend'!$I$10,ROW(AQ3731))</f>
        <v>R3731</v>
      </c>
      <c r="AR3731" t="str">
        <f>_xlfn.CONCAT('Sample Select backend'!$M$4,ROW(AR3731))</f>
        <v>AK3731</v>
      </c>
      <c r="AS3731" t="str">
        <f t="shared" si="1315"/>
        <v>United Arab Emirates</v>
      </c>
      <c r="AT3731" s="9">
        <f t="shared" si="1316"/>
        <v>6</v>
      </c>
      <c r="AU3731">
        <f t="shared" si="1317"/>
        <v>0</v>
      </c>
      <c r="AV3731" s="9">
        <v>1</v>
      </c>
    </row>
    <row r="3732" spans="1:48" x14ac:dyDescent="0.35">
      <c r="A3732" t="s">
        <v>7</v>
      </c>
      <c r="B3732">
        <v>1</v>
      </c>
      <c r="C3732">
        <v>5</v>
      </c>
      <c r="D3732" t="s">
        <v>269</v>
      </c>
      <c r="E3732">
        <v>-2</v>
      </c>
      <c r="F3732">
        <v>2</v>
      </c>
      <c r="G3732">
        <v>2</v>
      </c>
      <c r="H3732">
        <v>2</v>
      </c>
      <c r="I3732">
        <v>2</v>
      </c>
      <c r="J3732">
        <v>2</v>
      </c>
      <c r="K3732">
        <v>1</v>
      </c>
      <c r="L3732">
        <v>2</v>
      </c>
      <c r="M3732">
        <v>1</v>
      </c>
      <c r="N3732" t="s">
        <v>2606</v>
      </c>
      <c r="O3732" t="s">
        <v>2804</v>
      </c>
      <c r="P3732" t="s">
        <v>2808</v>
      </c>
      <c r="Q3732" t="s">
        <v>2813</v>
      </c>
      <c r="R3732">
        <v>0</v>
      </c>
      <c r="S3732">
        <v>-6.32</v>
      </c>
      <c r="T3732">
        <v>-7.68</v>
      </c>
      <c r="U3732">
        <v>25</v>
      </c>
      <c r="V3732">
        <f t="shared" si="1318"/>
        <v>0</v>
      </c>
      <c r="W3732">
        <f t="shared" si="1319"/>
        <v>1</v>
      </c>
      <c r="X3732">
        <f t="shared" si="1320"/>
        <v>1</v>
      </c>
      <c r="Y3732">
        <f t="shared" si="1321"/>
        <v>1</v>
      </c>
      <c r="Z3732">
        <f t="shared" si="1322"/>
        <v>1</v>
      </c>
      <c r="AA3732">
        <f t="shared" si="1323"/>
        <v>1</v>
      </c>
      <c r="AB3732">
        <f t="shared" si="1324"/>
        <v>1</v>
      </c>
      <c r="AC3732">
        <f t="shared" si="1325"/>
        <v>1</v>
      </c>
      <c r="AD3732">
        <f t="shared" si="1326"/>
        <v>1</v>
      </c>
      <c r="AE3732" s="4" t="s">
        <v>2828</v>
      </c>
      <c r="AF3732" s="9" t="s">
        <v>2829</v>
      </c>
      <c r="AG3732">
        <v>0</v>
      </c>
      <c r="AH3732">
        <v>0</v>
      </c>
      <c r="AI3732">
        <v>0</v>
      </c>
      <c r="AJ3732">
        <v>1</v>
      </c>
      <c r="AK3732" s="9" t="s">
        <v>2840</v>
      </c>
      <c r="AL3732">
        <f t="shared" si="1314"/>
        <v>0</v>
      </c>
      <c r="AM3732">
        <f>IF(AND(INDIRECT(AN3732)='Sample Select backend'!$C$2,INDIRECT(AO3732)=1,INDIRECT(AP3732)='Sample Select backend'!$F$2,INDIRECT(AQ3732)=1,INDIRECT(AR3732)='Sample Select backend'!$M$2),1,0)</f>
        <v>0</v>
      </c>
      <c r="AN3732" t="str">
        <f>_xlfn.CONCAT('Sample Select backend'!$C$4,ROW(AN3732))</f>
        <v>AE3732</v>
      </c>
      <c r="AO3732" s="9" t="str">
        <f>_xlfn.CONCAT('Sample Select backend'!$J$2,ROW(AO3732))</f>
        <v>AJ3732</v>
      </c>
      <c r="AP3732" t="str">
        <f>_xlfn.CONCAT('Sample Select backend'!$F$4,ROW(AP3732))</f>
        <v>AF3732</v>
      </c>
      <c r="AQ3732" t="str">
        <f>_xlfn.CONCAT('Sample Select backend'!$I$10,ROW(AQ3732))</f>
        <v>R3732</v>
      </c>
      <c r="AR3732" t="str">
        <f>_xlfn.CONCAT('Sample Select backend'!$M$4,ROW(AR3732))</f>
        <v>AK3732</v>
      </c>
      <c r="AS3732" t="str">
        <f t="shared" si="1315"/>
        <v>United Arab Emirates</v>
      </c>
      <c r="AT3732" s="9">
        <f t="shared" si="1316"/>
        <v>5</v>
      </c>
      <c r="AU3732">
        <f t="shared" si="1317"/>
        <v>0</v>
      </c>
      <c r="AV3732" s="9">
        <v>1</v>
      </c>
    </row>
    <row r="3733" spans="1:48" x14ac:dyDescent="0.35">
      <c r="A3733" t="s">
        <v>7</v>
      </c>
      <c r="B3733">
        <v>7</v>
      </c>
      <c r="C3733">
        <v>30</v>
      </c>
      <c r="D3733" t="s">
        <v>268</v>
      </c>
      <c r="F3733">
        <v>2</v>
      </c>
      <c r="G3733">
        <v>2</v>
      </c>
      <c r="H3733">
        <v>2</v>
      </c>
      <c r="I3733">
        <v>2</v>
      </c>
      <c r="J3733">
        <v>-2</v>
      </c>
      <c r="K3733">
        <v>2</v>
      </c>
      <c r="L3733">
        <v>2</v>
      </c>
      <c r="M3733">
        <v>1</v>
      </c>
      <c r="N3733" t="s">
        <v>2606</v>
      </c>
      <c r="O3733" t="s">
        <v>2804</v>
      </c>
      <c r="P3733" t="s">
        <v>2808</v>
      </c>
      <c r="Q3733" t="s">
        <v>2813</v>
      </c>
      <c r="R3733">
        <v>0</v>
      </c>
      <c r="S3733">
        <v>-6.32</v>
      </c>
      <c r="T3733">
        <v>-7.68</v>
      </c>
      <c r="U3733">
        <v>25</v>
      </c>
      <c r="V3733">
        <f t="shared" si="1318"/>
        <v>-1</v>
      </c>
      <c r="W3733">
        <f t="shared" si="1319"/>
        <v>1</v>
      </c>
      <c r="X3733">
        <f t="shared" si="1320"/>
        <v>1</v>
      </c>
      <c r="Y3733">
        <f t="shared" si="1321"/>
        <v>1</v>
      </c>
      <c r="Z3733">
        <f t="shared" si="1322"/>
        <v>1</v>
      </c>
      <c r="AA3733">
        <f t="shared" si="1323"/>
        <v>0</v>
      </c>
      <c r="AB3733">
        <f t="shared" si="1324"/>
        <v>1</v>
      </c>
      <c r="AC3733">
        <f t="shared" si="1325"/>
        <v>1</v>
      </c>
      <c r="AD3733">
        <f t="shared" si="1326"/>
        <v>1</v>
      </c>
      <c r="AE3733" s="4" t="s">
        <v>2828</v>
      </c>
      <c r="AF3733" s="9" t="s">
        <v>2829</v>
      </c>
      <c r="AG3733">
        <v>0</v>
      </c>
      <c r="AH3733">
        <v>0</v>
      </c>
      <c r="AI3733">
        <v>0</v>
      </c>
      <c r="AJ3733">
        <v>1</v>
      </c>
      <c r="AK3733" s="9" t="s">
        <v>2840</v>
      </c>
      <c r="AL3733">
        <f t="shared" si="1314"/>
        <v>0</v>
      </c>
      <c r="AM3733">
        <f>IF(AND(INDIRECT(AN3733)='Sample Select backend'!$C$2,INDIRECT(AO3733)=1,INDIRECT(AP3733)='Sample Select backend'!$F$2,INDIRECT(AQ3733)=1,INDIRECT(AR3733)='Sample Select backend'!$M$2),1,0)</f>
        <v>0</v>
      </c>
      <c r="AN3733" t="str">
        <f>_xlfn.CONCAT('Sample Select backend'!$C$4,ROW(AN3733))</f>
        <v>AE3733</v>
      </c>
      <c r="AO3733" s="9" t="str">
        <f>_xlfn.CONCAT('Sample Select backend'!$J$2,ROW(AO3733))</f>
        <v>AJ3733</v>
      </c>
      <c r="AP3733" t="str">
        <f>_xlfn.CONCAT('Sample Select backend'!$F$4,ROW(AP3733))</f>
        <v>AF3733</v>
      </c>
      <c r="AQ3733" t="str">
        <f>_xlfn.CONCAT('Sample Select backend'!$I$10,ROW(AQ3733))</f>
        <v>R3733</v>
      </c>
      <c r="AR3733" t="str">
        <f>_xlfn.CONCAT('Sample Select backend'!$M$4,ROW(AR3733))</f>
        <v>AK3733</v>
      </c>
      <c r="AS3733" t="str">
        <f t="shared" si="1315"/>
        <v>United Arab Emirates</v>
      </c>
      <c r="AT3733" s="9">
        <f t="shared" si="1316"/>
        <v>30</v>
      </c>
      <c r="AU3733">
        <f t="shared" si="1317"/>
        <v>0</v>
      </c>
      <c r="AV3733" s="9">
        <v>1</v>
      </c>
    </row>
    <row r="3734" spans="1:48" x14ac:dyDescent="0.35">
      <c r="A3734" t="s">
        <v>7</v>
      </c>
      <c r="B3734">
        <v>4</v>
      </c>
      <c r="C3734" t="s">
        <v>201</v>
      </c>
      <c r="D3734" t="s">
        <v>271</v>
      </c>
      <c r="E3734">
        <v>-2</v>
      </c>
      <c r="F3734">
        <v>2</v>
      </c>
      <c r="G3734">
        <v>2</v>
      </c>
      <c r="H3734">
        <v>-1</v>
      </c>
      <c r="I3734">
        <v>2</v>
      </c>
      <c r="J3734">
        <v>2</v>
      </c>
      <c r="K3734">
        <v>2</v>
      </c>
      <c r="L3734">
        <v>2</v>
      </c>
      <c r="M3734">
        <v>1</v>
      </c>
      <c r="N3734" t="s">
        <v>2606</v>
      </c>
      <c r="O3734" t="s">
        <v>2804</v>
      </c>
      <c r="P3734" t="s">
        <v>2808</v>
      </c>
      <c r="Q3734" t="s">
        <v>2813</v>
      </c>
      <c r="R3734">
        <v>0</v>
      </c>
      <c r="S3734">
        <v>-6.32</v>
      </c>
      <c r="T3734">
        <v>-7.68</v>
      </c>
      <c r="U3734">
        <v>25</v>
      </c>
      <c r="V3734">
        <f t="shared" si="1318"/>
        <v>0</v>
      </c>
      <c r="W3734">
        <f t="shared" si="1319"/>
        <v>1</v>
      </c>
      <c r="X3734">
        <f t="shared" si="1320"/>
        <v>1</v>
      </c>
      <c r="Y3734">
        <f t="shared" si="1321"/>
        <v>0</v>
      </c>
      <c r="Z3734">
        <f t="shared" si="1322"/>
        <v>1</v>
      </c>
      <c r="AA3734">
        <f t="shared" si="1323"/>
        <v>1</v>
      </c>
      <c r="AB3734">
        <f t="shared" si="1324"/>
        <v>1</v>
      </c>
      <c r="AC3734">
        <f t="shared" si="1325"/>
        <v>1</v>
      </c>
      <c r="AD3734">
        <f t="shared" si="1326"/>
        <v>1</v>
      </c>
      <c r="AE3734" s="4" t="s">
        <v>2828</v>
      </c>
      <c r="AF3734" s="9" t="s">
        <v>2829</v>
      </c>
      <c r="AG3734">
        <v>0</v>
      </c>
      <c r="AH3734">
        <v>0</v>
      </c>
      <c r="AI3734">
        <v>0</v>
      </c>
      <c r="AJ3734">
        <v>1</v>
      </c>
      <c r="AK3734" s="9" t="s">
        <v>2840</v>
      </c>
      <c r="AL3734">
        <f t="shared" si="1314"/>
        <v>0</v>
      </c>
      <c r="AM3734">
        <f>IF(AND(INDIRECT(AN3734)='Sample Select backend'!$C$2,INDIRECT(AO3734)=1,INDIRECT(AP3734)='Sample Select backend'!$F$2,INDIRECT(AQ3734)=1,INDIRECT(AR3734)='Sample Select backend'!$M$2),1,0)</f>
        <v>0</v>
      </c>
      <c r="AN3734" t="str">
        <f>_xlfn.CONCAT('Sample Select backend'!$C$4,ROW(AN3734))</f>
        <v>AE3734</v>
      </c>
      <c r="AO3734" s="9" t="str">
        <f>_xlfn.CONCAT('Sample Select backend'!$J$2,ROW(AO3734))</f>
        <v>AJ3734</v>
      </c>
      <c r="AP3734" t="str">
        <f>_xlfn.CONCAT('Sample Select backend'!$F$4,ROW(AP3734))</f>
        <v>AF3734</v>
      </c>
      <c r="AQ3734" t="str">
        <f>_xlfn.CONCAT('Sample Select backend'!$I$10,ROW(AQ3734))</f>
        <v>R3734</v>
      </c>
      <c r="AR3734" t="str">
        <f>_xlfn.CONCAT('Sample Select backend'!$M$4,ROW(AR3734))</f>
        <v>AK3734</v>
      </c>
      <c r="AS3734" t="str">
        <f t="shared" si="1315"/>
        <v>United Arab Emirates</v>
      </c>
      <c r="AT3734" s="9" t="str">
        <f t="shared" si="1316"/>
        <v>Other</v>
      </c>
      <c r="AU3734">
        <f t="shared" si="1317"/>
        <v>0</v>
      </c>
      <c r="AV3734" s="9">
        <v>1</v>
      </c>
    </row>
    <row r="3735" spans="1:48" x14ac:dyDescent="0.35">
      <c r="A3735" t="s">
        <v>7</v>
      </c>
      <c r="B3735">
        <v>1</v>
      </c>
      <c r="C3735" t="s">
        <v>206</v>
      </c>
      <c r="D3735" t="s">
        <v>266</v>
      </c>
      <c r="E3735">
        <v>2</v>
      </c>
      <c r="F3735">
        <v>2</v>
      </c>
      <c r="G3735">
        <v>-2</v>
      </c>
      <c r="H3735">
        <v>-1</v>
      </c>
      <c r="I3735">
        <v>-2</v>
      </c>
      <c r="J3735">
        <v>-2</v>
      </c>
      <c r="K3735">
        <v>-2</v>
      </c>
      <c r="L3735">
        <v>-2</v>
      </c>
      <c r="M3735">
        <v>1</v>
      </c>
      <c r="N3735" t="s">
        <v>2606</v>
      </c>
      <c r="O3735" t="s">
        <v>2804</v>
      </c>
      <c r="P3735" t="s">
        <v>2808</v>
      </c>
      <c r="Q3735" t="s">
        <v>2813</v>
      </c>
      <c r="R3735">
        <v>0</v>
      </c>
      <c r="S3735">
        <v>-6.32</v>
      </c>
      <c r="T3735">
        <v>-7.68</v>
      </c>
      <c r="U3735">
        <v>25</v>
      </c>
      <c r="V3735">
        <f t="shared" si="1318"/>
        <v>1</v>
      </c>
      <c r="W3735">
        <f t="shared" si="1319"/>
        <v>1</v>
      </c>
      <c r="X3735">
        <f t="shared" si="1320"/>
        <v>0</v>
      </c>
      <c r="Y3735">
        <f t="shared" si="1321"/>
        <v>0</v>
      </c>
      <c r="Z3735">
        <f t="shared" si="1322"/>
        <v>0</v>
      </c>
      <c r="AA3735">
        <f t="shared" si="1323"/>
        <v>0</v>
      </c>
      <c r="AB3735">
        <f t="shared" si="1324"/>
        <v>0</v>
      </c>
      <c r="AC3735">
        <f t="shared" si="1325"/>
        <v>0</v>
      </c>
      <c r="AD3735">
        <f t="shared" si="1326"/>
        <v>1</v>
      </c>
      <c r="AE3735" s="4" t="s">
        <v>2828</v>
      </c>
      <c r="AF3735" s="9" t="s">
        <v>2829</v>
      </c>
      <c r="AG3735">
        <v>0</v>
      </c>
      <c r="AH3735">
        <v>0</v>
      </c>
      <c r="AI3735">
        <v>0</v>
      </c>
      <c r="AJ3735">
        <v>1</v>
      </c>
      <c r="AK3735" s="9" t="s">
        <v>2840</v>
      </c>
      <c r="AL3735">
        <f t="shared" si="1314"/>
        <v>0</v>
      </c>
      <c r="AM3735">
        <f>IF(AND(INDIRECT(AN3735)='Sample Select backend'!$C$2,INDIRECT(AO3735)=1,INDIRECT(AP3735)='Sample Select backend'!$F$2,INDIRECT(AQ3735)=1,INDIRECT(AR3735)='Sample Select backend'!$M$2),1,0)</f>
        <v>0</v>
      </c>
      <c r="AN3735" t="str">
        <f>_xlfn.CONCAT('Sample Select backend'!$C$4,ROW(AN3735))</f>
        <v>AE3735</v>
      </c>
      <c r="AO3735" s="9" t="str">
        <f>_xlfn.CONCAT('Sample Select backend'!$J$2,ROW(AO3735))</f>
        <v>AJ3735</v>
      </c>
      <c r="AP3735" t="str">
        <f>_xlfn.CONCAT('Sample Select backend'!$F$4,ROW(AP3735))</f>
        <v>AF3735</v>
      </c>
      <c r="AQ3735" t="str">
        <f>_xlfn.CONCAT('Sample Select backend'!$I$10,ROW(AQ3735))</f>
        <v>R3735</v>
      </c>
      <c r="AR3735" t="str">
        <f>_xlfn.CONCAT('Sample Select backend'!$M$4,ROW(AR3735))</f>
        <v>AK3735</v>
      </c>
      <c r="AS3735" t="str">
        <f t="shared" si="1315"/>
        <v>United Arab Emirates</v>
      </c>
      <c r="AT3735" s="9" t="str">
        <f t="shared" si="1316"/>
        <v>Tax exemption/waiver/suspension</v>
      </c>
      <c r="AU3735">
        <f t="shared" si="1317"/>
        <v>0</v>
      </c>
      <c r="AV3735" s="9">
        <v>1</v>
      </c>
    </row>
    <row r="3736" spans="1:48" x14ac:dyDescent="0.35">
      <c r="A3736" t="s">
        <v>7</v>
      </c>
      <c r="B3736">
        <v>1</v>
      </c>
      <c r="C3736">
        <v>6</v>
      </c>
      <c r="D3736" t="s">
        <v>267</v>
      </c>
      <c r="E3736">
        <v>-2</v>
      </c>
      <c r="F3736">
        <v>2</v>
      </c>
      <c r="G3736">
        <v>2</v>
      </c>
      <c r="H3736">
        <v>2</v>
      </c>
      <c r="I3736">
        <v>2</v>
      </c>
      <c r="J3736">
        <v>2</v>
      </c>
      <c r="K3736">
        <v>1</v>
      </c>
      <c r="L3736">
        <v>2</v>
      </c>
      <c r="M3736">
        <v>1</v>
      </c>
      <c r="N3736" t="s">
        <v>2606</v>
      </c>
      <c r="O3736" t="s">
        <v>2804</v>
      </c>
      <c r="P3736" t="s">
        <v>2808</v>
      </c>
      <c r="Q3736" t="s">
        <v>2813</v>
      </c>
      <c r="R3736">
        <v>0</v>
      </c>
      <c r="S3736">
        <v>-6.32</v>
      </c>
      <c r="T3736">
        <v>-7.68</v>
      </c>
      <c r="U3736">
        <v>25</v>
      </c>
      <c r="V3736">
        <f t="shared" si="1318"/>
        <v>0</v>
      </c>
      <c r="W3736">
        <f t="shared" si="1319"/>
        <v>1</v>
      </c>
      <c r="X3736">
        <f t="shared" si="1320"/>
        <v>1</v>
      </c>
      <c r="Y3736">
        <f t="shared" si="1321"/>
        <v>1</v>
      </c>
      <c r="Z3736">
        <f t="shared" si="1322"/>
        <v>1</v>
      </c>
      <c r="AA3736">
        <f t="shared" si="1323"/>
        <v>1</v>
      </c>
      <c r="AB3736">
        <f t="shared" si="1324"/>
        <v>1</v>
      </c>
      <c r="AC3736">
        <f t="shared" si="1325"/>
        <v>1</v>
      </c>
      <c r="AD3736">
        <f t="shared" si="1326"/>
        <v>1</v>
      </c>
      <c r="AE3736" s="4" t="s">
        <v>2828</v>
      </c>
      <c r="AF3736" s="9" t="s">
        <v>2829</v>
      </c>
      <c r="AG3736">
        <v>0</v>
      </c>
      <c r="AH3736">
        <v>0</v>
      </c>
      <c r="AI3736">
        <v>0</v>
      </c>
      <c r="AJ3736">
        <v>1</v>
      </c>
      <c r="AK3736" s="9" t="s">
        <v>2840</v>
      </c>
      <c r="AL3736">
        <f t="shared" si="1314"/>
        <v>0</v>
      </c>
      <c r="AM3736">
        <f>IF(AND(INDIRECT(AN3736)='Sample Select backend'!$C$2,INDIRECT(AO3736)=1,INDIRECT(AP3736)='Sample Select backend'!$F$2,INDIRECT(AQ3736)=1,INDIRECT(AR3736)='Sample Select backend'!$M$2),1,0)</f>
        <v>0</v>
      </c>
      <c r="AN3736" t="str">
        <f>_xlfn.CONCAT('Sample Select backend'!$C$4,ROW(AN3736))</f>
        <v>AE3736</v>
      </c>
      <c r="AO3736" s="9" t="str">
        <f>_xlfn.CONCAT('Sample Select backend'!$J$2,ROW(AO3736))</f>
        <v>AJ3736</v>
      </c>
      <c r="AP3736" t="str">
        <f>_xlfn.CONCAT('Sample Select backend'!$F$4,ROW(AP3736))</f>
        <v>AF3736</v>
      </c>
      <c r="AQ3736" t="str">
        <f>_xlfn.CONCAT('Sample Select backend'!$I$10,ROW(AQ3736))</f>
        <v>R3736</v>
      </c>
      <c r="AR3736" t="str">
        <f>_xlfn.CONCAT('Sample Select backend'!$M$4,ROW(AR3736))</f>
        <v>AK3736</v>
      </c>
      <c r="AS3736" t="str">
        <f t="shared" si="1315"/>
        <v>United Arab Emirates</v>
      </c>
      <c r="AT3736" s="9">
        <f t="shared" si="1316"/>
        <v>6</v>
      </c>
      <c r="AU3736">
        <f t="shared" si="1317"/>
        <v>0</v>
      </c>
      <c r="AV3736" s="9">
        <v>0</v>
      </c>
    </row>
    <row r="3737" spans="1:48" x14ac:dyDescent="0.35">
      <c r="A3737" t="s">
        <v>7</v>
      </c>
      <c r="B3737">
        <v>1</v>
      </c>
      <c r="C3737" t="s">
        <v>201</v>
      </c>
      <c r="D3737" t="s">
        <v>265</v>
      </c>
      <c r="E3737">
        <v>2</v>
      </c>
      <c r="F3737">
        <v>2</v>
      </c>
      <c r="G3737">
        <v>2</v>
      </c>
      <c r="H3737">
        <v>-1</v>
      </c>
      <c r="I3737">
        <v>2</v>
      </c>
      <c r="J3737">
        <v>2</v>
      </c>
      <c r="K3737">
        <v>2</v>
      </c>
      <c r="L3737">
        <v>2</v>
      </c>
      <c r="M3737">
        <v>1</v>
      </c>
      <c r="N3737" t="s">
        <v>2606</v>
      </c>
      <c r="O3737" t="s">
        <v>2804</v>
      </c>
      <c r="P3737" t="s">
        <v>2808</v>
      </c>
      <c r="Q3737" t="s">
        <v>2813</v>
      </c>
      <c r="R3737">
        <v>0</v>
      </c>
      <c r="S3737">
        <v>-6.32</v>
      </c>
      <c r="T3737">
        <v>-7.68</v>
      </c>
      <c r="U3737">
        <v>25</v>
      </c>
      <c r="V3737">
        <f t="shared" si="1318"/>
        <v>1</v>
      </c>
      <c r="W3737">
        <f t="shared" si="1319"/>
        <v>1</v>
      </c>
      <c r="X3737">
        <f t="shared" si="1320"/>
        <v>1</v>
      </c>
      <c r="Y3737">
        <f t="shared" si="1321"/>
        <v>0</v>
      </c>
      <c r="Z3737">
        <f t="shared" si="1322"/>
        <v>1</v>
      </c>
      <c r="AA3737">
        <f t="shared" si="1323"/>
        <v>1</v>
      </c>
      <c r="AB3737">
        <f t="shared" si="1324"/>
        <v>1</v>
      </c>
      <c r="AC3737">
        <f t="shared" si="1325"/>
        <v>1</v>
      </c>
      <c r="AD3737">
        <f t="shared" si="1326"/>
        <v>1</v>
      </c>
      <c r="AE3737" s="4" t="s">
        <v>2828</v>
      </c>
      <c r="AF3737" s="9" t="s">
        <v>2829</v>
      </c>
      <c r="AG3737">
        <v>0</v>
      </c>
      <c r="AH3737">
        <v>0</v>
      </c>
      <c r="AI3737">
        <v>0</v>
      </c>
      <c r="AJ3737">
        <v>1</v>
      </c>
      <c r="AK3737" s="9" t="s">
        <v>2840</v>
      </c>
      <c r="AL3737">
        <f t="shared" si="1314"/>
        <v>0</v>
      </c>
      <c r="AM3737">
        <f>IF(AND(INDIRECT(AN3737)='Sample Select backend'!$C$2,INDIRECT(AO3737)=1,INDIRECT(AP3737)='Sample Select backend'!$F$2,INDIRECT(AQ3737)=1,INDIRECT(AR3737)='Sample Select backend'!$M$2),1,0)</f>
        <v>0</v>
      </c>
      <c r="AN3737" t="str">
        <f>_xlfn.CONCAT('Sample Select backend'!$C$4,ROW(AN3737))</f>
        <v>AE3737</v>
      </c>
      <c r="AO3737" s="9" t="str">
        <f>_xlfn.CONCAT('Sample Select backend'!$J$2,ROW(AO3737))</f>
        <v>AJ3737</v>
      </c>
      <c r="AP3737" t="str">
        <f>_xlfn.CONCAT('Sample Select backend'!$F$4,ROW(AP3737))</f>
        <v>AF3737</v>
      </c>
      <c r="AQ3737" t="str">
        <f>_xlfn.CONCAT('Sample Select backend'!$I$10,ROW(AQ3737))</f>
        <v>R3737</v>
      </c>
      <c r="AR3737" t="str">
        <f>_xlfn.CONCAT('Sample Select backend'!$M$4,ROW(AR3737))</f>
        <v>AK3737</v>
      </c>
      <c r="AS3737" t="str">
        <f t="shared" si="1315"/>
        <v>United Arab Emirates</v>
      </c>
      <c r="AT3737" s="9" t="str">
        <f t="shared" si="1316"/>
        <v>Other</v>
      </c>
      <c r="AU3737">
        <f t="shared" si="1317"/>
        <v>0</v>
      </c>
      <c r="AV3737" s="9">
        <v>0</v>
      </c>
    </row>
    <row r="3738" spans="1:48" x14ac:dyDescent="0.35">
      <c r="A3738" s="24" t="s">
        <v>7</v>
      </c>
      <c r="B3738" s="24">
        <v>1</v>
      </c>
      <c r="C3738" s="24" t="s">
        <v>201</v>
      </c>
      <c r="D3738" s="24" t="s">
        <v>4514</v>
      </c>
      <c r="E3738" s="24"/>
      <c r="O3738" t="s">
        <v>2804</v>
      </c>
      <c r="P3738" t="s">
        <v>2808</v>
      </c>
      <c r="Q3738" t="s">
        <v>2813</v>
      </c>
      <c r="R3738">
        <v>0</v>
      </c>
      <c r="S3738">
        <v>-6.32</v>
      </c>
      <c r="T3738">
        <v>-7.68</v>
      </c>
      <c r="U3738">
        <v>25</v>
      </c>
      <c r="V3738">
        <v>-1</v>
      </c>
      <c r="W3738">
        <v>-1</v>
      </c>
      <c r="X3738">
        <v>-1</v>
      </c>
      <c r="Y3738">
        <v>-1</v>
      </c>
      <c r="Z3738">
        <v>-1</v>
      </c>
      <c r="AA3738">
        <v>-1</v>
      </c>
      <c r="AB3738">
        <v>-1</v>
      </c>
      <c r="AC3738">
        <v>-1</v>
      </c>
      <c r="AD3738">
        <v>-1</v>
      </c>
      <c r="AE3738" s="4" t="s">
        <v>2828</v>
      </c>
      <c r="AF3738" s="9" t="s">
        <v>2829</v>
      </c>
      <c r="AG3738">
        <v>0</v>
      </c>
      <c r="AH3738">
        <v>0</v>
      </c>
      <c r="AI3738">
        <v>0</v>
      </c>
      <c r="AJ3738">
        <v>1</v>
      </c>
      <c r="AK3738" s="9" t="s">
        <v>2840</v>
      </c>
      <c r="AL3738">
        <f t="shared" si="1314"/>
        <v>0</v>
      </c>
      <c r="AM3738">
        <f>IF(AND(INDIRECT(AN3738)='Sample Select backend'!$C$2,INDIRECT(AO3738)=1,INDIRECT(AP3738)='Sample Select backend'!$F$2,INDIRECT(AQ3738)=1,INDIRECT(AR3738)='Sample Select backend'!$M$2),1,0)</f>
        <v>0</v>
      </c>
      <c r="AN3738" t="str">
        <f>_xlfn.CONCAT('Sample Select backend'!$C$4,ROW(AN3738))</f>
        <v>AE3738</v>
      </c>
      <c r="AO3738" s="9" t="str">
        <f>_xlfn.CONCAT('Sample Select backend'!$J$2,ROW(AO3738))</f>
        <v>AJ3738</v>
      </c>
      <c r="AP3738" t="str">
        <f>_xlfn.CONCAT('Sample Select backend'!$F$4,ROW(AP3738))</f>
        <v>AF3738</v>
      </c>
      <c r="AQ3738" t="str">
        <f>_xlfn.CONCAT('Sample Select backend'!$I$10,ROW(AQ3738))</f>
        <v>R3738</v>
      </c>
      <c r="AR3738" t="str">
        <f>_xlfn.CONCAT('Sample Select backend'!$M$4,ROW(AR3738))</f>
        <v>AK3738</v>
      </c>
      <c r="AS3738" t="str">
        <f t="shared" si="1315"/>
        <v>United Arab Emirates</v>
      </c>
      <c r="AT3738" s="9" t="str">
        <f t="shared" si="1316"/>
        <v>Other</v>
      </c>
      <c r="AU3738">
        <f t="shared" si="1317"/>
        <v>0</v>
      </c>
      <c r="AV3738" s="9">
        <v>0</v>
      </c>
    </row>
    <row r="3739" spans="1:48" x14ac:dyDescent="0.35">
      <c r="A3739" s="24" t="s">
        <v>7</v>
      </c>
      <c r="B3739" s="24">
        <v>1</v>
      </c>
      <c r="C3739" s="24">
        <v>6</v>
      </c>
      <c r="D3739" s="24" t="s">
        <v>4515</v>
      </c>
      <c r="E3739" s="24"/>
      <c r="O3739" t="s">
        <v>2804</v>
      </c>
      <c r="P3739" t="s">
        <v>2808</v>
      </c>
      <c r="Q3739" t="s">
        <v>2813</v>
      </c>
      <c r="R3739">
        <v>0</v>
      </c>
      <c r="S3739">
        <v>-6.32</v>
      </c>
      <c r="T3739">
        <v>-7.68</v>
      </c>
      <c r="U3739">
        <v>25</v>
      </c>
      <c r="V3739">
        <v>-1</v>
      </c>
      <c r="W3739">
        <v>-1</v>
      </c>
      <c r="X3739">
        <v>-1</v>
      </c>
      <c r="Y3739">
        <v>-1</v>
      </c>
      <c r="Z3739">
        <v>-1</v>
      </c>
      <c r="AA3739">
        <v>-1</v>
      </c>
      <c r="AB3739">
        <v>-1</v>
      </c>
      <c r="AC3739">
        <v>-1</v>
      </c>
      <c r="AD3739">
        <v>-1</v>
      </c>
      <c r="AE3739" s="4" t="s">
        <v>2828</v>
      </c>
      <c r="AF3739" s="9" t="s">
        <v>2829</v>
      </c>
      <c r="AG3739">
        <v>0</v>
      </c>
      <c r="AH3739">
        <v>0</v>
      </c>
      <c r="AI3739">
        <v>0</v>
      </c>
      <c r="AJ3739">
        <v>1</v>
      </c>
      <c r="AK3739" s="9" t="s">
        <v>2840</v>
      </c>
      <c r="AL3739">
        <f t="shared" si="1314"/>
        <v>0</v>
      </c>
      <c r="AM3739">
        <f>IF(AND(INDIRECT(AN3739)='Sample Select backend'!$C$2,INDIRECT(AO3739)=1,INDIRECT(AP3739)='Sample Select backend'!$F$2,INDIRECT(AQ3739)=1,INDIRECT(AR3739)='Sample Select backend'!$M$2),1,0)</f>
        <v>0</v>
      </c>
      <c r="AN3739" t="str">
        <f>_xlfn.CONCAT('Sample Select backend'!$C$4,ROW(AN3739))</f>
        <v>AE3739</v>
      </c>
      <c r="AO3739" s="9" t="str">
        <f>_xlfn.CONCAT('Sample Select backend'!$J$2,ROW(AO3739))</f>
        <v>AJ3739</v>
      </c>
      <c r="AP3739" t="str">
        <f>_xlfn.CONCAT('Sample Select backend'!$F$4,ROW(AP3739))</f>
        <v>AF3739</v>
      </c>
      <c r="AQ3739" t="str">
        <f>_xlfn.CONCAT('Sample Select backend'!$I$10,ROW(AQ3739))</f>
        <v>R3739</v>
      </c>
      <c r="AR3739" t="str">
        <f>_xlfn.CONCAT('Sample Select backend'!$M$4,ROW(AR3739))</f>
        <v>AK3739</v>
      </c>
      <c r="AS3739" t="str">
        <f t="shared" si="1315"/>
        <v>United Arab Emirates</v>
      </c>
      <c r="AT3739" s="9">
        <f t="shared" si="1316"/>
        <v>6</v>
      </c>
      <c r="AU3739">
        <f t="shared" si="1317"/>
        <v>0</v>
      </c>
      <c r="AV3739" s="9">
        <v>0</v>
      </c>
    </row>
    <row r="3740" spans="1:48" x14ac:dyDescent="0.35">
      <c r="A3740" s="24" t="s">
        <v>7</v>
      </c>
      <c r="B3740" s="24">
        <v>1</v>
      </c>
      <c r="C3740" s="24">
        <v>6</v>
      </c>
      <c r="D3740" s="24" t="s">
        <v>4516</v>
      </c>
      <c r="E3740" s="24"/>
      <c r="O3740" t="s">
        <v>2804</v>
      </c>
      <c r="P3740" t="s">
        <v>2808</v>
      </c>
      <c r="Q3740" t="s">
        <v>2813</v>
      </c>
      <c r="R3740">
        <v>0</v>
      </c>
      <c r="S3740">
        <v>-6.32</v>
      </c>
      <c r="T3740">
        <v>-7.68</v>
      </c>
      <c r="U3740">
        <v>25</v>
      </c>
      <c r="V3740">
        <v>-1</v>
      </c>
      <c r="W3740">
        <v>-1</v>
      </c>
      <c r="X3740">
        <v>-1</v>
      </c>
      <c r="Y3740">
        <v>-1</v>
      </c>
      <c r="Z3740">
        <v>-1</v>
      </c>
      <c r="AA3740">
        <v>-1</v>
      </c>
      <c r="AB3740">
        <v>-1</v>
      </c>
      <c r="AC3740">
        <v>-1</v>
      </c>
      <c r="AD3740">
        <v>-1</v>
      </c>
      <c r="AE3740" s="4" t="s">
        <v>2828</v>
      </c>
      <c r="AF3740" s="9" t="s">
        <v>2829</v>
      </c>
      <c r="AG3740">
        <v>0</v>
      </c>
      <c r="AH3740">
        <v>0</v>
      </c>
      <c r="AI3740">
        <v>0</v>
      </c>
      <c r="AJ3740">
        <v>1</v>
      </c>
      <c r="AK3740" s="9" t="s">
        <v>2840</v>
      </c>
      <c r="AL3740">
        <f t="shared" si="1314"/>
        <v>0</v>
      </c>
      <c r="AM3740">
        <f>IF(AND(INDIRECT(AN3740)='Sample Select backend'!$C$2,INDIRECT(AO3740)=1,INDIRECT(AP3740)='Sample Select backend'!$F$2,INDIRECT(AQ3740)=1,INDIRECT(AR3740)='Sample Select backend'!$M$2),1,0)</f>
        <v>0</v>
      </c>
      <c r="AN3740" t="str">
        <f>_xlfn.CONCAT('Sample Select backend'!$C$4,ROW(AN3740))</f>
        <v>AE3740</v>
      </c>
      <c r="AO3740" s="9" t="str">
        <f>_xlfn.CONCAT('Sample Select backend'!$J$2,ROW(AO3740))</f>
        <v>AJ3740</v>
      </c>
      <c r="AP3740" t="str">
        <f>_xlfn.CONCAT('Sample Select backend'!$F$4,ROW(AP3740))</f>
        <v>AF3740</v>
      </c>
      <c r="AQ3740" t="str">
        <f>_xlfn.CONCAT('Sample Select backend'!$I$10,ROW(AQ3740))</f>
        <v>R3740</v>
      </c>
      <c r="AR3740" t="str">
        <f>_xlfn.CONCAT('Sample Select backend'!$M$4,ROW(AR3740))</f>
        <v>AK3740</v>
      </c>
      <c r="AS3740" t="str">
        <f t="shared" si="1315"/>
        <v>United Arab Emirates</v>
      </c>
      <c r="AT3740" s="9">
        <f t="shared" si="1316"/>
        <v>6</v>
      </c>
      <c r="AU3740">
        <f t="shared" si="1317"/>
        <v>0</v>
      </c>
      <c r="AV3740" s="9">
        <v>0</v>
      </c>
    </row>
    <row r="3741" spans="1:48" x14ac:dyDescent="0.35">
      <c r="A3741" s="24" t="s">
        <v>7</v>
      </c>
      <c r="B3741" s="24">
        <v>7</v>
      </c>
      <c r="C3741" s="24" t="s">
        <v>201</v>
      </c>
      <c r="D3741" s="24" t="s">
        <v>4517</v>
      </c>
      <c r="E3741" s="24"/>
      <c r="O3741" t="s">
        <v>2804</v>
      </c>
      <c r="P3741" t="s">
        <v>2808</v>
      </c>
      <c r="Q3741" t="s">
        <v>2813</v>
      </c>
      <c r="R3741">
        <v>0</v>
      </c>
      <c r="S3741">
        <v>-6.32</v>
      </c>
      <c r="T3741">
        <v>-7.68</v>
      </c>
      <c r="U3741">
        <v>25</v>
      </c>
      <c r="V3741">
        <v>-1</v>
      </c>
      <c r="W3741">
        <v>-1</v>
      </c>
      <c r="X3741">
        <v>-1</v>
      </c>
      <c r="Y3741">
        <v>-1</v>
      </c>
      <c r="Z3741">
        <v>-1</v>
      </c>
      <c r="AA3741">
        <v>-1</v>
      </c>
      <c r="AB3741">
        <v>-1</v>
      </c>
      <c r="AC3741">
        <v>-1</v>
      </c>
      <c r="AD3741">
        <v>-1</v>
      </c>
      <c r="AE3741" s="4" t="s">
        <v>2828</v>
      </c>
      <c r="AF3741" s="9" t="s">
        <v>2829</v>
      </c>
      <c r="AG3741">
        <v>0</v>
      </c>
      <c r="AH3741">
        <v>0</v>
      </c>
      <c r="AI3741">
        <v>0</v>
      </c>
      <c r="AJ3741">
        <v>1</v>
      </c>
      <c r="AK3741" s="9" t="s">
        <v>2840</v>
      </c>
      <c r="AL3741">
        <f t="shared" si="1314"/>
        <v>0</v>
      </c>
      <c r="AM3741">
        <f>IF(AND(INDIRECT(AN3741)='Sample Select backend'!$C$2,INDIRECT(AO3741)=1,INDIRECT(AP3741)='Sample Select backend'!$F$2,INDIRECT(AQ3741)=1,INDIRECT(AR3741)='Sample Select backend'!$M$2),1,0)</f>
        <v>0</v>
      </c>
      <c r="AN3741" t="str">
        <f>_xlfn.CONCAT('Sample Select backend'!$C$4,ROW(AN3741))</f>
        <v>AE3741</v>
      </c>
      <c r="AO3741" s="9" t="str">
        <f>_xlfn.CONCAT('Sample Select backend'!$J$2,ROW(AO3741))</f>
        <v>AJ3741</v>
      </c>
      <c r="AP3741" t="str">
        <f>_xlfn.CONCAT('Sample Select backend'!$F$4,ROW(AP3741))</f>
        <v>AF3741</v>
      </c>
      <c r="AQ3741" t="str">
        <f>_xlfn.CONCAT('Sample Select backend'!$I$10,ROW(AQ3741))</f>
        <v>R3741</v>
      </c>
      <c r="AR3741" t="str">
        <f>_xlfn.CONCAT('Sample Select backend'!$M$4,ROW(AR3741))</f>
        <v>AK3741</v>
      </c>
      <c r="AS3741" t="str">
        <f t="shared" si="1315"/>
        <v>United Arab Emirates</v>
      </c>
      <c r="AT3741" s="9" t="str">
        <f t="shared" si="1316"/>
        <v>Other</v>
      </c>
      <c r="AU3741">
        <f t="shared" si="1317"/>
        <v>0</v>
      </c>
      <c r="AV3741" s="9">
        <v>0</v>
      </c>
    </row>
    <row r="3742" spans="1:48" x14ac:dyDescent="0.35">
      <c r="A3742" s="24" t="s">
        <v>7</v>
      </c>
      <c r="B3742" s="24">
        <v>6</v>
      </c>
      <c r="C3742" s="24">
        <v>29</v>
      </c>
      <c r="D3742" s="24" t="s">
        <v>4518</v>
      </c>
      <c r="E3742" s="24"/>
      <c r="O3742" t="s">
        <v>2804</v>
      </c>
      <c r="P3742" t="s">
        <v>2808</v>
      </c>
      <c r="Q3742" t="s">
        <v>2813</v>
      </c>
      <c r="R3742">
        <v>0</v>
      </c>
      <c r="S3742">
        <v>-6.32</v>
      </c>
      <c r="T3742">
        <v>-7.68</v>
      </c>
      <c r="U3742">
        <v>25</v>
      </c>
      <c r="V3742">
        <v>-1</v>
      </c>
      <c r="W3742">
        <v>-1</v>
      </c>
      <c r="X3742">
        <v>-1</v>
      </c>
      <c r="Y3742">
        <v>-1</v>
      </c>
      <c r="Z3742">
        <v>-1</v>
      </c>
      <c r="AA3742">
        <v>-1</v>
      </c>
      <c r="AB3742">
        <v>-1</v>
      </c>
      <c r="AC3742">
        <v>-1</v>
      </c>
      <c r="AD3742">
        <v>-1</v>
      </c>
      <c r="AE3742" s="4" t="s">
        <v>2828</v>
      </c>
      <c r="AF3742" s="9" t="s">
        <v>2829</v>
      </c>
      <c r="AG3742">
        <v>0</v>
      </c>
      <c r="AH3742">
        <v>0</v>
      </c>
      <c r="AI3742">
        <v>0</v>
      </c>
      <c r="AJ3742">
        <v>1</v>
      </c>
      <c r="AK3742" s="9" t="s">
        <v>2840</v>
      </c>
      <c r="AL3742">
        <f t="shared" si="1314"/>
        <v>0</v>
      </c>
      <c r="AM3742">
        <f>IF(AND(INDIRECT(AN3742)='Sample Select backend'!$C$2,INDIRECT(AO3742)=1,INDIRECT(AP3742)='Sample Select backend'!$F$2,INDIRECT(AQ3742)=1,INDIRECT(AR3742)='Sample Select backend'!$M$2),1,0)</f>
        <v>0</v>
      </c>
      <c r="AN3742" t="str">
        <f>_xlfn.CONCAT('Sample Select backend'!$C$4,ROW(AN3742))</f>
        <v>AE3742</v>
      </c>
      <c r="AO3742" s="9" t="str">
        <f>_xlfn.CONCAT('Sample Select backend'!$J$2,ROW(AO3742))</f>
        <v>AJ3742</v>
      </c>
      <c r="AP3742" t="str">
        <f>_xlfn.CONCAT('Sample Select backend'!$F$4,ROW(AP3742))</f>
        <v>AF3742</v>
      </c>
      <c r="AQ3742" t="str">
        <f>_xlfn.CONCAT('Sample Select backend'!$I$10,ROW(AQ3742))</f>
        <v>R3742</v>
      </c>
      <c r="AR3742" t="str">
        <f>_xlfn.CONCAT('Sample Select backend'!$M$4,ROW(AR3742))</f>
        <v>AK3742</v>
      </c>
      <c r="AS3742" t="str">
        <f t="shared" si="1315"/>
        <v>United Arab Emirates</v>
      </c>
      <c r="AT3742" s="9">
        <f t="shared" si="1316"/>
        <v>29</v>
      </c>
      <c r="AU3742">
        <f t="shared" si="1317"/>
        <v>0</v>
      </c>
      <c r="AV3742" s="9">
        <v>0</v>
      </c>
    </row>
    <row r="3743" spans="1:48" x14ac:dyDescent="0.35">
      <c r="A3743" s="24" t="s">
        <v>7</v>
      </c>
      <c r="B3743" s="24">
        <v>1</v>
      </c>
      <c r="C3743" s="24" t="s">
        <v>201</v>
      </c>
      <c r="D3743" s="24" t="s">
        <v>4519</v>
      </c>
      <c r="E3743" s="24"/>
      <c r="O3743" t="s">
        <v>2804</v>
      </c>
      <c r="P3743" t="s">
        <v>2808</v>
      </c>
      <c r="Q3743" t="s">
        <v>2813</v>
      </c>
      <c r="R3743">
        <v>0</v>
      </c>
      <c r="S3743">
        <v>-6.32</v>
      </c>
      <c r="T3743">
        <v>-7.68</v>
      </c>
      <c r="U3743">
        <v>25</v>
      </c>
      <c r="V3743">
        <v>-1</v>
      </c>
      <c r="W3743">
        <v>-1</v>
      </c>
      <c r="X3743">
        <v>-1</v>
      </c>
      <c r="Y3743">
        <v>-1</v>
      </c>
      <c r="Z3743">
        <v>-1</v>
      </c>
      <c r="AA3743">
        <v>-1</v>
      </c>
      <c r="AB3743">
        <v>-1</v>
      </c>
      <c r="AC3743">
        <v>-1</v>
      </c>
      <c r="AD3743">
        <v>-1</v>
      </c>
      <c r="AE3743" s="4" t="s">
        <v>2828</v>
      </c>
      <c r="AF3743" s="9" t="s">
        <v>2829</v>
      </c>
      <c r="AG3743">
        <v>0</v>
      </c>
      <c r="AH3743">
        <v>0</v>
      </c>
      <c r="AI3743">
        <v>0</v>
      </c>
      <c r="AJ3743">
        <v>1</v>
      </c>
      <c r="AK3743" s="9" t="s">
        <v>2840</v>
      </c>
      <c r="AL3743">
        <f t="shared" si="1314"/>
        <v>0</v>
      </c>
      <c r="AM3743">
        <f>IF(AND(INDIRECT(AN3743)='Sample Select backend'!$C$2,INDIRECT(AO3743)=1,INDIRECT(AP3743)='Sample Select backend'!$F$2,INDIRECT(AQ3743)=1,INDIRECT(AR3743)='Sample Select backend'!$M$2),1,0)</f>
        <v>0</v>
      </c>
      <c r="AN3743" t="str">
        <f>_xlfn.CONCAT('Sample Select backend'!$C$4,ROW(AN3743))</f>
        <v>AE3743</v>
      </c>
      <c r="AO3743" s="9" t="str">
        <f>_xlfn.CONCAT('Sample Select backend'!$J$2,ROW(AO3743))</f>
        <v>AJ3743</v>
      </c>
      <c r="AP3743" t="str">
        <f>_xlfn.CONCAT('Sample Select backend'!$F$4,ROW(AP3743))</f>
        <v>AF3743</v>
      </c>
      <c r="AQ3743" t="str">
        <f>_xlfn.CONCAT('Sample Select backend'!$I$10,ROW(AQ3743))</f>
        <v>R3743</v>
      </c>
      <c r="AR3743" t="str">
        <f>_xlfn.CONCAT('Sample Select backend'!$M$4,ROW(AR3743))</f>
        <v>AK3743</v>
      </c>
      <c r="AS3743" t="str">
        <f t="shared" si="1315"/>
        <v>United Arab Emirates</v>
      </c>
      <c r="AT3743" s="9" t="str">
        <f t="shared" si="1316"/>
        <v>Other</v>
      </c>
      <c r="AU3743">
        <f t="shared" si="1317"/>
        <v>0</v>
      </c>
      <c r="AV3743" s="9">
        <v>0</v>
      </c>
    </row>
    <row r="3744" spans="1:48" x14ac:dyDescent="0.35">
      <c r="A3744" s="24" t="s">
        <v>7</v>
      </c>
      <c r="B3744" s="24">
        <v>1</v>
      </c>
      <c r="C3744" s="24" t="s">
        <v>201</v>
      </c>
      <c r="D3744" s="24" t="s">
        <v>4520</v>
      </c>
      <c r="E3744" s="24"/>
      <c r="O3744" t="s">
        <v>2804</v>
      </c>
      <c r="P3744" t="s">
        <v>2808</v>
      </c>
      <c r="Q3744" t="s">
        <v>2813</v>
      </c>
      <c r="R3744">
        <v>0</v>
      </c>
      <c r="S3744">
        <v>-6.32</v>
      </c>
      <c r="T3744">
        <v>-7.68</v>
      </c>
      <c r="U3744">
        <v>25</v>
      </c>
      <c r="V3744">
        <v>-1</v>
      </c>
      <c r="W3744">
        <v>-1</v>
      </c>
      <c r="X3744">
        <v>-1</v>
      </c>
      <c r="Y3744">
        <v>-1</v>
      </c>
      <c r="Z3744">
        <v>-1</v>
      </c>
      <c r="AA3744">
        <v>-1</v>
      </c>
      <c r="AB3744">
        <v>-1</v>
      </c>
      <c r="AC3744">
        <v>-1</v>
      </c>
      <c r="AD3744">
        <v>-1</v>
      </c>
      <c r="AE3744" s="4" t="s">
        <v>2828</v>
      </c>
      <c r="AF3744" s="9" t="s">
        <v>2829</v>
      </c>
      <c r="AG3744">
        <v>0</v>
      </c>
      <c r="AH3744">
        <v>0</v>
      </c>
      <c r="AI3744">
        <v>0</v>
      </c>
      <c r="AJ3744">
        <v>1</v>
      </c>
      <c r="AK3744" s="9" t="s">
        <v>2840</v>
      </c>
      <c r="AL3744">
        <f t="shared" si="1314"/>
        <v>0</v>
      </c>
      <c r="AM3744">
        <f>IF(AND(INDIRECT(AN3744)='Sample Select backend'!$C$2,INDIRECT(AO3744)=1,INDIRECT(AP3744)='Sample Select backend'!$F$2,INDIRECT(AQ3744)=1,INDIRECT(AR3744)='Sample Select backend'!$M$2),1,0)</f>
        <v>0</v>
      </c>
      <c r="AN3744" t="str">
        <f>_xlfn.CONCAT('Sample Select backend'!$C$4,ROW(AN3744))</f>
        <v>AE3744</v>
      </c>
      <c r="AO3744" s="9" t="str">
        <f>_xlfn.CONCAT('Sample Select backend'!$J$2,ROW(AO3744))</f>
        <v>AJ3744</v>
      </c>
      <c r="AP3744" t="str">
        <f>_xlfn.CONCAT('Sample Select backend'!$F$4,ROW(AP3744))</f>
        <v>AF3744</v>
      </c>
      <c r="AQ3744" t="str">
        <f>_xlfn.CONCAT('Sample Select backend'!$I$10,ROW(AQ3744))</f>
        <v>R3744</v>
      </c>
      <c r="AR3744" t="str">
        <f>_xlfn.CONCAT('Sample Select backend'!$M$4,ROW(AR3744))</f>
        <v>AK3744</v>
      </c>
      <c r="AS3744" t="str">
        <f t="shared" si="1315"/>
        <v>United Arab Emirates</v>
      </c>
      <c r="AT3744" s="9" t="str">
        <f t="shared" si="1316"/>
        <v>Other</v>
      </c>
      <c r="AU3744">
        <f t="shared" si="1317"/>
        <v>0</v>
      </c>
      <c r="AV3744" s="9">
        <v>0</v>
      </c>
    </row>
    <row r="3745" spans="1:48" x14ac:dyDescent="0.35">
      <c r="A3745" s="24" t="s">
        <v>7</v>
      </c>
      <c r="B3745" s="24">
        <v>1</v>
      </c>
      <c r="C3745" s="24" t="s">
        <v>201</v>
      </c>
      <c r="D3745" s="24" t="s">
        <v>4521</v>
      </c>
      <c r="E3745" s="24"/>
      <c r="O3745" t="s">
        <v>2804</v>
      </c>
      <c r="P3745" t="s">
        <v>2808</v>
      </c>
      <c r="Q3745" t="s">
        <v>2813</v>
      </c>
      <c r="R3745">
        <v>0</v>
      </c>
      <c r="S3745">
        <v>-6.32</v>
      </c>
      <c r="T3745">
        <v>-7.68</v>
      </c>
      <c r="U3745">
        <v>25</v>
      </c>
      <c r="V3745">
        <v>-1</v>
      </c>
      <c r="W3745">
        <v>-1</v>
      </c>
      <c r="X3745">
        <v>-1</v>
      </c>
      <c r="Y3745">
        <v>-1</v>
      </c>
      <c r="Z3745">
        <v>-1</v>
      </c>
      <c r="AA3745">
        <v>-1</v>
      </c>
      <c r="AB3745">
        <v>-1</v>
      </c>
      <c r="AC3745">
        <v>-1</v>
      </c>
      <c r="AD3745">
        <v>-1</v>
      </c>
      <c r="AE3745" s="4" t="s">
        <v>2828</v>
      </c>
      <c r="AF3745" s="9" t="s">
        <v>2829</v>
      </c>
      <c r="AG3745">
        <v>0</v>
      </c>
      <c r="AH3745">
        <v>0</v>
      </c>
      <c r="AI3745">
        <v>0</v>
      </c>
      <c r="AJ3745">
        <v>1</v>
      </c>
      <c r="AK3745" s="9" t="s">
        <v>2840</v>
      </c>
      <c r="AL3745">
        <f t="shared" si="1314"/>
        <v>0</v>
      </c>
      <c r="AM3745">
        <f>IF(AND(INDIRECT(AN3745)='Sample Select backend'!$C$2,INDIRECT(AO3745)=1,INDIRECT(AP3745)='Sample Select backend'!$F$2,INDIRECT(AQ3745)=1,INDIRECT(AR3745)='Sample Select backend'!$M$2),1,0)</f>
        <v>0</v>
      </c>
      <c r="AN3745" t="str">
        <f>_xlfn.CONCAT('Sample Select backend'!$C$4,ROW(AN3745))</f>
        <v>AE3745</v>
      </c>
      <c r="AO3745" s="9" t="str">
        <f>_xlfn.CONCAT('Sample Select backend'!$J$2,ROW(AO3745))</f>
        <v>AJ3745</v>
      </c>
      <c r="AP3745" t="str">
        <f>_xlfn.CONCAT('Sample Select backend'!$F$4,ROW(AP3745))</f>
        <v>AF3745</v>
      </c>
      <c r="AQ3745" t="str">
        <f>_xlfn.CONCAT('Sample Select backend'!$I$10,ROW(AQ3745))</f>
        <v>R3745</v>
      </c>
      <c r="AR3745" t="str">
        <f>_xlfn.CONCAT('Sample Select backend'!$M$4,ROW(AR3745))</f>
        <v>AK3745</v>
      </c>
      <c r="AS3745" t="str">
        <f t="shared" si="1315"/>
        <v>United Arab Emirates</v>
      </c>
      <c r="AT3745" s="9" t="str">
        <f t="shared" si="1316"/>
        <v>Other</v>
      </c>
      <c r="AU3745">
        <f t="shared" si="1317"/>
        <v>0</v>
      </c>
      <c r="AV3745" s="9">
        <v>0</v>
      </c>
    </row>
    <row r="3746" spans="1:48" x14ac:dyDescent="0.35">
      <c r="A3746" s="24" t="s">
        <v>7</v>
      </c>
      <c r="B3746" s="24">
        <v>4</v>
      </c>
      <c r="C3746" s="24" t="s">
        <v>201</v>
      </c>
      <c r="D3746" s="24" t="s">
        <v>4522</v>
      </c>
      <c r="E3746" s="24"/>
      <c r="O3746" t="s">
        <v>2804</v>
      </c>
      <c r="P3746" t="s">
        <v>2808</v>
      </c>
      <c r="Q3746" t="s">
        <v>2813</v>
      </c>
      <c r="R3746">
        <v>0</v>
      </c>
      <c r="S3746">
        <v>-6.32</v>
      </c>
      <c r="T3746">
        <v>-7.68</v>
      </c>
      <c r="U3746">
        <v>25</v>
      </c>
      <c r="V3746">
        <v>-1</v>
      </c>
      <c r="W3746">
        <v>-1</v>
      </c>
      <c r="X3746">
        <v>-1</v>
      </c>
      <c r="Y3746">
        <v>-1</v>
      </c>
      <c r="Z3746">
        <v>-1</v>
      </c>
      <c r="AA3746">
        <v>-1</v>
      </c>
      <c r="AB3746">
        <v>-1</v>
      </c>
      <c r="AC3746">
        <v>-1</v>
      </c>
      <c r="AD3746">
        <v>-1</v>
      </c>
      <c r="AE3746" s="4" t="s">
        <v>2828</v>
      </c>
      <c r="AF3746" s="9" t="s">
        <v>2829</v>
      </c>
      <c r="AG3746">
        <v>0</v>
      </c>
      <c r="AH3746">
        <v>0</v>
      </c>
      <c r="AI3746">
        <v>0</v>
      </c>
      <c r="AJ3746">
        <v>1</v>
      </c>
      <c r="AK3746" s="9" t="s">
        <v>2840</v>
      </c>
      <c r="AL3746">
        <f t="shared" si="1314"/>
        <v>0</v>
      </c>
      <c r="AM3746">
        <f>IF(AND(INDIRECT(AN3746)='Sample Select backend'!$C$2,INDIRECT(AO3746)=1,INDIRECT(AP3746)='Sample Select backend'!$F$2,INDIRECT(AQ3746)=1,INDIRECT(AR3746)='Sample Select backend'!$M$2),1,0)</f>
        <v>0</v>
      </c>
      <c r="AN3746" t="str">
        <f>_xlfn.CONCAT('Sample Select backend'!$C$4,ROW(AN3746))</f>
        <v>AE3746</v>
      </c>
      <c r="AO3746" s="9" t="str">
        <f>_xlfn.CONCAT('Sample Select backend'!$J$2,ROW(AO3746))</f>
        <v>AJ3746</v>
      </c>
      <c r="AP3746" t="str">
        <f>_xlfn.CONCAT('Sample Select backend'!$F$4,ROW(AP3746))</f>
        <v>AF3746</v>
      </c>
      <c r="AQ3746" t="str">
        <f>_xlfn.CONCAT('Sample Select backend'!$I$10,ROW(AQ3746))</f>
        <v>R3746</v>
      </c>
      <c r="AR3746" t="str">
        <f>_xlfn.CONCAT('Sample Select backend'!$M$4,ROW(AR3746))</f>
        <v>AK3746</v>
      </c>
      <c r="AS3746" t="str">
        <f t="shared" si="1315"/>
        <v>United Arab Emirates</v>
      </c>
      <c r="AT3746" s="9" t="str">
        <f t="shared" si="1316"/>
        <v>Other</v>
      </c>
      <c r="AU3746">
        <f t="shared" si="1317"/>
        <v>0</v>
      </c>
      <c r="AV3746" s="9">
        <v>1</v>
      </c>
    </row>
    <row r="3747" spans="1:48" x14ac:dyDescent="0.35">
      <c r="A3747" s="24" t="s">
        <v>7</v>
      </c>
      <c r="B3747" s="24">
        <v>1</v>
      </c>
      <c r="C3747" s="24">
        <v>9</v>
      </c>
      <c r="D3747" s="24" t="s">
        <v>4523</v>
      </c>
      <c r="E3747" s="24"/>
      <c r="O3747" t="s">
        <v>2804</v>
      </c>
      <c r="P3747" t="s">
        <v>2808</v>
      </c>
      <c r="Q3747" t="s">
        <v>2813</v>
      </c>
      <c r="R3747">
        <v>0</v>
      </c>
      <c r="S3747">
        <v>-6.32</v>
      </c>
      <c r="T3747">
        <v>-7.68</v>
      </c>
      <c r="U3747">
        <v>25</v>
      </c>
      <c r="V3747">
        <v>-1</v>
      </c>
      <c r="W3747">
        <v>-1</v>
      </c>
      <c r="X3747">
        <v>-1</v>
      </c>
      <c r="Y3747">
        <v>-1</v>
      </c>
      <c r="Z3747">
        <v>-1</v>
      </c>
      <c r="AA3747">
        <v>-1</v>
      </c>
      <c r="AB3747">
        <v>-1</v>
      </c>
      <c r="AC3747">
        <v>-1</v>
      </c>
      <c r="AD3747">
        <v>-1</v>
      </c>
      <c r="AE3747" s="4" t="s">
        <v>2828</v>
      </c>
      <c r="AF3747" s="9" t="s">
        <v>2829</v>
      </c>
      <c r="AG3747">
        <v>0</v>
      </c>
      <c r="AH3747">
        <v>0</v>
      </c>
      <c r="AI3747">
        <v>0</v>
      </c>
      <c r="AJ3747">
        <v>1</v>
      </c>
      <c r="AK3747" s="9" t="s">
        <v>2840</v>
      </c>
      <c r="AL3747">
        <f t="shared" si="1314"/>
        <v>0</v>
      </c>
      <c r="AM3747">
        <f>IF(AND(INDIRECT(AN3747)='Sample Select backend'!$C$2,INDIRECT(AO3747)=1,INDIRECT(AP3747)='Sample Select backend'!$F$2,INDIRECT(AQ3747)=1,INDIRECT(AR3747)='Sample Select backend'!$M$2),1,0)</f>
        <v>0</v>
      </c>
      <c r="AN3747" t="str">
        <f>_xlfn.CONCAT('Sample Select backend'!$C$4,ROW(AN3747))</f>
        <v>AE3747</v>
      </c>
      <c r="AO3747" s="9" t="str">
        <f>_xlfn.CONCAT('Sample Select backend'!$J$2,ROW(AO3747))</f>
        <v>AJ3747</v>
      </c>
      <c r="AP3747" t="str">
        <f>_xlfn.CONCAT('Sample Select backend'!$F$4,ROW(AP3747))</f>
        <v>AF3747</v>
      </c>
      <c r="AQ3747" t="str">
        <f>_xlfn.CONCAT('Sample Select backend'!$I$10,ROW(AQ3747))</f>
        <v>R3747</v>
      </c>
      <c r="AR3747" t="str">
        <f>_xlfn.CONCAT('Sample Select backend'!$M$4,ROW(AR3747))</f>
        <v>AK3747</v>
      </c>
      <c r="AS3747" t="str">
        <f t="shared" si="1315"/>
        <v>United Arab Emirates</v>
      </c>
      <c r="AT3747" s="9">
        <f t="shared" si="1316"/>
        <v>9</v>
      </c>
      <c r="AU3747">
        <f t="shared" si="1317"/>
        <v>0</v>
      </c>
      <c r="AV3747" s="9">
        <v>1</v>
      </c>
    </row>
    <row r="3748" spans="1:48" x14ac:dyDescent="0.35">
      <c r="A3748" t="s">
        <v>62</v>
      </c>
      <c r="B3748">
        <v>6</v>
      </c>
      <c r="C3748">
        <v>29</v>
      </c>
      <c r="D3748" t="s">
        <v>971</v>
      </c>
      <c r="E3748">
        <v>1</v>
      </c>
      <c r="F3748">
        <v>2</v>
      </c>
      <c r="G3748">
        <v>-2</v>
      </c>
      <c r="H3748">
        <v>-1</v>
      </c>
      <c r="I3748">
        <v>-2</v>
      </c>
      <c r="J3748">
        <v>-2</v>
      </c>
      <c r="K3748">
        <v>-2</v>
      </c>
      <c r="L3748">
        <v>-2</v>
      </c>
      <c r="M3748">
        <v>1</v>
      </c>
      <c r="N3748" t="s">
        <v>2661</v>
      </c>
      <c r="O3748" t="s">
        <v>2800</v>
      </c>
      <c r="P3748" t="s">
        <v>2808</v>
      </c>
      <c r="Q3748" t="s">
        <v>2813</v>
      </c>
      <c r="R3748">
        <v>1</v>
      </c>
      <c r="S3748" t="s">
        <v>202</v>
      </c>
      <c r="T3748" t="s">
        <v>202</v>
      </c>
      <c r="U3748" t="s">
        <v>202</v>
      </c>
      <c r="V3748">
        <f t="shared" ref="V3748:V3771" si="1327">IF(E3748&gt;0,1,IF(E3748&lt;0,0,-1))</f>
        <v>1</v>
      </c>
      <c r="W3748">
        <f t="shared" ref="W3748:W3771" si="1328">IF(F3748&gt;0,1,IF(F3748&lt;0,0,-1))</f>
        <v>1</v>
      </c>
      <c r="X3748">
        <f t="shared" ref="X3748:X3771" si="1329">IF(G3748&gt;0,1,IF(G3748&lt;0,0,-1))</f>
        <v>0</v>
      </c>
      <c r="Y3748">
        <f t="shared" ref="Y3748:Y3771" si="1330">IF(H3748&gt;0,1,IF(H3748&lt;0,0,-1))</f>
        <v>0</v>
      </c>
      <c r="Z3748">
        <f t="shared" ref="Z3748:Z3771" si="1331">IF(I3748&gt;0,1,IF(I3748&lt;0,0,-1))</f>
        <v>0</v>
      </c>
      <c r="AA3748">
        <f t="shared" ref="AA3748:AA3771" si="1332">IF(J3748&gt;0,1,IF(J3748&lt;0,0,-1))</f>
        <v>0</v>
      </c>
      <c r="AB3748">
        <f t="shared" ref="AB3748:AB3771" si="1333">IF(K3748&gt;0,1,IF(K3748&lt;0,0,-1))</f>
        <v>0</v>
      </c>
      <c r="AC3748">
        <f t="shared" ref="AC3748:AC3771" si="1334">IF(L3748&gt;0,1,IF(L3748&lt;0,0,-1))</f>
        <v>0</v>
      </c>
      <c r="AD3748">
        <f t="shared" ref="AD3748:AD3771" si="1335">IF(M3748&gt;0,1,IF(M3748&lt;0,0,-1))</f>
        <v>1</v>
      </c>
      <c r="AE3748" s="4" t="s">
        <v>2828</v>
      </c>
      <c r="AF3748" s="9" t="s">
        <v>2829</v>
      </c>
      <c r="AG3748">
        <v>0</v>
      </c>
      <c r="AH3748">
        <v>0</v>
      </c>
      <c r="AI3748">
        <v>0</v>
      </c>
      <c r="AJ3748">
        <v>1</v>
      </c>
      <c r="AK3748" s="9" t="s">
        <v>2840</v>
      </c>
      <c r="AL3748">
        <f t="shared" si="1314"/>
        <v>0</v>
      </c>
      <c r="AM3748">
        <f>IF(AND(INDIRECT(AN3748)='Sample Select backend'!$C$2,INDIRECT(AO3748)=1,INDIRECT(AP3748)='Sample Select backend'!$F$2,INDIRECT(AQ3748)=1,INDIRECT(AR3748)='Sample Select backend'!$M$2),1,0)</f>
        <v>1</v>
      </c>
      <c r="AN3748" t="str">
        <f>_xlfn.CONCAT('Sample Select backend'!$C$4,ROW(AN3748))</f>
        <v>AE3748</v>
      </c>
      <c r="AO3748" s="9" t="str">
        <f>_xlfn.CONCAT('Sample Select backend'!$J$2,ROW(AO3748))</f>
        <v>AJ3748</v>
      </c>
      <c r="AP3748" t="str">
        <f>_xlfn.CONCAT('Sample Select backend'!$F$4,ROW(AP3748))</f>
        <v>AF3748</v>
      </c>
      <c r="AQ3748" t="str">
        <f>_xlfn.CONCAT('Sample Select backend'!$I$10,ROW(AQ3748))</f>
        <v>R3748</v>
      </c>
      <c r="AR3748" t="str">
        <f>_xlfn.CONCAT('Sample Select backend'!$M$4,ROW(AR3748))</f>
        <v>AK3748</v>
      </c>
      <c r="AS3748" t="str">
        <f t="shared" si="1315"/>
        <v>United Kingdom</v>
      </c>
      <c r="AT3748" s="9">
        <f t="shared" si="1316"/>
        <v>29</v>
      </c>
      <c r="AU3748">
        <f t="shared" si="1317"/>
        <v>1</v>
      </c>
      <c r="AV3748" s="9">
        <v>1</v>
      </c>
    </row>
    <row r="3749" spans="1:48" x14ac:dyDescent="0.35">
      <c r="A3749" t="s">
        <v>62</v>
      </c>
      <c r="B3749">
        <v>1</v>
      </c>
      <c r="C3749" t="s">
        <v>206</v>
      </c>
      <c r="D3749" t="s">
        <v>962</v>
      </c>
      <c r="E3749">
        <v>2</v>
      </c>
      <c r="F3749">
        <v>2</v>
      </c>
      <c r="G3749">
        <v>-2</v>
      </c>
      <c r="H3749">
        <v>-1</v>
      </c>
      <c r="I3749">
        <v>-2</v>
      </c>
      <c r="J3749">
        <v>2</v>
      </c>
      <c r="K3749">
        <v>2</v>
      </c>
      <c r="L3749">
        <v>-2</v>
      </c>
      <c r="M3749">
        <v>1</v>
      </c>
      <c r="N3749" t="s">
        <v>2661</v>
      </c>
      <c r="O3749" t="s">
        <v>2800</v>
      </c>
      <c r="P3749" t="s">
        <v>2808</v>
      </c>
      <c r="Q3749" t="s">
        <v>2813</v>
      </c>
      <c r="R3749">
        <v>1</v>
      </c>
      <c r="S3749" t="s">
        <v>202</v>
      </c>
      <c r="T3749" t="s">
        <v>202</v>
      </c>
      <c r="U3749" t="s">
        <v>202</v>
      </c>
      <c r="V3749">
        <f t="shared" si="1327"/>
        <v>1</v>
      </c>
      <c r="W3749">
        <f t="shared" si="1328"/>
        <v>1</v>
      </c>
      <c r="X3749">
        <f t="shared" si="1329"/>
        <v>0</v>
      </c>
      <c r="Y3749">
        <f t="shared" si="1330"/>
        <v>0</v>
      </c>
      <c r="Z3749">
        <f t="shared" si="1331"/>
        <v>0</v>
      </c>
      <c r="AA3749">
        <f t="shared" si="1332"/>
        <v>1</v>
      </c>
      <c r="AB3749">
        <f t="shared" si="1333"/>
        <v>1</v>
      </c>
      <c r="AC3749">
        <f t="shared" si="1334"/>
        <v>0</v>
      </c>
      <c r="AD3749">
        <f t="shared" si="1335"/>
        <v>1</v>
      </c>
      <c r="AE3749" s="4" t="s">
        <v>2828</v>
      </c>
      <c r="AF3749" s="9" t="s">
        <v>2829</v>
      </c>
      <c r="AG3749">
        <v>0</v>
      </c>
      <c r="AH3749">
        <v>0</v>
      </c>
      <c r="AI3749">
        <v>0</v>
      </c>
      <c r="AJ3749">
        <v>1</v>
      </c>
      <c r="AK3749" s="9" t="s">
        <v>2840</v>
      </c>
      <c r="AL3749">
        <f t="shared" si="1314"/>
        <v>0</v>
      </c>
      <c r="AM3749">
        <f>IF(AND(INDIRECT(AN3749)='Sample Select backend'!$C$2,INDIRECT(AO3749)=1,INDIRECT(AP3749)='Sample Select backend'!$F$2,INDIRECT(AQ3749)=1,INDIRECT(AR3749)='Sample Select backend'!$M$2),1,0)</f>
        <v>1</v>
      </c>
      <c r="AN3749" t="str">
        <f>_xlfn.CONCAT('Sample Select backend'!$C$4,ROW(AN3749))</f>
        <v>AE3749</v>
      </c>
      <c r="AO3749" s="9" t="str">
        <f>_xlfn.CONCAT('Sample Select backend'!$J$2,ROW(AO3749))</f>
        <v>AJ3749</v>
      </c>
      <c r="AP3749" t="str">
        <f>_xlfn.CONCAT('Sample Select backend'!$F$4,ROW(AP3749))</f>
        <v>AF3749</v>
      </c>
      <c r="AQ3749" t="str">
        <f>_xlfn.CONCAT('Sample Select backend'!$I$10,ROW(AQ3749))</f>
        <v>R3749</v>
      </c>
      <c r="AR3749" t="str">
        <f>_xlfn.CONCAT('Sample Select backend'!$M$4,ROW(AR3749))</f>
        <v>AK3749</v>
      </c>
      <c r="AS3749" t="str">
        <f t="shared" si="1315"/>
        <v>United Kingdom</v>
      </c>
      <c r="AT3749" s="9" t="str">
        <f t="shared" si="1316"/>
        <v>Tax exemption/waiver/suspension</v>
      </c>
      <c r="AU3749">
        <f t="shared" si="1317"/>
        <v>0</v>
      </c>
      <c r="AV3749" s="9">
        <v>1</v>
      </c>
    </row>
    <row r="3750" spans="1:48" x14ac:dyDescent="0.35">
      <c r="A3750" t="s">
        <v>62</v>
      </c>
      <c r="B3750">
        <v>7</v>
      </c>
      <c r="C3750">
        <v>30</v>
      </c>
      <c r="D3750" t="s">
        <v>975</v>
      </c>
      <c r="E3750">
        <v>2</v>
      </c>
      <c r="F3750">
        <v>2</v>
      </c>
      <c r="G3750">
        <v>2</v>
      </c>
      <c r="H3750">
        <v>2</v>
      </c>
      <c r="I3750">
        <v>2</v>
      </c>
      <c r="J3750">
        <v>2</v>
      </c>
      <c r="K3750">
        <v>2</v>
      </c>
      <c r="L3750">
        <v>2</v>
      </c>
      <c r="M3750">
        <v>1</v>
      </c>
      <c r="N3750" t="s">
        <v>2661</v>
      </c>
      <c r="O3750" t="s">
        <v>2800</v>
      </c>
      <c r="P3750" t="s">
        <v>2808</v>
      </c>
      <c r="Q3750" t="s">
        <v>2813</v>
      </c>
      <c r="R3750">
        <v>1</v>
      </c>
      <c r="S3750" t="s">
        <v>202</v>
      </c>
      <c r="T3750" t="s">
        <v>202</v>
      </c>
      <c r="U3750" t="s">
        <v>202</v>
      </c>
      <c r="V3750">
        <f t="shared" si="1327"/>
        <v>1</v>
      </c>
      <c r="W3750">
        <f t="shared" si="1328"/>
        <v>1</v>
      </c>
      <c r="X3750">
        <f t="shared" si="1329"/>
        <v>1</v>
      </c>
      <c r="Y3750">
        <f t="shared" si="1330"/>
        <v>1</v>
      </c>
      <c r="Z3750">
        <f t="shared" si="1331"/>
        <v>1</v>
      </c>
      <c r="AA3750">
        <f t="shared" si="1332"/>
        <v>1</v>
      </c>
      <c r="AB3750">
        <f t="shared" si="1333"/>
        <v>1</v>
      </c>
      <c r="AC3750">
        <f t="shared" si="1334"/>
        <v>1</v>
      </c>
      <c r="AD3750">
        <f t="shared" si="1335"/>
        <v>1</v>
      </c>
      <c r="AE3750" s="4" t="s">
        <v>2828</v>
      </c>
      <c r="AF3750" s="9" t="s">
        <v>2829</v>
      </c>
      <c r="AG3750">
        <v>0</v>
      </c>
      <c r="AH3750">
        <v>0</v>
      </c>
      <c r="AI3750">
        <v>0</v>
      </c>
      <c r="AJ3750">
        <v>1</v>
      </c>
      <c r="AK3750" s="9" t="s">
        <v>2840</v>
      </c>
      <c r="AL3750">
        <f t="shared" si="1314"/>
        <v>0</v>
      </c>
      <c r="AM3750">
        <f>IF(AND(INDIRECT(AN3750)='Sample Select backend'!$C$2,INDIRECT(AO3750)=1,INDIRECT(AP3750)='Sample Select backend'!$F$2,INDIRECT(AQ3750)=1,INDIRECT(AR3750)='Sample Select backend'!$M$2),1,0)</f>
        <v>1</v>
      </c>
      <c r="AN3750" t="str">
        <f>_xlfn.CONCAT('Sample Select backend'!$C$4,ROW(AN3750))</f>
        <v>AE3750</v>
      </c>
      <c r="AO3750" s="9" t="str">
        <f>_xlfn.CONCAT('Sample Select backend'!$J$2,ROW(AO3750))</f>
        <v>AJ3750</v>
      </c>
      <c r="AP3750" t="str">
        <f>_xlfn.CONCAT('Sample Select backend'!$F$4,ROW(AP3750))</f>
        <v>AF3750</v>
      </c>
      <c r="AQ3750" t="str">
        <f>_xlfn.CONCAT('Sample Select backend'!$I$10,ROW(AQ3750))</f>
        <v>R3750</v>
      </c>
      <c r="AR3750" t="str">
        <f>_xlfn.CONCAT('Sample Select backend'!$M$4,ROW(AR3750))</f>
        <v>AK3750</v>
      </c>
      <c r="AS3750" t="str">
        <f t="shared" si="1315"/>
        <v>United Kingdom</v>
      </c>
      <c r="AT3750" s="9">
        <f t="shared" si="1316"/>
        <v>30</v>
      </c>
      <c r="AU3750">
        <f t="shared" si="1317"/>
        <v>0</v>
      </c>
      <c r="AV3750" s="9">
        <v>1</v>
      </c>
    </row>
    <row r="3751" spans="1:48" x14ac:dyDescent="0.35">
      <c r="A3751" t="s">
        <v>62</v>
      </c>
      <c r="B3751">
        <v>6</v>
      </c>
      <c r="C3751">
        <v>27</v>
      </c>
      <c r="D3751" t="s">
        <v>963</v>
      </c>
      <c r="E3751">
        <v>1</v>
      </c>
      <c r="F3751">
        <v>2</v>
      </c>
      <c r="G3751">
        <v>-2</v>
      </c>
      <c r="H3751">
        <v>-1</v>
      </c>
      <c r="I3751">
        <v>-2</v>
      </c>
      <c r="J3751">
        <v>2</v>
      </c>
      <c r="K3751">
        <v>2</v>
      </c>
      <c r="L3751">
        <v>-2</v>
      </c>
      <c r="M3751">
        <v>1</v>
      </c>
      <c r="N3751" t="s">
        <v>2661</v>
      </c>
      <c r="O3751" t="s">
        <v>2800</v>
      </c>
      <c r="P3751" t="s">
        <v>2808</v>
      </c>
      <c r="Q3751" t="s">
        <v>2813</v>
      </c>
      <c r="R3751">
        <v>1</v>
      </c>
      <c r="S3751" t="s">
        <v>202</v>
      </c>
      <c r="T3751" t="s">
        <v>202</v>
      </c>
      <c r="U3751" t="s">
        <v>202</v>
      </c>
      <c r="V3751">
        <f t="shared" si="1327"/>
        <v>1</v>
      </c>
      <c r="W3751">
        <f t="shared" si="1328"/>
        <v>1</v>
      </c>
      <c r="X3751">
        <f t="shared" si="1329"/>
        <v>0</v>
      </c>
      <c r="Y3751">
        <f t="shared" si="1330"/>
        <v>0</v>
      </c>
      <c r="Z3751">
        <f t="shared" si="1331"/>
        <v>0</v>
      </c>
      <c r="AA3751">
        <f t="shared" si="1332"/>
        <v>1</v>
      </c>
      <c r="AB3751">
        <f t="shared" si="1333"/>
        <v>1</v>
      </c>
      <c r="AC3751">
        <f t="shared" si="1334"/>
        <v>0</v>
      </c>
      <c r="AD3751">
        <f t="shared" si="1335"/>
        <v>1</v>
      </c>
      <c r="AE3751" s="4" t="s">
        <v>2828</v>
      </c>
      <c r="AF3751" s="9" t="s">
        <v>2829</v>
      </c>
      <c r="AG3751">
        <v>0</v>
      </c>
      <c r="AH3751">
        <v>0</v>
      </c>
      <c r="AI3751">
        <v>0</v>
      </c>
      <c r="AJ3751">
        <v>1</v>
      </c>
      <c r="AK3751" s="9" t="s">
        <v>2840</v>
      </c>
      <c r="AL3751">
        <f t="shared" si="1314"/>
        <v>0</v>
      </c>
      <c r="AM3751">
        <f>IF(AND(INDIRECT(AN3751)='Sample Select backend'!$C$2,INDIRECT(AO3751)=1,INDIRECT(AP3751)='Sample Select backend'!$F$2,INDIRECT(AQ3751)=1,INDIRECT(AR3751)='Sample Select backend'!$M$2),1,0)</f>
        <v>1</v>
      </c>
      <c r="AN3751" t="str">
        <f>_xlfn.CONCAT('Sample Select backend'!$C$4,ROW(AN3751))</f>
        <v>AE3751</v>
      </c>
      <c r="AO3751" s="9" t="str">
        <f>_xlfn.CONCAT('Sample Select backend'!$J$2,ROW(AO3751))</f>
        <v>AJ3751</v>
      </c>
      <c r="AP3751" t="str">
        <f>_xlfn.CONCAT('Sample Select backend'!$F$4,ROW(AP3751))</f>
        <v>AF3751</v>
      </c>
      <c r="AQ3751" t="str">
        <f>_xlfn.CONCAT('Sample Select backend'!$I$10,ROW(AQ3751))</f>
        <v>R3751</v>
      </c>
      <c r="AR3751" t="str">
        <f>_xlfn.CONCAT('Sample Select backend'!$M$4,ROW(AR3751))</f>
        <v>AK3751</v>
      </c>
      <c r="AS3751" t="str">
        <f t="shared" si="1315"/>
        <v>United Kingdom</v>
      </c>
      <c r="AT3751" s="9">
        <f t="shared" si="1316"/>
        <v>27</v>
      </c>
      <c r="AU3751">
        <f t="shared" si="1317"/>
        <v>0</v>
      </c>
      <c r="AV3751" s="9">
        <v>1</v>
      </c>
    </row>
    <row r="3752" spans="1:48" x14ac:dyDescent="0.35">
      <c r="A3752" t="s">
        <v>62</v>
      </c>
      <c r="B3752">
        <v>6</v>
      </c>
      <c r="C3752">
        <v>29</v>
      </c>
      <c r="D3752" t="s">
        <v>959</v>
      </c>
      <c r="E3752">
        <v>2</v>
      </c>
      <c r="F3752">
        <v>2</v>
      </c>
      <c r="G3752">
        <v>-2</v>
      </c>
      <c r="H3752">
        <v>-1</v>
      </c>
      <c r="I3752">
        <v>-2</v>
      </c>
      <c r="J3752">
        <v>-2</v>
      </c>
      <c r="K3752">
        <v>-2</v>
      </c>
      <c r="L3752">
        <v>-2</v>
      </c>
      <c r="M3752">
        <v>1</v>
      </c>
      <c r="N3752" t="s">
        <v>2661</v>
      </c>
      <c r="O3752" t="s">
        <v>2800</v>
      </c>
      <c r="P3752" t="s">
        <v>2808</v>
      </c>
      <c r="Q3752" t="s">
        <v>2813</v>
      </c>
      <c r="R3752">
        <v>1</v>
      </c>
      <c r="S3752" t="s">
        <v>202</v>
      </c>
      <c r="T3752" t="s">
        <v>202</v>
      </c>
      <c r="U3752" t="s">
        <v>202</v>
      </c>
      <c r="V3752">
        <f t="shared" si="1327"/>
        <v>1</v>
      </c>
      <c r="W3752">
        <f t="shared" si="1328"/>
        <v>1</v>
      </c>
      <c r="X3752">
        <f t="shared" si="1329"/>
        <v>0</v>
      </c>
      <c r="Y3752">
        <f t="shared" si="1330"/>
        <v>0</v>
      </c>
      <c r="Z3752">
        <f t="shared" si="1331"/>
        <v>0</v>
      </c>
      <c r="AA3752">
        <f t="shared" si="1332"/>
        <v>0</v>
      </c>
      <c r="AB3752">
        <f t="shared" si="1333"/>
        <v>0</v>
      </c>
      <c r="AC3752">
        <f t="shared" si="1334"/>
        <v>0</v>
      </c>
      <c r="AD3752">
        <f t="shared" si="1335"/>
        <v>1</v>
      </c>
      <c r="AE3752" s="4" t="s">
        <v>2828</v>
      </c>
      <c r="AF3752" s="9" t="s">
        <v>2829</v>
      </c>
      <c r="AG3752">
        <v>0</v>
      </c>
      <c r="AH3752">
        <v>0</v>
      </c>
      <c r="AI3752">
        <v>0</v>
      </c>
      <c r="AJ3752">
        <v>1</v>
      </c>
      <c r="AK3752" s="9" t="s">
        <v>2840</v>
      </c>
      <c r="AL3752">
        <f t="shared" si="1314"/>
        <v>0</v>
      </c>
      <c r="AM3752">
        <f>IF(AND(INDIRECT(AN3752)='Sample Select backend'!$C$2,INDIRECT(AO3752)=1,INDIRECT(AP3752)='Sample Select backend'!$F$2,INDIRECT(AQ3752)=1,INDIRECT(AR3752)='Sample Select backend'!$M$2),1,0)</f>
        <v>1</v>
      </c>
      <c r="AN3752" t="str">
        <f>_xlfn.CONCAT('Sample Select backend'!$C$4,ROW(AN3752))</f>
        <v>AE3752</v>
      </c>
      <c r="AO3752" s="9" t="str">
        <f>_xlfn.CONCAT('Sample Select backend'!$J$2,ROW(AO3752))</f>
        <v>AJ3752</v>
      </c>
      <c r="AP3752" t="str">
        <f>_xlfn.CONCAT('Sample Select backend'!$F$4,ROW(AP3752))</f>
        <v>AF3752</v>
      </c>
      <c r="AQ3752" t="str">
        <f>_xlfn.CONCAT('Sample Select backend'!$I$10,ROW(AQ3752))</f>
        <v>R3752</v>
      </c>
      <c r="AR3752" t="str">
        <f>_xlfn.CONCAT('Sample Select backend'!$M$4,ROW(AR3752))</f>
        <v>AK3752</v>
      </c>
      <c r="AS3752" t="str">
        <f t="shared" si="1315"/>
        <v>United Kingdom</v>
      </c>
      <c r="AT3752" s="9">
        <f t="shared" si="1316"/>
        <v>29</v>
      </c>
      <c r="AU3752">
        <f t="shared" si="1317"/>
        <v>0</v>
      </c>
      <c r="AV3752" s="9">
        <v>1</v>
      </c>
    </row>
    <row r="3753" spans="1:48" x14ac:dyDescent="0.35">
      <c r="A3753" t="s">
        <v>62</v>
      </c>
      <c r="B3753">
        <v>5</v>
      </c>
      <c r="C3753" t="s">
        <v>204</v>
      </c>
      <c r="D3753" t="s">
        <v>961</v>
      </c>
      <c r="E3753">
        <v>1</v>
      </c>
      <c r="F3753">
        <v>-2</v>
      </c>
      <c r="G3753">
        <v>-2</v>
      </c>
      <c r="H3753">
        <v>-1</v>
      </c>
      <c r="I3753">
        <v>-2</v>
      </c>
      <c r="J3753">
        <v>1</v>
      </c>
      <c r="K3753">
        <v>1</v>
      </c>
      <c r="L3753">
        <v>1</v>
      </c>
      <c r="M3753">
        <v>1</v>
      </c>
      <c r="N3753" t="s">
        <v>2661</v>
      </c>
      <c r="O3753" t="s">
        <v>2800</v>
      </c>
      <c r="P3753" t="s">
        <v>2808</v>
      </c>
      <c r="Q3753" t="s">
        <v>2813</v>
      </c>
      <c r="R3753">
        <v>1</v>
      </c>
      <c r="S3753" t="s">
        <v>202</v>
      </c>
      <c r="T3753" t="s">
        <v>202</v>
      </c>
      <c r="U3753" t="s">
        <v>202</v>
      </c>
      <c r="V3753">
        <f t="shared" si="1327"/>
        <v>1</v>
      </c>
      <c r="W3753">
        <f t="shared" si="1328"/>
        <v>0</v>
      </c>
      <c r="X3753">
        <f t="shared" si="1329"/>
        <v>0</v>
      </c>
      <c r="Y3753">
        <f t="shared" si="1330"/>
        <v>0</v>
      </c>
      <c r="Z3753">
        <f t="shared" si="1331"/>
        <v>0</v>
      </c>
      <c r="AA3753">
        <f t="shared" si="1332"/>
        <v>1</v>
      </c>
      <c r="AB3753">
        <f t="shared" si="1333"/>
        <v>1</v>
      </c>
      <c r="AC3753">
        <f t="shared" si="1334"/>
        <v>1</v>
      </c>
      <c r="AD3753">
        <f t="shared" si="1335"/>
        <v>1</v>
      </c>
      <c r="AE3753" s="4" t="s">
        <v>2828</v>
      </c>
      <c r="AF3753" s="9" t="s">
        <v>2829</v>
      </c>
      <c r="AG3753">
        <v>0</v>
      </c>
      <c r="AH3753">
        <v>0</v>
      </c>
      <c r="AI3753">
        <v>0</v>
      </c>
      <c r="AJ3753">
        <v>1</v>
      </c>
      <c r="AK3753" s="9" t="s">
        <v>2840</v>
      </c>
      <c r="AL3753">
        <f t="shared" si="1314"/>
        <v>0</v>
      </c>
      <c r="AM3753">
        <f>IF(AND(INDIRECT(AN3753)='Sample Select backend'!$C$2,INDIRECT(AO3753)=1,INDIRECT(AP3753)='Sample Select backend'!$F$2,INDIRECT(AQ3753)=1,INDIRECT(AR3753)='Sample Select backend'!$M$2),1,0)</f>
        <v>1</v>
      </c>
      <c r="AN3753" t="str">
        <f>_xlfn.CONCAT('Sample Select backend'!$C$4,ROW(AN3753))</f>
        <v>AE3753</v>
      </c>
      <c r="AO3753" s="9" t="str">
        <f>_xlfn.CONCAT('Sample Select backend'!$J$2,ROW(AO3753))</f>
        <v>AJ3753</v>
      </c>
      <c r="AP3753" t="str">
        <f>_xlfn.CONCAT('Sample Select backend'!$F$4,ROW(AP3753))</f>
        <v>AF3753</v>
      </c>
      <c r="AQ3753" t="str">
        <f>_xlfn.CONCAT('Sample Select backend'!$I$10,ROW(AQ3753))</f>
        <v>R3753</v>
      </c>
      <c r="AR3753" t="str">
        <f>_xlfn.CONCAT('Sample Select backend'!$M$4,ROW(AR3753))</f>
        <v>AK3753</v>
      </c>
      <c r="AS3753" t="str">
        <f t="shared" si="1315"/>
        <v>United Kingdom</v>
      </c>
      <c r="AT3753" s="9" t="str">
        <f t="shared" si="1316"/>
        <v>General</v>
      </c>
      <c r="AU3753">
        <f t="shared" si="1317"/>
        <v>0</v>
      </c>
      <c r="AV3753" s="9">
        <v>1</v>
      </c>
    </row>
    <row r="3754" spans="1:48" x14ac:dyDescent="0.35">
      <c r="A3754" t="s">
        <v>62</v>
      </c>
      <c r="B3754">
        <v>6</v>
      </c>
      <c r="C3754">
        <v>25</v>
      </c>
      <c r="D3754" t="s">
        <v>981</v>
      </c>
      <c r="E3754">
        <v>2</v>
      </c>
      <c r="F3754">
        <v>2</v>
      </c>
      <c r="G3754">
        <v>-2</v>
      </c>
      <c r="H3754">
        <v>-1</v>
      </c>
      <c r="I3754">
        <v>-2</v>
      </c>
      <c r="J3754">
        <v>1</v>
      </c>
      <c r="K3754">
        <v>2</v>
      </c>
      <c r="L3754">
        <v>-2</v>
      </c>
      <c r="M3754">
        <v>1</v>
      </c>
      <c r="N3754" t="s">
        <v>2661</v>
      </c>
      <c r="O3754" t="s">
        <v>2800</v>
      </c>
      <c r="P3754" t="s">
        <v>2808</v>
      </c>
      <c r="Q3754" t="s">
        <v>2813</v>
      </c>
      <c r="R3754">
        <v>1</v>
      </c>
      <c r="S3754" t="s">
        <v>202</v>
      </c>
      <c r="T3754" t="s">
        <v>202</v>
      </c>
      <c r="U3754" t="s">
        <v>202</v>
      </c>
      <c r="V3754">
        <f t="shared" si="1327"/>
        <v>1</v>
      </c>
      <c r="W3754">
        <f t="shared" si="1328"/>
        <v>1</v>
      </c>
      <c r="X3754">
        <f t="shared" si="1329"/>
        <v>0</v>
      </c>
      <c r="Y3754">
        <f t="shared" si="1330"/>
        <v>0</v>
      </c>
      <c r="Z3754">
        <f t="shared" si="1331"/>
        <v>0</v>
      </c>
      <c r="AA3754">
        <f t="shared" si="1332"/>
        <v>1</v>
      </c>
      <c r="AB3754">
        <f t="shared" si="1333"/>
        <v>1</v>
      </c>
      <c r="AC3754">
        <f t="shared" si="1334"/>
        <v>0</v>
      </c>
      <c r="AD3754">
        <f t="shared" si="1335"/>
        <v>1</v>
      </c>
      <c r="AE3754" s="4" t="s">
        <v>2828</v>
      </c>
      <c r="AF3754" s="9" t="s">
        <v>2829</v>
      </c>
      <c r="AG3754">
        <v>0</v>
      </c>
      <c r="AH3754">
        <v>0</v>
      </c>
      <c r="AI3754">
        <v>0</v>
      </c>
      <c r="AJ3754">
        <v>1</v>
      </c>
      <c r="AK3754" s="9" t="s">
        <v>2840</v>
      </c>
      <c r="AL3754">
        <f t="shared" si="1314"/>
        <v>0</v>
      </c>
      <c r="AM3754">
        <f>IF(AND(INDIRECT(AN3754)='Sample Select backend'!$C$2,INDIRECT(AO3754)=1,INDIRECT(AP3754)='Sample Select backend'!$F$2,INDIRECT(AQ3754)=1,INDIRECT(AR3754)='Sample Select backend'!$M$2),1,0)</f>
        <v>1</v>
      </c>
      <c r="AN3754" t="str">
        <f>_xlfn.CONCAT('Sample Select backend'!$C$4,ROW(AN3754))</f>
        <v>AE3754</v>
      </c>
      <c r="AO3754" s="9" t="str">
        <f>_xlfn.CONCAT('Sample Select backend'!$J$2,ROW(AO3754))</f>
        <v>AJ3754</v>
      </c>
      <c r="AP3754" t="str">
        <f>_xlfn.CONCAT('Sample Select backend'!$F$4,ROW(AP3754))</f>
        <v>AF3754</v>
      </c>
      <c r="AQ3754" t="str">
        <f>_xlfn.CONCAT('Sample Select backend'!$I$10,ROW(AQ3754))</f>
        <v>R3754</v>
      </c>
      <c r="AR3754" t="str">
        <f>_xlfn.CONCAT('Sample Select backend'!$M$4,ROW(AR3754))</f>
        <v>AK3754</v>
      </c>
      <c r="AS3754" t="str">
        <f t="shared" si="1315"/>
        <v>United Kingdom</v>
      </c>
      <c r="AT3754" s="9">
        <f t="shared" si="1316"/>
        <v>25</v>
      </c>
      <c r="AU3754">
        <f t="shared" si="1317"/>
        <v>0</v>
      </c>
      <c r="AV3754" s="9">
        <v>1</v>
      </c>
    </row>
    <row r="3755" spans="1:48" x14ac:dyDescent="0.35">
      <c r="A3755" t="s">
        <v>62</v>
      </c>
      <c r="B3755">
        <v>6</v>
      </c>
      <c r="C3755">
        <v>26</v>
      </c>
      <c r="D3755" t="s">
        <v>978</v>
      </c>
      <c r="E3755">
        <v>1</v>
      </c>
      <c r="F3755">
        <v>2</v>
      </c>
      <c r="G3755">
        <v>-2</v>
      </c>
      <c r="H3755">
        <v>-1</v>
      </c>
      <c r="I3755">
        <v>-2</v>
      </c>
      <c r="J3755">
        <v>2</v>
      </c>
      <c r="K3755">
        <v>2</v>
      </c>
      <c r="L3755">
        <v>-2</v>
      </c>
      <c r="M3755">
        <v>1</v>
      </c>
      <c r="N3755" t="s">
        <v>2661</v>
      </c>
      <c r="O3755" t="s">
        <v>2800</v>
      </c>
      <c r="P3755" t="s">
        <v>2808</v>
      </c>
      <c r="Q3755" t="s">
        <v>2813</v>
      </c>
      <c r="R3755">
        <v>1</v>
      </c>
      <c r="S3755" t="s">
        <v>202</v>
      </c>
      <c r="T3755" t="s">
        <v>202</v>
      </c>
      <c r="U3755" t="s">
        <v>202</v>
      </c>
      <c r="V3755">
        <f t="shared" si="1327"/>
        <v>1</v>
      </c>
      <c r="W3755">
        <f t="shared" si="1328"/>
        <v>1</v>
      </c>
      <c r="X3755">
        <f t="shared" si="1329"/>
        <v>0</v>
      </c>
      <c r="Y3755">
        <f t="shared" si="1330"/>
        <v>0</v>
      </c>
      <c r="Z3755">
        <f t="shared" si="1331"/>
        <v>0</v>
      </c>
      <c r="AA3755">
        <f t="shared" si="1332"/>
        <v>1</v>
      </c>
      <c r="AB3755">
        <f t="shared" si="1333"/>
        <v>1</v>
      </c>
      <c r="AC3755">
        <f t="shared" si="1334"/>
        <v>0</v>
      </c>
      <c r="AD3755">
        <f t="shared" si="1335"/>
        <v>1</v>
      </c>
      <c r="AE3755" s="4" t="s">
        <v>2828</v>
      </c>
      <c r="AF3755" s="9" t="s">
        <v>2829</v>
      </c>
      <c r="AG3755">
        <v>0</v>
      </c>
      <c r="AH3755">
        <v>0</v>
      </c>
      <c r="AI3755">
        <v>0</v>
      </c>
      <c r="AJ3755">
        <v>1</v>
      </c>
      <c r="AK3755" s="9" t="s">
        <v>2840</v>
      </c>
      <c r="AL3755">
        <f t="shared" si="1314"/>
        <v>0</v>
      </c>
      <c r="AM3755">
        <f>IF(AND(INDIRECT(AN3755)='Sample Select backend'!$C$2,INDIRECT(AO3755)=1,INDIRECT(AP3755)='Sample Select backend'!$F$2,INDIRECT(AQ3755)=1,INDIRECT(AR3755)='Sample Select backend'!$M$2),1,0)</f>
        <v>1</v>
      </c>
      <c r="AN3755" t="str">
        <f>_xlfn.CONCAT('Sample Select backend'!$C$4,ROW(AN3755))</f>
        <v>AE3755</v>
      </c>
      <c r="AO3755" s="9" t="str">
        <f>_xlfn.CONCAT('Sample Select backend'!$J$2,ROW(AO3755))</f>
        <v>AJ3755</v>
      </c>
      <c r="AP3755" t="str">
        <f>_xlfn.CONCAT('Sample Select backend'!$F$4,ROW(AP3755))</f>
        <v>AF3755</v>
      </c>
      <c r="AQ3755" t="str">
        <f>_xlfn.CONCAT('Sample Select backend'!$I$10,ROW(AQ3755))</f>
        <v>R3755</v>
      </c>
      <c r="AR3755" t="str">
        <f>_xlfn.CONCAT('Sample Select backend'!$M$4,ROW(AR3755))</f>
        <v>AK3755</v>
      </c>
      <c r="AS3755" t="str">
        <f t="shared" si="1315"/>
        <v>United Kingdom</v>
      </c>
      <c r="AT3755" s="9">
        <f t="shared" si="1316"/>
        <v>26</v>
      </c>
      <c r="AU3755">
        <f t="shared" si="1317"/>
        <v>0</v>
      </c>
      <c r="AV3755" s="9">
        <v>1</v>
      </c>
    </row>
    <row r="3756" spans="1:48" x14ac:dyDescent="0.35">
      <c r="A3756" t="s">
        <v>62</v>
      </c>
      <c r="B3756">
        <v>1</v>
      </c>
      <c r="C3756" t="s">
        <v>206</v>
      </c>
      <c r="D3756" t="s">
        <v>970</v>
      </c>
      <c r="E3756">
        <v>2</v>
      </c>
      <c r="F3756">
        <v>2</v>
      </c>
      <c r="G3756">
        <v>-2</v>
      </c>
      <c r="H3756">
        <v>-1</v>
      </c>
      <c r="I3756">
        <v>-2</v>
      </c>
      <c r="J3756">
        <v>2</v>
      </c>
      <c r="K3756">
        <v>2</v>
      </c>
      <c r="M3756">
        <v>1</v>
      </c>
      <c r="N3756" t="s">
        <v>2661</v>
      </c>
      <c r="O3756" t="s">
        <v>2800</v>
      </c>
      <c r="P3756" t="s">
        <v>2808</v>
      </c>
      <c r="Q3756" t="s">
        <v>2813</v>
      </c>
      <c r="R3756">
        <v>1</v>
      </c>
      <c r="S3756" t="s">
        <v>202</v>
      </c>
      <c r="T3756" t="s">
        <v>202</v>
      </c>
      <c r="U3756" t="s">
        <v>202</v>
      </c>
      <c r="V3756">
        <f t="shared" si="1327"/>
        <v>1</v>
      </c>
      <c r="W3756">
        <f t="shared" si="1328"/>
        <v>1</v>
      </c>
      <c r="X3756">
        <f t="shared" si="1329"/>
        <v>0</v>
      </c>
      <c r="Y3756">
        <f t="shared" si="1330"/>
        <v>0</v>
      </c>
      <c r="Z3756">
        <f t="shared" si="1331"/>
        <v>0</v>
      </c>
      <c r="AA3756">
        <f t="shared" si="1332"/>
        <v>1</v>
      </c>
      <c r="AB3756">
        <f t="shared" si="1333"/>
        <v>1</v>
      </c>
      <c r="AC3756">
        <f t="shared" si="1334"/>
        <v>-1</v>
      </c>
      <c r="AD3756">
        <f t="shared" si="1335"/>
        <v>1</v>
      </c>
      <c r="AE3756" s="4" t="s">
        <v>2828</v>
      </c>
      <c r="AF3756" s="9" t="s">
        <v>2829</v>
      </c>
      <c r="AG3756">
        <v>0</v>
      </c>
      <c r="AH3756">
        <v>0</v>
      </c>
      <c r="AI3756">
        <v>0</v>
      </c>
      <c r="AJ3756">
        <v>1</v>
      </c>
      <c r="AK3756" s="9" t="s">
        <v>2840</v>
      </c>
      <c r="AL3756">
        <f t="shared" si="1314"/>
        <v>0</v>
      </c>
      <c r="AM3756">
        <f>IF(AND(INDIRECT(AN3756)='Sample Select backend'!$C$2,INDIRECT(AO3756)=1,INDIRECT(AP3756)='Sample Select backend'!$F$2,INDIRECT(AQ3756)=1,INDIRECT(AR3756)='Sample Select backend'!$M$2),1,0)</f>
        <v>1</v>
      </c>
      <c r="AN3756" t="str">
        <f>_xlfn.CONCAT('Sample Select backend'!$C$4,ROW(AN3756))</f>
        <v>AE3756</v>
      </c>
      <c r="AO3756" s="9" t="str">
        <f>_xlfn.CONCAT('Sample Select backend'!$J$2,ROW(AO3756))</f>
        <v>AJ3756</v>
      </c>
      <c r="AP3756" t="str">
        <f>_xlfn.CONCAT('Sample Select backend'!$F$4,ROW(AP3756))</f>
        <v>AF3756</v>
      </c>
      <c r="AQ3756" t="str">
        <f>_xlfn.CONCAT('Sample Select backend'!$I$10,ROW(AQ3756))</f>
        <v>R3756</v>
      </c>
      <c r="AR3756" t="str">
        <f>_xlfn.CONCAT('Sample Select backend'!$M$4,ROW(AR3756))</f>
        <v>AK3756</v>
      </c>
      <c r="AS3756" t="str">
        <f t="shared" si="1315"/>
        <v>United Kingdom</v>
      </c>
      <c r="AT3756" s="9" t="str">
        <f t="shared" si="1316"/>
        <v>Tax exemption/waiver/suspension</v>
      </c>
      <c r="AU3756">
        <f t="shared" si="1317"/>
        <v>0</v>
      </c>
      <c r="AV3756" s="9">
        <v>1</v>
      </c>
    </row>
    <row r="3757" spans="1:48" x14ac:dyDescent="0.35">
      <c r="A3757" t="s">
        <v>62</v>
      </c>
      <c r="B3757">
        <v>7</v>
      </c>
      <c r="C3757">
        <v>31</v>
      </c>
      <c r="D3757" t="s">
        <v>964</v>
      </c>
      <c r="E3757">
        <v>2</v>
      </c>
      <c r="F3757">
        <v>2</v>
      </c>
      <c r="G3757">
        <v>2</v>
      </c>
      <c r="H3757">
        <v>-1</v>
      </c>
      <c r="I3757">
        <v>2</v>
      </c>
      <c r="J3757">
        <v>2</v>
      </c>
      <c r="K3757">
        <v>2</v>
      </c>
      <c r="L3757">
        <v>2</v>
      </c>
      <c r="M3757">
        <v>1</v>
      </c>
      <c r="N3757" t="s">
        <v>2661</v>
      </c>
      <c r="O3757" t="s">
        <v>2800</v>
      </c>
      <c r="P3757" t="s">
        <v>2808</v>
      </c>
      <c r="Q3757" t="s">
        <v>2813</v>
      </c>
      <c r="R3757">
        <v>1</v>
      </c>
      <c r="S3757" t="s">
        <v>202</v>
      </c>
      <c r="T3757" t="s">
        <v>202</v>
      </c>
      <c r="U3757" t="s">
        <v>202</v>
      </c>
      <c r="V3757">
        <f t="shared" si="1327"/>
        <v>1</v>
      </c>
      <c r="W3757">
        <f t="shared" si="1328"/>
        <v>1</v>
      </c>
      <c r="X3757">
        <f t="shared" si="1329"/>
        <v>1</v>
      </c>
      <c r="Y3757">
        <f t="shared" si="1330"/>
        <v>0</v>
      </c>
      <c r="Z3757">
        <f t="shared" si="1331"/>
        <v>1</v>
      </c>
      <c r="AA3757">
        <f t="shared" si="1332"/>
        <v>1</v>
      </c>
      <c r="AB3757">
        <f t="shared" si="1333"/>
        <v>1</v>
      </c>
      <c r="AC3757">
        <f t="shared" si="1334"/>
        <v>1</v>
      </c>
      <c r="AD3757">
        <f t="shared" si="1335"/>
        <v>1</v>
      </c>
      <c r="AE3757" s="4" t="s">
        <v>2828</v>
      </c>
      <c r="AF3757" s="9" t="s">
        <v>2829</v>
      </c>
      <c r="AG3757">
        <v>0</v>
      </c>
      <c r="AH3757">
        <v>0</v>
      </c>
      <c r="AI3757">
        <v>0</v>
      </c>
      <c r="AJ3757">
        <v>1</v>
      </c>
      <c r="AK3757" s="9" t="s">
        <v>2840</v>
      </c>
      <c r="AL3757">
        <f t="shared" si="1314"/>
        <v>0</v>
      </c>
      <c r="AM3757">
        <f>IF(AND(INDIRECT(AN3757)='Sample Select backend'!$C$2,INDIRECT(AO3757)=1,INDIRECT(AP3757)='Sample Select backend'!$F$2,INDIRECT(AQ3757)=1,INDIRECT(AR3757)='Sample Select backend'!$M$2),1,0)</f>
        <v>1</v>
      </c>
      <c r="AN3757" t="str">
        <f>_xlfn.CONCAT('Sample Select backend'!$C$4,ROW(AN3757))</f>
        <v>AE3757</v>
      </c>
      <c r="AO3757" s="9" t="str">
        <f>_xlfn.CONCAT('Sample Select backend'!$J$2,ROW(AO3757))</f>
        <v>AJ3757</v>
      </c>
      <c r="AP3757" t="str">
        <f>_xlfn.CONCAT('Sample Select backend'!$F$4,ROW(AP3757))</f>
        <v>AF3757</v>
      </c>
      <c r="AQ3757" t="str">
        <f>_xlfn.CONCAT('Sample Select backend'!$I$10,ROW(AQ3757))</f>
        <v>R3757</v>
      </c>
      <c r="AR3757" t="str">
        <f>_xlfn.CONCAT('Sample Select backend'!$M$4,ROW(AR3757))</f>
        <v>AK3757</v>
      </c>
      <c r="AS3757" t="str">
        <f t="shared" si="1315"/>
        <v>United Kingdom</v>
      </c>
      <c r="AT3757" s="9">
        <f t="shared" si="1316"/>
        <v>31</v>
      </c>
      <c r="AU3757">
        <f t="shared" si="1317"/>
        <v>0</v>
      </c>
      <c r="AV3757" s="9">
        <v>0</v>
      </c>
    </row>
    <row r="3758" spans="1:48" x14ac:dyDescent="0.35">
      <c r="A3758" t="s">
        <v>62</v>
      </c>
      <c r="B3758">
        <v>2</v>
      </c>
      <c r="C3758">
        <v>14</v>
      </c>
      <c r="D3758" t="s">
        <v>969</v>
      </c>
      <c r="E3758">
        <v>-2</v>
      </c>
      <c r="F3758">
        <v>2</v>
      </c>
      <c r="G3758">
        <v>2</v>
      </c>
      <c r="H3758">
        <v>2</v>
      </c>
      <c r="I3758">
        <v>2</v>
      </c>
      <c r="J3758">
        <v>2</v>
      </c>
      <c r="K3758">
        <v>1</v>
      </c>
      <c r="L3758">
        <v>2</v>
      </c>
      <c r="M3758">
        <v>1</v>
      </c>
      <c r="N3758" t="s">
        <v>2661</v>
      </c>
      <c r="O3758" t="s">
        <v>2800</v>
      </c>
      <c r="P3758" t="s">
        <v>2808</v>
      </c>
      <c r="Q3758" t="s">
        <v>2813</v>
      </c>
      <c r="R3758">
        <v>1</v>
      </c>
      <c r="S3758" t="s">
        <v>202</v>
      </c>
      <c r="T3758" t="s">
        <v>202</v>
      </c>
      <c r="U3758" t="s">
        <v>202</v>
      </c>
      <c r="V3758">
        <f t="shared" si="1327"/>
        <v>0</v>
      </c>
      <c r="W3758">
        <f t="shared" si="1328"/>
        <v>1</v>
      </c>
      <c r="X3758">
        <f t="shared" si="1329"/>
        <v>1</v>
      </c>
      <c r="Y3758">
        <f t="shared" si="1330"/>
        <v>1</v>
      </c>
      <c r="Z3758">
        <f t="shared" si="1331"/>
        <v>1</v>
      </c>
      <c r="AA3758">
        <f t="shared" si="1332"/>
        <v>1</v>
      </c>
      <c r="AB3758">
        <f t="shared" si="1333"/>
        <v>1</v>
      </c>
      <c r="AC3758">
        <f t="shared" si="1334"/>
        <v>1</v>
      </c>
      <c r="AD3758">
        <f t="shared" si="1335"/>
        <v>1</v>
      </c>
      <c r="AE3758" s="4" t="s">
        <v>2828</v>
      </c>
      <c r="AF3758" s="9" t="s">
        <v>2829</v>
      </c>
      <c r="AG3758">
        <v>0</v>
      </c>
      <c r="AH3758">
        <v>0</v>
      </c>
      <c r="AI3758">
        <v>0</v>
      </c>
      <c r="AJ3758">
        <v>1</v>
      </c>
      <c r="AK3758" s="9" t="s">
        <v>2840</v>
      </c>
      <c r="AL3758">
        <f t="shared" si="1314"/>
        <v>0</v>
      </c>
      <c r="AM3758">
        <f>IF(AND(INDIRECT(AN3758)='Sample Select backend'!$C$2,INDIRECT(AO3758)=1,INDIRECT(AP3758)='Sample Select backend'!$F$2,INDIRECT(AQ3758)=1,INDIRECT(AR3758)='Sample Select backend'!$M$2),1,0)</f>
        <v>1</v>
      </c>
      <c r="AN3758" t="str">
        <f>_xlfn.CONCAT('Sample Select backend'!$C$4,ROW(AN3758))</f>
        <v>AE3758</v>
      </c>
      <c r="AO3758" s="9" t="str">
        <f>_xlfn.CONCAT('Sample Select backend'!$J$2,ROW(AO3758))</f>
        <v>AJ3758</v>
      </c>
      <c r="AP3758" t="str">
        <f>_xlfn.CONCAT('Sample Select backend'!$F$4,ROW(AP3758))</f>
        <v>AF3758</v>
      </c>
      <c r="AQ3758" t="str">
        <f>_xlfn.CONCAT('Sample Select backend'!$I$10,ROW(AQ3758))</f>
        <v>R3758</v>
      </c>
      <c r="AR3758" t="str">
        <f>_xlfn.CONCAT('Sample Select backend'!$M$4,ROW(AR3758))</f>
        <v>AK3758</v>
      </c>
      <c r="AS3758" t="str">
        <f t="shared" si="1315"/>
        <v>United Kingdom</v>
      </c>
      <c r="AT3758" s="9">
        <f t="shared" si="1316"/>
        <v>14</v>
      </c>
      <c r="AU3758">
        <f t="shared" si="1317"/>
        <v>0</v>
      </c>
      <c r="AV3758" s="9">
        <v>1</v>
      </c>
    </row>
    <row r="3759" spans="1:48" x14ac:dyDescent="0.35">
      <c r="A3759" t="s">
        <v>62</v>
      </c>
      <c r="B3759" s="9" t="s">
        <v>201</v>
      </c>
      <c r="C3759" t="s">
        <v>202</v>
      </c>
      <c r="D3759" t="s">
        <v>982</v>
      </c>
      <c r="N3759" t="s">
        <v>2661</v>
      </c>
      <c r="O3759" t="s">
        <v>2800</v>
      </c>
      <c r="P3759" t="s">
        <v>2808</v>
      </c>
      <c r="Q3759" t="s">
        <v>2813</v>
      </c>
      <c r="R3759">
        <v>1</v>
      </c>
      <c r="S3759" t="s">
        <v>202</v>
      </c>
      <c r="T3759" t="s">
        <v>202</v>
      </c>
      <c r="U3759" t="s">
        <v>202</v>
      </c>
      <c r="V3759">
        <f t="shared" si="1327"/>
        <v>-1</v>
      </c>
      <c r="W3759">
        <f t="shared" si="1328"/>
        <v>-1</v>
      </c>
      <c r="X3759">
        <f t="shared" si="1329"/>
        <v>-1</v>
      </c>
      <c r="Y3759">
        <f t="shared" si="1330"/>
        <v>-1</v>
      </c>
      <c r="Z3759">
        <f t="shared" si="1331"/>
        <v>-1</v>
      </c>
      <c r="AA3759">
        <f t="shared" si="1332"/>
        <v>-1</v>
      </c>
      <c r="AB3759">
        <f t="shared" si="1333"/>
        <v>-1</v>
      </c>
      <c r="AC3759">
        <f t="shared" si="1334"/>
        <v>-1</v>
      </c>
      <c r="AD3759">
        <f t="shared" si="1335"/>
        <v>-1</v>
      </c>
      <c r="AE3759" s="4" t="s">
        <v>2828</v>
      </c>
      <c r="AF3759" s="9" t="s">
        <v>2829</v>
      </c>
      <c r="AG3759">
        <v>0</v>
      </c>
      <c r="AH3759">
        <v>0</v>
      </c>
      <c r="AI3759">
        <v>0</v>
      </c>
      <c r="AJ3759">
        <v>1</v>
      </c>
      <c r="AK3759" s="9" t="s">
        <v>2840</v>
      </c>
      <c r="AL3759">
        <f t="shared" si="1314"/>
        <v>1</v>
      </c>
      <c r="AM3759">
        <f>IF(AND(INDIRECT(AN3759)='Sample Select backend'!$C$2,INDIRECT(AO3759)=1,INDIRECT(AP3759)='Sample Select backend'!$F$2,INDIRECT(AQ3759)=1,INDIRECT(AR3759)='Sample Select backend'!$M$2),1,0)</f>
        <v>1</v>
      </c>
      <c r="AN3759" t="str">
        <f>_xlfn.CONCAT('Sample Select backend'!$C$4,ROW(AN3759))</f>
        <v>AE3759</v>
      </c>
      <c r="AO3759" s="9" t="str">
        <f>_xlfn.CONCAT('Sample Select backend'!$J$2,ROW(AO3759))</f>
        <v>AJ3759</v>
      </c>
      <c r="AP3759" t="str">
        <f>_xlfn.CONCAT('Sample Select backend'!$F$4,ROW(AP3759))</f>
        <v>AF3759</v>
      </c>
      <c r="AQ3759" t="str">
        <f>_xlfn.CONCAT('Sample Select backend'!$I$10,ROW(AQ3759))</f>
        <v>R3759</v>
      </c>
      <c r="AR3759" t="str">
        <f>_xlfn.CONCAT('Sample Select backend'!$M$4,ROW(AR3759))</f>
        <v>AK3759</v>
      </c>
      <c r="AS3759" t="str">
        <f t="shared" si="1315"/>
        <v>United Kingdom</v>
      </c>
      <c r="AT3759" s="9" t="str">
        <f t="shared" si="1316"/>
        <v>Other</v>
      </c>
      <c r="AU3759">
        <f t="shared" si="1317"/>
        <v>0</v>
      </c>
      <c r="AV3759" s="9">
        <v>1</v>
      </c>
    </row>
    <row r="3760" spans="1:48" x14ac:dyDescent="0.35">
      <c r="A3760" t="s">
        <v>62</v>
      </c>
      <c r="B3760">
        <v>1</v>
      </c>
      <c r="C3760">
        <v>6</v>
      </c>
      <c r="D3760" t="s">
        <v>973</v>
      </c>
      <c r="E3760">
        <v>2</v>
      </c>
      <c r="F3760">
        <v>2</v>
      </c>
      <c r="G3760">
        <v>2</v>
      </c>
      <c r="H3760">
        <v>2</v>
      </c>
      <c r="I3760">
        <v>2</v>
      </c>
      <c r="J3760">
        <v>2</v>
      </c>
      <c r="K3760">
        <v>1</v>
      </c>
      <c r="L3760">
        <v>2</v>
      </c>
      <c r="M3760">
        <v>1</v>
      </c>
      <c r="N3760" t="s">
        <v>2661</v>
      </c>
      <c r="O3760" t="s">
        <v>2800</v>
      </c>
      <c r="P3760" t="s">
        <v>2808</v>
      </c>
      <c r="Q3760" t="s">
        <v>2813</v>
      </c>
      <c r="R3760">
        <v>1</v>
      </c>
      <c r="S3760" t="s">
        <v>202</v>
      </c>
      <c r="T3760" t="s">
        <v>202</v>
      </c>
      <c r="U3760" t="s">
        <v>202</v>
      </c>
      <c r="V3760">
        <f t="shared" si="1327"/>
        <v>1</v>
      </c>
      <c r="W3760">
        <f t="shared" si="1328"/>
        <v>1</v>
      </c>
      <c r="X3760">
        <f t="shared" si="1329"/>
        <v>1</v>
      </c>
      <c r="Y3760">
        <f t="shared" si="1330"/>
        <v>1</v>
      </c>
      <c r="Z3760">
        <f t="shared" si="1331"/>
        <v>1</v>
      </c>
      <c r="AA3760">
        <f t="shared" si="1332"/>
        <v>1</v>
      </c>
      <c r="AB3760">
        <f t="shared" si="1333"/>
        <v>1</v>
      </c>
      <c r="AC3760">
        <f t="shared" si="1334"/>
        <v>1</v>
      </c>
      <c r="AD3760">
        <f t="shared" si="1335"/>
        <v>1</v>
      </c>
      <c r="AE3760" s="4" t="s">
        <v>2828</v>
      </c>
      <c r="AF3760" s="9" t="s">
        <v>2829</v>
      </c>
      <c r="AG3760">
        <v>0</v>
      </c>
      <c r="AH3760">
        <v>0</v>
      </c>
      <c r="AI3760">
        <v>0</v>
      </c>
      <c r="AJ3760">
        <v>1</v>
      </c>
      <c r="AK3760" s="9" t="s">
        <v>2840</v>
      </c>
      <c r="AL3760">
        <f t="shared" si="1314"/>
        <v>0</v>
      </c>
      <c r="AM3760">
        <f>IF(AND(INDIRECT(AN3760)='Sample Select backend'!$C$2,INDIRECT(AO3760)=1,INDIRECT(AP3760)='Sample Select backend'!$F$2,INDIRECT(AQ3760)=1,INDIRECT(AR3760)='Sample Select backend'!$M$2),1,0)</f>
        <v>1</v>
      </c>
      <c r="AN3760" t="str">
        <f>_xlfn.CONCAT('Sample Select backend'!$C$4,ROW(AN3760))</f>
        <v>AE3760</v>
      </c>
      <c r="AO3760" s="9" t="str">
        <f>_xlfn.CONCAT('Sample Select backend'!$J$2,ROW(AO3760))</f>
        <v>AJ3760</v>
      </c>
      <c r="AP3760" t="str">
        <f>_xlfn.CONCAT('Sample Select backend'!$F$4,ROW(AP3760))</f>
        <v>AF3760</v>
      </c>
      <c r="AQ3760" t="str">
        <f>_xlfn.CONCAT('Sample Select backend'!$I$10,ROW(AQ3760))</f>
        <v>R3760</v>
      </c>
      <c r="AR3760" t="str">
        <f>_xlfn.CONCAT('Sample Select backend'!$M$4,ROW(AR3760))</f>
        <v>AK3760</v>
      </c>
      <c r="AS3760" t="str">
        <f t="shared" si="1315"/>
        <v>United Kingdom</v>
      </c>
      <c r="AT3760" s="9">
        <f t="shared" si="1316"/>
        <v>6</v>
      </c>
      <c r="AU3760">
        <f t="shared" si="1317"/>
        <v>0</v>
      </c>
      <c r="AV3760" s="9">
        <v>1</v>
      </c>
    </row>
    <row r="3761" spans="1:48" x14ac:dyDescent="0.35">
      <c r="A3761" t="s">
        <v>62</v>
      </c>
      <c r="B3761">
        <v>3</v>
      </c>
      <c r="C3761" t="s">
        <v>206</v>
      </c>
      <c r="D3761" t="s">
        <v>980</v>
      </c>
      <c r="E3761">
        <v>2</v>
      </c>
      <c r="F3761">
        <v>2</v>
      </c>
      <c r="G3761">
        <v>-2</v>
      </c>
      <c r="H3761">
        <v>-1</v>
      </c>
      <c r="I3761">
        <v>-2</v>
      </c>
      <c r="J3761">
        <v>2</v>
      </c>
      <c r="K3761">
        <v>-2</v>
      </c>
      <c r="M3761">
        <v>1</v>
      </c>
      <c r="N3761" t="s">
        <v>2661</v>
      </c>
      <c r="O3761" t="s">
        <v>2800</v>
      </c>
      <c r="P3761" t="s">
        <v>2808</v>
      </c>
      <c r="Q3761" t="s">
        <v>2813</v>
      </c>
      <c r="R3761">
        <v>1</v>
      </c>
      <c r="S3761" t="s">
        <v>202</v>
      </c>
      <c r="T3761" t="s">
        <v>202</v>
      </c>
      <c r="U3761" t="s">
        <v>202</v>
      </c>
      <c r="V3761">
        <f t="shared" si="1327"/>
        <v>1</v>
      </c>
      <c r="W3761">
        <f t="shared" si="1328"/>
        <v>1</v>
      </c>
      <c r="X3761">
        <f t="shared" si="1329"/>
        <v>0</v>
      </c>
      <c r="Y3761">
        <f t="shared" si="1330"/>
        <v>0</v>
      </c>
      <c r="Z3761">
        <f t="shared" si="1331"/>
        <v>0</v>
      </c>
      <c r="AA3761">
        <f t="shared" si="1332"/>
        <v>1</v>
      </c>
      <c r="AB3761">
        <f t="shared" si="1333"/>
        <v>0</v>
      </c>
      <c r="AC3761">
        <f t="shared" si="1334"/>
        <v>-1</v>
      </c>
      <c r="AD3761">
        <f t="shared" si="1335"/>
        <v>1</v>
      </c>
      <c r="AE3761" s="4" t="s">
        <v>2828</v>
      </c>
      <c r="AF3761" s="9" t="s">
        <v>2829</v>
      </c>
      <c r="AG3761">
        <v>0</v>
      </c>
      <c r="AH3761">
        <v>0</v>
      </c>
      <c r="AI3761">
        <v>0</v>
      </c>
      <c r="AJ3761">
        <v>1</v>
      </c>
      <c r="AK3761" s="9" t="s">
        <v>2840</v>
      </c>
      <c r="AL3761">
        <f t="shared" si="1314"/>
        <v>0</v>
      </c>
      <c r="AM3761">
        <f>IF(AND(INDIRECT(AN3761)='Sample Select backend'!$C$2,INDIRECT(AO3761)=1,INDIRECT(AP3761)='Sample Select backend'!$F$2,INDIRECT(AQ3761)=1,INDIRECT(AR3761)='Sample Select backend'!$M$2),1,0)</f>
        <v>1</v>
      </c>
      <c r="AN3761" t="str">
        <f>_xlfn.CONCAT('Sample Select backend'!$C$4,ROW(AN3761))</f>
        <v>AE3761</v>
      </c>
      <c r="AO3761" s="9" t="str">
        <f>_xlfn.CONCAT('Sample Select backend'!$J$2,ROW(AO3761))</f>
        <v>AJ3761</v>
      </c>
      <c r="AP3761" t="str">
        <f>_xlfn.CONCAT('Sample Select backend'!$F$4,ROW(AP3761))</f>
        <v>AF3761</v>
      </c>
      <c r="AQ3761" t="str">
        <f>_xlfn.CONCAT('Sample Select backend'!$I$10,ROW(AQ3761))</f>
        <v>R3761</v>
      </c>
      <c r="AR3761" t="str">
        <f>_xlfn.CONCAT('Sample Select backend'!$M$4,ROW(AR3761))</f>
        <v>AK3761</v>
      </c>
      <c r="AS3761" t="str">
        <f t="shared" si="1315"/>
        <v>United Kingdom</v>
      </c>
      <c r="AT3761" s="9" t="str">
        <f t="shared" si="1316"/>
        <v>Tax exemption/waiver/suspension</v>
      </c>
      <c r="AU3761">
        <f t="shared" si="1317"/>
        <v>0</v>
      </c>
      <c r="AV3761" s="9">
        <v>1</v>
      </c>
    </row>
    <row r="3762" spans="1:48" x14ac:dyDescent="0.35">
      <c r="A3762" t="s">
        <v>62</v>
      </c>
      <c r="B3762">
        <v>3</v>
      </c>
      <c r="C3762" t="s">
        <v>206</v>
      </c>
      <c r="D3762" t="s">
        <v>977</v>
      </c>
      <c r="E3762">
        <v>2</v>
      </c>
      <c r="F3762">
        <v>2</v>
      </c>
      <c r="G3762">
        <v>-2</v>
      </c>
      <c r="H3762">
        <v>-1</v>
      </c>
      <c r="I3762">
        <v>-2</v>
      </c>
      <c r="J3762">
        <v>2</v>
      </c>
      <c r="K3762">
        <v>-2</v>
      </c>
      <c r="M3762">
        <v>1</v>
      </c>
      <c r="N3762" t="s">
        <v>2661</v>
      </c>
      <c r="O3762" t="s">
        <v>2800</v>
      </c>
      <c r="P3762" t="s">
        <v>2808</v>
      </c>
      <c r="Q3762" t="s">
        <v>2813</v>
      </c>
      <c r="R3762">
        <v>1</v>
      </c>
      <c r="S3762" t="s">
        <v>202</v>
      </c>
      <c r="T3762" t="s">
        <v>202</v>
      </c>
      <c r="U3762" t="s">
        <v>202</v>
      </c>
      <c r="V3762">
        <f t="shared" si="1327"/>
        <v>1</v>
      </c>
      <c r="W3762">
        <f t="shared" si="1328"/>
        <v>1</v>
      </c>
      <c r="X3762">
        <f t="shared" si="1329"/>
        <v>0</v>
      </c>
      <c r="Y3762">
        <f t="shared" si="1330"/>
        <v>0</v>
      </c>
      <c r="Z3762">
        <f t="shared" si="1331"/>
        <v>0</v>
      </c>
      <c r="AA3762">
        <f t="shared" si="1332"/>
        <v>1</v>
      </c>
      <c r="AB3762">
        <f t="shared" si="1333"/>
        <v>0</v>
      </c>
      <c r="AC3762">
        <f t="shared" si="1334"/>
        <v>-1</v>
      </c>
      <c r="AD3762">
        <f t="shared" si="1335"/>
        <v>1</v>
      </c>
      <c r="AE3762" s="4" t="s">
        <v>2828</v>
      </c>
      <c r="AF3762" s="9" t="s">
        <v>2829</v>
      </c>
      <c r="AG3762">
        <v>0</v>
      </c>
      <c r="AH3762">
        <v>0</v>
      </c>
      <c r="AI3762">
        <v>0</v>
      </c>
      <c r="AJ3762">
        <v>1</v>
      </c>
      <c r="AK3762" s="9" t="s">
        <v>2840</v>
      </c>
      <c r="AL3762">
        <f t="shared" si="1314"/>
        <v>0</v>
      </c>
      <c r="AM3762">
        <f>IF(AND(INDIRECT(AN3762)='Sample Select backend'!$C$2,INDIRECT(AO3762)=1,INDIRECT(AP3762)='Sample Select backend'!$F$2,INDIRECT(AQ3762)=1,INDIRECT(AR3762)='Sample Select backend'!$M$2),1,0)</f>
        <v>1</v>
      </c>
      <c r="AN3762" t="str">
        <f>_xlfn.CONCAT('Sample Select backend'!$C$4,ROW(AN3762))</f>
        <v>AE3762</v>
      </c>
      <c r="AO3762" s="9" t="str">
        <f>_xlfn.CONCAT('Sample Select backend'!$J$2,ROW(AO3762))</f>
        <v>AJ3762</v>
      </c>
      <c r="AP3762" t="str">
        <f>_xlfn.CONCAT('Sample Select backend'!$F$4,ROW(AP3762))</f>
        <v>AF3762</v>
      </c>
      <c r="AQ3762" t="str">
        <f>_xlfn.CONCAT('Sample Select backend'!$I$10,ROW(AQ3762))</f>
        <v>R3762</v>
      </c>
      <c r="AR3762" t="str">
        <f>_xlfn.CONCAT('Sample Select backend'!$M$4,ROW(AR3762))</f>
        <v>AK3762</v>
      </c>
      <c r="AS3762" t="str">
        <f t="shared" si="1315"/>
        <v>United Kingdom</v>
      </c>
      <c r="AT3762" s="9" t="str">
        <f t="shared" si="1316"/>
        <v>Tax exemption/waiver/suspension</v>
      </c>
      <c r="AU3762">
        <f t="shared" si="1317"/>
        <v>0</v>
      </c>
      <c r="AV3762" s="9">
        <v>1</v>
      </c>
    </row>
    <row r="3763" spans="1:48" x14ac:dyDescent="0.35">
      <c r="A3763" t="s">
        <v>62</v>
      </c>
      <c r="B3763">
        <v>1</v>
      </c>
      <c r="C3763" t="s">
        <v>206</v>
      </c>
      <c r="D3763" t="s">
        <v>965</v>
      </c>
      <c r="E3763">
        <v>2</v>
      </c>
      <c r="F3763">
        <v>2</v>
      </c>
      <c r="G3763">
        <v>-2</v>
      </c>
      <c r="H3763">
        <v>-1</v>
      </c>
      <c r="I3763">
        <v>-2</v>
      </c>
      <c r="J3763">
        <v>2</v>
      </c>
      <c r="K3763">
        <v>2</v>
      </c>
      <c r="M3763">
        <v>1</v>
      </c>
      <c r="N3763" t="s">
        <v>2661</v>
      </c>
      <c r="O3763" t="s">
        <v>2800</v>
      </c>
      <c r="P3763" t="s">
        <v>2808</v>
      </c>
      <c r="Q3763" t="s">
        <v>2813</v>
      </c>
      <c r="R3763">
        <v>1</v>
      </c>
      <c r="S3763" t="s">
        <v>202</v>
      </c>
      <c r="T3763" t="s">
        <v>202</v>
      </c>
      <c r="U3763" t="s">
        <v>202</v>
      </c>
      <c r="V3763">
        <f t="shared" si="1327"/>
        <v>1</v>
      </c>
      <c r="W3763">
        <f t="shared" si="1328"/>
        <v>1</v>
      </c>
      <c r="X3763">
        <f t="shared" si="1329"/>
        <v>0</v>
      </c>
      <c r="Y3763">
        <f t="shared" si="1330"/>
        <v>0</v>
      </c>
      <c r="Z3763">
        <f t="shared" si="1331"/>
        <v>0</v>
      </c>
      <c r="AA3763">
        <f t="shared" si="1332"/>
        <v>1</v>
      </c>
      <c r="AB3763">
        <f t="shared" si="1333"/>
        <v>1</v>
      </c>
      <c r="AC3763">
        <f t="shared" si="1334"/>
        <v>-1</v>
      </c>
      <c r="AD3763">
        <f t="shared" si="1335"/>
        <v>1</v>
      </c>
      <c r="AE3763" s="4" t="s">
        <v>2828</v>
      </c>
      <c r="AF3763" s="9" t="s">
        <v>2829</v>
      </c>
      <c r="AG3763">
        <v>0</v>
      </c>
      <c r="AH3763">
        <v>0</v>
      </c>
      <c r="AI3763">
        <v>0</v>
      </c>
      <c r="AJ3763">
        <v>1</v>
      </c>
      <c r="AK3763" s="9" t="s">
        <v>2840</v>
      </c>
      <c r="AL3763">
        <f t="shared" si="1314"/>
        <v>0</v>
      </c>
      <c r="AM3763">
        <f>IF(AND(INDIRECT(AN3763)='Sample Select backend'!$C$2,INDIRECT(AO3763)=1,INDIRECT(AP3763)='Sample Select backend'!$F$2,INDIRECT(AQ3763)=1,INDIRECT(AR3763)='Sample Select backend'!$M$2),1,0)</f>
        <v>1</v>
      </c>
      <c r="AN3763" t="str">
        <f>_xlfn.CONCAT('Sample Select backend'!$C$4,ROW(AN3763))</f>
        <v>AE3763</v>
      </c>
      <c r="AO3763" s="9" t="str">
        <f>_xlfn.CONCAT('Sample Select backend'!$J$2,ROW(AO3763))</f>
        <v>AJ3763</v>
      </c>
      <c r="AP3763" t="str">
        <f>_xlfn.CONCAT('Sample Select backend'!$F$4,ROW(AP3763))</f>
        <v>AF3763</v>
      </c>
      <c r="AQ3763" t="str">
        <f>_xlfn.CONCAT('Sample Select backend'!$I$10,ROW(AQ3763))</f>
        <v>R3763</v>
      </c>
      <c r="AR3763" t="str">
        <f>_xlfn.CONCAT('Sample Select backend'!$M$4,ROW(AR3763))</f>
        <v>AK3763</v>
      </c>
      <c r="AS3763" t="str">
        <f t="shared" si="1315"/>
        <v>United Kingdom</v>
      </c>
      <c r="AT3763" s="9" t="str">
        <f t="shared" si="1316"/>
        <v>Tax exemption/waiver/suspension</v>
      </c>
      <c r="AU3763">
        <f t="shared" si="1317"/>
        <v>0</v>
      </c>
      <c r="AV3763" s="9">
        <v>1</v>
      </c>
    </row>
    <row r="3764" spans="1:48" x14ac:dyDescent="0.35">
      <c r="A3764" t="s">
        <v>62</v>
      </c>
      <c r="B3764">
        <v>6</v>
      </c>
      <c r="C3764">
        <v>29</v>
      </c>
      <c r="D3764" t="s">
        <v>974</v>
      </c>
      <c r="E3764">
        <v>1</v>
      </c>
      <c r="F3764">
        <v>1</v>
      </c>
      <c r="G3764">
        <v>2</v>
      </c>
      <c r="H3764">
        <v>-2</v>
      </c>
      <c r="I3764">
        <v>-1</v>
      </c>
      <c r="J3764">
        <v>1</v>
      </c>
      <c r="K3764">
        <v>-2</v>
      </c>
      <c r="L3764">
        <v>2</v>
      </c>
      <c r="M3764">
        <v>1</v>
      </c>
      <c r="N3764" t="s">
        <v>2661</v>
      </c>
      <c r="O3764" t="s">
        <v>2800</v>
      </c>
      <c r="P3764" t="s">
        <v>2808</v>
      </c>
      <c r="Q3764" t="s">
        <v>2813</v>
      </c>
      <c r="R3764">
        <v>1</v>
      </c>
      <c r="S3764" t="s">
        <v>202</v>
      </c>
      <c r="T3764" t="s">
        <v>202</v>
      </c>
      <c r="U3764" t="s">
        <v>202</v>
      </c>
      <c r="V3764">
        <f t="shared" si="1327"/>
        <v>1</v>
      </c>
      <c r="W3764">
        <f t="shared" si="1328"/>
        <v>1</v>
      </c>
      <c r="X3764">
        <f t="shared" si="1329"/>
        <v>1</v>
      </c>
      <c r="Y3764">
        <f t="shared" si="1330"/>
        <v>0</v>
      </c>
      <c r="Z3764">
        <f t="shared" si="1331"/>
        <v>0</v>
      </c>
      <c r="AA3764">
        <f t="shared" si="1332"/>
        <v>1</v>
      </c>
      <c r="AB3764">
        <f t="shared" si="1333"/>
        <v>0</v>
      </c>
      <c r="AC3764">
        <f t="shared" si="1334"/>
        <v>1</v>
      </c>
      <c r="AD3764">
        <f t="shared" si="1335"/>
        <v>1</v>
      </c>
      <c r="AE3764" s="4" t="s">
        <v>2828</v>
      </c>
      <c r="AF3764" s="9" t="s">
        <v>2829</v>
      </c>
      <c r="AG3764">
        <v>0</v>
      </c>
      <c r="AH3764">
        <v>0</v>
      </c>
      <c r="AI3764">
        <v>0</v>
      </c>
      <c r="AJ3764">
        <v>1</v>
      </c>
      <c r="AK3764" s="9" t="s">
        <v>2840</v>
      </c>
      <c r="AL3764">
        <f t="shared" si="1314"/>
        <v>0</v>
      </c>
      <c r="AM3764">
        <f>IF(AND(INDIRECT(AN3764)='Sample Select backend'!$C$2,INDIRECT(AO3764)=1,INDIRECT(AP3764)='Sample Select backend'!$F$2,INDIRECT(AQ3764)=1,INDIRECT(AR3764)='Sample Select backend'!$M$2),1,0)</f>
        <v>1</v>
      </c>
      <c r="AN3764" t="str">
        <f>_xlfn.CONCAT('Sample Select backend'!$C$4,ROW(AN3764))</f>
        <v>AE3764</v>
      </c>
      <c r="AO3764" s="9" t="str">
        <f>_xlfn.CONCAT('Sample Select backend'!$J$2,ROW(AO3764))</f>
        <v>AJ3764</v>
      </c>
      <c r="AP3764" t="str">
        <f>_xlfn.CONCAT('Sample Select backend'!$F$4,ROW(AP3764))</f>
        <v>AF3764</v>
      </c>
      <c r="AQ3764" t="str">
        <f>_xlfn.CONCAT('Sample Select backend'!$I$10,ROW(AQ3764))</f>
        <v>R3764</v>
      </c>
      <c r="AR3764" t="str">
        <f>_xlfn.CONCAT('Sample Select backend'!$M$4,ROW(AR3764))</f>
        <v>AK3764</v>
      </c>
      <c r="AS3764" t="str">
        <f t="shared" si="1315"/>
        <v>United Kingdom</v>
      </c>
      <c r="AT3764" s="9">
        <f t="shared" si="1316"/>
        <v>29</v>
      </c>
      <c r="AU3764">
        <f t="shared" si="1317"/>
        <v>0</v>
      </c>
      <c r="AV3764" s="9">
        <v>1</v>
      </c>
    </row>
    <row r="3765" spans="1:48" x14ac:dyDescent="0.35">
      <c r="A3765" t="s">
        <v>62</v>
      </c>
      <c r="B3765">
        <v>7</v>
      </c>
      <c r="C3765">
        <v>30</v>
      </c>
      <c r="D3765" t="s">
        <v>967</v>
      </c>
      <c r="E3765">
        <v>2</v>
      </c>
      <c r="F3765">
        <v>2</v>
      </c>
      <c r="G3765">
        <v>2</v>
      </c>
      <c r="H3765">
        <v>2</v>
      </c>
      <c r="I3765">
        <v>2</v>
      </c>
      <c r="J3765">
        <v>-2</v>
      </c>
      <c r="K3765">
        <v>2</v>
      </c>
      <c r="L3765">
        <v>2</v>
      </c>
      <c r="M3765">
        <v>1</v>
      </c>
      <c r="N3765" t="s">
        <v>2661</v>
      </c>
      <c r="O3765" t="s">
        <v>2800</v>
      </c>
      <c r="P3765" t="s">
        <v>2808</v>
      </c>
      <c r="Q3765" t="s">
        <v>2813</v>
      </c>
      <c r="R3765">
        <v>1</v>
      </c>
      <c r="S3765" t="s">
        <v>202</v>
      </c>
      <c r="T3765" t="s">
        <v>202</v>
      </c>
      <c r="U3765" t="s">
        <v>202</v>
      </c>
      <c r="V3765">
        <f t="shared" si="1327"/>
        <v>1</v>
      </c>
      <c r="W3765">
        <f t="shared" si="1328"/>
        <v>1</v>
      </c>
      <c r="X3765">
        <f t="shared" si="1329"/>
        <v>1</v>
      </c>
      <c r="Y3765">
        <f t="shared" si="1330"/>
        <v>1</v>
      </c>
      <c r="Z3765">
        <f t="shared" si="1331"/>
        <v>1</v>
      </c>
      <c r="AA3765">
        <f t="shared" si="1332"/>
        <v>0</v>
      </c>
      <c r="AB3765">
        <f t="shared" si="1333"/>
        <v>1</v>
      </c>
      <c r="AC3765">
        <f t="shared" si="1334"/>
        <v>1</v>
      </c>
      <c r="AD3765">
        <f t="shared" si="1335"/>
        <v>1</v>
      </c>
      <c r="AE3765" s="4" t="s">
        <v>2828</v>
      </c>
      <c r="AF3765" s="9" t="s">
        <v>2829</v>
      </c>
      <c r="AG3765">
        <v>0</v>
      </c>
      <c r="AH3765">
        <v>0</v>
      </c>
      <c r="AI3765">
        <v>0</v>
      </c>
      <c r="AJ3765">
        <v>1</v>
      </c>
      <c r="AK3765" s="9" t="s">
        <v>2840</v>
      </c>
      <c r="AL3765">
        <f t="shared" si="1314"/>
        <v>0</v>
      </c>
      <c r="AM3765">
        <f>IF(AND(INDIRECT(AN3765)='Sample Select backend'!$C$2,INDIRECT(AO3765)=1,INDIRECT(AP3765)='Sample Select backend'!$F$2,INDIRECT(AQ3765)=1,INDIRECT(AR3765)='Sample Select backend'!$M$2),1,0)</f>
        <v>1</v>
      </c>
      <c r="AN3765" t="str">
        <f>_xlfn.CONCAT('Sample Select backend'!$C$4,ROW(AN3765))</f>
        <v>AE3765</v>
      </c>
      <c r="AO3765" s="9" t="str">
        <f>_xlfn.CONCAT('Sample Select backend'!$J$2,ROW(AO3765))</f>
        <v>AJ3765</v>
      </c>
      <c r="AP3765" t="str">
        <f>_xlfn.CONCAT('Sample Select backend'!$F$4,ROW(AP3765))</f>
        <v>AF3765</v>
      </c>
      <c r="AQ3765" t="str">
        <f>_xlfn.CONCAT('Sample Select backend'!$I$10,ROW(AQ3765))</f>
        <v>R3765</v>
      </c>
      <c r="AR3765" t="str">
        <f>_xlfn.CONCAT('Sample Select backend'!$M$4,ROW(AR3765))</f>
        <v>AK3765</v>
      </c>
      <c r="AS3765" t="str">
        <f t="shared" si="1315"/>
        <v>United Kingdom</v>
      </c>
      <c r="AT3765" s="9">
        <f t="shared" si="1316"/>
        <v>30</v>
      </c>
      <c r="AU3765">
        <f t="shared" si="1317"/>
        <v>0</v>
      </c>
      <c r="AV3765" s="9">
        <v>1</v>
      </c>
    </row>
    <row r="3766" spans="1:48" x14ac:dyDescent="0.35">
      <c r="A3766" t="s">
        <v>62</v>
      </c>
      <c r="B3766">
        <v>7</v>
      </c>
      <c r="C3766">
        <v>30</v>
      </c>
      <c r="D3766" t="s">
        <v>960</v>
      </c>
      <c r="E3766">
        <v>-2</v>
      </c>
      <c r="F3766">
        <v>2</v>
      </c>
      <c r="G3766">
        <v>2</v>
      </c>
      <c r="H3766">
        <v>2</v>
      </c>
      <c r="I3766">
        <v>2</v>
      </c>
      <c r="J3766">
        <v>2</v>
      </c>
      <c r="K3766">
        <v>2</v>
      </c>
      <c r="L3766">
        <v>2</v>
      </c>
      <c r="M3766">
        <v>1</v>
      </c>
      <c r="N3766" t="s">
        <v>2661</v>
      </c>
      <c r="O3766" t="s">
        <v>2800</v>
      </c>
      <c r="P3766" t="s">
        <v>2808</v>
      </c>
      <c r="Q3766" t="s">
        <v>2813</v>
      </c>
      <c r="R3766">
        <v>1</v>
      </c>
      <c r="S3766" t="s">
        <v>202</v>
      </c>
      <c r="T3766" t="s">
        <v>202</v>
      </c>
      <c r="U3766" t="s">
        <v>202</v>
      </c>
      <c r="V3766">
        <f t="shared" si="1327"/>
        <v>0</v>
      </c>
      <c r="W3766">
        <f t="shared" si="1328"/>
        <v>1</v>
      </c>
      <c r="X3766">
        <f t="shared" si="1329"/>
        <v>1</v>
      </c>
      <c r="Y3766">
        <f t="shared" si="1330"/>
        <v>1</v>
      </c>
      <c r="Z3766">
        <f t="shared" si="1331"/>
        <v>1</v>
      </c>
      <c r="AA3766">
        <f t="shared" si="1332"/>
        <v>1</v>
      </c>
      <c r="AB3766">
        <f t="shared" si="1333"/>
        <v>1</v>
      </c>
      <c r="AC3766">
        <f t="shared" si="1334"/>
        <v>1</v>
      </c>
      <c r="AD3766">
        <f t="shared" si="1335"/>
        <v>1</v>
      </c>
      <c r="AE3766" s="4" t="s">
        <v>2828</v>
      </c>
      <c r="AF3766" s="9" t="s">
        <v>2829</v>
      </c>
      <c r="AG3766">
        <v>0</v>
      </c>
      <c r="AH3766">
        <v>0</v>
      </c>
      <c r="AI3766">
        <v>0</v>
      </c>
      <c r="AJ3766">
        <v>1</v>
      </c>
      <c r="AK3766" s="9" t="s">
        <v>2840</v>
      </c>
      <c r="AL3766">
        <f t="shared" si="1314"/>
        <v>0</v>
      </c>
      <c r="AM3766">
        <f>IF(AND(INDIRECT(AN3766)='Sample Select backend'!$C$2,INDIRECT(AO3766)=1,INDIRECT(AP3766)='Sample Select backend'!$F$2,INDIRECT(AQ3766)=1,INDIRECT(AR3766)='Sample Select backend'!$M$2),1,0)</f>
        <v>1</v>
      </c>
      <c r="AN3766" t="str">
        <f>_xlfn.CONCAT('Sample Select backend'!$C$4,ROW(AN3766))</f>
        <v>AE3766</v>
      </c>
      <c r="AO3766" s="9" t="str">
        <f>_xlfn.CONCAT('Sample Select backend'!$J$2,ROW(AO3766))</f>
        <v>AJ3766</v>
      </c>
      <c r="AP3766" t="str">
        <f>_xlfn.CONCAT('Sample Select backend'!$F$4,ROW(AP3766))</f>
        <v>AF3766</v>
      </c>
      <c r="AQ3766" t="str">
        <f>_xlfn.CONCAT('Sample Select backend'!$I$10,ROW(AQ3766))</f>
        <v>R3766</v>
      </c>
      <c r="AR3766" t="str">
        <f>_xlfn.CONCAT('Sample Select backend'!$M$4,ROW(AR3766))</f>
        <v>AK3766</v>
      </c>
      <c r="AS3766" t="str">
        <f t="shared" si="1315"/>
        <v>United Kingdom</v>
      </c>
      <c r="AT3766" s="9">
        <f t="shared" si="1316"/>
        <v>30</v>
      </c>
      <c r="AU3766">
        <f t="shared" si="1317"/>
        <v>0</v>
      </c>
      <c r="AV3766" s="9">
        <v>1</v>
      </c>
    </row>
    <row r="3767" spans="1:48" x14ac:dyDescent="0.35">
      <c r="A3767" t="s">
        <v>62</v>
      </c>
      <c r="B3767">
        <v>7</v>
      </c>
      <c r="C3767">
        <v>31</v>
      </c>
      <c r="D3767" t="s">
        <v>968</v>
      </c>
      <c r="E3767">
        <v>2</v>
      </c>
      <c r="F3767">
        <v>2</v>
      </c>
      <c r="G3767">
        <v>2</v>
      </c>
      <c r="H3767">
        <v>-1</v>
      </c>
      <c r="I3767">
        <v>2</v>
      </c>
      <c r="J3767">
        <v>2</v>
      </c>
      <c r="K3767">
        <v>2</v>
      </c>
      <c r="L3767">
        <v>2</v>
      </c>
      <c r="M3767">
        <v>1</v>
      </c>
      <c r="N3767" t="s">
        <v>2661</v>
      </c>
      <c r="O3767" t="s">
        <v>2800</v>
      </c>
      <c r="P3767" t="s">
        <v>2808</v>
      </c>
      <c r="Q3767" t="s">
        <v>2813</v>
      </c>
      <c r="R3767">
        <v>1</v>
      </c>
      <c r="S3767" t="s">
        <v>202</v>
      </c>
      <c r="T3767" t="s">
        <v>202</v>
      </c>
      <c r="U3767" t="s">
        <v>202</v>
      </c>
      <c r="V3767">
        <f t="shared" si="1327"/>
        <v>1</v>
      </c>
      <c r="W3767">
        <f t="shared" si="1328"/>
        <v>1</v>
      </c>
      <c r="X3767">
        <f t="shared" si="1329"/>
        <v>1</v>
      </c>
      <c r="Y3767">
        <f t="shared" si="1330"/>
        <v>0</v>
      </c>
      <c r="Z3767">
        <f t="shared" si="1331"/>
        <v>1</v>
      </c>
      <c r="AA3767">
        <f t="shared" si="1332"/>
        <v>1</v>
      </c>
      <c r="AB3767">
        <f t="shared" si="1333"/>
        <v>1</v>
      </c>
      <c r="AC3767">
        <f t="shared" si="1334"/>
        <v>1</v>
      </c>
      <c r="AD3767">
        <f t="shared" si="1335"/>
        <v>1</v>
      </c>
      <c r="AE3767" s="4" t="s">
        <v>2828</v>
      </c>
      <c r="AF3767" s="9" t="s">
        <v>2829</v>
      </c>
      <c r="AG3767">
        <v>0</v>
      </c>
      <c r="AH3767">
        <v>0</v>
      </c>
      <c r="AI3767">
        <v>0</v>
      </c>
      <c r="AJ3767">
        <v>1</v>
      </c>
      <c r="AK3767" s="9" t="s">
        <v>2840</v>
      </c>
      <c r="AL3767">
        <f t="shared" si="1314"/>
        <v>0</v>
      </c>
      <c r="AM3767">
        <f>IF(AND(INDIRECT(AN3767)='Sample Select backend'!$C$2,INDIRECT(AO3767)=1,INDIRECT(AP3767)='Sample Select backend'!$F$2,INDIRECT(AQ3767)=1,INDIRECT(AR3767)='Sample Select backend'!$M$2),1,0)</f>
        <v>1</v>
      </c>
      <c r="AN3767" t="str">
        <f>_xlfn.CONCAT('Sample Select backend'!$C$4,ROW(AN3767))</f>
        <v>AE3767</v>
      </c>
      <c r="AO3767" s="9" t="str">
        <f>_xlfn.CONCAT('Sample Select backend'!$J$2,ROW(AO3767))</f>
        <v>AJ3767</v>
      </c>
      <c r="AP3767" t="str">
        <f>_xlfn.CONCAT('Sample Select backend'!$F$4,ROW(AP3767))</f>
        <v>AF3767</v>
      </c>
      <c r="AQ3767" t="str">
        <f>_xlfn.CONCAT('Sample Select backend'!$I$10,ROW(AQ3767))</f>
        <v>R3767</v>
      </c>
      <c r="AR3767" t="str">
        <f>_xlfn.CONCAT('Sample Select backend'!$M$4,ROW(AR3767))</f>
        <v>AK3767</v>
      </c>
      <c r="AS3767" t="str">
        <f t="shared" si="1315"/>
        <v>United Kingdom</v>
      </c>
      <c r="AT3767" s="9">
        <f t="shared" si="1316"/>
        <v>31</v>
      </c>
      <c r="AU3767">
        <f t="shared" si="1317"/>
        <v>0</v>
      </c>
      <c r="AV3767" s="9">
        <v>1</v>
      </c>
    </row>
    <row r="3768" spans="1:48" x14ac:dyDescent="0.35">
      <c r="A3768" t="s">
        <v>62</v>
      </c>
      <c r="B3768">
        <v>1</v>
      </c>
      <c r="C3768">
        <v>6</v>
      </c>
      <c r="D3768" t="s">
        <v>972</v>
      </c>
      <c r="E3768">
        <v>2</v>
      </c>
      <c r="F3768">
        <v>2</v>
      </c>
      <c r="G3768">
        <v>-2</v>
      </c>
      <c r="H3768">
        <v>2</v>
      </c>
      <c r="I3768">
        <v>2</v>
      </c>
      <c r="J3768">
        <v>2</v>
      </c>
      <c r="K3768">
        <v>1</v>
      </c>
      <c r="L3768">
        <v>2</v>
      </c>
      <c r="M3768">
        <v>1</v>
      </c>
      <c r="N3768" t="s">
        <v>2661</v>
      </c>
      <c r="O3768" t="s">
        <v>2800</v>
      </c>
      <c r="P3768" t="s">
        <v>2808</v>
      </c>
      <c r="Q3768" t="s">
        <v>2813</v>
      </c>
      <c r="R3768">
        <v>1</v>
      </c>
      <c r="S3768" t="s">
        <v>202</v>
      </c>
      <c r="T3768" t="s">
        <v>202</v>
      </c>
      <c r="U3768" t="s">
        <v>202</v>
      </c>
      <c r="V3768">
        <f t="shared" si="1327"/>
        <v>1</v>
      </c>
      <c r="W3768">
        <f t="shared" si="1328"/>
        <v>1</v>
      </c>
      <c r="X3768">
        <f t="shared" si="1329"/>
        <v>0</v>
      </c>
      <c r="Y3768">
        <f t="shared" si="1330"/>
        <v>1</v>
      </c>
      <c r="Z3768">
        <f t="shared" si="1331"/>
        <v>1</v>
      </c>
      <c r="AA3768">
        <f t="shared" si="1332"/>
        <v>1</v>
      </c>
      <c r="AB3768">
        <f t="shared" si="1333"/>
        <v>1</v>
      </c>
      <c r="AC3768">
        <f t="shared" si="1334"/>
        <v>1</v>
      </c>
      <c r="AD3768">
        <f t="shared" si="1335"/>
        <v>1</v>
      </c>
      <c r="AE3768" s="4" t="s">
        <v>2828</v>
      </c>
      <c r="AF3768" s="9" t="s">
        <v>2829</v>
      </c>
      <c r="AG3768">
        <v>0</v>
      </c>
      <c r="AH3768">
        <v>0</v>
      </c>
      <c r="AI3768">
        <v>0</v>
      </c>
      <c r="AJ3768">
        <v>1</v>
      </c>
      <c r="AK3768" s="9" t="s">
        <v>2840</v>
      </c>
      <c r="AL3768">
        <f t="shared" si="1314"/>
        <v>0</v>
      </c>
      <c r="AM3768">
        <f>IF(AND(INDIRECT(AN3768)='Sample Select backend'!$C$2,INDIRECT(AO3768)=1,INDIRECT(AP3768)='Sample Select backend'!$F$2,INDIRECT(AQ3768)=1,INDIRECT(AR3768)='Sample Select backend'!$M$2),1,0)</f>
        <v>1</v>
      </c>
      <c r="AN3768" t="str">
        <f>_xlfn.CONCAT('Sample Select backend'!$C$4,ROW(AN3768))</f>
        <v>AE3768</v>
      </c>
      <c r="AO3768" s="9" t="str">
        <f>_xlfn.CONCAT('Sample Select backend'!$J$2,ROW(AO3768))</f>
        <v>AJ3768</v>
      </c>
      <c r="AP3768" t="str">
        <f>_xlfn.CONCAT('Sample Select backend'!$F$4,ROW(AP3768))</f>
        <v>AF3768</v>
      </c>
      <c r="AQ3768" t="str">
        <f>_xlfn.CONCAT('Sample Select backend'!$I$10,ROW(AQ3768))</f>
        <v>R3768</v>
      </c>
      <c r="AR3768" t="str">
        <f>_xlfn.CONCAT('Sample Select backend'!$M$4,ROW(AR3768))</f>
        <v>AK3768</v>
      </c>
      <c r="AS3768" t="str">
        <f t="shared" si="1315"/>
        <v>United Kingdom</v>
      </c>
      <c r="AT3768" s="9">
        <f t="shared" si="1316"/>
        <v>6</v>
      </c>
      <c r="AU3768">
        <f t="shared" si="1317"/>
        <v>0</v>
      </c>
      <c r="AV3768" s="9">
        <v>1</v>
      </c>
    </row>
    <row r="3769" spans="1:48" x14ac:dyDescent="0.35">
      <c r="A3769" t="s">
        <v>62</v>
      </c>
      <c r="B3769">
        <v>1</v>
      </c>
      <c r="C3769">
        <v>6</v>
      </c>
      <c r="D3769" t="s">
        <v>976</v>
      </c>
      <c r="E3769">
        <v>-2</v>
      </c>
      <c r="F3769">
        <v>2</v>
      </c>
      <c r="G3769">
        <v>2</v>
      </c>
      <c r="H3769">
        <v>2</v>
      </c>
      <c r="I3769">
        <v>2</v>
      </c>
      <c r="J3769">
        <v>2</v>
      </c>
      <c r="K3769">
        <v>1</v>
      </c>
      <c r="L3769">
        <v>2</v>
      </c>
      <c r="M3769">
        <v>1</v>
      </c>
      <c r="N3769" t="s">
        <v>2661</v>
      </c>
      <c r="O3769" t="s">
        <v>2800</v>
      </c>
      <c r="P3769" t="s">
        <v>2808</v>
      </c>
      <c r="Q3769" t="s">
        <v>2813</v>
      </c>
      <c r="R3769">
        <v>1</v>
      </c>
      <c r="S3769" t="s">
        <v>202</v>
      </c>
      <c r="T3769" t="s">
        <v>202</v>
      </c>
      <c r="U3769" t="s">
        <v>202</v>
      </c>
      <c r="V3769">
        <f t="shared" si="1327"/>
        <v>0</v>
      </c>
      <c r="W3769">
        <f t="shared" si="1328"/>
        <v>1</v>
      </c>
      <c r="X3769">
        <f t="shared" si="1329"/>
        <v>1</v>
      </c>
      <c r="Y3769">
        <f t="shared" si="1330"/>
        <v>1</v>
      </c>
      <c r="Z3769">
        <f t="shared" si="1331"/>
        <v>1</v>
      </c>
      <c r="AA3769">
        <f t="shared" si="1332"/>
        <v>1</v>
      </c>
      <c r="AB3769">
        <f t="shared" si="1333"/>
        <v>1</v>
      </c>
      <c r="AC3769">
        <f t="shared" si="1334"/>
        <v>1</v>
      </c>
      <c r="AD3769">
        <f t="shared" si="1335"/>
        <v>1</v>
      </c>
      <c r="AE3769" s="4" t="s">
        <v>2828</v>
      </c>
      <c r="AF3769" s="9" t="s">
        <v>2829</v>
      </c>
      <c r="AG3769">
        <v>0</v>
      </c>
      <c r="AH3769">
        <v>0</v>
      </c>
      <c r="AI3769">
        <v>0</v>
      </c>
      <c r="AJ3769">
        <v>1</v>
      </c>
      <c r="AK3769" s="9" t="s">
        <v>2840</v>
      </c>
      <c r="AL3769">
        <f t="shared" si="1314"/>
        <v>0</v>
      </c>
      <c r="AM3769">
        <f>IF(AND(INDIRECT(AN3769)='Sample Select backend'!$C$2,INDIRECT(AO3769)=1,INDIRECT(AP3769)='Sample Select backend'!$F$2,INDIRECT(AQ3769)=1,INDIRECT(AR3769)='Sample Select backend'!$M$2),1,0)</f>
        <v>1</v>
      </c>
      <c r="AN3769" t="str">
        <f>_xlfn.CONCAT('Sample Select backend'!$C$4,ROW(AN3769))</f>
        <v>AE3769</v>
      </c>
      <c r="AO3769" s="9" t="str">
        <f>_xlfn.CONCAT('Sample Select backend'!$J$2,ROW(AO3769))</f>
        <v>AJ3769</v>
      </c>
      <c r="AP3769" t="str">
        <f>_xlfn.CONCAT('Sample Select backend'!$F$4,ROW(AP3769))</f>
        <v>AF3769</v>
      </c>
      <c r="AQ3769" t="str">
        <f>_xlfn.CONCAT('Sample Select backend'!$I$10,ROW(AQ3769))</f>
        <v>R3769</v>
      </c>
      <c r="AR3769" t="str">
        <f>_xlfn.CONCAT('Sample Select backend'!$M$4,ROW(AR3769))</f>
        <v>AK3769</v>
      </c>
      <c r="AS3769" t="str">
        <f t="shared" si="1315"/>
        <v>United Kingdom</v>
      </c>
      <c r="AT3769" s="9">
        <f t="shared" si="1316"/>
        <v>6</v>
      </c>
      <c r="AU3769">
        <f t="shared" si="1317"/>
        <v>0</v>
      </c>
      <c r="AV3769" s="9">
        <v>1</v>
      </c>
    </row>
    <row r="3770" spans="1:48" x14ac:dyDescent="0.35">
      <c r="A3770" t="s">
        <v>62</v>
      </c>
      <c r="B3770">
        <v>6</v>
      </c>
      <c r="C3770">
        <v>29</v>
      </c>
      <c r="D3770" t="s">
        <v>979</v>
      </c>
      <c r="E3770">
        <v>1</v>
      </c>
      <c r="F3770">
        <v>2</v>
      </c>
      <c r="G3770">
        <v>2</v>
      </c>
      <c r="H3770">
        <v>-1</v>
      </c>
      <c r="I3770">
        <v>-2</v>
      </c>
      <c r="J3770">
        <v>-2</v>
      </c>
      <c r="K3770">
        <v>2</v>
      </c>
      <c r="L3770">
        <v>2</v>
      </c>
      <c r="M3770">
        <v>1</v>
      </c>
      <c r="N3770" t="s">
        <v>2661</v>
      </c>
      <c r="O3770" t="s">
        <v>2800</v>
      </c>
      <c r="P3770" t="s">
        <v>2808</v>
      </c>
      <c r="Q3770" t="s">
        <v>2813</v>
      </c>
      <c r="R3770">
        <v>1</v>
      </c>
      <c r="S3770" t="s">
        <v>202</v>
      </c>
      <c r="T3770" t="s">
        <v>202</v>
      </c>
      <c r="U3770" t="s">
        <v>202</v>
      </c>
      <c r="V3770">
        <f t="shared" si="1327"/>
        <v>1</v>
      </c>
      <c r="W3770">
        <f t="shared" si="1328"/>
        <v>1</v>
      </c>
      <c r="X3770">
        <f t="shared" si="1329"/>
        <v>1</v>
      </c>
      <c r="Y3770">
        <f t="shared" si="1330"/>
        <v>0</v>
      </c>
      <c r="Z3770">
        <f t="shared" si="1331"/>
        <v>0</v>
      </c>
      <c r="AA3770">
        <f t="shared" si="1332"/>
        <v>0</v>
      </c>
      <c r="AB3770">
        <f t="shared" si="1333"/>
        <v>1</v>
      </c>
      <c r="AC3770">
        <f t="shared" si="1334"/>
        <v>1</v>
      </c>
      <c r="AD3770">
        <f t="shared" si="1335"/>
        <v>1</v>
      </c>
      <c r="AE3770" s="4" t="s">
        <v>2828</v>
      </c>
      <c r="AF3770" s="9" t="s">
        <v>2829</v>
      </c>
      <c r="AG3770">
        <v>0</v>
      </c>
      <c r="AH3770">
        <v>0</v>
      </c>
      <c r="AI3770">
        <v>0</v>
      </c>
      <c r="AJ3770">
        <v>1</v>
      </c>
      <c r="AK3770" s="9" t="s">
        <v>2840</v>
      </c>
      <c r="AL3770">
        <f t="shared" si="1314"/>
        <v>0</v>
      </c>
      <c r="AM3770">
        <f>IF(AND(INDIRECT(AN3770)='Sample Select backend'!$C$2,INDIRECT(AO3770)=1,INDIRECT(AP3770)='Sample Select backend'!$F$2,INDIRECT(AQ3770)=1,INDIRECT(AR3770)='Sample Select backend'!$M$2),1,0)</f>
        <v>1</v>
      </c>
      <c r="AN3770" t="str">
        <f>_xlfn.CONCAT('Sample Select backend'!$C$4,ROW(AN3770))</f>
        <v>AE3770</v>
      </c>
      <c r="AO3770" s="9" t="str">
        <f>_xlfn.CONCAT('Sample Select backend'!$J$2,ROW(AO3770))</f>
        <v>AJ3770</v>
      </c>
      <c r="AP3770" t="str">
        <f>_xlfn.CONCAT('Sample Select backend'!$F$4,ROW(AP3770))</f>
        <v>AF3770</v>
      </c>
      <c r="AQ3770" t="str">
        <f>_xlfn.CONCAT('Sample Select backend'!$I$10,ROW(AQ3770))</f>
        <v>R3770</v>
      </c>
      <c r="AR3770" t="str">
        <f>_xlfn.CONCAT('Sample Select backend'!$M$4,ROW(AR3770))</f>
        <v>AK3770</v>
      </c>
      <c r="AS3770" t="str">
        <f t="shared" si="1315"/>
        <v>United Kingdom</v>
      </c>
      <c r="AT3770" s="9">
        <f t="shared" si="1316"/>
        <v>29</v>
      </c>
      <c r="AU3770">
        <f t="shared" si="1317"/>
        <v>0</v>
      </c>
      <c r="AV3770" s="9">
        <v>0</v>
      </c>
    </row>
    <row r="3771" spans="1:48" x14ac:dyDescent="0.35">
      <c r="A3771" t="s">
        <v>62</v>
      </c>
      <c r="B3771">
        <v>7</v>
      </c>
      <c r="C3771">
        <v>31</v>
      </c>
      <c r="D3771" t="s">
        <v>966</v>
      </c>
      <c r="E3771">
        <v>1</v>
      </c>
      <c r="F3771">
        <v>2</v>
      </c>
      <c r="G3771">
        <v>2</v>
      </c>
      <c r="H3771">
        <v>-1</v>
      </c>
      <c r="I3771">
        <v>-2</v>
      </c>
      <c r="J3771">
        <v>2</v>
      </c>
      <c r="K3771">
        <v>2</v>
      </c>
      <c r="L3771">
        <v>2</v>
      </c>
      <c r="M3771">
        <v>1</v>
      </c>
      <c r="N3771" t="s">
        <v>2661</v>
      </c>
      <c r="O3771" t="s">
        <v>2800</v>
      </c>
      <c r="P3771" t="s">
        <v>2808</v>
      </c>
      <c r="Q3771" t="s">
        <v>2813</v>
      </c>
      <c r="R3771">
        <v>1</v>
      </c>
      <c r="S3771" t="s">
        <v>202</v>
      </c>
      <c r="T3771" t="s">
        <v>202</v>
      </c>
      <c r="U3771" t="s">
        <v>202</v>
      </c>
      <c r="V3771">
        <f t="shared" si="1327"/>
        <v>1</v>
      </c>
      <c r="W3771">
        <f t="shared" si="1328"/>
        <v>1</v>
      </c>
      <c r="X3771">
        <f t="shared" si="1329"/>
        <v>1</v>
      </c>
      <c r="Y3771">
        <f t="shared" si="1330"/>
        <v>0</v>
      </c>
      <c r="Z3771">
        <f t="shared" si="1331"/>
        <v>0</v>
      </c>
      <c r="AA3771">
        <f t="shared" si="1332"/>
        <v>1</v>
      </c>
      <c r="AB3771">
        <f t="shared" si="1333"/>
        <v>1</v>
      </c>
      <c r="AC3771">
        <f t="shared" si="1334"/>
        <v>1</v>
      </c>
      <c r="AD3771">
        <f t="shared" si="1335"/>
        <v>1</v>
      </c>
      <c r="AE3771" s="4" t="s">
        <v>2828</v>
      </c>
      <c r="AF3771" s="9" t="s">
        <v>2829</v>
      </c>
      <c r="AG3771">
        <v>0</v>
      </c>
      <c r="AH3771">
        <v>0</v>
      </c>
      <c r="AI3771">
        <v>0</v>
      </c>
      <c r="AJ3771">
        <v>1</v>
      </c>
      <c r="AK3771" s="9" t="s">
        <v>2840</v>
      </c>
      <c r="AL3771">
        <f t="shared" si="1314"/>
        <v>0</v>
      </c>
      <c r="AM3771">
        <f>IF(AND(INDIRECT(AN3771)='Sample Select backend'!$C$2,INDIRECT(AO3771)=1,INDIRECT(AP3771)='Sample Select backend'!$F$2,INDIRECT(AQ3771)=1,INDIRECT(AR3771)='Sample Select backend'!$M$2),1,0)</f>
        <v>1</v>
      </c>
      <c r="AN3771" t="str">
        <f>_xlfn.CONCAT('Sample Select backend'!$C$4,ROW(AN3771))</f>
        <v>AE3771</v>
      </c>
      <c r="AO3771" s="9" t="str">
        <f>_xlfn.CONCAT('Sample Select backend'!$J$2,ROW(AO3771))</f>
        <v>AJ3771</v>
      </c>
      <c r="AP3771" t="str">
        <f>_xlfn.CONCAT('Sample Select backend'!$F$4,ROW(AP3771))</f>
        <v>AF3771</v>
      </c>
      <c r="AQ3771" t="str">
        <f>_xlfn.CONCAT('Sample Select backend'!$I$10,ROW(AQ3771))</f>
        <v>R3771</v>
      </c>
      <c r="AR3771" t="str">
        <f>_xlfn.CONCAT('Sample Select backend'!$M$4,ROW(AR3771))</f>
        <v>AK3771</v>
      </c>
      <c r="AS3771" t="str">
        <f t="shared" si="1315"/>
        <v>United Kingdom</v>
      </c>
      <c r="AT3771" s="9">
        <f t="shared" si="1316"/>
        <v>31</v>
      </c>
      <c r="AU3771">
        <f t="shared" si="1317"/>
        <v>0</v>
      </c>
      <c r="AV3771" s="9">
        <v>0</v>
      </c>
    </row>
    <row r="3772" spans="1:48" x14ac:dyDescent="0.35">
      <c r="A3772" s="24" t="s">
        <v>62</v>
      </c>
      <c r="B3772" s="24">
        <v>7</v>
      </c>
      <c r="C3772" s="24">
        <v>30</v>
      </c>
      <c r="D3772" s="24" t="s">
        <v>4524</v>
      </c>
      <c r="E3772" s="24"/>
      <c r="O3772" t="s">
        <v>2800</v>
      </c>
      <c r="P3772" t="s">
        <v>2808</v>
      </c>
      <c r="Q3772" t="s">
        <v>2813</v>
      </c>
      <c r="R3772">
        <v>1</v>
      </c>
      <c r="S3772" t="s">
        <v>202</v>
      </c>
      <c r="T3772" t="s">
        <v>202</v>
      </c>
      <c r="U3772" t="s">
        <v>202</v>
      </c>
      <c r="V3772">
        <v>-1</v>
      </c>
      <c r="W3772">
        <v>-1</v>
      </c>
      <c r="X3772">
        <v>-1</v>
      </c>
      <c r="Y3772">
        <v>-1</v>
      </c>
      <c r="Z3772">
        <v>-1</v>
      </c>
      <c r="AA3772">
        <v>-1</v>
      </c>
      <c r="AB3772">
        <v>-1</v>
      </c>
      <c r="AC3772">
        <v>-1</v>
      </c>
      <c r="AD3772">
        <v>-1</v>
      </c>
      <c r="AE3772" s="4" t="s">
        <v>2828</v>
      </c>
      <c r="AF3772" s="9" t="s">
        <v>2829</v>
      </c>
      <c r="AG3772">
        <v>0</v>
      </c>
      <c r="AH3772">
        <v>0</v>
      </c>
      <c r="AI3772">
        <v>0</v>
      </c>
      <c r="AJ3772">
        <v>1</v>
      </c>
      <c r="AK3772" s="9" t="s">
        <v>2840</v>
      </c>
      <c r="AL3772">
        <f t="shared" si="1314"/>
        <v>0</v>
      </c>
      <c r="AM3772">
        <f>IF(AND(INDIRECT(AN3772)='Sample Select backend'!$C$2,INDIRECT(AO3772)=1,INDIRECT(AP3772)='Sample Select backend'!$F$2,INDIRECT(AQ3772)=1,INDIRECT(AR3772)='Sample Select backend'!$M$2),1,0)</f>
        <v>1</v>
      </c>
      <c r="AN3772" t="str">
        <f>_xlfn.CONCAT('Sample Select backend'!$C$4,ROW(AN3772))</f>
        <v>AE3772</v>
      </c>
      <c r="AO3772" s="9" t="str">
        <f>_xlfn.CONCAT('Sample Select backend'!$J$2,ROW(AO3772))</f>
        <v>AJ3772</v>
      </c>
      <c r="AP3772" t="str">
        <f>_xlfn.CONCAT('Sample Select backend'!$F$4,ROW(AP3772))</f>
        <v>AF3772</v>
      </c>
      <c r="AQ3772" t="str">
        <f>_xlfn.CONCAT('Sample Select backend'!$I$10,ROW(AQ3772))</f>
        <v>R3772</v>
      </c>
      <c r="AR3772" t="str">
        <f>_xlfn.CONCAT('Sample Select backend'!$M$4,ROW(AR3772))</f>
        <v>AK3772</v>
      </c>
      <c r="AS3772" t="str">
        <f t="shared" si="1315"/>
        <v>United Kingdom</v>
      </c>
      <c r="AT3772" s="9">
        <f t="shared" si="1316"/>
        <v>30</v>
      </c>
      <c r="AU3772">
        <f t="shared" si="1317"/>
        <v>0</v>
      </c>
      <c r="AV3772" s="9">
        <v>0</v>
      </c>
    </row>
    <row r="3773" spans="1:48" x14ac:dyDescent="0.35">
      <c r="A3773" s="24" t="s">
        <v>62</v>
      </c>
      <c r="B3773" s="24">
        <v>7</v>
      </c>
      <c r="C3773" s="24">
        <v>30</v>
      </c>
      <c r="D3773" s="24" t="s">
        <v>4525</v>
      </c>
      <c r="E3773" s="24"/>
      <c r="O3773" t="s">
        <v>2800</v>
      </c>
      <c r="P3773" t="s">
        <v>2808</v>
      </c>
      <c r="Q3773" t="s">
        <v>2813</v>
      </c>
      <c r="R3773">
        <v>1</v>
      </c>
      <c r="S3773" t="s">
        <v>202</v>
      </c>
      <c r="T3773" t="s">
        <v>202</v>
      </c>
      <c r="U3773" t="s">
        <v>202</v>
      </c>
      <c r="V3773">
        <v>-1</v>
      </c>
      <c r="W3773">
        <v>-1</v>
      </c>
      <c r="X3773">
        <v>-1</v>
      </c>
      <c r="Y3773">
        <v>-1</v>
      </c>
      <c r="Z3773">
        <v>-1</v>
      </c>
      <c r="AA3773">
        <v>-1</v>
      </c>
      <c r="AB3773">
        <v>-1</v>
      </c>
      <c r="AC3773">
        <v>-1</v>
      </c>
      <c r="AD3773">
        <v>-1</v>
      </c>
      <c r="AE3773" s="4" t="s">
        <v>2828</v>
      </c>
      <c r="AF3773" s="9" t="s">
        <v>2829</v>
      </c>
      <c r="AG3773">
        <v>0</v>
      </c>
      <c r="AH3773">
        <v>0</v>
      </c>
      <c r="AI3773">
        <v>0</v>
      </c>
      <c r="AJ3773">
        <v>1</v>
      </c>
      <c r="AK3773" s="9" t="s">
        <v>2840</v>
      </c>
      <c r="AL3773">
        <f t="shared" si="1314"/>
        <v>0</v>
      </c>
      <c r="AM3773">
        <f>IF(AND(INDIRECT(AN3773)='Sample Select backend'!$C$2,INDIRECT(AO3773)=1,INDIRECT(AP3773)='Sample Select backend'!$F$2,INDIRECT(AQ3773)=1,INDIRECT(AR3773)='Sample Select backend'!$M$2),1,0)</f>
        <v>1</v>
      </c>
      <c r="AN3773" t="str">
        <f>_xlfn.CONCAT('Sample Select backend'!$C$4,ROW(AN3773))</f>
        <v>AE3773</v>
      </c>
      <c r="AO3773" s="9" t="str">
        <f>_xlfn.CONCAT('Sample Select backend'!$J$2,ROW(AO3773))</f>
        <v>AJ3773</v>
      </c>
      <c r="AP3773" t="str">
        <f>_xlfn.CONCAT('Sample Select backend'!$F$4,ROW(AP3773))</f>
        <v>AF3773</v>
      </c>
      <c r="AQ3773" t="str">
        <f>_xlfn.CONCAT('Sample Select backend'!$I$10,ROW(AQ3773))</f>
        <v>R3773</v>
      </c>
      <c r="AR3773" t="str">
        <f>_xlfn.CONCAT('Sample Select backend'!$M$4,ROW(AR3773))</f>
        <v>AK3773</v>
      </c>
      <c r="AS3773" t="str">
        <f t="shared" si="1315"/>
        <v>United Kingdom</v>
      </c>
      <c r="AT3773" s="9">
        <f t="shared" si="1316"/>
        <v>30</v>
      </c>
      <c r="AU3773">
        <f t="shared" si="1317"/>
        <v>0</v>
      </c>
      <c r="AV3773" s="9">
        <v>0</v>
      </c>
    </row>
    <row r="3774" spans="1:48" x14ac:dyDescent="0.35">
      <c r="A3774" s="24" t="s">
        <v>62</v>
      </c>
      <c r="B3774" s="24">
        <v>6</v>
      </c>
      <c r="C3774" s="24">
        <v>29</v>
      </c>
      <c r="D3774" s="24" t="s">
        <v>4526</v>
      </c>
      <c r="E3774" s="24"/>
      <c r="O3774" t="s">
        <v>2800</v>
      </c>
      <c r="P3774" t="s">
        <v>2808</v>
      </c>
      <c r="Q3774" t="s">
        <v>2813</v>
      </c>
      <c r="R3774">
        <v>1</v>
      </c>
      <c r="S3774" t="s">
        <v>202</v>
      </c>
      <c r="T3774" t="s">
        <v>202</v>
      </c>
      <c r="U3774" t="s">
        <v>202</v>
      </c>
      <c r="V3774">
        <v>-1</v>
      </c>
      <c r="W3774">
        <v>-1</v>
      </c>
      <c r="X3774">
        <v>-1</v>
      </c>
      <c r="Y3774">
        <v>-1</v>
      </c>
      <c r="Z3774">
        <v>-1</v>
      </c>
      <c r="AA3774">
        <v>-1</v>
      </c>
      <c r="AB3774">
        <v>-1</v>
      </c>
      <c r="AC3774">
        <v>-1</v>
      </c>
      <c r="AD3774">
        <v>-1</v>
      </c>
      <c r="AE3774" s="4" t="s">
        <v>2828</v>
      </c>
      <c r="AF3774" s="9" t="s">
        <v>2829</v>
      </c>
      <c r="AG3774">
        <v>0</v>
      </c>
      <c r="AH3774">
        <v>0</v>
      </c>
      <c r="AI3774">
        <v>0</v>
      </c>
      <c r="AJ3774">
        <v>1</v>
      </c>
      <c r="AK3774" s="9" t="s">
        <v>2840</v>
      </c>
      <c r="AL3774">
        <f t="shared" si="1314"/>
        <v>0</v>
      </c>
      <c r="AM3774">
        <f>IF(AND(INDIRECT(AN3774)='Sample Select backend'!$C$2,INDIRECT(AO3774)=1,INDIRECT(AP3774)='Sample Select backend'!$F$2,INDIRECT(AQ3774)=1,INDIRECT(AR3774)='Sample Select backend'!$M$2),1,0)</f>
        <v>1</v>
      </c>
      <c r="AN3774" t="str">
        <f>_xlfn.CONCAT('Sample Select backend'!$C$4,ROW(AN3774))</f>
        <v>AE3774</v>
      </c>
      <c r="AO3774" s="9" t="str">
        <f>_xlfn.CONCAT('Sample Select backend'!$J$2,ROW(AO3774))</f>
        <v>AJ3774</v>
      </c>
      <c r="AP3774" t="str">
        <f>_xlfn.CONCAT('Sample Select backend'!$F$4,ROW(AP3774))</f>
        <v>AF3774</v>
      </c>
      <c r="AQ3774" t="str">
        <f>_xlfn.CONCAT('Sample Select backend'!$I$10,ROW(AQ3774))</f>
        <v>R3774</v>
      </c>
      <c r="AR3774" t="str">
        <f>_xlfn.CONCAT('Sample Select backend'!$M$4,ROW(AR3774))</f>
        <v>AK3774</v>
      </c>
      <c r="AS3774" t="str">
        <f t="shared" si="1315"/>
        <v>United Kingdom</v>
      </c>
      <c r="AT3774" s="9">
        <f t="shared" si="1316"/>
        <v>29</v>
      </c>
      <c r="AU3774">
        <f t="shared" si="1317"/>
        <v>0</v>
      </c>
      <c r="AV3774" s="9">
        <v>0</v>
      </c>
    </row>
    <row r="3775" spans="1:48" x14ac:dyDescent="0.35">
      <c r="A3775" s="24" t="s">
        <v>62</v>
      </c>
      <c r="B3775" s="24">
        <v>6</v>
      </c>
      <c r="C3775" s="24">
        <v>28</v>
      </c>
      <c r="D3775" s="24" t="s">
        <v>4527</v>
      </c>
      <c r="E3775" s="24"/>
      <c r="O3775" t="s">
        <v>2800</v>
      </c>
      <c r="P3775" t="s">
        <v>2808</v>
      </c>
      <c r="Q3775" t="s">
        <v>2813</v>
      </c>
      <c r="R3775">
        <v>1</v>
      </c>
      <c r="S3775" t="s">
        <v>202</v>
      </c>
      <c r="T3775" t="s">
        <v>202</v>
      </c>
      <c r="U3775" t="s">
        <v>202</v>
      </c>
      <c r="V3775">
        <v>-1</v>
      </c>
      <c r="W3775">
        <v>-1</v>
      </c>
      <c r="X3775">
        <v>-1</v>
      </c>
      <c r="Y3775">
        <v>-1</v>
      </c>
      <c r="Z3775">
        <v>-1</v>
      </c>
      <c r="AA3775">
        <v>-1</v>
      </c>
      <c r="AB3775">
        <v>-1</v>
      </c>
      <c r="AC3775">
        <v>-1</v>
      </c>
      <c r="AD3775">
        <v>-1</v>
      </c>
      <c r="AE3775" s="4" t="s">
        <v>2828</v>
      </c>
      <c r="AF3775" s="9" t="s">
        <v>2829</v>
      </c>
      <c r="AG3775">
        <v>0</v>
      </c>
      <c r="AH3775">
        <v>0</v>
      </c>
      <c r="AI3775">
        <v>0</v>
      </c>
      <c r="AJ3775">
        <v>1</v>
      </c>
      <c r="AK3775" s="9" t="s">
        <v>2840</v>
      </c>
      <c r="AL3775">
        <f t="shared" si="1314"/>
        <v>0</v>
      </c>
      <c r="AM3775">
        <f>IF(AND(INDIRECT(AN3775)='Sample Select backend'!$C$2,INDIRECT(AO3775)=1,INDIRECT(AP3775)='Sample Select backend'!$F$2,INDIRECT(AQ3775)=1,INDIRECT(AR3775)='Sample Select backend'!$M$2),1,0)</f>
        <v>1</v>
      </c>
      <c r="AN3775" t="str">
        <f>_xlfn.CONCAT('Sample Select backend'!$C$4,ROW(AN3775))</f>
        <v>AE3775</v>
      </c>
      <c r="AO3775" s="9" t="str">
        <f>_xlfn.CONCAT('Sample Select backend'!$J$2,ROW(AO3775))</f>
        <v>AJ3775</v>
      </c>
      <c r="AP3775" t="str">
        <f>_xlfn.CONCAT('Sample Select backend'!$F$4,ROW(AP3775))</f>
        <v>AF3775</v>
      </c>
      <c r="AQ3775" t="str">
        <f>_xlfn.CONCAT('Sample Select backend'!$I$10,ROW(AQ3775))</f>
        <v>R3775</v>
      </c>
      <c r="AR3775" t="str">
        <f>_xlfn.CONCAT('Sample Select backend'!$M$4,ROW(AR3775))</f>
        <v>AK3775</v>
      </c>
      <c r="AS3775" t="str">
        <f t="shared" si="1315"/>
        <v>United Kingdom</v>
      </c>
      <c r="AT3775" s="9">
        <f t="shared" si="1316"/>
        <v>28</v>
      </c>
      <c r="AU3775">
        <f t="shared" si="1317"/>
        <v>0</v>
      </c>
      <c r="AV3775" s="9">
        <v>0</v>
      </c>
    </row>
    <row r="3776" spans="1:48" x14ac:dyDescent="0.35">
      <c r="A3776" s="24" t="s">
        <v>62</v>
      </c>
      <c r="B3776" s="24">
        <v>6</v>
      </c>
      <c r="C3776" s="24">
        <v>28</v>
      </c>
      <c r="D3776" s="24" t="s">
        <v>4528</v>
      </c>
      <c r="E3776" s="24"/>
      <c r="O3776" t="s">
        <v>2800</v>
      </c>
      <c r="P3776" t="s">
        <v>2808</v>
      </c>
      <c r="Q3776" t="s">
        <v>2813</v>
      </c>
      <c r="R3776">
        <v>1</v>
      </c>
      <c r="S3776" t="s">
        <v>202</v>
      </c>
      <c r="T3776" t="s">
        <v>202</v>
      </c>
      <c r="U3776" t="s">
        <v>202</v>
      </c>
      <c r="V3776">
        <v>-1</v>
      </c>
      <c r="W3776">
        <v>-1</v>
      </c>
      <c r="X3776">
        <v>-1</v>
      </c>
      <c r="Y3776">
        <v>-1</v>
      </c>
      <c r="Z3776">
        <v>-1</v>
      </c>
      <c r="AA3776">
        <v>-1</v>
      </c>
      <c r="AB3776">
        <v>-1</v>
      </c>
      <c r="AC3776">
        <v>-1</v>
      </c>
      <c r="AD3776">
        <v>-1</v>
      </c>
      <c r="AE3776" s="4" t="s">
        <v>2828</v>
      </c>
      <c r="AF3776" s="9" t="s">
        <v>2829</v>
      </c>
      <c r="AG3776">
        <v>0</v>
      </c>
      <c r="AH3776">
        <v>0</v>
      </c>
      <c r="AI3776">
        <v>0</v>
      </c>
      <c r="AJ3776">
        <v>1</v>
      </c>
      <c r="AK3776" s="9" t="s">
        <v>2840</v>
      </c>
      <c r="AL3776">
        <f t="shared" si="1314"/>
        <v>0</v>
      </c>
      <c r="AM3776">
        <f>IF(AND(INDIRECT(AN3776)='Sample Select backend'!$C$2,INDIRECT(AO3776)=1,INDIRECT(AP3776)='Sample Select backend'!$F$2,INDIRECT(AQ3776)=1,INDIRECT(AR3776)='Sample Select backend'!$M$2),1,0)</f>
        <v>1</v>
      </c>
      <c r="AN3776" t="str">
        <f>_xlfn.CONCAT('Sample Select backend'!$C$4,ROW(AN3776))</f>
        <v>AE3776</v>
      </c>
      <c r="AO3776" s="9" t="str">
        <f>_xlfn.CONCAT('Sample Select backend'!$J$2,ROW(AO3776))</f>
        <v>AJ3776</v>
      </c>
      <c r="AP3776" t="str">
        <f>_xlfn.CONCAT('Sample Select backend'!$F$4,ROW(AP3776))</f>
        <v>AF3776</v>
      </c>
      <c r="AQ3776" t="str">
        <f>_xlfn.CONCAT('Sample Select backend'!$I$10,ROW(AQ3776))</f>
        <v>R3776</v>
      </c>
      <c r="AR3776" t="str">
        <f>_xlfn.CONCAT('Sample Select backend'!$M$4,ROW(AR3776))</f>
        <v>AK3776</v>
      </c>
      <c r="AS3776" t="str">
        <f t="shared" si="1315"/>
        <v>United Kingdom</v>
      </c>
      <c r="AT3776" s="9">
        <f t="shared" si="1316"/>
        <v>28</v>
      </c>
      <c r="AU3776">
        <f t="shared" si="1317"/>
        <v>0</v>
      </c>
      <c r="AV3776" s="9">
        <v>0</v>
      </c>
    </row>
    <row r="3777" spans="1:48" x14ac:dyDescent="0.35">
      <c r="A3777" s="24" t="s">
        <v>62</v>
      </c>
      <c r="B3777" s="24">
        <v>4</v>
      </c>
      <c r="C3777" s="24">
        <v>20</v>
      </c>
      <c r="D3777" s="24" t="s">
        <v>4529</v>
      </c>
      <c r="E3777" s="24"/>
      <c r="O3777" t="s">
        <v>2800</v>
      </c>
      <c r="P3777" t="s">
        <v>2808</v>
      </c>
      <c r="Q3777" t="s">
        <v>2813</v>
      </c>
      <c r="R3777">
        <v>1</v>
      </c>
      <c r="S3777" t="s">
        <v>202</v>
      </c>
      <c r="T3777" t="s">
        <v>202</v>
      </c>
      <c r="U3777" t="s">
        <v>202</v>
      </c>
      <c r="V3777">
        <v>-1</v>
      </c>
      <c r="W3777">
        <v>-1</v>
      </c>
      <c r="X3777">
        <v>-1</v>
      </c>
      <c r="Y3777">
        <v>-1</v>
      </c>
      <c r="Z3777">
        <v>-1</v>
      </c>
      <c r="AA3777">
        <v>-1</v>
      </c>
      <c r="AB3777">
        <v>-1</v>
      </c>
      <c r="AC3777">
        <v>-1</v>
      </c>
      <c r="AD3777">
        <v>-1</v>
      </c>
      <c r="AE3777" s="4" t="s">
        <v>2828</v>
      </c>
      <c r="AF3777" s="9" t="s">
        <v>2829</v>
      </c>
      <c r="AG3777">
        <v>0</v>
      </c>
      <c r="AH3777">
        <v>0</v>
      </c>
      <c r="AI3777">
        <v>0</v>
      </c>
      <c r="AJ3777">
        <v>1</v>
      </c>
      <c r="AK3777" s="9" t="s">
        <v>2840</v>
      </c>
      <c r="AL3777">
        <f t="shared" si="1314"/>
        <v>0</v>
      </c>
      <c r="AM3777">
        <f>IF(AND(INDIRECT(AN3777)='Sample Select backend'!$C$2,INDIRECT(AO3777)=1,INDIRECT(AP3777)='Sample Select backend'!$F$2,INDIRECT(AQ3777)=1,INDIRECT(AR3777)='Sample Select backend'!$M$2),1,0)</f>
        <v>1</v>
      </c>
      <c r="AN3777" t="str">
        <f>_xlfn.CONCAT('Sample Select backend'!$C$4,ROW(AN3777))</f>
        <v>AE3777</v>
      </c>
      <c r="AO3777" s="9" t="str">
        <f>_xlfn.CONCAT('Sample Select backend'!$J$2,ROW(AO3777))</f>
        <v>AJ3777</v>
      </c>
      <c r="AP3777" t="str">
        <f>_xlfn.CONCAT('Sample Select backend'!$F$4,ROW(AP3777))</f>
        <v>AF3777</v>
      </c>
      <c r="AQ3777" t="str">
        <f>_xlfn.CONCAT('Sample Select backend'!$I$10,ROW(AQ3777))</f>
        <v>R3777</v>
      </c>
      <c r="AR3777" t="str">
        <f>_xlfn.CONCAT('Sample Select backend'!$M$4,ROW(AR3777))</f>
        <v>AK3777</v>
      </c>
      <c r="AS3777" t="str">
        <f t="shared" si="1315"/>
        <v>United Kingdom</v>
      </c>
      <c r="AT3777" s="9">
        <f t="shared" si="1316"/>
        <v>20</v>
      </c>
      <c r="AU3777">
        <f t="shared" si="1317"/>
        <v>0</v>
      </c>
      <c r="AV3777" s="9">
        <v>0</v>
      </c>
    </row>
    <row r="3778" spans="1:48" x14ac:dyDescent="0.35">
      <c r="A3778" s="24" t="s">
        <v>62</v>
      </c>
      <c r="B3778" s="24">
        <v>4</v>
      </c>
      <c r="C3778" s="24">
        <v>20</v>
      </c>
      <c r="D3778" s="24" t="s">
        <v>4530</v>
      </c>
      <c r="E3778" s="24"/>
      <c r="O3778" t="s">
        <v>2800</v>
      </c>
      <c r="P3778" t="s">
        <v>2808</v>
      </c>
      <c r="Q3778" t="s">
        <v>2813</v>
      </c>
      <c r="R3778">
        <v>1</v>
      </c>
      <c r="S3778" t="s">
        <v>202</v>
      </c>
      <c r="T3778" t="s">
        <v>202</v>
      </c>
      <c r="U3778" t="s">
        <v>202</v>
      </c>
      <c r="V3778">
        <v>-1</v>
      </c>
      <c r="W3778">
        <v>-1</v>
      </c>
      <c r="X3778">
        <v>-1</v>
      </c>
      <c r="Y3778">
        <v>-1</v>
      </c>
      <c r="Z3778">
        <v>-1</v>
      </c>
      <c r="AA3778">
        <v>-1</v>
      </c>
      <c r="AB3778">
        <v>-1</v>
      </c>
      <c r="AC3778">
        <v>-1</v>
      </c>
      <c r="AD3778">
        <v>-1</v>
      </c>
      <c r="AE3778" s="4" t="s">
        <v>2828</v>
      </c>
      <c r="AF3778" s="9" t="s">
        <v>2829</v>
      </c>
      <c r="AG3778">
        <v>0</v>
      </c>
      <c r="AH3778">
        <v>0</v>
      </c>
      <c r="AI3778">
        <v>0</v>
      </c>
      <c r="AJ3778">
        <v>1</v>
      </c>
      <c r="AK3778" s="9" t="s">
        <v>2840</v>
      </c>
      <c r="AL3778">
        <f t="shared" ref="AL3778:AL3841" si="1336">IF(OR(B3778="other",B3778="international",B3778="Transfers",B3778="expenditure"),1,0)</f>
        <v>0</v>
      </c>
      <c r="AM3778">
        <f>IF(AND(INDIRECT(AN3778)='Sample Select backend'!$C$2,INDIRECT(AO3778)=1,INDIRECT(AP3778)='Sample Select backend'!$F$2,INDIRECT(AQ3778)=1,INDIRECT(AR3778)='Sample Select backend'!$M$2),1,0)</f>
        <v>1</v>
      </c>
      <c r="AN3778" t="str">
        <f>_xlfn.CONCAT('Sample Select backend'!$C$4,ROW(AN3778))</f>
        <v>AE3778</v>
      </c>
      <c r="AO3778" s="9" t="str">
        <f>_xlfn.CONCAT('Sample Select backend'!$J$2,ROW(AO3778))</f>
        <v>AJ3778</v>
      </c>
      <c r="AP3778" t="str">
        <f>_xlfn.CONCAT('Sample Select backend'!$F$4,ROW(AP3778))</f>
        <v>AF3778</v>
      </c>
      <c r="AQ3778" t="str">
        <f>_xlfn.CONCAT('Sample Select backend'!$I$10,ROW(AQ3778))</f>
        <v>R3778</v>
      </c>
      <c r="AR3778" t="str">
        <f>_xlfn.CONCAT('Sample Select backend'!$M$4,ROW(AR3778))</f>
        <v>AK3778</v>
      </c>
      <c r="AS3778" t="str">
        <f t="shared" ref="AS3778:AS3841" si="1337">A3778</f>
        <v>United Kingdom</v>
      </c>
      <c r="AT3778" s="9">
        <f t="shared" ref="AT3778:AT3841" si="1338">IF(ISNUMBER(C3778),C3778,IF(OR(C3778="general",C3778="23;general"),"General",IF(OR(C3778="exemption",C3778="other (exemption)"),"Tax exemption/waiver/suspension","Other")))</f>
        <v>20</v>
      </c>
      <c r="AU3778">
        <f t="shared" ref="AU3778:AU3841" si="1339">IF(A3778&lt;&gt;A3777,1,0)</f>
        <v>0</v>
      </c>
      <c r="AV3778" s="9">
        <v>0</v>
      </c>
    </row>
    <row r="3779" spans="1:48" x14ac:dyDescent="0.35">
      <c r="A3779" s="24" t="s">
        <v>62</v>
      </c>
      <c r="B3779" s="24" t="s">
        <v>201</v>
      </c>
      <c r="C3779" s="24" t="s">
        <v>201</v>
      </c>
      <c r="D3779" s="24" t="s">
        <v>4531</v>
      </c>
      <c r="E3779" s="24"/>
      <c r="O3779" t="s">
        <v>2800</v>
      </c>
      <c r="P3779" t="s">
        <v>2808</v>
      </c>
      <c r="Q3779" t="s">
        <v>2813</v>
      </c>
      <c r="R3779">
        <v>1</v>
      </c>
      <c r="S3779" t="s">
        <v>202</v>
      </c>
      <c r="T3779" t="s">
        <v>202</v>
      </c>
      <c r="U3779" t="s">
        <v>202</v>
      </c>
      <c r="V3779">
        <v>-1</v>
      </c>
      <c r="W3779">
        <v>-1</v>
      </c>
      <c r="X3779">
        <v>-1</v>
      </c>
      <c r="Y3779">
        <v>-1</v>
      </c>
      <c r="Z3779">
        <v>-1</v>
      </c>
      <c r="AA3779">
        <v>-1</v>
      </c>
      <c r="AB3779">
        <v>-1</v>
      </c>
      <c r="AC3779">
        <v>-1</v>
      </c>
      <c r="AD3779">
        <v>-1</v>
      </c>
      <c r="AE3779" s="4" t="s">
        <v>2828</v>
      </c>
      <c r="AF3779" s="9" t="s">
        <v>2829</v>
      </c>
      <c r="AG3779">
        <v>0</v>
      </c>
      <c r="AH3779">
        <v>0</v>
      </c>
      <c r="AI3779">
        <v>0</v>
      </c>
      <c r="AJ3779">
        <v>1</v>
      </c>
      <c r="AK3779" s="9" t="s">
        <v>2840</v>
      </c>
      <c r="AL3779">
        <f t="shared" si="1336"/>
        <v>1</v>
      </c>
      <c r="AM3779">
        <f>IF(AND(INDIRECT(AN3779)='Sample Select backend'!$C$2,INDIRECT(AO3779)=1,INDIRECT(AP3779)='Sample Select backend'!$F$2,INDIRECT(AQ3779)=1,INDIRECT(AR3779)='Sample Select backend'!$M$2),1,0)</f>
        <v>1</v>
      </c>
      <c r="AN3779" t="str">
        <f>_xlfn.CONCAT('Sample Select backend'!$C$4,ROW(AN3779))</f>
        <v>AE3779</v>
      </c>
      <c r="AO3779" s="9" t="str">
        <f>_xlfn.CONCAT('Sample Select backend'!$J$2,ROW(AO3779))</f>
        <v>AJ3779</v>
      </c>
      <c r="AP3779" t="str">
        <f>_xlfn.CONCAT('Sample Select backend'!$F$4,ROW(AP3779))</f>
        <v>AF3779</v>
      </c>
      <c r="AQ3779" t="str">
        <f>_xlfn.CONCAT('Sample Select backend'!$I$10,ROW(AQ3779))</f>
        <v>R3779</v>
      </c>
      <c r="AR3779" t="str">
        <f>_xlfn.CONCAT('Sample Select backend'!$M$4,ROW(AR3779))</f>
        <v>AK3779</v>
      </c>
      <c r="AS3779" t="str">
        <f t="shared" si="1337"/>
        <v>United Kingdom</v>
      </c>
      <c r="AT3779" s="9" t="str">
        <f t="shared" si="1338"/>
        <v>Other</v>
      </c>
      <c r="AU3779">
        <f t="shared" si="1339"/>
        <v>0</v>
      </c>
      <c r="AV3779" s="9">
        <v>0</v>
      </c>
    </row>
    <row r="3780" spans="1:48" x14ac:dyDescent="0.35">
      <c r="A3780" s="24" t="s">
        <v>62</v>
      </c>
      <c r="B3780" s="24">
        <v>6</v>
      </c>
      <c r="C3780" s="24">
        <v>28</v>
      </c>
      <c r="D3780" s="24" t="s">
        <v>4532</v>
      </c>
      <c r="E3780" s="24"/>
      <c r="O3780" t="s">
        <v>2800</v>
      </c>
      <c r="P3780" t="s">
        <v>2808</v>
      </c>
      <c r="Q3780" t="s">
        <v>2813</v>
      </c>
      <c r="R3780">
        <v>1</v>
      </c>
      <c r="S3780" t="s">
        <v>202</v>
      </c>
      <c r="T3780" t="s">
        <v>202</v>
      </c>
      <c r="U3780" t="s">
        <v>202</v>
      </c>
      <c r="V3780">
        <v>-1</v>
      </c>
      <c r="W3780">
        <v>-1</v>
      </c>
      <c r="X3780">
        <v>-1</v>
      </c>
      <c r="Y3780">
        <v>-1</v>
      </c>
      <c r="Z3780">
        <v>-1</v>
      </c>
      <c r="AA3780">
        <v>-1</v>
      </c>
      <c r="AB3780">
        <v>-1</v>
      </c>
      <c r="AC3780">
        <v>-1</v>
      </c>
      <c r="AD3780">
        <v>-1</v>
      </c>
      <c r="AE3780" s="4" t="s">
        <v>2828</v>
      </c>
      <c r="AF3780" s="9" t="s">
        <v>2829</v>
      </c>
      <c r="AG3780">
        <v>0</v>
      </c>
      <c r="AH3780">
        <v>0</v>
      </c>
      <c r="AI3780">
        <v>0</v>
      </c>
      <c r="AJ3780">
        <v>1</v>
      </c>
      <c r="AK3780" s="9" t="s">
        <v>2840</v>
      </c>
      <c r="AL3780">
        <f t="shared" si="1336"/>
        <v>0</v>
      </c>
      <c r="AM3780">
        <f>IF(AND(INDIRECT(AN3780)='Sample Select backend'!$C$2,INDIRECT(AO3780)=1,INDIRECT(AP3780)='Sample Select backend'!$F$2,INDIRECT(AQ3780)=1,INDIRECT(AR3780)='Sample Select backend'!$M$2),1,0)</f>
        <v>1</v>
      </c>
      <c r="AN3780" t="str">
        <f>_xlfn.CONCAT('Sample Select backend'!$C$4,ROW(AN3780))</f>
        <v>AE3780</v>
      </c>
      <c r="AO3780" s="9" t="str">
        <f>_xlfn.CONCAT('Sample Select backend'!$J$2,ROW(AO3780))</f>
        <v>AJ3780</v>
      </c>
      <c r="AP3780" t="str">
        <f>_xlfn.CONCAT('Sample Select backend'!$F$4,ROW(AP3780))</f>
        <v>AF3780</v>
      </c>
      <c r="AQ3780" t="str">
        <f>_xlfn.CONCAT('Sample Select backend'!$I$10,ROW(AQ3780))</f>
        <v>R3780</v>
      </c>
      <c r="AR3780" t="str">
        <f>_xlfn.CONCAT('Sample Select backend'!$M$4,ROW(AR3780))</f>
        <v>AK3780</v>
      </c>
      <c r="AS3780" t="str">
        <f t="shared" si="1337"/>
        <v>United Kingdom</v>
      </c>
      <c r="AT3780" s="9">
        <f t="shared" si="1338"/>
        <v>28</v>
      </c>
      <c r="AU3780">
        <f t="shared" si="1339"/>
        <v>0</v>
      </c>
      <c r="AV3780" s="9">
        <v>0</v>
      </c>
    </row>
    <row r="3781" spans="1:48" x14ac:dyDescent="0.35">
      <c r="A3781" s="24" t="s">
        <v>62</v>
      </c>
      <c r="B3781" s="24">
        <v>4</v>
      </c>
      <c r="C3781" s="24">
        <v>20</v>
      </c>
      <c r="D3781" s="24" t="s">
        <v>4533</v>
      </c>
      <c r="E3781" s="24"/>
      <c r="O3781" t="s">
        <v>2800</v>
      </c>
      <c r="P3781" t="s">
        <v>2808</v>
      </c>
      <c r="Q3781" t="s">
        <v>2813</v>
      </c>
      <c r="R3781">
        <v>1</v>
      </c>
      <c r="S3781" t="s">
        <v>202</v>
      </c>
      <c r="T3781" t="s">
        <v>202</v>
      </c>
      <c r="U3781" t="s">
        <v>202</v>
      </c>
      <c r="V3781">
        <v>-1</v>
      </c>
      <c r="W3781">
        <v>-1</v>
      </c>
      <c r="X3781">
        <v>-1</v>
      </c>
      <c r="Y3781">
        <v>-1</v>
      </c>
      <c r="Z3781">
        <v>-1</v>
      </c>
      <c r="AA3781">
        <v>-1</v>
      </c>
      <c r="AB3781">
        <v>-1</v>
      </c>
      <c r="AC3781">
        <v>-1</v>
      </c>
      <c r="AD3781">
        <v>-1</v>
      </c>
      <c r="AE3781" s="4" t="s">
        <v>2828</v>
      </c>
      <c r="AF3781" s="9" t="s">
        <v>2829</v>
      </c>
      <c r="AG3781">
        <v>0</v>
      </c>
      <c r="AH3781">
        <v>0</v>
      </c>
      <c r="AI3781">
        <v>0</v>
      </c>
      <c r="AJ3781">
        <v>1</v>
      </c>
      <c r="AK3781" s="9" t="s">
        <v>2840</v>
      </c>
      <c r="AL3781">
        <f t="shared" si="1336"/>
        <v>0</v>
      </c>
      <c r="AM3781">
        <f>IF(AND(INDIRECT(AN3781)='Sample Select backend'!$C$2,INDIRECT(AO3781)=1,INDIRECT(AP3781)='Sample Select backend'!$F$2,INDIRECT(AQ3781)=1,INDIRECT(AR3781)='Sample Select backend'!$M$2),1,0)</f>
        <v>1</v>
      </c>
      <c r="AN3781" t="str">
        <f>_xlfn.CONCAT('Sample Select backend'!$C$4,ROW(AN3781))</f>
        <v>AE3781</v>
      </c>
      <c r="AO3781" s="9" t="str">
        <f>_xlfn.CONCAT('Sample Select backend'!$J$2,ROW(AO3781))</f>
        <v>AJ3781</v>
      </c>
      <c r="AP3781" t="str">
        <f>_xlfn.CONCAT('Sample Select backend'!$F$4,ROW(AP3781))</f>
        <v>AF3781</v>
      </c>
      <c r="AQ3781" t="str">
        <f>_xlfn.CONCAT('Sample Select backend'!$I$10,ROW(AQ3781))</f>
        <v>R3781</v>
      </c>
      <c r="AR3781" t="str">
        <f>_xlfn.CONCAT('Sample Select backend'!$M$4,ROW(AR3781))</f>
        <v>AK3781</v>
      </c>
      <c r="AS3781" t="str">
        <f t="shared" si="1337"/>
        <v>United Kingdom</v>
      </c>
      <c r="AT3781" s="9">
        <f t="shared" si="1338"/>
        <v>20</v>
      </c>
      <c r="AU3781">
        <f t="shared" si="1339"/>
        <v>0</v>
      </c>
      <c r="AV3781" s="9">
        <v>0</v>
      </c>
    </row>
    <row r="3782" spans="1:48" x14ac:dyDescent="0.35">
      <c r="A3782" s="24" t="s">
        <v>62</v>
      </c>
      <c r="B3782" s="24">
        <v>1</v>
      </c>
      <c r="C3782" s="24" t="s">
        <v>206</v>
      </c>
      <c r="D3782" s="24" t="s">
        <v>4534</v>
      </c>
      <c r="E3782" s="24"/>
      <c r="O3782" t="s">
        <v>2800</v>
      </c>
      <c r="P3782" t="s">
        <v>2808</v>
      </c>
      <c r="Q3782" t="s">
        <v>2813</v>
      </c>
      <c r="R3782">
        <v>1</v>
      </c>
      <c r="S3782" t="s">
        <v>202</v>
      </c>
      <c r="T3782" t="s">
        <v>202</v>
      </c>
      <c r="U3782" t="s">
        <v>202</v>
      </c>
      <c r="V3782">
        <v>-1</v>
      </c>
      <c r="W3782">
        <v>-1</v>
      </c>
      <c r="X3782">
        <v>-1</v>
      </c>
      <c r="Y3782">
        <v>-1</v>
      </c>
      <c r="Z3782">
        <v>-1</v>
      </c>
      <c r="AA3782">
        <v>-1</v>
      </c>
      <c r="AB3782">
        <v>-1</v>
      </c>
      <c r="AC3782">
        <v>-1</v>
      </c>
      <c r="AD3782">
        <v>-1</v>
      </c>
      <c r="AE3782" s="4" t="s">
        <v>2828</v>
      </c>
      <c r="AF3782" s="9" t="s">
        <v>2829</v>
      </c>
      <c r="AG3782">
        <v>0</v>
      </c>
      <c r="AH3782">
        <v>0</v>
      </c>
      <c r="AI3782">
        <v>0</v>
      </c>
      <c r="AJ3782">
        <v>1</v>
      </c>
      <c r="AK3782" s="9" t="s">
        <v>2840</v>
      </c>
      <c r="AL3782">
        <f t="shared" si="1336"/>
        <v>0</v>
      </c>
      <c r="AM3782">
        <f>IF(AND(INDIRECT(AN3782)='Sample Select backend'!$C$2,INDIRECT(AO3782)=1,INDIRECT(AP3782)='Sample Select backend'!$F$2,INDIRECT(AQ3782)=1,INDIRECT(AR3782)='Sample Select backend'!$M$2),1,0)</f>
        <v>1</v>
      </c>
      <c r="AN3782" t="str">
        <f>_xlfn.CONCAT('Sample Select backend'!$C$4,ROW(AN3782))</f>
        <v>AE3782</v>
      </c>
      <c r="AO3782" s="9" t="str">
        <f>_xlfn.CONCAT('Sample Select backend'!$J$2,ROW(AO3782))</f>
        <v>AJ3782</v>
      </c>
      <c r="AP3782" t="str">
        <f>_xlfn.CONCAT('Sample Select backend'!$F$4,ROW(AP3782))</f>
        <v>AF3782</v>
      </c>
      <c r="AQ3782" t="str">
        <f>_xlfn.CONCAT('Sample Select backend'!$I$10,ROW(AQ3782))</f>
        <v>R3782</v>
      </c>
      <c r="AR3782" t="str">
        <f>_xlfn.CONCAT('Sample Select backend'!$M$4,ROW(AR3782))</f>
        <v>AK3782</v>
      </c>
      <c r="AS3782" t="str">
        <f t="shared" si="1337"/>
        <v>United Kingdom</v>
      </c>
      <c r="AT3782" s="9" t="str">
        <f t="shared" si="1338"/>
        <v>Tax exemption/waiver/suspension</v>
      </c>
      <c r="AU3782">
        <f t="shared" si="1339"/>
        <v>0</v>
      </c>
      <c r="AV3782" s="9">
        <v>0</v>
      </c>
    </row>
    <row r="3783" spans="1:48" x14ac:dyDescent="0.35">
      <c r="A3783" s="24" t="s">
        <v>62</v>
      </c>
      <c r="B3783" s="24">
        <v>5</v>
      </c>
      <c r="C3783" s="24">
        <v>23</v>
      </c>
      <c r="D3783" s="24" t="s">
        <v>4535</v>
      </c>
      <c r="E3783" s="24"/>
      <c r="O3783" t="s">
        <v>2800</v>
      </c>
      <c r="P3783" t="s">
        <v>2808</v>
      </c>
      <c r="Q3783" t="s">
        <v>2813</v>
      </c>
      <c r="R3783">
        <v>1</v>
      </c>
      <c r="S3783" t="s">
        <v>202</v>
      </c>
      <c r="T3783" t="s">
        <v>202</v>
      </c>
      <c r="U3783" t="s">
        <v>202</v>
      </c>
      <c r="V3783">
        <v>-1</v>
      </c>
      <c r="W3783">
        <v>-1</v>
      </c>
      <c r="X3783">
        <v>-1</v>
      </c>
      <c r="Y3783">
        <v>-1</v>
      </c>
      <c r="Z3783">
        <v>-1</v>
      </c>
      <c r="AA3783">
        <v>-1</v>
      </c>
      <c r="AB3783">
        <v>-1</v>
      </c>
      <c r="AC3783">
        <v>-1</v>
      </c>
      <c r="AD3783">
        <v>-1</v>
      </c>
      <c r="AE3783" s="4" t="s">
        <v>2828</v>
      </c>
      <c r="AF3783" s="9" t="s">
        <v>2829</v>
      </c>
      <c r="AG3783">
        <v>0</v>
      </c>
      <c r="AH3783">
        <v>0</v>
      </c>
      <c r="AI3783">
        <v>0</v>
      </c>
      <c r="AJ3783">
        <v>1</v>
      </c>
      <c r="AK3783" s="9" t="s">
        <v>2840</v>
      </c>
      <c r="AL3783">
        <f t="shared" si="1336"/>
        <v>0</v>
      </c>
      <c r="AM3783">
        <f>IF(AND(INDIRECT(AN3783)='Sample Select backend'!$C$2,INDIRECT(AO3783)=1,INDIRECT(AP3783)='Sample Select backend'!$F$2,INDIRECT(AQ3783)=1,INDIRECT(AR3783)='Sample Select backend'!$M$2),1,0)</f>
        <v>1</v>
      </c>
      <c r="AN3783" t="str">
        <f>_xlfn.CONCAT('Sample Select backend'!$C$4,ROW(AN3783))</f>
        <v>AE3783</v>
      </c>
      <c r="AO3783" s="9" t="str">
        <f>_xlfn.CONCAT('Sample Select backend'!$J$2,ROW(AO3783))</f>
        <v>AJ3783</v>
      </c>
      <c r="AP3783" t="str">
        <f>_xlfn.CONCAT('Sample Select backend'!$F$4,ROW(AP3783))</f>
        <v>AF3783</v>
      </c>
      <c r="AQ3783" t="str">
        <f>_xlfn.CONCAT('Sample Select backend'!$I$10,ROW(AQ3783))</f>
        <v>R3783</v>
      </c>
      <c r="AR3783" t="str">
        <f>_xlfn.CONCAT('Sample Select backend'!$M$4,ROW(AR3783))</f>
        <v>AK3783</v>
      </c>
      <c r="AS3783" t="str">
        <f t="shared" si="1337"/>
        <v>United Kingdom</v>
      </c>
      <c r="AT3783" s="9">
        <f t="shared" si="1338"/>
        <v>23</v>
      </c>
      <c r="AU3783">
        <f t="shared" si="1339"/>
        <v>0</v>
      </c>
      <c r="AV3783" s="9">
        <v>0</v>
      </c>
    </row>
    <row r="3784" spans="1:48" x14ac:dyDescent="0.35">
      <c r="A3784" s="24" t="s">
        <v>62</v>
      </c>
      <c r="B3784" s="24">
        <v>1</v>
      </c>
      <c r="C3784" s="24">
        <v>7</v>
      </c>
      <c r="D3784" s="24" t="s">
        <v>4536</v>
      </c>
      <c r="E3784" s="24"/>
      <c r="O3784" t="s">
        <v>2800</v>
      </c>
      <c r="P3784" t="s">
        <v>2808</v>
      </c>
      <c r="Q3784" t="s">
        <v>2813</v>
      </c>
      <c r="R3784">
        <v>1</v>
      </c>
      <c r="S3784" t="s">
        <v>202</v>
      </c>
      <c r="T3784" t="s">
        <v>202</v>
      </c>
      <c r="U3784" t="s">
        <v>202</v>
      </c>
      <c r="V3784">
        <v>-1</v>
      </c>
      <c r="W3784">
        <v>-1</v>
      </c>
      <c r="X3784">
        <v>-1</v>
      </c>
      <c r="Y3784">
        <v>-1</v>
      </c>
      <c r="Z3784">
        <v>-1</v>
      </c>
      <c r="AA3784">
        <v>-1</v>
      </c>
      <c r="AB3784">
        <v>-1</v>
      </c>
      <c r="AC3784">
        <v>-1</v>
      </c>
      <c r="AD3784">
        <v>-1</v>
      </c>
      <c r="AE3784" s="4" t="s">
        <v>2828</v>
      </c>
      <c r="AF3784" s="9" t="s">
        <v>2829</v>
      </c>
      <c r="AG3784">
        <v>0</v>
      </c>
      <c r="AH3784">
        <v>0</v>
      </c>
      <c r="AI3784">
        <v>0</v>
      </c>
      <c r="AJ3784">
        <v>1</v>
      </c>
      <c r="AK3784" s="9" t="s">
        <v>2840</v>
      </c>
      <c r="AL3784">
        <f t="shared" si="1336"/>
        <v>0</v>
      </c>
      <c r="AM3784">
        <f>IF(AND(INDIRECT(AN3784)='Sample Select backend'!$C$2,INDIRECT(AO3784)=1,INDIRECT(AP3784)='Sample Select backend'!$F$2,INDIRECT(AQ3784)=1,INDIRECT(AR3784)='Sample Select backend'!$M$2),1,0)</f>
        <v>1</v>
      </c>
      <c r="AN3784" t="str">
        <f>_xlfn.CONCAT('Sample Select backend'!$C$4,ROW(AN3784))</f>
        <v>AE3784</v>
      </c>
      <c r="AO3784" s="9" t="str">
        <f>_xlfn.CONCAT('Sample Select backend'!$J$2,ROW(AO3784))</f>
        <v>AJ3784</v>
      </c>
      <c r="AP3784" t="str">
        <f>_xlfn.CONCAT('Sample Select backend'!$F$4,ROW(AP3784))</f>
        <v>AF3784</v>
      </c>
      <c r="AQ3784" t="str">
        <f>_xlfn.CONCAT('Sample Select backend'!$I$10,ROW(AQ3784))</f>
        <v>R3784</v>
      </c>
      <c r="AR3784" t="str">
        <f>_xlfn.CONCAT('Sample Select backend'!$M$4,ROW(AR3784))</f>
        <v>AK3784</v>
      </c>
      <c r="AS3784" t="str">
        <f t="shared" si="1337"/>
        <v>United Kingdom</v>
      </c>
      <c r="AT3784" s="9">
        <f t="shared" si="1338"/>
        <v>7</v>
      </c>
      <c r="AU3784">
        <f t="shared" si="1339"/>
        <v>0</v>
      </c>
      <c r="AV3784" s="9">
        <v>1</v>
      </c>
    </row>
    <row r="3785" spans="1:48" x14ac:dyDescent="0.35">
      <c r="A3785" s="24" t="s">
        <v>62</v>
      </c>
      <c r="B3785" s="24">
        <v>6</v>
      </c>
      <c r="C3785" s="24">
        <v>28</v>
      </c>
      <c r="D3785" s="24" t="s">
        <v>4537</v>
      </c>
      <c r="E3785" s="24"/>
      <c r="O3785" t="s">
        <v>2800</v>
      </c>
      <c r="P3785" t="s">
        <v>2808</v>
      </c>
      <c r="Q3785" t="s">
        <v>2813</v>
      </c>
      <c r="R3785">
        <v>1</v>
      </c>
      <c r="S3785" t="s">
        <v>202</v>
      </c>
      <c r="T3785" t="s">
        <v>202</v>
      </c>
      <c r="U3785" t="s">
        <v>202</v>
      </c>
      <c r="V3785">
        <v>-1</v>
      </c>
      <c r="W3785">
        <v>-1</v>
      </c>
      <c r="X3785">
        <v>-1</v>
      </c>
      <c r="Y3785">
        <v>-1</v>
      </c>
      <c r="Z3785">
        <v>-1</v>
      </c>
      <c r="AA3785">
        <v>-1</v>
      </c>
      <c r="AB3785">
        <v>-1</v>
      </c>
      <c r="AC3785">
        <v>-1</v>
      </c>
      <c r="AD3785">
        <v>-1</v>
      </c>
      <c r="AE3785" s="4" t="s">
        <v>2828</v>
      </c>
      <c r="AF3785" s="9" t="s">
        <v>2829</v>
      </c>
      <c r="AG3785">
        <v>0</v>
      </c>
      <c r="AH3785">
        <v>0</v>
      </c>
      <c r="AI3785">
        <v>0</v>
      </c>
      <c r="AJ3785">
        <v>1</v>
      </c>
      <c r="AK3785" s="9" t="s">
        <v>2840</v>
      </c>
      <c r="AL3785">
        <f t="shared" si="1336"/>
        <v>0</v>
      </c>
      <c r="AM3785">
        <f>IF(AND(INDIRECT(AN3785)='Sample Select backend'!$C$2,INDIRECT(AO3785)=1,INDIRECT(AP3785)='Sample Select backend'!$F$2,INDIRECT(AQ3785)=1,INDIRECT(AR3785)='Sample Select backend'!$M$2),1,0)</f>
        <v>1</v>
      </c>
      <c r="AN3785" t="str">
        <f>_xlfn.CONCAT('Sample Select backend'!$C$4,ROW(AN3785))</f>
        <v>AE3785</v>
      </c>
      <c r="AO3785" s="9" t="str">
        <f>_xlfn.CONCAT('Sample Select backend'!$J$2,ROW(AO3785))</f>
        <v>AJ3785</v>
      </c>
      <c r="AP3785" t="str">
        <f>_xlfn.CONCAT('Sample Select backend'!$F$4,ROW(AP3785))</f>
        <v>AF3785</v>
      </c>
      <c r="AQ3785" t="str">
        <f>_xlfn.CONCAT('Sample Select backend'!$I$10,ROW(AQ3785))</f>
        <v>R3785</v>
      </c>
      <c r="AR3785" t="str">
        <f>_xlfn.CONCAT('Sample Select backend'!$M$4,ROW(AR3785))</f>
        <v>AK3785</v>
      </c>
      <c r="AS3785" t="str">
        <f t="shared" si="1337"/>
        <v>United Kingdom</v>
      </c>
      <c r="AT3785" s="9">
        <f t="shared" si="1338"/>
        <v>28</v>
      </c>
      <c r="AU3785">
        <f t="shared" si="1339"/>
        <v>0</v>
      </c>
      <c r="AV3785" s="9">
        <v>1</v>
      </c>
    </row>
    <row r="3786" spans="1:48" x14ac:dyDescent="0.35">
      <c r="A3786" t="s">
        <v>187</v>
      </c>
      <c r="B3786">
        <v>4</v>
      </c>
      <c r="C3786" t="s">
        <v>206</v>
      </c>
      <c r="D3786" t="s">
        <v>2462</v>
      </c>
      <c r="E3786">
        <v>2</v>
      </c>
      <c r="F3786">
        <v>2</v>
      </c>
      <c r="G3786">
        <v>-2</v>
      </c>
      <c r="H3786">
        <v>-1</v>
      </c>
      <c r="I3786">
        <v>-2</v>
      </c>
      <c r="J3786">
        <v>-2</v>
      </c>
      <c r="K3786">
        <v>-2</v>
      </c>
      <c r="M3786">
        <v>1</v>
      </c>
      <c r="N3786" t="s">
        <v>2786</v>
      </c>
      <c r="O3786" t="s">
        <v>2806</v>
      </c>
      <c r="P3786" t="s">
        <v>2808</v>
      </c>
      <c r="Q3786" t="s">
        <v>2813</v>
      </c>
      <c r="R3786">
        <v>1</v>
      </c>
      <c r="S3786" t="s">
        <v>202</v>
      </c>
      <c r="T3786" t="s">
        <v>202</v>
      </c>
      <c r="U3786" t="s">
        <v>202</v>
      </c>
      <c r="V3786">
        <f t="shared" ref="V3786:V3825" si="1340">IF(E3786&gt;0,1,IF(E3786&lt;0,0,-1))</f>
        <v>1</v>
      </c>
      <c r="W3786">
        <f t="shared" ref="W3786:W3825" si="1341">IF(F3786&gt;0,1,IF(F3786&lt;0,0,-1))</f>
        <v>1</v>
      </c>
      <c r="X3786">
        <f t="shared" ref="X3786:X3825" si="1342">IF(G3786&gt;0,1,IF(G3786&lt;0,0,-1))</f>
        <v>0</v>
      </c>
      <c r="Y3786">
        <f t="shared" ref="Y3786:Y3825" si="1343">IF(H3786&gt;0,1,IF(H3786&lt;0,0,-1))</f>
        <v>0</v>
      </c>
      <c r="Z3786">
        <f t="shared" ref="Z3786:Z3825" si="1344">IF(I3786&gt;0,1,IF(I3786&lt;0,0,-1))</f>
        <v>0</v>
      </c>
      <c r="AA3786">
        <f t="shared" ref="AA3786:AA3825" si="1345">IF(J3786&gt;0,1,IF(J3786&lt;0,0,-1))</f>
        <v>0</v>
      </c>
      <c r="AB3786">
        <f t="shared" ref="AB3786:AB3825" si="1346">IF(K3786&gt;0,1,IF(K3786&lt;0,0,-1))</f>
        <v>0</v>
      </c>
      <c r="AC3786">
        <f t="shared" ref="AC3786:AC3825" si="1347">IF(L3786&gt;0,1,IF(L3786&lt;0,0,-1))</f>
        <v>-1</v>
      </c>
      <c r="AD3786">
        <f t="shared" ref="AD3786:AD3825" si="1348">IF(M3786&gt;0,1,IF(M3786&lt;0,0,-1))</f>
        <v>1</v>
      </c>
      <c r="AE3786" s="4" t="s">
        <v>2828</v>
      </c>
      <c r="AF3786" s="9" t="s">
        <v>2829</v>
      </c>
      <c r="AG3786">
        <v>0</v>
      </c>
      <c r="AH3786">
        <v>0</v>
      </c>
      <c r="AI3786">
        <v>0</v>
      </c>
      <c r="AJ3786">
        <v>1</v>
      </c>
      <c r="AK3786" s="9" t="s">
        <v>2840</v>
      </c>
      <c r="AL3786">
        <f t="shared" si="1336"/>
        <v>0</v>
      </c>
      <c r="AM3786">
        <f>IF(AND(INDIRECT(AN3786)='Sample Select backend'!$C$2,INDIRECT(AO3786)=1,INDIRECT(AP3786)='Sample Select backend'!$F$2,INDIRECT(AQ3786)=1,INDIRECT(AR3786)='Sample Select backend'!$M$2),1,0)</f>
        <v>1</v>
      </c>
      <c r="AN3786" t="str">
        <f>_xlfn.CONCAT('Sample Select backend'!$C$4,ROW(AN3786))</f>
        <v>AE3786</v>
      </c>
      <c r="AO3786" s="9" t="str">
        <f>_xlfn.CONCAT('Sample Select backend'!$J$2,ROW(AO3786))</f>
        <v>AJ3786</v>
      </c>
      <c r="AP3786" t="str">
        <f>_xlfn.CONCAT('Sample Select backend'!$F$4,ROW(AP3786))</f>
        <v>AF3786</v>
      </c>
      <c r="AQ3786" t="str">
        <f>_xlfn.CONCAT('Sample Select backend'!$I$10,ROW(AQ3786))</f>
        <v>R3786</v>
      </c>
      <c r="AR3786" t="str">
        <f>_xlfn.CONCAT('Sample Select backend'!$M$4,ROW(AR3786))</f>
        <v>AK3786</v>
      </c>
      <c r="AS3786" t="str">
        <f t="shared" si="1337"/>
        <v>United States</v>
      </c>
      <c r="AT3786" s="9" t="str">
        <f t="shared" si="1338"/>
        <v>Tax exemption/waiver/suspension</v>
      </c>
      <c r="AU3786">
        <f t="shared" si="1339"/>
        <v>1</v>
      </c>
      <c r="AV3786" s="9">
        <v>1</v>
      </c>
    </row>
    <row r="3787" spans="1:48" x14ac:dyDescent="0.35">
      <c r="A3787" t="s">
        <v>187</v>
      </c>
      <c r="B3787">
        <v>1</v>
      </c>
      <c r="C3787">
        <v>3</v>
      </c>
      <c r="D3787" t="s">
        <v>2464</v>
      </c>
      <c r="E3787">
        <v>2</v>
      </c>
      <c r="F3787">
        <v>2</v>
      </c>
      <c r="G3787">
        <v>-2</v>
      </c>
      <c r="H3787">
        <v>-1</v>
      </c>
      <c r="I3787">
        <v>-2</v>
      </c>
      <c r="J3787">
        <v>2</v>
      </c>
      <c r="K3787">
        <v>-2</v>
      </c>
      <c r="L3787">
        <v>-2</v>
      </c>
      <c r="M3787">
        <v>1</v>
      </c>
      <c r="N3787" t="s">
        <v>2786</v>
      </c>
      <c r="O3787" t="s">
        <v>2806</v>
      </c>
      <c r="P3787" t="s">
        <v>2808</v>
      </c>
      <c r="Q3787" t="s">
        <v>2813</v>
      </c>
      <c r="R3787">
        <v>1</v>
      </c>
      <c r="S3787" t="s">
        <v>202</v>
      </c>
      <c r="T3787" t="s">
        <v>202</v>
      </c>
      <c r="U3787" t="s">
        <v>202</v>
      </c>
      <c r="V3787">
        <f t="shared" si="1340"/>
        <v>1</v>
      </c>
      <c r="W3787">
        <f t="shared" si="1341"/>
        <v>1</v>
      </c>
      <c r="X3787">
        <f t="shared" si="1342"/>
        <v>0</v>
      </c>
      <c r="Y3787">
        <f t="shared" si="1343"/>
        <v>0</v>
      </c>
      <c r="Z3787">
        <f t="shared" si="1344"/>
        <v>0</v>
      </c>
      <c r="AA3787">
        <f t="shared" si="1345"/>
        <v>1</v>
      </c>
      <c r="AB3787">
        <f t="shared" si="1346"/>
        <v>0</v>
      </c>
      <c r="AC3787">
        <f t="shared" si="1347"/>
        <v>0</v>
      </c>
      <c r="AD3787">
        <f t="shared" si="1348"/>
        <v>1</v>
      </c>
      <c r="AE3787" s="4" t="s">
        <v>2828</v>
      </c>
      <c r="AF3787" s="9" t="s">
        <v>2829</v>
      </c>
      <c r="AG3787">
        <v>0</v>
      </c>
      <c r="AH3787">
        <v>0</v>
      </c>
      <c r="AI3787">
        <v>0</v>
      </c>
      <c r="AJ3787">
        <v>1</v>
      </c>
      <c r="AK3787" s="9" t="s">
        <v>2840</v>
      </c>
      <c r="AL3787">
        <f t="shared" si="1336"/>
        <v>0</v>
      </c>
      <c r="AM3787">
        <f>IF(AND(INDIRECT(AN3787)='Sample Select backend'!$C$2,INDIRECT(AO3787)=1,INDIRECT(AP3787)='Sample Select backend'!$F$2,INDIRECT(AQ3787)=1,INDIRECT(AR3787)='Sample Select backend'!$M$2),1,0)</f>
        <v>1</v>
      </c>
      <c r="AN3787" t="str">
        <f>_xlfn.CONCAT('Sample Select backend'!$C$4,ROW(AN3787))</f>
        <v>AE3787</v>
      </c>
      <c r="AO3787" s="9" t="str">
        <f>_xlfn.CONCAT('Sample Select backend'!$J$2,ROW(AO3787))</f>
        <v>AJ3787</v>
      </c>
      <c r="AP3787" t="str">
        <f>_xlfn.CONCAT('Sample Select backend'!$F$4,ROW(AP3787))</f>
        <v>AF3787</v>
      </c>
      <c r="AQ3787" t="str">
        <f>_xlfn.CONCAT('Sample Select backend'!$I$10,ROW(AQ3787))</f>
        <v>R3787</v>
      </c>
      <c r="AR3787" t="str">
        <f>_xlfn.CONCAT('Sample Select backend'!$M$4,ROW(AR3787))</f>
        <v>AK3787</v>
      </c>
      <c r="AS3787" t="str">
        <f t="shared" si="1337"/>
        <v>United States</v>
      </c>
      <c r="AT3787" s="9">
        <f t="shared" si="1338"/>
        <v>3</v>
      </c>
      <c r="AU3787">
        <f t="shared" si="1339"/>
        <v>0</v>
      </c>
      <c r="AV3787" s="9">
        <v>1</v>
      </c>
    </row>
    <row r="3788" spans="1:48" x14ac:dyDescent="0.35">
      <c r="A3788" t="s">
        <v>187</v>
      </c>
      <c r="B3788">
        <v>2</v>
      </c>
      <c r="C3788">
        <v>14</v>
      </c>
      <c r="D3788" t="s">
        <v>2437</v>
      </c>
      <c r="E3788">
        <v>2</v>
      </c>
      <c r="F3788">
        <v>2</v>
      </c>
      <c r="G3788">
        <v>2</v>
      </c>
      <c r="H3788">
        <v>2</v>
      </c>
      <c r="I3788">
        <v>2</v>
      </c>
      <c r="J3788">
        <v>2</v>
      </c>
      <c r="K3788">
        <v>1</v>
      </c>
      <c r="L3788">
        <v>2</v>
      </c>
      <c r="M3788">
        <v>1</v>
      </c>
      <c r="N3788" t="s">
        <v>2786</v>
      </c>
      <c r="O3788" t="s">
        <v>2806</v>
      </c>
      <c r="P3788" t="s">
        <v>2808</v>
      </c>
      <c r="Q3788" t="s">
        <v>2813</v>
      </c>
      <c r="R3788">
        <v>1</v>
      </c>
      <c r="S3788" t="s">
        <v>202</v>
      </c>
      <c r="T3788" t="s">
        <v>202</v>
      </c>
      <c r="U3788" t="s">
        <v>202</v>
      </c>
      <c r="V3788">
        <f t="shared" si="1340"/>
        <v>1</v>
      </c>
      <c r="W3788">
        <f t="shared" si="1341"/>
        <v>1</v>
      </c>
      <c r="X3788">
        <f t="shared" si="1342"/>
        <v>1</v>
      </c>
      <c r="Y3788">
        <f t="shared" si="1343"/>
        <v>1</v>
      </c>
      <c r="Z3788">
        <f t="shared" si="1344"/>
        <v>1</v>
      </c>
      <c r="AA3788">
        <f t="shared" si="1345"/>
        <v>1</v>
      </c>
      <c r="AB3788">
        <f t="shared" si="1346"/>
        <v>1</v>
      </c>
      <c r="AC3788">
        <f t="shared" si="1347"/>
        <v>1</v>
      </c>
      <c r="AD3788">
        <f t="shared" si="1348"/>
        <v>1</v>
      </c>
      <c r="AE3788" s="4" t="s">
        <v>2828</v>
      </c>
      <c r="AF3788" s="9" t="s">
        <v>2829</v>
      </c>
      <c r="AG3788">
        <v>0</v>
      </c>
      <c r="AH3788">
        <v>0</v>
      </c>
      <c r="AI3788">
        <v>0</v>
      </c>
      <c r="AJ3788">
        <v>1</v>
      </c>
      <c r="AK3788" s="9" t="s">
        <v>2840</v>
      </c>
      <c r="AL3788">
        <f t="shared" si="1336"/>
        <v>0</v>
      </c>
      <c r="AM3788">
        <f>IF(AND(INDIRECT(AN3788)='Sample Select backend'!$C$2,INDIRECT(AO3788)=1,INDIRECT(AP3788)='Sample Select backend'!$F$2,INDIRECT(AQ3788)=1,INDIRECT(AR3788)='Sample Select backend'!$M$2),1,0)</f>
        <v>1</v>
      </c>
      <c r="AN3788" t="str">
        <f>_xlfn.CONCAT('Sample Select backend'!$C$4,ROW(AN3788))</f>
        <v>AE3788</v>
      </c>
      <c r="AO3788" s="9" t="str">
        <f>_xlfn.CONCAT('Sample Select backend'!$J$2,ROW(AO3788))</f>
        <v>AJ3788</v>
      </c>
      <c r="AP3788" t="str">
        <f>_xlfn.CONCAT('Sample Select backend'!$F$4,ROW(AP3788))</f>
        <v>AF3788</v>
      </c>
      <c r="AQ3788" t="str">
        <f>_xlfn.CONCAT('Sample Select backend'!$I$10,ROW(AQ3788))</f>
        <v>R3788</v>
      </c>
      <c r="AR3788" t="str">
        <f>_xlfn.CONCAT('Sample Select backend'!$M$4,ROW(AR3788))</f>
        <v>AK3788</v>
      </c>
      <c r="AS3788" t="str">
        <f t="shared" si="1337"/>
        <v>United States</v>
      </c>
      <c r="AT3788" s="9">
        <f t="shared" si="1338"/>
        <v>14</v>
      </c>
      <c r="AU3788">
        <f t="shared" si="1339"/>
        <v>0</v>
      </c>
      <c r="AV3788" s="9">
        <v>1</v>
      </c>
    </row>
    <row r="3789" spans="1:48" x14ac:dyDescent="0.35">
      <c r="A3789" t="s">
        <v>187</v>
      </c>
      <c r="B3789">
        <v>1</v>
      </c>
      <c r="C3789">
        <v>3</v>
      </c>
      <c r="D3789" t="s">
        <v>2452</v>
      </c>
      <c r="E3789">
        <v>2</v>
      </c>
      <c r="F3789">
        <v>2</v>
      </c>
      <c r="G3789">
        <v>-2</v>
      </c>
      <c r="H3789">
        <v>-1</v>
      </c>
      <c r="I3789">
        <v>2</v>
      </c>
      <c r="J3789">
        <v>2</v>
      </c>
      <c r="K3789">
        <v>2</v>
      </c>
      <c r="L3789">
        <v>-2</v>
      </c>
      <c r="M3789">
        <v>1</v>
      </c>
      <c r="N3789" t="s">
        <v>2786</v>
      </c>
      <c r="O3789" t="s">
        <v>2806</v>
      </c>
      <c r="P3789" t="s">
        <v>2808</v>
      </c>
      <c r="Q3789" t="s">
        <v>2813</v>
      </c>
      <c r="R3789">
        <v>1</v>
      </c>
      <c r="S3789" t="s">
        <v>202</v>
      </c>
      <c r="T3789" t="s">
        <v>202</v>
      </c>
      <c r="U3789" t="s">
        <v>202</v>
      </c>
      <c r="V3789">
        <f t="shared" si="1340"/>
        <v>1</v>
      </c>
      <c r="W3789">
        <f t="shared" si="1341"/>
        <v>1</v>
      </c>
      <c r="X3789">
        <f t="shared" si="1342"/>
        <v>0</v>
      </c>
      <c r="Y3789">
        <f t="shared" si="1343"/>
        <v>0</v>
      </c>
      <c r="Z3789">
        <f t="shared" si="1344"/>
        <v>1</v>
      </c>
      <c r="AA3789">
        <f t="shared" si="1345"/>
        <v>1</v>
      </c>
      <c r="AB3789">
        <f t="shared" si="1346"/>
        <v>1</v>
      </c>
      <c r="AC3789">
        <f t="shared" si="1347"/>
        <v>0</v>
      </c>
      <c r="AD3789">
        <f t="shared" si="1348"/>
        <v>1</v>
      </c>
      <c r="AE3789" s="4" t="s">
        <v>2828</v>
      </c>
      <c r="AF3789" s="9" t="s">
        <v>2829</v>
      </c>
      <c r="AG3789">
        <v>0</v>
      </c>
      <c r="AH3789">
        <v>0</v>
      </c>
      <c r="AI3789">
        <v>0</v>
      </c>
      <c r="AJ3789">
        <v>1</v>
      </c>
      <c r="AK3789" s="9" t="s">
        <v>2840</v>
      </c>
      <c r="AL3789">
        <f t="shared" si="1336"/>
        <v>0</v>
      </c>
      <c r="AM3789">
        <f>IF(AND(INDIRECT(AN3789)='Sample Select backend'!$C$2,INDIRECT(AO3789)=1,INDIRECT(AP3789)='Sample Select backend'!$F$2,INDIRECT(AQ3789)=1,INDIRECT(AR3789)='Sample Select backend'!$M$2),1,0)</f>
        <v>1</v>
      </c>
      <c r="AN3789" t="str">
        <f>_xlfn.CONCAT('Sample Select backend'!$C$4,ROW(AN3789))</f>
        <v>AE3789</v>
      </c>
      <c r="AO3789" s="9" t="str">
        <f>_xlfn.CONCAT('Sample Select backend'!$J$2,ROW(AO3789))</f>
        <v>AJ3789</v>
      </c>
      <c r="AP3789" t="str">
        <f>_xlfn.CONCAT('Sample Select backend'!$F$4,ROW(AP3789))</f>
        <v>AF3789</v>
      </c>
      <c r="AQ3789" t="str">
        <f>_xlfn.CONCAT('Sample Select backend'!$I$10,ROW(AQ3789))</f>
        <v>R3789</v>
      </c>
      <c r="AR3789" t="str">
        <f>_xlfn.CONCAT('Sample Select backend'!$M$4,ROW(AR3789))</f>
        <v>AK3789</v>
      </c>
      <c r="AS3789" t="str">
        <f t="shared" si="1337"/>
        <v>United States</v>
      </c>
      <c r="AT3789" s="9">
        <f t="shared" si="1338"/>
        <v>3</v>
      </c>
      <c r="AU3789">
        <f t="shared" si="1339"/>
        <v>0</v>
      </c>
      <c r="AV3789" s="9">
        <v>1</v>
      </c>
    </row>
    <row r="3790" spans="1:48" x14ac:dyDescent="0.35">
      <c r="A3790" t="s">
        <v>187</v>
      </c>
      <c r="B3790">
        <v>3</v>
      </c>
      <c r="C3790" t="s">
        <v>206</v>
      </c>
      <c r="D3790" t="s">
        <v>2449</v>
      </c>
      <c r="E3790">
        <v>2</v>
      </c>
      <c r="F3790">
        <v>2</v>
      </c>
      <c r="G3790">
        <v>-2</v>
      </c>
      <c r="H3790">
        <v>-1</v>
      </c>
      <c r="I3790">
        <v>-2</v>
      </c>
      <c r="J3790">
        <v>2</v>
      </c>
      <c r="K3790">
        <v>-2</v>
      </c>
      <c r="M3790">
        <v>1</v>
      </c>
      <c r="N3790" t="s">
        <v>2786</v>
      </c>
      <c r="O3790" t="s">
        <v>2806</v>
      </c>
      <c r="P3790" t="s">
        <v>2808</v>
      </c>
      <c r="Q3790" t="s">
        <v>2813</v>
      </c>
      <c r="R3790">
        <v>1</v>
      </c>
      <c r="S3790" t="s">
        <v>202</v>
      </c>
      <c r="T3790" t="s">
        <v>202</v>
      </c>
      <c r="U3790" t="s">
        <v>202</v>
      </c>
      <c r="V3790">
        <f t="shared" si="1340"/>
        <v>1</v>
      </c>
      <c r="W3790">
        <f t="shared" si="1341"/>
        <v>1</v>
      </c>
      <c r="X3790">
        <f t="shared" si="1342"/>
        <v>0</v>
      </c>
      <c r="Y3790">
        <f t="shared" si="1343"/>
        <v>0</v>
      </c>
      <c r="Z3790">
        <f t="shared" si="1344"/>
        <v>0</v>
      </c>
      <c r="AA3790">
        <f t="shared" si="1345"/>
        <v>1</v>
      </c>
      <c r="AB3790">
        <f t="shared" si="1346"/>
        <v>0</v>
      </c>
      <c r="AC3790">
        <f t="shared" si="1347"/>
        <v>-1</v>
      </c>
      <c r="AD3790">
        <f t="shared" si="1348"/>
        <v>1</v>
      </c>
      <c r="AE3790" s="4" t="s">
        <v>2828</v>
      </c>
      <c r="AF3790" s="9" t="s">
        <v>2829</v>
      </c>
      <c r="AG3790">
        <v>0</v>
      </c>
      <c r="AH3790">
        <v>0</v>
      </c>
      <c r="AI3790">
        <v>0</v>
      </c>
      <c r="AJ3790">
        <v>1</v>
      </c>
      <c r="AK3790" s="9" t="s">
        <v>2840</v>
      </c>
      <c r="AL3790">
        <f t="shared" si="1336"/>
        <v>0</v>
      </c>
      <c r="AM3790">
        <f>IF(AND(INDIRECT(AN3790)='Sample Select backend'!$C$2,INDIRECT(AO3790)=1,INDIRECT(AP3790)='Sample Select backend'!$F$2,INDIRECT(AQ3790)=1,INDIRECT(AR3790)='Sample Select backend'!$M$2),1,0)</f>
        <v>1</v>
      </c>
      <c r="AN3790" t="str">
        <f>_xlfn.CONCAT('Sample Select backend'!$C$4,ROW(AN3790))</f>
        <v>AE3790</v>
      </c>
      <c r="AO3790" s="9" t="str">
        <f>_xlfn.CONCAT('Sample Select backend'!$J$2,ROW(AO3790))</f>
        <v>AJ3790</v>
      </c>
      <c r="AP3790" t="str">
        <f>_xlfn.CONCAT('Sample Select backend'!$F$4,ROW(AP3790))</f>
        <v>AF3790</v>
      </c>
      <c r="AQ3790" t="str">
        <f>_xlfn.CONCAT('Sample Select backend'!$I$10,ROW(AQ3790))</f>
        <v>R3790</v>
      </c>
      <c r="AR3790" t="str">
        <f>_xlfn.CONCAT('Sample Select backend'!$M$4,ROW(AR3790))</f>
        <v>AK3790</v>
      </c>
      <c r="AS3790" t="str">
        <f t="shared" si="1337"/>
        <v>United States</v>
      </c>
      <c r="AT3790" s="9" t="str">
        <f t="shared" si="1338"/>
        <v>Tax exemption/waiver/suspension</v>
      </c>
      <c r="AU3790">
        <f t="shared" si="1339"/>
        <v>0</v>
      </c>
      <c r="AV3790" s="9">
        <v>1</v>
      </c>
    </row>
    <row r="3791" spans="1:48" x14ac:dyDescent="0.35">
      <c r="A3791" t="s">
        <v>187</v>
      </c>
      <c r="B3791">
        <v>1</v>
      </c>
      <c r="C3791">
        <v>3</v>
      </c>
      <c r="D3791" t="s">
        <v>2445</v>
      </c>
      <c r="E3791">
        <v>-2</v>
      </c>
      <c r="F3791">
        <v>2</v>
      </c>
      <c r="G3791">
        <v>-2</v>
      </c>
      <c r="H3791">
        <v>-1</v>
      </c>
      <c r="I3791">
        <v>2</v>
      </c>
      <c r="J3791">
        <v>2</v>
      </c>
      <c r="K3791">
        <v>2</v>
      </c>
      <c r="L3791">
        <v>-2</v>
      </c>
      <c r="M3791">
        <v>1</v>
      </c>
      <c r="N3791" t="s">
        <v>2786</v>
      </c>
      <c r="O3791" t="s">
        <v>2806</v>
      </c>
      <c r="P3791" t="s">
        <v>2808</v>
      </c>
      <c r="Q3791" t="s">
        <v>2813</v>
      </c>
      <c r="R3791">
        <v>1</v>
      </c>
      <c r="S3791" t="s">
        <v>202</v>
      </c>
      <c r="T3791" t="s">
        <v>202</v>
      </c>
      <c r="U3791" t="s">
        <v>202</v>
      </c>
      <c r="V3791">
        <f t="shared" si="1340"/>
        <v>0</v>
      </c>
      <c r="W3791">
        <f t="shared" si="1341"/>
        <v>1</v>
      </c>
      <c r="X3791">
        <f t="shared" si="1342"/>
        <v>0</v>
      </c>
      <c r="Y3791">
        <f t="shared" si="1343"/>
        <v>0</v>
      </c>
      <c r="Z3791">
        <f t="shared" si="1344"/>
        <v>1</v>
      </c>
      <c r="AA3791">
        <f t="shared" si="1345"/>
        <v>1</v>
      </c>
      <c r="AB3791">
        <f t="shared" si="1346"/>
        <v>1</v>
      </c>
      <c r="AC3791">
        <f t="shared" si="1347"/>
        <v>0</v>
      </c>
      <c r="AD3791">
        <f t="shared" si="1348"/>
        <v>1</v>
      </c>
      <c r="AE3791" s="4" t="s">
        <v>2828</v>
      </c>
      <c r="AF3791" s="9" t="s">
        <v>2829</v>
      </c>
      <c r="AG3791">
        <v>0</v>
      </c>
      <c r="AH3791">
        <v>0</v>
      </c>
      <c r="AI3791">
        <v>0</v>
      </c>
      <c r="AJ3791">
        <v>1</v>
      </c>
      <c r="AK3791" s="9" t="s">
        <v>2840</v>
      </c>
      <c r="AL3791">
        <f t="shared" si="1336"/>
        <v>0</v>
      </c>
      <c r="AM3791">
        <f>IF(AND(INDIRECT(AN3791)='Sample Select backend'!$C$2,INDIRECT(AO3791)=1,INDIRECT(AP3791)='Sample Select backend'!$F$2,INDIRECT(AQ3791)=1,INDIRECT(AR3791)='Sample Select backend'!$M$2),1,0)</f>
        <v>1</v>
      </c>
      <c r="AN3791" t="str">
        <f>_xlfn.CONCAT('Sample Select backend'!$C$4,ROW(AN3791))</f>
        <v>AE3791</v>
      </c>
      <c r="AO3791" s="9" t="str">
        <f>_xlfn.CONCAT('Sample Select backend'!$J$2,ROW(AO3791))</f>
        <v>AJ3791</v>
      </c>
      <c r="AP3791" t="str">
        <f>_xlfn.CONCAT('Sample Select backend'!$F$4,ROW(AP3791))</f>
        <v>AF3791</v>
      </c>
      <c r="AQ3791" t="str">
        <f>_xlfn.CONCAT('Sample Select backend'!$I$10,ROW(AQ3791))</f>
        <v>R3791</v>
      </c>
      <c r="AR3791" t="str">
        <f>_xlfn.CONCAT('Sample Select backend'!$M$4,ROW(AR3791))</f>
        <v>AK3791</v>
      </c>
      <c r="AS3791" t="str">
        <f t="shared" si="1337"/>
        <v>United States</v>
      </c>
      <c r="AT3791" s="9">
        <f t="shared" si="1338"/>
        <v>3</v>
      </c>
      <c r="AU3791">
        <f t="shared" si="1339"/>
        <v>0</v>
      </c>
      <c r="AV3791" s="9">
        <v>1</v>
      </c>
    </row>
    <row r="3792" spans="1:48" x14ac:dyDescent="0.35">
      <c r="A3792" t="s">
        <v>187</v>
      </c>
      <c r="B3792">
        <v>7</v>
      </c>
      <c r="C3792">
        <v>30</v>
      </c>
      <c r="D3792" t="s">
        <v>2433</v>
      </c>
      <c r="E3792">
        <v>2</v>
      </c>
      <c r="F3792">
        <v>2</v>
      </c>
      <c r="G3792">
        <v>2</v>
      </c>
      <c r="H3792">
        <v>2</v>
      </c>
      <c r="I3792">
        <v>2</v>
      </c>
      <c r="J3792">
        <v>2</v>
      </c>
      <c r="K3792">
        <v>2</v>
      </c>
      <c r="L3792">
        <v>2</v>
      </c>
      <c r="M3792">
        <v>1</v>
      </c>
      <c r="N3792" t="s">
        <v>2786</v>
      </c>
      <c r="O3792" t="s">
        <v>2806</v>
      </c>
      <c r="P3792" t="s">
        <v>2808</v>
      </c>
      <c r="Q3792" t="s">
        <v>2813</v>
      </c>
      <c r="R3792">
        <v>1</v>
      </c>
      <c r="S3792" t="s">
        <v>202</v>
      </c>
      <c r="T3792" t="s">
        <v>202</v>
      </c>
      <c r="U3792" t="s">
        <v>202</v>
      </c>
      <c r="V3792">
        <f t="shared" si="1340"/>
        <v>1</v>
      </c>
      <c r="W3792">
        <f t="shared" si="1341"/>
        <v>1</v>
      </c>
      <c r="X3792">
        <f t="shared" si="1342"/>
        <v>1</v>
      </c>
      <c r="Y3792">
        <f t="shared" si="1343"/>
        <v>1</v>
      </c>
      <c r="Z3792">
        <f t="shared" si="1344"/>
        <v>1</v>
      </c>
      <c r="AA3792">
        <f t="shared" si="1345"/>
        <v>1</v>
      </c>
      <c r="AB3792">
        <f t="shared" si="1346"/>
        <v>1</v>
      </c>
      <c r="AC3792">
        <f t="shared" si="1347"/>
        <v>1</v>
      </c>
      <c r="AD3792">
        <f t="shared" si="1348"/>
        <v>1</v>
      </c>
      <c r="AE3792" s="4" t="s">
        <v>2828</v>
      </c>
      <c r="AF3792" s="9" t="s">
        <v>2829</v>
      </c>
      <c r="AG3792">
        <v>0</v>
      </c>
      <c r="AH3792">
        <v>0</v>
      </c>
      <c r="AI3792">
        <v>0</v>
      </c>
      <c r="AJ3792">
        <v>1</v>
      </c>
      <c r="AK3792" s="9" t="s">
        <v>2840</v>
      </c>
      <c r="AL3792">
        <f t="shared" si="1336"/>
        <v>0</v>
      </c>
      <c r="AM3792">
        <f>IF(AND(INDIRECT(AN3792)='Sample Select backend'!$C$2,INDIRECT(AO3792)=1,INDIRECT(AP3792)='Sample Select backend'!$F$2,INDIRECT(AQ3792)=1,INDIRECT(AR3792)='Sample Select backend'!$M$2),1,0)</f>
        <v>1</v>
      </c>
      <c r="AN3792" t="str">
        <f>_xlfn.CONCAT('Sample Select backend'!$C$4,ROW(AN3792))</f>
        <v>AE3792</v>
      </c>
      <c r="AO3792" s="9" t="str">
        <f>_xlfn.CONCAT('Sample Select backend'!$J$2,ROW(AO3792))</f>
        <v>AJ3792</v>
      </c>
      <c r="AP3792" t="str">
        <f>_xlfn.CONCAT('Sample Select backend'!$F$4,ROW(AP3792))</f>
        <v>AF3792</v>
      </c>
      <c r="AQ3792" t="str">
        <f>_xlfn.CONCAT('Sample Select backend'!$I$10,ROW(AQ3792))</f>
        <v>R3792</v>
      </c>
      <c r="AR3792" t="str">
        <f>_xlfn.CONCAT('Sample Select backend'!$M$4,ROW(AR3792))</f>
        <v>AK3792</v>
      </c>
      <c r="AS3792" t="str">
        <f t="shared" si="1337"/>
        <v>United States</v>
      </c>
      <c r="AT3792" s="9">
        <f t="shared" si="1338"/>
        <v>30</v>
      </c>
      <c r="AU3792">
        <f t="shared" si="1339"/>
        <v>0</v>
      </c>
      <c r="AV3792" s="9">
        <v>1</v>
      </c>
    </row>
    <row r="3793" spans="1:48" x14ac:dyDescent="0.35">
      <c r="A3793" t="s">
        <v>187</v>
      </c>
      <c r="B3793">
        <v>6</v>
      </c>
      <c r="C3793">
        <v>29</v>
      </c>
      <c r="D3793" t="s">
        <v>2438</v>
      </c>
      <c r="E3793">
        <v>-2</v>
      </c>
      <c r="F3793">
        <v>2</v>
      </c>
      <c r="G3793">
        <v>2</v>
      </c>
      <c r="H3793">
        <v>-1</v>
      </c>
      <c r="I3793">
        <v>2</v>
      </c>
      <c r="J3793">
        <v>2</v>
      </c>
      <c r="K3793">
        <v>2</v>
      </c>
      <c r="L3793">
        <v>2</v>
      </c>
      <c r="M3793">
        <v>1</v>
      </c>
      <c r="N3793" t="s">
        <v>2786</v>
      </c>
      <c r="O3793" t="s">
        <v>2806</v>
      </c>
      <c r="P3793" t="s">
        <v>2808</v>
      </c>
      <c r="Q3793" t="s">
        <v>2813</v>
      </c>
      <c r="R3793">
        <v>1</v>
      </c>
      <c r="S3793" t="s">
        <v>202</v>
      </c>
      <c r="T3793" t="s">
        <v>202</v>
      </c>
      <c r="U3793" t="s">
        <v>202</v>
      </c>
      <c r="V3793">
        <f t="shared" si="1340"/>
        <v>0</v>
      </c>
      <c r="W3793">
        <f t="shared" si="1341"/>
        <v>1</v>
      </c>
      <c r="X3793">
        <f t="shared" si="1342"/>
        <v>1</v>
      </c>
      <c r="Y3793">
        <f t="shared" si="1343"/>
        <v>0</v>
      </c>
      <c r="Z3793">
        <f t="shared" si="1344"/>
        <v>1</v>
      </c>
      <c r="AA3793">
        <f t="shared" si="1345"/>
        <v>1</v>
      </c>
      <c r="AB3793">
        <f t="shared" si="1346"/>
        <v>1</v>
      </c>
      <c r="AC3793">
        <f t="shared" si="1347"/>
        <v>1</v>
      </c>
      <c r="AD3793">
        <f t="shared" si="1348"/>
        <v>1</v>
      </c>
      <c r="AE3793" s="4" t="s">
        <v>2828</v>
      </c>
      <c r="AF3793" s="9" t="s">
        <v>2829</v>
      </c>
      <c r="AG3793">
        <v>0</v>
      </c>
      <c r="AH3793">
        <v>0</v>
      </c>
      <c r="AI3793">
        <v>0</v>
      </c>
      <c r="AJ3793">
        <v>1</v>
      </c>
      <c r="AK3793" s="9" t="s">
        <v>2840</v>
      </c>
      <c r="AL3793">
        <f t="shared" si="1336"/>
        <v>0</v>
      </c>
      <c r="AM3793">
        <f>IF(AND(INDIRECT(AN3793)='Sample Select backend'!$C$2,INDIRECT(AO3793)=1,INDIRECT(AP3793)='Sample Select backend'!$F$2,INDIRECT(AQ3793)=1,INDIRECT(AR3793)='Sample Select backend'!$M$2),1,0)</f>
        <v>1</v>
      </c>
      <c r="AN3793" t="str">
        <f>_xlfn.CONCAT('Sample Select backend'!$C$4,ROW(AN3793))</f>
        <v>AE3793</v>
      </c>
      <c r="AO3793" s="9" t="str">
        <f>_xlfn.CONCAT('Sample Select backend'!$J$2,ROW(AO3793))</f>
        <v>AJ3793</v>
      </c>
      <c r="AP3793" t="str">
        <f>_xlfn.CONCAT('Sample Select backend'!$F$4,ROW(AP3793))</f>
        <v>AF3793</v>
      </c>
      <c r="AQ3793" t="str">
        <f>_xlfn.CONCAT('Sample Select backend'!$I$10,ROW(AQ3793))</f>
        <v>R3793</v>
      </c>
      <c r="AR3793" t="str">
        <f>_xlfn.CONCAT('Sample Select backend'!$M$4,ROW(AR3793))</f>
        <v>AK3793</v>
      </c>
      <c r="AS3793" t="str">
        <f t="shared" si="1337"/>
        <v>United States</v>
      </c>
      <c r="AT3793" s="9">
        <f t="shared" si="1338"/>
        <v>29</v>
      </c>
      <c r="AU3793">
        <f t="shared" si="1339"/>
        <v>0</v>
      </c>
      <c r="AV3793" s="9">
        <v>1</v>
      </c>
    </row>
    <row r="3794" spans="1:48" x14ac:dyDescent="0.35">
      <c r="A3794" t="s">
        <v>187</v>
      </c>
      <c r="B3794">
        <v>7</v>
      </c>
      <c r="C3794" t="s">
        <v>201</v>
      </c>
      <c r="D3794" t="s">
        <v>2468</v>
      </c>
      <c r="E3794">
        <v>2</v>
      </c>
      <c r="F3794">
        <v>2</v>
      </c>
      <c r="G3794">
        <v>2</v>
      </c>
      <c r="J3794">
        <v>2</v>
      </c>
      <c r="K3794">
        <v>2</v>
      </c>
      <c r="L3794">
        <v>2</v>
      </c>
      <c r="M3794">
        <v>1</v>
      </c>
      <c r="N3794" t="s">
        <v>2786</v>
      </c>
      <c r="O3794" t="s">
        <v>2806</v>
      </c>
      <c r="P3794" t="s">
        <v>2808</v>
      </c>
      <c r="Q3794" t="s">
        <v>2813</v>
      </c>
      <c r="R3794">
        <v>1</v>
      </c>
      <c r="S3794" t="s">
        <v>202</v>
      </c>
      <c r="T3794" t="s">
        <v>202</v>
      </c>
      <c r="U3794" t="s">
        <v>202</v>
      </c>
      <c r="V3794">
        <f t="shared" si="1340"/>
        <v>1</v>
      </c>
      <c r="W3794">
        <f t="shared" si="1341"/>
        <v>1</v>
      </c>
      <c r="X3794">
        <f t="shared" si="1342"/>
        <v>1</v>
      </c>
      <c r="Y3794">
        <f t="shared" si="1343"/>
        <v>-1</v>
      </c>
      <c r="Z3794">
        <f t="shared" si="1344"/>
        <v>-1</v>
      </c>
      <c r="AA3794">
        <f t="shared" si="1345"/>
        <v>1</v>
      </c>
      <c r="AB3794">
        <f t="shared" si="1346"/>
        <v>1</v>
      </c>
      <c r="AC3794">
        <f t="shared" si="1347"/>
        <v>1</v>
      </c>
      <c r="AD3794">
        <f t="shared" si="1348"/>
        <v>1</v>
      </c>
      <c r="AE3794" s="4" t="s">
        <v>2828</v>
      </c>
      <c r="AF3794" s="9" t="s">
        <v>2829</v>
      </c>
      <c r="AG3794">
        <v>0</v>
      </c>
      <c r="AH3794">
        <v>0</v>
      </c>
      <c r="AI3794">
        <v>0</v>
      </c>
      <c r="AJ3794">
        <v>1</v>
      </c>
      <c r="AK3794" s="9" t="s">
        <v>2840</v>
      </c>
      <c r="AL3794">
        <f t="shared" si="1336"/>
        <v>0</v>
      </c>
      <c r="AM3794">
        <f>IF(AND(INDIRECT(AN3794)='Sample Select backend'!$C$2,INDIRECT(AO3794)=1,INDIRECT(AP3794)='Sample Select backend'!$F$2,INDIRECT(AQ3794)=1,INDIRECT(AR3794)='Sample Select backend'!$M$2),1,0)</f>
        <v>1</v>
      </c>
      <c r="AN3794" t="str">
        <f>_xlfn.CONCAT('Sample Select backend'!$C$4,ROW(AN3794))</f>
        <v>AE3794</v>
      </c>
      <c r="AO3794" s="9" t="str">
        <f>_xlfn.CONCAT('Sample Select backend'!$J$2,ROW(AO3794))</f>
        <v>AJ3794</v>
      </c>
      <c r="AP3794" t="str">
        <f>_xlfn.CONCAT('Sample Select backend'!$F$4,ROW(AP3794))</f>
        <v>AF3794</v>
      </c>
      <c r="AQ3794" t="str">
        <f>_xlfn.CONCAT('Sample Select backend'!$I$10,ROW(AQ3794))</f>
        <v>R3794</v>
      </c>
      <c r="AR3794" t="str">
        <f>_xlfn.CONCAT('Sample Select backend'!$M$4,ROW(AR3794))</f>
        <v>AK3794</v>
      </c>
      <c r="AS3794" t="str">
        <f t="shared" si="1337"/>
        <v>United States</v>
      </c>
      <c r="AT3794" s="9" t="str">
        <f t="shared" si="1338"/>
        <v>Other</v>
      </c>
      <c r="AU3794">
        <f t="shared" si="1339"/>
        <v>0</v>
      </c>
      <c r="AV3794" s="9">
        <v>1</v>
      </c>
    </row>
    <row r="3795" spans="1:48" x14ac:dyDescent="0.35">
      <c r="A3795" t="s">
        <v>187</v>
      </c>
      <c r="B3795">
        <v>6</v>
      </c>
      <c r="C3795" t="s">
        <v>204</v>
      </c>
      <c r="D3795" t="s">
        <v>2457</v>
      </c>
      <c r="E3795">
        <v>2</v>
      </c>
      <c r="F3795">
        <v>2</v>
      </c>
      <c r="G3795">
        <v>-2</v>
      </c>
      <c r="H3795">
        <v>-1</v>
      </c>
      <c r="I3795">
        <v>-1</v>
      </c>
      <c r="J3795">
        <v>-2</v>
      </c>
      <c r="K3795">
        <v>2</v>
      </c>
      <c r="L3795">
        <v>-2</v>
      </c>
      <c r="M3795">
        <v>1</v>
      </c>
      <c r="N3795" t="s">
        <v>2786</v>
      </c>
      <c r="O3795" t="s">
        <v>2806</v>
      </c>
      <c r="P3795" t="s">
        <v>2808</v>
      </c>
      <c r="Q3795" t="s">
        <v>2813</v>
      </c>
      <c r="R3795">
        <v>1</v>
      </c>
      <c r="S3795" t="s">
        <v>202</v>
      </c>
      <c r="T3795" t="s">
        <v>202</v>
      </c>
      <c r="U3795" t="s">
        <v>202</v>
      </c>
      <c r="V3795">
        <f t="shared" si="1340"/>
        <v>1</v>
      </c>
      <c r="W3795">
        <f t="shared" si="1341"/>
        <v>1</v>
      </c>
      <c r="X3795">
        <f t="shared" si="1342"/>
        <v>0</v>
      </c>
      <c r="Y3795">
        <f t="shared" si="1343"/>
        <v>0</v>
      </c>
      <c r="Z3795">
        <f t="shared" si="1344"/>
        <v>0</v>
      </c>
      <c r="AA3795">
        <f t="shared" si="1345"/>
        <v>0</v>
      </c>
      <c r="AB3795">
        <f t="shared" si="1346"/>
        <v>1</v>
      </c>
      <c r="AC3795">
        <f t="shared" si="1347"/>
        <v>0</v>
      </c>
      <c r="AD3795">
        <f t="shared" si="1348"/>
        <v>1</v>
      </c>
      <c r="AE3795" s="4" t="s">
        <v>2828</v>
      </c>
      <c r="AF3795" s="9" t="s">
        <v>2829</v>
      </c>
      <c r="AG3795">
        <v>0</v>
      </c>
      <c r="AH3795">
        <v>0</v>
      </c>
      <c r="AI3795">
        <v>0</v>
      </c>
      <c r="AJ3795">
        <v>1</v>
      </c>
      <c r="AK3795" s="9" t="s">
        <v>2840</v>
      </c>
      <c r="AL3795">
        <f t="shared" si="1336"/>
        <v>0</v>
      </c>
      <c r="AM3795">
        <f>IF(AND(INDIRECT(AN3795)='Sample Select backend'!$C$2,INDIRECT(AO3795)=1,INDIRECT(AP3795)='Sample Select backend'!$F$2,INDIRECT(AQ3795)=1,INDIRECT(AR3795)='Sample Select backend'!$M$2),1,0)</f>
        <v>1</v>
      </c>
      <c r="AN3795" t="str">
        <f>_xlfn.CONCAT('Sample Select backend'!$C$4,ROW(AN3795))</f>
        <v>AE3795</v>
      </c>
      <c r="AO3795" s="9" t="str">
        <f>_xlfn.CONCAT('Sample Select backend'!$J$2,ROW(AO3795))</f>
        <v>AJ3795</v>
      </c>
      <c r="AP3795" t="str">
        <f>_xlfn.CONCAT('Sample Select backend'!$F$4,ROW(AP3795))</f>
        <v>AF3795</v>
      </c>
      <c r="AQ3795" t="str">
        <f>_xlfn.CONCAT('Sample Select backend'!$I$10,ROW(AQ3795))</f>
        <v>R3795</v>
      </c>
      <c r="AR3795" t="str">
        <f>_xlfn.CONCAT('Sample Select backend'!$M$4,ROW(AR3795))</f>
        <v>AK3795</v>
      </c>
      <c r="AS3795" t="str">
        <f t="shared" si="1337"/>
        <v>United States</v>
      </c>
      <c r="AT3795" s="9" t="str">
        <f t="shared" si="1338"/>
        <v>General</v>
      </c>
      <c r="AU3795">
        <f t="shared" si="1339"/>
        <v>0</v>
      </c>
      <c r="AV3795" s="9">
        <v>1</v>
      </c>
    </row>
    <row r="3796" spans="1:48" x14ac:dyDescent="0.35">
      <c r="A3796" t="s">
        <v>187</v>
      </c>
      <c r="B3796">
        <v>1</v>
      </c>
      <c r="C3796">
        <v>9</v>
      </c>
      <c r="D3796" t="s">
        <v>2443</v>
      </c>
      <c r="E3796">
        <v>-2</v>
      </c>
      <c r="F3796">
        <v>2</v>
      </c>
      <c r="G3796">
        <v>2</v>
      </c>
      <c r="H3796">
        <v>2</v>
      </c>
      <c r="I3796">
        <v>2</v>
      </c>
      <c r="J3796">
        <v>-2</v>
      </c>
      <c r="K3796">
        <v>-2</v>
      </c>
      <c r="L3796">
        <v>2</v>
      </c>
      <c r="M3796">
        <v>1</v>
      </c>
      <c r="N3796" t="s">
        <v>2786</v>
      </c>
      <c r="O3796" t="s">
        <v>2806</v>
      </c>
      <c r="P3796" t="s">
        <v>2808</v>
      </c>
      <c r="Q3796" t="s">
        <v>2813</v>
      </c>
      <c r="R3796">
        <v>1</v>
      </c>
      <c r="S3796" t="s">
        <v>202</v>
      </c>
      <c r="T3796" t="s">
        <v>202</v>
      </c>
      <c r="U3796" t="s">
        <v>202</v>
      </c>
      <c r="V3796">
        <f t="shared" si="1340"/>
        <v>0</v>
      </c>
      <c r="W3796">
        <f t="shared" si="1341"/>
        <v>1</v>
      </c>
      <c r="X3796">
        <f t="shared" si="1342"/>
        <v>1</v>
      </c>
      <c r="Y3796">
        <f t="shared" si="1343"/>
        <v>1</v>
      </c>
      <c r="Z3796">
        <f t="shared" si="1344"/>
        <v>1</v>
      </c>
      <c r="AA3796">
        <f t="shared" si="1345"/>
        <v>0</v>
      </c>
      <c r="AB3796">
        <f t="shared" si="1346"/>
        <v>0</v>
      </c>
      <c r="AC3796">
        <f t="shared" si="1347"/>
        <v>1</v>
      </c>
      <c r="AD3796">
        <f t="shared" si="1348"/>
        <v>1</v>
      </c>
      <c r="AE3796" s="4" t="s">
        <v>2828</v>
      </c>
      <c r="AF3796" s="9" t="s">
        <v>2829</v>
      </c>
      <c r="AG3796">
        <v>0</v>
      </c>
      <c r="AH3796">
        <v>0</v>
      </c>
      <c r="AI3796">
        <v>0</v>
      </c>
      <c r="AJ3796">
        <v>1</v>
      </c>
      <c r="AK3796" s="9" t="s">
        <v>2840</v>
      </c>
      <c r="AL3796">
        <f t="shared" si="1336"/>
        <v>0</v>
      </c>
      <c r="AM3796">
        <f>IF(AND(INDIRECT(AN3796)='Sample Select backend'!$C$2,INDIRECT(AO3796)=1,INDIRECT(AP3796)='Sample Select backend'!$F$2,INDIRECT(AQ3796)=1,INDIRECT(AR3796)='Sample Select backend'!$M$2),1,0)</f>
        <v>1</v>
      </c>
      <c r="AN3796" t="str">
        <f>_xlfn.CONCAT('Sample Select backend'!$C$4,ROW(AN3796))</f>
        <v>AE3796</v>
      </c>
      <c r="AO3796" s="9" t="str">
        <f>_xlfn.CONCAT('Sample Select backend'!$J$2,ROW(AO3796))</f>
        <v>AJ3796</v>
      </c>
      <c r="AP3796" t="str">
        <f>_xlfn.CONCAT('Sample Select backend'!$F$4,ROW(AP3796))</f>
        <v>AF3796</v>
      </c>
      <c r="AQ3796" t="str">
        <f>_xlfn.CONCAT('Sample Select backend'!$I$10,ROW(AQ3796))</f>
        <v>R3796</v>
      </c>
      <c r="AR3796" t="str">
        <f>_xlfn.CONCAT('Sample Select backend'!$M$4,ROW(AR3796))</f>
        <v>AK3796</v>
      </c>
      <c r="AS3796" t="str">
        <f t="shared" si="1337"/>
        <v>United States</v>
      </c>
      <c r="AT3796" s="9">
        <f t="shared" si="1338"/>
        <v>9</v>
      </c>
      <c r="AU3796">
        <f t="shared" si="1339"/>
        <v>0</v>
      </c>
      <c r="AV3796" s="9">
        <v>1</v>
      </c>
    </row>
    <row r="3797" spans="1:48" x14ac:dyDescent="0.35">
      <c r="A3797" t="s">
        <v>187</v>
      </c>
      <c r="B3797">
        <v>1</v>
      </c>
      <c r="C3797">
        <v>4</v>
      </c>
      <c r="D3797" t="s">
        <v>2461</v>
      </c>
      <c r="E3797">
        <v>2</v>
      </c>
      <c r="F3797">
        <v>2</v>
      </c>
      <c r="G3797">
        <v>-2</v>
      </c>
      <c r="H3797">
        <v>-1</v>
      </c>
      <c r="I3797">
        <v>-2</v>
      </c>
      <c r="J3797">
        <v>2</v>
      </c>
      <c r="K3797">
        <v>2</v>
      </c>
      <c r="L3797">
        <v>-2</v>
      </c>
      <c r="M3797">
        <v>1</v>
      </c>
      <c r="N3797" t="s">
        <v>2786</v>
      </c>
      <c r="O3797" t="s">
        <v>2806</v>
      </c>
      <c r="P3797" t="s">
        <v>2808</v>
      </c>
      <c r="Q3797" t="s">
        <v>2813</v>
      </c>
      <c r="R3797">
        <v>1</v>
      </c>
      <c r="S3797" t="s">
        <v>202</v>
      </c>
      <c r="T3797" t="s">
        <v>202</v>
      </c>
      <c r="U3797" t="s">
        <v>202</v>
      </c>
      <c r="V3797">
        <f t="shared" si="1340"/>
        <v>1</v>
      </c>
      <c r="W3797">
        <f t="shared" si="1341"/>
        <v>1</v>
      </c>
      <c r="X3797">
        <f t="shared" si="1342"/>
        <v>0</v>
      </c>
      <c r="Y3797">
        <f t="shared" si="1343"/>
        <v>0</v>
      </c>
      <c r="Z3797">
        <f t="shared" si="1344"/>
        <v>0</v>
      </c>
      <c r="AA3797">
        <f t="shared" si="1345"/>
        <v>1</v>
      </c>
      <c r="AB3797">
        <f t="shared" si="1346"/>
        <v>1</v>
      </c>
      <c r="AC3797">
        <f t="shared" si="1347"/>
        <v>0</v>
      </c>
      <c r="AD3797">
        <f t="shared" si="1348"/>
        <v>1</v>
      </c>
      <c r="AE3797" s="4" t="s">
        <v>2828</v>
      </c>
      <c r="AF3797" s="9" t="s">
        <v>2829</v>
      </c>
      <c r="AG3797">
        <v>0</v>
      </c>
      <c r="AH3797">
        <v>0</v>
      </c>
      <c r="AI3797">
        <v>0</v>
      </c>
      <c r="AJ3797">
        <v>1</v>
      </c>
      <c r="AK3797" s="9" t="s">
        <v>2840</v>
      </c>
      <c r="AL3797">
        <f t="shared" si="1336"/>
        <v>0</v>
      </c>
      <c r="AM3797">
        <f>IF(AND(INDIRECT(AN3797)='Sample Select backend'!$C$2,INDIRECT(AO3797)=1,INDIRECT(AP3797)='Sample Select backend'!$F$2,INDIRECT(AQ3797)=1,INDIRECT(AR3797)='Sample Select backend'!$M$2),1,0)</f>
        <v>1</v>
      </c>
      <c r="AN3797" t="str">
        <f>_xlfn.CONCAT('Sample Select backend'!$C$4,ROW(AN3797))</f>
        <v>AE3797</v>
      </c>
      <c r="AO3797" s="9" t="str">
        <f>_xlfn.CONCAT('Sample Select backend'!$J$2,ROW(AO3797))</f>
        <v>AJ3797</v>
      </c>
      <c r="AP3797" t="str">
        <f>_xlfn.CONCAT('Sample Select backend'!$F$4,ROW(AP3797))</f>
        <v>AF3797</v>
      </c>
      <c r="AQ3797" t="str">
        <f>_xlfn.CONCAT('Sample Select backend'!$I$10,ROW(AQ3797))</f>
        <v>R3797</v>
      </c>
      <c r="AR3797" t="str">
        <f>_xlfn.CONCAT('Sample Select backend'!$M$4,ROW(AR3797))</f>
        <v>AK3797</v>
      </c>
      <c r="AS3797" t="str">
        <f t="shared" si="1337"/>
        <v>United States</v>
      </c>
      <c r="AT3797" s="9">
        <f t="shared" si="1338"/>
        <v>4</v>
      </c>
      <c r="AU3797">
        <f t="shared" si="1339"/>
        <v>0</v>
      </c>
      <c r="AV3797" s="9">
        <v>1</v>
      </c>
    </row>
    <row r="3798" spans="1:48" x14ac:dyDescent="0.35">
      <c r="A3798" t="s">
        <v>187</v>
      </c>
      <c r="B3798">
        <v>7</v>
      </c>
      <c r="C3798">
        <v>30</v>
      </c>
      <c r="D3798" t="s">
        <v>2467</v>
      </c>
      <c r="E3798">
        <v>2</v>
      </c>
      <c r="F3798">
        <v>2</v>
      </c>
      <c r="G3798">
        <v>2</v>
      </c>
      <c r="H3798">
        <v>2</v>
      </c>
      <c r="I3798">
        <v>2</v>
      </c>
      <c r="J3798">
        <v>-2</v>
      </c>
      <c r="K3798">
        <v>2</v>
      </c>
      <c r="L3798">
        <v>-2</v>
      </c>
      <c r="M3798">
        <v>1</v>
      </c>
      <c r="N3798" t="s">
        <v>2786</v>
      </c>
      <c r="O3798" t="s">
        <v>2806</v>
      </c>
      <c r="P3798" t="s">
        <v>2808</v>
      </c>
      <c r="Q3798" t="s">
        <v>2813</v>
      </c>
      <c r="R3798">
        <v>1</v>
      </c>
      <c r="S3798" t="s">
        <v>202</v>
      </c>
      <c r="T3798" t="s">
        <v>202</v>
      </c>
      <c r="U3798" t="s">
        <v>202</v>
      </c>
      <c r="V3798">
        <f t="shared" si="1340"/>
        <v>1</v>
      </c>
      <c r="W3798">
        <f t="shared" si="1341"/>
        <v>1</v>
      </c>
      <c r="X3798">
        <f t="shared" si="1342"/>
        <v>1</v>
      </c>
      <c r="Y3798">
        <f t="shared" si="1343"/>
        <v>1</v>
      </c>
      <c r="Z3798">
        <f t="shared" si="1344"/>
        <v>1</v>
      </c>
      <c r="AA3798">
        <f t="shared" si="1345"/>
        <v>0</v>
      </c>
      <c r="AB3798">
        <f t="shared" si="1346"/>
        <v>1</v>
      </c>
      <c r="AC3798">
        <f t="shared" si="1347"/>
        <v>0</v>
      </c>
      <c r="AD3798">
        <f t="shared" si="1348"/>
        <v>1</v>
      </c>
      <c r="AE3798" s="4" t="s">
        <v>2828</v>
      </c>
      <c r="AF3798" s="9" t="s">
        <v>2829</v>
      </c>
      <c r="AG3798">
        <v>0</v>
      </c>
      <c r="AH3798">
        <v>0</v>
      </c>
      <c r="AI3798">
        <v>0</v>
      </c>
      <c r="AJ3798">
        <v>1</v>
      </c>
      <c r="AK3798" s="9" t="s">
        <v>2840</v>
      </c>
      <c r="AL3798">
        <f t="shared" si="1336"/>
        <v>0</v>
      </c>
      <c r="AM3798">
        <f>IF(AND(INDIRECT(AN3798)='Sample Select backend'!$C$2,INDIRECT(AO3798)=1,INDIRECT(AP3798)='Sample Select backend'!$F$2,INDIRECT(AQ3798)=1,INDIRECT(AR3798)='Sample Select backend'!$M$2),1,0)</f>
        <v>1</v>
      </c>
      <c r="AN3798" t="str">
        <f>_xlfn.CONCAT('Sample Select backend'!$C$4,ROW(AN3798))</f>
        <v>AE3798</v>
      </c>
      <c r="AO3798" s="9" t="str">
        <f>_xlfn.CONCAT('Sample Select backend'!$J$2,ROW(AO3798))</f>
        <v>AJ3798</v>
      </c>
      <c r="AP3798" t="str">
        <f>_xlfn.CONCAT('Sample Select backend'!$F$4,ROW(AP3798))</f>
        <v>AF3798</v>
      </c>
      <c r="AQ3798" t="str">
        <f>_xlfn.CONCAT('Sample Select backend'!$I$10,ROW(AQ3798))</f>
        <v>R3798</v>
      </c>
      <c r="AR3798" t="str">
        <f>_xlfn.CONCAT('Sample Select backend'!$M$4,ROW(AR3798))</f>
        <v>AK3798</v>
      </c>
      <c r="AS3798" t="str">
        <f t="shared" si="1337"/>
        <v>United States</v>
      </c>
      <c r="AT3798" s="9">
        <f t="shared" si="1338"/>
        <v>30</v>
      </c>
      <c r="AU3798">
        <f t="shared" si="1339"/>
        <v>0</v>
      </c>
      <c r="AV3798" s="9">
        <v>1</v>
      </c>
    </row>
    <row r="3799" spans="1:48" x14ac:dyDescent="0.35">
      <c r="A3799" t="s">
        <v>187</v>
      </c>
      <c r="B3799">
        <v>1</v>
      </c>
      <c r="C3799">
        <v>3</v>
      </c>
      <c r="D3799" t="s">
        <v>2436</v>
      </c>
      <c r="E3799">
        <v>-1</v>
      </c>
      <c r="F3799">
        <v>2</v>
      </c>
      <c r="G3799">
        <v>-2</v>
      </c>
      <c r="H3799">
        <v>-1</v>
      </c>
      <c r="I3799">
        <v>2</v>
      </c>
      <c r="J3799">
        <v>2</v>
      </c>
      <c r="K3799">
        <v>2</v>
      </c>
      <c r="L3799">
        <v>-2</v>
      </c>
      <c r="M3799">
        <v>1</v>
      </c>
      <c r="N3799" t="s">
        <v>2786</v>
      </c>
      <c r="O3799" t="s">
        <v>2806</v>
      </c>
      <c r="P3799" t="s">
        <v>2808</v>
      </c>
      <c r="Q3799" t="s">
        <v>2813</v>
      </c>
      <c r="R3799">
        <v>1</v>
      </c>
      <c r="S3799" t="s">
        <v>202</v>
      </c>
      <c r="T3799" t="s">
        <v>202</v>
      </c>
      <c r="U3799" t="s">
        <v>202</v>
      </c>
      <c r="V3799">
        <f t="shared" si="1340"/>
        <v>0</v>
      </c>
      <c r="W3799">
        <f t="shared" si="1341"/>
        <v>1</v>
      </c>
      <c r="X3799">
        <f t="shared" si="1342"/>
        <v>0</v>
      </c>
      <c r="Y3799">
        <f t="shared" si="1343"/>
        <v>0</v>
      </c>
      <c r="Z3799">
        <f t="shared" si="1344"/>
        <v>1</v>
      </c>
      <c r="AA3799">
        <f t="shared" si="1345"/>
        <v>1</v>
      </c>
      <c r="AB3799">
        <f t="shared" si="1346"/>
        <v>1</v>
      </c>
      <c r="AC3799">
        <f t="shared" si="1347"/>
        <v>0</v>
      </c>
      <c r="AD3799">
        <f t="shared" si="1348"/>
        <v>1</v>
      </c>
      <c r="AE3799" s="4" t="s">
        <v>2828</v>
      </c>
      <c r="AF3799" s="9" t="s">
        <v>2829</v>
      </c>
      <c r="AG3799">
        <v>0</v>
      </c>
      <c r="AH3799">
        <v>0</v>
      </c>
      <c r="AI3799">
        <v>0</v>
      </c>
      <c r="AJ3799">
        <v>1</v>
      </c>
      <c r="AK3799" s="9" t="s">
        <v>2840</v>
      </c>
      <c r="AL3799">
        <f t="shared" si="1336"/>
        <v>0</v>
      </c>
      <c r="AM3799">
        <f>IF(AND(INDIRECT(AN3799)='Sample Select backend'!$C$2,INDIRECT(AO3799)=1,INDIRECT(AP3799)='Sample Select backend'!$F$2,INDIRECT(AQ3799)=1,INDIRECT(AR3799)='Sample Select backend'!$M$2),1,0)</f>
        <v>1</v>
      </c>
      <c r="AN3799" t="str">
        <f>_xlfn.CONCAT('Sample Select backend'!$C$4,ROW(AN3799))</f>
        <v>AE3799</v>
      </c>
      <c r="AO3799" s="9" t="str">
        <f>_xlfn.CONCAT('Sample Select backend'!$J$2,ROW(AO3799))</f>
        <v>AJ3799</v>
      </c>
      <c r="AP3799" t="str">
        <f>_xlfn.CONCAT('Sample Select backend'!$F$4,ROW(AP3799))</f>
        <v>AF3799</v>
      </c>
      <c r="AQ3799" t="str">
        <f>_xlfn.CONCAT('Sample Select backend'!$I$10,ROW(AQ3799))</f>
        <v>R3799</v>
      </c>
      <c r="AR3799" t="str">
        <f>_xlfn.CONCAT('Sample Select backend'!$M$4,ROW(AR3799))</f>
        <v>AK3799</v>
      </c>
      <c r="AS3799" t="str">
        <f t="shared" si="1337"/>
        <v>United States</v>
      </c>
      <c r="AT3799" s="9">
        <f t="shared" si="1338"/>
        <v>3</v>
      </c>
      <c r="AU3799">
        <f t="shared" si="1339"/>
        <v>0</v>
      </c>
      <c r="AV3799" s="9">
        <v>1</v>
      </c>
    </row>
    <row r="3800" spans="1:48" x14ac:dyDescent="0.35">
      <c r="A3800" t="s">
        <v>187</v>
      </c>
      <c r="B3800">
        <v>2</v>
      </c>
      <c r="C3800" t="s">
        <v>201</v>
      </c>
      <c r="D3800" t="s">
        <v>2463</v>
      </c>
      <c r="E3800">
        <v>-2</v>
      </c>
      <c r="F3800">
        <v>2</v>
      </c>
      <c r="G3800">
        <v>2</v>
      </c>
      <c r="H3800">
        <v>-1</v>
      </c>
      <c r="I3800">
        <v>2</v>
      </c>
      <c r="J3800">
        <v>2</v>
      </c>
      <c r="K3800">
        <v>2</v>
      </c>
      <c r="L3800">
        <v>2</v>
      </c>
      <c r="M3800">
        <v>1</v>
      </c>
      <c r="N3800" t="s">
        <v>2786</v>
      </c>
      <c r="O3800" t="s">
        <v>2806</v>
      </c>
      <c r="P3800" t="s">
        <v>2808</v>
      </c>
      <c r="Q3800" t="s">
        <v>2813</v>
      </c>
      <c r="R3800">
        <v>1</v>
      </c>
      <c r="S3800" t="s">
        <v>202</v>
      </c>
      <c r="T3800" t="s">
        <v>202</v>
      </c>
      <c r="U3800" t="s">
        <v>202</v>
      </c>
      <c r="V3800">
        <f t="shared" si="1340"/>
        <v>0</v>
      </c>
      <c r="W3800">
        <f t="shared" si="1341"/>
        <v>1</v>
      </c>
      <c r="X3800">
        <f t="shared" si="1342"/>
        <v>1</v>
      </c>
      <c r="Y3800">
        <f t="shared" si="1343"/>
        <v>0</v>
      </c>
      <c r="Z3800">
        <f t="shared" si="1344"/>
        <v>1</v>
      </c>
      <c r="AA3800">
        <f t="shared" si="1345"/>
        <v>1</v>
      </c>
      <c r="AB3800">
        <f t="shared" si="1346"/>
        <v>1</v>
      </c>
      <c r="AC3800">
        <f t="shared" si="1347"/>
        <v>1</v>
      </c>
      <c r="AD3800">
        <f t="shared" si="1348"/>
        <v>1</v>
      </c>
      <c r="AE3800" s="4" t="s">
        <v>2828</v>
      </c>
      <c r="AF3800" s="9" t="s">
        <v>2829</v>
      </c>
      <c r="AG3800">
        <v>0</v>
      </c>
      <c r="AH3800">
        <v>0</v>
      </c>
      <c r="AI3800">
        <v>0</v>
      </c>
      <c r="AJ3800">
        <v>1</v>
      </c>
      <c r="AK3800" s="9" t="s">
        <v>2840</v>
      </c>
      <c r="AL3800">
        <f t="shared" si="1336"/>
        <v>0</v>
      </c>
      <c r="AM3800">
        <f>IF(AND(INDIRECT(AN3800)='Sample Select backend'!$C$2,INDIRECT(AO3800)=1,INDIRECT(AP3800)='Sample Select backend'!$F$2,INDIRECT(AQ3800)=1,INDIRECT(AR3800)='Sample Select backend'!$M$2),1,0)</f>
        <v>1</v>
      </c>
      <c r="AN3800" t="str">
        <f>_xlfn.CONCAT('Sample Select backend'!$C$4,ROW(AN3800))</f>
        <v>AE3800</v>
      </c>
      <c r="AO3800" s="9" t="str">
        <f>_xlfn.CONCAT('Sample Select backend'!$J$2,ROW(AO3800))</f>
        <v>AJ3800</v>
      </c>
      <c r="AP3800" t="str">
        <f>_xlfn.CONCAT('Sample Select backend'!$F$4,ROW(AP3800))</f>
        <v>AF3800</v>
      </c>
      <c r="AQ3800" t="str">
        <f>_xlfn.CONCAT('Sample Select backend'!$I$10,ROW(AQ3800))</f>
        <v>R3800</v>
      </c>
      <c r="AR3800" t="str">
        <f>_xlfn.CONCAT('Sample Select backend'!$M$4,ROW(AR3800))</f>
        <v>AK3800</v>
      </c>
      <c r="AS3800" t="str">
        <f t="shared" si="1337"/>
        <v>United States</v>
      </c>
      <c r="AT3800" s="9" t="str">
        <f t="shared" si="1338"/>
        <v>Other</v>
      </c>
      <c r="AU3800">
        <f t="shared" si="1339"/>
        <v>0</v>
      </c>
      <c r="AV3800" s="9">
        <v>1</v>
      </c>
    </row>
    <row r="3801" spans="1:48" x14ac:dyDescent="0.35">
      <c r="A3801" t="s">
        <v>187</v>
      </c>
      <c r="B3801">
        <v>1</v>
      </c>
      <c r="C3801">
        <v>6</v>
      </c>
      <c r="D3801" t="s">
        <v>2469</v>
      </c>
      <c r="E3801">
        <v>-2</v>
      </c>
      <c r="F3801">
        <v>2</v>
      </c>
      <c r="G3801">
        <v>2</v>
      </c>
      <c r="H3801">
        <v>2</v>
      </c>
      <c r="I3801">
        <v>2</v>
      </c>
      <c r="J3801">
        <v>2</v>
      </c>
      <c r="K3801">
        <v>1</v>
      </c>
      <c r="L3801">
        <v>2</v>
      </c>
      <c r="M3801">
        <v>1</v>
      </c>
      <c r="N3801" t="s">
        <v>2786</v>
      </c>
      <c r="O3801" t="s">
        <v>2806</v>
      </c>
      <c r="P3801" t="s">
        <v>2808</v>
      </c>
      <c r="Q3801" t="s">
        <v>2813</v>
      </c>
      <c r="R3801">
        <v>1</v>
      </c>
      <c r="S3801" t="s">
        <v>202</v>
      </c>
      <c r="T3801" t="s">
        <v>202</v>
      </c>
      <c r="U3801" t="s">
        <v>202</v>
      </c>
      <c r="V3801">
        <f t="shared" si="1340"/>
        <v>0</v>
      </c>
      <c r="W3801">
        <f t="shared" si="1341"/>
        <v>1</v>
      </c>
      <c r="X3801">
        <f t="shared" si="1342"/>
        <v>1</v>
      </c>
      <c r="Y3801">
        <f t="shared" si="1343"/>
        <v>1</v>
      </c>
      <c r="Z3801">
        <f t="shared" si="1344"/>
        <v>1</v>
      </c>
      <c r="AA3801">
        <f t="shared" si="1345"/>
        <v>1</v>
      </c>
      <c r="AB3801">
        <f t="shared" si="1346"/>
        <v>1</v>
      </c>
      <c r="AC3801">
        <f t="shared" si="1347"/>
        <v>1</v>
      </c>
      <c r="AD3801">
        <f t="shared" si="1348"/>
        <v>1</v>
      </c>
      <c r="AE3801" s="4" t="s">
        <v>2828</v>
      </c>
      <c r="AF3801" s="9" t="s">
        <v>2829</v>
      </c>
      <c r="AG3801">
        <v>0</v>
      </c>
      <c r="AH3801">
        <v>0</v>
      </c>
      <c r="AI3801">
        <v>0</v>
      </c>
      <c r="AJ3801">
        <v>1</v>
      </c>
      <c r="AK3801" s="9" t="s">
        <v>2840</v>
      </c>
      <c r="AL3801">
        <f t="shared" si="1336"/>
        <v>0</v>
      </c>
      <c r="AM3801">
        <f>IF(AND(INDIRECT(AN3801)='Sample Select backend'!$C$2,INDIRECT(AO3801)=1,INDIRECT(AP3801)='Sample Select backend'!$F$2,INDIRECT(AQ3801)=1,INDIRECT(AR3801)='Sample Select backend'!$M$2),1,0)</f>
        <v>1</v>
      </c>
      <c r="AN3801" t="str">
        <f>_xlfn.CONCAT('Sample Select backend'!$C$4,ROW(AN3801))</f>
        <v>AE3801</v>
      </c>
      <c r="AO3801" s="9" t="str">
        <f>_xlfn.CONCAT('Sample Select backend'!$J$2,ROW(AO3801))</f>
        <v>AJ3801</v>
      </c>
      <c r="AP3801" t="str">
        <f>_xlfn.CONCAT('Sample Select backend'!$F$4,ROW(AP3801))</f>
        <v>AF3801</v>
      </c>
      <c r="AQ3801" t="str">
        <f>_xlfn.CONCAT('Sample Select backend'!$I$10,ROW(AQ3801))</f>
        <v>R3801</v>
      </c>
      <c r="AR3801" t="str">
        <f>_xlfn.CONCAT('Sample Select backend'!$M$4,ROW(AR3801))</f>
        <v>AK3801</v>
      </c>
      <c r="AS3801" t="str">
        <f t="shared" si="1337"/>
        <v>United States</v>
      </c>
      <c r="AT3801" s="9">
        <f t="shared" si="1338"/>
        <v>6</v>
      </c>
      <c r="AU3801">
        <f t="shared" si="1339"/>
        <v>0</v>
      </c>
      <c r="AV3801" s="9">
        <v>1</v>
      </c>
    </row>
    <row r="3802" spans="1:48" x14ac:dyDescent="0.35">
      <c r="A3802" t="s">
        <v>187</v>
      </c>
      <c r="B3802">
        <v>6</v>
      </c>
      <c r="C3802">
        <v>28</v>
      </c>
      <c r="D3802" t="s">
        <v>2459</v>
      </c>
      <c r="E3802">
        <v>2</v>
      </c>
      <c r="F3802">
        <v>2</v>
      </c>
      <c r="G3802">
        <v>2</v>
      </c>
      <c r="H3802">
        <v>-1</v>
      </c>
      <c r="I3802">
        <v>2</v>
      </c>
      <c r="J3802">
        <v>2</v>
      </c>
      <c r="K3802">
        <v>2</v>
      </c>
      <c r="L3802">
        <v>2</v>
      </c>
      <c r="M3802">
        <v>1</v>
      </c>
      <c r="N3802" t="s">
        <v>2786</v>
      </c>
      <c r="O3802" t="s">
        <v>2806</v>
      </c>
      <c r="P3802" t="s">
        <v>2808</v>
      </c>
      <c r="Q3802" t="s">
        <v>2813</v>
      </c>
      <c r="R3802">
        <v>1</v>
      </c>
      <c r="S3802" t="s">
        <v>202</v>
      </c>
      <c r="T3802" t="s">
        <v>202</v>
      </c>
      <c r="U3802" t="s">
        <v>202</v>
      </c>
      <c r="V3802">
        <f t="shared" si="1340"/>
        <v>1</v>
      </c>
      <c r="W3802">
        <f t="shared" si="1341"/>
        <v>1</v>
      </c>
      <c r="X3802">
        <f t="shared" si="1342"/>
        <v>1</v>
      </c>
      <c r="Y3802">
        <f t="shared" si="1343"/>
        <v>0</v>
      </c>
      <c r="Z3802">
        <f t="shared" si="1344"/>
        <v>1</v>
      </c>
      <c r="AA3802">
        <f t="shared" si="1345"/>
        <v>1</v>
      </c>
      <c r="AB3802">
        <f t="shared" si="1346"/>
        <v>1</v>
      </c>
      <c r="AC3802">
        <f t="shared" si="1347"/>
        <v>1</v>
      </c>
      <c r="AD3802">
        <f t="shared" si="1348"/>
        <v>1</v>
      </c>
      <c r="AE3802" s="4" t="s">
        <v>2828</v>
      </c>
      <c r="AF3802" s="9" t="s">
        <v>2829</v>
      </c>
      <c r="AG3802">
        <v>0</v>
      </c>
      <c r="AH3802">
        <v>0</v>
      </c>
      <c r="AI3802">
        <v>0</v>
      </c>
      <c r="AJ3802">
        <v>1</v>
      </c>
      <c r="AK3802" s="9" t="s">
        <v>2840</v>
      </c>
      <c r="AL3802">
        <f t="shared" si="1336"/>
        <v>0</v>
      </c>
      <c r="AM3802">
        <f>IF(AND(INDIRECT(AN3802)='Sample Select backend'!$C$2,INDIRECT(AO3802)=1,INDIRECT(AP3802)='Sample Select backend'!$F$2,INDIRECT(AQ3802)=1,INDIRECT(AR3802)='Sample Select backend'!$M$2),1,0)</f>
        <v>1</v>
      </c>
      <c r="AN3802" t="str">
        <f>_xlfn.CONCAT('Sample Select backend'!$C$4,ROW(AN3802))</f>
        <v>AE3802</v>
      </c>
      <c r="AO3802" s="9" t="str">
        <f>_xlfn.CONCAT('Sample Select backend'!$J$2,ROW(AO3802))</f>
        <v>AJ3802</v>
      </c>
      <c r="AP3802" t="str">
        <f>_xlfn.CONCAT('Sample Select backend'!$F$4,ROW(AP3802))</f>
        <v>AF3802</v>
      </c>
      <c r="AQ3802" t="str">
        <f>_xlfn.CONCAT('Sample Select backend'!$I$10,ROW(AQ3802))</f>
        <v>R3802</v>
      </c>
      <c r="AR3802" t="str">
        <f>_xlfn.CONCAT('Sample Select backend'!$M$4,ROW(AR3802))</f>
        <v>AK3802</v>
      </c>
      <c r="AS3802" t="str">
        <f t="shared" si="1337"/>
        <v>United States</v>
      </c>
      <c r="AT3802" s="9">
        <f t="shared" si="1338"/>
        <v>28</v>
      </c>
      <c r="AU3802">
        <f t="shared" si="1339"/>
        <v>0</v>
      </c>
      <c r="AV3802" s="9">
        <v>1</v>
      </c>
    </row>
    <row r="3803" spans="1:48" x14ac:dyDescent="0.35">
      <c r="A3803" t="s">
        <v>187</v>
      </c>
      <c r="B3803">
        <v>6</v>
      </c>
      <c r="C3803">
        <v>28</v>
      </c>
      <c r="D3803" t="s">
        <v>2451</v>
      </c>
      <c r="E3803">
        <v>2</v>
      </c>
      <c r="F3803">
        <v>2</v>
      </c>
      <c r="G3803">
        <v>2</v>
      </c>
      <c r="H3803">
        <v>-1</v>
      </c>
      <c r="I3803">
        <v>2</v>
      </c>
      <c r="J3803">
        <v>2</v>
      </c>
      <c r="K3803">
        <v>1</v>
      </c>
      <c r="L3803">
        <v>2</v>
      </c>
      <c r="M3803">
        <v>1</v>
      </c>
      <c r="N3803" t="s">
        <v>2786</v>
      </c>
      <c r="O3803" t="s">
        <v>2806</v>
      </c>
      <c r="P3803" t="s">
        <v>2808</v>
      </c>
      <c r="Q3803" t="s">
        <v>2813</v>
      </c>
      <c r="R3803">
        <v>1</v>
      </c>
      <c r="S3803" t="s">
        <v>202</v>
      </c>
      <c r="T3803" t="s">
        <v>202</v>
      </c>
      <c r="U3803" t="s">
        <v>202</v>
      </c>
      <c r="V3803">
        <f t="shared" si="1340"/>
        <v>1</v>
      </c>
      <c r="W3803">
        <f t="shared" si="1341"/>
        <v>1</v>
      </c>
      <c r="X3803">
        <f t="shared" si="1342"/>
        <v>1</v>
      </c>
      <c r="Y3803">
        <f t="shared" si="1343"/>
        <v>0</v>
      </c>
      <c r="Z3803">
        <f t="shared" si="1344"/>
        <v>1</v>
      </c>
      <c r="AA3803">
        <f t="shared" si="1345"/>
        <v>1</v>
      </c>
      <c r="AB3803">
        <f t="shared" si="1346"/>
        <v>1</v>
      </c>
      <c r="AC3803">
        <f t="shared" si="1347"/>
        <v>1</v>
      </c>
      <c r="AD3803">
        <f t="shared" si="1348"/>
        <v>1</v>
      </c>
      <c r="AE3803" s="4" t="s">
        <v>2828</v>
      </c>
      <c r="AF3803" s="9" t="s">
        <v>2829</v>
      </c>
      <c r="AG3803">
        <v>0</v>
      </c>
      <c r="AH3803">
        <v>0</v>
      </c>
      <c r="AI3803">
        <v>0</v>
      </c>
      <c r="AJ3803">
        <v>1</v>
      </c>
      <c r="AK3803" s="9" t="s">
        <v>2840</v>
      </c>
      <c r="AL3803">
        <f t="shared" si="1336"/>
        <v>0</v>
      </c>
      <c r="AM3803">
        <f>IF(AND(INDIRECT(AN3803)='Sample Select backend'!$C$2,INDIRECT(AO3803)=1,INDIRECT(AP3803)='Sample Select backend'!$F$2,INDIRECT(AQ3803)=1,INDIRECT(AR3803)='Sample Select backend'!$M$2),1,0)</f>
        <v>1</v>
      </c>
      <c r="AN3803" t="str">
        <f>_xlfn.CONCAT('Sample Select backend'!$C$4,ROW(AN3803))</f>
        <v>AE3803</v>
      </c>
      <c r="AO3803" s="9" t="str">
        <f>_xlfn.CONCAT('Sample Select backend'!$J$2,ROW(AO3803))</f>
        <v>AJ3803</v>
      </c>
      <c r="AP3803" t="str">
        <f>_xlfn.CONCAT('Sample Select backend'!$F$4,ROW(AP3803))</f>
        <v>AF3803</v>
      </c>
      <c r="AQ3803" t="str">
        <f>_xlfn.CONCAT('Sample Select backend'!$I$10,ROW(AQ3803))</f>
        <v>R3803</v>
      </c>
      <c r="AR3803" t="str">
        <f>_xlfn.CONCAT('Sample Select backend'!$M$4,ROW(AR3803))</f>
        <v>AK3803</v>
      </c>
      <c r="AS3803" t="str">
        <f t="shared" si="1337"/>
        <v>United States</v>
      </c>
      <c r="AT3803" s="9">
        <f t="shared" si="1338"/>
        <v>28</v>
      </c>
      <c r="AU3803">
        <f t="shared" si="1339"/>
        <v>0</v>
      </c>
      <c r="AV3803" s="9">
        <v>1</v>
      </c>
    </row>
    <row r="3804" spans="1:48" x14ac:dyDescent="0.35">
      <c r="A3804" t="s">
        <v>187</v>
      </c>
      <c r="B3804">
        <v>7</v>
      </c>
      <c r="C3804">
        <v>32</v>
      </c>
      <c r="D3804" t="s">
        <v>2456</v>
      </c>
      <c r="E3804">
        <v>-2</v>
      </c>
      <c r="F3804">
        <v>1</v>
      </c>
      <c r="G3804">
        <v>2</v>
      </c>
      <c r="H3804">
        <v>2</v>
      </c>
      <c r="I3804">
        <v>2</v>
      </c>
      <c r="J3804">
        <v>1</v>
      </c>
      <c r="K3804">
        <v>1</v>
      </c>
      <c r="L3804">
        <v>1</v>
      </c>
      <c r="M3804">
        <v>1</v>
      </c>
      <c r="N3804" t="s">
        <v>2786</v>
      </c>
      <c r="O3804" t="s">
        <v>2806</v>
      </c>
      <c r="P3804" t="s">
        <v>2808</v>
      </c>
      <c r="Q3804" t="s">
        <v>2813</v>
      </c>
      <c r="R3804">
        <v>1</v>
      </c>
      <c r="S3804" t="s">
        <v>202</v>
      </c>
      <c r="T3804" t="s">
        <v>202</v>
      </c>
      <c r="U3804" t="s">
        <v>202</v>
      </c>
      <c r="V3804">
        <f t="shared" si="1340"/>
        <v>0</v>
      </c>
      <c r="W3804">
        <f t="shared" si="1341"/>
        <v>1</v>
      </c>
      <c r="X3804">
        <f t="shared" si="1342"/>
        <v>1</v>
      </c>
      <c r="Y3804">
        <f t="shared" si="1343"/>
        <v>1</v>
      </c>
      <c r="Z3804">
        <f t="shared" si="1344"/>
        <v>1</v>
      </c>
      <c r="AA3804">
        <f t="shared" si="1345"/>
        <v>1</v>
      </c>
      <c r="AB3804">
        <f t="shared" si="1346"/>
        <v>1</v>
      </c>
      <c r="AC3804">
        <f t="shared" si="1347"/>
        <v>1</v>
      </c>
      <c r="AD3804">
        <f t="shared" si="1348"/>
        <v>1</v>
      </c>
      <c r="AE3804" s="4" t="s">
        <v>2828</v>
      </c>
      <c r="AF3804" s="9" t="s">
        <v>2829</v>
      </c>
      <c r="AG3804">
        <v>0</v>
      </c>
      <c r="AH3804">
        <v>0</v>
      </c>
      <c r="AI3804">
        <v>0</v>
      </c>
      <c r="AJ3804">
        <v>1</v>
      </c>
      <c r="AK3804" s="9" t="s">
        <v>2840</v>
      </c>
      <c r="AL3804">
        <f t="shared" si="1336"/>
        <v>0</v>
      </c>
      <c r="AM3804">
        <f>IF(AND(INDIRECT(AN3804)='Sample Select backend'!$C$2,INDIRECT(AO3804)=1,INDIRECT(AP3804)='Sample Select backend'!$F$2,INDIRECT(AQ3804)=1,INDIRECT(AR3804)='Sample Select backend'!$M$2),1,0)</f>
        <v>1</v>
      </c>
      <c r="AN3804" t="str">
        <f>_xlfn.CONCAT('Sample Select backend'!$C$4,ROW(AN3804))</f>
        <v>AE3804</v>
      </c>
      <c r="AO3804" s="9" t="str">
        <f>_xlfn.CONCAT('Sample Select backend'!$J$2,ROW(AO3804))</f>
        <v>AJ3804</v>
      </c>
      <c r="AP3804" t="str">
        <f>_xlfn.CONCAT('Sample Select backend'!$F$4,ROW(AP3804))</f>
        <v>AF3804</v>
      </c>
      <c r="AQ3804" t="str">
        <f>_xlfn.CONCAT('Sample Select backend'!$I$10,ROW(AQ3804))</f>
        <v>R3804</v>
      </c>
      <c r="AR3804" t="str">
        <f>_xlfn.CONCAT('Sample Select backend'!$M$4,ROW(AR3804))</f>
        <v>AK3804</v>
      </c>
      <c r="AS3804" t="str">
        <f t="shared" si="1337"/>
        <v>United States</v>
      </c>
      <c r="AT3804" s="9">
        <f t="shared" si="1338"/>
        <v>32</v>
      </c>
      <c r="AU3804">
        <f t="shared" si="1339"/>
        <v>0</v>
      </c>
      <c r="AV3804" s="9">
        <v>1</v>
      </c>
    </row>
    <row r="3805" spans="1:48" x14ac:dyDescent="0.35">
      <c r="A3805" t="s">
        <v>187</v>
      </c>
      <c r="B3805">
        <v>1</v>
      </c>
      <c r="C3805">
        <v>4</v>
      </c>
      <c r="D3805" t="s">
        <v>2439</v>
      </c>
      <c r="E3805">
        <v>2</v>
      </c>
      <c r="F3805">
        <v>2</v>
      </c>
      <c r="G3805">
        <v>-2</v>
      </c>
      <c r="H3805">
        <v>-1</v>
      </c>
      <c r="I3805">
        <v>-2</v>
      </c>
      <c r="J3805">
        <v>2</v>
      </c>
      <c r="K3805">
        <v>2</v>
      </c>
      <c r="L3805">
        <v>-2</v>
      </c>
      <c r="M3805">
        <v>1</v>
      </c>
      <c r="N3805" t="s">
        <v>2786</v>
      </c>
      <c r="O3805" t="s">
        <v>2806</v>
      </c>
      <c r="P3805" t="s">
        <v>2808</v>
      </c>
      <c r="Q3805" t="s">
        <v>2813</v>
      </c>
      <c r="R3805">
        <v>1</v>
      </c>
      <c r="S3805" t="s">
        <v>202</v>
      </c>
      <c r="T3805" t="s">
        <v>202</v>
      </c>
      <c r="U3805" t="s">
        <v>202</v>
      </c>
      <c r="V3805">
        <f t="shared" si="1340"/>
        <v>1</v>
      </c>
      <c r="W3805">
        <f t="shared" si="1341"/>
        <v>1</v>
      </c>
      <c r="X3805">
        <f t="shared" si="1342"/>
        <v>0</v>
      </c>
      <c r="Y3805">
        <f t="shared" si="1343"/>
        <v>0</v>
      </c>
      <c r="Z3805">
        <f t="shared" si="1344"/>
        <v>0</v>
      </c>
      <c r="AA3805">
        <f t="shared" si="1345"/>
        <v>1</v>
      </c>
      <c r="AB3805">
        <f t="shared" si="1346"/>
        <v>1</v>
      </c>
      <c r="AC3805">
        <f t="shared" si="1347"/>
        <v>0</v>
      </c>
      <c r="AD3805">
        <f t="shared" si="1348"/>
        <v>1</v>
      </c>
      <c r="AE3805" s="4" t="s">
        <v>2828</v>
      </c>
      <c r="AF3805" s="9" t="s">
        <v>2829</v>
      </c>
      <c r="AG3805">
        <v>0</v>
      </c>
      <c r="AH3805">
        <v>0</v>
      </c>
      <c r="AI3805">
        <v>0</v>
      </c>
      <c r="AJ3805">
        <v>1</v>
      </c>
      <c r="AK3805" s="9" t="s">
        <v>2840</v>
      </c>
      <c r="AL3805">
        <f t="shared" si="1336"/>
        <v>0</v>
      </c>
      <c r="AM3805">
        <f>IF(AND(INDIRECT(AN3805)='Sample Select backend'!$C$2,INDIRECT(AO3805)=1,INDIRECT(AP3805)='Sample Select backend'!$F$2,INDIRECT(AQ3805)=1,INDIRECT(AR3805)='Sample Select backend'!$M$2),1,0)</f>
        <v>1</v>
      </c>
      <c r="AN3805" t="str">
        <f>_xlfn.CONCAT('Sample Select backend'!$C$4,ROW(AN3805))</f>
        <v>AE3805</v>
      </c>
      <c r="AO3805" s="9" t="str">
        <f>_xlfn.CONCAT('Sample Select backend'!$J$2,ROW(AO3805))</f>
        <v>AJ3805</v>
      </c>
      <c r="AP3805" t="str">
        <f>_xlfn.CONCAT('Sample Select backend'!$F$4,ROW(AP3805))</f>
        <v>AF3805</v>
      </c>
      <c r="AQ3805" t="str">
        <f>_xlfn.CONCAT('Sample Select backend'!$I$10,ROW(AQ3805))</f>
        <v>R3805</v>
      </c>
      <c r="AR3805" t="str">
        <f>_xlfn.CONCAT('Sample Select backend'!$M$4,ROW(AR3805))</f>
        <v>AK3805</v>
      </c>
      <c r="AS3805" t="str">
        <f t="shared" si="1337"/>
        <v>United States</v>
      </c>
      <c r="AT3805" s="9">
        <f t="shared" si="1338"/>
        <v>4</v>
      </c>
      <c r="AU3805">
        <f t="shared" si="1339"/>
        <v>0</v>
      </c>
      <c r="AV3805" s="9">
        <v>1</v>
      </c>
    </row>
    <row r="3806" spans="1:48" x14ac:dyDescent="0.35">
      <c r="A3806" t="s">
        <v>187</v>
      </c>
      <c r="B3806">
        <v>5</v>
      </c>
      <c r="C3806" t="s">
        <v>204</v>
      </c>
      <c r="D3806" t="s">
        <v>2448</v>
      </c>
      <c r="E3806">
        <v>1</v>
      </c>
      <c r="F3806">
        <v>-2</v>
      </c>
      <c r="G3806">
        <v>-2</v>
      </c>
      <c r="H3806">
        <v>-1</v>
      </c>
      <c r="I3806">
        <v>-2</v>
      </c>
      <c r="J3806">
        <v>1</v>
      </c>
      <c r="K3806">
        <v>1</v>
      </c>
      <c r="L3806">
        <v>1</v>
      </c>
      <c r="M3806">
        <v>1</v>
      </c>
      <c r="N3806" t="s">
        <v>2786</v>
      </c>
      <c r="O3806" t="s">
        <v>2806</v>
      </c>
      <c r="P3806" t="s">
        <v>2808</v>
      </c>
      <c r="Q3806" t="s">
        <v>2813</v>
      </c>
      <c r="R3806">
        <v>1</v>
      </c>
      <c r="S3806" t="s">
        <v>202</v>
      </c>
      <c r="T3806" t="s">
        <v>202</v>
      </c>
      <c r="U3806" t="s">
        <v>202</v>
      </c>
      <c r="V3806">
        <f t="shared" si="1340"/>
        <v>1</v>
      </c>
      <c r="W3806">
        <f t="shared" si="1341"/>
        <v>0</v>
      </c>
      <c r="X3806">
        <f t="shared" si="1342"/>
        <v>0</v>
      </c>
      <c r="Y3806">
        <f t="shared" si="1343"/>
        <v>0</v>
      </c>
      <c r="Z3806">
        <f t="shared" si="1344"/>
        <v>0</v>
      </c>
      <c r="AA3806">
        <f t="shared" si="1345"/>
        <v>1</v>
      </c>
      <c r="AB3806">
        <f t="shared" si="1346"/>
        <v>1</v>
      </c>
      <c r="AC3806">
        <f t="shared" si="1347"/>
        <v>1</v>
      </c>
      <c r="AD3806">
        <f t="shared" si="1348"/>
        <v>1</v>
      </c>
      <c r="AE3806" s="4" t="s">
        <v>2828</v>
      </c>
      <c r="AF3806" s="9" t="s">
        <v>2829</v>
      </c>
      <c r="AG3806">
        <v>0</v>
      </c>
      <c r="AH3806">
        <v>0</v>
      </c>
      <c r="AI3806">
        <v>0</v>
      </c>
      <c r="AJ3806">
        <v>1</v>
      </c>
      <c r="AK3806" s="9" t="s">
        <v>2840</v>
      </c>
      <c r="AL3806">
        <f t="shared" si="1336"/>
        <v>0</v>
      </c>
      <c r="AM3806">
        <f>IF(AND(INDIRECT(AN3806)='Sample Select backend'!$C$2,INDIRECT(AO3806)=1,INDIRECT(AP3806)='Sample Select backend'!$F$2,INDIRECT(AQ3806)=1,INDIRECT(AR3806)='Sample Select backend'!$M$2),1,0)</f>
        <v>1</v>
      </c>
      <c r="AN3806" t="str">
        <f>_xlfn.CONCAT('Sample Select backend'!$C$4,ROW(AN3806))</f>
        <v>AE3806</v>
      </c>
      <c r="AO3806" s="9" t="str">
        <f>_xlfn.CONCAT('Sample Select backend'!$J$2,ROW(AO3806))</f>
        <v>AJ3806</v>
      </c>
      <c r="AP3806" t="str">
        <f>_xlfn.CONCAT('Sample Select backend'!$F$4,ROW(AP3806))</f>
        <v>AF3806</v>
      </c>
      <c r="AQ3806" t="str">
        <f>_xlfn.CONCAT('Sample Select backend'!$I$10,ROW(AQ3806))</f>
        <v>R3806</v>
      </c>
      <c r="AR3806" t="str">
        <f>_xlfn.CONCAT('Sample Select backend'!$M$4,ROW(AR3806))</f>
        <v>AK3806</v>
      </c>
      <c r="AS3806" t="str">
        <f t="shared" si="1337"/>
        <v>United States</v>
      </c>
      <c r="AT3806" s="9" t="str">
        <f t="shared" si="1338"/>
        <v>General</v>
      </c>
      <c r="AU3806">
        <f t="shared" si="1339"/>
        <v>0</v>
      </c>
      <c r="AV3806" s="9">
        <v>1</v>
      </c>
    </row>
    <row r="3807" spans="1:48" x14ac:dyDescent="0.35">
      <c r="A3807" t="s">
        <v>187</v>
      </c>
      <c r="B3807">
        <v>5</v>
      </c>
      <c r="C3807" t="s">
        <v>201</v>
      </c>
      <c r="D3807" t="s">
        <v>2458</v>
      </c>
      <c r="E3807">
        <v>1</v>
      </c>
      <c r="F3807">
        <v>2</v>
      </c>
      <c r="G3807">
        <v>-2</v>
      </c>
      <c r="H3807">
        <v>-1</v>
      </c>
      <c r="I3807">
        <v>1</v>
      </c>
      <c r="J3807">
        <v>1</v>
      </c>
      <c r="K3807">
        <v>1</v>
      </c>
      <c r="L3807">
        <v>1</v>
      </c>
      <c r="M3807">
        <v>1</v>
      </c>
      <c r="N3807" t="s">
        <v>2786</v>
      </c>
      <c r="O3807" t="s">
        <v>2806</v>
      </c>
      <c r="P3807" t="s">
        <v>2808</v>
      </c>
      <c r="Q3807" t="s">
        <v>2813</v>
      </c>
      <c r="R3807">
        <v>1</v>
      </c>
      <c r="S3807" t="s">
        <v>202</v>
      </c>
      <c r="T3807" t="s">
        <v>202</v>
      </c>
      <c r="U3807" t="s">
        <v>202</v>
      </c>
      <c r="V3807">
        <f t="shared" si="1340"/>
        <v>1</v>
      </c>
      <c r="W3807">
        <f t="shared" si="1341"/>
        <v>1</v>
      </c>
      <c r="X3807">
        <f t="shared" si="1342"/>
        <v>0</v>
      </c>
      <c r="Y3807">
        <f t="shared" si="1343"/>
        <v>0</v>
      </c>
      <c r="Z3807">
        <f t="shared" si="1344"/>
        <v>1</v>
      </c>
      <c r="AA3807">
        <f t="shared" si="1345"/>
        <v>1</v>
      </c>
      <c r="AB3807">
        <f t="shared" si="1346"/>
        <v>1</v>
      </c>
      <c r="AC3807">
        <f t="shared" si="1347"/>
        <v>1</v>
      </c>
      <c r="AD3807">
        <f t="shared" si="1348"/>
        <v>1</v>
      </c>
      <c r="AE3807" s="4" t="s">
        <v>2828</v>
      </c>
      <c r="AF3807" s="9" t="s">
        <v>2829</v>
      </c>
      <c r="AG3807">
        <v>0</v>
      </c>
      <c r="AH3807">
        <v>0</v>
      </c>
      <c r="AI3807">
        <v>0</v>
      </c>
      <c r="AJ3807">
        <v>1</v>
      </c>
      <c r="AK3807" s="9" t="s">
        <v>2840</v>
      </c>
      <c r="AL3807">
        <f t="shared" si="1336"/>
        <v>0</v>
      </c>
      <c r="AM3807">
        <f>IF(AND(INDIRECT(AN3807)='Sample Select backend'!$C$2,INDIRECT(AO3807)=1,INDIRECT(AP3807)='Sample Select backend'!$F$2,INDIRECT(AQ3807)=1,INDIRECT(AR3807)='Sample Select backend'!$M$2),1,0)</f>
        <v>1</v>
      </c>
      <c r="AN3807" t="str">
        <f>_xlfn.CONCAT('Sample Select backend'!$C$4,ROW(AN3807))</f>
        <v>AE3807</v>
      </c>
      <c r="AO3807" s="9" t="str">
        <f>_xlfn.CONCAT('Sample Select backend'!$J$2,ROW(AO3807))</f>
        <v>AJ3807</v>
      </c>
      <c r="AP3807" t="str">
        <f>_xlfn.CONCAT('Sample Select backend'!$F$4,ROW(AP3807))</f>
        <v>AF3807</v>
      </c>
      <c r="AQ3807" t="str">
        <f>_xlfn.CONCAT('Sample Select backend'!$I$10,ROW(AQ3807))</f>
        <v>R3807</v>
      </c>
      <c r="AR3807" t="str">
        <f>_xlfn.CONCAT('Sample Select backend'!$M$4,ROW(AR3807))</f>
        <v>AK3807</v>
      </c>
      <c r="AS3807" t="str">
        <f t="shared" si="1337"/>
        <v>United States</v>
      </c>
      <c r="AT3807" s="9" t="str">
        <f t="shared" si="1338"/>
        <v>Other</v>
      </c>
      <c r="AU3807">
        <f t="shared" si="1339"/>
        <v>0</v>
      </c>
      <c r="AV3807" s="9">
        <v>1</v>
      </c>
    </row>
    <row r="3808" spans="1:48" x14ac:dyDescent="0.35">
      <c r="A3808" t="s">
        <v>187</v>
      </c>
      <c r="B3808">
        <v>6</v>
      </c>
      <c r="C3808">
        <v>28</v>
      </c>
      <c r="D3808" t="s">
        <v>2454</v>
      </c>
      <c r="E3808">
        <v>2</v>
      </c>
      <c r="F3808">
        <v>2</v>
      </c>
      <c r="G3808">
        <v>2</v>
      </c>
      <c r="H3808">
        <v>-1</v>
      </c>
      <c r="I3808">
        <v>2</v>
      </c>
      <c r="J3808">
        <v>-2</v>
      </c>
      <c r="K3808">
        <v>2</v>
      </c>
      <c r="L3808">
        <v>2</v>
      </c>
      <c r="M3808">
        <v>1</v>
      </c>
      <c r="N3808" t="s">
        <v>2786</v>
      </c>
      <c r="O3808" t="s">
        <v>2806</v>
      </c>
      <c r="P3808" t="s">
        <v>2808</v>
      </c>
      <c r="Q3808" t="s">
        <v>2813</v>
      </c>
      <c r="R3808">
        <v>1</v>
      </c>
      <c r="S3808" t="s">
        <v>202</v>
      </c>
      <c r="T3808" t="s">
        <v>202</v>
      </c>
      <c r="U3808" t="s">
        <v>202</v>
      </c>
      <c r="V3808">
        <f t="shared" si="1340"/>
        <v>1</v>
      </c>
      <c r="W3808">
        <f t="shared" si="1341"/>
        <v>1</v>
      </c>
      <c r="X3808">
        <f t="shared" si="1342"/>
        <v>1</v>
      </c>
      <c r="Y3808">
        <f t="shared" si="1343"/>
        <v>0</v>
      </c>
      <c r="Z3808">
        <f t="shared" si="1344"/>
        <v>1</v>
      </c>
      <c r="AA3808">
        <f t="shared" si="1345"/>
        <v>0</v>
      </c>
      <c r="AB3808">
        <f t="shared" si="1346"/>
        <v>1</v>
      </c>
      <c r="AC3808">
        <f t="shared" si="1347"/>
        <v>1</v>
      </c>
      <c r="AD3808">
        <f t="shared" si="1348"/>
        <v>1</v>
      </c>
      <c r="AE3808" s="4" t="s">
        <v>2828</v>
      </c>
      <c r="AF3808" s="9" t="s">
        <v>2829</v>
      </c>
      <c r="AG3808">
        <v>0</v>
      </c>
      <c r="AH3808">
        <v>0</v>
      </c>
      <c r="AI3808">
        <v>0</v>
      </c>
      <c r="AJ3808">
        <v>1</v>
      </c>
      <c r="AK3808" s="9" t="s">
        <v>2840</v>
      </c>
      <c r="AL3808">
        <f t="shared" si="1336"/>
        <v>0</v>
      </c>
      <c r="AM3808">
        <f>IF(AND(INDIRECT(AN3808)='Sample Select backend'!$C$2,INDIRECT(AO3808)=1,INDIRECT(AP3808)='Sample Select backend'!$F$2,INDIRECT(AQ3808)=1,INDIRECT(AR3808)='Sample Select backend'!$M$2),1,0)</f>
        <v>1</v>
      </c>
      <c r="AN3808" t="str">
        <f>_xlfn.CONCAT('Sample Select backend'!$C$4,ROW(AN3808))</f>
        <v>AE3808</v>
      </c>
      <c r="AO3808" s="9" t="str">
        <f>_xlfn.CONCAT('Sample Select backend'!$J$2,ROW(AO3808))</f>
        <v>AJ3808</v>
      </c>
      <c r="AP3808" t="str">
        <f>_xlfn.CONCAT('Sample Select backend'!$F$4,ROW(AP3808))</f>
        <v>AF3808</v>
      </c>
      <c r="AQ3808" t="str">
        <f>_xlfn.CONCAT('Sample Select backend'!$I$10,ROW(AQ3808))</f>
        <v>R3808</v>
      </c>
      <c r="AR3808" t="str">
        <f>_xlfn.CONCAT('Sample Select backend'!$M$4,ROW(AR3808))</f>
        <v>AK3808</v>
      </c>
      <c r="AS3808" t="str">
        <f t="shared" si="1337"/>
        <v>United States</v>
      </c>
      <c r="AT3808" s="9">
        <f t="shared" si="1338"/>
        <v>28</v>
      </c>
      <c r="AU3808">
        <f t="shared" si="1339"/>
        <v>0</v>
      </c>
      <c r="AV3808" s="9">
        <v>1</v>
      </c>
    </row>
    <row r="3809" spans="1:48" x14ac:dyDescent="0.35">
      <c r="A3809" t="s">
        <v>187</v>
      </c>
      <c r="B3809">
        <v>1</v>
      </c>
      <c r="C3809">
        <v>3</v>
      </c>
      <c r="D3809" t="s">
        <v>2444</v>
      </c>
      <c r="E3809">
        <v>2</v>
      </c>
      <c r="F3809">
        <v>-1</v>
      </c>
      <c r="G3809">
        <v>-2</v>
      </c>
      <c r="H3809">
        <v>-1</v>
      </c>
      <c r="I3809">
        <v>-2</v>
      </c>
      <c r="J3809">
        <v>-2</v>
      </c>
      <c r="K3809">
        <v>2</v>
      </c>
      <c r="L3809">
        <v>2</v>
      </c>
      <c r="M3809">
        <v>1</v>
      </c>
      <c r="N3809" t="s">
        <v>2786</v>
      </c>
      <c r="O3809" t="s">
        <v>2806</v>
      </c>
      <c r="P3809" t="s">
        <v>2808</v>
      </c>
      <c r="Q3809" t="s">
        <v>2813</v>
      </c>
      <c r="R3809">
        <v>1</v>
      </c>
      <c r="S3809" t="s">
        <v>202</v>
      </c>
      <c r="T3809" t="s">
        <v>202</v>
      </c>
      <c r="U3809" t="s">
        <v>202</v>
      </c>
      <c r="V3809">
        <f t="shared" si="1340"/>
        <v>1</v>
      </c>
      <c r="W3809">
        <f t="shared" si="1341"/>
        <v>0</v>
      </c>
      <c r="X3809">
        <f t="shared" si="1342"/>
        <v>0</v>
      </c>
      <c r="Y3809">
        <f t="shared" si="1343"/>
        <v>0</v>
      </c>
      <c r="Z3809">
        <f t="shared" si="1344"/>
        <v>0</v>
      </c>
      <c r="AA3809">
        <f t="shared" si="1345"/>
        <v>0</v>
      </c>
      <c r="AB3809">
        <f t="shared" si="1346"/>
        <v>1</v>
      </c>
      <c r="AC3809">
        <f t="shared" si="1347"/>
        <v>1</v>
      </c>
      <c r="AD3809">
        <f t="shared" si="1348"/>
        <v>1</v>
      </c>
      <c r="AE3809" s="4" t="s">
        <v>2828</v>
      </c>
      <c r="AF3809" s="9" t="s">
        <v>2829</v>
      </c>
      <c r="AG3809">
        <v>0</v>
      </c>
      <c r="AH3809">
        <v>0</v>
      </c>
      <c r="AI3809">
        <v>0</v>
      </c>
      <c r="AJ3809">
        <v>1</v>
      </c>
      <c r="AK3809" s="9" t="s">
        <v>2840</v>
      </c>
      <c r="AL3809">
        <f t="shared" si="1336"/>
        <v>0</v>
      </c>
      <c r="AM3809">
        <f>IF(AND(INDIRECT(AN3809)='Sample Select backend'!$C$2,INDIRECT(AO3809)=1,INDIRECT(AP3809)='Sample Select backend'!$F$2,INDIRECT(AQ3809)=1,INDIRECT(AR3809)='Sample Select backend'!$M$2),1,0)</f>
        <v>1</v>
      </c>
      <c r="AN3809" t="str">
        <f>_xlfn.CONCAT('Sample Select backend'!$C$4,ROW(AN3809))</f>
        <v>AE3809</v>
      </c>
      <c r="AO3809" s="9" t="str">
        <f>_xlfn.CONCAT('Sample Select backend'!$J$2,ROW(AO3809))</f>
        <v>AJ3809</v>
      </c>
      <c r="AP3809" t="str">
        <f>_xlfn.CONCAT('Sample Select backend'!$F$4,ROW(AP3809))</f>
        <v>AF3809</v>
      </c>
      <c r="AQ3809" t="str">
        <f>_xlfn.CONCAT('Sample Select backend'!$I$10,ROW(AQ3809))</f>
        <v>R3809</v>
      </c>
      <c r="AR3809" t="str">
        <f>_xlfn.CONCAT('Sample Select backend'!$M$4,ROW(AR3809))</f>
        <v>AK3809</v>
      </c>
      <c r="AS3809" t="str">
        <f t="shared" si="1337"/>
        <v>United States</v>
      </c>
      <c r="AT3809" s="9">
        <f t="shared" si="1338"/>
        <v>3</v>
      </c>
      <c r="AU3809">
        <f t="shared" si="1339"/>
        <v>0</v>
      </c>
      <c r="AV3809" s="9">
        <v>1</v>
      </c>
    </row>
    <row r="3810" spans="1:48" x14ac:dyDescent="0.35">
      <c r="A3810" t="s">
        <v>187</v>
      </c>
      <c r="B3810">
        <v>6</v>
      </c>
      <c r="C3810">
        <v>25</v>
      </c>
      <c r="D3810" t="s">
        <v>2471</v>
      </c>
      <c r="E3810">
        <v>-2</v>
      </c>
      <c r="F3810">
        <v>2</v>
      </c>
      <c r="G3810">
        <v>2</v>
      </c>
      <c r="H3810">
        <v>-1</v>
      </c>
      <c r="I3810">
        <v>1</v>
      </c>
      <c r="J3810">
        <v>2</v>
      </c>
      <c r="K3810">
        <v>1</v>
      </c>
      <c r="L3810">
        <v>1</v>
      </c>
      <c r="M3810">
        <v>1</v>
      </c>
      <c r="N3810" t="s">
        <v>2786</v>
      </c>
      <c r="O3810" t="s">
        <v>2806</v>
      </c>
      <c r="P3810" t="s">
        <v>2808</v>
      </c>
      <c r="Q3810" t="s">
        <v>2813</v>
      </c>
      <c r="R3810">
        <v>1</v>
      </c>
      <c r="S3810" t="s">
        <v>202</v>
      </c>
      <c r="T3810" t="s">
        <v>202</v>
      </c>
      <c r="U3810" t="s">
        <v>202</v>
      </c>
      <c r="V3810">
        <f t="shared" si="1340"/>
        <v>0</v>
      </c>
      <c r="W3810">
        <f t="shared" si="1341"/>
        <v>1</v>
      </c>
      <c r="X3810">
        <f t="shared" si="1342"/>
        <v>1</v>
      </c>
      <c r="Y3810">
        <f t="shared" si="1343"/>
        <v>0</v>
      </c>
      <c r="Z3810">
        <f t="shared" si="1344"/>
        <v>1</v>
      </c>
      <c r="AA3810">
        <f t="shared" si="1345"/>
        <v>1</v>
      </c>
      <c r="AB3810">
        <f t="shared" si="1346"/>
        <v>1</v>
      </c>
      <c r="AC3810">
        <f t="shared" si="1347"/>
        <v>1</v>
      </c>
      <c r="AD3810">
        <f t="shared" si="1348"/>
        <v>1</v>
      </c>
      <c r="AE3810" s="4" t="s">
        <v>2828</v>
      </c>
      <c r="AF3810" s="9" t="s">
        <v>2829</v>
      </c>
      <c r="AG3810">
        <v>0</v>
      </c>
      <c r="AH3810">
        <v>0</v>
      </c>
      <c r="AI3810">
        <v>0</v>
      </c>
      <c r="AJ3810">
        <v>1</v>
      </c>
      <c r="AK3810" s="9" t="s">
        <v>2840</v>
      </c>
      <c r="AL3810">
        <f t="shared" si="1336"/>
        <v>0</v>
      </c>
      <c r="AM3810">
        <f>IF(AND(INDIRECT(AN3810)='Sample Select backend'!$C$2,INDIRECT(AO3810)=1,INDIRECT(AP3810)='Sample Select backend'!$F$2,INDIRECT(AQ3810)=1,INDIRECT(AR3810)='Sample Select backend'!$M$2),1,0)</f>
        <v>1</v>
      </c>
      <c r="AN3810" t="str">
        <f>_xlfn.CONCAT('Sample Select backend'!$C$4,ROW(AN3810))</f>
        <v>AE3810</v>
      </c>
      <c r="AO3810" s="9" t="str">
        <f>_xlfn.CONCAT('Sample Select backend'!$J$2,ROW(AO3810))</f>
        <v>AJ3810</v>
      </c>
      <c r="AP3810" t="str">
        <f>_xlfn.CONCAT('Sample Select backend'!$F$4,ROW(AP3810))</f>
        <v>AF3810</v>
      </c>
      <c r="AQ3810" t="str">
        <f>_xlfn.CONCAT('Sample Select backend'!$I$10,ROW(AQ3810))</f>
        <v>R3810</v>
      </c>
      <c r="AR3810" t="str">
        <f>_xlfn.CONCAT('Sample Select backend'!$M$4,ROW(AR3810))</f>
        <v>AK3810</v>
      </c>
      <c r="AS3810" t="str">
        <f t="shared" si="1337"/>
        <v>United States</v>
      </c>
      <c r="AT3810" s="9">
        <f t="shared" si="1338"/>
        <v>25</v>
      </c>
      <c r="AU3810">
        <f t="shared" si="1339"/>
        <v>0</v>
      </c>
      <c r="AV3810" s="9">
        <v>1</v>
      </c>
    </row>
    <row r="3811" spans="1:48" x14ac:dyDescent="0.35">
      <c r="A3811" t="s">
        <v>187</v>
      </c>
      <c r="B3811">
        <v>6</v>
      </c>
      <c r="C3811">
        <v>25</v>
      </c>
      <c r="D3811" t="s">
        <v>2434</v>
      </c>
      <c r="E3811">
        <v>-2</v>
      </c>
      <c r="F3811">
        <v>2</v>
      </c>
      <c r="G3811">
        <v>2</v>
      </c>
      <c r="H3811">
        <v>-1</v>
      </c>
      <c r="I3811">
        <v>2</v>
      </c>
      <c r="J3811">
        <v>1</v>
      </c>
      <c r="K3811">
        <v>1</v>
      </c>
      <c r="L3811">
        <v>1</v>
      </c>
      <c r="M3811">
        <v>1</v>
      </c>
      <c r="N3811" t="s">
        <v>2786</v>
      </c>
      <c r="O3811" t="s">
        <v>2806</v>
      </c>
      <c r="P3811" t="s">
        <v>2808</v>
      </c>
      <c r="Q3811" t="s">
        <v>2813</v>
      </c>
      <c r="R3811">
        <v>1</v>
      </c>
      <c r="S3811" t="s">
        <v>202</v>
      </c>
      <c r="T3811" t="s">
        <v>202</v>
      </c>
      <c r="U3811" t="s">
        <v>202</v>
      </c>
      <c r="V3811">
        <f t="shared" si="1340"/>
        <v>0</v>
      </c>
      <c r="W3811">
        <f t="shared" si="1341"/>
        <v>1</v>
      </c>
      <c r="X3811">
        <f t="shared" si="1342"/>
        <v>1</v>
      </c>
      <c r="Y3811">
        <f t="shared" si="1343"/>
        <v>0</v>
      </c>
      <c r="Z3811">
        <f t="shared" si="1344"/>
        <v>1</v>
      </c>
      <c r="AA3811">
        <f t="shared" si="1345"/>
        <v>1</v>
      </c>
      <c r="AB3811">
        <f t="shared" si="1346"/>
        <v>1</v>
      </c>
      <c r="AC3811">
        <f t="shared" si="1347"/>
        <v>1</v>
      </c>
      <c r="AD3811">
        <f t="shared" si="1348"/>
        <v>1</v>
      </c>
      <c r="AE3811" s="4" t="s">
        <v>2828</v>
      </c>
      <c r="AF3811" s="9" t="s">
        <v>2829</v>
      </c>
      <c r="AG3811">
        <v>0</v>
      </c>
      <c r="AH3811">
        <v>0</v>
      </c>
      <c r="AI3811">
        <v>0</v>
      </c>
      <c r="AJ3811">
        <v>1</v>
      </c>
      <c r="AK3811" s="9" t="s">
        <v>2840</v>
      </c>
      <c r="AL3811">
        <f t="shared" si="1336"/>
        <v>0</v>
      </c>
      <c r="AM3811">
        <f>IF(AND(INDIRECT(AN3811)='Sample Select backend'!$C$2,INDIRECT(AO3811)=1,INDIRECT(AP3811)='Sample Select backend'!$F$2,INDIRECT(AQ3811)=1,INDIRECT(AR3811)='Sample Select backend'!$M$2),1,0)</f>
        <v>1</v>
      </c>
      <c r="AN3811" t="str">
        <f>_xlfn.CONCAT('Sample Select backend'!$C$4,ROW(AN3811))</f>
        <v>AE3811</v>
      </c>
      <c r="AO3811" s="9" t="str">
        <f>_xlfn.CONCAT('Sample Select backend'!$J$2,ROW(AO3811))</f>
        <v>AJ3811</v>
      </c>
      <c r="AP3811" t="str">
        <f>_xlfn.CONCAT('Sample Select backend'!$F$4,ROW(AP3811))</f>
        <v>AF3811</v>
      </c>
      <c r="AQ3811" t="str">
        <f>_xlfn.CONCAT('Sample Select backend'!$I$10,ROW(AQ3811))</f>
        <v>R3811</v>
      </c>
      <c r="AR3811" t="str">
        <f>_xlfn.CONCAT('Sample Select backend'!$M$4,ROW(AR3811))</f>
        <v>AK3811</v>
      </c>
      <c r="AS3811" t="str">
        <f t="shared" si="1337"/>
        <v>United States</v>
      </c>
      <c r="AT3811" s="9">
        <f t="shared" si="1338"/>
        <v>25</v>
      </c>
      <c r="AU3811">
        <f t="shared" si="1339"/>
        <v>0</v>
      </c>
      <c r="AV3811" s="9">
        <v>1</v>
      </c>
    </row>
    <row r="3812" spans="1:48" x14ac:dyDescent="0.35">
      <c r="A3812" t="s">
        <v>187</v>
      </c>
      <c r="B3812">
        <v>5</v>
      </c>
      <c r="C3812" t="s">
        <v>201</v>
      </c>
      <c r="D3812" t="s">
        <v>2455</v>
      </c>
      <c r="E3812">
        <v>2</v>
      </c>
      <c r="F3812">
        <v>2</v>
      </c>
      <c r="G3812">
        <v>2</v>
      </c>
      <c r="H3812">
        <v>2</v>
      </c>
      <c r="I3812">
        <v>2</v>
      </c>
      <c r="J3812">
        <v>2</v>
      </c>
      <c r="K3812">
        <v>-1</v>
      </c>
      <c r="L3812">
        <v>2</v>
      </c>
      <c r="M3812">
        <v>1</v>
      </c>
      <c r="N3812" t="s">
        <v>2786</v>
      </c>
      <c r="O3812" t="s">
        <v>2806</v>
      </c>
      <c r="P3812" t="s">
        <v>2808</v>
      </c>
      <c r="Q3812" t="s">
        <v>2813</v>
      </c>
      <c r="R3812">
        <v>1</v>
      </c>
      <c r="S3812" t="s">
        <v>202</v>
      </c>
      <c r="T3812" t="s">
        <v>202</v>
      </c>
      <c r="U3812" t="s">
        <v>202</v>
      </c>
      <c r="V3812">
        <f t="shared" si="1340"/>
        <v>1</v>
      </c>
      <c r="W3812">
        <f t="shared" si="1341"/>
        <v>1</v>
      </c>
      <c r="X3812">
        <f t="shared" si="1342"/>
        <v>1</v>
      </c>
      <c r="Y3812">
        <f t="shared" si="1343"/>
        <v>1</v>
      </c>
      <c r="Z3812">
        <f t="shared" si="1344"/>
        <v>1</v>
      </c>
      <c r="AA3812">
        <f t="shared" si="1345"/>
        <v>1</v>
      </c>
      <c r="AB3812">
        <f t="shared" si="1346"/>
        <v>0</v>
      </c>
      <c r="AC3812">
        <f t="shared" si="1347"/>
        <v>1</v>
      </c>
      <c r="AD3812">
        <f t="shared" si="1348"/>
        <v>1</v>
      </c>
      <c r="AE3812" s="4" t="s">
        <v>2828</v>
      </c>
      <c r="AF3812" s="9" t="s">
        <v>2829</v>
      </c>
      <c r="AG3812">
        <v>0</v>
      </c>
      <c r="AH3812">
        <v>0</v>
      </c>
      <c r="AI3812">
        <v>0</v>
      </c>
      <c r="AJ3812">
        <v>1</v>
      </c>
      <c r="AK3812" s="9" t="s">
        <v>2840</v>
      </c>
      <c r="AL3812">
        <f t="shared" si="1336"/>
        <v>0</v>
      </c>
      <c r="AM3812">
        <f>IF(AND(INDIRECT(AN3812)='Sample Select backend'!$C$2,INDIRECT(AO3812)=1,INDIRECT(AP3812)='Sample Select backend'!$F$2,INDIRECT(AQ3812)=1,INDIRECT(AR3812)='Sample Select backend'!$M$2),1,0)</f>
        <v>1</v>
      </c>
      <c r="AN3812" t="str">
        <f>_xlfn.CONCAT('Sample Select backend'!$C$4,ROW(AN3812))</f>
        <v>AE3812</v>
      </c>
      <c r="AO3812" s="9" t="str">
        <f>_xlfn.CONCAT('Sample Select backend'!$J$2,ROW(AO3812))</f>
        <v>AJ3812</v>
      </c>
      <c r="AP3812" t="str">
        <f>_xlfn.CONCAT('Sample Select backend'!$F$4,ROW(AP3812))</f>
        <v>AF3812</v>
      </c>
      <c r="AQ3812" t="str">
        <f>_xlfn.CONCAT('Sample Select backend'!$I$10,ROW(AQ3812))</f>
        <v>R3812</v>
      </c>
      <c r="AR3812" t="str">
        <f>_xlfn.CONCAT('Sample Select backend'!$M$4,ROW(AR3812))</f>
        <v>AK3812</v>
      </c>
      <c r="AS3812" t="str">
        <f t="shared" si="1337"/>
        <v>United States</v>
      </c>
      <c r="AT3812" s="9" t="str">
        <f t="shared" si="1338"/>
        <v>Other</v>
      </c>
      <c r="AU3812">
        <f t="shared" si="1339"/>
        <v>0</v>
      </c>
      <c r="AV3812" s="9">
        <v>1</v>
      </c>
    </row>
    <row r="3813" spans="1:48" x14ac:dyDescent="0.35">
      <c r="A3813" t="s">
        <v>187</v>
      </c>
      <c r="B3813">
        <v>1</v>
      </c>
      <c r="C3813">
        <v>6</v>
      </c>
      <c r="D3813" t="s">
        <v>2453</v>
      </c>
      <c r="E3813">
        <v>2</v>
      </c>
      <c r="F3813">
        <v>2</v>
      </c>
      <c r="G3813">
        <v>-2</v>
      </c>
      <c r="H3813">
        <v>2</v>
      </c>
      <c r="I3813">
        <v>2</v>
      </c>
      <c r="J3813">
        <v>2</v>
      </c>
      <c r="K3813">
        <v>1</v>
      </c>
      <c r="L3813">
        <v>2</v>
      </c>
      <c r="M3813">
        <v>1</v>
      </c>
      <c r="N3813" t="s">
        <v>2786</v>
      </c>
      <c r="O3813" t="s">
        <v>2806</v>
      </c>
      <c r="P3813" t="s">
        <v>2808</v>
      </c>
      <c r="Q3813" t="s">
        <v>2813</v>
      </c>
      <c r="R3813">
        <v>1</v>
      </c>
      <c r="S3813" t="s">
        <v>202</v>
      </c>
      <c r="T3813" t="s">
        <v>202</v>
      </c>
      <c r="U3813" t="s">
        <v>202</v>
      </c>
      <c r="V3813">
        <f t="shared" si="1340"/>
        <v>1</v>
      </c>
      <c r="W3813">
        <f t="shared" si="1341"/>
        <v>1</v>
      </c>
      <c r="X3813">
        <f t="shared" si="1342"/>
        <v>0</v>
      </c>
      <c r="Y3813">
        <f t="shared" si="1343"/>
        <v>1</v>
      </c>
      <c r="Z3813">
        <f t="shared" si="1344"/>
        <v>1</v>
      </c>
      <c r="AA3813">
        <f t="shared" si="1345"/>
        <v>1</v>
      </c>
      <c r="AB3813">
        <f t="shared" si="1346"/>
        <v>1</v>
      </c>
      <c r="AC3813">
        <f t="shared" si="1347"/>
        <v>1</v>
      </c>
      <c r="AD3813">
        <f t="shared" si="1348"/>
        <v>1</v>
      </c>
      <c r="AE3813" s="4" t="s">
        <v>2828</v>
      </c>
      <c r="AF3813" s="9" t="s">
        <v>2829</v>
      </c>
      <c r="AG3813">
        <v>0</v>
      </c>
      <c r="AH3813">
        <v>0</v>
      </c>
      <c r="AI3813">
        <v>0</v>
      </c>
      <c r="AJ3813">
        <v>1</v>
      </c>
      <c r="AK3813" s="9" t="s">
        <v>2840</v>
      </c>
      <c r="AL3813">
        <f t="shared" si="1336"/>
        <v>0</v>
      </c>
      <c r="AM3813">
        <f>IF(AND(INDIRECT(AN3813)='Sample Select backend'!$C$2,INDIRECT(AO3813)=1,INDIRECT(AP3813)='Sample Select backend'!$F$2,INDIRECT(AQ3813)=1,INDIRECT(AR3813)='Sample Select backend'!$M$2),1,0)</f>
        <v>1</v>
      </c>
      <c r="AN3813" t="str">
        <f>_xlfn.CONCAT('Sample Select backend'!$C$4,ROW(AN3813))</f>
        <v>AE3813</v>
      </c>
      <c r="AO3813" s="9" t="str">
        <f>_xlfn.CONCAT('Sample Select backend'!$J$2,ROW(AO3813))</f>
        <v>AJ3813</v>
      </c>
      <c r="AP3813" t="str">
        <f>_xlfn.CONCAT('Sample Select backend'!$F$4,ROW(AP3813))</f>
        <v>AF3813</v>
      </c>
      <c r="AQ3813" t="str">
        <f>_xlfn.CONCAT('Sample Select backend'!$I$10,ROW(AQ3813))</f>
        <v>R3813</v>
      </c>
      <c r="AR3813" t="str">
        <f>_xlfn.CONCAT('Sample Select backend'!$M$4,ROW(AR3813))</f>
        <v>AK3813</v>
      </c>
      <c r="AS3813" t="str">
        <f t="shared" si="1337"/>
        <v>United States</v>
      </c>
      <c r="AT3813" s="9">
        <f t="shared" si="1338"/>
        <v>6</v>
      </c>
      <c r="AU3813">
        <f t="shared" si="1339"/>
        <v>0</v>
      </c>
      <c r="AV3813" s="9">
        <v>1</v>
      </c>
    </row>
    <row r="3814" spans="1:48" x14ac:dyDescent="0.35">
      <c r="A3814" t="s">
        <v>187</v>
      </c>
      <c r="B3814">
        <v>3</v>
      </c>
      <c r="C3814" t="s">
        <v>201</v>
      </c>
      <c r="D3814" t="s">
        <v>2447</v>
      </c>
      <c r="E3814">
        <v>2</v>
      </c>
      <c r="F3814">
        <v>2</v>
      </c>
      <c r="G3814">
        <v>-2</v>
      </c>
      <c r="H3814">
        <v>-1</v>
      </c>
      <c r="I3814">
        <v>2</v>
      </c>
      <c r="J3814">
        <v>-2</v>
      </c>
      <c r="K3814">
        <v>2</v>
      </c>
      <c r="L3814">
        <v>-2</v>
      </c>
      <c r="M3814">
        <v>1</v>
      </c>
      <c r="N3814" t="s">
        <v>2786</v>
      </c>
      <c r="O3814" t="s">
        <v>2806</v>
      </c>
      <c r="P3814" t="s">
        <v>2808</v>
      </c>
      <c r="Q3814" t="s">
        <v>2813</v>
      </c>
      <c r="R3814">
        <v>1</v>
      </c>
      <c r="S3814" t="s">
        <v>202</v>
      </c>
      <c r="T3814" t="s">
        <v>202</v>
      </c>
      <c r="U3814" t="s">
        <v>202</v>
      </c>
      <c r="V3814">
        <f t="shared" si="1340"/>
        <v>1</v>
      </c>
      <c r="W3814">
        <f t="shared" si="1341"/>
        <v>1</v>
      </c>
      <c r="X3814">
        <f t="shared" si="1342"/>
        <v>0</v>
      </c>
      <c r="Y3814">
        <f t="shared" si="1343"/>
        <v>0</v>
      </c>
      <c r="Z3814">
        <f t="shared" si="1344"/>
        <v>1</v>
      </c>
      <c r="AA3814">
        <f t="shared" si="1345"/>
        <v>0</v>
      </c>
      <c r="AB3814">
        <f t="shared" si="1346"/>
        <v>1</v>
      </c>
      <c r="AC3814">
        <f t="shared" si="1347"/>
        <v>0</v>
      </c>
      <c r="AD3814">
        <f t="shared" si="1348"/>
        <v>1</v>
      </c>
      <c r="AE3814" s="4" t="s">
        <v>2828</v>
      </c>
      <c r="AF3814" s="9" t="s">
        <v>2829</v>
      </c>
      <c r="AG3814">
        <v>0</v>
      </c>
      <c r="AH3814">
        <v>0</v>
      </c>
      <c r="AI3814">
        <v>0</v>
      </c>
      <c r="AJ3814">
        <v>1</v>
      </c>
      <c r="AK3814" s="9" t="s">
        <v>2840</v>
      </c>
      <c r="AL3814">
        <f t="shared" si="1336"/>
        <v>0</v>
      </c>
      <c r="AM3814">
        <f>IF(AND(INDIRECT(AN3814)='Sample Select backend'!$C$2,INDIRECT(AO3814)=1,INDIRECT(AP3814)='Sample Select backend'!$F$2,INDIRECT(AQ3814)=1,INDIRECT(AR3814)='Sample Select backend'!$M$2),1,0)</f>
        <v>1</v>
      </c>
      <c r="AN3814" t="str">
        <f>_xlfn.CONCAT('Sample Select backend'!$C$4,ROW(AN3814))</f>
        <v>AE3814</v>
      </c>
      <c r="AO3814" s="9" t="str">
        <f>_xlfn.CONCAT('Sample Select backend'!$J$2,ROW(AO3814))</f>
        <v>AJ3814</v>
      </c>
      <c r="AP3814" t="str">
        <f>_xlfn.CONCAT('Sample Select backend'!$F$4,ROW(AP3814))</f>
        <v>AF3814</v>
      </c>
      <c r="AQ3814" t="str">
        <f>_xlfn.CONCAT('Sample Select backend'!$I$10,ROW(AQ3814))</f>
        <v>R3814</v>
      </c>
      <c r="AR3814" t="str">
        <f>_xlfn.CONCAT('Sample Select backend'!$M$4,ROW(AR3814))</f>
        <v>AK3814</v>
      </c>
      <c r="AS3814" t="str">
        <f t="shared" si="1337"/>
        <v>United States</v>
      </c>
      <c r="AT3814" s="9" t="str">
        <f t="shared" si="1338"/>
        <v>Other</v>
      </c>
      <c r="AU3814">
        <f t="shared" si="1339"/>
        <v>0</v>
      </c>
      <c r="AV3814" s="9">
        <v>1</v>
      </c>
    </row>
    <row r="3815" spans="1:48" x14ac:dyDescent="0.35">
      <c r="A3815" t="s">
        <v>187</v>
      </c>
      <c r="B3815">
        <v>7</v>
      </c>
      <c r="C3815">
        <v>30</v>
      </c>
      <c r="D3815" t="s">
        <v>2465</v>
      </c>
      <c r="E3815">
        <v>1</v>
      </c>
      <c r="F3815">
        <v>2</v>
      </c>
      <c r="G3815">
        <v>-2</v>
      </c>
      <c r="J3815">
        <v>2</v>
      </c>
      <c r="K3815">
        <v>2</v>
      </c>
      <c r="L3815">
        <v>2</v>
      </c>
      <c r="M3815">
        <v>1</v>
      </c>
      <c r="N3815" t="s">
        <v>2786</v>
      </c>
      <c r="O3815" t="s">
        <v>2806</v>
      </c>
      <c r="P3815" t="s">
        <v>2808</v>
      </c>
      <c r="Q3815" t="s">
        <v>2813</v>
      </c>
      <c r="R3815">
        <v>1</v>
      </c>
      <c r="S3815" t="s">
        <v>202</v>
      </c>
      <c r="T3815" t="s">
        <v>202</v>
      </c>
      <c r="U3815" t="s">
        <v>202</v>
      </c>
      <c r="V3815">
        <f t="shared" si="1340"/>
        <v>1</v>
      </c>
      <c r="W3815">
        <f t="shared" si="1341"/>
        <v>1</v>
      </c>
      <c r="X3815">
        <f t="shared" si="1342"/>
        <v>0</v>
      </c>
      <c r="Y3815">
        <f t="shared" si="1343"/>
        <v>-1</v>
      </c>
      <c r="Z3815">
        <f t="shared" si="1344"/>
        <v>-1</v>
      </c>
      <c r="AA3815">
        <f t="shared" si="1345"/>
        <v>1</v>
      </c>
      <c r="AB3815">
        <f t="shared" si="1346"/>
        <v>1</v>
      </c>
      <c r="AC3815">
        <f t="shared" si="1347"/>
        <v>1</v>
      </c>
      <c r="AD3815">
        <f t="shared" si="1348"/>
        <v>1</v>
      </c>
      <c r="AE3815" s="4" t="s">
        <v>2828</v>
      </c>
      <c r="AF3815" s="9" t="s">
        <v>2829</v>
      </c>
      <c r="AG3815">
        <v>0</v>
      </c>
      <c r="AH3815">
        <v>0</v>
      </c>
      <c r="AI3815">
        <v>0</v>
      </c>
      <c r="AJ3815">
        <v>1</v>
      </c>
      <c r="AK3815" s="9" t="s">
        <v>2840</v>
      </c>
      <c r="AL3815">
        <f t="shared" si="1336"/>
        <v>0</v>
      </c>
      <c r="AM3815">
        <f>IF(AND(INDIRECT(AN3815)='Sample Select backend'!$C$2,INDIRECT(AO3815)=1,INDIRECT(AP3815)='Sample Select backend'!$F$2,INDIRECT(AQ3815)=1,INDIRECT(AR3815)='Sample Select backend'!$M$2),1,0)</f>
        <v>1</v>
      </c>
      <c r="AN3815" t="str">
        <f>_xlfn.CONCAT('Sample Select backend'!$C$4,ROW(AN3815))</f>
        <v>AE3815</v>
      </c>
      <c r="AO3815" s="9" t="str">
        <f>_xlfn.CONCAT('Sample Select backend'!$J$2,ROW(AO3815))</f>
        <v>AJ3815</v>
      </c>
      <c r="AP3815" t="str">
        <f>_xlfn.CONCAT('Sample Select backend'!$F$4,ROW(AP3815))</f>
        <v>AF3815</v>
      </c>
      <c r="AQ3815" t="str">
        <f>_xlfn.CONCAT('Sample Select backend'!$I$10,ROW(AQ3815))</f>
        <v>R3815</v>
      </c>
      <c r="AR3815" t="str">
        <f>_xlfn.CONCAT('Sample Select backend'!$M$4,ROW(AR3815))</f>
        <v>AK3815</v>
      </c>
      <c r="AS3815" t="str">
        <f t="shared" si="1337"/>
        <v>United States</v>
      </c>
      <c r="AT3815" s="9">
        <f t="shared" si="1338"/>
        <v>30</v>
      </c>
      <c r="AU3815">
        <f t="shared" si="1339"/>
        <v>0</v>
      </c>
      <c r="AV3815" s="9">
        <v>1</v>
      </c>
    </row>
    <row r="3816" spans="1:48" x14ac:dyDescent="0.35">
      <c r="A3816" t="s">
        <v>187</v>
      </c>
      <c r="B3816">
        <v>6</v>
      </c>
      <c r="C3816">
        <v>27</v>
      </c>
      <c r="D3816" t="s">
        <v>2441</v>
      </c>
      <c r="E3816">
        <v>2</v>
      </c>
      <c r="F3816">
        <v>2</v>
      </c>
      <c r="G3816">
        <v>2</v>
      </c>
      <c r="H3816">
        <v>-1</v>
      </c>
      <c r="I3816">
        <v>-2</v>
      </c>
      <c r="J3816">
        <v>1</v>
      </c>
      <c r="K3816">
        <v>-2</v>
      </c>
      <c r="L3816">
        <v>2</v>
      </c>
      <c r="M3816">
        <v>1</v>
      </c>
      <c r="N3816" t="s">
        <v>2786</v>
      </c>
      <c r="O3816" t="s">
        <v>2806</v>
      </c>
      <c r="P3816" t="s">
        <v>2808</v>
      </c>
      <c r="Q3816" t="s">
        <v>2813</v>
      </c>
      <c r="R3816">
        <v>1</v>
      </c>
      <c r="S3816" t="s">
        <v>202</v>
      </c>
      <c r="T3816" t="s">
        <v>202</v>
      </c>
      <c r="U3816" t="s">
        <v>202</v>
      </c>
      <c r="V3816">
        <f t="shared" si="1340"/>
        <v>1</v>
      </c>
      <c r="W3816">
        <f t="shared" si="1341"/>
        <v>1</v>
      </c>
      <c r="X3816">
        <f t="shared" si="1342"/>
        <v>1</v>
      </c>
      <c r="Y3816">
        <f t="shared" si="1343"/>
        <v>0</v>
      </c>
      <c r="Z3816">
        <f t="shared" si="1344"/>
        <v>0</v>
      </c>
      <c r="AA3816">
        <f t="shared" si="1345"/>
        <v>1</v>
      </c>
      <c r="AB3816">
        <f t="shared" si="1346"/>
        <v>0</v>
      </c>
      <c r="AC3816">
        <f t="shared" si="1347"/>
        <v>1</v>
      </c>
      <c r="AD3816">
        <f t="shared" si="1348"/>
        <v>1</v>
      </c>
      <c r="AE3816" s="4" t="s">
        <v>2828</v>
      </c>
      <c r="AF3816" s="9" t="s">
        <v>2829</v>
      </c>
      <c r="AG3816">
        <v>0</v>
      </c>
      <c r="AH3816">
        <v>0</v>
      </c>
      <c r="AI3816">
        <v>0</v>
      </c>
      <c r="AJ3816">
        <v>1</v>
      </c>
      <c r="AK3816" s="9" t="s">
        <v>2840</v>
      </c>
      <c r="AL3816">
        <f t="shared" si="1336"/>
        <v>0</v>
      </c>
      <c r="AM3816">
        <f>IF(AND(INDIRECT(AN3816)='Sample Select backend'!$C$2,INDIRECT(AO3816)=1,INDIRECT(AP3816)='Sample Select backend'!$F$2,INDIRECT(AQ3816)=1,INDIRECT(AR3816)='Sample Select backend'!$M$2),1,0)</f>
        <v>1</v>
      </c>
      <c r="AN3816" t="str">
        <f>_xlfn.CONCAT('Sample Select backend'!$C$4,ROW(AN3816))</f>
        <v>AE3816</v>
      </c>
      <c r="AO3816" s="9" t="str">
        <f>_xlfn.CONCAT('Sample Select backend'!$J$2,ROW(AO3816))</f>
        <v>AJ3816</v>
      </c>
      <c r="AP3816" t="str">
        <f>_xlfn.CONCAT('Sample Select backend'!$F$4,ROW(AP3816))</f>
        <v>AF3816</v>
      </c>
      <c r="AQ3816" t="str">
        <f>_xlfn.CONCAT('Sample Select backend'!$I$10,ROW(AQ3816))</f>
        <v>R3816</v>
      </c>
      <c r="AR3816" t="str">
        <f>_xlfn.CONCAT('Sample Select backend'!$M$4,ROW(AR3816))</f>
        <v>AK3816</v>
      </c>
      <c r="AS3816" t="str">
        <f t="shared" si="1337"/>
        <v>United States</v>
      </c>
      <c r="AT3816" s="9">
        <f t="shared" si="1338"/>
        <v>27</v>
      </c>
      <c r="AU3816">
        <f t="shared" si="1339"/>
        <v>0</v>
      </c>
      <c r="AV3816" s="9">
        <v>1</v>
      </c>
    </row>
    <row r="3817" spans="1:48" x14ac:dyDescent="0.35">
      <c r="A3817" t="s">
        <v>187</v>
      </c>
      <c r="B3817">
        <v>6</v>
      </c>
      <c r="C3817">
        <v>26</v>
      </c>
      <c r="D3817" t="s">
        <v>2470</v>
      </c>
      <c r="E3817">
        <v>2</v>
      </c>
      <c r="F3817">
        <v>2</v>
      </c>
      <c r="G3817">
        <v>2</v>
      </c>
      <c r="H3817">
        <v>-1</v>
      </c>
      <c r="I3817">
        <v>-2</v>
      </c>
      <c r="J3817">
        <v>2</v>
      </c>
      <c r="K3817">
        <v>2</v>
      </c>
      <c r="L3817">
        <v>2</v>
      </c>
      <c r="M3817">
        <v>1</v>
      </c>
      <c r="N3817" t="s">
        <v>2786</v>
      </c>
      <c r="O3817" t="s">
        <v>2806</v>
      </c>
      <c r="P3817" t="s">
        <v>2808</v>
      </c>
      <c r="Q3817" t="s">
        <v>2813</v>
      </c>
      <c r="R3817">
        <v>1</v>
      </c>
      <c r="S3817" t="s">
        <v>202</v>
      </c>
      <c r="T3817" t="s">
        <v>202</v>
      </c>
      <c r="U3817" t="s">
        <v>202</v>
      </c>
      <c r="V3817">
        <f t="shared" si="1340"/>
        <v>1</v>
      </c>
      <c r="W3817">
        <f t="shared" si="1341"/>
        <v>1</v>
      </c>
      <c r="X3817">
        <f t="shared" si="1342"/>
        <v>1</v>
      </c>
      <c r="Y3817">
        <f t="shared" si="1343"/>
        <v>0</v>
      </c>
      <c r="Z3817">
        <f t="shared" si="1344"/>
        <v>0</v>
      </c>
      <c r="AA3817">
        <f t="shared" si="1345"/>
        <v>1</v>
      </c>
      <c r="AB3817">
        <f t="shared" si="1346"/>
        <v>1</v>
      </c>
      <c r="AC3817">
        <f t="shared" si="1347"/>
        <v>1</v>
      </c>
      <c r="AD3817">
        <f t="shared" si="1348"/>
        <v>1</v>
      </c>
      <c r="AE3817" s="4" t="s">
        <v>2828</v>
      </c>
      <c r="AF3817" s="9" t="s">
        <v>2829</v>
      </c>
      <c r="AG3817">
        <v>0</v>
      </c>
      <c r="AH3817">
        <v>0</v>
      </c>
      <c r="AI3817">
        <v>0</v>
      </c>
      <c r="AJ3817">
        <v>1</v>
      </c>
      <c r="AK3817" s="9" t="s">
        <v>2840</v>
      </c>
      <c r="AL3817">
        <f t="shared" si="1336"/>
        <v>0</v>
      </c>
      <c r="AM3817">
        <f>IF(AND(INDIRECT(AN3817)='Sample Select backend'!$C$2,INDIRECT(AO3817)=1,INDIRECT(AP3817)='Sample Select backend'!$F$2,INDIRECT(AQ3817)=1,INDIRECT(AR3817)='Sample Select backend'!$M$2),1,0)</f>
        <v>1</v>
      </c>
      <c r="AN3817" t="str">
        <f>_xlfn.CONCAT('Sample Select backend'!$C$4,ROW(AN3817))</f>
        <v>AE3817</v>
      </c>
      <c r="AO3817" s="9" t="str">
        <f>_xlfn.CONCAT('Sample Select backend'!$J$2,ROW(AO3817))</f>
        <v>AJ3817</v>
      </c>
      <c r="AP3817" t="str">
        <f>_xlfn.CONCAT('Sample Select backend'!$F$4,ROW(AP3817))</f>
        <v>AF3817</v>
      </c>
      <c r="AQ3817" t="str">
        <f>_xlfn.CONCAT('Sample Select backend'!$I$10,ROW(AQ3817))</f>
        <v>R3817</v>
      </c>
      <c r="AR3817" t="str">
        <f>_xlfn.CONCAT('Sample Select backend'!$M$4,ROW(AR3817))</f>
        <v>AK3817</v>
      </c>
      <c r="AS3817" t="str">
        <f t="shared" si="1337"/>
        <v>United States</v>
      </c>
      <c r="AT3817" s="9">
        <f t="shared" si="1338"/>
        <v>26</v>
      </c>
      <c r="AU3817">
        <f t="shared" si="1339"/>
        <v>0</v>
      </c>
      <c r="AV3817" s="9">
        <v>1</v>
      </c>
    </row>
    <row r="3818" spans="1:48" x14ac:dyDescent="0.35">
      <c r="A3818" t="s">
        <v>187</v>
      </c>
      <c r="B3818">
        <v>5</v>
      </c>
      <c r="C3818" t="s">
        <v>201</v>
      </c>
      <c r="D3818" t="s">
        <v>2472</v>
      </c>
      <c r="E3818">
        <v>2</v>
      </c>
      <c r="F3818">
        <v>2</v>
      </c>
      <c r="G3818">
        <v>2</v>
      </c>
      <c r="H3818">
        <v>2</v>
      </c>
      <c r="I3818">
        <v>2</v>
      </c>
      <c r="J3818">
        <v>2</v>
      </c>
      <c r="K3818">
        <v>-1</v>
      </c>
      <c r="L3818">
        <v>2</v>
      </c>
      <c r="M3818">
        <v>1</v>
      </c>
      <c r="N3818" t="s">
        <v>2786</v>
      </c>
      <c r="O3818" t="s">
        <v>2806</v>
      </c>
      <c r="P3818" t="s">
        <v>2808</v>
      </c>
      <c r="Q3818" t="s">
        <v>2813</v>
      </c>
      <c r="R3818">
        <v>1</v>
      </c>
      <c r="S3818" t="s">
        <v>202</v>
      </c>
      <c r="T3818" t="s">
        <v>202</v>
      </c>
      <c r="U3818" t="s">
        <v>202</v>
      </c>
      <c r="V3818">
        <f t="shared" si="1340"/>
        <v>1</v>
      </c>
      <c r="W3818">
        <f t="shared" si="1341"/>
        <v>1</v>
      </c>
      <c r="X3818">
        <f t="shared" si="1342"/>
        <v>1</v>
      </c>
      <c r="Y3818">
        <f t="shared" si="1343"/>
        <v>1</v>
      </c>
      <c r="Z3818">
        <f t="shared" si="1344"/>
        <v>1</v>
      </c>
      <c r="AA3818">
        <f t="shared" si="1345"/>
        <v>1</v>
      </c>
      <c r="AB3818">
        <f t="shared" si="1346"/>
        <v>0</v>
      </c>
      <c r="AC3818">
        <f t="shared" si="1347"/>
        <v>1</v>
      </c>
      <c r="AD3818">
        <f t="shared" si="1348"/>
        <v>1</v>
      </c>
      <c r="AE3818" s="4" t="s">
        <v>2828</v>
      </c>
      <c r="AF3818" s="9" t="s">
        <v>2829</v>
      </c>
      <c r="AG3818">
        <v>0</v>
      </c>
      <c r="AH3818">
        <v>0</v>
      </c>
      <c r="AI3818">
        <v>0</v>
      </c>
      <c r="AJ3818">
        <v>1</v>
      </c>
      <c r="AK3818" s="9" t="s">
        <v>2840</v>
      </c>
      <c r="AL3818">
        <f t="shared" si="1336"/>
        <v>0</v>
      </c>
      <c r="AM3818">
        <f>IF(AND(INDIRECT(AN3818)='Sample Select backend'!$C$2,INDIRECT(AO3818)=1,INDIRECT(AP3818)='Sample Select backend'!$F$2,INDIRECT(AQ3818)=1,INDIRECT(AR3818)='Sample Select backend'!$M$2),1,0)</f>
        <v>1</v>
      </c>
      <c r="AN3818" t="str">
        <f>_xlfn.CONCAT('Sample Select backend'!$C$4,ROW(AN3818))</f>
        <v>AE3818</v>
      </c>
      <c r="AO3818" s="9" t="str">
        <f>_xlfn.CONCAT('Sample Select backend'!$J$2,ROW(AO3818))</f>
        <v>AJ3818</v>
      </c>
      <c r="AP3818" t="str">
        <f>_xlfn.CONCAT('Sample Select backend'!$F$4,ROW(AP3818))</f>
        <v>AF3818</v>
      </c>
      <c r="AQ3818" t="str">
        <f>_xlfn.CONCAT('Sample Select backend'!$I$10,ROW(AQ3818))</f>
        <v>R3818</v>
      </c>
      <c r="AR3818" t="str">
        <f>_xlfn.CONCAT('Sample Select backend'!$M$4,ROW(AR3818))</f>
        <v>AK3818</v>
      </c>
      <c r="AS3818" t="str">
        <f t="shared" si="1337"/>
        <v>United States</v>
      </c>
      <c r="AT3818" s="9" t="str">
        <f t="shared" si="1338"/>
        <v>Other</v>
      </c>
      <c r="AU3818">
        <f t="shared" si="1339"/>
        <v>0</v>
      </c>
      <c r="AV3818" s="9">
        <v>1</v>
      </c>
    </row>
    <row r="3819" spans="1:48" x14ac:dyDescent="0.35">
      <c r="A3819" t="s">
        <v>187</v>
      </c>
      <c r="B3819">
        <v>5</v>
      </c>
      <c r="C3819" t="s">
        <v>204</v>
      </c>
      <c r="D3819" t="s">
        <v>2450</v>
      </c>
      <c r="E3819">
        <v>1</v>
      </c>
      <c r="F3819">
        <v>-2</v>
      </c>
      <c r="G3819">
        <v>-2</v>
      </c>
      <c r="H3819">
        <v>-1</v>
      </c>
      <c r="I3819">
        <v>-2</v>
      </c>
      <c r="J3819">
        <v>1</v>
      </c>
      <c r="K3819">
        <v>1</v>
      </c>
      <c r="L3819">
        <v>1</v>
      </c>
      <c r="M3819">
        <v>1</v>
      </c>
      <c r="N3819" t="s">
        <v>2786</v>
      </c>
      <c r="O3819" t="s">
        <v>2806</v>
      </c>
      <c r="P3819" t="s">
        <v>2808</v>
      </c>
      <c r="Q3819" t="s">
        <v>2813</v>
      </c>
      <c r="R3819">
        <v>1</v>
      </c>
      <c r="S3819" t="s">
        <v>202</v>
      </c>
      <c r="T3819" t="s">
        <v>202</v>
      </c>
      <c r="U3819" t="s">
        <v>202</v>
      </c>
      <c r="V3819">
        <f t="shared" si="1340"/>
        <v>1</v>
      </c>
      <c r="W3819">
        <f t="shared" si="1341"/>
        <v>0</v>
      </c>
      <c r="X3819">
        <f t="shared" si="1342"/>
        <v>0</v>
      </c>
      <c r="Y3819">
        <f t="shared" si="1343"/>
        <v>0</v>
      </c>
      <c r="Z3819">
        <f t="shared" si="1344"/>
        <v>0</v>
      </c>
      <c r="AA3819">
        <f t="shared" si="1345"/>
        <v>1</v>
      </c>
      <c r="AB3819">
        <f t="shared" si="1346"/>
        <v>1</v>
      </c>
      <c r="AC3819">
        <f t="shared" si="1347"/>
        <v>1</v>
      </c>
      <c r="AD3819">
        <f t="shared" si="1348"/>
        <v>1</v>
      </c>
      <c r="AE3819" s="4" t="s">
        <v>2828</v>
      </c>
      <c r="AF3819" s="9" t="s">
        <v>2829</v>
      </c>
      <c r="AG3819">
        <v>0</v>
      </c>
      <c r="AH3819">
        <v>0</v>
      </c>
      <c r="AI3819">
        <v>0</v>
      </c>
      <c r="AJ3819">
        <v>1</v>
      </c>
      <c r="AK3819" s="9" t="s">
        <v>2840</v>
      </c>
      <c r="AL3819">
        <f t="shared" si="1336"/>
        <v>0</v>
      </c>
      <c r="AM3819">
        <f>IF(AND(INDIRECT(AN3819)='Sample Select backend'!$C$2,INDIRECT(AO3819)=1,INDIRECT(AP3819)='Sample Select backend'!$F$2,INDIRECT(AQ3819)=1,INDIRECT(AR3819)='Sample Select backend'!$M$2),1,0)</f>
        <v>1</v>
      </c>
      <c r="AN3819" t="str">
        <f>_xlfn.CONCAT('Sample Select backend'!$C$4,ROW(AN3819))</f>
        <v>AE3819</v>
      </c>
      <c r="AO3819" s="9" t="str">
        <f>_xlfn.CONCAT('Sample Select backend'!$J$2,ROW(AO3819))</f>
        <v>AJ3819</v>
      </c>
      <c r="AP3819" t="str">
        <f>_xlfn.CONCAT('Sample Select backend'!$F$4,ROW(AP3819))</f>
        <v>AF3819</v>
      </c>
      <c r="AQ3819" t="str">
        <f>_xlfn.CONCAT('Sample Select backend'!$I$10,ROW(AQ3819))</f>
        <v>R3819</v>
      </c>
      <c r="AR3819" t="str">
        <f>_xlfn.CONCAT('Sample Select backend'!$M$4,ROW(AR3819))</f>
        <v>AK3819</v>
      </c>
      <c r="AS3819" t="str">
        <f t="shared" si="1337"/>
        <v>United States</v>
      </c>
      <c r="AT3819" s="9" t="str">
        <f t="shared" si="1338"/>
        <v>General</v>
      </c>
      <c r="AU3819">
        <f t="shared" si="1339"/>
        <v>0</v>
      </c>
      <c r="AV3819" s="9">
        <v>1</v>
      </c>
    </row>
    <row r="3820" spans="1:48" x14ac:dyDescent="0.35">
      <c r="A3820" t="s">
        <v>187</v>
      </c>
      <c r="B3820">
        <v>5</v>
      </c>
      <c r="C3820">
        <v>23</v>
      </c>
      <c r="D3820" t="s">
        <v>2442</v>
      </c>
      <c r="E3820">
        <v>2</v>
      </c>
      <c r="F3820">
        <v>-2</v>
      </c>
      <c r="G3820">
        <v>-2</v>
      </c>
      <c r="H3820">
        <v>-1</v>
      </c>
      <c r="I3820">
        <v>2</v>
      </c>
      <c r="J3820">
        <v>2</v>
      </c>
      <c r="K3820">
        <v>1</v>
      </c>
      <c r="L3820">
        <v>2</v>
      </c>
      <c r="M3820">
        <v>1</v>
      </c>
      <c r="N3820" t="s">
        <v>2786</v>
      </c>
      <c r="O3820" t="s">
        <v>2806</v>
      </c>
      <c r="P3820" t="s">
        <v>2808</v>
      </c>
      <c r="Q3820" t="s">
        <v>2813</v>
      </c>
      <c r="R3820">
        <v>1</v>
      </c>
      <c r="S3820" t="s">
        <v>202</v>
      </c>
      <c r="T3820" t="s">
        <v>202</v>
      </c>
      <c r="U3820" t="s">
        <v>202</v>
      </c>
      <c r="V3820">
        <f t="shared" si="1340"/>
        <v>1</v>
      </c>
      <c r="W3820">
        <f t="shared" si="1341"/>
        <v>0</v>
      </c>
      <c r="X3820">
        <f t="shared" si="1342"/>
        <v>0</v>
      </c>
      <c r="Y3820">
        <f t="shared" si="1343"/>
        <v>0</v>
      </c>
      <c r="Z3820">
        <f t="shared" si="1344"/>
        <v>1</v>
      </c>
      <c r="AA3820">
        <f t="shared" si="1345"/>
        <v>1</v>
      </c>
      <c r="AB3820">
        <f t="shared" si="1346"/>
        <v>1</v>
      </c>
      <c r="AC3820">
        <f t="shared" si="1347"/>
        <v>1</v>
      </c>
      <c r="AD3820">
        <f t="shared" si="1348"/>
        <v>1</v>
      </c>
      <c r="AE3820" s="4" t="s">
        <v>2828</v>
      </c>
      <c r="AF3820" s="9" t="s">
        <v>2829</v>
      </c>
      <c r="AG3820">
        <v>0</v>
      </c>
      <c r="AH3820">
        <v>0</v>
      </c>
      <c r="AI3820">
        <v>0</v>
      </c>
      <c r="AJ3820">
        <v>1</v>
      </c>
      <c r="AK3820" s="9" t="s">
        <v>2840</v>
      </c>
      <c r="AL3820">
        <f t="shared" si="1336"/>
        <v>0</v>
      </c>
      <c r="AM3820">
        <f>IF(AND(INDIRECT(AN3820)='Sample Select backend'!$C$2,INDIRECT(AO3820)=1,INDIRECT(AP3820)='Sample Select backend'!$F$2,INDIRECT(AQ3820)=1,INDIRECT(AR3820)='Sample Select backend'!$M$2),1,0)</f>
        <v>1</v>
      </c>
      <c r="AN3820" t="str">
        <f>_xlfn.CONCAT('Sample Select backend'!$C$4,ROW(AN3820))</f>
        <v>AE3820</v>
      </c>
      <c r="AO3820" s="9" t="str">
        <f>_xlfn.CONCAT('Sample Select backend'!$J$2,ROW(AO3820))</f>
        <v>AJ3820</v>
      </c>
      <c r="AP3820" t="str">
        <f>_xlfn.CONCAT('Sample Select backend'!$F$4,ROW(AP3820))</f>
        <v>AF3820</v>
      </c>
      <c r="AQ3820" t="str">
        <f>_xlfn.CONCAT('Sample Select backend'!$I$10,ROW(AQ3820))</f>
        <v>R3820</v>
      </c>
      <c r="AR3820" t="str">
        <f>_xlfn.CONCAT('Sample Select backend'!$M$4,ROW(AR3820))</f>
        <v>AK3820</v>
      </c>
      <c r="AS3820" t="str">
        <f t="shared" si="1337"/>
        <v>United States</v>
      </c>
      <c r="AT3820" s="9">
        <f t="shared" si="1338"/>
        <v>23</v>
      </c>
      <c r="AU3820">
        <f t="shared" si="1339"/>
        <v>0</v>
      </c>
      <c r="AV3820" s="9">
        <v>1</v>
      </c>
    </row>
    <row r="3821" spans="1:48" x14ac:dyDescent="0.35">
      <c r="A3821" t="s">
        <v>187</v>
      </c>
      <c r="B3821">
        <v>1</v>
      </c>
      <c r="C3821">
        <v>4</v>
      </c>
      <c r="D3821" t="s">
        <v>2446</v>
      </c>
      <c r="E3821">
        <v>2</v>
      </c>
      <c r="F3821">
        <v>2</v>
      </c>
      <c r="G3821">
        <v>-2</v>
      </c>
      <c r="H3821">
        <v>-1</v>
      </c>
      <c r="I3821">
        <v>-2</v>
      </c>
      <c r="J3821">
        <v>2</v>
      </c>
      <c r="K3821">
        <v>2</v>
      </c>
      <c r="L3821">
        <v>-2</v>
      </c>
      <c r="M3821">
        <v>1</v>
      </c>
      <c r="N3821" t="s">
        <v>2786</v>
      </c>
      <c r="O3821" t="s">
        <v>2806</v>
      </c>
      <c r="P3821" t="s">
        <v>2808</v>
      </c>
      <c r="Q3821" t="s">
        <v>2813</v>
      </c>
      <c r="R3821">
        <v>1</v>
      </c>
      <c r="S3821" t="s">
        <v>202</v>
      </c>
      <c r="T3821" t="s">
        <v>202</v>
      </c>
      <c r="U3821" t="s">
        <v>202</v>
      </c>
      <c r="V3821">
        <f t="shared" si="1340"/>
        <v>1</v>
      </c>
      <c r="W3821">
        <f t="shared" si="1341"/>
        <v>1</v>
      </c>
      <c r="X3821">
        <f t="shared" si="1342"/>
        <v>0</v>
      </c>
      <c r="Y3821">
        <f t="shared" si="1343"/>
        <v>0</v>
      </c>
      <c r="Z3821">
        <f t="shared" si="1344"/>
        <v>0</v>
      </c>
      <c r="AA3821">
        <f t="shared" si="1345"/>
        <v>1</v>
      </c>
      <c r="AB3821">
        <f t="shared" si="1346"/>
        <v>1</v>
      </c>
      <c r="AC3821">
        <f t="shared" si="1347"/>
        <v>0</v>
      </c>
      <c r="AD3821">
        <f t="shared" si="1348"/>
        <v>1</v>
      </c>
      <c r="AE3821" s="4" t="s">
        <v>2828</v>
      </c>
      <c r="AF3821" s="9" t="s">
        <v>2829</v>
      </c>
      <c r="AG3821">
        <v>0</v>
      </c>
      <c r="AH3821">
        <v>0</v>
      </c>
      <c r="AI3821">
        <v>0</v>
      </c>
      <c r="AJ3821">
        <v>1</v>
      </c>
      <c r="AK3821" s="9" t="s">
        <v>2840</v>
      </c>
      <c r="AL3821">
        <f t="shared" si="1336"/>
        <v>0</v>
      </c>
      <c r="AM3821">
        <f>IF(AND(INDIRECT(AN3821)='Sample Select backend'!$C$2,INDIRECT(AO3821)=1,INDIRECT(AP3821)='Sample Select backend'!$F$2,INDIRECT(AQ3821)=1,INDIRECT(AR3821)='Sample Select backend'!$M$2),1,0)</f>
        <v>1</v>
      </c>
      <c r="AN3821" t="str">
        <f>_xlfn.CONCAT('Sample Select backend'!$C$4,ROW(AN3821))</f>
        <v>AE3821</v>
      </c>
      <c r="AO3821" s="9" t="str">
        <f>_xlfn.CONCAT('Sample Select backend'!$J$2,ROW(AO3821))</f>
        <v>AJ3821</v>
      </c>
      <c r="AP3821" t="str">
        <f>_xlfn.CONCAT('Sample Select backend'!$F$4,ROW(AP3821))</f>
        <v>AF3821</v>
      </c>
      <c r="AQ3821" t="str">
        <f>_xlfn.CONCAT('Sample Select backend'!$I$10,ROW(AQ3821))</f>
        <v>R3821</v>
      </c>
      <c r="AR3821" t="str">
        <f>_xlfn.CONCAT('Sample Select backend'!$M$4,ROW(AR3821))</f>
        <v>AK3821</v>
      </c>
      <c r="AS3821" t="str">
        <f t="shared" si="1337"/>
        <v>United States</v>
      </c>
      <c r="AT3821" s="9">
        <f t="shared" si="1338"/>
        <v>4</v>
      </c>
      <c r="AU3821">
        <f t="shared" si="1339"/>
        <v>0</v>
      </c>
      <c r="AV3821" s="9">
        <v>1</v>
      </c>
    </row>
    <row r="3822" spans="1:48" x14ac:dyDescent="0.35">
      <c r="A3822" t="s">
        <v>187</v>
      </c>
      <c r="B3822">
        <v>7</v>
      </c>
      <c r="C3822">
        <v>31</v>
      </c>
      <c r="D3822" t="s">
        <v>2460</v>
      </c>
      <c r="E3822">
        <v>1</v>
      </c>
      <c r="F3822">
        <v>2</v>
      </c>
      <c r="G3822">
        <v>2</v>
      </c>
      <c r="H3822">
        <v>-1</v>
      </c>
      <c r="I3822">
        <v>1</v>
      </c>
      <c r="J3822">
        <v>2</v>
      </c>
      <c r="K3822">
        <v>1</v>
      </c>
      <c r="L3822">
        <v>2</v>
      </c>
      <c r="M3822">
        <v>1</v>
      </c>
      <c r="N3822" t="s">
        <v>2786</v>
      </c>
      <c r="O3822" t="s">
        <v>2806</v>
      </c>
      <c r="P3822" t="s">
        <v>2808</v>
      </c>
      <c r="Q3822" t="s">
        <v>2813</v>
      </c>
      <c r="R3822">
        <v>1</v>
      </c>
      <c r="S3822" t="s">
        <v>202</v>
      </c>
      <c r="T3822" t="s">
        <v>202</v>
      </c>
      <c r="U3822" t="s">
        <v>202</v>
      </c>
      <c r="V3822">
        <f t="shared" si="1340"/>
        <v>1</v>
      </c>
      <c r="W3822">
        <f t="shared" si="1341"/>
        <v>1</v>
      </c>
      <c r="X3822">
        <f t="shared" si="1342"/>
        <v>1</v>
      </c>
      <c r="Y3822">
        <f t="shared" si="1343"/>
        <v>0</v>
      </c>
      <c r="Z3822">
        <f t="shared" si="1344"/>
        <v>1</v>
      </c>
      <c r="AA3822">
        <f t="shared" si="1345"/>
        <v>1</v>
      </c>
      <c r="AB3822">
        <f t="shared" si="1346"/>
        <v>1</v>
      </c>
      <c r="AC3822">
        <f t="shared" si="1347"/>
        <v>1</v>
      </c>
      <c r="AD3822">
        <f t="shared" si="1348"/>
        <v>1</v>
      </c>
      <c r="AE3822" s="4" t="s">
        <v>2828</v>
      </c>
      <c r="AF3822" s="9" t="s">
        <v>2829</v>
      </c>
      <c r="AG3822">
        <v>0</v>
      </c>
      <c r="AH3822">
        <v>0</v>
      </c>
      <c r="AI3822">
        <v>0</v>
      </c>
      <c r="AJ3822">
        <v>1</v>
      </c>
      <c r="AK3822" s="9" t="s">
        <v>2840</v>
      </c>
      <c r="AL3822">
        <f t="shared" si="1336"/>
        <v>0</v>
      </c>
      <c r="AM3822">
        <f>IF(AND(INDIRECT(AN3822)='Sample Select backend'!$C$2,INDIRECT(AO3822)=1,INDIRECT(AP3822)='Sample Select backend'!$F$2,INDIRECT(AQ3822)=1,INDIRECT(AR3822)='Sample Select backend'!$M$2),1,0)</f>
        <v>1</v>
      </c>
      <c r="AN3822" t="str">
        <f>_xlfn.CONCAT('Sample Select backend'!$C$4,ROW(AN3822))</f>
        <v>AE3822</v>
      </c>
      <c r="AO3822" s="9" t="str">
        <f>_xlfn.CONCAT('Sample Select backend'!$J$2,ROW(AO3822))</f>
        <v>AJ3822</v>
      </c>
      <c r="AP3822" t="str">
        <f>_xlfn.CONCAT('Sample Select backend'!$F$4,ROW(AP3822))</f>
        <v>AF3822</v>
      </c>
      <c r="AQ3822" t="str">
        <f>_xlfn.CONCAT('Sample Select backend'!$I$10,ROW(AQ3822))</f>
        <v>R3822</v>
      </c>
      <c r="AR3822" t="str">
        <f>_xlfn.CONCAT('Sample Select backend'!$M$4,ROW(AR3822))</f>
        <v>AK3822</v>
      </c>
      <c r="AS3822" t="str">
        <f t="shared" si="1337"/>
        <v>United States</v>
      </c>
      <c r="AT3822" s="9">
        <f t="shared" si="1338"/>
        <v>31</v>
      </c>
      <c r="AU3822">
        <f t="shared" si="1339"/>
        <v>0</v>
      </c>
      <c r="AV3822" s="9">
        <v>1</v>
      </c>
    </row>
    <row r="3823" spans="1:48" x14ac:dyDescent="0.35">
      <c r="A3823" t="s">
        <v>187</v>
      </c>
      <c r="B3823">
        <v>6</v>
      </c>
      <c r="C3823">
        <v>26</v>
      </c>
      <c r="D3823" t="s">
        <v>2435</v>
      </c>
      <c r="E3823">
        <v>1</v>
      </c>
      <c r="F3823">
        <v>2</v>
      </c>
      <c r="G3823">
        <v>2</v>
      </c>
      <c r="H3823">
        <v>-1</v>
      </c>
      <c r="I3823">
        <v>-2</v>
      </c>
      <c r="J3823">
        <v>-2</v>
      </c>
      <c r="K3823">
        <v>2</v>
      </c>
      <c r="L3823">
        <v>2</v>
      </c>
      <c r="M3823">
        <v>1</v>
      </c>
      <c r="N3823" t="s">
        <v>2786</v>
      </c>
      <c r="O3823" t="s">
        <v>2806</v>
      </c>
      <c r="P3823" t="s">
        <v>2808</v>
      </c>
      <c r="Q3823" t="s">
        <v>2813</v>
      </c>
      <c r="R3823">
        <v>1</v>
      </c>
      <c r="S3823" t="s">
        <v>202</v>
      </c>
      <c r="T3823" t="s">
        <v>202</v>
      </c>
      <c r="U3823" t="s">
        <v>202</v>
      </c>
      <c r="V3823">
        <f t="shared" si="1340"/>
        <v>1</v>
      </c>
      <c r="W3823">
        <f t="shared" si="1341"/>
        <v>1</v>
      </c>
      <c r="X3823">
        <f t="shared" si="1342"/>
        <v>1</v>
      </c>
      <c r="Y3823">
        <f t="shared" si="1343"/>
        <v>0</v>
      </c>
      <c r="Z3823">
        <f t="shared" si="1344"/>
        <v>0</v>
      </c>
      <c r="AA3823">
        <f t="shared" si="1345"/>
        <v>0</v>
      </c>
      <c r="AB3823">
        <f t="shared" si="1346"/>
        <v>1</v>
      </c>
      <c r="AC3823">
        <f t="shared" si="1347"/>
        <v>1</v>
      </c>
      <c r="AD3823">
        <f t="shared" si="1348"/>
        <v>1</v>
      </c>
      <c r="AE3823" s="4" t="s">
        <v>2828</v>
      </c>
      <c r="AF3823" s="9" t="s">
        <v>2829</v>
      </c>
      <c r="AG3823">
        <v>0</v>
      </c>
      <c r="AH3823">
        <v>0</v>
      </c>
      <c r="AI3823">
        <v>0</v>
      </c>
      <c r="AJ3823">
        <v>1</v>
      </c>
      <c r="AK3823" s="9" t="s">
        <v>2840</v>
      </c>
      <c r="AL3823">
        <f t="shared" si="1336"/>
        <v>0</v>
      </c>
      <c r="AM3823">
        <f>IF(AND(INDIRECT(AN3823)='Sample Select backend'!$C$2,INDIRECT(AO3823)=1,INDIRECT(AP3823)='Sample Select backend'!$F$2,INDIRECT(AQ3823)=1,INDIRECT(AR3823)='Sample Select backend'!$M$2),1,0)</f>
        <v>1</v>
      </c>
      <c r="AN3823" t="str">
        <f>_xlfn.CONCAT('Sample Select backend'!$C$4,ROW(AN3823))</f>
        <v>AE3823</v>
      </c>
      <c r="AO3823" s="9" t="str">
        <f>_xlfn.CONCAT('Sample Select backend'!$J$2,ROW(AO3823))</f>
        <v>AJ3823</v>
      </c>
      <c r="AP3823" t="str">
        <f>_xlfn.CONCAT('Sample Select backend'!$F$4,ROW(AP3823))</f>
        <v>AF3823</v>
      </c>
      <c r="AQ3823" t="str">
        <f>_xlfn.CONCAT('Sample Select backend'!$I$10,ROW(AQ3823))</f>
        <v>R3823</v>
      </c>
      <c r="AR3823" t="str">
        <f>_xlfn.CONCAT('Sample Select backend'!$M$4,ROW(AR3823))</f>
        <v>AK3823</v>
      </c>
      <c r="AS3823" t="str">
        <f t="shared" si="1337"/>
        <v>United States</v>
      </c>
      <c r="AT3823" s="9">
        <f t="shared" si="1338"/>
        <v>26</v>
      </c>
      <c r="AU3823">
        <f t="shared" si="1339"/>
        <v>0</v>
      </c>
      <c r="AV3823" s="9">
        <v>1</v>
      </c>
    </row>
    <row r="3824" spans="1:48" x14ac:dyDescent="0.35">
      <c r="A3824" t="s">
        <v>187</v>
      </c>
      <c r="B3824" t="s">
        <v>201</v>
      </c>
      <c r="C3824" t="s">
        <v>201</v>
      </c>
      <c r="D3824" t="s">
        <v>2466</v>
      </c>
      <c r="E3824">
        <v>-2</v>
      </c>
      <c r="F3824">
        <v>2</v>
      </c>
      <c r="G3824">
        <v>2</v>
      </c>
      <c r="H3824">
        <v>-1</v>
      </c>
      <c r="I3824">
        <v>2</v>
      </c>
      <c r="J3824">
        <v>2</v>
      </c>
      <c r="K3824">
        <v>2</v>
      </c>
      <c r="L3824">
        <v>2</v>
      </c>
      <c r="M3824">
        <v>1</v>
      </c>
      <c r="N3824" t="s">
        <v>2786</v>
      </c>
      <c r="O3824" t="s">
        <v>2806</v>
      </c>
      <c r="P3824" t="s">
        <v>2808</v>
      </c>
      <c r="Q3824" t="s">
        <v>2813</v>
      </c>
      <c r="R3824">
        <v>1</v>
      </c>
      <c r="S3824" t="s">
        <v>202</v>
      </c>
      <c r="T3824" t="s">
        <v>202</v>
      </c>
      <c r="U3824" t="s">
        <v>202</v>
      </c>
      <c r="V3824">
        <f t="shared" si="1340"/>
        <v>0</v>
      </c>
      <c r="W3824">
        <f t="shared" si="1341"/>
        <v>1</v>
      </c>
      <c r="X3824">
        <f t="shared" si="1342"/>
        <v>1</v>
      </c>
      <c r="Y3824">
        <f t="shared" si="1343"/>
        <v>0</v>
      </c>
      <c r="Z3824">
        <f t="shared" si="1344"/>
        <v>1</v>
      </c>
      <c r="AA3824">
        <f t="shared" si="1345"/>
        <v>1</v>
      </c>
      <c r="AB3824">
        <f t="shared" si="1346"/>
        <v>1</v>
      </c>
      <c r="AC3824">
        <f t="shared" si="1347"/>
        <v>1</v>
      </c>
      <c r="AD3824">
        <f t="shared" si="1348"/>
        <v>1</v>
      </c>
      <c r="AE3824" s="4" t="s">
        <v>2828</v>
      </c>
      <c r="AF3824" s="9" t="s">
        <v>2829</v>
      </c>
      <c r="AG3824">
        <v>0</v>
      </c>
      <c r="AH3824">
        <v>0</v>
      </c>
      <c r="AI3824">
        <v>0</v>
      </c>
      <c r="AJ3824">
        <v>1</v>
      </c>
      <c r="AK3824" s="9" t="s">
        <v>2840</v>
      </c>
      <c r="AL3824">
        <f t="shared" si="1336"/>
        <v>1</v>
      </c>
      <c r="AM3824">
        <f>IF(AND(INDIRECT(AN3824)='Sample Select backend'!$C$2,INDIRECT(AO3824)=1,INDIRECT(AP3824)='Sample Select backend'!$F$2,INDIRECT(AQ3824)=1,INDIRECT(AR3824)='Sample Select backend'!$M$2),1,0)</f>
        <v>1</v>
      </c>
      <c r="AN3824" t="str">
        <f>_xlfn.CONCAT('Sample Select backend'!$C$4,ROW(AN3824))</f>
        <v>AE3824</v>
      </c>
      <c r="AO3824" s="9" t="str">
        <f>_xlfn.CONCAT('Sample Select backend'!$J$2,ROW(AO3824))</f>
        <v>AJ3824</v>
      </c>
      <c r="AP3824" t="str">
        <f>_xlfn.CONCAT('Sample Select backend'!$F$4,ROW(AP3824))</f>
        <v>AF3824</v>
      </c>
      <c r="AQ3824" t="str">
        <f>_xlfn.CONCAT('Sample Select backend'!$I$10,ROW(AQ3824))</f>
        <v>R3824</v>
      </c>
      <c r="AR3824" t="str">
        <f>_xlfn.CONCAT('Sample Select backend'!$M$4,ROW(AR3824))</f>
        <v>AK3824</v>
      </c>
      <c r="AS3824" t="str">
        <f t="shared" si="1337"/>
        <v>United States</v>
      </c>
      <c r="AT3824" s="9" t="str">
        <f t="shared" si="1338"/>
        <v>Other</v>
      </c>
      <c r="AU3824">
        <f t="shared" si="1339"/>
        <v>0</v>
      </c>
      <c r="AV3824" s="9">
        <v>0</v>
      </c>
    </row>
    <row r="3825" spans="1:48" x14ac:dyDescent="0.35">
      <c r="A3825" t="s">
        <v>187</v>
      </c>
      <c r="B3825">
        <v>1</v>
      </c>
      <c r="C3825">
        <v>6</v>
      </c>
      <c r="D3825" t="s">
        <v>2440</v>
      </c>
      <c r="E3825">
        <v>2</v>
      </c>
      <c r="F3825">
        <v>2</v>
      </c>
      <c r="G3825">
        <v>2</v>
      </c>
      <c r="H3825">
        <v>2</v>
      </c>
      <c r="I3825">
        <v>2</v>
      </c>
      <c r="J3825">
        <v>2</v>
      </c>
      <c r="K3825">
        <v>1</v>
      </c>
      <c r="L3825">
        <v>2</v>
      </c>
      <c r="M3825">
        <v>1</v>
      </c>
      <c r="N3825" t="s">
        <v>2786</v>
      </c>
      <c r="O3825" t="s">
        <v>2806</v>
      </c>
      <c r="P3825" t="s">
        <v>2808</v>
      </c>
      <c r="Q3825" t="s">
        <v>2813</v>
      </c>
      <c r="R3825">
        <v>1</v>
      </c>
      <c r="S3825" t="s">
        <v>202</v>
      </c>
      <c r="T3825" t="s">
        <v>202</v>
      </c>
      <c r="U3825" t="s">
        <v>202</v>
      </c>
      <c r="V3825">
        <f t="shared" si="1340"/>
        <v>1</v>
      </c>
      <c r="W3825">
        <f t="shared" si="1341"/>
        <v>1</v>
      </c>
      <c r="X3825">
        <f t="shared" si="1342"/>
        <v>1</v>
      </c>
      <c r="Y3825">
        <f t="shared" si="1343"/>
        <v>1</v>
      </c>
      <c r="Z3825">
        <f t="shared" si="1344"/>
        <v>1</v>
      </c>
      <c r="AA3825">
        <f t="shared" si="1345"/>
        <v>1</v>
      </c>
      <c r="AB3825">
        <f t="shared" si="1346"/>
        <v>1</v>
      </c>
      <c r="AC3825">
        <f t="shared" si="1347"/>
        <v>1</v>
      </c>
      <c r="AD3825">
        <f t="shared" si="1348"/>
        <v>1</v>
      </c>
      <c r="AE3825" s="4" t="s">
        <v>2828</v>
      </c>
      <c r="AF3825" s="9" t="s">
        <v>2829</v>
      </c>
      <c r="AG3825">
        <v>0</v>
      </c>
      <c r="AH3825">
        <v>0</v>
      </c>
      <c r="AI3825">
        <v>0</v>
      </c>
      <c r="AJ3825">
        <v>1</v>
      </c>
      <c r="AK3825" s="9" t="s">
        <v>2840</v>
      </c>
      <c r="AL3825">
        <f t="shared" si="1336"/>
        <v>0</v>
      </c>
      <c r="AM3825">
        <f>IF(AND(INDIRECT(AN3825)='Sample Select backend'!$C$2,INDIRECT(AO3825)=1,INDIRECT(AP3825)='Sample Select backend'!$F$2,INDIRECT(AQ3825)=1,INDIRECT(AR3825)='Sample Select backend'!$M$2),1,0)</f>
        <v>1</v>
      </c>
      <c r="AN3825" t="str">
        <f>_xlfn.CONCAT('Sample Select backend'!$C$4,ROW(AN3825))</f>
        <v>AE3825</v>
      </c>
      <c r="AO3825" s="9" t="str">
        <f>_xlfn.CONCAT('Sample Select backend'!$J$2,ROW(AO3825))</f>
        <v>AJ3825</v>
      </c>
      <c r="AP3825" t="str">
        <f>_xlfn.CONCAT('Sample Select backend'!$F$4,ROW(AP3825))</f>
        <v>AF3825</v>
      </c>
      <c r="AQ3825" t="str">
        <f>_xlfn.CONCAT('Sample Select backend'!$I$10,ROW(AQ3825))</f>
        <v>R3825</v>
      </c>
      <c r="AR3825" t="str">
        <f>_xlfn.CONCAT('Sample Select backend'!$M$4,ROW(AR3825))</f>
        <v>AK3825</v>
      </c>
      <c r="AS3825" t="str">
        <f t="shared" si="1337"/>
        <v>United States</v>
      </c>
      <c r="AT3825" s="9">
        <f t="shared" si="1338"/>
        <v>6</v>
      </c>
      <c r="AU3825">
        <f t="shared" si="1339"/>
        <v>0</v>
      </c>
      <c r="AV3825" s="9">
        <v>0</v>
      </c>
    </row>
    <row r="3826" spans="1:48" x14ac:dyDescent="0.35">
      <c r="A3826" s="24" t="s">
        <v>187</v>
      </c>
      <c r="B3826" s="24">
        <v>1</v>
      </c>
      <c r="C3826" s="24" t="s">
        <v>206</v>
      </c>
      <c r="D3826" s="24" t="s">
        <v>4538</v>
      </c>
      <c r="E3826" s="24"/>
      <c r="O3826" t="s">
        <v>2806</v>
      </c>
      <c r="P3826" t="s">
        <v>2808</v>
      </c>
      <c r="Q3826" t="s">
        <v>2813</v>
      </c>
      <c r="R3826">
        <v>1</v>
      </c>
      <c r="S3826" t="s">
        <v>202</v>
      </c>
      <c r="T3826" t="s">
        <v>202</v>
      </c>
      <c r="U3826" t="s">
        <v>202</v>
      </c>
      <c r="V3826">
        <v>-1</v>
      </c>
      <c r="W3826">
        <v>-1</v>
      </c>
      <c r="X3826">
        <v>-1</v>
      </c>
      <c r="Y3826">
        <v>-1</v>
      </c>
      <c r="Z3826">
        <v>-1</v>
      </c>
      <c r="AA3826">
        <v>-1</v>
      </c>
      <c r="AB3826">
        <v>-1</v>
      </c>
      <c r="AC3826">
        <v>-1</v>
      </c>
      <c r="AD3826">
        <v>-1</v>
      </c>
      <c r="AE3826" s="4" t="s">
        <v>2828</v>
      </c>
      <c r="AF3826" s="9" t="s">
        <v>2829</v>
      </c>
      <c r="AG3826">
        <v>0</v>
      </c>
      <c r="AH3826">
        <v>0</v>
      </c>
      <c r="AI3826">
        <v>0</v>
      </c>
      <c r="AJ3826">
        <v>1</v>
      </c>
      <c r="AK3826" s="9" t="s">
        <v>2840</v>
      </c>
      <c r="AL3826">
        <f t="shared" si="1336"/>
        <v>0</v>
      </c>
      <c r="AM3826">
        <f>IF(AND(INDIRECT(AN3826)='Sample Select backend'!$C$2,INDIRECT(AO3826)=1,INDIRECT(AP3826)='Sample Select backend'!$F$2,INDIRECT(AQ3826)=1,INDIRECT(AR3826)='Sample Select backend'!$M$2),1,0)</f>
        <v>1</v>
      </c>
      <c r="AN3826" t="str">
        <f>_xlfn.CONCAT('Sample Select backend'!$C$4,ROW(AN3826))</f>
        <v>AE3826</v>
      </c>
      <c r="AO3826" s="9" t="str">
        <f>_xlfn.CONCAT('Sample Select backend'!$J$2,ROW(AO3826))</f>
        <v>AJ3826</v>
      </c>
      <c r="AP3826" t="str">
        <f>_xlfn.CONCAT('Sample Select backend'!$F$4,ROW(AP3826))</f>
        <v>AF3826</v>
      </c>
      <c r="AQ3826" t="str">
        <f>_xlfn.CONCAT('Sample Select backend'!$I$10,ROW(AQ3826))</f>
        <v>R3826</v>
      </c>
      <c r="AR3826" t="str">
        <f>_xlfn.CONCAT('Sample Select backend'!$M$4,ROW(AR3826))</f>
        <v>AK3826</v>
      </c>
      <c r="AS3826" t="str">
        <f t="shared" si="1337"/>
        <v>United States</v>
      </c>
      <c r="AT3826" s="9" t="str">
        <f t="shared" si="1338"/>
        <v>Tax exemption/waiver/suspension</v>
      </c>
      <c r="AU3826">
        <f t="shared" si="1339"/>
        <v>0</v>
      </c>
      <c r="AV3826" s="9">
        <v>0</v>
      </c>
    </row>
    <row r="3827" spans="1:48" x14ac:dyDescent="0.35">
      <c r="A3827" s="24" t="s">
        <v>187</v>
      </c>
      <c r="B3827" s="24">
        <v>1</v>
      </c>
      <c r="C3827" s="24">
        <v>5</v>
      </c>
      <c r="D3827" s="24" t="s">
        <v>4539</v>
      </c>
      <c r="E3827" s="24"/>
      <c r="O3827" t="s">
        <v>2806</v>
      </c>
      <c r="P3827" t="s">
        <v>2808</v>
      </c>
      <c r="Q3827" t="s">
        <v>2813</v>
      </c>
      <c r="R3827">
        <v>1</v>
      </c>
      <c r="S3827" t="s">
        <v>202</v>
      </c>
      <c r="T3827" t="s">
        <v>202</v>
      </c>
      <c r="U3827" t="s">
        <v>202</v>
      </c>
      <c r="V3827">
        <v>-1</v>
      </c>
      <c r="W3827">
        <v>-1</v>
      </c>
      <c r="X3827">
        <v>-1</v>
      </c>
      <c r="Y3827">
        <v>-1</v>
      </c>
      <c r="Z3827">
        <v>-1</v>
      </c>
      <c r="AA3827">
        <v>-1</v>
      </c>
      <c r="AB3827">
        <v>-1</v>
      </c>
      <c r="AC3827">
        <v>-1</v>
      </c>
      <c r="AD3827">
        <v>-1</v>
      </c>
      <c r="AE3827" s="4" t="s">
        <v>2828</v>
      </c>
      <c r="AF3827" s="9" t="s">
        <v>2829</v>
      </c>
      <c r="AG3827">
        <v>0</v>
      </c>
      <c r="AH3827">
        <v>0</v>
      </c>
      <c r="AI3827">
        <v>0</v>
      </c>
      <c r="AJ3827">
        <v>1</v>
      </c>
      <c r="AK3827" s="9" t="s">
        <v>2840</v>
      </c>
      <c r="AL3827">
        <f t="shared" si="1336"/>
        <v>0</v>
      </c>
      <c r="AM3827">
        <f>IF(AND(INDIRECT(AN3827)='Sample Select backend'!$C$2,INDIRECT(AO3827)=1,INDIRECT(AP3827)='Sample Select backend'!$F$2,INDIRECT(AQ3827)=1,INDIRECT(AR3827)='Sample Select backend'!$M$2),1,0)</f>
        <v>1</v>
      </c>
      <c r="AN3827" t="str">
        <f>_xlfn.CONCAT('Sample Select backend'!$C$4,ROW(AN3827))</f>
        <v>AE3827</v>
      </c>
      <c r="AO3827" s="9" t="str">
        <f>_xlfn.CONCAT('Sample Select backend'!$J$2,ROW(AO3827))</f>
        <v>AJ3827</v>
      </c>
      <c r="AP3827" t="str">
        <f>_xlfn.CONCAT('Sample Select backend'!$F$4,ROW(AP3827))</f>
        <v>AF3827</v>
      </c>
      <c r="AQ3827" t="str">
        <f>_xlfn.CONCAT('Sample Select backend'!$I$10,ROW(AQ3827))</f>
        <v>R3827</v>
      </c>
      <c r="AR3827" t="str">
        <f>_xlfn.CONCAT('Sample Select backend'!$M$4,ROW(AR3827))</f>
        <v>AK3827</v>
      </c>
      <c r="AS3827" t="str">
        <f t="shared" si="1337"/>
        <v>United States</v>
      </c>
      <c r="AT3827" s="9">
        <f t="shared" si="1338"/>
        <v>5</v>
      </c>
      <c r="AU3827">
        <f t="shared" si="1339"/>
        <v>0</v>
      </c>
      <c r="AV3827" s="9">
        <v>0</v>
      </c>
    </row>
    <row r="3828" spans="1:48" x14ac:dyDescent="0.35">
      <c r="A3828" s="24" t="s">
        <v>187</v>
      </c>
      <c r="B3828" s="24">
        <v>1</v>
      </c>
      <c r="C3828" s="24">
        <v>11</v>
      </c>
      <c r="D3828" s="24" t="s">
        <v>4540</v>
      </c>
      <c r="E3828" s="24"/>
      <c r="O3828" t="s">
        <v>2806</v>
      </c>
      <c r="P3828" t="s">
        <v>2808</v>
      </c>
      <c r="Q3828" t="s">
        <v>2813</v>
      </c>
      <c r="R3828">
        <v>1</v>
      </c>
      <c r="S3828" t="s">
        <v>202</v>
      </c>
      <c r="T3828" t="s">
        <v>202</v>
      </c>
      <c r="U3828" t="s">
        <v>202</v>
      </c>
      <c r="V3828">
        <v>-1</v>
      </c>
      <c r="W3828">
        <v>-1</v>
      </c>
      <c r="X3828">
        <v>-1</v>
      </c>
      <c r="Y3828">
        <v>-1</v>
      </c>
      <c r="Z3828">
        <v>-1</v>
      </c>
      <c r="AA3828">
        <v>-1</v>
      </c>
      <c r="AB3828">
        <v>-1</v>
      </c>
      <c r="AC3828">
        <v>-1</v>
      </c>
      <c r="AD3828">
        <v>-1</v>
      </c>
      <c r="AE3828" s="4" t="s">
        <v>2828</v>
      </c>
      <c r="AF3828" s="9" t="s">
        <v>2829</v>
      </c>
      <c r="AG3828">
        <v>0</v>
      </c>
      <c r="AH3828">
        <v>0</v>
      </c>
      <c r="AI3828">
        <v>0</v>
      </c>
      <c r="AJ3828">
        <v>1</v>
      </c>
      <c r="AK3828" s="9" t="s">
        <v>2840</v>
      </c>
      <c r="AL3828">
        <f t="shared" si="1336"/>
        <v>0</v>
      </c>
      <c r="AM3828">
        <f>IF(AND(INDIRECT(AN3828)='Sample Select backend'!$C$2,INDIRECT(AO3828)=1,INDIRECT(AP3828)='Sample Select backend'!$F$2,INDIRECT(AQ3828)=1,INDIRECT(AR3828)='Sample Select backend'!$M$2),1,0)</f>
        <v>1</v>
      </c>
      <c r="AN3828" t="str">
        <f>_xlfn.CONCAT('Sample Select backend'!$C$4,ROW(AN3828))</f>
        <v>AE3828</v>
      </c>
      <c r="AO3828" s="9" t="str">
        <f>_xlfn.CONCAT('Sample Select backend'!$J$2,ROW(AO3828))</f>
        <v>AJ3828</v>
      </c>
      <c r="AP3828" t="str">
        <f>_xlfn.CONCAT('Sample Select backend'!$F$4,ROW(AP3828))</f>
        <v>AF3828</v>
      </c>
      <c r="AQ3828" t="str">
        <f>_xlfn.CONCAT('Sample Select backend'!$I$10,ROW(AQ3828))</f>
        <v>R3828</v>
      </c>
      <c r="AR3828" t="str">
        <f>_xlfn.CONCAT('Sample Select backend'!$M$4,ROW(AR3828))</f>
        <v>AK3828</v>
      </c>
      <c r="AS3828" t="str">
        <f t="shared" si="1337"/>
        <v>United States</v>
      </c>
      <c r="AT3828" s="9">
        <f t="shared" si="1338"/>
        <v>11</v>
      </c>
      <c r="AU3828">
        <f t="shared" si="1339"/>
        <v>0</v>
      </c>
      <c r="AV3828" s="9">
        <v>0</v>
      </c>
    </row>
    <row r="3829" spans="1:48" x14ac:dyDescent="0.35">
      <c r="A3829" s="24" t="s">
        <v>187</v>
      </c>
      <c r="B3829" s="24">
        <v>7</v>
      </c>
      <c r="C3829" s="24">
        <v>31</v>
      </c>
      <c r="D3829" s="24" t="s">
        <v>4541</v>
      </c>
      <c r="E3829" s="24"/>
      <c r="O3829" t="s">
        <v>2806</v>
      </c>
      <c r="P3829" t="s">
        <v>2808</v>
      </c>
      <c r="Q3829" t="s">
        <v>2813</v>
      </c>
      <c r="R3829">
        <v>1</v>
      </c>
      <c r="S3829" t="s">
        <v>202</v>
      </c>
      <c r="T3829" t="s">
        <v>202</v>
      </c>
      <c r="U3829" t="s">
        <v>202</v>
      </c>
      <c r="V3829">
        <v>-1</v>
      </c>
      <c r="W3829">
        <v>-1</v>
      </c>
      <c r="X3829">
        <v>-1</v>
      </c>
      <c r="Y3829">
        <v>-1</v>
      </c>
      <c r="Z3829">
        <v>-1</v>
      </c>
      <c r="AA3829">
        <v>-1</v>
      </c>
      <c r="AB3829">
        <v>-1</v>
      </c>
      <c r="AC3829">
        <v>-1</v>
      </c>
      <c r="AD3829">
        <v>-1</v>
      </c>
      <c r="AE3829" s="4" t="s">
        <v>2828</v>
      </c>
      <c r="AF3829" s="9" t="s">
        <v>2829</v>
      </c>
      <c r="AG3829">
        <v>0</v>
      </c>
      <c r="AH3829">
        <v>0</v>
      </c>
      <c r="AI3829">
        <v>0</v>
      </c>
      <c r="AJ3829">
        <v>1</v>
      </c>
      <c r="AK3829" s="9" t="s">
        <v>2840</v>
      </c>
      <c r="AL3829">
        <f t="shared" si="1336"/>
        <v>0</v>
      </c>
      <c r="AM3829">
        <f>IF(AND(INDIRECT(AN3829)='Sample Select backend'!$C$2,INDIRECT(AO3829)=1,INDIRECT(AP3829)='Sample Select backend'!$F$2,INDIRECT(AQ3829)=1,INDIRECT(AR3829)='Sample Select backend'!$M$2),1,0)</f>
        <v>1</v>
      </c>
      <c r="AN3829" t="str">
        <f>_xlfn.CONCAT('Sample Select backend'!$C$4,ROW(AN3829))</f>
        <v>AE3829</v>
      </c>
      <c r="AO3829" s="9" t="str">
        <f>_xlfn.CONCAT('Sample Select backend'!$J$2,ROW(AO3829))</f>
        <v>AJ3829</v>
      </c>
      <c r="AP3829" t="str">
        <f>_xlfn.CONCAT('Sample Select backend'!$F$4,ROW(AP3829))</f>
        <v>AF3829</v>
      </c>
      <c r="AQ3829" t="str">
        <f>_xlfn.CONCAT('Sample Select backend'!$I$10,ROW(AQ3829))</f>
        <v>R3829</v>
      </c>
      <c r="AR3829" t="str">
        <f>_xlfn.CONCAT('Sample Select backend'!$M$4,ROW(AR3829))</f>
        <v>AK3829</v>
      </c>
      <c r="AS3829" t="str">
        <f t="shared" si="1337"/>
        <v>United States</v>
      </c>
      <c r="AT3829" s="9">
        <f t="shared" si="1338"/>
        <v>31</v>
      </c>
      <c r="AU3829">
        <f t="shared" si="1339"/>
        <v>0</v>
      </c>
      <c r="AV3829" s="9">
        <v>0</v>
      </c>
    </row>
    <row r="3830" spans="1:48" x14ac:dyDescent="0.35">
      <c r="A3830" s="24" t="s">
        <v>187</v>
      </c>
      <c r="B3830" s="24">
        <v>5</v>
      </c>
      <c r="C3830" s="24" t="s">
        <v>204</v>
      </c>
      <c r="D3830" s="24" t="s">
        <v>4542</v>
      </c>
      <c r="E3830" s="24"/>
      <c r="O3830" t="s">
        <v>2806</v>
      </c>
      <c r="P3830" t="s">
        <v>2808</v>
      </c>
      <c r="Q3830" t="s">
        <v>2813</v>
      </c>
      <c r="R3830">
        <v>1</v>
      </c>
      <c r="S3830" t="s">
        <v>202</v>
      </c>
      <c r="T3830" t="s">
        <v>202</v>
      </c>
      <c r="U3830" t="s">
        <v>202</v>
      </c>
      <c r="V3830">
        <v>-1</v>
      </c>
      <c r="W3830">
        <v>-1</v>
      </c>
      <c r="X3830">
        <v>-1</v>
      </c>
      <c r="Y3830">
        <v>-1</v>
      </c>
      <c r="Z3830">
        <v>-1</v>
      </c>
      <c r="AA3830">
        <v>-1</v>
      </c>
      <c r="AB3830">
        <v>-1</v>
      </c>
      <c r="AC3830">
        <v>-1</v>
      </c>
      <c r="AD3830">
        <v>-1</v>
      </c>
      <c r="AE3830" s="4" t="s">
        <v>2828</v>
      </c>
      <c r="AF3830" s="9" t="s">
        <v>2829</v>
      </c>
      <c r="AG3830">
        <v>0</v>
      </c>
      <c r="AH3830">
        <v>0</v>
      </c>
      <c r="AI3830">
        <v>0</v>
      </c>
      <c r="AJ3830">
        <v>1</v>
      </c>
      <c r="AK3830" s="9" t="s">
        <v>2840</v>
      </c>
      <c r="AL3830">
        <f t="shared" si="1336"/>
        <v>0</v>
      </c>
      <c r="AM3830">
        <f>IF(AND(INDIRECT(AN3830)='Sample Select backend'!$C$2,INDIRECT(AO3830)=1,INDIRECT(AP3830)='Sample Select backend'!$F$2,INDIRECT(AQ3830)=1,INDIRECT(AR3830)='Sample Select backend'!$M$2),1,0)</f>
        <v>1</v>
      </c>
      <c r="AN3830" t="str">
        <f>_xlfn.CONCAT('Sample Select backend'!$C$4,ROW(AN3830))</f>
        <v>AE3830</v>
      </c>
      <c r="AO3830" s="9" t="str">
        <f>_xlfn.CONCAT('Sample Select backend'!$J$2,ROW(AO3830))</f>
        <v>AJ3830</v>
      </c>
      <c r="AP3830" t="str">
        <f>_xlfn.CONCAT('Sample Select backend'!$F$4,ROW(AP3830))</f>
        <v>AF3830</v>
      </c>
      <c r="AQ3830" t="str">
        <f>_xlfn.CONCAT('Sample Select backend'!$I$10,ROW(AQ3830))</f>
        <v>R3830</v>
      </c>
      <c r="AR3830" t="str">
        <f>_xlfn.CONCAT('Sample Select backend'!$M$4,ROW(AR3830))</f>
        <v>AK3830</v>
      </c>
      <c r="AS3830" t="str">
        <f t="shared" si="1337"/>
        <v>United States</v>
      </c>
      <c r="AT3830" s="9" t="str">
        <f t="shared" si="1338"/>
        <v>General</v>
      </c>
      <c r="AU3830">
        <f t="shared" si="1339"/>
        <v>0</v>
      </c>
      <c r="AV3830" s="9">
        <v>0</v>
      </c>
    </row>
    <row r="3831" spans="1:48" x14ac:dyDescent="0.35">
      <c r="A3831" s="24" t="s">
        <v>187</v>
      </c>
      <c r="B3831" s="24">
        <v>6</v>
      </c>
      <c r="C3831" s="24">
        <v>27</v>
      </c>
      <c r="D3831" s="24" t="s">
        <v>4543</v>
      </c>
      <c r="E3831" s="24"/>
      <c r="O3831" t="s">
        <v>2806</v>
      </c>
      <c r="P3831" t="s">
        <v>2808</v>
      </c>
      <c r="Q3831" t="s">
        <v>2813</v>
      </c>
      <c r="R3831">
        <v>1</v>
      </c>
      <c r="S3831" t="s">
        <v>202</v>
      </c>
      <c r="T3831" t="s">
        <v>202</v>
      </c>
      <c r="U3831" t="s">
        <v>202</v>
      </c>
      <c r="V3831">
        <v>-1</v>
      </c>
      <c r="W3831">
        <v>-1</v>
      </c>
      <c r="X3831">
        <v>-1</v>
      </c>
      <c r="Y3831">
        <v>-1</v>
      </c>
      <c r="Z3831">
        <v>-1</v>
      </c>
      <c r="AA3831">
        <v>-1</v>
      </c>
      <c r="AB3831">
        <v>-1</v>
      </c>
      <c r="AC3831">
        <v>-1</v>
      </c>
      <c r="AD3831">
        <v>-1</v>
      </c>
      <c r="AE3831" s="4" t="s">
        <v>2828</v>
      </c>
      <c r="AF3831" s="9" t="s">
        <v>2829</v>
      </c>
      <c r="AG3831">
        <v>0</v>
      </c>
      <c r="AH3831">
        <v>0</v>
      </c>
      <c r="AI3831">
        <v>0</v>
      </c>
      <c r="AJ3831">
        <v>1</v>
      </c>
      <c r="AK3831" s="9" t="s">
        <v>2840</v>
      </c>
      <c r="AL3831">
        <f t="shared" si="1336"/>
        <v>0</v>
      </c>
      <c r="AM3831">
        <f>IF(AND(INDIRECT(AN3831)='Sample Select backend'!$C$2,INDIRECT(AO3831)=1,INDIRECT(AP3831)='Sample Select backend'!$F$2,INDIRECT(AQ3831)=1,INDIRECT(AR3831)='Sample Select backend'!$M$2),1,0)</f>
        <v>1</v>
      </c>
      <c r="AN3831" t="str">
        <f>_xlfn.CONCAT('Sample Select backend'!$C$4,ROW(AN3831))</f>
        <v>AE3831</v>
      </c>
      <c r="AO3831" s="9" t="str">
        <f>_xlfn.CONCAT('Sample Select backend'!$J$2,ROW(AO3831))</f>
        <v>AJ3831</v>
      </c>
      <c r="AP3831" t="str">
        <f>_xlfn.CONCAT('Sample Select backend'!$F$4,ROW(AP3831))</f>
        <v>AF3831</v>
      </c>
      <c r="AQ3831" t="str">
        <f>_xlfn.CONCAT('Sample Select backend'!$I$10,ROW(AQ3831))</f>
        <v>R3831</v>
      </c>
      <c r="AR3831" t="str">
        <f>_xlfn.CONCAT('Sample Select backend'!$M$4,ROW(AR3831))</f>
        <v>AK3831</v>
      </c>
      <c r="AS3831" t="str">
        <f t="shared" si="1337"/>
        <v>United States</v>
      </c>
      <c r="AT3831" s="9">
        <f t="shared" si="1338"/>
        <v>27</v>
      </c>
      <c r="AU3831">
        <f t="shared" si="1339"/>
        <v>0</v>
      </c>
      <c r="AV3831" s="9">
        <v>0</v>
      </c>
    </row>
    <row r="3832" spans="1:48" x14ac:dyDescent="0.35">
      <c r="A3832" s="24" t="s">
        <v>187</v>
      </c>
      <c r="B3832" s="24">
        <v>6</v>
      </c>
      <c r="C3832" s="24">
        <v>27</v>
      </c>
      <c r="D3832" s="24" t="s">
        <v>4544</v>
      </c>
      <c r="E3832" s="24"/>
      <c r="O3832" t="s">
        <v>2806</v>
      </c>
      <c r="P3832" t="s">
        <v>2808</v>
      </c>
      <c r="Q3832" t="s">
        <v>2813</v>
      </c>
      <c r="R3832">
        <v>1</v>
      </c>
      <c r="S3832" t="s">
        <v>202</v>
      </c>
      <c r="T3832" t="s">
        <v>202</v>
      </c>
      <c r="U3832" t="s">
        <v>202</v>
      </c>
      <c r="V3832">
        <v>-1</v>
      </c>
      <c r="W3832">
        <v>-1</v>
      </c>
      <c r="X3832">
        <v>-1</v>
      </c>
      <c r="Y3832">
        <v>-1</v>
      </c>
      <c r="Z3832">
        <v>-1</v>
      </c>
      <c r="AA3832">
        <v>-1</v>
      </c>
      <c r="AB3832">
        <v>-1</v>
      </c>
      <c r="AC3832">
        <v>-1</v>
      </c>
      <c r="AD3832">
        <v>-1</v>
      </c>
      <c r="AE3832" s="4" t="s">
        <v>2828</v>
      </c>
      <c r="AF3832" s="9" t="s">
        <v>2829</v>
      </c>
      <c r="AG3832">
        <v>0</v>
      </c>
      <c r="AH3832">
        <v>0</v>
      </c>
      <c r="AI3832">
        <v>0</v>
      </c>
      <c r="AJ3832">
        <v>1</v>
      </c>
      <c r="AK3832" s="9" t="s">
        <v>2840</v>
      </c>
      <c r="AL3832">
        <f t="shared" si="1336"/>
        <v>0</v>
      </c>
      <c r="AM3832">
        <f>IF(AND(INDIRECT(AN3832)='Sample Select backend'!$C$2,INDIRECT(AO3832)=1,INDIRECT(AP3832)='Sample Select backend'!$F$2,INDIRECT(AQ3832)=1,INDIRECT(AR3832)='Sample Select backend'!$M$2),1,0)</f>
        <v>1</v>
      </c>
      <c r="AN3832" t="str">
        <f>_xlfn.CONCAT('Sample Select backend'!$C$4,ROW(AN3832))</f>
        <v>AE3832</v>
      </c>
      <c r="AO3832" s="9" t="str">
        <f>_xlfn.CONCAT('Sample Select backend'!$J$2,ROW(AO3832))</f>
        <v>AJ3832</v>
      </c>
      <c r="AP3832" t="str">
        <f>_xlfn.CONCAT('Sample Select backend'!$F$4,ROW(AP3832))</f>
        <v>AF3832</v>
      </c>
      <c r="AQ3832" t="str">
        <f>_xlfn.CONCAT('Sample Select backend'!$I$10,ROW(AQ3832))</f>
        <v>R3832</v>
      </c>
      <c r="AR3832" t="str">
        <f>_xlfn.CONCAT('Sample Select backend'!$M$4,ROW(AR3832))</f>
        <v>AK3832</v>
      </c>
      <c r="AS3832" t="str">
        <f t="shared" si="1337"/>
        <v>United States</v>
      </c>
      <c r="AT3832" s="9">
        <f t="shared" si="1338"/>
        <v>27</v>
      </c>
      <c r="AU3832">
        <f t="shared" si="1339"/>
        <v>0</v>
      </c>
      <c r="AV3832" s="9">
        <v>0</v>
      </c>
    </row>
    <row r="3833" spans="1:48" x14ac:dyDescent="0.35">
      <c r="A3833" s="24" t="s">
        <v>187</v>
      </c>
      <c r="B3833" s="24">
        <v>1</v>
      </c>
      <c r="C3833" s="24">
        <v>2</v>
      </c>
      <c r="D3833" s="24" t="s">
        <v>4545</v>
      </c>
      <c r="E3833" s="24"/>
      <c r="O3833" t="s">
        <v>2806</v>
      </c>
      <c r="P3833" t="s">
        <v>2808</v>
      </c>
      <c r="Q3833" t="s">
        <v>2813</v>
      </c>
      <c r="R3833">
        <v>1</v>
      </c>
      <c r="S3833" t="s">
        <v>202</v>
      </c>
      <c r="T3833" t="s">
        <v>202</v>
      </c>
      <c r="U3833" t="s">
        <v>202</v>
      </c>
      <c r="V3833">
        <v>-1</v>
      </c>
      <c r="W3833">
        <v>-1</v>
      </c>
      <c r="X3833">
        <v>-1</v>
      </c>
      <c r="Y3833">
        <v>-1</v>
      </c>
      <c r="Z3833">
        <v>-1</v>
      </c>
      <c r="AA3833">
        <v>-1</v>
      </c>
      <c r="AB3833">
        <v>-1</v>
      </c>
      <c r="AC3833">
        <v>-1</v>
      </c>
      <c r="AD3833">
        <v>-1</v>
      </c>
      <c r="AE3833" s="4" t="s">
        <v>2828</v>
      </c>
      <c r="AF3833" s="9" t="s">
        <v>2829</v>
      </c>
      <c r="AG3833">
        <v>0</v>
      </c>
      <c r="AH3833">
        <v>0</v>
      </c>
      <c r="AI3833">
        <v>0</v>
      </c>
      <c r="AJ3833">
        <v>1</v>
      </c>
      <c r="AK3833" s="9" t="s">
        <v>2840</v>
      </c>
      <c r="AL3833">
        <f t="shared" si="1336"/>
        <v>0</v>
      </c>
      <c r="AM3833">
        <f>IF(AND(INDIRECT(AN3833)='Sample Select backend'!$C$2,INDIRECT(AO3833)=1,INDIRECT(AP3833)='Sample Select backend'!$F$2,INDIRECT(AQ3833)=1,INDIRECT(AR3833)='Sample Select backend'!$M$2),1,0)</f>
        <v>1</v>
      </c>
      <c r="AN3833" t="str">
        <f>_xlfn.CONCAT('Sample Select backend'!$C$4,ROW(AN3833))</f>
        <v>AE3833</v>
      </c>
      <c r="AO3833" s="9" t="str">
        <f>_xlfn.CONCAT('Sample Select backend'!$J$2,ROW(AO3833))</f>
        <v>AJ3833</v>
      </c>
      <c r="AP3833" t="str">
        <f>_xlfn.CONCAT('Sample Select backend'!$F$4,ROW(AP3833))</f>
        <v>AF3833</v>
      </c>
      <c r="AQ3833" t="str">
        <f>_xlfn.CONCAT('Sample Select backend'!$I$10,ROW(AQ3833))</f>
        <v>R3833</v>
      </c>
      <c r="AR3833" t="str">
        <f>_xlfn.CONCAT('Sample Select backend'!$M$4,ROW(AR3833))</f>
        <v>AK3833</v>
      </c>
      <c r="AS3833" t="str">
        <f t="shared" si="1337"/>
        <v>United States</v>
      </c>
      <c r="AT3833" s="9">
        <f t="shared" si="1338"/>
        <v>2</v>
      </c>
      <c r="AU3833">
        <f t="shared" si="1339"/>
        <v>0</v>
      </c>
      <c r="AV3833" s="9">
        <v>0</v>
      </c>
    </row>
    <row r="3834" spans="1:48" x14ac:dyDescent="0.35">
      <c r="A3834" s="24" t="s">
        <v>187</v>
      </c>
      <c r="B3834" s="24">
        <v>1</v>
      </c>
      <c r="C3834" s="24">
        <v>5</v>
      </c>
      <c r="D3834" s="24" t="s">
        <v>4546</v>
      </c>
      <c r="E3834" s="24"/>
      <c r="O3834" t="s">
        <v>2806</v>
      </c>
      <c r="P3834" t="s">
        <v>2808</v>
      </c>
      <c r="Q3834" t="s">
        <v>2813</v>
      </c>
      <c r="R3834">
        <v>1</v>
      </c>
      <c r="S3834" t="s">
        <v>202</v>
      </c>
      <c r="T3834" t="s">
        <v>202</v>
      </c>
      <c r="U3834" t="s">
        <v>202</v>
      </c>
      <c r="V3834">
        <v>-1</v>
      </c>
      <c r="W3834">
        <v>-1</v>
      </c>
      <c r="X3834">
        <v>-1</v>
      </c>
      <c r="Y3834">
        <v>-1</v>
      </c>
      <c r="Z3834">
        <v>-1</v>
      </c>
      <c r="AA3834">
        <v>-1</v>
      </c>
      <c r="AB3834">
        <v>-1</v>
      </c>
      <c r="AC3834">
        <v>-1</v>
      </c>
      <c r="AD3834">
        <v>-1</v>
      </c>
      <c r="AE3834" s="4" t="s">
        <v>2828</v>
      </c>
      <c r="AF3834" s="9" t="s">
        <v>2829</v>
      </c>
      <c r="AG3834">
        <v>0</v>
      </c>
      <c r="AH3834">
        <v>0</v>
      </c>
      <c r="AI3834">
        <v>0</v>
      </c>
      <c r="AJ3834">
        <v>1</v>
      </c>
      <c r="AK3834" s="9" t="s">
        <v>2840</v>
      </c>
      <c r="AL3834">
        <f t="shared" si="1336"/>
        <v>0</v>
      </c>
      <c r="AM3834">
        <f>IF(AND(INDIRECT(AN3834)='Sample Select backend'!$C$2,INDIRECT(AO3834)=1,INDIRECT(AP3834)='Sample Select backend'!$F$2,INDIRECT(AQ3834)=1,INDIRECT(AR3834)='Sample Select backend'!$M$2),1,0)</f>
        <v>1</v>
      </c>
      <c r="AN3834" t="str">
        <f>_xlfn.CONCAT('Sample Select backend'!$C$4,ROW(AN3834))</f>
        <v>AE3834</v>
      </c>
      <c r="AO3834" s="9" t="str">
        <f>_xlfn.CONCAT('Sample Select backend'!$J$2,ROW(AO3834))</f>
        <v>AJ3834</v>
      </c>
      <c r="AP3834" t="str">
        <f>_xlfn.CONCAT('Sample Select backend'!$F$4,ROW(AP3834))</f>
        <v>AF3834</v>
      </c>
      <c r="AQ3834" t="str">
        <f>_xlfn.CONCAT('Sample Select backend'!$I$10,ROW(AQ3834))</f>
        <v>R3834</v>
      </c>
      <c r="AR3834" t="str">
        <f>_xlfn.CONCAT('Sample Select backend'!$M$4,ROW(AR3834))</f>
        <v>AK3834</v>
      </c>
      <c r="AS3834" t="str">
        <f t="shared" si="1337"/>
        <v>United States</v>
      </c>
      <c r="AT3834" s="9">
        <f t="shared" si="1338"/>
        <v>5</v>
      </c>
      <c r="AU3834">
        <f t="shared" si="1339"/>
        <v>0</v>
      </c>
      <c r="AV3834" s="9">
        <v>0</v>
      </c>
    </row>
    <row r="3835" spans="1:48" x14ac:dyDescent="0.35">
      <c r="A3835" s="24" t="s">
        <v>187</v>
      </c>
      <c r="B3835" s="24">
        <v>2</v>
      </c>
      <c r="C3835" s="24">
        <v>14</v>
      </c>
      <c r="D3835" s="24" t="s">
        <v>4547</v>
      </c>
      <c r="E3835" s="24"/>
      <c r="O3835" t="s">
        <v>2806</v>
      </c>
      <c r="P3835" t="s">
        <v>2808</v>
      </c>
      <c r="Q3835" t="s">
        <v>2813</v>
      </c>
      <c r="R3835">
        <v>1</v>
      </c>
      <c r="S3835" t="s">
        <v>202</v>
      </c>
      <c r="T3835" t="s">
        <v>202</v>
      </c>
      <c r="U3835" t="s">
        <v>202</v>
      </c>
      <c r="V3835">
        <v>-1</v>
      </c>
      <c r="W3835">
        <v>-1</v>
      </c>
      <c r="X3835">
        <v>-1</v>
      </c>
      <c r="Y3835">
        <v>-1</v>
      </c>
      <c r="Z3835">
        <v>-1</v>
      </c>
      <c r="AA3835">
        <v>-1</v>
      </c>
      <c r="AB3835">
        <v>-1</v>
      </c>
      <c r="AC3835">
        <v>-1</v>
      </c>
      <c r="AD3835">
        <v>-1</v>
      </c>
      <c r="AE3835" s="4" t="s">
        <v>2828</v>
      </c>
      <c r="AF3835" s="9" t="s">
        <v>2829</v>
      </c>
      <c r="AG3835">
        <v>0</v>
      </c>
      <c r="AH3835">
        <v>0</v>
      </c>
      <c r="AI3835">
        <v>0</v>
      </c>
      <c r="AJ3835">
        <v>1</v>
      </c>
      <c r="AK3835" s="9" t="s">
        <v>2840</v>
      </c>
      <c r="AL3835">
        <f t="shared" si="1336"/>
        <v>0</v>
      </c>
      <c r="AM3835">
        <f>IF(AND(INDIRECT(AN3835)='Sample Select backend'!$C$2,INDIRECT(AO3835)=1,INDIRECT(AP3835)='Sample Select backend'!$F$2,INDIRECT(AQ3835)=1,INDIRECT(AR3835)='Sample Select backend'!$M$2),1,0)</f>
        <v>1</v>
      </c>
      <c r="AN3835" t="str">
        <f>_xlfn.CONCAT('Sample Select backend'!$C$4,ROW(AN3835))</f>
        <v>AE3835</v>
      </c>
      <c r="AO3835" s="9" t="str">
        <f>_xlfn.CONCAT('Sample Select backend'!$J$2,ROW(AO3835))</f>
        <v>AJ3835</v>
      </c>
      <c r="AP3835" t="str">
        <f>_xlfn.CONCAT('Sample Select backend'!$F$4,ROW(AP3835))</f>
        <v>AF3835</v>
      </c>
      <c r="AQ3835" t="str">
        <f>_xlfn.CONCAT('Sample Select backend'!$I$10,ROW(AQ3835))</f>
        <v>R3835</v>
      </c>
      <c r="AR3835" t="str">
        <f>_xlfn.CONCAT('Sample Select backend'!$M$4,ROW(AR3835))</f>
        <v>AK3835</v>
      </c>
      <c r="AS3835" t="str">
        <f t="shared" si="1337"/>
        <v>United States</v>
      </c>
      <c r="AT3835" s="9">
        <f t="shared" si="1338"/>
        <v>14</v>
      </c>
      <c r="AU3835">
        <f t="shared" si="1339"/>
        <v>0</v>
      </c>
      <c r="AV3835" s="9">
        <v>0</v>
      </c>
    </row>
    <row r="3836" spans="1:48" x14ac:dyDescent="0.35">
      <c r="A3836" s="24" t="s">
        <v>187</v>
      </c>
      <c r="B3836" s="24">
        <v>1</v>
      </c>
      <c r="C3836" s="24">
        <v>4</v>
      </c>
      <c r="D3836" s="24" t="s">
        <v>4548</v>
      </c>
      <c r="E3836" s="24"/>
      <c r="O3836" t="s">
        <v>2806</v>
      </c>
      <c r="P3836" t="s">
        <v>2808</v>
      </c>
      <c r="Q3836" t="s">
        <v>2813</v>
      </c>
      <c r="R3836">
        <v>1</v>
      </c>
      <c r="S3836" t="s">
        <v>202</v>
      </c>
      <c r="T3836" t="s">
        <v>202</v>
      </c>
      <c r="U3836" t="s">
        <v>202</v>
      </c>
      <c r="V3836">
        <v>-1</v>
      </c>
      <c r="W3836">
        <v>-1</v>
      </c>
      <c r="X3836">
        <v>-1</v>
      </c>
      <c r="Y3836">
        <v>-1</v>
      </c>
      <c r="Z3836">
        <v>-1</v>
      </c>
      <c r="AA3836">
        <v>-1</v>
      </c>
      <c r="AB3836">
        <v>-1</v>
      </c>
      <c r="AC3836">
        <v>-1</v>
      </c>
      <c r="AD3836">
        <v>-1</v>
      </c>
      <c r="AE3836" s="4" t="s">
        <v>2828</v>
      </c>
      <c r="AF3836" s="9" t="s">
        <v>2829</v>
      </c>
      <c r="AG3836">
        <v>0</v>
      </c>
      <c r="AH3836">
        <v>0</v>
      </c>
      <c r="AI3836">
        <v>0</v>
      </c>
      <c r="AJ3836">
        <v>1</v>
      </c>
      <c r="AK3836" s="9" t="s">
        <v>2840</v>
      </c>
      <c r="AL3836">
        <f t="shared" si="1336"/>
        <v>0</v>
      </c>
      <c r="AM3836">
        <f>IF(AND(INDIRECT(AN3836)='Sample Select backend'!$C$2,INDIRECT(AO3836)=1,INDIRECT(AP3836)='Sample Select backend'!$F$2,INDIRECT(AQ3836)=1,INDIRECT(AR3836)='Sample Select backend'!$M$2),1,0)</f>
        <v>1</v>
      </c>
      <c r="AN3836" t="str">
        <f>_xlfn.CONCAT('Sample Select backend'!$C$4,ROW(AN3836))</f>
        <v>AE3836</v>
      </c>
      <c r="AO3836" s="9" t="str">
        <f>_xlfn.CONCAT('Sample Select backend'!$J$2,ROW(AO3836))</f>
        <v>AJ3836</v>
      </c>
      <c r="AP3836" t="str">
        <f>_xlfn.CONCAT('Sample Select backend'!$F$4,ROW(AP3836))</f>
        <v>AF3836</v>
      </c>
      <c r="AQ3836" t="str">
        <f>_xlfn.CONCAT('Sample Select backend'!$I$10,ROW(AQ3836))</f>
        <v>R3836</v>
      </c>
      <c r="AR3836" t="str">
        <f>_xlfn.CONCAT('Sample Select backend'!$M$4,ROW(AR3836))</f>
        <v>AK3836</v>
      </c>
      <c r="AS3836" t="str">
        <f t="shared" si="1337"/>
        <v>United States</v>
      </c>
      <c r="AT3836" s="9">
        <f t="shared" si="1338"/>
        <v>4</v>
      </c>
      <c r="AU3836">
        <f t="shared" si="1339"/>
        <v>0</v>
      </c>
      <c r="AV3836" s="9">
        <v>0</v>
      </c>
    </row>
    <row r="3837" spans="1:48" x14ac:dyDescent="0.35">
      <c r="A3837" s="24" t="s">
        <v>187</v>
      </c>
      <c r="B3837" s="24">
        <v>2</v>
      </c>
      <c r="C3837" s="24">
        <v>13</v>
      </c>
      <c r="D3837" s="24" t="s">
        <v>4549</v>
      </c>
      <c r="E3837" s="24"/>
      <c r="O3837" t="s">
        <v>2806</v>
      </c>
      <c r="P3837" t="s">
        <v>2808</v>
      </c>
      <c r="Q3837" t="s">
        <v>2813</v>
      </c>
      <c r="R3837">
        <v>1</v>
      </c>
      <c r="S3837" t="s">
        <v>202</v>
      </c>
      <c r="T3837" t="s">
        <v>202</v>
      </c>
      <c r="U3837" t="s">
        <v>202</v>
      </c>
      <c r="V3837">
        <v>-1</v>
      </c>
      <c r="W3837">
        <v>-1</v>
      </c>
      <c r="X3837">
        <v>-1</v>
      </c>
      <c r="Y3837">
        <v>-1</v>
      </c>
      <c r="Z3837">
        <v>-1</v>
      </c>
      <c r="AA3837">
        <v>-1</v>
      </c>
      <c r="AB3837">
        <v>-1</v>
      </c>
      <c r="AC3837">
        <v>-1</v>
      </c>
      <c r="AD3837">
        <v>-1</v>
      </c>
      <c r="AE3837" s="4" t="s">
        <v>2828</v>
      </c>
      <c r="AF3837" s="9" t="s">
        <v>2829</v>
      </c>
      <c r="AG3837">
        <v>0</v>
      </c>
      <c r="AH3837">
        <v>0</v>
      </c>
      <c r="AI3837">
        <v>0</v>
      </c>
      <c r="AJ3837">
        <v>1</v>
      </c>
      <c r="AK3837" s="9" t="s">
        <v>2840</v>
      </c>
      <c r="AL3837">
        <f t="shared" si="1336"/>
        <v>0</v>
      </c>
      <c r="AM3837">
        <f>IF(AND(INDIRECT(AN3837)='Sample Select backend'!$C$2,INDIRECT(AO3837)=1,INDIRECT(AP3837)='Sample Select backend'!$F$2,INDIRECT(AQ3837)=1,INDIRECT(AR3837)='Sample Select backend'!$M$2),1,0)</f>
        <v>1</v>
      </c>
      <c r="AN3837" t="str">
        <f>_xlfn.CONCAT('Sample Select backend'!$C$4,ROW(AN3837))</f>
        <v>AE3837</v>
      </c>
      <c r="AO3837" s="9" t="str">
        <f>_xlfn.CONCAT('Sample Select backend'!$J$2,ROW(AO3837))</f>
        <v>AJ3837</v>
      </c>
      <c r="AP3837" t="str">
        <f>_xlfn.CONCAT('Sample Select backend'!$F$4,ROW(AP3837))</f>
        <v>AF3837</v>
      </c>
      <c r="AQ3837" t="str">
        <f>_xlfn.CONCAT('Sample Select backend'!$I$10,ROW(AQ3837))</f>
        <v>R3837</v>
      </c>
      <c r="AR3837" t="str">
        <f>_xlfn.CONCAT('Sample Select backend'!$M$4,ROW(AR3837))</f>
        <v>AK3837</v>
      </c>
      <c r="AS3837" t="str">
        <f t="shared" si="1337"/>
        <v>United States</v>
      </c>
      <c r="AT3837" s="9">
        <f t="shared" si="1338"/>
        <v>13</v>
      </c>
      <c r="AU3837">
        <f t="shared" si="1339"/>
        <v>0</v>
      </c>
      <c r="AV3837" s="9">
        <v>0</v>
      </c>
    </row>
    <row r="3838" spans="1:48" x14ac:dyDescent="0.35">
      <c r="A3838" s="24" t="s">
        <v>187</v>
      </c>
      <c r="B3838" s="24">
        <v>2</v>
      </c>
      <c r="C3838" s="24">
        <v>14</v>
      </c>
      <c r="D3838" s="24" t="s">
        <v>4550</v>
      </c>
      <c r="E3838" s="24"/>
      <c r="O3838" t="s">
        <v>2806</v>
      </c>
      <c r="P3838" t="s">
        <v>2808</v>
      </c>
      <c r="Q3838" t="s">
        <v>2813</v>
      </c>
      <c r="R3838">
        <v>1</v>
      </c>
      <c r="S3838" t="s">
        <v>202</v>
      </c>
      <c r="T3838" t="s">
        <v>202</v>
      </c>
      <c r="U3838" t="s">
        <v>202</v>
      </c>
      <c r="V3838">
        <v>-1</v>
      </c>
      <c r="W3838">
        <v>-1</v>
      </c>
      <c r="X3838">
        <v>-1</v>
      </c>
      <c r="Y3838">
        <v>-1</v>
      </c>
      <c r="Z3838">
        <v>-1</v>
      </c>
      <c r="AA3838">
        <v>-1</v>
      </c>
      <c r="AB3838">
        <v>-1</v>
      </c>
      <c r="AC3838">
        <v>-1</v>
      </c>
      <c r="AD3838">
        <v>-1</v>
      </c>
      <c r="AE3838" s="4" t="s">
        <v>2828</v>
      </c>
      <c r="AF3838" s="9" t="s">
        <v>2829</v>
      </c>
      <c r="AG3838">
        <v>0</v>
      </c>
      <c r="AH3838">
        <v>0</v>
      </c>
      <c r="AI3838">
        <v>0</v>
      </c>
      <c r="AJ3838">
        <v>1</v>
      </c>
      <c r="AK3838" s="9" t="s">
        <v>2840</v>
      </c>
      <c r="AL3838">
        <f t="shared" si="1336"/>
        <v>0</v>
      </c>
      <c r="AM3838">
        <f>IF(AND(INDIRECT(AN3838)='Sample Select backend'!$C$2,INDIRECT(AO3838)=1,INDIRECT(AP3838)='Sample Select backend'!$F$2,INDIRECT(AQ3838)=1,INDIRECT(AR3838)='Sample Select backend'!$M$2),1,0)</f>
        <v>1</v>
      </c>
      <c r="AN3838" t="str">
        <f>_xlfn.CONCAT('Sample Select backend'!$C$4,ROW(AN3838))</f>
        <v>AE3838</v>
      </c>
      <c r="AO3838" s="9" t="str">
        <f>_xlfn.CONCAT('Sample Select backend'!$J$2,ROW(AO3838))</f>
        <v>AJ3838</v>
      </c>
      <c r="AP3838" t="str">
        <f>_xlfn.CONCAT('Sample Select backend'!$F$4,ROW(AP3838))</f>
        <v>AF3838</v>
      </c>
      <c r="AQ3838" t="str">
        <f>_xlfn.CONCAT('Sample Select backend'!$I$10,ROW(AQ3838))</f>
        <v>R3838</v>
      </c>
      <c r="AR3838" t="str">
        <f>_xlfn.CONCAT('Sample Select backend'!$M$4,ROW(AR3838))</f>
        <v>AK3838</v>
      </c>
      <c r="AS3838" t="str">
        <f t="shared" si="1337"/>
        <v>United States</v>
      </c>
      <c r="AT3838" s="9">
        <f t="shared" si="1338"/>
        <v>14</v>
      </c>
      <c r="AU3838">
        <f t="shared" si="1339"/>
        <v>0</v>
      </c>
      <c r="AV3838" s="9">
        <v>0</v>
      </c>
    </row>
    <row r="3839" spans="1:48" x14ac:dyDescent="0.35">
      <c r="A3839" s="24" t="s">
        <v>187</v>
      </c>
      <c r="B3839" s="24">
        <v>2</v>
      </c>
      <c r="C3839" s="24">
        <v>14</v>
      </c>
      <c r="D3839" s="24" t="s">
        <v>4551</v>
      </c>
      <c r="E3839" s="24"/>
      <c r="O3839" t="s">
        <v>2806</v>
      </c>
      <c r="P3839" t="s">
        <v>2808</v>
      </c>
      <c r="Q3839" t="s">
        <v>2813</v>
      </c>
      <c r="R3839">
        <v>1</v>
      </c>
      <c r="S3839" t="s">
        <v>202</v>
      </c>
      <c r="T3839" t="s">
        <v>202</v>
      </c>
      <c r="U3839" t="s">
        <v>202</v>
      </c>
      <c r="V3839">
        <v>-1</v>
      </c>
      <c r="W3839">
        <v>-1</v>
      </c>
      <c r="X3839">
        <v>-1</v>
      </c>
      <c r="Y3839">
        <v>-1</v>
      </c>
      <c r="Z3839">
        <v>-1</v>
      </c>
      <c r="AA3839">
        <v>-1</v>
      </c>
      <c r="AB3839">
        <v>-1</v>
      </c>
      <c r="AC3839">
        <v>-1</v>
      </c>
      <c r="AD3839">
        <v>-1</v>
      </c>
      <c r="AE3839" s="4" t="s">
        <v>2828</v>
      </c>
      <c r="AF3839" s="9" t="s">
        <v>2829</v>
      </c>
      <c r="AG3839">
        <v>0</v>
      </c>
      <c r="AH3839">
        <v>0</v>
      </c>
      <c r="AI3839">
        <v>0</v>
      </c>
      <c r="AJ3839">
        <v>1</v>
      </c>
      <c r="AK3839" s="9" t="s">
        <v>2840</v>
      </c>
      <c r="AL3839">
        <f t="shared" si="1336"/>
        <v>0</v>
      </c>
      <c r="AM3839">
        <f>IF(AND(INDIRECT(AN3839)='Sample Select backend'!$C$2,INDIRECT(AO3839)=1,INDIRECT(AP3839)='Sample Select backend'!$F$2,INDIRECT(AQ3839)=1,INDIRECT(AR3839)='Sample Select backend'!$M$2),1,0)</f>
        <v>1</v>
      </c>
      <c r="AN3839" t="str">
        <f>_xlfn.CONCAT('Sample Select backend'!$C$4,ROW(AN3839))</f>
        <v>AE3839</v>
      </c>
      <c r="AO3839" s="9" t="str">
        <f>_xlfn.CONCAT('Sample Select backend'!$J$2,ROW(AO3839))</f>
        <v>AJ3839</v>
      </c>
      <c r="AP3839" t="str">
        <f>_xlfn.CONCAT('Sample Select backend'!$F$4,ROW(AP3839))</f>
        <v>AF3839</v>
      </c>
      <c r="AQ3839" t="str">
        <f>_xlfn.CONCAT('Sample Select backend'!$I$10,ROW(AQ3839))</f>
        <v>R3839</v>
      </c>
      <c r="AR3839" t="str">
        <f>_xlfn.CONCAT('Sample Select backend'!$M$4,ROW(AR3839))</f>
        <v>AK3839</v>
      </c>
      <c r="AS3839" t="str">
        <f t="shared" si="1337"/>
        <v>United States</v>
      </c>
      <c r="AT3839" s="9">
        <f t="shared" si="1338"/>
        <v>14</v>
      </c>
      <c r="AU3839">
        <f t="shared" si="1339"/>
        <v>0</v>
      </c>
      <c r="AV3839" s="9">
        <v>0</v>
      </c>
    </row>
    <row r="3840" spans="1:48" x14ac:dyDescent="0.35">
      <c r="A3840" s="24" t="s">
        <v>187</v>
      </c>
      <c r="B3840" s="24">
        <v>1</v>
      </c>
      <c r="C3840" s="24">
        <v>12</v>
      </c>
      <c r="D3840" s="24" t="s">
        <v>4552</v>
      </c>
      <c r="E3840" s="24"/>
      <c r="O3840" t="s">
        <v>2806</v>
      </c>
      <c r="P3840" t="s">
        <v>2808</v>
      </c>
      <c r="Q3840" t="s">
        <v>2813</v>
      </c>
      <c r="R3840">
        <v>1</v>
      </c>
      <c r="S3840" t="s">
        <v>202</v>
      </c>
      <c r="T3840" t="s">
        <v>202</v>
      </c>
      <c r="U3840" t="s">
        <v>202</v>
      </c>
      <c r="V3840">
        <v>-1</v>
      </c>
      <c r="W3840">
        <v>-1</v>
      </c>
      <c r="X3840">
        <v>-1</v>
      </c>
      <c r="Y3840">
        <v>-1</v>
      </c>
      <c r="Z3840">
        <v>-1</v>
      </c>
      <c r="AA3840">
        <v>-1</v>
      </c>
      <c r="AB3840">
        <v>-1</v>
      </c>
      <c r="AC3840">
        <v>-1</v>
      </c>
      <c r="AD3840">
        <v>-1</v>
      </c>
      <c r="AE3840" s="4" t="s">
        <v>2828</v>
      </c>
      <c r="AF3840" s="9" t="s">
        <v>2829</v>
      </c>
      <c r="AG3840">
        <v>0</v>
      </c>
      <c r="AH3840">
        <v>0</v>
      </c>
      <c r="AI3840">
        <v>0</v>
      </c>
      <c r="AJ3840">
        <v>1</v>
      </c>
      <c r="AK3840" s="9" t="s">
        <v>2840</v>
      </c>
      <c r="AL3840">
        <f t="shared" si="1336"/>
        <v>0</v>
      </c>
      <c r="AM3840">
        <f>IF(AND(INDIRECT(AN3840)='Sample Select backend'!$C$2,INDIRECT(AO3840)=1,INDIRECT(AP3840)='Sample Select backend'!$F$2,INDIRECT(AQ3840)=1,INDIRECT(AR3840)='Sample Select backend'!$M$2),1,0)</f>
        <v>1</v>
      </c>
      <c r="AN3840" t="str">
        <f>_xlfn.CONCAT('Sample Select backend'!$C$4,ROW(AN3840))</f>
        <v>AE3840</v>
      </c>
      <c r="AO3840" s="9" t="str">
        <f>_xlfn.CONCAT('Sample Select backend'!$J$2,ROW(AO3840))</f>
        <v>AJ3840</v>
      </c>
      <c r="AP3840" t="str">
        <f>_xlfn.CONCAT('Sample Select backend'!$F$4,ROW(AP3840))</f>
        <v>AF3840</v>
      </c>
      <c r="AQ3840" t="str">
        <f>_xlfn.CONCAT('Sample Select backend'!$I$10,ROW(AQ3840))</f>
        <v>R3840</v>
      </c>
      <c r="AR3840" t="str">
        <f>_xlfn.CONCAT('Sample Select backend'!$M$4,ROW(AR3840))</f>
        <v>AK3840</v>
      </c>
      <c r="AS3840" t="str">
        <f t="shared" si="1337"/>
        <v>United States</v>
      </c>
      <c r="AT3840" s="9">
        <f t="shared" si="1338"/>
        <v>12</v>
      </c>
      <c r="AU3840">
        <f t="shared" si="1339"/>
        <v>0</v>
      </c>
      <c r="AV3840" s="9">
        <v>0</v>
      </c>
    </row>
    <row r="3841" spans="1:48" x14ac:dyDescent="0.35">
      <c r="A3841" s="24" t="s">
        <v>187</v>
      </c>
      <c r="B3841" s="24">
        <v>1</v>
      </c>
      <c r="C3841" s="24">
        <v>11</v>
      </c>
      <c r="D3841" s="24" t="s">
        <v>4553</v>
      </c>
      <c r="E3841" s="24"/>
      <c r="O3841" t="s">
        <v>2806</v>
      </c>
      <c r="P3841" t="s">
        <v>2808</v>
      </c>
      <c r="Q3841" t="s">
        <v>2813</v>
      </c>
      <c r="R3841">
        <v>1</v>
      </c>
      <c r="S3841" t="s">
        <v>202</v>
      </c>
      <c r="T3841" t="s">
        <v>202</v>
      </c>
      <c r="U3841" t="s">
        <v>202</v>
      </c>
      <c r="V3841">
        <v>-1</v>
      </c>
      <c r="W3841">
        <v>-1</v>
      </c>
      <c r="X3841">
        <v>-1</v>
      </c>
      <c r="Y3841">
        <v>-1</v>
      </c>
      <c r="Z3841">
        <v>-1</v>
      </c>
      <c r="AA3841">
        <v>-1</v>
      </c>
      <c r="AB3841">
        <v>-1</v>
      </c>
      <c r="AC3841">
        <v>-1</v>
      </c>
      <c r="AD3841">
        <v>-1</v>
      </c>
      <c r="AE3841" s="4" t="s">
        <v>2828</v>
      </c>
      <c r="AF3841" s="9" t="s">
        <v>2829</v>
      </c>
      <c r="AG3841">
        <v>0</v>
      </c>
      <c r="AH3841">
        <v>0</v>
      </c>
      <c r="AI3841">
        <v>0</v>
      </c>
      <c r="AJ3841">
        <v>1</v>
      </c>
      <c r="AK3841" s="9" t="s">
        <v>2840</v>
      </c>
      <c r="AL3841">
        <f t="shared" si="1336"/>
        <v>0</v>
      </c>
      <c r="AM3841">
        <f>IF(AND(INDIRECT(AN3841)='Sample Select backend'!$C$2,INDIRECT(AO3841)=1,INDIRECT(AP3841)='Sample Select backend'!$F$2,INDIRECT(AQ3841)=1,INDIRECT(AR3841)='Sample Select backend'!$M$2),1,0)</f>
        <v>1</v>
      </c>
      <c r="AN3841" t="str">
        <f>_xlfn.CONCAT('Sample Select backend'!$C$4,ROW(AN3841))</f>
        <v>AE3841</v>
      </c>
      <c r="AO3841" s="9" t="str">
        <f>_xlfn.CONCAT('Sample Select backend'!$J$2,ROW(AO3841))</f>
        <v>AJ3841</v>
      </c>
      <c r="AP3841" t="str">
        <f>_xlfn.CONCAT('Sample Select backend'!$F$4,ROW(AP3841))</f>
        <v>AF3841</v>
      </c>
      <c r="AQ3841" t="str">
        <f>_xlfn.CONCAT('Sample Select backend'!$I$10,ROW(AQ3841))</f>
        <v>R3841</v>
      </c>
      <c r="AR3841" t="str">
        <f>_xlfn.CONCAT('Sample Select backend'!$M$4,ROW(AR3841))</f>
        <v>AK3841</v>
      </c>
      <c r="AS3841" t="str">
        <f t="shared" si="1337"/>
        <v>United States</v>
      </c>
      <c r="AT3841" s="9">
        <f t="shared" si="1338"/>
        <v>11</v>
      </c>
      <c r="AU3841">
        <f t="shared" si="1339"/>
        <v>0</v>
      </c>
      <c r="AV3841" s="9">
        <v>0</v>
      </c>
    </row>
    <row r="3842" spans="1:48" x14ac:dyDescent="0.35">
      <c r="A3842" s="24" t="s">
        <v>187</v>
      </c>
      <c r="B3842" s="24">
        <v>1</v>
      </c>
      <c r="C3842" s="24">
        <v>4</v>
      </c>
      <c r="D3842" s="24" t="s">
        <v>4554</v>
      </c>
      <c r="E3842" s="24"/>
      <c r="O3842" t="s">
        <v>2806</v>
      </c>
      <c r="P3842" t="s">
        <v>2808</v>
      </c>
      <c r="Q3842" t="s">
        <v>2813</v>
      </c>
      <c r="R3842">
        <v>1</v>
      </c>
      <c r="S3842" t="s">
        <v>202</v>
      </c>
      <c r="T3842" t="s">
        <v>202</v>
      </c>
      <c r="U3842" t="s">
        <v>202</v>
      </c>
      <c r="V3842">
        <v>-1</v>
      </c>
      <c r="W3842">
        <v>-1</v>
      </c>
      <c r="X3842">
        <v>-1</v>
      </c>
      <c r="Y3842">
        <v>-1</v>
      </c>
      <c r="Z3842">
        <v>-1</v>
      </c>
      <c r="AA3842">
        <v>-1</v>
      </c>
      <c r="AB3842">
        <v>-1</v>
      </c>
      <c r="AC3842">
        <v>-1</v>
      </c>
      <c r="AD3842">
        <v>-1</v>
      </c>
      <c r="AE3842" s="4" t="s">
        <v>2828</v>
      </c>
      <c r="AF3842" s="9" t="s">
        <v>2829</v>
      </c>
      <c r="AG3842">
        <v>0</v>
      </c>
      <c r="AH3842">
        <v>0</v>
      </c>
      <c r="AI3842">
        <v>0</v>
      </c>
      <c r="AJ3842">
        <v>1</v>
      </c>
      <c r="AK3842" s="9" t="s">
        <v>2840</v>
      </c>
      <c r="AL3842">
        <f t="shared" ref="AL3842:AL3905" si="1349">IF(OR(B3842="other",B3842="international",B3842="Transfers",B3842="expenditure"),1,0)</f>
        <v>0</v>
      </c>
      <c r="AM3842">
        <f>IF(AND(INDIRECT(AN3842)='Sample Select backend'!$C$2,INDIRECT(AO3842)=1,INDIRECT(AP3842)='Sample Select backend'!$F$2,INDIRECT(AQ3842)=1,INDIRECT(AR3842)='Sample Select backend'!$M$2),1,0)</f>
        <v>1</v>
      </c>
      <c r="AN3842" t="str">
        <f>_xlfn.CONCAT('Sample Select backend'!$C$4,ROW(AN3842))</f>
        <v>AE3842</v>
      </c>
      <c r="AO3842" s="9" t="str">
        <f>_xlfn.CONCAT('Sample Select backend'!$J$2,ROW(AO3842))</f>
        <v>AJ3842</v>
      </c>
      <c r="AP3842" t="str">
        <f>_xlfn.CONCAT('Sample Select backend'!$F$4,ROW(AP3842))</f>
        <v>AF3842</v>
      </c>
      <c r="AQ3842" t="str">
        <f>_xlfn.CONCAT('Sample Select backend'!$I$10,ROW(AQ3842))</f>
        <v>R3842</v>
      </c>
      <c r="AR3842" t="str">
        <f>_xlfn.CONCAT('Sample Select backend'!$M$4,ROW(AR3842))</f>
        <v>AK3842</v>
      </c>
      <c r="AS3842" t="str">
        <f t="shared" ref="AS3842:AS3905" si="1350">A3842</f>
        <v>United States</v>
      </c>
      <c r="AT3842" s="9">
        <f t="shared" ref="AT3842:AT3905" si="1351">IF(ISNUMBER(C3842),C3842,IF(OR(C3842="general",C3842="23;general"),"General",IF(OR(C3842="exemption",C3842="other (exemption)"),"Tax exemption/waiver/suspension","Other")))</f>
        <v>4</v>
      </c>
      <c r="AU3842">
        <f t="shared" ref="AU3842:AU3905" si="1352">IF(A3842&lt;&gt;A3841,1,0)</f>
        <v>0</v>
      </c>
      <c r="AV3842" s="9">
        <v>1</v>
      </c>
    </row>
    <row r="3843" spans="1:48" x14ac:dyDescent="0.35">
      <c r="A3843" s="24" t="s">
        <v>187</v>
      </c>
      <c r="B3843" s="24">
        <v>3</v>
      </c>
      <c r="C3843" s="24" t="s">
        <v>201</v>
      </c>
      <c r="D3843" s="24" t="s">
        <v>4555</v>
      </c>
      <c r="E3843" s="24"/>
      <c r="O3843" t="s">
        <v>2806</v>
      </c>
      <c r="P3843" t="s">
        <v>2808</v>
      </c>
      <c r="Q3843" t="s">
        <v>2813</v>
      </c>
      <c r="R3843">
        <v>1</v>
      </c>
      <c r="S3843" t="s">
        <v>202</v>
      </c>
      <c r="T3843" t="s">
        <v>202</v>
      </c>
      <c r="U3843" t="s">
        <v>202</v>
      </c>
      <c r="V3843">
        <v>-1</v>
      </c>
      <c r="W3843">
        <v>-1</v>
      </c>
      <c r="X3843">
        <v>-1</v>
      </c>
      <c r="Y3843">
        <v>-1</v>
      </c>
      <c r="Z3843">
        <v>-1</v>
      </c>
      <c r="AA3843">
        <v>-1</v>
      </c>
      <c r="AB3843">
        <v>-1</v>
      </c>
      <c r="AC3843">
        <v>-1</v>
      </c>
      <c r="AD3843">
        <v>-1</v>
      </c>
      <c r="AE3843" s="4" t="s">
        <v>2828</v>
      </c>
      <c r="AF3843" s="9" t="s">
        <v>2829</v>
      </c>
      <c r="AG3843">
        <v>0</v>
      </c>
      <c r="AH3843">
        <v>0</v>
      </c>
      <c r="AI3843">
        <v>0</v>
      </c>
      <c r="AJ3843">
        <v>1</v>
      </c>
      <c r="AK3843" s="9" t="s">
        <v>2840</v>
      </c>
      <c r="AL3843">
        <f t="shared" si="1349"/>
        <v>0</v>
      </c>
      <c r="AM3843">
        <f>IF(AND(INDIRECT(AN3843)='Sample Select backend'!$C$2,INDIRECT(AO3843)=1,INDIRECT(AP3843)='Sample Select backend'!$F$2,INDIRECT(AQ3843)=1,INDIRECT(AR3843)='Sample Select backend'!$M$2),1,0)</f>
        <v>1</v>
      </c>
      <c r="AN3843" t="str">
        <f>_xlfn.CONCAT('Sample Select backend'!$C$4,ROW(AN3843))</f>
        <v>AE3843</v>
      </c>
      <c r="AO3843" s="9" t="str">
        <f>_xlfn.CONCAT('Sample Select backend'!$J$2,ROW(AO3843))</f>
        <v>AJ3843</v>
      </c>
      <c r="AP3843" t="str">
        <f>_xlfn.CONCAT('Sample Select backend'!$F$4,ROW(AP3843))</f>
        <v>AF3843</v>
      </c>
      <c r="AQ3843" t="str">
        <f>_xlfn.CONCAT('Sample Select backend'!$I$10,ROW(AQ3843))</f>
        <v>R3843</v>
      </c>
      <c r="AR3843" t="str">
        <f>_xlfn.CONCAT('Sample Select backend'!$M$4,ROW(AR3843))</f>
        <v>AK3843</v>
      </c>
      <c r="AS3843" t="str">
        <f t="shared" si="1350"/>
        <v>United States</v>
      </c>
      <c r="AT3843" s="9" t="str">
        <f t="shared" si="1351"/>
        <v>Other</v>
      </c>
      <c r="AU3843">
        <f t="shared" si="1352"/>
        <v>0</v>
      </c>
      <c r="AV3843" s="9">
        <v>1</v>
      </c>
    </row>
    <row r="3844" spans="1:48" x14ac:dyDescent="0.35">
      <c r="A3844" t="s">
        <v>186</v>
      </c>
      <c r="B3844">
        <v>1</v>
      </c>
      <c r="C3844">
        <v>7</v>
      </c>
      <c r="D3844" t="s">
        <v>2421</v>
      </c>
      <c r="E3844">
        <v>2</v>
      </c>
      <c r="F3844">
        <v>2</v>
      </c>
      <c r="G3844">
        <v>-2</v>
      </c>
      <c r="H3844">
        <v>-1</v>
      </c>
      <c r="I3844">
        <v>-2</v>
      </c>
      <c r="J3844">
        <v>2</v>
      </c>
      <c r="K3844">
        <v>2</v>
      </c>
      <c r="L3844">
        <v>2</v>
      </c>
      <c r="M3844">
        <v>1</v>
      </c>
      <c r="N3844" t="s">
        <v>2785</v>
      </c>
      <c r="O3844" t="s">
        <v>2801</v>
      </c>
      <c r="P3844" t="s">
        <v>2810</v>
      </c>
      <c r="Q3844" t="s">
        <v>2813</v>
      </c>
      <c r="R3844">
        <v>0</v>
      </c>
      <c r="S3844">
        <v>-5.81</v>
      </c>
      <c r="T3844">
        <v>-2.92</v>
      </c>
      <c r="U3844">
        <v>66.3</v>
      </c>
      <c r="V3844">
        <f t="shared" ref="V3844:V3856" si="1353">IF(E3844&gt;0,1,IF(E3844&lt;0,0,-1))</f>
        <v>1</v>
      </c>
      <c r="W3844">
        <f t="shared" ref="W3844:W3856" si="1354">IF(F3844&gt;0,1,IF(F3844&lt;0,0,-1))</f>
        <v>1</v>
      </c>
      <c r="X3844">
        <f t="shared" ref="X3844:X3856" si="1355">IF(G3844&gt;0,1,IF(G3844&lt;0,0,-1))</f>
        <v>0</v>
      </c>
      <c r="Y3844">
        <f t="shared" ref="Y3844:Y3856" si="1356">IF(H3844&gt;0,1,IF(H3844&lt;0,0,-1))</f>
        <v>0</v>
      </c>
      <c r="Z3844">
        <f t="shared" ref="Z3844:Z3856" si="1357">IF(I3844&gt;0,1,IF(I3844&lt;0,0,-1))</f>
        <v>0</v>
      </c>
      <c r="AA3844">
        <f t="shared" ref="AA3844:AA3856" si="1358">IF(J3844&gt;0,1,IF(J3844&lt;0,0,-1))</f>
        <v>1</v>
      </c>
      <c r="AB3844">
        <f t="shared" ref="AB3844:AB3856" si="1359">IF(K3844&gt;0,1,IF(K3844&lt;0,0,-1))</f>
        <v>1</v>
      </c>
      <c r="AC3844">
        <f t="shared" ref="AC3844:AC3856" si="1360">IF(L3844&gt;0,1,IF(L3844&lt;0,0,-1))</f>
        <v>1</v>
      </c>
      <c r="AD3844">
        <f t="shared" ref="AD3844:AD3856" si="1361">IF(M3844&gt;0,1,IF(M3844&lt;0,0,-1))</f>
        <v>1</v>
      </c>
      <c r="AE3844" s="4" t="s">
        <v>2828</v>
      </c>
      <c r="AF3844" s="9" t="s">
        <v>2829</v>
      </c>
      <c r="AG3844">
        <v>0</v>
      </c>
      <c r="AH3844">
        <v>1</v>
      </c>
      <c r="AI3844">
        <v>0</v>
      </c>
      <c r="AJ3844">
        <v>1</v>
      </c>
      <c r="AK3844" s="9" t="s">
        <v>2840</v>
      </c>
      <c r="AL3844">
        <f t="shared" si="1349"/>
        <v>0</v>
      </c>
      <c r="AM3844">
        <f>IF(AND(INDIRECT(AN3844)='Sample Select backend'!$C$2,INDIRECT(AO3844)=1,INDIRECT(AP3844)='Sample Select backend'!$F$2,INDIRECT(AQ3844)=1,INDIRECT(AR3844)='Sample Select backend'!$M$2),1,0)</f>
        <v>0</v>
      </c>
      <c r="AN3844" t="str">
        <f>_xlfn.CONCAT('Sample Select backend'!$C$4,ROW(AN3844))</f>
        <v>AE3844</v>
      </c>
      <c r="AO3844" s="9" t="str">
        <f>_xlfn.CONCAT('Sample Select backend'!$J$2,ROW(AO3844))</f>
        <v>AJ3844</v>
      </c>
      <c r="AP3844" t="str">
        <f>_xlfn.CONCAT('Sample Select backend'!$F$4,ROW(AP3844))</f>
        <v>AF3844</v>
      </c>
      <c r="AQ3844" t="str">
        <f>_xlfn.CONCAT('Sample Select backend'!$I$10,ROW(AQ3844))</f>
        <v>R3844</v>
      </c>
      <c r="AR3844" t="str">
        <f>_xlfn.CONCAT('Sample Select backend'!$M$4,ROW(AR3844))</f>
        <v>AK3844</v>
      </c>
      <c r="AS3844" t="str">
        <f t="shared" si="1350"/>
        <v>Uruguay</v>
      </c>
      <c r="AT3844" s="9">
        <f t="shared" si="1351"/>
        <v>7</v>
      </c>
      <c r="AU3844">
        <f t="shared" si="1352"/>
        <v>1</v>
      </c>
      <c r="AV3844" s="9">
        <v>1</v>
      </c>
    </row>
    <row r="3845" spans="1:48" x14ac:dyDescent="0.35">
      <c r="A3845" t="s">
        <v>186</v>
      </c>
      <c r="B3845">
        <v>2</v>
      </c>
      <c r="C3845">
        <v>14</v>
      </c>
      <c r="D3845" t="s">
        <v>2431</v>
      </c>
      <c r="E3845">
        <v>-1</v>
      </c>
      <c r="F3845">
        <v>2</v>
      </c>
      <c r="G3845">
        <v>2</v>
      </c>
      <c r="H3845">
        <v>2</v>
      </c>
      <c r="I3845">
        <v>2</v>
      </c>
      <c r="J3845">
        <v>2</v>
      </c>
      <c r="K3845">
        <v>1</v>
      </c>
      <c r="L3845">
        <v>2</v>
      </c>
      <c r="M3845">
        <v>1</v>
      </c>
      <c r="N3845" t="s">
        <v>2785</v>
      </c>
      <c r="O3845" t="s">
        <v>2801</v>
      </c>
      <c r="P3845" t="s">
        <v>2810</v>
      </c>
      <c r="Q3845" t="s">
        <v>2813</v>
      </c>
      <c r="R3845">
        <v>0</v>
      </c>
      <c r="S3845">
        <v>-5.81</v>
      </c>
      <c r="T3845">
        <v>-2.92</v>
      </c>
      <c r="U3845">
        <v>66.3</v>
      </c>
      <c r="V3845">
        <f t="shared" si="1353"/>
        <v>0</v>
      </c>
      <c r="W3845">
        <f t="shared" si="1354"/>
        <v>1</v>
      </c>
      <c r="X3845">
        <f t="shared" si="1355"/>
        <v>1</v>
      </c>
      <c r="Y3845">
        <f t="shared" si="1356"/>
        <v>1</v>
      </c>
      <c r="Z3845">
        <f t="shared" si="1357"/>
        <v>1</v>
      </c>
      <c r="AA3845">
        <f t="shared" si="1358"/>
        <v>1</v>
      </c>
      <c r="AB3845">
        <f t="shared" si="1359"/>
        <v>1</v>
      </c>
      <c r="AC3845">
        <f t="shared" si="1360"/>
        <v>1</v>
      </c>
      <c r="AD3845">
        <f t="shared" si="1361"/>
        <v>1</v>
      </c>
      <c r="AE3845" s="4" t="s">
        <v>2828</v>
      </c>
      <c r="AF3845" s="9" t="s">
        <v>2829</v>
      </c>
      <c r="AG3845">
        <v>0</v>
      </c>
      <c r="AH3845">
        <v>1</v>
      </c>
      <c r="AI3845">
        <v>0</v>
      </c>
      <c r="AJ3845">
        <v>1</v>
      </c>
      <c r="AK3845" s="9" t="s">
        <v>2840</v>
      </c>
      <c r="AL3845">
        <f t="shared" si="1349"/>
        <v>0</v>
      </c>
      <c r="AM3845">
        <f>IF(AND(INDIRECT(AN3845)='Sample Select backend'!$C$2,INDIRECT(AO3845)=1,INDIRECT(AP3845)='Sample Select backend'!$F$2,INDIRECT(AQ3845)=1,INDIRECT(AR3845)='Sample Select backend'!$M$2),1,0)</f>
        <v>0</v>
      </c>
      <c r="AN3845" t="str">
        <f>_xlfn.CONCAT('Sample Select backend'!$C$4,ROW(AN3845))</f>
        <v>AE3845</v>
      </c>
      <c r="AO3845" s="9" t="str">
        <f>_xlfn.CONCAT('Sample Select backend'!$J$2,ROW(AO3845))</f>
        <v>AJ3845</v>
      </c>
      <c r="AP3845" t="str">
        <f>_xlfn.CONCAT('Sample Select backend'!$F$4,ROW(AP3845))</f>
        <v>AF3845</v>
      </c>
      <c r="AQ3845" t="str">
        <f>_xlfn.CONCAT('Sample Select backend'!$I$10,ROW(AQ3845))</f>
        <v>R3845</v>
      </c>
      <c r="AR3845" t="str">
        <f>_xlfn.CONCAT('Sample Select backend'!$M$4,ROW(AR3845))</f>
        <v>AK3845</v>
      </c>
      <c r="AS3845" t="str">
        <f t="shared" si="1350"/>
        <v>Uruguay</v>
      </c>
      <c r="AT3845" s="9">
        <f t="shared" si="1351"/>
        <v>14</v>
      </c>
      <c r="AU3845">
        <f t="shared" si="1352"/>
        <v>0</v>
      </c>
      <c r="AV3845" s="9">
        <v>1</v>
      </c>
    </row>
    <row r="3846" spans="1:48" x14ac:dyDescent="0.35">
      <c r="A3846" t="s">
        <v>186</v>
      </c>
      <c r="B3846">
        <v>3</v>
      </c>
      <c r="C3846" t="s">
        <v>206</v>
      </c>
      <c r="D3846" t="s">
        <v>2424</v>
      </c>
      <c r="E3846">
        <v>2</v>
      </c>
      <c r="F3846">
        <v>2</v>
      </c>
      <c r="G3846">
        <v>-2</v>
      </c>
      <c r="H3846">
        <v>-1</v>
      </c>
      <c r="I3846">
        <v>-2</v>
      </c>
      <c r="K3846">
        <v>-2</v>
      </c>
      <c r="M3846">
        <v>1</v>
      </c>
      <c r="N3846" t="s">
        <v>2785</v>
      </c>
      <c r="O3846" t="s">
        <v>2801</v>
      </c>
      <c r="P3846" t="s">
        <v>2810</v>
      </c>
      <c r="Q3846" t="s">
        <v>2813</v>
      </c>
      <c r="R3846">
        <v>0</v>
      </c>
      <c r="S3846">
        <v>-5.81</v>
      </c>
      <c r="T3846">
        <v>-2.92</v>
      </c>
      <c r="U3846">
        <v>66.3</v>
      </c>
      <c r="V3846">
        <f t="shared" si="1353"/>
        <v>1</v>
      </c>
      <c r="W3846">
        <f t="shared" si="1354"/>
        <v>1</v>
      </c>
      <c r="X3846">
        <f t="shared" si="1355"/>
        <v>0</v>
      </c>
      <c r="Y3846">
        <f t="shared" si="1356"/>
        <v>0</v>
      </c>
      <c r="Z3846">
        <f t="shared" si="1357"/>
        <v>0</v>
      </c>
      <c r="AA3846">
        <f t="shared" si="1358"/>
        <v>-1</v>
      </c>
      <c r="AB3846">
        <f t="shared" si="1359"/>
        <v>0</v>
      </c>
      <c r="AC3846">
        <f t="shared" si="1360"/>
        <v>-1</v>
      </c>
      <c r="AD3846">
        <f t="shared" si="1361"/>
        <v>1</v>
      </c>
      <c r="AE3846" s="4" t="s">
        <v>2828</v>
      </c>
      <c r="AF3846" s="9" t="s">
        <v>2829</v>
      </c>
      <c r="AG3846">
        <v>0</v>
      </c>
      <c r="AH3846">
        <v>1</v>
      </c>
      <c r="AI3846">
        <v>0</v>
      </c>
      <c r="AJ3846">
        <v>1</v>
      </c>
      <c r="AK3846" s="9" t="s">
        <v>2840</v>
      </c>
      <c r="AL3846">
        <f t="shared" si="1349"/>
        <v>0</v>
      </c>
      <c r="AM3846">
        <f>IF(AND(INDIRECT(AN3846)='Sample Select backend'!$C$2,INDIRECT(AO3846)=1,INDIRECT(AP3846)='Sample Select backend'!$F$2,INDIRECT(AQ3846)=1,INDIRECT(AR3846)='Sample Select backend'!$M$2),1,0)</f>
        <v>0</v>
      </c>
      <c r="AN3846" t="str">
        <f>_xlfn.CONCAT('Sample Select backend'!$C$4,ROW(AN3846))</f>
        <v>AE3846</v>
      </c>
      <c r="AO3846" s="9" t="str">
        <f>_xlfn.CONCAT('Sample Select backend'!$J$2,ROW(AO3846))</f>
        <v>AJ3846</v>
      </c>
      <c r="AP3846" t="str">
        <f>_xlfn.CONCAT('Sample Select backend'!$F$4,ROW(AP3846))</f>
        <v>AF3846</v>
      </c>
      <c r="AQ3846" t="str">
        <f>_xlfn.CONCAT('Sample Select backend'!$I$10,ROW(AQ3846))</f>
        <v>R3846</v>
      </c>
      <c r="AR3846" t="str">
        <f>_xlfn.CONCAT('Sample Select backend'!$M$4,ROW(AR3846))</f>
        <v>AK3846</v>
      </c>
      <c r="AS3846" t="str">
        <f t="shared" si="1350"/>
        <v>Uruguay</v>
      </c>
      <c r="AT3846" s="9" t="str">
        <f t="shared" si="1351"/>
        <v>Tax exemption/waiver/suspension</v>
      </c>
      <c r="AU3846">
        <f t="shared" si="1352"/>
        <v>0</v>
      </c>
      <c r="AV3846" s="9">
        <v>1</v>
      </c>
    </row>
    <row r="3847" spans="1:48" x14ac:dyDescent="0.35">
      <c r="A3847" t="s">
        <v>186</v>
      </c>
      <c r="B3847">
        <v>6</v>
      </c>
      <c r="C3847">
        <v>26</v>
      </c>
      <c r="D3847" t="s">
        <v>2422</v>
      </c>
      <c r="E3847">
        <v>2</v>
      </c>
      <c r="F3847">
        <v>2</v>
      </c>
      <c r="G3847">
        <v>-2</v>
      </c>
      <c r="H3847">
        <v>-1</v>
      </c>
      <c r="I3847">
        <v>-2</v>
      </c>
      <c r="J3847">
        <v>-2</v>
      </c>
      <c r="K3847">
        <v>1</v>
      </c>
      <c r="L3847">
        <v>-2</v>
      </c>
      <c r="M3847">
        <v>1</v>
      </c>
      <c r="N3847" t="s">
        <v>2785</v>
      </c>
      <c r="O3847" t="s">
        <v>2801</v>
      </c>
      <c r="P3847" t="s">
        <v>2810</v>
      </c>
      <c r="Q3847" t="s">
        <v>2813</v>
      </c>
      <c r="R3847">
        <v>0</v>
      </c>
      <c r="S3847">
        <v>-5.81</v>
      </c>
      <c r="T3847">
        <v>-2.92</v>
      </c>
      <c r="U3847">
        <v>66.3</v>
      </c>
      <c r="V3847">
        <f t="shared" si="1353"/>
        <v>1</v>
      </c>
      <c r="W3847">
        <f t="shared" si="1354"/>
        <v>1</v>
      </c>
      <c r="X3847">
        <f t="shared" si="1355"/>
        <v>0</v>
      </c>
      <c r="Y3847">
        <f t="shared" si="1356"/>
        <v>0</v>
      </c>
      <c r="Z3847">
        <f t="shared" si="1357"/>
        <v>0</v>
      </c>
      <c r="AA3847">
        <f t="shared" si="1358"/>
        <v>0</v>
      </c>
      <c r="AB3847">
        <f t="shared" si="1359"/>
        <v>1</v>
      </c>
      <c r="AC3847">
        <f t="shared" si="1360"/>
        <v>0</v>
      </c>
      <c r="AD3847">
        <f t="shared" si="1361"/>
        <v>1</v>
      </c>
      <c r="AE3847" s="4" t="s">
        <v>2828</v>
      </c>
      <c r="AF3847" s="9" t="s">
        <v>2829</v>
      </c>
      <c r="AG3847">
        <v>0</v>
      </c>
      <c r="AH3847">
        <v>1</v>
      </c>
      <c r="AI3847">
        <v>0</v>
      </c>
      <c r="AJ3847">
        <v>1</v>
      </c>
      <c r="AK3847" s="9" t="s">
        <v>2840</v>
      </c>
      <c r="AL3847">
        <f t="shared" si="1349"/>
        <v>0</v>
      </c>
      <c r="AM3847">
        <f>IF(AND(INDIRECT(AN3847)='Sample Select backend'!$C$2,INDIRECT(AO3847)=1,INDIRECT(AP3847)='Sample Select backend'!$F$2,INDIRECT(AQ3847)=1,INDIRECT(AR3847)='Sample Select backend'!$M$2),1,0)</f>
        <v>0</v>
      </c>
      <c r="AN3847" t="str">
        <f>_xlfn.CONCAT('Sample Select backend'!$C$4,ROW(AN3847))</f>
        <v>AE3847</v>
      </c>
      <c r="AO3847" s="9" t="str">
        <f>_xlfn.CONCAT('Sample Select backend'!$J$2,ROW(AO3847))</f>
        <v>AJ3847</v>
      </c>
      <c r="AP3847" t="str">
        <f>_xlfn.CONCAT('Sample Select backend'!$F$4,ROW(AP3847))</f>
        <v>AF3847</v>
      </c>
      <c r="AQ3847" t="str">
        <f>_xlfn.CONCAT('Sample Select backend'!$I$10,ROW(AQ3847))</f>
        <v>R3847</v>
      </c>
      <c r="AR3847" t="str">
        <f>_xlfn.CONCAT('Sample Select backend'!$M$4,ROW(AR3847))</f>
        <v>AK3847</v>
      </c>
      <c r="AS3847" t="str">
        <f t="shared" si="1350"/>
        <v>Uruguay</v>
      </c>
      <c r="AT3847" s="9">
        <f t="shared" si="1351"/>
        <v>26</v>
      </c>
      <c r="AU3847">
        <f t="shared" si="1352"/>
        <v>0</v>
      </c>
      <c r="AV3847" s="9">
        <v>1</v>
      </c>
    </row>
    <row r="3848" spans="1:48" x14ac:dyDescent="0.35">
      <c r="A3848" t="s">
        <v>186</v>
      </c>
      <c r="B3848">
        <v>1</v>
      </c>
      <c r="C3848">
        <v>6</v>
      </c>
      <c r="D3848" t="s">
        <v>2423</v>
      </c>
      <c r="E3848">
        <v>-2</v>
      </c>
      <c r="F3848">
        <v>2</v>
      </c>
      <c r="G3848">
        <v>2</v>
      </c>
      <c r="H3848">
        <v>2</v>
      </c>
      <c r="I3848">
        <v>2</v>
      </c>
      <c r="J3848">
        <v>2</v>
      </c>
      <c r="K3848">
        <v>1</v>
      </c>
      <c r="L3848">
        <v>2</v>
      </c>
      <c r="M3848">
        <v>1</v>
      </c>
      <c r="N3848" t="s">
        <v>2785</v>
      </c>
      <c r="O3848" t="s">
        <v>2801</v>
      </c>
      <c r="P3848" t="s">
        <v>2810</v>
      </c>
      <c r="Q3848" t="s">
        <v>2813</v>
      </c>
      <c r="R3848">
        <v>0</v>
      </c>
      <c r="S3848">
        <v>-5.81</v>
      </c>
      <c r="T3848">
        <v>-2.92</v>
      </c>
      <c r="U3848">
        <v>66.3</v>
      </c>
      <c r="V3848">
        <f t="shared" si="1353"/>
        <v>0</v>
      </c>
      <c r="W3848">
        <f t="shared" si="1354"/>
        <v>1</v>
      </c>
      <c r="X3848">
        <f t="shared" si="1355"/>
        <v>1</v>
      </c>
      <c r="Y3848">
        <f t="shared" si="1356"/>
        <v>1</v>
      </c>
      <c r="Z3848">
        <f t="shared" si="1357"/>
        <v>1</v>
      </c>
      <c r="AA3848">
        <f t="shared" si="1358"/>
        <v>1</v>
      </c>
      <c r="AB3848">
        <f t="shared" si="1359"/>
        <v>1</v>
      </c>
      <c r="AC3848">
        <f t="shared" si="1360"/>
        <v>1</v>
      </c>
      <c r="AD3848">
        <f t="shared" si="1361"/>
        <v>1</v>
      </c>
      <c r="AE3848" s="4" t="s">
        <v>2828</v>
      </c>
      <c r="AF3848" s="9" t="s">
        <v>2829</v>
      </c>
      <c r="AG3848">
        <v>0</v>
      </c>
      <c r="AH3848">
        <v>1</v>
      </c>
      <c r="AI3848">
        <v>0</v>
      </c>
      <c r="AJ3848">
        <v>1</v>
      </c>
      <c r="AK3848" s="9" t="s">
        <v>2840</v>
      </c>
      <c r="AL3848">
        <f t="shared" si="1349"/>
        <v>0</v>
      </c>
      <c r="AM3848">
        <f>IF(AND(INDIRECT(AN3848)='Sample Select backend'!$C$2,INDIRECT(AO3848)=1,INDIRECT(AP3848)='Sample Select backend'!$F$2,INDIRECT(AQ3848)=1,INDIRECT(AR3848)='Sample Select backend'!$M$2),1,0)</f>
        <v>0</v>
      </c>
      <c r="AN3848" t="str">
        <f>_xlfn.CONCAT('Sample Select backend'!$C$4,ROW(AN3848))</f>
        <v>AE3848</v>
      </c>
      <c r="AO3848" s="9" t="str">
        <f>_xlfn.CONCAT('Sample Select backend'!$J$2,ROW(AO3848))</f>
        <v>AJ3848</v>
      </c>
      <c r="AP3848" t="str">
        <f>_xlfn.CONCAT('Sample Select backend'!$F$4,ROW(AP3848))</f>
        <v>AF3848</v>
      </c>
      <c r="AQ3848" t="str">
        <f>_xlfn.CONCAT('Sample Select backend'!$I$10,ROW(AQ3848))</f>
        <v>R3848</v>
      </c>
      <c r="AR3848" t="str">
        <f>_xlfn.CONCAT('Sample Select backend'!$M$4,ROW(AR3848))</f>
        <v>AK3848</v>
      </c>
      <c r="AS3848" t="str">
        <f t="shared" si="1350"/>
        <v>Uruguay</v>
      </c>
      <c r="AT3848" s="9">
        <f t="shared" si="1351"/>
        <v>6</v>
      </c>
      <c r="AU3848">
        <f t="shared" si="1352"/>
        <v>0</v>
      </c>
      <c r="AV3848" s="9">
        <v>1</v>
      </c>
    </row>
    <row r="3849" spans="1:48" x14ac:dyDescent="0.35">
      <c r="A3849" t="s">
        <v>186</v>
      </c>
      <c r="B3849">
        <v>1</v>
      </c>
      <c r="C3849">
        <v>6</v>
      </c>
      <c r="D3849" t="s">
        <v>2430</v>
      </c>
      <c r="E3849">
        <v>2</v>
      </c>
      <c r="F3849">
        <v>2</v>
      </c>
      <c r="G3849">
        <v>2</v>
      </c>
      <c r="H3849">
        <v>2</v>
      </c>
      <c r="I3849">
        <v>2</v>
      </c>
      <c r="J3849">
        <v>2</v>
      </c>
      <c r="K3849">
        <v>1</v>
      </c>
      <c r="L3849">
        <v>2</v>
      </c>
      <c r="M3849">
        <v>1</v>
      </c>
      <c r="N3849" t="s">
        <v>2785</v>
      </c>
      <c r="O3849" t="s">
        <v>2801</v>
      </c>
      <c r="P3849" t="s">
        <v>2810</v>
      </c>
      <c r="Q3849" t="s">
        <v>2813</v>
      </c>
      <c r="R3849">
        <v>0</v>
      </c>
      <c r="S3849">
        <v>-5.81</v>
      </c>
      <c r="T3849">
        <v>-2.92</v>
      </c>
      <c r="U3849">
        <v>66.3</v>
      </c>
      <c r="V3849">
        <f t="shared" si="1353"/>
        <v>1</v>
      </c>
      <c r="W3849">
        <f t="shared" si="1354"/>
        <v>1</v>
      </c>
      <c r="X3849">
        <f t="shared" si="1355"/>
        <v>1</v>
      </c>
      <c r="Y3849">
        <f t="shared" si="1356"/>
        <v>1</v>
      </c>
      <c r="Z3849">
        <f t="shared" si="1357"/>
        <v>1</v>
      </c>
      <c r="AA3849">
        <f t="shared" si="1358"/>
        <v>1</v>
      </c>
      <c r="AB3849">
        <f t="shared" si="1359"/>
        <v>1</v>
      </c>
      <c r="AC3849">
        <f t="shared" si="1360"/>
        <v>1</v>
      </c>
      <c r="AD3849">
        <f t="shared" si="1361"/>
        <v>1</v>
      </c>
      <c r="AE3849" s="4" t="s">
        <v>2828</v>
      </c>
      <c r="AF3849" s="9" t="s">
        <v>2829</v>
      </c>
      <c r="AG3849">
        <v>0</v>
      </c>
      <c r="AH3849">
        <v>1</v>
      </c>
      <c r="AI3849">
        <v>0</v>
      </c>
      <c r="AJ3849">
        <v>1</v>
      </c>
      <c r="AK3849" s="9" t="s">
        <v>2840</v>
      </c>
      <c r="AL3849">
        <f t="shared" si="1349"/>
        <v>0</v>
      </c>
      <c r="AM3849">
        <f>IF(AND(INDIRECT(AN3849)='Sample Select backend'!$C$2,INDIRECT(AO3849)=1,INDIRECT(AP3849)='Sample Select backend'!$F$2,INDIRECT(AQ3849)=1,INDIRECT(AR3849)='Sample Select backend'!$M$2),1,0)</f>
        <v>0</v>
      </c>
      <c r="AN3849" t="str">
        <f>_xlfn.CONCAT('Sample Select backend'!$C$4,ROW(AN3849))</f>
        <v>AE3849</v>
      </c>
      <c r="AO3849" s="9" t="str">
        <f>_xlfn.CONCAT('Sample Select backend'!$J$2,ROW(AO3849))</f>
        <v>AJ3849</v>
      </c>
      <c r="AP3849" t="str">
        <f>_xlfn.CONCAT('Sample Select backend'!$F$4,ROW(AP3849))</f>
        <v>AF3849</v>
      </c>
      <c r="AQ3849" t="str">
        <f>_xlfn.CONCAT('Sample Select backend'!$I$10,ROW(AQ3849))</f>
        <v>R3849</v>
      </c>
      <c r="AR3849" t="str">
        <f>_xlfn.CONCAT('Sample Select backend'!$M$4,ROW(AR3849))</f>
        <v>AK3849</v>
      </c>
      <c r="AS3849" t="str">
        <f t="shared" si="1350"/>
        <v>Uruguay</v>
      </c>
      <c r="AT3849" s="9">
        <f t="shared" si="1351"/>
        <v>6</v>
      </c>
      <c r="AU3849">
        <f t="shared" si="1352"/>
        <v>0</v>
      </c>
      <c r="AV3849" s="9">
        <v>0</v>
      </c>
    </row>
    <row r="3850" spans="1:48" x14ac:dyDescent="0.35">
      <c r="A3850" t="s">
        <v>186</v>
      </c>
      <c r="B3850">
        <v>1</v>
      </c>
      <c r="C3850">
        <v>7</v>
      </c>
      <c r="D3850" t="s">
        <v>2429</v>
      </c>
      <c r="E3850">
        <v>-2</v>
      </c>
      <c r="F3850">
        <v>2</v>
      </c>
      <c r="G3850">
        <v>-2</v>
      </c>
      <c r="H3850">
        <v>-1</v>
      </c>
      <c r="I3850">
        <v>-2</v>
      </c>
      <c r="J3850">
        <v>2</v>
      </c>
      <c r="K3850">
        <v>2</v>
      </c>
      <c r="L3850">
        <v>2</v>
      </c>
      <c r="M3850">
        <v>1</v>
      </c>
      <c r="N3850" t="s">
        <v>2785</v>
      </c>
      <c r="O3850" t="s">
        <v>2801</v>
      </c>
      <c r="P3850" t="s">
        <v>2810</v>
      </c>
      <c r="Q3850" t="s">
        <v>2813</v>
      </c>
      <c r="R3850">
        <v>0</v>
      </c>
      <c r="S3850">
        <v>-5.81</v>
      </c>
      <c r="T3850">
        <v>-2.92</v>
      </c>
      <c r="U3850">
        <v>66.3</v>
      </c>
      <c r="V3850">
        <f t="shared" si="1353"/>
        <v>0</v>
      </c>
      <c r="W3850">
        <f t="shared" si="1354"/>
        <v>1</v>
      </c>
      <c r="X3850">
        <f t="shared" si="1355"/>
        <v>0</v>
      </c>
      <c r="Y3850">
        <f t="shared" si="1356"/>
        <v>0</v>
      </c>
      <c r="Z3850">
        <f t="shared" si="1357"/>
        <v>0</v>
      </c>
      <c r="AA3850">
        <f t="shared" si="1358"/>
        <v>1</v>
      </c>
      <c r="AB3850">
        <f t="shared" si="1359"/>
        <v>1</v>
      </c>
      <c r="AC3850">
        <f t="shared" si="1360"/>
        <v>1</v>
      </c>
      <c r="AD3850">
        <f t="shared" si="1361"/>
        <v>1</v>
      </c>
      <c r="AE3850" s="4" t="s">
        <v>2828</v>
      </c>
      <c r="AF3850" s="9" t="s">
        <v>2829</v>
      </c>
      <c r="AG3850">
        <v>0</v>
      </c>
      <c r="AH3850">
        <v>1</v>
      </c>
      <c r="AI3850">
        <v>0</v>
      </c>
      <c r="AJ3850">
        <v>1</v>
      </c>
      <c r="AK3850" s="9" t="s">
        <v>2840</v>
      </c>
      <c r="AL3850">
        <f t="shared" si="1349"/>
        <v>0</v>
      </c>
      <c r="AM3850">
        <f>IF(AND(INDIRECT(AN3850)='Sample Select backend'!$C$2,INDIRECT(AO3850)=1,INDIRECT(AP3850)='Sample Select backend'!$F$2,INDIRECT(AQ3850)=1,INDIRECT(AR3850)='Sample Select backend'!$M$2),1,0)</f>
        <v>0</v>
      </c>
      <c r="AN3850" t="str">
        <f>_xlfn.CONCAT('Sample Select backend'!$C$4,ROW(AN3850))</f>
        <v>AE3850</v>
      </c>
      <c r="AO3850" s="9" t="str">
        <f>_xlfn.CONCAT('Sample Select backend'!$J$2,ROW(AO3850))</f>
        <v>AJ3850</v>
      </c>
      <c r="AP3850" t="str">
        <f>_xlfn.CONCAT('Sample Select backend'!$F$4,ROW(AP3850))</f>
        <v>AF3850</v>
      </c>
      <c r="AQ3850" t="str">
        <f>_xlfn.CONCAT('Sample Select backend'!$I$10,ROW(AQ3850))</f>
        <v>R3850</v>
      </c>
      <c r="AR3850" t="str">
        <f>_xlfn.CONCAT('Sample Select backend'!$M$4,ROW(AR3850))</f>
        <v>AK3850</v>
      </c>
      <c r="AS3850" t="str">
        <f t="shared" si="1350"/>
        <v>Uruguay</v>
      </c>
      <c r="AT3850" s="9">
        <f t="shared" si="1351"/>
        <v>7</v>
      </c>
      <c r="AU3850">
        <f t="shared" si="1352"/>
        <v>0</v>
      </c>
      <c r="AV3850" s="9">
        <v>1</v>
      </c>
    </row>
    <row r="3851" spans="1:48" x14ac:dyDescent="0.35">
      <c r="A3851" t="s">
        <v>186</v>
      </c>
      <c r="B3851">
        <v>8</v>
      </c>
      <c r="C3851" t="s">
        <v>202</v>
      </c>
      <c r="D3851" t="s">
        <v>2425</v>
      </c>
      <c r="N3851" t="s">
        <v>2785</v>
      </c>
      <c r="O3851" t="s">
        <v>2801</v>
      </c>
      <c r="P3851" t="s">
        <v>2810</v>
      </c>
      <c r="Q3851" t="s">
        <v>2813</v>
      </c>
      <c r="R3851">
        <v>0</v>
      </c>
      <c r="S3851">
        <v>-5.81</v>
      </c>
      <c r="T3851">
        <v>-2.92</v>
      </c>
      <c r="U3851">
        <v>66.3</v>
      </c>
      <c r="V3851">
        <f t="shared" si="1353"/>
        <v>-1</v>
      </c>
      <c r="W3851">
        <f t="shared" si="1354"/>
        <v>-1</v>
      </c>
      <c r="X3851">
        <f t="shared" si="1355"/>
        <v>-1</v>
      </c>
      <c r="Y3851">
        <f t="shared" si="1356"/>
        <v>-1</v>
      </c>
      <c r="Z3851">
        <f t="shared" si="1357"/>
        <v>-1</v>
      </c>
      <c r="AA3851">
        <f t="shared" si="1358"/>
        <v>-1</v>
      </c>
      <c r="AB3851">
        <f t="shared" si="1359"/>
        <v>-1</v>
      </c>
      <c r="AC3851">
        <f t="shared" si="1360"/>
        <v>-1</v>
      </c>
      <c r="AD3851">
        <f t="shared" si="1361"/>
        <v>-1</v>
      </c>
      <c r="AE3851" s="4" t="s">
        <v>2828</v>
      </c>
      <c r="AF3851" s="9" t="s">
        <v>2829</v>
      </c>
      <c r="AG3851">
        <v>0</v>
      </c>
      <c r="AH3851">
        <v>1</v>
      </c>
      <c r="AI3851">
        <v>0</v>
      </c>
      <c r="AJ3851">
        <v>1</v>
      </c>
      <c r="AK3851" s="9" t="s">
        <v>2840</v>
      </c>
      <c r="AL3851">
        <f t="shared" si="1349"/>
        <v>0</v>
      </c>
      <c r="AM3851">
        <f>IF(AND(INDIRECT(AN3851)='Sample Select backend'!$C$2,INDIRECT(AO3851)=1,INDIRECT(AP3851)='Sample Select backend'!$F$2,INDIRECT(AQ3851)=1,INDIRECT(AR3851)='Sample Select backend'!$M$2),1,0)</f>
        <v>0</v>
      </c>
      <c r="AN3851" t="str">
        <f>_xlfn.CONCAT('Sample Select backend'!$C$4,ROW(AN3851))</f>
        <v>AE3851</v>
      </c>
      <c r="AO3851" s="9" t="str">
        <f>_xlfn.CONCAT('Sample Select backend'!$J$2,ROW(AO3851))</f>
        <v>AJ3851</v>
      </c>
      <c r="AP3851" t="str">
        <f>_xlfn.CONCAT('Sample Select backend'!$F$4,ROW(AP3851))</f>
        <v>AF3851</v>
      </c>
      <c r="AQ3851" t="str">
        <f>_xlfn.CONCAT('Sample Select backend'!$I$10,ROW(AQ3851))</f>
        <v>R3851</v>
      </c>
      <c r="AR3851" t="str">
        <f>_xlfn.CONCAT('Sample Select backend'!$M$4,ROW(AR3851))</f>
        <v>AK3851</v>
      </c>
      <c r="AS3851" t="str">
        <f t="shared" si="1350"/>
        <v>Uruguay</v>
      </c>
      <c r="AT3851" s="9" t="str">
        <f t="shared" si="1351"/>
        <v>Other</v>
      </c>
      <c r="AU3851">
        <f t="shared" si="1352"/>
        <v>0</v>
      </c>
      <c r="AV3851" s="9">
        <v>1</v>
      </c>
    </row>
    <row r="3852" spans="1:48" x14ac:dyDescent="0.35">
      <c r="A3852" t="s">
        <v>186</v>
      </c>
      <c r="B3852">
        <v>1</v>
      </c>
      <c r="C3852">
        <v>6</v>
      </c>
      <c r="D3852" t="s">
        <v>2426</v>
      </c>
      <c r="E3852">
        <v>-2</v>
      </c>
      <c r="F3852">
        <v>2</v>
      </c>
      <c r="G3852">
        <v>2</v>
      </c>
      <c r="H3852">
        <v>2</v>
      </c>
      <c r="I3852">
        <v>2</v>
      </c>
      <c r="J3852">
        <v>2</v>
      </c>
      <c r="K3852">
        <v>1</v>
      </c>
      <c r="L3852">
        <v>2</v>
      </c>
      <c r="M3852">
        <v>1</v>
      </c>
      <c r="N3852" t="s">
        <v>2785</v>
      </c>
      <c r="O3852" t="s">
        <v>2801</v>
      </c>
      <c r="P3852" t="s">
        <v>2810</v>
      </c>
      <c r="Q3852" t="s">
        <v>2813</v>
      </c>
      <c r="R3852">
        <v>0</v>
      </c>
      <c r="S3852">
        <v>-5.81</v>
      </c>
      <c r="T3852">
        <v>-2.92</v>
      </c>
      <c r="U3852">
        <v>66.3</v>
      </c>
      <c r="V3852">
        <f t="shared" si="1353"/>
        <v>0</v>
      </c>
      <c r="W3852">
        <f t="shared" si="1354"/>
        <v>1</v>
      </c>
      <c r="X3852">
        <f t="shared" si="1355"/>
        <v>1</v>
      </c>
      <c r="Y3852">
        <f t="shared" si="1356"/>
        <v>1</v>
      </c>
      <c r="Z3852">
        <f t="shared" si="1357"/>
        <v>1</v>
      </c>
      <c r="AA3852">
        <f t="shared" si="1358"/>
        <v>1</v>
      </c>
      <c r="AB3852">
        <f t="shared" si="1359"/>
        <v>1</v>
      </c>
      <c r="AC3852">
        <f t="shared" si="1360"/>
        <v>1</v>
      </c>
      <c r="AD3852">
        <f t="shared" si="1361"/>
        <v>1</v>
      </c>
      <c r="AE3852" s="4" t="s">
        <v>2828</v>
      </c>
      <c r="AF3852" s="9" t="s">
        <v>2829</v>
      </c>
      <c r="AG3852">
        <v>0</v>
      </c>
      <c r="AH3852">
        <v>1</v>
      </c>
      <c r="AI3852">
        <v>0</v>
      </c>
      <c r="AJ3852">
        <v>1</v>
      </c>
      <c r="AK3852" s="9" t="s">
        <v>2840</v>
      </c>
      <c r="AL3852">
        <f t="shared" si="1349"/>
        <v>0</v>
      </c>
      <c r="AM3852">
        <f>IF(AND(INDIRECT(AN3852)='Sample Select backend'!$C$2,INDIRECT(AO3852)=1,INDIRECT(AP3852)='Sample Select backend'!$F$2,INDIRECT(AQ3852)=1,INDIRECT(AR3852)='Sample Select backend'!$M$2),1,0)</f>
        <v>0</v>
      </c>
      <c r="AN3852" t="str">
        <f>_xlfn.CONCAT('Sample Select backend'!$C$4,ROW(AN3852))</f>
        <v>AE3852</v>
      </c>
      <c r="AO3852" s="9" t="str">
        <f>_xlfn.CONCAT('Sample Select backend'!$J$2,ROW(AO3852))</f>
        <v>AJ3852</v>
      </c>
      <c r="AP3852" t="str">
        <f>_xlfn.CONCAT('Sample Select backend'!$F$4,ROW(AP3852))</f>
        <v>AF3852</v>
      </c>
      <c r="AQ3852" t="str">
        <f>_xlfn.CONCAT('Sample Select backend'!$I$10,ROW(AQ3852))</f>
        <v>R3852</v>
      </c>
      <c r="AR3852" t="str">
        <f>_xlfn.CONCAT('Sample Select backend'!$M$4,ROW(AR3852))</f>
        <v>AK3852</v>
      </c>
      <c r="AS3852" t="str">
        <f t="shared" si="1350"/>
        <v>Uruguay</v>
      </c>
      <c r="AT3852" s="9">
        <f t="shared" si="1351"/>
        <v>6</v>
      </c>
      <c r="AU3852">
        <f t="shared" si="1352"/>
        <v>0</v>
      </c>
      <c r="AV3852" s="9">
        <v>1</v>
      </c>
    </row>
    <row r="3853" spans="1:48" x14ac:dyDescent="0.35">
      <c r="A3853" t="s">
        <v>186</v>
      </c>
      <c r="B3853">
        <v>1</v>
      </c>
      <c r="C3853">
        <v>6</v>
      </c>
      <c r="D3853" t="s">
        <v>2420</v>
      </c>
      <c r="E3853">
        <v>2</v>
      </c>
      <c r="F3853">
        <v>2</v>
      </c>
      <c r="G3853">
        <v>2</v>
      </c>
      <c r="H3853">
        <v>2</v>
      </c>
      <c r="I3853">
        <v>2</v>
      </c>
      <c r="J3853">
        <v>2</v>
      </c>
      <c r="K3853">
        <v>1</v>
      </c>
      <c r="L3853">
        <v>2</v>
      </c>
      <c r="M3853">
        <v>1</v>
      </c>
      <c r="N3853" t="s">
        <v>2785</v>
      </c>
      <c r="O3853" t="s">
        <v>2801</v>
      </c>
      <c r="P3853" t="s">
        <v>2810</v>
      </c>
      <c r="Q3853" t="s">
        <v>2813</v>
      </c>
      <c r="R3853">
        <v>0</v>
      </c>
      <c r="S3853">
        <v>-5.81</v>
      </c>
      <c r="T3853">
        <v>-2.92</v>
      </c>
      <c r="U3853">
        <v>66.3</v>
      </c>
      <c r="V3853">
        <f t="shared" si="1353"/>
        <v>1</v>
      </c>
      <c r="W3853">
        <f t="shared" si="1354"/>
        <v>1</v>
      </c>
      <c r="X3853">
        <f t="shared" si="1355"/>
        <v>1</v>
      </c>
      <c r="Y3853">
        <f t="shared" si="1356"/>
        <v>1</v>
      </c>
      <c r="Z3853">
        <f t="shared" si="1357"/>
        <v>1</v>
      </c>
      <c r="AA3853">
        <f t="shared" si="1358"/>
        <v>1</v>
      </c>
      <c r="AB3853">
        <f t="shared" si="1359"/>
        <v>1</v>
      </c>
      <c r="AC3853">
        <f t="shared" si="1360"/>
        <v>1</v>
      </c>
      <c r="AD3853">
        <f t="shared" si="1361"/>
        <v>1</v>
      </c>
      <c r="AE3853" s="4" t="s">
        <v>2828</v>
      </c>
      <c r="AF3853" s="9" t="s">
        <v>2829</v>
      </c>
      <c r="AG3853">
        <v>0</v>
      </c>
      <c r="AH3853">
        <v>1</v>
      </c>
      <c r="AI3853">
        <v>0</v>
      </c>
      <c r="AJ3853">
        <v>1</v>
      </c>
      <c r="AK3853" s="9" t="s">
        <v>2840</v>
      </c>
      <c r="AL3853">
        <f t="shared" si="1349"/>
        <v>0</v>
      </c>
      <c r="AM3853">
        <f>IF(AND(INDIRECT(AN3853)='Sample Select backend'!$C$2,INDIRECT(AO3853)=1,INDIRECT(AP3853)='Sample Select backend'!$F$2,INDIRECT(AQ3853)=1,INDIRECT(AR3853)='Sample Select backend'!$M$2),1,0)</f>
        <v>0</v>
      </c>
      <c r="AN3853" t="str">
        <f>_xlfn.CONCAT('Sample Select backend'!$C$4,ROW(AN3853))</f>
        <v>AE3853</v>
      </c>
      <c r="AO3853" s="9" t="str">
        <f>_xlfn.CONCAT('Sample Select backend'!$J$2,ROW(AO3853))</f>
        <v>AJ3853</v>
      </c>
      <c r="AP3853" t="str">
        <f>_xlfn.CONCAT('Sample Select backend'!$F$4,ROW(AP3853))</f>
        <v>AF3853</v>
      </c>
      <c r="AQ3853" t="str">
        <f>_xlfn.CONCAT('Sample Select backend'!$I$10,ROW(AQ3853))</f>
        <v>R3853</v>
      </c>
      <c r="AR3853" t="str">
        <f>_xlfn.CONCAT('Sample Select backend'!$M$4,ROW(AR3853))</f>
        <v>AK3853</v>
      </c>
      <c r="AS3853" t="str">
        <f t="shared" si="1350"/>
        <v>Uruguay</v>
      </c>
      <c r="AT3853" s="9">
        <f t="shared" si="1351"/>
        <v>6</v>
      </c>
      <c r="AU3853">
        <f t="shared" si="1352"/>
        <v>0</v>
      </c>
      <c r="AV3853" s="9">
        <v>1</v>
      </c>
    </row>
    <row r="3854" spans="1:48" x14ac:dyDescent="0.35">
      <c r="A3854" t="s">
        <v>186</v>
      </c>
      <c r="B3854">
        <v>1</v>
      </c>
      <c r="C3854">
        <v>6</v>
      </c>
      <c r="D3854" t="s">
        <v>2428</v>
      </c>
      <c r="E3854">
        <v>-2</v>
      </c>
      <c r="F3854">
        <v>2</v>
      </c>
      <c r="G3854">
        <v>2</v>
      </c>
      <c r="H3854">
        <v>2</v>
      </c>
      <c r="I3854">
        <v>2</v>
      </c>
      <c r="J3854">
        <v>2</v>
      </c>
      <c r="K3854">
        <v>1</v>
      </c>
      <c r="L3854">
        <v>2</v>
      </c>
      <c r="M3854">
        <v>1</v>
      </c>
      <c r="N3854" t="s">
        <v>2785</v>
      </c>
      <c r="O3854" t="s">
        <v>2801</v>
      </c>
      <c r="P3854" t="s">
        <v>2810</v>
      </c>
      <c r="Q3854" t="s">
        <v>2813</v>
      </c>
      <c r="R3854">
        <v>0</v>
      </c>
      <c r="S3854">
        <v>-5.81</v>
      </c>
      <c r="T3854">
        <v>-2.92</v>
      </c>
      <c r="U3854">
        <v>66.3</v>
      </c>
      <c r="V3854">
        <f t="shared" si="1353"/>
        <v>0</v>
      </c>
      <c r="W3854">
        <f t="shared" si="1354"/>
        <v>1</v>
      </c>
      <c r="X3854">
        <f t="shared" si="1355"/>
        <v>1</v>
      </c>
      <c r="Y3854">
        <f t="shared" si="1356"/>
        <v>1</v>
      </c>
      <c r="Z3854">
        <f t="shared" si="1357"/>
        <v>1</v>
      </c>
      <c r="AA3854">
        <f t="shared" si="1358"/>
        <v>1</v>
      </c>
      <c r="AB3854">
        <f t="shared" si="1359"/>
        <v>1</v>
      </c>
      <c r="AC3854">
        <f t="shared" si="1360"/>
        <v>1</v>
      </c>
      <c r="AD3854">
        <f t="shared" si="1361"/>
        <v>1</v>
      </c>
      <c r="AE3854" s="4" t="s">
        <v>2828</v>
      </c>
      <c r="AF3854" s="9" t="s">
        <v>2829</v>
      </c>
      <c r="AG3854">
        <v>0</v>
      </c>
      <c r="AH3854">
        <v>1</v>
      </c>
      <c r="AI3854">
        <v>0</v>
      </c>
      <c r="AJ3854">
        <v>1</v>
      </c>
      <c r="AK3854" s="9" t="s">
        <v>2840</v>
      </c>
      <c r="AL3854">
        <f t="shared" si="1349"/>
        <v>0</v>
      </c>
      <c r="AM3854">
        <f>IF(AND(INDIRECT(AN3854)='Sample Select backend'!$C$2,INDIRECT(AO3854)=1,INDIRECT(AP3854)='Sample Select backend'!$F$2,INDIRECT(AQ3854)=1,INDIRECT(AR3854)='Sample Select backend'!$M$2),1,0)</f>
        <v>0</v>
      </c>
      <c r="AN3854" t="str">
        <f>_xlfn.CONCAT('Sample Select backend'!$C$4,ROW(AN3854))</f>
        <v>AE3854</v>
      </c>
      <c r="AO3854" s="9" t="str">
        <f>_xlfn.CONCAT('Sample Select backend'!$J$2,ROW(AO3854))</f>
        <v>AJ3854</v>
      </c>
      <c r="AP3854" t="str">
        <f>_xlfn.CONCAT('Sample Select backend'!$F$4,ROW(AP3854))</f>
        <v>AF3854</v>
      </c>
      <c r="AQ3854" t="str">
        <f>_xlfn.CONCAT('Sample Select backend'!$I$10,ROW(AQ3854))</f>
        <v>R3854</v>
      </c>
      <c r="AR3854" t="str">
        <f>_xlfn.CONCAT('Sample Select backend'!$M$4,ROW(AR3854))</f>
        <v>AK3854</v>
      </c>
      <c r="AS3854" t="str">
        <f t="shared" si="1350"/>
        <v>Uruguay</v>
      </c>
      <c r="AT3854" s="9">
        <f t="shared" si="1351"/>
        <v>6</v>
      </c>
      <c r="AU3854">
        <f t="shared" si="1352"/>
        <v>0</v>
      </c>
      <c r="AV3854" s="9">
        <v>0</v>
      </c>
    </row>
    <row r="3855" spans="1:48" x14ac:dyDescent="0.35">
      <c r="A3855" t="s">
        <v>186</v>
      </c>
      <c r="B3855">
        <v>6</v>
      </c>
      <c r="C3855">
        <v>26</v>
      </c>
      <c r="D3855" t="s">
        <v>2432</v>
      </c>
      <c r="E3855">
        <v>2</v>
      </c>
      <c r="F3855">
        <v>2</v>
      </c>
      <c r="G3855">
        <v>-2</v>
      </c>
      <c r="H3855">
        <v>-1</v>
      </c>
      <c r="I3855">
        <v>-2</v>
      </c>
      <c r="J3855">
        <v>-2</v>
      </c>
      <c r="K3855">
        <v>2</v>
      </c>
      <c r="L3855">
        <v>2</v>
      </c>
      <c r="M3855">
        <v>1</v>
      </c>
      <c r="N3855" t="s">
        <v>2785</v>
      </c>
      <c r="O3855" t="s">
        <v>2801</v>
      </c>
      <c r="P3855" t="s">
        <v>2810</v>
      </c>
      <c r="Q3855" t="s">
        <v>2813</v>
      </c>
      <c r="R3855">
        <v>0</v>
      </c>
      <c r="S3855">
        <v>-5.81</v>
      </c>
      <c r="T3855">
        <v>-2.92</v>
      </c>
      <c r="U3855">
        <v>66.3</v>
      </c>
      <c r="V3855">
        <f t="shared" si="1353"/>
        <v>1</v>
      </c>
      <c r="W3855">
        <f t="shared" si="1354"/>
        <v>1</v>
      </c>
      <c r="X3855">
        <f t="shared" si="1355"/>
        <v>0</v>
      </c>
      <c r="Y3855">
        <f t="shared" si="1356"/>
        <v>0</v>
      </c>
      <c r="Z3855">
        <f t="shared" si="1357"/>
        <v>0</v>
      </c>
      <c r="AA3855">
        <f t="shared" si="1358"/>
        <v>0</v>
      </c>
      <c r="AB3855">
        <f t="shared" si="1359"/>
        <v>1</v>
      </c>
      <c r="AC3855">
        <f t="shared" si="1360"/>
        <v>1</v>
      </c>
      <c r="AD3855">
        <f t="shared" si="1361"/>
        <v>1</v>
      </c>
      <c r="AE3855" s="4" t="s">
        <v>2828</v>
      </c>
      <c r="AF3855" s="9" t="s">
        <v>2829</v>
      </c>
      <c r="AG3855">
        <v>0</v>
      </c>
      <c r="AH3855">
        <v>1</v>
      </c>
      <c r="AI3855">
        <v>0</v>
      </c>
      <c r="AJ3855">
        <v>1</v>
      </c>
      <c r="AK3855" s="9" t="s">
        <v>2840</v>
      </c>
      <c r="AL3855">
        <f t="shared" si="1349"/>
        <v>0</v>
      </c>
      <c r="AM3855">
        <f>IF(AND(INDIRECT(AN3855)='Sample Select backend'!$C$2,INDIRECT(AO3855)=1,INDIRECT(AP3855)='Sample Select backend'!$F$2,INDIRECT(AQ3855)=1,INDIRECT(AR3855)='Sample Select backend'!$M$2),1,0)</f>
        <v>0</v>
      </c>
      <c r="AN3855" t="str">
        <f>_xlfn.CONCAT('Sample Select backend'!$C$4,ROW(AN3855))</f>
        <v>AE3855</v>
      </c>
      <c r="AO3855" s="9" t="str">
        <f>_xlfn.CONCAT('Sample Select backend'!$J$2,ROW(AO3855))</f>
        <v>AJ3855</v>
      </c>
      <c r="AP3855" t="str">
        <f>_xlfn.CONCAT('Sample Select backend'!$F$4,ROW(AP3855))</f>
        <v>AF3855</v>
      </c>
      <c r="AQ3855" t="str">
        <f>_xlfn.CONCAT('Sample Select backend'!$I$10,ROW(AQ3855))</f>
        <v>R3855</v>
      </c>
      <c r="AR3855" t="str">
        <f>_xlfn.CONCAT('Sample Select backend'!$M$4,ROW(AR3855))</f>
        <v>AK3855</v>
      </c>
      <c r="AS3855" t="str">
        <f t="shared" si="1350"/>
        <v>Uruguay</v>
      </c>
      <c r="AT3855" s="9">
        <f t="shared" si="1351"/>
        <v>26</v>
      </c>
      <c r="AU3855">
        <f t="shared" si="1352"/>
        <v>0</v>
      </c>
      <c r="AV3855" s="9">
        <v>0</v>
      </c>
    </row>
    <row r="3856" spans="1:48" x14ac:dyDescent="0.35">
      <c r="A3856" t="s">
        <v>186</v>
      </c>
      <c r="B3856">
        <v>8</v>
      </c>
      <c r="C3856" t="s">
        <v>201</v>
      </c>
      <c r="D3856" t="s">
        <v>2427</v>
      </c>
      <c r="N3856" t="s">
        <v>2785</v>
      </c>
      <c r="O3856" t="s">
        <v>2801</v>
      </c>
      <c r="P3856" t="s">
        <v>2810</v>
      </c>
      <c r="Q3856" t="s">
        <v>2813</v>
      </c>
      <c r="R3856">
        <v>0</v>
      </c>
      <c r="S3856">
        <v>-5.81</v>
      </c>
      <c r="T3856">
        <v>-2.92</v>
      </c>
      <c r="U3856">
        <v>66.3</v>
      </c>
      <c r="V3856">
        <f t="shared" si="1353"/>
        <v>-1</v>
      </c>
      <c r="W3856">
        <f t="shared" si="1354"/>
        <v>-1</v>
      </c>
      <c r="X3856">
        <f t="shared" si="1355"/>
        <v>-1</v>
      </c>
      <c r="Y3856">
        <f t="shared" si="1356"/>
        <v>-1</v>
      </c>
      <c r="Z3856">
        <f t="shared" si="1357"/>
        <v>-1</v>
      </c>
      <c r="AA3856">
        <f t="shared" si="1358"/>
        <v>-1</v>
      </c>
      <c r="AB3856">
        <f t="shared" si="1359"/>
        <v>-1</v>
      </c>
      <c r="AC3856">
        <f t="shared" si="1360"/>
        <v>-1</v>
      </c>
      <c r="AD3856">
        <f t="shared" si="1361"/>
        <v>-1</v>
      </c>
      <c r="AE3856" s="4" t="s">
        <v>2828</v>
      </c>
      <c r="AF3856" s="9" t="s">
        <v>2829</v>
      </c>
      <c r="AG3856">
        <v>0</v>
      </c>
      <c r="AH3856">
        <v>1</v>
      </c>
      <c r="AI3856">
        <v>0</v>
      </c>
      <c r="AJ3856">
        <v>1</v>
      </c>
      <c r="AK3856" s="9" t="s">
        <v>2840</v>
      </c>
      <c r="AL3856">
        <f t="shared" si="1349"/>
        <v>0</v>
      </c>
      <c r="AM3856">
        <f>IF(AND(INDIRECT(AN3856)='Sample Select backend'!$C$2,INDIRECT(AO3856)=1,INDIRECT(AP3856)='Sample Select backend'!$F$2,INDIRECT(AQ3856)=1,INDIRECT(AR3856)='Sample Select backend'!$M$2),1,0)</f>
        <v>0</v>
      </c>
      <c r="AN3856" t="str">
        <f>_xlfn.CONCAT('Sample Select backend'!$C$4,ROW(AN3856))</f>
        <v>AE3856</v>
      </c>
      <c r="AO3856" s="9" t="str">
        <f>_xlfn.CONCAT('Sample Select backend'!$J$2,ROW(AO3856))</f>
        <v>AJ3856</v>
      </c>
      <c r="AP3856" t="str">
        <f>_xlfn.CONCAT('Sample Select backend'!$F$4,ROW(AP3856))</f>
        <v>AF3856</v>
      </c>
      <c r="AQ3856" t="str">
        <f>_xlfn.CONCAT('Sample Select backend'!$I$10,ROW(AQ3856))</f>
        <v>R3856</v>
      </c>
      <c r="AR3856" t="str">
        <f>_xlfn.CONCAT('Sample Select backend'!$M$4,ROW(AR3856))</f>
        <v>AK3856</v>
      </c>
      <c r="AS3856" t="str">
        <f t="shared" si="1350"/>
        <v>Uruguay</v>
      </c>
      <c r="AT3856" s="9" t="str">
        <f t="shared" si="1351"/>
        <v>Other</v>
      </c>
      <c r="AU3856">
        <f t="shared" si="1352"/>
        <v>0</v>
      </c>
      <c r="AV3856" s="9">
        <v>0</v>
      </c>
    </row>
    <row r="3857" spans="1:48" x14ac:dyDescent="0.35">
      <c r="A3857" s="24" t="s">
        <v>186</v>
      </c>
      <c r="B3857" s="24">
        <v>1</v>
      </c>
      <c r="C3857" s="24">
        <v>8</v>
      </c>
      <c r="D3857" s="24" t="s">
        <v>4556</v>
      </c>
      <c r="E3857" s="24"/>
      <c r="O3857" t="s">
        <v>2801</v>
      </c>
      <c r="P3857" t="s">
        <v>2810</v>
      </c>
      <c r="Q3857" t="s">
        <v>2813</v>
      </c>
      <c r="R3857">
        <v>0</v>
      </c>
      <c r="S3857">
        <v>-5.81</v>
      </c>
      <c r="T3857">
        <v>-2.92</v>
      </c>
      <c r="U3857">
        <v>66.3</v>
      </c>
      <c r="V3857">
        <v>-1</v>
      </c>
      <c r="W3857">
        <v>-1</v>
      </c>
      <c r="X3857">
        <v>-1</v>
      </c>
      <c r="Y3857">
        <v>-1</v>
      </c>
      <c r="Z3857">
        <v>-1</v>
      </c>
      <c r="AA3857">
        <v>-1</v>
      </c>
      <c r="AB3857">
        <v>-1</v>
      </c>
      <c r="AC3857">
        <v>-1</v>
      </c>
      <c r="AD3857">
        <v>-1</v>
      </c>
      <c r="AE3857" s="4" t="s">
        <v>2828</v>
      </c>
      <c r="AF3857" s="9" t="s">
        <v>2829</v>
      </c>
      <c r="AG3857">
        <v>0</v>
      </c>
      <c r="AH3857">
        <v>1</v>
      </c>
      <c r="AI3857">
        <v>0</v>
      </c>
      <c r="AJ3857">
        <v>1</v>
      </c>
      <c r="AK3857" s="9" t="s">
        <v>2840</v>
      </c>
      <c r="AL3857">
        <f t="shared" si="1349"/>
        <v>0</v>
      </c>
      <c r="AM3857">
        <f>IF(AND(INDIRECT(AN3857)='Sample Select backend'!$C$2,INDIRECT(AO3857)=1,INDIRECT(AP3857)='Sample Select backend'!$F$2,INDIRECT(AQ3857)=1,INDIRECT(AR3857)='Sample Select backend'!$M$2),1,0)</f>
        <v>0</v>
      </c>
      <c r="AN3857" t="str">
        <f>_xlfn.CONCAT('Sample Select backend'!$C$4,ROW(AN3857))</f>
        <v>AE3857</v>
      </c>
      <c r="AO3857" s="9" t="str">
        <f>_xlfn.CONCAT('Sample Select backend'!$J$2,ROW(AO3857))</f>
        <v>AJ3857</v>
      </c>
      <c r="AP3857" t="str">
        <f>_xlfn.CONCAT('Sample Select backend'!$F$4,ROW(AP3857))</f>
        <v>AF3857</v>
      </c>
      <c r="AQ3857" t="str">
        <f>_xlfn.CONCAT('Sample Select backend'!$I$10,ROW(AQ3857))</f>
        <v>R3857</v>
      </c>
      <c r="AR3857" t="str">
        <f>_xlfn.CONCAT('Sample Select backend'!$M$4,ROW(AR3857))</f>
        <v>AK3857</v>
      </c>
      <c r="AS3857" t="str">
        <f t="shared" si="1350"/>
        <v>Uruguay</v>
      </c>
      <c r="AT3857" s="9">
        <f t="shared" si="1351"/>
        <v>8</v>
      </c>
      <c r="AU3857">
        <f t="shared" si="1352"/>
        <v>0</v>
      </c>
      <c r="AV3857" s="9">
        <v>0</v>
      </c>
    </row>
    <row r="3858" spans="1:48" x14ac:dyDescent="0.35">
      <c r="A3858" s="24" t="s">
        <v>186</v>
      </c>
      <c r="B3858" s="24">
        <v>6</v>
      </c>
      <c r="C3858" s="24">
        <v>28</v>
      </c>
      <c r="D3858" s="24" t="s">
        <v>4557</v>
      </c>
      <c r="E3858" s="24"/>
      <c r="O3858" t="s">
        <v>2801</v>
      </c>
      <c r="P3858" t="s">
        <v>2810</v>
      </c>
      <c r="Q3858" t="s">
        <v>2813</v>
      </c>
      <c r="R3858">
        <v>0</v>
      </c>
      <c r="S3858">
        <v>-5.81</v>
      </c>
      <c r="T3858">
        <v>-2.92</v>
      </c>
      <c r="U3858">
        <v>66.3</v>
      </c>
      <c r="V3858">
        <v>-1</v>
      </c>
      <c r="W3858">
        <v>-1</v>
      </c>
      <c r="X3858">
        <v>-1</v>
      </c>
      <c r="Y3858">
        <v>-1</v>
      </c>
      <c r="Z3858">
        <v>-1</v>
      </c>
      <c r="AA3858">
        <v>-1</v>
      </c>
      <c r="AB3858">
        <v>-1</v>
      </c>
      <c r="AC3858">
        <v>-1</v>
      </c>
      <c r="AD3858">
        <v>-1</v>
      </c>
      <c r="AE3858" s="4" t="s">
        <v>2828</v>
      </c>
      <c r="AF3858" s="9" t="s">
        <v>2829</v>
      </c>
      <c r="AG3858">
        <v>0</v>
      </c>
      <c r="AH3858">
        <v>1</v>
      </c>
      <c r="AI3858">
        <v>0</v>
      </c>
      <c r="AJ3858">
        <v>1</v>
      </c>
      <c r="AK3858" s="9" t="s">
        <v>2840</v>
      </c>
      <c r="AL3858">
        <f t="shared" si="1349"/>
        <v>0</v>
      </c>
      <c r="AM3858">
        <f>IF(AND(INDIRECT(AN3858)='Sample Select backend'!$C$2,INDIRECT(AO3858)=1,INDIRECT(AP3858)='Sample Select backend'!$F$2,INDIRECT(AQ3858)=1,INDIRECT(AR3858)='Sample Select backend'!$M$2),1,0)</f>
        <v>0</v>
      </c>
      <c r="AN3858" t="str">
        <f>_xlfn.CONCAT('Sample Select backend'!$C$4,ROW(AN3858))</f>
        <v>AE3858</v>
      </c>
      <c r="AO3858" s="9" t="str">
        <f>_xlfn.CONCAT('Sample Select backend'!$J$2,ROW(AO3858))</f>
        <v>AJ3858</v>
      </c>
      <c r="AP3858" t="str">
        <f>_xlfn.CONCAT('Sample Select backend'!$F$4,ROW(AP3858))</f>
        <v>AF3858</v>
      </c>
      <c r="AQ3858" t="str">
        <f>_xlfn.CONCAT('Sample Select backend'!$I$10,ROW(AQ3858))</f>
        <v>R3858</v>
      </c>
      <c r="AR3858" t="str">
        <f>_xlfn.CONCAT('Sample Select backend'!$M$4,ROW(AR3858))</f>
        <v>AK3858</v>
      </c>
      <c r="AS3858" t="str">
        <f t="shared" si="1350"/>
        <v>Uruguay</v>
      </c>
      <c r="AT3858" s="9">
        <f t="shared" si="1351"/>
        <v>28</v>
      </c>
      <c r="AU3858">
        <f t="shared" si="1352"/>
        <v>0</v>
      </c>
      <c r="AV3858" s="9">
        <v>0</v>
      </c>
    </row>
    <row r="3859" spans="1:48" x14ac:dyDescent="0.35">
      <c r="A3859" s="24" t="s">
        <v>186</v>
      </c>
      <c r="B3859" s="24">
        <v>1</v>
      </c>
      <c r="C3859" s="24">
        <v>7</v>
      </c>
      <c r="D3859" s="24" t="s">
        <v>4558</v>
      </c>
      <c r="E3859" s="24"/>
      <c r="O3859" t="s">
        <v>2801</v>
      </c>
      <c r="P3859" t="s">
        <v>2810</v>
      </c>
      <c r="Q3859" t="s">
        <v>2813</v>
      </c>
      <c r="R3859">
        <v>0</v>
      </c>
      <c r="S3859">
        <v>-5.81</v>
      </c>
      <c r="T3859">
        <v>-2.92</v>
      </c>
      <c r="U3859">
        <v>66.3</v>
      </c>
      <c r="V3859">
        <v>-1</v>
      </c>
      <c r="W3859">
        <v>-1</v>
      </c>
      <c r="X3859">
        <v>-1</v>
      </c>
      <c r="Y3859">
        <v>-1</v>
      </c>
      <c r="Z3859">
        <v>-1</v>
      </c>
      <c r="AA3859">
        <v>-1</v>
      </c>
      <c r="AB3859">
        <v>-1</v>
      </c>
      <c r="AC3859">
        <v>-1</v>
      </c>
      <c r="AD3859">
        <v>-1</v>
      </c>
      <c r="AE3859" s="4" t="s">
        <v>2828</v>
      </c>
      <c r="AF3859" s="9" t="s">
        <v>2829</v>
      </c>
      <c r="AG3859">
        <v>0</v>
      </c>
      <c r="AH3859">
        <v>1</v>
      </c>
      <c r="AI3859">
        <v>0</v>
      </c>
      <c r="AJ3859">
        <v>1</v>
      </c>
      <c r="AK3859" s="9" t="s">
        <v>2840</v>
      </c>
      <c r="AL3859">
        <f t="shared" si="1349"/>
        <v>0</v>
      </c>
      <c r="AM3859">
        <f>IF(AND(INDIRECT(AN3859)='Sample Select backend'!$C$2,INDIRECT(AO3859)=1,INDIRECT(AP3859)='Sample Select backend'!$F$2,INDIRECT(AQ3859)=1,INDIRECT(AR3859)='Sample Select backend'!$M$2),1,0)</f>
        <v>0</v>
      </c>
      <c r="AN3859" t="str">
        <f>_xlfn.CONCAT('Sample Select backend'!$C$4,ROW(AN3859))</f>
        <v>AE3859</v>
      </c>
      <c r="AO3859" s="9" t="str">
        <f>_xlfn.CONCAT('Sample Select backend'!$J$2,ROW(AO3859))</f>
        <v>AJ3859</v>
      </c>
      <c r="AP3859" t="str">
        <f>_xlfn.CONCAT('Sample Select backend'!$F$4,ROW(AP3859))</f>
        <v>AF3859</v>
      </c>
      <c r="AQ3859" t="str">
        <f>_xlfn.CONCAT('Sample Select backend'!$I$10,ROW(AQ3859))</f>
        <v>R3859</v>
      </c>
      <c r="AR3859" t="str">
        <f>_xlfn.CONCAT('Sample Select backend'!$M$4,ROW(AR3859))</f>
        <v>AK3859</v>
      </c>
      <c r="AS3859" t="str">
        <f t="shared" si="1350"/>
        <v>Uruguay</v>
      </c>
      <c r="AT3859" s="9">
        <f t="shared" si="1351"/>
        <v>7</v>
      </c>
      <c r="AU3859">
        <f t="shared" si="1352"/>
        <v>0</v>
      </c>
      <c r="AV3859" s="9">
        <v>0</v>
      </c>
    </row>
    <row r="3860" spans="1:48" x14ac:dyDescent="0.35">
      <c r="A3860" s="24" t="s">
        <v>186</v>
      </c>
      <c r="B3860" s="24">
        <v>3</v>
      </c>
      <c r="C3860" s="24" t="s">
        <v>206</v>
      </c>
      <c r="D3860" s="24" t="s">
        <v>4559</v>
      </c>
      <c r="E3860" s="24"/>
      <c r="O3860" t="s">
        <v>2801</v>
      </c>
      <c r="P3860" t="s">
        <v>2810</v>
      </c>
      <c r="Q3860" t="s">
        <v>2813</v>
      </c>
      <c r="R3860">
        <v>0</v>
      </c>
      <c r="S3860">
        <v>-5.81</v>
      </c>
      <c r="T3860">
        <v>-2.92</v>
      </c>
      <c r="U3860">
        <v>66.3</v>
      </c>
      <c r="V3860">
        <v>-1</v>
      </c>
      <c r="W3860">
        <v>-1</v>
      </c>
      <c r="X3860">
        <v>-1</v>
      </c>
      <c r="Y3860">
        <v>-1</v>
      </c>
      <c r="Z3860">
        <v>-1</v>
      </c>
      <c r="AA3860">
        <v>-1</v>
      </c>
      <c r="AB3860">
        <v>-1</v>
      </c>
      <c r="AC3860">
        <v>-1</v>
      </c>
      <c r="AD3860">
        <v>-1</v>
      </c>
      <c r="AE3860" s="4" t="s">
        <v>2828</v>
      </c>
      <c r="AF3860" s="9" t="s">
        <v>2829</v>
      </c>
      <c r="AG3860">
        <v>0</v>
      </c>
      <c r="AH3860">
        <v>1</v>
      </c>
      <c r="AI3860">
        <v>0</v>
      </c>
      <c r="AJ3860">
        <v>1</v>
      </c>
      <c r="AK3860" s="9" t="s">
        <v>2840</v>
      </c>
      <c r="AL3860">
        <f t="shared" si="1349"/>
        <v>0</v>
      </c>
      <c r="AM3860">
        <f>IF(AND(INDIRECT(AN3860)='Sample Select backend'!$C$2,INDIRECT(AO3860)=1,INDIRECT(AP3860)='Sample Select backend'!$F$2,INDIRECT(AQ3860)=1,INDIRECT(AR3860)='Sample Select backend'!$M$2),1,0)</f>
        <v>0</v>
      </c>
      <c r="AN3860" t="str">
        <f>_xlfn.CONCAT('Sample Select backend'!$C$4,ROW(AN3860))</f>
        <v>AE3860</v>
      </c>
      <c r="AO3860" s="9" t="str">
        <f>_xlfn.CONCAT('Sample Select backend'!$J$2,ROW(AO3860))</f>
        <v>AJ3860</v>
      </c>
      <c r="AP3860" t="str">
        <f>_xlfn.CONCAT('Sample Select backend'!$F$4,ROW(AP3860))</f>
        <v>AF3860</v>
      </c>
      <c r="AQ3860" t="str">
        <f>_xlfn.CONCAT('Sample Select backend'!$I$10,ROW(AQ3860))</f>
        <v>R3860</v>
      </c>
      <c r="AR3860" t="str">
        <f>_xlfn.CONCAT('Sample Select backend'!$M$4,ROW(AR3860))</f>
        <v>AK3860</v>
      </c>
      <c r="AS3860" t="str">
        <f t="shared" si="1350"/>
        <v>Uruguay</v>
      </c>
      <c r="AT3860" s="9" t="str">
        <f t="shared" si="1351"/>
        <v>Tax exemption/waiver/suspension</v>
      </c>
      <c r="AU3860">
        <f t="shared" si="1352"/>
        <v>0</v>
      </c>
      <c r="AV3860" s="9">
        <v>0</v>
      </c>
    </row>
    <row r="3861" spans="1:48" x14ac:dyDescent="0.35">
      <c r="A3861" s="24" t="s">
        <v>186</v>
      </c>
      <c r="B3861" s="24">
        <v>2</v>
      </c>
      <c r="C3861" s="24" t="s">
        <v>206</v>
      </c>
      <c r="D3861" s="24" t="s">
        <v>4560</v>
      </c>
      <c r="E3861" s="24"/>
      <c r="O3861" t="s">
        <v>2801</v>
      </c>
      <c r="P3861" t="s">
        <v>2810</v>
      </c>
      <c r="Q3861" t="s">
        <v>2813</v>
      </c>
      <c r="R3861">
        <v>0</v>
      </c>
      <c r="S3861">
        <v>-5.81</v>
      </c>
      <c r="T3861">
        <v>-2.92</v>
      </c>
      <c r="U3861">
        <v>66.3</v>
      </c>
      <c r="V3861">
        <v>-1</v>
      </c>
      <c r="W3861">
        <v>-1</v>
      </c>
      <c r="X3861">
        <v>-1</v>
      </c>
      <c r="Y3861">
        <v>-1</v>
      </c>
      <c r="Z3861">
        <v>-1</v>
      </c>
      <c r="AA3861">
        <v>-1</v>
      </c>
      <c r="AB3861">
        <v>-1</v>
      </c>
      <c r="AC3861">
        <v>-1</v>
      </c>
      <c r="AD3861">
        <v>-1</v>
      </c>
      <c r="AE3861" s="4" t="s">
        <v>2828</v>
      </c>
      <c r="AF3861" s="9" t="s">
        <v>2829</v>
      </c>
      <c r="AG3861">
        <v>0</v>
      </c>
      <c r="AH3861">
        <v>1</v>
      </c>
      <c r="AI3861">
        <v>0</v>
      </c>
      <c r="AJ3861">
        <v>1</v>
      </c>
      <c r="AK3861" s="9" t="s">
        <v>2840</v>
      </c>
      <c r="AL3861">
        <f t="shared" si="1349"/>
        <v>0</v>
      </c>
      <c r="AM3861">
        <f>IF(AND(INDIRECT(AN3861)='Sample Select backend'!$C$2,INDIRECT(AO3861)=1,INDIRECT(AP3861)='Sample Select backend'!$F$2,INDIRECT(AQ3861)=1,INDIRECT(AR3861)='Sample Select backend'!$M$2),1,0)</f>
        <v>0</v>
      </c>
      <c r="AN3861" t="str">
        <f>_xlfn.CONCAT('Sample Select backend'!$C$4,ROW(AN3861))</f>
        <v>AE3861</v>
      </c>
      <c r="AO3861" s="9" t="str">
        <f>_xlfn.CONCAT('Sample Select backend'!$J$2,ROW(AO3861))</f>
        <v>AJ3861</v>
      </c>
      <c r="AP3861" t="str">
        <f>_xlfn.CONCAT('Sample Select backend'!$F$4,ROW(AP3861))</f>
        <v>AF3861</v>
      </c>
      <c r="AQ3861" t="str">
        <f>_xlfn.CONCAT('Sample Select backend'!$I$10,ROW(AQ3861))</f>
        <v>R3861</v>
      </c>
      <c r="AR3861" t="str">
        <f>_xlfn.CONCAT('Sample Select backend'!$M$4,ROW(AR3861))</f>
        <v>AK3861</v>
      </c>
      <c r="AS3861" t="str">
        <f t="shared" si="1350"/>
        <v>Uruguay</v>
      </c>
      <c r="AT3861" s="9" t="str">
        <f t="shared" si="1351"/>
        <v>Tax exemption/waiver/suspension</v>
      </c>
      <c r="AU3861">
        <f t="shared" si="1352"/>
        <v>0</v>
      </c>
      <c r="AV3861" s="9">
        <v>0</v>
      </c>
    </row>
    <row r="3862" spans="1:48" x14ac:dyDescent="0.35">
      <c r="A3862" s="24" t="s">
        <v>186</v>
      </c>
      <c r="B3862" s="24">
        <v>2</v>
      </c>
      <c r="C3862" s="24" t="s">
        <v>206</v>
      </c>
      <c r="D3862" s="24" t="s">
        <v>4561</v>
      </c>
      <c r="E3862" s="24"/>
      <c r="O3862" t="s">
        <v>2801</v>
      </c>
      <c r="P3862" t="s">
        <v>2810</v>
      </c>
      <c r="Q3862" t="s">
        <v>2813</v>
      </c>
      <c r="R3862">
        <v>0</v>
      </c>
      <c r="S3862">
        <v>-5.81</v>
      </c>
      <c r="T3862">
        <v>-2.92</v>
      </c>
      <c r="U3862">
        <v>66.3</v>
      </c>
      <c r="V3862">
        <v>-1</v>
      </c>
      <c r="W3862">
        <v>-1</v>
      </c>
      <c r="X3862">
        <v>-1</v>
      </c>
      <c r="Y3862">
        <v>-1</v>
      </c>
      <c r="Z3862">
        <v>-1</v>
      </c>
      <c r="AA3862">
        <v>-1</v>
      </c>
      <c r="AB3862">
        <v>-1</v>
      </c>
      <c r="AC3862">
        <v>-1</v>
      </c>
      <c r="AD3862">
        <v>-1</v>
      </c>
      <c r="AE3862" s="4" t="s">
        <v>2828</v>
      </c>
      <c r="AF3862" s="9" t="s">
        <v>2829</v>
      </c>
      <c r="AG3862">
        <v>0</v>
      </c>
      <c r="AH3862">
        <v>1</v>
      </c>
      <c r="AI3862">
        <v>0</v>
      </c>
      <c r="AJ3862">
        <v>1</v>
      </c>
      <c r="AK3862" s="9" t="s">
        <v>2840</v>
      </c>
      <c r="AL3862">
        <f t="shared" si="1349"/>
        <v>0</v>
      </c>
      <c r="AM3862">
        <f>IF(AND(INDIRECT(AN3862)='Sample Select backend'!$C$2,INDIRECT(AO3862)=1,INDIRECT(AP3862)='Sample Select backend'!$F$2,INDIRECT(AQ3862)=1,INDIRECT(AR3862)='Sample Select backend'!$M$2),1,0)</f>
        <v>0</v>
      </c>
      <c r="AN3862" t="str">
        <f>_xlfn.CONCAT('Sample Select backend'!$C$4,ROW(AN3862))</f>
        <v>AE3862</v>
      </c>
      <c r="AO3862" s="9" t="str">
        <f>_xlfn.CONCAT('Sample Select backend'!$J$2,ROW(AO3862))</f>
        <v>AJ3862</v>
      </c>
      <c r="AP3862" t="str">
        <f>_xlfn.CONCAT('Sample Select backend'!$F$4,ROW(AP3862))</f>
        <v>AF3862</v>
      </c>
      <c r="AQ3862" t="str">
        <f>_xlfn.CONCAT('Sample Select backend'!$I$10,ROW(AQ3862))</f>
        <v>R3862</v>
      </c>
      <c r="AR3862" t="str">
        <f>_xlfn.CONCAT('Sample Select backend'!$M$4,ROW(AR3862))</f>
        <v>AK3862</v>
      </c>
      <c r="AS3862" t="str">
        <f t="shared" si="1350"/>
        <v>Uruguay</v>
      </c>
      <c r="AT3862" s="9" t="str">
        <f t="shared" si="1351"/>
        <v>Tax exemption/waiver/suspension</v>
      </c>
      <c r="AU3862">
        <f t="shared" si="1352"/>
        <v>0</v>
      </c>
      <c r="AV3862" s="9">
        <v>0</v>
      </c>
    </row>
    <row r="3863" spans="1:48" x14ac:dyDescent="0.35">
      <c r="A3863" s="24" t="s">
        <v>186</v>
      </c>
      <c r="B3863" s="24">
        <v>2</v>
      </c>
      <c r="C3863" s="24">
        <v>14</v>
      </c>
      <c r="D3863" s="24" t="s">
        <v>4562</v>
      </c>
      <c r="E3863" s="24"/>
      <c r="O3863" t="s">
        <v>2801</v>
      </c>
      <c r="P3863" t="s">
        <v>2810</v>
      </c>
      <c r="Q3863" t="s">
        <v>2813</v>
      </c>
      <c r="R3863">
        <v>0</v>
      </c>
      <c r="S3863">
        <v>-5.81</v>
      </c>
      <c r="T3863">
        <v>-2.92</v>
      </c>
      <c r="U3863">
        <v>66.3</v>
      </c>
      <c r="V3863">
        <v>-1</v>
      </c>
      <c r="W3863">
        <v>-1</v>
      </c>
      <c r="X3863">
        <v>-1</v>
      </c>
      <c r="Y3863">
        <v>-1</v>
      </c>
      <c r="Z3863">
        <v>-1</v>
      </c>
      <c r="AA3863">
        <v>-1</v>
      </c>
      <c r="AB3863">
        <v>-1</v>
      </c>
      <c r="AC3863">
        <v>-1</v>
      </c>
      <c r="AD3863">
        <v>-1</v>
      </c>
      <c r="AE3863" s="4" t="s">
        <v>2828</v>
      </c>
      <c r="AF3863" s="9" t="s">
        <v>2829</v>
      </c>
      <c r="AG3863">
        <v>0</v>
      </c>
      <c r="AH3863">
        <v>1</v>
      </c>
      <c r="AI3863">
        <v>0</v>
      </c>
      <c r="AJ3863">
        <v>1</v>
      </c>
      <c r="AK3863" s="9" t="s">
        <v>2840</v>
      </c>
      <c r="AL3863">
        <f t="shared" si="1349"/>
        <v>0</v>
      </c>
      <c r="AM3863">
        <f>IF(AND(INDIRECT(AN3863)='Sample Select backend'!$C$2,INDIRECT(AO3863)=1,INDIRECT(AP3863)='Sample Select backend'!$F$2,INDIRECT(AQ3863)=1,INDIRECT(AR3863)='Sample Select backend'!$M$2),1,0)</f>
        <v>0</v>
      </c>
      <c r="AN3863" t="str">
        <f>_xlfn.CONCAT('Sample Select backend'!$C$4,ROW(AN3863))</f>
        <v>AE3863</v>
      </c>
      <c r="AO3863" s="9" t="str">
        <f>_xlfn.CONCAT('Sample Select backend'!$J$2,ROW(AO3863))</f>
        <v>AJ3863</v>
      </c>
      <c r="AP3863" t="str">
        <f>_xlfn.CONCAT('Sample Select backend'!$F$4,ROW(AP3863))</f>
        <v>AF3863</v>
      </c>
      <c r="AQ3863" t="str">
        <f>_xlfn.CONCAT('Sample Select backend'!$I$10,ROW(AQ3863))</f>
        <v>R3863</v>
      </c>
      <c r="AR3863" t="str">
        <f>_xlfn.CONCAT('Sample Select backend'!$M$4,ROW(AR3863))</f>
        <v>AK3863</v>
      </c>
      <c r="AS3863" t="str">
        <f t="shared" si="1350"/>
        <v>Uruguay</v>
      </c>
      <c r="AT3863" s="9">
        <f t="shared" si="1351"/>
        <v>14</v>
      </c>
      <c r="AU3863">
        <f t="shared" si="1352"/>
        <v>0</v>
      </c>
      <c r="AV3863" s="9">
        <v>0</v>
      </c>
    </row>
    <row r="3864" spans="1:48" x14ac:dyDescent="0.35">
      <c r="A3864" s="24" t="s">
        <v>186</v>
      </c>
      <c r="B3864" s="24">
        <v>1</v>
      </c>
      <c r="C3864" s="24">
        <v>5</v>
      </c>
      <c r="D3864" s="24" t="s">
        <v>4563</v>
      </c>
      <c r="E3864" s="24"/>
      <c r="O3864" t="s">
        <v>2801</v>
      </c>
      <c r="P3864" t="s">
        <v>2810</v>
      </c>
      <c r="Q3864" t="s">
        <v>2813</v>
      </c>
      <c r="R3864">
        <v>0</v>
      </c>
      <c r="S3864">
        <v>-5.81</v>
      </c>
      <c r="T3864">
        <v>-2.92</v>
      </c>
      <c r="U3864">
        <v>66.3</v>
      </c>
      <c r="V3864">
        <v>-1</v>
      </c>
      <c r="W3864">
        <v>-1</v>
      </c>
      <c r="X3864">
        <v>-1</v>
      </c>
      <c r="Y3864">
        <v>-1</v>
      </c>
      <c r="Z3864">
        <v>-1</v>
      </c>
      <c r="AA3864">
        <v>-1</v>
      </c>
      <c r="AB3864">
        <v>-1</v>
      </c>
      <c r="AC3864">
        <v>-1</v>
      </c>
      <c r="AD3864">
        <v>-1</v>
      </c>
      <c r="AE3864" s="4" t="s">
        <v>2828</v>
      </c>
      <c r="AF3864" s="9" t="s">
        <v>2829</v>
      </c>
      <c r="AG3864">
        <v>0</v>
      </c>
      <c r="AH3864">
        <v>1</v>
      </c>
      <c r="AI3864">
        <v>0</v>
      </c>
      <c r="AJ3864">
        <v>1</v>
      </c>
      <c r="AK3864" s="9" t="s">
        <v>2840</v>
      </c>
      <c r="AL3864">
        <f t="shared" si="1349"/>
        <v>0</v>
      </c>
      <c r="AM3864">
        <f>IF(AND(INDIRECT(AN3864)='Sample Select backend'!$C$2,INDIRECT(AO3864)=1,INDIRECT(AP3864)='Sample Select backend'!$F$2,INDIRECT(AQ3864)=1,INDIRECT(AR3864)='Sample Select backend'!$M$2),1,0)</f>
        <v>0</v>
      </c>
      <c r="AN3864" t="str">
        <f>_xlfn.CONCAT('Sample Select backend'!$C$4,ROW(AN3864))</f>
        <v>AE3864</v>
      </c>
      <c r="AO3864" s="9" t="str">
        <f>_xlfn.CONCAT('Sample Select backend'!$J$2,ROW(AO3864))</f>
        <v>AJ3864</v>
      </c>
      <c r="AP3864" t="str">
        <f>_xlfn.CONCAT('Sample Select backend'!$F$4,ROW(AP3864))</f>
        <v>AF3864</v>
      </c>
      <c r="AQ3864" t="str">
        <f>_xlfn.CONCAT('Sample Select backend'!$I$10,ROW(AQ3864))</f>
        <v>R3864</v>
      </c>
      <c r="AR3864" t="str">
        <f>_xlfn.CONCAT('Sample Select backend'!$M$4,ROW(AR3864))</f>
        <v>AK3864</v>
      </c>
      <c r="AS3864" t="str">
        <f t="shared" si="1350"/>
        <v>Uruguay</v>
      </c>
      <c r="AT3864" s="9">
        <f t="shared" si="1351"/>
        <v>5</v>
      </c>
      <c r="AU3864">
        <f t="shared" si="1352"/>
        <v>0</v>
      </c>
      <c r="AV3864" s="9">
        <v>0</v>
      </c>
    </row>
    <row r="3865" spans="1:48" x14ac:dyDescent="0.35">
      <c r="A3865" s="24" t="s">
        <v>186</v>
      </c>
      <c r="B3865" s="24">
        <v>9</v>
      </c>
      <c r="C3865" s="24">
        <v>34</v>
      </c>
      <c r="D3865" s="24" t="s">
        <v>4564</v>
      </c>
      <c r="E3865" s="24"/>
      <c r="O3865" t="s">
        <v>2801</v>
      </c>
      <c r="P3865" t="s">
        <v>2810</v>
      </c>
      <c r="Q3865" t="s">
        <v>2813</v>
      </c>
      <c r="R3865">
        <v>0</v>
      </c>
      <c r="S3865">
        <v>-5.81</v>
      </c>
      <c r="T3865">
        <v>-2.92</v>
      </c>
      <c r="U3865">
        <v>66.3</v>
      </c>
      <c r="V3865">
        <v>-1</v>
      </c>
      <c r="W3865">
        <v>-1</v>
      </c>
      <c r="X3865">
        <v>-1</v>
      </c>
      <c r="Y3865">
        <v>-1</v>
      </c>
      <c r="Z3865">
        <v>-1</v>
      </c>
      <c r="AA3865">
        <v>-1</v>
      </c>
      <c r="AB3865">
        <v>-1</v>
      </c>
      <c r="AC3865">
        <v>-1</v>
      </c>
      <c r="AD3865">
        <v>-1</v>
      </c>
      <c r="AE3865" s="4" t="s">
        <v>2828</v>
      </c>
      <c r="AF3865" s="9" t="s">
        <v>2829</v>
      </c>
      <c r="AG3865">
        <v>0</v>
      </c>
      <c r="AH3865">
        <v>1</v>
      </c>
      <c r="AI3865">
        <v>0</v>
      </c>
      <c r="AJ3865">
        <v>1</v>
      </c>
      <c r="AK3865" s="9" t="s">
        <v>2840</v>
      </c>
      <c r="AL3865">
        <f t="shared" si="1349"/>
        <v>0</v>
      </c>
      <c r="AM3865">
        <f>IF(AND(INDIRECT(AN3865)='Sample Select backend'!$C$2,INDIRECT(AO3865)=1,INDIRECT(AP3865)='Sample Select backend'!$F$2,INDIRECT(AQ3865)=1,INDIRECT(AR3865)='Sample Select backend'!$M$2),1,0)</f>
        <v>0</v>
      </c>
      <c r="AN3865" t="str">
        <f>_xlfn.CONCAT('Sample Select backend'!$C$4,ROW(AN3865))</f>
        <v>AE3865</v>
      </c>
      <c r="AO3865" s="9" t="str">
        <f>_xlfn.CONCAT('Sample Select backend'!$J$2,ROW(AO3865))</f>
        <v>AJ3865</v>
      </c>
      <c r="AP3865" t="str">
        <f>_xlfn.CONCAT('Sample Select backend'!$F$4,ROW(AP3865))</f>
        <v>AF3865</v>
      </c>
      <c r="AQ3865" t="str">
        <f>_xlfn.CONCAT('Sample Select backend'!$I$10,ROW(AQ3865))</f>
        <v>R3865</v>
      </c>
      <c r="AR3865" t="str">
        <f>_xlfn.CONCAT('Sample Select backend'!$M$4,ROW(AR3865))</f>
        <v>AK3865</v>
      </c>
      <c r="AS3865" t="str">
        <f t="shared" si="1350"/>
        <v>Uruguay</v>
      </c>
      <c r="AT3865" s="9">
        <f t="shared" si="1351"/>
        <v>34</v>
      </c>
      <c r="AU3865">
        <f t="shared" si="1352"/>
        <v>0</v>
      </c>
      <c r="AV3865" s="9">
        <v>0</v>
      </c>
    </row>
    <row r="3866" spans="1:48" x14ac:dyDescent="0.35">
      <c r="A3866" s="24" t="s">
        <v>186</v>
      </c>
      <c r="B3866" s="24">
        <v>6</v>
      </c>
      <c r="C3866" s="24">
        <v>29</v>
      </c>
      <c r="D3866" s="24" t="s">
        <v>4565</v>
      </c>
      <c r="E3866" s="24"/>
      <c r="O3866" t="s">
        <v>2801</v>
      </c>
      <c r="P3866" t="s">
        <v>2810</v>
      </c>
      <c r="Q3866" t="s">
        <v>2813</v>
      </c>
      <c r="R3866">
        <v>0</v>
      </c>
      <c r="S3866">
        <v>-5.81</v>
      </c>
      <c r="T3866">
        <v>-2.92</v>
      </c>
      <c r="U3866">
        <v>66.3</v>
      </c>
      <c r="V3866">
        <v>-1</v>
      </c>
      <c r="W3866">
        <v>-1</v>
      </c>
      <c r="X3866">
        <v>-1</v>
      </c>
      <c r="Y3866">
        <v>-1</v>
      </c>
      <c r="Z3866">
        <v>-1</v>
      </c>
      <c r="AA3866">
        <v>-1</v>
      </c>
      <c r="AB3866">
        <v>-1</v>
      </c>
      <c r="AC3866">
        <v>-1</v>
      </c>
      <c r="AD3866">
        <v>-1</v>
      </c>
      <c r="AE3866" s="4" t="s">
        <v>2828</v>
      </c>
      <c r="AF3866" s="9" t="s">
        <v>2829</v>
      </c>
      <c r="AG3866">
        <v>0</v>
      </c>
      <c r="AH3866">
        <v>1</v>
      </c>
      <c r="AI3866">
        <v>0</v>
      </c>
      <c r="AJ3866">
        <v>1</v>
      </c>
      <c r="AK3866" s="9" t="s">
        <v>2840</v>
      </c>
      <c r="AL3866">
        <f t="shared" si="1349"/>
        <v>0</v>
      </c>
      <c r="AM3866">
        <f>IF(AND(INDIRECT(AN3866)='Sample Select backend'!$C$2,INDIRECT(AO3866)=1,INDIRECT(AP3866)='Sample Select backend'!$F$2,INDIRECT(AQ3866)=1,INDIRECT(AR3866)='Sample Select backend'!$M$2),1,0)</f>
        <v>0</v>
      </c>
      <c r="AN3866" t="str">
        <f>_xlfn.CONCAT('Sample Select backend'!$C$4,ROW(AN3866))</f>
        <v>AE3866</v>
      </c>
      <c r="AO3866" s="9" t="str">
        <f>_xlfn.CONCAT('Sample Select backend'!$J$2,ROW(AO3866))</f>
        <v>AJ3866</v>
      </c>
      <c r="AP3866" t="str">
        <f>_xlfn.CONCAT('Sample Select backend'!$F$4,ROW(AP3866))</f>
        <v>AF3866</v>
      </c>
      <c r="AQ3866" t="str">
        <f>_xlfn.CONCAT('Sample Select backend'!$I$10,ROW(AQ3866))</f>
        <v>R3866</v>
      </c>
      <c r="AR3866" t="str">
        <f>_xlfn.CONCAT('Sample Select backend'!$M$4,ROW(AR3866))</f>
        <v>AK3866</v>
      </c>
      <c r="AS3866" t="str">
        <f t="shared" si="1350"/>
        <v>Uruguay</v>
      </c>
      <c r="AT3866" s="9">
        <f t="shared" si="1351"/>
        <v>29</v>
      </c>
      <c r="AU3866">
        <f t="shared" si="1352"/>
        <v>0</v>
      </c>
      <c r="AV3866" s="9">
        <v>0</v>
      </c>
    </row>
    <row r="3867" spans="1:48" x14ac:dyDescent="0.35">
      <c r="A3867" s="24" t="s">
        <v>186</v>
      </c>
      <c r="B3867" s="24">
        <v>5</v>
      </c>
      <c r="C3867" s="24">
        <v>22</v>
      </c>
      <c r="D3867" s="24" t="s">
        <v>4566</v>
      </c>
      <c r="E3867" s="24"/>
      <c r="O3867" t="s">
        <v>2801</v>
      </c>
      <c r="P3867" t="s">
        <v>2810</v>
      </c>
      <c r="Q3867" t="s">
        <v>2813</v>
      </c>
      <c r="R3867">
        <v>0</v>
      </c>
      <c r="S3867">
        <v>-5.81</v>
      </c>
      <c r="T3867">
        <v>-2.92</v>
      </c>
      <c r="U3867">
        <v>66.3</v>
      </c>
      <c r="V3867">
        <v>-1</v>
      </c>
      <c r="W3867">
        <v>-1</v>
      </c>
      <c r="X3867">
        <v>-1</v>
      </c>
      <c r="Y3867">
        <v>-1</v>
      </c>
      <c r="Z3867">
        <v>-1</v>
      </c>
      <c r="AA3867">
        <v>-1</v>
      </c>
      <c r="AB3867">
        <v>-1</v>
      </c>
      <c r="AC3867">
        <v>-1</v>
      </c>
      <c r="AD3867">
        <v>-1</v>
      </c>
      <c r="AE3867" s="4" t="s">
        <v>2828</v>
      </c>
      <c r="AF3867" s="9" t="s">
        <v>2829</v>
      </c>
      <c r="AG3867">
        <v>0</v>
      </c>
      <c r="AH3867">
        <v>1</v>
      </c>
      <c r="AI3867">
        <v>0</v>
      </c>
      <c r="AJ3867">
        <v>1</v>
      </c>
      <c r="AK3867" s="9" t="s">
        <v>2840</v>
      </c>
      <c r="AL3867">
        <f t="shared" si="1349"/>
        <v>0</v>
      </c>
      <c r="AM3867">
        <f>IF(AND(INDIRECT(AN3867)='Sample Select backend'!$C$2,INDIRECT(AO3867)=1,INDIRECT(AP3867)='Sample Select backend'!$F$2,INDIRECT(AQ3867)=1,INDIRECT(AR3867)='Sample Select backend'!$M$2),1,0)</f>
        <v>0</v>
      </c>
      <c r="AN3867" t="str">
        <f>_xlfn.CONCAT('Sample Select backend'!$C$4,ROW(AN3867))</f>
        <v>AE3867</v>
      </c>
      <c r="AO3867" s="9" t="str">
        <f>_xlfn.CONCAT('Sample Select backend'!$J$2,ROW(AO3867))</f>
        <v>AJ3867</v>
      </c>
      <c r="AP3867" t="str">
        <f>_xlfn.CONCAT('Sample Select backend'!$F$4,ROW(AP3867))</f>
        <v>AF3867</v>
      </c>
      <c r="AQ3867" t="str">
        <f>_xlfn.CONCAT('Sample Select backend'!$I$10,ROW(AQ3867))</f>
        <v>R3867</v>
      </c>
      <c r="AR3867" t="str">
        <f>_xlfn.CONCAT('Sample Select backend'!$M$4,ROW(AR3867))</f>
        <v>AK3867</v>
      </c>
      <c r="AS3867" t="str">
        <f t="shared" si="1350"/>
        <v>Uruguay</v>
      </c>
      <c r="AT3867" s="9">
        <f t="shared" si="1351"/>
        <v>22</v>
      </c>
      <c r="AU3867">
        <f t="shared" si="1352"/>
        <v>0</v>
      </c>
      <c r="AV3867" s="9">
        <v>0</v>
      </c>
    </row>
    <row r="3868" spans="1:48" x14ac:dyDescent="0.35">
      <c r="A3868" s="24" t="s">
        <v>186</v>
      </c>
      <c r="B3868" s="24">
        <v>6</v>
      </c>
      <c r="C3868" s="24">
        <v>27</v>
      </c>
      <c r="D3868" s="24" t="s">
        <v>4567</v>
      </c>
      <c r="E3868" s="24"/>
      <c r="O3868" t="s">
        <v>2801</v>
      </c>
      <c r="P3868" t="s">
        <v>2810</v>
      </c>
      <c r="Q3868" t="s">
        <v>2813</v>
      </c>
      <c r="R3868">
        <v>0</v>
      </c>
      <c r="S3868">
        <v>-5.81</v>
      </c>
      <c r="T3868">
        <v>-2.92</v>
      </c>
      <c r="U3868">
        <v>66.3</v>
      </c>
      <c r="V3868">
        <v>-1</v>
      </c>
      <c r="W3868">
        <v>-1</v>
      </c>
      <c r="X3868">
        <v>-1</v>
      </c>
      <c r="Y3868">
        <v>-1</v>
      </c>
      <c r="Z3868">
        <v>-1</v>
      </c>
      <c r="AA3868">
        <v>-1</v>
      </c>
      <c r="AB3868">
        <v>-1</v>
      </c>
      <c r="AC3868">
        <v>-1</v>
      </c>
      <c r="AD3868">
        <v>-1</v>
      </c>
      <c r="AE3868" s="4" t="s">
        <v>2828</v>
      </c>
      <c r="AF3868" s="9" t="s">
        <v>2829</v>
      </c>
      <c r="AG3868">
        <v>0</v>
      </c>
      <c r="AH3868">
        <v>1</v>
      </c>
      <c r="AI3868">
        <v>0</v>
      </c>
      <c r="AJ3868">
        <v>1</v>
      </c>
      <c r="AK3868" s="9" t="s">
        <v>2840</v>
      </c>
      <c r="AL3868">
        <f t="shared" si="1349"/>
        <v>0</v>
      </c>
      <c r="AM3868">
        <f>IF(AND(INDIRECT(AN3868)='Sample Select backend'!$C$2,INDIRECT(AO3868)=1,INDIRECT(AP3868)='Sample Select backend'!$F$2,INDIRECT(AQ3868)=1,INDIRECT(AR3868)='Sample Select backend'!$M$2),1,0)</f>
        <v>0</v>
      </c>
      <c r="AN3868" t="str">
        <f>_xlfn.CONCAT('Sample Select backend'!$C$4,ROW(AN3868))</f>
        <v>AE3868</v>
      </c>
      <c r="AO3868" s="9" t="str">
        <f>_xlfn.CONCAT('Sample Select backend'!$J$2,ROW(AO3868))</f>
        <v>AJ3868</v>
      </c>
      <c r="AP3868" t="str">
        <f>_xlfn.CONCAT('Sample Select backend'!$F$4,ROW(AP3868))</f>
        <v>AF3868</v>
      </c>
      <c r="AQ3868" t="str">
        <f>_xlfn.CONCAT('Sample Select backend'!$I$10,ROW(AQ3868))</f>
        <v>R3868</v>
      </c>
      <c r="AR3868" t="str">
        <f>_xlfn.CONCAT('Sample Select backend'!$M$4,ROW(AR3868))</f>
        <v>AK3868</v>
      </c>
      <c r="AS3868" t="str">
        <f t="shared" si="1350"/>
        <v>Uruguay</v>
      </c>
      <c r="AT3868" s="9">
        <f t="shared" si="1351"/>
        <v>27</v>
      </c>
      <c r="AU3868">
        <f t="shared" si="1352"/>
        <v>0</v>
      </c>
      <c r="AV3868" s="9">
        <v>0</v>
      </c>
    </row>
    <row r="3869" spans="1:48" x14ac:dyDescent="0.35">
      <c r="A3869" s="24" t="s">
        <v>186</v>
      </c>
      <c r="B3869" s="24">
        <v>6</v>
      </c>
      <c r="C3869" s="24">
        <v>28</v>
      </c>
      <c r="D3869" s="24" t="s">
        <v>4568</v>
      </c>
      <c r="E3869" s="24"/>
      <c r="O3869" t="s">
        <v>2801</v>
      </c>
      <c r="P3869" t="s">
        <v>2810</v>
      </c>
      <c r="Q3869" t="s">
        <v>2813</v>
      </c>
      <c r="R3869">
        <v>0</v>
      </c>
      <c r="S3869">
        <v>-5.81</v>
      </c>
      <c r="T3869">
        <v>-2.92</v>
      </c>
      <c r="U3869">
        <v>66.3</v>
      </c>
      <c r="V3869">
        <v>-1</v>
      </c>
      <c r="W3869">
        <v>-1</v>
      </c>
      <c r="X3869">
        <v>-1</v>
      </c>
      <c r="Y3869">
        <v>-1</v>
      </c>
      <c r="Z3869">
        <v>-1</v>
      </c>
      <c r="AA3869">
        <v>-1</v>
      </c>
      <c r="AB3869">
        <v>-1</v>
      </c>
      <c r="AC3869">
        <v>-1</v>
      </c>
      <c r="AD3869">
        <v>-1</v>
      </c>
      <c r="AE3869" s="4" t="s">
        <v>2828</v>
      </c>
      <c r="AF3869" s="9" t="s">
        <v>2829</v>
      </c>
      <c r="AG3869">
        <v>0</v>
      </c>
      <c r="AH3869">
        <v>1</v>
      </c>
      <c r="AI3869">
        <v>0</v>
      </c>
      <c r="AJ3869">
        <v>1</v>
      </c>
      <c r="AK3869" s="9" t="s">
        <v>2840</v>
      </c>
      <c r="AL3869">
        <f t="shared" si="1349"/>
        <v>0</v>
      </c>
      <c r="AM3869">
        <f>IF(AND(INDIRECT(AN3869)='Sample Select backend'!$C$2,INDIRECT(AO3869)=1,INDIRECT(AP3869)='Sample Select backend'!$F$2,INDIRECT(AQ3869)=1,INDIRECT(AR3869)='Sample Select backend'!$M$2),1,0)</f>
        <v>0</v>
      </c>
      <c r="AN3869" t="str">
        <f>_xlfn.CONCAT('Sample Select backend'!$C$4,ROW(AN3869))</f>
        <v>AE3869</v>
      </c>
      <c r="AO3869" s="9" t="str">
        <f>_xlfn.CONCAT('Sample Select backend'!$J$2,ROW(AO3869))</f>
        <v>AJ3869</v>
      </c>
      <c r="AP3869" t="str">
        <f>_xlfn.CONCAT('Sample Select backend'!$F$4,ROW(AP3869))</f>
        <v>AF3869</v>
      </c>
      <c r="AQ3869" t="str">
        <f>_xlfn.CONCAT('Sample Select backend'!$I$10,ROW(AQ3869))</f>
        <v>R3869</v>
      </c>
      <c r="AR3869" t="str">
        <f>_xlfn.CONCAT('Sample Select backend'!$M$4,ROW(AR3869))</f>
        <v>AK3869</v>
      </c>
      <c r="AS3869" t="str">
        <f t="shared" si="1350"/>
        <v>Uruguay</v>
      </c>
      <c r="AT3869" s="9">
        <f t="shared" si="1351"/>
        <v>28</v>
      </c>
      <c r="AU3869">
        <f t="shared" si="1352"/>
        <v>0</v>
      </c>
      <c r="AV3869" s="9">
        <v>0</v>
      </c>
    </row>
    <row r="3870" spans="1:48" x14ac:dyDescent="0.35">
      <c r="A3870" s="24" t="s">
        <v>186</v>
      </c>
      <c r="B3870" s="24">
        <v>6</v>
      </c>
      <c r="C3870" s="24">
        <v>28</v>
      </c>
      <c r="D3870" s="24" t="s">
        <v>4569</v>
      </c>
      <c r="E3870" s="24"/>
      <c r="O3870" t="s">
        <v>2801</v>
      </c>
      <c r="P3870" t="s">
        <v>2810</v>
      </c>
      <c r="Q3870" t="s">
        <v>2813</v>
      </c>
      <c r="R3870">
        <v>0</v>
      </c>
      <c r="S3870">
        <v>-5.81</v>
      </c>
      <c r="T3870">
        <v>-2.92</v>
      </c>
      <c r="U3870">
        <v>66.3</v>
      </c>
      <c r="V3870">
        <v>-1</v>
      </c>
      <c r="W3870">
        <v>-1</v>
      </c>
      <c r="X3870">
        <v>-1</v>
      </c>
      <c r="Y3870">
        <v>-1</v>
      </c>
      <c r="Z3870">
        <v>-1</v>
      </c>
      <c r="AA3870">
        <v>-1</v>
      </c>
      <c r="AB3870">
        <v>-1</v>
      </c>
      <c r="AC3870">
        <v>-1</v>
      </c>
      <c r="AD3870">
        <v>-1</v>
      </c>
      <c r="AE3870" s="4" t="s">
        <v>2828</v>
      </c>
      <c r="AF3870" s="9" t="s">
        <v>2829</v>
      </c>
      <c r="AG3870">
        <v>0</v>
      </c>
      <c r="AH3870">
        <v>1</v>
      </c>
      <c r="AI3870">
        <v>0</v>
      </c>
      <c r="AJ3870">
        <v>1</v>
      </c>
      <c r="AK3870" s="9" t="s">
        <v>2840</v>
      </c>
      <c r="AL3870">
        <f t="shared" si="1349"/>
        <v>0</v>
      </c>
      <c r="AM3870">
        <f>IF(AND(INDIRECT(AN3870)='Sample Select backend'!$C$2,INDIRECT(AO3870)=1,INDIRECT(AP3870)='Sample Select backend'!$F$2,INDIRECT(AQ3870)=1,INDIRECT(AR3870)='Sample Select backend'!$M$2),1,0)</f>
        <v>0</v>
      </c>
      <c r="AN3870" t="str">
        <f>_xlfn.CONCAT('Sample Select backend'!$C$4,ROW(AN3870))</f>
        <v>AE3870</v>
      </c>
      <c r="AO3870" s="9" t="str">
        <f>_xlfn.CONCAT('Sample Select backend'!$J$2,ROW(AO3870))</f>
        <v>AJ3870</v>
      </c>
      <c r="AP3870" t="str">
        <f>_xlfn.CONCAT('Sample Select backend'!$F$4,ROW(AP3870))</f>
        <v>AF3870</v>
      </c>
      <c r="AQ3870" t="str">
        <f>_xlfn.CONCAT('Sample Select backend'!$I$10,ROW(AQ3870))</f>
        <v>R3870</v>
      </c>
      <c r="AR3870" t="str">
        <f>_xlfn.CONCAT('Sample Select backend'!$M$4,ROW(AR3870))</f>
        <v>AK3870</v>
      </c>
      <c r="AS3870" t="str">
        <f t="shared" si="1350"/>
        <v>Uruguay</v>
      </c>
      <c r="AT3870" s="9">
        <f t="shared" si="1351"/>
        <v>28</v>
      </c>
      <c r="AU3870">
        <f t="shared" si="1352"/>
        <v>0</v>
      </c>
      <c r="AV3870" s="9">
        <v>0</v>
      </c>
    </row>
    <row r="3871" spans="1:48" x14ac:dyDescent="0.35">
      <c r="A3871" s="24" t="s">
        <v>186</v>
      </c>
      <c r="B3871" s="24">
        <v>6</v>
      </c>
      <c r="C3871" s="24">
        <v>29</v>
      </c>
      <c r="D3871" s="24" t="s">
        <v>4570</v>
      </c>
      <c r="E3871" s="24"/>
      <c r="O3871" t="s">
        <v>2801</v>
      </c>
      <c r="P3871" t="s">
        <v>2810</v>
      </c>
      <c r="Q3871" t="s">
        <v>2813</v>
      </c>
      <c r="R3871">
        <v>0</v>
      </c>
      <c r="S3871">
        <v>-5.81</v>
      </c>
      <c r="T3871">
        <v>-2.92</v>
      </c>
      <c r="U3871">
        <v>66.3</v>
      </c>
      <c r="V3871">
        <v>-1</v>
      </c>
      <c r="W3871">
        <v>-1</v>
      </c>
      <c r="X3871">
        <v>-1</v>
      </c>
      <c r="Y3871">
        <v>-1</v>
      </c>
      <c r="Z3871">
        <v>-1</v>
      </c>
      <c r="AA3871">
        <v>-1</v>
      </c>
      <c r="AB3871">
        <v>-1</v>
      </c>
      <c r="AC3871">
        <v>-1</v>
      </c>
      <c r="AD3871">
        <v>-1</v>
      </c>
      <c r="AE3871" s="4" t="s">
        <v>2828</v>
      </c>
      <c r="AF3871" s="9" t="s">
        <v>2829</v>
      </c>
      <c r="AG3871">
        <v>0</v>
      </c>
      <c r="AH3871">
        <v>1</v>
      </c>
      <c r="AI3871">
        <v>0</v>
      </c>
      <c r="AJ3871">
        <v>1</v>
      </c>
      <c r="AK3871" s="9" t="s">
        <v>2840</v>
      </c>
      <c r="AL3871">
        <f t="shared" si="1349"/>
        <v>0</v>
      </c>
      <c r="AM3871">
        <f>IF(AND(INDIRECT(AN3871)='Sample Select backend'!$C$2,INDIRECT(AO3871)=1,INDIRECT(AP3871)='Sample Select backend'!$F$2,INDIRECT(AQ3871)=1,INDIRECT(AR3871)='Sample Select backend'!$M$2),1,0)</f>
        <v>0</v>
      </c>
      <c r="AN3871" t="str">
        <f>_xlfn.CONCAT('Sample Select backend'!$C$4,ROW(AN3871))</f>
        <v>AE3871</v>
      </c>
      <c r="AO3871" s="9" t="str">
        <f>_xlfn.CONCAT('Sample Select backend'!$J$2,ROW(AO3871))</f>
        <v>AJ3871</v>
      </c>
      <c r="AP3871" t="str">
        <f>_xlfn.CONCAT('Sample Select backend'!$F$4,ROW(AP3871))</f>
        <v>AF3871</v>
      </c>
      <c r="AQ3871" t="str">
        <f>_xlfn.CONCAT('Sample Select backend'!$I$10,ROW(AQ3871))</f>
        <v>R3871</v>
      </c>
      <c r="AR3871" t="str">
        <f>_xlfn.CONCAT('Sample Select backend'!$M$4,ROW(AR3871))</f>
        <v>AK3871</v>
      </c>
      <c r="AS3871" t="str">
        <f t="shared" si="1350"/>
        <v>Uruguay</v>
      </c>
      <c r="AT3871" s="9">
        <f t="shared" si="1351"/>
        <v>29</v>
      </c>
      <c r="AU3871">
        <f t="shared" si="1352"/>
        <v>0</v>
      </c>
      <c r="AV3871" s="9">
        <v>0</v>
      </c>
    </row>
    <row r="3872" spans="1:48" x14ac:dyDescent="0.35">
      <c r="A3872" s="24" t="s">
        <v>186</v>
      </c>
      <c r="B3872" s="24">
        <v>7</v>
      </c>
      <c r="C3872" s="24">
        <v>30</v>
      </c>
      <c r="D3872" s="24" t="s">
        <v>4571</v>
      </c>
      <c r="E3872" s="24"/>
      <c r="O3872" t="s">
        <v>2801</v>
      </c>
      <c r="P3872" t="s">
        <v>2810</v>
      </c>
      <c r="Q3872" t="s">
        <v>2813</v>
      </c>
      <c r="R3872">
        <v>0</v>
      </c>
      <c r="S3872">
        <v>-5.81</v>
      </c>
      <c r="T3872">
        <v>-2.92</v>
      </c>
      <c r="U3872">
        <v>66.3</v>
      </c>
      <c r="V3872">
        <v>-1</v>
      </c>
      <c r="W3872">
        <v>-1</v>
      </c>
      <c r="X3872">
        <v>-1</v>
      </c>
      <c r="Y3872">
        <v>-1</v>
      </c>
      <c r="Z3872">
        <v>-1</v>
      </c>
      <c r="AA3872">
        <v>-1</v>
      </c>
      <c r="AB3872">
        <v>-1</v>
      </c>
      <c r="AC3872">
        <v>-1</v>
      </c>
      <c r="AD3872">
        <v>-1</v>
      </c>
      <c r="AE3872" s="4" t="s">
        <v>2828</v>
      </c>
      <c r="AF3872" s="9" t="s">
        <v>2829</v>
      </c>
      <c r="AG3872">
        <v>0</v>
      </c>
      <c r="AH3872">
        <v>1</v>
      </c>
      <c r="AI3872">
        <v>0</v>
      </c>
      <c r="AJ3872">
        <v>1</v>
      </c>
      <c r="AK3872" s="9" t="s">
        <v>2840</v>
      </c>
      <c r="AL3872">
        <f t="shared" si="1349"/>
        <v>0</v>
      </c>
      <c r="AM3872">
        <f>IF(AND(INDIRECT(AN3872)='Sample Select backend'!$C$2,INDIRECT(AO3872)=1,INDIRECT(AP3872)='Sample Select backend'!$F$2,INDIRECT(AQ3872)=1,INDIRECT(AR3872)='Sample Select backend'!$M$2),1,0)</f>
        <v>0</v>
      </c>
      <c r="AN3872" t="str">
        <f>_xlfn.CONCAT('Sample Select backend'!$C$4,ROW(AN3872))</f>
        <v>AE3872</v>
      </c>
      <c r="AO3872" s="9" t="str">
        <f>_xlfn.CONCAT('Sample Select backend'!$J$2,ROW(AO3872))</f>
        <v>AJ3872</v>
      </c>
      <c r="AP3872" t="str">
        <f>_xlfn.CONCAT('Sample Select backend'!$F$4,ROW(AP3872))</f>
        <v>AF3872</v>
      </c>
      <c r="AQ3872" t="str">
        <f>_xlfn.CONCAT('Sample Select backend'!$I$10,ROW(AQ3872))</f>
        <v>R3872</v>
      </c>
      <c r="AR3872" t="str">
        <f>_xlfn.CONCAT('Sample Select backend'!$M$4,ROW(AR3872))</f>
        <v>AK3872</v>
      </c>
      <c r="AS3872" t="str">
        <f t="shared" si="1350"/>
        <v>Uruguay</v>
      </c>
      <c r="AT3872" s="9">
        <f t="shared" si="1351"/>
        <v>30</v>
      </c>
      <c r="AU3872">
        <f t="shared" si="1352"/>
        <v>0</v>
      </c>
      <c r="AV3872" s="9">
        <v>0</v>
      </c>
    </row>
    <row r="3873" spans="1:48" x14ac:dyDescent="0.35">
      <c r="A3873" s="24" t="s">
        <v>186</v>
      </c>
      <c r="B3873" s="24">
        <v>7</v>
      </c>
      <c r="C3873" s="24">
        <v>30</v>
      </c>
      <c r="D3873" s="24" t="s">
        <v>4572</v>
      </c>
      <c r="E3873" s="24"/>
      <c r="O3873" t="s">
        <v>2801</v>
      </c>
      <c r="P3873" t="s">
        <v>2810</v>
      </c>
      <c r="Q3873" t="s">
        <v>2813</v>
      </c>
      <c r="R3873">
        <v>0</v>
      </c>
      <c r="S3873">
        <v>-5.81</v>
      </c>
      <c r="T3873">
        <v>-2.92</v>
      </c>
      <c r="U3873">
        <v>66.3</v>
      </c>
      <c r="V3873">
        <v>-1</v>
      </c>
      <c r="W3873">
        <v>-1</v>
      </c>
      <c r="X3873">
        <v>-1</v>
      </c>
      <c r="Y3873">
        <v>-1</v>
      </c>
      <c r="Z3873">
        <v>-1</v>
      </c>
      <c r="AA3873">
        <v>-1</v>
      </c>
      <c r="AB3873">
        <v>-1</v>
      </c>
      <c r="AC3873">
        <v>-1</v>
      </c>
      <c r="AD3873">
        <v>-1</v>
      </c>
      <c r="AE3873" s="4" t="s">
        <v>2828</v>
      </c>
      <c r="AF3873" s="9" t="s">
        <v>2829</v>
      </c>
      <c r="AG3873">
        <v>0</v>
      </c>
      <c r="AH3873">
        <v>1</v>
      </c>
      <c r="AI3873">
        <v>0</v>
      </c>
      <c r="AJ3873">
        <v>1</v>
      </c>
      <c r="AK3873" s="9" t="s">
        <v>2840</v>
      </c>
      <c r="AL3873">
        <f t="shared" si="1349"/>
        <v>0</v>
      </c>
      <c r="AM3873">
        <f>IF(AND(INDIRECT(AN3873)='Sample Select backend'!$C$2,INDIRECT(AO3873)=1,INDIRECT(AP3873)='Sample Select backend'!$F$2,INDIRECT(AQ3873)=1,INDIRECT(AR3873)='Sample Select backend'!$M$2),1,0)</f>
        <v>0</v>
      </c>
      <c r="AN3873" t="str">
        <f>_xlfn.CONCAT('Sample Select backend'!$C$4,ROW(AN3873))</f>
        <v>AE3873</v>
      </c>
      <c r="AO3873" s="9" t="str">
        <f>_xlfn.CONCAT('Sample Select backend'!$J$2,ROW(AO3873))</f>
        <v>AJ3873</v>
      </c>
      <c r="AP3873" t="str">
        <f>_xlfn.CONCAT('Sample Select backend'!$F$4,ROW(AP3873))</f>
        <v>AF3873</v>
      </c>
      <c r="AQ3873" t="str">
        <f>_xlfn.CONCAT('Sample Select backend'!$I$10,ROW(AQ3873))</f>
        <v>R3873</v>
      </c>
      <c r="AR3873" t="str">
        <f>_xlfn.CONCAT('Sample Select backend'!$M$4,ROW(AR3873))</f>
        <v>AK3873</v>
      </c>
      <c r="AS3873" t="str">
        <f t="shared" si="1350"/>
        <v>Uruguay</v>
      </c>
      <c r="AT3873" s="9">
        <f t="shared" si="1351"/>
        <v>30</v>
      </c>
      <c r="AU3873">
        <f t="shared" si="1352"/>
        <v>0</v>
      </c>
      <c r="AV3873" s="9">
        <v>0</v>
      </c>
    </row>
    <row r="3874" spans="1:48" x14ac:dyDescent="0.35">
      <c r="A3874" s="24" t="s">
        <v>186</v>
      </c>
      <c r="B3874" s="24">
        <v>7</v>
      </c>
      <c r="C3874" s="24">
        <v>30</v>
      </c>
      <c r="D3874" s="24" t="s">
        <v>4573</v>
      </c>
      <c r="E3874" s="24"/>
      <c r="O3874" t="s">
        <v>2801</v>
      </c>
      <c r="P3874" t="s">
        <v>2810</v>
      </c>
      <c r="Q3874" t="s">
        <v>2813</v>
      </c>
      <c r="R3874">
        <v>0</v>
      </c>
      <c r="S3874">
        <v>-5.81</v>
      </c>
      <c r="T3874">
        <v>-2.92</v>
      </c>
      <c r="U3874">
        <v>66.3</v>
      </c>
      <c r="V3874">
        <v>-1</v>
      </c>
      <c r="W3874">
        <v>-1</v>
      </c>
      <c r="X3874">
        <v>-1</v>
      </c>
      <c r="Y3874">
        <v>-1</v>
      </c>
      <c r="Z3874">
        <v>-1</v>
      </c>
      <c r="AA3874">
        <v>-1</v>
      </c>
      <c r="AB3874">
        <v>-1</v>
      </c>
      <c r="AC3874">
        <v>-1</v>
      </c>
      <c r="AD3874">
        <v>-1</v>
      </c>
      <c r="AE3874" s="4" t="s">
        <v>2828</v>
      </c>
      <c r="AF3874" s="9" t="s">
        <v>2829</v>
      </c>
      <c r="AG3874">
        <v>0</v>
      </c>
      <c r="AH3874">
        <v>1</v>
      </c>
      <c r="AI3874">
        <v>0</v>
      </c>
      <c r="AJ3874">
        <v>1</v>
      </c>
      <c r="AK3874" s="9" t="s">
        <v>2840</v>
      </c>
      <c r="AL3874">
        <f t="shared" si="1349"/>
        <v>0</v>
      </c>
      <c r="AM3874">
        <f>IF(AND(INDIRECT(AN3874)='Sample Select backend'!$C$2,INDIRECT(AO3874)=1,INDIRECT(AP3874)='Sample Select backend'!$F$2,INDIRECT(AQ3874)=1,INDIRECT(AR3874)='Sample Select backend'!$M$2),1,0)</f>
        <v>0</v>
      </c>
      <c r="AN3874" t="str">
        <f>_xlfn.CONCAT('Sample Select backend'!$C$4,ROW(AN3874))</f>
        <v>AE3874</v>
      </c>
      <c r="AO3874" s="9" t="str">
        <f>_xlfn.CONCAT('Sample Select backend'!$J$2,ROW(AO3874))</f>
        <v>AJ3874</v>
      </c>
      <c r="AP3874" t="str">
        <f>_xlfn.CONCAT('Sample Select backend'!$F$4,ROW(AP3874))</f>
        <v>AF3874</v>
      </c>
      <c r="AQ3874" t="str">
        <f>_xlfn.CONCAT('Sample Select backend'!$I$10,ROW(AQ3874))</f>
        <v>R3874</v>
      </c>
      <c r="AR3874" t="str">
        <f>_xlfn.CONCAT('Sample Select backend'!$M$4,ROW(AR3874))</f>
        <v>AK3874</v>
      </c>
      <c r="AS3874" t="str">
        <f t="shared" si="1350"/>
        <v>Uruguay</v>
      </c>
      <c r="AT3874" s="9">
        <f t="shared" si="1351"/>
        <v>30</v>
      </c>
      <c r="AU3874">
        <f t="shared" si="1352"/>
        <v>0</v>
      </c>
      <c r="AV3874" s="9">
        <v>0</v>
      </c>
    </row>
    <row r="3875" spans="1:48" x14ac:dyDescent="0.35">
      <c r="A3875" s="24" t="s">
        <v>186</v>
      </c>
      <c r="B3875" s="24">
        <v>7</v>
      </c>
      <c r="C3875" s="24">
        <v>30</v>
      </c>
      <c r="D3875" s="24" t="s">
        <v>4574</v>
      </c>
      <c r="E3875" s="24"/>
      <c r="O3875" t="s">
        <v>2801</v>
      </c>
      <c r="P3875" t="s">
        <v>2810</v>
      </c>
      <c r="Q3875" t="s">
        <v>2813</v>
      </c>
      <c r="R3875">
        <v>0</v>
      </c>
      <c r="S3875">
        <v>-5.81</v>
      </c>
      <c r="T3875">
        <v>-2.92</v>
      </c>
      <c r="U3875">
        <v>66.3</v>
      </c>
      <c r="V3875">
        <v>-1</v>
      </c>
      <c r="W3875">
        <v>-1</v>
      </c>
      <c r="X3875">
        <v>-1</v>
      </c>
      <c r="Y3875">
        <v>-1</v>
      </c>
      <c r="Z3875">
        <v>-1</v>
      </c>
      <c r="AA3875">
        <v>-1</v>
      </c>
      <c r="AB3875">
        <v>-1</v>
      </c>
      <c r="AC3875">
        <v>-1</v>
      </c>
      <c r="AD3875">
        <v>-1</v>
      </c>
      <c r="AE3875" s="4" t="s">
        <v>2828</v>
      </c>
      <c r="AF3875" s="9" t="s">
        <v>2829</v>
      </c>
      <c r="AG3875">
        <v>0</v>
      </c>
      <c r="AH3875">
        <v>1</v>
      </c>
      <c r="AI3875">
        <v>0</v>
      </c>
      <c r="AJ3875">
        <v>1</v>
      </c>
      <c r="AK3875" s="9" t="s">
        <v>2840</v>
      </c>
      <c r="AL3875">
        <f t="shared" si="1349"/>
        <v>0</v>
      </c>
      <c r="AM3875">
        <f>IF(AND(INDIRECT(AN3875)='Sample Select backend'!$C$2,INDIRECT(AO3875)=1,INDIRECT(AP3875)='Sample Select backend'!$F$2,INDIRECT(AQ3875)=1,INDIRECT(AR3875)='Sample Select backend'!$M$2),1,0)</f>
        <v>0</v>
      </c>
      <c r="AN3875" t="str">
        <f>_xlfn.CONCAT('Sample Select backend'!$C$4,ROW(AN3875))</f>
        <v>AE3875</v>
      </c>
      <c r="AO3875" s="9" t="str">
        <f>_xlfn.CONCAT('Sample Select backend'!$J$2,ROW(AO3875))</f>
        <v>AJ3875</v>
      </c>
      <c r="AP3875" t="str">
        <f>_xlfn.CONCAT('Sample Select backend'!$F$4,ROW(AP3875))</f>
        <v>AF3875</v>
      </c>
      <c r="AQ3875" t="str">
        <f>_xlfn.CONCAT('Sample Select backend'!$I$10,ROW(AQ3875))</f>
        <v>R3875</v>
      </c>
      <c r="AR3875" t="str">
        <f>_xlfn.CONCAT('Sample Select backend'!$M$4,ROW(AR3875))</f>
        <v>AK3875</v>
      </c>
      <c r="AS3875" t="str">
        <f t="shared" si="1350"/>
        <v>Uruguay</v>
      </c>
      <c r="AT3875" s="9">
        <f t="shared" si="1351"/>
        <v>30</v>
      </c>
      <c r="AU3875">
        <f t="shared" si="1352"/>
        <v>0</v>
      </c>
      <c r="AV3875" s="9">
        <v>0</v>
      </c>
    </row>
    <row r="3876" spans="1:48" x14ac:dyDescent="0.35">
      <c r="A3876" s="24" t="s">
        <v>186</v>
      </c>
      <c r="B3876" s="24">
        <v>7</v>
      </c>
      <c r="C3876" s="24">
        <v>32</v>
      </c>
      <c r="D3876" s="24" t="s">
        <v>4575</v>
      </c>
      <c r="E3876" s="24"/>
      <c r="O3876" t="s">
        <v>2801</v>
      </c>
      <c r="P3876" t="s">
        <v>2810</v>
      </c>
      <c r="Q3876" t="s">
        <v>2813</v>
      </c>
      <c r="R3876">
        <v>0</v>
      </c>
      <c r="S3876">
        <v>-5.81</v>
      </c>
      <c r="T3876">
        <v>-2.92</v>
      </c>
      <c r="U3876">
        <v>66.3</v>
      </c>
      <c r="V3876">
        <v>-1</v>
      </c>
      <c r="W3876">
        <v>-1</v>
      </c>
      <c r="X3876">
        <v>-1</v>
      </c>
      <c r="Y3876">
        <v>-1</v>
      </c>
      <c r="Z3876">
        <v>-1</v>
      </c>
      <c r="AA3876">
        <v>-1</v>
      </c>
      <c r="AB3876">
        <v>-1</v>
      </c>
      <c r="AC3876">
        <v>-1</v>
      </c>
      <c r="AD3876">
        <v>-1</v>
      </c>
      <c r="AE3876" s="4" t="s">
        <v>2828</v>
      </c>
      <c r="AF3876" s="9" t="s">
        <v>2829</v>
      </c>
      <c r="AG3876">
        <v>0</v>
      </c>
      <c r="AH3876">
        <v>1</v>
      </c>
      <c r="AI3876">
        <v>0</v>
      </c>
      <c r="AJ3876">
        <v>1</v>
      </c>
      <c r="AK3876" s="9" t="s">
        <v>2840</v>
      </c>
      <c r="AL3876">
        <f t="shared" si="1349"/>
        <v>0</v>
      </c>
      <c r="AM3876">
        <f>IF(AND(INDIRECT(AN3876)='Sample Select backend'!$C$2,INDIRECT(AO3876)=1,INDIRECT(AP3876)='Sample Select backend'!$F$2,INDIRECT(AQ3876)=1,INDIRECT(AR3876)='Sample Select backend'!$M$2),1,0)</f>
        <v>0</v>
      </c>
      <c r="AN3876" t="str">
        <f>_xlfn.CONCAT('Sample Select backend'!$C$4,ROW(AN3876))</f>
        <v>AE3876</v>
      </c>
      <c r="AO3876" s="9" t="str">
        <f>_xlfn.CONCAT('Sample Select backend'!$J$2,ROW(AO3876))</f>
        <v>AJ3876</v>
      </c>
      <c r="AP3876" t="str">
        <f>_xlfn.CONCAT('Sample Select backend'!$F$4,ROW(AP3876))</f>
        <v>AF3876</v>
      </c>
      <c r="AQ3876" t="str">
        <f>_xlfn.CONCAT('Sample Select backend'!$I$10,ROW(AQ3876))</f>
        <v>R3876</v>
      </c>
      <c r="AR3876" t="str">
        <f>_xlfn.CONCAT('Sample Select backend'!$M$4,ROW(AR3876))</f>
        <v>AK3876</v>
      </c>
      <c r="AS3876" t="str">
        <f t="shared" si="1350"/>
        <v>Uruguay</v>
      </c>
      <c r="AT3876" s="9">
        <f t="shared" si="1351"/>
        <v>32</v>
      </c>
      <c r="AU3876">
        <f t="shared" si="1352"/>
        <v>0</v>
      </c>
      <c r="AV3876" s="9">
        <v>1</v>
      </c>
    </row>
    <row r="3877" spans="1:48" x14ac:dyDescent="0.35">
      <c r="A3877" s="24" t="s">
        <v>186</v>
      </c>
      <c r="B3877" s="24">
        <v>7</v>
      </c>
      <c r="C3877" s="24">
        <v>30</v>
      </c>
      <c r="D3877" s="24" t="s">
        <v>4576</v>
      </c>
      <c r="E3877" s="24"/>
      <c r="O3877" t="s">
        <v>2801</v>
      </c>
      <c r="P3877" t="s">
        <v>2810</v>
      </c>
      <c r="Q3877" t="s">
        <v>2813</v>
      </c>
      <c r="R3877">
        <v>0</v>
      </c>
      <c r="S3877">
        <v>-5.81</v>
      </c>
      <c r="T3877">
        <v>-2.92</v>
      </c>
      <c r="U3877">
        <v>66.3</v>
      </c>
      <c r="V3877">
        <v>-1</v>
      </c>
      <c r="W3877">
        <v>-1</v>
      </c>
      <c r="X3877">
        <v>-1</v>
      </c>
      <c r="Y3877">
        <v>-1</v>
      </c>
      <c r="Z3877">
        <v>-1</v>
      </c>
      <c r="AA3877">
        <v>-1</v>
      </c>
      <c r="AB3877">
        <v>-1</v>
      </c>
      <c r="AC3877">
        <v>-1</v>
      </c>
      <c r="AD3877">
        <v>-1</v>
      </c>
      <c r="AE3877" s="4" t="s">
        <v>2828</v>
      </c>
      <c r="AF3877" s="9" t="s">
        <v>2829</v>
      </c>
      <c r="AG3877">
        <v>0</v>
      </c>
      <c r="AH3877">
        <v>1</v>
      </c>
      <c r="AI3877">
        <v>0</v>
      </c>
      <c r="AJ3877">
        <v>1</v>
      </c>
      <c r="AK3877" s="9" t="s">
        <v>2840</v>
      </c>
      <c r="AL3877">
        <f t="shared" si="1349"/>
        <v>0</v>
      </c>
      <c r="AM3877">
        <f>IF(AND(INDIRECT(AN3877)='Sample Select backend'!$C$2,INDIRECT(AO3877)=1,INDIRECT(AP3877)='Sample Select backend'!$F$2,INDIRECT(AQ3877)=1,INDIRECT(AR3877)='Sample Select backend'!$M$2),1,0)</f>
        <v>0</v>
      </c>
      <c r="AN3877" t="str">
        <f>_xlfn.CONCAT('Sample Select backend'!$C$4,ROW(AN3877))</f>
        <v>AE3877</v>
      </c>
      <c r="AO3877" s="9" t="str">
        <f>_xlfn.CONCAT('Sample Select backend'!$J$2,ROW(AO3877))</f>
        <v>AJ3877</v>
      </c>
      <c r="AP3877" t="str">
        <f>_xlfn.CONCAT('Sample Select backend'!$F$4,ROW(AP3877))</f>
        <v>AF3877</v>
      </c>
      <c r="AQ3877" t="str">
        <f>_xlfn.CONCAT('Sample Select backend'!$I$10,ROW(AQ3877))</f>
        <v>R3877</v>
      </c>
      <c r="AR3877" t="str">
        <f>_xlfn.CONCAT('Sample Select backend'!$M$4,ROW(AR3877))</f>
        <v>AK3877</v>
      </c>
      <c r="AS3877" t="str">
        <f t="shared" si="1350"/>
        <v>Uruguay</v>
      </c>
      <c r="AT3877" s="9">
        <f t="shared" si="1351"/>
        <v>30</v>
      </c>
      <c r="AU3877">
        <f t="shared" si="1352"/>
        <v>0</v>
      </c>
      <c r="AV3877" s="9">
        <v>1</v>
      </c>
    </row>
    <row r="3878" spans="1:48" x14ac:dyDescent="0.35">
      <c r="A3878" t="s">
        <v>188</v>
      </c>
      <c r="B3878">
        <v>3</v>
      </c>
      <c r="C3878" t="s">
        <v>206</v>
      </c>
      <c r="D3878" t="s">
        <v>2495</v>
      </c>
      <c r="E3878">
        <v>2</v>
      </c>
      <c r="F3878">
        <v>2</v>
      </c>
      <c r="G3878">
        <v>-2</v>
      </c>
      <c r="H3878">
        <v>-1</v>
      </c>
      <c r="I3878">
        <v>-2</v>
      </c>
      <c r="J3878">
        <v>-2</v>
      </c>
      <c r="K3878">
        <v>-2</v>
      </c>
      <c r="M3878">
        <v>1</v>
      </c>
      <c r="N3878" t="s">
        <v>2787</v>
      </c>
      <c r="O3878" t="s">
        <v>2800</v>
      </c>
      <c r="P3878" t="s">
        <v>2811</v>
      </c>
      <c r="Q3878" t="s">
        <v>2815</v>
      </c>
      <c r="R3878">
        <v>0</v>
      </c>
      <c r="S3878">
        <v>1.6</v>
      </c>
      <c r="T3878">
        <v>-3.82</v>
      </c>
      <c r="U3878">
        <v>37.89</v>
      </c>
      <c r="V3878">
        <f t="shared" ref="V3878:V3902" si="1362">IF(E3878&gt;0,1,IF(E3878&lt;0,0,-1))</f>
        <v>1</v>
      </c>
      <c r="W3878">
        <f t="shared" ref="W3878:W3902" si="1363">IF(F3878&gt;0,1,IF(F3878&lt;0,0,-1))</f>
        <v>1</v>
      </c>
      <c r="X3878">
        <f t="shared" ref="X3878:X3902" si="1364">IF(G3878&gt;0,1,IF(G3878&lt;0,0,-1))</f>
        <v>0</v>
      </c>
      <c r="Y3878">
        <f t="shared" ref="Y3878:Y3902" si="1365">IF(H3878&gt;0,1,IF(H3878&lt;0,0,-1))</f>
        <v>0</v>
      </c>
      <c r="Z3878">
        <f t="shared" ref="Z3878:Z3902" si="1366">IF(I3878&gt;0,1,IF(I3878&lt;0,0,-1))</f>
        <v>0</v>
      </c>
      <c r="AA3878">
        <f t="shared" ref="AA3878:AA3902" si="1367">IF(J3878&gt;0,1,IF(J3878&lt;0,0,-1))</f>
        <v>0</v>
      </c>
      <c r="AB3878">
        <f t="shared" ref="AB3878:AB3902" si="1368">IF(K3878&gt;0,1,IF(K3878&lt;0,0,-1))</f>
        <v>0</v>
      </c>
      <c r="AC3878">
        <f t="shared" ref="AC3878:AC3902" si="1369">IF(L3878&gt;0,1,IF(L3878&lt;0,0,-1))</f>
        <v>-1</v>
      </c>
      <c r="AD3878">
        <f t="shared" ref="AD3878:AD3902" si="1370">IF(M3878&gt;0,1,IF(M3878&lt;0,0,-1))</f>
        <v>1</v>
      </c>
      <c r="AE3878" s="4" t="s">
        <v>2828</v>
      </c>
      <c r="AF3878" s="9" t="s">
        <v>2829</v>
      </c>
      <c r="AG3878">
        <v>1</v>
      </c>
      <c r="AH3878">
        <v>0</v>
      </c>
      <c r="AI3878">
        <v>0</v>
      </c>
      <c r="AJ3878">
        <v>1</v>
      </c>
      <c r="AK3878" s="9" t="s">
        <v>2840</v>
      </c>
      <c r="AL3878">
        <f t="shared" si="1349"/>
        <v>0</v>
      </c>
      <c r="AM3878">
        <f>IF(AND(INDIRECT(AN3878)='Sample Select backend'!$C$2,INDIRECT(AO3878)=1,INDIRECT(AP3878)='Sample Select backend'!$F$2,INDIRECT(AQ3878)=1,INDIRECT(AR3878)='Sample Select backend'!$M$2),1,0)</f>
        <v>0</v>
      </c>
      <c r="AN3878" t="str">
        <f>_xlfn.CONCAT('Sample Select backend'!$C$4,ROW(AN3878))</f>
        <v>AE3878</v>
      </c>
      <c r="AO3878" s="9" t="str">
        <f>_xlfn.CONCAT('Sample Select backend'!$J$2,ROW(AO3878))</f>
        <v>AJ3878</v>
      </c>
      <c r="AP3878" t="str">
        <f>_xlfn.CONCAT('Sample Select backend'!$F$4,ROW(AP3878))</f>
        <v>AF3878</v>
      </c>
      <c r="AQ3878" t="str">
        <f>_xlfn.CONCAT('Sample Select backend'!$I$10,ROW(AQ3878))</f>
        <v>R3878</v>
      </c>
      <c r="AR3878" t="str">
        <f>_xlfn.CONCAT('Sample Select backend'!$M$4,ROW(AR3878))</f>
        <v>AK3878</v>
      </c>
      <c r="AS3878" t="str">
        <f t="shared" si="1350"/>
        <v>Uzbekistan</v>
      </c>
      <c r="AT3878" s="9" t="str">
        <f t="shared" si="1351"/>
        <v>Tax exemption/waiver/suspension</v>
      </c>
      <c r="AU3878">
        <f t="shared" si="1352"/>
        <v>1</v>
      </c>
      <c r="AV3878" s="9">
        <v>1</v>
      </c>
    </row>
    <row r="3879" spans="1:48" x14ac:dyDescent="0.35">
      <c r="A3879" t="s">
        <v>188</v>
      </c>
      <c r="B3879">
        <v>1</v>
      </c>
      <c r="C3879">
        <v>7</v>
      </c>
      <c r="D3879" t="s">
        <v>2475</v>
      </c>
      <c r="E3879">
        <v>2</v>
      </c>
      <c r="F3879">
        <v>2</v>
      </c>
      <c r="G3879">
        <v>-2</v>
      </c>
      <c r="H3879">
        <v>-1</v>
      </c>
      <c r="I3879">
        <v>-2</v>
      </c>
      <c r="J3879">
        <v>-2</v>
      </c>
      <c r="K3879">
        <v>2</v>
      </c>
      <c r="L3879">
        <v>2</v>
      </c>
      <c r="M3879">
        <v>1</v>
      </c>
      <c r="N3879" t="s">
        <v>2787</v>
      </c>
      <c r="O3879" t="s">
        <v>2800</v>
      </c>
      <c r="P3879" t="s">
        <v>2811</v>
      </c>
      <c r="Q3879" t="s">
        <v>2815</v>
      </c>
      <c r="R3879">
        <v>0</v>
      </c>
      <c r="S3879">
        <v>1.6</v>
      </c>
      <c r="T3879">
        <v>-3.82</v>
      </c>
      <c r="U3879">
        <v>37.89</v>
      </c>
      <c r="V3879">
        <f t="shared" si="1362"/>
        <v>1</v>
      </c>
      <c r="W3879">
        <f t="shared" si="1363"/>
        <v>1</v>
      </c>
      <c r="X3879">
        <f t="shared" si="1364"/>
        <v>0</v>
      </c>
      <c r="Y3879">
        <f t="shared" si="1365"/>
        <v>0</v>
      </c>
      <c r="Z3879">
        <f t="shared" si="1366"/>
        <v>0</v>
      </c>
      <c r="AA3879">
        <f t="shared" si="1367"/>
        <v>0</v>
      </c>
      <c r="AB3879">
        <f t="shared" si="1368"/>
        <v>1</v>
      </c>
      <c r="AC3879">
        <f t="shared" si="1369"/>
        <v>1</v>
      </c>
      <c r="AD3879">
        <f t="shared" si="1370"/>
        <v>1</v>
      </c>
      <c r="AE3879" s="4" t="s">
        <v>2828</v>
      </c>
      <c r="AF3879" s="9" t="s">
        <v>2829</v>
      </c>
      <c r="AG3879">
        <v>1</v>
      </c>
      <c r="AH3879">
        <v>0</v>
      </c>
      <c r="AI3879">
        <v>0</v>
      </c>
      <c r="AJ3879">
        <v>1</v>
      </c>
      <c r="AK3879" s="9" t="s">
        <v>2840</v>
      </c>
      <c r="AL3879">
        <f t="shared" si="1349"/>
        <v>0</v>
      </c>
      <c r="AM3879">
        <f>IF(AND(INDIRECT(AN3879)='Sample Select backend'!$C$2,INDIRECT(AO3879)=1,INDIRECT(AP3879)='Sample Select backend'!$F$2,INDIRECT(AQ3879)=1,INDIRECT(AR3879)='Sample Select backend'!$M$2),1,0)</f>
        <v>0</v>
      </c>
      <c r="AN3879" t="str">
        <f>_xlfn.CONCAT('Sample Select backend'!$C$4,ROW(AN3879))</f>
        <v>AE3879</v>
      </c>
      <c r="AO3879" s="9" t="str">
        <f>_xlfn.CONCAT('Sample Select backend'!$J$2,ROW(AO3879))</f>
        <v>AJ3879</v>
      </c>
      <c r="AP3879" t="str">
        <f>_xlfn.CONCAT('Sample Select backend'!$F$4,ROW(AP3879))</f>
        <v>AF3879</v>
      </c>
      <c r="AQ3879" t="str">
        <f>_xlfn.CONCAT('Sample Select backend'!$I$10,ROW(AQ3879))</f>
        <v>R3879</v>
      </c>
      <c r="AR3879" t="str">
        <f>_xlfn.CONCAT('Sample Select backend'!$M$4,ROW(AR3879))</f>
        <v>AK3879</v>
      </c>
      <c r="AS3879" t="str">
        <f t="shared" si="1350"/>
        <v>Uzbekistan</v>
      </c>
      <c r="AT3879" s="9">
        <f t="shared" si="1351"/>
        <v>7</v>
      </c>
      <c r="AU3879">
        <f t="shared" si="1352"/>
        <v>0</v>
      </c>
      <c r="AV3879" s="9">
        <v>1</v>
      </c>
    </row>
    <row r="3880" spans="1:48" x14ac:dyDescent="0.35">
      <c r="A3880" t="s">
        <v>188</v>
      </c>
      <c r="B3880">
        <v>6</v>
      </c>
      <c r="C3880">
        <v>27</v>
      </c>
      <c r="D3880" t="s">
        <v>2473</v>
      </c>
      <c r="E3880">
        <v>2</v>
      </c>
      <c r="F3880">
        <v>2</v>
      </c>
      <c r="G3880">
        <v>-2</v>
      </c>
      <c r="H3880">
        <v>-1</v>
      </c>
      <c r="I3880">
        <v>2</v>
      </c>
      <c r="J3880">
        <v>-1</v>
      </c>
      <c r="K3880">
        <v>-2</v>
      </c>
      <c r="L3880">
        <v>-2</v>
      </c>
      <c r="M3880">
        <v>1</v>
      </c>
      <c r="N3880" t="s">
        <v>2787</v>
      </c>
      <c r="O3880" t="s">
        <v>2800</v>
      </c>
      <c r="P3880" t="s">
        <v>2811</v>
      </c>
      <c r="Q3880" t="s">
        <v>2815</v>
      </c>
      <c r="R3880">
        <v>0</v>
      </c>
      <c r="S3880">
        <v>1.6</v>
      </c>
      <c r="T3880">
        <v>-3.82</v>
      </c>
      <c r="U3880">
        <v>37.89</v>
      </c>
      <c r="V3880">
        <f t="shared" si="1362"/>
        <v>1</v>
      </c>
      <c r="W3880">
        <f t="shared" si="1363"/>
        <v>1</v>
      </c>
      <c r="X3880">
        <f t="shared" si="1364"/>
        <v>0</v>
      </c>
      <c r="Y3880">
        <f t="shared" si="1365"/>
        <v>0</v>
      </c>
      <c r="Z3880">
        <f t="shared" si="1366"/>
        <v>1</v>
      </c>
      <c r="AA3880">
        <f t="shared" si="1367"/>
        <v>0</v>
      </c>
      <c r="AB3880">
        <f t="shared" si="1368"/>
        <v>0</v>
      </c>
      <c r="AC3880">
        <f t="shared" si="1369"/>
        <v>0</v>
      </c>
      <c r="AD3880">
        <f t="shared" si="1370"/>
        <v>1</v>
      </c>
      <c r="AE3880" s="4" t="s">
        <v>2828</v>
      </c>
      <c r="AF3880" s="9" t="s">
        <v>2829</v>
      </c>
      <c r="AG3880">
        <v>1</v>
      </c>
      <c r="AH3880">
        <v>0</v>
      </c>
      <c r="AI3880">
        <v>0</v>
      </c>
      <c r="AJ3880">
        <v>1</v>
      </c>
      <c r="AK3880" s="9" t="s">
        <v>2840</v>
      </c>
      <c r="AL3880">
        <f t="shared" si="1349"/>
        <v>0</v>
      </c>
      <c r="AM3880">
        <f>IF(AND(INDIRECT(AN3880)='Sample Select backend'!$C$2,INDIRECT(AO3880)=1,INDIRECT(AP3880)='Sample Select backend'!$F$2,INDIRECT(AQ3880)=1,INDIRECT(AR3880)='Sample Select backend'!$M$2),1,0)</f>
        <v>0</v>
      </c>
      <c r="AN3880" t="str">
        <f>_xlfn.CONCAT('Sample Select backend'!$C$4,ROW(AN3880))</f>
        <v>AE3880</v>
      </c>
      <c r="AO3880" s="9" t="str">
        <f>_xlfn.CONCAT('Sample Select backend'!$J$2,ROW(AO3880))</f>
        <v>AJ3880</v>
      </c>
      <c r="AP3880" t="str">
        <f>_xlfn.CONCAT('Sample Select backend'!$F$4,ROW(AP3880))</f>
        <v>AF3880</v>
      </c>
      <c r="AQ3880" t="str">
        <f>_xlfn.CONCAT('Sample Select backend'!$I$10,ROW(AQ3880))</f>
        <v>R3880</v>
      </c>
      <c r="AR3880" t="str">
        <f>_xlfn.CONCAT('Sample Select backend'!$M$4,ROW(AR3880))</f>
        <v>AK3880</v>
      </c>
      <c r="AS3880" t="str">
        <f t="shared" si="1350"/>
        <v>Uzbekistan</v>
      </c>
      <c r="AT3880" s="9">
        <f t="shared" si="1351"/>
        <v>27</v>
      </c>
      <c r="AU3880">
        <f t="shared" si="1352"/>
        <v>0</v>
      </c>
      <c r="AV3880" s="9">
        <v>1</v>
      </c>
    </row>
    <row r="3881" spans="1:48" x14ac:dyDescent="0.35">
      <c r="A3881" t="s">
        <v>188</v>
      </c>
      <c r="B3881">
        <v>3</v>
      </c>
      <c r="C3881" t="s">
        <v>201</v>
      </c>
      <c r="D3881" t="s">
        <v>2491</v>
      </c>
      <c r="E3881">
        <v>2</v>
      </c>
      <c r="F3881">
        <v>2</v>
      </c>
      <c r="G3881">
        <v>-2</v>
      </c>
      <c r="H3881">
        <v>-1</v>
      </c>
      <c r="I3881">
        <v>-2</v>
      </c>
      <c r="J3881">
        <v>-2</v>
      </c>
      <c r="K3881">
        <v>-2</v>
      </c>
      <c r="M3881">
        <v>1</v>
      </c>
      <c r="N3881" t="s">
        <v>2787</v>
      </c>
      <c r="O3881" t="s">
        <v>2800</v>
      </c>
      <c r="P3881" t="s">
        <v>2811</v>
      </c>
      <c r="Q3881" t="s">
        <v>2815</v>
      </c>
      <c r="R3881">
        <v>0</v>
      </c>
      <c r="S3881">
        <v>1.6</v>
      </c>
      <c r="T3881">
        <v>-3.82</v>
      </c>
      <c r="U3881">
        <v>37.89</v>
      </c>
      <c r="V3881">
        <f t="shared" si="1362"/>
        <v>1</v>
      </c>
      <c r="W3881">
        <f t="shared" si="1363"/>
        <v>1</v>
      </c>
      <c r="X3881">
        <f t="shared" si="1364"/>
        <v>0</v>
      </c>
      <c r="Y3881">
        <f t="shared" si="1365"/>
        <v>0</v>
      </c>
      <c r="Z3881">
        <f t="shared" si="1366"/>
        <v>0</v>
      </c>
      <c r="AA3881">
        <f t="shared" si="1367"/>
        <v>0</v>
      </c>
      <c r="AB3881">
        <f t="shared" si="1368"/>
        <v>0</v>
      </c>
      <c r="AC3881">
        <f t="shared" si="1369"/>
        <v>-1</v>
      </c>
      <c r="AD3881">
        <f t="shared" si="1370"/>
        <v>1</v>
      </c>
      <c r="AE3881" s="4" t="s">
        <v>2828</v>
      </c>
      <c r="AF3881" s="9" t="s">
        <v>2829</v>
      </c>
      <c r="AG3881">
        <v>1</v>
      </c>
      <c r="AH3881">
        <v>0</v>
      </c>
      <c r="AI3881">
        <v>0</v>
      </c>
      <c r="AJ3881">
        <v>1</v>
      </c>
      <c r="AK3881" s="9" t="s">
        <v>2840</v>
      </c>
      <c r="AL3881">
        <f t="shared" si="1349"/>
        <v>0</v>
      </c>
      <c r="AM3881">
        <f>IF(AND(INDIRECT(AN3881)='Sample Select backend'!$C$2,INDIRECT(AO3881)=1,INDIRECT(AP3881)='Sample Select backend'!$F$2,INDIRECT(AQ3881)=1,INDIRECT(AR3881)='Sample Select backend'!$M$2),1,0)</f>
        <v>0</v>
      </c>
      <c r="AN3881" t="str">
        <f>_xlfn.CONCAT('Sample Select backend'!$C$4,ROW(AN3881))</f>
        <v>AE3881</v>
      </c>
      <c r="AO3881" s="9" t="str">
        <f>_xlfn.CONCAT('Sample Select backend'!$J$2,ROW(AO3881))</f>
        <v>AJ3881</v>
      </c>
      <c r="AP3881" t="str">
        <f>_xlfn.CONCAT('Sample Select backend'!$F$4,ROW(AP3881))</f>
        <v>AF3881</v>
      </c>
      <c r="AQ3881" t="str">
        <f>_xlfn.CONCAT('Sample Select backend'!$I$10,ROW(AQ3881))</f>
        <v>R3881</v>
      </c>
      <c r="AR3881" t="str">
        <f>_xlfn.CONCAT('Sample Select backend'!$M$4,ROW(AR3881))</f>
        <v>AK3881</v>
      </c>
      <c r="AS3881" t="str">
        <f t="shared" si="1350"/>
        <v>Uzbekistan</v>
      </c>
      <c r="AT3881" s="9" t="str">
        <f t="shared" si="1351"/>
        <v>Other</v>
      </c>
      <c r="AU3881">
        <f t="shared" si="1352"/>
        <v>0</v>
      </c>
      <c r="AV3881" s="9">
        <v>1</v>
      </c>
    </row>
    <row r="3882" spans="1:48" x14ac:dyDescent="0.35">
      <c r="A3882" t="s">
        <v>188</v>
      </c>
      <c r="B3882">
        <v>6</v>
      </c>
      <c r="C3882" t="s">
        <v>201</v>
      </c>
      <c r="D3882" t="s">
        <v>2484</v>
      </c>
      <c r="E3882">
        <v>2</v>
      </c>
      <c r="F3882">
        <v>2</v>
      </c>
      <c r="G3882">
        <v>2</v>
      </c>
      <c r="H3882">
        <v>-1</v>
      </c>
      <c r="I3882">
        <v>2</v>
      </c>
      <c r="J3882">
        <v>-2</v>
      </c>
      <c r="K3882">
        <v>1</v>
      </c>
      <c r="L3882">
        <v>2</v>
      </c>
      <c r="M3882">
        <v>1</v>
      </c>
      <c r="N3882" t="s">
        <v>2787</v>
      </c>
      <c r="O3882" t="s">
        <v>2800</v>
      </c>
      <c r="P3882" t="s">
        <v>2811</v>
      </c>
      <c r="Q3882" t="s">
        <v>2815</v>
      </c>
      <c r="R3882">
        <v>0</v>
      </c>
      <c r="S3882">
        <v>1.6</v>
      </c>
      <c r="T3882">
        <v>-3.82</v>
      </c>
      <c r="U3882">
        <v>37.89</v>
      </c>
      <c r="V3882">
        <f t="shared" si="1362"/>
        <v>1</v>
      </c>
      <c r="W3882">
        <f t="shared" si="1363"/>
        <v>1</v>
      </c>
      <c r="X3882">
        <f t="shared" si="1364"/>
        <v>1</v>
      </c>
      <c r="Y3882">
        <f t="shared" si="1365"/>
        <v>0</v>
      </c>
      <c r="Z3882">
        <f t="shared" si="1366"/>
        <v>1</v>
      </c>
      <c r="AA3882">
        <f t="shared" si="1367"/>
        <v>0</v>
      </c>
      <c r="AB3882">
        <f t="shared" si="1368"/>
        <v>1</v>
      </c>
      <c r="AC3882">
        <f t="shared" si="1369"/>
        <v>1</v>
      </c>
      <c r="AD3882">
        <f t="shared" si="1370"/>
        <v>1</v>
      </c>
      <c r="AE3882" s="4" t="s">
        <v>2828</v>
      </c>
      <c r="AF3882" s="9" t="s">
        <v>2829</v>
      </c>
      <c r="AG3882">
        <v>1</v>
      </c>
      <c r="AH3882">
        <v>0</v>
      </c>
      <c r="AI3882">
        <v>0</v>
      </c>
      <c r="AJ3882">
        <v>1</v>
      </c>
      <c r="AK3882" s="9" t="s">
        <v>2840</v>
      </c>
      <c r="AL3882">
        <f t="shared" si="1349"/>
        <v>0</v>
      </c>
      <c r="AM3882">
        <f>IF(AND(INDIRECT(AN3882)='Sample Select backend'!$C$2,INDIRECT(AO3882)=1,INDIRECT(AP3882)='Sample Select backend'!$F$2,INDIRECT(AQ3882)=1,INDIRECT(AR3882)='Sample Select backend'!$M$2),1,0)</f>
        <v>0</v>
      </c>
      <c r="AN3882" t="str">
        <f>_xlfn.CONCAT('Sample Select backend'!$C$4,ROW(AN3882))</f>
        <v>AE3882</v>
      </c>
      <c r="AO3882" s="9" t="str">
        <f>_xlfn.CONCAT('Sample Select backend'!$J$2,ROW(AO3882))</f>
        <v>AJ3882</v>
      </c>
      <c r="AP3882" t="str">
        <f>_xlfn.CONCAT('Sample Select backend'!$F$4,ROW(AP3882))</f>
        <v>AF3882</v>
      </c>
      <c r="AQ3882" t="str">
        <f>_xlfn.CONCAT('Sample Select backend'!$I$10,ROW(AQ3882))</f>
        <v>R3882</v>
      </c>
      <c r="AR3882" t="str">
        <f>_xlfn.CONCAT('Sample Select backend'!$M$4,ROW(AR3882))</f>
        <v>AK3882</v>
      </c>
      <c r="AS3882" t="str">
        <f t="shared" si="1350"/>
        <v>Uzbekistan</v>
      </c>
      <c r="AT3882" s="9" t="str">
        <f t="shared" si="1351"/>
        <v>Other</v>
      </c>
      <c r="AU3882">
        <f t="shared" si="1352"/>
        <v>0</v>
      </c>
      <c r="AV3882" s="9">
        <v>1</v>
      </c>
    </row>
    <row r="3883" spans="1:48" x14ac:dyDescent="0.35">
      <c r="A3883" t="s">
        <v>188</v>
      </c>
      <c r="B3883">
        <v>2</v>
      </c>
      <c r="C3883">
        <v>14</v>
      </c>
      <c r="D3883" t="s">
        <v>2477</v>
      </c>
      <c r="E3883">
        <v>2</v>
      </c>
      <c r="F3883">
        <v>2</v>
      </c>
      <c r="G3883">
        <v>2</v>
      </c>
      <c r="H3883">
        <v>2</v>
      </c>
      <c r="I3883">
        <v>2</v>
      </c>
      <c r="J3883">
        <v>2</v>
      </c>
      <c r="K3883">
        <v>1</v>
      </c>
      <c r="L3883">
        <v>2</v>
      </c>
      <c r="M3883">
        <v>1</v>
      </c>
      <c r="N3883" t="s">
        <v>2787</v>
      </c>
      <c r="O3883" t="s">
        <v>2800</v>
      </c>
      <c r="P3883" t="s">
        <v>2811</v>
      </c>
      <c r="Q3883" t="s">
        <v>2815</v>
      </c>
      <c r="R3883">
        <v>0</v>
      </c>
      <c r="S3883">
        <v>1.6</v>
      </c>
      <c r="T3883">
        <v>-3.82</v>
      </c>
      <c r="U3883">
        <v>37.89</v>
      </c>
      <c r="V3883">
        <f t="shared" si="1362"/>
        <v>1</v>
      </c>
      <c r="W3883">
        <f t="shared" si="1363"/>
        <v>1</v>
      </c>
      <c r="X3883">
        <f t="shared" si="1364"/>
        <v>1</v>
      </c>
      <c r="Y3883">
        <f t="shared" si="1365"/>
        <v>1</v>
      </c>
      <c r="Z3883">
        <f t="shared" si="1366"/>
        <v>1</v>
      </c>
      <c r="AA3883">
        <f t="shared" si="1367"/>
        <v>1</v>
      </c>
      <c r="AB3883">
        <f t="shared" si="1368"/>
        <v>1</v>
      </c>
      <c r="AC3883">
        <f t="shared" si="1369"/>
        <v>1</v>
      </c>
      <c r="AD3883">
        <f t="shared" si="1370"/>
        <v>1</v>
      </c>
      <c r="AE3883" s="4" t="s">
        <v>2828</v>
      </c>
      <c r="AF3883" s="9" t="s">
        <v>2829</v>
      </c>
      <c r="AG3883">
        <v>1</v>
      </c>
      <c r="AH3883">
        <v>0</v>
      </c>
      <c r="AI3883">
        <v>0</v>
      </c>
      <c r="AJ3883">
        <v>1</v>
      </c>
      <c r="AK3883" s="9" t="s">
        <v>2840</v>
      </c>
      <c r="AL3883">
        <f t="shared" si="1349"/>
        <v>0</v>
      </c>
      <c r="AM3883">
        <f>IF(AND(INDIRECT(AN3883)='Sample Select backend'!$C$2,INDIRECT(AO3883)=1,INDIRECT(AP3883)='Sample Select backend'!$F$2,INDIRECT(AQ3883)=1,INDIRECT(AR3883)='Sample Select backend'!$M$2),1,0)</f>
        <v>0</v>
      </c>
      <c r="AN3883" t="str">
        <f>_xlfn.CONCAT('Sample Select backend'!$C$4,ROW(AN3883))</f>
        <v>AE3883</v>
      </c>
      <c r="AO3883" s="9" t="str">
        <f>_xlfn.CONCAT('Sample Select backend'!$J$2,ROW(AO3883))</f>
        <v>AJ3883</v>
      </c>
      <c r="AP3883" t="str">
        <f>_xlfn.CONCAT('Sample Select backend'!$F$4,ROW(AP3883))</f>
        <v>AF3883</v>
      </c>
      <c r="AQ3883" t="str">
        <f>_xlfn.CONCAT('Sample Select backend'!$I$10,ROW(AQ3883))</f>
        <v>R3883</v>
      </c>
      <c r="AR3883" t="str">
        <f>_xlfn.CONCAT('Sample Select backend'!$M$4,ROW(AR3883))</f>
        <v>AK3883</v>
      </c>
      <c r="AS3883" t="str">
        <f t="shared" si="1350"/>
        <v>Uzbekistan</v>
      </c>
      <c r="AT3883" s="9">
        <f t="shared" si="1351"/>
        <v>14</v>
      </c>
      <c r="AU3883">
        <f t="shared" si="1352"/>
        <v>0</v>
      </c>
      <c r="AV3883" s="9">
        <v>1</v>
      </c>
    </row>
    <row r="3884" spans="1:48" x14ac:dyDescent="0.35">
      <c r="A3884" t="s">
        <v>188</v>
      </c>
      <c r="B3884">
        <v>7</v>
      </c>
      <c r="C3884">
        <v>32</v>
      </c>
      <c r="D3884" t="s">
        <v>2488</v>
      </c>
      <c r="E3884">
        <v>2</v>
      </c>
      <c r="F3884">
        <v>-2</v>
      </c>
      <c r="G3884">
        <v>2</v>
      </c>
      <c r="H3884">
        <v>2</v>
      </c>
      <c r="I3884">
        <v>2</v>
      </c>
      <c r="J3884">
        <v>2</v>
      </c>
      <c r="K3884">
        <v>2</v>
      </c>
      <c r="L3884">
        <v>2</v>
      </c>
      <c r="M3884">
        <v>1</v>
      </c>
      <c r="N3884" t="s">
        <v>2787</v>
      </c>
      <c r="O3884" t="s">
        <v>2800</v>
      </c>
      <c r="P3884" t="s">
        <v>2811</v>
      </c>
      <c r="Q3884" t="s">
        <v>2815</v>
      </c>
      <c r="R3884">
        <v>0</v>
      </c>
      <c r="S3884">
        <v>1.6</v>
      </c>
      <c r="T3884">
        <v>-3.82</v>
      </c>
      <c r="U3884">
        <v>37.89</v>
      </c>
      <c r="V3884">
        <f t="shared" si="1362"/>
        <v>1</v>
      </c>
      <c r="W3884">
        <f t="shared" si="1363"/>
        <v>0</v>
      </c>
      <c r="X3884">
        <f t="shared" si="1364"/>
        <v>1</v>
      </c>
      <c r="Y3884">
        <f t="shared" si="1365"/>
        <v>1</v>
      </c>
      <c r="Z3884">
        <f t="shared" si="1366"/>
        <v>1</v>
      </c>
      <c r="AA3884">
        <f t="shared" si="1367"/>
        <v>1</v>
      </c>
      <c r="AB3884">
        <f t="shared" si="1368"/>
        <v>1</v>
      </c>
      <c r="AC3884">
        <f t="shared" si="1369"/>
        <v>1</v>
      </c>
      <c r="AD3884">
        <f t="shared" si="1370"/>
        <v>1</v>
      </c>
      <c r="AE3884" s="4" t="s">
        <v>2828</v>
      </c>
      <c r="AF3884" s="9" t="s">
        <v>2829</v>
      </c>
      <c r="AG3884">
        <v>1</v>
      </c>
      <c r="AH3884">
        <v>0</v>
      </c>
      <c r="AI3884">
        <v>0</v>
      </c>
      <c r="AJ3884">
        <v>1</v>
      </c>
      <c r="AK3884" s="9" t="s">
        <v>2840</v>
      </c>
      <c r="AL3884">
        <f t="shared" si="1349"/>
        <v>0</v>
      </c>
      <c r="AM3884">
        <f>IF(AND(INDIRECT(AN3884)='Sample Select backend'!$C$2,INDIRECT(AO3884)=1,INDIRECT(AP3884)='Sample Select backend'!$F$2,INDIRECT(AQ3884)=1,INDIRECT(AR3884)='Sample Select backend'!$M$2),1,0)</f>
        <v>0</v>
      </c>
      <c r="AN3884" t="str">
        <f>_xlfn.CONCAT('Sample Select backend'!$C$4,ROW(AN3884))</f>
        <v>AE3884</v>
      </c>
      <c r="AO3884" s="9" t="str">
        <f>_xlfn.CONCAT('Sample Select backend'!$J$2,ROW(AO3884))</f>
        <v>AJ3884</v>
      </c>
      <c r="AP3884" t="str">
        <f>_xlfn.CONCAT('Sample Select backend'!$F$4,ROW(AP3884))</f>
        <v>AF3884</v>
      </c>
      <c r="AQ3884" t="str">
        <f>_xlfn.CONCAT('Sample Select backend'!$I$10,ROW(AQ3884))</f>
        <v>R3884</v>
      </c>
      <c r="AR3884" t="str">
        <f>_xlfn.CONCAT('Sample Select backend'!$M$4,ROW(AR3884))</f>
        <v>AK3884</v>
      </c>
      <c r="AS3884" t="str">
        <f t="shared" si="1350"/>
        <v>Uzbekistan</v>
      </c>
      <c r="AT3884" s="9">
        <f t="shared" si="1351"/>
        <v>32</v>
      </c>
      <c r="AU3884">
        <f t="shared" si="1352"/>
        <v>0</v>
      </c>
      <c r="AV3884" s="9">
        <v>1</v>
      </c>
    </row>
    <row r="3885" spans="1:48" x14ac:dyDescent="0.35">
      <c r="A3885" t="s">
        <v>188</v>
      </c>
      <c r="B3885">
        <v>1</v>
      </c>
      <c r="C3885">
        <v>7</v>
      </c>
      <c r="D3885" t="s">
        <v>2489</v>
      </c>
      <c r="E3885">
        <v>2</v>
      </c>
      <c r="F3885">
        <v>2</v>
      </c>
      <c r="G3885">
        <v>2</v>
      </c>
      <c r="H3885">
        <v>-1</v>
      </c>
      <c r="I3885">
        <v>2</v>
      </c>
      <c r="J3885">
        <v>-2</v>
      </c>
      <c r="K3885">
        <v>2</v>
      </c>
      <c r="L3885">
        <v>2</v>
      </c>
      <c r="M3885">
        <v>1</v>
      </c>
      <c r="N3885" t="s">
        <v>2787</v>
      </c>
      <c r="O3885" t="s">
        <v>2800</v>
      </c>
      <c r="P3885" t="s">
        <v>2811</v>
      </c>
      <c r="Q3885" t="s">
        <v>2815</v>
      </c>
      <c r="R3885">
        <v>0</v>
      </c>
      <c r="S3885">
        <v>1.6</v>
      </c>
      <c r="T3885">
        <v>-3.82</v>
      </c>
      <c r="U3885">
        <v>37.89</v>
      </c>
      <c r="V3885">
        <f t="shared" si="1362"/>
        <v>1</v>
      </c>
      <c r="W3885">
        <f t="shared" si="1363"/>
        <v>1</v>
      </c>
      <c r="X3885">
        <f t="shared" si="1364"/>
        <v>1</v>
      </c>
      <c r="Y3885">
        <f t="shared" si="1365"/>
        <v>0</v>
      </c>
      <c r="Z3885">
        <f t="shared" si="1366"/>
        <v>1</v>
      </c>
      <c r="AA3885">
        <f t="shared" si="1367"/>
        <v>0</v>
      </c>
      <c r="AB3885">
        <f t="shared" si="1368"/>
        <v>1</v>
      </c>
      <c r="AC3885">
        <f t="shared" si="1369"/>
        <v>1</v>
      </c>
      <c r="AD3885">
        <f t="shared" si="1370"/>
        <v>1</v>
      </c>
      <c r="AE3885" s="4" t="s">
        <v>2828</v>
      </c>
      <c r="AF3885" s="9" t="s">
        <v>2829</v>
      </c>
      <c r="AG3885">
        <v>1</v>
      </c>
      <c r="AH3885">
        <v>0</v>
      </c>
      <c r="AI3885">
        <v>0</v>
      </c>
      <c r="AJ3885">
        <v>1</v>
      </c>
      <c r="AK3885" s="9" t="s">
        <v>2840</v>
      </c>
      <c r="AL3885">
        <f t="shared" si="1349"/>
        <v>0</v>
      </c>
      <c r="AM3885">
        <f>IF(AND(INDIRECT(AN3885)='Sample Select backend'!$C$2,INDIRECT(AO3885)=1,INDIRECT(AP3885)='Sample Select backend'!$F$2,INDIRECT(AQ3885)=1,INDIRECT(AR3885)='Sample Select backend'!$M$2),1,0)</f>
        <v>0</v>
      </c>
      <c r="AN3885" t="str">
        <f>_xlfn.CONCAT('Sample Select backend'!$C$4,ROW(AN3885))</f>
        <v>AE3885</v>
      </c>
      <c r="AO3885" s="9" t="str">
        <f>_xlfn.CONCAT('Sample Select backend'!$J$2,ROW(AO3885))</f>
        <v>AJ3885</v>
      </c>
      <c r="AP3885" t="str">
        <f>_xlfn.CONCAT('Sample Select backend'!$F$4,ROW(AP3885))</f>
        <v>AF3885</v>
      </c>
      <c r="AQ3885" t="str">
        <f>_xlfn.CONCAT('Sample Select backend'!$I$10,ROW(AQ3885))</f>
        <v>R3885</v>
      </c>
      <c r="AR3885" t="str">
        <f>_xlfn.CONCAT('Sample Select backend'!$M$4,ROW(AR3885))</f>
        <v>AK3885</v>
      </c>
      <c r="AS3885" t="str">
        <f t="shared" si="1350"/>
        <v>Uzbekistan</v>
      </c>
      <c r="AT3885" s="9">
        <f t="shared" si="1351"/>
        <v>7</v>
      </c>
      <c r="AU3885">
        <f t="shared" si="1352"/>
        <v>0</v>
      </c>
      <c r="AV3885" s="9">
        <v>0</v>
      </c>
    </row>
    <row r="3886" spans="1:48" x14ac:dyDescent="0.35">
      <c r="A3886" t="s">
        <v>188</v>
      </c>
      <c r="B3886">
        <v>1</v>
      </c>
      <c r="C3886">
        <v>6</v>
      </c>
      <c r="D3886" t="s">
        <v>2490</v>
      </c>
      <c r="E3886">
        <v>2</v>
      </c>
      <c r="F3886">
        <v>2</v>
      </c>
      <c r="G3886">
        <v>2</v>
      </c>
      <c r="H3886">
        <v>2</v>
      </c>
      <c r="I3886">
        <v>2</v>
      </c>
      <c r="J3886">
        <v>2</v>
      </c>
      <c r="K3886">
        <v>1</v>
      </c>
      <c r="L3886">
        <v>2</v>
      </c>
      <c r="M3886">
        <v>1</v>
      </c>
      <c r="N3886" t="s">
        <v>2787</v>
      </c>
      <c r="O3886" t="s">
        <v>2800</v>
      </c>
      <c r="P3886" t="s">
        <v>2811</v>
      </c>
      <c r="Q3886" t="s">
        <v>2815</v>
      </c>
      <c r="R3886">
        <v>0</v>
      </c>
      <c r="S3886">
        <v>1.6</v>
      </c>
      <c r="T3886">
        <v>-3.82</v>
      </c>
      <c r="U3886">
        <v>37.89</v>
      </c>
      <c r="V3886">
        <f t="shared" si="1362"/>
        <v>1</v>
      </c>
      <c r="W3886">
        <f t="shared" si="1363"/>
        <v>1</v>
      </c>
      <c r="X3886">
        <f t="shared" si="1364"/>
        <v>1</v>
      </c>
      <c r="Y3886">
        <f t="shared" si="1365"/>
        <v>1</v>
      </c>
      <c r="Z3886">
        <f t="shared" si="1366"/>
        <v>1</v>
      </c>
      <c r="AA3886">
        <f t="shared" si="1367"/>
        <v>1</v>
      </c>
      <c r="AB3886">
        <f t="shared" si="1368"/>
        <v>1</v>
      </c>
      <c r="AC3886">
        <f t="shared" si="1369"/>
        <v>1</v>
      </c>
      <c r="AD3886">
        <f t="shared" si="1370"/>
        <v>1</v>
      </c>
      <c r="AE3886" s="4" t="s">
        <v>2828</v>
      </c>
      <c r="AF3886" s="9" t="s">
        <v>2829</v>
      </c>
      <c r="AG3886">
        <v>1</v>
      </c>
      <c r="AH3886">
        <v>0</v>
      </c>
      <c r="AI3886">
        <v>0</v>
      </c>
      <c r="AJ3886">
        <v>1</v>
      </c>
      <c r="AK3886" s="9" t="s">
        <v>2840</v>
      </c>
      <c r="AL3886">
        <f t="shared" si="1349"/>
        <v>0</v>
      </c>
      <c r="AM3886">
        <f>IF(AND(INDIRECT(AN3886)='Sample Select backend'!$C$2,INDIRECT(AO3886)=1,INDIRECT(AP3886)='Sample Select backend'!$F$2,INDIRECT(AQ3886)=1,INDIRECT(AR3886)='Sample Select backend'!$M$2),1,0)</f>
        <v>0</v>
      </c>
      <c r="AN3886" t="str">
        <f>_xlfn.CONCAT('Sample Select backend'!$C$4,ROW(AN3886))</f>
        <v>AE3886</v>
      </c>
      <c r="AO3886" s="9" t="str">
        <f>_xlfn.CONCAT('Sample Select backend'!$J$2,ROW(AO3886))</f>
        <v>AJ3886</v>
      </c>
      <c r="AP3886" t="str">
        <f>_xlfn.CONCAT('Sample Select backend'!$F$4,ROW(AP3886))</f>
        <v>AF3886</v>
      </c>
      <c r="AQ3886" t="str">
        <f>_xlfn.CONCAT('Sample Select backend'!$I$10,ROW(AQ3886))</f>
        <v>R3886</v>
      </c>
      <c r="AR3886" t="str">
        <f>_xlfn.CONCAT('Sample Select backend'!$M$4,ROW(AR3886))</f>
        <v>AK3886</v>
      </c>
      <c r="AS3886" t="str">
        <f t="shared" si="1350"/>
        <v>Uzbekistan</v>
      </c>
      <c r="AT3886" s="9">
        <f t="shared" si="1351"/>
        <v>6</v>
      </c>
      <c r="AU3886">
        <f t="shared" si="1352"/>
        <v>0</v>
      </c>
      <c r="AV3886" s="9">
        <v>1</v>
      </c>
    </row>
    <row r="3887" spans="1:48" x14ac:dyDescent="0.35">
      <c r="A3887" t="s">
        <v>188</v>
      </c>
      <c r="B3887" s="9">
        <v>1</v>
      </c>
      <c r="C3887" s="9" t="s">
        <v>206</v>
      </c>
      <c r="D3887" t="s">
        <v>2479</v>
      </c>
      <c r="N3887" t="s">
        <v>2787</v>
      </c>
      <c r="O3887" t="s">
        <v>2800</v>
      </c>
      <c r="P3887" t="s">
        <v>2811</v>
      </c>
      <c r="Q3887" t="s">
        <v>2815</v>
      </c>
      <c r="R3887">
        <v>0</v>
      </c>
      <c r="S3887">
        <v>1.6</v>
      </c>
      <c r="T3887">
        <v>-3.82</v>
      </c>
      <c r="U3887">
        <v>37.89</v>
      </c>
      <c r="V3887">
        <f t="shared" si="1362"/>
        <v>-1</v>
      </c>
      <c r="W3887">
        <f t="shared" si="1363"/>
        <v>-1</v>
      </c>
      <c r="X3887">
        <f t="shared" si="1364"/>
        <v>-1</v>
      </c>
      <c r="Y3887">
        <f t="shared" si="1365"/>
        <v>-1</v>
      </c>
      <c r="Z3887">
        <f t="shared" si="1366"/>
        <v>-1</v>
      </c>
      <c r="AA3887">
        <f t="shared" si="1367"/>
        <v>-1</v>
      </c>
      <c r="AB3887">
        <f t="shared" si="1368"/>
        <v>-1</v>
      </c>
      <c r="AC3887">
        <f t="shared" si="1369"/>
        <v>-1</v>
      </c>
      <c r="AD3887">
        <f t="shared" si="1370"/>
        <v>-1</v>
      </c>
      <c r="AE3887" s="4" t="s">
        <v>2828</v>
      </c>
      <c r="AF3887" s="9" t="s">
        <v>2829</v>
      </c>
      <c r="AG3887">
        <v>1</v>
      </c>
      <c r="AH3887">
        <v>0</v>
      </c>
      <c r="AI3887">
        <v>0</v>
      </c>
      <c r="AJ3887">
        <v>1</v>
      </c>
      <c r="AK3887" s="9" t="s">
        <v>2840</v>
      </c>
      <c r="AL3887">
        <f t="shared" si="1349"/>
        <v>0</v>
      </c>
      <c r="AM3887">
        <f>IF(AND(INDIRECT(AN3887)='Sample Select backend'!$C$2,INDIRECT(AO3887)=1,INDIRECT(AP3887)='Sample Select backend'!$F$2,INDIRECT(AQ3887)=1,INDIRECT(AR3887)='Sample Select backend'!$M$2),1,0)</f>
        <v>0</v>
      </c>
      <c r="AN3887" t="str">
        <f>_xlfn.CONCAT('Sample Select backend'!$C$4,ROW(AN3887))</f>
        <v>AE3887</v>
      </c>
      <c r="AO3887" s="9" t="str">
        <f>_xlfn.CONCAT('Sample Select backend'!$J$2,ROW(AO3887))</f>
        <v>AJ3887</v>
      </c>
      <c r="AP3887" t="str">
        <f>_xlfn.CONCAT('Sample Select backend'!$F$4,ROW(AP3887))</f>
        <v>AF3887</v>
      </c>
      <c r="AQ3887" t="str">
        <f>_xlfn.CONCAT('Sample Select backend'!$I$10,ROW(AQ3887))</f>
        <v>R3887</v>
      </c>
      <c r="AR3887" t="str">
        <f>_xlfn.CONCAT('Sample Select backend'!$M$4,ROW(AR3887))</f>
        <v>AK3887</v>
      </c>
      <c r="AS3887" t="str">
        <f t="shared" si="1350"/>
        <v>Uzbekistan</v>
      </c>
      <c r="AT3887" s="9" t="str">
        <f t="shared" si="1351"/>
        <v>Tax exemption/waiver/suspension</v>
      </c>
      <c r="AU3887">
        <f t="shared" si="1352"/>
        <v>0</v>
      </c>
      <c r="AV3887" s="9">
        <v>1</v>
      </c>
    </row>
    <row r="3888" spans="1:48" x14ac:dyDescent="0.35">
      <c r="A3888" t="s">
        <v>188</v>
      </c>
      <c r="B3888">
        <v>2</v>
      </c>
      <c r="C3888">
        <v>14</v>
      </c>
      <c r="D3888" t="s">
        <v>2496</v>
      </c>
      <c r="E3888">
        <v>-2</v>
      </c>
      <c r="F3888">
        <v>2</v>
      </c>
      <c r="G3888">
        <v>2</v>
      </c>
      <c r="H3888">
        <v>2</v>
      </c>
      <c r="I3888">
        <v>2</v>
      </c>
      <c r="J3888">
        <v>2</v>
      </c>
      <c r="K3888">
        <v>1</v>
      </c>
      <c r="L3888">
        <v>2</v>
      </c>
      <c r="M3888">
        <v>1</v>
      </c>
      <c r="N3888" t="s">
        <v>2787</v>
      </c>
      <c r="O3888" t="s">
        <v>2800</v>
      </c>
      <c r="P3888" t="s">
        <v>2811</v>
      </c>
      <c r="Q3888" t="s">
        <v>2815</v>
      </c>
      <c r="R3888">
        <v>0</v>
      </c>
      <c r="S3888">
        <v>1.6</v>
      </c>
      <c r="T3888">
        <v>-3.82</v>
      </c>
      <c r="U3888">
        <v>37.89</v>
      </c>
      <c r="V3888">
        <f t="shared" si="1362"/>
        <v>0</v>
      </c>
      <c r="W3888">
        <f t="shared" si="1363"/>
        <v>1</v>
      </c>
      <c r="X3888">
        <f t="shared" si="1364"/>
        <v>1</v>
      </c>
      <c r="Y3888">
        <f t="shared" si="1365"/>
        <v>1</v>
      </c>
      <c r="Z3888">
        <f t="shared" si="1366"/>
        <v>1</v>
      </c>
      <c r="AA3888">
        <f t="shared" si="1367"/>
        <v>1</v>
      </c>
      <c r="AB3888">
        <f t="shared" si="1368"/>
        <v>1</v>
      </c>
      <c r="AC3888">
        <f t="shared" si="1369"/>
        <v>1</v>
      </c>
      <c r="AD3888">
        <f t="shared" si="1370"/>
        <v>1</v>
      </c>
      <c r="AE3888" s="4" t="s">
        <v>2828</v>
      </c>
      <c r="AF3888" s="9" t="s">
        <v>2829</v>
      </c>
      <c r="AG3888">
        <v>1</v>
      </c>
      <c r="AH3888">
        <v>0</v>
      </c>
      <c r="AI3888">
        <v>0</v>
      </c>
      <c r="AJ3888">
        <v>1</v>
      </c>
      <c r="AK3888" s="9" t="s">
        <v>2840</v>
      </c>
      <c r="AL3888">
        <f t="shared" si="1349"/>
        <v>0</v>
      </c>
      <c r="AM3888">
        <f>IF(AND(INDIRECT(AN3888)='Sample Select backend'!$C$2,INDIRECT(AO3888)=1,INDIRECT(AP3888)='Sample Select backend'!$F$2,INDIRECT(AQ3888)=1,INDIRECT(AR3888)='Sample Select backend'!$M$2),1,0)</f>
        <v>0</v>
      </c>
      <c r="AN3888" t="str">
        <f>_xlfn.CONCAT('Sample Select backend'!$C$4,ROW(AN3888))</f>
        <v>AE3888</v>
      </c>
      <c r="AO3888" s="9" t="str">
        <f>_xlfn.CONCAT('Sample Select backend'!$J$2,ROW(AO3888))</f>
        <v>AJ3888</v>
      </c>
      <c r="AP3888" t="str">
        <f>_xlfn.CONCAT('Sample Select backend'!$F$4,ROW(AP3888))</f>
        <v>AF3888</v>
      </c>
      <c r="AQ3888" t="str">
        <f>_xlfn.CONCAT('Sample Select backend'!$I$10,ROW(AQ3888))</f>
        <v>R3888</v>
      </c>
      <c r="AR3888" t="str">
        <f>_xlfn.CONCAT('Sample Select backend'!$M$4,ROW(AR3888))</f>
        <v>AK3888</v>
      </c>
      <c r="AS3888" t="str">
        <f t="shared" si="1350"/>
        <v>Uzbekistan</v>
      </c>
      <c r="AT3888" s="9">
        <f t="shared" si="1351"/>
        <v>14</v>
      </c>
      <c r="AU3888">
        <f t="shared" si="1352"/>
        <v>0</v>
      </c>
      <c r="AV3888" s="9">
        <v>1</v>
      </c>
    </row>
    <row r="3889" spans="1:48" x14ac:dyDescent="0.35">
      <c r="A3889" t="s">
        <v>188</v>
      </c>
      <c r="B3889">
        <v>1</v>
      </c>
      <c r="C3889" t="s">
        <v>201</v>
      </c>
      <c r="D3889" t="s">
        <v>2481</v>
      </c>
      <c r="E3889">
        <v>-2</v>
      </c>
      <c r="F3889">
        <v>1</v>
      </c>
      <c r="G3889">
        <v>-2</v>
      </c>
      <c r="H3889">
        <v>2</v>
      </c>
      <c r="I3889">
        <v>2</v>
      </c>
      <c r="J3889">
        <v>-2</v>
      </c>
      <c r="K3889">
        <v>-2</v>
      </c>
      <c r="L3889">
        <v>2</v>
      </c>
      <c r="M3889">
        <v>1</v>
      </c>
      <c r="N3889" t="s">
        <v>2787</v>
      </c>
      <c r="O3889" t="s">
        <v>2800</v>
      </c>
      <c r="P3889" t="s">
        <v>2811</v>
      </c>
      <c r="Q3889" t="s">
        <v>2815</v>
      </c>
      <c r="R3889">
        <v>0</v>
      </c>
      <c r="S3889">
        <v>1.6</v>
      </c>
      <c r="T3889">
        <v>-3.82</v>
      </c>
      <c r="U3889">
        <v>37.89</v>
      </c>
      <c r="V3889">
        <f t="shared" si="1362"/>
        <v>0</v>
      </c>
      <c r="W3889">
        <f t="shared" si="1363"/>
        <v>1</v>
      </c>
      <c r="X3889">
        <f t="shared" si="1364"/>
        <v>0</v>
      </c>
      <c r="Y3889">
        <f t="shared" si="1365"/>
        <v>1</v>
      </c>
      <c r="Z3889">
        <f t="shared" si="1366"/>
        <v>1</v>
      </c>
      <c r="AA3889">
        <f t="shared" si="1367"/>
        <v>0</v>
      </c>
      <c r="AB3889">
        <f t="shared" si="1368"/>
        <v>0</v>
      </c>
      <c r="AC3889">
        <f t="shared" si="1369"/>
        <v>1</v>
      </c>
      <c r="AD3889">
        <f t="shared" si="1370"/>
        <v>1</v>
      </c>
      <c r="AE3889" s="4" t="s">
        <v>2828</v>
      </c>
      <c r="AF3889" s="9" t="s">
        <v>2829</v>
      </c>
      <c r="AG3889">
        <v>1</v>
      </c>
      <c r="AH3889">
        <v>0</v>
      </c>
      <c r="AI3889">
        <v>0</v>
      </c>
      <c r="AJ3889">
        <v>1</v>
      </c>
      <c r="AK3889" s="9" t="s">
        <v>2840</v>
      </c>
      <c r="AL3889">
        <f t="shared" si="1349"/>
        <v>0</v>
      </c>
      <c r="AM3889">
        <f>IF(AND(INDIRECT(AN3889)='Sample Select backend'!$C$2,INDIRECT(AO3889)=1,INDIRECT(AP3889)='Sample Select backend'!$F$2,INDIRECT(AQ3889)=1,INDIRECT(AR3889)='Sample Select backend'!$M$2),1,0)</f>
        <v>0</v>
      </c>
      <c r="AN3889" t="str">
        <f>_xlfn.CONCAT('Sample Select backend'!$C$4,ROW(AN3889))</f>
        <v>AE3889</v>
      </c>
      <c r="AO3889" s="9" t="str">
        <f>_xlfn.CONCAT('Sample Select backend'!$J$2,ROW(AO3889))</f>
        <v>AJ3889</v>
      </c>
      <c r="AP3889" t="str">
        <f>_xlfn.CONCAT('Sample Select backend'!$F$4,ROW(AP3889))</f>
        <v>AF3889</v>
      </c>
      <c r="AQ3889" t="str">
        <f>_xlfn.CONCAT('Sample Select backend'!$I$10,ROW(AQ3889))</f>
        <v>R3889</v>
      </c>
      <c r="AR3889" t="str">
        <f>_xlfn.CONCAT('Sample Select backend'!$M$4,ROW(AR3889))</f>
        <v>AK3889</v>
      </c>
      <c r="AS3889" t="str">
        <f t="shared" si="1350"/>
        <v>Uzbekistan</v>
      </c>
      <c r="AT3889" s="9" t="str">
        <f t="shared" si="1351"/>
        <v>Other</v>
      </c>
      <c r="AU3889">
        <f t="shared" si="1352"/>
        <v>0</v>
      </c>
      <c r="AV3889" s="9">
        <v>1</v>
      </c>
    </row>
    <row r="3890" spans="1:48" x14ac:dyDescent="0.35">
      <c r="A3890" t="s">
        <v>188</v>
      </c>
      <c r="B3890">
        <v>2</v>
      </c>
      <c r="C3890" t="s">
        <v>206</v>
      </c>
      <c r="D3890" t="s">
        <v>2478</v>
      </c>
      <c r="E3890">
        <v>2</v>
      </c>
      <c r="F3890">
        <v>2</v>
      </c>
      <c r="G3890">
        <v>-2</v>
      </c>
      <c r="H3890">
        <v>-1</v>
      </c>
      <c r="I3890">
        <v>-2</v>
      </c>
      <c r="J3890">
        <v>-2</v>
      </c>
      <c r="K3890">
        <v>-2</v>
      </c>
      <c r="L3890">
        <v>-2</v>
      </c>
      <c r="M3890">
        <v>1</v>
      </c>
      <c r="N3890" t="s">
        <v>2787</v>
      </c>
      <c r="O3890" t="s">
        <v>2800</v>
      </c>
      <c r="P3890" t="s">
        <v>2811</v>
      </c>
      <c r="Q3890" t="s">
        <v>2815</v>
      </c>
      <c r="R3890">
        <v>0</v>
      </c>
      <c r="S3890">
        <v>1.6</v>
      </c>
      <c r="T3890">
        <v>-3.82</v>
      </c>
      <c r="U3890">
        <v>37.89</v>
      </c>
      <c r="V3890">
        <f t="shared" si="1362"/>
        <v>1</v>
      </c>
      <c r="W3890">
        <f t="shared" si="1363"/>
        <v>1</v>
      </c>
      <c r="X3890">
        <f t="shared" si="1364"/>
        <v>0</v>
      </c>
      <c r="Y3890">
        <f t="shared" si="1365"/>
        <v>0</v>
      </c>
      <c r="Z3890">
        <f t="shared" si="1366"/>
        <v>0</v>
      </c>
      <c r="AA3890">
        <f t="shared" si="1367"/>
        <v>0</v>
      </c>
      <c r="AB3890">
        <f t="shared" si="1368"/>
        <v>0</v>
      </c>
      <c r="AC3890">
        <f t="shared" si="1369"/>
        <v>0</v>
      </c>
      <c r="AD3890">
        <f t="shared" si="1370"/>
        <v>1</v>
      </c>
      <c r="AE3890" s="4" t="s">
        <v>2828</v>
      </c>
      <c r="AF3890" s="9" t="s">
        <v>2829</v>
      </c>
      <c r="AG3890">
        <v>1</v>
      </c>
      <c r="AH3890">
        <v>0</v>
      </c>
      <c r="AI3890">
        <v>0</v>
      </c>
      <c r="AJ3890">
        <v>1</v>
      </c>
      <c r="AK3890" s="9" t="s">
        <v>2840</v>
      </c>
      <c r="AL3890">
        <f t="shared" si="1349"/>
        <v>0</v>
      </c>
      <c r="AM3890">
        <f>IF(AND(INDIRECT(AN3890)='Sample Select backend'!$C$2,INDIRECT(AO3890)=1,INDIRECT(AP3890)='Sample Select backend'!$F$2,INDIRECT(AQ3890)=1,INDIRECT(AR3890)='Sample Select backend'!$M$2),1,0)</f>
        <v>0</v>
      </c>
      <c r="AN3890" t="str">
        <f>_xlfn.CONCAT('Sample Select backend'!$C$4,ROW(AN3890))</f>
        <v>AE3890</v>
      </c>
      <c r="AO3890" s="9" t="str">
        <f>_xlfn.CONCAT('Sample Select backend'!$J$2,ROW(AO3890))</f>
        <v>AJ3890</v>
      </c>
      <c r="AP3890" t="str">
        <f>_xlfn.CONCAT('Sample Select backend'!$F$4,ROW(AP3890))</f>
        <v>AF3890</v>
      </c>
      <c r="AQ3890" t="str">
        <f>_xlfn.CONCAT('Sample Select backend'!$I$10,ROW(AQ3890))</f>
        <v>R3890</v>
      </c>
      <c r="AR3890" t="str">
        <f>_xlfn.CONCAT('Sample Select backend'!$M$4,ROW(AR3890))</f>
        <v>AK3890</v>
      </c>
      <c r="AS3890" t="str">
        <f t="shared" si="1350"/>
        <v>Uzbekistan</v>
      </c>
      <c r="AT3890" s="9" t="str">
        <f t="shared" si="1351"/>
        <v>Tax exemption/waiver/suspension</v>
      </c>
      <c r="AU3890">
        <f t="shared" si="1352"/>
        <v>0</v>
      </c>
      <c r="AV3890" s="9">
        <v>1</v>
      </c>
    </row>
    <row r="3891" spans="1:48" x14ac:dyDescent="0.35">
      <c r="A3891" t="s">
        <v>188</v>
      </c>
      <c r="B3891">
        <v>3</v>
      </c>
      <c r="C3891" t="s">
        <v>206</v>
      </c>
      <c r="D3891" t="s">
        <v>2493</v>
      </c>
      <c r="E3891">
        <v>2</v>
      </c>
      <c r="F3891">
        <v>2</v>
      </c>
      <c r="G3891">
        <v>-2</v>
      </c>
      <c r="H3891">
        <v>-1</v>
      </c>
      <c r="I3891">
        <v>-2</v>
      </c>
      <c r="J3891">
        <v>2</v>
      </c>
      <c r="K3891">
        <v>2</v>
      </c>
      <c r="M3891">
        <v>1</v>
      </c>
      <c r="N3891" t="s">
        <v>2787</v>
      </c>
      <c r="O3891" t="s">
        <v>2800</v>
      </c>
      <c r="P3891" t="s">
        <v>2811</v>
      </c>
      <c r="Q3891" t="s">
        <v>2815</v>
      </c>
      <c r="R3891">
        <v>0</v>
      </c>
      <c r="S3891">
        <v>1.6</v>
      </c>
      <c r="T3891">
        <v>-3.82</v>
      </c>
      <c r="U3891">
        <v>37.89</v>
      </c>
      <c r="V3891">
        <f t="shared" si="1362"/>
        <v>1</v>
      </c>
      <c r="W3891">
        <f t="shared" si="1363"/>
        <v>1</v>
      </c>
      <c r="X3891">
        <f t="shared" si="1364"/>
        <v>0</v>
      </c>
      <c r="Y3891">
        <f t="shared" si="1365"/>
        <v>0</v>
      </c>
      <c r="Z3891">
        <f t="shared" si="1366"/>
        <v>0</v>
      </c>
      <c r="AA3891">
        <f t="shared" si="1367"/>
        <v>1</v>
      </c>
      <c r="AB3891">
        <f t="shared" si="1368"/>
        <v>1</v>
      </c>
      <c r="AC3891">
        <f t="shared" si="1369"/>
        <v>-1</v>
      </c>
      <c r="AD3891">
        <f t="shared" si="1370"/>
        <v>1</v>
      </c>
      <c r="AE3891" s="4" t="s">
        <v>2828</v>
      </c>
      <c r="AF3891" s="9" t="s">
        <v>2829</v>
      </c>
      <c r="AG3891">
        <v>1</v>
      </c>
      <c r="AH3891">
        <v>0</v>
      </c>
      <c r="AI3891">
        <v>0</v>
      </c>
      <c r="AJ3891">
        <v>1</v>
      </c>
      <c r="AK3891" s="9" t="s">
        <v>2840</v>
      </c>
      <c r="AL3891">
        <f t="shared" si="1349"/>
        <v>0</v>
      </c>
      <c r="AM3891">
        <f>IF(AND(INDIRECT(AN3891)='Sample Select backend'!$C$2,INDIRECT(AO3891)=1,INDIRECT(AP3891)='Sample Select backend'!$F$2,INDIRECT(AQ3891)=1,INDIRECT(AR3891)='Sample Select backend'!$M$2),1,0)</f>
        <v>0</v>
      </c>
      <c r="AN3891" t="str">
        <f>_xlfn.CONCAT('Sample Select backend'!$C$4,ROW(AN3891))</f>
        <v>AE3891</v>
      </c>
      <c r="AO3891" s="9" t="str">
        <f>_xlfn.CONCAT('Sample Select backend'!$J$2,ROW(AO3891))</f>
        <v>AJ3891</v>
      </c>
      <c r="AP3891" t="str">
        <f>_xlfn.CONCAT('Sample Select backend'!$F$4,ROW(AP3891))</f>
        <v>AF3891</v>
      </c>
      <c r="AQ3891" t="str">
        <f>_xlfn.CONCAT('Sample Select backend'!$I$10,ROW(AQ3891))</f>
        <v>R3891</v>
      </c>
      <c r="AR3891" t="str">
        <f>_xlfn.CONCAT('Sample Select backend'!$M$4,ROW(AR3891))</f>
        <v>AK3891</v>
      </c>
      <c r="AS3891" t="str">
        <f t="shared" si="1350"/>
        <v>Uzbekistan</v>
      </c>
      <c r="AT3891" s="9" t="str">
        <f t="shared" si="1351"/>
        <v>Tax exemption/waiver/suspension</v>
      </c>
      <c r="AU3891">
        <f t="shared" si="1352"/>
        <v>0</v>
      </c>
      <c r="AV3891" s="9">
        <v>1</v>
      </c>
    </row>
    <row r="3892" spans="1:48" x14ac:dyDescent="0.35">
      <c r="A3892" t="s">
        <v>188</v>
      </c>
      <c r="B3892">
        <v>6</v>
      </c>
      <c r="C3892">
        <v>29</v>
      </c>
      <c r="D3892" t="s">
        <v>2482</v>
      </c>
      <c r="E3892">
        <v>-1</v>
      </c>
      <c r="F3892">
        <v>2</v>
      </c>
      <c r="G3892">
        <v>-2</v>
      </c>
      <c r="H3892">
        <v>-1</v>
      </c>
      <c r="I3892">
        <v>-2</v>
      </c>
      <c r="J3892">
        <v>1</v>
      </c>
      <c r="K3892">
        <v>-1</v>
      </c>
      <c r="L3892">
        <v>2</v>
      </c>
      <c r="M3892">
        <v>1</v>
      </c>
      <c r="N3892" t="s">
        <v>2787</v>
      </c>
      <c r="O3892" t="s">
        <v>2800</v>
      </c>
      <c r="P3892" t="s">
        <v>2811</v>
      </c>
      <c r="Q3892" t="s">
        <v>2815</v>
      </c>
      <c r="R3892">
        <v>0</v>
      </c>
      <c r="S3892">
        <v>1.6</v>
      </c>
      <c r="T3892">
        <v>-3.82</v>
      </c>
      <c r="U3892">
        <v>37.89</v>
      </c>
      <c r="V3892">
        <f t="shared" si="1362"/>
        <v>0</v>
      </c>
      <c r="W3892">
        <f t="shared" si="1363"/>
        <v>1</v>
      </c>
      <c r="X3892">
        <f t="shared" si="1364"/>
        <v>0</v>
      </c>
      <c r="Y3892">
        <f t="shared" si="1365"/>
        <v>0</v>
      </c>
      <c r="Z3892">
        <f t="shared" si="1366"/>
        <v>0</v>
      </c>
      <c r="AA3892">
        <f t="shared" si="1367"/>
        <v>1</v>
      </c>
      <c r="AB3892">
        <f t="shared" si="1368"/>
        <v>0</v>
      </c>
      <c r="AC3892">
        <f t="shared" si="1369"/>
        <v>1</v>
      </c>
      <c r="AD3892">
        <f t="shared" si="1370"/>
        <v>1</v>
      </c>
      <c r="AE3892" s="4" t="s">
        <v>2828</v>
      </c>
      <c r="AF3892" s="9" t="s">
        <v>2829</v>
      </c>
      <c r="AG3892">
        <v>1</v>
      </c>
      <c r="AH3892">
        <v>0</v>
      </c>
      <c r="AI3892">
        <v>0</v>
      </c>
      <c r="AJ3892">
        <v>1</v>
      </c>
      <c r="AK3892" s="9" t="s">
        <v>2840</v>
      </c>
      <c r="AL3892">
        <f t="shared" si="1349"/>
        <v>0</v>
      </c>
      <c r="AM3892">
        <f>IF(AND(INDIRECT(AN3892)='Sample Select backend'!$C$2,INDIRECT(AO3892)=1,INDIRECT(AP3892)='Sample Select backend'!$F$2,INDIRECT(AQ3892)=1,INDIRECT(AR3892)='Sample Select backend'!$M$2),1,0)</f>
        <v>0</v>
      </c>
      <c r="AN3892" t="str">
        <f>_xlfn.CONCAT('Sample Select backend'!$C$4,ROW(AN3892))</f>
        <v>AE3892</v>
      </c>
      <c r="AO3892" s="9" t="str">
        <f>_xlfn.CONCAT('Sample Select backend'!$J$2,ROW(AO3892))</f>
        <v>AJ3892</v>
      </c>
      <c r="AP3892" t="str">
        <f>_xlfn.CONCAT('Sample Select backend'!$F$4,ROW(AP3892))</f>
        <v>AF3892</v>
      </c>
      <c r="AQ3892" t="str">
        <f>_xlfn.CONCAT('Sample Select backend'!$I$10,ROW(AQ3892))</f>
        <v>R3892</v>
      </c>
      <c r="AR3892" t="str">
        <f>_xlfn.CONCAT('Sample Select backend'!$M$4,ROW(AR3892))</f>
        <v>AK3892</v>
      </c>
      <c r="AS3892" t="str">
        <f t="shared" si="1350"/>
        <v>Uzbekistan</v>
      </c>
      <c r="AT3892" s="9">
        <f t="shared" si="1351"/>
        <v>29</v>
      </c>
      <c r="AU3892">
        <f t="shared" si="1352"/>
        <v>0</v>
      </c>
      <c r="AV3892" s="9">
        <v>1</v>
      </c>
    </row>
    <row r="3893" spans="1:48" x14ac:dyDescent="0.35">
      <c r="A3893" t="s">
        <v>188</v>
      </c>
      <c r="B3893">
        <v>6</v>
      </c>
      <c r="C3893">
        <v>25</v>
      </c>
      <c r="D3893" t="s">
        <v>2480</v>
      </c>
      <c r="E3893">
        <v>-1</v>
      </c>
      <c r="F3893">
        <v>1</v>
      </c>
      <c r="G3893">
        <v>2</v>
      </c>
      <c r="H3893">
        <v>-1</v>
      </c>
      <c r="I3893">
        <v>-2</v>
      </c>
      <c r="J3893">
        <v>-2</v>
      </c>
      <c r="K3893">
        <v>2</v>
      </c>
      <c r="L3893">
        <v>2</v>
      </c>
      <c r="M3893">
        <v>1</v>
      </c>
      <c r="N3893" t="s">
        <v>2787</v>
      </c>
      <c r="O3893" t="s">
        <v>2800</v>
      </c>
      <c r="P3893" t="s">
        <v>2811</v>
      </c>
      <c r="Q3893" t="s">
        <v>2815</v>
      </c>
      <c r="R3893">
        <v>0</v>
      </c>
      <c r="S3893">
        <v>1.6</v>
      </c>
      <c r="T3893">
        <v>-3.82</v>
      </c>
      <c r="U3893">
        <v>37.89</v>
      </c>
      <c r="V3893">
        <f t="shared" si="1362"/>
        <v>0</v>
      </c>
      <c r="W3893">
        <f t="shared" si="1363"/>
        <v>1</v>
      </c>
      <c r="X3893">
        <f t="shared" si="1364"/>
        <v>1</v>
      </c>
      <c r="Y3893">
        <f t="shared" si="1365"/>
        <v>0</v>
      </c>
      <c r="Z3893">
        <f t="shared" si="1366"/>
        <v>0</v>
      </c>
      <c r="AA3893">
        <f t="shared" si="1367"/>
        <v>0</v>
      </c>
      <c r="AB3893">
        <f t="shared" si="1368"/>
        <v>1</v>
      </c>
      <c r="AC3893">
        <f t="shared" si="1369"/>
        <v>1</v>
      </c>
      <c r="AD3893">
        <f t="shared" si="1370"/>
        <v>1</v>
      </c>
      <c r="AE3893" s="4" t="s">
        <v>2828</v>
      </c>
      <c r="AF3893" s="9" t="s">
        <v>2829</v>
      </c>
      <c r="AG3893">
        <v>1</v>
      </c>
      <c r="AH3893">
        <v>0</v>
      </c>
      <c r="AI3893">
        <v>0</v>
      </c>
      <c r="AJ3893">
        <v>1</v>
      </c>
      <c r="AK3893" s="9" t="s">
        <v>2840</v>
      </c>
      <c r="AL3893">
        <f t="shared" si="1349"/>
        <v>0</v>
      </c>
      <c r="AM3893">
        <f>IF(AND(INDIRECT(AN3893)='Sample Select backend'!$C$2,INDIRECT(AO3893)=1,INDIRECT(AP3893)='Sample Select backend'!$F$2,INDIRECT(AQ3893)=1,INDIRECT(AR3893)='Sample Select backend'!$M$2),1,0)</f>
        <v>0</v>
      </c>
      <c r="AN3893" t="str">
        <f>_xlfn.CONCAT('Sample Select backend'!$C$4,ROW(AN3893))</f>
        <v>AE3893</v>
      </c>
      <c r="AO3893" s="9" t="str">
        <f>_xlfn.CONCAT('Sample Select backend'!$J$2,ROW(AO3893))</f>
        <v>AJ3893</v>
      </c>
      <c r="AP3893" t="str">
        <f>_xlfn.CONCAT('Sample Select backend'!$F$4,ROW(AP3893))</f>
        <v>AF3893</v>
      </c>
      <c r="AQ3893" t="str">
        <f>_xlfn.CONCAT('Sample Select backend'!$I$10,ROW(AQ3893))</f>
        <v>R3893</v>
      </c>
      <c r="AR3893" t="str">
        <f>_xlfn.CONCAT('Sample Select backend'!$M$4,ROW(AR3893))</f>
        <v>AK3893</v>
      </c>
      <c r="AS3893" t="str">
        <f t="shared" si="1350"/>
        <v>Uzbekistan</v>
      </c>
      <c r="AT3893" s="9">
        <f t="shared" si="1351"/>
        <v>25</v>
      </c>
      <c r="AU3893">
        <f t="shared" si="1352"/>
        <v>0</v>
      </c>
      <c r="AV3893" s="9">
        <v>1</v>
      </c>
    </row>
    <row r="3894" spans="1:48" x14ac:dyDescent="0.35">
      <c r="A3894" t="s">
        <v>188</v>
      </c>
      <c r="B3894">
        <v>1</v>
      </c>
      <c r="C3894">
        <v>6</v>
      </c>
      <c r="D3894" t="s">
        <v>2485</v>
      </c>
      <c r="E3894">
        <v>-2</v>
      </c>
      <c r="F3894">
        <v>2</v>
      </c>
      <c r="G3894">
        <v>2</v>
      </c>
      <c r="H3894">
        <v>2</v>
      </c>
      <c r="I3894">
        <v>2</v>
      </c>
      <c r="J3894">
        <v>2</v>
      </c>
      <c r="K3894">
        <v>1</v>
      </c>
      <c r="L3894">
        <v>2</v>
      </c>
      <c r="M3894">
        <v>1</v>
      </c>
      <c r="N3894" t="s">
        <v>2787</v>
      </c>
      <c r="O3894" t="s">
        <v>2800</v>
      </c>
      <c r="P3894" t="s">
        <v>2811</v>
      </c>
      <c r="Q3894" t="s">
        <v>2815</v>
      </c>
      <c r="R3894">
        <v>0</v>
      </c>
      <c r="S3894">
        <v>1.6</v>
      </c>
      <c r="T3894">
        <v>-3.82</v>
      </c>
      <c r="U3894">
        <v>37.89</v>
      </c>
      <c r="V3894">
        <f t="shared" si="1362"/>
        <v>0</v>
      </c>
      <c r="W3894">
        <f t="shared" si="1363"/>
        <v>1</v>
      </c>
      <c r="X3894">
        <f t="shared" si="1364"/>
        <v>1</v>
      </c>
      <c r="Y3894">
        <f t="shared" si="1365"/>
        <v>1</v>
      </c>
      <c r="Z3894">
        <f t="shared" si="1366"/>
        <v>1</v>
      </c>
      <c r="AA3894">
        <f t="shared" si="1367"/>
        <v>1</v>
      </c>
      <c r="AB3894">
        <f t="shared" si="1368"/>
        <v>1</v>
      </c>
      <c r="AC3894">
        <f t="shared" si="1369"/>
        <v>1</v>
      </c>
      <c r="AD3894">
        <f t="shared" si="1370"/>
        <v>1</v>
      </c>
      <c r="AE3894" s="4" t="s">
        <v>2828</v>
      </c>
      <c r="AF3894" s="9" t="s">
        <v>2829</v>
      </c>
      <c r="AG3894">
        <v>1</v>
      </c>
      <c r="AH3894">
        <v>0</v>
      </c>
      <c r="AI3894">
        <v>0</v>
      </c>
      <c r="AJ3894">
        <v>1</v>
      </c>
      <c r="AK3894" s="9" t="s">
        <v>2840</v>
      </c>
      <c r="AL3894">
        <f t="shared" si="1349"/>
        <v>0</v>
      </c>
      <c r="AM3894">
        <f>IF(AND(INDIRECT(AN3894)='Sample Select backend'!$C$2,INDIRECT(AO3894)=1,INDIRECT(AP3894)='Sample Select backend'!$F$2,INDIRECT(AQ3894)=1,INDIRECT(AR3894)='Sample Select backend'!$M$2),1,0)</f>
        <v>0</v>
      </c>
      <c r="AN3894" t="str">
        <f>_xlfn.CONCAT('Sample Select backend'!$C$4,ROW(AN3894))</f>
        <v>AE3894</v>
      </c>
      <c r="AO3894" s="9" t="str">
        <f>_xlfn.CONCAT('Sample Select backend'!$J$2,ROW(AO3894))</f>
        <v>AJ3894</v>
      </c>
      <c r="AP3894" t="str">
        <f>_xlfn.CONCAT('Sample Select backend'!$F$4,ROW(AP3894))</f>
        <v>AF3894</v>
      </c>
      <c r="AQ3894" t="str">
        <f>_xlfn.CONCAT('Sample Select backend'!$I$10,ROW(AQ3894))</f>
        <v>R3894</v>
      </c>
      <c r="AR3894" t="str">
        <f>_xlfn.CONCAT('Sample Select backend'!$M$4,ROW(AR3894))</f>
        <v>AK3894</v>
      </c>
      <c r="AS3894" t="str">
        <f t="shared" si="1350"/>
        <v>Uzbekistan</v>
      </c>
      <c r="AT3894" s="9">
        <f t="shared" si="1351"/>
        <v>6</v>
      </c>
      <c r="AU3894">
        <f t="shared" si="1352"/>
        <v>0</v>
      </c>
      <c r="AV3894" s="9">
        <v>1</v>
      </c>
    </row>
    <row r="3895" spans="1:48" x14ac:dyDescent="0.35">
      <c r="A3895" t="s">
        <v>188</v>
      </c>
      <c r="B3895">
        <v>1</v>
      </c>
      <c r="C3895">
        <v>6</v>
      </c>
      <c r="D3895" t="s">
        <v>2474</v>
      </c>
      <c r="E3895">
        <v>-2</v>
      </c>
      <c r="F3895">
        <v>2</v>
      </c>
      <c r="G3895">
        <v>2</v>
      </c>
      <c r="H3895">
        <v>2</v>
      </c>
      <c r="I3895">
        <v>2</v>
      </c>
      <c r="J3895">
        <v>2</v>
      </c>
      <c r="K3895">
        <v>1</v>
      </c>
      <c r="L3895">
        <v>2</v>
      </c>
      <c r="M3895">
        <v>1</v>
      </c>
      <c r="N3895" t="s">
        <v>2787</v>
      </c>
      <c r="O3895" t="s">
        <v>2800</v>
      </c>
      <c r="P3895" t="s">
        <v>2811</v>
      </c>
      <c r="Q3895" t="s">
        <v>2815</v>
      </c>
      <c r="R3895">
        <v>0</v>
      </c>
      <c r="S3895">
        <v>1.6</v>
      </c>
      <c r="T3895">
        <v>-3.82</v>
      </c>
      <c r="U3895">
        <v>37.89</v>
      </c>
      <c r="V3895">
        <f t="shared" si="1362"/>
        <v>0</v>
      </c>
      <c r="W3895">
        <f t="shared" si="1363"/>
        <v>1</v>
      </c>
      <c r="X3895">
        <f t="shared" si="1364"/>
        <v>1</v>
      </c>
      <c r="Y3895">
        <f t="shared" si="1365"/>
        <v>1</v>
      </c>
      <c r="Z3895">
        <f t="shared" si="1366"/>
        <v>1</v>
      </c>
      <c r="AA3895">
        <f t="shared" si="1367"/>
        <v>1</v>
      </c>
      <c r="AB3895">
        <f t="shared" si="1368"/>
        <v>1</v>
      </c>
      <c r="AC3895">
        <f t="shared" si="1369"/>
        <v>1</v>
      </c>
      <c r="AD3895">
        <f t="shared" si="1370"/>
        <v>1</v>
      </c>
      <c r="AE3895" s="4" t="s">
        <v>2828</v>
      </c>
      <c r="AF3895" s="9" t="s">
        <v>2829</v>
      </c>
      <c r="AG3895">
        <v>1</v>
      </c>
      <c r="AH3895">
        <v>0</v>
      </c>
      <c r="AI3895">
        <v>0</v>
      </c>
      <c r="AJ3895">
        <v>1</v>
      </c>
      <c r="AK3895" s="9" t="s">
        <v>2840</v>
      </c>
      <c r="AL3895">
        <f t="shared" si="1349"/>
        <v>0</v>
      </c>
      <c r="AM3895">
        <f>IF(AND(INDIRECT(AN3895)='Sample Select backend'!$C$2,INDIRECT(AO3895)=1,INDIRECT(AP3895)='Sample Select backend'!$F$2,INDIRECT(AQ3895)=1,INDIRECT(AR3895)='Sample Select backend'!$M$2),1,0)</f>
        <v>0</v>
      </c>
      <c r="AN3895" t="str">
        <f>_xlfn.CONCAT('Sample Select backend'!$C$4,ROW(AN3895))</f>
        <v>AE3895</v>
      </c>
      <c r="AO3895" s="9" t="str">
        <f>_xlfn.CONCAT('Sample Select backend'!$J$2,ROW(AO3895))</f>
        <v>AJ3895</v>
      </c>
      <c r="AP3895" t="str">
        <f>_xlfn.CONCAT('Sample Select backend'!$F$4,ROW(AP3895))</f>
        <v>AF3895</v>
      </c>
      <c r="AQ3895" t="str">
        <f>_xlfn.CONCAT('Sample Select backend'!$I$10,ROW(AQ3895))</f>
        <v>R3895</v>
      </c>
      <c r="AR3895" t="str">
        <f>_xlfn.CONCAT('Sample Select backend'!$M$4,ROW(AR3895))</f>
        <v>AK3895</v>
      </c>
      <c r="AS3895" t="str">
        <f t="shared" si="1350"/>
        <v>Uzbekistan</v>
      </c>
      <c r="AT3895" s="9">
        <f t="shared" si="1351"/>
        <v>6</v>
      </c>
      <c r="AU3895">
        <f t="shared" si="1352"/>
        <v>0</v>
      </c>
      <c r="AV3895" s="9">
        <v>1</v>
      </c>
    </row>
    <row r="3896" spans="1:48" x14ac:dyDescent="0.35">
      <c r="A3896" t="s">
        <v>188</v>
      </c>
      <c r="B3896">
        <v>5</v>
      </c>
      <c r="C3896" t="s">
        <v>201</v>
      </c>
      <c r="D3896" t="s">
        <v>2486</v>
      </c>
      <c r="E3896">
        <v>1</v>
      </c>
      <c r="F3896">
        <v>2</v>
      </c>
      <c r="G3896">
        <v>-1</v>
      </c>
      <c r="H3896">
        <v>-1</v>
      </c>
      <c r="I3896">
        <v>-2</v>
      </c>
      <c r="J3896">
        <v>1</v>
      </c>
      <c r="K3896">
        <v>2</v>
      </c>
      <c r="L3896">
        <v>2</v>
      </c>
      <c r="M3896">
        <v>1</v>
      </c>
      <c r="N3896" t="s">
        <v>2787</v>
      </c>
      <c r="O3896" t="s">
        <v>2800</v>
      </c>
      <c r="P3896" t="s">
        <v>2811</v>
      </c>
      <c r="Q3896" t="s">
        <v>2815</v>
      </c>
      <c r="R3896">
        <v>0</v>
      </c>
      <c r="S3896">
        <v>1.6</v>
      </c>
      <c r="T3896">
        <v>-3.82</v>
      </c>
      <c r="U3896">
        <v>37.89</v>
      </c>
      <c r="V3896">
        <f t="shared" si="1362"/>
        <v>1</v>
      </c>
      <c r="W3896">
        <f t="shared" si="1363"/>
        <v>1</v>
      </c>
      <c r="X3896">
        <f t="shared" si="1364"/>
        <v>0</v>
      </c>
      <c r="Y3896">
        <f t="shared" si="1365"/>
        <v>0</v>
      </c>
      <c r="Z3896">
        <f t="shared" si="1366"/>
        <v>0</v>
      </c>
      <c r="AA3896">
        <f t="shared" si="1367"/>
        <v>1</v>
      </c>
      <c r="AB3896">
        <f t="shared" si="1368"/>
        <v>1</v>
      </c>
      <c r="AC3896">
        <f t="shared" si="1369"/>
        <v>1</v>
      </c>
      <c r="AD3896">
        <f t="shared" si="1370"/>
        <v>1</v>
      </c>
      <c r="AE3896" s="4" t="s">
        <v>2828</v>
      </c>
      <c r="AF3896" s="9" t="s">
        <v>2829</v>
      </c>
      <c r="AG3896">
        <v>1</v>
      </c>
      <c r="AH3896">
        <v>0</v>
      </c>
      <c r="AI3896">
        <v>0</v>
      </c>
      <c r="AJ3896">
        <v>1</v>
      </c>
      <c r="AK3896" s="9" t="s">
        <v>2840</v>
      </c>
      <c r="AL3896">
        <f t="shared" si="1349"/>
        <v>0</v>
      </c>
      <c r="AM3896">
        <f>IF(AND(INDIRECT(AN3896)='Sample Select backend'!$C$2,INDIRECT(AO3896)=1,INDIRECT(AP3896)='Sample Select backend'!$F$2,INDIRECT(AQ3896)=1,INDIRECT(AR3896)='Sample Select backend'!$M$2),1,0)</f>
        <v>0</v>
      </c>
      <c r="AN3896" t="str">
        <f>_xlfn.CONCAT('Sample Select backend'!$C$4,ROW(AN3896))</f>
        <v>AE3896</v>
      </c>
      <c r="AO3896" s="9" t="str">
        <f>_xlfn.CONCAT('Sample Select backend'!$J$2,ROW(AO3896))</f>
        <v>AJ3896</v>
      </c>
      <c r="AP3896" t="str">
        <f>_xlfn.CONCAT('Sample Select backend'!$F$4,ROW(AP3896))</f>
        <v>AF3896</v>
      </c>
      <c r="AQ3896" t="str">
        <f>_xlfn.CONCAT('Sample Select backend'!$I$10,ROW(AQ3896))</f>
        <v>R3896</v>
      </c>
      <c r="AR3896" t="str">
        <f>_xlfn.CONCAT('Sample Select backend'!$M$4,ROW(AR3896))</f>
        <v>AK3896</v>
      </c>
      <c r="AS3896" t="str">
        <f t="shared" si="1350"/>
        <v>Uzbekistan</v>
      </c>
      <c r="AT3896" s="9" t="str">
        <f t="shared" si="1351"/>
        <v>Other</v>
      </c>
      <c r="AU3896">
        <f t="shared" si="1352"/>
        <v>0</v>
      </c>
      <c r="AV3896" s="9">
        <v>1</v>
      </c>
    </row>
    <row r="3897" spans="1:48" x14ac:dyDescent="0.35">
      <c r="A3897" t="s">
        <v>188</v>
      </c>
      <c r="B3897">
        <v>5</v>
      </c>
      <c r="C3897" t="s">
        <v>204</v>
      </c>
      <c r="D3897" t="s">
        <v>2497</v>
      </c>
      <c r="E3897">
        <v>1</v>
      </c>
      <c r="F3897">
        <v>-2</v>
      </c>
      <c r="G3897">
        <v>-2</v>
      </c>
      <c r="H3897">
        <v>-1</v>
      </c>
      <c r="I3897">
        <v>-2</v>
      </c>
      <c r="J3897">
        <v>2</v>
      </c>
      <c r="K3897">
        <v>2</v>
      </c>
      <c r="L3897">
        <v>2</v>
      </c>
      <c r="M3897">
        <v>1</v>
      </c>
      <c r="N3897" t="s">
        <v>2787</v>
      </c>
      <c r="O3897" t="s">
        <v>2800</v>
      </c>
      <c r="P3897" t="s">
        <v>2811</v>
      </c>
      <c r="Q3897" t="s">
        <v>2815</v>
      </c>
      <c r="R3897">
        <v>0</v>
      </c>
      <c r="S3897">
        <v>1.6</v>
      </c>
      <c r="T3897">
        <v>-3.82</v>
      </c>
      <c r="U3897">
        <v>37.89</v>
      </c>
      <c r="V3897">
        <f t="shared" si="1362"/>
        <v>1</v>
      </c>
      <c r="W3897">
        <f t="shared" si="1363"/>
        <v>0</v>
      </c>
      <c r="X3897">
        <f t="shared" si="1364"/>
        <v>0</v>
      </c>
      <c r="Y3897">
        <f t="shared" si="1365"/>
        <v>0</v>
      </c>
      <c r="Z3897">
        <f t="shared" si="1366"/>
        <v>0</v>
      </c>
      <c r="AA3897">
        <f t="shared" si="1367"/>
        <v>1</v>
      </c>
      <c r="AB3897">
        <f t="shared" si="1368"/>
        <v>1</v>
      </c>
      <c r="AC3897">
        <f t="shared" si="1369"/>
        <v>1</v>
      </c>
      <c r="AD3897">
        <f t="shared" si="1370"/>
        <v>1</v>
      </c>
      <c r="AE3897" s="4" t="s">
        <v>2828</v>
      </c>
      <c r="AF3897" s="9" t="s">
        <v>2829</v>
      </c>
      <c r="AG3897">
        <v>1</v>
      </c>
      <c r="AH3897">
        <v>0</v>
      </c>
      <c r="AI3897">
        <v>0</v>
      </c>
      <c r="AJ3897">
        <v>1</v>
      </c>
      <c r="AK3897" s="9" t="s">
        <v>2840</v>
      </c>
      <c r="AL3897">
        <f t="shared" si="1349"/>
        <v>0</v>
      </c>
      <c r="AM3897">
        <f>IF(AND(INDIRECT(AN3897)='Sample Select backend'!$C$2,INDIRECT(AO3897)=1,INDIRECT(AP3897)='Sample Select backend'!$F$2,INDIRECT(AQ3897)=1,INDIRECT(AR3897)='Sample Select backend'!$M$2),1,0)</f>
        <v>0</v>
      </c>
      <c r="AN3897" t="str">
        <f>_xlfn.CONCAT('Sample Select backend'!$C$4,ROW(AN3897))</f>
        <v>AE3897</v>
      </c>
      <c r="AO3897" s="9" t="str">
        <f>_xlfn.CONCAT('Sample Select backend'!$J$2,ROW(AO3897))</f>
        <v>AJ3897</v>
      </c>
      <c r="AP3897" t="str">
        <f>_xlfn.CONCAT('Sample Select backend'!$F$4,ROW(AP3897))</f>
        <v>AF3897</v>
      </c>
      <c r="AQ3897" t="str">
        <f>_xlfn.CONCAT('Sample Select backend'!$I$10,ROW(AQ3897))</f>
        <v>R3897</v>
      </c>
      <c r="AR3897" t="str">
        <f>_xlfn.CONCAT('Sample Select backend'!$M$4,ROW(AR3897))</f>
        <v>AK3897</v>
      </c>
      <c r="AS3897" t="str">
        <f t="shared" si="1350"/>
        <v>Uzbekistan</v>
      </c>
      <c r="AT3897" s="9" t="str">
        <f t="shared" si="1351"/>
        <v>General</v>
      </c>
      <c r="AU3897">
        <f t="shared" si="1352"/>
        <v>0</v>
      </c>
      <c r="AV3897" s="9">
        <v>1</v>
      </c>
    </row>
    <row r="3898" spans="1:48" x14ac:dyDescent="0.35">
      <c r="A3898" t="s">
        <v>188</v>
      </c>
      <c r="B3898">
        <v>6</v>
      </c>
      <c r="C3898">
        <v>29</v>
      </c>
      <c r="D3898" t="s">
        <v>2494</v>
      </c>
      <c r="E3898">
        <v>-2</v>
      </c>
      <c r="F3898">
        <v>2</v>
      </c>
      <c r="G3898">
        <v>2</v>
      </c>
      <c r="H3898">
        <v>-1</v>
      </c>
      <c r="I3898">
        <v>-1</v>
      </c>
      <c r="J3898">
        <v>1</v>
      </c>
      <c r="K3898">
        <v>-1</v>
      </c>
      <c r="L3898">
        <v>-2</v>
      </c>
      <c r="M3898">
        <v>1</v>
      </c>
      <c r="N3898" t="s">
        <v>2787</v>
      </c>
      <c r="O3898" t="s">
        <v>2800</v>
      </c>
      <c r="P3898" t="s">
        <v>2811</v>
      </c>
      <c r="Q3898" t="s">
        <v>2815</v>
      </c>
      <c r="R3898">
        <v>0</v>
      </c>
      <c r="S3898">
        <v>1.6</v>
      </c>
      <c r="T3898">
        <v>-3.82</v>
      </c>
      <c r="U3898">
        <v>37.89</v>
      </c>
      <c r="V3898">
        <f t="shared" si="1362"/>
        <v>0</v>
      </c>
      <c r="W3898">
        <f t="shared" si="1363"/>
        <v>1</v>
      </c>
      <c r="X3898">
        <f t="shared" si="1364"/>
        <v>1</v>
      </c>
      <c r="Y3898">
        <f t="shared" si="1365"/>
        <v>0</v>
      </c>
      <c r="Z3898">
        <f t="shared" si="1366"/>
        <v>0</v>
      </c>
      <c r="AA3898">
        <f t="shared" si="1367"/>
        <v>1</v>
      </c>
      <c r="AB3898">
        <f t="shared" si="1368"/>
        <v>0</v>
      </c>
      <c r="AC3898">
        <f t="shared" si="1369"/>
        <v>0</v>
      </c>
      <c r="AD3898">
        <f t="shared" si="1370"/>
        <v>1</v>
      </c>
      <c r="AE3898" s="4" t="s">
        <v>2828</v>
      </c>
      <c r="AF3898" s="9" t="s">
        <v>2829</v>
      </c>
      <c r="AG3898">
        <v>1</v>
      </c>
      <c r="AH3898">
        <v>0</v>
      </c>
      <c r="AI3898">
        <v>0</v>
      </c>
      <c r="AJ3898">
        <v>1</v>
      </c>
      <c r="AK3898" s="9" t="s">
        <v>2840</v>
      </c>
      <c r="AL3898">
        <f t="shared" si="1349"/>
        <v>0</v>
      </c>
      <c r="AM3898">
        <f>IF(AND(INDIRECT(AN3898)='Sample Select backend'!$C$2,INDIRECT(AO3898)=1,INDIRECT(AP3898)='Sample Select backend'!$F$2,INDIRECT(AQ3898)=1,INDIRECT(AR3898)='Sample Select backend'!$M$2),1,0)</f>
        <v>0</v>
      </c>
      <c r="AN3898" t="str">
        <f>_xlfn.CONCAT('Sample Select backend'!$C$4,ROW(AN3898))</f>
        <v>AE3898</v>
      </c>
      <c r="AO3898" s="9" t="str">
        <f>_xlfn.CONCAT('Sample Select backend'!$J$2,ROW(AO3898))</f>
        <v>AJ3898</v>
      </c>
      <c r="AP3898" t="str">
        <f>_xlfn.CONCAT('Sample Select backend'!$F$4,ROW(AP3898))</f>
        <v>AF3898</v>
      </c>
      <c r="AQ3898" t="str">
        <f>_xlfn.CONCAT('Sample Select backend'!$I$10,ROW(AQ3898))</f>
        <v>R3898</v>
      </c>
      <c r="AR3898" t="str">
        <f>_xlfn.CONCAT('Sample Select backend'!$M$4,ROW(AR3898))</f>
        <v>AK3898</v>
      </c>
      <c r="AS3898" t="str">
        <f t="shared" si="1350"/>
        <v>Uzbekistan</v>
      </c>
      <c r="AT3898" s="9">
        <f t="shared" si="1351"/>
        <v>29</v>
      </c>
      <c r="AU3898">
        <f t="shared" si="1352"/>
        <v>0</v>
      </c>
      <c r="AV3898" s="9">
        <v>1</v>
      </c>
    </row>
    <row r="3899" spans="1:48" x14ac:dyDescent="0.35">
      <c r="A3899" t="s">
        <v>188</v>
      </c>
      <c r="B3899">
        <v>9</v>
      </c>
      <c r="C3899">
        <v>34</v>
      </c>
      <c r="D3899" t="s">
        <v>2492</v>
      </c>
      <c r="E3899">
        <v>2</v>
      </c>
      <c r="F3899">
        <v>-1</v>
      </c>
      <c r="G3899">
        <v>-2</v>
      </c>
      <c r="H3899">
        <v>-1</v>
      </c>
      <c r="I3899">
        <v>1</v>
      </c>
      <c r="J3899">
        <v>2</v>
      </c>
      <c r="K3899">
        <v>1</v>
      </c>
      <c r="L3899">
        <v>-2</v>
      </c>
      <c r="M3899">
        <v>1</v>
      </c>
      <c r="N3899" t="s">
        <v>2787</v>
      </c>
      <c r="O3899" t="s">
        <v>2800</v>
      </c>
      <c r="P3899" t="s">
        <v>2811</v>
      </c>
      <c r="Q3899" t="s">
        <v>2815</v>
      </c>
      <c r="R3899">
        <v>0</v>
      </c>
      <c r="S3899">
        <v>1.6</v>
      </c>
      <c r="T3899">
        <v>-3.82</v>
      </c>
      <c r="U3899">
        <v>37.89</v>
      </c>
      <c r="V3899">
        <f t="shared" si="1362"/>
        <v>1</v>
      </c>
      <c r="W3899">
        <f t="shared" si="1363"/>
        <v>0</v>
      </c>
      <c r="X3899">
        <f t="shared" si="1364"/>
        <v>0</v>
      </c>
      <c r="Y3899">
        <f t="shared" si="1365"/>
        <v>0</v>
      </c>
      <c r="Z3899">
        <f t="shared" si="1366"/>
        <v>1</v>
      </c>
      <c r="AA3899">
        <f t="shared" si="1367"/>
        <v>1</v>
      </c>
      <c r="AB3899">
        <f t="shared" si="1368"/>
        <v>1</v>
      </c>
      <c r="AC3899">
        <f t="shared" si="1369"/>
        <v>0</v>
      </c>
      <c r="AD3899">
        <f t="shared" si="1370"/>
        <v>1</v>
      </c>
      <c r="AE3899" s="4" t="s">
        <v>2828</v>
      </c>
      <c r="AF3899" s="9" t="s">
        <v>2829</v>
      </c>
      <c r="AG3899">
        <v>1</v>
      </c>
      <c r="AH3899">
        <v>0</v>
      </c>
      <c r="AI3899">
        <v>0</v>
      </c>
      <c r="AJ3899">
        <v>1</v>
      </c>
      <c r="AK3899" s="9" t="s">
        <v>2840</v>
      </c>
      <c r="AL3899">
        <f t="shared" si="1349"/>
        <v>0</v>
      </c>
      <c r="AM3899">
        <f>IF(AND(INDIRECT(AN3899)='Sample Select backend'!$C$2,INDIRECT(AO3899)=1,INDIRECT(AP3899)='Sample Select backend'!$F$2,INDIRECT(AQ3899)=1,INDIRECT(AR3899)='Sample Select backend'!$M$2),1,0)</f>
        <v>0</v>
      </c>
      <c r="AN3899" t="str">
        <f>_xlfn.CONCAT('Sample Select backend'!$C$4,ROW(AN3899))</f>
        <v>AE3899</v>
      </c>
      <c r="AO3899" s="9" t="str">
        <f>_xlfn.CONCAT('Sample Select backend'!$J$2,ROW(AO3899))</f>
        <v>AJ3899</v>
      </c>
      <c r="AP3899" t="str">
        <f>_xlfn.CONCAT('Sample Select backend'!$F$4,ROW(AP3899))</f>
        <v>AF3899</v>
      </c>
      <c r="AQ3899" t="str">
        <f>_xlfn.CONCAT('Sample Select backend'!$I$10,ROW(AQ3899))</f>
        <v>R3899</v>
      </c>
      <c r="AR3899" t="str">
        <f>_xlfn.CONCAT('Sample Select backend'!$M$4,ROW(AR3899))</f>
        <v>AK3899</v>
      </c>
      <c r="AS3899" t="str">
        <f t="shared" si="1350"/>
        <v>Uzbekistan</v>
      </c>
      <c r="AT3899" s="9">
        <f t="shared" si="1351"/>
        <v>34</v>
      </c>
      <c r="AU3899">
        <f t="shared" si="1352"/>
        <v>0</v>
      </c>
      <c r="AV3899" s="9">
        <v>1</v>
      </c>
    </row>
    <row r="3900" spans="1:48" x14ac:dyDescent="0.35">
      <c r="A3900" t="s">
        <v>188</v>
      </c>
      <c r="B3900">
        <v>2</v>
      </c>
      <c r="C3900">
        <v>14</v>
      </c>
      <c r="D3900" t="s">
        <v>2476</v>
      </c>
      <c r="E3900">
        <v>-2</v>
      </c>
      <c r="F3900">
        <v>2</v>
      </c>
      <c r="G3900">
        <v>2</v>
      </c>
      <c r="H3900">
        <v>2</v>
      </c>
      <c r="I3900">
        <v>2</v>
      </c>
      <c r="J3900">
        <v>2</v>
      </c>
      <c r="K3900">
        <v>1</v>
      </c>
      <c r="L3900">
        <v>2</v>
      </c>
      <c r="M3900">
        <v>1</v>
      </c>
      <c r="N3900" t="s">
        <v>2787</v>
      </c>
      <c r="O3900" t="s">
        <v>2800</v>
      </c>
      <c r="P3900" t="s">
        <v>2811</v>
      </c>
      <c r="Q3900" t="s">
        <v>2815</v>
      </c>
      <c r="R3900">
        <v>0</v>
      </c>
      <c r="S3900">
        <v>1.6</v>
      </c>
      <c r="T3900">
        <v>-3.82</v>
      </c>
      <c r="U3900">
        <v>37.89</v>
      </c>
      <c r="V3900">
        <f t="shared" si="1362"/>
        <v>0</v>
      </c>
      <c r="W3900">
        <f t="shared" si="1363"/>
        <v>1</v>
      </c>
      <c r="X3900">
        <f t="shared" si="1364"/>
        <v>1</v>
      </c>
      <c r="Y3900">
        <f t="shared" si="1365"/>
        <v>1</v>
      </c>
      <c r="Z3900">
        <f t="shared" si="1366"/>
        <v>1</v>
      </c>
      <c r="AA3900">
        <f t="shared" si="1367"/>
        <v>1</v>
      </c>
      <c r="AB3900">
        <f t="shared" si="1368"/>
        <v>1</v>
      </c>
      <c r="AC3900">
        <f t="shared" si="1369"/>
        <v>1</v>
      </c>
      <c r="AD3900">
        <f t="shared" si="1370"/>
        <v>1</v>
      </c>
      <c r="AE3900" s="4" t="s">
        <v>2828</v>
      </c>
      <c r="AF3900" s="9" t="s">
        <v>2829</v>
      </c>
      <c r="AG3900">
        <v>1</v>
      </c>
      <c r="AH3900">
        <v>0</v>
      </c>
      <c r="AI3900">
        <v>0</v>
      </c>
      <c r="AJ3900">
        <v>1</v>
      </c>
      <c r="AK3900" s="9" t="s">
        <v>2840</v>
      </c>
      <c r="AL3900">
        <f t="shared" si="1349"/>
        <v>0</v>
      </c>
      <c r="AM3900">
        <f>IF(AND(INDIRECT(AN3900)='Sample Select backend'!$C$2,INDIRECT(AO3900)=1,INDIRECT(AP3900)='Sample Select backend'!$F$2,INDIRECT(AQ3900)=1,INDIRECT(AR3900)='Sample Select backend'!$M$2),1,0)</f>
        <v>0</v>
      </c>
      <c r="AN3900" t="str">
        <f>_xlfn.CONCAT('Sample Select backend'!$C$4,ROW(AN3900))</f>
        <v>AE3900</v>
      </c>
      <c r="AO3900" s="9" t="str">
        <f>_xlfn.CONCAT('Sample Select backend'!$J$2,ROW(AO3900))</f>
        <v>AJ3900</v>
      </c>
      <c r="AP3900" t="str">
        <f>_xlfn.CONCAT('Sample Select backend'!$F$4,ROW(AP3900))</f>
        <v>AF3900</v>
      </c>
      <c r="AQ3900" t="str">
        <f>_xlfn.CONCAT('Sample Select backend'!$I$10,ROW(AQ3900))</f>
        <v>R3900</v>
      </c>
      <c r="AR3900" t="str">
        <f>_xlfn.CONCAT('Sample Select backend'!$M$4,ROW(AR3900))</f>
        <v>AK3900</v>
      </c>
      <c r="AS3900" t="str">
        <f t="shared" si="1350"/>
        <v>Uzbekistan</v>
      </c>
      <c r="AT3900" s="9">
        <f t="shared" si="1351"/>
        <v>14</v>
      </c>
      <c r="AU3900">
        <f t="shared" si="1352"/>
        <v>0</v>
      </c>
      <c r="AV3900" s="9">
        <v>1</v>
      </c>
    </row>
    <row r="3901" spans="1:48" x14ac:dyDescent="0.35">
      <c r="A3901" t="s">
        <v>188</v>
      </c>
      <c r="B3901">
        <v>1</v>
      </c>
      <c r="C3901">
        <v>7</v>
      </c>
      <c r="D3901" t="s">
        <v>2483</v>
      </c>
      <c r="E3901">
        <v>2</v>
      </c>
      <c r="F3901">
        <v>2</v>
      </c>
      <c r="G3901">
        <v>-2</v>
      </c>
      <c r="H3901">
        <v>-1</v>
      </c>
      <c r="I3901">
        <v>-2</v>
      </c>
      <c r="J3901">
        <v>-2</v>
      </c>
      <c r="K3901">
        <v>2</v>
      </c>
      <c r="L3901">
        <v>2</v>
      </c>
      <c r="M3901">
        <v>1</v>
      </c>
      <c r="N3901" t="s">
        <v>2787</v>
      </c>
      <c r="O3901" t="s">
        <v>2800</v>
      </c>
      <c r="P3901" t="s">
        <v>2811</v>
      </c>
      <c r="Q3901" t="s">
        <v>2815</v>
      </c>
      <c r="R3901">
        <v>0</v>
      </c>
      <c r="S3901">
        <v>1.6</v>
      </c>
      <c r="T3901">
        <v>-3.82</v>
      </c>
      <c r="U3901">
        <v>37.89</v>
      </c>
      <c r="V3901">
        <f t="shared" si="1362"/>
        <v>1</v>
      </c>
      <c r="W3901">
        <f t="shared" si="1363"/>
        <v>1</v>
      </c>
      <c r="X3901">
        <f t="shared" si="1364"/>
        <v>0</v>
      </c>
      <c r="Y3901">
        <f t="shared" si="1365"/>
        <v>0</v>
      </c>
      <c r="Z3901">
        <f t="shared" si="1366"/>
        <v>0</v>
      </c>
      <c r="AA3901">
        <f t="shared" si="1367"/>
        <v>0</v>
      </c>
      <c r="AB3901">
        <f t="shared" si="1368"/>
        <v>1</v>
      </c>
      <c r="AC3901">
        <f t="shared" si="1369"/>
        <v>1</v>
      </c>
      <c r="AD3901">
        <f t="shared" si="1370"/>
        <v>1</v>
      </c>
      <c r="AE3901" s="4" t="s">
        <v>2828</v>
      </c>
      <c r="AF3901" s="9" t="s">
        <v>2829</v>
      </c>
      <c r="AG3901">
        <v>1</v>
      </c>
      <c r="AH3901">
        <v>0</v>
      </c>
      <c r="AI3901">
        <v>0</v>
      </c>
      <c r="AJ3901">
        <v>1</v>
      </c>
      <c r="AK3901" s="9" t="s">
        <v>2840</v>
      </c>
      <c r="AL3901">
        <f t="shared" si="1349"/>
        <v>0</v>
      </c>
      <c r="AM3901">
        <f>IF(AND(INDIRECT(AN3901)='Sample Select backend'!$C$2,INDIRECT(AO3901)=1,INDIRECT(AP3901)='Sample Select backend'!$F$2,INDIRECT(AQ3901)=1,INDIRECT(AR3901)='Sample Select backend'!$M$2),1,0)</f>
        <v>0</v>
      </c>
      <c r="AN3901" t="str">
        <f>_xlfn.CONCAT('Sample Select backend'!$C$4,ROW(AN3901))</f>
        <v>AE3901</v>
      </c>
      <c r="AO3901" s="9" t="str">
        <f>_xlfn.CONCAT('Sample Select backend'!$J$2,ROW(AO3901))</f>
        <v>AJ3901</v>
      </c>
      <c r="AP3901" t="str">
        <f>_xlfn.CONCAT('Sample Select backend'!$F$4,ROW(AP3901))</f>
        <v>AF3901</v>
      </c>
      <c r="AQ3901" t="str">
        <f>_xlfn.CONCAT('Sample Select backend'!$I$10,ROW(AQ3901))</f>
        <v>R3901</v>
      </c>
      <c r="AR3901" t="str">
        <f>_xlfn.CONCAT('Sample Select backend'!$M$4,ROW(AR3901))</f>
        <v>AK3901</v>
      </c>
      <c r="AS3901" t="str">
        <f t="shared" si="1350"/>
        <v>Uzbekistan</v>
      </c>
      <c r="AT3901" s="9">
        <f t="shared" si="1351"/>
        <v>7</v>
      </c>
      <c r="AU3901">
        <f t="shared" si="1352"/>
        <v>0</v>
      </c>
      <c r="AV3901" s="9">
        <v>0</v>
      </c>
    </row>
    <row r="3902" spans="1:48" x14ac:dyDescent="0.35">
      <c r="A3902" t="s">
        <v>188</v>
      </c>
      <c r="B3902">
        <v>4</v>
      </c>
      <c r="C3902" t="s">
        <v>206</v>
      </c>
      <c r="D3902" t="s">
        <v>2487</v>
      </c>
      <c r="E3902">
        <v>2</v>
      </c>
      <c r="F3902">
        <v>2</v>
      </c>
      <c r="G3902">
        <v>-2</v>
      </c>
      <c r="H3902">
        <v>-1</v>
      </c>
      <c r="I3902">
        <v>-2</v>
      </c>
      <c r="J3902">
        <v>2</v>
      </c>
      <c r="K3902">
        <v>2</v>
      </c>
      <c r="L3902">
        <v>2</v>
      </c>
      <c r="M3902">
        <v>1</v>
      </c>
      <c r="N3902" t="s">
        <v>2787</v>
      </c>
      <c r="O3902" t="s">
        <v>2800</v>
      </c>
      <c r="P3902" t="s">
        <v>2811</v>
      </c>
      <c r="Q3902" t="s">
        <v>2815</v>
      </c>
      <c r="R3902">
        <v>0</v>
      </c>
      <c r="S3902">
        <v>1.6</v>
      </c>
      <c r="T3902">
        <v>-3.82</v>
      </c>
      <c r="U3902">
        <v>37.89</v>
      </c>
      <c r="V3902">
        <f t="shared" si="1362"/>
        <v>1</v>
      </c>
      <c r="W3902">
        <f t="shared" si="1363"/>
        <v>1</v>
      </c>
      <c r="X3902">
        <f t="shared" si="1364"/>
        <v>0</v>
      </c>
      <c r="Y3902">
        <f t="shared" si="1365"/>
        <v>0</v>
      </c>
      <c r="Z3902">
        <f t="shared" si="1366"/>
        <v>0</v>
      </c>
      <c r="AA3902">
        <f t="shared" si="1367"/>
        <v>1</v>
      </c>
      <c r="AB3902">
        <f t="shared" si="1368"/>
        <v>1</v>
      </c>
      <c r="AC3902">
        <f t="shared" si="1369"/>
        <v>1</v>
      </c>
      <c r="AD3902">
        <f t="shared" si="1370"/>
        <v>1</v>
      </c>
      <c r="AE3902" s="4" t="s">
        <v>2828</v>
      </c>
      <c r="AF3902" s="9" t="s">
        <v>2829</v>
      </c>
      <c r="AG3902">
        <v>1</v>
      </c>
      <c r="AH3902">
        <v>0</v>
      </c>
      <c r="AI3902">
        <v>0</v>
      </c>
      <c r="AJ3902">
        <v>1</v>
      </c>
      <c r="AK3902" s="9" t="s">
        <v>2840</v>
      </c>
      <c r="AL3902">
        <f t="shared" si="1349"/>
        <v>0</v>
      </c>
      <c r="AM3902">
        <f>IF(AND(INDIRECT(AN3902)='Sample Select backend'!$C$2,INDIRECT(AO3902)=1,INDIRECT(AP3902)='Sample Select backend'!$F$2,INDIRECT(AQ3902)=1,INDIRECT(AR3902)='Sample Select backend'!$M$2),1,0)</f>
        <v>0</v>
      </c>
      <c r="AN3902" t="str">
        <f>_xlfn.CONCAT('Sample Select backend'!$C$4,ROW(AN3902))</f>
        <v>AE3902</v>
      </c>
      <c r="AO3902" s="9" t="str">
        <f>_xlfn.CONCAT('Sample Select backend'!$J$2,ROW(AO3902))</f>
        <v>AJ3902</v>
      </c>
      <c r="AP3902" t="str">
        <f>_xlfn.CONCAT('Sample Select backend'!$F$4,ROW(AP3902))</f>
        <v>AF3902</v>
      </c>
      <c r="AQ3902" t="str">
        <f>_xlfn.CONCAT('Sample Select backend'!$I$10,ROW(AQ3902))</f>
        <v>R3902</v>
      </c>
      <c r="AR3902" t="str">
        <f>_xlfn.CONCAT('Sample Select backend'!$M$4,ROW(AR3902))</f>
        <v>AK3902</v>
      </c>
      <c r="AS3902" t="str">
        <f t="shared" si="1350"/>
        <v>Uzbekistan</v>
      </c>
      <c r="AT3902" s="9" t="str">
        <f t="shared" si="1351"/>
        <v>Tax exemption/waiver/suspension</v>
      </c>
      <c r="AU3902">
        <f t="shared" si="1352"/>
        <v>0</v>
      </c>
      <c r="AV3902" s="9">
        <v>0</v>
      </c>
    </row>
    <row r="3903" spans="1:48" x14ac:dyDescent="0.35">
      <c r="A3903" s="24" t="s">
        <v>188</v>
      </c>
      <c r="B3903" s="24">
        <v>2</v>
      </c>
      <c r="C3903" s="24" t="s">
        <v>206</v>
      </c>
      <c r="D3903" s="24" t="s">
        <v>4577</v>
      </c>
      <c r="E3903" s="24"/>
      <c r="O3903" t="s">
        <v>2800</v>
      </c>
      <c r="P3903" t="s">
        <v>2811</v>
      </c>
      <c r="Q3903" t="s">
        <v>2815</v>
      </c>
      <c r="R3903">
        <v>0</v>
      </c>
      <c r="S3903">
        <v>1.6</v>
      </c>
      <c r="T3903">
        <v>-3.82</v>
      </c>
      <c r="U3903">
        <v>37.89</v>
      </c>
      <c r="V3903">
        <v>-1</v>
      </c>
      <c r="W3903">
        <v>-1</v>
      </c>
      <c r="X3903">
        <v>-1</v>
      </c>
      <c r="Y3903">
        <v>-1</v>
      </c>
      <c r="Z3903">
        <v>-1</v>
      </c>
      <c r="AA3903">
        <v>-1</v>
      </c>
      <c r="AB3903">
        <v>-1</v>
      </c>
      <c r="AC3903">
        <v>-1</v>
      </c>
      <c r="AD3903">
        <v>-1</v>
      </c>
      <c r="AE3903" s="4" t="s">
        <v>2828</v>
      </c>
      <c r="AF3903" s="9" t="s">
        <v>2829</v>
      </c>
      <c r="AG3903">
        <v>1</v>
      </c>
      <c r="AH3903">
        <v>0</v>
      </c>
      <c r="AI3903">
        <v>0</v>
      </c>
      <c r="AJ3903">
        <v>1</v>
      </c>
      <c r="AK3903" s="9" t="s">
        <v>2840</v>
      </c>
      <c r="AL3903">
        <f t="shared" si="1349"/>
        <v>0</v>
      </c>
      <c r="AM3903">
        <f>IF(AND(INDIRECT(AN3903)='Sample Select backend'!$C$2,INDIRECT(AO3903)=1,INDIRECT(AP3903)='Sample Select backend'!$F$2,INDIRECT(AQ3903)=1,INDIRECT(AR3903)='Sample Select backend'!$M$2),1,0)</f>
        <v>0</v>
      </c>
      <c r="AN3903" t="str">
        <f>_xlfn.CONCAT('Sample Select backend'!$C$4,ROW(AN3903))</f>
        <v>AE3903</v>
      </c>
      <c r="AO3903" s="9" t="str">
        <f>_xlfn.CONCAT('Sample Select backend'!$J$2,ROW(AO3903))</f>
        <v>AJ3903</v>
      </c>
      <c r="AP3903" t="str">
        <f>_xlfn.CONCAT('Sample Select backend'!$F$4,ROW(AP3903))</f>
        <v>AF3903</v>
      </c>
      <c r="AQ3903" t="str">
        <f>_xlfn.CONCAT('Sample Select backend'!$I$10,ROW(AQ3903))</f>
        <v>R3903</v>
      </c>
      <c r="AR3903" t="str">
        <f>_xlfn.CONCAT('Sample Select backend'!$M$4,ROW(AR3903))</f>
        <v>AK3903</v>
      </c>
      <c r="AS3903" t="str">
        <f t="shared" si="1350"/>
        <v>Uzbekistan</v>
      </c>
      <c r="AT3903" s="9" t="str">
        <f t="shared" si="1351"/>
        <v>Tax exemption/waiver/suspension</v>
      </c>
      <c r="AU3903">
        <f t="shared" si="1352"/>
        <v>0</v>
      </c>
      <c r="AV3903" s="9">
        <v>0</v>
      </c>
    </row>
    <row r="3904" spans="1:48" x14ac:dyDescent="0.35">
      <c r="A3904" s="24" t="s">
        <v>188</v>
      </c>
      <c r="B3904" s="24">
        <v>6</v>
      </c>
      <c r="C3904" s="24">
        <v>25</v>
      </c>
      <c r="D3904" s="24" t="s">
        <v>4578</v>
      </c>
      <c r="E3904" s="24"/>
      <c r="O3904" t="s">
        <v>2800</v>
      </c>
      <c r="P3904" t="s">
        <v>2811</v>
      </c>
      <c r="Q3904" t="s">
        <v>2815</v>
      </c>
      <c r="R3904">
        <v>0</v>
      </c>
      <c r="S3904">
        <v>1.6</v>
      </c>
      <c r="T3904">
        <v>-3.82</v>
      </c>
      <c r="U3904">
        <v>37.89</v>
      </c>
      <c r="V3904">
        <v>-1</v>
      </c>
      <c r="W3904">
        <v>-1</v>
      </c>
      <c r="X3904">
        <v>-1</v>
      </c>
      <c r="Y3904">
        <v>-1</v>
      </c>
      <c r="Z3904">
        <v>-1</v>
      </c>
      <c r="AA3904">
        <v>-1</v>
      </c>
      <c r="AB3904">
        <v>-1</v>
      </c>
      <c r="AC3904">
        <v>-1</v>
      </c>
      <c r="AD3904">
        <v>-1</v>
      </c>
      <c r="AE3904" s="4" t="s">
        <v>2828</v>
      </c>
      <c r="AF3904" s="9" t="s">
        <v>2829</v>
      </c>
      <c r="AG3904">
        <v>1</v>
      </c>
      <c r="AH3904">
        <v>0</v>
      </c>
      <c r="AI3904">
        <v>0</v>
      </c>
      <c r="AJ3904">
        <v>1</v>
      </c>
      <c r="AK3904" s="9" t="s">
        <v>2840</v>
      </c>
      <c r="AL3904">
        <f t="shared" si="1349"/>
        <v>0</v>
      </c>
      <c r="AM3904">
        <f>IF(AND(INDIRECT(AN3904)='Sample Select backend'!$C$2,INDIRECT(AO3904)=1,INDIRECT(AP3904)='Sample Select backend'!$F$2,INDIRECT(AQ3904)=1,INDIRECT(AR3904)='Sample Select backend'!$M$2),1,0)</f>
        <v>0</v>
      </c>
      <c r="AN3904" t="str">
        <f>_xlfn.CONCAT('Sample Select backend'!$C$4,ROW(AN3904))</f>
        <v>AE3904</v>
      </c>
      <c r="AO3904" s="9" t="str">
        <f>_xlfn.CONCAT('Sample Select backend'!$J$2,ROW(AO3904))</f>
        <v>AJ3904</v>
      </c>
      <c r="AP3904" t="str">
        <f>_xlfn.CONCAT('Sample Select backend'!$F$4,ROW(AP3904))</f>
        <v>AF3904</v>
      </c>
      <c r="AQ3904" t="str">
        <f>_xlfn.CONCAT('Sample Select backend'!$I$10,ROW(AQ3904))</f>
        <v>R3904</v>
      </c>
      <c r="AR3904" t="str">
        <f>_xlfn.CONCAT('Sample Select backend'!$M$4,ROW(AR3904))</f>
        <v>AK3904</v>
      </c>
      <c r="AS3904" t="str">
        <f t="shared" si="1350"/>
        <v>Uzbekistan</v>
      </c>
      <c r="AT3904" s="9">
        <f t="shared" si="1351"/>
        <v>25</v>
      </c>
      <c r="AU3904">
        <f t="shared" si="1352"/>
        <v>0</v>
      </c>
      <c r="AV3904" s="9">
        <v>0</v>
      </c>
    </row>
    <row r="3905" spans="1:48" x14ac:dyDescent="0.35">
      <c r="A3905" s="24" t="s">
        <v>188</v>
      </c>
      <c r="B3905" s="24">
        <v>1</v>
      </c>
      <c r="C3905" s="24" t="s">
        <v>206</v>
      </c>
      <c r="D3905" s="24" t="s">
        <v>4579</v>
      </c>
      <c r="E3905" s="24"/>
      <c r="O3905" t="s">
        <v>2800</v>
      </c>
      <c r="P3905" t="s">
        <v>2811</v>
      </c>
      <c r="Q3905" t="s">
        <v>2815</v>
      </c>
      <c r="R3905">
        <v>0</v>
      </c>
      <c r="S3905">
        <v>1.6</v>
      </c>
      <c r="T3905">
        <v>-3.82</v>
      </c>
      <c r="U3905">
        <v>37.89</v>
      </c>
      <c r="V3905">
        <v>-1</v>
      </c>
      <c r="W3905">
        <v>-1</v>
      </c>
      <c r="X3905">
        <v>-1</v>
      </c>
      <c r="Y3905">
        <v>-1</v>
      </c>
      <c r="Z3905">
        <v>-1</v>
      </c>
      <c r="AA3905">
        <v>-1</v>
      </c>
      <c r="AB3905">
        <v>-1</v>
      </c>
      <c r="AC3905">
        <v>-1</v>
      </c>
      <c r="AD3905">
        <v>-1</v>
      </c>
      <c r="AE3905" s="4" t="s">
        <v>2828</v>
      </c>
      <c r="AF3905" s="9" t="s">
        <v>2829</v>
      </c>
      <c r="AG3905">
        <v>1</v>
      </c>
      <c r="AH3905">
        <v>0</v>
      </c>
      <c r="AI3905">
        <v>0</v>
      </c>
      <c r="AJ3905">
        <v>1</v>
      </c>
      <c r="AK3905" s="9" t="s">
        <v>2840</v>
      </c>
      <c r="AL3905">
        <f t="shared" si="1349"/>
        <v>0</v>
      </c>
      <c r="AM3905">
        <f>IF(AND(INDIRECT(AN3905)='Sample Select backend'!$C$2,INDIRECT(AO3905)=1,INDIRECT(AP3905)='Sample Select backend'!$F$2,INDIRECT(AQ3905)=1,INDIRECT(AR3905)='Sample Select backend'!$M$2),1,0)</f>
        <v>0</v>
      </c>
      <c r="AN3905" t="str">
        <f>_xlfn.CONCAT('Sample Select backend'!$C$4,ROW(AN3905))</f>
        <v>AE3905</v>
      </c>
      <c r="AO3905" s="9" t="str">
        <f>_xlfn.CONCAT('Sample Select backend'!$J$2,ROW(AO3905))</f>
        <v>AJ3905</v>
      </c>
      <c r="AP3905" t="str">
        <f>_xlfn.CONCAT('Sample Select backend'!$F$4,ROW(AP3905))</f>
        <v>AF3905</v>
      </c>
      <c r="AQ3905" t="str">
        <f>_xlfn.CONCAT('Sample Select backend'!$I$10,ROW(AQ3905))</f>
        <v>R3905</v>
      </c>
      <c r="AR3905" t="str">
        <f>_xlfn.CONCAT('Sample Select backend'!$M$4,ROW(AR3905))</f>
        <v>AK3905</v>
      </c>
      <c r="AS3905" t="str">
        <f t="shared" si="1350"/>
        <v>Uzbekistan</v>
      </c>
      <c r="AT3905" s="9" t="str">
        <f t="shared" si="1351"/>
        <v>Tax exemption/waiver/suspension</v>
      </c>
      <c r="AU3905">
        <f t="shared" si="1352"/>
        <v>0</v>
      </c>
      <c r="AV3905" s="9">
        <v>0</v>
      </c>
    </row>
    <row r="3906" spans="1:48" x14ac:dyDescent="0.35">
      <c r="A3906" s="24" t="s">
        <v>188</v>
      </c>
      <c r="B3906" s="24">
        <v>1</v>
      </c>
      <c r="C3906" s="24">
        <v>6</v>
      </c>
      <c r="D3906" s="24" t="s">
        <v>4580</v>
      </c>
      <c r="E3906" s="24"/>
      <c r="O3906" t="s">
        <v>2800</v>
      </c>
      <c r="P3906" t="s">
        <v>2811</v>
      </c>
      <c r="Q3906" t="s">
        <v>2815</v>
      </c>
      <c r="R3906">
        <v>0</v>
      </c>
      <c r="S3906">
        <v>1.6</v>
      </c>
      <c r="T3906">
        <v>-3.82</v>
      </c>
      <c r="U3906">
        <v>37.89</v>
      </c>
      <c r="V3906">
        <v>-1</v>
      </c>
      <c r="W3906">
        <v>-1</v>
      </c>
      <c r="X3906">
        <v>-1</v>
      </c>
      <c r="Y3906">
        <v>-1</v>
      </c>
      <c r="Z3906">
        <v>-1</v>
      </c>
      <c r="AA3906">
        <v>-1</v>
      </c>
      <c r="AB3906">
        <v>-1</v>
      </c>
      <c r="AC3906">
        <v>-1</v>
      </c>
      <c r="AD3906">
        <v>-1</v>
      </c>
      <c r="AE3906" s="4" t="s">
        <v>2828</v>
      </c>
      <c r="AF3906" s="9" t="s">
        <v>2829</v>
      </c>
      <c r="AG3906">
        <v>1</v>
      </c>
      <c r="AH3906">
        <v>0</v>
      </c>
      <c r="AI3906">
        <v>0</v>
      </c>
      <c r="AJ3906">
        <v>1</v>
      </c>
      <c r="AK3906" s="9" t="s">
        <v>2840</v>
      </c>
      <c r="AL3906">
        <f t="shared" ref="AL3906:AL3969" si="1371">IF(OR(B3906="other",B3906="international",B3906="Transfers",B3906="expenditure"),1,0)</f>
        <v>0</v>
      </c>
      <c r="AM3906">
        <f>IF(AND(INDIRECT(AN3906)='Sample Select backend'!$C$2,INDIRECT(AO3906)=1,INDIRECT(AP3906)='Sample Select backend'!$F$2,INDIRECT(AQ3906)=1,INDIRECT(AR3906)='Sample Select backend'!$M$2),1,0)</f>
        <v>0</v>
      </c>
      <c r="AN3906" t="str">
        <f>_xlfn.CONCAT('Sample Select backend'!$C$4,ROW(AN3906))</f>
        <v>AE3906</v>
      </c>
      <c r="AO3906" s="9" t="str">
        <f>_xlfn.CONCAT('Sample Select backend'!$J$2,ROW(AO3906))</f>
        <v>AJ3906</v>
      </c>
      <c r="AP3906" t="str">
        <f>_xlfn.CONCAT('Sample Select backend'!$F$4,ROW(AP3906))</f>
        <v>AF3906</v>
      </c>
      <c r="AQ3906" t="str">
        <f>_xlfn.CONCAT('Sample Select backend'!$I$10,ROW(AQ3906))</f>
        <v>R3906</v>
      </c>
      <c r="AR3906" t="str">
        <f>_xlfn.CONCAT('Sample Select backend'!$M$4,ROW(AR3906))</f>
        <v>AK3906</v>
      </c>
      <c r="AS3906" t="str">
        <f t="shared" ref="AS3906:AS3969" si="1372">A3906</f>
        <v>Uzbekistan</v>
      </c>
      <c r="AT3906" s="9">
        <f t="shared" ref="AT3906:AT3969" si="1373">IF(ISNUMBER(C3906),C3906,IF(OR(C3906="general",C3906="23;general"),"General",IF(OR(C3906="exemption",C3906="other (exemption)"),"Tax exemption/waiver/suspension","Other")))</f>
        <v>6</v>
      </c>
      <c r="AU3906">
        <f t="shared" ref="AU3906:AU3969" si="1374">IF(A3906&lt;&gt;A3905,1,0)</f>
        <v>0</v>
      </c>
      <c r="AV3906" s="9">
        <v>0</v>
      </c>
    </row>
    <row r="3907" spans="1:48" x14ac:dyDescent="0.35">
      <c r="A3907" s="24" t="s">
        <v>188</v>
      </c>
      <c r="B3907" s="24">
        <v>1</v>
      </c>
      <c r="C3907" s="24">
        <v>7</v>
      </c>
      <c r="D3907" s="24" t="s">
        <v>4581</v>
      </c>
      <c r="E3907" s="24"/>
      <c r="O3907" t="s">
        <v>2800</v>
      </c>
      <c r="P3907" t="s">
        <v>2811</v>
      </c>
      <c r="Q3907" t="s">
        <v>2815</v>
      </c>
      <c r="R3907">
        <v>0</v>
      </c>
      <c r="S3907">
        <v>1.6</v>
      </c>
      <c r="T3907">
        <v>-3.82</v>
      </c>
      <c r="U3907">
        <v>37.89</v>
      </c>
      <c r="V3907">
        <v>-1</v>
      </c>
      <c r="W3907">
        <v>-1</v>
      </c>
      <c r="X3907">
        <v>-1</v>
      </c>
      <c r="Y3907">
        <v>-1</v>
      </c>
      <c r="Z3907">
        <v>-1</v>
      </c>
      <c r="AA3907">
        <v>-1</v>
      </c>
      <c r="AB3907">
        <v>-1</v>
      </c>
      <c r="AC3907">
        <v>-1</v>
      </c>
      <c r="AD3907">
        <v>-1</v>
      </c>
      <c r="AE3907" s="4" t="s">
        <v>2828</v>
      </c>
      <c r="AF3907" s="9" t="s">
        <v>2829</v>
      </c>
      <c r="AG3907">
        <v>1</v>
      </c>
      <c r="AH3907">
        <v>0</v>
      </c>
      <c r="AI3907">
        <v>0</v>
      </c>
      <c r="AJ3907">
        <v>1</v>
      </c>
      <c r="AK3907" s="9" t="s">
        <v>2840</v>
      </c>
      <c r="AL3907">
        <f t="shared" si="1371"/>
        <v>0</v>
      </c>
      <c r="AM3907">
        <f>IF(AND(INDIRECT(AN3907)='Sample Select backend'!$C$2,INDIRECT(AO3907)=1,INDIRECT(AP3907)='Sample Select backend'!$F$2,INDIRECT(AQ3907)=1,INDIRECT(AR3907)='Sample Select backend'!$M$2),1,0)</f>
        <v>0</v>
      </c>
      <c r="AN3907" t="str">
        <f>_xlfn.CONCAT('Sample Select backend'!$C$4,ROW(AN3907))</f>
        <v>AE3907</v>
      </c>
      <c r="AO3907" s="9" t="str">
        <f>_xlfn.CONCAT('Sample Select backend'!$J$2,ROW(AO3907))</f>
        <v>AJ3907</v>
      </c>
      <c r="AP3907" t="str">
        <f>_xlfn.CONCAT('Sample Select backend'!$F$4,ROW(AP3907))</f>
        <v>AF3907</v>
      </c>
      <c r="AQ3907" t="str">
        <f>_xlfn.CONCAT('Sample Select backend'!$I$10,ROW(AQ3907))</f>
        <v>R3907</v>
      </c>
      <c r="AR3907" t="str">
        <f>_xlfn.CONCAT('Sample Select backend'!$M$4,ROW(AR3907))</f>
        <v>AK3907</v>
      </c>
      <c r="AS3907" t="str">
        <f t="shared" si="1372"/>
        <v>Uzbekistan</v>
      </c>
      <c r="AT3907" s="9">
        <f t="shared" si="1373"/>
        <v>7</v>
      </c>
      <c r="AU3907">
        <f t="shared" si="1374"/>
        <v>0</v>
      </c>
      <c r="AV3907" s="9">
        <v>0</v>
      </c>
    </row>
    <row r="3908" spans="1:48" x14ac:dyDescent="0.35">
      <c r="A3908" s="24" t="s">
        <v>188</v>
      </c>
      <c r="B3908" s="24">
        <v>1</v>
      </c>
      <c r="C3908" s="24">
        <v>7</v>
      </c>
      <c r="D3908" s="24" t="s">
        <v>4582</v>
      </c>
      <c r="E3908" s="24"/>
      <c r="O3908" t="s">
        <v>2800</v>
      </c>
      <c r="P3908" t="s">
        <v>2811</v>
      </c>
      <c r="Q3908" t="s">
        <v>2815</v>
      </c>
      <c r="R3908">
        <v>0</v>
      </c>
      <c r="S3908">
        <v>1.6</v>
      </c>
      <c r="T3908">
        <v>-3.82</v>
      </c>
      <c r="U3908">
        <v>37.89</v>
      </c>
      <c r="V3908">
        <v>-1</v>
      </c>
      <c r="W3908">
        <v>-1</v>
      </c>
      <c r="X3908">
        <v>-1</v>
      </c>
      <c r="Y3908">
        <v>-1</v>
      </c>
      <c r="Z3908">
        <v>-1</v>
      </c>
      <c r="AA3908">
        <v>-1</v>
      </c>
      <c r="AB3908">
        <v>-1</v>
      </c>
      <c r="AC3908">
        <v>-1</v>
      </c>
      <c r="AD3908">
        <v>-1</v>
      </c>
      <c r="AE3908" s="4" t="s">
        <v>2828</v>
      </c>
      <c r="AF3908" s="9" t="s">
        <v>2829</v>
      </c>
      <c r="AG3908">
        <v>1</v>
      </c>
      <c r="AH3908">
        <v>0</v>
      </c>
      <c r="AI3908">
        <v>0</v>
      </c>
      <c r="AJ3908">
        <v>1</v>
      </c>
      <c r="AK3908" s="9" t="s">
        <v>2840</v>
      </c>
      <c r="AL3908">
        <f t="shared" si="1371"/>
        <v>0</v>
      </c>
      <c r="AM3908">
        <f>IF(AND(INDIRECT(AN3908)='Sample Select backend'!$C$2,INDIRECT(AO3908)=1,INDIRECT(AP3908)='Sample Select backend'!$F$2,INDIRECT(AQ3908)=1,INDIRECT(AR3908)='Sample Select backend'!$M$2),1,0)</f>
        <v>0</v>
      </c>
      <c r="AN3908" t="str">
        <f>_xlfn.CONCAT('Sample Select backend'!$C$4,ROW(AN3908))</f>
        <v>AE3908</v>
      </c>
      <c r="AO3908" s="9" t="str">
        <f>_xlfn.CONCAT('Sample Select backend'!$J$2,ROW(AO3908))</f>
        <v>AJ3908</v>
      </c>
      <c r="AP3908" t="str">
        <f>_xlfn.CONCAT('Sample Select backend'!$F$4,ROW(AP3908))</f>
        <v>AF3908</v>
      </c>
      <c r="AQ3908" t="str">
        <f>_xlfn.CONCAT('Sample Select backend'!$I$10,ROW(AQ3908))</f>
        <v>R3908</v>
      </c>
      <c r="AR3908" t="str">
        <f>_xlfn.CONCAT('Sample Select backend'!$M$4,ROW(AR3908))</f>
        <v>AK3908</v>
      </c>
      <c r="AS3908" t="str">
        <f t="shared" si="1372"/>
        <v>Uzbekistan</v>
      </c>
      <c r="AT3908" s="9">
        <f t="shared" si="1373"/>
        <v>7</v>
      </c>
      <c r="AU3908">
        <f t="shared" si="1374"/>
        <v>0</v>
      </c>
      <c r="AV3908" s="9">
        <v>0</v>
      </c>
    </row>
    <row r="3909" spans="1:48" x14ac:dyDescent="0.35">
      <c r="A3909" s="24" t="s">
        <v>188</v>
      </c>
      <c r="B3909" s="24">
        <v>1</v>
      </c>
      <c r="C3909" s="24">
        <v>2</v>
      </c>
      <c r="D3909" s="24" t="s">
        <v>4583</v>
      </c>
      <c r="E3909" s="24"/>
      <c r="O3909" t="s">
        <v>2800</v>
      </c>
      <c r="P3909" t="s">
        <v>2811</v>
      </c>
      <c r="Q3909" t="s">
        <v>2815</v>
      </c>
      <c r="R3909">
        <v>0</v>
      </c>
      <c r="S3909">
        <v>1.6</v>
      </c>
      <c r="T3909">
        <v>-3.82</v>
      </c>
      <c r="U3909">
        <v>37.89</v>
      </c>
      <c r="V3909">
        <v>-1</v>
      </c>
      <c r="W3909">
        <v>-1</v>
      </c>
      <c r="X3909">
        <v>-1</v>
      </c>
      <c r="Y3909">
        <v>-1</v>
      </c>
      <c r="Z3909">
        <v>-1</v>
      </c>
      <c r="AA3909">
        <v>-1</v>
      </c>
      <c r="AB3909">
        <v>-1</v>
      </c>
      <c r="AC3909">
        <v>-1</v>
      </c>
      <c r="AD3909">
        <v>-1</v>
      </c>
      <c r="AE3909" s="4" t="s">
        <v>2828</v>
      </c>
      <c r="AF3909" s="9" t="s">
        <v>2829</v>
      </c>
      <c r="AG3909">
        <v>1</v>
      </c>
      <c r="AH3909">
        <v>0</v>
      </c>
      <c r="AI3909">
        <v>0</v>
      </c>
      <c r="AJ3909">
        <v>1</v>
      </c>
      <c r="AK3909" s="9" t="s">
        <v>2840</v>
      </c>
      <c r="AL3909">
        <f t="shared" si="1371"/>
        <v>0</v>
      </c>
      <c r="AM3909">
        <f>IF(AND(INDIRECT(AN3909)='Sample Select backend'!$C$2,INDIRECT(AO3909)=1,INDIRECT(AP3909)='Sample Select backend'!$F$2,INDIRECT(AQ3909)=1,INDIRECT(AR3909)='Sample Select backend'!$M$2),1,0)</f>
        <v>0</v>
      </c>
      <c r="AN3909" t="str">
        <f>_xlfn.CONCAT('Sample Select backend'!$C$4,ROW(AN3909))</f>
        <v>AE3909</v>
      </c>
      <c r="AO3909" s="9" t="str">
        <f>_xlfn.CONCAT('Sample Select backend'!$J$2,ROW(AO3909))</f>
        <v>AJ3909</v>
      </c>
      <c r="AP3909" t="str">
        <f>_xlfn.CONCAT('Sample Select backend'!$F$4,ROW(AP3909))</f>
        <v>AF3909</v>
      </c>
      <c r="AQ3909" t="str">
        <f>_xlfn.CONCAT('Sample Select backend'!$I$10,ROW(AQ3909))</f>
        <v>R3909</v>
      </c>
      <c r="AR3909" t="str">
        <f>_xlfn.CONCAT('Sample Select backend'!$M$4,ROW(AR3909))</f>
        <v>AK3909</v>
      </c>
      <c r="AS3909" t="str">
        <f t="shared" si="1372"/>
        <v>Uzbekistan</v>
      </c>
      <c r="AT3909" s="9">
        <f t="shared" si="1373"/>
        <v>2</v>
      </c>
      <c r="AU3909">
        <f t="shared" si="1374"/>
        <v>0</v>
      </c>
      <c r="AV3909" s="9">
        <v>0</v>
      </c>
    </row>
    <row r="3910" spans="1:48" x14ac:dyDescent="0.35">
      <c r="A3910" s="24" t="s">
        <v>188</v>
      </c>
      <c r="B3910" s="24">
        <v>1</v>
      </c>
      <c r="C3910" s="24">
        <v>7</v>
      </c>
      <c r="D3910" s="24" t="s">
        <v>4584</v>
      </c>
      <c r="E3910" s="24"/>
      <c r="O3910" t="s">
        <v>2800</v>
      </c>
      <c r="P3910" t="s">
        <v>2811</v>
      </c>
      <c r="Q3910" t="s">
        <v>2815</v>
      </c>
      <c r="R3910">
        <v>0</v>
      </c>
      <c r="S3910">
        <v>1.6</v>
      </c>
      <c r="T3910">
        <v>-3.82</v>
      </c>
      <c r="U3910">
        <v>37.89</v>
      </c>
      <c r="V3910">
        <v>-1</v>
      </c>
      <c r="W3910">
        <v>-1</v>
      </c>
      <c r="X3910">
        <v>-1</v>
      </c>
      <c r="Y3910">
        <v>-1</v>
      </c>
      <c r="Z3910">
        <v>-1</v>
      </c>
      <c r="AA3910">
        <v>-1</v>
      </c>
      <c r="AB3910">
        <v>-1</v>
      </c>
      <c r="AC3910">
        <v>-1</v>
      </c>
      <c r="AD3910">
        <v>-1</v>
      </c>
      <c r="AE3910" s="4" t="s">
        <v>2828</v>
      </c>
      <c r="AF3910" s="9" t="s">
        <v>2829</v>
      </c>
      <c r="AG3910">
        <v>1</v>
      </c>
      <c r="AH3910">
        <v>0</v>
      </c>
      <c r="AI3910">
        <v>0</v>
      </c>
      <c r="AJ3910">
        <v>1</v>
      </c>
      <c r="AK3910" s="9" t="s">
        <v>2840</v>
      </c>
      <c r="AL3910">
        <f t="shared" si="1371"/>
        <v>0</v>
      </c>
      <c r="AM3910">
        <f>IF(AND(INDIRECT(AN3910)='Sample Select backend'!$C$2,INDIRECT(AO3910)=1,INDIRECT(AP3910)='Sample Select backend'!$F$2,INDIRECT(AQ3910)=1,INDIRECT(AR3910)='Sample Select backend'!$M$2),1,0)</f>
        <v>0</v>
      </c>
      <c r="AN3910" t="str">
        <f>_xlfn.CONCAT('Sample Select backend'!$C$4,ROW(AN3910))</f>
        <v>AE3910</v>
      </c>
      <c r="AO3910" s="9" t="str">
        <f>_xlfn.CONCAT('Sample Select backend'!$J$2,ROW(AO3910))</f>
        <v>AJ3910</v>
      </c>
      <c r="AP3910" t="str">
        <f>_xlfn.CONCAT('Sample Select backend'!$F$4,ROW(AP3910))</f>
        <v>AF3910</v>
      </c>
      <c r="AQ3910" t="str">
        <f>_xlfn.CONCAT('Sample Select backend'!$I$10,ROW(AQ3910))</f>
        <v>R3910</v>
      </c>
      <c r="AR3910" t="str">
        <f>_xlfn.CONCAT('Sample Select backend'!$M$4,ROW(AR3910))</f>
        <v>AK3910</v>
      </c>
      <c r="AS3910" t="str">
        <f t="shared" si="1372"/>
        <v>Uzbekistan</v>
      </c>
      <c r="AT3910" s="9">
        <f t="shared" si="1373"/>
        <v>7</v>
      </c>
      <c r="AU3910">
        <f t="shared" si="1374"/>
        <v>0</v>
      </c>
      <c r="AV3910" s="9">
        <v>1</v>
      </c>
    </row>
    <row r="3911" spans="1:48" x14ac:dyDescent="0.35">
      <c r="A3911" s="24" t="s">
        <v>188</v>
      </c>
      <c r="B3911" s="24">
        <v>4</v>
      </c>
      <c r="C3911" s="24">
        <v>20</v>
      </c>
      <c r="D3911" s="24" t="s">
        <v>4585</v>
      </c>
      <c r="E3911" s="24"/>
      <c r="O3911" t="s">
        <v>2800</v>
      </c>
      <c r="P3911" t="s">
        <v>2811</v>
      </c>
      <c r="Q3911" t="s">
        <v>2815</v>
      </c>
      <c r="R3911">
        <v>0</v>
      </c>
      <c r="S3911">
        <v>1.6</v>
      </c>
      <c r="T3911">
        <v>-3.82</v>
      </c>
      <c r="U3911">
        <v>37.89</v>
      </c>
      <c r="V3911">
        <v>-1</v>
      </c>
      <c r="W3911">
        <v>-1</v>
      </c>
      <c r="X3911">
        <v>-1</v>
      </c>
      <c r="Y3911">
        <v>-1</v>
      </c>
      <c r="Z3911">
        <v>-1</v>
      </c>
      <c r="AA3911">
        <v>-1</v>
      </c>
      <c r="AB3911">
        <v>-1</v>
      </c>
      <c r="AC3911">
        <v>-1</v>
      </c>
      <c r="AD3911">
        <v>-1</v>
      </c>
      <c r="AE3911" s="4" t="s">
        <v>2828</v>
      </c>
      <c r="AF3911" s="9" t="s">
        <v>2829</v>
      </c>
      <c r="AG3911">
        <v>1</v>
      </c>
      <c r="AH3911">
        <v>0</v>
      </c>
      <c r="AI3911">
        <v>0</v>
      </c>
      <c r="AJ3911">
        <v>1</v>
      </c>
      <c r="AK3911" s="9" t="s">
        <v>2840</v>
      </c>
      <c r="AL3911">
        <f t="shared" si="1371"/>
        <v>0</v>
      </c>
      <c r="AM3911">
        <f>IF(AND(INDIRECT(AN3911)='Sample Select backend'!$C$2,INDIRECT(AO3911)=1,INDIRECT(AP3911)='Sample Select backend'!$F$2,INDIRECT(AQ3911)=1,INDIRECT(AR3911)='Sample Select backend'!$M$2),1,0)</f>
        <v>0</v>
      </c>
      <c r="AN3911" t="str">
        <f>_xlfn.CONCAT('Sample Select backend'!$C$4,ROW(AN3911))</f>
        <v>AE3911</v>
      </c>
      <c r="AO3911" s="9" t="str">
        <f>_xlfn.CONCAT('Sample Select backend'!$J$2,ROW(AO3911))</f>
        <v>AJ3911</v>
      </c>
      <c r="AP3911" t="str">
        <f>_xlfn.CONCAT('Sample Select backend'!$F$4,ROW(AP3911))</f>
        <v>AF3911</v>
      </c>
      <c r="AQ3911" t="str">
        <f>_xlfn.CONCAT('Sample Select backend'!$I$10,ROW(AQ3911))</f>
        <v>R3911</v>
      </c>
      <c r="AR3911" t="str">
        <f>_xlfn.CONCAT('Sample Select backend'!$M$4,ROW(AR3911))</f>
        <v>AK3911</v>
      </c>
      <c r="AS3911" t="str">
        <f t="shared" si="1372"/>
        <v>Uzbekistan</v>
      </c>
      <c r="AT3911" s="9">
        <f t="shared" si="1373"/>
        <v>20</v>
      </c>
      <c r="AU3911">
        <f t="shared" si="1374"/>
        <v>0</v>
      </c>
      <c r="AV3911" s="9">
        <v>1</v>
      </c>
    </row>
    <row r="3912" spans="1:48" x14ac:dyDescent="0.35">
      <c r="A3912" t="s">
        <v>193</v>
      </c>
      <c r="B3912">
        <v>5</v>
      </c>
      <c r="C3912" t="s">
        <v>204</v>
      </c>
      <c r="D3912" t="s">
        <v>2529</v>
      </c>
      <c r="E3912">
        <v>1</v>
      </c>
      <c r="F3912">
        <v>-2</v>
      </c>
      <c r="G3912">
        <v>-2</v>
      </c>
      <c r="H3912">
        <v>-1</v>
      </c>
      <c r="I3912">
        <v>-2</v>
      </c>
      <c r="J3912">
        <v>2</v>
      </c>
      <c r="K3912">
        <v>2</v>
      </c>
      <c r="L3912">
        <v>2</v>
      </c>
      <c r="M3912">
        <v>1</v>
      </c>
      <c r="N3912" t="s">
        <v>2792</v>
      </c>
      <c r="O3912" t="s">
        <v>2805</v>
      </c>
      <c r="P3912" t="s">
        <v>2809</v>
      </c>
      <c r="Q3912" t="s">
        <v>2815</v>
      </c>
      <c r="R3912">
        <v>0</v>
      </c>
      <c r="S3912">
        <v>-10</v>
      </c>
      <c r="T3912" t="s">
        <v>202</v>
      </c>
      <c r="U3912" t="s">
        <v>202</v>
      </c>
      <c r="V3912">
        <f t="shared" ref="V3912:AD3916" si="1375">IF(E3912&gt;0,1,IF(E3912&lt;0,0,-1))</f>
        <v>1</v>
      </c>
      <c r="W3912">
        <f t="shared" si="1375"/>
        <v>0</v>
      </c>
      <c r="X3912">
        <f t="shared" si="1375"/>
        <v>0</v>
      </c>
      <c r="Y3912">
        <f t="shared" si="1375"/>
        <v>0</v>
      </c>
      <c r="Z3912">
        <f t="shared" si="1375"/>
        <v>0</v>
      </c>
      <c r="AA3912">
        <f t="shared" si="1375"/>
        <v>1</v>
      </c>
      <c r="AB3912">
        <f t="shared" si="1375"/>
        <v>1</v>
      </c>
      <c r="AC3912">
        <f t="shared" si="1375"/>
        <v>1</v>
      </c>
      <c r="AD3912">
        <f t="shared" si="1375"/>
        <v>1</v>
      </c>
      <c r="AE3912" s="4" t="s">
        <v>2828</v>
      </c>
      <c r="AF3912" s="9" t="s">
        <v>2829</v>
      </c>
      <c r="AG3912">
        <v>1</v>
      </c>
      <c r="AH3912">
        <v>0</v>
      </c>
      <c r="AI3912">
        <v>0</v>
      </c>
      <c r="AJ3912">
        <v>1</v>
      </c>
      <c r="AK3912" s="9" t="s">
        <v>2840</v>
      </c>
      <c r="AL3912">
        <f t="shared" si="1371"/>
        <v>0</v>
      </c>
      <c r="AM3912">
        <f>IF(AND(INDIRECT(AN3912)='Sample Select backend'!$C$2,INDIRECT(AO3912)=1,INDIRECT(AP3912)='Sample Select backend'!$F$2,INDIRECT(AQ3912)=1,INDIRECT(AR3912)='Sample Select backend'!$M$2),1,0)</f>
        <v>0</v>
      </c>
      <c r="AN3912" t="str">
        <f>_xlfn.CONCAT('Sample Select backend'!$C$4,ROW(AN3912))</f>
        <v>AE3912</v>
      </c>
      <c r="AO3912" s="9" t="str">
        <f>_xlfn.CONCAT('Sample Select backend'!$J$2,ROW(AO3912))</f>
        <v>AJ3912</v>
      </c>
      <c r="AP3912" t="str">
        <f>_xlfn.CONCAT('Sample Select backend'!$F$4,ROW(AP3912))</f>
        <v>AF3912</v>
      </c>
      <c r="AQ3912" t="str">
        <f>_xlfn.CONCAT('Sample Select backend'!$I$10,ROW(AQ3912))</f>
        <v>R3912</v>
      </c>
      <c r="AR3912" t="str">
        <f>_xlfn.CONCAT('Sample Select backend'!$M$4,ROW(AR3912))</f>
        <v>AK3912</v>
      </c>
      <c r="AS3912" t="str">
        <f t="shared" si="1372"/>
        <v>Vanuatu</v>
      </c>
      <c r="AT3912" s="9" t="str">
        <f t="shared" si="1373"/>
        <v>General</v>
      </c>
      <c r="AU3912">
        <f t="shared" si="1374"/>
        <v>1</v>
      </c>
      <c r="AV3912" s="9">
        <v>1</v>
      </c>
    </row>
    <row r="3913" spans="1:48" x14ac:dyDescent="0.35">
      <c r="A3913" t="s">
        <v>193</v>
      </c>
      <c r="B3913">
        <v>5</v>
      </c>
      <c r="C3913" t="s">
        <v>204</v>
      </c>
      <c r="D3913" t="s">
        <v>2527</v>
      </c>
      <c r="E3913">
        <v>1</v>
      </c>
      <c r="F3913">
        <v>2</v>
      </c>
      <c r="G3913">
        <v>2</v>
      </c>
      <c r="H3913">
        <v>-1</v>
      </c>
      <c r="I3913">
        <v>-2</v>
      </c>
      <c r="J3913">
        <v>1</v>
      </c>
      <c r="K3913">
        <v>2</v>
      </c>
      <c r="L3913">
        <v>2</v>
      </c>
      <c r="M3913">
        <v>1</v>
      </c>
      <c r="N3913" t="s">
        <v>2792</v>
      </c>
      <c r="O3913" t="s">
        <v>2805</v>
      </c>
      <c r="P3913" t="s">
        <v>2809</v>
      </c>
      <c r="Q3913" t="s">
        <v>2815</v>
      </c>
      <c r="R3913">
        <v>0</v>
      </c>
      <c r="S3913">
        <v>-10</v>
      </c>
      <c r="T3913" t="s">
        <v>202</v>
      </c>
      <c r="U3913" t="s">
        <v>202</v>
      </c>
      <c r="V3913">
        <f t="shared" si="1375"/>
        <v>1</v>
      </c>
      <c r="W3913">
        <f t="shared" si="1375"/>
        <v>1</v>
      </c>
      <c r="X3913">
        <f t="shared" si="1375"/>
        <v>1</v>
      </c>
      <c r="Y3913">
        <f t="shared" si="1375"/>
        <v>0</v>
      </c>
      <c r="Z3913">
        <f t="shared" si="1375"/>
        <v>0</v>
      </c>
      <c r="AA3913">
        <f t="shared" si="1375"/>
        <v>1</v>
      </c>
      <c r="AB3913">
        <f t="shared" si="1375"/>
        <v>1</v>
      </c>
      <c r="AC3913">
        <f t="shared" si="1375"/>
        <v>1</v>
      </c>
      <c r="AD3913">
        <f t="shared" si="1375"/>
        <v>1</v>
      </c>
      <c r="AE3913" s="4" t="s">
        <v>2828</v>
      </c>
      <c r="AF3913" s="9" t="s">
        <v>2829</v>
      </c>
      <c r="AG3913">
        <v>1</v>
      </c>
      <c r="AH3913">
        <v>0</v>
      </c>
      <c r="AI3913">
        <v>0</v>
      </c>
      <c r="AJ3913">
        <v>1</v>
      </c>
      <c r="AK3913" s="9" t="s">
        <v>2840</v>
      </c>
      <c r="AL3913">
        <f t="shared" si="1371"/>
        <v>0</v>
      </c>
      <c r="AM3913">
        <f>IF(AND(INDIRECT(AN3913)='Sample Select backend'!$C$2,INDIRECT(AO3913)=1,INDIRECT(AP3913)='Sample Select backend'!$F$2,INDIRECT(AQ3913)=1,INDIRECT(AR3913)='Sample Select backend'!$M$2),1,0)</f>
        <v>0</v>
      </c>
      <c r="AN3913" t="str">
        <f>_xlfn.CONCAT('Sample Select backend'!$C$4,ROW(AN3913))</f>
        <v>AE3913</v>
      </c>
      <c r="AO3913" s="9" t="str">
        <f>_xlfn.CONCAT('Sample Select backend'!$J$2,ROW(AO3913))</f>
        <v>AJ3913</v>
      </c>
      <c r="AP3913" t="str">
        <f>_xlfn.CONCAT('Sample Select backend'!$F$4,ROW(AP3913))</f>
        <v>AF3913</v>
      </c>
      <c r="AQ3913" t="str">
        <f>_xlfn.CONCAT('Sample Select backend'!$I$10,ROW(AQ3913))</f>
        <v>R3913</v>
      </c>
      <c r="AR3913" t="str">
        <f>_xlfn.CONCAT('Sample Select backend'!$M$4,ROW(AR3913))</f>
        <v>AK3913</v>
      </c>
      <c r="AS3913" t="str">
        <f t="shared" si="1372"/>
        <v>Vanuatu</v>
      </c>
      <c r="AT3913" s="9" t="str">
        <f t="shared" si="1373"/>
        <v>General</v>
      </c>
      <c r="AU3913">
        <f t="shared" si="1374"/>
        <v>0</v>
      </c>
      <c r="AV3913" s="9">
        <v>1</v>
      </c>
    </row>
    <row r="3914" spans="1:48" x14ac:dyDescent="0.35">
      <c r="A3914" t="s">
        <v>193</v>
      </c>
      <c r="B3914">
        <v>9</v>
      </c>
      <c r="C3914">
        <v>34</v>
      </c>
      <c r="D3914" t="s">
        <v>2530</v>
      </c>
      <c r="E3914">
        <v>-2</v>
      </c>
      <c r="F3914">
        <v>2</v>
      </c>
      <c r="G3914">
        <v>2</v>
      </c>
      <c r="H3914">
        <v>-1</v>
      </c>
      <c r="I3914">
        <v>2</v>
      </c>
      <c r="J3914">
        <v>2</v>
      </c>
      <c r="K3914">
        <v>2</v>
      </c>
      <c r="L3914">
        <v>2</v>
      </c>
      <c r="M3914">
        <v>1</v>
      </c>
      <c r="N3914" t="s">
        <v>2792</v>
      </c>
      <c r="O3914" t="s">
        <v>2805</v>
      </c>
      <c r="P3914" t="s">
        <v>2809</v>
      </c>
      <c r="Q3914" t="s">
        <v>2815</v>
      </c>
      <c r="R3914">
        <v>0</v>
      </c>
      <c r="S3914">
        <v>-10</v>
      </c>
      <c r="T3914" t="s">
        <v>202</v>
      </c>
      <c r="U3914" t="s">
        <v>202</v>
      </c>
      <c r="V3914">
        <f t="shared" si="1375"/>
        <v>0</v>
      </c>
      <c r="W3914">
        <f t="shared" si="1375"/>
        <v>1</v>
      </c>
      <c r="X3914">
        <f t="shared" si="1375"/>
        <v>1</v>
      </c>
      <c r="Y3914">
        <f t="shared" si="1375"/>
        <v>0</v>
      </c>
      <c r="Z3914">
        <f t="shared" si="1375"/>
        <v>1</v>
      </c>
      <c r="AA3914">
        <f t="shared" si="1375"/>
        <v>1</v>
      </c>
      <c r="AB3914">
        <f t="shared" si="1375"/>
        <v>1</v>
      </c>
      <c r="AC3914">
        <f t="shared" si="1375"/>
        <v>1</v>
      </c>
      <c r="AD3914">
        <f t="shared" si="1375"/>
        <v>1</v>
      </c>
      <c r="AE3914" s="4" t="s">
        <v>2828</v>
      </c>
      <c r="AF3914" s="9" t="s">
        <v>2829</v>
      </c>
      <c r="AG3914">
        <v>1</v>
      </c>
      <c r="AH3914">
        <v>0</v>
      </c>
      <c r="AI3914">
        <v>0</v>
      </c>
      <c r="AJ3914">
        <v>1</v>
      </c>
      <c r="AK3914" s="9" t="s">
        <v>2840</v>
      </c>
      <c r="AL3914">
        <f t="shared" si="1371"/>
        <v>0</v>
      </c>
      <c r="AM3914">
        <f>IF(AND(INDIRECT(AN3914)='Sample Select backend'!$C$2,INDIRECT(AO3914)=1,INDIRECT(AP3914)='Sample Select backend'!$F$2,INDIRECT(AQ3914)=1,INDIRECT(AR3914)='Sample Select backend'!$M$2),1,0)</f>
        <v>0</v>
      </c>
      <c r="AN3914" t="str">
        <f>_xlfn.CONCAT('Sample Select backend'!$C$4,ROW(AN3914))</f>
        <v>AE3914</v>
      </c>
      <c r="AO3914" s="9" t="str">
        <f>_xlfn.CONCAT('Sample Select backend'!$J$2,ROW(AO3914))</f>
        <v>AJ3914</v>
      </c>
      <c r="AP3914" t="str">
        <f>_xlfn.CONCAT('Sample Select backend'!$F$4,ROW(AP3914))</f>
        <v>AF3914</v>
      </c>
      <c r="AQ3914" t="str">
        <f>_xlfn.CONCAT('Sample Select backend'!$I$10,ROW(AQ3914))</f>
        <v>R3914</v>
      </c>
      <c r="AR3914" t="str">
        <f>_xlfn.CONCAT('Sample Select backend'!$M$4,ROW(AR3914))</f>
        <v>AK3914</v>
      </c>
      <c r="AS3914" t="str">
        <f t="shared" si="1372"/>
        <v>Vanuatu</v>
      </c>
      <c r="AT3914" s="9">
        <f t="shared" si="1373"/>
        <v>34</v>
      </c>
      <c r="AU3914">
        <f t="shared" si="1374"/>
        <v>0</v>
      </c>
      <c r="AV3914" s="9">
        <v>1</v>
      </c>
    </row>
    <row r="3915" spans="1:48" x14ac:dyDescent="0.35">
      <c r="A3915" t="s">
        <v>193</v>
      </c>
      <c r="B3915">
        <v>1</v>
      </c>
      <c r="C3915" t="s">
        <v>201</v>
      </c>
      <c r="D3915" t="s">
        <v>2531</v>
      </c>
      <c r="E3915">
        <v>2</v>
      </c>
      <c r="F3915">
        <v>2</v>
      </c>
      <c r="G3915">
        <v>2</v>
      </c>
      <c r="H3915">
        <v>-1</v>
      </c>
      <c r="I3915">
        <v>2</v>
      </c>
      <c r="J3915">
        <v>2</v>
      </c>
      <c r="K3915">
        <v>-2</v>
      </c>
      <c r="L3915">
        <v>2</v>
      </c>
      <c r="M3915">
        <v>1</v>
      </c>
      <c r="N3915" t="s">
        <v>2792</v>
      </c>
      <c r="O3915" t="s">
        <v>2805</v>
      </c>
      <c r="P3915" t="s">
        <v>2809</v>
      </c>
      <c r="Q3915" t="s">
        <v>2815</v>
      </c>
      <c r="R3915">
        <v>0</v>
      </c>
      <c r="S3915">
        <v>-10</v>
      </c>
      <c r="T3915" t="s">
        <v>202</v>
      </c>
      <c r="U3915" t="s">
        <v>202</v>
      </c>
      <c r="V3915">
        <f t="shared" si="1375"/>
        <v>1</v>
      </c>
      <c r="W3915">
        <f t="shared" si="1375"/>
        <v>1</v>
      </c>
      <c r="X3915">
        <f t="shared" si="1375"/>
        <v>1</v>
      </c>
      <c r="Y3915">
        <f t="shared" si="1375"/>
        <v>0</v>
      </c>
      <c r="Z3915">
        <f t="shared" si="1375"/>
        <v>1</v>
      </c>
      <c r="AA3915">
        <f t="shared" si="1375"/>
        <v>1</v>
      </c>
      <c r="AB3915">
        <f t="shared" si="1375"/>
        <v>0</v>
      </c>
      <c r="AC3915">
        <f t="shared" si="1375"/>
        <v>1</v>
      </c>
      <c r="AD3915">
        <f t="shared" si="1375"/>
        <v>1</v>
      </c>
      <c r="AE3915" s="4" t="s">
        <v>2828</v>
      </c>
      <c r="AF3915" s="9" t="s">
        <v>2829</v>
      </c>
      <c r="AG3915">
        <v>1</v>
      </c>
      <c r="AH3915">
        <v>0</v>
      </c>
      <c r="AI3915">
        <v>0</v>
      </c>
      <c r="AJ3915">
        <v>1</v>
      </c>
      <c r="AK3915" s="9" t="s">
        <v>2840</v>
      </c>
      <c r="AL3915">
        <f t="shared" si="1371"/>
        <v>0</v>
      </c>
      <c r="AM3915">
        <f>IF(AND(INDIRECT(AN3915)='Sample Select backend'!$C$2,INDIRECT(AO3915)=1,INDIRECT(AP3915)='Sample Select backend'!$F$2,INDIRECT(AQ3915)=1,INDIRECT(AR3915)='Sample Select backend'!$M$2),1,0)</f>
        <v>0</v>
      </c>
      <c r="AN3915" t="str">
        <f>_xlfn.CONCAT('Sample Select backend'!$C$4,ROW(AN3915))</f>
        <v>AE3915</v>
      </c>
      <c r="AO3915" s="9" t="str">
        <f>_xlfn.CONCAT('Sample Select backend'!$J$2,ROW(AO3915))</f>
        <v>AJ3915</v>
      </c>
      <c r="AP3915" t="str">
        <f>_xlfn.CONCAT('Sample Select backend'!$F$4,ROW(AP3915))</f>
        <v>AF3915</v>
      </c>
      <c r="AQ3915" t="str">
        <f>_xlfn.CONCAT('Sample Select backend'!$I$10,ROW(AQ3915))</f>
        <v>R3915</v>
      </c>
      <c r="AR3915" t="str">
        <f>_xlfn.CONCAT('Sample Select backend'!$M$4,ROW(AR3915))</f>
        <v>AK3915</v>
      </c>
      <c r="AS3915" t="str">
        <f t="shared" si="1372"/>
        <v>Vanuatu</v>
      </c>
      <c r="AT3915" s="9" t="str">
        <f t="shared" si="1373"/>
        <v>Other</v>
      </c>
      <c r="AU3915">
        <f t="shared" si="1374"/>
        <v>0</v>
      </c>
      <c r="AV3915" s="9">
        <v>0</v>
      </c>
    </row>
    <row r="3916" spans="1:48" x14ac:dyDescent="0.35">
      <c r="A3916" t="s">
        <v>193</v>
      </c>
      <c r="B3916">
        <v>7</v>
      </c>
      <c r="C3916">
        <v>32</v>
      </c>
      <c r="D3916" t="s">
        <v>2528</v>
      </c>
      <c r="E3916">
        <v>2</v>
      </c>
      <c r="F3916">
        <v>2</v>
      </c>
      <c r="G3916">
        <v>2</v>
      </c>
      <c r="H3916">
        <v>2</v>
      </c>
      <c r="I3916">
        <v>2</v>
      </c>
      <c r="J3916">
        <v>2</v>
      </c>
      <c r="K3916">
        <v>2</v>
      </c>
      <c r="L3916">
        <v>2</v>
      </c>
      <c r="M3916">
        <v>1</v>
      </c>
      <c r="N3916" t="s">
        <v>2792</v>
      </c>
      <c r="O3916" t="s">
        <v>2805</v>
      </c>
      <c r="P3916" t="s">
        <v>2809</v>
      </c>
      <c r="Q3916" t="s">
        <v>2815</v>
      </c>
      <c r="R3916">
        <v>0</v>
      </c>
      <c r="S3916">
        <v>-10</v>
      </c>
      <c r="T3916" t="s">
        <v>202</v>
      </c>
      <c r="U3916" t="s">
        <v>202</v>
      </c>
      <c r="V3916">
        <f t="shared" si="1375"/>
        <v>1</v>
      </c>
      <c r="W3916">
        <f t="shared" si="1375"/>
        <v>1</v>
      </c>
      <c r="X3916">
        <f t="shared" si="1375"/>
        <v>1</v>
      </c>
      <c r="Y3916">
        <f t="shared" si="1375"/>
        <v>1</v>
      </c>
      <c r="Z3916">
        <f t="shared" si="1375"/>
        <v>1</v>
      </c>
      <c r="AA3916">
        <f t="shared" si="1375"/>
        <v>1</v>
      </c>
      <c r="AB3916">
        <f t="shared" si="1375"/>
        <v>1</v>
      </c>
      <c r="AC3916">
        <f t="shared" si="1375"/>
        <v>1</v>
      </c>
      <c r="AD3916">
        <f t="shared" si="1375"/>
        <v>1</v>
      </c>
      <c r="AE3916" s="4" t="s">
        <v>2828</v>
      </c>
      <c r="AF3916" s="9" t="s">
        <v>2829</v>
      </c>
      <c r="AG3916">
        <v>1</v>
      </c>
      <c r="AH3916">
        <v>0</v>
      </c>
      <c r="AI3916">
        <v>0</v>
      </c>
      <c r="AJ3916">
        <v>1</v>
      </c>
      <c r="AK3916" s="9" t="s">
        <v>2840</v>
      </c>
      <c r="AL3916">
        <f t="shared" si="1371"/>
        <v>0</v>
      </c>
      <c r="AM3916">
        <f>IF(AND(INDIRECT(AN3916)='Sample Select backend'!$C$2,INDIRECT(AO3916)=1,INDIRECT(AP3916)='Sample Select backend'!$F$2,INDIRECT(AQ3916)=1,INDIRECT(AR3916)='Sample Select backend'!$M$2),1,0)</f>
        <v>0</v>
      </c>
      <c r="AN3916" t="str">
        <f>_xlfn.CONCAT('Sample Select backend'!$C$4,ROW(AN3916))</f>
        <v>AE3916</v>
      </c>
      <c r="AO3916" s="9" t="str">
        <f>_xlfn.CONCAT('Sample Select backend'!$J$2,ROW(AO3916))</f>
        <v>AJ3916</v>
      </c>
      <c r="AP3916" t="str">
        <f>_xlfn.CONCAT('Sample Select backend'!$F$4,ROW(AP3916))</f>
        <v>AF3916</v>
      </c>
      <c r="AQ3916" t="str">
        <f>_xlfn.CONCAT('Sample Select backend'!$I$10,ROW(AQ3916))</f>
        <v>R3916</v>
      </c>
      <c r="AR3916" t="str">
        <f>_xlfn.CONCAT('Sample Select backend'!$M$4,ROW(AR3916))</f>
        <v>AK3916</v>
      </c>
      <c r="AS3916" t="str">
        <f t="shared" si="1372"/>
        <v>Vanuatu</v>
      </c>
      <c r="AT3916" s="9">
        <f t="shared" si="1373"/>
        <v>32</v>
      </c>
      <c r="AU3916">
        <f t="shared" si="1374"/>
        <v>0</v>
      </c>
      <c r="AV3916" s="9">
        <v>0</v>
      </c>
    </row>
    <row r="3917" spans="1:48" x14ac:dyDescent="0.35">
      <c r="A3917" s="24" t="s">
        <v>193</v>
      </c>
      <c r="B3917" s="24">
        <v>7</v>
      </c>
      <c r="C3917" s="24">
        <v>31</v>
      </c>
      <c r="D3917" s="24" t="s">
        <v>4586</v>
      </c>
      <c r="E3917" s="24"/>
      <c r="O3917" t="s">
        <v>2805</v>
      </c>
      <c r="P3917" t="s">
        <v>2809</v>
      </c>
      <c r="Q3917" t="s">
        <v>2815</v>
      </c>
      <c r="R3917">
        <v>0</v>
      </c>
      <c r="S3917">
        <v>-10</v>
      </c>
      <c r="T3917" t="s">
        <v>202</v>
      </c>
      <c r="U3917" t="s">
        <v>202</v>
      </c>
      <c r="V3917">
        <v>-1</v>
      </c>
      <c r="W3917">
        <v>-1</v>
      </c>
      <c r="X3917">
        <v>-1</v>
      </c>
      <c r="Y3917">
        <v>-1</v>
      </c>
      <c r="Z3917">
        <v>-1</v>
      </c>
      <c r="AA3917">
        <v>-1</v>
      </c>
      <c r="AB3917">
        <v>-1</v>
      </c>
      <c r="AC3917">
        <v>-1</v>
      </c>
      <c r="AD3917">
        <v>-1</v>
      </c>
      <c r="AE3917" s="4" t="s">
        <v>2828</v>
      </c>
      <c r="AF3917" s="9" t="s">
        <v>2829</v>
      </c>
      <c r="AG3917">
        <v>1</v>
      </c>
      <c r="AH3917">
        <v>0</v>
      </c>
      <c r="AI3917">
        <v>0</v>
      </c>
      <c r="AJ3917">
        <v>1</v>
      </c>
      <c r="AK3917" s="9" t="s">
        <v>2840</v>
      </c>
      <c r="AL3917">
        <f t="shared" si="1371"/>
        <v>0</v>
      </c>
      <c r="AM3917">
        <f>IF(AND(INDIRECT(AN3917)='Sample Select backend'!$C$2,INDIRECT(AO3917)=1,INDIRECT(AP3917)='Sample Select backend'!$F$2,INDIRECT(AQ3917)=1,INDIRECT(AR3917)='Sample Select backend'!$M$2),1,0)</f>
        <v>0</v>
      </c>
      <c r="AN3917" t="str">
        <f>_xlfn.CONCAT('Sample Select backend'!$C$4,ROW(AN3917))</f>
        <v>AE3917</v>
      </c>
      <c r="AO3917" s="9" t="str">
        <f>_xlfn.CONCAT('Sample Select backend'!$J$2,ROW(AO3917))</f>
        <v>AJ3917</v>
      </c>
      <c r="AP3917" t="str">
        <f>_xlfn.CONCAT('Sample Select backend'!$F$4,ROW(AP3917))</f>
        <v>AF3917</v>
      </c>
      <c r="AQ3917" t="str">
        <f>_xlfn.CONCAT('Sample Select backend'!$I$10,ROW(AQ3917))</f>
        <v>R3917</v>
      </c>
      <c r="AR3917" t="str">
        <f>_xlfn.CONCAT('Sample Select backend'!$M$4,ROW(AR3917))</f>
        <v>AK3917</v>
      </c>
      <c r="AS3917" t="str">
        <f t="shared" si="1372"/>
        <v>Vanuatu</v>
      </c>
      <c r="AT3917" s="9">
        <f t="shared" si="1373"/>
        <v>31</v>
      </c>
      <c r="AU3917">
        <f t="shared" si="1374"/>
        <v>0</v>
      </c>
      <c r="AV3917" s="9">
        <v>0</v>
      </c>
    </row>
    <row r="3918" spans="1:48" x14ac:dyDescent="0.35">
      <c r="A3918" s="24" t="s">
        <v>193</v>
      </c>
      <c r="B3918" s="24">
        <v>7</v>
      </c>
      <c r="C3918" s="24">
        <v>31</v>
      </c>
      <c r="D3918" s="24" t="s">
        <v>4587</v>
      </c>
      <c r="E3918" s="24"/>
      <c r="O3918" t="s">
        <v>2805</v>
      </c>
      <c r="P3918" t="s">
        <v>2809</v>
      </c>
      <c r="Q3918" t="s">
        <v>2815</v>
      </c>
      <c r="R3918">
        <v>0</v>
      </c>
      <c r="S3918">
        <v>-10</v>
      </c>
      <c r="T3918" t="s">
        <v>202</v>
      </c>
      <c r="U3918" t="s">
        <v>202</v>
      </c>
      <c r="V3918">
        <v>-1</v>
      </c>
      <c r="W3918">
        <v>-1</v>
      </c>
      <c r="X3918">
        <v>-1</v>
      </c>
      <c r="Y3918">
        <v>-1</v>
      </c>
      <c r="Z3918">
        <v>-1</v>
      </c>
      <c r="AA3918">
        <v>-1</v>
      </c>
      <c r="AB3918">
        <v>-1</v>
      </c>
      <c r="AC3918">
        <v>-1</v>
      </c>
      <c r="AD3918">
        <v>-1</v>
      </c>
      <c r="AE3918" s="4" t="s">
        <v>2828</v>
      </c>
      <c r="AF3918" s="9" t="s">
        <v>2829</v>
      </c>
      <c r="AG3918">
        <v>1</v>
      </c>
      <c r="AH3918">
        <v>0</v>
      </c>
      <c r="AI3918">
        <v>0</v>
      </c>
      <c r="AJ3918">
        <v>1</v>
      </c>
      <c r="AK3918" s="9" t="s">
        <v>2840</v>
      </c>
      <c r="AL3918">
        <f t="shared" si="1371"/>
        <v>0</v>
      </c>
      <c r="AM3918">
        <f>IF(AND(INDIRECT(AN3918)='Sample Select backend'!$C$2,INDIRECT(AO3918)=1,INDIRECT(AP3918)='Sample Select backend'!$F$2,INDIRECT(AQ3918)=1,INDIRECT(AR3918)='Sample Select backend'!$M$2),1,0)</f>
        <v>0</v>
      </c>
      <c r="AN3918" t="str">
        <f>_xlfn.CONCAT('Sample Select backend'!$C$4,ROW(AN3918))</f>
        <v>AE3918</v>
      </c>
      <c r="AO3918" s="9" t="str">
        <f>_xlfn.CONCAT('Sample Select backend'!$J$2,ROW(AO3918))</f>
        <v>AJ3918</v>
      </c>
      <c r="AP3918" t="str">
        <f>_xlfn.CONCAT('Sample Select backend'!$F$4,ROW(AP3918))</f>
        <v>AF3918</v>
      </c>
      <c r="AQ3918" t="str">
        <f>_xlfn.CONCAT('Sample Select backend'!$I$10,ROW(AQ3918))</f>
        <v>R3918</v>
      </c>
      <c r="AR3918" t="str">
        <f>_xlfn.CONCAT('Sample Select backend'!$M$4,ROW(AR3918))</f>
        <v>AK3918</v>
      </c>
      <c r="AS3918" t="str">
        <f t="shared" si="1372"/>
        <v>Vanuatu</v>
      </c>
      <c r="AT3918" s="9">
        <f t="shared" si="1373"/>
        <v>31</v>
      </c>
      <c r="AU3918">
        <f t="shared" si="1374"/>
        <v>0</v>
      </c>
      <c r="AV3918" s="9">
        <v>1</v>
      </c>
    </row>
    <row r="3919" spans="1:48" x14ac:dyDescent="0.35">
      <c r="A3919" s="24" t="s">
        <v>193</v>
      </c>
      <c r="B3919" s="24">
        <v>6</v>
      </c>
      <c r="C3919" s="24">
        <v>28</v>
      </c>
      <c r="D3919" s="24" t="s">
        <v>4588</v>
      </c>
      <c r="E3919" s="24"/>
      <c r="O3919" t="s">
        <v>2805</v>
      </c>
      <c r="P3919" t="s">
        <v>2809</v>
      </c>
      <c r="Q3919" t="s">
        <v>2815</v>
      </c>
      <c r="R3919">
        <v>0</v>
      </c>
      <c r="S3919">
        <v>-10</v>
      </c>
      <c r="T3919" t="s">
        <v>202</v>
      </c>
      <c r="U3919" t="s">
        <v>202</v>
      </c>
      <c r="V3919">
        <v>-1</v>
      </c>
      <c r="W3919">
        <v>-1</v>
      </c>
      <c r="X3919">
        <v>-1</v>
      </c>
      <c r="Y3919">
        <v>-1</v>
      </c>
      <c r="Z3919">
        <v>-1</v>
      </c>
      <c r="AA3919">
        <v>-1</v>
      </c>
      <c r="AB3919">
        <v>-1</v>
      </c>
      <c r="AC3919">
        <v>-1</v>
      </c>
      <c r="AD3919">
        <v>-1</v>
      </c>
      <c r="AE3919" s="4" t="s">
        <v>2828</v>
      </c>
      <c r="AF3919" s="9" t="s">
        <v>2829</v>
      </c>
      <c r="AG3919">
        <v>1</v>
      </c>
      <c r="AH3919">
        <v>0</v>
      </c>
      <c r="AI3919">
        <v>0</v>
      </c>
      <c r="AJ3919">
        <v>1</v>
      </c>
      <c r="AK3919" s="9" t="s">
        <v>2840</v>
      </c>
      <c r="AL3919">
        <f t="shared" si="1371"/>
        <v>0</v>
      </c>
      <c r="AM3919">
        <f>IF(AND(INDIRECT(AN3919)='Sample Select backend'!$C$2,INDIRECT(AO3919)=1,INDIRECT(AP3919)='Sample Select backend'!$F$2,INDIRECT(AQ3919)=1,INDIRECT(AR3919)='Sample Select backend'!$M$2),1,0)</f>
        <v>0</v>
      </c>
      <c r="AN3919" t="str">
        <f>_xlfn.CONCAT('Sample Select backend'!$C$4,ROW(AN3919))</f>
        <v>AE3919</v>
      </c>
      <c r="AO3919" s="9" t="str">
        <f>_xlfn.CONCAT('Sample Select backend'!$J$2,ROW(AO3919))</f>
        <v>AJ3919</v>
      </c>
      <c r="AP3919" t="str">
        <f>_xlfn.CONCAT('Sample Select backend'!$F$4,ROW(AP3919))</f>
        <v>AF3919</v>
      </c>
      <c r="AQ3919" t="str">
        <f>_xlfn.CONCAT('Sample Select backend'!$I$10,ROW(AQ3919))</f>
        <v>R3919</v>
      </c>
      <c r="AR3919" t="str">
        <f>_xlfn.CONCAT('Sample Select backend'!$M$4,ROW(AR3919))</f>
        <v>AK3919</v>
      </c>
      <c r="AS3919" t="str">
        <f t="shared" si="1372"/>
        <v>Vanuatu</v>
      </c>
      <c r="AT3919" s="9">
        <f t="shared" si="1373"/>
        <v>28</v>
      </c>
      <c r="AU3919">
        <f t="shared" si="1374"/>
        <v>0</v>
      </c>
      <c r="AV3919" s="9">
        <v>1</v>
      </c>
    </row>
    <row r="3920" spans="1:48" x14ac:dyDescent="0.35">
      <c r="A3920" t="s">
        <v>190</v>
      </c>
      <c r="B3920">
        <v>2</v>
      </c>
      <c r="C3920" t="s">
        <v>201</v>
      </c>
      <c r="D3920" t="s">
        <v>2508</v>
      </c>
      <c r="E3920">
        <v>2</v>
      </c>
      <c r="F3920">
        <v>2</v>
      </c>
      <c r="G3920">
        <v>2</v>
      </c>
      <c r="H3920">
        <v>-1</v>
      </c>
      <c r="I3920">
        <v>2</v>
      </c>
      <c r="J3920">
        <v>2</v>
      </c>
      <c r="K3920">
        <v>-2</v>
      </c>
      <c r="L3920">
        <v>2</v>
      </c>
      <c r="M3920">
        <v>1</v>
      </c>
      <c r="N3920" t="s">
        <v>2789</v>
      </c>
      <c r="O3920" t="s">
        <v>2801</v>
      </c>
      <c r="P3920" t="s">
        <v>2810</v>
      </c>
      <c r="Q3920" t="s">
        <v>2816</v>
      </c>
      <c r="R3920">
        <v>0</v>
      </c>
      <c r="S3920" t="s">
        <v>202</v>
      </c>
      <c r="T3920" t="s">
        <v>202</v>
      </c>
      <c r="U3920" t="s">
        <v>202</v>
      </c>
      <c r="V3920">
        <f t="shared" ref="V3920:AD3926" si="1376">IF(E3920&gt;0,1,IF(E3920&lt;0,0,-1))</f>
        <v>1</v>
      </c>
      <c r="W3920">
        <f t="shared" si="1376"/>
        <v>1</v>
      </c>
      <c r="X3920">
        <f t="shared" si="1376"/>
        <v>1</v>
      </c>
      <c r="Y3920">
        <f t="shared" si="1376"/>
        <v>0</v>
      </c>
      <c r="Z3920">
        <f t="shared" si="1376"/>
        <v>1</v>
      </c>
      <c r="AA3920">
        <f t="shared" si="1376"/>
        <v>1</v>
      </c>
      <c r="AB3920">
        <f t="shared" si="1376"/>
        <v>0</v>
      </c>
      <c r="AC3920">
        <f t="shared" si="1376"/>
        <v>1</v>
      </c>
      <c r="AD3920">
        <f t="shared" si="1376"/>
        <v>1</v>
      </c>
      <c r="AE3920" s="4" t="s">
        <v>2828</v>
      </c>
      <c r="AF3920" s="9" t="s">
        <v>2829</v>
      </c>
      <c r="AG3920">
        <v>0</v>
      </c>
      <c r="AH3920">
        <v>1</v>
      </c>
      <c r="AI3920">
        <v>0</v>
      </c>
      <c r="AJ3920">
        <v>1</v>
      </c>
      <c r="AK3920" s="9" t="s">
        <v>2840</v>
      </c>
      <c r="AL3920">
        <f t="shared" si="1371"/>
        <v>0</v>
      </c>
      <c r="AM3920">
        <f>IF(AND(INDIRECT(AN3920)='Sample Select backend'!$C$2,INDIRECT(AO3920)=1,INDIRECT(AP3920)='Sample Select backend'!$F$2,INDIRECT(AQ3920)=1,INDIRECT(AR3920)='Sample Select backend'!$M$2),1,0)</f>
        <v>0</v>
      </c>
      <c r="AN3920" t="str">
        <f>_xlfn.CONCAT('Sample Select backend'!$C$4,ROW(AN3920))</f>
        <v>AE3920</v>
      </c>
      <c r="AO3920" s="9" t="str">
        <f>_xlfn.CONCAT('Sample Select backend'!$J$2,ROW(AO3920))</f>
        <v>AJ3920</v>
      </c>
      <c r="AP3920" t="str">
        <f>_xlfn.CONCAT('Sample Select backend'!$F$4,ROW(AP3920))</f>
        <v>AF3920</v>
      </c>
      <c r="AQ3920" t="str">
        <f>_xlfn.CONCAT('Sample Select backend'!$I$10,ROW(AQ3920))</f>
        <v>R3920</v>
      </c>
      <c r="AR3920" t="str">
        <f>_xlfn.CONCAT('Sample Select backend'!$M$4,ROW(AR3920))</f>
        <v>AK3920</v>
      </c>
      <c r="AS3920" t="str">
        <f t="shared" si="1372"/>
        <v>Venezuela</v>
      </c>
      <c r="AT3920" s="9" t="str">
        <f t="shared" si="1373"/>
        <v>Other</v>
      </c>
      <c r="AU3920">
        <f t="shared" si="1374"/>
        <v>1</v>
      </c>
      <c r="AV3920" s="9">
        <v>1</v>
      </c>
    </row>
    <row r="3921" spans="1:48" x14ac:dyDescent="0.35">
      <c r="A3921" t="s">
        <v>190</v>
      </c>
      <c r="B3921">
        <v>2</v>
      </c>
      <c r="C3921" t="s">
        <v>206</v>
      </c>
      <c r="D3921" t="s">
        <v>2514</v>
      </c>
      <c r="E3921">
        <v>2</v>
      </c>
      <c r="F3921">
        <v>2</v>
      </c>
      <c r="G3921">
        <v>-2</v>
      </c>
      <c r="H3921">
        <v>-1</v>
      </c>
      <c r="I3921">
        <v>-2</v>
      </c>
      <c r="J3921">
        <v>2</v>
      </c>
      <c r="K3921">
        <v>2</v>
      </c>
      <c r="L3921">
        <v>-2</v>
      </c>
      <c r="M3921">
        <v>1</v>
      </c>
      <c r="N3921" t="s">
        <v>2789</v>
      </c>
      <c r="O3921" t="s">
        <v>2801</v>
      </c>
      <c r="P3921" t="s">
        <v>2810</v>
      </c>
      <c r="Q3921" t="s">
        <v>2816</v>
      </c>
      <c r="R3921">
        <v>0</v>
      </c>
      <c r="S3921" t="s">
        <v>202</v>
      </c>
      <c r="T3921" t="s">
        <v>202</v>
      </c>
      <c r="U3921" t="s">
        <v>202</v>
      </c>
      <c r="V3921">
        <f t="shared" si="1376"/>
        <v>1</v>
      </c>
      <c r="W3921">
        <f t="shared" si="1376"/>
        <v>1</v>
      </c>
      <c r="X3921">
        <f t="shared" si="1376"/>
        <v>0</v>
      </c>
      <c r="Y3921">
        <f t="shared" si="1376"/>
        <v>0</v>
      </c>
      <c r="Z3921">
        <f t="shared" si="1376"/>
        <v>0</v>
      </c>
      <c r="AA3921">
        <f t="shared" si="1376"/>
        <v>1</v>
      </c>
      <c r="AB3921">
        <f t="shared" si="1376"/>
        <v>1</v>
      </c>
      <c r="AC3921">
        <f t="shared" si="1376"/>
        <v>0</v>
      </c>
      <c r="AD3921">
        <f t="shared" si="1376"/>
        <v>1</v>
      </c>
      <c r="AE3921" s="4" t="s">
        <v>2828</v>
      </c>
      <c r="AF3921" s="9" t="s">
        <v>2829</v>
      </c>
      <c r="AG3921">
        <v>0</v>
      </c>
      <c r="AH3921">
        <v>1</v>
      </c>
      <c r="AI3921">
        <v>0</v>
      </c>
      <c r="AJ3921">
        <v>1</v>
      </c>
      <c r="AK3921" s="9" t="s">
        <v>2840</v>
      </c>
      <c r="AL3921">
        <f t="shared" si="1371"/>
        <v>0</v>
      </c>
      <c r="AM3921">
        <f>IF(AND(INDIRECT(AN3921)='Sample Select backend'!$C$2,INDIRECT(AO3921)=1,INDIRECT(AP3921)='Sample Select backend'!$F$2,INDIRECT(AQ3921)=1,INDIRECT(AR3921)='Sample Select backend'!$M$2),1,0)</f>
        <v>0</v>
      </c>
      <c r="AN3921" t="str">
        <f>_xlfn.CONCAT('Sample Select backend'!$C$4,ROW(AN3921))</f>
        <v>AE3921</v>
      </c>
      <c r="AO3921" s="9" t="str">
        <f>_xlfn.CONCAT('Sample Select backend'!$J$2,ROW(AO3921))</f>
        <v>AJ3921</v>
      </c>
      <c r="AP3921" t="str">
        <f>_xlfn.CONCAT('Sample Select backend'!$F$4,ROW(AP3921))</f>
        <v>AF3921</v>
      </c>
      <c r="AQ3921" t="str">
        <f>_xlfn.CONCAT('Sample Select backend'!$I$10,ROW(AQ3921))</f>
        <v>R3921</v>
      </c>
      <c r="AR3921" t="str">
        <f>_xlfn.CONCAT('Sample Select backend'!$M$4,ROW(AR3921))</f>
        <v>AK3921</v>
      </c>
      <c r="AS3921" t="str">
        <f t="shared" si="1372"/>
        <v>Venezuela</v>
      </c>
      <c r="AT3921" s="9" t="str">
        <f t="shared" si="1373"/>
        <v>Tax exemption/waiver/suspension</v>
      </c>
      <c r="AU3921">
        <f t="shared" si="1374"/>
        <v>0</v>
      </c>
      <c r="AV3921" s="9">
        <v>1</v>
      </c>
    </row>
    <row r="3922" spans="1:48" x14ac:dyDescent="0.35">
      <c r="A3922" t="s">
        <v>190</v>
      </c>
      <c r="B3922">
        <v>6</v>
      </c>
      <c r="C3922" t="s">
        <v>201</v>
      </c>
      <c r="D3922" t="s">
        <v>2509</v>
      </c>
      <c r="E3922">
        <v>1</v>
      </c>
      <c r="F3922">
        <v>2</v>
      </c>
      <c r="G3922">
        <v>-2</v>
      </c>
      <c r="H3922">
        <v>-1</v>
      </c>
      <c r="I3922">
        <v>-2</v>
      </c>
      <c r="J3922">
        <v>2</v>
      </c>
      <c r="K3922">
        <v>2</v>
      </c>
      <c r="L3922">
        <v>-2</v>
      </c>
      <c r="M3922">
        <v>1</v>
      </c>
      <c r="N3922" t="s">
        <v>2789</v>
      </c>
      <c r="O3922" t="s">
        <v>2801</v>
      </c>
      <c r="P3922" t="s">
        <v>2810</v>
      </c>
      <c r="Q3922" t="s">
        <v>2816</v>
      </c>
      <c r="R3922">
        <v>0</v>
      </c>
      <c r="S3922" t="s">
        <v>202</v>
      </c>
      <c r="T3922" t="s">
        <v>202</v>
      </c>
      <c r="U3922" t="s">
        <v>202</v>
      </c>
      <c r="V3922">
        <f t="shared" si="1376"/>
        <v>1</v>
      </c>
      <c r="W3922">
        <f t="shared" si="1376"/>
        <v>1</v>
      </c>
      <c r="X3922">
        <f t="shared" si="1376"/>
        <v>0</v>
      </c>
      <c r="Y3922">
        <f t="shared" si="1376"/>
        <v>0</v>
      </c>
      <c r="Z3922">
        <f t="shared" si="1376"/>
        <v>0</v>
      </c>
      <c r="AA3922">
        <f t="shared" si="1376"/>
        <v>1</v>
      </c>
      <c r="AB3922">
        <f t="shared" si="1376"/>
        <v>1</v>
      </c>
      <c r="AC3922">
        <f t="shared" si="1376"/>
        <v>0</v>
      </c>
      <c r="AD3922">
        <f t="shared" si="1376"/>
        <v>1</v>
      </c>
      <c r="AE3922" s="4" t="s">
        <v>2828</v>
      </c>
      <c r="AF3922" s="9" t="s">
        <v>2829</v>
      </c>
      <c r="AG3922">
        <v>0</v>
      </c>
      <c r="AH3922">
        <v>1</v>
      </c>
      <c r="AI3922">
        <v>0</v>
      </c>
      <c r="AJ3922">
        <v>1</v>
      </c>
      <c r="AK3922" s="9" t="s">
        <v>2840</v>
      </c>
      <c r="AL3922">
        <f t="shared" si="1371"/>
        <v>0</v>
      </c>
      <c r="AM3922">
        <f>IF(AND(INDIRECT(AN3922)='Sample Select backend'!$C$2,INDIRECT(AO3922)=1,INDIRECT(AP3922)='Sample Select backend'!$F$2,INDIRECT(AQ3922)=1,INDIRECT(AR3922)='Sample Select backend'!$M$2),1,0)</f>
        <v>0</v>
      </c>
      <c r="AN3922" t="str">
        <f>_xlfn.CONCAT('Sample Select backend'!$C$4,ROW(AN3922))</f>
        <v>AE3922</v>
      </c>
      <c r="AO3922" s="9" t="str">
        <f>_xlfn.CONCAT('Sample Select backend'!$J$2,ROW(AO3922))</f>
        <v>AJ3922</v>
      </c>
      <c r="AP3922" t="str">
        <f>_xlfn.CONCAT('Sample Select backend'!$F$4,ROW(AP3922))</f>
        <v>AF3922</v>
      </c>
      <c r="AQ3922" t="str">
        <f>_xlfn.CONCAT('Sample Select backend'!$I$10,ROW(AQ3922))</f>
        <v>R3922</v>
      </c>
      <c r="AR3922" t="str">
        <f>_xlfn.CONCAT('Sample Select backend'!$M$4,ROW(AR3922))</f>
        <v>AK3922</v>
      </c>
      <c r="AS3922" t="str">
        <f t="shared" si="1372"/>
        <v>Venezuela</v>
      </c>
      <c r="AT3922" s="9" t="str">
        <f t="shared" si="1373"/>
        <v>Other</v>
      </c>
      <c r="AU3922">
        <f t="shared" si="1374"/>
        <v>0</v>
      </c>
      <c r="AV3922" s="9">
        <v>1</v>
      </c>
    </row>
    <row r="3923" spans="1:48" x14ac:dyDescent="0.35">
      <c r="A3923" t="s">
        <v>190</v>
      </c>
      <c r="B3923">
        <v>9</v>
      </c>
      <c r="C3923">
        <v>34</v>
      </c>
      <c r="D3923" t="s">
        <v>2512</v>
      </c>
      <c r="E3923">
        <v>1</v>
      </c>
      <c r="F3923">
        <v>1</v>
      </c>
      <c r="G3923">
        <v>2</v>
      </c>
      <c r="H3923">
        <v>-1</v>
      </c>
      <c r="I3923">
        <v>2</v>
      </c>
      <c r="J3923">
        <v>2</v>
      </c>
      <c r="K3923">
        <v>2</v>
      </c>
      <c r="L3923">
        <v>2</v>
      </c>
      <c r="M3923">
        <v>1</v>
      </c>
      <c r="N3923" t="s">
        <v>2789</v>
      </c>
      <c r="O3923" t="s">
        <v>2801</v>
      </c>
      <c r="P3923" t="s">
        <v>2810</v>
      </c>
      <c r="Q3923" t="s">
        <v>2816</v>
      </c>
      <c r="R3923">
        <v>0</v>
      </c>
      <c r="S3923" t="s">
        <v>202</v>
      </c>
      <c r="T3923" t="s">
        <v>202</v>
      </c>
      <c r="U3923" t="s">
        <v>202</v>
      </c>
      <c r="V3923">
        <f t="shared" si="1376"/>
        <v>1</v>
      </c>
      <c r="W3923">
        <f t="shared" si="1376"/>
        <v>1</v>
      </c>
      <c r="X3923">
        <f t="shared" si="1376"/>
        <v>1</v>
      </c>
      <c r="Y3923">
        <f t="shared" si="1376"/>
        <v>0</v>
      </c>
      <c r="Z3923">
        <f t="shared" si="1376"/>
        <v>1</v>
      </c>
      <c r="AA3923">
        <f t="shared" si="1376"/>
        <v>1</v>
      </c>
      <c r="AB3923">
        <f t="shared" si="1376"/>
        <v>1</v>
      </c>
      <c r="AC3923">
        <f t="shared" si="1376"/>
        <v>1</v>
      </c>
      <c r="AD3923">
        <f t="shared" si="1376"/>
        <v>1</v>
      </c>
      <c r="AE3923" s="4" t="s">
        <v>2828</v>
      </c>
      <c r="AF3923" s="9" t="s">
        <v>2829</v>
      </c>
      <c r="AG3923">
        <v>0</v>
      </c>
      <c r="AH3923">
        <v>1</v>
      </c>
      <c r="AI3923">
        <v>0</v>
      </c>
      <c r="AJ3923">
        <v>1</v>
      </c>
      <c r="AK3923" s="9" t="s">
        <v>2840</v>
      </c>
      <c r="AL3923">
        <f t="shared" si="1371"/>
        <v>0</v>
      </c>
      <c r="AM3923">
        <f>IF(AND(INDIRECT(AN3923)='Sample Select backend'!$C$2,INDIRECT(AO3923)=1,INDIRECT(AP3923)='Sample Select backend'!$F$2,INDIRECT(AQ3923)=1,INDIRECT(AR3923)='Sample Select backend'!$M$2),1,0)</f>
        <v>0</v>
      </c>
      <c r="AN3923" t="str">
        <f>_xlfn.CONCAT('Sample Select backend'!$C$4,ROW(AN3923))</f>
        <v>AE3923</v>
      </c>
      <c r="AO3923" s="9" t="str">
        <f>_xlfn.CONCAT('Sample Select backend'!$J$2,ROW(AO3923))</f>
        <v>AJ3923</v>
      </c>
      <c r="AP3923" t="str">
        <f>_xlfn.CONCAT('Sample Select backend'!$F$4,ROW(AP3923))</f>
        <v>AF3923</v>
      </c>
      <c r="AQ3923" t="str">
        <f>_xlfn.CONCAT('Sample Select backend'!$I$10,ROW(AQ3923))</f>
        <v>R3923</v>
      </c>
      <c r="AR3923" t="str">
        <f>_xlfn.CONCAT('Sample Select backend'!$M$4,ROW(AR3923))</f>
        <v>AK3923</v>
      </c>
      <c r="AS3923" t="str">
        <f t="shared" si="1372"/>
        <v>Venezuela</v>
      </c>
      <c r="AT3923" s="9">
        <f t="shared" si="1373"/>
        <v>34</v>
      </c>
      <c r="AU3923">
        <f t="shared" si="1374"/>
        <v>0</v>
      </c>
      <c r="AV3923" s="9">
        <v>1</v>
      </c>
    </row>
    <row r="3924" spans="1:48" x14ac:dyDescent="0.35">
      <c r="A3924" t="s">
        <v>190</v>
      </c>
      <c r="B3924">
        <v>6</v>
      </c>
      <c r="C3924">
        <v>25</v>
      </c>
      <c r="D3924" t="s">
        <v>2511</v>
      </c>
      <c r="E3924">
        <v>2</v>
      </c>
      <c r="F3924">
        <v>1</v>
      </c>
      <c r="G3924">
        <v>2</v>
      </c>
      <c r="H3924">
        <v>-1</v>
      </c>
      <c r="I3924">
        <v>2</v>
      </c>
      <c r="J3924">
        <v>-2</v>
      </c>
      <c r="K3924">
        <v>1</v>
      </c>
      <c r="L3924">
        <v>2</v>
      </c>
      <c r="M3924">
        <v>1</v>
      </c>
      <c r="N3924" t="s">
        <v>2789</v>
      </c>
      <c r="O3924" t="s">
        <v>2801</v>
      </c>
      <c r="P3924" t="s">
        <v>2810</v>
      </c>
      <c r="Q3924" t="s">
        <v>2816</v>
      </c>
      <c r="R3924">
        <v>0</v>
      </c>
      <c r="S3924" t="s">
        <v>202</v>
      </c>
      <c r="T3924" t="s">
        <v>202</v>
      </c>
      <c r="U3924" t="s">
        <v>202</v>
      </c>
      <c r="V3924">
        <f t="shared" si="1376"/>
        <v>1</v>
      </c>
      <c r="W3924">
        <f t="shared" si="1376"/>
        <v>1</v>
      </c>
      <c r="X3924">
        <f t="shared" si="1376"/>
        <v>1</v>
      </c>
      <c r="Y3924">
        <f t="shared" si="1376"/>
        <v>0</v>
      </c>
      <c r="Z3924">
        <f t="shared" si="1376"/>
        <v>1</v>
      </c>
      <c r="AA3924">
        <f t="shared" si="1376"/>
        <v>0</v>
      </c>
      <c r="AB3924">
        <f t="shared" si="1376"/>
        <v>1</v>
      </c>
      <c r="AC3924">
        <f t="shared" si="1376"/>
        <v>1</v>
      </c>
      <c r="AD3924">
        <f t="shared" si="1376"/>
        <v>1</v>
      </c>
      <c r="AE3924" s="4" t="s">
        <v>2828</v>
      </c>
      <c r="AF3924" s="9" t="s">
        <v>2829</v>
      </c>
      <c r="AG3924">
        <v>0</v>
      </c>
      <c r="AH3924">
        <v>1</v>
      </c>
      <c r="AI3924">
        <v>0</v>
      </c>
      <c r="AJ3924">
        <v>1</v>
      </c>
      <c r="AK3924" s="9" t="s">
        <v>2840</v>
      </c>
      <c r="AL3924">
        <f t="shared" si="1371"/>
        <v>0</v>
      </c>
      <c r="AM3924">
        <f>IF(AND(INDIRECT(AN3924)='Sample Select backend'!$C$2,INDIRECT(AO3924)=1,INDIRECT(AP3924)='Sample Select backend'!$F$2,INDIRECT(AQ3924)=1,INDIRECT(AR3924)='Sample Select backend'!$M$2),1,0)</f>
        <v>0</v>
      </c>
      <c r="AN3924" t="str">
        <f>_xlfn.CONCAT('Sample Select backend'!$C$4,ROW(AN3924))</f>
        <v>AE3924</v>
      </c>
      <c r="AO3924" s="9" t="str">
        <f>_xlfn.CONCAT('Sample Select backend'!$J$2,ROW(AO3924))</f>
        <v>AJ3924</v>
      </c>
      <c r="AP3924" t="str">
        <f>_xlfn.CONCAT('Sample Select backend'!$F$4,ROW(AP3924))</f>
        <v>AF3924</v>
      </c>
      <c r="AQ3924" t="str">
        <f>_xlfn.CONCAT('Sample Select backend'!$I$10,ROW(AQ3924))</f>
        <v>R3924</v>
      </c>
      <c r="AR3924" t="str">
        <f>_xlfn.CONCAT('Sample Select backend'!$M$4,ROW(AR3924))</f>
        <v>AK3924</v>
      </c>
      <c r="AS3924" t="str">
        <f t="shared" si="1372"/>
        <v>Venezuela</v>
      </c>
      <c r="AT3924" s="9">
        <f t="shared" si="1373"/>
        <v>25</v>
      </c>
      <c r="AU3924">
        <f t="shared" si="1374"/>
        <v>0</v>
      </c>
      <c r="AV3924" s="9">
        <v>1</v>
      </c>
    </row>
    <row r="3925" spans="1:48" x14ac:dyDescent="0.35">
      <c r="A3925" t="s">
        <v>190</v>
      </c>
      <c r="B3925">
        <v>6</v>
      </c>
      <c r="C3925">
        <v>28</v>
      </c>
      <c r="D3925" t="s">
        <v>2510</v>
      </c>
      <c r="E3925">
        <v>2</v>
      </c>
      <c r="F3925">
        <v>1</v>
      </c>
      <c r="G3925">
        <v>2</v>
      </c>
      <c r="H3925">
        <v>-1</v>
      </c>
      <c r="I3925">
        <v>2</v>
      </c>
      <c r="J3925">
        <v>-2</v>
      </c>
      <c r="K3925">
        <v>2</v>
      </c>
      <c r="L3925">
        <v>2</v>
      </c>
      <c r="M3925">
        <v>-2</v>
      </c>
      <c r="N3925" t="s">
        <v>2789</v>
      </c>
      <c r="O3925" t="s">
        <v>2801</v>
      </c>
      <c r="P3925" t="s">
        <v>2810</v>
      </c>
      <c r="Q3925" t="s">
        <v>2816</v>
      </c>
      <c r="R3925">
        <v>0</v>
      </c>
      <c r="S3925" t="s">
        <v>202</v>
      </c>
      <c r="T3925" t="s">
        <v>202</v>
      </c>
      <c r="U3925" t="s">
        <v>202</v>
      </c>
      <c r="V3925">
        <f t="shared" si="1376"/>
        <v>1</v>
      </c>
      <c r="W3925">
        <f t="shared" si="1376"/>
        <v>1</v>
      </c>
      <c r="X3925">
        <f t="shared" si="1376"/>
        <v>1</v>
      </c>
      <c r="Y3925">
        <f t="shared" si="1376"/>
        <v>0</v>
      </c>
      <c r="Z3925">
        <f t="shared" si="1376"/>
        <v>1</v>
      </c>
      <c r="AA3925">
        <f t="shared" si="1376"/>
        <v>0</v>
      </c>
      <c r="AB3925">
        <f t="shared" si="1376"/>
        <v>1</v>
      </c>
      <c r="AC3925">
        <f t="shared" si="1376"/>
        <v>1</v>
      </c>
      <c r="AD3925">
        <f t="shared" si="1376"/>
        <v>0</v>
      </c>
      <c r="AE3925" s="4" t="s">
        <v>2828</v>
      </c>
      <c r="AF3925" s="9" t="s">
        <v>2829</v>
      </c>
      <c r="AG3925">
        <v>0</v>
      </c>
      <c r="AH3925">
        <v>1</v>
      </c>
      <c r="AI3925">
        <v>0</v>
      </c>
      <c r="AJ3925">
        <v>1</v>
      </c>
      <c r="AK3925" s="9" t="s">
        <v>2840</v>
      </c>
      <c r="AL3925">
        <f t="shared" si="1371"/>
        <v>0</v>
      </c>
      <c r="AM3925">
        <f>IF(AND(INDIRECT(AN3925)='Sample Select backend'!$C$2,INDIRECT(AO3925)=1,INDIRECT(AP3925)='Sample Select backend'!$F$2,INDIRECT(AQ3925)=1,INDIRECT(AR3925)='Sample Select backend'!$M$2),1,0)</f>
        <v>0</v>
      </c>
      <c r="AN3925" t="str">
        <f>_xlfn.CONCAT('Sample Select backend'!$C$4,ROW(AN3925))</f>
        <v>AE3925</v>
      </c>
      <c r="AO3925" s="9" t="str">
        <f>_xlfn.CONCAT('Sample Select backend'!$J$2,ROW(AO3925))</f>
        <v>AJ3925</v>
      </c>
      <c r="AP3925" t="str">
        <f>_xlfn.CONCAT('Sample Select backend'!$F$4,ROW(AP3925))</f>
        <v>AF3925</v>
      </c>
      <c r="AQ3925" t="str">
        <f>_xlfn.CONCAT('Sample Select backend'!$I$10,ROW(AQ3925))</f>
        <v>R3925</v>
      </c>
      <c r="AR3925" t="str">
        <f>_xlfn.CONCAT('Sample Select backend'!$M$4,ROW(AR3925))</f>
        <v>AK3925</v>
      </c>
      <c r="AS3925" t="str">
        <f t="shared" si="1372"/>
        <v>Venezuela</v>
      </c>
      <c r="AT3925" s="9">
        <f t="shared" si="1373"/>
        <v>28</v>
      </c>
      <c r="AU3925">
        <f t="shared" si="1374"/>
        <v>0</v>
      </c>
      <c r="AV3925" s="9">
        <v>0</v>
      </c>
    </row>
    <row r="3926" spans="1:48" x14ac:dyDescent="0.35">
      <c r="A3926" t="s">
        <v>190</v>
      </c>
      <c r="B3926">
        <v>3</v>
      </c>
      <c r="C3926" t="s">
        <v>206</v>
      </c>
      <c r="D3926" t="s">
        <v>2513</v>
      </c>
      <c r="E3926">
        <v>2</v>
      </c>
      <c r="F3926">
        <v>2</v>
      </c>
      <c r="G3926">
        <v>-2</v>
      </c>
      <c r="H3926">
        <v>-1</v>
      </c>
      <c r="I3926">
        <v>-2</v>
      </c>
      <c r="J3926">
        <v>2</v>
      </c>
      <c r="K3926">
        <v>-2</v>
      </c>
      <c r="M3926">
        <v>1</v>
      </c>
      <c r="N3926" t="s">
        <v>2789</v>
      </c>
      <c r="O3926" t="s">
        <v>2801</v>
      </c>
      <c r="P3926" t="s">
        <v>2810</v>
      </c>
      <c r="Q3926" t="s">
        <v>2816</v>
      </c>
      <c r="R3926">
        <v>0</v>
      </c>
      <c r="S3926" t="s">
        <v>202</v>
      </c>
      <c r="T3926" t="s">
        <v>202</v>
      </c>
      <c r="U3926" t="s">
        <v>202</v>
      </c>
      <c r="V3926">
        <f t="shared" si="1376"/>
        <v>1</v>
      </c>
      <c r="W3926">
        <f t="shared" si="1376"/>
        <v>1</v>
      </c>
      <c r="X3926">
        <f t="shared" si="1376"/>
        <v>0</v>
      </c>
      <c r="Y3926">
        <f t="shared" si="1376"/>
        <v>0</v>
      </c>
      <c r="Z3926">
        <f t="shared" si="1376"/>
        <v>0</v>
      </c>
      <c r="AA3926">
        <f t="shared" si="1376"/>
        <v>1</v>
      </c>
      <c r="AB3926">
        <f t="shared" si="1376"/>
        <v>0</v>
      </c>
      <c r="AC3926">
        <f t="shared" si="1376"/>
        <v>-1</v>
      </c>
      <c r="AD3926">
        <f t="shared" si="1376"/>
        <v>1</v>
      </c>
      <c r="AE3926" s="4" t="s">
        <v>2828</v>
      </c>
      <c r="AF3926" s="9" t="s">
        <v>2829</v>
      </c>
      <c r="AG3926">
        <v>0</v>
      </c>
      <c r="AH3926">
        <v>1</v>
      </c>
      <c r="AI3926">
        <v>0</v>
      </c>
      <c r="AJ3926">
        <v>1</v>
      </c>
      <c r="AK3926" s="9" t="s">
        <v>2840</v>
      </c>
      <c r="AL3926">
        <f t="shared" si="1371"/>
        <v>0</v>
      </c>
      <c r="AM3926">
        <f>IF(AND(INDIRECT(AN3926)='Sample Select backend'!$C$2,INDIRECT(AO3926)=1,INDIRECT(AP3926)='Sample Select backend'!$F$2,INDIRECT(AQ3926)=1,INDIRECT(AR3926)='Sample Select backend'!$M$2),1,0)</f>
        <v>0</v>
      </c>
      <c r="AN3926" t="str">
        <f>_xlfn.CONCAT('Sample Select backend'!$C$4,ROW(AN3926))</f>
        <v>AE3926</v>
      </c>
      <c r="AO3926" s="9" t="str">
        <f>_xlfn.CONCAT('Sample Select backend'!$J$2,ROW(AO3926))</f>
        <v>AJ3926</v>
      </c>
      <c r="AP3926" t="str">
        <f>_xlfn.CONCAT('Sample Select backend'!$F$4,ROW(AP3926))</f>
        <v>AF3926</v>
      </c>
      <c r="AQ3926" t="str">
        <f>_xlfn.CONCAT('Sample Select backend'!$I$10,ROW(AQ3926))</f>
        <v>R3926</v>
      </c>
      <c r="AR3926" t="str">
        <f>_xlfn.CONCAT('Sample Select backend'!$M$4,ROW(AR3926))</f>
        <v>AK3926</v>
      </c>
      <c r="AS3926" t="str">
        <f t="shared" si="1372"/>
        <v>Venezuela</v>
      </c>
      <c r="AT3926" s="9" t="str">
        <f t="shared" si="1373"/>
        <v>Tax exemption/waiver/suspension</v>
      </c>
      <c r="AU3926">
        <f t="shared" si="1374"/>
        <v>0</v>
      </c>
      <c r="AV3926" s="9">
        <v>0</v>
      </c>
    </row>
    <row r="3927" spans="1:48" x14ac:dyDescent="0.35">
      <c r="A3927" s="24" t="s">
        <v>190</v>
      </c>
      <c r="B3927" s="24">
        <v>1</v>
      </c>
      <c r="C3927" s="24">
        <v>6</v>
      </c>
      <c r="D3927" s="24" t="s">
        <v>4589</v>
      </c>
      <c r="E3927" s="24"/>
      <c r="O3927" t="s">
        <v>2801</v>
      </c>
      <c r="P3927" t="s">
        <v>2810</v>
      </c>
      <c r="Q3927" t="s">
        <v>2816</v>
      </c>
      <c r="R3927">
        <v>0</v>
      </c>
      <c r="S3927" t="s">
        <v>202</v>
      </c>
      <c r="T3927" t="s">
        <v>202</v>
      </c>
      <c r="U3927" t="s">
        <v>202</v>
      </c>
      <c r="V3927">
        <v>-1</v>
      </c>
      <c r="W3927">
        <v>-1</v>
      </c>
      <c r="X3927">
        <v>-1</v>
      </c>
      <c r="Y3927">
        <v>-1</v>
      </c>
      <c r="Z3927">
        <v>-1</v>
      </c>
      <c r="AA3927">
        <v>-1</v>
      </c>
      <c r="AB3927">
        <v>-1</v>
      </c>
      <c r="AC3927">
        <v>-1</v>
      </c>
      <c r="AD3927">
        <v>-1</v>
      </c>
      <c r="AE3927" s="4" t="s">
        <v>2828</v>
      </c>
      <c r="AF3927" s="9" t="s">
        <v>2829</v>
      </c>
      <c r="AG3927">
        <v>0</v>
      </c>
      <c r="AH3927">
        <v>1</v>
      </c>
      <c r="AI3927">
        <v>0</v>
      </c>
      <c r="AJ3927">
        <v>1</v>
      </c>
      <c r="AK3927" s="9" t="s">
        <v>2840</v>
      </c>
      <c r="AL3927">
        <f t="shared" si="1371"/>
        <v>0</v>
      </c>
      <c r="AM3927">
        <f>IF(AND(INDIRECT(AN3927)='Sample Select backend'!$C$2,INDIRECT(AO3927)=1,INDIRECT(AP3927)='Sample Select backend'!$F$2,INDIRECT(AQ3927)=1,INDIRECT(AR3927)='Sample Select backend'!$M$2),1,0)</f>
        <v>0</v>
      </c>
      <c r="AN3927" t="str">
        <f>_xlfn.CONCAT('Sample Select backend'!$C$4,ROW(AN3927))</f>
        <v>AE3927</v>
      </c>
      <c r="AO3927" s="9" t="str">
        <f>_xlfn.CONCAT('Sample Select backend'!$J$2,ROW(AO3927))</f>
        <v>AJ3927</v>
      </c>
      <c r="AP3927" t="str">
        <f>_xlfn.CONCAT('Sample Select backend'!$F$4,ROW(AP3927))</f>
        <v>AF3927</v>
      </c>
      <c r="AQ3927" t="str">
        <f>_xlfn.CONCAT('Sample Select backend'!$I$10,ROW(AQ3927))</f>
        <v>R3927</v>
      </c>
      <c r="AR3927" t="str">
        <f>_xlfn.CONCAT('Sample Select backend'!$M$4,ROW(AR3927))</f>
        <v>AK3927</v>
      </c>
      <c r="AS3927" t="str">
        <f t="shared" si="1372"/>
        <v>Venezuela</v>
      </c>
      <c r="AT3927" s="9">
        <f t="shared" si="1373"/>
        <v>6</v>
      </c>
      <c r="AU3927">
        <f t="shared" si="1374"/>
        <v>0</v>
      </c>
      <c r="AV3927" s="9">
        <v>1</v>
      </c>
    </row>
    <row r="3928" spans="1:48" x14ac:dyDescent="0.35">
      <c r="A3928" s="24" t="s">
        <v>190</v>
      </c>
      <c r="B3928" s="24">
        <v>2</v>
      </c>
      <c r="C3928" s="24">
        <v>14</v>
      </c>
      <c r="D3928" s="24" t="s">
        <v>4590</v>
      </c>
      <c r="E3928" s="24"/>
      <c r="O3928" t="s">
        <v>2801</v>
      </c>
      <c r="P3928" t="s">
        <v>2810</v>
      </c>
      <c r="Q3928" t="s">
        <v>2816</v>
      </c>
      <c r="R3928">
        <v>0</v>
      </c>
      <c r="S3928" t="s">
        <v>202</v>
      </c>
      <c r="T3928" t="s">
        <v>202</v>
      </c>
      <c r="U3928" t="s">
        <v>202</v>
      </c>
      <c r="V3928">
        <v>-1</v>
      </c>
      <c r="W3928">
        <v>-1</v>
      </c>
      <c r="X3928">
        <v>-1</v>
      </c>
      <c r="Y3928">
        <v>-1</v>
      </c>
      <c r="Z3928">
        <v>-1</v>
      </c>
      <c r="AA3928">
        <v>-1</v>
      </c>
      <c r="AB3928">
        <v>-1</v>
      </c>
      <c r="AC3928">
        <v>-1</v>
      </c>
      <c r="AD3928">
        <v>-1</v>
      </c>
      <c r="AE3928" s="4" t="s">
        <v>2828</v>
      </c>
      <c r="AF3928" s="9" t="s">
        <v>2829</v>
      </c>
      <c r="AG3928">
        <v>0</v>
      </c>
      <c r="AH3928">
        <v>1</v>
      </c>
      <c r="AI3928">
        <v>0</v>
      </c>
      <c r="AJ3928">
        <v>1</v>
      </c>
      <c r="AK3928" s="9" t="s">
        <v>2840</v>
      </c>
      <c r="AL3928">
        <f t="shared" si="1371"/>
        <v>0</v>
      </c>
      <c r="AM3928">
        <f>IF(AND(INDIRECT(AN3928)='Sample Select backend'!$C$2,INDIRECT(AO3928)=1,INDIRECT(AP3928)='Sample Select backend'!$F$2,INDIRECT(AQ3928)=1,INDIRECT(AR3928)='Sample Select backend'!$M$2),1,0)</f>
        <v>0</v>
      </c>
      <c r="AN3928" t="str">
        <f>_xlfn.CONCAT('Sample Select backend'!$C$4,ROW(AN3928))</f>
        <v>AE3928</v>
      </c>
      <c r="AO3928" s="9" t="str">
        <f>_xlfn.CONCAT('Sample Select backend'!$J$2,ROW(AO3928))</f>
        <v>AJ3928</v>
      </c>
      <c r="AP3928" t="str">
        <f>_xlfn.CONCAT('Sample Select backend'!$F$4,ROW(AP3928))</f>
        <v>AF3928</v>
      </c>
      <c r="AQ3928" t="str">
        <f>_xlfn.CONCAT('Sample Select backend'!$I$10,ROW(AQ3928))</f>
        <v>R3928</v>
      </c>
      <c r="AR3928" t="str">
        <f>_xlfn.CONCAT('Sample Select backend'!$M$4,ROW(AR3928))</f>
        <v>AK3928</v>
      </c>
      <c r="AS3928" t="str">
        <f t="shared" si="1372"/>
        <v>Venezuela</v>
      </c>
      <c r="AT3928" s="9">
        <f t="shared" si="1373"/>
        <v>14</v>
      </c>
      <c r="AU3928">
        <f t="shared" si="1374"/>
        <v>0</v>
      </c>
      <c r="AV3928" s="9">
        <v>1</v>
      </c>
    </row>
    <row r="3929" spans="1:48" x14ac:dyDescent="0.35">
      <c r="A3929" t="s">
        <v>192</v>
      </c>
      <c r="B3929">
        <v>2</v>
      </c>
      <c r="C3929">
        <v>14</v>
      </c>
      <c r="D3929" t="s">
        <v>2525</v>
      </c>
      <c r="E3929">
        <v>-2</v>
      </c>
      <c r="F3929">
        <v>2</v>
      </c>
      <c r="G3929">
        <v>2</v>
      </c>
      <c r="H3929">
        <v>2</v>
      </c>
      <c r="I3929">
        <v>2</v>
      </c>
      <c r="J3929">
        <v>2</v>
      </c>
      <c r="K3929">
        <v>1</v>
      </c>
      <c r="L3929">
        <v>2</v>
      </c>
      <c r="M3929">
        <v>1</v>
      </c>
      <c r="N3929" t="s">
        <v>2791</v>
      </c>
      <c r="O3929" t="s">
        <v>2805</v>
      </c>
      <c r="P3929" t="s">
        <v>2810</v>
      </c>
      <c r="Q3929" t="s">
        <v>2815</v>
      </c>
      <c r="R3929">
        <v>0</v>
      </c>
      <c r="S3929">
        <v>2.92</v>
      </c>
      <c r="T3929">
        <v>-2.64</v>
      </c>
      <c r="U3929">
        <v>56.92</v>
      </c>
      <c r="V3929">
        <f t="shared" ref="V3929:V3938" si="1377">IF(E3929&gt;0,1,IF(E3929&lt;0,0,-1))</f>
        <v>0</v>
      </c>
      <c r="W3929">
        <f t="shared" ref="W3929:W3938" si="1378">IF(F3929&gt;0,1,IF(F3929&lt;0,0,-1))</f>
        <v>1</v>
      </c>
      <c r="X3929">
        <f t="shared" ref="X3929:X3938" si="1379">IF(G3929&gt;0,1,IF(G3929&lt;0,0,-1))</f>
        <v>1</v>
      </c>
      <c r="Y3929">
        <f t="shared" ref="Y3929:Y3938" si="1380">IF(H3929&gt;0,1,IF(H3929&lt;0,0,-1))</f>
        <v>1</v>
      </c>
      <c r="Z3929">
        <f t="shared" ref="Z3929:Z3938" si="1381">IF(I3929&gt;0,1,IF(I3929&lt;0,0,-1))</f>
        <v>1</v>
      </c>
      <c r="AA3929">
        <f t="shared" ref="AA3929:AA3938" si="1382">IF(J3929&gt;0,1,IF(J3929&lt;0,0,-1))</f>
        <v>1</v>
      </c>
      <c r="AB3929">
        <f t="shared" ref="AB3929:AB3938" si="1383">IF(K3929&gt;0,1,IF(K3929&lt;0,0,-1))</f>
        <v>1</v>
      </c>
      <c r="AC3929">
        <f t="shared" ref="AC3929:AC3938" si="1384">IF(L3929&gt;0,1,IF(L3929&lt;0,0,-1))</f>
        <v>1</v>
      </c>
      <c r="AD3929">
        <f t="shared" ref="AD3929:AD3938" si="1385">IF(M3929&gt;0,1,IF(M3929&lt;0,0,-1))</f>
        <v>1</v>
      </c>
      <c r="AE3929" s="4" t="s">
        <v>2828</v>
      </c>
      <c r="AF3929" s="9" t="s">
        <v>2829</v>
      </c>
      <c r="AG3929">
        <v>0</v>
      </c>
      <c r="AH3929">
        <v>1</v>
      </c>
      <c r="AI3929">
        <v>0</v>
      </c>
      <c r="AJ3929">
        <v>1</v>
      </c>
      <c r="AK3929" s="9" t="s">
        <v>2840</v>
      </c>
      <c r="AL3929">
        <f t="shared" si="1371"/>
        <v>0</v>
      </c>
      <c r="AM3929">
        <f>IF(AND(INDIRECT(AN3929)='Sample Select backend'!$C$2,INDIRECT(AO3929)=1,INDIRECT(AP3929)='Sample Select backend'!$F$2,INDIRECT(AQ3929)=1,INDIRECT(AR3929)='Sample Select backend'!$M$2),1,0)</f>
        <v>0</v>
      </c>
      <c r="AN3929" t="str">
        <f>_xlfn.CONCAT('Sample Select backend'!$C$4,ROW(AN3929))</f>
        <v>AE3929</v>
      </c>
      <c r="AO3929" s="9" t="str">
        <f>_xlfn.CONCAT('Sample Select backend'!$J$2,ROW(AO3929))</f>
        <v>AJ3929</v>
      </c>
      <c r="AP3929" t="str">
        <f>_xlfn.CONCAT('Sample Select backend'!$F$4,ROW(AP3929))</f>
        <v>AF3929</v>
      </c>
      <c r="AQ3929" t="str">
        <f>_xlfn.CONCAT('Sample Select backend'!$I$10,ROW(AQ3929))</f>
        <v>R3929</v>
      </c>
      <c r="AR3929" t="str">
        <f>_xlfn.CONCAT('Sample Select backend'!$M$4,ROW(AR3929))</f>
        <v>AK3929</v>
      </c>
      <c r="AS3929" t="str">
        <f t="shared" si="1372"/>
        <v>Vietnam</v>
      </c>
      <c r="AT3929" s="9">
        <f t="shared" si="1373"/>
        <v>14</v>
      </c>
      <c r="AU3929">
        <f t="shared" si="1374"/>
        <v>1</v>
      </c>
      <c r="AV3929" s="9">
        <v>1</v>
      </c>
    </row>
    <row r="3930" spans="1:48" x14ac:dyDescent="0.35">
      <c r="A3930" t="s">
        <v>192</v>
      </c>
      <c r="B3930">
        <v>6</v>
      </c>
      <c r="C3930">
        <v>27</v>
      </c>
      <c r="D3930" t="s">
        <v>2526</v>
      </c>
      <c r="E3930">
        <v>1</v>
      </c>
      <c r="F3930">
        <v>1</v>
      </c>
      <c r="G3930">
        <v>-2</v>
      </c>
      <c r="H3930">
        <v>-1</v>
      </c>
      <c r="I3930">
        <v>-1</v>
      </c>
      <c r="J3930">
        <v>2</v>
      </c>
      <c r="K3930">
        <v>-1</v>
      </c>
      <c r="L3930">
        <v>-2</v>
      </c>
      <c r="M3930">
        <v>1</v>
      </c>
      <c r="N3930" t="s">
        <v>2791</v>
      </c>
      <c r="O3930" t="s">
        <v>2805</v>
      </c>
      <c r="P3930" t="s">
        <v>2810</v>
      </c>
      <c r="Q3930" t="s">
        <v>2815</v>
      </c>
      <c r="R3930">
        <v>0</v>
      </c>
      <c r="S3930">
        <v>2.92</v>
      </c>
      <c r="T3930">
        <v>-2.64</v>
      </c>
      <c r="U3930">
        <v>56.92</v>
      </c>
      <c r="V3930">
        <f t="shared" si="1377"/>
        <v>1</v>
      </c>
      <c r="W3930">
        <f t="shared" si="1378"/>
        <v>1</v>
      </c>
      <c r="X3930">
        <f t="shared" si="1379"/>
        <v>0</v>
      </c>
      <c r="Y3930">
        <f t="shared" si="1380"/>
        <v>0</v>
      </c>
      <c r="Z3930">
        <f t="shared" si="1381"/>
        <v>0</v>
      </c>
      <c r="AA3930">
        <f t="shared" si="1382"/>
        <v>1</v>
      </c>
      <c r="AB3930">
        <f t="shared" si="1383"/>
        <v>0</v>
      </c>
      <c r="AC3930">
        <f t="shared" si="1384"/>
        <v>0</v>
      </c>
      <c r="AD3930">
        <f t="shared" si="1385"/>
        <v>1</v>
      </c>
      <c r="AE3930" s="4" t="s">
        <v>2828</v>
      </c>
      <c r="AF3930" s="9" t="s">
        <v>2829</v>
      </c>
      <c r="AG3930">
        <v>0</v>
      </c>
      <c r="AH3930">
        <v>1</v>
      </c>
      <c r="AI3930">
        <v>0</v>
      </c>
      <c r="AJ3930">
        <v>1</v>
      </c>
      <c r="AK3930" s="9" t="s">
        <v>2840</v>
      </c>
      <c r="AL3930">
        <f t="shared" si="1371"/>
        <v>0</v>
      </c>
      <c r="AM3930">
        <f>IF(AND(INDIRECT(AN3930)='Sample Select backend'!$C$2,INDIRECT(AO3930)=1,INDIRECT(AP3930)='Sample Select backend'!$F$2,INDIRECT(AQ3930)=1,INDIRECT(AR3930)='Sample Select backend'!$M$2),1,0)</f>
        <v>0</v>
      </c>
      <c r="AN3930" t="str">
        <f>_xlfn.CONCAT('Sample Select backend'!$C$4,ROW(AN3930))</f>
        <v>AE3930</v>
      </c>
      <c r="AO3930" s="9" t="str">
        <f>_xlfn.CONCAT('Sample Select backend'!$J$2,ROW(AO3930))</f>
        <v>AJ3930</v>
      </c>
      <c r="AP3930" t="str">
        <f>_xlfn.CONCAT('Sample Select backend'!$F$4,ROW(AP3930))</f>
        <v>AF3930</v>
      </c>
      <c r="AQ3930" t="str">
        <f>_xlfn.CONCAT('Sample Select backend'!$I$10,ROW(AQ3930))</f>
        <v>R3930</v>
      </c>
      <c r="AR3930" t="str">
        <f>_xlfn.CONCAT('Sample Select backend'!$M$4,ROW(AR3930))</f>
        <v>AK3930</v>
      </c>
      <c r="AS3930" t="str">
        <f t="shared" si="1372"/>
        <v>Vietnam</v>
      </c>
      <c r="AT3930" s="9">
        <f t="shared" si="1373"/>
        <v>27</v>
      </c>
      <c r="AU3930">
        <f t="shared" si="1374"/>
        <v>0</v>
      </c>
      <c r="AV3930" s="9">
        <v>1</v>
      </c>
    </row>
    <row r="3931" spans="1:48" x14ac:dyDescent="0.35">
      <c r="A3931" t="s">
        <v>192</v>
      </c>
      <c r="B3931">
        <v>6</v>
      </c>
      <c r="C3931">
        <v>25</v>
      </c>
      <c r="D3931" t="s">
        <v>2521</v>
      </c>
      <c r="E3931">
        <v>1</v>
      </c>
      <c r="F3931">
        <v>2</v>
      </c>
      <c r="G3931">
        <v>-2</v>
      </c>
      <c r="H3931">
        <v>-1</v>
      </c>
      <c r="I3931">
        <v>2</v>
      </c>
      <c r="J3931">
        <v>2</v>
      </c>
      <c r="K3931">
        <v>1</v>
      </c>
      <c r="L3931">
        <v>2</v>
      </c>
      <c r="M3931">
        <v>1</v>
      </c>
      <c r="N3931" t="s">
        <v>2791</v>
      </c>
      <c r="O3931" t="s">
        <v>2805</v>
      </c>
      <c r="P3931" t="s">
        <v>2810</v>
      </c>
      <c r="Q3931" t="s">
        <v>2815</v>
      </c>
      <c r="R3931">
        <v>0</v>
      </c>
      <c r="S3931">
        <v>2.92</v>
      </c>
      <c r="T3931">
        <v>-2.64</v>
      </c>
      <c r="U3931">
        <v>56.92</v>
      </c>
      <c r="V3931">
        <f t="shared" si="1377"/>
        <v>1</v>
      </c>
      <c r="W3931">
        <f t="shared" si="1378"/>
        <v>1</v>
      </c>
      <c r="X3931">
        <f t="shared" si="1379"/>
        <v>0</v>
      </c>
      <c r="Y3931">
        <f t="shared" si="1380"/>
        <v>0</v>
      </c>
      <c r="Z3931">
        <f t="shared" si="1381"/>
        <v>1</v>
      </c>
      <c r="AA3931">
        <f t="shared" si="1382"/>
        <v>1</v>
      </c>
      <c r="AB3931">
        <f t="shared" si="1383"/>
        <v>1</v>
      </c>
      <c r="AC3931">
        <f t="shared" si="1384"/>
        <v>1</v>
      </c>
      <c r="AD3931">
        <f t="shared" si="1385"/>
        <v>1</v>
      </c>
      <c r="AE3931" s="4" t="s">
        <v>2828</v>
      </c>
      <c r="AF3931" s="9" t="s">
        <v>2829</v>
      </c>
      <c r="AG3931">
        <v>0</v>
      </c>
      <c r="AH3931">
        <v>1</v>
      </c>
      <c r="AI3931">
        <v>0</v>
      </c>
      <c r="AJ3931">
        <v>1</v>
      </c>
      <c r="AK3931" s="9" t="s">
        <v>2840</v>
      </c>
      <c r="AL3931">
        <f t="shared" si="1371"/>
        <v>0</v>
      </c>
      <c r="AM3931">
        <f>IF(AND(INDIRECT(AN3931)='Sample Select backend'!$C$2,INDIRECT(AO3931)=1,INDIRECT(AP3931)='Sample Select backend'!$F$2,INDIRECT(AQ3931)=1,INDIRECT(AR3931)='Sample Select backend'!$M$2),1,0)</f>
        <v>0</v>
      </c>
      <c r="AN3931" t="str">
        <f>_xlfn.CONCAT('Sample Select backend'!$C$4,ROW(AN3931))</f>
        <v>AE3931</v>
      </c>
      <c r="AO3931" s="9" t="str">
        <f>_xlfn.CONCAT('Sample Select backend'!$J$2,ROW(AO3931))</f>
        <v>AJ3931</v>
      </c>
      <c r="AP3931" t="str">
        <f>_xlfn.CONCAT('Sample Select backend'!$F$4,ROW(AP3931))</f>
        <v>AF3931</v>
      </c>
      <c r="AQ3931" t="str">
        <f>_xlfn.CONCAT('Sample Select backend'!$I$10,ROW(AQ3931))</f>
        <v>R3931</v>
      </c>
      <c r="AR3931" t="str">
        <f>_xlfn.CONCAT('Sample Select backend'!$M$4,ROW(AR3931))</f>
        <v>AK3931</v>
      </c>
      <c r="AS3931" t="str">
        <f t="shared" si="1372"/>
        <v>Vietnam</v>
      </c>
      <c r="AT3931" s="9">
        <f t="shared" si="1373"/>
        <v>25</v>
      </c>
      <c r="AU3931">
        <f t="shared" si="1374"/>
        <v>0</v>
      </c>
      <c r="AV3931" s="9">
        <v>1</v>
      </c>
    </row>
    <row r="3932" spans="1:48" x14ac:dyDescent="0.35">
      <c r="A3932" t="s">
        <v>192</v>
      </c>
      <c r="B3932">
        <v>9</v>
      </c>
      <c r="C3932">
        <v>34</v>
      </c>
      <c r="D3932" t="s">
        <v>2518</v>
      </c>
      <c r="E3932">
        <v>2</v>
      </c>
      <c r="F3932">
        <v>2</v>
      </c>
      <c r="G3932">
        <v>-2</v>
      </c>
      <c r="H3932">
        <v>-1</v>
      </c>
      <c r="I3932">
        <v>2</v>
      </c>
      <c r="J3932">
        <v>1</v>
      </c>
      <c r="K3932">
        <v>1</v>
      </c>
      <c r="L3932">
        <v>2</v>
      </c>
      <c r="M3932">
        <v>1</v>
      </c>
      <c r="N3932" t="s">
        <v>2791</v>
      </c>
      <c r="O3932" t="s">
        <v>2805</v>
      </c>
      <c r="P3932" t="s">
        <v>2810</v>
      </c>
      <c r="Q3932" t="s">
        <v>2815</v>
      </c>
      <c r="R3932">
        <v>0</v>
      </c>
      <c r="S3932">
        <v>2.92</v>
      </c>
      <c r="T3932">
        <v>-2.64</v>
      </c>
      <c r="U3932">
        <v>56.92</v>
      </c>
      <c r="V3932">
        <f t="shared" si="1377"/>
        <v>1</v>
      </c>
      <c r="W3932">
        <f t="shared" si="1378"/>
        <v>1</v>
      </c>
      <c r="X3932">
        <f t="shared" si="1379"/>
        <v>0</v>
      </c>
      <c r="Y3932">
        <f t="shared" si="1380"/>
        <v>0</v>
      </c>
      <c r="Z3932">
        <f t="shared" si="1381"/>
        <v>1</v>
      </c>
      <c r="AA3932">
        <f t="shared" si="1382"/>
        <v>1</v>
      </c>
      <c r="AB3932">
        <f t="shared" si="1383"/>
        <v>1</v>
      </c>
      <c r="AC3932">
        <f t="shared" si="1384"/>
        <v>1</v>
      </c>
      <c r="AD3932">
        <f t="shared" si="1385"/>
        <v>1</v>
      </c>
      <c r="AE3932" s="4" t="s">
        <v>2828</v>
      </c>
      <c r="AF3932" s="9" t="s">
        <v>2829</v>
      </c>
      <c r="AG3932">
        <v>0</v>
      </c>
      <c r="AH3932">
        <v>1</v>
      </c>
      <c r="AI3932">
        <v>0</v>
      </c>
      <c r="AJ3932">
        <v>1</v>
      </c>
      <c r="AK3932" s="9" t="s">
        <v>2840</v>
      </c>
      <c r="AL3932">
        <f t="shared" si="1371"/>
        <v>0</v>
      </c>
      <c r="AM3932">
        <f>IF(AND(INDIRECT(AN3932)='Sample Select backend'!$C$2,INDIRECT(AO3932)=1,INDIRECT(AP3932)='Sample Select backend'!$F$2,INDIRECT(AQ3932)=1,INDIRECT(AR3932)='Sample Select backend'!$M$2),1,0)</f>
        <v>0</v>
      </c>
      <c r="AN3932" t="str">
        <f>_xlfn.CONCAT('Sample Select backend'!$C$4,ROW(AN3932))</f>
        <v>AE3932</v>
      </c>
      <c r="AO3932" s="9" t="str">
        <f>_xlfn.CONCAT('Sample Select backend'!$J$2,ROW(AO3932))</f>
        <v>AJ3932</v>
      </c>
      <c r="AP3932" t="str">
        <f>_xlfn.CONCAT('Sample Select backend'!$F$4,ROW(AP3932))</f>
        <v>AF3932</v>
      </c>
      <c r="AQ3932" t="str">
        <f>_xlfn.CONCAT('Sample Select backend'!$I$10,ROW(AQ3932))</f>
        <v>R3932</v>
      </c>
      <c r="AR3932" t="str">
        <f>_xlfn.CONCAT('Sample Select backend'!$M$4,ROW(AR3932))</f>
        <v>AK3932</v>
      </c>
      <c r="AS3932" t="str">
        <f t="shared" si="1372"/>
        <v>Vietnam</v>
      </c>
      <c r="AT3932" s="9">
        <f t="shared" si="1373"/>
        <v>34</v>
      </c>
      <c r="AU3932">
        <f t="shared" si="1374"/>
        <v>0</v>
      </c>
      <c r="AV3932" s="9">
        <v>1</v>
      </c>
    </row>
    <row r="3933" spans="1:48" x14ac:dyDescent="0.35">
      <c r="A3933" t="s">
        <v>192</v>
      </c>
      <c r="B3933">
        <v>3</v>
      </c>
      <c r="C3933" t="s">
        <v>206</v>
      </c>
      <c r="D3933" t="s">
        <v>2524</v>
      </c>
      <c r="E3933">
        <v>2</v>
      </c>
      <c r="F3933">
        <v>2</v>
      </c>
      <c r="G3933">
        <v>-2</v>
      </c>
      <c r="H3933">
        <v>-1</v>
      </c>
      <c r="I3933">
        <v>-2</v>
      </c>
      <c r="J3933">
        <v>-2</v>
      </c>
      <c r="K3933">
        <v>-2</v>
      </c>
      <c r="M3933">
        <v>1</v>
      </c>
      <c r="N3933" t="s">
        <v>2791</v>
      </c>
      <c r="O3933" t="s">
        <v>2805</v>
      </c>
      <c r="P3933" t="s">
        <v>2810</v>
      </c>
      <c r="Q3933" t="s">
        <v>2815</v>
      </c>
      <c r="R3933">
        <v>0</v>
      </c>
      <c r="S3933">
        <v>2.92</v>
      </c>
      <c r="T3933">
        <v>-2.64</v>
      </c>
      <c r="U3933">
        <v>56.92</v>
      </c>
      <c r="V3933">
        <f t="shared" si="1377"/>
        <v>1</v>
      </c>
      <c r="W3933">
        <f t="shared" si="1378"/>
        <v>1</v>
      </c>
      <c r="X3933">
        <f t="shared" si="1379"/>
        <v>0</v>
      </c>
      <c r="Y3933">
        <f t="shared" si="1380"/>
        <v>0</v>
      </c>
      <c r="Z3933">
        <f t="shared" si="1381"/>
        <v>0</v>
      </c>
      <c r="AA3933">
        <f t="shared" si="1382"/>
        <v>0</v>
      </c>
      <c r="AB3933">
        <f t="shared" si="1383"/>
        <v>0</v>
      </c>
      <c r="AC3933">
        <f t="shared" si="1384"/>
        <v>-1</v>
      </c>
      <c r="AD3933">
        <f t="shared" si="1385"/>
        <v>1</v>
      </c>
      <c r="AE3933" s="4" t="s">
        <v>2828</v>
      </c>
      <c r="AF3933" s="9" t="s">
        <v>2829</v>
      </c>
      <c r="AG3933">
        <v>0</v>
      </c>
      <c r="AH3933">
        <v>1</v>
      </c>
      <c r="AI3933">
        <v>0</v>
      </c>
      <c r="AJ3933">
        <v>1</v>
      </c>
      <c r="AK3933" s="9" t="s">
        <v>2840</v>
      </c>
      <c r="AL3933">
        <f t="shared" si="1371"/>
        <v>0</v>
      </c>
      <c r="AM3933">
        <f>IF(AND(INDIRECT(AN3933)='Sample Select backend'!$C$2,INDIRECT(AO3933)=1,INDIRECT(AP3933)='Sample Select backend'!$F$2,INDIRECT(AQ3933)=1,INDIRECT(AR3933)='Sample Select backend'!$M$2),1,0)</f>
        <v>0</v>
      </c>
      <c r="AN3933" t="str">
        <f>_xlfn.CONCAT('Sample Select backend'!$C$4,ROW(AN3933))</f>
        <v>AE3933</v>
      </c>
      <c r="AO3933" s="9" t="str">
        <f>_xlfn.CONCAT('Sample Select backend'!$J$2,ROW(AO3933))</f>
        <v>AJ3933</v>
      </c>
      <c r="AP3933" t="str">
        <f>_xlfn.CONCAT('Sample Select backend'!$F$4,ROW(AP3933))</f>
        <v>AF3933</v>
      </c>
      <c r="AQ3933" t="str">
        <f>_xlfn.CONCAT('Sample Select backend'!$I$10,ROW(AQ3933))</f>
        <v>R3933</v>
      </c>
      <c r="AR3933" t="str">
        <f>_xlfn.CONCAT('Sample Select backend'!$M$4,ROW(AR3933))</f>
        <v>AK3933</v>
      </c>
      <c r="AS3933" t="str">
        <f t="shared" si="1372"/>
        <v>Vietnam</v>
      </c>
      <c r="AT3933" s="9" t="str">
        <f t="shared" si="1373"/>
        <v>Tax exemption/waiver/suspension</v>
      </c>
      <c r="AU3933">
        <f t="shared" si="1374"/>
        <v>0</v>
      </c>
      <c r="AV3933" s="9">
        <v>1</v>
      </c>
    </row>
    <row r="3934" spans="1:48" x14ac:dyDescent="0.35">
      <c r="A3934" t="s">
        <v>192</v>
      </c>
      <c r="B3934">
        <v>2</v>
      </c>
      <c r="C3934">
        <v>14</v>
      </c>
      <c r="D3934" t="s">
        <v>2522</v>
      </c>
      <c r="E3934">
        <v>-2</v>
      </c>
      <c r="F3934">
        <v>2</v>
      </c>
      <c r="G3934">
        <v>2</v>
      </c>
      <c r="H3934">
        <v>2</v>
      </c>
      <c r="I3934">
        <v>2</v>
      </c>
      <c r="J3934">
        <v>2</v>
      </c>
      <c r="K3934">
        <v>1</v>
      </c>
      <c r="L3934">
        <v>2</v>
      </c>
      <c r="M3934">
        <v>1</v>
      </c>
      <c r="N3934" t="s">
        <v>2791</v>
      </c>
      <c r="O3934" t="s">
        <v>2805</v>
      </c>
      <c r="P3934" t="s">
        <v>2810</v>
      </c>
      <c r="Q3934" t="s">
        <v>2815</v>
      </c>
      <c r="R3934">
        <v>0</v>
      </c>
      <c r="S3934">
        <v>2.92</v>
      </c>
      <c r="T3934">
        <v>-2.64</v>
      </c>
      <c r="U3934">
        <v>56.92</v>
      </c>
      <c r="V3934">
        <f t="shared" si="1377"/>
        <v>0</v>
      </c>
      <c r="W3934">
        <f t="shared" si="1378"/>
        <v>1</v>
      </c>
      <c r="X3934">
        <f t="shared" si="1379"/>
        <v>1</v>
      </c>
      <c r="Y3934">
        <f t="shared" si="1380"/>
        <v>1</v>
      </c>
      <c r="Z3934">
        <f t="shared" si="1381"/>
        <v>1</v>
      </c>
      <c r="AA3934">
        <f t="shared" si="1382"/>
        <v>1</v>
      </c>
      <c r="AB3934">
        <f t="shared" si="1383"/>
        <v>1</v>
      </c>
      <c r="AC3934">
        <f t="shared" si="1384"/>
        <v>1</v>
      </c>
      <c r="AD3934">
        <f t="shared" si="1385"/>
        <v>1</v>
      </c>
      <c r="AE3934" s="4" t="s">
        <v>2828</v>
      </c>
      <c r="AF3934" s="9" t="s">
        <v>2829</v>
      </c>
      <c r="AG3934">
        <v>0</v>
      </c>
      <c r="AH3934">
        <v>1</v>
      </c>
      <c r="AI3934">
        <v>0</v>
      </c>
      <c r="AJ3934">
        <v>1</v>
      </c>
      <c r="AK3934" s="9" t="s">
        <v>2840</v>
      </c>
      <c r="AL3934">
        <f t="shared" si="1371"/>
        <v>0</v>
      </c>
      <c r="AM3934">
        <f>IF(AND(INDIRECT(AN3934)='Sample Select backend'!$C$2,INDIRECT(AO3934)=1,INDIRECT(AP3934)='Sample Select backend'!$F$2,INDIRECT(AQ3934)=1,INDIRECT(AR3934)='Sample Select backend'!$M$2),1,0)</f>
        <v>0</v>
      </c>
      <c r="AN3934" t="str">
        <f>_xlfn.CONCAT('Sample Select backend'!$C$4,ROW(AN3934))</f>
        <v>AE3934</v>
      </c>
      <c r="AO3934" s="9" t="str">
        <f>_xlfn.CONCAT('Sample Select backend'!$J$2,ROW(AO3934))</f>
        <v>AJ3934</v>
      </c>
      <c r="AP3934" t="str">
        <f>_xlfn.CONCAT('Sample Select backend'!$F$4,ROW(AP3934))</f>
        <v>AF3934</v>
      </c>
      <c r="AQ3934" t="str">
        <f>_xlfn.CONCAT('Sample Select backend'!$I$10,ROW(AQ3934))</f>
        <v>R3934</v>
      </c>
      <c r="AR3934" t="str">
        <f>_xlfn.CONCAT('Sample Select backend'!$M$4,ROW(AR3934))</f>
        <v>AK3934</v>
      </c>
      <c r="AS3934" t="str">
        <f t="shared" si="1372"/>
        <v>Vietnam</v>
      </c>
      <c r="AT3934" s="9">
        <f t="shared" si="1373"/>
        <v>14</v>
      </c>
      <c r="AU3934">
        <f t="shared" si="1374"/>
        <v>0</v>
      </c>
      <c r="AV3934" s="9">
        <v>1</v>
      </c>
    </row>
    <row r="3935" spans="1:48" x14ac:dyDescent="0.35">
      <c r="A3935" t="s">
        <v>192</v>
      </c>
      <c r="B3935">
        <v>6</v>
      </c>
      <c r="C3935">
        <v>25</v>
      </c>
      <c r="D3935" t="s">
        <v>2517</v>
      </c>
      <c r="E3935">
        <v>1</v>
      </c>
      <c r="F3935">
        <v>1</v>
      </c>
      <c r="G3935">
        <v>-2</v>
      </c>
      <c r="H3935">
        <v>-1</v>
      </c>
      <c r="I3935">
        <v>2</v>
      </c>
      <c r="J3935">
        <v>2</v>
      </c>
      <c r="K3935">
        <v>1</v>
      </c>
      <c r="L3935">
        <v>2</v>
      </c>
      <c r="M3935">
        <v>1</v>
      </c>
      <c r="N3935" t="s">
        <v>2791</v>
      </c>
      <c r="O3935" t="s">
        <v>2805</v>
      </c>
      <c r="P3935" t="s">
        <v>2810</v>
      </c>
      <c r="Q3935" t="s">
        <v>2815</v>
      </c>
      <c r="R3935">
        <v>0</v>
      </c>
      <c r="S3935">
        <v>2.92</v>
      </c>
      <c r="T3935">
        <v>-2.64</v>
      </c>
      <c r="U3935">
        <v>56.92</v>
      </c>
      <c r="V3935">
        <f t="shared" si="1377"/>
        <v>1</v>
      </c>
      <c r="W3935">
        <f t="shared" si="1378"/>
        <v>1</v>
      </c>
      <c r="X3935">
        <f t="shared" si="1379"/>
        <v>0</v>
      </c>
      <c r="Y3935">
        <f t="shared" si="1380"/>
        <v>0</v>
      </c>
      <c r="Z3935">
        <f t="shared" si="1381"/>
        <v>1</v>
      </c>
      <c r="AA3935">
        <f t="shared" si="1382"/>
        <v>1</v>
      </c>
      <c r="AB3935">
        <f t="shared" si="1383"/>
        <v>1</v>
      </c>
      <c r="AC3935">
        <f t="shared" si="1384"/>
        <v>1</v>
      </c>
      <c r="AD3935">
        <f t="shared" si="1385"/>
        <v>1</v>
      </c>
      <c r="AE3935" s="4" t="s">
        <v>2828</v>
      </c>
      <c r="AF3935" s="9" t="s">
        <v>2829</v>
      </c>
      <c r="AG3935">
        <v>0</v>
      </c>
      <c r="AH3935">
        <v>1</v>
      </c>
      <c r="AI3935">
        <v>0</v>
      </c>
      <c r="AJ3935">
        <v>1</v>
      </c>
      <c r="AK3935" s="9" t="s">
        <v>2840</v>
      </c>
      <c r="AL3935">
        <f t="shared" si="1371"/>
        <v>0</v>
      </c>
      <c r="AM3935">
        <f>IF(AND(INDIRECT(AN3935)='Sample Select backend'!$C$2,INDIRECT(AO3935)=1,INDIRECT(AP3935)='Sample Select backend'!$F$2,INDIRECT(AQ3935)=1,INDIRECT(AR3935)='Sample Select backend'!$M$2),1,0)</f>
        <v>0</v>
      </c>
      <c r="AN3935" t="str">
        <f>_xlfn.CONCAT('Sample Select backend'!$C$4,ROW(AN3935))</f>
        <v>AE3935</v>
      </c>
      <c r="AO3935" s="9" t="str">
        <f>_xlfn.CONCAT('Sample Select backend'!$J$2,ROW(AO3935))</f>
        <v>AJ3935</v>
      </c>
      <c r="AP3935" t="str">
        <f>_xlfn.CONCAT('Sample Select backend'!$F$4,ROW(AP3935))</f>
        <v>AF3935</v>
      </c>
      <c r="AQ3935" t="str">
        <f>_xlfn.CONCAT('Sample Select backend'!$I$10,ROW(AQ3935))</f>
        <v>R3935</v>
      </c>
      <c r="AR3935" t="str">
        <f>_xlfn.CONCAT('Sample Select backend'!$M$4,ROW(AR3935))</f>
        <v>AK3935</v>
      </c>
      <c r="AS3935" t="str">
        <f t="shared" si="1372"/>
        <v>Vietnam</v>
      </c>
      <c r="AT3935" s="9">
        <f t="shared" si="1373"/>
        <v>25</v>
      </c>
      <c r="AU3935">
        <f t="shared" si="1374"/>
        <v>0</v>
      </c>
      <c r="AV3935" s="9">
        <v>1</v>
      </c>
    </row>
    <row r="3936" spans="1:48" x14ac:dyDescent="0.35">
      <c r="A3936" t="s">
        <v>192</v>
      </c>
      <c r="B3936">
        <v>1</v>
      </c>
      <c r="C3936">
        <v>6</v>
      </c>
      <c r="D3936" t="s">
        <v>2520</v>
      </c>
      <c r="E3936">
        <v>-2</v>
      </c>
      <c r="F3936">
        <v>2</v>
      </c>
      <c r="G3936">
        <v>2</v>
      </c>
      <c r="H3936">
        <v>2</v>
      </c>
      <c r="I3936">
        <v>2</v>
      </c>
      <c r="J3936">
        <v>2</v>
      </c>
      <c r="K3936">
        <v>1</v>
      </c>
      <c r="L3936">
        <v>2</v>
      </c>
      <c r="M3936">
        <v>1</v>
      </c>
      <c r="N3936" t="s">
        <v>2791</v>
      </c>
      <c r="O3936" t="s">
        <v>2805</v>
      </c>
      <c r="P3936" t="s">
        <v>2810</v>
      </c>
      <c r="Q3936" t="s">
        <v>2815</v>
      </c>
      <c r="R3936">
        <v>0</v>
      </c>
      <c r="S3936">
        <v>2.92</v>
      </c>
      <c r="T3936">
        <v>-2.64</v>
      </c>
      <c r="U3936">
        <v>56.92</v>
      </c>
      <c r="V3936">
        <f t="shared" si="1377"/>
        <v>0</v>
      </c>
      <c r="W3936">
        <f t="shared" si="1378"/>
        <v>1</v>
      </c>
      <c r="X3936">
        <f t="shared" si="1379"/>
        <v>1</v>
      </c>
      <c r="Y3936">
        <f t="shared" si="1380"/>
        <v>1</v>
      </c>
      <c r="Z3936">
        <f t="shared" si="1381"/>
        <v>1</v>
      </c>
      <c r="AA3936">
        <f t="shared" si="1382"/>
        <v>1</v>
      </c>
      <c r="AB3936">
        <f t="shared" si="1383"/>
        <v>1</v>
      </c>
      <c r="AC3936">
        <f t="shared" si="1384"/>
        <v>1</v>
      </c>
      <c r="AD3936">
        <f t="shared" si="1385"/>
        <v>1</v>
      </c>
      <c r="AE3936" s="4" t="s">
        <v>2828</v>
      </c>
      <c r="AF3936" s="9" t="s">
        <v>2829</v>
      </c>
      <c r="AG3936">
        <v>0</v>
      </c>
      <c r="AH3936">
        <v>1</v>
      </c>
      <c r="AI3936">
        <v>0</v>
      </c>
      <c r="AJ3936">
        <v>1</v>
      </c>
      <c r="AK3936" s="9" t="s">
        <v>2840</v>
      </c>
      <c r="AL3936">
        <f t="shared" si="1371"/>
        <v>0</v>
      </c>
      <c r="AM3936">
        <f>IF(AND(INDIRECT(AN3936)='Sample Select backend'!$C$2,INDIRECT(AO3936)=1,INDIRECT(AP3936)='Sample Select backend'!$F$2,INDIRECT(AQ3936)=1,INDIRECT(AR3936)='Sample Select backend'!$M$2),1,0)</f>
        <v>0</v>
      </c>
      <c r="AN3936" t="str">
        <f>_xlfn.CONCAT('Sample Select backend'!$C$4,ROW(AN3936))</f>
        <v>AE3936</v>
      </c>
      <c r="AO3936" s="9" t="str">
        <f>_xlfn.CONCAT('Sample Select backend'!$J$2,ROW(AO3936))</f>
        <v>AJ3936</v>
      </c>
      <c r="AP3936" t="str">
        <f>_xlfn.CONCAT('Sample Select backend'!$F$4,ROW(AP3936))</f>
        <v>AF3936</v>
      </c>
      <c r="AQ3936" t="str">
        <f>_xlfn.CONCAT('Sample Select backend'!$I$10,ROW(AQ3936))</f>
        <v>R3936</v>
      </c>
      <c r="AR3936" t="str">
        <f>_xlfn.CONCAT('Sample Select backend'!$M$4,ROW(AR3936))</f>
        <v>AK3936</v>
      </c>
      <c r="AS3936" t="str">
        <f t="shared" si="1372"/>
        <v>Vietnam</v>
      </c>
      <c r="AT3936" s="9">
        <f t="shared" si="1373"/>
        <v>6</v>
      </c>
      <c r="AU3936">
        <f t="shared" si="1374"/>
        <v>0</v>
      </c>
      <c r="AV3936" s="9">
        <v>1</v>
      </c>
    </row>
    <row r="3937" spans="1:48" x14ac:dyDescent="0.35">
      <c r="A3937" t="s">
        <v>192</v>
      </c>
      <c r="B3937">
        <v>2</v>
      </c>
      <c r="C3937">
        <v>17</v>
      </c>
      <c r="D3937" t="s">
        <v>2519</v>
      </c>
      <c r="E3937">
        <v>-2</v>
      </c>
      <c r="F3937">
        <v>-2</v>
      </c>
      <c r="G3937">
        <v>2</v>
      </c>
      <c r="H3937">
        <v>-1</v>
      </c>
      <c r="I3937">
        <v>2</v>
      </c>
      <c r="J3937">
        <v>-2</v>
      </c>
      <c r="K3937">
        <v>2</v>
      </c>
      <c r="L3937">
        <v>2</v>
      </c>
      <c r="M3937">
        <v>1</v>
      </c>
      <c r="N3937" t="s">
        <v>2791</v>
      </c>
      <c r="O3937" t="s">
        <v>2805</v>
      </c>
      <c r="P3937" t="s">
        <v>2810</v>
      </c>
      <c r="Q3937" t="s">
        <v>2815</v>
      </c>
      <c r="R3937">
        <v>0</v>
      </c>
      <c r="S3937">
        <v>2.92</v>
      </c>
      <c r="T3937">
        <v>-2.64</v>
      </c>
      <c r="U3937">
        <v>56.92</v>
      </c>
      <c r="V3937">
        <f t="shared" si="1377"/>
        <v>0</v>
      </c>
      <c r="W3937">
        <f t="shared" si="1378"/>
        <v>0</v>
      </c>
      <c r="X3937">
        <f t="shared" si="1379"/>
        <v>1</v>
      </c>
      <c r="Y3937">
        <f t="shared" si="1380"/>
        <v>0</v>
      </c>
      <c r="Z3937">
        <f t="shared" si="1381"/>
        <v>1</v>
      </c>
      <c r="AA3937">
        <f t="shared" si="1382"/>
        <v>0</v>
      </c>
      <c r="AB3937">
        <f t="shared" si="1383"/>
        <v>1</v>
      </c>
      <c r="AC3937">
        <f t="shared" si="1384"/>
        <v>1</v>
      </c>
      <c r="AD3937">
        <f t="shared" si="1385"/>
        <v>1</v>
      </c>
      <c r="AE3937" s="4" t="s">
        <v>2828</v>
      </c>
      <c r="AF3937" s="9" t="s">
        <v>2829</v>
      </c>
      <c r="AG3937">
        <v>0</v>
      </c>
      <c r="AH3937">
        <v>1</v>
      </c>
      <c r="AI3937">
        <v>0</v>
      </c>
      <c r="AJ3937">
        <v>1</v>
      </c>
      <c r="AK3937" s="9" t="s">
        <v>2840</v>
      </c>
      <c r="AL3937">
        <f t="shared" si="1371"/>
        <v>0</v>
      </c>
      <c r="AM3937">
        <f>IF(AND(INDIRECT(AN3937)='Sample Select backend'!$C$2,INDIRECT(AO3937)=1,INDIRECT(AP3937)='Sample Select backend'!$F$2,INDIRECT(AQ3937)=1,INDIRECT(AR3937)='Sample Select backend'!$M$2),1,0)</f>
        <v>0</v>
      </c>
      <c r="AN3937" t="str">
        <f>_xlfn.CONCAT('Sample Select backend'!$C$4,ROW(AN3937))</f>
        <v>AE3937</v>
      </c>
      <c r="AO3937" s="9" t="str">
        <f>_xlfn.CONCAT('Sample Select backend'!$J$2,ROW(AO3937))</f>
        <v>AJ3937</v>
      </c>
      <c r="AP3937" t="str">
        <f>_xlfn.CONCAT('Sample Select backend'!$F$4,ROW(AP3937))</f>
        <v>AF3937</v>
      </c>
      <c r="AQ3937" t="str">
        <f>_xlfn.CONCAT('Sample Select backend'!$I$10,ROW(AQ3937))</f>
        <v>R3937</v>
      </c>
      <c r="AR3937" t="str">
        <f>_xlfn.CONCAT('Sample Select backend'!$M$4,ROW(AR3937))</f>
        <v>AK3937</v>
      </c>
      <c r="AS3937" t="str">
        <f t="shared" si="1372"/>
        <v>Vietnam</v>
      </c>
      <c r="AT3937" s="9">
        <f t="shared" si="1373"/>
        <v>17</v>
      </c>
      <c r="AU3937">
        <f t="shared" si="1374"/>
        <v>0</v>
      </c>
      <c r="AV3937" s="9">
        <v>0</v>
      </c>
    </row>
    <row r="3938" spans="1:48" x14ac:dyDescent="0.35">
      <c r="A3938" t="s">
        <v>192</v>
      </c>
      <c r="B3938">
        <v>1</v>
      </c>
      <c r="C3938">
        <v>6</v>
      </c>
      <c r="D3938" t="s">
        <v>2523</v>
      </c>
      <c r="E3938">
        <v>2</v>
      </c>
      <c r="F3938">
        <v>2</v>
      </c>
      <c r="G3938">
        <v>2</v>
      </c>
      <c r="H3938">
        <v>2</v>
      </c>
      <c r="I3938">
        <v>2</v>
      </c>
      <c r="J3938">
        <v>2</v>
      </c>
      <c r="K3938">
        <v>1</v>
      </c>
      <c r="L3938">
        <v>2</v>
      </c>
      <c r="M3938">
        <v>1</v>
      </c>
      <c r="N3938" t="s">
        <v>2791</v>
      </c>
      <c r="O3938" t="s">
        <v>2805</v>
      </c>
      <c r="P3938" t="s">
        <v>2810</v>
      </c>
      <c r="Q3938" t="s">
        <v>2815</v>
      </c>
      <c r="R3938">
        <v>0</v>
      </c>
      <c r="S3938">
        <v>2.92</v>
      </c>
      <c r="T3938">
        <v>-2.64</v>
      </c>
      <c r="U3938">
        <v>56.92</v>
      </c>
      <c r="V3938">
        <f t="shared" si="1377"/>
        <v>1</v>
      </c>
      <c r="W3938">
        <f t="shared" si="1378"/>
        <v>1</v>
      </c>
      <c r="X3938">
        <f t="shared" si="1379"/>
        <v>1</v>
      </c>
      <c r="Y3938">
        <f t="shared" si="1380"/>
        <v>1</v>
      </c>
      <c r="Z3938">
        <f t="shared" si="1381"/>
        <v>1</v>
      </c>
      <c r="AA3938">
        <f t="shared" si="1382"/>
        <v>1</v>
      </c>
      <c r="AB3938">
        <f t="shared" si="1383"/>
        <v>1</v>
      </c>
      <c r="AC3938">
        <f t="shared" si="1384"/>
        <v>1</v>
      </c>
      <c r="AD3938">
        <f t="shared" si="1385"/>
        <v>1</v>
      </c>
      <c r="AE3938" s="4" t="s">
        <v>2828</v>
      </c>
      <c r="AF3938" s="9" t="s">
        <v>2829</v>
      </c>
      <c r="AG3938">
        <v>0</v>
      </c>
      <c r="AH3938">
        <v>1</v>
      </c>
      <c r="AI3938">
        <v>0</v>
      </c>
      <c r="AJ3938">
        <v>1</v>
      </c>
      <c r="AK3938" s="9" t="s">
        <v>2840</v>
      </c>
      <c r="AL3938">
        <f t="shared" si="1371"/>
        <v>0</v>
      </c>
      <c r="AM3938">
        <f>IF(AND(INDIRECT(AN3938)='Sample Select backend'!$C$2,INDIRECT(AO3938)=1,INDIRECT(AP3938)='Sample Select backend'!$F$2,INDIRECT(AQ3938)=1,INDIRECT(AR3938)='Sample Select backend'!$M$2),1,0)</f>
        <v>0</v>
      </c>
      <c r="AN3938" t="str">
        <f>_xlfn.CONCAT('Sample Select backend'!$C$4,ROW(AN3938))</f>
        <v>AE3938</v>
      </c>
      <c r="AO3938" s="9" t="str">
        <f>_xlfn.CONCAT('Sample Select backend'!$J$2,ROW(AO3938))</f>
        <v>AJ3938</v>
      </c>
      <c r="AP3938" t="str">
        <f>_xlfn.CONCAT('Sample Select backend'!$F$4,ROW(AP3938))</f>
        <v>AF3938</v>
      </c>
      <c r="AQ3938" t="str">
        <f>_xlfn.CONCAT('Sample Select backend'!$I$10,ROW(AQ3938))</f>
        <v>R3938</v>
      </c>
      <c r="AR3938" t="str">
        <f>_xlfn.CONCAT('Sample Select backend'!$M$4,ROW(AR3938))</f>
        <v>AK3938</v>
      </c>
      <c r="AS3938" t="str">
        <f t="shared" si="1372"/>
        <v>Vietnam</v>
      </c>
      <c r="AT3938" s="9">
        <f t="shared" si="1373"/>
        <v>6</v>
      </c>
      <c r="AU3938">
        <f t="shared" si="1374"/>
        <v>0</v>
      </c>
      <c r="AV3938" s="9">
        <v>0</v>
      </c>
    </row>
    <row r="3939" spans="1:48" x14ac:dyDescent="0.35">
      <c r="A3939" s="24" t="s">
        <v>192</v>
      </c>
      <c r="B3939" s="24">
        <v>1</v>
      </c>
      <c r="C3939" s="24">
        <v>7</v>
      </c>
      <c r="D3939" s="24" t="s">
        <v>4591</v>
      </c>
      <c r="E3939" s="24"/>
      <c r="O3939" t="s">
        <v>2805</v>
      </c>
      <c r="P3939" t="s">
        <v>2810</v>
      </c>
      <c r="Q3939" t="s">
        <v>2815</v>
      </c>
      <c r="R3939">
        <v>0</v>
      </c>
      <c r="S3939">
        <v>2.92</v>
      </c>
      <c r="T3939">
        <v>-2.64</v>
      </c>
      <c r="U3939">
        <v>56.92</v>
      </c>
      <c r="V3939">
        <v>-1</v>
      </c>
      <c r="W3939">
        <v>-1</v>
      </c>
      <c r="X3939">
        <v>-1</v>
      </c>
      <c r="Y3939">
        <v>-1</v>
      </c>
      <c r="Z3939">
        <v>-1</v>
      </c>
      <c r="AA3939">
        <v>-1</v>
      </c>
      <c r="AB3939">
        <v>-1</v>
      </c>
      <c r="AC3939">
        <v>-1</v>
      </c>
      <c r="AD3939">
        <v>-1</v>
      </c>
      <c r="AE3939" s="4" t="s">
        <v>2828</v>
      </c>
      <c r="AF3939" s="9" t="s">
        <v>2829</v>
      </c>
      <c r="AG3939">
        <v>0</v>
      </c>
      <c r="AH3939">
        <v>1</v>
      </c>
      <c r="AI3939">
        <v>0</v>
      </c>
      <c r="AJ3939">
        <v>1</v>
      </c>
      <c r="AK3939" s="9" t="s">
        <v>2840</v>
      </c>
      <c r="AL3939">
        <f t="shared" si="1371"/>
        <v>0</v>
      </c>
      <c r="AM3939">
        <f>IF(AND(INDIRECT(AN3939)='Sample Select backend'!$C$2,INDIRECT(AO3939)=1,INDIRECT(AP3939)='Sample Select backend'!$F$2,INDIRECT(AQ3939)=1,INDIRECT(AR3939)='Sample Select backend'!$M$2),1,0)</f>
        <v>0</v>
      </c>
      <c r="AN3939" t="str">
        <f>_xlfn.CONCAT('Sample Select backend'!$C$4,ROW(AN3939))</f>
        <v>AE3939</v>
      </c>
      <c r="AO3939" s="9" t="str">
        <f>_xlfn.CONCAT('Sample Select backend'!$J$2,ROW(AO3939))</f>
        <v>AJ3939</v>
      </c>
      <c r="AP3939" t="str">
        <f>_xlfn.CONCAT('Sample Select backend'!$F$4,ROW(AP3939))</f>
        <v>AF3939</v>
      </c>
      <c r="AQ3939" t="str">
        <f>_xlfn.CONCAT('Sample Select backend'!$I$10,ROW(AQ3939))</f>
        <v>R3939</v>
      </c>
      <c r="AR3939" t="str">
        <f>_xlfn.CONCAT('Sample Select backend'!$M$4,ROW(AR3939))</f>
        <v>AK3939</v>
      </c>
      <c r="AS3939" t="str">
        <f t="shared" si="1372"/>
        <v>Vietnam</v>
      </c>
      <c r="AT3939" s="9">
        <f t="shared" si="1373"/>
        <v>7</v>
      </c>
      <c r="AU3939">
        <f t="shared" si="1374"/>
        <v>0</v>
      </c>
      <c r="AV3939" s="9">
        <v>0</v>
      </c>
    </row>
    <row r="3940" spans="1:48" x14ac:dyDescent="0.35">
      <c r="A3940" s="24" t="s">
        <v>192</v>
      </c>
      <c r="B3940" s="24">
        <v>1</v>
      </c>
      <c r="C3940" s="24">
        <v>6</v>
      </c>
      <c r="D3940" s="24" t="s">
        <v>4592</v>
      </c>
      <c r="E3940" s="24"/>
      <c r="O3940" t="s">
        <v>2805</v>
      </c>
      <c r="P3940" t="s">
        <v>2810</v>
      </c>
      <c r="Q3940" t="s">
        <v>2815</v>
      </c>
      <c r="R3940">
        <v>0</v>
      </c>
      <c r="S3940">
        <v>2.92</v>
      </c>
      <c r="T3940">
        <v>-2.64</v>
      </c>
      <c r="U3940">
        <v>56.92</v>
      </c>
      <c r="V3940">
        <v>-1</v>
      </c>
      <c r="W3940">
        <v>-1</v>
      </c>
      <c r="X3940">
        <v>-1</v>
      </c>
      <c r="Y3940">
        <v>-1</v>
      </c>
      <c r="Z3940">
        <v>-1</v>
      </c>
      <c r="AA3940">
        <v>-1</v>
      </c>
      <c r="AB3940">
        <v>-1</v>
      </c>
      <c r="AC3940">
        <v>-1</v>
      </c>
      <c r="AD3940">
        <v>-1</v>
      </c>
      <c r="AE3940" s="4" t="s">
        <v>2828</v>
      </c>
      <c r="AF3940" s="9" t="s">
        <v>2829</v>
      </c>
      <c r="AG3940">
        <v>0</v>
      </c>
      <c r="AH3940">
        <v>1</v>
      </c>
      <c r="AI3940">
        <v>0</v>
      </c>
      <c r="AJ3940">
        <v>1</v>
      </c>
      <c r="AK3940" s="9" t="s">
        <v>2840</v>
      </c>
      <c r="AL3940">
        <f t="shared" si="1371"/>
        <v>0</v>
      </c>
      <c r="AM3940">
        <f>IF(AND(INDIRECT(AN3940)='Sample Select backend'!$C$2,INDIRECT(AO3940)=1,INDIRECT(AP3940)='Sample Select backend'!$F$2,INDIRECT(AQ3940)=1,INDIRECT(AR3940)='Sample Select backend'!$M$2),1,0)</f>
        <v>0</v>
      </c>
      <c r="AN3940" t="str">
        <f>_xlfn.CONCAT('Sample Select backend'!$C$4,ROW(AN3940))</f>
        <v>AE3940</v>
      </c>
      <c r="AO3940" s="9" t="str">
        <f>_xlfn.CONCAT('Sample Select backend'!$J$2,ROW(AO3940))</f>
        <v>AJ3940</v>
      </c>
      <c r="AP3940" t="str">
        <f>_xlfn.CONCAT('Sample Select backend'!$F$4,ROW(AP3940))</f>
        <v>AF3940</v>
      </c>
      <c r="AQ3940" t="str">
        <f>_xlfn.CONCAT('Sample Select backend'!$I$10,ROW(AQ3940))</f>
        <v>R3940</v>
      </c>
      <c r="AR3940" t="str">
        <f>_xlfn.CONCAT('Sample Select backend'!$M$4,ROW(AR3940))</f>
        <v>AK3940</v>
      </c>
      <c r="AS3940" t="str">
        <f t="shared" si="1372"/>
        <v>Vietnam</v>
      </c>
      <c r="AT3940" s="9">
        <f t="shared" si="1373"/>
        <v>6</v>
      </c>
      <c r="AU3940">
        <f t="shared" si="1374"/>
        <v>0</v>
      </c>
      <c r="AV3940" s="9">
        <v>0</v>
      </c>
    </row>
    <row r="3941" spans="1:48" x14ac:dyDescent="0.35">
      <c r="A3941" s="24" t="s">
        <v>192</v>
      </c>
      <c r="B3941" s="24">
        <v>1</v>
      </c>
      <c r="C3941" s="24">
        <v>7</v>
      </c>
      <c r="D3941" s="24" t="s">
        <v>4593</v>
      </c>
      <c r="E3941" s="24"/>
      <c r="O3941" t="s">
        <v>2805</v>
      </c>
      <c r="P3941" t="s">
        <v>2810</v>
      </c>
      <c r="Q3941" t="s">
        <v>2815</v>
      </c>
      <c r="R3941">
        <v>0</v>
      </c>
      <c r="S3941">
        <v>2.92</v>
      </c>
      <c r="T3941">
        <v>-2.64</v>
      </c>
      <c r="U3941">
        <v>56.92</v>
      </c>
      <c r="V3941">
        <v>-1</v>
      </c>
      <c r="W3941">
        <v>-1</v>
      </c>
      <c r="X3941">
        <v>-1</v>
      </c>
      <c r="Y3941">
        <v>-1</v>
      </c>
      <c r="Z3941">
        <v>-1</v>
      </c>
      <c r="AA3941">
        <v>-1</v>
      </c>
      <c r="AB3941">
        <v>-1</v>
      </c>
      <c r="AC3941">
        <v>-1</v>
      </c>
      <c r="AD3941">
        <v>-1</v>
      </c>
      <c r="AE3941" s="4" t="s">
        <v>2828</v>
      </c>
      <c r="AF3941" s="9" t="s">
        <v>2829</v>
      </c>
      <c r="AG3941">
        <v>0</v>
      </c>
      <c r="AH3941">
        <v>1</v>
      </c>
      <c r="AI3941">
        <v>0</v>
      </c>
      <c r="AJ3941">
        <v>1</v>
      </c>
      <c r="AK3941" s="9" t="s">
        <v>2840</v>
      </c>
      <c r="AL3941">
        <f t="shared" si="1371"/>
        <v>0</v>
      </c>
      <c r="AM3941">
        <f>IF(AND(INDIRECT(AN3941)='Sample Select backend'!$C$2,INDIRECT(AO3941)=1,INDIRECT(AP3941)='Sample Select backend'!$F$2,INDIRECT(AQ3941)=1,INDIRECT(AR3941)='Sample Select backend'!$M$2),1,0)</f>
        <v>0</v>
      </c>
      <c r="AN3941" t="str">
        <f>_xlfn.CONCAT('Sample Select backend'!$C$4,ROW(AN3941))</f>
        <v>AE3941</v>
      </c>
      <c r="AO3941" s="9" t="str">
        <f>_xlfn.CONCAT('Sample Select backend'!$J$2,ROW(AO3941))</f>
        <v>AJ3941</v>
      </c>
      <c r="AP3941" t="str">
        <f>_xlfn.CONCAT('Sample Select backend'!$F$4,ROW(AP3941))</f>
        <v>AF3941</v>
      </c>
      <c r="AQ3941" t="str">
        <f>_xlfn.CONCAT('Sample Select backend'!$I$10,ROW(AQ3941))</f>
        <v>R3941</v>
      </c>
      <c r="AR3941" t="str">
        <f>_xlfn.CONCAT('Sample Select backend'!$M$4,ROW(AR3941))</f>
        <v>AK3941</v>
      </c>
      <c r="AS3941" t="str">
        <f t="shared" si="1372"/>
        <v>Vietnam</v>
      </c>
      <c r="AT3941" s="9">
        <f t="shared" si="1373"/>
        <v>7</v>
      </c>
      <c r="AU3941">
        <f t="shared" si="1374"/>
        <v>0</v>
      </c>
      <c r="AV3941" s="9">
        <v>0</v>
      </c>
    </row>
    <row r="3942" spans="1:48" x14ac:dyDescent="0.35">
      <c r="A3942" s="24" t="s">
        <v>192</v>
      </c>
      <c r="B3942" s="24">
        <v>1</v>
      </c>
      <c r="C3942" s="24">
        <v>6</v>
      </c>
      <c r="D3942" s="24" t="s">
        <v>4594</v>
      </c>
      <c r="E3942" s="24"/>
      <c r="O3942" t="s">
        <v>2805</v>
      </c>
      <c r="P3942" t="s">
        <v>2810</v>
      </c>
      <c r="Q3942" t="s">
        <v>2815</v>
      </c>
      <c r="R3942">
        <v>0</v>
      </c>
      <c r="S3942">
        <v>2.92</v>
      </c>
      <c r="T3942">
        <v>-2.64</v>
      </c>
      <c r="U3942">
        <v>56.92</v>
      </c>
      <c r="V3942">
        <v>-1</v>
      </c>
      <c r="W3942">
        <v>-1</v>
      </c>
      <c r="X3942">
        <v>-1</v>
      </c>
      <c r="Y3942">
        <v>-1</v>
      </c>
      <c r="Z3942">
        <v>-1</v>
      </c>
      <c r="AA3942">
        <v>-1</v>
      </c>
      <c r="AB3942">
        <v>-1</v>
      </c>
      <c r="AC3942">
        <v>-1</v>
      </c>
      <c r="AD3942">
        <v>-1</v>
      </c>
      <c r="AE3942" s="4" t="s">
        <v>2828</v>
      </c>
      <c r="AF3942" s="9" t="s">
        <v>2829</v>
      </c>
      <c r="AG3942">
        <v>0</v>
      </c>
      <c r="AH3942">
        <v>1</v>
      </c>
      <c r="AI3942">
        <v>0</v>
      </c>
      <c r="AJ3942">
        <v>1</v>
      </c>
      <c r="AK3942" s="9" t="s">
        <v>2840</v>
      </c>
      <c r="AL3942">
        <f t="shared" si="1371"/>
        <v>0</v>
      </c>
      <c r="AM3942">
        <f>IF(AND(INDIRECT(AN3942)='Sample Select backend'!$C$2,INDIRECT(AO3942)=1,INDIRECT(AP3942)='Sample Select backend'!$F$2,INDIRECT(AQ3942)=1,INDIRECT(AR3942)='Sample Select backend'!$M$2),1,0)</f>
        <v>0</v>
      </c>
      <c r="AN3942" t="str">
        <f>_xlfn.CONCAT('Sample Select backend'!$C$4,ROW(AN3942))</f>
        <v>AE3942</v>
      </c>
      <c r="AO3942" s="9" t="str">
        <f>_xlfn.CONCAT('Sample Select backend'!$J$2,ROW(AO3942))</f>
        <v>AJ3942</v>
      </c>
      <c r="AP3942" t="str">
        <f>_xlfn.CONCAT('Sample Select backend'!$F$4,ROW(AP3942))</f>
        <v>AF3942</v>
      </c>
      <c r="AQ3942" t="str">
        <f>_xlfn.CONCAT('Sample Select backend'!$I$10,ROW(AQ3942))</f>
        <v>R3942</v>
      </c>
      <c r="AR3942" t="str">
        <f>_xlfn.CONCAT('Sample Select backend'!$M$4,ROW(AR3942))</f>
        <v>AK3942</v>
      </c>
      <c r="AS3942" t="str">
        <f t="shared" si="1372"/>
        <v>Vietnam</v>
      </c>
      <c r="AT3942" s="9">
        <f t="shared" si="1373"/>
        <v>6</v>
      </c>
      <c r="AU3942">
        <f t="shared" si="1374"/>
        <v>0</v>
      </c>
      <c r="AV3942" s="9">
        <v>0</v>
      </c>
    </row>
    <row r="3943" spans="1:48" x14ac:dyDescent="0.35">
      <c r="A3943" s="24" t="s">
        <v>192</v>
      </c>
      <c r="B3943" s="24">
        <v>6</v>
      </c>
      <c r="C3943" s="24">
        <v>28</v>
      </c>
      <c r="D3943" s="24" t="s">
        <v>4595</v>
      </c>
      <c r="E3943" s="24"/>
      <c r="O3943" t="s">
        <v>2805</v>
      </c>
      <c r="P3943" t="s">
        <v>2810</v>
      </c>
      <c r="Q3943" t="s">
        <v>2815</v>
      </c>
      <c r="R3943">
        <v>0</v>
      </c>
      <c r="S3943">
        <v>2.92</v>
      </c>
      <c r="T3943">
        <v>-2.64</v>
      </c>
      <c r="U3943">
        <v>56.92</v>
      </c>
      <c r="V3943">
        <v>-1</v>
      </c>
      <c r="W3943">
        <v>-1</v>
      </c>
      <c r="X3943">
        <v>-1</v>
      </c>
      <c r="Y3943">
        <v>-1</v>
      </c>
      <c r="Z3943">
        <v>-1</v>
      </c>
      <c r="AA3943">
        <v>-1</v>
      </c>
      <c r="AB3943">
        <v>-1</v>
      </c>
      <c r="AC3943">
        <v>-1</v>
      </c>
      <c r="AD3943">
        <v>-1</v>
      </c>
      <c r="AE3943" s="4" t="s">
        <v>2828</v>
      </c>
      <c r="AF3943" s="9" t="s">
        <v>2829</v>
      </c>
      <c r="AG3943">
        <v>0</v>
      </c>
      <c r="AH3943">
        <v>1</v>
      </c>
      <c r="AI3943">
        <v>0</v>
      </c>
      <c r="AJ3943">
        <v>1</v>
      </c>
      <c r="AK3943" s="9" t="s">
        <v>2840</v>
      </c>
      <c r="AL3943">
        <f t="shared" si="1371"/>
        <v>0</v>
      </c>
      <c r="AM3943">
        <f>IF(AND(INDIRECT(AN3943)='Sample Select backend'!$C$2,INDIRECT(AO3943)=1,INDIRECT(AP3943)='Sample Select backend'!$F$2,INDIRECT(AQ3943)=1,INDIRECT(AR3943)='Sample Select backend'!$M$2),1,0)</f>
        <v>0</v>
      </c>
      <c r="AN3943" t="str">
        <f>_xlfn.CONCAT('Sample Select backend'!$C$4,ROW(AN3943))</f>
        <v>AE3943</v>
      </c>
      <c r="AO3943" s="9" t="str">
        <f>_xlfn.CONCAT('Sample Select backend'!$J$2,ROW(AO3943))</f>
        <v>AJ3943</v>
      </c>
      <c r="AP3943" t="str">
        <f>_xlfn.CONCAT('Sample Select backend'!$F$4,ROW(AP3943))</f>
        <v>AF3943</v>
      </c>
      <c r="AQ3943" t="str">
        <f>_xlfn.CONCAT('Sample Select backend'!$I$10,ROW(AQ3943))</f>
        <v>R3943</v>
      </c>
      <c r="AR3943" t="str">
        <f>_xlfn.CONCAT('Sample Select backend'!$M$4,ROW(AR3943))</f>
        <v>AK3943</v>
      </c>
      <c r="AS3943" t="str">
        <f t="shared" si="1372"/>
        <v>Vietnam</v>
      </c>
      <c r="AT3943" s="9">
        <f t="shared" si="1373"/>
        <v>28</v>
      </c>
      <c r="AU3943">
        <f t="shared" si="1374"/>
        <v>0</v>
      </c>
      <c r="AV3943" s="9">
        <v>0</v>
      </c>
    </row>
    <row r="3944" spans="1:48" x14ac:dyDescent="0.35">
      <c r="A3944" s="24" t="s">
        <v>192</v>
      </c>
      <c r="B3944" s="24">
        <v>1</v>
      </c>
      <c r="C3944" s="24">
        <v>7</v>
      </c>
      <c r="D3944" s="24" t="s">
        <v>4596</v>
      </c>
      <c r="E3944" s="24"/>
      <c r="O3944" t="s">
        <v>2805</v>
      </c>
      <c r="P3944" t="s">
        <v>2810</v>
      </c>
      <c r="Q3944" t="s">
        <v>2815</v>
      </c>
      <c r="R3944">
        <v>0</v>
      </c>
      <c r="S3944">
        <v>2.92</v>
      </c>
      <c r="T3944">
        <v>-2.64</v>
      </c>
      <c r="U3944">
        <v>56.92</v>
      </c>
      <c r="V3944">
        <v>-1</v>
      </c>
      <c r="W3944">
        <v>-1</v>
      </c>
      <c r="X3944">
        <v>-1</v>
      </c>
      <c r="Y3944">
        <v>-1</v>
      </c>
      <c r="Z3944">
        <v>-1</v>
      </c>
      <c r="AA3944">
        <v>-1</v>
      </c>
      <c r="AB3944">
        <v>-1</v>
      </c>
      <c r="AC3944">
        <v>-1</v>
      </c>
      <c r="AD3944">
        <v>-1</v>
      </c>
      <c r="AE3944" s="4" t="s">
        <v>2828</v>
      </c>
      <c r="AF3944" s="9" t="s">
        <v>2829</v>
      </c>
      <c r="AG3944">
        <v>0</v>
      </c>
      <c r="AH3944">
        <v>1</v>
      </c>
      <c r="AI3944">
        <v>0</v>
      </c>
      <c r="AJ3944">
        <v>1</v>
      </c>
      <c r="AK3944" s="9" t="s">
        <v>2840</v>
      </c>
      <c r="AL3944">
        <f t="shared" si="1371"/>
        <v>0</v>
      </c>
      <c r="AM3944">
        <f>IF(AND(INDIRECT(AN3944)='Sample Select backend'!$C$2,INDIRECT(AO3944)=1,INDIRECT(AP3944)='Sample Select backend'!$F$2,INDIRECT(AQ3944)=1,INDIRECT(AR3944)='Sample Select backend'!$M$2),1,0)</f>
        <v>0</v>
      </c>
      <c r="AN3944" t="str">
        <f>_xlfn.CONCAT('Sample Select backend'!$C$4,ROW(AN3944))</f>
        <v>AE3944</v>
      </c>
      <c r="AO3944" s="9" t="str">
        <f>_xlfn.CONCAT('Sample Select backend'!$J$2,ROW(AO3944))</f>
        <v>AJ3944</v>
      </c>
      <c r="AP3944" t="str">
        <f>_xlfn.CONCAT('Sample Select backend'!$F$4,ROW(AP3944))</f>
        <v>AF3944</v>
      </c>
      <c r="AQ3944" t="str">
        <f>_xlfn.CONCAT('Sample Select backend'!$I$10,ROW(AQ3944))</f>
        <v>R3944</v>
      </c>
      <c r="AR3944" t="str">
        <f>_xlfn.CONCAT('Sample Select backend'!$M$4,ROW(AR3944))</f>
        <v>AK3944</v>
      </c>
      <c r="AS3944" t="str">
        <f t="shared" si="1372"/>
        <v>Vietnam</v>
      </c>
      <c r="AT3944" s="9">
        <f t="shared" si="1373"/>
        <v>7</v>
      </c>
      <c r="AU3944">
        <f t="shared" si="1374"/>
        <v>0</v>
      </c>
      <c r="AV3944" s="9">
        <v>0</v>
      </c>
    </row>
    <row r="3945" spans="1:48" x14ac:dyDescent="0.35">
      <c r="A3945" s="24" t="s">
        <v>192</v>
      </c>
      <c r="B3945" s="24">
        <v>1</v>
      </c>
      <c r="C3945" s="24">
        <v>7</v>
      </c>
      <c r="D3945" s="24" t="s">
        <v>4597</v>
      </c>
      <c r="E3945" s="24"/>
      <c r="O3945" t="s">
        <v>2805</v>
      </c>
      <c r="P3945" t="s">
        <v>2810</v>
      </c>
      <c r="Q3945" t="s">
        <v>2815</v>
      </c>
      <c r="R3945">
        <v>0</v>
      </c>
      <c r="S3945">
        <v>2.92</v>
      </c>
      <c r="T3945">
        <v>-2.64</v>
      </c>
      <c r="U3945">
        <v>56.92</v>
      </c>
      <c r="V3945">
        <v>-1</v>
      </c>
      <c r="W3945">
        <v>-1</v>
      </c>
      <c r="X3945">
        <v>-1</v>
      </c>
      <c r="Y3945">
        <v>-1</v>
      </c>
      <c r="Z3945">
        <v>-1</v>
      </c>
      <c r="AA3945">
        <v>-1</v>
      </c>
      <c r="AB3945">
        <v>-1</v>
      </c>
      <c r="AC3945">
        <v>-1</v>
      </c>
      <c r="AD3945">
        <v>-1</v>
      </c>
      <c r="AE3945" s="4" t="s">
        <v>2828</v>
      </c>
      <c r="AF3945" s="9" t="s">
        <v>2829</v>
      </c>
      <c r="AG3945">
        <v>0</v>
      </c>
      <c r="AH3945">
        <v>1</v>
      </c>
      <c r="AI3945">
        <v>0</v>
      </c>
      <c r="AJ3945">
        <v>1</v>
      </c>
      <c r="AK3945" s="9" t="s">
        <v>2840</v>
      </c>
      <c r="AL3945">
        <f t="shared" si="1371"/>
        <v>0</v>
      </c>
      <c r="AM3945">
        <f>IF(AND(INDIRECT(AN3945)='Sample Select backend'!$C$2,INDIRECT(AO3945)=1,INDIRECT(AP3945)='Sample Select backend'!$F$2,INDIRECT(AQ3945)=1,INDIRECT(AR3945)='Sample Select backend'!$M$2),1,0)</f>
        <v>0</v>
      </c>
      <c r="AN3945" t="str">
        <f>_xlfn.CONCAT('Sample Select backend'!$C$4,ROW(AN3945))</f>
        <v>AE3945</v>
      </c>
      <c r="AO3945" s="9" t="str">
        <f>_xlfn.CONCAT('Sample Select backend'!$J$2,ROW(AO3945))</f>
        <v>AJ3945</v>
      </c>
      <c r="AP3945" t="str">
        <f>_xlfn.CONCAT('Sample Select backend'!$F$4,ROW(AP3945))</f>
        <v>AF3945</v>
      </c>
      <c r="AQ3945" t="str">
        <f>_xlfn.CONCAT('Sample Select backend'!$I$10,ROW(AQ3945))</f>
        <v>R3945</v>
      </c>
      <c r="AR3945" t="str">
        <f>_xlfn.CONCAT('Sample Select backend'!$M$4,ROW(AR3945))</f>
        <v>AK3945</v>
      </c>
      <c r="AS3945" t="str">
        <f t="shared" si="1372"/>
        <v>Vietnam</v>
      </c>
      <c r="AT3945" s="9">
        <f t="shared" si="1373"/>
        <v>7</v>
      </c>
      <c r="AU3945">
        <f t="shared" si="1374"/>
        <v>0</v>
      </c>
      <c r="AV3945" s="9">
        <v>0</v>
      </c>
    </row>
    <row r="3946" spans="1:48" x14ac:dyDescent="0.35">
      <c r="A3946" s="24" t="s">
        <v>192</v>
      </c>
      <c r="B3946" s="24">
        <v>1</v>
      </c>
      <c r="C3946" s="24">
        <v>3</v>
      </c>
      <c r="D3946" s="24" t="s">
        <v>4598</v>
      </c>
      <c r="E3946" s="24"/>
      <c r="O3946" t="s">
        <v>2805</v>
      </c>
      <c r="P3946" t="s">
        <v>2810</v>
      </c>
      <c r="Q3946" t="s">
        <v>2815</v>
      </c>
      <c r="R3946">
        <v>0</v>
      </c>
      <c r="S3946">
        <v>2.92</v>
      </c>
      <c r="T3946">
        <v>-2.64</v>
      </c>
      <c r="U3946">
        <v>56.92</v>
      </c>
      <c r="V3946">
        <v>-1</v>
      </c>
      <c r="W3946">
        <v>-1</v>
      </c>
      <c r="X3946">
        <v>-1</v>
      </c>
      <c r="Y3946">
        <v>-1</v>
      </c>
      <c r="Z3946">
        <v>-1</v>
      </c>
      <c r="AA3946">
        <v>-1</v>
      </c>
      <c r="AB3946">
        <v>-1</v>
      </c>
      <c r="AC3946">
        <v>-1</v>
      </c>
      <c r="AD3946">
        <v>-1</v>
      </c>
      <c r="AE3946" s="4" t="s">
        <v>2828</v>
      </c>
      <c r="AF3946" s="9" t="s">
        <v>2829</v>
      </c>
      <c r="AG3946">
        <v>0</v>
      </c>
      <c r="AH3946">
        <v>1</v>
      </c>
      <c r="AI3946">
        <v>0</v>
      </c>
      <c r="AJ3946">
        <v>1</v>
      </c>
      <c r="AK3946" s="9" t="s">
        <v>2840</v>
      </c>
      <c r="AL3946">
        <f t="shared" si="1371"/>
        <v>0</v>
      </c>
      <c r="AM3946">
        <f>IF(AND(INDIRECT(AN3946)='Sample Select backend'!$C$2,INDIRECT(AO3946)=1,INDIRECT(AP3946)='Sample Select backend'!$F$2,INDIRECT(AQ3946)=1,INDIRECT(AR3946)='Sample Select backend'!$M$2),1,0)</f>
        <v>0</v>
      </c>
      <c r="AN3946" t="str">
        <f>_xlfn.CONCAT('Sample Select backend'!$C$4,ROW(AN3946))</f>
        <v>AE3946</v>
      </c>
      <c r="AO3946" s="9" t="str">
        <f>_xlfn.CONCAT('Sample Select backend'!$J$2,ROW(AO3946))</f>
        <v>AJ3946</v>
      </c>
      <c r="AP3946" t="str">
        <f>_xlfn.CONCAT('Sample Select backend'!$F$4,ROW(AP3946))</f>
        <v>AF3946</v>
      </c>
      <c r="AQ3946" t="str">
        <f>_xlfn.CONCAT('Sample Select backend'!$I$10,ROW(AQ3946))</f>
        <v>R3946</v>
      </c>
      <c r="AR3946" t="str">
        <f>_xlfn.CONCAT('Sample Select backend'!$M$4,ROW(AR3946))</f>
        <v>AK3946</v>
      </c>
      <c r="AS3946" t="str">
        <f t="shared" si="1372"/>
        <v>Vietnam</v>
      </c>
      <c r="AT3946" s="9">
        <f t="shared" si="1373"/>
        <v>3</v>
      </c>
      <c r="AU3946">
        <f t="shared" si="1374"/>
        <v>0</v>
      </c>
      <c r="AV3946" s="9">
        <v>0</v>
      </c>
    </row>
    <row r="3947" spans="1:48" x14ac:dyDescent="0.35">
      <c r="A3947" s="24" t="s">
        <v>192</v>
      </c>
      <c r="B3947" s="24" t="s">
        <v>201</v>
      </c>
      <c r="C3947" s="24" t="s">
        <v>201</v>
      </c>
      <c r="D3947" s="24" t="s">
        <v>4599</v>
      </c>
      <c r="E3947" s="24"/>
      <c r="O3947" t="s">
        <v>2805</v>
      </c>
      <c r="P3947" t="s">
        <v>2810</v>
      </c>
      <c r="Q3947" t="s">
        <v>2815</v>
      </c>
      <c r="R3947">
        <v>0</v>
      </c>
      <c r="S3947">
        <v>2.92</v>
      </c>
      <c r="T3947">
        <v>-2.64</v>
      </c>
      <c r="U3947">
        <v>56.92</v>
      </c>
      <c r="V3947">
        <v>-1</v>
      </c>
      <c r="W3947">
        <v>-1</v>
      </c>
      <c r="X3947">
        <v>-1</v>
      </c>
      <c r="Y3947">
        <v>-1</v>
      </c>
      <c r="Z3947">
        <v>-1</v>
      </c>
      <c r="AA3947">
        <v>-1</v>
      </c>
      <c r="AB3947">
        <v>-1</v>
      </c>
      <c r="AC3947">
        <v>-1</v>
      </c>
      <c r="AD3947">
        <v>-1</v>
      </c>
      <c r="AE3947" s="4" t="s">
        <v>2828</v>
      </c>
      <c r="AF3947" s="9" t="s">
        <v>2829</v>
      </c>
      <c r="AG3947">
        <v>0</v>
      </c>
      <c r="AH3947">
        <v>1</v>
      </c>
      <c r="AI3947">
        <v>0</v>
      </c>
      <c r="AJ3947">
        <v>1</v>
      </c>
      <c r="AK3947" s="9" t="s">
        <v>2840</v>
      </c>
      <c r="AL3947">
        <f t="shared" si="1371"/>
        <v>1</v>
      </c>
      <c r="AM3947">
        <f>IF(AND(INDIRECT(AN3947)='Sample Select backend'!$C$2,INDIRECT(AO3947)=1,INDIRECT(AP3947)='Sample Select backend'!$F$2,INDIRECT(AQ3947)=1,INDIRECT(AR3947)='Sample Select backend'!$M$2),1,0)</f>
        <v>0</v>
      </c>
      <c r="AN3947" t="str">
        <f>_xlfn.CONCAT('Sample Select backend'!$C$4,ROW(AN3947))</f>
        <v>AE3947</v>
      </c>
      <c r="AO3947" s="9" t="str">
        <f>_xlfn.CONCAT('Sample Select backend'!$J$2,ROW(AO3947))</f>
        <v>AJ3947</v>
      </c>
      <c r="AP3947" t="str">
        <f>_xlfn.CONCAT('Sample Select backend'!$F$4,ROW(AP3947))</f>
        <v>AF3947</v>
      </c>
      <c r="AQ3947" t="str">
        <f>_xlfn.CONCAT('Sample Select backend'!$I$10,ROW(AQ3947))</f>
        <v>R3947</v>
      </c>
      <c r="AR3947" t="str">
        <f>_xlfn.CONCAT('Sample Select backend'!$M$4,ROW(AR3947))</f>
        <v>AK3947</v>
      </c>
      <c r="AS3947" t="str">
        <f t="shared" si="1372"/>
        <v>Vietnam</v>
      </c>
      <c r="AT3947" s="9" t="str">
        <f t="shared" si="1373"/>
        <v>Other</v>
      </c>
      <c r="AU3947">
        <f t="shared" si="1374"/>
        <v>0</v>
      </c>
      <c r="AV3947" s="9">
        <v>0</v>
      </c>
    </row>
    <row r="3948" spans="1:48" x14ac:dyDescent="0.35">
      <c r="A3948" s="24" t="s">
        <v>192</v>
      </c>
      <c r="B3948" s="24" t="s">
        <v>201</v>
      </c>
      <c r="C3948" s="24" t="s">
        <v>201</v>
      </c>
      <c r="D3948" s="24" t="s">
        <v>4600</v>
      </c>
      <c r="E3948" s="24"/>
      <c r="O3948" t="s">
        <v>2805</v>
      </c>
      <c r="P3948" t="s">
        <v>2810</v>
      </c>
      <c r="Q3948" t="s">
        <v>2815</v>
      </c>
      <c r="R3948">
        <v>0</v>
      </c>
      <c r="S3948">
        <v>2.92</v>
      </c>
      <c r="T3948">
        <v>-2.64</v>
      </c>
      <c r="U3948">
        <v>56.92</v>
      </c>
      <c r="V3948">
        <v>-1</v>
      </c>
      <c r="W3948">
        <v>-1</v>
      </c>
      <c r="X3948">
        <v>-1</v>
      </c>
      <c r="Y3948">
        <v>-1</v>
      </c>
      <c r="Z3948">
        <v>-1</v>
      </c>
      <c r="AA3948">
        <v>-1</v>
      </c>
      <c r="AB3948">
        <v>-1</v>
      </c>
      <c r="AC3948">
        <v>-1</v>
      </c>
      <c r="AD3948">
        <v>-1</v>
      </c>
      <c r="AE3948" s="4" t="s">
        <v>2828</v>
      </c>
      <c r="AF3948" s="9" t="s">
        <v>2829</v>
      </c>
      <c r="AG3948">
        <v>0</v>
      </c>
      <c r="AH3948">
        <v>1</v>
      </c>
      <c r="AI3948">
        <v>0</v>
      </c>
      <c r="AJ3948">
        <v>1</v>
      </c>
      <c r="AK3948" s="9" t="s">
        <v>2840</v>
      </c>
      <c r="AL3948">
        <f t="shared" si="1371"/>
        <v>1</v>
      </c>
      <c r="AM3948">
        <f>IF(AND(INDIRECT(AN3948)='Sample Select backend'!$C$2,INDIRECT(AO3948)=1,INDIRECT(AP3948)='Sample Select backend'!$F$2,INDIRECT(AQ3948)=1,INDIRECT(AR3948)='Sample Select backend'!$M$2),1,0)</f>
        <v>0</v>
      </c>
      <c r="AN3948" t="str">
        <f>_xlfn.CONCAT('Sample Select backend'!$C$4,ROW(AN3948))</f>
        <v>AE3948</v>
      </c>
      <c r="AO3948" s="9" t="str">
        <f>_xlfn.CONCAT('Sample Select backend'!$J$2,ROW(AO3948))</f>
        <v>AJ3948</v>
      </c>
      <c r="AP3948" t="str">
        <f>_xlfn.CONCAT('Sample Select backend'!$F$4,ROW(AP3948))</f>
        <v>AF3948</v>
      </c>
      <c r="AQ3948" t="str">
        <f>_xlfn.CONCAT('Sample Select backend'!$I$10,ROW(AQ3948))</f>
        <v>R3948</v>
      </c>
      <c r="AR3948" t="str">
        <f>_xlfn.CONCAT('Sample Select backend'!$M$4,ROW(AR3948))</f>
        <v>AK3948</v>
      </c>
      <c r="AS3948" t="str">
        <f t="shared" si="1372"/>
        <v>Vietnam</v>
      </c>
      <c r="AT3948" s="9" t="str">
        <f t="shared" si="1373"/>
        <v>Other</v>
      </c>
      <c r="AU3948">
        <f t="shared" si="1374"/>
        <v>0</v>
      </c>
      <c r="AV3948" s="9">
        <v>1</v>
      </c>
    </row>
    <row r="3949" spans="1:48" x14ac:dyDescent="0.35">
      <c r="A3949" s="24" t="s">
        <v>192</v>
      </c>
      <c r="B3949" s="24" t="s">
        <v>201</v>
      </c>
      <c r="C3949" s="24" t="s">
        <v>201</v>
      </c>
      <c r="D3949" s="24" t="s">
        <v>4601</v>
      </c>
      <c r="E3949" s="24"/>
      <c r="O3949" t="s">
        <v>2805</v>
      </c>
      <c r="P3949" t="s">
        <v>2810</v>
      </c>
      <c r="Q3949" t="s">
        <v>2815</v>
      </c>
      <c r="R3949">
        <v>0</v>
      </c>
      <c r="S3949">
        <v>2.92</v>
      </c>
      <c r="T3949">
        <v>-2.64</v>
      </c>
      <c r="U3949">
        <v>56.92</v>
      </c>
      <c r="V3949">
        <v>-1</v>
      </c>
      <c r="W3949">
        <v>-1</v>
      </c>
      <c r="X3949">
        <v>-1</v>
      </c>
      <c r="Y3949">
        <v>-1</v>
      </c>
      <c r="Z3949">
        <v>-1</v>
      </c>
      <c r="AA3949">
        <v>-1</v>
      </c>
      <c r="AB3949">
        <v>-1</v>
      </c>
      <c r="AC3949">
        <v>-1</v>
      </c>
      <c r="AD3949">
        <v>-1</v>
      </c>
      <c r="AE3949" s="4" t="s">
        <v>2828</v>
      </c>
      <c r="AF3949" s="9" t="s">
        <v>2829</v>
      </c>
      <c r="AG3949">
        <v>0</v>
      </c>
      <c r="AH3949">
        <v>1</v>
      </c>
      <c r="AI3949">
        <v>0</v>
      </c>
      <c r="AJ3949">
        <v>1</v>
      </c>
      <c r="AK3949" s="9" t="s">
        <v>2840</v>
      </c>
      <c r="AL3949">
        <f t="shared" si="1371"/>
        <v>1</v>
      </c>
      <c r="AM3949">
        <f>IF(AND(INDIRECT(AN3949)='Sample Select backend'!$C$2,INDIRECT(AO3949)=1,INDIRECT(AP3949)='Sample Select backend'!$F$2,INDIRECT(AQ3949)=1,INDIRECT(AR3949)='Sample Select backend'!$M$2),1,0)</f>
        <v>0</v>
      </c>
      <c r="AN3949" t="str">
        <f>_xlfn.CONCAT('Sample Select backend'!$C$4,ROW(AN3949))</f>
        <v>AE3949</v>
      </c>
      <c r="AO3949" s="9" t="str">
        <f>_xlfn.CONCAT('Sample Select backend'!$J$2,ROW(AO3949))</f>
        <v>AJ3949</v>
      </c>
      <c r="AP3949" t="str">
        <f>_xlfn.CONCAT('Sample Select backend'!$F$4,ROW(AP3949))</f>
        <v>AF3949</v>
      </c>
      <c r="AQ3949" t="str">
        <f>_xlfn.CONCAT('Sample Select backend'!$I$10,ROW(AQ3949))</f>
        <v>R3949</v>
      </c>
      <c r="AR3949" t="str">
        <f>_xlfn.CONCAT('Sample Select backend'!$M$4,ROW(AR3949))</f>
        <v>AK3949</v>
      </c>
      <c r="AS3949" t="str">
        <f t="shared" si="1372"/>
        <v>Vietnam</v>
      </c>
      <c r="AT3949" s="9" t="str">
        <f t="shared" si="1373"/>
        <v>Other</v>
      </c>
      <c r="AU3949">
        <f t="shared" si="1374"/>
        <v>0</v>
      </c>
      <c r="AV3949" s="9">
        <v>1</v>
      </c>
    </row>
    <row r="3950" spans="1:48" x14ac:dyDescent="0.35">
      <c r="A3950" t="s">
        <v>149</v>
      </c>
      <c r="B3950">
        <v>1</v>
      </c>
      <c r="C3950" t="s">
        <v>201</v>
      </c>
      <c r="D3950" t="s">
        <v>1991</v>
      </c>
      <c r="E3950">
        <v>-2</v>
      </c>
      <c r="F3950">
        <v>2</v>
      </c>
      <c r="G3950">
        <v>-2</v>
      </c>
      <c r="I3950">
        <v>-2</v>
      </c>
      <c r="J3950">
        <v>-2</v>
      </c>
      <c r="K3950">
        <v>-2</v>
      </c>
      <c r="L3950">
        <v>2</v>
      </c>
      <c r="M3950">
        <v>1</v>
      </c>
      <c r="N3950" t="s">
        <v>2748</v>
      </c>
      <c r="O3950" t="s">
        <v>2804</v>
      </c>
      <c r="P3950" t="s">
        <v>2808</v>
      </c>
      <c r="Q3950" t="s">
        <v>2815</v>
      </c>
      <c r="R3950">
        <v>0</v>
      </c>
      <c r="S3950">
        <v>-11.5</v>
      </c>
      <c r="T3950">
        <v>-7.26</v>
      </c>
      <c r="U3950">
        <v>24.23</v>
      </c>
      <c r="V3950">
        <f t="shared" ref="V3950:AD3953" si="1386">IF(E3950&gt;0,1,IF(E3950&lt;0,0,-1))</f>
        <v>0</v>
      </c>
      <c r="W3950">
        <f t="shared" si="1386"/>
        <v>1</v>
      </c>
      <c r="X3950">
        <f t="shared" si="1386"/>
        <v>0</v>
      </c>
      <c r="Y3950">
        <f t="shared" si="1386"/>
        <v>-1</v>
      </c>
      <c r="Z3950">
        <f t="shared" si="1386"/>
        <v>0</v>
      </c>
      <c r="AA3950">
        <f t="shared" si="1386"/>
        <v>0</v>
      </c>
      <c r="AB3950">
        <f t="shared" si="1386"/>
        <v>0</v>
      </c>
      <c r="AC3950">
        <f t="shared" si="1386"/>
        <v>1</v>
      </c>
      <c r="AD3950">
        <f t="shared" si="1386"/>
        <v>1</v>
      </c>
      <c r="AE3950" s="4" t="s">
        <v>2828</v>
      </c>
      <c r="AF3950" s="9" t="s">
        <v>2829</v>
      </c>
      <c r="AG3950">
        <v>0</v>
      </c>
      <c r="AH3950">
        <v>0</v>
      </c>
      <c r="AI3950">
        <v>0</v>
      </c>
      <c r="AJ3950">
        <v>1</v>
      </c>
      <c r="AK3950" s="9" t="s">
        <v>2840</v>
      </c>
      <c r="AL3950">
        <f t="shared" si="1371"/>
        <v>0</v>
      </c>
      <c r="AM3950">
        <f>IF(AND(INDIRECT(AN3950)='Sample Select backend'!$C$2,INDIRECT(AO3950)=1,INDIRECT(AP3950)='Sample Select backend'!$F$2,INDIRECT(AQ3950)=1,INDIRECT(AR3950)='Sample Select backend'!$M$2),1,0)</f>
        <v>0</v>
      </c>
      <c r="AN3950" t="str">
        <f>_xlfn.CONCAT('Sample Select backend'!$C$4,ROW(AN3950))</f>
        <v>AE3950</v>
      </c>
      <c r="AO3950" s="9" t="str">
        <f>_xlfn.CONCAT('Sample Select backend'!$J$2,ROW(AO3950))</f>
        <v>AJ3950</v>
      </c>
      <c r="AP3950" t="str">
        <f>_xlfn.CONCAT('Sample Select backend'!$F$4,ROW(AP3950))</f>
        <v>AF3950</v>
      </c>
      <c r="AQ3950" t="str">
        <f>_xlfn.CONCAT('Sample Select backend'!$I$10,ROW(AQ3950))</f>
        <v>R3950</v>
      </c>
      <c r="AR3950" t="str">
        <f>_xlfn.CONCAT('Sample Select backend'!$M$4,ROW(AR3950))</f>
        <v>AK3950</v>
      </c>
      <c r="AS3950" t="str">
        <f t="shared" si="1372"/>
        <v>West Bank and Gaza</v>
      </c>
      <c r="AT3950" s="9" t="str">
        <f t="shared" si="1373"/>
        <v>Other</v>
      </c>
      <c r="AU3950">
        <f t="shared" si="1374"/>
        <v>1</v>
      </c>
      <c r="AV3950" s="9">
        <v>1</v>
      </c>
    </row>
    <row r="3951" spans="1:48" x14ac:dyDescent="0.35">
      <c r="A3951" t="s">
        <v>149</v>
      </c>
      <c r="B3951">
        <v>6</v>
      </c>
      <c r="C3951">
        <v>26</v>
      </c>
      <c r="D3951" t="s">
        <v>1993</v>
      </c>
      <c r="E3951">
        <v>2</v>
      </c>
      <c r="F3951">
        <v>2</v>
      </c>
      <c r="G3951">
        <v>-2</v>
      </c>
      <c r="H3951">
        <v>-1</v>
      </c>
      <c r="I3951">
        <v>2</v>
      </c>
      <c r="J3951">
        <v>2</v>
      </c>
      <c r="K3951">
        <v>2</v>
      </c>
      <c r="L3951">
        <v>2</v>
      </c>
      <c r="M3951">
        <v>1</v>
      </c>
      <c r="N3951" t="s">
        <v>2748</v>
      </c>
      <c r="O3951" t="s">
        <v>2804</v>
      </c>
      <c r="P3951" t="s">
        <v>2808</v>
      </c>
      <c r="Q3951" t="s">
        <v>2815</v>
      </c>
      <c r="R3951">
        <v>0</v>
      </c>
      <c r="S3951">
        <v>-11.5</v>
      </c>
      <c r="T3951">
        <v>-7.26</v>
      </c>
      <c r="U3951">
        <v>24.23</v>
      </c>
      <c r="V3951">
        <f t="shared" si="1386"/>
        <v>1</v>
      </c>
      <c r="W3951">
        <f t="shared" si="1386"/>
        <v>1</v>
      </c>
      <c r="X3951">
        <f t="shared" si="1386"/>
        <v>0</v>
      </c>
      <c r="Y3951">
        <f t="shared" si="1386"/>
        <v>0</v>
      </c>
      <c r="Z3951">
        <f t="shared" si="1386"/>
        <v>1</v>
      </c>
      <c r="AA3951">
        <f t="shared" si="1386"/>
        <v>1</v>
      </c>
      <c r="AB3951">
        <f t="shared" si="1386"/>
        <v>1</v>
      </c>
      <c r="AC3951">
        <f t="shared" si="1386"/>
        <v>1</v>
      </c>
      <c r="AD3951">
        <f t="shared" si="1386"/>
        <v>1</v>
      </c>
      <c r="AE3951" s="4" t="s">
        <v>2828</v>
      </c>
      <c r="AF3951" s="9" t="s">
        <v>2829</v>
      </c>
      <c r="AG3951">
        <v>0</v>
      </c>
      <c r="AH3951">
        <v>0</v>
      </c>
      <c r="AI3951">
        <v>0</v>
      </c>
      <c r="AJ3951">
        <v>1</v>
      </c>
      <c r="AK3951" s="9" t="s">
        <v>2840</v>
      </c>
      <c r="AL3951">
        <f t="shared" si="1371"/>
        <v>0</v>
      </c>
      <c r="AM3951">
        <f>IF(AND(INDIRECT(AN3951)='Sample Select backend'!$C$2,INDIRECT(AO3951)=1,INDIRECT(AP3951)='Sample Select backend'!$F$2,INDIRECT(AQ3951)=1,INDIRECT(AR3951)='Sample Select backend'!$M$2),1,0)</f>
        <v>0</v>
      </c>
      <c r="AN3951" t="str">
        <f>_xlfn.CONCAT('Sample Select backend'!$C$4,ROW(AN3951))</f>
        <v>AE3951</v>
      </c>
      <c r="AO3951" s="9" t="str">
        <f>_xlfn.CONCAT('Sample Select backend'!$J$2,ROW(AO3951))</f>
        <v>AJ3951</v>
      </c>
      <c r="AP3951" t="str">
        <f>_xlfn.CONCAT('Sample Select backend'!$F$4,ROW(AP3951))</f>
        <v>AF3951</v>
      </c>
      <c r="AQ3951" t="str">
        <f>_xlfn.CONCAT('Sample Select backend'!$I$10,ROW(AQ3951))</f>
        <v>R3951</v>
      </c>
      <c r="AR3951" t="str">
        <f>_xlfn.CONCAT('Sample Select backend'!$M$4,ROW(AR3951))</f>
        <v>AK3951</v>
      </c>
      <c r="AS3951" t="str">
        <f t="shared" si="1372"/>
        <v>West Bank and Gaza</v>
      </c>
      <c r="AT3951" s="9">
        <f t="shared" si="1373"/>
        <v>26</v>
      </c>
      <c r="AU3951">
        <f t="shared" si="1374"/>
        <v>0</v>
      </c>
      <c r="AV3951" s="9">
        <v>1</v>
      </c>
    </row>
    <row r="3952" spans="1:48" x14ac:dyDescent="0.35">
      <c r="A3952" t="s">
        <v>149</v>
      </c>
      <c r="B3952">
        <v>5</v>
      </c>
      <c r="C3952" t="s">
        <v>204</v>
      </c>
      <c r="D3952" t="s">
        <v>1990</v>
      </c>
      <c r="E3952">
        <v>1</v>
      </c>
      <c r="F3952">
        <v>-2</v>
      </c>
      <c r="G3952">
        <v>-2</v>
      </c>
      <c r="H3952">
        <v>-1</v>
      </c>
      <c r="I3952">
        <v>-2</v>
      </c>
      <c r="J3952">
        <v>1</v>
      </c>
      <c r="K3952">
        <v>1</v>
      </c>
      <c r="M3952">
        <v>1</v>
      </c>
      <c r="N3952" t="s">
        <v>2748</v>
      </c>
      <c r="O3952" t="s">
        <v>2804</v>
      </c>
      <c r="P3952" t="s">
        <v>2808</v>
      </c>
      <c r="Q3952" t="s">
        <v>2815</v>
      </c>
      <c r="R3952">
        <v>0</v>
      </c>
      <c r="S3952">
        <v>-11.5</v>
      </c>
      <c r="T3952">
        <v>-7.26</v>
      </c>
      <c r="U3952">
        <v>24.23</v>
      </c>
      <c r="V3952">
        <f t="shared" si="1386"/>
        <v>1</v>
      </c>
      <c r="W3952">
        <f t="shared" si="1386"/>
        <v>0</v>
      </c>
      <c r="X3952">
        <f t="shared" si="1386"/>
        <v>0</v>
      </c>
      <c r="Y3952">
        <f t="shared" si="1386"/>
        <v>0</v>
      </c>
      <c r="Z3952">
        <f t="shared" si="1386"/>
        <v>0</v>
      </c>
      <c r="AA3952">
        <f t="shared" si="1386"/>
        <v>1</v>
      </c>
      <c r="AB3952">
        <f t="shared" si="1386"/>
        <v>1</v>
      </c>
      <c r="AC3952">
        <f t="shared" si="1386"/>
        <v>-1</v>
      </c>
      <c r="AD3952">
        <f t="shared" si="1386"/>
        <v>1</v>
      </c>
      <c r="AE3952" s="4" t="s">
        <v>2828</v>
      </c>
      <c r="AF3952" s="9" t="s">
        <v>2829</v>
      </c>
      <c r="AG3952">
        <v>0</v>
      </c>
      <c r="AH3952">
        <v>0</v>
      </c>
      <c r="AI3952">
        <v>0</v>
      </c>
      <c r="AJ3952">
        <v>1</v>
      </c>
      <c r="AK3952" s="9" t="s">
        <v>2840</v>
      </c>
      <c r="AL3952">
        <f t="shared" si="1371"/>
        <v>0</v>
      </c>
      <c r="AM3952">
        <f>IF(AND(INDIRECT(AN3952)='Sample Select backend'!$C$2,INDIRECT(AO3952)=1,INDIRECT(AP3952)='Sample Select backend'!$F$2,INDIRECT(AQ3952)=1,INDIRECT(AR3952)='Sample Select backend'!$M$2),1,0)</f>
        <v>0</v>
      </c>
      <c r="AN3952" t="str">
        <f>_xlfn.CONCAT('Sample Select backend'!$C$4,ROW(AN3952))</f>
        <v>AE3952</v>
      </c>
      <c r="AO3952" s="9" t="str">
        <f>_xlfn.CONCAT('Sample Select backend'!$J$2,ROW(AO3952))</f>
        <v>AJ3952</v>
      </c>
      <c r="AP3952" t="str">
        <f>_xlfn.CONCAT('Sample Select backend'!$F$4,ROW(AP3952))</f>
        <v>AF3952</v>
      </c>
      <c r="AQ3952" t="str">
        <f>_xlfn.CONCAT('Sample Select backend'!$I$10,ROW(AQ3952))</f>
        <v>R3952</v>
      </c>
      <c r="AR3952" t="str">
        <f>_xlfn.CONCAT('Sample Select backend'!$M$4,ROW(AR3952))</f>
        <v>AK3952</v>
      </c>
      <c r="AS3952" t="str">
        <f t="shared" si="1372"/>
        <v>West Bank and Gaza</v>
      </c>
      <c r="AT3952" s="9" t="str">
        <f t="shared" si="1373"/>
        <v>General</v>
      </c>
      <c r="AU3952">
        <f t="shared" si="1374"/>
        <v>0</v>
      </c>
      <c r="AV3952" s="9">
        <v>0</v>
      </c>
    </row>
    <row r="3953" spans="1:48" x14ac:dyDescent="0.35">
      <c r="A3953" t="s">
        <v>149</v>
      </c>
      <c r="B3953">
        <v>1</v>
      </c>
      <c r="C3953">
        <v>6</v>
      </c>
      <c r="D3953" t="s">
        <v>1992</v>
      </c>
      <c r="E3953">
        <v>-2</v>
      </c>
      <c r="F3953">
        <v>2</v>
      </c>
      <c r="G3953">
        <v>2</v>
      </c>
      <c r="H3953">
        <v>2</v>
      </c>
      <c r="I3953">
        <v>2</v>
      </c>
      <c r="J3953">
        <v>2</v>
      </c>
      <c r="K3953">
        <v>1</v>
      </c>
      <c r="L3953">
        <v>2</v>
      </c>
      <c r="M3953">
        <v>1</v>
      </c>
      <c r="N3953" t="s">
        <v>2748</v>
      </c>
      <c r="O3953" t="s">
        <v>2804</v>
      </c>
      <c r="P3953" t="s">
        <v>2808</v>
      </c>
      <c r="Q3953" t="s">
        <v>2815</v>
      </c>
      <c r="R3953">
        <v>0</v>
      </c>
      <c r="S3953">
        <v>-11.5</v>
      </c>
      <c r="T3953">
        <v>-7.26</v>
      </c>
      <c r="U3953">
        <v>24.23</v>
      </c>
      <c r="V3953">
        <f t="shared" si="1386"/>
        <v>0</v>
      </c>
      <c r="W3953">
        <f t="shared" si="1386"/>
        <v>1</v>
      </c>
      <c r="X3953">
        <f t="shared" si="1386"/>
        <v>1</v>
      </c>
      <c r="Y3953">
        <f t="shared" si="1386"/>
        <v>1</v>
      </c>
      <c r="Z3953">
        <f t="shared" si="1386"/>
        <v>1</v>
      </c>
      <c r="AA3953">
        <f t="shared" si="1386"/>
        <v>1</v>
      </c>
      <c r="AB3953">
        <f t="shared" si="1386"/>
        <v>1</v>
      </c>
      <c r="AC3953">
        <f t="shared" si="1386"/>
        <v>1</v>
      </c>
      <c r="AD3953">
        <f t="shared" si="1386"/>
        <v>1</v>
      </c>
      <c r="AE3953" s="4" t="s">
        <v>2828</v>
      </c>
      <c r="AF3953" s="9" t="s">
        <v>2829</v>
      </c>
      <c r="AG3953">
        <v>0</v>
      </c>
      <c r="AH3953">
        <v>0</v>
      </c>
      <c r="AI3953">
        <v>0</v>
      </c>
      <c r="AJ3953">
        <v>1</v>
      </c>
      <c r="AK3953" s="9" t="s">
        <v>2840</v>
      </c>
      <c r="AL3953">
        <f t="shared" si="1371"/>
        <v>0</v>
      </c>
      <c r="AM3953">
        <f>IF(AND(INDIRECT(AN3953)='Sample Select backend'!$C$2,INDIRECT(AO3953)=1,INDIRECT(AP3953)='Sample Select backend'!$F$2,INDIRECT(AQ3953)=1,INDIRECT(AR3953)='Sample Select backend'!$M$2),1,0)</f>
        <v>0</v>
      </c>
      <c r="AN3953" t="str">
        <f>_xlfn.CONCAT('Sample Select backend'!$C$4,ROW(AN3953))</f>
        <v>AE3953</v>
      </c>
      <c r="AO3953" s="9" t="str">
        <f>_xlfn.CONCAT('Sample Select backend'!$J$2,ROW(AO3953))</f>
        <v>AJ3953</v>
      </c>
      <c r="AP3953" t="str">
        <f>_xlfn.CONCAT('Sample Select backend'!$F$4,ROW(AP3953))</f>
        <v>AF3953</v>
      </c>
      <c r="AQ3953" t="str">
        <f>_xlfn.CONCAT('Sample Select backend'!$I$10,ROW(AQ3953))</f>
        <v>R3953</v>
      </c>
      <c r="AR3953" t="str">
        <f>_xlfn.CONCAT('Sample Select backend'!$M$4,ROW(AR3953))</f>
        <v>AK3953</v>
      </c>
      <c r="AS3953" t="str">
        <f t="shared" si="1372"/>
        <v>West Bank and Gaza</v>
      </c>
      <c r="AT3953" s="9">
        <f t="shared" si="1373"/>
        <v>6</v>
      </c>
      <c r="AU3953">
        <f t="shared" si="1374"/>
        <v>0</v>
      </c>
      <c r="AV3953" s="9">
        <v>0</v>
      </c>
    </row>
    <row r="3954" spans="1:48" x14ac:dyDescent="0.35">
      <c r="A3954" s="24" t="s">
        <v>149</v>
      </c>
      <c r="B3954" s="24">
        <v>1</v>
      </c>
      <c r="C3954" s="24">
        <v>5</v>
      </c>
      <c r="D3954" s="24" t="s">
        <v>4602</v>
      </c>
      <c r="E3954" s="24"/>
      <c r="O3954" t="s">
        <v>2804</v>
      </c>
      <c r="P3954" t="s">
        <v>2808</v>
      </c>
      <c r="Q3954" t="s">
        <v>2815</v>
      </c>
      <c r="R3954">
        <v>0</v>
      </c>
      <c r="S3954">
        <v>-11.5</v>
      </c>
      <c r="T3954">
        <v>-7.26</v>
      </c>
      <c r="U3954">
        <v>24.23</v>
      </c>
      <c r="V3954">
        <v>-1</v>
      </c>
      <c r="W3954">
        <v>-1</v>
      </c>
      <c r="X3954">
        <v>-1</v>
      </c>
      <c r="Y3954">
        <v>-1</v>
      </c>
      <c r="Z3954">
        <v>-1</v>
      </c>
      <c r="AA3954">
        <v>-1</v>
      </c>
      <c r="AB3954">
        <v>-1</v>
      </c>
      <c r="AC3954">
        <v>-1</v>
      </c>
      <c r="AD3954">
        <v>-1</v>
      </c>
      <c r="AE3954" s="4" t="s">
        <v>2828</v>
      </c>
      <c r="AF3954" s="9" t="s">
        <v>2829</v>
      </c>
      <c r="AG3954">
        <v>0</v>
      </c>
      <c r="AH3954">
        <v>0</v>
      </c>
      <c r="AI3954">
        <v>0</v>
      </c>
      <c r="AJ3954">
        <v>1</v>
      </c>
      <c r="AK3954" s="9" t="s">
        <v>2840</v>
      </c>
      <c r="AL3954">
        <f t="shared" si="1371"/>
        <v>0</v>
      </c>
      <c r="AM3954">
        <f>IF(AND(INDIRECT(AN3954)='Sample Select backend'!$C$2,INDIRECT(AO3954)=1,INDIRECT(AP3954)='Sample Select backend'!$F$2,INDIRECT(AQ3954)=1,INDIRECT(AR3954)='Sample Select backend'!$M$2),1,0)</f>
        <v>0</v>
      </c>
      <c r="AN3954" t="str">
        <f>_xlfn.CONCAT('Sample Select backend'!$C$4,ROW(AN3954))</f>
        <v>AE3954</v>
      </c>
      <c r="AO3954" s="9" t="str">
        <f>_xlfn.CONCAT('Sample Select backend'!$J$2,ROW(AO3954))</f>
        <v>AJ3954</v>
      </c>
      <c r="AP3954" t="str">
        <f>_xlfn.CONCAT('Sample Select backend'!$F$4,ROW(AP3954))</f>
        <v>AF3954</v>
      </c>
      <c r="AQ3954" t="str">
        <f>_xlfn.CONCAT('Sample Select backend'!$I$10,ROW(AQ3954))</f>
        <v>R3954</v>
      </c>
      <c r="AR3954" t="str">
        <f>_xlfn.CONCAT('Sample Select backend'!$M$4,ROW(AR3954))</f>
        <v>AK3954</v>
      </c>
      <c r="AS3954" t="str">
        <f t="shared" si="1372"/>
        <v>West Bank and Gaza</v>
      </c>
      <c r="AT3954" s="9">
        <f t="shared" si="1373"/>
        <v>5</v>
      </c>
      <c r="AU3954">
        <f t="shared" si="1374"/>
        <v>0</v>
      </c>
      <c r="AV3954" s="9">
        <v>0</v>
      </c>
    </row>
    <row r="3955" spans="1:48" x14ac:dyDescent="0.35">
      <c r="A3955" s="24" t="s">
        <v>149</v>
      </c>
      <c r="B3955" s="24">
        <v>6</v>
      </c>
      <c r="C3955" s="24">
        <v>29</v>
      </c>
      <c r="D3955" s="24" t="s">
        <v>4603</v>
      </c>
      <c r="E3955" s="24"/>
      <c r="O3955" t="s">
        <v>2804</v>
      </c>
      <c r="P3955" t="s">
        <v>2808</v>
      </c>
      <c r="Q3955" t="s">
        <v>2815</v>
      </c>
      <c r="R3955">
        <v>0</v>
      </c>
      <c r="S3955">
        <v>-11.5</v>
      </c>
      <c r="T3955">
        <v>-7.26</v>
      </c>
      <c r="U3955">
        <v>24.23</v>
      </c>
      <c r="V3955">
        <v>-1</v>
      </c>
      <c r="W3955">
        <v>-1</v>
      </c>
      <c r="X3955">
        <v>-1</v>
      </c>
      <c r="Y3955">
        <v>-1</v>
      </c>
      <c r="Z3955">
        <v>-1</v>
      </c>
      <c r="AA3955">
        <v>-1</v>
      </c>
      <c r="AB3955">
        <v>-1</v>
      </c>
      <c r="AC3955">
        <v>-1</v>
      </c>
      <c r="AD3955">
        <v>-1</v>
      </c>
      <c r="AE3955" s="4" t="s">
        <v>2828</v>
      </c>
      <c r="AF3955" s="9" t="s">
        <v>2829</v>
      </c>
      <c r="AG3955">
        <v>0</v>
      </c>
      <c r="AH3955">
        <v>0</v>
      </c>
      <c r="AI3955">
        <v>0</v>
      </c>
      <c r="AJ3955">
        <v>1</v>
      </c>
      <c r="AK3955" s="9" t="s">
        <v>2840</v>
      </c>
      <c r="AL3955">
        <f t="shared" si="1371"/>
        <v>0</v>
      </c>
      <c r="AM3955">
        <f>IF(AND(INDIRECT(AN3955)='Sample Select backend'!$C$2,INDIRECT(AO3955)=1,INDIRECT(AP3955)='Sample Select backend'!$F$2,INDIRECT(AQ3955)=1,INDIRECT(AR3955)='Sample Select backend'!$M$2),1,0)</f>
        <v>0</v>
      </c>
      <c r="AN3955" t="str">
        <f>_xlfn.CONCAT('Sample Select backend'!$C$4,ROW(AN3955))</f>
        <v>AE3955</v>
      </c>
      <c r="AO3955" s="9" t="str">
        <f>_xlfn.CONCAT('Sample Select backend'!$J$2,ROW(AO3955))</f>
        <v>AJ3955</v>
      </c>
      <c r="AP3955" t="str">
        <f>_xlfn.CONCAT('Sample Select backend'!$F$4,ROW(AP3955))</f>
        <v>AF3955</v>
      </c>
      <c r="AQ3955" t="str">
        <f>_xlfn.CONCAT('Sample Select backend'!$I$10,ROW(AQ3955))</f>
        <v>R3955</v>
      </c>
      <c r="AR3955" t="str">
        <f>_xlfn.CONCAT('Sample Select backend'!$M$4,ROW(AR3955))</f>
        <v>AK3955</v>
      </c>
      <c r="AS3955" t="str">
        <f t="shared" si="1372"/>
        <v>West Bank and Gaza</v>
      </c>
      <c r="AT3955" s="9">
        <f t="shared" si="1373"/>
        <v>29</v>
      </c>
      <c r="AU3955">
        <f t="shared" si="1374"/>
        <v>0</v>
      </c>
      <c r="AV3955" s="9">
        <v>0</v>
      </c>
    </row>
    <row r="3956" spans="1:48" x14ac:dyDescent="0.35">
      <c r="A3956" s="24" t="s">
        <v>149</v>
      </c>
      <c r="B3956" s="24">
        <v>6</v>
      </c>
      <c r="C3956" s="24">
        <v>28</v>
      </c>
      <c r="D3956" s="24" t="s">
        <v>4604</v>
      </c>
      <c r="E3956" s="24"/>
      <c r="O3956" t="s">
        <v>2804</v>
      </c>
      <c r="P3956" t="s">
        <v>2808</v>
      </c>
      <c r="Q3956" t="s">
        <v>2815</v>
      </c>
      <c r="R3956">
        <v>0</v>
      </c>
      <c r="S3956">
        <v>-11.5</v>
      </c>
      <c r="T3956">
        <v>-7.26</v>
      </c>
      <c r="U3956">
        <v>24.23</v>
      </c>
      <c r="V3956">
        <v>-1</v>
      </c>
      <c r="W3956">
        <v>-1</v>
      </c>
      <c r="X3956">
        <v>-1</v>
      </c>
      <c r="Y3956">
        <v>-1</v>
      </c>
      <c r="Z3956">
        <v>-1</v>
      </c>
      <c r="AA3956">
        <v>-1</v>
      </c>
      <c r="AB3956">
        <v>-1</v>
      </c>
      <c r="AC3956">
        <v>-1</v>
      </c>
      <c r="AD3956">
        <v>-1</v>
      </c>
      <c r="AE3956" s="4" t="s">
        <v>2828</v>
      </c>
      <c r="AF3956" s="9" t="s">
        <v>2829</v>
      </c>
      <c r="AG3956">
        <v>0</v>
      </c>
      <c r="AH3956">
        <v>0</v>
      </c>
      <c r="AI3956">
        <v>0</v>
      </c>
      <c r="AJ3956">
        <v>1</v>
      </c>
      <c r="AK3956" s="9" t="s">
        <v>2840</v>
      </c>
      <c r="AL3956">
        <f t="shared" si="1371"/>
        <v>0</v>
      </c>
      <c r="AM3956">
        <f>IF(AND(INDIRECT(AN3956)='Sample Select backend'!$C$2,INDIRECT(AO3956)=1,INDIRECT(AP3956)='Sample Select backend'!$F$2,INDIRECT(AQ3956)=1,INDIRECT(AR3956)='Sample Select backend'!$M$2),1,0)</f>
        <v>0</v>
      </c>
      <c r="AN3956" t="str">
        <f>_xlfn.CONCAT('Sample Select backend'!$C$4,ROW(AN3956))</f>
        <v>AE3956</v>
      </c>
      <c r="AO3956" s="9" t="str">
        <f>_xlfn.CONCAT('Sample Select backend'!$J$2,ROW(AO3956))</f>
        <v>AJ3956</v>
      </c>
      <c r="AP3956" t="str">
        <f>_xlfn.CONCAT('Sample Select backend'!$F$4,ROW(AP3956))</f>
        <v>AF3956</v>
      </c>
      <c r="AQ3956" t="str">
        <f>_xlfn.CONCAT('Sample Select backend'!$I$10,ROW(AQ3956))</f>
        <v>R3956</v>
      </c>
      <c r="AR3956" t="str">
        <f>_xlfn.CONCAT('Sample Select backend'!$M$4,ROW(AR3956))</f>
        <v>AK3956</v>
      </c>
      <c r="AS3956" t="str">
        <f t="shared" si="1372"/>
        <v>West Bank and Gaza</v>
      </c>
      <c r="AT3956" s="9">
        <f t="shared" si="1373"/>
        <v>28</v>
      </c>
      <c r="AU3956">
        <f t="shared" si="1374"/>
        <v>0</v>
      </c>
      <c r="AV3956" s="9">
        <v>0</v>
      </c>
    </row>
    <row r="3957" spans="1:48" x14ac:dyDescent="0.35">
      <c r="A3957" s="24" t="s">
        <v>149</v>
      </c>
      <c r="B3957" s="24">
        <v>6</v>
      </c>
      <c r="C3957" s="24">
        <v>25</v>
      </c>
      <c r="D3957" s="24" t="s">
        <v>4605</v>
      </c>
      <c r="E3957" s="24"/>
      <c r="O3957" t="s">
        <v>2804</v>
      </c>
      <c r="P3957" t="s">
        <v>2808</v>
      </c>
      <c r="Q3957" t="s">
        <v>2815</v>
      </c>
      <c r="R3957">
        <v>0</v>
      </c>
      <c r="S3957">
        <v>-11.5</v>
      </c>
      <c r="T3957">
        <v>-7.26</v>
      </c>
      <c r="U3957">
        <v>24.23</v>
      </c>
      <c r="V3957">
        <v>-1</v>
      </c>
      <c r="W3957">
        <v>-1</v>
      </c>
      <c r="X3957">
        <v>-1</v>
      </c>
      <c r="Y3957">
        <v>-1</v>
      </c>
      <c r="Z3957">
        <v>-1</v>
      </c>
      <c r="AA3957">
        <v>-1</v>
      </c>
      <c r="AB3957">
        <v>-1</v>
      </c>
      <c r="AC3957">
        <v>-1</v>
      </c>
      <c r="AD3957">
        <v>-1</v>
      </c>
      <c r="AE3957" s="4" t="s">
        <v>2828</v>
      </c>
      <c r="AF3957" s="9" t="s">
        <v>2829</v>
      </c>
      <c r="AG3957">
        <v>0</v>
      </c>
      <c r="AH3957">
        <v>0</v>
      </c>
      <c r="AI3957">
        <v>0</v>
      </c>
      <c r="AJ3957">
        <v>1</v>
      </c>
      <c r="AK3957" s="9" t="s">
        <v>2840</v>
      </c>
      <c r="AL3957">
        <f t="shared" si="1371"/>
        <v>0</v>
      </c>
      <c r="AM3957">
        <f>IF(AND(INDIRECT(AN3957)='Sample Select backend'!$C$2,INDIRECT(AO3957)=1,INDIRECT(AP3957)='Sample Select backend'!$F$2,INDIRECT(AQ3957)=1,INDIRECT(AR3957)='Sample Select backend'!$M$2),1,0)</f>
        <v>0</v>
      </c>
      <c r="AN3957" t="str">
        <f>_xlfn.CONCAT('Sample Select backend'!$C$4,ROW(AN3957))</f>
        <v>AE3957</v>
      </c>
      <c r="AO3957" s="9" t="str">
        <f>_xlfn.CONCAT('Sample Select backend'!$J$2,ROW(AO3957))</f>
        <v>AJ3957</v>
      </c>
      <c r="AP3957" t="str">
        <f>_xlfn.CONCAT('Sample Select backend'!$F$4,ROW(AP3957))</f>
        <v>AF3957</v>
      </c>
      <c r="AQ3957" t="str">
        <f>_xlfn.CONCAT('Sample Select backend'!$I$10,ROW(AQ3957))</f>
        <v>R3957</v>
      </c>
      <c r="AR3957" t="str">
        <f>_xlfn.CONCAT('Sample Select backend'!$M$4,ROW(AR3957))</f>
        <v>AK3957</v>
      </c>
      <c r="AS3957" t="str">
        <f t="shared" si="1372"/>
        <v>West Bank and Gaza</v>
      </c>
      <c r="AT3957" s="9">
        <f t="shared" si="1373"/>
        <v>25</v>
      </c>
      <c r="AU3957">
        <f t="shared" si="1374"/>
        <v>0</v>
      </c>
      <c r="AV3957" s="9">
        <v>1</v>
      </c>
    </row>
    <row r="3958" spans="1:48" x14ac:dyDescent="0.35">
      <c r="A3958" s="24" t="s">
        <v>4606</v>
      </c>
      <c r="B3958" s="24" t="s">
        <v>201</v>
      </c>
      <c r="C3958" s="24" t="s">
        <v>201</v>
      </c>
      <c r="D3958" s="24" t="s">
        <v>4607</v>
      </c>
      <c r="E3958" s="24"/>
      <c r="O3958" t="e">
        <v>#N/A</v>
      </c>
      <c r="P3958" t="e">
        <v>#N/A</v>
      </c>
      <c r="Q3958" t="e">
        <v>#N/A</v>
      </c>
      <c r="R3958" t="e">
        <v>#N/A</v>
      </c>
      <c r="S3958" t="s">
        <v>202</v>
      </c>
      <c r="T3958" t="s">
        <v>202</v>
      </c>
      <c r="U3958" t="s">
        <v>202</v>
      </c>
      <c r="V3958">
        <v>-1</v>
      </c>
      <c r="W3958">
        <v>-1</v>
      </c>
      <c r="X3958">
        <v>-1</v>
      </c>
      <c r="Y3958">
        <v>-1</v>
      </c>
      <c r="Z3958">
        <v>-1</v>
      </c>
      <c r="AA3958">
        <v>-1</v>
      </c>
      <c r="AB3958">
        <v>-1</v>
      </c>
      <c r="AC3958">
        <v>-1</v>
      </c>
      <c r="AD3958">
        <v>-1</v>
      </c>
      <c r="AE3958" s="4" t="s">
        <v>2828</v>
      </c>
      <c r="AF3958" s="9" t="s">
        <v>2829</v>
      </c>
      <c r="AG3958" t="e">
        <v>#N/A</v>
      </c>
      <c r="AH3958" t="e">
        <v>#N/A</v>
      </c>
      <c r="AI3958">
        <v>0</v>
      </c>
      <c r="AJ3958">
        <v>1</v>
      </c>
      <c r="AK3958" s="9" t="s">
        <v>2840</v>
      </c>
      <c r="AL3958">
        <f t="shared" si="1371"/>
        <v>1</v>
      </c>
      <c r="AM3958" t="e">
        <f>IF(AND(INDIRECT(AN3958)='Sample Select backend'!$C$2,INDIRECT(AO3958)=1,INDIRECT(AP3958)='Sample Select backend'!$F$2,INDIRECT(AQ3958)=1,INDIRECT(AR3958)='Sample Select backend'!$M$2),1,0)</f>
        <v>#N/A</v>
      </c>
      <c r="AN3958" t="str">
        <f>_xlfn.CONCAT('Sample Select backend'!$C$4,ROW(AN3958))</f>
        <v>AE3958</v>
      </c>
      <c r="AO3958" s="9" t="str">
        <f>_xlfn.CONCAT('Sample Select backend'!$J$2,ROW(AO3958))</f>
        <v>AJ3958</v>
      </c>
      <c r="AP3958" t="str">
        <f>_xlfn.CONCAT('Sample Select backend'!$F$4,ROW(AP3958))</f>
        <v>AF3958</v>
      </c>
      <c r="AQ3958" t="str">
        <f>_xlfn.CONCAT('Sample Select backend'!$I$10,ROW(AQ3958))</f>
        <v>R3958</v>
      </c>
      <c r="AR3958" t="str">
        <f>_xlfn.CONCAT('Sample Select backend'!$M$4,ROW(AR3958))</f>
        <v>AK3958</v>
      </c>
      <c r="AS3958" t="str">
        <f t="shared" si="1372"/>
        <v xml:space="preserve">West-Africa Economic and Monetary Union (WAEMU) </v>
      </c>
      <c r="AT3958" s="9" t="str">
        <f t="shared" si="1373"/>
        <v>Other</v>
      </c>
      <c r="AU3958">
        <f t="shared" si="1374"/>
        <v>1</v>
      </c>
      <c r="AV3958" s="9">
        <v>1</v>
      </c>
    </row>
    <row r="3959" spans="1:48" x14ac:dyDescent="0.35">
      <c r="A3959" t="s">
        <v>196</v>
      </c>
      <c r="B3959">
        <v>5</v>
      </c>
      <c r="C3959">
        <v>22</v>
      </c>
      <c r="D3959" t="s">
        <v>2550</v>
      </c>
      <c r="E3959">
        <v>1</v>
      </c>
      <c r="G3959">
        <v>-2</v>
      </c>
      <c r="H3959">
        <v>2</v>
      </c>
      <c r="I3959">
        <v>2</v>
      </c>
      <c r="J3959">
        <v>2</v>
      </c>
      <c r="K3959">
        <v>-2</v>
      </c>
      <c r="L3959">
        <v>2</v>
      </c>
      <c r="M3959">
        <v>1</v>
      </c>
      <c r="N3959" t="s">
        <v>2795</v>
      </c>
      <c r="O3959" t="s">
        <v>2804</v>
      </c>
      <c r="P3959" t="s">
        <v>2809</v>
      </c>
      <c r="Q3959" t="s">
        <v>2814</v>
      </c>
      <c r="R3959">
        <v>0</v>
      </c>
      <c r="S3959">
        <v>-5</v>
      </c>
      <c r="T3959" t="s">
        <v>202</v>
      </c>
      <c r="U3959" t="s">
        <v>202</v>
      </c>
      <c r="V3959">
        <f t="shared" ref="V3959:AD3960" si="1387">IF(E3959&gt;0,1,IF(E3959&lt;0,0,-1))</f>
        <v>1</v>
      </c>
      <c r="W3959">
        <f t="shared" si="1387"/>
        <v>-1</v>
      </c>
      <c r="X3959">
        <f t="shared" si="1387"/>
        <v>0</v>
      </c>
      <c r="Y3959">
        <f t="shared" si="1387"/>
        <v>1</v>
      </c>
      <c r="Z3959">
        <f t="shared" si="1387"/>
        <v>1</v>
      </c>
      <c r="AA3959">
        <f t="shared" si="1387"/>
        <v>1</v>
      </c>
      <c r="AB3959">
        <f t="shared" si="1387"/>
        <v>0</v>
      </c>
      <c r="AC3959">
        <f t="shared" si="1387"/>
        <v>1</v>
      </c>
      <c r="AD3959">
        <f t="shared" si="1387"/>
        <v>1</v>
      </c>
      <c r="AE3959" s="4" t="s">
        <v>2828</v>
      </c>
      <c r="AF3959" s="9" t="s">
        <v>2829</v>
      </c>
      <c r="AG3959">
        <v>1</v>
      </c>
      <c r="AH3959">
        <v>0</v>
      </c>
      <c r="AI3959">
        <v>0</v>
      </c>
      <c r="AJ3959">
        <v>1</v>
      </c>
      <c r="AK3959" s="9" t="s">
        <v>2840</v>
      </c>
      <c r="AL3959">
        <f t="shared" si="1371"/>
        <v>0</v>
      </c>
      <c r="AM3959">
        <f>IF(AND(INDIRECT(AN3959)='Sample Select backend'!$C$2,INDIRECT(AO3959)=1,INDIRECT(AP3959)='Sample Select backend'!$F$2,INDIRECT(AQ3959)=1,INDIRECT(AR3959)='Sample Select backend'!$M$2),1,0)</f>
        <v>0</v>
      </c>
      <c r="AN3959" t="str">
        <f>_xlfn.CONCAT('Sample Select backend'!$C$4,ROW(AN3959))</f>
        <v>AE3959</v>
      </c>
      <c r="AO3959" s="9" t="str">
        <f>_xlfn.CONCAT('Sample Select backend'!$J$2,ROW(AO3959))</f>
        <v>AJ3959</v>
      </c>
      <c r="AP3959" t="str">
        <f>_xlfn.CONCAT('Sample Select backend'!$F$4,ROW(AP3959))</f>
        <v>AF3959</v>
      </c>
      <c r="AQ3959" t="str">
        <f>_xlfn.CONCAT('Sample Select backend'!$I$10,ROW(AQ3959))</f>
        <v>R3959</v>
      </c>
      <c r="AR3959" t="str">
        <f>_xlfn.CONCAT('Sample Select backend'!$M$4,ROW(AR3959))</f>
        <v>AK3959</v>
      </c>
      <c r="AS3959" t="str">
        <f t="shared" si="1372"/>
        <v>Yemen</v>
      </c>
      <c r="AT3959" s="9">
        <f t="shared" si="1373"/>
        <v>22</v>
      </c>
      <c r="AU3959">
        <f t="shared" si="1374"/>
        <v>1</v>
      </c>
      <c r="AV3959" s="9">
        <v>0</v>
      </c>
    </row>
    <row r="3960" spans="1:48" x14ac:dyDescent="0.35">
      <c r="A3960" t="s">
        <v>196</v>
      </c>
      <c r="B3960">
        <v>5</v>
      </c>
      <c r="C3960">
        <v>22</v>
      </c>
      <c r="D3960" t="s">
        <v>2551</v>
      </c>
      <c r="E3960">
        <v>1</v>
      </c>
      <c r="G3960">
        <v>-2</v>
      </c>
      <c r="H3960">
        <v>-1</v>
      </c>
      <c r="I3960">
        <v>-2</v>
      </c>
      <c r="J3960">
        <v>2</v>
      </c>
      <c r="K3960">
        <v>-2</v>
      </c>
      <c r="L3960">
        <v>2</v>
      </c>
      <c r="M3960">
        <v>1</v>
      </c>
      <c r="N3960" t="s">
        <v>2795</v>
      </c>
      <c r="O3960" t="s">
        <v>2804</v>
      </c>
      <c r="P3960" t="s">
        <v>2809</v>
      </c>
      <c r="Q3960" t="s">
        <v>2814</v>
      </c>
      <c r="R3960">
        <v>0</v>
      </c>
      <c r="S3960">
        <v>-5</v>
      </c>
      <c r="T3960" t="s">
        <v>202</v>
      </c>
      <c r="U3960" t="s">
        <v>202</v>
      </c>
      <c r="V3960">
        <f t="shared" si="1387"/>
        <v>1</v>
      </c>
      <c r="W3960">
        <f t="shared" si="1387"/>
        <v>-1</v>
      </c>
      <c r="X3960">
        <f t="shared" si="1387"/>
        <v>0</v>
      </c>
      <c r="Y3960">
        <f t="shared" si="1387"/>
        <v>0</v>
      </c>
      <c r="Z3960">
        <f t="shared" si="1387"/>
        <v>0</v>
      </c>
      <c r="AA3960">
        <f t="shared" si="1387"/>
        <v>1</v>
      </c>
      <c r="AB3960">
        <f t="shared" si="1387"/>
        <v>0</v>
      </c>
      <c r="AC3960">
        <f t="shared" si="1387"/>
        <v>1</v>
      </c>
      <c r="AD3960">
        <f t="shared" si="1387"/>
        <v>1</v>
      </c>
      <c r="AE3960" s="4" t="s">
        <v>2828</v>
      </c>
      <c r="AF3960" s="9" t="s">
        <v>2829</v>
      </c>
      <c r="AG3960">
        <v>1</v>
      </c>
      <c r="AH3960">
        <v>0</v>
      </c>
      <c r="AI3960">
        <v>0</v>
      </c>
      <c r="AJ3960">
        <v>1</v>
      </c>
      <c r="AK3960" s="9" t="s">
        <v>2840</v>
      </c>
      <c r="AL3960">
        <f t="shared" si="1371"/>
        <v>0</v>
      </c>
      <c r="AM3960">
        <f>IF(AND(INDIRECT(AN3960)='Sample Select backend'!$C$2,INDIRECT(AO3960)=1,INDIRECT(AP3960)='Sample Select backend'!$F$2,INDIRECT(AQ3960)=1,INDIRECT(AR3960)='Sample Select backend'!$M$2),1,0)</f>
        <v>0</v>
      </c>
      <c r="AN3960" t="str">
        <f>_xlfn.CONCAT('Sample Select backend'!$C$4,ROW(AN3960))</f>
        <v>AE3960</v>
      </c>
      <c r="AO3960" s="9" t="str">
        <f>_xlfn.CONCAT('Sample Select backend'!$J$2,ROW(AO3960))</f>
        <v>AJ3960</v>
      </c>
      <c r="AP3960" t="str">
        <f>_xlfn.CONCAT('Sample Select backend'!$F$4,ROW(AP3960))</f>
        <v>AF3960</v>
      </c>
      <c r="AQ3960" t="str">
        <f>_xlfn.CONCAT('Sample Select backend'!$I$10,ROW(AQ3960))</f>
        <v>R3960</v>
      </c>
      <c r="AR3960" t="str">
        <f>_xlfn.CONCAT('Sample Select backend'!$M$4,ROW(AR3960))</f>
        <v>AK3960</v>
      </c>
      <c r="AS3960" t="str">
        <f t="shared" si="1372"/>
        <v>Yemen</v>
      </c>
      <c r="AT3960" s="9">
        <f t="shared" si="1373"/>
        <v>22</v>
      </c>
      <c r="AU3960">
        <f t="shared" si="1374"/>
        <v>0</v>
      </c>
      <c r="AV3960" s="9">
        <v>1</v>
      </c>
    </row>
    <row r="3961" spans="1:48" x14ac:dyDescent="0.35">
      <c r="A3961" s="24" t="s">
        <v>196</v>
      </c>
      <c r="B3961" s="24">
        <v>5</v>
      </c>
      <c r="C3961" s="24" t="s">
        <v>204</v>
      </c>
      <c r="D3961" s="24" t="s">
        <v>4608</v>
      </c>
      <c r="E3961" s="24"/>
      <c r="O3961" t="s">
        <v>2804</v>
      </c>
      <c r="P3961" t="s">
        <v>2809</v>
      </c>
      <c r="Q3961" t="s">
        <v>2814</v>
      </c>
      <c r="R3961">
        <v>0</v>
      </c>
      <c r="S3961">
        <v>-5</v>
      </c>
      <c r="T3961" t="s">
        <v>202</v>
      </c>
      <c r="U3961" t="s">
        <v>202</v>
      </c>
      <c r="V3961">
        <v>-1</v>
      </c>
      <c r="W3961">
        <v>-1</v>
      </c>
      <c r="X3961">
        <v>-1</v>
      </c>
      <c r="Y3961">
        <v>-1</v>
      </c>
      <c r="Z3961">
        <v>-1</v>
      </c>
      <c r="AA3961">
        <v>-1</v>
      </c>
      <c r="AB3961">
        <v>-1</v>
      </c>
      <c r="AC3961">
        <v>-1</v>
      </c>
      <c r="AD3961">
        <v>-1</v>
      </c>
      <c r="AE3961" s="4" t="s">
        <v>2828</v>
      </c>
      <c r="AF3961" s="9" t="s">
        <v>2829</v>
      </c>
      <c r="AG3961">
        <v>1</v>
      </c>
      <c r="AH3961">
        <v>0</v>
      </c>
      <c r="AI3961">
        <v>0</v>
      </c>
      <c r="AJ3961">
        <v>1</v>
      </c>
      <c r="AK3961" s="9" t="s">
        <v>2840</v>
      </c>
      <c r="AL3961">
        <f t="shared" si="1371"/>
        <v>0</v>
      </c>
      <c r="AM3961">
        <f>IF(AND(INDIRECT(AN3961)='Sample Select backend'!$C$2,INDIRECT(AO3961)=1,INDIRECT(AP3961)='Sample Select backend'!$F$2,INDIRECT(AQ3961)=1,INDIRECT(AR3961)='Sample Select backend'!$M$2),1,0)</f>
        <v>0</v>
      </c>
      <c r="AN3961" t="str">
        <f>_xlfn.CONCAT('Sample Select backend'!$C$4,ROW(AN3961))</f>
        <v>AE3961</v>
      </c>
      <c r="AO3961" s="9" t="str">
        <f>_xlfn.CONCAT('Sample Select backend'!$J$2,ROW(AO3961))</f>
        <v>AJ3961</v>
      </c>
      <c r="AP3961" t="str">
        <f>_xlfn.CONCAT('Sample Select backend'!$F$4,ROW(AP3961))</f>
        <v>AF3961</v>
      </c>
      <c r="AQ3961" t="str">
        <f>_xlfn.CONCAT('Sample Select backend'!$I$10,ROW(AQ3961))</f>
        <v>R3961</v>
      </c>
      <c r="AR3961" t="str">
        <f>_xlfn.CONCAT('Sample Select backend'!$M$4,ROW(AR3961))</f>
        <v>AK3961</v>
      </c>
      <c r="AS3961" t="str">
        <f t="shared" si="1372"/>
        <v>Yemen</v>
      </c>
      <c r="AT3961" s="9" t="str">
        <f t="shared" si="1373"/>
        <v>General</v>
      </c>
      <c r="AU3961">
        <f t="shared" si="1374"/>
        <v>0</v>
      </c>
      <c r="AV3961" s="9">
        <v>1</v>
      </c>
    </row>
    <row r="3962" spans="1:48" x14ac:dyDescent="0.35">
      <c r="A3962" t="s">
        <v>198</v>
      </c>
      <c r="B3962">
        <v>5</v>
      </c>
      <c r="C3962" t="s">
        <v>204</v>
      </c>
      <c r="D3962" t="s">
        <v>2580</v>
      </c>
      <c r="E3962">
        <v>2</v>
      </c>
      <c r="F3962">
        <v>-2</v>
      </c>
      <c r="G3962">
        <v>-2</v>
      </c>
      <c r="H3962">
        <v>-1</v>
      </c>
      <c r="I3962">
        <v>-2</v>
      </c>
      <c r="J3962">
        <v>2</v>
      </c>
      <c r="K3962">
        <v>1</v>
      </c>
      <c r="L3962">
        <v>2</v>
      </c>
      <c r="M3962">
        <v>1</v>
      </c>
      <c r="N3962" t="s">
        <v>2797</v>
      </c>
      <c r="O3962" t="s">
        <v>2803</v>
      </c>
      <c r="P3962" t="s">
        <v>2809</v>
      </c>
      <c r="Q3962" t="s">
        <v>2815</v>
      </c>
      <c r="R3962">
        <v>0</v>
      </c>
      <c r="S3962">
        <v>-1.21</v>
      </c>
      <c r="T3962">
        <v>-6.95</v>
      </c>
      <c r="U3962">
        <v>84.16</v>
      </c>
      <c r="V3962">
        <f t="shared" ref="V3962:AD3968" si="1388">IF(E3962&gt;0,1,IF(E3962&lt;0,0,-1))</f>
        <v>1</v>
      </c>
      <c r="W3962">
        <f t="shared" si="1388"/>
        <v>0</v>
      </c>
      <c r="X3962">
        <f t="shared" si="1388"/>
        <v>0</v>
      </c>
      <c r="Y3962">
        <f t="shared" si="1388"/>
        <v>0</v>
      </c>
      <c r="Z3962">
        <f t="shared" si="1388"/>
        <v>0</v>
      </c>
      <c r="AA3962">
        <f t="shared" si="1388"/>
        <v>1</v>
      </c>
      <c r="AB3962">
        <f t="shared" si="1388"/>
        <v>1</v>
      </c>
      <c r="AC3962">
        <f t="shared" si="1388"/>
        <v>1</v>
      </c>
      <c r="AD3962">
        <f t="shared" si="1388"/>
        <v>1</v>
      </c>
      <c r="AE3962" s="4" t="s">
        <v>2828</v>
      </c>
      <c r="AF3962" s="9" t="s">
        <v>2829</v>
      </c>
      <c r="AG3962">
        <v>1</v>
      </c>
      <c r="AH3962">
        <v>0</v>
      </c>
      <c r="AI3962">
        <v>0</v>
      </c>
      <c r="AJ3962">
        <v>1</v>
      </c>
      <c r="AK3962" s="9" t="s">
        <v>2840</v>
      </c>
      <c r="AL3962">
        <f t="shared" si="1371"/>
        <v>0</v>
      </c>
      <c r="AM3962">
        <f>IF(AND(INDIRECT(AN3962)='Sample Select backend'!$C$2,INDIRECT(AO3962)=1,INDIRECT(AP3962)='Sample Select backend'!$F$2,INDIRECT(AQ3962)=1,INDIRECT(AR3962)='Sample Select backend'!$M$2),1,0)</f>
        <v>0</v>
      </c>
      <c r="AN3962" t="str">
        <f>_xlfn.CONCAT('Sample Select backend'!$C$4,ROW(AN3962))</f>
        <v>AE3962</v>
      </c>
      <c r="AO3962" s="9" t="str">
        <f>_xlfn.CONCAT('Sample Select backend'!$J$2,ROW(AO3962))</f>
        <v>AJ3962</v>
      </c>
      <c r="AP3962" t="str">
        <f>_xlfn.CONCAT('Sample Select backend'!$F$4,ROW(AP3962))</f>
        <v>AF3962</v>
      </c>
      <c r="AQ3962" t="str">
        <f>_xlfn.CONCAT('Sample Select backend'!$I$10,ROW(AQ3962))</f>
        <v>R3962</v>
      </c>
      <c r="AR3962" t="str">
        <f>_xlfn.CONCAT('Sample Select backend'!$M$4,ROW(AR3962))</f>
        <v>AK3962</v>
      </c>
      <c r="AS3962" t="str">
        <f t="shared" si="1372"/>
        <v>Zambia</v>
      </c>
      <c r="AT3962" s="9" t="str">
        <f t="shared" si="1373"/>
        <v>General</v>
      </c>
      <c r="AU3962">
        <f t="shared" si="1374"/>
        <v>1</v>
      </c>
      <c r="AV3962" s="9">
        <v>1</v>
      </c>
    </row>
    <row r="3963" spans="1:48" x14ac:dyDescent="0.35">
      <c r="A3963" t="s">
        <v>198</v>
      </c>
      <c r="B3963">
        <v>4</v>
      </c>
      <c r="C3963" t="s">
        <v>206</v>
      </c>
      <c r="D3963" t="s">
        <v>2579</v>
      </c>
      <c r="F3963">
        <v>2</v>
      </c>
      <c r="G3963">
        <v>-2</v>
      </c>
      <c r="H3963">
        <v>-1</v>
      </c>
      <c r="I3963">
        <v>-2</v>
      </c>
      <c r="J3963">
        <v>-2</v>
      </c>
      <c r="K3963">
        <v>-2</v>
      </c>
      <c r="M3963">
        <v>1</v>
      </c>
      <c r="N3963" t="s">
        <v>2797</v>
      </c>
      <c r="O3963" t="s">
        <v>2803</v>
      </c>
      <c r="P3963" t="s">
        <v>2809</v>
      </c>
      <c r="Q3963" t="s">
        <v>2815</v>
      </c>
      <c r="R3963">
        <v>0</v>
      </c>
      <c r="S3963">
        <v>-1.21</v>
      </c>
      <c r="T3963">
        <v>-6.95</v>
      </c>
      <c r="U3963">
        <v>84.16</v>
      </c>
      <c r="V3963">
        <f t="shared" si="1388"/>
        <v>-1</v>
      </c>
      <c r="W3963">
        <f t="shared" si="1388"/>
        <v>1</v>
      </c>
      <c r="X3963">
        <f t="shared" si="1388"/>
        <v>0</v>
      </c>
      <c r="Y3963">
        <f t="shared" si="1388"/>
        <v>0</v>
      </c>
      <c r="Z3963">
        <f t="shared" si="1388"/>
        <v>0</v>
      </c>
      <c r="AA3963">
        <f t="shared" si="1388"/>
        <v>0</v>
      </c>
      <c r="AB3963">
        <f t="shared" si="1388"/>
        <v>0</v>
      </c>
      <c r="AC3963">
        <f t="shared" si="1388"/>
        <v>-1</v>
      </c>
      <c r="AD3963">
        <f t="shared" si="1388"/>
        <v>1</v>
      </c>
      <c r="AE3963" s="4" t="s">
        <v>2828</v>
      </c>
      <c r="AF3963" s="9" t="s">
        <v>2829</v>
      </c>
      <c r="AG3963">
        <v>1</v>
      </c>
      <c r="AH3963">
        <v>0</v>
      </c>
      <c r="AI3963">
        <v>0</v>
      </c>
      <c r="AJ3963">
        <v>1</v>
      </c>
      <c r="AK3963" s="9" t="s">
        <v>2840</v>
      </c>
      <c r="AL3963">
        <f t="shared" si="1371"/>
        <v>0</v>
      </c>
      <c r="AM3963">
        <f>IF(AND(INDIRECT(AN3963)='Sample Select backend'!$C$2,INDIRECT(AO3963)=1,INDIRECT(AP3963)='Sample Select backend'!$F$2,INDIRECT(AQ3963)=1,INDIRECT(AR3963)='Sample Select backend'!$M$2),1,0)</f>
        <v>0</v>
      </c>
      <c r="AN3963" t="str">
        <f>_xlfn.CONCAT('Sample Select backend'!$C$4,ROW(AN3963))</f>
        <v>AE3963</v>
      </c>
      <c r="AO3963" s="9" t="str">
        <f>_xlfn.CONCAT('Sample Select backend'!$J$2,ROW(AO3963))</f>
        <v>AJ3963</v>
      </c>
      <c r="AP3963" t="str">
        <f>_xlfn.CONCAT('Sample Select backend'!$F$4,ROW(AP3963))</f>
        <v>AF3963</v>
      </c>
      <c r="AQ3963" t="str">
        <f>_xlfn.CONCAT('Sample Select backend'!$I$10,ROW(AQ3963))</f>
        <v>R3963</v>
      </c>
      <c r="AR3963" t="str">
        <f>_xlfn.CONCAT('Sample Select backend'!$M$4,ROW(AR3963))</f>
        <v>AK3963</v>
      </c>
      <c r="AS3963" t="str">
        <f t="shared" si="1372"/>
        <v>Zambia</v>
      </c>
      <c r="AT3963" s="9" t="str">
        <f t="shared" si="1373"/>
        <v>Tax exemption/waiver/suspension</v>
      </c>
      <c r="AU3963">
        <f t="shared" si="1374"/>
        <v>0</v>
      </c>
      <c r="AV3963" s="9">
        <v>1</v>
      </c>
    </row>
    <row r="3964" spans="1:48" x14ac:dyDescent="0.35">
      <c r="A3964" t="s">
        <v>198</v>
      </c>
      <c r="B3964">
        <v>3</v>
      </c>
      <c r="C3964" t="s">
        <v>206</v>
      </c>
      <c r="D3964" t="s">
        <v>2583</v>
      </c>
      <c r="E3964">
        <v>2</v>
      </c>
      <c r="F3964">
        <v>2</v>
      </c>
      <c r="G3964">
        <v>-2</v>
      </c>
      <c r="H3964">
        <v>-1</v>
      </c>
      <c r="I3964">
        <v>-2</v>
      </c>
      <c r="J3964">
        <v>-2</v>
      </c>
      <c r="K3964">
        <v>-2</v>
      </c>
      <c r="M3964">
        <v>1</v>
      </c>
      <c r="N3964" t="s">
        <v>2797</v>
      </c>
      <c r="O3964" t="s">
        <v>2803</v>
      </c>
      <c r="P3964" t="s">
        <v>2809</v>
      </c>
      <c r="Q3964" t="s">
        <v>2815</v>
      </c>
      <c r="R3964">
        <v>0</v>
      </c>
      <c r="S3964">
        <v>-1.21</v>
      </c>
      <c r="T3964">
        <v>-6.95</v>
      </c>
      <c r="U3964">
        <v>84.16</v>
      </c>
      <c r="V3964">
        <f t="shared" si="1388"/>
        <v>1</v>
      </c>
      <c r="W3964">
        <f t="shared" si="1388"/>
        <v>1</v>
      </c>
      <c r="X3964">
        <f t="shared" si="1388"/>
        <v>0</v>
      </c>
      <c r="Y3964">
        <f t="shared" si="1388"/>
        <v>0</v>
      </c>
      <c r="Z3964">
        <f t="shared" si="1388"/>
        <v>0</v>
      </c>
      <c r="AA3964">
        <f t="shared" si="1388"/>
        <v>0</v>
      </c>
      <c r="AB3964">
        <f t="shared" si="1388"/>
        <v>0</v>
      </c>
      <c r="AC3964">
        <f t="shared" si="1388"/>
        <v>-1</v>
      </c>
      <c r="AD3964">
        <f t="shared" si="1388"/>
        <v>1</v>
      </c>
      <c r="AE3964" s="4" t="s">
        <v>2828</v>
      </c>
      <c r="AF3964" s="9" t="s">
        <v>2829</v>
      </c>
      <c r="AG3964">
        <v>1</v>
      </c>
      <c r="AH3964">
        <v>0</v>
      </c>
      <c r="AI3964">
        <v>0</v>
      </c>
      <c r="AJ3964">
        <v>1</v>
      </c>
      <c r="AK3964" s="9" t="s">
        <v>2840</v>
      </c>
      <c r="AL3964">
        <f t="shared" si="1371"/>
        <v>0</v>
      </c>
      <c r="AM3964">
        <f>IF(AND(INDIRECT(AN3964)='Sample Select backend'!$C$2,INDIRECT(AO3964)=1,INDIRECT(AP3964)='Sample Select backend'!$F$2,INDIRECT(AQ3964)=1,INDIRECT(AR3964)='Sample Select backend'!$M$2),1,0)</f>
        <v>0</v>
      </c>
      <c r="AN3964" t="str">
        <f>_xlfn.CONCAT('Sample Select backend'!$C$4,ROW(AN3964))</f>
        <v>AE3964</v>
      </c>
      <c r="AO3964" s="9" t="str">
        <f>_xlfn.CONCAT('Sample Select backend'!$J$2,ROW(AO3964))</f>
        <v>AJ3964</v>
      </c>
      <c r="AP3964" t="str">
        <f>_xlfn.CONCAT('Sample Select backend'!$F$4,ROW(AP3964))</f>
        <v>AF3964</v>
      </c>
      <c r="AQ3964" t="str">
        <f>_xlfn.CONCAT('Sample Select backend'!$I$10,ROW(AQ3964))</f>
        <v>R3964</v>
      </c>
      <c r="AR3964" t="str">
        <f>_xlfn.CONCAT('Sample Select backend'!$M$4,ROW(AR3964))</f>
        <v>AK3964</v>
      </c>
      <c r="AS3964" t="str">
        <f t="shared" si="1372"/>
        <v>Zambia</v>
      </c>
      <c r="AT3964" s="9" t="str">
        <f t="shared" si="1373"/>
        <v>Tax exemption/waiver/suspension</v>
      </c>
      <c r="AU3964">
        <f t="shared" si="1374"/>
        <v>0</v>
      </c>
      <c r="AV3964" s="9">
        <v>1</v>
      </c>
    </row>
    <row r="3965" spans="1:48" x14ac:dyDescent="0.35">
      <c r="A3965" t="s">
        <v>198</v>
      </c>
      <c r="B3965">
        <v>4</v>
      </c>
      <c r="C3965" t="s">
        <v>206</v>
      </c>
      <c r="D3965" t="s">
        <v>2581</v>
      </c>
      <c r="F3965">
        <v>2</v>
      </c>
      <c r="G3965">
        <v>-2</v>
      </c>
      <c r="H3965">
        <v>-1</v>
      </c>
      <c r="I3965">
        <v>-2</v>
      </c>
      <c r="J3965">
        <v>-2</v>
      </c>
      <c r="K3965">
        <v>-2</v>
      </c>
      <c r="M3965">
        <v>1</v>
      </c>
      <c r="N3965" t="s">
        <v>2797</v>
      </c>
      <c r="O3965" t="s">
        <v>2803</v>
      </c>
      <c r="P3965" t="s">
        <v>2809</v>
      </c>
      <c r="Q3965" t="s">
        <v>2815</v>
      </c>
      <c r="R3965">
        <v>0</v>
      </c>
      <c r="S3965">
        <v>-1.21</v>
      </c>
      <c r="T3965">
        <v>-6.95</v>
      </c>
      <c r="U3965">
        <v>84.16</v>
      </c>
      <c r="V3965">
        <f t="shared" si="1388"/>
        <v>-1</v>
      </c>
      <c r="W3965">
        <f t="shared" si="1388"/>
        <v>1</v>
      </c>
      <c r="X3965">
        <f t="shared" si="1388"/>
        <v>0</v>
      </c>
      <c r="Y3965">
        <f t="shared" si="1388"/>
        <v>0</v>
      </c>
      <c r="Z3965">
        <f t="shared" si="1388"/>
        <v>0</v>
      </c>
      <c r="AA3965">
        <f t="shared" si="1388"/>
        <v>0</v>
      </c>
      <c r="AB3965">
        <f t="shared" si="1388"/>
        <v>0</v>
      </c>
      <c r="AC3965">
        <f t="shared" si="1388"/>
        <v>-1</v>
      </c>
      <c r="AD3965">
        <f t="shared" si="1388"/>
        <v>1</v>
      </c>
      <c r="AE3965" s="4" t="s">
        <v>2828</v>
      </c>
      <c r="AF3965" s="9" t="s">
        <v>2829</v>
      </c>
      <c r="AG3965">
        <v>1</v>
      </c>
      <c r="AH3965">
        <v>0</v>
      </c>
      <c r="AI3965">
        <v>0</v>
      </c>
      <c r="AJ3965">
        <v>1</v>
      </c>
      <c r="AK3965" s="9" t="s">
        <v>2840</v>
      </c>
      <c r="AL3965">
        <f t="shared" si="1371"/>
        <v>0</v>
      </c>
      <c r="AM3965">
        <f>IF(AND(INDIRECT(AN3965)='Sample Select backend'!$C$2,INDIRECT(AO3965)=1,INDIRECT(AP3965)='Sample Select backend'!$F$2,INDIRECT(AQ3965)=1,INDIRECT(AR3965)='Sample Select backend'!$M$2),1,0)</f>
        <v>0</v>
      </c>
      <c r="AN3965" t="str">
        <f>_xlfn.CONCAT('Sample Select backend'!$C$4,ROW(AN3965))</f>
        <v>AE3965</v>
      </c>
      <c r="AO3965" s="9" t="str">
        <f>_xlfn.CONCAT('Sample Select backend'!$J$2,ROW(AO3965))</f>
        <v>AJ3965</v>
      </c>
      <c r="AP3965" t="str">
        <f>_xlfn.CONCAT('Sample Select backend'!$F$4,ROW(AP3965))</f>
        <v>AF3965</v>
      </c>
      <c r="AQ3965" t="str">
        <f>_xlfn.CONCAT('Sample Select backend'!$I$10,ROW(AQ3965))</f>
        <v>R3965</v>
      </c>
      <c r="AR3965" t="str">
        <f>_xlfn.CONCAT('Sample Select backend'!$M$4,ROW(AR3965))</f>
        <v>AK3965</v>
      </c>
      <c r="AS3965" t="str">
        <f t="shared" si="1372"/>
        <v>Zambia</v>
      </c>
      <c r="AT3965" s="9" t="str">
        <f t="shared" si="1373"/>
        <v>Tax exemption/waiver/suspension</v>
      </c>
      <c r="AU3965">
        <f t="shared" si="1374"/>
        <v>0</v>
      </c>
      <c r="AV3965" s="9">
        <v>1</v>
      </c>
    </row>
    <row r="3966" spans="1:48" x14ac:dyDescent="0.35">
      <c r="A3966" t="s">
        <v>198</v>
      </c>
      <c r="B3966">
        <v>2</v>
      </c>
      <c r="C3966" t="s">
        <v>201</v>
      </c>
      <c r="D3966" t="s">
        <v>2584</v>
      </c>
      <c r="E3966">
        <v>-2</v>
      </c>
      <c r="F3966">
        <v>2</v>
      </c>
      <c r="G3966">
        <v>2</v>
      </c>
      <c r="H3966">
        <v>-1</v>
      </c>
      <c r="I3966">
        <v>2</v>
      </c>
      <c r="J3966">
        <v>-2</v>
      </c>
      <c r="K3966">
        <v>2</v>
      </c>
      <c r="L3966">
        <v>2</v>
      </c>
      <c r="M3966">
        <v>1</v>
      </c>
      <c r="N3966" t="s">
        <v>2797</v>
      </c>
      <c r="O3966" t="s">
        <v>2803</v>
      </c>
      <c r="P3966" t="s">
        <v>2809</v>
      </c>
      <c r="Q3966" t="s">
        <v>2815</v>
      </c>
      <c r="R3966">
        <v>0</v>
      </c>
      <c r="S3966">
        <v>-1.21</v>
      </c>
      <c r="T3966">
        <v>-6.95</v>
      </c>
      <c r="U3966">
        <v>84.16</v>
      </c>
      <c r="V3966">
        <f t="shared" si="1388"/>
        <v>0</v>
      </c>
      <c r="W3966">
        <f t="shared" si="1388"/>
        <v>1</v>
      </c>
      <c r="X3966">
        <f t="shared" si="1388"/>
        <v>1</v>
      </c>
      <c r="Y3966">
        <f t="shared" si="1388"/>
        <v>0</v>
      </c>
      <c r="Z3966">
        <f t="shared" si="1388"/>
        <v>1</v>
      </c>
      <c r="AA3966">
        <f t="shared" si="1388"/>
        <v>0</v>
      </c>
      <c r="AB3966">
        <f t="shared" si="1388"/>
        <v>1</v>
      </c>
      <c r="AC3966">
        <f t="shared" si="1388"/>
        <v>1</v>
      </c>
      <c r="AD3966">
        <f t="shared" si="1388"/>
        <v>1</v>
      </c>
      <c r="AE3966" s="4" t="s">
        <v>2828</v>
      </c>
      <c r="AF3966" s="9" t="s">
        <v>2829</v>
      </c>
      <c r="AG3966">
        <v>1</v>
      </c>
      <c r="AH3966">
        <v>0</v>
      </c>
      <c r="AI3966">
        <v>0</v>
      </c>
      <c r="AJ3966">
        <v>1</v>
      </c>
      <c r="AK3966" s="9" t="s">
        <v>2840</v>
      </c>
      <c r="AL3966">
        <f t="shared" si="1371"/>
        <v>0</v>
      </c>
      <c r="AM3966">
        <f>IF(AND(INDIRECT(AN3966)='Sample Select backend'!$C$2,INDIRECT(AO3966)=1,INDIRECT(AP3966)='Sample Select backend'!$F$2,INDIRECT(AQ3966)=1,INDIRECT(AR3966)='Sample Select backend'!$M$2),1,0)</f>
        <v>0</v>
      </c>
      <c r="AN3966" t="str">
        <f>_xlfn.CONCAT('Sample Select backend'!$C$4,ROW(AN3966))</f>
        <v>AE3966</v>
      </c>
      <c r="AO3966" s="9" t="str">
        <f>_xlfn.CONCAT('Sample Select backend'!$J$2,ROW(AO3966))</f>
        <v>AJ3966</v>
      </c>
      <c r="AP3966" t="str">
        <f>_xlfn.CONCAT('Sample Select backend'!$F$4,ROW(AP3966))</f>
        <v>AF3966</v>
      </c>
      <c r="AQ3966" t="str">
        <f>_xlfn.CONCAT('Sample Select backend'!$I$10,ROW(AQ3966))</f>
        <v>R3966</v>
      </c>
      <c r="AR3966" t="str">
        <f>_xlfn.CONCAT('Sample Select backend'!$M$4,ROW(AR3966))</f>
        <v>AK3966</v>
      </c>
      <c r="AS3966" t="str">
        <f t="shared" si="1372"/>
        <v>Zambia</v>
      </c>
      <c r="AT3966" s="9" t="str">
        <f t="shared" si="1373"/>
        <v>Other</v>
      </c>
      <c r="AU3966">
        <f t="shared" si="1374"/>
        <v>0</v>
      </c>
      <c r="AV3966" s="9">
        <v>1</v>
      </c>
    </row>
    <row r="3967" spans="1:48" x14ac:dyDescent="0.35">
      <c r="A3967" t="s">
        <v>198</v>
      </c>
      <c r="B3967">
        <v>1</v>
      </c>
      <c r="C3967" t="s">
        <v>201</v>
      </c>
      <c r="D3967" t="s">
        <v>2578</v>
      </c>
      <c r="E3967">
        <v>-2</v>
      </c>
      <c r="F3967">
        <v>2</v>
      </c>
      <c r="G3967">
        <v>-2</v>
      </c>
      <c r="I3967">
        <v>-2</v>
      </c>
      <c r="J3967">
        <v>-2</v>
      </c>
      <c r="K3967">
        <v>-2</v>
      </c>
      <c r="L3967">
        <v>2</v>
      </c>
      <c r="M3967">
        <v>1</v>
      </c>
      <c r="N3967" t="s">
        <v>2797</v>
      </c>
      <c r="O3967" t="s">
        <v>2803</v>
      </c>
      <c r="P3967" t="s">
        <v>2809</v>
      </c>
      <c r="Q3967" t="s">
        <v>2815</v>
      </c>
      <c r="R3967">
        <v>0</v>
      </c>
      <c r="S3967">
        <v>-1.21</v>
      </c>
      <c r="T3967">
        <v>-6.95</v>
      </c>
      <c r="U3967">
        <v>84.16</v>
      </c>
      <c r="V3967">
        <f t="shared" si="1388"/>
        <v>0</v>
      </c>
      <c r="W3967">
        <f t="shared" si="1388"/>
        <v>1</v>
      </c>
      <c r="X3967">
        <f t="shared" si="1388"/>
        <v>0</v>
      </c>
      <c r="Y3967">
        <f t="shared" si="1388"/>
        <v>-1</v>
      </c>
      <c r="Z3967">
        <f t="shared" si="1388"/>
        <v>0</v>
      </c>
      <c r="AA3967">
        <f t="shared" si="1388"/>
        <v>0</v>
      </c>
      <c r="AB3967">
        <f t="shared" si="1388"/>
        <v>0</v>
      </c>
      <c r="AC3967">
        <f t="shared" si="1388"/>
        <v>1</v>
      </c>
      <c r="AD3967">
        <f t="shared" si="1388"/>
        <v>1</v>
      </c>
      <c r="AE3967" s="4" t="s">
        <v>2828</v>
      </c>
      <c r="AF3967" s="9" t="s">
        <v>2829</v>
      </c>
      <c r="AG3967">
        <v>1</v>
      </c>
      <c r="AH3967">
        <v>0</v>
      </c>
      <c r="AI3967">
        <v>0</v>
      </c>
      <c r="AJ3967">
        <v>1</v>
      </c>
      <c r="AK3967" s="9" t="s">
        <v>2840</v>
      </c>
      <c r="AL3967">
        <f t="shared" si="1371"/>
        <v>0</v>
      </c>
      <c r="AM3967">
        <f>IF(AND(INDIRECT(AN3967)='Sample Select backend'!$C$2,INDIRECT(AO3967)=1,INDIRECT(AP3967)='Sample Select backend'!$F$2,INDIRECT(AQ3967)=1,INDIRECT(AR3967)='Sample Select backend'!$M$2),1,0)</f>
        <v>0</v>
      </c>
      <c r="AN3967" t="str">
        <f>_xlfn.CONCAT('Sample Select backend'!$C$4,ROW(AN3967))</f>
        <v>AE3967</v>
      </c>
      <c r="AO3967" s="9" t="str">
        <f>_xlfn.CONCAT('Sample Select backend'!$J$2,ROW(AO3967))</f>
        <v>AJ3967</v>
      </c>
      <c r="AP3967" t="str">
        <f>_xlfn.CONCAT('Sample Select backend'!$F$4,ROW(AP3967))</f>
        <v>AF3967</v>
      </c>
      <c r="AQ3967" t="str">
        <f>_xlfn.CONCAT('Sample Select backend'!$I$10,ROW(AQ3967))</f>
        <v>R3967</v>
      </c>
      <c r="AR3967" t="str">
        <f>_xlfn.CONCAT('Sample Select backend'!$M$4,ROW(AR3967))</f>
        <v>AK3967</v>
      </c>
      <c r="AS3967" t="str">
        <f t="shared" si="1372"/>
        <v>Zambia</v>
      </c>
      <c r="AT3967" s="9" t="str">
        <f t="shared" si="1373"/>
        <v>Other</v>
      </c>
      <c r="AU3967">
        <f t="shared" si="1374"/>
        <v>0</v>
      </c>
      <c r="AV3967" s="9">
        <v>0</v>
      </c>
    </row>
    <row r="3968" spans="1:48" x14ac:dyDescent="0.35">
      <c r="A3968" t="s">
        <v>198</v>
      </c>
      <c r="B3968">
        <v>5</v>
      </c>
      <c r="C3968">
        <v>24</v>
      </c>
      <c r="D3968" t="s">
        <v>2582</v>
      </c>
      <c r="E3968">
        <v>1</v>
      </c>
      <c r="F3968">
        <v>-2</v>
      </c>
      <c r="G3968">
        <v>2</v>
      </c>
      <c r="H3968">
        <v>-1</v>
      </c>
      <c r="I3968">
        <v>2</v>
      </c>
      <c r="J3968">
        <v>-2</v>
      </c>
      <c r="K3968">
        <v>-1</v>
      </c>
      <c r="L3968">
        <v>-1</v>
      </c>
      <c r="M3968">
        <v>2</v>
      </c>
      <c r="N3968" t="s">
        <v>2797</v>
      </c>
      <c r="O3968" t="s">
        <v>2803</v>
      </c>
      <c r="P3968" t="s">
        <v>2809</v>
      </c>
      <c r="Q3968" t="s">
        <v>2815</v>
      </c>
      <c r="R3968">
        <v>0</v>
      </c>
      <c r="S3968">
        <v>-1.21</v>
      </c>
      <c r="T3968">
        <v>-6.95</v>
      </c>
      <c r="U3968">
        <v>84.16</v>
      </c>
      <c r="V3968">
        <f t="shared" si="1388"/>
        <v>1</v>
      </c>
      <c r="W3968">
        <f t="shared" si="1388"/>
        <v>0</v>
      </c>
      <c r="X3968">
        <f t="shared" si="1388"/>
        <v>1</v>
      </c>
      <c r="Y3968">
        <f t="shared" si="1388"/>
        <v>0</v>
      </c>
      <c r="Z3968">
        <f t="shared" si="1388"/>
        <v>1</v>
      </c>
      <c r="AA3968">
        <f t="shared" si="1388"/>
        <v>0</v>
      </c>
      <c r="AB3968">
        <f t="shared" si="1388"/>
        <v>0</v>
      </c>
      <c r="AC3968">
        <f t="shared" si="1388"/>
        <v>0</v>
      </c>
      <c r="AD3968">
        <f t="shared" si="1388"/>
        <v>1</v>
      </c>
      <c r="AE3968" s="4" t="s">
        <v>2828</v>
      </c>
      <c r="AF3968" s="9" t="s">
        <v>2829</v>
      </c>
      <c r="AG3968">
        <v>1</v>
      </c>
      <c r="AH3968">
        <v>0</v>
      </c>
      <c r="AI3968">
        <v>0</v>
      </c>
      <c r="AJ3968">
        <v>1</v>
      </c>
      <c r="AK3968" s="9" t="s">
        <v>2840</v>
      </c>
      <c r="AL3968">
        <f t="shared" si="1371"/>
        <v>0</v>
      </c>
      <c r="AM3968">
        <f>IF(AND(INDIRECT(AN3968)='Sample Select backend'!$C$2,INDIRECT(AO3968)=1,INDIRECT(AP3968)='Sample Select backend'!$F$2,INDIRECT(AQ3968)=1,INDIRECT(AR3968)='Sample Select backend'!$M$2),1,0)</f>
        <v>0</v>
      </c>
      <c r="AN3968" t="str">
        <f>_xlfn.CONCAT('Sample Select backend'!$C$4,ROW(AN3968))</f>
        <v>AE3968</v>
      </c>
      <c r="AO3968" s="9" t="str">
        <f>_xlfn.CONCAT('Sample Select backend'!$J$2,ROW(AO3968))</f>
        <v>AJ3968</v>
      </c>
      <c r="AP3968" t="str">
        <f>_xlfn.CONCAT('Sample Select backend'!$F$4,ROW(AP3968))</f>
        <v>AF3968</v>
      </c>
      <c r="AQ3968" t="str">
        <f>_xlfn.CONCAT('Sample Select backend'!$I$10,ROW(AQ3968))</f>
        <v>R3968</v>
      </c>
      <c r="AR3968" t="str">
        <f>_xlfn.CONCAT('Sample Select backend'!$M$4,ROW(AR3968))</f>
        <v>AK3968</v>
      </c>
      <c r="AS3968" t="str">
        <f t="shared" si="1372"/>
        <v>Zambia</v>
      </c>
      <c r="AT3968" s="9">
        <f t="shared" si="1373"/>
        <v>24</v>
      </c>
      <c r="AU3968">
        <f t="shared" si="1374"/>
        <v>0</v>
      </c>
      <c r="AV3968" s="9">
        <v>0</v>
      </c>
    </row>
    <row r="3969" spans="1:48" x14ac:dyDescent="0.35">
      <c r="A3969" s="24" t="s">
        <v>198</v>
      </c>
      <c r="B3969" s="24">
        <v>1</v>
      </c>
      <c r="C3969" s="24" t="s">
        <v>201</v>
      </c>
      <c r="D3969" s="24" t="s">
        <v>4609</v>
      </c>
      <c r="E3969" s="24"/>
      <c r="O3969" t="s">
        <v>2803</v>
      </c>
      <c r="P3969" t="s">
        <v>2809</v>
      </c>
      <c r="Q3969" t="s">
        <v>2815</v>
      </c>
      <c r="R3969">
        <v>0</v>
      </c>
      <c r="S3969">
        <v>-1.21</v>
      </c>
      <c r="T3969">
        <v>-6.95</v>
      </c>
      <c r="U3969">
        <v>84.16</v>
      </c>
      <c r="V3969">
        <v>-1</v>
      </c>
      <c r="W3969">
        <v>-1</v>
      </c>
      <c r="X3969">
        <v>-1</v>
      </c>
      <c r="Y3969">
        <v>-1</v>
      </c>
      <c r="Z3969">
        <v>-1</v>
      </c>
      <c r="AA3969">
        <v>-1</v>
      </c>
      <c r="AB3969">
        <v>-1</v>
      </c>
      <c r="AC3969">
        <v>-1</v>
      </c>
      <c r="AD3969">
        <v>-1</v>
      </c>
      <c r="AE3969" s="4" t="s">
        <v>2828</v>
      </c>
      <c r="AF3969" s="9" t="s">
        <v>2829</v>
      </c>
      <c r="AG3969">
        <v>1</v>
      </c>
      <c r="AH3969">
        <v>0</v>
      </c>
      <c r="AI3969">
        <v>0</v>
      </c>
      <c r="AJ3969">
        <v>1</v>
      </c>
      <c r="AK3969" s="9" t="s">
        <v>2840</v>
      </c>
      <c r="AL3969">
        <f t="shared" si="1371"/>
        <v>0</v>
      </c>
      <c r="AM3969">
        <f>IF(AND(INDIRECT(AN3969)='Sample Select backend'!$C$2,INDIRECT(AO3969)=1,INDIRECT(AP3969)='Sample Select backend'!$F$2,INDIRECT(AQ3969)=1,INDIRECT(AR3969)='Sample Select backend'!$M$2),1,0)</f>
        <v>0</v>
      </c>
      <c r="AN3969" t="str">
        <f>_xlfn.CONCAT('Sample Select backend'!$C$4,ROW(AN3969))</f>
        <v>AE3969</v>
      </c>
      <c r="AO3969" s="9" t="str">
        <f>_xlfn.CONCAT('Sample Select backend'!$J$2,ROW(AO3969))</f>
        <v>AJ3969</v>
      </c>
      <c r="AP3969" t="str">
        <f>_xlfn.CONCAT('Sample Select backend'!$F$4,ROW(AP3969))</f>
        <v>AF3969</v>
      </c>
      <c r="AQ3969" t="str">
        <f>_xlfn.CONCAT('Sample Select backend'!$I$10,ROW(AQ3969))</f>
        <v>R3969</v>
      </c>
      <c r="AR3969" t="str">
        <f>_xlfn.CONCAT('Sample Select backend'!$M$4,ROW(AR3969))</f>
        <v>AK3969</v>
      </c>
      <c r="AS3969" t="str">
        <f t="shared" si="1372"/>
        <v>Zambia</v>
      </c>
      <c r="AT3969" s="9" t="str">
        <f t="shared" si="1373"/>
        <v>Other</v>
      </c>
      <c r="AU3969">
        <f t="shared" si="1374"/>
        <v>0</v>
      </c>
      <c r="AV3969" s="9">
        <v>0</v>
      </c>
    </row>
    <row r="3970" spans="1:48" x14ac:dyDescent="0.35">
      <c r="A3970" s="24" t="s">
        <v>198</v>
      </c>
      <c r="B3970" s="24">
        <v>5</v>
      </c>
      <c r="C3970" s="24" t="s">
        <v>204</v>
      </c>
      <c r="D3970" s="24" t="s">
        <v>4610</v>
      </c>
      <c r="E3970" s="24"/>
      <c r="O3970" t="s">
        <v>2803</v>
      </c>
      <c r="P3970" t="s">
        <v>2809</v>
      </c>
      <c r="Q3970" t="s">
        <v>2815</v>
      </c>
      <c r="R3970">
        <v>0</v>
      </c>
      <c r="S3970">
        <v>-1.21</v>
      </c>
      <c r="T3970">
        <v>-6.95</v>
      </c>
      <c r="U3970">
        <v>84.16</v>
      </c>
      <c r="V3970">
        <v>-1</v>
      </c>
      <c r="W3970">
        <v>-1</v>
      </c>
      <c r="X3970">
        <v>-1</v>
      </c>
      <c r="Y3970">
        <v>-1</v>
      </c>
      <c r="Z3970">
        <v>-1</v>
      </c>
      <c r="AA3970">
        <v>-1</v>
      </c>
      <c r="AB3970">
        <v>-1</v>
      </c>
      <c r="AC3970">
        <v>-1</v>
      </c>
      <c r="AD3970">
        <v>-1</v>
      </c>
      <c r="AE3970" s="4" t="s">
        <v>2828</v>
      </c>
      <c r="AF3970" s="9" t="s">
        <v>2829</v>
      </c>
      <c r="AG3970">
        <v>1</v>
      </c>
      <c r="AH3970">
        <v>0</v>
      </c>
      <c r="AI3970">
        <v>0</v>
      </c>
      <c r="AJ3970">
        <v>1</v>
      </c>
      <c r="AK3970" s="9" t="s">
        <v>2840</v>
      </c>
      <c r="AL3970">
        <f t="shared" ref="AL3970:AL3994" si="1389">IF(OR(B3970="other",B3970="international",B3970="Transfers",B3970="expenditure"),1,0)</f>
        <v>0</v>
      </c>
      <c r="AM3970">
        <f>IF(AND(INDIRECT(AN3970)='Sample Select backend'!$C$2,INDIRECT(AO3970)=1,INDIRECT(AP3970)='Sample Select backend'!$F$2,INDIRECT(AQ3970)=1,INDIRECT(AR3970)='Sample Select backend'!$M$2),1,0)</f>
        <v>0</v>
      </c>
      <c r="AN3970" t="str">
        <f>_xlfn.CONCAT('Sample Select backend'!$C$4,ROW(AN3970))</f>
        <v>AE3970</v>
      </c>
      <c r="AO3970" s="9" t="str">
        <f>_xlfn.CONCAT('Sample Select backend'!$J$2,ROW(AO3970))</f>
        <v>AJ3970</v>
      </c>
      <c r="AP3970" t="str">
        <f>_xlfn.CONCAT('Sample Select backend'!$F$4,ROW(AP3970))</f>
        <v>AF3970</v>
      </c>
      <c r="AQ3970" t="str">
        <f>_xlfn.CONCAT('Sample Select backend'!$I$10,ROW(AQ3970))</f>
        <v>R3970</v>
      </c>
      <c r="AR3970" t="str">
        <f>_xlfn.CONCAT('Sample Select backend'!$M$4,ROW(AR3970))</f>
        <v>AK3970</v>
      </c>
      <c r="AS3970" t="str">
        <f t="shared" ref="AS3970:AS3994" si="1390">A3970</f>
        <v>Zambia</v>
      </c>
      <c r="AT3970" s="9" t="str">
        <f t="shared" ref="AT3970:AT3994" si="1391">IF(ISNUMBER(C3970),C3970,IF(OR(C3970="general",C3970="23;general"),"General",IF(OR(C3970="exemption",C3970="other (exemption)"),"Tax exemption/waiver/suspension","Other")))</f>
        <v>General</v>
      </c>
      <c r="AU3970">
        <f t="shared" ref="AU3970:AU3994" si="1392">IF(A3970&lt;&gt;A3969,1,0)</f>
        <v>0</v>
      </c>
      <c r="AV3970" s="9">
        <v>0</v>
      </c>
    </row>
    <row r="3971" spans="1:48" x14ac:dyDescent="0.35">
      <c r="A3971" s="24" t="s">
        <v>198</v>
      </c>
      <c r="B3971" s="24">
        <v>9</v>
      </c>
      <c r="C3971" s="24">
        <v>34</v>
      </c>
      <c r="D3971" s="24" t="s">
        <v>4611</v>
      </c>
      <c r="E3971" s="24"/>
      <c r="O3971" t="s">
        <v>2803</v>
      </c>
      <c r="P3971" t="s">
        <v>2809</v>
      </c>
      <c r="Q3971" t="s">
        <v>2815</v>
      </c>
      <c r="R3971">
        <v>0</v>
      </c>
      <c r="S3971">
        <v>-1.21</v>
      </c>
      <c r="T3971">
        <v>-6.95</v>
      </c>
      <c r="U3971">
        <v>84.16</v>
      </c>
      <c r="V3971">
        <v>-1</v>
      </c>
      <c r="W3971">
        <v>-1</v>
      </c>
      <c r="X3971">
        <v>-1</v>
      </c>
      <c r="Y3971">
        <v>-1</v>
      </c>
      <c r="Z3971">
        <v>-1</v>
      </c>
      <c r="AA3971">
        <v>-1</v>
      </c>
      <c r="AB3971">
        <v>-1</v>
      </c>
      <c r="AC3971">
        <v>-1</v>
      </c>
      <c r="AD3971">
        <v>-1</v>
      </c>
      <c r="AE3971" s="4" t="s">
        <v>2828</v>
      </c>
      <c r="AF3971" s="9" t="s">
        <v>2829</v>
      </c>
      <c r="AG3971">
        <v>1</v>
      </c>
      <c r="AH3971">
        <v>0</v>
      </c>
      <c r="AI3971">
        <v>0</v>
      </c>
      <c r="AJ3971">
        <v>1</v>
      </c>
      <c r="AK3971" s="9" t="s">
        <v>2840</v>
      </c>
      <c r="AL3971">
        <f t="shared" si="1389"/>
        <v>0</v>
      </c>
      <c r="AM3971">
        <f>IF(AND(INDIRECT(AN3971)='Sample Select backend'!$C$2,INDIRECT(AO3971)=1,INDIRECT(AP3971)='Sample Select backend'!$F$2,INDIRECT(AQ3971)=1,INDIRECT(AR3971)='Sample Select backend'!$M$2),1,0)</f>
        <v>0</v>
      </c>
      <c r="AN3971" t="str">
        <f>_xlfn.CONCAT('Sample Select backend'!$C$4,ROW(AN3971))</f>
        <v>AE3971</v>
      </c>
      <c r="AO3971" s="9" t="str">
        <f>_xlfn.CONCAT('Sample Select backend'!$J$2,ROW(AO3971))</f>
        <v>AJ3971</v>
      </c>
      <c r="AP3971" t="str">
        <f>_xlfn.CONCAT('Sample Select backend'!$F$4,ROW(AP3971))</f>
        <v>AF3971</v>
      </c>
      <c r="AQ3971" t="str">
        <f>_xlfn.CONCAT('Sample Select backend'!$I$10,ROW(AQ3971))</f>
        <v>R3971</v>
      </c>
      <c r="AR3971" t="str">
        <f>_xlfn.CONCAT('Sample Select backend'!$M$4,ROW(AR3971))</f>
        <v>AK3971</v>
      </c>
      <c r="AS3971" t="str">
        <f t="shared" si="1390"/>
        <v>Zambia</v>
      </c>
      <c r="AT3971" s="9">
        <f t="shared" si="1391"/>
        <v>34</v>
      </c>
      <c r="AU3971">
        <f t="shared" si="1392"/>
        <v>0</v>
      </c>
      <c r="AV3971" s="9">
        <v>0</v>
      </c>
    </row>
    <row r="3972" spans="1:48" x14ac:dyDescent="0.35">
      <c r="A3972" s="24" t="s">
        <v>198</v>
      </c>
      <c r="B3972" s="24">
        <v>9</v>
      </c>
      <c r="C3972" s="24">
        <v>34</v>
      </c>
      <c r="D3972" s="24" t="s">
        <v>4612</v>
      </c>
      <c r="E3972" s="24"/>
      <c r="O3972" t="s">
        <v>2803</v>
      </c>
      <c r="P3972" t="s">
        <v>2809</v>
      </c>
      <c r="Q3972" t="s">
        <v>2815</v>
      </c>
      <c r="R3972">
        <v>0</v>
      </c>
      <c r="S3972">
        <v>-1.21</v>
      </c>
      <c r="T3972">
        <v>-6.95</v>
      </c>
      <c r="U3972">
        <v>84.16</v>
      </c>
      <c r="V3972">
        <v>-1</v>
      </c>
      <c r="W3972">
        <v>-1</v>
      </c>
      <c r="X3972">
        <v>-1</v>
      </c>
      <c r="Y3972">
        <v>-1</v>
      </c>
      <c r="Z3972">
        <v>-1</v>
      </c>
      <c r="AA3972">
        <v>-1</v>
      </c>
      <c r="AB3972">
        <v>-1</v>
      </c>
      <c r="AC3972">
        <v>-1</v>
      </c>
      <c r="AD3972">
        <v>-1</v>
      </c>
      <c r="AE3972" s="4" t="s">
        <v>2828</v>
      </c>
      <c r="AF3972" s="9" t="s">
        <v>2829</v>
      </c>
      <c r="AG3972">
        <v>1</v>
      </c>
      <c r="AH3972">
        <v>0</v>
      </c>
      <c r="AI3972">
        <v>0</v>
      </c>
      <c r="AJ3972">
        <v>1</v>
      </c>
      <c r="AK3972" s="9" t="s">
        <v>2840</v>
      </c>
      <c r="AL3972">
        <f t="shared" si="1389"/>
        <v>0</v>
      </c>
      <c r="AM3972">
        <f>IF(AND(INDIRECT(AN3972)='Sample Select backend'!$C$2,INDIRECT(AO3972)=1,INDIRECT(AP3972)='Sample Select backend'!$F$2,INDIRECT(AQ3972)=1,INDIRECT(AR3972)='Sample Select backend'!$M$2),1,0)</f>
        <v>0</v>
      </c>
      <c r="AN3972" t="str">
        <f>_xlfn.CONCAT('Sample Select backend'!$C$4,ROW(AN3972))</f>
        <v>AE3972</v>
      </c>
      <c r="AO3972" s="9" t="str">
        <f>_xlfn.CONCAT('Sample Select backend'!$J$2,ROW(AO3972))</f>
        <v>AJ3972</v>
      </c>
      <c r="AP3972" t="str">
        <f>_xlfn.CONCAT('Sample Select backend'!$F$4,ROW(AP3972))</f>
        <v>AF3972</v>
      </c>
      <c r="AQ3972" t="str">
        <f>_xlfn.CONCAT('Sample Select backend'!$I$10,ROW(AQ3972))</f>
        <v>R3972</v>
      </c>
      <c r="AR3972" t="str">
        <f>_xlfn.CONCAT('Sample Select backend'!$M$4,ROW(AR3972))</f>
        <v>AK3972</v>
      </c>
      <c r="AS3972" t="str">
        <f t="shared" si="1390"/>
        <v>Zambia</v>
      </c>
      <c r="AT3972" s="9">
        <f t="shared" si="1391"/>
        <v>34</v>
      </c>
      <c r="AU3972">
        <f t="shared" si="1392"/>
        <v>0</v>
      </c>
      <c r="AV3972" s="9">
        <v>1</v>
      </c>
    </row>
    <row r="3973" spans="1:48" x14ac:dyDescent="0.35">
      <c r="A3973" s="24" t="s">
        <v>198</v>
      </c>
      <c r="B3973" s="24">
        <v>7</v>
      </c>
      <c r="C3973" s="24">
        <v>30</v>
      </c>
      <c r="D3973" s="24" t="s">
        <v>4613</v>
      </c>
      <c r="E3973" s="24"/>
      <c r="O3973" t="s">
        <v>2803</v>
      </c>
      <c r="P3973" t="s">
        <v>2809</v>
      </c>
      <c r="Q3973" t="s">
        <v>2815</v>
      </c>
      <c r="R3973">
        <v>0</v>
      </c>
      <c r="S3973">
        <v>-1.21</v>
      </c>
      <c r="T3973">
        <v>-6.95</v>
      </c>
      <c r="U3973">
        <v>84.16</v>
      </c>
      <c r="V3973">
        <v>-1</v>
      </c>
      <c r="W3973">
        <v>-1</v>
      </c>
      <c r="X3973">
        <v>-1</v>
      </c>
      <c r="Y3973">
        <v>-1</v>
      </c>
      <c r="Z3973">
        <v>-1</v>
      </c>
      <c r="AA3973">
        <v>-1</v>
      </c>
      <c r="AB3973">
        <v>-1</v>
      </c>
      <c r="AC3973">
        <v>-1</v>
      </c>
      <c r="AD3973">
        <v>-1</v>
      </c>
      <c r="AE3973" s="4" t="s">
        <v>2828</v>
      </c>
      <c r="AF3973" s="9" t="s">
        <v>2829</v>
      </c>
      <c r="AG3973">
        <v>1</v>
      </c>
      <c r="AH3973">
        <v>0</v>
      </c>
      <c r="AI3973">
        <v>0</v>
      </c>
      <c r="AJ3973">
        <v>1</v>
      </c>
      <c r="AK3973" s="9" t="s">
        <v>2840</v>
      </c>
      <c r="AL3973">
        <f t="shared" si="1389"/>
        <v>0</v>
      </c>
      <c r="AM3973">
        <f>IF(AND(INDIRECT(AN3973)='Sample Select backend'!$C$2,INDIRECT(AO3973)=1,INDIRECT(AP3973)='Sample Select backend'!$F$2,INDIRECT(AQ3973)=1,INDIRECT(AR3973)='Sample Select backend'!$M$2),1,0)</f>
        <v>0</v>
      </c>
      <c r="AN3973" t="str">
        <f>_xlfn.CONCAT('Sample Select backend'!$C$4,ROW(AN3973))</f>
        <v>AE3973</v>
      </c>
      <c r="AO3973" s="9" t="str">
        <f>_xlfn.CONCAT('Sample Select backend'!$J$2,ROW(AO3973))</f>
        <v>AJ3973</v>
      </c>
      <c r="AP3973" t="str">
        <f>_xlfn.CONCAT('Sample Select backend'!$F$4,ROW(AP3973))</f>
        <v>AF3973</v>
      </c>
      <c r="AQ3973" t="str">
        <f>_xlfn.CONCAT('Sample Select backend'!$I$10,ROW(AQ3973))</f>
        <v>R3973</v>
      </c>
      <c r="AR3973" t="str">
        <f>_xlfn.CONCAT('Sample Select backend'!$M$4,ROW(AR3973))</f>
        <v>AK3973</v>
      </c>
      <c r="AS3973" t="str">
        <f t="shared" si="1390"/>
        <v>Zambia</v>
      </c>
      <c r="AT3973" s="9">
        <f t="shared" si="1391"/>
        <v>30</v>
      </c>
      <c r="AU3973">
        <f t="shared" si="1392"/>
        <v>0</v>
      </c>
      <c r="AV3973" s="9">
        <v>1</v>
      </c>
    </row>
    <row r="3974" spans="1:48" x14ac:dyDescent="0.35">
      <c r="A3974" t="s">
        <v>199</v>
      </c>
      <c r="B3974">
        <v>5</v>
      </c>
      <c r="C3974" t="s">
        <v>204</v>
      </c>
      <c r="D3974" t="s">
        <v>2587</v>
      </c>
      <c r="E3974">
        <v>1</v>
      </c>
      <c r="F3974">
        <v>-2</v>
      </c>
      <c r="G3974">
        <v>-2</v>
      </c>
      <c r="H3974">
        <v>-1</v>
      </c>
      <c r="I3974">
        <v>-2</v>
      </c>
      <c r="J3974">
        <v>1</v>
      </c>
      <c r="K3974">
        <v>1</v>
      </c>
      <c r="L3974">
        <v>1</v>
      </c>
      <c r="M3974">
        <v>1</v>
      </c>
      <c r="N3974" t="s">
        <v>2798</v>
      </c>
      <c r="O3974" t="s">
        <v>2803</v>
      </c>
      <c r="P3974" t="s">
        <v>2811</v>
      </c>
      <c r="Q3974" t="s">
        <v>2815</v>
      </c>
      <c r="R3974">
        <v>0</v>
      </c>
      <c r="S3974" t="s">
        <v>202</v>
      </c>
      <c r="T3974" t="s">
        <v>202</v>
      </c>
      <c r="U3974" t="s">
        <v>202</v>
      </c>
      <c r="V3974">
        <f t="shared" ref="V3974:AD3979" si="1393">IF(E3974&gt;0,1,IF(E3974&lt;0,0,-1))</f>
        <v>1</v>
      </c>
      <c r="W3974">
        <f t="shared" si="1393"/>
        <v>0</v>
      </c>
      <c r="X3974">
        <f t="shared" si="1393"/>
        <v>0</v>
      </c>
      <c r="Y3974">
        <f t="shared" si="1393"/>
        <v>0</v>
      </c>
      <c r="Z3974">
        <f t="shared" si="1393"/>
        <v>0</v>
      </c>
      <c r="AA3974">
        <f t="shared" si="1393"/>
        <v>1</v>
      </c>
      <c r="AB3974">
        <f t="shared" si="1393"/>
        <v>1</v>
      </c>
      <c r="AC3974">
        <f t="shared" si="1393"/>
        <v>1</v>
      </c>
      <c r="AD3974">
        <f t="shared" si="1393"/>
        <v>1</v>
      </c>
      <c r="AE3974" s="4" t="s">
        <v>2828</v>
      </c>
      <c r="AF3974" s="9" t="s">
        <v>2829</v>
      </c>
      <c r="AG3974">
        <v>1</v>
      </c>
      <c r="AH3974">
        <v>0</v>
      </c>
      <c r="AI3974">
        <v>0</v>
      </c>
      <c r="AJ3974">
        <v>1</v>
      </c>
      <c r="AK3974" s="9" t="s">
        <v>2840</v>
      </c>
      <c r="AL3974">
        <f t="shared" si="1389"/>
        <v>0</v>
      </c>
      <c r="AM3974">
        <f>IF(AND(INDIRECT(AN3974)='Sample Select backend'!$C$2,INDIRECT(AO3974)=1,INDIRECT(AP3974)='Sample Select backend'!$F$2,INDIRECT(AQ3974)=1,INDIRECT(AR3974)='Sample Select backend'!$M$2),1,0)</f>
        <v>0</v>
      </c>
      <c r="AN3974" t="str">
        <f>_xlfn.CONCAT('Sample Select backend'!$C$4,ROW(AN3974))</f>
        <v>AE3974</v>
      </c>
      <c r="AO3974" s="9" t="str">
        <f>_xlfn.CONCAT('Sample Select backend'!$J$2,ROW(AO3974))</f>
        <v>AJ3974</v>
      </c>
      <c r="AP3974" t="str">
        <f>_xlfn.CONCAT('Sample Select backend'!$F$4,ROW(AP3974))</f>
        <v>AF3974</v>
      </c>
      <c r="AQ3974" t="str">
        <f>_xlfn.CONCAT('Sample Select backend'!$I$10,ROW(AQ3974))</f>
        <v>R3974</v>
      </c>
      <c r="AR3974" t="str">
        <f>_xlfn.CONCAT('Sample Select backend'!$M$4,ROW(AR3974))</f>
        <v>AK3974</v>
      </c>
      <c r="AS3974" t="str">
        <f t="shared" si="1390"/>
        <v>Zimbabwe</v>
      </c>
      <c r="AT3974" s="9" t="str">
        <f t="shared" si="1391"/>
        <v>General</v>
      </c>
      <c r="AU3974">
        <f t="shared" si="1392"/>
        <v>1</v>
      </c>
      <c r="AV3974" s="9">
        <v>1</v>
      </c>
    </row>
    <row r="3975" spans="1:48" x14ac:dyDescent="0.35">
      <c r="A3975" t="s">
        <v>199</v>
      </c>
      <c r="B3975">
        <v>6</v>
      </c>
      <c r="C3975">
        <v>25</v>
      </c>
      <c r="D3975" t="s">
        <v>2589</v>
      </c>
      <c r="E3975">
        <v>2</v>
      </c>
      <c r="F3975">
        <v>1</v>
      </c>
      <c r="G3975">
        <v>-2</v>
      </c>
      <c r="H3975">
        <v>-1</v>
      </c>
      <c r="I3975">
        <v>2</v>
      </c>
      <c r="J3975">
        <v>2</v>
      </c>
      <c r="K3975">
        <v>2</v>
      </c>
      <c r="L3975">
        <v>2</v>
      </c>
      <c r="M3975">
        <v>1</v>
      </c>
      <c r="N3975" t="s">
        <v>2798</v>
      </c>
      <c r="O3975" t="s">
        <v>2803</v>
      </c>
      <c r="P3975" t="s">
        <v>2811</v>
      </c>
      <c r="Q3975" t="s">
        <v>2815</v>
      </c>
      <c r="R3975">
        <v>0</v>
      </c>
      <c r="S3975" t="s">
        <v>202</v>
      </c>
      <c r="T3975" t="s">
        <v>202</v>
      </c>
      <c r="U3975" t="s">
        <v>202</v>
      </c>
      <c r="V3975">
        <f t="shared" si="1393"/>
        <v>1</v>
      </c>
      <c r="W3975">
        <f t="shared" si="1393"/>
        <v>1</v>
      </c>
      <c r="X3975">
        <f t="shared" si="1393"/>
        <v>0</v>
      </c>
      <c r="Y3975">
        <f t="shared" si="1393"/>
        <v>0</v>
      </c>
      <c r="Z3975">
        <f t="shared" si="1393"/>
        <v>1</v>
      </c>
      <c r="AA3975">
        <f t="shared" si="1393"/>
        <v>1</v>
      </c>
      <c r="AB3975">
        <f t="shared" si="1393"/>
        <v>1</v>
      </c>
      <c r="AC3975">
        <f t="shared" si="1393"/>
        <v>1</v>
      </c>
      <c r="AD3975">
        <f t="shared" si="1393"/>
        <v>1</v>
      </c>
      <c r="AE3975" s="4" t="s">
        <v>2828</v>
      </c>
      <c r="AF3975" s="9" t="s">
        <v>2829</v>
      </c>
      <c r="AG3975">
        <v>1</v>
      </c>
      <c r="AH3975">
        <v>0</v>
      </c>
      <c r="AI3975">
        <v>0</v>
      </c>
      <c r="AJ3975">
        <v>1</v>
      </c>
      <c r="AK3975" s="9" t="s">
        <v>2840</v>
      </c>
      <c r="AL3975">
        <f t="shared" si="1389"/>
        <v>0</v>
      </c>
      <c r="AM3975">
        <f>IF(AND(INDIRECT(AN3975)='Sample Select backend'!$C$2,INDIRECT(AO3975)=1,INDIRECT(AP3975)='Sample Select backend'!$F$2,INDIRECT(AQ3975)=1,INDIRECT(AR3975)='Sample Select backend'!$M$2),1,0)</f>
        <v>0</v>
      </c>
      <c r="AN3975" t="str">
        <f>_xlfn.CONCAT('Sample Select backend'!$C$4,ROW(AN3975))</f>
        <v>AE3975</v>
      </c>
      <c r="AO3975" s="9" t="str">
        <f>_xlfn.CONCAT('Sample Select backend'!$J$2,ROW(AO3975))</f>
        <v>AJ3975</v>
      </c>
      <c r="AP3975" t="str">
        <f>_xlfn.CONCAT('Sample Select backend'!$F$4,ROW(AP3975))</f>
        <v>AF3975</v>
      </c>
      <c r="AQ3975" t="str">
        <f>_xlfn.CONCAT('Sample Select backend'!$I$10,ROW(AQ3975))</f>
        <v>R3975</v>
      </c>
      <c r="AR3975" t="str">
        <f>_xlfn.CONCAT('Sample Select backend'!$M$4,ROW(AR3975))</f>
        <v>AK3975</v>
      </c>
      <c r="AS3975" t="str">
        <f t="shared" si="1390"/>
        <v>Zimbabwe</v>
      </c>
      <c r="AT3975" s="9">
        <f t="shared" si="1391"/>
        <v>25</v>
      </c>
      <c r="AU3975">
        <f t="shared" si="1392"/>
        <v>0</v>
      </c>
      <c r="AV3975" s="9">
        <v>1</v>
      </c>
    </row>
    <row r="3976" spans="1:48" x14ac:dyDescent="0.35">
      <c r="A3976" t="s">
        <v>199</v>
      </c>
      <c r="B3976">
        <v>5</v>
      </c>
      <c r="C3976">
        <v>24</v>
      </c>
      <c r="D3976" t="s">
        <v>2585</v>
      </c>
      <c r="E3976">
        <v>1</v>
      </c>
      <c r="F3976">
        <v>-2</v>
      </c>
      <c r="G3976">
        <v>2</v>
      </c>
      <c r="H3976">
        <v>-1</v>
      </c>
      <c r="I3976">
        <v>2</v>
      </c>
      <c r="J3976">
        <v>-2</v>
      </c>
      <c r="K3976">
        <v>-1</v>
      </c>
      <c r="L3976">
        <v>-1</v>
      </c>
      <c r="M3976">
        <v>2</v>
      </c>
      <c r="N3976" t="s">
        <v>2798</v>
      </c>
      <c r="O3976" t="s">
        <v>2803</v>
      </c>
      <c r="P3976" t="s">
        <v>2811</v>
      </c>
      <c r="Q3976" t="s">
        <v>2815</v>
      </c>
      <c r="R3976">
        <v>0</v>
      </c>
      <c r="S3976" t="s">
        <v>202</v>
      </c>
      <c r="T3976" t="s">
        <v>202</v>
      </c>
      <c r="U3976" t="s">
        <v>202</v>
      </c>
      <c r="V3976">
        <f t="shared" si="1393"/>
        <v>1</v>
      </c>
      <c r="W3976">
        <f t="shared" si="1393"/>
        <v>0</v>
      </c>
      <c r="X3976">
        <f t="shared" si="1393"/>
        <v>1</v>
      </c>
      <c r="Y3976">
        <f t="shared" si="1393"/>
        <v>0</v>
      </c>
      <c r="Z3976">
        <f t="shared" si="1393"/>
        <v>1</v>
      </c>
      <c r="AA3976">
        <f t="shared" si="1393"/>
        <v>0</v>
      </c>
      <c r="AB3976">
        <f t="shared" si="1393"/>
        <v>0</v>
      </c>
      <c r="AC3976">
        <f t="shared" si="1393"/>
        <v>0</v>
      </c>
      <c r="AD3976">
        <f t="shared" si="1393"/>
        <v>1</v>
      </c>
      <c r="AE3976" s="4" t="s">
        <v>2828</v>
      </c>
      <c r="AF3976" s="9" t="s">
        <v>2829</v>
      </c>
      <c r="AG3976">
        <v>1</v>
      </c>
      <c r="AH3976">
        <v>0</v>
      </c>
      <c r="AI3976">
        <v>0</v>
      </c>
      <c r="AJ3976">
        <v>1</v>
      </c>
      <c r="AK3976" s="9" t="s">
        <v>2840</v>
      </c>
      <c r="AL3976">
        <f t="shared" si="1389"/>
        <v>0</v>
      </c>
      <c r="AM3976">
        <f>IF(AND(INDIRECT(AN3976)='Sample Select backend'!$C$2,INDIRECT(AO3976)=1,INDIRECT(AP3976)='Sample Select backend'!$F$2,INDIRECT(AQ3976)=1,INDIRECT(AR3976)='Sample Select backend'!$M$2),1,0)</f>
        <v>0</v>
      </c>
      <c r="AN3976" t="str">
        <f>_xlfn.CONCAT('Sample Select backend'!$C$4,ROW(AN3976))</f>
        <v>AE3976</v>
      </c>
      <c r="AO3976" s="9" t="str">
        <f>_xlfn.CONCAT('Sample Select backend'!$J$2,ROW(AO3976))</f>
        <v>AJ3976</v>
      </c>
      <c r="AP3976" t="str">
        <f>_xlfn.CONCAT('Sample Select backend'!$F$4,ROW(AP3976))</f>
        <v>AF3976</v>
      </c>
      <c r="AQ3976" t="str">
        <f>_xlfn.CONCAT('Sample Select backend'!$I$10,ROW(AQ3976))</f>
        <v>R3976</v>
      </c>
      <c r="AR3976" t="str">
        <f>_xlfn.CONCAT('Sample Select backend'!$M$4,ROW(AR3976))</f>
        <v>AK3976</v>
      </c>
      <c r="AS3976" t="str">
        <f t="shared" si="1390"/>
        <v>Zimbabwe</v>
      </c>
      <c r="AT3976" s="9">
        <f t="shared" si="1391"/>
        <v>24</v>
      </c>
      <c r="AU3976">
        <f t="shared" si="1392"/>
        <v>0</v>
      </c>
      <c r="AV3976" s="9">
        <v>1</v>
      </c>
    </row>
    <row r="3977" spans="1:48" x14ac:dyDescent="0.35">
      <c r="A3977" t="s">
        <v>199</v>
      </c>
      <c r="B3977">
        <v>3</v>
      </c>
      <c r="C3977" t="s">
        <v>201</v>
      </c>
      <c r="D3977" t="s">
        <v>2586</v>
      </c>
      <c r="E3977">
        <v>2</v>
      </c>
      <c r="F3977">
        <v>2</v>
      </c>
      <c r="G3977">
        <v>-2</v>
      </c>
      <c r="H3977">
        <v>-1</v>
      </c>
      <c r="I3977">
        <v>2</v>
      </c>
      <c r="J3977">
        <v>2</v>
      </c>
      <c r="K3977">
        <v>-2</v>
      </c>
      <c r="L3977">
        <v>2</v>
      </c>
      <c r="M3977">
        <v>1</v>
      </c>
      <c r="N3977" t="s">
        <v>2798</v>
      </c>
      <c r="O3977" t="s">
        <v>2803</v>
      </c>
      <c r="P3977" t="s">
        <v>2811</v>
      </c>
      <c r="Q3977" t="s">
        <v>2815</v>
      </c>
      <c r="R3977">
        <v>0</v>
      </c>
      <c r="S3977" t="s">
        <v>202</v>
      </c>
      <c r="T3977" t="s">
        <v>202</v>
      </c>
      <c r="U3977" t="s">
        <v>202</v>
      </c>
      <c r="V3977">
        <f t="shared" si="1393"/>
        <v>1</v>
      </c>
      <c r="W3977">
        <f t="shared" si="1393"/>
        <v>1</v>
      </c>
      <c r="X3977">
        <f t="shared" si="1393"/>
        <v>0</v>
      </c>
      <c r="Y3977">
        <f t="shared" si="1393"/>
        <v>0</v>
      </c>
      <c r="Z3977">
        <f t="shared" si="1393"/>
        <v>1</v>
      </c>
      <c r="AA3977">
        <f t="shared" si="1393"/>
        <v>1</v>
      </c>
      <c r="AB3977">
        <f t="shared" si="1393"/>
        <v>0</v>
      </c>
      <c r="AC3977">
        <f t="shared" si="1393"/>
        <v>1</v>
      </c>
      <c r="AD3977">
        <f t="shared" si="1393"/>
        <v>1</v>
      </c>
      <c r="AE3977" s="4" t="s">
        <v>2828</v>
      </c>
      <c r="AF3977" s="9" t="s">
        <v>2829</v>
      </c>
      <c r="AG3977">
        <v>1</v>
      </c>
      <c r="AH3977">
        <v>0</v>
      </c>
      <c r="AI3977">
        <v>0</v>
      </c>
      <c r="AJ3977">
        <v>1</v>
      </c>
      <c r="AK3977" s="9" t="s">
        <v>2840</v>
      </c>
      <c r="AL3977">
        <f t="shared" si="1389"/>
        <v>0</v>
      </c>
      <c r="AM3977">
        <f>IF(AND(INDIRECT(AN3977)='Sample Select backend'!$C$2,INDIRECT(AO3977)=1,INDIRECT(AP3977)='Sample Select backend'!$F$2,INDIRECT(AQ3977)=1,INDIRECT(AR3977)='Sample Select backend'!$M$2),1,0)</f>
        <v>0</v>
      </c>
      <c r="AN3977" t="str">
        <f>_xlfn.CONCAT('Sample Select backend'!$C$4,ROW(AN3977))</f>
        <v>AE3977</v>
      </c>
      <c r="AO3977" s="9" t="str">
        <f>_xlfn.CONCAT('Sample Select backend'!$J$2,ROW(AO3977))</f>
        <v>AJ3977</v>
      </c>
      <c r="AP3977" t="str">
        <f>_xlfn.CONCAT('Sample Select backend'!$F$4,ROW(AP3977))</f>
        <v>AF3977</v>
      </c>
      <c r="AQ3977" t="str">
        <f>_xlfn.CONCAT('Sample Select backend'!$I$10,ROW(AQ3977))</f>
        <v>R3977</v>
      </c>
      <c r="AR3977" t="str">
        <f>_xlfn.CONCAT('Sample Select backend'!$M$4,ROW(AR3977))</f>
        <v>AK3977</v>
      </c>
      <c r="AS3977" t="str">
        <f t="shared" si="1390"/>
        <v>Zimbabwe</v>
      </c>
      <c r="AT3977" s="9" t="str">
        <f t="shared" si="1391"/>
        <v>Other</v>
      </c>
      <c r="AU3977">
        <f t="shared" si="1392"/>
        <v>0</v>
      </c>
      <c r="AV3977" s="9">
        <v>1</v>
      </c>
    </row>
    <row r="3978" spans="1:48" x14ac:dyDescent="0.35">
      <c r="A3978" t="s">
        <v>199</v>
      </c>
      <c r="B3978">
        <v>3</v>
      </c>
      <c r="C3978" t="s">
        <v>206</v>
      </c>
      <c r="D3978" t="s">
        <v>2588</v>
      </c>
      <c r="E3978">
        <v>2</v>
      </c>
      <c r="F3978">
        <v>2</v>
      </c>
      <c r="G3978">
        <v>-2</v>
      </c>
      <c r="H3978">
        <v>-1</v>
      </c>
      <c r="I3978">
        <v>-2</v>
      </c>
      <c r="J3978">
        <v>2</v>
      </c>
      <c r="K3978">
        <v>2</v>
      </c>
      <c r="M3978">
        <v>1</v>
      </c>
      <c r="N3978" t="s">
        <v>2798</v>
      </c>
      <c r="O3978" t="s">
        <v>2803</v>
      </c>
      <c r="P3978" t="s">
        <v>2811</v>
      </c>
      <c r="Q3978" t="s">
        <v>2815</v>
      </c>
      <c r="R3978">
        <v>0</v>
      </c>
      <c r="S3978" t="s">
        <v>202</v>
      </c>
      <c r="T3978" t="s">
        <v>202</v>
      </c>
      <c r="U3978" t="s">
        <v>202</v>
      </c>
      <c r="V3978">
        <f t="shared" si="1393"/>
        <v>1</v>
      </c>
      <c r="W3978">
        <f t="shared" si="1393"/>
        <v>1</v>
      </c>
      <c r="X3978">
        <f t="shared" si="1393"/>
        <v>0</v>
      </c>
      <c r="Y3978">
        <f t="shared" si="1393"/>
        <v>0</v>
      </c>
      <c r="Z3978">
        <f t="shared" si="1393"/>
        <v>0</v>
      </c>
      <c r="AA3978">
        <f t="shared" si="1393"/>
        <v>1</v>
      </c>
      <c r="AB3978">
        <f t="shared" si="1393"/>
        <v>1</v>
      </c>
      <c r="AC3978">
        <f t="shared" si="1393"/>
        <v>-1</v>
      </c>
      <c r="AD3978">
        <f t="shared" si="1393"/>
        <v>1</v>
      </c>
      <c r="AE3978" s="4" t="s">
        <v>2828</v>
      </c>
      <c r="AF3978" s="9" t="s">
        <v>2829</v>
      </c>
      <c r="AG3978">
        <v>1</v>
      </c>
      <c r="AH3978">
        <v>0</v>
      </c>
      <c r="AI3978">
        <v>0</v>
      </c>
      <c r="AJ3978">
        <v>1</v>
      </c>
      <c r="AK3978" s="9" t="s">
        <v>2840</v>
      </c>
      <c r="AL3978">
        <f t="shared" si="1389"/>
        <v>0</v>
      </c>
      <c r="AM3978">
        <f>IF(AND(INDIRECT(AN3978)='Sample Select backend'!$C$2,INDIRECT(AO3978)=1,INDIRECT(AP3978)='Sample Select backend'!$F$2,INDIRECT(AQ3978)=1,INDIRECT(AR3978)='Sample Select backend'!$M$2),1,0)</f>
        <v>0</v>
      </c>
      <c r="AN3978" t="str">
        <f>_xlfn.CONCAT('Sample Select backend'!$C$4,ROW(AN3978))</f>
        <v>AE3978</v>
      </c>
      <c r="AO3978" s="9" t="str">
        <f>_xlfn.CONCAT('Sample Select backend'!$J$2,ROW(AO3978))</f>
        <v>AJ3978</v>
      </c>
      <c r="AP3978" t="str">
        <f>_xlfn.CONCAT('Sample Select backend'!$F$4,ROW(AP3978))</f>
        <v>AF3978</v>
      </c>
      <c r="AQ3978" t="str">
        <f>_xlfn.CONCAT('Sample Select backend'!$I$10,ROW(AQ3978))</f>
        <v>R3978</v>
      </c>
      <c r="AR3978" t="str">
        <f>_xlfn.CONCAT('Sample Select backend'!$M$4,ROW(AR3978))</f>
        <v>AK3978</v>
      </c>
      <c r="AS3978" t="str">
        <f t="shared" si="1390"/>
        <v>Zimbabwe</v>
      </c>
      <c r="AT3978" s="9" t="str">
        <f t="shared" si="1391"/>
        <v>Tax exemption/waiver/suspension</v>
      </c>
      <c r="AU3978">
        <f t="shared" si="1392"/>
        <v>0</v>
      </c>
      <c r="AV3978" s="9">
        <v>0</v>
      </c>
    </row>
    <row r="3979" spans="1:48" x14ac:dyDescent="0.35">
      <c r="A3979" t="s">
        <v>199</v>
      </c>
      <c r="B3979">
        <v>1</v>
      </c>
      <c r="C3979">
        <v>6</v>
      </c>
      <c r="D3979" t="s">
        <v>2590</v>
      </c>
      <c r="E3979">
        <v>-2</v>
      </c>
      <c r="F3979">
        <v>2</v>
      </c>
      <c r="G3979">
        <v>2</v>
      </c>
      <c r="H3979">
        <v>2</v>
      </c>
      <c r="I3979">
        <v>2</v>
      </c>
      <c r="J3979">
        <v>2</v>
      </c>
      <c r="K3979">
        <v>1</v>
      </c>
      <c r="L3979">
        <v>2</v>
      </c>
      <c r="M3979">
        <v>1</v>
      </c>
      <c r="N3979" t="s">
        <v>2798</v>
      </c>
      <c r="O3979" t="s">
        <v>2803</v>
      </c>
      <c r="P3979" t="s">
        <v>2811</v>
      </c>
      <c r="Q3979" t="s">
        <v>2815</v>
      </c>
      <c r="R3979">
        <v>0</v>
      </c>
      <c r="S3979" t="s">
        <v>202</v>
      </c>
      <c r="T3979" t="s">
        <v>202</v>
      </c>
      <c r="U3979" t="s">
        <v>202</v>
      </c>
      <c r="V3979">
        <f t="shared" si="1393"/>
        <v>0</v>
      </c>
      <c r="W3979">
        <f t="shared" si="1393"/>
        <v>1</v>
      </c>
      <c r="X3979">
        <f t="shared" si="1393"/>
        <v>1</v>
      </c>
      <c r="Y3979">
        <f t="shared" si="1393"/>
        <v>1</v>
      </c>
      <c r="Z3979">
        <f t="shared" si="1393"/>
        <v>1</v>
      </c>
      <c r="AA3979">
        <f t="shared" si="1393"/>
        <v>1</v>
      </c>
      <c r="AB3979">
        <f t="shared" si="1393"/>
        <v>1</v>
      </c>
      <c r="AC3979">
        <f t="shared" si="1393"/>
        <v>1</v>
      </c>
      <c r="AD3979">
        <f t="shared" si="1393"/>
        <v>1</v>
      </c>
      <c r="AE3979" s="4" t="s">
        <v>2828</v>
      </c>
      <c r="AF3979" s="9" t="s">
        <v>2829</v>
      </c>
      <c r="AG3979">
        <v>1</v>
      </c>
      <c r="AH3979">
        <v>0</v>
      </c>
      <c r="AI3979">
        <v>0</v>
      </c>
      <c r="AJ3979">
        <v>1</v>
      </c>
      <c r="AK3979" s="9" t="s">
        <v>2840</v>
      </c>
      <c r="AL3979">
        <f t="shared" si="1389"/>
        <v>0</v>
      </c>
      <c r="AM3979">
        <f>IF(AND(INDIRECT(AN3979)='Sample Select backend'!$C$2,INDIRECT(AO3979)=1,INDIRECT(AP3979)='Sample Select backend'!$F$2,INDIRECT(AQ3979)=1,INDIRECT(AR3979)='Sample Select backend'!$M$2),1,0)</f>
        <v>0</v>
      </c>
      <c r="AN3979" t="str">
        <f>_xlfn.CONCAT('Sample Select backend'!$C$4,ROW(AN3979))</f>
        <v>AE3979</v>
      </c>
      <c r="AO3979" s="9" t="str">
        <f>_xlfn.CONCAT('Sample Select backend'!$J$2,ROW(AO3979))</f>
        <v>AJ3979</v>
      </c>
      <c r="AP3979" t="str">
        <f>_xlfn.CONCAT('Sample Select backend'!$F$4,ROW(AP3979))</f>
        <v>AF3979</v>
      </c>
      <c r="AQ3979" t="str">
        <f>_xlfn.CONCAT('Sample Select backend'!$I$10,ROW(AQ3979))</f>
        <v>R3979</v>
      </c>
      <c r="AR3979" t="str">
        <f>_xlfn.CONCAT('Sample Select backend'!$M$4,ROW(AR3979))</f>
        <v>AK3979</v>
      </c>
      <c r="AS3979" t="str">
        <f t="shared" si="1390"/>
        <v>Zimbabwe</v>
      </c>
      <c r="AT3979" s="9">
        <f t="shared" si="1391"/>
        <v>6</v>
      </c>
      <c r="AU3979">
        <f t="shared" si="1392"/>
        <v>0</v>
      </c>
      <c r="AV3979" s="9">
        <v>0</v>
      </c>
    </row>
    <row r="3980" spans="1:48" x14ac:dyDescent="0.35">
      <c r="A3980" s="24" t="s">
        <v>199</v>
      </c>
      <c r="B3980" s="24">
        <v>1</v>
      </c>
      <c r="C3980" s="24">
        <v>4</v>
      </c>
      <c r="D3980" s="24" t="s">
        <v>4614</v>
      </c>
      <c r="E3980" s="24"/>
      <c r="O3980" t="s">
        <v>2803</v>
      </c>
      <c r="P3980" t="s">
        <v>2811</v>
      </c>
      <c r="Q3980" t="s">
        <v>2815</v>
      </c>
      <c r="R3980">
        <v>0</v>
      </c>
      <c r="S3980" t="s">
        <v>202</v>
      </c>
      <c r="T3980" t="s">
        <v>202</v>
      </c>
      <c r="U3980" t="s">
        <v>202</v>
      </c>
      <c r="V3980">
        <v>-1</v>
      </c>
      <c r="W3980">
        <v>-1</v>
      </c>
      <c r="X3980">
        <v>-1</v>
      </c>
      <c r="Y3980">
        <v>-1</v>
      </c>
      <c r="Z3980">
        <v>-1</v>
      </c>
      <c r="AA3980">
        <v>-1</v>
      </c>
      <c r="AB3980">
        <v>-1</v>
      </c>
      <c r="AC3980">
        <v>-1</v>
      </c>
      <c r="AD3980">
        <v>-1</v>
      </c>
      <c r="AE3980" s="4" t="s">
        <v>2828</v>
      </c>
      <c r="AF3980" s="9" t="s">
        <v>2829</v>
      </c>
      <c r="AG3980">
        <v>1</v>
      </c>
      <c r="AH3980">
        <v>0</v>
      </c>
      <c r="AI3980">
        <v>0</v>
      </c>
      <c r="AJ3980">
        <v>1</v>
      </c>
      <c r="AK3980" s="9" t="s">
        <v>2840</v>
      </c>
      <c r="AL3980">
        <f t="shared" si="1389"/>
        <v>0</v>
      </c>
      <c r="AM3980">
        <f>IF(AND(INDIRECT(AN3980)='Sample Select backend'!$C$2,INDIRECT(AO3980)=1,INDIRECT(AP3980)='Sample Select backend'!$F$2,INDIRECT(AQ3980)=1,INDIRECT(AR3980)='Sample Select backend'!$M$2),1,0)</f>
        <v>0</v>
      </c>
      <c r="AN3980" t="str">
        <f>_xlfn.CONCAT('Sample Select backend'!$C$4,ROW(AN3980))</f>
        <v>AE3980</v>
      </c>
      <c r="AO3980" s="9" t="str">
        <f>_xlfn.CONCAT('Sample Select backend'!$J$2,ROW(AO3980))</f>
        <v>AJ3980</v>
      </c>
      <c r="AP3980" t="str">
        <f>_xlfn.CONCAT('Sample Select backend'!$F$4,ROW(AP3980))</f>
        <v>AF3980</v>
      </c>
      <c r="AQ3980" t="str">
        <f>_xlfn.CONCAT('Sample Select backend'!$I$10,ROW(AQ3980))</f>
        <v>R3980</v>
      </c>
      <c r="AR3980" t="str">
        <f>_xlfn.CONCAT('Sample Select backend'!$M$4,ROW(AR3980))</f>
        <v>AK3980</v>
      </c>
      <c r="AS3980" t="str">
        <f t="shared" si="1390"/>
        <v>Zimbabwe</v>
      </c>
      <c r="AT3980" s="9">
        <f t="shared" si="1391"/>
        <v>4</v>
      </c>
      <c r="AU3980">
        <f t="shared" si="1392"/>
        <v>0</v>
      </c>
      <c r="AV3980" s="9">
        <v>0</v>
      </c>
    </row>
    <row r="3981" spans="1:48" x14ac:dyDescent="0.35">
      <c r="A3981" s="24" t="s">
        <v>199</v>
      </c>
      <c r="B3981" s="24">
        <v>1</v>
      </c>
      <c r="C3981" s="24">
        <v>5</v>
      </c>
      <c r="D3981" s="24" t="s">
        <v>4615</v>
      </c>
      <c r="E3981" s="24"/>
      <c r="O3981" t="s">
        <v>2803</v>
      </c>
      <c r="P3981" t="s">
        <v>2811</v>
      </c>
      <c r="Q3981" t="s">
        <v>2815</v>
      </c>
      <c r="R3981">
        <v>0</v>
      </c>
      <c r="S3981" t="s">
        <v>202</v>
      </c>
      <c r="T3981" t="s">
        <v>202</v>
      </c>
      <c r="U3981" t="s">
        <v>202</v>
      </c>
      <c r="V3981">
        <v>-1</v>
      </c>
      <c r="W3981">
        <v>-1</v>
      </c>
      <c r="X3981">
        <v>-1</v>
      </c>
      <c r="Y3981">
        <v>-1</v>
      </c>
      <c r="Z3981">
        <v>-1</v>
      </c>
      <c r="AA3981">
        <v>-1</v>
      </c>
      <c r="AB3981">
        <v>-1</v>
      </c>
      <c r="AC3981">
        <v>-1</v>
      </c>
      <c r="AD3981">
        <v>-1</v>
      </c>
      <c r="AE3981" s="4" t="s">
        <v>2828</v>
      </c>
      <c r="AF3981" s="9" t="s">
        <v>2829</v>
      </c>
      <c r="AG3981">
        <v>1</v>
      </c>
      <c r="AH3981">
        <v>0</v>
      </c>
      <c r="AI3981">
        <v>0</v>
      </c>
      <c r="AJ3981">
        <v>1</v>
      </c>
      <c r="AK3981" s="9" t="s">
        <v>2840</v>
      </c>
      <c r="AL3981">
        <f t="shared" si="1389"/>
        <v>0</v>
      </c>
      <c r="AM3981">
        <f>IF(AND(INDIRECT(AN3981)='Sample Select backend'!$C$2,INDIRECT(AO3981)=1,INDIRECT(AP3981)='Sample Select backend'!$F$2,INDIRECT(AQ3981)=1,INDIRECT(AR3981)='Sample Select backend'!$M$2),1,0)</f>
        <v>0</v>
      </c>
      <c r="AN3981" t="str">
        <f>_xlfn.CONCAT('Sample Select backend'!$C$4,ROW(AN3981))</f>
        <v>AE3981</v>
      </c>
      <c r="AO3981" s="9" t="str">
        <f>_xlfn.CONCAT('Sample Select backend'!$J$2,ROW(AO3981))</f>
        <v>AJ3981</v>
      </c>
      <c r="AP3981" t="str">
        <f>_xlfn.CONCAT('Sample Select backend'!$F$4,ROW(AP3981))</f>
        <v>AF3981</v>
      </c>
      <c r="AQ3981" t="str">
        <f>_xlfn.CONCAT('Sample Select backend'!$I$10,ROW(AQ3981))</f>
        <v>R3981</v>
      </c>
      <c r="AR3981" t="str">
        <f>_xlfn.CONCAT('Sample Select backend'!$M$4,ROW(AR3981))</f>
        <v>AK3981</v>
      </c>
      <c r="AS3981" t="str">
        <f t="shared" si="1390"/>
        <v>Zimbabwe</v>
      </c>
      <c r="AT3981" s="9">
        <f t="shared" si="1391"/>
        <v>5</v>
      </c>
      <c r="AU3981">
        <f t="shared" si="1392"/>
        <v>0</v>
      </c>
      <c r="AV3981" s="9">
        <v>0</v>
      </c>
    </row>
    <row r="3982" spans="1:48" x14ac:dyDescent="0.35">
      <c r="A3982" s="24" t="s">
        <v>199</v>
      </c>
      <c r="B3982" s="24">
        <v>5</v>
      </c>
      <c r="C3982" s="24">
        <v>24</v>
      </c>
      <c r="D3982" s="24" t="s">
        <v>4616</v>
      </c>
      <c r="E3982" s="24"/>
      <c r="O3982" t="s">
        <v>2803</v>
      </c>
      <c r="P3982" t="s">
        <v>2811</v>
      </c>
      <c r="Q3982" t="s">
        <v>2815</v>
      </c>
      <c r="R3982">
        <v>0</v>
      </c>
      <c r="S3982" t="s">
        <v>202</v>
      </c>
      <c r="T3982" t="s">
        <v>202</v>
      </c>
      <c r="U3982" t="s">
        <v>202</v>
      </c>
      <c r="V3982">
        <v>-1</v>
      </c>
      <c r="W3982">
        <v>-1</v>
      </c>
      <c r="X3982">
        <v>-1</v>
      </c>
      <c r="Y3982">
        <v>-1</v>
      </c>
      <c r="Z3982">
        <v>-1</v>
      </c>
      <c r="AA3982">
        <v>-1</v>
      </c>
      <c r="AB3982">
        <v>-1</v>
      </c>
      <c r="AC3982">
        <v>-1</v>
      </c>
      <c r="AD3982">
        <v>-1</v>
      </c>
      <c r="AE3982" s="4" t="s">
        <v>2828</v>
      </c>
      <c r="AF3982" s="9" t="s">
        <v>2829</v>
      </c>
      <c r="AG3982">
        <v>1</v>
      </c>
      <c r="AH3982">
        <v>0</v>
      </c>
      <c r="AI3982">
        <v>0</v>
      </c>
      <c r="AJ3982">
        <v>1</v>
      </c>
      <c r="AK3982" s="9" t="s">
        <v>2840</v>
      </c>
      <c r="AL3982">
        <f t="shared" si="1389"/>
        <v>0</v>
      </c>
      <c r="AM3982">
        <f>IF(AND(INDIRECT(AN3982)='Sample Select backend'!$C$2,INDIRECT(AO3982)=1,INDIRECT(AP3982)='Sample Select backend'!$F$2,INDIRECT(AQ3982)=1,INDIRECT(AR3982)='Sample Select backend'!$M$2),1,0)</f>
        <v>0</v>
      </c>
      <c r="AN3982" t="str">
        <f>_xlfn.CONCAT('Sample Select backend'!$C$4,ROW(AN3982))</f>
        <v>AE3982</v>
      </c>
      <c r="AO3982" s="9" t="str">
        <f>_xlfn.CONCAT('Sample Select backend'!$J$2,ROW(AO3982))</f>
        <v>AJ3982</v>
      </c>
      <c r="AP3982" t="str">
        <f>_xlfn.CONCAT('Sample Select backend'!$F$4,ROW(AP3982))</f>
        <v>AF3982</v>
      </c>
      <c r="AQ3982" t="str">
        <f>_xlfn.CONCAT('Sample Select backend'!$I$10,ROW(AQ3982))</f>
        <v>R3982</v>
      </c>
      <c r="AR3982" t="str">
        <f>_xlfn.CONCAT('Sample Select backend'!$M$4,ROW(AR3982))</f>
        <v>AK3982</v>
      </c>
      <c r="AS3982" t="str">
        <f t="shared" si="1390"/>
        <v>Zimbabwe</v>
      </c>
      <c r="AT3982" s="9">
        <f t="shared" si="1391"/>
        <v>24</v>
      </c>
      <c r="AU3982">
        <f t="shared" si="1392"/>
        <v>0</v>
      </c>
      <c r="AV3982" s="9">
        <v>0</v>
      </c>
    </row>
    <row r="3983" spans="1:48" x14ac:dyDescent="0.35">
      <c r="A3983" s="24" t="s">
        <v>199</v>
      </c>
      <c r="B3983" s="24">
        <v>5</v>
      </c>
      <c r="C3983" s="24" t="s">
        <v>204</v>
      </c>
      <c r="D3983" s="24" t="s">
        <v>4617</v>
      </c>
      <c r="E3983" s="24"/>
      <c r="O3983" t="s">
        <v>2803</v>
      </c>
      <c r="P3983" t="s">
        <v>2811</v>
      </c>
      <c r="Q3983" t="s">
        <v>2815</v>
      </c>
      <c r="R3983">
        <v>0</v>
      </c>
      <c r="S3983" t="s">
        <v>202</v>
      </c>
      <c r="T3983" t="s">
        <v>202</v>
      </c>
      <c r="U3983" t="s">
        <v>202</v>
      </c>
      <c r="V3983">
        <v>-1</v>
      </c>
      <c r="W3983">
        <v>-1</v>
      </c>
      <c r="X3983">
        <v>-1</v>
      </c>
      <c r="Y3983">
        <v>-1</v>
      </c>
      <c r="Z3983">
        <v>-1</v>
      </c>
      <c r="AA3983">
        <v>-1</v>
      </c>
      <c r="AB3983">
        <v>-1</v>
      </c>
      <c r="AC3983">
        <v>-1</v>
      </c>
      <c r="AD3983">
        <v>-1</v>
      </c>
      <c r="AE3983" s="4" t="s">
        <v>2828</v>
      </c>
      <c r="AF3983" s="9" t="s">
        <v>2829</v>
      </c>
      <c r="AG3983">
        <v>1</v>
      </c>
      <c r="AH3983">
        <v>0</v>
      </c>
      <c r="AI3983">
        <v>0</v>
      </c>
      <c r="AJ3983">
        <v>1</v>
      </c>
      <c r="AK3983" s="9" t="s">
        <v>2840</v>
      </c>
      <c r="AL3983">
        <f t="shared" si="1389"/>
        <v>0</v>
      </c>
      <c r="AM3983">
        <f>IF(AND(INDIRECT(AN3983)='Sample Select backend'!$C$2,INDIRECT(AO3983)=1,INDIRECT(AP3983)='Sample Select backend'!$F$2,INDIRECT(AQ3983)=1,INDIRECT(AR3983)='Sample Select backend'!$M$2),1,0)</f>
        <v>0</v>
      </c>
      <c r="AN3983" t="str">
        <f>_xlfn.CONCAT('Sample Select backend'!$C$4,ROW(AN3983))</f>
        <v>AE3983</v>
      </c>
      <c r="AO3983" s="9" t="str">
        <f>_xlfn.CONCAT('Sample Select backend'!$J$2,ROW(AO3983))</f>
        <v>AJ3983</v>
      </c>
      <c r="AP3983" t="str">
        <f>_xlfn.CONCAT('Sample Select backend'!$F$4,ROW(AP3983))</f>
        <v>AF3983</v>
      </c>
      <c r="AQ3983" t="str">
        <f>_xlfn.CONCAT('Sample Select backend'!$I$10,ROW(AQ3983))</f>
        <v>R3983</v>
      </c>
      <c r="AR3983" t="str">
        <f>_xlfn.CONCAT('Sample Select backend'!$M$4,ROW(AR3983))</f>
        <v>AK3983</v>
      </c>
      <c r="AS3983" t="str">
        <f t="shared" si="1390"/>
        <v>Zimbabwe</v>
      </c>
      <c r="AT3983" s="9" t="str">
        <f t="shared" si="1391"/>
        <v>General</v>
      </c>
      <c r="AU3983">
        <f t="shared" si="1392"/>
        <v>0</v>
      </c>
      <c r="AV3983" s="9">
        <v>0</v>
      </c>
    </row>
    <row r="3984" spans="1:48" x14ac:dyDescent="0.35">
      <c r="A3984" s="24" t="s">
        <v>199</v>
      </c>
      <c r="B3984" s="24">
        <v>5</v>
      </c>
      <c r="C3984" s="24">
        <v>21</v>
      </c>
      <c r="D3984" s="24" t="s">
        <v>4618</v>
      </c>
      <c r="E3984" s="24"/>
      <c r="O3984" t="s">
        <v>2803</v>
      </c>
      <c r="P3984" t="s">
        <v>2811</v>
      </c>
      <c r="Q3984" t="s">
        <v>2815</v>
      </c>
      <c r="R3984">
        <v>0</v>
      </c>
      <c r="S3984" t="s">
        <v>202</v>
      </c>
      <c r="T3984" t="s">
        <v>202</v>
      </c>
      <c r="U3984" t="s">
        <v>202</v>
      </c>
      <c r="V3984">
        <v>-1</v>
      </c>
      <c r="W3984">
        <v>-1</v>
      </c>
      <c r="X3984">
        <v>-1</v>
      </c>
      <c r="Y3984">
        <v>-1</v>
      </c>
      <c r="Z3984">
        <v>-1</v>
      </c>
      <c r="AA3984">
        <v>-1</v>
      </c>
      <c r="AB3984">
        <v>-1</v>
      </c>
      <c r="AC3984">
        <v>-1</v>
      </c>
      <c r="AD3984">
        <v>-1</v>
      </c>
      <c r="AE3984" s="4" t="s">
        <v>2828</v>
      </c>
      <c r="AF3984" s="9" t="s">
        <v>2829</v>
      </c>
      <c r="AG3984">
        <v>1</v>
      </c>
      <c r="AH3984">
        <v>0</v>
      </c>
      <c r="AI3984">
        <v>0</v>
      </c>
      <c r="AJ3984">
        <v>1</v>
      </c>
      <c r="AK3984" s="9" t="s">
        <v>2840</v>
      </c>
      <c r="AL3984">
        <f t="shared" si="1389"/>
        <v>0</v>
      </c>
      <c r="AM3984">
        <f>IF(AND(INDIRECT(AN3984)='Sample Select backend'!$C$2,INDIRECT(AO3984)=1,INDIRECT(AP3984)='Sample Select backend'!$F$2,INDIRECT(AQ3984)=1,INDIRECT(AR3984)='Sample Select backend'!$M$2),1,0)</f>
        <v>0</v>
      </c>
      <c r="AN3984" t="str">
        <f>_xlfn.CONCAT('Sample Select backend'!$C$4,ROW(AN3984))</f>
        <v>AE3984</v>
      </c>
      <c r="AO3984" s="9" t="str">
        <f>_xlfn.CONCAT('Sample Select backend'!$J$2,ROW(AO3984))</f>
        <v>AJ3984</v>
      </c>
      <c r="AP3984" t="str">
        <f>_xlfn.CONCAT('Sample Select backend'!$F$4,ROW(AP3984))</f>
        <v>AF3984</v>
      </c>
      <c r="AQ3984" t="str">
        <f>_xlfn.CONCAT('Sample Select backend'!$I$10,ROW(AQ3984))</f>
        <v>R3984</v>
      </c>
      <c r="AR3984" t="str">
        <f>_xlfn.CONCAT('Sample Select backend'!$M$4,ROW(AR3984))</f>
        <v>AK3984</v>
      </c>
      <c r="AS3984" t="str">
        <f t="shared" si="1390"/>
        <v>Zimbabwe</v>
      </c>
      <c r="AT3984" s="9">
        <f t="shared" si="1391"/>
        <v>21</v>
      </c>
      <c r="AU3984">
        <f t="shared" si="1392"/>
        <v>0</v>
      </c>
      <c r="AV3984" s="9">
        <v>0</v>
      </c>
    </row>
    <row r="3985" spans="1:48" x14ac:dyDescent="0.35">
      <c r="A3985" s="24" t="s">
        <v>199</v>
      </c>
      <c r="B3985" s="24">
        <v>6</v>
      </c>
      <c r="C3985" s="24">
        <v>28</v>
      </c>
      <c r="D3985" s="24" t="s">
        <v>4619</v>
      </c>
      <c r="E3985" s="24"/>
      <c r="O3985" t="s">
        <v>2803</v>
      </c>
      <c r="P3985" t="s">
        <v>2811</v>
      </c>
      <c r="Q3985" t="s">
        <v>2815</v>
      </c>
      <c r="R3985">
        <v>0</v>
      </c>
      <c r="S3985" t="s">
        <v>202</v>
      </c>
      <c r="T3985" t="s">
        <v>202</v>
      </c>
      <c r="U3985" t="s">
        <v>202</v>
      </c>
      <c r="V3985">
        <v>-1</v>
      </c>
      <c r="W3985">
        <v>-1</v>
      </c>
      <c r="X3985">
        <v>-1</v>
      </c>
      <c r="Y3985">
        <v>-1</v>
      </c>
      <c r="Z3985">
        <v>-1</v>
      </c>
      <c r="AA3985">
        <v>-1</v>
      </c>
      <c r="AB3985">
        <v>-1</v>
      </c>
      <c r="AC3985">
        <v>-1</v>
      </c>
      <c r="AD3985">
        <v>-1</v>
      </c>
      <c r="AE3985" s="4" t="s">
        <v>2828</v>
      </c>
      <c r="AF3985" s="9" t="s">
        <v>2829</v>
      </c>
      <c r="AG3985">
        <v>1</v>
      </c>
      <c r="AH3985">
        <v>0</v>
      </c>
      <c r="AI3985">
        <v>0</v>
      </c>
      <c r="AJ3985">
        <v>1</v>
      </c>
      <c r="AK3985" s="9" t="s">
        <v>2840</v>
      </c>
      <c r="AL3985">
        <f t="shared" si="1389"/>
        <v>0</v>
      </c>
      <c r="AM3985">
        <f>IF(AND(INDIRECT(AN3985)='Sample Select backend'!$C$2,INDIRECT(AO3985)=1,INDIRECT(AP3985)='Sample Select backend'!$F$2,INDIRECT(AQ3985)=1,INDIRECT(AR3985)='Sample Select backend'!$M$2),1,0)</f>
        <v>0</v>
      </c>
      <c r="AN3985" t="str">
        <f>_xlfn.CONCAT('Sample Select backend'!$C$4,ROW(AN3985))</f>
        <v>AE3985</v>
      </c>
      <c r="AO3985" s="9" t="str">
        <f>_xlfn.CONCAT('Sample Select backend'!$J$2,ROW(AO3985))</f>
        <v>AJ3985</v>
      </c>
      <c r="AP3985" t="str">
        <f>_xlfn.CONCAT('Sample Select backend'!$F$4,ROW(AP3985))</f>
        <v>AF3985</v>
      </c>
      <c r="AQ3985" t="str">
        <f>_xlfn.CONCAT('Sample Select backend'!$I$10,ROW(AQ3985))</f>
        <v>R3985</v>
      </c>
      <c r="AR3985" t="str">
        <f>_xlfn.CONCAT('Sample Select backend'!$M$4,ROW(AR3985))</f>
        <v>AK3985</v>
      </c>
      <c r="AS3985" t="str">
        <f t="shared" si="1390"/>
        <v>Zimbabwe</v>
      </c>
      <c r="AT3985" s="9">
        <f t="shared" si="1391"/>
        <v>28</v>
      </c>
      <c r="AU3985">
        <f t="shared" si="1392"/>
        <v>0</v>
      </c>
      <c r="AV3985" s="9">
        <v>0</v>
      </c>
    </row>
    <row r="3986" spans="1:48" x14ac:dyDescent="0.35">
      <c r="A3986" s="24" t="s">
        <v>199</v>
      </c>
      <c r="B3986" s="24">
        <v>6</v>
      </c>
      <c r="C3986" s="24">
        <v>28</v>
      </c>
      <c r="D3986" s="24" t="s">
        <v>4620</v>
      </c>
      <c r="E3986" s="24"/>
      <c r="O3986" t="s">
        <v>2803</v>
      </c>
      <c r="P3986" t="s">
        <v>2811</v>
      </c>
      <c r="Q3986" t="s">
        <v>2815</v>
      </c>
      <c r="R3986">
        <v>0</v>
      </c>
      <c r="S3986" t="s">
        <v>202</v>
      </c>
      <c r="T3986" t="s">
        <v>202</v>
      </c>
      <c r="U3986" t="s">
        <v>202</v>
      </c>
      <c r="V3986">
        <v>-1</v>
      </c>
      <c r="W3986">
        <v>-1</v>
      </c>
      <c r="X3986">
        <v>-1</v>
      </c>
      <c r="Y3986">
        <v>-1</v>
      </c>
      <c r="Z3986">
        <v>-1</v>
      </c>
      <c r="AA3986">
        <v>-1</v>
      </c>
      <c r="AB3986">
        <v>-1</v>
      </c>
      <c r="AC3986">
        <v>-1</v>
      </c>
      <c r="AD3986">
        <v>-1</v>
      </c>
      <c r="AE3986" s="4" t="s">
        <v>2828</v>
      </c>
      <c r="AF3986" s="9" t="s">
        <v>2829</v>
      </c>
      <c r="AG3986">
        <v>1</v>
      </c>
      <c r="AH3986">
        <v>0</v>
      </c>
      <c r="AI3986">
        <v>0</v>
      </c>
      <c r="AJ3986">
        <v>1</v>
      </c>
      <c r="AK3986" s="9" t="s">
        <v>2840</v>
      </c>
      <c r="AL3986">
        <f t="shared" si="1389"/>
        <v>0</v>
      </c>
      <c r="AM3986">
        <f>IF(AND(INDIRECT(AN3986)='Sample Select backend'!$C$2,INDIRECT(AO3986)=1,INDIRECT(AP3986)='Sample Select backend'!$F$2,INDIRECT(AQ3986)=1,INDIRECT(AR3986)='Sample Select backend'!$M$2),1,0)</f>
        <v>0</v>
      </c>
      <c r="AN3986" t="str">
        <f>_xlfn.CONCAT('Sample Select backend'!$C$4,ROW(AN3986))</f>
        <v>AE3986</v>
      </c>
      <c r="AO3986" s="9" t="str">
        <f>_xlfn.CONCAT('Sample Select backend'!$J$2,ROW(AO3986))</f>
        <v>AJ3986</v>
      </c>
      <c r="AP3986" t="str">
        <f>_xlfn.CONCAT('Sample Select backend'!$F$4,ROW(AP3986))</f>
        <v>AF3986</v>
      </c>
      <c r="AQ3986" t="str">
        <f>_xlfn.CONCAT('Sample Select backend'!$I$10,ROW(AQ3986))</f>
        <v>R3986</v>
      </c>
      <c r="AR3986" t="str">
        <f>_xlfn.CONCAT('Sample Select backend'!$M$4,ROW(AR3986))</f>
        <v>AK3986</v>
      </c>
      <c r="AS3986" t="str">
        <f t="shared" si="1390"/>
        <v>Zimbabwe</v>
      </c>
      <c r="AT3986" s="9">
        <f t="shared" si="1391"/>
        <v>28</v>
      </c>
      <c r="AU3986">
        <f t="shared" si="1392"/>
        <v>0</v>
      </c>
      <c r="AV3986" s="9">
        <v>0</v>
      </c>
    </row>
    <row r="3987" spans="1:48" x14ac:dyDescent="0.35">
      <c r="A3987" s="24" t="s">
        <v>199</v>
      </c>
      <c r="B3987" s="24">
        <v>6</v>
      </c>
      <c r="C3987" s="24">
        <v>25</v>
      </c>
      <c r="D3987" s="24" t="s">
        <v>4621</v>
      </c>
      <c r="E3987" s="24"/>
      <c r="O3987" t="s">
        <v>2803</v>
      </c>
      <c r="P3987" t="s">
        <v>2811</v>
      </c>
      <c r="Q3987" t="s">
        <v>2815</v>
      </c>
      <c r="R3987">
        <v>0</v>
      </c>
      <c r="S3987" t="s">
        <v>202</v>
      </c>
      <c r="T3987" t="s">
        <v>202</v>
      </c>
      <c r="U3987" t="s">
        <v>202</v>
      </c>
      <c r="V3987">
        <v>-1</v>
      </c>
      <c r="W3987">
        <v>-1</v>
      </c>
      <c r="X3987">
        <v>-1</v>
      </c>
      <c r="Y3987">
        <v>-1</v>
      </c>
      <c r="Z3987">
        <v>-1</v>
      </c>
      <c r="AA3987">
        <v>-1</v>
      </c>
      <c r="AB3987">
        <v>-1</v>
      </c>
      <c r="AC3987">
        <v>-1</v>
      </c>
      <c r="AD3987">
        <v>-1</v>
      </c>
      <c r="AE3987" s="4" t="s">
        <v>2828</v>
      </c>
      <c r="AF3987" s="9" t="s">
        <v>2829</v>
      </c>
      <c r="AG3987">
        <v>1</v>
      </c>
      <c r="AH3987">
        <v>0</v>
      </c>
      <c r="AI3987">
        <v>0</v>
      </c>
      <c r="AJ3987">
        <v>1</v>
      </c>
      <c r="AK3987" s="9" t="s">
        <v>2840</v>
      </c>
      <c r="AL3987">
        <f t="shared" si="1389"/>
        <v>0</v>
      </c>
      <c r="AM3987">
        <f>IF(AND(INDIRECT(AN3987)='Sample Select backend'!$C$2,INDIRECT(AO3987)=1,INDIRECT(AP3987)='Sample Select backend'!$F$2,INDIRECT(AQ3987)=1,INDIRECT(AR3987)='Sample Select backend'!$M$2),1,0)</f>
        <v>0</v>
      </c>
      <c r="AN3987" t="str">
        <f>_xlfn.CONCAT('Sample Select backend'!$C$4,ROW(AN3987))</f>
        <v>AE3987</v>
      </c>
      <c r="AO3987" s="9" t="str">
        <f>_xlfn.CONCAT('Sample Select backend'!$J$2,ROW(AO3987))</f>
        <v>AJ3987</v>
      </c>
      <c r="AP3987" t="str">
        <f>_xlfn.CONCAT('Sample Select backend'!$F$4,ROW(AP3987))</f>
        <v>AF3987</v>
      </c>
      <c r="AQ3987" t="str">
        <f>_xlfn.CONCAT('Sample Select backend'!$I$10,ROW(AQ3987))</f>
        <v>R3987</v>
      </c>
      <c r="AR3987" t="str">
        <f>_xlfn.CONCAT('Sample Select backend'!$M$4,ROW(AR3987))</f>
        <v>AK3987</v>
      </c>
      <c r="AS3987" t="str">
        <f t="shared" si="1390"/>
        <v>Zimbabwe</v>
      </c>
      <c r="AT3987" s="9">
        <f t="shared" si="1391"/>
        <v>25</v>
      </c>
      <c r="AU3987">
        <f t="shared" si="1392"/>
        <v>0</v>
      </c>
      <c r="AV3987" s="9">
        <v>0</v>
      </c>
    </row>
    <row r="3988" spans="1:48" x14ac:dyDescent="0.35">
      <c r="A3988" s="24" t="s">
        <v>199</v>
      </c>
      <c r="B3988" s="24">
        <v>5</v>
      </c>
      <c r="C3988" s="24">
        <v>23</v>
      </c>
      <c r="D3988" s="24" t="s">
        <v>4622</v>
      </c>
      <c r="E3988" s="24"/>
      <c r="O3988" t="s">
        <v>2803</v>
      </c>
      <c r="P3988" t="s">
        <v>2811</v>
      </c>
      <c r="Q3988" t="s">
        <v>2815</v>
      </c>
      <c r="R3988">
        <v>0</v>
      </c>
      <c r="S3988" t="s">
        <v>202</v>
      </c>
      <c r="T3988" t="s">
        <v>202</v>
      </c>
      <c r="U3988" t="s">
        <v>202</v>
      </c>
      <c r="V3988">
        <v>-1</v>
      </c>
      <c r="W3988">
        <v>-1</v>
      </c>
      <c r="X3988">
        <v>-1</v>
      </c>
      <c r="Y3988">
        <v>-1</v>
      </c>
      <c r="Z3988">
        <v>-1</v>
      </c>
      <c r="AA3988">
        <v>-1</v>
      </c>
      <c r="AB3988">
        <v>-1</v>
      </c>
      <c r="AC3988">
        <v>-1</v>
      </c>
      <c r="AD3988">
        <v>-1</v>
      </c>
      <c r="AE3988" s="4" t="s">
        <v>2828</v>
      </c>
      <c r="AF3988" s="9" t="s">
        <v>2829</v>
      </c>
      <c r="AG3988">
        <v>1</v>
      </c>
      <c r="AH3988">
        <v>0</v>
      </c>
      <c r="AI3988">
        <v>0</v>
      </c>
      <c r="AJ3988">
        <v>1</v>
      </c>
      <c r="AK3988" s="9" t="s">
        <v>2840</v>
      </c>
      <c r="AL3988">
        <f t="shared" si="1389"/>
        <v>0</v>
      </c>
      <c r="AM3988">
        <f>IF(AND(INDIRECT(AN3988)='Sample Select backend'!$C$2,INDIRECT(AO3988)=1,INDIRECT(AP3988)='Sample Select backend'!$F$2,INDIRECT(AQ3988)=1,INDIRECT(AR3988)='Sample Select backend'!$M$2),1,0)</f>
        <v>0</v>
      </c>
      <c r="AN3988" t="str">
        <f>_xlfn.CONCAT('Sample Select backend'!$C$4,ROW(AN3988))</f>
        <v>AE3988</v>
      </c>
      <c r="AO3988" s="9" t="str">
        <f>_xlfn.CONCAT('Sample Select backend'!$J$2,ROW(AO3988))</f>
        <v>AJ3988</v>
      </c>
      <c r="AP3988" t="str">
        <f>_xlfn.CONCAT('Sample Select backend'!$F$4,ROW(AP3988))</f>
        <v>AF3988</v>
      </c>
      <c r="AQ3988" t="str">
        <f>_xlfn.CONCAT('Sample Select backend'!$I$10,ROW(AQ3988))</f>
        <v>R3988</v>
      </c>
      <c r="AR3988" t="str">
        <f>_xlfn.CONCAT('Sample Select backend'!$M$4,ROW(AR3988))</f>
        <v>AK3988</v>
      </c>
      <c r="AS3988" t="str">
        <f t="shared" si="1390"/>
        <v>Zimbabwe</v>
      </c>
      <c r="AT3988" s="9">
        <f t="shared" si="1391"/>
        <v>23</v>
      </c>
      <c r="AU3988">
        <f t="shared" si="1392"/>
        <v>0</v>
      </c>
      <c r="AV3988" s="9">
        <v>0</v>
      </c>
    </row>
    <row r="3989" spans="1:48" x14ac:dyDescent="0.35">
      <c r="A3989" s="24" t="s">
        <v>199</v>
      </c>
      <c r="B3989" s="24">
        <v>7</v>
      </c>
      <c r="C3989" s="24">
        <v>30</v>
      </c>
      <c r="D3989" s="24" t="s">
        <v>4623</v>
      </c>
      <c r="E3989" s="24"/>
      <c r="O3989" t="s">
        <v>2803</v>
      </c>
      <c r="P3989" t="s">
        <v>2811</v>
      </c>
      <c r="Q3989" t="s">
        <v>2815</v>
      </c>
      <c r="R3989">
        <v>0</v>
      </c>
      <c r="S3989" t="s">
        <v>202</v>
      </c>
      <c r="T3989" t="s">
        <v>202</v>
      </c>
      <c r="U3989" t="s">
        <v>202</v>
      </c>
      <c r="V3989">
        <v>-1</v>
      </c>
      <c r="W3989">
        <v>-1</v>
      </c>
      <c r="X3989">
        <v>-1</v>
      </c>
      <c r="Y3989">
        <v>-1</v>
      </c>
      <c r="Z3989">
        <v>-1</v>
      </c>
      <c r="AA3989">
        <v>-1</v>
      </c>
      <c r="AB3989">
        <v>-1</v>
      </c>
      <c r="AC3989">
        <v>-1</v>
      </c>
      <c r="AD3989">
        <v>-1</v>
      </c>
      <c r="AE3989" s="4" t="s">
        <v>2828</v>
      </c>
      <c r="AF3989" s="9" t="s">
        <v>2829</v>
      </c>
      <c r="AG3989">
        <v>1</v>
      </c>
      <c r="AH3989">
        <v>0</v>
      </c>
      <c r="AI3989">
        <v>0</v>
      </c>
      <c r="AJ3989">
        <v>1</v>
      </c>
      <c r="AK3989" s="9" t="s">
        <v>2840</v>
      </c>
      <c r="AL3989">
        <f t="shared" si="1389"/>
        <v>0</v>
      </c>
      <c r="AM3989">
        <f>IF(AND(INDIRECT(AN3989)='Sample Select backend'!$C$2,INDIRECT(AO3989)=1,INDIRECT(AP3989)='Sample Select backend'!$F$2,INDIRECT(AQ3989)=1,INDIRECT(AR3989)='Sample Select backend'!$M$2),1,0)</f>
        <v>0</v>
      </c>
      <c r="AN3989" t="str">
        <f>_xlfn.CONCAT('Sample Select backend'!$C$4,ROW(AN3989))</f>
        <v>AE3989</v>
      </c>
      <c r="AO3989" s="9" t="str">
        <f>_xlfn.CONCAT('Sample Select backend'!$J$2,ROW(AO3989))</f>
        <v>AJ3989</v>
      </c>
      <c r="AP3989" t="str">
        <f>_xlfn.CONCAT('Sample Select backend'!$F$4,ROW(AP3989))</f>
        <v>AF3989</v>
      </c>
      <c r="AQ3989" t="str">
        <f>_xlfn.CONCAT('Sample Select backend'!$I$10,ROW(AQ3989))</f>
        <v>R3989</v>
      </c>
      <c r="AR3989" t="str">
        <f>_xlfn.CONCAT('Sample Select backend'!$M$4,ROW(AR3989))</f>
        <v>AK3989</v>
      </c>
      <c r="AS3989" t="str">
        <f t="shared" si="1390"/>
        <v>Zimbabwe</v>
      </c>
      <c r="AT3989" s="9">
        <f t="shared" si="1391"/>
        <v>30</v>
      </c>
      <c r="AU3989">
        <f t="shared" si="1392"/>
        <v>0</v>
      </c>
      <c r="AV3989" s="9">
        <v>0</v>
      </c>
    </row>
    <row r="3990" spans="1:48" x14ac:dyDescent="0.35">
      <c r="A3990" s="24" t="s">
        <v>199</v>
      </c>
      <c r="B3990" s="24">
        <v>6</v>
      </c>
      <c r="C3990" s="24">
        <v>27</v>
      </c>
      <c r="D3990" s="24" t="s">
        <v>4624</v>
      </c>
      <c r="E3990" s="24"/>
      <c r="O3990" t="s">
        <v>2803</v>
      </c>
      <c r="P3990" t="s">
        <v>2811</v>
      </c>
      <c r="Q3990" t="s">
        <v>2815</v>
      </c>
      <c r="R3990">
        <v>0</v>
      </c>
      <c r="S3990" t="s">
        <v>202</v>
      </c>
      <c r="T3990" t="s">
        <v>202</v>
      </c>
      <c r="U3990" t="s">
        <v>202</v>
      </c>
      <c r="V3990">
        <v>-1</v>
      </c>
      <c r="W3990">
        <v>-1</v>
      </c>
      <c r="X3990">
        <v>-1</v>
      </c>
      <c r="Y3990">
        <v>-1</v>
      </c>
      <c r="Z3990">
        <v>-1</v>
      </c>
      <c r="AA3990">
        <v>-1</v>
      </c>
      <c r="AB3990">
        <v>-1</v>
      </c>
      <c r="AC3990">
        <v>-1</v>
      </c>
      <c r="AD3990">
        <v>-1</v>
      </c>
      <c r="AE3990" s="4" t="s">
        <v>2828</v>
      </c>
      <c r="AF3990" s="9" t="s">
        <v>2829</v>
      </c>
      <c r="AG3990">
        <v>1</v>
      </c>
      <c r="AH3990">
        <v>0</v>
      </c>
      <c r="AI3990">
        <v>0</v>
      </c>
      <c r="AJ3990">
        <v>1</v>
      </c>
      <c r="AK3990" s="9" t="s">
        <v>2840</v>
      </c>
      <c r="AL3990">
        <f t="shared" si="1389"/>
        <v>0</v>
      </c>
      <c r="AM3990">
        <f>IF(AND(INDIRECT(AN3990)='Sample Select backend'!$C$2,INDIRECT(AO3990)=1,INDIRECT(AP3990)='Sample Select backend'!$F$2,INDIRECT(AQ3990)=1,INDIRECT(AR3990)='Sample Select backend'!$M$2),1,0)</f>
        <v>0</v>
      </c>
      <c r="AN3990" t="str">
        <f>_xlfn.CONCAT('Sample Select backend'!$C$4,ROW(AN3990))</f>
        <v>AE3990</v>
      </c>
      <c r="AO3990" s="9" t="str">
        <f>_xlfn.CONCAT('Sample Select backend'!$J$2,ROW(AO3990))</f>
        <v>AJ3990</v>
      </c>
      <c r="AP3990" t="str">
        <f>_xlfn.CONCAT('Sample Select backend'!$F$4,ROW(AP3990))</f>
        <v>AF3990</v>
      </c>
      <c r="AQ3990" t="str">
        <f>_xlfn.CONCAT('Sample Select backend'!$I$10,ROW(AQ3990))</f>
        <v>R3990</v>
      </c>
      <c r="AR3990" t="str">
        <f>_xlfn.CONCAT('Sample Select backend'!$M$4,ROW(AR3990))</f>
        <v>AK3990</v>
      </c>
      <c r="AS3990" t="str">
        <f t="shared" si="1390"/>
        <v>Zimbabwe</v>
      </c>
      <c r="AT3990" s="9">
        <f t="shared" si="1391"/>
        <v>27</v>
      </c>
      <c r="AU3990">
        <f t="shared" si="1392"/>
        <v>0</v>
      </c>
      <c r="AV3990" s="9">
        <v>0</v>
      </c>
    </row>
    <row r="3991" spans="1:48" x14ac:dyDescent="0.35">
      <c r="A3991" s="24" t="s">
        <v>199</v>
      </c>
      <c r="B3991" s="24">
        <v>5</v>
      </c>
      <c r="C3991" s="24" t="s">
        <v>204</v>
      </c>
      <c r="D3991" s="24" t="s">
        <v>4625</v>
      </c>
      <c r="E3991" s="24"/>
      <c r="O3991" t="s">
        <v>2803</v>
      </c>
      <c r="P3991" t="s">
        <v>2811</v>
      </c>
      <c r="Q3991" t="s">
        <v>2815</v>
      </c>
      <c r="R3991">
        <v>0</v>
      </c>
      <c r="S3991" t="s">
        <v>202</v>
      </c>
      <c r="T3991" t="s">
        <v>202</v>
      </c>
      <c r="U3991" t="s">
        <v>202</v>
      </c>
      <c r="V3991">
        <v>-1</v>
      </c>
      <c r="W3991">
        <v>-1</v>
      </c>
      <c r="X3991">
        <v>-1</v>
      </c>
      <c r="Y3991">
        <v>-1</v>
      </c>
      <c r="Z3991">
        <v>-1</v>
      </c>
      <c r="AA3991">
        <v>-1</v>
      </c>
      <c r="AB3991">
        <v>-1</v>
      </c>
      <c r="AC3991">
        <v>-1</v>
      </c>
      <c r="AD3991">
        <v>-1</v>
      </c>
      <c r="AE3991" s="4" t="s">
        <v>2828</v>
      </c>
      <c r="AF3991" s="9" t="s">
        <v>2829</v>
      </c>
      <c r="AG3991">
        <v>1</v>
      </c>
      <c r="AH3991">
        <v>0</v>
      </c>
      <c r="AI3991">
        <v>0</v>
      </c>
      <c r="AJ3991">
        <v>1</v>
      </c>
      <c r="AK3991" s="9" t="s">
        <v>2840</v>
      </c>
      <c r="AL3991">
        <f t="shared" si="1389"/>
        <v>0</v>
      </c>
      <c r="AM3991">
        <f>IF(AND(INDIRECT(AN3991)='Sample Select backend'!$C$2,INDIRECT(AO3991)=1,INDIRECT(AP3991)='Sample Select backend'!$F$2,INDIRECT(AQ3991)=1,INDIRECT(AR3991)='Sample Select backend'!$M$2),1,0)</f>
        <v>0</v>
      </c>
      <c r="AN3991" t="str">
        <f>_xlfn.CONCAT('Sample Select backend'!$C$4,ROW(AN3991))</f>
        <v>AE3991</v>
      </c>
      <c r="AO3991" s="9" t="str">
        <f>_xlfn.CONCAT('Sample Select backend'!$J$2,ROW(AO3991))</f>
        <v>AJ3991</v>
      </c>
      <c r="AP3991" t="str">
        <f>_xlfn.CONCAT('Sample Select backend'!$F$4,ROW(AP3991))</f>
        <v>AF3991</v>
      </c>
      <c r="AQ3991" t="str">
        <f>_xlfn.CONCAT('Sample Select backend'!$I$10,ROW(AQ3991))</f>
        <v>R3991</v>
      </c>
      <c r="AR3991" t="str">
        <f>_xlfn.CONCAT('Sample Select backend'!$M$4,ROW(AR3991))</f>
        <v>AK3991</v>
      </c>
      <c r="AS3991" t="str">
        <f t="shared" si="1390"/>
        <v>Zimbabwe</v>
      </c>
      <c r="AT3991" s="9" t="str">
        <f t="shared" si="1391"/>
        <v>General</v>
      </c>
      <c r="AU3991">
        <f t="shared" si="1392"/>
        <v>0</v>
      </c>
      <c r="AV3991" s="9">
        <v>0</v>
      </c>
    </row>
    <row r="3992" spans="1:48" x14ac:dyDescent="0.35">
      <c r="A3992" s="24" t="s">
        <v>199</v>
      </c>
      <c r="B3992" s="24" t="s">
        <v>201</v>
      </c>
      <c r="C3992" s="24" t="s">
        <v>201</v>
      </c>
      <c r="D3992" s="24" t="s">
        <v>4626</v>
      </c>
      <c r="E3992" s="24"/>
      <c r="O3992" t="s">
        <v>2803</v>
      </c>
      <c r="P3992" t="s">
        <v>2811</v>
      </c>
      <c r="Q3992" t="s">
        <v>2815</v>
      </c>
      <c r="R3992">
        <v>0</v>
      </c>
      <c r="S3992" t="s">
        <v>202</v>
      </c>
      <c r="T3992" t="s">
        <v>202</v>
      </c>
      <c r="U3992" t="s">
        <v>202</v>
      </c>
      <c r="V3992">
        <v>-1</v>
      </c>
      <c r="W3992">
        <v>-1</v>
      </c>
      <c r="X3992">
        <v>-1</v>
      </c>
      <c r="Y3992">
        <v>-1</v>
      </c>
      <c r="Z3992">
        <v>-1</v>
      </c>
      <c r="AA3992">
        <v>-1</v>
      </c>
      <c r="AB3992">
        <v>-1</v>
      </c>
      <c r="AC3992">
        <v>-1</v>
      </c>
      <c r="AD3992">
        <v>-1</v>
      </c>
      <c r="AE3992" s="4" t="s">
        <v>2828</v>
      </c>
      <c r="AF3992" s="9" t="s">
        <v>2829</v>
      </c>
      <c r="AG3992">
        <v>1</v>
      </c>
      <c r="AH3992">
        <v>0</v>
      </c>
      <c r="AI3992">
        <v>0</v>
      </c>
      <c r="AJ3992">
        <v>1</v>
      </c>
      <c r="AK3992" s="9" t="s">
        <v>2840</v>
      </c>
      <c r="AL3992">
        <f t="shared" si="1389"/>
        <v>1</v>
      </c>
      <c r="AM3992">
        <f>IF(AND(INDIRECT(AN3992)='Sample Select backend'!$C$2,INDIRECT(AO3992)=1,INDIRECT(AP3992)='Sample Select backend'!$F$2,INDIRECT(AQ3992)=1,INDIRECT(AR3992)='Sample Select backend'!$M$2),1,0)</f>
        <v>0</v>
      </c>
      <c r="AN3992" t="str">
        <f>_xlfn.CONCAT('Sample Select backend'!$C$4,ROW(AN3992))</f>
        <v>AE3992</v>
      </c>
      <c r="AO3992" s="9" t="str">
        <f>_xlfn.CONCAT('Sample Select backend'!$J$2,ROW(AO3992))</f>
        <v>AJ3992</v>
      </c>
      <c r="AP3992" t="str">
        <f>_xlfn.CONCAT('Sample Select backend'!$F$4,ROW(AP3992))</f>
        <v>AF3992</v>
      </c>
      <c r="AQ3992" t="str">
        <f>_xlfn.CONCAT('Sample Select backend'!$I$10,ROW(AQ3992))</f>
        <v>R3992</v>
      </c>
      <c r="AR3992" t="str">
        <f>_xlfn.CONCAT('Sample Select backend'!$M$4,ROW(AR3992))</f>
        <v>AK3992</v>
      </c>
      <c r="AS3992" t="str">
        <f t="shared" si="1390"/>
        <v>Zimbabwe</v>
      </c>
      <c r="AT3992" s="9" t="str">
        <f t="shared" si="1391"/>
        <v>Other</v>
      </c>
      <c r="AU3992">
        <f t="shared" si="1392"/>
        <v>0</v>
      </c>
      <c r="AV3992" s="9">
        <v>0</v>
      </c>
    </row>
    <row r="3993" spans="1:48" x14ac:dyDescent="0.35">
      <c r="A3993" s="24" t="s">
        <v>199</v>
      </c>
      <c r="B3993" s="24">
        <v>1</v>
      </c>
      <c r="C3993" s="24">
        <v>4</v>
      </c>
      <c r="D3993" s="24" t="s">
        <v>4627</v>
      </c>
      <c r="E3993" s="24"/>
      <c r="O3993" t="s">
        <v>2803</v>
      </c>
      <c r="P3993" t="s">
        <v>2811</v>
      </c>
      <c r="Q3993" t="s">
        <v>2815</v>
      </c>
      <c r="R3993">
        <v>0</v>
      </c>
      <c r="S3993" t="s">
        <v>202</v>
      </c>
      <c r="T3993" t="s">
        <v>202</v>
      </c>
      <c r="U3993" t="s">
        <v>202</v>
      </c>
      <c r="V3993">
        <v>-1</v>
      </c>
      <c r="W3993">
        <v>-1</v>
      </c>
      <c r="X3993">
        <v>-1</v>
      </c>
      <c r="Y3993">
        <v>-1</v>
      </c>
      <c r="Z3993">
        <v>-1</v>
      </c>
      <c r="AA3993">
        <v>-1</v>
      </c>
      <c r="AB3993">
        <v>-1</v>
      </c>
      <c r="AC3993">
        <v>-1</v>
      </c>
      <c r="AD3993">
        <v>-1</v>
      </c>
      <c r="AE3993" t="s">
        <v>2828</v>
      </c>
      <c r="AF3993" s="9" t="s">
        <v>2829</v>
      </c>
      <c r="AG3993">
        <v>1</v>
      </c>
      <c r="AH3993">
        <v>0</v>
      </c>
      <c r="AI3993">
        <v>0</v>
      </c>
      <c r="AJ3993">
        <v>1</v>
      </c>
      <c r="AK3993" s="9" t="s">
        <v>2840</v>
      </c>
      <c r="AL3993">
        <f t="shared" si="1389"/>
        <v>0</v>
      </c>
      <c r="AM3993">
        <f>IF(AND(INDIRECT(AN3993)='Sample Select backend'!$C$2,INDIRECT(AO3993)=1,INDIRECT(AP3993)='Sample Select backend'!$F$2,INDIRECT(AQ3993)=1,INDIRECT(AR3993)='Sample Select backend'!$M$2),1,0)</f>
        <v>0</v>
      </c>
      <c r="AN3993" t="str">
        <f>_xlfn.CONCAT('Sample Select backend'!$C$4,ROW(AN3993))</f>
        <v>AE3993</v>
      </c>
      <c r="AO3993" s="9" t="str">
        <f>_xlfn.CONCAT('Sample Select backend'!$J$2,ROW(AO3993))</f>
        <v>AJ3993</v>
      </c>
      <c r="AP3993" t="str">
        <f>_xlfn.CONCAT('Sample Select backend'!$F$4,ROW(AP3993))</f>
        <v>AF3993</v>
      </c>
      <c r="AQ3993" t="str">
        <f>_xlfn.CONCAT('Sample Select backend'!$I$10,ROW(AQ3993))</f>
        <v>R3993</v>
      </c>
      <c r="AR3993" t="str">
        <f>_xlfn.CONCAT('Sample Select backend'!$M$4,ROW(AR3993))</f>
        <v>AK3993</v>
      </c>
      <c r="AS3993" t="str">
        <f t="shared" si="1390"/>
        <v>Zimbabwe</v>
      </c>
      <c r="AT3993" s="9">
        <f t="shared" si="1391"/>
        <v>4</v>
      </c>
      <c r="AU3993">
        <f t="shared" si="1392"/>
        <v>0</v>
      </c>
      <c r="AV3993" s="9">
        <v>0</v>
      </c>
    </row>
    <row r="3994" spans="1:48" x14ac:dyDescent="0.35">
      <c r="A3994" s="24" t="s">
        <v>199</v>
      </c>
      <c r="B3994" s="24">
        <v>6</v>
      </c>
      <c r="C3994" s="24">
        <v>28</v>
      </c>
      <c r="D3994" s="24" t="s">
        <v>4628</v>
      </c>
      <c r="E3994" s="24"/>
      <c r="O3994" t="s">
        <v>2803</v>
      </c>
      <c r="P3994" t="s">
        <v>2811</v>
      </c>
      <c r="Q3994" t="s">
        <v>2815</v>
      </c>
      <c r="R3994">
        <v>0</v>
      </c>
      <c r="S3994" t="s">
        <v>202</v>
      </c>
      <c r="T3994" t="s">
        <v>202</v>
      </c>
      <c r="U3994" t="s">
        <v>202</v>
      </c>
      <c r="V3994">
        <v>-1</v>
      </c>
      <c r="W3994">
        <v>-1</v>
      </c>
      <c r="X3994">
        <v>-1</v>
      </c>
      <c r="Y3994">
        <v>-1</v>
      </c>
      <c r="Z3994">
        <v>-1</v>
      </c>
      <c r="AA3994">
        <v>-1</v>
      </c>
      <c r="AB3994">
        <v>-1</v>
      </c>
      <c r="AC3994">
        <v>-1</v>
      </c>
      <c r="AD3994">
        <v>-1</v>
      </c>
      <c r="AE3994" s="4" t="s">
        <v>2828</v>
      </c>
      <c r="AF3994" s="9" t="s">
        <v>2829</v>
      </c>
      <c r="AG3994">
        <v>1</v>
      </c>
      <c r="AH3994">
        <v>0</v>
      </c>
      <c r="AI3994">
        <v>0</v>
      </c>
      <c r="AJ3994">
        <v>1</v>
      </c>
      <c r="AK3994" s="9" t="s">
        <v>2840</v>
      </c>
      <c r="AL3994">
        <f t="shared" si="1389"/>
        <v>0</v>
      </c>
      <c r="AM3994">
        <f>IF(AND(INDIRECT(AN3994)='Sample Select backend'!$C$2,INDIRECT(AO3994)=1,INDIRECT(AP3994)='Sample Select backend'!$F$2,INDIRECT(AQ3994)=1,INDIRECT(AR3994)='Sample Select backend'!$M$2),1,0)</f>
        <v>0</v>
      </c>
      <c r="AN3994" t="str">
        <f>_xlfn.CONCAT('Sample Select backend'!$C$4,ROW(AN3994))</f>
        <v>AE3994</v>
      </c>
      <c r="AO3994" s="9" t="str">
        <f>_xlfn.CONCAT('Sample Select backend'!$J$2,ROW(AO3994))</f>
        <v>AJ3994</v>
      </c>
      <c r="AP3994" t="str">
        <f>_xlfn.CONCAT('Sample Select backend'!$F$4,ROW(AP3994))</f>
        <v>AF3994</v>
      </c>
      <c r="AQ3994" t="str">
        <f>_xlfn.CONCAT('Sample Select backend'!$I$10,ROW(AQ3994))</f>
        <v>R3994</v>
      </c>
      <c r="AR3994" t="str">
        <f>_xlfn.CONCAT('Sample Select backend'!$M$4,ROW(AR3994))</f>
        <v>AK3994</v>
      </c>
      <c r="AS3994" t="str">
        <f t="shared" si="1390"/>
        <v>Zimbabwe</v>
      </c>
      <c r="AT3994" s="9">
        <f t="shared" si="1391"/>
        <v>28</v>
      </c>
      <c r="AU3994">
        <f t="shared" si="1392"/>
        <v>0</v>
      </c>
      <c r="AV3994" s="9">
        <v>0</v>
      </c>
    </row>
  </sheetData>
  <autoFilter ref="A1:AU3994" xr:uid="{8C2DCCD2-6FE5-4826-AD0F-62673A342008}">
    <sortState xmlns:xlrd2="http://schemas.microsoft.com/office/spreadsheetml/2017/richdata2" ref="A2:AU3994">
      <sortCondition ref="A1:A3994"/>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8400-6A2D-4B1C-A3E7-E9263462122C}">
  <sheetPr>
    <tabColor rgb="FFDBFFEF"/>
  </sheetPr>
  <dimension ref="A1:X32"/>
  <sheetViews>
    <sheetView zoomScale="90" zoomScaleNormal="90" workbookViewId="0">
      <selection activeCell="V10" sqref="V10"/>
    </sheetView>
  </sheetViews>
  <sheetFormatPr baseColWidth="10" defaultColWidth="8.7265625" defaultRowHeight="14.5" x14ac:dyDescent="0.35"/>
  <sheetData>
    <row r="1" spans="1:24" x14ac:dyDescent="0.35">
      <c r="A1" s="10"/>
      <c r="B1" s="10"/>
      <c r="C1" s="10"/>
      <c r="D1" s="10"/>
      <c r="E1" s="10"/>
      <c r="F1" s="10"/>
      <c r="G1" s="10"/>
      <c r="H1" s="10"/>
      <c r="I1" s="10"/>
      <c r="J1" s="10"/>
      <c r="K1" s="10"/>
      <c r="L1" s="10"/>
      <c r="M1" s="10"/>
      <c r="N1" s="10"/>
      <c r="O1" s="10"/>
      <c r="P1" s="10"/>
      <c r="Q1" s="10"/>
      <c r="R1" s="10"/>
      <c r="S1" s="10"/>
      <c r="T1" s="10"/>
      <c r="U1" s="10"/>
      <c r="V1" s="10"/>
      <c r="W1" s="10"/>
      <c r="X1" s="10"/>
    </row>
    <row r="2" spans="1:24" x14ac:dyDescent="0.35">
      <c r="A2" s="10"/>
      <c r="B2" s="10"/>
      <c r="C2" s="10"/>
      <c r="D2" s="10"/>
      <c r="E2" s="10"/>
      <c r="F2" s="10"/>
      <c r="G2" s="10"/>
      <c r="H2" s="10"/>
      <c r="I2" s="10"/>
      <c r="J2" s="10"/>
      <c r="K2" s="10"/>
      <c r="L2" s="10"/>
      <c r="M2" s="10"/>
      <c r="N2" s="10"/>
      <c r="O2" s="10"/>
      <c r="P2" s="10"/>
      <c r="Q2" s="10"/>
      <c r="R2" s="10"/>
      <c r="S2" s="10"/>
      <c r="T2" s="10"/>
      <c r="U2" s="10"/>
      <c r="V2" s="10"/>
      <c r="W2" s="10"/>
      <c r="X2" s="10"/>
    </row>
    <row r="3" spans="1:24" x14ac:dyDescent="0.35">
      <c r="A3" s="10"/>
      <c r="B3" s="10"/>
      <c r="C3" s="10"/>
      <c r="D3" s="10"/>
      <c r="E3" s="10"/>
      <c r="F3" s="10"/>
      <c r="G3" s="10"/>
      <c r="H3" s="10"/>
      <c r="I3" s="10"/>
      <c r="J3" s="10"/>
      <c r="K3" s="10"/>
      <c r="L3" s="10"/>
      <c r="M3" s="10"/>
      <c r="N3" s="10"/>
      <c r="O3" s="10"/>
      <c r="P3" s="10"/>
      <c r="Q3" s="10"/>
      <c r="R3" s="10"/>
      <c r="S3" s="10"/>
      <c r="T3" s="10"/>
      <c r="U3" s="10"/>
      <c r="V3" s="10"/>
      <c r="W3" s="10"/>
      <c r="X3" s="10"/>
    </row>
    <row r="4" spans="1:24" x14ac:dyDescent="0.35">
      <c r="A4" s="10"/>
      <c r="B4" s="10"/>
      <c r="C4" s="10"/>
      <c r="D4" s="10"/>
      <c r="E4" s="10"/>
      <c r="F4" s="10"/>
      <c r="G4" s="10"/>
      <c r="H4" s="10"/>
      <c r="I4" s="10"/>
      <c r="J4" s="10"/>
      <c r="K4" s="10"/>
      <c r="L4" s="10"/>
      <c r="M4" s="10"/>
      <c r="N4" s="10"/>
      <c r="O4" s="10"/>
      <c r="P4" s="10"/>
      <c r="Q4" s="10"/>
      <c r="R4" s="10"/>
      <c r="S4" s="10"/>
      <c r="T4" s="10"/>
      <c r="U4" s="10"/>
      <c r="V4" s="10"/>
      <c r="W4" s="10"/>
      <c r="X4" s="10"/>
    </row>
    <row r="5" spans="1:24" x14ac:dyDescent="0.35">
      <c r="A5" s="10"/>
      <c r="B5" s="10"/>
      <c r="C5" s="10"/>
      <c r="D5" s="10"/>
      <c r="E5" s="10"/>
      <c r="F5" s="10"/>
      <c r="G5" s="10"/>
      <c r="H5" s="10"/>
      <c r="I5" s="10"/>
      <c r="J5" s="10"/>
      <c r="K5" s="10"/>
      <c r="L5" s="10"/>
      <c r="M5" s="10"/>
      <c r="N5" s="10"/>
      <c r="O5" s="10"/>
      <c r="P5" s="10"/>
      <c r="Q5" s="10"/>
      <c r="R5" s="10"/>
      <c r="S5" s="10"/>
      <c r="T5" s="10"/>
      <c r="U5" s="10"/>
      <c r="V5" s="10"/>
      <c r="W5" s="10"/>
      <c r="X5" s="10"/>
    </row>
    <row r="6" spans="1:24" x14ac:dyDescent="0.35">
      <c r="A6" s="10"/>
      <c r="B6" s="10"/>
      <c r="C6" s="10"/>
      <c r="D6" s="10"/>
      <c r="E6" s="10"/>
      <c r="F6" s="10"/>
      <c r="G6" s="10"/>
      <c r="H6" s="10"/>
      <c r="I6" s="10"/>
      <c r="J6" s="10"/>
      <c r="K6" s="10"/>
      <c r="L6" s="10"/>
      <c r="M6" s="10"/>
      <c r="N6" s="10"/>
      <c r="O6" s="10"/>
      <c r="P6" s="10"/>
      <c r="Q6" s="10"/>
      <c r="R6" s="10"/>
      <c r="S6" s="10"/>
      <c r="T6" s="10"/>
      <c r="U6" s="10"/>
      <c r="V6" s="10"/>
      <c r="W6" s="10"/>
      <c r="X6" s="10"/>
    </row>
    <row r="7" spans="1:24" x14ac:dyDescent="0.35">
      <c r="A7" s="10"/>
      <c r="B7" s="10"/>
      <c r="C7" s="10"/>
      <c r="D7" s="10"/>
      <c r="E7" s="10"/>
      <c r="F7" s="10"/>
      <c r="G7" s="10"/>
      <c r="H7" s="10"/>
      <c r="I7" s="10"/>
      <c r="J7" s="10"/>
      <c r="K7" s="10"/>
      <c r="L7" s="10"/>
      <c r="M7" s="10"/>
      <c r="N7" s="10"/>
      <c r="O7" s="10"/>
      <c r="P7" s="10"/>
      <c r="Q7" s="10"/>
      <c r="R7" s="10"/>
      <c r="S7" s="10"/>
      <c r="T7" s="10"/>
      <c r="U7" s="10"/>
      <c r="V7" s="10"/>
      <c r="W7" s="10"/>
      <c r="X7" s="10"/>
    </row>
    <row r="8" spans="1:24" x14ac:dyDescent="0.35">
      <c r="A8" s="10"/>
      <c r="B8" s="10"/>
      <c r="C8" s="10"/>
      <c r="D8" s="10"/>
      <c r="E8" s="10"/>
      <c r="F8" s="10"/>
      <c r="G8" s="10"/>
      <c r="H8" s="10"/>
      <c r="I8" s="10"/>
      <c r="J8" s="10"/>
      <c r="K8" s="10"/>
      <c r="L8" s="10"/>
      <c r="M8" s="10"/>
      <c r="N8" s="10"/>
      <c r="O8" s="10"/>
      <c r="P8" s="10"/>
      <c r="Q8" s="10"/>
      <c r="R8" s="10"/>
      <c r="S8" s="10"/>
      <c r="T8" s="10"/>
      <c r="U8" s="10"/>
      <c r="V8" s="10"/>
      <c r="W8" s="10"/>
      <c r="X8" s="10"/>
    </row>
    <row r="9" spans="1:24" x14ac:dyDescent="0.35">
      <c r="A9" s="10"/>
      <c r="B9" s="10"/>
      <c r="C9" s="10"/>
      <c r="D9" s="10"/>
      <c r="E9" s="10"/>
      <c r="F9" s="10"/>
      <c r="G9" s="10"/>
      <c r="H9" s="10"/>
      <c r="I9" s="10"/>
      <c r="J9" s="10"/>
      <c r="K9" s="10"/>
      <c r="L9" s="10"/>
      <c r="M9" s="10"/>
      <c r="N9" s="10"/>
      <c r="O9" s="10"/>
      <c r="P9" s="10"/>
      <c r="Q9" s="10"/>
      <c r="R9" s="10"/>
      <c r="S9" s="10"/>
      <c r="T9" s="10"/>
      <c r="U9" s="10"/>
      <c r="V9" s="10"/>
      <c r="W9" s="10"/>
      <c r="X9" s="10"/>
    </row>
    <row r="10" spans="1:24"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2263-403B-4E26-AD08-CFDE327D8D21}">
  <sheetPr>
    <tabColor theme="2" tint="-0.249977111117893"/>
  </sheetPr>
  <dimension ref="A1:V243"/>
  <sheetViews>
    <sheetView workbookViewId="0">
      <selection activeCell="J22" sqref="J22"/>
    </sheetView>
  </sheetViews>
  <sheetFormatPr baseColWidth="10" defaultColWidth="8.7265625" defaultRowHeight="14.5" x14ac:dyDescent="0.35"/>
  <cols>
    <col min="10" max="10" width="29.81640625" bestFit="1" customWidth="1"/>
  </cols>
  <sheetData>
    <row r="1" spans="1:22" ht="15" thickBot="1" x14ac:dyDescent="0.4">
      <c r="A1" s="10"/>
      <c r="B1" s="10"/>
      <c r="C1" s="10"/>
      <c r="D1" s="10"/>
      <c r="E1" s="10"/>
      <c r="F1" s="10"/>
      <c r="G1" s="10"/>
      <c r="H1" s="10"/>
      <c r="I1" s="10"/>
      <c r="J1" s="10"/>
      <c r="K1" s="10"/>
      <c r="L1" s="10"/>
      <c r="M1" s="10"/>
      <c r="N1" s="10"/>
      <c r="O1" s="10"/>
      <c r="P1" s="10"/>
      <c r="Q1" s="10"/>
      <c r="R1" s="10"/>
      <c r="S1" s="10"/>
      <c r="T1" s="10"/>
      <c r="U1" s="10"/>
      <c r="V1" s="10"/>
    </row>
    <row r="2" spans="1:22" x14ac:dyDescent="0.35">
      <c r="A2" s="10"/>
      <c r="B2" s="10"/>
      <c r="C2" s="10"/>
      <c r="D2" s="10"/>
      <c r="E2" s="10"/>
      <c r="F2" s="10"/>
      <c r="G2" s="10"/>
      <c r="H2" s="10"/>
      <c r="I2" s="12" t="s">
        <v>2866</v>
      </c>
      <c r="J2" s="13" t="s">
        <v>2859</v>
      </c>
      <c r="K2" s="10"/>
      <c r="L2" s="10"/>
      <c r="M2" s="10"/>
      <c r="N2" s="10"/>
      <c r="O2" s="10"/>
      <c r="P2" s="10"/>
      <c r="Q2" s="10"/>
      <c r="R2" s="10"/>
      <c r="S2" s="10"/>
      <c r="T2" s="10"/>
      <c r="U2" s="10"/>
      <c r="V2" s="10"/>
    </row>
    <row r="3" spans="1:22" x14ac:dyDescent="0.35">
      <c r="A3" s="10"/>
      <c r="B3" s="10"/>
      <c r="C3" s="10"/>
      <c r="D3" s="10"/>
      <c r="E3" s="10"/>
      <c r="F3" s="10"/>
      <c r="G3" s="10"/>
      <c r="H3" s="10"/>
      <c r="I3" s="14">
        <f>IF(MAX('Sample Select backend'!$K$4:$K$205)&gt;=ROW(I3)-2,ROW(I3)-2,"")</f>
        <v>1</v>
      </c>
      <c r="J3" s="15" t="str">
        <f>IFERROR(VLOOKUP(I3,'Sample Select backend'!$K$4:$L$205,2,FALSE),"No countries selected!")</f>
        <v>Australia</v>
      </c>
      <c r="K3" s="10"/>
      <c r="L3" s="10"/>
      <c r="M3" s="10"/>
      <c r="N3" s="10"/>
      <c r="O3" s="10"/>
      <c r="P3" s="10"/>
      <c r="Q3" s="10"/>
      <c r="R3" s="10"/>
      <c r="S3" s="10"/>
      <c r="T3" s="10"/>
      <c r="U3" s="10"/>
      <c r="V3" s="10"/>
    </row>
    <row r="4" spans="1:22" x14ac:dyDescent="0.35">
      <c r="A4" s="10"/>
      <c r="B4" s="10"/>
      <c r="C4" s="10"/>
      <c r="D4" s="10"/>
      <c r="E4" s="10"/>
      <c r="F4" s="10"/>
      <c r="G4" s="10"/>
      <c r="H4" s="10"/>
      <c r="I4" s="14">
        <f>IF(MAX('Sample Select backend'!$K$4:$K$205)&gt;=ROW(I4)-2,ROW(I4)-2,"")</f>
        <v>2</v>
      </c>
      <c r="J4" s="15" t="str">
        <f>IFERROR(VLOOKUP(I4,'Sample Select backend'!$K$4:$L$205,2,FALSE),"")</f>
        <v>Canada</v>
      </c>
      <c r="K4" s="10"/>
      <c r="L4" s="10"/>
      <c r="M4" s="10"/>
      <c r="N4" s="10"/>
      <c r="O4" s="10"/>
      <c r="P4" s="10"/>
      <c r="Q4" s="10"/>
      <c r="R4" s="10"/>
      <c r="S4" s="10"/>
      <c r="T4" s="10"/>
      <c r="U4" s="10"/>
      <c r="V4" s="10"/>
    </row>
    <row r="5" spans="1:22" x14ac:dyDescent="0.35">
      <c r="A5" s="10"/>
      <c r="B5" s="10"/>
      <c r="C5" s="10"/>
      <c r="D5" s="10"/>
      <c r="E5" s="10"/>
      <c r="F5" s="10"/>
      <c r="G5" s="10"/>
      <c r="H5" s="10"/>
      <c r="I5" s="14">
        <f>IF(MAX('Sample Select backend'!$K$4:$K$205)&gt;=ROW(I5)-2,ROW(I5)-2,"")</f>
        <v>3</v>
      </c>
      <c r="J5" s="15" t="str">
        <f>IFERROR(VLOOKUP(I5,'Sample Select backend'!$K$4:$L$205,2,FALSE),"")</f>
        <v>Chile</v>
      </c>
      <c r="K5" s="10"/>
      <c r="L5" s="10"/>
      <c r="M5" s="10"/>
      <c r="N5" s="10"/>
      <c r="O5" s="10"/>
      <c r="P5" s="10"/>
      <c r="Q5" s="10"/>
      <c r="R5" s="10"/>
      <c r="S5" s="10"/>
      <c r="T5" s="10"/>
      <c r="U5" s="10"/>
      <c r="V5" s="10"/>
    </row>
    <row r="6" spans="1:22" x14ac:dyDescent="0.35">
      <c r="A6" s="10"/>
      <c r="B6" s="10"/>
      <c r="C6" s="10"/>
      <c r="D6" s="10"/>
      <c r="E6" s="10"/>
      <c r="F6" s="10"/>
      <c r="G6" s="10"/>
      <c r="H6" s="10"/>
      <c r="I6" s="14">
        <f>IF(MAX('Sample Select backend'!$K$4:$K$205)&gt;=ROW(I6)-2,ROW(I6)-2,"")</f>
        <v>4</v>
      </c>
      <c r="J6" s="15" t="str">
        <f>IFERROR(VLOOKUP(I6,'Sample Select backend'!$K$4:$L$205,2,FALSE),"")</f>
        <v>Colombia</v>
      </c>
      <c r="K6" s="10"/>
      <c r="L6" s="10"/>
      <c r="M6" s="10"/>
      <c r="N6" s="10"/>
      <c r="O6" s="10"/>
      <c r="P6" s="10"/>
      <c r="Q6" s="10"/>
      <c r="R6" s="10"/>
      <c r="S6" s="10"/>
      <c r="T6" s="10"/>
      <c r="U6" s="10"/>
      <c r="V6" s="10"/>
    </row>
    <row r="7" spans="1:22" x14ac:dyDescent="0.35">
      <c r="A7" s="10"/>
      <c r="B7" s="10"/>
      <c r="C7" s="10"/>
      <c r="D7" s="10"/>
      <c r="E7" s="10"/>
      <c r="F7" s="10"/>
      <c r="G7" s="10"/>
      <c r="H7" s="10"/>
      <c r="I7" s="14">
        <f>IF(MAX('Sample Select backend'!$K$4:$K$205)&gt;=ROW(I7)-2,ROW(I7)-2,"")</f>
        <v>5</v>
      </c>
      <c r="J7" s="15" t="str">
        <f>IFERROR(VLOOKUP(I7,'Sample Select backend'!$K$4:$L$205,2,FALSE),"")</f>
        <v>Costa Rica</v>
      </c>
      <c r="K7" s="10"/>
      <c r="L7" s="10"/>
      <c r="M7" s="10"/>
      <c r="N7" s="10"/>
      <c r="O7" s="10"/>
      <c r="P7" s="10"/>
      <c r="Q7" s="10"/>
      <c r="R7" s="10"/>
      <c r="S7" s="10"/>
      <c r="T7" s="10"/>
      <c r="U7" s="10"/>
      <c r="V7" s="10"/>
    </row>
    <row r="8" spans="1:22" x14ac:dyDescent="0.35">
      <c r="A8" s="10"/>
      <c r="B8" s="10"/>
      <c r="C8" s="10"/>
      <c r="D8" s="10"/>
      <c r="E8" s="10"/>
      <c r="F8" s="10"/>
      <c r="G8" s="10"/>
      <c r="H8" s="10"/>
      <c r="I8" s="14">
        <f>IF(MAX('Sample Select backend'!$K$4:$K$205)&gt;=ROW(I8)-2,ROW(I8)-2,"")</f>
        <v>6</v>
      </c>
      <c r="J8" s="15" t="str">
        <f>IFERROR(VLOOKUP(I8,'Sample Select backend'!$K$4:$L$205,2,FALSE),"")</f>
        <v>Germany</v>
      </c>
      <c r="K8" s="10"/>
      <c r="L8" s="10"/>
      <c r="M8" s="10"/>
      <c r="N8" s="10"/>
      <c r="O8" s="10"/>
      <c r="P8" s="10"/>
      <c r="Q8" s="10"/>
      <c r="R8" s="10"/>
      <c r="S8" s="10"/>
      <c r="T8" s="10"/>
      <c r="U8" s="10"/>
      <c r="V8" s="10"/>
    </row>
    <row r="9" spans="1:22" x14ac:dyDescent="0.35">
      <c r="A9" s="10"/>
      <c r="B9" s="10"/>
      <c r="C9" s="10"/>
      <c r="D9" s="10"/>
      <c r="E9" s="10"/>
      <c r="F9" s="10"/>
      <c r="G9" s="10"/>
      <c r="H9" s="10"/>
      <c r="I9" s="14">
        <f>IF(MAX('Sample Select backend'!$K$4:$K$205)&gt;=ROW(I9)-2,ROW(I9)-2,"")</f>
        <v>7</v>
      </c>
      <c r="J9" s="15" t="str">
        <f>IFERROR(VLOOKUP(I9,'Sample Select backend'!$K$4:$L$205,2,FALSE),"")</f>
        <v>Greece</v>
      </c>
      <c r="K9" s="10"/>
      <c r="L9" s="10"/>
      <c r="M9" s="10"/>
      <c r="N9" s="10"/>
      <c r="O9" s="10"/>
      <c r="P9" s="10"/>
      <c r="Q9" s="10"/>
      <c r="R9" s="10"/>
      <c r="S9" s="10"/>
      <c r="T9" s="10"/>
      <c r="U9" s="10"/>
      <c r="V9" s="10"/>
    </row>
    <row r="10" spans="1:22" x14ac:dyDescent="0.35">
      <c r="A10" s="10"/>
      <c r="B10" s="10"/>
      <c r="C10" s="10"/>
      <c r="D10" s="10"/>
      <c r="E10" s="10"/>
      <c r="F10" s="10"/>
      <c r="G10" s="10"/>
      <c r="H10" s="10"/>
      <c r="I10" s="14">
        <f>IF(MAX('Sample Select backend'!$K$4:$K$205)&gt;=ROW(I10)-2,ROW(I10)-2,"")</f>
        <v>8</v>
      </c>
      <c r="J10" s="15" t="str">
        <f>IFERROR(VLOOKUP(I10,'Sample Select backend'!$K$4:$L$205,2,FALSE),"")</f>
        <v>Ireland</v>
      </c>
      <c r="K10" s="10"/>
      <c r="L10" s="10"/>
      <c r="M10" s="10"/>
      <c r="N10" s="10"/>
      <c r="O10" s="10"/>
      <c r="P10" s="10"/>
      <c r="Q10" s="10"/>
      <c r="R10" s="10"/>
      <c r="S10" s="10"/>
      <c r="T10" s="10"/>
      <c r="U10" s="10"/>
      <c r="V10" s="10"/>
    </row>
    <row r="11" spans="1:22" x14ac:dyDescent="0.35">
      <c r="A11" s="10"/>
      <c r="B11" s="10"/>
      <c r="C11" s="10"/>
      <c r="D11" s="10"/>
      <c r="E11" s="10"/>
      <c r="F11" s="10"/>
      <c r="G11" s="10"/>
      <c r="H11" s="10"/>
      <c r="I11" s="14">
        <f>IF(MAX('Sample Select backend'!$K$4:$K$205)&gt;=ROW(I11)-2,ROW(I11)-2,"")</f>
        <v>9</v>
      </c>
      <c r="J11" s="15" t="str">
        <f>IFERROR(VLOOKUP(I11,'Sample Select backend'!$K$4:$L$205,2,FALSE),"")</f>
        <v>Italy</v>
      </c>
      <c r="K11" s="10"/>
      <c r="L11" s="10"/>
      <c r="M11" s="10"/>
      <c r="N11" s="10"/>
      <c r="O11" s="10"/>
      <c r="P11" s="10"/>
      <c r="Q11" s="10"/>
      <c r="R11" s="10"/>
      <c r="S11" s="10"/>
      <c r="T11" s="10"/>
      <c r="U11" s="10"/>
      <c r="V11" s="10"/>
    </row>
    <row r="12" spans="1:22" x14ac:dyDescent="0.35">
      <c r="A12" s="10"/>
      <c r="B12" s="10"/>
      <c r="C12" s="10"/>
      <c r="D12" s="10"/>
      <c r="E12" s="10"/>
      <c r="F12" s="10"/>
      <c r="G12" s="10"/>
      <c r="H12" s="10"/>
      <c r="I12" s="14">
        <f>IF(MAX('Sample Select backend'!$K$4:$K$205)&gt;=ROW(I12)-2,ROW(I12)-2,"")</f>
        <v>10</v>
      </c>
      <c r="J12" s="15" t="str">
        <f>IFERROR(VLOOKUP(I12,'Sample Select backend'!$K$4:$L$205,2,FALSE),"")</f>
        <v>Netherlands</v>
      </c>
      <c r="K12" s="10"/>
      <c r="L12" s="10"/>
      <c r="M12" s="10"/>
      <c r="N12" s="10"/>
      <c r="O12" s="10"/>
      <c r="P12" s="10"/>
      <c r="Q12" s="10"/>
      <c r="R12" s="10"/>
      <c r="S12" s="10"/>
      <c r="T12" s="10"/>
      <c r="U12" s="10"/>
      <c r="V12" s="10"/>
    </row>
    <row r="13" spans="1:22" x14ac:dyDescent="0.35">
      <c r="A13" s="10"/>
      <c r="B13" s="10"/>
      <c r="C13" s="10"/>
      <c r="D13" s="10"/>
      <c r="E13" s="10"/>
      <c r="F13" s="10"/>
      <c r="G13" s="10"/>
      <c r="H13" s="10"/>
      <c r="I13" s="14">
        <f>IF(MAX('Sample Select backend'!$K$4:$K$205)&gt;=ROW(I13)-2,ROW(I13)-2,"")</f>
        <v>11</v>
      </c>
      <c r="J13" s="15" t="str">
        <f>IFERROR(VLOOKUP(I13,'Sample Select backend'!$K$4:$L$205,2,FALSE),"")</f>
        <v>Portugal</v>
      </c>
      <c r="K13" s="10"/>
      <c r="L13" s="10"/>
      <c r="M13" s="10"/>
      <c r="N13" s="10"/>
      <c r="O13" s="10"/>
      <c r="P13" s="10"/>
      <c r="Q13" s="10"/>
      <c r="R13" s="10"/>
      <c r="S13" s="10"/>
      <c r="T13" s="10"/>
      <c r="U13" s="10"/>
      <c r="V13" s="10"/>
    </row>
    <row r="14" spans="1:22" x14ac:dyDescent="0.35">
      <c r="A14" s="10"/>
      <c r="B14" s="10"/>
      <c r="C14" s="10"/>
      <c r="D14" s="10"/>
      <c r="E14" s="10"/>
      <c r="F14" s="10"/>
      <c r="G14" s="10"/>
      <c r="H14" s="10"/>
      <c r="I14" s="14">
        <f>IF(MAX('Sample Select backend'!$K$4:$K$205)&gt;=ROW(I14)-2,ROW(I14)-2,"")</f>
        <v>12</v>
      </c>
      <c r="J14" s="15" t="str">
        <f>IFERROR(VLOOKUP(I14,'Sample Select backend'!$K$4:$L$205,2,FALSE),"")</f>
        <v>Spain</v>
      </c>
      <c r="K14" s="10"/>
      <c r="L14" s="10"/>
      <c r="M14" s="10"/>
      <c r="N14" s="10"/>
      <c r="O14" s="10"/>
      <c r="P14" s="10"/>
      <c r="Q14" s="10"/>
      <c r="R14" s="10"/>
      <c r="S14" s="10"/>
      <c r="T14" s="10"/>
      <c r="U14" s="10"/>
      <c r="V14" s="10"/>
    </row>
    <row r="15" spans="1:22" x14ac:dyDescent="0.35">
      <c r="A15" s="10"/>
      <c r="B15" s="10"/>
      <c r="C15" s="10"/>
      <c r="D15" s="10"/>
      <c r="E15" s="10"/>
      <c r="F15" s="10"/>
      <c r="G15" s="10"/>
      <c r="H15" s="10"/>
      <c r="I15" s="14">
        <f>IF(MAX('Sample Select backend'!$K$4:$K$205)&gt;=ROW(I15)-2,ROW(I15)-2,"")</f>
        <v>13</v>
      </c>
      <c r="J15" s="15" t="str">
        <f>IFERROR(VLOOKUP(I15,'Sample Select backend'!$K$4:$L$205,2,FALSE),"")</f>
        <v>Turkey</v>
      </c>
      <c r="K15" s="10"/>
      <c r="L15" s="10"/>
      <c r="M15" s="10"/>
      <c r="N15" s="10"/>
      <c r="O15" s="10"/>
      <c r="P15" s="10"/>
      <c r="Q15" s="10"/>
      <c r="R15" s="10"/>
      <c r="S15" s="10"/>
      <c r="T15" s="10"/>
      <c r="U15" s="10"/>
      <c r="V15" s="10"/>
    </row>
    <row r="16" spans="1:22" x14ac:dyDescent="0.35">
      <c r="A16" s="10"/>
      <c r="B16" s="10"/>
      <c r="C16" s="10"/>
      <c r="D16" s="10"/>
      <c r="E16" s="10"/>
      <c r="F16" s="10"/>
      <c r="G16" s="10"/>
      <c r="H16" s="10"/>
      <c r="I16" s="14">
        <f>IF(MAX('Sample Select backend'!$K$4:$K$205)&gt;=ROW(I16)-2,ROW(I16)-2,"")</f>
        <v>14</v>
      </c>
      <c r="J16" s="15" t="str">
        <f>IFERROR(VLOOKUP(I16,'Sample Select backend'!$K$4:$L$205,2,FALSE),"")</f>
        <v>United Kingdom</v>
      </c>
      <c r="K16" s="10"/>
      <c r="L16" s="10"/>
      <c r="M16" s="10"/>
      <c r="N16" s="10"/>
      <c r="O16" s="10"/>
      <c r="P16" s="10"/>
      <c r="Q16" s="10"/>
      <c r="R16" s="10"/>
      <c r="S16" s="10"/>
      <c r="T16" s="10"/>
      <c r="U16" s="10"/>
      <c r="V16" s="10"/>
    </row>
    <row r="17" spans="1:22" x14ac:dyDescent="0.35">
      <c r="A17" s="10"/>
      <c r="B17" s="10"/>
      <c r="C17" s="10"/>
      <c r="D17" s="10"/>
      <c r="E17" s="10"/>
      <c r="F17" s="10"/>
      <c r="G17" s="10"/>
      <c r="H17" s="10"/>
      <c r="I17" s="14">
        <f>IF(MAX('Sample Select backend'!$K$4:$K$205)&gt;=ROW(I17)-2,ROW(I17)-2,"")</f>
        <v>15</v>
      </c>
      <c r="J17" s="15" t="str">
        <f>IFERROR(VLOOKUP(I17,'Sample Select backend'!$K$4:$L$205,2,FALSE),"")</f>
        <v>United States</v>
      </c>
      <c r="K17" s="10"/>
      <c r="L17" s="10"/>
      <c r="M17" s="10"/>
      <c r="N17" s="10"/>
      <c r="O17" s="10"/>
      <c r="P17" s="10"/>
      <c r="Q17" s="10"/>
      <c r="R17" s="10"/>
      <c r="S17" s="10"/>
      <c r="T17" s="10"/>
      <c r="U17" s="10"/>
      <c r="V17" s="10"/>
    </row>
    <row r="18" spans="1:22" x14ac:dyDescent="0.35">
      <c r="A18" s="10"/>
      <c r="B18" s="10"/>
      <c r="C18" s="10"/>
      <c r="D18" s="10"/>
      <c r="E18" s="10"/>
      <c r="F18" s="10"/>
      <c r="G18" s="10"/>
      <c r="H18" s="10"/>
      <c r="I18" s="14" t="str">
        <f>IF(MAX('Sample Select backend'!$K$4:$K$205)&gt;=ROW(I18)-2,ROW(I18)-2,"")</f>
        <v/>
      </c>
      <c r="J18" s="15" t="str">
        <f>IFERROR(VLOOKUP(I18,'Sample Select backend'!$K$4:$L$205,2,FALSE),"")</f>
        <v/>
      </c>
      <c r="K18" s="10"/>
      <c r="L18" s="10"/>
      <c r="M18" s="10"/>
      <c r="N18" s="10"/>
      <c r="O18" s="10"/>
      <c r="P18" s="10"/>
      <c r="Q18" s="10"/>
      <c r="R18" s="10"/>
      <c r="S18" s="10"/>
      <c r="T18" s="10"/>
      <c r="U18" s="10"/>
      <c r="V18" s="10"/>
    </row>
    <row r="19" spans="1:22" x14ac:dyDescent="0.35">
      <c r="A19" s="10"/>
      <c r="B19" s="10"/>
      <c r="C19" s="11"/>
      <c r="D19" s="10"/>
      <c r="E19" s="10"/>
      <c r="F19" s="10"/>
      <c r="G19" s="10"/>
      <c r="H19" s="10"/>
      <c r="I19" s="14" t="str">
        <f>IF(MAX('Sample Select backend'!$K$4:$K$205)&gt;=ROW(I19)-2,ROW(I19)-2,"")</f>
        <v/>
      </c>
      <c r="J19" s="15" t="str">
        <f>IFERROR(VLOOKUP(I19,'Sample Select backend'!$K$4:$L$205,2,FALSE),"")</f>
        <v/>
      </c>
      <c r="K19" s="10"/>
      <c r="L19" s="10"/>
      <c r="M19" s="10"/>
      <c r="N19" s="10"/>
      <c r="O19" s="10"/>
      <c r="P19" s="10"/>
      <c r="Q19" s="10"/>
      <c r="R19" s="10"/>
      <c r="S19" s="10"/>
      <c r="T19" s="10"/>
      <c r="U19" s="10"/>
      <c r="V19" s="10"/>
    </row>
    <row r="20" spans="1:22" x14ac:dyDescent="0.35">
      <c r="A20" s="10"/>
      <c r="B20" s="10"/>
      <c r="C20" s="10"/>
      <c r="D20" s="10"/>
      <c r="E20" s="10"/>
      <c r="F20" s="10"/>
      <c r="G20" s="10"/>
      <c r="H20" s="10"/>
      <c r="I20" s="14" t="str">
        <f>IF(MAX('Sample Select backend'!$K$4:$K$205)&gt;=ROW(I20)-2,ROW(I20)-2,"")</f>
        <v/>
      </c>
      <c r="J20" s="15" t="str">
        <f>IFERROR(VLOOKUP(I20,'Sample Select backend'!$K$4:$L$205,2,FALSE),"")</f>
        <v/>
      </c>
      <c r="K20" s="10"/>
      <c r="L20" s="10"/>
      <c r="M20" s="10"/>
      <c r="N20" s="10"/>
      <c r="O20" s="10"/>
      <c r="P20" s="10"/>
      <c r="Q20" s="10"/>
      <c r="R20" s="10"/>
      <c r="S20" s="10"/>
      <c r="T20" s="10"/>
      <c r="U20" s="10"/>
      <c r="V20" s="10"/>
    </row>
    <row r="21" spans="1:22" x14ac:dyDescent="0.35">
      <c r="A21" s="10"/>
      <c r="B21" s="10"/>
      <c r="C21" s="10"/>
      <c r="D21" s="10"/>
      <c r="E21" s="10"/>
      <c r="F21" s="10"/>
      <c r="G21" s="10"/>
      <c r="H21" s="10"/>
      <c r="I21" s="14" t="str">
        <f>IF(MAX('Sample Select backend'!$K$4:$K$205)&gt;=ROW(I21)-2,ROW(I21)-2,"")</f>
        <v/>
      </c>
      <c r="J21" s="15" t="str">
        <f>IFERROR(VLOOKUP(I21,'Sample Select backend'!$K$4:$L$205,2,FALSE),"")</f>
        <v/>
      </c>
      <c r="K21" s="10"/>
      <c r="L21" s="10"/>
      <c r="M21" s="10"/>
      <c r="N21" s="10"/>
      <c r="O21" s="10"/>
      <c r="P21" s="10"/>
      <c r="Q21" s="10"/>
      <c r="R21" s="10"/>
      <c r="S21" s="10"/>
      <c r="T21" s="10"/>
      <c r="U21" s="10"/>
      <c r="V21" s="10"/>
    </row>
    <row r="22" spans="1:22" x14ac:dyDescent="0.35">
      <c r="A22" s="10"/>
      <c r="B22" s="10"/>
      <c r="C22" s="10"/>
      <c r="D22" s="10"/>
      <c r="E22" s="10"/>
      <c r="F22" s="10"/>
      <c r="G22" s="10"/>
      <c r="H22" s="10"/>
      <c r="I22" s="14" t="str">
        <f>IF(MAX('Sample Select backend'!$K$4:$K$205)&gt;=ROW(I22)-2,ROW(I22)-2,"")</f>
        <v/>
      </c>
      <c r="J22" s="15" t="str">
        <f>IFERROR(VLOOKUP(I22,'Sample Select backend'!$K$4:$L$205,2,FALSE),"")</f>
        <v/>
      </c>
      <c r="K22" s="10"/>
      <c r="L22" s="10"/>
      <c r="M22" s="10"/>
      <c r="N22" s="10"/>
      <c r="O22" s="10"/>
      <c r="P22" s="10"/>
      <c r="Q22" s="10"/>
      <c r="R22" s="10"/>
      <c r="S22" s="10"/>
      <c r="T22" s="10"/>
      <c r="U22" s="10"/>
      <c r="V22" s="10"/>
    </row>
    <row r="23" spans="1:22" x14ac:dyDescent="0.35">
      <c r="A23" s="10"/>
      <c r="B23" s="10"/>
      <c r="C23" s="10"/>
      <c r="D23" s="10"/>
      <c r="E23" s="10"/>
      <c r="F23" s="10"/>
      <c r="G23" s="10"/>
      <c r="H23" s="10"/>
      <c r="I23" s="14" t="str">
        <f>IF(MAX('Sample Select backend'!$K$4:$K$205)&gt;=ROW(I23)-2,ROW(I23)-2,"")</f>
        <v/>
      </c>
      <c r="J23" s="15" t="str">
        <f>IFERROR(VLOOKUP(I23,'Sample Select backend'!$K$4:$L$205,2,FALSE),"")</f>
        <v/>
      </c>
      <c r="K23" s="10"/>
      <c r="L23" s="10"/>
      <c r="M23" s="10"/>
      <c r="N23" s="10"/>
      <c r="O23" s="10"/>
      <c r="P23" s="10"/>
      <c r="Q23" s="10"/>
      <c r="R23" s="10"/>
      <c r="S23" s="10"/>
      <c r="T23" s="10"/>
      <c r="U23" s="10"/>
      <c r="V23" s="10"/>
    </row>
    <row r="24" spans="1:22" x14ac:dyDescent="0.35">
      <c r="A24" s="10"/>
      <c r="B24" s="10"/>
      <c r="C24" s="10"/>
      <c r="D24" s="10"/>
      <c r="E24" s="10"/>
      <c r="F24" s="10"/>
      <c r="G24" s="10"/>
      <c r="H24" s="10"/>
      <c r="I24" s="14" t="str">
        <f>IF(MAX('Sample Select backend'!$K$4:$K$205)&gt;=ROW(I24)-2,ROW(I24)-2,"")</f>
        <v/>
      </c>
      <c r="J24" s="15" t="str">
        <f>IFERROR(VLOOKUP(I24,'Sample Select backend'!$K$4:$L$205,2,FALSE),"")</f>
        <v/>
      </c>
      <c r="K24" s="10"/>
      <c r="L24" s="10"/>
      <c r="M24" s="10"/>
      <c r="N24" s="10"/>
      <c r="O24" s="10"/>
      <c r="P24" s="10"/>
      <c r="Q24" s="10"/>
      <c r="R24" s="10"/>
      <c r="S24" s="10"/>
      <c r="T24" s="10"/>
      <c r="U24" s="10"/>
      <c r="V24" s="10"/>
    </row>
    <row r="25" spans="1:22" x14ac:dyDescent="0.35">
      <c r="A25" s="10"/>
      <c r="B25" s="10"/>
      <c r="C25" s="10"/>
      <c r="D25" s="10"/>
      <c r="E25" s="10"/>
      <c r="F25" s="10"/>
      <c r="G25" s="10"/>
      <c r="H25" s="10"/>
      <c r="I25" s="14" t="str">
        <f>IF(MAX('Sample Select backend'!$K$4:$K$205)&gt;=ROW(I25)-2,ROW(I25)-2,"")</f>
        <v/>
      </c>
      <c r="J25" s="15" t="str">
        <f>IFERROR(VLOOKUP(I25,'Sample Select backend'!$K$4:$L$205,2,FALSE),"")</f>
        <v/>
      </c>
      <c r="K25" s="10"/>
      <c r="L25" s="10"/>
      <c r="M25" s="10"/>
      <c r="N25" s="10"/>
      <c r="O25" s="10"/>
      <c r="P25" s="10"/>
      <c r="Q25" s="10"/>
      <c r="R25" s="10"/>
      <c r="S25" s="10"/>
      <c r="T25" s="10"/>
      <c r="U25" s="10"/>
      <c r="V25" s="10"/>
    </row>
    <row r="26" spans="1:22" x14ac:dyDescent="0.35">
      <c r="A26" s="10"/>
      <c r="B26" s="10"/>
      <c r="C26" s="10"/>
      <c r="D26" s="10"/>
      <c r="E26" s="10"/>
      <c r="F26" s="10"/>
      <c r="G26" s="10"/>
      <c r="H26" s="10"/>
      <c r="I26" s="14" t="str">
        <f>IF(MAX('Sample Select backend'!$K$4:$K$205)&gt;=ROW(I26)-2,ROW(I26)-2,"")</f>
        <v/>
      </c>
      <c r="J26" s="15" t="str">
        <f>IFERROR(VLOOKUP(I26,'Sample Select backend'!$K$4:$L$205,2,FALSE),"")</f>
        <v/>
      </c>
      <c r="K26" s="10"/>
      <c r="L26" s="10"/>
      <c r="M26" s="10"/>
      <c r="N26" s="10"/>
      <c r="O26" s="10"/>
      <c r="P26" s="10"/>
      <c r="Q26" s="10"/>
      <c r="R26" s="10"/>
      <c r="S26" s="10"/>
      <c r="T26" s="10"/>
      <c r="U26" s="10"/>
      <c r="V26" s="10"/>
    </row>
    <row r="27" spans="1:22" x14ac:dyDescent="0.35">
      <c r="A27" s="10"/>
      <c r="B27" s="10"/>
      <c r="C27" s="10"/>
      <c r="D27" s="10"/>
      <c r="E27" s="10"/>
      <c r="F27" s="10"/>
      <c r="G27" s="10"/>
      <c r="H27" s="10"/>
      <c r="I27" s="14" t="str">
        <f>IF(MAX('Sample Select backend'!$K$4:$K$205)&gt;=ROW(I27)-2,ROW(I27)-2,"")</f>
        <v/>
      </c>
      <c r="J27" s="15" t="str">
        <f>IFERROR(VLOOKUP(I27,'Sample Select backend'!$K$4:$L$205,2,FALSE),"")</f>
        <v/>
      </c>
      <c r="K27" s="10"/>
      <c r="L27" s="10"/>
      <c r="M27" s="10"/>
      <c r="N27" s="10"/>
      <c r="O27" s="10"/>
      <c r="P27" s="10"/>
      <c r="Q27" s="10"/>
      <c r="R27" s="10"/>
      <c r="S27" s="10"/>
      <c r="T27" s="10"/>
      <c r="U27" s="10"/>
      <c r="V27" s="10"/>
    </row>
    <row r="28" spans="1:22" x14ac:dyDescent="0.35">
      <c r="A28" s="10"/>
      <c r="B28" s="10"/>
      <c r="C28" s="10"/>
      <c r="D28" s="10"/>
      <c r="E28" s="10"/>
      <c r="F28" s="10"/>
      <c r="G28" s="10"/>
      <c r="H28" s="10"/>
      <c r="I28" s="14" t="str">
        <f>IF(MAX('Sample Select backend'!$K$4:$K$205)&gt;=ROW(I28)-2,ROW(I28)-2,"")</f>
        <v/>
      </c>
      <c r="J28" s="15" t="str">
        <f>IFERROR(VLOOKUP(I28,'Sample Select backend'!$K$4:$L$205,2,FALSE),"")</f>
        <v/>
      </c>
      <c r="K28" s="10"/>
      <c r="L28" s="10"/>
      <c r="M28" s="10"/>
      <c r="N28" s="10"/>
      <c r="O28" s="10"/>
      <c r="P28" s="10"/>
      <c r="Q28" s="10"/>
      <c r="R28" s="10"/>
      <c r="S28" s="10"/>
      <c r="T28" s="10"/>
      <c r="U28" s="10"/>
      <c r="V28" s="10"/>
    </row>
    <row r="29" spans="1:22" x14ac:dyDescent="0.35">
      <c r="A29" s="10"/>
      <c r="B29" s="10"/>
      <c r="C29" s="10"/>
      <c r="D29" s="10"/>
      <c r="E29" s="10"/>
      <c r="F29" s="10"/>
      <c r="G29" s="10"/>
      <c r="H29" s="10"/>
      <c r="I29" s="14" t="str">
        <f>IF(MAX('Sample Select backend'!$K$4:$K$205)&gt;=ROW(I29)-2,ROW(I29)-2,"")</f>
        <v/>
      </c>
      <c r="J29" s="15" t="str">
        <f>IFERROR(VLOOKUP(I29,'Sample Select backend'!$K$4:$L$205,2,FALSE),"")</f>
        <v/>
      </c>
      <c r="K29" s="10"/>
      <c r="L29" s="10"/>
      <c r="M29" s="10"/>
      <c r="N29" s="10"/>
      <c r="O29" s="10"/>
      <c r="P29" s="10"/>
      <c r="Q29" s="10"/>
      <c r="R29" s="10"/>
      <c r="S29" s="10"/>
      <c r="T29" s="10"/>
      <c r="U29" s="10"/>
      <c r="V29" s="10"/>
    </row>
    <row r="30" spans="1:22" x14ac:dyDescent="0.35">
      <c r="A30" s="10"/>
      <c r="B30" s="10"/>
      <c r="C30" s="10"/>
      <c r="D30" s="10"/>
      <c r="E30" s="10"/>
      <c r="F30" s="10"/>
      <c r="G30" s="10"/>
      <c r="H30" s="10"/>
      <c r="I30" s="14" t="str">
        <f>IF(MAX('Sample Select backend'!$K$4:$K$205)&gt;=ROW(I30)-2,ROW(I30)-2,"")</f>
        <v/>
      </c>
      <c r="J30" s="15" t="str">
        <f>IFERROR(VLOOKUP(I30,'Sample Select backend'!$K$4:$L$205,2,FALSE),"")</f>
        <v/>
      </c>
      <c r="K30" s="10"/>
      <c r="L30" s="10"/>
      <c r="M30" s="10"/>
      <c r="N30" s="10"/>
      <c r="O30" s="10"/>
      <c r="P30" s="10"/>
      <c r="Q30" s="10"/>
      <c r="R30" s="10"/>
      <c r="S30" s="10"/>
      <c r="T30" s="10"/>
      <c r="U30" s="10"/>
      <c r="V30" s="10"/>
    </row>
    <row r="31" spans="1:22" x14ac:dyDescent="0.35">
      <c r="A31" s="10"/>
      <c r="B31" s="10"/>
      <c r="C31" s="10"/>
      <c r="D31" s="10"/>
      <c r="E31" s="10"/>
      <c r="F31" s="10"/>
      <c r="G31" s="10"/>
      <c r="H31" s="10"/>
      <c r="I31" s="14" t="str">
        <f>IF(MAX('Sample Select backend'!$K$4:$K$205)&gt;=ROW(I31)-2,ROW(I31)-2,"")</f>
        <v/>
      </c>
      <c r="J31" s="15" t="str">
        <f>IFERROR(VLOOKUP(I31,'Sample Select backend'!$K$4:$L$205,2,FALSE),"")</f>
        <v/>
      </c>
      <c r="K31" s="10"/>
      <c r="L31" s="10"/>
      <c r="M31" s="10"/>
      <c r="N31" s="10"/>
      <c r="O31" s="10"/>
      <c r="P31" s="10"/>
      <c r="Q31" s="10"/>
      <c r="R31" s="10"/>
      <c r="S31" s="10"/>
      <c r="T31" s="10"/>
      <c r="U31" s="10"/>
      <c r="V31" s="10"/>
    </row>
    <row r="32" spans="1:22" x14ac:dyDescent="0.35">
      <c r="A32" s="10"/>
      <c r="B32" s="10"/>
      <c r="C32" s="10"/>
      <c r="D32" s="10"/>
      <c r="E32" s="10"/>
      <c r="F32" s="10"/>
      <c r="G32" s="10"/>
      <c r="H32" s="10"/>
      <c r="I32" s="14" t="str">
        <f>IF(MAX('Sample Select backend'!$K$4:$K$205)&gt;=ROW(I32)-2,ROW(I32)-2,"")</f>
        <v/>
      </c>
      <c r="J32" s="15" t="str">
        <f>IFERROR(VLOOKUP(I32,'Sample Select backend'!$K$4:$L$205,2,FALSE),"")</f>
        <v/>
      </c>
      <c r="K32" s="10"/>
      <c r="L32" s="10"/>
      <c r="M32" s="10"/>
      <c r="N32" s="10"/>
      <c r="O32" s="10"/>
      <c r="P32" s="10"/>
      <c r="Q32" s="10"/>
      <c r="R32" s="10"/>
      <c r="S32" s="10"/>
      <c r="T32" s="10"/>
      <c r="U32" s="10"/>
      <c r="V32" s="10"/>
    </row>
    <row r="33" spans="1:22" x14ac:dyDescent="0.35">
      <c r="A33" s="10"/>
      <c r="B33" s="10"/>
      <c r="C33" s="10"/>
      <c r="D33" s="10"/>
      <c r="E33" s="10"/>
      <c r="F33" s="10"/>
      <c r="G33" s="10"/>
      <c r="H33" s="10"/>
      <c r="I33" s="14" t="str">
        <f>IF(MAX('Sample Select backend'!$K$4:$K$205)&gt;=ROW(I33)-2,ROW(I33)-2,"")</f>
        <v/>
      </c>
      <c r="J33" s="15" t="str">
        <f>IFERROR(VLOOKUP(I33,'Sample Select backend'!$K$4:$L$205,2,FALSE),"")</f>
        <v/>
      </c>
      <c r="K33" s="10"/>
      <c r="L33" s="10"/>
      <c r="M33" s="10"/>
      <c r="N33" s="10"/>
      <c r="O33" s="10"/>
      <c r="P33" s="10"/>
      <c r="Q33" s="10"/>
      <c r="R33" s="10"/>
      <c r="S33" s="10"/>
      <c r="T33" s="10"/>
      <c r="U33" s="10"/>
      <c r="V33" s="10"/>
    </row>
    <row r="34" spans="1:22" x14ac:dyDescent="0.35">
      <c r="A34" s="10"/>
      <c r="B34" s="10"/>
      <c r="C34" s="10"/>
      <c r="D34" s="10"/>
      <c r="E34" s="10"/>
      <c r="F34" s="10"/>
      <c r="G34" s="10"/>
      <c r="H34" s="10"/>
      <c r="I34" s="14" t="str">
        <f>IF(MAX('Sample Select backend'!$K$4:$K$205)&gt;=ROW(I34)-2,ROW(I34)-2,"")</f>
        <v/>
      </c>
      <c r="J34" s="15" t="str">
        <f>IFERROR(VLOOKUP(I34,'Sample Select backend'!$K$4:$L$205,2,FALSE),"")</f>
        <v/>
      </c>
      <c r="K34" s="10"/>
      <c r="L34" s="10"/>
      <c r="M34" s="10"/>
      <c r="N34" s="10"/>
      <c r="O34" s="10"/>
      <c r="P34" s="10"/>
      <c r="Q34" s="10"/>
      <c r="R34" s="10"/>
      <c r="S34" s="10"/>
      <c r="T34" s="10"/>
      <c r="U34" s="10"/>
      <c r="V34" s="10"/>
    </row>
    <row r="35" spans="1:22" x14ac:dyDescent="0.35">
      <c r="A35" s="10"/>
      <c r="B35" s="10"/>
      <c r="C35" s="10"/>
      <c r="D35" s="10"/>
      <c r="E35" s="10"/>
      <c r="F35" s="10"/>
      <c r="G35" s="10"/>
      <c r="H35" s="10"/>
      <c r="I35" s="14" t="str">
        <f>IF(MAX('Sample Select backend'!$K$4:$K$205)&gt;=ROW(I35)-2,ROW(I35)-2,"")</f>
        <v/>
      </c>
      <c r="J35" s="15" t="str">
        <f>IFERROR(VLOOKUP(I35,'Sample Select backend'!$K$4:$L$205,2,FALSE),"")</f>
        <v/>
      </c>
      <c r="K35" s="10"/>
      <c r="L35" s="10"/>
      <c r="M35" s="10"/>
      <c r="N35" s="10"/>
      <c r="O35" s="10"/>
      <c r="P35" s="10"/>
      <c r="Q35" s="10"/>
      <c r="R35" s="10"/>
      <c r="S35" s="10"/>
      <c r="T35" s="10"/>
      <c r="U35" s="10"/>
      <c r="V35" s="10"/>
    </row>
    <row r="36" spans="1:22" x14ac:dyDescent="0.35">
      <c r="A36" s="10"/>
      <c r="B36" s="10"/>
      <c r="C36" s="10"/>
      <c r="D36" s="10"/>
      <c r="E36" s="10"/>
      <c r="F36" s="10"/>
      <c r="G36" s="10"/>
      <c r="H36" s="10"/>
      <c r="I36" s="14" t="str">
        <f>IF(MAX('Sample Select backend'!$K$4:$K$205)&gt;=ROW(I36)-2,ROW(I36)-2,"")</f>
        <v/>
      </c>
      <c r="J36" s="15" t="str">
        <f>IFERROR(VLOOKUP(I36,'Sample Select backend'!$K$4:$L$205,2,FALSE),"")</f>
        <v/>
      </c>
      <c r="K36" s="10"/>
      <c r="L36" s="10"/>
      <c r="M36" s="10"/>
      <c r="N36" s="10"/>
      <c r="O36" s="10"/>
      <c r="P36" s="10"/>
      <c r="Q36" s="10"/>
      <c r="R36" s="10"/>
      <c r="S36" s="10"/>
      <c r="T36" s="10"/>
      <c r="U36" s="10"/>
      <c r="V36" s="10"/>
    </row>
    <row r="37" spans="1:22" x14ac:dyDescent="0.35">
      <c r="A37" s="10"/>
      <c r="B37" s="10"/>
      <c r="C37" s="10"/>
      <c r="D37" s="10"/>
      <c r="E37" s="10"/>
      <c r="F37" s="10"/>
      <c r="G37" s="10"/>
      <c r="H37" s="10"/>
      <c r="I37" s="14" t="str">
        <f>IF(MAX('Sample Select backend'!$K$4:$K$205)&gt;=ROW(I37)-2,ROW(I37)-2,"")</f>
        <v/>
      </c>
      <c r="J37" s="15" t="str">
        <f>IFERROR(VLOOKUP(I37,'Sample Select backend'!$K$4:$L$205,2,FALSE),"")</f>
        <v/>
      </c>
      <c r="K37" s="10"/>
      <c r="L37" s="10"/>
      <c r="M37" s="10"/>
      <c r="N37" s="10"/>
      <c r="O37" s="10"/>
      <c r="P37" s="10"/>
      <c r="Q37" s="10"/>
      <c r="R37" s="10"/>
      <c r="S37" s="10"/>
      <c r="T37" s="10"/>
      <c r="U37" s="10"/>
      <c r="V37" s="10"/>
    </row>
    <row r="38" spans="1:22" x14ac:dyDescent="0.35">
      <c r="A38" s="10"/>
      <c r="B38" s="10"/>
      <c r="C38" s="10"/>
      <c r="D38" s="10"/>
      <c r="E38" s="10"/>
      <c r="F38" s="10"/>
      <c r="G38" s="10"/>
      <c r="H38" s="10"/>
      <c r="I38" s="14" t="str">
        <f>IF(MAX('Sample Select backend'!$K$4:$K$205)&gt;=ROW(I38)-2,ROW(I38)-2,"")</f>
        <v/>
      </c>
      <c r="J38" s="15" t="str">
        <f>IFERROR(VLOOKUP(I38,'Sample Select backend'!$K$4:$L$205,2,FALSE),"")</f>
        <v/>
      </c>
      <c r="K38" s="10"/>
      <c r="L38" s="10"/>
      <c r="M38" s="10"/>
      <c r="N38" s="10"/>
      <c r="O38" s="10"/>
      <c r="P38" s="10"/>
      <c r="Q38" s="10"/>
      <c r="R38" s="10"/>
      <c r="S38" s="10"/>
      <c r="T38" s="10"/>
      <c r="U38" s="10"/>
      <c r="V38" s="10"/>
    </row>
    <row r="39" spans="1:22" x14ac:dyDescent="0.35">
      <c r="A39" s="10"/>
      <c r="B39" s="10"/>
      <c r="C39" s="10"/>
      <c r="D39" s="10"/>
      <c r="E39" s="10"/>
      <c r="F39" s="10"/>
      <c r="G39" s="10"/>
      <c r="H39" s="10"/>
      <c r="I39" s="14" t="str">
        <f>IF(MAX('Sample Select backend'!$K$4:$K$205)&gt;=ROW(I39)-2,ROW(I39)-2,"")</f>
        <v/>
      </c>
      <c r="J39" s="15" t="str">
        <f>IFERROR(VLOOKUP(I39,'Sample Select backend'!$K$4:$L$205,2,FALSE),"")</f>
        <v/>
      </c>
      <c r="K39" s="10"/>
      <c r="L39" s="10"/>
      <c r="M39" s="10"/>
      <c r="N39" s="10"/>
      <c r="O39" s="10"/>
      <c r="P39" s="10"/>
      <c r="Q39" s="10"/>
      <c r="R39" s="10"/>
      <c r="S39" s="10"/>
      <c r="T39" s="10"/>
      <c r="U39" s="10"/>
      <c r="V39" s="10"/>
    </row>
    <row r="40" spans="1:22" x14ac:dyDescent="0.35">
      <c r="A40" s="10"/>
      <c r="B40" s="10"/>
      <c r="C40" s="10"/>
      <c r="D40" s="10"/>
      <c r="E40" s="10"/>
      <c r="F40" s="10"/>
      <c r="G40" s="10"/>
      <c r="H40" s="10"/>
      <c r="I40" s="14" t="str">
        <f>IF(MAX('Sample Select backend'!$K$4:$K$205)&gt;=ROW(I40)-2,ROW(I40)-2,"")</f>
        <v/>
      </c>
      <c r="J40" s="15" t="str">
        <f>IFERROR(VLOOKUP(I40,'Sample Select backend'!$K$4:$L$205,2,FALSE),"")</f>
        <v/>
      </c>
      <c r="K40" s="10"/>
      <c r="L40" s="10"/>
      <c r="M40" s="10"/>
      <c r="N40" s="10"/>
      <c r="O40" s="10"/>
      <c r="P40" s="10"/>
      <c r="Q40" s="10"/>
      <c r="R40" s="10"/>
      <c r="S40" s="10"/>
      <c r="T40" s="10"/>
      <c r="U40" s="10"/>
      <c r="V40" s="10"/>
    </row>
    <row r="41" spans="1:22" x14ac:dyDescent="0.35">
      <c r="A41" s="10"/>
      <c r="B41" s="10"/>
      <c r="C41" s="10"/>
      <c r="D41" s="10"/>
      <c r="E41" s="10"/>
      <c r="F41" s="10"/>
      <c r="G41" s="10"/>
      <c r="H41" s="10"/>
      <c r="I41" s="14" t="str">
        <f>IF(MAX('Sample Select backend'!$K$4:$K$205)&gt;=ROW(I41)-2,ROW(I41)-2,"")</f>
        <v/>
      </c>
      <c r="J41" s="15" t="str">
        <f>IFERROR(VLOOKUP(I41,'Sample Select backend'!$K$4:$L$205,2,FALSE),"")</f>
        <v/>
      </c>
      <c r="K41" s="10"/>
      <c r="L41" s="10"/>
      <c r="M41" s="10"/>
      <c r="N41" s="10"/>
      <c r="O41" s="10"/>
      <c r="P41" s="10"/>
      <c r="Q41" s="10"/>
      <c r="R41" s="10"/>
      <c r="S41" s="10"/>
      <c r="T41" s="10"/>
      <c r="U41" s="10"/>
      <c r="V41" s="10"/>
    </row>
    <row r="42" spans="1:22" x14ac:dyDescent="0.35">
      <c r="A42" s="10"/>
      <c r="B42" s="10"/>
      <c r="C42" s="10"/>
      <c r="D42" s="10"/>
      <c r="E42" s="10"/>
      <c r="F42" s="10"/>
      <c r="G42" s="10"/>
      <c r="H42" s="10"/>
      <c r="I42" s="14" t="str">
        <f>IF(MAX('Sample Select backend'!$K$4:$K$205)&gt;=ROW(I42)-2,ROW(I42)-2,"")</f>
        <v/>
      </c>
      <c r="J42" s="15" t="str">
        <f>IFERROR(VLOOKUP(I42,'Sample Select backend'!$K$4:$L$205,2,FALSE),"")</f>
        <v/>
      </c>
      <c r="K42" s="10"/>
      <c r="L42" s="10"/>
      <c r="M42" s="10"/>
      <c r="N42" s="10"/>
      <c r="O42" s="10"/>
      <c r="P42" s="10"/>
      <c r="Q42" s="10"/>
      <c r="R42" s="10"/>
      <c r="S42" s="10"/>
      <c r="T42" s="10"/>
      <c r="U42" s="10"/>
      <c r="V42" s="10"/>
    </row>
    <row r="43" spans="1:22" x14ac:dyDescent="0.35">
      <c r="A43" s="10"/>
      <c r="B43" s="10"/>
      <c r="C43" s="10"/>
      <c r="D43" s="10"/>
      <c r="E43" s="10"/>
      <c r="F43" s="10"/>
      <c r="G43" s="10"/>
      <c r="H43" s="10"/>
      <c r="I43" s="14" t="str">
        <f>IF(MAX('Sample Select backend'!$K$4:$K$205)&gt;=ROW(I43)-2,ROW(I43)-2,"")</f>
        <v/>
      </c>
      <c r="J43" s="15" t="str">
        <f>IFERROR(VLOOKUP(I43,'Sample Select backend'!$K$4:$L$205,2,FALSE),"")</f>
        <v/>
      </c>
      <c r="K43" s="10"/>
      <c r="L43" s="10"/>
      <c r="M43" s="10"/>
      <c r="N43" s="10"/>
      <c r="O43" s="10"/>
      <c r="P43" s="10"/>
      <c r="Q43" s="10"/>
      <c r="R43" s="10"/>
      <c r="S43" s="10"/>
      <c r="T43" s="10"/>
      <c r="U43" s="10"/>
      <c r="V43" s="10"/>
    </row>
    <row r="44" spans="1:22" x14ac:dyDescent="0.35">
      <c r="A44" s="10"/>
      <c r="B44" s="10"/>
      <c r="C44" s="10"/>
      <c r="D44" s="10"/>
      <c r="E44" s="10"/>
      <c r="F44" s="10"/>
      <c r="G44" s="10"/>
      <c r="H44" s="10"/>
      <c r="I44" s="14" t="str">
        <f>IF(MAX('Sample Select backend'!$K$4:$K$205)&gt;=ROW(I44)-2,ROW(I44)-2,"")</f>
        <v/>
      </c>
      <c r="J44" s="15" t="str">
        <f>IFERROR(VLOOKUP(I44,'Sample Select backend'!$K$4:$L$205,2,FALSE),"")</f>
        <v/>
      </c>
      <c r="K44" s="10"/>
      <c r="L44" s="10"/>
      <c r="M44" s="10"/>
      <c r="N44" s="10"/>
      <c r="O44" s="10"/>
      <c r="P44" s="10"/>
      <c r="Q44" s="10"/>
      <c r="R44" s="10"/>
      <c r="S44" s="10"/>
      <c r="T44" s="10"/>
      <c r="U44" s="10"/>
      <c r="V44" s="10"/>
    </row>
    <row r="45" spans="1:22" x14ac:dyDescent="0.35">
      <c r="A45" s="10"/>
      <c r="B45" s="10"/>
      <c r="C45" s="10"/>
      <c r="D45" s="10"/>
      <c r="E45" s="10"/>
      <c r="F45" s="10"/>
      <c r="G45" s="10"/>
      <c r="H45" s="10"/>
      <c r="I45" s="14" t="str">
        <f>IF(MAX('Sample Select backend'!$K$4:$K$205)&gt;=ROW(I45)-2,ROW(I45)-2,"")</f>
        <v/>
      </c>
      <c r="J45" s="15" t="str">
        <f>IFERROR(VLOOKUP(I45,'Sample Select backend'!$K$4:$L$205,2,FALSE),"")</f>
        <v/>
      </c>
      <c r="K45" s="10"/>
      <c r="L45" s="10"/>
      <c r="M45" s="10"/>
      <c r="N45" s="10"/>
      <c r="O45" s="10"/>
      <c r="P45" s="10"/>
      <c r="Q45" s="10"/>
      <c r="R45" s="10"/>
      <c r="S45" s="10"/>
      <c r="T45" s="10"/>
      <c r="U45" s="10"/>
      <c r="V45" s="10"/>
    </row>
    <row r="46" spans="1:22" x14ac:dyDescent="0.35">
      <c r="A46" s="10"/>
      <c r="B46" s="10"/>
      <c r="C46" s="10"/>
      <c r="D46" s="10"/>
      <c r="E46" s="10"/>
      <c r="F46" s="10"/>
      <c r="G46" s="10"/>
      <c r="H46" s="10"/>
      <c r="I46" s="14" t="str">
        <f>IF(MAX('Sample Select backend'!$K$4:$K$205)&gt;=ROW(I46)-2,ROW(I46)-2,"")</f>
        <v/>
      </c>
      <c r="J46" s="15" t="str">
        <f>IFERROR(VLOOKUP(I46,'Sample Select backend'!$K$4:$L$205,2,FALSE),"")</f>
        <v/>
      </c>
      <c r="K46" s="10"/>
      <c r="L46" s="10"/>
      <c r="M46" s="10"/>
      <c r="N46" s="10"/>
      <c r="O46" s="10"/>
      <c r="P46" s="10"/>
      <c r="Q46" s="10"/>
      <c r="R46" s="10"/>
      <c r="S46" s="10"/>
      <c r="T46" s="10"/>
      <c r="U46" s="10"/>
      <c r="V46" s="10"/>
    </row>
    <row r="47" spans="1:22" x14ac:dyDescent="0.35">
      <c r="A47" s="10"/>
      <c r="B47" s="10"/>
      <c r="C47" s="10"/>
      <c r="D47" s="10"/>
      <c r="E47" s="10"/>
      <c r="F47" s="10"/>
      <c r="G47" s="10"/>
      <c r="H47" s="10"/>
      <c r="I47" s="14" t="str">
        <f>IF(MAX('Sample Select backend'!$K$4:$K$205)&gt;=ROW(I47)-2,ROW(I47)-2,"")</f>
        <v/>
      </c>
      <c r="J47" s="15" t="str">
        <f>IFERROR(VLOOKUP(I47,'Sample Select backend'!$K$4:$L$205,2,FALSE),"")</f>
        <v/>
      </c>
      <c r="K47" s="10"/>
      <c r="L47" s="10"/>
      <c r="M47" s="10"/>
      <c r="N47" s="10"/>
      <c r="O47" s="10"/>
      <c r="P47" s="10"/>
      <c r="Q47" s="10"/>
      <c r="R47" s="10"/>
      <c r="S47" s="10"/>
      <c r="T47" s="10"/>
      <c r="U47" s="10"/>
      <c r="V47" s="10"/>
    </row>
    <row r="48" spans="1:22" x14ac:dyDescent="0.35">
      <c r="A48" s="10"/>
      <c r="B48" s="10"/>
      <c r="C48" s="10"/>
      <c r="D48" s="10"/>
      <c r="E48" s="10"/>
      <c r="F48" s="10"/>
      <c r="G48" s="10"/>
      <c r="H48" s="10"/>
      <c r="I48" s="14" t="str">
        <f>IF(MAX('Sample Select backend'!$K$4:$K$205)&gt;=ROW(I48)-2,ROW(I48)-2,"")</f>
        <v/>
      </c>
      <c r="J48" s="15" t="str">
        <f>IFERROR(VLOOKUP(I48,'Sample Select backend'!$K$4:$L$205,2,FALSE),"")</f>
        <v/>
      </c>
      <c r="K48" s="10"/>
      <c r="L48" s="10"/>
      <c r="M48" s="10"/>
      <c r="N48" s="10"/>
      <c r="O48" s="10"/>
      <c r="P48" s="10"/>
      <c r="Q48" s="10"/>
      <c r="R48" s="10"/>
      <c r="S48" s="10"/>
      <c r="T48" s="10"/>
      <c r="U48" s="10"/>
      <c r="V48" s="10"/>
    </row>
    <row r="49" spans="1:22" x14ac:dyDescent="0.35">
      <c r="A49" s="10"/>
      <c r="B49" s="10"/>
      <c r="C49" s="10"/>
      <c r="D49" s="10"/>
      <c r="E49" s="10"/>
      <c r="F49" s="10"/>
      <c r="G49" s="10"/>
      <c r="H49" s="10"/>
      <c r="I49" s="14" t="str">
        <f>IF(MAX('Sample Select backend'!$K$4:$K$205)&gt;=ROW(I49)-2,ROW(I49)-2,"")</f>
        <v/>
      </c>
      <c r="J49" s="15" t="str">
        <f>IFERROR(VLOOKUP(I49,'Sample Select backend'!$K$4:$L$205,2,FALSE),"")</f>
        <v/>
      </c>
      <c r="K49" s="10"/>
      <c r="L49" s="10"/>
      <c r="M49" s="10"/>
      <c r="N49" s="10"/>
      <c r="O49" s="10"/>
      <c r="P49" s="10"/>
      <c r="Q49" s="10"/>
      <c r="R49" s="10"/>
      <c r="S49" s="10"/>
      <c r="T49" s="10"/>
      <c r="U49" s="10"/>
      <c r="V49" s="10"/>
    </row>
    <row r="50" spans="1:22" x14ac:dyDescent="0.35">
      <c r="A50" s="10"/>
      <c r="B50" s="10"/>
      <c r="C50" s="10"/>
      <c r="D50" s="10"/>
      <c r="E50" s="10"/>
      <c r="F50" s="10"/>
      <c r="G50" s="10"/>
      <c r="H50" s="10"/>
      <c r="I50" s="14" t="str">
        <f>IF(MAX('Sample Select backend'!$K$4:$K$205)&gt;=ROW(I50)-2,ROW(I50)-2,"")</f>
        <v/>
      </c>
      <c r="J50" s="15" t="str">
        <f>IFERROR(VLOOKUP(I50,'Sample Select backend'!$K$4:$L$205,2,FALSE),"")</f>
        <v/>
      </c>
      <c r="K50" s="10"/>
      <c r="L50" s="10"/>
      <c r="M50" s="10"/>
      <c r="N50" s="10"/>
      <c r="O50" s="10"/>
      <c r="P50" s="10"/>
      <c r="Q50" s="10"/>
      <c r="R50" s="10"/>
      <c r="S50" s="10"/>
      <c r="T50" s="10"/>
      <c r="U50" s="10"/>
      <c r="V50" s="10"/>
    </row>
    <row r="51" spans="1:22" x14ac:dyDescent="0.35">
      <c r="A51" s="10"/>
      <c r="B51" s="10"/>
      <c r="C51" s="10"/>
      <c r="D51" s="10"/>
      <c r="E51" s="10"/>
      <c r="F51" s="10"/>
      <c r="G51" s="10"/>
      <c r="H51" s="10"/>
      <c r="I51" s="14" t="str">
        <f>IF(MAX('Sample Select backend'!$K$4:$K$205)&gt;=ROW(I51)-2,ROW(I51)-2,"")</f>
        <v/>
      </c>
      <c r="J51" s="15" t="str">
        <f>IFERROR(VLOOKUP(I51,'Sample Select backend'!$K$4:$L$205,2,FALSE),"")</f>
        <v/>
      </c>
      <c r="K51" s="10"/>
      <c r="L51" s="10"/>
      <c r="M51" s="10"/>
      <c r="N51" s="10"/>
      <c r="O51" s="10"/>
      <c r="P51" s="10"/>
      <c r="Q51" s="10"/>
      <c r="R51" s="10"/>
      <c r="S51" s="10"/>
      <c r="T51" s="10"/>
      <c r="U51" s="10"/>
      <c r="V51" s="10"/>
    </row>
    <row r="52" spans="1:22" x14ac:dyDescent="0.35">
      <c r="A52" s="10"/>
      <c r="B52" s="10"/>
      <c r="C52" s="10"/>
      <c r="D52" s="10"/>
      <c r="E52" s="10"/>
      <c r="F52" s="10"/>
      <c r="G52" s="10"/>
      <c r="H52" s="10"/>
      <c r="I52" s="14" t="str">
        <f>IF(MAX('Sample Select backend'!$K$4:$K$205)&gt;=ROW(I52)-2,ROW(I52)-2,"")</f>
        <v/>
      </c>
      <c r="J52" s="15" t="str">
        <f>IFERROR(VLOOKUP(I52,'Sample Select backend'!$K$4:$L$205,2,FALSE),"")</f>
        <v/>
      </c>
      <c r="K52" s="10"/>
      <c r="L52" s="10"/>
      <c r="M52" s="10"/>
      <c r="N52" s="10"/>
      <c r="O52" s="10"/>
      <c r="P52" s="10"/>
      <c r="Q52" s="10"/>
      <c r="R52" s="10"/>
      <c r="S52" s="10"/>
      <c r="T52" s="10"/>
      <c r="U52" s="10"/>
      <c r="V52" s="10"/>
    </row>
    <row r="53" spans="1:22" x14ac:dyDescent="0.35">
      <c r="A53" s="10"/>
      <c r="B53" s="10"/>
      <c r="C53" s="10"/>
      <c r="D53" s="10"/>
      <c r="E53" s="10"/>
      <c r="F53" s="10"/>
      <c r="G53" s="10"/>
      <c r="H53" s="10"/>
      <c r="I53" s="14" t="str">
        <f>IF(MAX('Sample Select backend'!$K$4:$K$205)&gt;=ROW(I53)-2,ROW(I53)-2,"")</f>
        <v/>
      </c>
      <c r="J53" s="15" t="str">
        <f>IFERROR(VLOOKUP(I53,'Sample Select backend'!$K$4:$L$205,2,FALSE),"")</f>
        <v/>
      </c>
      <c r="K53" s="10"/>
      <c r="L53" s="10"/>
      <c r="M53" s="10"/>
      <c r="N53" s="10"/>
      <c r="O53" s="10"/>
      <c r="P53" s="10"/>
      <c r="Q53" s="10"/>
      <c r="R53" s="10"/>
      <c r="S53" s="10"/>
      <c r="T53" s="10"/>
      <c r="U53" s="10"/>
      <c r="V53" s="10"/>
    </row>
    <row r="54" spans="1:22" x14ac:dyDescent="0.35">
      <c r="A54" s="10"/>
      <c r="B54" s="10"/>
      <c r="C54" s="10"/>
      <c r="D54" s="10"/>
      <c r="E54" s="10"/>
      <c r="F54" s="10"/>
      <c r="G54" s="10"/>
      <c r="H54" s="10"/>
      <c r="I54" s="14" t="str">
        <f>IF(MAX('Sample Select backend'!$K$4:$K$205)&gt;=ROW(I54)-2,ROW(I54)-2,"")</f>
        <v/>
      </c>
      <c r="J54" s="15" t="str">
        <f>IFERROR(VLOOKUP(I54,'Sample Select backend'!$K$4:$L$205,2,FALSE),"")</f>
        <v/>
      </c>
      <c r="K54" s="10"/>
      <c r="L54" s="10"/>
      <c r="M54" s="10"/>
      <c r="N54" s="10"/>
      <c r="O54" s="10"/>
      <c r="P54" s="10"/>
      <c r="Q54" s="10"/>
      <c r="R54" s="10"/>
      <c r="S54" s="10"/>
      <c r="T54" s="10"/>
      <c r="U54" s="10"/>
      <c r="V54" s="10"/>
    </row>
    <row r="55" spans="1:22" x14ac:dyDescent="0.35">
      <c r="A55" s="10"/>
      <c r="B55" s="10"/>
      <c r="C55" s="10"/>
      <c r="D55" s="10"/>
      <c r="E55" s="10"/>
      <c r="F55" s="10"/>
      <c r="G55" s="10"/>
      <c r="H55" s="10"/>
      <c r="I55" s="14" t="str">
        <f>IF(MAX('Sample Select backend'!$K$4:$K$205)&gt;=ROW(I55)-2,ROW(I55)-2,"")</f>
        <v/>
      </c>
      <c r="J55" s="15" t="str">
        <f>IFERROR(VLOOKUP(I55,'Sample Select backend'!$K$4:$L$205,2,FALSE),"")</f>
        <v/>
      </c>
      <c r="K55" s="10"/>
      <c r="L55" s="10"/>
      <c r="M55" s="10"/>
      <c r="N55" s="10"/>
      <c r="O55" s="10"/>
      <c r="P55" s="10"/>
      <c r="Q55" s="10"/>
      <c r="R55" s="10"/>
      <c r="S55" s="10"/>
      <c r="T55" s="10"/>
      <c r="U55" s="10"/>
      <c r="V55" s="10"/>
    </row>
    <row r="56" spans="1:22" x14ac:dyDescent="0.35">
      <c r="A56" s="10"/>
      <c r="B56" s="10"/>
      <c r="C56" s="10"/>
      <c r="D56" s="10"/>
      <c r="E56" s="10"/>
      <c r="F56" s="10"/>
      <c r="G56" s="10"/>
      <c r="H56" s="10"/>
      <c r="I56" s="14" t="str">
        <f>IF(MAX('Sample Select backend'!$K$4:$K$205)&gt;=ROW(I56)-2,ROW(I56)-2,"")</f>
        <v/>
      </c>
      <c r="J56" s="15" t="str">
        <f>IFERROR(VLOOKUP(I56,'Sample Select backend'!$K$4:$L$205,2,FALSE),"")</f>
        <v/>
      </c>
      <c r="K56" s="10"/>
      <c r="L56" s="10"/>
      <c r="M56" s="10"/>
      <c r="N56" s="10"/>
      <c r="O56" s="10"/>
      <c r="P56" s="10"/>
      <c r="Q56" s="10"/>
      <c r="R56" s="10"/>
      <c r="S56" s="10"/>
      <c r="T56" s="10"/>
      <c r="U56" s="10"/>
      <c r="V56" s="10"/>
    </row>
    <row r="57" spans="1:22" x14ac:dyDescent="0.35">
      <c r="A57" s="10"/>
      <c r="B57" s="10"/>
      <c r="C57" s="10"/>
      <c r="D57" s="10"/>
      <c r="E57" s="10"/>
      <c r="F57" s="10"/>
      <c r="G57" s="10"/>
      <c r="H57" s="10"/>
      <c r="I57" s="14" t="str">
        <f>IF(MAX('Sample Select backend'!$K$4:$K$205)&gt;=ROW(I57)-2,ROW(I57)-2,"")</f>
        <v/>
      </c>
      <c r="J57" s="15" t="str">
        <f>IFERROR(VLOOKUP(I57,'Sample Select backend'!$K$4:$L$205,2,FALSE),"")</f>
        <v/>
      </c>
      <c r="K57" s="10"/>
      <c r="L57" s="10"/>
      <c r="M57" s="10"/>
      <c r="N57" s="10"/>
      <c r="O57" s="10"/>
      <c r="P57" s="10"/>
      <c r="Q57" s="10"/>
      <c r="R57" s="10"/>
      <c r="S57" s="10"/>
      <c r="T57" s="10"/>
      <c r="U57" s="10"/>
      <c r="V57" s="10"/>
    </row>
    <row r="58" spans="1:22" x14ac:dyDescent="0.35">
      <c r="A58" s="10"/>
      <c r="B58" s="10"/>
      <c r="C58" s="10"/>
      <c r="D58" s="10"/>
      <c r="E58" s="10"/>
      <c r="F58" s="10"/>
      <c r="G58" s="10"/>
      <c r="H58" s="10"/>
      <c r="I58" s="14" t="str">
        <f>IF(MAX('Sample Select backend'!$K$4:$K$205)&gt;=ROW(I58)-2,ROW(I58)-2,"")</f>
        <v/>
      </c>
      <c r="J58" s="15" t="str">
        <f>IFERROR(VLOOKUP(I58,'Sample Select backend'!$K$4:$L$205,2,FALSE),"")</f>
        <v/>
      </c>
      <c r="K58" s="10"/>
      <c r="L58" s="10"/>
      <c r="M58" s="10"/>
      <c r="N58" s="10"/>
      <c r="O58" s="10"/>
      <c r="P58" s="10"/>
      <c r="Q58" s="10"/>
      <c r="R58" s="10"/>
      <c r="S58" s="10"/>
      <c r="T58" s="10"/>
      <c r="U58" s="10"/>
      <c r="V58" s="10"/>
    </row>
    <row r="59" spans="1:22" x14ac:dyDescent="0.35">
      <c r="A59" s="10"/>
      <c r="B59" s="10"/>
      <c r="C59" s="10"/>
      <c r="D59" s="10"/>
      <c r="E59" s="10"/>
      <c r="F59" s="10"/>
      <c r="G59" s="10"/>
      <c r="H59" s="10"/>
      <c r="I59" s="14" t="str">
        <f>IF(MAX('Sample Select backend'!$K$4:$K$205)&gt;=ROW(I59)-2,ROW(I59)-2,"")</f>
        <v/>
      </c>
      <c r="J59" s="15" t="str">
        <f>IFERROR(VLOOKUP(I59,'Sample Select backend'!$K$4:$L$205,2,FALSE),"")</f>
        <v/>
      </c>
      <c r="K59" s="10"/>
      <c r="L59" s="10"/>
      <c r="M59" s="10"/>
      <c r="N59" s="10"/>
      <c r="O59" s="10"/>
      <c r="P59" s="10"/>
      <c r="Q59" s="10"/>
      <c r="R59" s="10"/>
      <c r="S59" s="10"/>
      <c r="T59" s="10"/>
      <c r="U59" s="10"/>
      <c r="V59" s="10"/>
    </row>
    <row r="60" spans="1:22" x14ac:dyDescent="0.35">
      <c r="A60" s="10"/>
      <c r="B60" s="10"/>
      <c r="C60" s="10"/>
      <c r="D60" s="10"/>
      <c r="E60" s="10"/>
      <c r="F60" s="10"/>
      <c r="G60" s="10"/>
      <c r="H60" s="10"/>
      <c r="I60" s="14" t="str">
        <f>IF(MAX('Sample Select backend'!$K$4:$K$205)&gt;=ROW(I60)-2,ROW(I60)-2,"")</f>
        <v/>
      </c>
      <c r="J60" s="15" t="str">
        <f>IFERROR(VLOOKUP(I60,'Sample Select backend'!$K$4:$L$205,2,FALSE),"")</f>
        <v/>
      </c>
      <c r="K60" s="10"/>
      <c r="L60" s="10"/>
      <c r="M60" s="10"/>
      <c r="N60" s="10"/>
      <c r="O60" s="10"/>
      <c r="P60" s="10"/>
      <c r="Q60" s="10"/>
      <c r="R60" s="10"/>
      <c r="S60" s="10"/>
      <c r="T60" s="10"/>
      <c r="U60" s="10"/>
      <c r="V60" s="10"/>
    </row>
    <row r="61" spans="1:22" x14ac:dyDescent="0.35">
      <c r="A61" s="10"/>
      <c r="B61" s="10"/>
      <c r="C61" s="10"/>
      <c r="D61" s="10"/>
      <c r="E61" s="10"/>
      <c r="F61" s="10"/>
      <c r="G61" s="10"/>
      <c r="H61" s="10"/>
      <c r="I61" s="14" t="str">
        <f>IF(MAX('Sample Select backend'!$K$4:$K$205)&gt;=ROW(I61)-2,ROW(I61)-2,"")</f>
        <v/>
      </c>
      <c r="J61" s="15" t="str">
        <f>IFERROR(VLOOKUP(I61,'Sample Select backend'!$K$4:$L$205,2,FALSE),"")</f>
        <v/>
      </c>
      <c r="K61" s="10"/>
      <c r="L61" s="10"/>
      <c r="M61" s="10"/>
      <c r="N61" s="10"/>
      <c r="O61" s="10"/>
      <c r="P61" s="10"/>
      <c r="Q61" s="10"/>
      <c r="R61" s="10"/>
      <c r="S61" s="10"/>
      <c r="T61" s="10"/>
      <c r="U61" s="10"/>
      <c r="V61" s="10"/>
    </row>
    <row r="62" spans="1:22" x14ac:dyDescent="0.35">
      <c r="A62" s="10"/>
      <c r="B62" s="10"/>
      <c r="C62" s="10"/>
      <c r="D62" s="10"/>
      <c r="E62" s="10"/>
      <c r="F62" s="10"/>
      <c r="G62" s="10"/>
      <c r="H62" s="10"/>
      <c r="I62" s="14" t="str">
        <f>IF(MAX('Sample Select backend'!$K$4:$K$205)&gt;=ROW(I62)-2,ROW(I62)-2,"")</f>
        <v/>
      </c>
      <c r="J62" s="15" t="str">
        <f>IFERROR(VLOOKUP(I62,'Sample Select backend'!$K$4:$L$205,2,FALSE),"")</f>
        <v/>
      </c>
      <c r="K62" s="10"/>
      <c r="L62" s="10"/>
      <c r="M62" s="10"/>
      <c r="N62" s="10"/>
      <c r="O62" s="10"/>
      <c r="P62" s="10"/>
      <c r="Q62" s="10"/>
      <c r="R62" s="10"/>
      <c r="S62" s="10"/>
      <c r="T62" s="10"/>
      <c r="U62" s="10"/>
      <c r="V62" s="10"/>
    </row>
    <row r="63" spans="1:22" x14ac:dyDescent="0.35">
      <c r="A63" s="10"/>
      <c r="B63" s="10"/>
      <c r="C63" s="10"/>
      <c r="D63" s="10"/>
      <c r="E63" s="10"/>
      <c r="F63" s="10"/>
      <c r="G63" s="10"/>
      <c r="H63" s="10"/>
      <c r="I63" s="14" t="str">
        <f>IF(MAX('Sample Select backend'!$K$4:$K$205)&gt;=ROW(I63)-2,ROW(I63)-2,"")</f>
        <v/>
      </c>
      <c r="J63" s="15" t="str">
        <f>IFERROR(VLOOKUP(I63,'Sample Select backend'!$K$4:$L$205,2,FALSE),"")</f>
        <v/>
      </c>
      <c r="K63" s="10"/>
      <c r="L63" s="10"/>
      <c r="M63" s="10"/>
      <c r="N63" s="10"/>
      <c r="O63" s="10"/>
      <c r="P63" s="10"/>
      <c r="Q63" s="10"/>
      <c r="R63" s="10"/>
      <c r="S63" s="10"/>
      <c r="T63" s="10"/>
      <c r="U63" s="10"/>
      <c r="V63" s="10"/>
    </row>
    <row r="64" spans="1:22" x14ac:dyDescent="0.35">
      <c r="A64" s="10"/>
      <c r="B64" s="10"/>
      <c r="C64" s="10"/>
      <c r="D64" s="10"/>
      <c r="E64" s="10"/>
      <c r="F64" s="10"/>
      <c r="G64" s="10"/>
      <c r="H64" s="10"/>
      <c r="I64" s="14" t="str">
        <f>IF(MAX('Sample Select backend'!$K$4:$K$205)&gt;=ROW(I64)-2,ROW(I64)-2,"")</f>
        <v/>
      </c>
      <c r="J64" s="15" t="str">
        <f>IFERROR(VLOOKUP(I64,'Sample Select backend'!$K$4:$L$205,2,FALSE),"")</f>
        <v/>
      </c>
      <c r="K64" s="10"/>
      <c r="L64" s="10"/>
      <c r="M64" s="10"/>
      <c r="N64" s="10"/>
      <c r="O64" s="10"/>
      <c r="P64" s="10"/>
      <c r="Q64" s="10"/>
      <c r="R64" s="10"/>
      <c r="S64" s="10"/>
      <c r="T64" s="10"/>
      <c r="U64" s="10"/>
      <c r="V64" s="10"/>
    </row>
    <row r="65" spans="1:22" x14ac:dyDescent="0.35">
      <c r="A65" s="10"/>
      <c r="B65" s="10"/>
      <c r="C65" s="10"/>
      <c r="D65" s="10"/>
      <c r="E65" s="10"/>
      <c r="F65" s="10"/>
      <c r="G65" s="10"/>
      <c r="H65" s="10"/>
      <c r="I65" s="14" t="str">
        <f>IF(MAX('Sample Select backend'!$K$4:$K$205)&gt;=ROW(I65)-2,ROW(I65)-2,"")</f>
        <v/>
      </c>
      <c r="J65" s="15" t="str">
        <f>IFERROR(VLOOKUP(I65,'Sample Select backend'!$K$4:$L$205,2,FALSE),"")</f>
        <v/>
      </c>
      <c r="K65" s="10"/>
      <c r="L65" s="10"/>
      <c r="M65" s="10"/>
      <c r="N65" s="10"/>
      <c r="O65" s="10"/>
      <c r="P65" s="10"/>
      <c r="Q65" s="10"/>
      <c r="R65" s="10"/>
      <c r="S65" s="10"/>
      <c r="T65" s="10"/>
      <c r="U65" s="10"/>
      <c r="V65" s="10"/>
    </row>
    <row r="66" spans="1:22" x14ac:dyDescent="0.35">
      <c r="A66" s="10"/>
      <c r="B66" s="10"/>
      <c r="C66" s="10"/>
      <c r="D66" s="10"/>
      <c r="E66" s="10"/>
      <c r="F66" s="10"/>
      <c r="G66" s="10"/>
      <c r="H66" s="10"/>
      <c r="I66" s="14" t="str">
        <f>IF(MAX('Sample Select backend'!$K$4:$K$205)&gt;=ROW(I66)-2,ROW(I66)-2,"")</f>
        <v/>
      </c>
      <c r="J66" s="15" t="str">
        <f>IFERROR(VLOOKUP(I66,'Sample Select backend'!$K$4:$L$205,2,FALSE),"")</f>
        <v/>
      </c>
      <c r="K66" s="10"/>
      <c r="L66" s="10"/>
      <c r="M66" s="10"/>
      <c r="N66" s="10"/>
      <c r="O66" s="10"/>
      <c r="P66" s="10"/>
      <c r="Q66" s="10"/>
      <c r="R66" s="10"/>
      <c r="S66" s="10"/>
      <c r="T66" s="10"/>
      <c r="U66" s="10"/>
      <c r="V66" s="10"/>
    </row>
    <row r="67" spans="1:22" x14ac:dyDescent="0.35">
      <c r="A67" s="10"/>
      <c r="B67" s="10"/>
      <c r="C67" s="10"/>
      <c r="D67" s="10"/>
      <c r="E67" s="10"/>
      <c r="F67" s="10"/>
      <c r="G67" s="10"/>
      <c r="H67" s="10"/>
      <c r="I67" s="14" t="str">
        <f>IF(MAX('Sample Select backend'!$K$4:$K$205)&gt;=ROW(I67)-2,ROW(I67)-2,"")</f>
        <v/>
      </c>
      <c r="J67" s="15" t="str">
        <f>IFERROR(VLOOKUP(I67,'Sample Select backend'!$K$4:$L$205,2,FALSE),"")</f>
        <v/>
      </c>
      <c r="K67" s="10"/>
      <c r="L67" s="10"/>
      <c r="M67" s="10"/>
      <c r="N67" s="10"/>
      <c r="O67" s="10"/>
      <c r="P67" s="10"/>
      <c r="Q67" s="10"/>
      <c r="R67" s="10"/>
      <c r="S67" s="10"/>
      <c r="T67" s="10"/>
      <c r="U67" s="10"/>
      <c r="V67" s="10"/>
    </row>
    <row r="68" spans="1:22" x14ac:dyDescent="0.35">
      <c r="A68" s="10"/>
      <c r="B68" s="10"/>
      <c r="C68" s="10"/>
      <c r="D68" s="10"/>
      <c r="E68" s="10"/>
      <c r="F68" s="10"/>
      <c r="G68" s="10"/>
      <c r="H68" s="10"/>
      <c r="I68" s="14" t="str">
        <f>IF(MAX('Sample Select backend'!$K$4:$K$205)&gt;=ROW(I68)-2,ROW(I68)-2,"")</f>
        <v/>
      </c>
      <c r="J68" s="15" t="str">
        <f>IFERROR(VLOOKUP(I68,'Sample Select backend'!$K$4:$L$205,2,FALSE),"")</f>
        <v/>
      </c>
      <c r="K68" s="10"/>
      <c r="L68" s="10"/>
      <c r="M68" s="10"/>
      <c r="N68" s="10"/>
      <c r="O68" s="10"/>
      <c r="P68" s="10"/>
      <c r="Q68" s="10"/>
      <c r="R68" s="10"/>
      <c r="S68" s="10"/>
      <c r="T68" s="10"/>
      <c r="U68" s="10"/>
      <c r="V68" s="10"/>
    </row>
    <row r="69" spans="1:22" x14ac:dyDescent="0.35">
      <c r="A69" s="10"/>
      <c r="B69" s="10"/>
      <c r="C69" s="10"/>
      <c r="D69" s="10"/>
      <c r="E69" s="10"/>
      <c r="F69" s="10"/>
      <c r="G69" s="10"/>
      <c r="H69" s="10"/>
      <c r="I69" s="14" t="str">
        <f>IF(MAX('Sample Select backend'!$K$4:$K$205)&gt;=ROW(I69)-2,ROW(I69)-2,"")</f>
        <v/>
      </c>
      <c r="J69" s="15" t="str">
        <f>IFERROR(VLOOKUP(I69,'Sample Select backend'!$K$4:$L$205,2,FALSE),"")</f>
        <v/>
      </c>
      <c r="K69" s="10"/>
      <c r="L69" s="10"/>
      <c r="M69" s="10"/>
      <c r="N69" s="10"/>
      <c r="O69" s="10"/>
      <c r="P69" s="10"/>
      <c r="Q69" s="10"/>
      <c r="R69" s="10"/>
      <c r="S69" s="10"/>
      <c r="T69" s="10"/>
      <c r="U69" s="10"/>
      <c r="V69" s="10"/>
    </row>
    <row r="70" spans="1:22" x14ac:dyDescent="0.35">
      <c r="A70" s="10"/>
      <c r="B70" s="10"/>
      <c r="C70" s="10"/>
      <c r="D70" s="10"/>
      <c r="E70" s="10"/>
      <c r="F70" s="10"/>
      <c r="G70" s="10"/>
      <c r="H70" s="10"/>
      <c r="I70" s="14" t="str">
        <f>IF(MAX('Sample Select backend'!$K$4:$K$205)&gt;=ROW(I70)-2,ROW(I70)-2,"")</f>
        <v/>
      </c>
      <c r="J70" s="15" t="str">
        <f>IFERROR(VLOOKUP(I70,'Sample Select backend'!$K$4:$L$205,2,FALSE),"")</f>
        <v/>
      </c>
      <c r="K70" s="10"/>
      <c r="L70" s="10"/>
      <c r="M70" s="10"/>
      <c r="N70" s="10"/>
      <c r="O70" s="10"/>
      <c r="P70" s="10"/>
      <c r="Q70" s="10"/>
      <c r="R70" s="10"/>
      <c r="S70" s="10"/>
      <c r="T70" s="10"/>
      <c r="U70" s="10"/>
      <c r="V70" s="10"/>
    </row>
    <row r="71" spans="1:22" x14ac:dyDescent="0.35">
      <c r="A71" s="10"/>
      <c r="B71" s="10"/>
      <c r="C71" s="10"/>
      <c r="D71" s="10"/>
      <c r="E71" s="10"/>
      <c r="F71" s="10"/>
      <c r="G71" s="10"/>
      <c r="H71" s="10"/>
      <c r="I71" s="14" t="str">
        <f>IF(MAX('Sample Select backend'!$K$4:$K$205)&gt;=ROW(I71)-2,ROW(I71)-2,"")</f>
        <v/>
      </c>
      <c r="J71" s="15" t="str">
        <f>IFERROR(VLOOKUP(I71,'Sample Select backend'!$K$4:$L$205,2,FALSE),"")</f>
        <v/>
      </c>
      <c r="K71" s="10"/>
      <c r="L71" s="10"/>
      <c r="M71" s="10"/>
      <c r="N71" s="10"/>
      <c r="O71" s="10"/>
      <c r="P71" s="10"/>
      <c r="Q71" s="10"/>
      <c r="R71" s="10"/>
      <c r="S71" s="10"/>
      <c r="T71" s="10"/>
      <c r="U71" s="10"/>
      <c r="V71" s="10"/>
    </row>
    <row r="72" spans="1:22" x14ac:dyDescent="0.35">
      <c r="A72" s="10"/>
      <c r="B72" s="10"/>
      <c r="C72" s="10"/>
      <c r="D72" s="10"/>
      <c r="E72" s="10"/>
      <c r="F72" s="10"/>
      <c r="G72" s="10"/>
      <c r="H72" s="10"/>
      <c r="I72" s="14" t="str">
        <f>IF(MAX('Sample Select backend'!$K$4:$K$205)&gt;=ROW(I72)-2,ROW(I72)-2,"")</f>
        <v/>
      </c>
      <c r="J72" s="15" t="str">
        <f>IFERROR(VLOOKUP(I72,'Sample Select backend'!$K$4:$L$205,2,FALSE),"")</f>
        <v/>
      </c>
      <c r="K72" s="10"/>
      <c r="L72" s="10"/>
      <c r="M72" s="10"/>
      <c r="N72" s="10"/>
      <c r="O72" s="10"/>
      <c r="P72" s="10"/>
      <c r="Q72" s="10"/>
      <c r="R72" s="10"/>
      <c r="S72" s="10"/>
      <c r="T72" s="10"/>
      <c r="U72" s="10"/>
      <c r="V72" s="10"/>
    </row>
    <row r="73" spans="1:22" x14ac:dyDescent="0.35">
      <c r="A73" s="10"/>
      <c r="B73" s="10"/>
      <c r="C73" s="10"/>
      <c r="D73" s="10"/>
      <c r="E73" s="10"/>
      <c r="F73" s="10"/>
      <c r="G73" s="10"/>
      <c r="H73" s="10"/>
      <c r="I73" s="14" t="str">
        <f>IF(MAX('Sample Select backend'!$K$4:$K$205)&gt;=ROW(I73)-2,ROW(I73)-2,"")</f>
        <v/>
      </c>
      <c r="J73" s="15" t="str">
        <f>IFERROR(VLOOKUP(I73,'Sample Select backend'!$K$4:$L$205,2,FALSE),"")</f>
        <v/>
      </c>
      <c r="K73" s="10"/>
      <c r="L73" s="10"/>
      <c r="M73" s="10"/>
      <c r="N73" s="10"/>
      <c r="O73" s="10"/>
      <c r="P73" s="10"/>
      <c r="Q73" s="10"/>
      <c r="R73" s="10"/>
      <c r="S73" s="10"/>
      <c r="T73" s="10"/>
      <c r="U73" s="10"/>
      <c r="V73" s="10"/>
    </row>
    <row r="74" spans="1:22" x14ac:dyDescent="0.35">
      <c r="A74" s="10"/>
      <c r="B74" s="10"/>
      <c r="C74" s="10"/>
      <c r="D74" s="10"/>
      <c r="E74" s="10"/>
      <c r="F74" s="10"/>
      <c r="G74" s="10"/>
      <c r="H74" s="10"/>
      <c r="I74" s="14" t="str">
        <f>IF(MAX('Sample Select backend'!$K$4:$K$205)&gt;=ROW(I74)-2,ROW(I74)-2,"")</f>
        <v/>
      </c>
      <c r="J74" s="15" t="str">
        <f>IFERROR(VLOOKUP(I74,'Sample Select backend'!$K$4:$L$205,2,FALSE),"")</f>
        <v/>
      </c>
      <c r="K74" s="10"/>
      <c r="L74" s="10"/>
      <c r="M74" s="10"/>
      <c r="N74" s="10"/>
      <c r="O74" s="10"/>
      <c r="P74" s="10"/>
      <c r="Q74" s="10"/>
      <c r="R74" s="10"/>
      <c r="S74" s="10"/>
      <c r="T74" s="10"/>
      <c r="U74" s="10"/>
      <c r="V74" s="10"/>
    </row>
    <row r="75" spans="1:22" x14ac:dyDescent="0.35">
      <c r="A75" s="10"/>
      <c r="B75" s="10"/>
      <c r="C75" s="10"/>
      <c r="D75" s="10"/>
      <c r="E75" s="10"/>
      <c r="F75" s="10"/>
      <c r="G75" s="10"/>
      <c r="H75" s="10"/>
      <c r="I75" s="14" t="str">
        <f>IF(MAX('Sample Select backend'!$K$4:$K$205)&gt;=ROW(I75)-2,ROW(I75)-2,"")</f>
        <v/>
      </c>
      <c r="J75" s="15" t="str">
        <f>IFERROR(VLOOKUP(I75,'Sample Select backend'!$K$4:$L$205,2,FALSE),"")</f>
        <v/>
      </c>
      <c r="K75" s="10"/>
      <c r="L75" s="10"/>
      <c r="M75" s="10"/>
      <c r="N75" s="10"/>
      <c r="O75" s="10"/>
      <c r="P75" s="10"/>
      <c r="Q75" s="10"/>
      <c r="R75" s="10"/>
      <c r="S75" s="10"/>
      <c r="T75" s="10"/>
      <c r="U75" s="10"/>
      <c r="V75" s="10"/>
    </row>
    <row r="76" spans="1:22" x14ac:dyDescent="0.35">
      <c r="A76" s="10"/>
      <c r="B76" s="10"/>
      <c r="C76" s="10"/>
      <c r="D76" s="10"/>
      <c r="E76" s="10"/>
      <c r="F76" s="10"/>
      <c r="G76" s="10"/>
      <c r="H76" s="10"/>
      <c r="I76" s="14" t="str">
        <f>IF(MAX('Sample Select backend'!$K$4:$K$205)&gt;=ROW(I76)-2,ROW(I76)-2,"")</f>
        <v/>
      </c>
      <c r="J76" s="15" t="str">
        <f>IFERROR(VLOOKUP(I76,'Sample Select backend'!$K$4:$L$205,2,FALSE),"")</f>
        <v/>
      </c>
      <c r="K76" s="10"/>
      <c r="L76" s="10"/>
      <c r="M76" s="10"/>
      <c r="N76" s="10"/>
      <c r="O76" s="10"/>
      <c r="P76" s="10"/>
      <c r="Q76" s="10"/>
      <c r="R76" s="10"/>
      <c r="S76" s="10"/>
      <c r="T76" s="10"/>
      <c r="U76" s="10"/>
      <c r="V76" s="10"/>
    </row>
    <row r="77" spans="1:22" x14ac:dyDescent="0.35">
      <c r="A77" s="10"/>
      <c r="B77" s="10"/>
      <c r="C77" s="10"/>
      <c r="D77" s="10"/>
      <c r="E77" s="10"/>
      <c r="F77" s="10"/>
      <c r="G77" s="10"/>
      <c r="H77" s="10"/>
      <c r="I77" s="14" t="str">
        <f>IF(MAX('Sample Select backend'!$K$4:$K$205)&gt;=ROW(I77)-2,ROW(I77)-2,"")</f>
        <v/>
      </c>
      <c r="J77" s="15" t="str">
        <f>IFERROR(VLOOKUP(I77,'Sample Select backend'!$K$4:$L$205,2,FALSE),"")</f>
        <v/>
      </c>
      <c r="K77" s="10"/>
      <c r="L77" s="10"/>
      <c r="M77" s="10"/>
      <c r="N77" s="10"/>
      <c r="O77" s="10"/>
      <c r="P77" s="10"/>
      <c r="Q77" s="10"/>
      <c r="R77" s="10"/>
      <c r="S77" s="10"/>
      <c r="T77" s="10"/>
      <c r="U77" s="10"/>
      <c r="V77" s="10"/>
    </row>
    <row r="78" spans="1:22" x14ac:dyDescent="0.35">
      <c r="A78" s="10"/>
      <c r="B78" s="10"/>
      <c r="C78" s="10"/>
      <c r="D78" s="10"/>
      <c r="E78" s="10"/>
      <c r="F78" s="10"/>
      <c r="G78" s="10"/>
      <c r="H78" s="10"/>
      <c r="I78" s="14" t="str">
        <f>IF(MAX('Sample Select backend'!$K$4:$K$205)&gt;=ROW(I78)-2,ROW(I78)-2,"")</f>
        <v/>
      </c>
      <c r="J78" s="15" t="str">
        <f>IFERROR(VLOOKUP(I78,'Sample Select backend'!$K$4:$L$205,2,FALSE),"")</f>
        <v/>
      </c>
      <c r="K78" s="10"/>
      <c r="L78" s="10"/>
      <c r="M78" s="10"/>
      <c r="N78" s="10"/>
      <c r="O78" s="10"/>
      <c r="P78" s="10"/>
      <c r="Q78" s="10"/>
      <c r="R78" s="10"/>
      <c r="S78" s="10"/>
      <c r="T78" s="10"/>
      <c r="U78" s="10"/>
      <c r="V78" s="10"/>
    </row>
    <row r="79" spans="1:22" x14ac:dyDescent="0.35">
      <c r="A79" s="10"/>
      <c r="B79" s="10"/>
      <c r="C79" s="10"/>
      <c r="D79" s="10"/>
      <c r="E79" s="10"/>
      <c r="F79" s="10"/>
      <c r="G79" s="10"/>
      <c r="H79" s="10"/>
      <c r="I79" s="14" t="str">
        <f>IF(MAX('Sample Select backend'!$K$4:$K$205)&gt;=ROW(I79)-2,ROW(I79)-2,"")</f>
        <v/>
      </c>
      <c r="J79" s="15" t="str">
        <f>IFERROR(VLOOKUP(I79,'Sample Select backend'!$K$4:$L$205,2,FALSE),"")</f>
        <v/>
      </c>
      <c r="K79" s="10"/>
      <c r="L79" s="10"/>
      <c r="M79" s="10"/>
      <c r="N79" s="10"/>
      <c r="O79" s="10"/>
      <c r="P79" s="10"/>
      <c r="Q79" s="10"/>
      <c r="R79" s="10"/>
      <c r="S79" s="10"/>
      <c r="T79" s="10"/>
      <c r="U79" s="10"/>
      <c r="V79" s="10"/>
    </row>
    <row r="80" spans="1:22" x14ac:dyDescent="0.35">
      <c r="A80" s="10"/>
      <c r="B80" s="10"/>
      <c r="C80" s="10"/>
      <c r="D80" s="10"/>
      <c r="E80" s="10"/>
      <c r="F80" s="10"/>
      <c r="G80" s="10"/>
      <c r="H80" s="10"/>
      <c r="I80" s="14" t="str">
        <f>IF(MAX('Sample Select backend'!$K$4:$K$205)&gt;=ROW(I80)-2,ROW(I80)-2,"")</f>
        <v/>
      </c>
      <c r="J80" s="15" t="str">
        <f>IFERROR(VLOOKUP(I80,'Sample Select backend'!$K$4:$L$205,2,FALSE),"")</f>
        <v/>
      </c>
      <c r="K80" s="10"/>
      <c r="L80" s="10"/>
      <c r="M80" s="10"/>
      <c r="N80" s="10"/>
      <c r="O80" s="10"/>
      <c r="P80" s="10"/>
      <c r="Q80" s="10"/>
      <c r="R80" s="10"/>
      <c r="S80" s="10"/>
      <c r="T80" s="10"/>
      <c r="U80" s="10"/>
      <c r="V80" s="10"/>
    </row>
    <row r="81" spans="1:22" x14ac:dyDescent="0.35">
      <c r="A81" s="10"/>
      <c r="B81" s="10"/>
      <c r="C81" s="10"/>
      <c r="D81" s="10"/>
      <c r="E81" s="10"/>
      <c r="F81" s="10"/>
      <c r="G81" s="10"/>
      <c r="H81" s="10"/>
      <c r="I81" s="14" t="str">
        <f>IF(MAX('Sample Select backend'!$K$4:$K$205)&gt;=ROW(I81)-2,ROW(I81)-2,"")</f>
        <v/>
      </c>
      <c r="J81" s="15" t="str">
        <f>IFERROR(VLOOKUP(I81,'Sample Select backend'!$K$4:$L$205,2,FALSE),"")</f>
        <v/>
      </c>
      <c r="K81" s="10"/>
      <c r="L81" s="10"/>
      <c r="M81" s="10"/>
      <c r="N81" s="10"/>
      <c r="O81" s="10"/>
      <c r="P81" s="10"/>
      <c r="Q81" s="10"/>
      <c r="R81" s="10"/>
      <c r="S81" s="10"/>
      <c r="T81" s="10"/>
      <c r="U81" s="10"/>
      <c r="V81" s="10"/>
    </row>
    <row r="82" spans="1:22" x14ac:dyDescent="0.35">
      <c r="A82" s="10"/>
      <c r="B82" s="10"/>
      <c r="C82" s="10"/>
      <c r="D82" s="10"/>
      <c r="E82" s="10"/>
      <c r="F82" s="10"/>
      <c r="G82" s="10"/>
      <c r="H82" s="10"/>
      <c r="I82" s="14" t="str">
        <f>IF(MAX('Sample Select backend'!$K$4:$K$205)&gt;=ROW(I82)-2,ROW(I82)-2,"")</f>
        <v/>
      </c>
      <c r="J82" s="15" t="str">
        <f>IFERROR(VLOOKUP(I82,'Sample Select backend'!$K$4:$L$205,2,FALSE),"")</f>
        <v/>
      </c>
      <c r="K82" s="10"/>
      <c r="L82" s="10"/>
      <c r="M82" s="10"/>
      <c r="N82" s="10"/>
      <c r="O82" s="10"/>
      <c r="P82" s="10"/>
      <c r="Q82" s="10"/>
      <c r="R82" s="10"/>
      <c r="S82" s="10"/>
      <c r="T82" s="10"/>
      <c r="U82" s="10"/>
      <c r="V82" s="10"/>
    </row>
    <row r="83" spans="1:22" x14ac:dyDescent="0.35">
      <c r="A83" s="10"/>
      <c r="B83" s="10"/>
      <c r="C83" s="10"/>
      <c r="D83" s="10"/>
      <c r="E83" s="10"/>
      <c r="F83" s="10"/>
      <c r="G83" s="10"/>
      <c r="H83" s="10"/>
      <c r="I83" s="14" t="str">
        <f>IF(MAX('Sample Select backend'!$K$4:$K$205)&gt;=ROW(I83)-2,ROW(I83)-2,"")</f>
        <v/>
      </c>
      <c r="J83" s="15" t="str">
        <f>IFERROR(VLOOKUP(I83,'Sample Select backend'!$K$4:$L$205,2,FALSE),"")</f>
        <v/>
      </c>
      <c r="K83" s="10"/>
      <c r="L83" s="10"/>
      <c r="M83" s="10"/>
      <c r="N83" s="10"/>
      <c r="O83" s="10"/>
      <c r="P83" s="10"/>
      <c r="Q83" s="10"/>
      <c r="R83" s="10"/>
      <c r="S83" s="10"/>
      <c r="T83" s="10"/>
      <c r="U83" s="10"/>
      <c r="V83" s="10"/>
    </row>
    <row r="84" spans="1:22" x14ac:dyDescent="0.35">
      <c r="A84" s="10"/>
      <c r="B84" s="10"/>
      <c r="C84" s="10"/>
      <c r="D84" s="10"/>
      <c r="E84" s="10"/>
      <c r="F84" s="10"/>
      <c r="G84" s="10"/>
      <c r="H84" s="10"/>
      <c r="I84" s="14" t="str">
        <f>IF(MAX('Sample Select backend'!$K$4:$K$205)&gt;=ROW(I84)-2,ROW(I84)-2,"")</f>
        <v/>
      </c>
      <c r="J84" s="15" t="str">
        <f>IFERROR(VLOOKUP(I84,'Sample Select backend'!$K$4:$L$205,2,FALSE),"")</f>
        <v/>
      </c>
      <c r="K84" s="10"/>
      <c r="L84" s="10"/>
      <c r="M84" s="10"/>
      <c r="N84" s="10"/>
      <c r="O84" s="10"/>
      <c r="P84" s="10"/>
      <c r="Q84" s="10"/>
      <c r="R84" s="10"/>
      <c r="S84" s="10"/>
      <c r="T84" s="10"/>
      <c r="U84" s="10"/>
      <c r="V84" s="10"/>
    </row>
    <row r="85" spans="1:22" x14ac:dyDescent="0.35">
      <c r="A85" s="10"/>
      <c r="B85" s="10"/>
      <c r="C85" s="10"/>
      <c r="D85" s="10"/>
      <c r="E85" s="10"/>
      <c r="F85" s="10"/>
      <c r="G85" s="10"/>
      <c r="H85" s="10"/>
      <c r="I85" s="14" t="str">
        <f>IF(MAX('Sample Select backend'!$K$4:$K$205)&gt;=ROW(I85)-2,ROW(I85)-2,"")</f>
        <v/>
      </c>
      <c r="J85" s="15" t="str">
        <f>IFERROR(VLOOKUP(I85,'Sample Select backend'!$K$4:$L$205,2,FALSE),"")</f>
        <v/>
      </c>
      <c r="K85" s="10"/>
      <c r="L85" s="10"/>
      <c r="M85" s="10"/>
      <c r="N85" s="10"/>
      <c r="O85" s="10"/>
      <c r="P85" s="10"/>
      <c r="Q85" s="10"/>
      <c r="R85" s="10"/>
      <c r="S85" s="10"/>
      <c r="T85" s="10"/>
      <c r="U85" s="10"/>
      <c r="V85" s="10"/>
    </row>
    <row r="86" spans="1:22" x14ac:dyDescent="0.35">
      <c r="A86" s="10"/>
      <c r="B86" s="10"/>
      <c r="C86" s="10"/>
      <c r="D86" s="10"/>
      <c r="E86" s="10"/>
      <c r="F86" s="10"/>
      <c r="G86" s="10"/>
      <c r="H86" s="10"/>
      <c r="I86" s="14" t="str">
        <f>IF(MAX('Sample Select backend'!$K$4:$K$205)&gt;=ROW(I86)-2,ROW(I86)-2,"")</f>
        <v/>
      </c>
      <c r="J86" s="15" t="str">
        <f>IFERROR(VLOOKUP(I86,'Sample Select backend'!$K$4:$L$205,2,FALSE),"")</f>
        <v/>
      </c>
      <c r="K86" s="10"/>
      <c r="L86" s="10"/>
      <c r="M86" s="10"/>
      <c r="N86" s="10"/>
      <c r="O86" s="10"/>
      <c r="P86" s="10"/>
      <c r="Q86" s="10"/>
      <c r="R86" s="10"/>
      <c r="S86" s="10"/>
      <c r="T86" s="10"/>
      <c r="U86" s="10"/>
      <c r="V86" s="10"/>
    </row>
    <row r="87" spans="1:22" x14ac:dyDescent="0.35">
      <c r="A87" s="10"/>
      <c r="B87" s="10"/>
      <c r="C87" s="10"/>
      <c r="D87" s="10"/>
      <c r="E87" s="10"/>
      <c r="F87" s="10"/>
      <c r="G87" s="10"/>
      <c r="H87" s="10"/>
      <c r="I87" s="14" t="str">
        <f>IF(MAX('Sample Select backend'!$K$4:$K$205)&gt;=ROW(I87)-2,ROW(I87)-2,"")</f>
        <v/>
      </c>
      <c r="J87" s="15" t="str">
        <f>IFERROR(VLOOKUP(I87,'Sample Select backend'!$K$4:$L$205,2,FALSE),"")</f>
        <v/>
      </c>
      <c r="K87" s="10"/>
      <c r="L87" s="10"/>
      <c r="M87" s="10"/>
      <c r="N87" s="10"/>
      <c r="O87" s="10"/>
      <c r="P87" s="10"/>
      <c r="Q87" s="10"/>
      <c r="R87" s="10"/>
      <c r="S87" s="10"/>
      <c r="T87" s="10"/>
      <c r="U87" s="10"/>
      <c r="V87" s="10"/>
    </row>
    <row r="88" spans="1:22" x14ac:dyDescent="0.35">
      <c r="A88" s="10"/>
      <c r="B88" s="10"/>
      <c r="C88" s="10"/>
      <c r="D88" s="10"/>
      <c r="E88" s="10"/>
      <c r="F88" s="10"/>
      <c r="G88" s="10"/>
      <c r="H88" s="10"/>
      <c r="I88" s="14" t="str">
        <f>IF(MAX('Sample Select backend'!$K$4:$K$205)&gt;=ROW(I88)-2,ROW(I88)-2,"")</f>
        <v/>
      </c>
      <c r="J88" s="15" t="str">
        <f>IFERROR(VLOOKUP(I88,'Sample Select backend'!$K$4:$L$205,2,FALSE),"")</f>
        <v/>
      </c>
      <c r="K88" s="10"/>
      <c r="L88" s="10"/>
      <c r="M88" s="10"/>
      <c r="N88" s="10"/>
      <c r="O88" s="10"/>
      <c r="P88" s="10"/>
      <c r="Q88" s="10"/>
      <c r="R88" s="10"/>
      <c r="S88" s="10"/>
      <c r="T88" s="10"/>
      <c r="U88" s="10"/>
      <c r="V88" s="10"/>
    </row>
    <row r="89" spans="1:22" x14ac:dyDescent="0.35">
      <c r="A89" s="10"/>
      <c r="B89" s="10"/>
      <c r="C89" s="10"/>
      <c r="D89" s="10"/>
      <c r="E89" s="10"/>
      <c r="F89" s="10"/>
      <c r="G89" s="10"/>
      <c r="H89" s="10"/>
      <c r="I89" s="14" t="str">
        <f>IF(MAX('Sample Select backend'!$K$4:$K$205)&gt;=ROW(I89)-2,ROW(I89)-2,"")</f>
        <v/>
      </c>
      <c r="J89" s="15" t="str">
        <f>IFERROR(VLOOKUP(I89,'Sample Select backend'!$K$4:$L$205,2,FALSE),"")</f>
        <v/>
      </c>
      <c r="K89" s="10"/>
      <c r="L89" s="10"/>
      <c r="M89" s="10"/>
      <c r="N89" s="10"/>
      <c r="O89" s="10"/>
      <c r="P89" s="10"/>
      <c r="Q89" s="10"/>
      <c r="R89" s="10"/>
      <c r="S89" s="10"/>
      <c r="T89" s="10"/>
      <c r="U89" s="10"/>
      <c r="V89" s="10"/>
    </row>
    <row r="90" spans="1:22" x14ac:dyDescent="0.35">
      <c r="A90" s="10"/>
      <c r="B90" s="10"/>
      <c r="C90" s="10"/>
      <c r="D90" s="10"/>
      <c r="E90" s="10"/>
      <c r="F90" s="10"/>
      <c r="G90" s="10"/>
      <c r="H90" s="10"/>
      <c r="I90" s="14" t="str">
        <f>IF(MAX('Sample Select backend'!$K$4:$K$205)&gt;=ROW(I90)-2,ROW(I90)-2,"")</f>
        <v/>
      </c>
      <c r="J90" s="15" t="str">
        <f>IFERROR(VLOOKUP(I90,'Sample Select backend'!$K$4:$L$205,2,FALSE),"")</f>
        <v/>
      </c>
      <c r="K90" s="10"/>
      <c r="L90" s="10"/>
      <c r="M90" s="10"/>
      <c r="N90" s="10"/>
      <c r="O90" s="10"/>
      <c r="P90" s="10"/>
      <c r="Q90" s="10"/>
      <c r="R90" s="10"/>
      <c r="S90" s="10"/>
      <c r="T90" s="10"/>
      <c r="U90" s="10"/>
      <c r="V90" s="10"/>
    </row>
    <row r="91" spans="1:22" x14ac:dyDescent="0.35">
      <c r="A91" s="10"/>
      <c r="B91" s="10"/>
      <c r="C91" s="10"/>
      <c r="D91" s="10"/>
      <c r="E91" s="10"/>
      <c r="F91" s="10"/>
      <c r="G91" s="10"/>
      <c r="H91" s="10"/>
      <c r="I91" s="14" t="str">
        <f>IF(MAX('Sample Select backend'!$K$4:$K$205)&gt;=ROW(I91)-2,ROW(I91)-2,"")</f>
        <v/>
      </c>
      <c r="J91" s="15" t="str">
        <f>IFERROR(VLOOKUP(I91,'Sample Select backend'!$K$4:$L$205,2,FALSE),"")</f>
        <v/>
      </c>
      <c r="K91" s="10"/>
      <c r="L91" s="10"/>
      <c r="M91" s="10"/>
      <c r="N91" s="10"/>
      <c r="O91" s="10"/>
      <c r="P91" s="10"/>
      <c r="Q91" s="10"/>
      <c r="R91" s="10"/>
      <c r="S91" s="10"/>
      <c r="T91" s="10"/>
      <c r="U91" s="10"/>
      <c r="V91" s="10"/>
    </row>
    <row r="92" spans="1:22" x14ac:dyDescent="0.35">
      <c r="A92" s="10"/>
      <c r="B92" s="10"/>
      <c r="C92" s="10"/>
      <c r="D92" s="10"/>
      <c r="E92" s="10"/>
      <c r="F92" s="10"/>
      <c r="G92" s="10"/>
      <c r="H92" s="10"/>
      <c r="I92" s="14" t="str">
        <f>IF(MAX('Sample Select backend'!$K$4:$K$205)&gt;=ROW(I92)-2,ROW(I92)-2,"")</f>
        <v/>
      </c>
      <c r="J92" s="15" t="str">
        <f>IFERROR(VLOOKUP(I92,'Sample Select backend'!$K$4:$L$205,2,FALSE),"")</f>
        <v/>
      </c>
      <c r="K92" s="10"/>
      <c r="L92" s="10"/>
      <c r="M92" s="10"/>
      <c r="N92" s="10"/>
      <c r="O92" s="10"/>
      <c r="P92" s="10"/>
      <c r="Q92" s="10"/>
      <c r="R92" s="10"/>
      <c r="S92" s="10"/>
      <c r="T92" s="10"/>
      <c r="U92" s="10"/>
      <c r="V92" s="10"/>
    </row>
    <row r="93" spans="1:22" x14ac:dyDescent="0.35">
      <c r="A93" s="10"/>
      <c r="B93" s="10"/>
      <c r="C93" s="10"/>
      <c r="D93" s="10"/>
      <c r="E93" s="10"/>
      <c r="F93" s="10"/>
      <c r="G93" s="10"/>
      <c r="H93" s="10"/>
      <c r="I93" s="14" t="str">
        <f>IF(MAX('Sample Select backend'!$K$4:$K$205)&gt;=ROW(I93)-2,ROW(I93)-2,"")</f>
        <v/>
      </c>
      <c r="J93" s="15" t="str">
        <f>IFERROR(VLOOKUP(I93,'Sample Select backend'!$K$4:$L$205,2,FALSE),"")</f>
        <v/>
      </c>
      <c r="K93" s="10"/>
      <c r="L93" s="10"/>
      <c r="M93" s="10"/>
      <c r="N93" s="10"/>
      <c r="O93" s="10"/>
      <c r="P93" s="10"/>
      <c r="Q93" s="10"/>
      <c r="R93" s="10"/>
      <c r="S93" s="10"/>
      <c r="T93" s="10"/>
      <c r="U93" s="10"/>
      <c r="V93" s="10"/>
    </row>
    <row r="94" spans="1:22" x14ac:dyDescent="0.35">
      <c r="A94" s="10"/>
      <c r="B94" s="10"/>
      <c r="C94" s="10"/>
      <c r="D94" s="10"/>
      <c r="E94" s="10"/>
      <c r="F94" s="10"/>
      <c r="G94" s="10"/>
      <c r="H94" s="10"/>
      <c r="I94" s="14" t="str">
        <f>IF(MAX('Sample Select backend'!$K$4:$K$205)&gt;=ROW(I94)-2,ROW(I94)-2,"")</f>
        <v/>
      </c>
      <c r="J94" s="15" t="str">
        <f>IFERROR(VLOOKUP(I94,'Sample Select backend'!$K$4:$L$205,2,FALSE),"")</f>
        <v/>
      </c>
      <c r="K94" s="10"/>
      <c r="L94" s="10"/>
      <c r="M94" s="10"/>
      <c r="N94" s="10"/>
      <c r="O94" s="10"/>
      <c r="P94" s="10"/>
      <c r="Q94" s="10"/>
      <c r="R94" s="10"/>
      <c r="S94" s="10"/>
      <c r="T94" s="10"/>
      <c r="U94" s="10"/>
      <c r="V94" s="10"/>
    </row>
    <row r="95" spans="1:22" x14ac:dyDescent="0.35">
      <c r="A95" s="10"/>
      <c r="B95" s="10"/>
      <c r="C95" s="10"/>
      <c r="D95" s="10"/>
      <c r="E95" s="10"/>
      <c r="F95" s="10"/>
      <c r="G95" s="10"/>
      <c r="H95" s="10"/>
      <c r="I95" s="14" t="str">
        <f>IF(MAX('Sample Select backend'!$K$4:$K$205)&gt;=ROW(I95)-2,ROW(I95)-2,"")</f>
        <v/>
      </c>
      <c r="J95" s="15" t="str">
        <f>IFERROR(VLOOKUP(I95,'Sample Select backend'!$K$4:$L$205,2,FALSE),"")</f>
        <v/>
      </c>
      <c r="K95" s="10"/>
      <c r="L95" s="10"/>
      <c r="M95" s="10"/>
      <c r="N95" s="10"/>
      <c r="O95" s="10"/>
      <c r="P95" s="10"/>
      <c r="Q95" s="10"/>
      <c r="R95" s="10"/>
      <c r="S95" s="10"/>
      <c r="T95" s="10"/>
      <c r="U95" s="10"/>
      <c r="V95" s="10"/>
    </row>
    <row r="96" spans="1:22" x14ac:dyDescent="0.35">
      <c r="A96" s="10"/>
      <c r="B96" s="10"/>
      <c r="C96" s="10"/>
      <c r="D96" s="10"/>
      <c r="E96" s="10"/>
      <c r="F96" s="10"/>
      <c r="G96" s="10"/>
      <c r="H96" s="10"/>
      <c r="I96" s="14" t="str">
        <f>IF(MAX('Sample Select backend'!$K$4:$K$205)&gt;=ROW(I96)-2,ROW(I96)-2,"")</f>
        <v/>
      </c>
      <c r="J96" s="15" t="str">
        <f>IFERROR(VLOOKUP(I96,'Sample Select backend'!$K$4:$L$205,2,FALSE),"")</f>
        <v/>
      </c>
      <c r="K96" s="10"/>
      <c r="L96" s="10"/>
      <c r="M96" s="10"/>
      <c r="N96" s="10"/>
      <c r="O96" s="10"/>
      <c r="P96" s="10"/>
      <c r="Q96" s="10"/>
      <c r="R96" s="10"/>
      <c r="S96" s="10"/>
      <c r="T96" s="10"/>
      <c r="U96" s="10"/>
      <c r="V96" s="10"/>
    </row>
    <row r="97" spans="1:22" x14ac:dyDescent="0.35">
      <c r="A97" s="10"/>
      <c r="B97" s="10"/>
      <c r="C97" s="10"/>
      <c r="D97" s="10"/>
      <c r="E97" s="10"/>
      <c r="F97" s="10"/>
      <c r="G97" s="10"/>
      <c r="H97" s="10"/>
      <c r="I97" s="14" t="str">
        <f>IF(MAX('Sample Select backend'!$K$4:$K$205)&gt;=ROW(I97)-2,ROW(I97)-2,"")</f>
        <v/>
      </c>
      <c r="J97" s="15" t="str">
        <f>IFERROR(VLOOKUP(I97,'Sample Select backend'!$K$4:$L$205,2,FALSE),"")</f>
        <v/>
      </c>
      <c r="K97" s="10"/>
      <c r="L97" s="10"/>
      <c r="M97" s="10"/>
      <c r="N97" s="10"/>
      <c r="O97" s="10"/>
      <c r="P97" s="10"/>
      <c r="Q97" s="10"/>
      <c r="R97" s="10"/>
      <c r="S97" s="10"/>
      <c r="T97" s="10"/>
      <c r="U97" s="10"/>
      <c r="V97" s="10"/>
    </row>
    <row r="98" spans="1:22" x14ac:dyDescent="0.35">
      <c r="A98" s="10"/>
      <c r="B98" s="10"/>
      <c r="C98" s="10"/>
      <c r="D98" s="10"/>
      <c r="E98" s="10"/>
      <c r="F98" s="10"/>
      <c r="G98" s="10"/>
      <c r="H98" s="10"/>
      <c r="I98" s="14" t="str">
        <f>IF(MAX('Sample Select backend'!$K$4:$K$205)&gt;=ROW(I98)-2,ROW(I98)-2,"")</f>
        <v/>
      </c>
      <c r="J98" s="15" t="str">
        <f>IFERROR(VLOOKUP(I98,'Sample Select backend'!$K$4:$L$205,2,FALSE),"")</f>
        <v/>
      </c>
      <c r="K98" s="10"/>
      <c r="L98" s="10"/>
      <c r="M98" s="10"/>
      <c r="N98" s="10"/>
      <c r="O98" s="10"/>
      <c r="P98" s="10"/>
      <c r="Q98" s="10"/>
      <c r="R98" s="10"/>
      <c r="S98" s="10"/>
      <c r="T98" s="10"/>
      <c r="U98" s="10"/>
      <c r="V98" s="10"/>
    </row>
    <row r="99" spans="1:22" x14ac:dyDescent="0.35">
      <c r="A99" s="10"/>
      <c r="B99" s="10"/>
      <c r="C99" s="10"/>
      <c r="D99" s="10"/>
      <c r="E99" s="10"/>
      <c r="F99" s="10"/>
      <c r="G99" s="10"/>
      <c r="H99" s="10"/>
      <c r="I99" s="14" t="str">
        <f>IF(MAX('Sample Select backend'!$K$4:$K$205)&gt;=ROW(I99)-2,ROW(I99)-2,"")</f>
        <v/>
      </c>
      <c r="J99" s="15" t="str">
        <f>IFERROR(VLOOKUP(I99,'Sample Select backend'!$K$4:$L$205,2,FALSE),"")</f>
        <v/>
      </c>
      <c r="K99" s="10"/>
      <c r="L99" s="10"/>
      <c r="M99" s="10"/>
      <c r="N99" s="10"/>
      <c r="O99" s="10"/>
      <c r="P99" s="10"/>
      <c r="Q99" s="10"/>
      <c r="R99" s="10"/>
      <c r="S99" s="10"/>
      <c r="T99" s="10"/>
      <c r="U99" s="10"/>
      <c r="V99" s="10"/>
    </row>
    <row r="100" spans="1:22" x14ac:dyDescent="0.35">
      <c r="A100" s="10"/>
      <c r="B100" s="10"/>
      <c r="C100" s="10"/>
      <c r="D100" s="10"/>
      <c r="E100" s="10"/>
      <c r="F100" s="10"/>
      <c r="G100" s="10"/>
      <c r="H100" s="10"/>
      <c r="I100" s="14" t="str">
        <f>IF(MAX('Sample Select backend'!$K$4:$K$205)&gt;=ROW(I100)-2,ROW(I100)-2,"")</f>
        <v/>
      </c>
      <c r="J100" s="15" t="str">
        <f>IFERROR(VLOOKUP(I100,'Sample Select backend'!$K$4:$L$205,2,FALSE),"")</f>
        <v/>
      </c>
      <c r="K100" s="10"/>
      <c r="L100" s="10"/>
      <c r="M100" s="10"/>
      <c r="N100" s="10"/>
      <c r="O100" s="10"/>
      <c r="P100" s="10"/>
      <c r="Q100" s="10"/>
      <c r="R100" s="10"/>
      <c r="S100" s="10"/>
      <c r="T100" s="10"/>
      <c r="U100" s="10"/>
      <c r="V100" s="10"/>
    </row>
    <row r="101" spans="1:22" x14ac:dyDescent="0.35">
      <c r="A101" s="10"/>
      <c r="B101" s="10"/>
      <c r="C101" s="10"/>
      <c r="D101" s="10"/>
      <c r="E101" s="10"/>
      <c r="F101" s="10"/>
      <c r="G101" s="10"/>
      <c r="H101" s="10"/>
      <c r="I101" s="14" t="str">
        <f>IF(MAX('Sample Select backend'!$K$4:$K$205)&gt;=ROW(I101)-2,ROW(I101)-2,"")</f>
        <v/>
      </c>
      <c r="J101" s="15" t="str">
        <f>IFERROR(VLOOKUP(I101,'Sample Select backend'!$K$4:$L$205,2,FALSE),"")</f>
        <v/>
      </c>
      <c r="K101" s="10"/>
      <c r="L101" s="10"/>
      <c r="M101" s="10"/>
      <c r="N101" s="10"/>
      <c r="O101" s="10"/>
      <c r="P101" s="10"/>
      <c r="Q101" s="10"/>
      <c r="R101" s="10"/>
      <c r="S101" s="10"/>
      <c r="T101" s="10"/>
      <c r="U101" s="10"/>
      <c r="V101" s="10"/>
    </row>
    <row r="102" spans="1:22" x14ac:dyDescent="0.35">
      <c r="A102" s="10"/>
      <c r="B102" s="10"/>
      <c r="C102" s="10"/>
      <c r="D102" s="10"/>
      <c r="E102" s="10"/>
      <c r="F102" s="10"/>
      <c r="G102" s="10"/>
      <c r="H102" s="10"/>
      <c r="I102" s="14" t="str">
        <f>IF(MAX('Sample Select backend'!$K$4:$K$205)&gt;=ROW(I102)-2,ROW(I102)-2,"")</f>
        <v/>
      </c>
      <c r="J102" s="15" t="str">
        <f>IFERROR(VLOOKUP(I102,'Sample Select backend'!$K$4:$L$205,2,FALSE),"")</f>
        <v/>
      </c>
      <c r="K102" s="10"/>
      <c r="L102" s="10"/>
      <c r="M102" s="10"/>
      <c r="N102" s="10"/>
      <c r="O102" s="10"/>
      <c r="P102" s="10"/>
      <c r="Q102" s="10"/>
      <c r="R102" s="10"/>
      <c r="S102" s="10"/>
      <c r="T102" s="10"/>
      <c r="U102" s="10"/>
      <c r="V102" s="10"/>
    </row>
    <row r="103" spans="1:22" x14ac:dyDescent="0.35">
      <c r="A103" s="10"/>
      <c r="B103" s="10"/>
      <c r="C103" s="10"/>
      <c r="D103" s="10"/>
      <c r="E103" s="10"/>
      <c r="F103" s="10"/>
      <c r="G103" s="10"/>
      <c r="H103" s="10"/>
      <c r="I103" s="14" t="str">
        <f>IF(MAX('Sample Select backend'!$K$4:$K$205)&gt;=ROW(I103)-2,ROW(I103)-2,"")</f>
        <v/>
      </c>
      <c r="J103" s="15" t="str">
        <f>IFERROR(VLOOKUP(I103,'Sample Select backend'!$K$4:$L$205,2,FALSE),"")</f>
        <v/>
      </c>
      <c r="K103" s="10"/>
      <c r="L103" s="10"/>
      <c r="M103" s="10"/>
      <c r="N103" s="10"/>
      <c r="O103" s="10"/>
      <c r="P103" s="10"/>
      <c r="Q103" s="10"/>
      <c r="R103" s="10"/>
      <c r="S103" s="10"/>
      <c r="T103" s="10"/>
      <c r="U103" s="10"/>
      <c r="V103" s="10"/>
    </row>
    <row r="104" spans="1:22" x14ac:dyDescent="0.35">
      <c r="A104" s="10"/>
      <c r="B104" s="10"/>
      <c r="C104" s="10"/>
      <c r="D104" s="10"/>
      <c r="E104" s="10"/>
      <c r="F104" s="10"/>
      <c r="G104" s="10"/>
      <c r="H104" s="10"/>
      <c r="I104" s="14" t="str">
        <f>IF(MAX('Sample Select backend'!$K$4:$K$205)&gt;=ROW(I104)-2,ROW(I104)-2,"")</f>
        <v/>
      </c>
      <c r="J104" s="15" t="str">
        <f>IFERROR(VLOOKUP(I104,'Sample Select backend'!$K$4:$L$205,2,FALSE),"")</f>
        <v/>
      </c>
      <c r="K104" s="10"/>
      <c r="L104" s="10"/>
      <c r="M104" s="10"/>
      <c r="N104" s="10"/>
      <c r="O104" s="10"/>
      <c r="P104" s="10"/>
      <c r="Q104" s="10"/>
      <c r="R104" s="10"/>
      <c r="S104" s="10"/>
      <c r="T104" s="10"/>
      <c r="U104" s="10"/>
      <c r="V104" s="10"/>
    </row>
    <row r="105" spans="1:22" x14ac:dyDescent="0.35">
      <c r="A105" s="10"/>
      <c r="B105" s="10"/>
      <c r="C105" s="10"/>
      <c r="D105" s="10"/>
      <c r="E105" s="10"/>
      <c r="F105" s="10"/>
      <c r="G105" s="10"/>
      <c r="H105" s="10"/>
      <c r="I105" s="14" t="str">
        <f>IF(MAX('Sample Select backend'!$K$4:$K$205)&gt;=ROW(I105)-2,ROW(I105)-2,"")</f>
        <v/>
      </c>
      <c r="J105" s="15" t="str">
        <f>IFERROR(VLOOKUP(I105,'Sample Select backend'!$K$4:$L$205,2,FALSE),"")</f>
        <v/>
      </c>
      <c r="K105" s="10"/>
      <c r="L105" s="10"/>
      <c r="M105" s="10"/>
      <c r="N105" s="10"/>
      <c r="O105" s="10"/>
      <c r="P105" s="10"/>
      <c r="Q105" s="10"/>
      <c r="R105" s="10"/>
      <c r="S105" s="10"/>
      <c r="T105" s="10"/>
      <c r="U105" s="10"/>
      <c r="V105" s="10"/>
    </row>
    <row r="106" spans="1:22" x14ac:dyDescent="0.35">
      <c r="A106" s="10"/>
      <c r="B106" s="10"/>
      <c r="C106" s="10"/>
      <c r="D106" s="10"/>
      <c r="E106" s="10"/>
      <c r="F106" s="10"/>
      <c r="G106" s="10"/>
      <c r="H106" s="10"/>
      <c r="I106" s="14" t="str">
        <f>IF(MAX('Sample Select backend'!$K$4:$K$205)&gt;=ROW(I106)-2,ROW(I106)-2,"")</f>
        <v/>
      </c>
      <c r="J106" s="15" t="str">
        <f>IFERROR(VLOOKUP(I106,'Sample Select backend'!$K$4:$L$205,2,FALSE),"")</f>
        <v/>
      </c>
      <c r="K106" s="10"/>
      <c r="L106" s="10"/>
      <c r="M106" s="10"/>
      <c r="N106" s="10"/>
      <c r="O106" s="10"/>
      <c r="P106" s="10"/>
      <c r="Q106" s="10"/>
      <c r="R106" s="10"/>
      <c r="S106" s="10"/>
      <c r="T106" s="10"/>
      <c r="U106" s="10"/>
      <c r="V106" s="10"/>
    </row>
    <row r="107" spans="1:22" x14ac:dyDescent="0.35">
      <c r="A107" s="10"/>
      <c r="B107" s="10"/>
      <c r="C107" s="10"/>
      <c r="D107" s="10"/>
      <c r="E107" s="10"/>
      <c r="F107" s="10"/>
      <c r="G107" s="10"/>
      <c r="H107" s="10"/>
      <c r="I107" s="14" t="str">
        <f>IF(MAX('Sample Select backend'!$K$4:$K$205)&gt;=ROW(I107)-2,ROW(I107)-2,"")</f>
        <v/>
      </c>
      <c r="J107" s="15" t="str">
        <f>IFERROR(VLOOKUP(I107,'Sample Select backend'!$K$4:$L$205,2,FALSE),"")</f>
        <v/>
      </c>
      <c r="K107" s="10"/>
      <c r="L107" s="10"/>
      <c r="M107" s="10"/>
      <c r="N107" s="10"/>
      <c r="O107" s="10"/>
      <c r="P107" s="10"/>
      <c r="Q107" s="10"/>
      <c r="R107" s="10"/>
      <c r="S107" s="10"/>
      <c r="T107" s="10"/>
      <c r="U107" s="10"/>
      <c r="V107" s="10"/>
    </row>
    <row r="108" spans="1:22" x14ac:dyDescent="0.35">
      <c r="A108" s="10"/>
      <c r="B108" s="10"/>
      <c r="C108" s="10"/>
      <c r="D108" s="10"/>
      <c r="E108" s="10"/>
      <c r="F108" s="10"/>
      <c r="G108" s="10"/>
      <c r="H108" s="10"/>
      <c r="I108" s="14" t="str">
        <f>IF(MAX('Sample Select backend'!$K$4:$K$205)&gt;=ROW(I108)-2,ROW(I108)-2,"")</f>
        <v/>
      </c>
      <c r="J108" s="15" t="str">
        <f>IFERROR(VLOOKUP(I108,'Sample Select backend'!$K$4:$L$205,2,FALSE),"")</f>
        <v/>
      </c>
      <c r="K108" s="10"/>
      <c r="L108" s="10"/>
      <c r="M108" s="10"/>
      <c r="N108" s="10"/>
      <c r="O108" s="10"/>
      <c r="P108" s="10"/>
      <c r="Q108" s="10"/>
      <c r="R108" s="10"/>
      <c r="S108" s="10"/>
      <c r="T108" s="10"/>
      <c r="U108" s="10"/>
      <c r="V108" s="10"/>
    </row>
    <row r="109" spans="1:22" x14ac:dyDescent="0.35">
      <c r="A109" s="10"/>
      <c r="B109" s="10"/>
      <c r="C109" s="10"/>
      <c r="D109" s="10"/>
      <c r="E109" s="10"/>
      <c r="F109" s="10"/>
      <c r="G109" s="10"/>
      <c r="H109" s="10"/>
      <c r="I109" s="14" t="str">
        <f>IF(MAX('Sample Select backend'!$K$4:$K$205)&gt;=ROW(I109)-2,ROW(I109)-2,"")</f>
        <v/>
      </c>
      <c r="J109" s="15" t="str">
        <f>IFERROR(VLOOKUP(I109,'Sample Select backend'!$K$4:$L$205,2,FALSE),"")</f>
        <v/>
      </c>
      <c r="K109" s="10"/>
      <c r="L109" s="10"/>
      <c r="M109" s="10"/>
      <c r="N109" s="10"/>
      <c r="O109" s="10"/>
      <c r="P109" s="10"/>
      <c r="Q109" s="10"/>
      <c r="R109" s="10"/>
      <c r="S109" s="10"/>
      <c r="T109" s="10"/>
      <c r="U109" s="10"/>
      <c r="V109" s="10"/>
    </row>
    <row r="110" spans="1:22" x14ac:dyDescent="0.35">
      <c r="A110" s="10"/>
      <c r="B110" s="10"/>
      <c r="C110" s="10"/>
      <c r="D110" s="10"/>
      <c r="E110" s="10"/>
      <c r="F110" s="10"/>
      <c r="G110" s="10"/>
      <c r="H110" s="10"/>
      <c r="I110" s="14" t="str">
        <f>IF(MAX('Sample Select backend'!$K$4:$K$205)&gt;=ROW(I110)-2,ROW(I110)-2,"")</f>
        <v/>
      </c>
      <c r="J110" s="15" t="str">
        <f>IFERROR(VLOOKUP(I110,'Sample Select backend'!$K$4:$L$205,2,FALSE),"")</f>
        <v/>
      </c>
      <c r="K110" s="10"/>
      <c r="L110" s="10"/>
      <c r="M110" s="10"/>
      <c r="N110" s="10"/>
      <c r="O110" s="10"/>
      <c r="P110" s="10"/>
      <c r="Q110" s="10"/>
      <c r="R110" s="10"/>
      <c r="S110" s="10"/>
      <c r="T110" s="10"/>
      <c r="U110" s="10"/>
      <c r="V110" s="10"/>
    </row>
    <row r="111" spans="1:22" x14ac:dyDescent="0.35">
      <c r="A111" s="10"/>
      <c r="B111" s="10"/>
      <c r="C111" s="10"/>
      <c r="D111" s="10"/>
      <c r="E111" s="10"/>
      <c r="F111" s="10"/>
      <c r="G111" s="10"/>
      <c r="H111" s="10"/>
      <c r="I111" s="14" t="str">
        <f>IF(MAX('Sample Select backend'!$K$4:$K$205)&gt;=ROW(I111)-2,ROW(I111)-2,"")</f>
        <v/>
      </c>
      <c r="J111" s="15" t="str">
        <f>IFERROR(VLOOKUP(I111,'Sample Select backend'!$K$4:$L$205,2,FALSE),"")</f>
        <v/>
      </c>
      <c r="K111" s="10"/>
      <c r="L111" s="10"/>
      <c r="M111" s="10"/>
      <c r="N111" s="10"/>
      <c r="O111" s="10"/>
      <c r="P111" s="10"/>
      <c r="Q111" s="10"/>
      <c r="R111" s="10"/>
      <c r="S111" s="10"/>
      <c r="T111" s="10"/>
      <c r="U111" s="10"/>
      <c r="V111" s="10"/>
    </row>
    <row r="112" spans="1:22" x14ac:dyDescent="0.35">
      <c r="A112" s="10"/>
      <c r="B112" s="10"/>
      <c r="C112" s="10"/>
      <c r="D112" s="10"/>
      <c r="E112" s="10"/>
      <c r="F112" s="10"/>
      <c r="G112" s="10"/>
      <c r="H112" s="10"/>
      <c r="I112" s="14" t="str">
        <f>IF(MAX('Sample Select backend'!$K$4:$K$205)&gt;=ROW(I112)-2,ROW(I112)-2,"")</f>
        <v/>
      </c>
      <c r="J112" s="15" t="str">
        <f>IFERROR(VLOOKUP(I112,'Sample Select backend'!$K$4:$L$205,2,FALSE),"")</f>
        <v/>
      </c>
      <c r="K112" s="10"/>
      <c r="L112" s="10"/>
      <c r="M112" s="10"/>
      <c r="N112" s="10"/>
      <c r="O112" s="10"/>
      <c r="P112" s="10"/>
      <c r="Q112" s="10"/>
      <c r="R112" s="10"/>
      <c r="S112" s="10"/>
      <c r="T112" s="10"/>
      <c r="U112" s="10"/>
      <c r="V112" s="10"/>
    </row>
    <row r="113" spans="1:22" x14ac:dyDescent="0.35">
      <c r="A113" s="10"/>
      <c r="B113" s="10"/>
      <c r="C113" s="10"/>
      <c r="D113" s="10"/>
      <c r="E113" s="10"/>
      <c r="F113" s="10"/>
      <c r="G113" s="10"/>
      <c r="H113" s="10"/>
      <c r="I113" s="14" t="str">
        <f>IF(MAX('Sample Select backend'!$K$4:$K$205)&gt;=ROW(I113)-2,ROW(I113)-2,"")</f>
        <v/>
      </c>
      <c r="J113" s="15" t="str">
        <f>IFERROR(VLOOKUP(I113,'Sample Select backend'!$K$4:$L$205,2,FALSE),"")</f>
        <v/>
      </c>
      <c r="K113" s="10"/>
      <c r="L113" s="10"/>
      <c r="M113" s="10"/>
      <c r="N113" s="10"/>
      <c r="O113" s="10"/>
      <c r="P113" s="10"/>
      <c r="Q113" s="10"/>
      <c r="R113" s="10"/>
      <c r="S113" s="10"/>
      <c r="T113" s="10"/>
      <c r="U113" s="10"/>
      <c r="V113" s="10"/>
    </row>
    <row r="114" spans="1:22" x14ac:dyDescent="0.35">
      <c r="A114" s="10"/>
      <c r="B114" s="10"/>
      <c r="C114" s="10"/>
      <c r="D114" s="10"/>
      <c r="E114" s="10"/>
      <c r="F114" s="10"/>
      <c r="G114" s="10"/>
      <c r="H114" s="10"/>
      <c r="I114" s="14" t="str">
        <f>IF(MAX('Sample Select backend'!$K$4:$K$205)&gt;=ROW(I114)-2,ROW(I114)-2,"")</f>
        <v/>
      </c>
      <c r="J114" s="15" t="str">
        <f>IFERROR(VLOOKUP(I114,'Sample Select backend'!$K$4:$L$205,2,FALSE),"")</f>
        <v/>
      </c>
      <c r="K114" s="10"/>
      <c r="L114" s="10"/>
      <c r="M114" s="10"/>
      <c r="N114" s="10"/>
      <c r="O114" s="10"/>
      <c r="P114" s="10"/>
      <c r="Q114" s="10"/>
      <c r="R114" s="10"/>
      <c r="S114" s="10"/>
      <c r="T114" s="10"/>
      <c r="U114" s="10"/>
      <c r="V114" s="10"/>
    </row>
    <row r="115" spans="1:22" x14ac:dyDescent="0.35">
      <c r="A115" s="10"/>
      <c r="B115" s="10"/>
      <c r="C115" s="10"/>
      <c r="D115" s="10"/>
      <c r="E115" s="10"/>
      <c r="F115" s="10"/>
      <c r="G115" s="10"/>
      <c r="H115" s="10"/>
      <c r="I115" s="14" t="str">
        <f>IF(MAX('Sample Select backend'!$K$4:$K$205)&gt;=ROW(I115)-2,ROW(I115)-2,"")</f>
        <v/>
      </c>
      <c r="J115" s="15" t="str">
        <f>IFERROR(VLOOKUP(I115,'Sample Select backend'!$K$4:$L$205,2,FALSE),"")</f>
        <v/>
      </c>
      <c r="K115" s="10"/>
      <c r="L115" s="10"/>
      <c r="M115" s="10"/>
      <c r="N115" s="10"/>
      <c r="O115" s="10"/>
      <c r="P115" s="10"/>
      <c r="Q115" s="10"/>
      <c r="R115" s="10"/>
      <c r="S115" s="10"/>
      <c r="T115" s="10"/>
      <c r="U115" s="10"/>
      <c r="V115" s="10"/>
    </row>
    <row r="116" spans="1:22" x14ac:dyDescent="0.35">
      <c r="A116" s="10"/>
      <c r="B116" s="10"/>
      <c r="C116" s="10"/>
      <c r="D116" s="10"/>
      <c r="E116" s="10"/>
      <c r="F116" s="10"/>
      <c r="G116" s="10"/>
      <c r="H116" s="10"/>
      <c r="I116" s="14" t="str">
        <f>IF(MAX('Sample Select backend'!$K$4:$K$205)&gt;=ROW(I116)-2,ROW(I116)-2,"")</f>
        <v/>
      </c>
      <c r="J116" s="15" t="str">
        <f>IFERROR(VLOOKUP(I116,'Sample Select backend'!$K$4:$L$205,2,FALSE),"")</f>
        <v/>
      </c>
      <c r="K116" s="10"/>
      <c r="L116" s="10"/>
      <c r="M116" s="10"/>
      <c r="N116" s="10"/>
      <c r="O116" s="10"/>
      <c r="P116" s="10"/>
      <c r="Q116" s="10"/>
      <c r="R116" s="10"/>
      <c r="S116" s="10"/>
      <c r="T116" s="10"/>
      <c r="U116" s="10"/>
      <c r="V116" s="10"/>
    </row>
    <row r="117" spans="1:22" x14ac:dyDescent="0.35">
      <c r="A117" s="10"/>
      <c r="B117" s="10"/>
      <c r="C117" s="10"/>
      <c r="D117" s="10"/>
      <c r="E117" s="10"/>
      <c r="F117" s="10"/>
      <c r="G117" s="10"/>
      <c r="H117" s="10"/>
      <c r="I117" s="14" t="str">
        <f>IF(MAX('Sample Select backend'!$K$4:$K$205)&gt;=ROW(I117)-2,ROW(I117)-2,"")</f>
        <v/>
      </c>
      <c r="J117" s="15" t="str">
        <f>IFERROR(VLOOKUP(I117,'Sample Select backend'!$K$4:$L$205,2,FALSE),"")</f>
        <v/>
      </c>
      <c r="K117" s="10"/>
      <c r="L117" s="10"/>
      <c r="M117" s="10"/>
      <c r="N117" s="10"/>
      <c r="O117" s="10"/>
      <c r="P117" s="10"/>
      <c r="Q117" s="10"/>
      <c r="R117" s="10"/>
      <c r="S117" s="10"/>
      <c r="T117" s="10"/>
      <c r="U117" s="10"/>
      <c r="V117" s="10"/>
    </row>
    <row r="118" spans="1:22" x14ac:dyDescent="0.35">
      <c r="A118" s="10"/>
      <c r="B118" s="10"/>
      <c r="C118" s="10"/>
      <c r="D118" s="10"/>
      <c r="E118" s="10"/>
      <c r="F118" s="10"/>
      <c r="G118" s="10"/>
      <c r="H118" s="10"/>
      <c r="I118" s="14" t="str">
        <f>IF(MAX('Sample Select backend'!$K$4:$K$205)&gt;=ROW(I118)-2,ROW(I118)-2,"")</f>
        <v/>
      </c>
      <c r="J118" s="15" t="str">
        <f>IFERROR(VLOOKUP(I118,'Sample Select backend'!$K$4:$L$205,2,FALSE),"")</f>
        <v/>
      </c>
      <c r="K118" s="10"/>
      <c r="L118" s="10"/>
      <c r="M118" s="10"/>
      <c r="N118" s="10"/>
      <c r="O118" s="10"/>
      <c r="P118" s="10"/>
      <c r="Q118" s="10"/>
      <c r="R118" s="10"/>
      <c r="S118" s="10"/>
      <c r="T118" s="10"/>
      <c r="U118" s="10"/>
      <c r="V118" s="10"/>
    </row>
    <row r="119" spans="1:22" x14ac:dyDescent="0.35">
      <c r="A119" s="10"/>
      <c r="B119" s="10"/>
      <c r="C119" s="10"/>
      <c r="D119" s="10"/>
      <c r="E119" s="10"/>
      <c r="F119" s="10"/>
      <c r="G119" s="10"/>
      <c r="H119" s="10"/>
      <c r="I119" s="14" t="str">
        <f>IF(MAX('Sample Select backend'!$K$4:$K$205)&gt;=ROW(I119)-2,ROW(I119)-2,"")</f>
        <v/>
      </c>
      <c r="J119" s="15" t="str">
        <f>IFERROR(VLOOKUP(I119,'Sample Select backend'!$K$4:$L$205,2,FALSE),"")</f>
        <v/>
      </c>
      <c r="K119" s="10"/>
      <c r="L119" s="10"/>
      <c r="M119" s="10"/>
      <c r="N119" s="10"/>
      <c r="O119" s="10"/>
      <c r="P119" s="10"/>
      <c r="Q119" s="10"/>
      <c r="R119" s="10"/>
      <c r="S119" s="10"/>
      <c r="T119" s="10"/>
      <c r="U119" s="10"/>
      <c r="V119" s="10"/>
    </row>
    <row r="120" spans="1:22" x14ac:dyDescent="0.35">
      <c r="A120" s="10"/>
      <c r="B120" s="10"/>
      <c r="C120" s="10"/>
      <c r="D120" s="10"/>
      <c r="E120" s="10"/>
      <c r="F120" s="10"/>
      <c r="G120" s="10"/>
      <c r="H120" s="10"/>
      <c r="I120" s="14" t="str">
        <f>IF(MAX('Sample Select backend'!$K$4:$K$205)&gt;=ROW(I120)-2,ROW(I120)-2,"")</f>
        <v/>
      </c>
      <c r="J120" s="15" t="str">
        <f>IFERROR(VLOOKUP(I120,'Sample Select backend'!$K$4:$L$205,2,FALSE),"")</f>
        <v/>
      </c>
      <c r="K120" s="10"/>
      <c r="L120" s="10"/>
      <c r="M120" s="10"/>
      <c r="N120" s="10"/>
      <c r="O120" s="10"/>
      <c r="P120" s="10"/>
      <c r="Q120" s="10"/>
      <c r="R120" s="10"/>
      <c r="S120" s="10"/>
      <c r="T120" s="10"/>
      <c r="U120" s="10"/>
      <c r="V120" s="10"/>
    </row>
    <row r="121" spans="1:22" x14ac:dyDescent="0.35">
      <c r="A121" s="10"/>
      <c r="B121" s="10"/>
      <c r="C121" s="10"/>
      <c r="D121" s="10"/>
      <c r="E121" s="10"/>
      <c r="F121" s="10"/>
      <c r="G121" s="10"/>
      <c r="H121" s="10"/>
      <c r="I121" s="14" t="str">
        <f>IF(MAX('Sample Select backend'!$K$4:$K$205)&gt;=ROW(I121)-2,ROW(I121)-2,"")</f>
        <v/>
      </c>
      <c r="J121" s="15" t="str">
        <f>IFERROR(VLOOKUP(I121,'Sample Select backend'!$K$4:$L$205,2,FALSE),"")</f>
        <v/>
      </c>
      <c r="K121" s="10"/>
      <c r="L121" s="10"/>
      <c r="M121" s="10"/>
      <c r="N121" s="10"/>
      <c r="O121" s="10"/>
      <c r="P121" s="10"/>
      <c r="Q121" s="10"/>
      <c r="R121" s="10"/>
      <c r="S121" s="10"/>
      <c r="T121" s="10"/>
      <c r="U121" s="10"/>
      <c r="V121" s="10"/>
    </row>
    <row r="122" spans="1:22" x14ac:dyDescent="0.35">
      <c r="A122" s="10"/>
      <c r="B122" s="10"/>
      <c r="C122" s="10"/>
      <c r="D122" s="10"/>
      <c r="E122" s="10"/>
      <c r="F122" s="10"/>
      <c r="G122" s="10"/>
      <c r="H122" s="10"/>
      <c r="I122" s="14" t="str">
        <f>IF(MAX('Sample Select backend'!$K$4:$K$205)&gt;=ROW(I122)-2,ROW(I122)-2,"")</f>
        <v/>
      </c>
      <c r="J122" s="15" t="str">
        <f>IFERROR(VLOOKUP(I122,'Sample Select backend'!$K$4:$L$205,2,FALSE),"")</f>
        <v/>
      </c>
      <c r="K122" s="10"/>
      <c r="L122" s="10"/>
      <c r="M122" s="10"/>
      <c r="N122" s="10"/>
      <c r="O122" s="10"/>
      <c r="P122" s="10"/>
      <c r="Q122" s="10"/>
      <c r="R122" s="10"/>
      <c r="S122" s="10"/>
      <c r="T122" s="10"/>
      <c r="U122" s="10"/>
      <c r="V122" s="10"/>
    </row>
    <row r="123" spans="1:22" x14ac:dyDescent="0.35">
      <c r="A123" s="10"/>
      <c r="B123" s="10"/>
      <c r="C123" s="10"/>
      <c r="D123" s="10"/>
      <c r="E123" s="10"/>
      <c r="F123" s="10"/>
      <c r="G123" s="10"/>
      <c r="H123" s="10"/>
      <c r="I123" s="14" t="str">
        <f>IF(MAX('Sample Select backend'!$K$4:$K$205)&gt;=ROW(I123)-2,ROW(I123)-2,"")</f>
        <v/>
      </c>
      <c r="J123" s="15" t="str">
        <f>IFERROR(VLOOKUP(I123,'Sample Select backend'!$K$4:$L$205,2,FALSE),"")</f>
        <v/>
      </c>
      <c r="K123" s="10"/>
      <c r="L123" s="10"/>
      <c r="M123" s="10"/>
      <c r="N123" s="10"/>
      <c r="O123" s="10"/>
      <c r="P123" s="10"/>
      <c r="Q123" s="10"/>
      <c r="R123" s="10"/>
      <c r="S123" s="10"/>
      <c r="T123" s="10"/>
      <c r="U123" s="10"/>
      <c r="V123" s="10"/>
    </row>
    <row r="124" spans="1:22" x14ac:dyDescent="0.35">
      <c r="A124" s="10"/>
      <c r="B124" s="10"/>
      <c r="C124" s="10"/>
      <c r="D124" s="10"/>
      <c r="E124" s="10"/>
      <c r="F124" s="10"/>
      <c r="G124" s="10"/>
      <c r="H124" s="10"/>
      <c r="I124" s="14" t="str">
        <f>IF(MAX('Sample Select backend'!$K$4:$K$205)&gt;=ROW(I124)-2,ROW(I124)-2,"")</f>
        <v/>
      </c>
      <c r="J124" s="15" t="str">
        <f>IFERROR(VLOOKUP(I124,'Sample Select backend'!$K$4:$L$205,2,FALSE),"")</f>
        <v/>
      </c>
      <c r="K124" s="10"/>
      <c r="L124" s="10"/>
      <c r="M124" s="10"/>
      <c r="N124" s="10"/>
      <c r="O124" s="10"/>
      <c r="P124" s="10"/>
      <c r="Q124" s="10"/>
      <c r="R124" s="10"/>
      <c r="S124" s="10"/>
      <c r="T124" s="10"/>
      <c r="U124" s="10"/>
      <c r="V124" s="10"/>
    </row>
    <row r="125" spans="1:22" x14ac:dyDescent="0.35">
      <c r="A125" s="10"/>
      <c r="B125" s="10"/>
      <c r="C125" s="10"/>
      <c r="D125" s="10"/>
      <c r="E125" s="10"/>
      <c r="F125" s="10"/>
      <c r="G125" s="10"/>
      <c r="H125" s="10"/>
      <c r="I125" s="14" t="str">
        <f>IF(MAX('Sample Select backend'!$K$4:$K$205)&gt;=ROW(I125)-2,ROW(I125)-2,"")</f>
        <v/>
      </c>
      <c r="J125" s="15" t="str">
        <f>IFERROR(VLOOKUP(I125,'Sample Select backend'!$K$4:$L$205,2,FALSE),"")</f>
        <v/>
      </c>
      <c r="K125" s="10"/>
      <c r="L125" s="10"/>
      <c r="M125" s="10"/>
      <c r="N125" s="10"/>
      <c r="O125" s="10"/>
      <c r="P125" s="10"/>
      <c r="Q125" s="10"/>
      <c r="R125" s="10"/>
      <c r="S125" s="10"/>
      <c r="T125" s="10"/>
      <c r="U125" s="10"/>
      <c r="V125" s="10"/>
    </row>
    <row r="126" spans="1:22" x14ac:dyDescent="0.35">
      <c r="A126" s="10"/>
      <c r="B126" s="10"/>
      <c r="C126" s="10"/>
      <c r="D126" s="10"/>
      <c r="E126" s="10"/>
      <c r="F126" s="10"/>
      <c r="G126" s="10"/>
      <c r="H126" s="10"/>
      <c r="I126" s="14" t="str">
        <f>IF(MAX('Sample Select backend'!$K$4:$K$205)&gt;=ROW(I126)-2,ROW(I126)-2,"")</f>
        <v/>
      </c>
      <c r="J126" s="15" t="str">
        <f>IFERROR(VLOOKUP(I126,'Sample Select backend'!$K$4:$L$205,2,FALSE),"")</f>
        <v/>
      </c>
      <c r="K126" s="10"/>
      <c r="L126" s="10"/>
      <c r="M126" s="10"/>
      <c r="N126" s="10"/>
      <c r="O126" s="10"/>
      <c r="P126" s="10"/>
      <c r="Q126" s="10"/>
      <c r="R126" s="10"/>
      <c r="S126" s="10"/>
      <c r="T126" s="10"/>
      <c r="U126" s="10"/>
      <c r="V126" s="10"/>
    </row>
    <row r="127" spans="1:22" x14ac:dyDescent="0.35">
      <c r="A127" s="10"/>
      <c r="B127" s="10"/>
      <c r="C127" s="10"/>
      <c r="D127" s="10"/>
      <c r="E127" s="10"/>
      <c r="F127" s="10"/>
      <c r="G127" s="10"/>
      <c r="H127" s="10"/>
      <c r="I127" s="14" t="str">
        <f>IF(MAX('Sample Select backend'!$K$4:$K$205)&gt;=ROW(I127)-2,ROW(I127)-2,"")</f>
        <v/>
      </c>
      <c r="J127" s="15" t="str">
        <f>IFERROR(VLOOKUP(I127,'Sample Select backend'!$K$4:$L$205,2,FALSE),"")</f>
        <v/>
      </c>
      <c r="K127" s="10"/>
      <c r="L127" s="10"/>
      <c r="M127" s="10"/>
      <c r="N127" s="10"/>
      <c r="O127" s="10"/>
      <c r="P127" s="10"/>
      <c r="Q127" s="10"/>
      <c r="R127" s="10"/>
      <c r="S127" s="10"/>
      <c r="T127" s="10"/>
      <c r="U127" s="10"/>
      <c r="V127" s="10"/>
    </row>
    <row r="128" spans="1:22" x14ac:dyDescent="0.35">
      <c r="A128" s="10"/>
      <c r="B128" s="10"/>
      <c r="C128" s="10"/>
      <c r="D128" s="10"/>
      <c r="E128" s="10"/>
      <c r="F128" s="10"/>
      <c r="G128" s="10"/>
      <c r="H128" s="10"/>
      <c r="I128" s="14" t="str">
        <f>IF(MAX('Sample Select backend'!$K$4:$K$205)&gt;=ROW(I128)-2,ROW(I128)-2,"")</f>
        <v/>
      </c>
      <c r="J128" s="15" t="str">
        <f>IFERROR(VLOOKUP(I128,'Sample Select backend'!$K$4:$L$205,2,FALSE),"")</f>
        <v/>
      </c>
      <c r="K128" s="10"/>
      <c r="L128" s="10"/>
      <c r="M128" s="10"/>
      <c r="N128" s="10"/>
      <c r="O128" s="10"/>
      <c r="P128" s="10"/>
      <c r="Q128" s="10"/>
      <c r="R128" s="10"/>
      <c r="S128" s="10"/>
      <c r="T128" s="10"/>
      <c r="U128" s="10"/>
      <c r="V128" s="10"/>
    </row>
    <row r="129" spans="1:22" x14ac:dyDescent="0.35">
      <c r="A129" s="10"/>
      <c r="B129" s="10"/>
      <c r="C129" s="10"/>
      <c r="D129" s="10"/>
      <c r="E129" s="10"/>
      <c r="F129" s="10"/>
      <c r="G129" s="10"/>
      <c r="H129" s="10"/>
      <c r="I129" s="14" t="str">
        <f>IF(MAX('Sample Select backend'!$K$4:$K$205)&gt;=ROW(I129)-2,ROW(I129)-2,"")</f>
        <v/>
      </c>
      <c r="J129" s="15" t="str">
        <f>IFERROR(VLOOKUP(I129,'Sample Select backend'!$K$4:$L$205,2,FALSE),"")</f>
        <v/>
      </c>
      <c r="K129" s="10"/>
      <c r="L129" s="10"/>
      <c r="M129" s="10"/>
      <c r="N129" s="10"/>
      <c r="O129" s="10"/>
      <c r="P129" s="10"/>
      <c r="Q129" s="10"/>
      <c r="R129" s="10"/>
      <c r="S129" s="10"/>
      <c r="T129" s="10"/>
      <c r="U129" s="10"/>
      <c r="V129" s="10"/>
    </row>
    <row r="130" spans="1:22" x14ac:dyDescent="0.35">
      <c r="A130" s="10"/>
      <c r="B130" s="10"/>
      <c r="C130" s="10"/>
      <c r="D130" s="10"/>
      <c r="E130" s="10"/>
      <c r="F130" s="10"/>
      <c r="G130" s="10"/>
      <c r="H130" s="10"/>
      <c r="I130" s="14" t="str">
        <f>IF(MAX('Sample Select backend'!$K$4:$K$205)&gt;=ROW(I130)-2,ROW(I130)-2,"")</f>
        <v/>
      </c>
      <c r="J130" s="15" t="str">
        <f>IFERROR(VLOOKUP(I130,'Sample Select backend'!$K$4:$L$205,2,FALSE),"")</f>
        <v/>
      </c>
      <c r="K130" s="10"/>
      <c r="L130" s="10"/>
      <c r="M130" s="10"/>
      <c r="N130" s="10"/>
      <c r="O130" s="10"/>
      <c r="P130" s="10"/>
      <c r="Q130" s="10"/>
      <c r="R130" s="10"/>
      <c r="S130" s="10"/>
      <c r="T130" s="10"/>
      <c r="U130" s="10"/>
      <c r="V130" s="10"/>
    </row>
    <row r="131" spans="1:22" x14ac:dyDescent="0.35">
      <c r="A131" s="10"/>
      <c r="B131" s="10"/>
      <c r="C131" s="10"/>
      <c r="D131" s="10"/>
      <c r="E131" s="10"/>
      <c r="F131" s="10"/>
      <c r="G131" s="10"/>
      <c r="H131" s="10"/>
      <c r="I131" s="14" t="str">
        <f>IF(MAX('Sample Select backend'!$K$4:$K$205)&gt;=ROW(I131)-2,ROW(I131)-2,"")</f>
        <v/>
      </c>
      <c r="J131" s="15" t="str">
        <f>IFERROR(VLOOKUP(I131,'Sample Select backend'!$K$4:$L$205,2,FALSE),"")</f>
        <v/>
      </c>
      <c r="K131" s="10"/>
      <c r="L131" s="10"/>
      <c r="M131" s="10"/>
      <c r="N131" s="10"/>
      <c r="O131" s="10"/>
      <c r="P131" s="10"/>
      <c r="Q131" s="10"/>
      <c r="R131" s="10"/>
      <c r="S131" s="10"/>
      <c r="T131" s="10"/>
      <c r="U131" s="10"/>
      <c r="V131" s="10"/>
    </row>
    <row r="132" spans="1:22" x14ac:dyDescent="0.35">
      <c r="A132" s="10"/>
      <c r="B132" s="10"/>
      <c r="C132" s="10"/>
      <c r="D132" s="10"/>
      <c r="E132" s="10"/>
      <c r="F132" s="10"/>
      <c r="G132" s="10"/>
      <c r="H132" s="10"/>
      <c r="I132" s="14" t="str">
        <f>IF(MAX('Sample Select backend'!$K$4:$K$205)&gt;=ROW(I132)-2,ROW(I132)-2,"")</f>
        <v/>
      </c>
      <c r="J132" s="15" t="str">
        <f>IFERROR(VLOOKUP(I132,'Sample Select backend'!$K$4:$L$205,2,FALSE),"")</f>
        <v/>
      </c>
      <c r="K132" s="10"/>
      <c r="L132" s="10"/>
      <c r="M132" s="10"/>
      <c r="N132" s="10"/>
      <c r="O132" s="10"/>
      <c r="P132" s="10"/>
      <c r="Q132" s="10"/>
      <c r="R132" s="10"/>
      <c r="S132" s="10"/>
      <c r="T132" s="10"/>
      <c r="U132" s="10"/>
      <c r="V132" s="10"/>
    </row>
    <row r="133" spans="1:22" x14ac:dyDescent="0.35">
      <c r="A133" s="10"/>
      <c r="B133" s="10"/>
      <c r="C133" s="10"/>
      <c r="D133" s="10"/>
      <c r="E133" s="10"/>
      <c r="F133" s="10"/>
      <c r="G133" s="10"/>
      <c r="H133" s="10"/>
      <c r="I133" s="14" t="str">
        <f>IF(MAX('Sample Select backend'!$K$4:$K$205)&gt;=ROW(I133)-2,ROW(I133)-2,"")</f>
        <v/>
      </c>
      <c r="J133" s="15" t="str">
        <f>IFERROR(VLOOKUP(I133,'Sample Select backend'!$K$4:$L$205,2,FALSE),"")</f>
        <v/>
      </c>
      <c r="K133" s="10"/>
      <c r="L133" s="10"/>
      <c r="M133" s="10"/>
      <c r="N133" s="10"/>
      <c r="O133" s="10"/>
      <c r="P133" s="10"/>
      <c r="Q133" s="10"/>
      <c r="R133" s="10"/>
      <c r="S133" s="10"/>
      <c r="T133" s="10"/>
      <c r="U133" s="10"/>
      <c r="V133" s="10"/>
    </row>
    <row r="134" spans="1:22" x14ac:dyDescent="0.35">
      <c r="A134" s="10"/>
      <c r="B134" s="10"/>
      <c r="C134" s="10"/>
      <c r="D134" s="10"/>
      <c r="E134" s="10"/>
      <c r="F134" s="10"/>
      <c r="G134" s="10"/>
      <c r="H134" s="10"/>
      <c r="I134" s="14" t="str">
        <f>IF(MAX('Sample Select backend'!$K$4:$K$205)&gt;=ROW(I134)-2,ROW(I134)-2,"")</f>
        <v/>
      </c>
      <c r="J134" s="15" t="str">
        <f>IFERROR(VLOOKUP(I134,'Sample Select backend'!$K$4:$L$205,2,FALSE),"")</f>
        <v/>
      </c>
      <c r="K134" s="10"/>
      <c r="L134" s="10"/>
      <c r="M134" s="10"/>
      <c r="N134" s="10"/>
      <c r="O134" s="10"/>
      <c r="P134" s="10"/>
      <c r="Q134" s="10"/>
      <c r="R134" s="10"/>
      <c r="S134" s="10"/>
      <c r="T134" s="10"/>
      <c r="U134" s="10"/>
      <c r="V134" s="10"/>
    </row>
    <row r="135" spans="1:22" x14ac:dyDescent="0.35">
      <c r="A135" s="10"/>
      <c r="B135" s="10"/>
      <c r="C135" s="10"/>
      <c r="D135" s="10"/>
      <c r="E135" s="10"/>
      <c r="F135" s="10"/>
      <c r="G135" s="10"/>
      <c r="H135" s="10"/>
      <c r="I135" s="14" t="str">
        <f>IF(MAX('Sample Select backend'!$K$4:$K$205)&gt;=ROW(I135)-2,ROW(I135)-2,"")</f>
        <v/>
      </c>
      <c r="J135" s="15" t="str">
        <f>IFERROR(VLOOKUP(I135,'Sample Select backend'!$K$4:$L$205,2,FALSE),"")</f>
        <v/>
      </c>
      <c r="K135" s="10"/>
      <c r="L135" s="10"/>
      <c r="M135" s="10"/>
      <c r="N135" s="10"/>
      <c r="O135" s="10"/>
      <c r="P135" s="10"/>
      <c r="Q135" s="10"/>
      <c r="R135" s="10"/>
      <c r="S135" s="10"/>
      <c r="T135" s="10"/>
      <c r="U135" s="10"/>
      <c r="V135" s="10"/>
    </row>
    <row r="136" spans="1:22" x14ac:dyDescent="0.35">
      <c r="A136" s="10"/>
      <c r="B136" s="10"/>
      <c r="C136" s="10"/>
      <c r="D136" s="10"/>
      <c r="E136" s="10"/>
      <c r="F136" s="10"/>
      <c r="G136" s="10"/>
      <c r="H136" s="10"/>
      <c r="I136" s="14" t="str">
        <f>IF(MAX('Sample Select backend'!$K$4:$K$205)&gt;=ROW(I136)-2,ROW(I136)-2,"")</f>
        <v/>
      </c>
      <c r="J136" s="15" t="str">
        <f>IFERROR(VLOOKUP(I136,'Sample Select backend'!$K$4:$L$205,2,FALSE),"")</f>
        <v/>
      </c>
      <c r="K136" s="10"/>
      <c r="L136" s="10"/>
      <c r="M136" s="10"/>
      <c r="N136" s="10"/>
      <c r="O136" s="10"/>
      <c r="P136" s="10"/>
      <c r="Q136" s="10"/>
      <c r="R136" s="10"/>
      <c r="S136" s="10"/>
      <c r="T136" s="10"/>
      <c r="U136" s="10"/>
      <c r="V136" s="10"/>
    </row>
    <row r="137" spans="1:22" x14ac:dyDescent="0.35">
      <c r="A137" s="10"/>
      <c r="B137" s="10"/>
      <c r="C137" s="10"/>
      <c r="D137" s="10"/>
      <c r="E137" s="10"/>
      <c r="F137" s="10"/>
      <c r="G137" s="10"/>
      <c r="H137" s="10"/>
      <c r="I137" s="14" t="str">
        <f>IF(MAX('Sample Select backend'!$K$4:$K$205)&gt;=ROW(I137)-2,ROW(I137)-2,"")</f>
        <v/>
      </c>
      <c r="J137" s="15" t="str">
        <f>IFERROR(VLOOKUP(I137,'Sample Select backend'!$K$4:$L$205,2,FALSE),"")</f>
        <v/>
      </c>
      <c r="K137" s="10"/>
      <c r="L137" s="10"/>
      <c r="M137" s="10"/>
      <c r="N137" s="10"/>
      <c r="O137" s="10"/>
      <c r="P137" s="10"/>
      <c r="Q137" s="10"/>
      <c r="R137" s="10"/>
      <c r="S137" s="10"/>
      <c r="T137" s="10"/>
      <c r="U137" s="10"/>
      <c r="V137" s="10"/>
    </row>
    <row r="138" spans="1:22" x14ac:dyDescent="0.35">
      <c r="A138" s="10"/>
      <c r="B138" s="10"/>
      <c r="C138" s="10"/>
      <c r="D138" s="10"/>
      <c r="E138" s="10"/>
      <c r="F138" s="10"/>
      <c r="G138" s="10"/>
      <c r="H138" s="10"/>
      <c r="I138" s="14" t="str">
        <f>IF(MAX('Sample Select backend'!$K$4:$K$205)&gt;=ROW(I138)-2,ROW(I138)-2,"")</f>
        <v/>
      </c>
      <c r="J138" s="15" t="str">
        <f>IFERROR(VLOOKUP(I138,'Sample Select backend'!$K$4:$L$205,2,FALSE),"")</f>
        <v/>
      </c>
      <c r="K138" s="10"/>
      <c r="L138" s="10"/>
      <c r="M138" s="10"/>
      <c r="N138" s="10"/>
      <c r="O138" s="10"/>
      <c r="P138" s="10"/>
      <c r="Q138" s="10"/>
      <c r="R138" s="10"/>
      <c r="S138" s="10"/>
      <c r="T138" s="10"/>
      <c r="U138" s="10"/>
      <c r="V138" s="10"/>
    </row>
    <row r="139" spans="1:22" x14ac:dyDescent="0.35">
      <c r="A139" s="10"/>
      <c r="B139" s="10"/>
      <c r="C139" s="10"/>
      <c r="D139" s="10"/>
      <c r="E139" s="10"/>
      <c r="F139" s="10"/>
      <c r="G139" s="10"/>
      <c r="H139" s="10"/>
      <c r="I139" s="14" t="str">
        <f>IF(MAX('Sample Select backend'!$K$4:$K$205)&gt;=ROW(I139)-2,ROW(I139)-2,"")</f>
        <v/>
      </c>
      <c r="J139" s="15" t="str">
        <f>IFERROR(VLOOKUP(I139,'Sample Select backend'!$K$4:$L$205,2,FALSE),"")</f>
        <v/>
      </c>
      <c r="K139" s="10"/>
      <c r="L139" s="10"/>
      <c r="M139" s="10"/>
      <c r="N139" s="10"/>
      <c r="O139" s="10"/>
      <c r="P139" s="10"/>
      <c r="Q139" s="10"/>
      <c r="R139" s="10"/>
      <c r="S139" s="10"/>
      <c r="T139" s="10"/>
      <c r="U139" s="10"/>
      <c r="V139" s="10"/>
    </row>
    <row r="140" spans="1:22" x14ac:dyDescent="0.35">
      <c r="A140" s="10"/>
      <c r="B140" s="10"/>
      <c r="C140" s="10"/>
      <c r="D140" s="10"/>
      <c r="E140" s="10"/>
      <c r="F140" s="10"/>
      <c r="G140" s="10"/>
      <c r="H140" s="10"/>
      <c r="I140" s="14" t="str">
        <f>IF(MAX('Sample Select backend'!$K$4:$K$205)&gt;=ROW(I140)-2,ROW(I140)-2,"")</f>
        <v/>
      </c>
      <c r="J140" s="15" t="str">
        <f>IFERROR(VLOOKUP(I140,'Sample Select backend'!$K$4:$L$205,2,FALSE),"")</f>
        <v/>
      </c>
      <c r="K140" s="10"/>
      <c r="L140" s="10"/>
      <c r="M140" s="10"/>
      <c r="N140" s="10"/>
      <c r="O140" s="10"/>
      <c r="P140" s="10"/>
      <c r="Q140" s="10"/>
      <c r="R140" s="10"/>
      <c r="S140" s="10"/>
      <c r="T140" s="10"/>
      <c r="U140" s="10"/>
      <c r="V140" s="10"/>
    </row>
    <row r="141" spans="1:22" x14ac:dyDescent="0.35">
      <c r="A141" s="10"/>
      <c r="B141" s="10"/>
      <c r="C141" s="10"/>
      <c r="D141" s="10"/>
      <c r="E141" s="10"/>
      <c r="F141" s="10"/>
      <c r="G141" s="10"/>
      <c r="H141" s="10"/>
      <c r="I141" s="14" t="str">
        <f>IF(MAX('Sample Select backend'!$K$4:$K$205)&gt;=ROW(I141)-2,ROW(I141)-2,"")</f>
        <v/>
      </c>
      <c r="J141" s="15" t="str">
        <f>IFERROR(VLOOKUP(I141,'Sample Select backend'!$K$4:$L$205,2,FALSE),"")</f>
        <v/>
      </c>
      <c r="K141" s="10"/>
      <c r="L141" s="10"/>
      <c r="M141" s="10"/>
      <c r="N141" s="10"/>
      <c r="O141" s="10"/>
      <c r="P141" s="10"/>
      <c r="Q141" s="10"/>
      <c r="R141" s="10"/>
      <c r="S141" s="10"/>
      <c r="T141" s="10"/>
      <c r="U141" s="10"/>
      <c r="V141" s="10"/>
    </row>
    <row r="142" spans="1:22" x14ac:dyDescent="0.35">
      <c r="A142" s="10"/>
      <c r="B142" s="10"/>
      <c r="C142" s="10"/>
      <c r="D142" s="10"/>
      <c r="E142" s="10"/>
      <c r="F142" s="10"/>
      <c r="G142" s="10"/>
      <c r="H142" s="10"/>
      <c r="I142" s="14" t="str">
        <f>IF(MAX('Sample Select backend'!$K$4:$K$205)&gt;=ROW(I142)-2,ROW(I142)-2,"")</f>
        <v/>
      </c>
      <c r="J142" s="15" t="str">
        <f>IFERROR(VLOOKUP(I142,'Sample Select backend'!$K$4:$L$205,2,FALSE),"")</f>
        <v/>
      </c>
      <c r="K142" s="10"/>
      <c r="L142" s="10"/>
      <c r="M142" s="10"/>
      <c r="N142" s="10"/>
      <c r="O142" s="10"/>
      <c r="P142" s="10"/>
      <c r="Q142" s="10"/>
      <c r="R142" s="10"/>
      <c r="S142" s="10"/>
      <c r="T142" s="10"/>
      <c r="U142" s="10"/>
      <c r="V142" s="10"/>
    </row>
    <row r="143" spans="1:22" x14ac:dyDescent="0.35">
      <c r="A143" s="10"/>
      <c r="B143" s="10"/>
      <c r="C143" s="10"/>
      <c r="D143" s="10"/>
      <c r="E143" s="10"/>
      <c r="F143" s="10"/>
      <c r="G143" s="10"/>
      <c r="H143" s="10"/>
      <c r="I143" s="14" t="str">
        <f>IF(MAX('Sample Select backend'!$K$4:$K$205)&gt;=ROW(I143)-2,ROW(I143)-2,"")</f>
        <v/>
      </c>
      <c r="J143" s="15" t="str">
        <f>IFERROR(VLOOKUP(I143,'Sample Select backend'!$K$4:$L$205,2,FALSE),"")</f>
        <v/>
      </c>
      <c r="K143" s="10"/>
      <c r="L143" s="10"/>
      <c r="M143" s="10"/>
      <c r="N143" s="10"/>
      <c r="O143" s="10"/>
      <c r="P143" s="10"/>
      <c r="Q143" s="10"/>
      <c r="R143" s="10"/>
      <c r="S143" s="10"/>
      <c r="T143" s="10"/>
      <c r="U143" s="10"/>
      <c r="V143" s="10"/>
    </row>
    <row r="144" spans="1:22" x14ac:dyDescent="0.35">
      <c r="A144" s="10"/>
      <c r="B144" s="10"/>
      <c r="C144" s="10"/>
      <c r="D144" s="10"/>
      <c r="E144" s="10"/>
      <c r="F144" s="10"/>
      <c r="G144" s="10"/>
      <c r="H144" s="10"/>
      <c r="I144" s="14" t="str">
        <f>IF(MAX('Sample Select backend'!$K$4:$K$205)&gt;=ROW(I144)-2,ROW(I144)-2,"")</f>
        <v/>
      </c>
      <c r="J144" s="15" t="str">
        <f>IFERROR(VLOOKUP(I144,'Sample Select backend'!$K$4:$L$205,2,FALSE),"")</f>
        <v/>
      </c>
      <c r="K144" s="10"/>
      <c r="L144" s="10"/>
      <c r="M144" s="10"/>
      <c r="N144" s="10"/>
      <c r="O144" s="10"/>
      <c r="P144" s="10"/>
      <c r="Q144" s="10"/>
      <c r="R144" s="10"/>
      <c r="S144" s="10"/>
      <c r="T144" s="10"/>
      <c r="U144" s="10"/>
      <c r="V144" s="10"/>
    </row>
    <row r="145" spans="1:22" x14ac:dyDescent="0.35">
      <c r="A145" s="10"/>
      <c r="B145" s="10"/>
      <c r="C145" s="10"/>
      <c r="D145" s="10"/>
      <c r="E145" s="10"/>
      <c r="F145" s="10"/>
      <c r="G145" s="10"/>
      <c r="H145" s="10"/>
      <c r="I145" s="14" t="str">
        <f>IF(MAX('Sample Select backend'!$K$4:$K$205)&gt;=ROW(I145)-2,ROW(I145)-2,"")</f>
        <v/>
      </c>
      <c r="J145" s="15" t="str">
        <f>IFERROR(VLOOKUP(I145,'Sample Select backend'!$K$4:$L$205,2,FALSE),"")</f>
        <v/>
      </c>
      <c r="K145" s="10"/>
      <c r="L145" s="10"/>
      <c r="M145" s="10"/>
      <c r="N145" s="10"/>
      <c r="O145" s="10"/>
      <c r="P145" s="10"/>
      <c r="Q145" s="10"/>
      <c r="R145" s="10"/>
      <c r="S145" s="10"/>
      <c r="T145" s="10"/>
      <c r="U145" s="10"/>
      <c r="V145" s="10"/>
    </row>
    <row r="146" spans="1:22" x14ac:dyDescent="0.35">
      <c r="A146" s="10"/>
      <c r="B146" s="10"/>
      <c r="C146" s="10"/>
      <c r="D146" s="10"/>
      <c r="E146" s="10"/>
      <c r="F146" s="10"/>
      <c r="G146" s="10"/>
      <c r="H146" s="10"/>
      <c r="I146" s="14" t="str">
        <f>IF(MAX('Sample Select backend'!$K$4:$K$205)&gt;=ROW(I146)-2,ROW(I146)-2,"")</f>
        <v/>
      </c>
      <c r="J146" s="15" t="str">
        <f>IFERROR(VLOOKUP(I146,'Sample Select backend'!$K$4:$L$205,2,FALSE),"")</f>
        <v/>
      </c>
      <c r="K146" s="10"/>
      <c r="L146" s="10"/>
      <c r="M146" s="10"/>
      <c r="N146" s="10"/>
      <c r="O146" s="10"/>
      <c r="P146" s="10"/>
      <c r="Q146" s="10"/>
      <c r="R146" s="10"/>
      <c r="S146" s="10"/>
      <c r="T146" s="10"/>
      <c r="U146" s="10"/>
      <c r="V146" s="10"/>
    </row>
    <row r="147" spans="1:22" x14ac:dyDescent="0.35">
      <c r="A147" s="10"/>
      <c r="B147" s="10"/>
      <c r="C147" s="10"/>
      <c r="D147" s="10"/>
      <c r="E147" s="10"/>
      <c r="F147" s="10"/>
      <c r="G147" s="10"/>
      <c r="H147" s="10"/>
      <c r="I147" s="14" t="str">
        <f>IF(MAX('Sample Select backend'!$K$4:$K$205)&gt;=ROW(I147)-2,ROW(I147)-2,"")</f>
        <v/>
      </c>
      <c r="J147" s="15" t="str">
        <f>IFERROR(VLOOKUP(I147,'Sample Select backend'!$K$4:$L$205,2,FALSE),"")</f>
        <v/>
      </c>
      <c r="K147" s="10"/>
      <c r="L147" s="10"/>
      <c r="M147" s="10"/>
      <c r="N147" s="10"/>
      <c r="O147" s="10"/>
      <c r="P147" s="10"/>
      <c r="Q147" s="10"/>
      <c r="R147" s="10"/>
      <c r="S147" s="10"/>
      <c r="T147" s="10"/>
      <c r="U147" s="10"/>
      <c r="V147" s="10"/>
    </row>
    <row r="148" spans="1:22" x14ac:dyDescent="0.35">
      <c r="A148" s="10"/>
      <c r="B148" s="10"/>
      <c r="C148" s="10"/>
      <c r="D148" s="10"/>
      <c r="E148" s="10"/>
      <c r="F148" s="10"/>
      <c r="G148" s="10"/>
      <c r="H148" s="10"/>
      <c r="I148" s="14" t="str">
        <f>IF(MAX('Sample Select backend'!$K$4:$K$205)&gt;=ROW(I148)-2,ROW(I148)-2,"")</f>
        <v/>
      </c>
      <c r="J148" s="15" t="str">
        <f>IFERROR(VLOOKUP(I148,'Sample Select backend'!$K$4:$L$205,2,FALSE),"")</f>
        <v/>
      </c>
      <c r="K148" s="10"/>
      <c r="L148" s="10"/>
      <c r="M148" s="10"/>
      <c r="N148" s="10"/>
      <c r="O148" s="10"/>
      <c r="P148" s="10"/>
      <c r="Q148" s="10"/>
      <c r="R148" s="10"/>
      <c r="S148" s="10"/>
      <c r="T148" s="10"/>
      <c r="U148" s="10"/>
      <c r="V148" s="10"/>
    </row>
    <row r="149" spans="1:22" x14ac:dyDescent="0.35">
      <c r="A149" s="10"/>
      <c r="B149" s="10"/>
      <c r="C149" s="10"/>
      <c r="D149" s="10"/>
      <c r="E149" s="10"/>
      <c r="F149" s="10"/>
      <c r="G149" s="10"/>
      <c r="H149" s="10"/>
      <c r="I149" s="14" t="str">
        <f>IF(MAX('Sample Select backend'!$K$4:$K$205)&gt;=ROW(I149)-2,ROW(I149)-2,"")</f>
        <v/>
      </c>
      <c r="J149" s="15" t="str">
        <f>IFERROR(VLOOKUP(I149,'Sample Select backend'!$K$4:$L$205,2,FALSE),"")</f>
        <v/>
      </c>
      <c r="K149" s="10"/>
      <c r="L149" s="10"/>
      <c r="M149" s="10"/>
      <c r="N149" s="10"/>
      <c r="O149" s="10"/>
      <c r="P149" s="10"/>
      <c r="Q149" s="10"/>
      <c r="R149" s="10"/>
      <c r="S149" s="10"/>
      <c r="T149" s="10"/>
      <c r="U149" s="10"/>
      <c r="V149" s="10"/>
    </row>
    <row r="150" spans="1:22" x14ac:dyDescent="0.35">
      <c r="A150" s="10"/>
      <c r="B150" s="10"/>
      <c r="C150" s="10"/>
      <c r="D150" s="10"/>
      <c r="E150" s="10"/>
      <c r="F150" s="10"/>
      <c r="G150" s="10"/>
      <c r="H150" s="10"/>
      <c r="I150" s="14" t="str">
        <f>IF(MAX('Sample Select backend'!$K$4:$K$205)&gt;=ROW(I150)-2,ROW(I150)-2,"")</f>
        <v/>
      </c>
      <c r="J150" s="15" t="str">
        <f>IFERROR(VLOOKUP(I150,'Sample Select backend'!$K$4:$L$205,2,FALSE),"")</f>
        <v/>
      </c>
      <c r="K150" s="10"/>
      <c r="L150" s="10"/>
      <c r="M150" s="10"/>
      <c r="N150" s="10"/>
      <c r="O150" s="10"/>
      <c r="P150" s="10"/>
      <c r="Q150" s="10"/>
      <c r="R150" s="10"/>
      <c r="S150" s="10"/>
      <c r="T150" s="10"/>
      <c r="U150" s="10"/>
      <c r="V150" s="10"/>
    </row>
    <row r="151" spans="1:22" x14ac:dyDescent="0.35">
      <c r="A151" s="10"/>
      <c r="B151" s="10"/>
      <c r="C151" s="10"/>
      <c r="D151" s="10"/>
      <c r="E151" s="10"/>
      <c r="F151" s="10"/>
      <c r="G151" s="10"/>
      <c r="H151" s="10"/>
      <c r="I151" s="14" t="str">
        <f>IF(MAX('Sample Select backend'!$K$4:$K$205)&gt;=ROW(I151)-2,ROW(I151)-2,"")</f>
        <v/>
      </c>
      <c r="J151" s="15" t="str">
        <f>IFERROR(VLOOKUP(I151,'Sample Select backend'!$K$4:$L$205,2,FALSE),"")</f>
        <v/>
      </c>
      <c r="K151" s="10"/>
      <c r="L151" s="10"/>
      <c r="M151" s="10"/>
      <c r="N151" s="10"/>
      <c r="O151" s="10"/>
      <c r="P151" s="10"/>
      <c r="Q151" s="10"/>
      <c r="R151" s="10"/>
      <c r="S151" s="10"/>
      <c r="T151" s="10"/>
      <c r="U151" s="10"/>
      <c r="V151" s="10"/>
    </row>
    <row r="152" spans="1:22" x14ac:dyDescent="0.35">
      <c r="A152" s="10"/>
      <c r="B152" s="10"/>
      <c r="C152" s="10"/>
      <c r="D152" s="10"/>
      <c r="E152" s="10"/>
      <c r="F152" s="10"/>
      <c r="G152" s="10"/>
      <c r="H152" s="10"/>
      <c r="I152" s="14" t="str">
        <f>IF(MAX('Sample Select backend'!$K$4:$K$205)&gt;=ROW(I152)-2,ROW(I152)-2,"")</f>
        <v/>
      </c>
      <c r="J152" s="15" t="str">
        <f>IFERROR(VLOOKUP(I152,'Sample Select backend'!$K$4:$L$205,2,FALSE),"")</f>
        <v/>
      </c>
      <c r="K152" s="10"/>
      <c r="L152" s="10"/>
      <c r="M152" s="10"/>
      <c r="N152" s="10"/>
      <c r="O152" s="10"/>
      <c r="P152" s="10"/>
      <c r="Q152" s="10"/>
      <c r="R152" s="10"/>
      <c r="S152" s="10"/>
      <c r="T152" s="10"/>
      <c r="U152" s="10"/>
      <c r="V152" s="10"/>
    </row>
    <row r="153" spans="1:22" x14ac:dyDescent="0.35">
      <c r="A153" s="10"/>
      <c r="B153" s="10"/>
      <c r="C153" s="10"/>
      <c r="D153" s="10"/>
      <c r="E153" s="10"/>
      <c r="F153" s="10"/>
      <c r="G153" s="10"/>
      <c r="H153" s="10"/>
      <c r="I153" s="14" t="str">
        <f>IF(MAX('Sample Select backend'!$K$4:$K$205)&gt;=ROW(I153)-2,ROW(I153)-2,"")</f>
        <v/>
      </c>
      <c r="J153" s="15" t="str">
        <f>IFERROR(VLOOKUP(I153,'Sample Select backend'!$K$4:$L$205,2,FALSE),"")</f>
        <v/>
      </c>
      <c r="K153" s="10"/>
      <c r="L153" s="10"/>
      <c r="M153" s="10"/>
      <c r="N153" s="10"/>
      <c r="O153" s="10"/>
      <c r="P153" s="10"/>
      <c r="Q153" s="10"/>
      <c r="R153" s="10"/>
      <c r="S153" s="10"/>
      <c r="T153" s="10"/>
      <c r="U153" s="10"/>
      <c r="V153" s="10"/>
    </row>
    <row r="154" spans="1:22" x14ac:dyDescent="0.35">
      <c r="A154" s="10"/>
      <c r="B154" s="10"/>
      <c r="C154" s="10"/>
      <c r="D154" s="10"/>
      <c r="E154" s="10"/>
      <c r="F154" s="10"/>
      <c r="G154" s="10"/>
      <c r="H154" s="10"/>
      <c r="I154" s="14" t="str">
        <f>IF(MAX('Sample Select backend'!$K$4:$K$205)&gt;=ROW(I154)-2,ROW(I154)-2,"")</f>
        <v/>
      </c>
      <c r="J154" s="15" t="str">
        <f>IFERROR(VLOOKUP(I154,'Sample Select backend'!$K$4:$L$205,2,FALSE),"")</f>
        <v/>
      </c>
      <c r="K154" s="10"/>
      <c r="L154" s="10"/>
      <c r="M154" s="10"/>
      <c r="N154" s="10"/>
      <c r="O154" s="10"/>
      <c r="P154" s="10"/>
      <c r="Q154" s="10"/>
      <c r="R154" s="10"/>
      <c r="S154" s="10"/>
      <c r="T154" s="10"/>
      <c r="U154" s="10"/>
      <c r="V154" s="10"/>
    </row>
    <row r="155" spans="1:22" x14ac:dyDescent="0.35">
      <c r="A155" s="10"/>
      <c r="B155" s="10"/>
      <c r="C155" s="10"/>
      <c r="D155" s="10"/>
      <c r="E155" s="10"/>
      <c r="F155" s="10"/>
      <c r="G155" s="10"/>
      <c r="H155" s="10"/>
      <c r="I155" s="14" t="str">
        <f>IF(MAX('Sample Select backend'!$K$4:$K$205)&gt;=ROW(I155)-2,ROW(I155)-2,"")</f>
        <v/>
      </c>
      <c r="J155" s="15" t="str">
        <f>IFERROR(VLOOKUP(I155,'Sample Select backend'!$K$4:$L$205,2,FALSE),"")</f>
        <v/>
      </c>
      <c r="K155" s="10"/>
      <c r="L155" s="10"/>
      <c r="M155" s="10"/>
      <c r="N155" s="10"/>
      <c r="O155" s="10"/>
      <c r="P155" s="10"/>
      <c r="Q155" s="10"/>
      <c r="R155" s="10"/>
      <c r="S155" s="10"/>
      <c r="T155" s="10"/>
      <c r="U155" s="10"/>
      <c r="V155" s="10"/>
    </row>
    <row r="156" spans="1:22" x14ac:dyDescent="0.35">
      <c r="A156" s="10"/>
      <c r="B156" s="10"/>
      <c r="C156" s="10"/>
      <c r="D156" s="10"/>
      <c r="E156" s="10"/>
      <c r="F156" s="10"/>
      <c r="G156" s="10"/>
      <c r="H156" s="10"/>
      <c r="I156" s="14" t="str">
        <f>IF(MAX('Sample Select backend'!$K$4:$K$205)&gt;=ROW(I156)-2,ROW(I156)-2,"")</f>
        <v/>
      </c>
      <c r="J156" s="15" t="str">
        <f>IFERROR(VLOOKUP(I156,'Sample Select backend'!$K$4:$L$205,2,FALSE),"")</f>
        <v/>
      </c>
      <c r="K156" s="10"/>
      <c r="L156" s="10"/>
      <c r="M156" s="10"/>
      <c r="N156" s="10"/>
      <c r="O156" s="10"/>
      <c r="P156" s="10"/>
      <c r="Q156" s="10"/>
      <c r="R156" s="10"/>
      <c r="S156" s="10"/>
      <c r="T156" s="10"/>
      <c r="U156" s="10"/>
      <c r="V156" s="10"/>
    </row>
    <row r="157" spans="1:22" x14ac:dyDescent="0.35">
      <c r="A157" s="10"/>
      <c r="B157" s="10"/>
      <c r="C157" s="10"/>
      <c r="D157" s="10"/>
      <c r="E157" s="10"/>
      <c r="F157" s="10"/>
      <c r="G157" s="10"/>
      <c r="H157" s="10"/>
      <c r="I157" s="14" t="str">
        <f>IF(MAX('Sample Select backend'!$K$4:$K$205)&gt;=ROW(I157)-2,ROW(I157)-2,"")</f>
        <v/>
      </c>
      <c r="J157" s="15" t="str">
        <f>IFERROR(VLOOKUP(I157,'Sample Select backend'!$K$4:$L$205,2,FALSE),"")</f>
        <v/>
      </c>
      <c r="K157" s="10"/>
      <c r="L157" s="10"/>
      <c r="M157" s="10"/>
      <c r="N157" s="10"/>
      <c r="O157" s="10"/>
      <c r="P157" s="10"/>
      <c r="Q157" s="10"/>
      <c r="R157" s="10"/>
      <c r="S157" s="10"/>
      <c r="T157" s="10"/>
      <c r="U157" s="10"/>
      <c r="V157" s="10"/>
    </row>
    <row r="158" spans="1:22" x14ac:dyDescent="0.35">
      <c r="A158" s="10"/>
      <c r="B158" s="10"/>
      <c r="C158" s="10"/>
      <c r="D158" s="10"/>
      <c r="E158" s="10"/>
      <c r="F158" s="10"/>
      <c r="G158" s="10"/>
      <c r="H158" s="10"/>
      <c r="I158" s="14" t="str">
        <f>IF(MAX('Sample Select backend'!$K$4:$K$205)&gt;=ROW(I158)-2,ROW(I158)-2,"")</f>
        <v/>
      </c>
      <c r="J158" s="15" t="str">
        <f>IFERROR(VLOOKUP(I158,'Sample Select backend'!$K$4:$L$205,2,FALSE),"")</f>
        <v/>
      </c>
      <c r="K158" s="10"/>
      <c r="L158" s="10"/>
      <c r="M158" s="10"/>
      <c r="N158" s="10"/>
      <c r="O158" s="10"/>
      <c r="P158" s="10"/>
      <c r="Q158" s="10"/>
      <c r="R158" s="10"/>
      <c r="S158" s="10"/>
      <c r="T158" s="10"/>
      <c r="U158" s="10"/>
      <c r="V158" s="10"/>
    </row>
    <row r="159" spans="1:22" x14ac:dyDescent="0.35">
      <c r="A159" s="10"/>
      <c r="B159" s="10"/>
      <c r="C159" s="10"/>
      <c r="D159" s="10"/>
      <c r="E159" s="10"/>
      <c r="F159" s="10"/>
      <c r="G159" s="10"/>
      <c r="H159" s="10"/>
      <c r="I159" s="14" t="str">
        <f>IF(MAX('Sample Select backend'!$K$4:$K$205)&gt;=ROW(I159)-2,ROW(I159)-2,"")</f>
        <v/>
      </c>
      <c r="J159" s="15" t="str">
        <f>IFERROR(VLOOKUP(I159,'Sample Select backend'!$K$4:$L$205,2,FALSE),"")</f>
        <v/>
      </c>
      <c r="K159" s="10"/>
      <c r="L159" s="10"/>
      <c r="M159" s="10"/>
      <c r="N159" s="10"/>
      <c r="O159" s="10"/>
      <c r="P159" s="10"/>
      <c r="Q159" s="10"/>
      <c r="R159" s="10"/>
      <c r="S159" s="10"/>
      <c r="T159" s="10"/>
      <c r="U159" s="10"/>
      <c r="V159" s="10"/>
    </row>
    <row r="160" spans="1:22" x14ac:dyDescent="0.35">
      <c r="A160" s="10"/>
      <c r="B160" s="10"/>
      <c r="C160" s="10"/>
      <c r="D160" s="10"/>
      <c r="E160" s="10"/>
      <c r="F160" s="10"/>
      <c r="G160" s="10"/>
      <c r="H160" s="10"/>
      <c r="I160" s="14" t="str">
        <f>IF(MAX('Sample Select backend'!$K$4:$K$205)&gt;=ROW(I160)-2,ROW(I160)-2,"")</f>
        <v/>
      </c>
      <c r="J160" s="15" t="str">
        <f>IFERROR(VLOOKUP(I160,'Sample Select backend'!$K$4:$L$205,2,FALSE),"")</f>
        <v/>
      </c>
      <c r="K160" s="10"/>
      <c r="L160" s="10"/>
      <c r="M160" s="10"/>
      <c r="N160" s="10"/>
      <c r="O160" s="10"/>
      <c r="P160" s="10"/>
      <c r="Q160" s="10"/>
      <c r="R160" s="10"/>
      <c r="S160" s="10"/>
      <c r="T160" s="10"/>
      <c r="U160" s="10"/>
      <c r="V160" s="10"/>
    </row>
    <row r="161" spans="1:22" x14ac:dyDescent="0.35">
      <c r="A161" s="10"/>
      <c r="B161" s="10"/>
      <c r="C161" s="10"/>
      <c r="D161" s="10"/>
      <c r="E161" s="10"/>
      <c r="F161" s="10"/>
      <c r="G161" s="10"/>
      <c r="H161" s="10"/>
      <c r="I161" s="14" t="str">
        <f>IF(MAX('Sample Select backend'!$K$4:$K$205)&gt;=ROW(I161)-2,ROW(I161)-2,"")</f>
        <v/>
      </c>
      <c r="J161" s="15" t="str">
        <f>IFERROR(VLOOKUP(I161,'Sample Select backend'!$K$4:$L$205,2,FALSE),"")</f>
        <v/>
      </c>
      <c r="K161" s="10"/>
      <c r="L161" s="10"/>
      <c r="M161" s="10"/>
      <c r="N161" s="10"/>
      <c r="O161" s="10"/>
      <c r="P161" s="10"/>
      <c r="Q161" s="10"/>
      <c r="R161" s="10"/>
      <c r="S161" s="10"/>
      <c r="T161" s="10"/>
      <c r="U161" s="10"/>
      <c r="V161" s="10"/>
    </row>
    <row r="162" spans="1:22" x14ac:dyDescent="0.35">
      <c r="A162" s="10"/>
      <c r="B162" s="10"/>
      <c r="C162" s="10"/>
      <c r="D162" s="10"/>
      <c r="E162" s="10"/>
      <c r="F162" s="10"/>
      <c r="G162" s="10"/>
      <c r="H162" s="10"/>
      <c r="I162" s="14" t="str">
        <f>IF(MAX('Sample Select backend'!$K$4:$K$205)&gt;=ROW(I162)-2,ROW(I162)-2,"")</f>
        <v/>
      </c>
      <c r="J162" s="15" t="str">
        <f>IFERROR(VLOOKUP(I162,'Sample Select backend'!$K$4:$L$205,2,FALSE),"")</f>
        <v/>
      </c>
      <c r="K162" s="10"/>
      <c r="L162" s="10"/>
      <c r="M162" s="10"/>
      <c r="N162" s="10"/>
      <c r="O162" s="10"/>
      <c r="P162" s="10"/>
      <c r="Q162" s="10"/>
      <c r="R162" s="10"/>
      <c r="S162" s="10"/>
      <c r="T162" s="10"/>
      <c r="U162" s="10"/>
      <c r="V162" s="10"/>
    </row>
    <row r="163" spans="1:22" x14ac:dyDescent="0.35">
      <c r="A163" s="10"/>
      <c r="B163" s="10"/>
      <c r="C163" s="10"/>
      <c r="D163" s="10"/>
      <c r="E163" s="10"/>
      <c r="F163" s="10"/>
      <c r="G163" s="10"/>
      <c r="H163" s="10"/>
      <c r="I163" s="14" t="str">
        <f>IF(MAX('Sample Select backend'!$K$4:$K$205)&gt;=ROW(I163)-2,ROW(I163)-2,"")</f>
        <v/>
      </c>
      <c r="J163" s="15" t="str">
        <f>IFERROR(VLOOKUP(I163,'Sample Select backend'!$K$4:$L$205,2,FALSE),"")</f>
        <v/>
      </c>
      <c r="K163" s="10"/>
      <c r="L163" s="10"/>
      <c r="M163" s="10"/>
      <c r="N163" s="10"/>
      <c r="O163" s="10"/>
      <c r="P163" s="10"/>
      <c r="Q163" s="10"/>
      <c r="R163" s="10"/>
      <c r="S163" s="10"/>
      <c r="T163" s="10"/>
      <c r="U163" s="10"/>
      <c r="V163" s="10"/>
    </row>
    <row r="164" spans="1:22" x14ac:dyDescent="0.35">
      <c r="A164" s="10"/>
      <c r="B164" s="10"/>
      <c r="C164" s="10"/>
      <c r="D164" s="10"/>
      <c r="E164" s="10"/>
      <c r="F164" s="10"/>
      <c r="G164" s="10"/>
      <c r="H164" s="10"/>
      <c r="I164" s="14" t="str">
        <f>IF(MAX('Sample Select backend'!$K$4:$K$205)&gt;=ROW(I164)-2,ROW(I164)-2,"")</f>
        <v/>
      </c>
      <c r="J164" s="15" t="str">
        <f>IFERROR(VLOOKUP(I164,'Sample Select backend'!$K$4:$L$205,2,FALSE),"")</f>
        <v/>
      </c>
      <c r="K164" s="10"/>
      <c r="L164" s="10"/>
      <c r="M164" s="10"/>
      <c r="N164" s="10"/>
      <c r="O164" s="10"/>
      <c r="P164" s="10"/>
      <c r="Q164" s="10"/>
      <c r="R164" s="10"/>
      <c r="S164" s="10"/>
      <c r="T164" s="10"/>
      <c r="U164" s="10"/>
      <c r="V164" s="10"/>
    </row>
    <row r="165" spans="1:22" x14ac:dyDescent="0.35">
      <c r="A165" s="10"/>
      <c r="B165" s="10"/>
      <c r="C165" s="10"/>
      <c r="D165" s="10"/>
      <c r="E165" s="10"/>
      <c r="F165" s="10"/>
      <c r="G165" s="10"/>
      <c r="H165" s="10"/>
      <c r="I165" s="14" t="str">
        <f>IF(MAX('Sample Select backend'!$K$4:$K$205)&gt;=ROW(I165)-2,ROW(I165)-2,"")</f>
        <v/>
      </c>
      <c r="J165" s="15" t="str">
        <f>IFERROR(VLOOKUP(I165,'Sample Select backend'!$K$4:$L$205,2,FALSE),"")</f>
        <v/>
      </c>
      <c r="K165" s="10"/>
      <c r="L165" s="10"/>
      <c r="M165" s="10"/>
      <c r="N165" s="10"/>
      <c r="O165" s="10"/>
      <c r="P165" s="10"/>
      <c r="Q165" s="10"/>
      <c r="R165" s="10"/>
      <c r="S165" s="10"/>
      <c r="T165" s="10"/>
      <c r="U165" s="10"/>
      <c r="V165" s="10"/>
    </row>
    <row r="166" spans="1:22" x14ac:dyDescent="0.35">
      <c r="A166" s="10"/>
      <c r="B166" s="10"/>
      <c r="C166" s="10"/>
      <c r="D166" s="10"/>
      <c r="E166" s="10"/>
      <c r="F166" s="10"/>
      <c r="G166" s="10"/>
      <c r="H166" s="10"/>
      <c r="I166" s="14" t="str">
        <f>IF(MAX('Sample Select backend'!$K$4:$K$205)&gt;=ROW(I166)-2,ROW(I166)-2,"")</f>
        <v/>
      </c>
      <c r="J166" s="15" t="str">
        <f>IFERROR(VLOOKUP(I166,'Sample Select backend'!$K$4:$L$205,2,FALSE),"")</f>
        <v/>
      </c>
      <c r="K166" s="10"/>
      <c r="L166" s="10"/>
      <c r="M166" s="10"/>
      <c r="N166" s="10"/>
      <c r="O166" s="10"/>
      <c r="P166" s="10"/>
      <c r="Q166" s="10"/>
      <c r="R166" s="10"/>
      <c r="S166" s="10"/>
      <c r="T166" s="10"/>
      <c r="U166" s="10"/>
      <c r="V166" s="10"/>
    </row>
    <row r="167" spans="1:22" x14ac:dyDescent="0.35">
      <c r="A167" s="10"/>
      <c r="B167" s="10"/>
      <c r="C167" s="10"/>
      <c r="D167" s="10"/>
      <c r="E167" s="10"/>
      <c r="F167" s="10"/>
      <c r="G167" s="10"/>
      <c r="H167" s="10"/>
      <c r="I167" s="14" t="str">
        <f>IF(MAX('Sample Select backend'!$K$4:$K$205)&gt;=ROW(I167)-2,ROW(I167)-2,"")</f>
        <v/>
      </c>
      <c r="J167" s="15" t="str">
        <f>IFERROR(VLOOKUP(I167,'Sample Select backend'!$K$4:$L$205,2,FALSE),"")</f>
        <v/>
      </c>
      <c r="K167" s="10"/>
      <c r="L167" s="10"/>
      <c r="M167" s="10"/>
      <c r="N167" s="10"/>
      <c r="O167" s="10"/>
      <c r="P167" s="10"/>
      <c r="Q167" s="10"/>
      <c r="R167" s="10"/>
      <c r="S167" s="10"/>
      <c r="T167" s="10"/>
      <c r="U167" s="10"/>
      <c r="V167" s="10"/>
    </row>
    <row r="168" spans="1:22" x14ac:dyDescent="0.35">
      <c r="A168" s="10"/>
      <c r="B168" s="10"/>
      <c r="C168" s="10"/>
      <c r="D168" s="10"/>
      <c r="E168" s="10"/>
      <c r="F168" s="10"/>
      <c r="G168" s="10"/>
      <c r="H168" s="10"/>
      <c r="I168" s="14" t="str">
        <f>IF(MAX('Sample Select backend'!$K$4:$K$205)&gt;=ROW(I168)-2,ROW(I168)-2,"")</f>
        <v/>
      </c>
      <c r="J168" s="15" t="str">
        <f>IFERROR(VLOOKUP(I168,'Sample Select backend'!$K$4:$L$205,2,FALSE),"")</f>
        <v/>
      </c>
      <c r="K168" s="10"/>
      <c r="L168" s="10"/>
      <c r="M168" s="10"/>
      <c r="N168" s="10"/>
      <c r="O168" s="10"/>
      <c r="P168" s="10"/>
      <c r="Q168" s="10"/>
      <c r="R168" s="10"/>
      <c r="S168" s="10"/>
      <c r="T168" s="10"/>
      <c r="U168" s="10"/>
      <c r="V168" s="10"/>
    </row>
    <row r="169" spans="1:22" x14ac:dyDescent="0.35">
      <c r="A169" s="10"/>
      <c r="B169" s="10"/>
      <c r="C169" s="10"/>
      <c r="D169" s="10"/>
      <c r="E169" s="10"/>
      <c r="F169" s="10"/>
      <c r="G169" s="10"/>
      <c r="H169" s="10"/>
      <c r="I169" s="14" t="str">
        <f>IF(MAX('Sample Select backend'!$K$4:$K$205)&gt;=ROW(I169)-2,ROW(I169)-2,"")</f>
        <v/>
      </c>
      <c r="J169" s="15" t="str">
        <f>IFERROR(VLOOKUP(I169,'Sample Select backend'!$K$4:$L$205,2,FALSE),"")</f>
        <v/>
      </c>
      <c r="K169" s="10"/>
      <c r="L169" s="10"/>
      <c r="M169" s="10"/>
      <c r="N169" s="10"/>
      <c r="O169" s="10"/>
      <c r="P169" s="10"/>
      <c r="Q169" s="10"/>
      <c r="R169" s="10"/>
      <c r="S169" s="10"/>
      <c r="T169" s="10"/>
      <c r="U169" s="10"/>
      <c r="V169" s="10"/>
    </row>
    <row r="170" spans="1:22" x14ac:dyDescent="0.35">
      <c r="A170" s="10"/>
      <c r="B170" s="10"/>
      <c r="C170" s="10"/>
      <c r="D170" s="10"/>
      <c r="E170" s="10"/>
      <c r="F170" s="10"/>
      <c r="G170" s="10"/>
      <c r="H170" s="10"/>
      <c r="I170" s="14" t="str">
        <f>IF(MAX('Sample Select backend'!$K$4:$K$205)&gt;=ROW(I170)-2,ROW(I170)-2,"")</f>
        <v/>
      </c>
      <c r="J170" s="15" t="str">
        <f>IFERROR(VLOOKUP(I170,'Sample Select backend'!$K$4:$L$205,2,FALSE),"")</f>
        <v/>
      </c>
      <c r="K170" s="10"/>
      <c r="L170" s="10"/>
      <c r="M170" s="10"/>
      <c r="N170" s="10"/>
      <c r="O170" s="10"/>
      <c r="P170" s="10"/>
      <c r="Q170" s="10"/>
      <c r="R170" s="10"/>
      <c r="S170" s="10"/>
      <c r="T170" s="10"/>
      <c r="U170" s="10"/>
      <c r="V170" s="10"/>
    </row>
    <row r="171" spans="1:22" x14ac:dyDescent="0.35">
      <c r="A171" s="10"/>
      <c r="B171" s="10"/>
      <c r="C171" s="10"/>
      <c r="D171" s="10"/>
      <c r="E171" s="10"/>
      <c r="F171" s="10"/>
      <c r="G171" s="10"/>
      <c r="H171" s="10"/>
      <c r="I171" s="14" t="str">
        <f>IF(MAX('Sample Select backend'!$K$4:$K$205)&gt;=ROW(I171)-2,ROW(I171)-2,"")</f>
        <v/>
      </c>
      <c r="J171" s="15" t="str">
        <f>IFERROR(VLOOKUP(I171,'Sample Select backend'!$K$4:$L$205,2,FALSE),"")</f>
        <v/>
      </c>
      <c r="K171" s="10"/>
      <c r="L171" s="10"/>
      <c r="M171" s="10"/>
      <c r="N171" s="10"/>
      <c r="O171" s="10"/>
      <c r="P171" s="10"/>
      <c r="Q171" s="10"/>
      <c r="R171" s="10"/>
      <c r="S171" s="10"/>
      <c r="T171" s="10"/>
      <c r="U171" s="10"/>
      <c r="V171" s="10"/>
    </row>
    <row r="172" spans="1:22" x14ac:dyDescent="0.35">
      <c r="A172" s="10"/>
      <c r="B172" s="10"/>
      <c r="C172" s="10"/>
      <c r="D172" s="10"/>
      <c r="E172" s="10"/>
      <c r="F172" s="10"/>
      <c r="G172" s="10"/>
      <c r="H172" s="10"/>
      <c r="I172" s="14" t="str">
        <f>IF(MAX('Sample Select backend'!$K$4:$K$205)&gt;=ROW(I172)-2,ROW(I172)-2,"")</f>
        <v/>
      </c>
      <c r="J172" s="15" t="str">
        <f>IFERROR(VLOOKUP(I172,'Sample Select backend'!$K$4:$L$205,2,FALSE),"")</f>
        <v/>
      </c>
      <c r="K172" s="10"/>
      <c r="L172" s="10"/>
      <c r="M172" s="10"/>
      <c r="N172" s="10"/>
      <c r="O172" s="10"/>
      <c r="P172" s="10"/>
      <c r="Q172" s="10"/>
      <c r="R172" s="10"/>
      <c r="S172" s="10"/>
      <c r="T172" s="10"/>
      <c r="U172" s="10"/>
      <c r="V172" s="10"/>
    </row>
    <row r="173" spans="1:22" x14ac:dyDescent="0.35">
      <c r="A173" s="10"/>
      <c r="B173" s="10"/>
      <c r="C173" s="10"/>
      <c r="D173" s="10"/>
      <c r="E173" s="10"/>
      <c r="F173" s="10"/>
      <c r="G173" s="10"/>
      <c r="H173" s="10"/>
      <c r="I173" s="14" t="str">
        <f>IF(MAX('Sample Select backend'!$K$4:$K$205)&gt;=ROW(I173)-2,ROW(I173)-2,"")</f>
        <v/>
      </c>
      <c r="J173" s="15" t="str">
        <f>IFERROR(VLOOKUP(I173,'Sample Select backend'!$K$4:$L$205,2,FALSE),"")</f>
        <v/>
      </c>
      <c r="K173" s="10"/>
      <c r="L173" s="10"/>
      <c r="M173" s="10"/>
      <c r="N173" s="10"/>
      <c r="O173" s="10"/>
      <c r="P173" s="10"/>
      <c r="Q173" s="10"/>
      <c r="R173" s="10"/>
      <c r="S173" s="10"/>
      <c r="T173" s="10"/>
      <c r="U173" s="10"/>
      <c r="V173" s="10"/>
    </row>
    <row r="174" spans="1:22" x14ac:dyDescent="0.35">
      <c r="A174" s="10"/>
      <c r="B174" s="10"/>
      <c r="C174" s="10"/>
      <c r="D174" s="10"/>
      <c r="E174" s="10"/>
      <c r="F174" s="10"/>
      <c r="G174" s="10"/>
      <c r="H174" s="10"/>
      <c r="I174" s="14" t="str">
        <f>IF(MAX('Sample Select backend'!$K$4:$K$205)&gt;=ROW(I174)-2,ROW(I174)-2,"")</f>
        <v/>
      </c>
      <c r="J174" s="15" t="str">
        <f>IFERROR(VLOOKUP(I174,'Sample Select backend'!$K$4:$L$205,2,FALSE),"")</f>
        <v/>
      </c>
      <c r="K174" s="10"/>
      <c r="L174" s="10"/>
      <c r="M174" s="10"/>
      <c r="N174" s="10"/>
      <c r="O174" s="10"/>
      <c r="P174" s="10"/>
      <c r="Q174" s="10"/>
      <c r="R174" s="10"/>
      <c r="S174" s="10"/>
      <c r="T174" s="10"/>
      <c r="U174" s="10"/>
      <c r="V174" s="10"/>
    </row>
    <row r="175" spans="1:22" x14ac:dyDescent="0.35">
      <c r="A175" s="10"/>
      <c r="B175" s="10"/>
      <c r="C175" s="10"/>
      <c r="D175" s="10"/>
      <c r="E175" s="10"/>
      <c r="F175" s="10"/>
      <c r="G175" s="10"/>
      <c r="H175" s="10"/>
      <c r="I175" s="14" t="str">
        <f>IF(MAX('Sample Select backend'!$K$4:$K$205)&gt;=ROW(I175)-2,ROW(I175)-2,"")</f>
        <v/>
      </c>
      <c r="J175" s="15" t="str">
        <f>IFERROR(VLOOKUP(I175,'Sample Select backend'!$K$4:$L$205,2,FALSE),"")</f>
        <v/>
      </c>
      <c r="K175" s="10"/>
      <c r="L175" s="10"/>
      <c r="M175" s="10"/>
      <c r="N175" s="10"/>
      <c r="O175" s="10"/>
      <c r="P175" s="10"/>
      <c r="Q175" s="10"/>
      <c r="R175" s="10"/>
      <c r="S175" s="10"/>
      <c r="T175" s="10"/>
      <c r="U175" s="10"/>
      <c r="V175" s="10"/>
    </row>
    <row r="176" spans="1:22" x14ac:dyDescent="0.35">
      <c r="A176" s="10"/>
      <c r="B176" s="10"/>
      <c r="C176" s="10"/>
      <c r="D176" s="10"/>
      <c r="E176" s="10"/>
      <c r="F176" s="10"/>
      <c r="G176" s="10"/>
      <c r="H176" s="10"/>
      <c r="I176" s="14" t="str">
        <f>IF(MAX('Sample Select backend'!$K$4:$K$205)&gt;=ROW(I176)-2,ROW(I176)-2,"")</f>
        <v/>
      </c>
      <c r="J176" s="15" t="str">
        <f>IFERROR(VLOOKUP(I176,'Sample Select backend'!$K$4:$L$205,2,FALSE),"")</f>
        <v/>
      </c>
      <c r="K176" s="10"/>
      <c r="L176" s="10"/>
      <c r="M176" s="10"/>
      <c r="N176" s="10"/>
      <c r="O176" s="10"/>
      <c r="P176" s="10"/>
      <c r="Q176" s="10"/>
      <c r="R176" s="10"/>
      <c r="S176" s="10"/>
      <c r="T176" s="10"/>
      <c r="U176" s="10"/>
      <c r="V176" s="10"/>
    </row>
    <row r="177" spans="1:22" x14ac:dyDescent="0.35">
      <c r="A177" s="10"/>
      <c r="B177" s="10"/>
      <c r="C177" s="10"/>
      <c r="D177" s="10"/>
      <c r="E177" s="10"/>
      <c r="F177" s="10"/>
      <c r="G177" s="10"/>
      <c r="H177" s="10"/>
      <c r="I177" s="14" t="str">
        <f>IF(MAX('Sample Select backend'!$K$4:$K$205)&gt;=ROW(I177)-2,ROW(I177)-2,"")</f>
        <v/>
      </c>
      <c r="J177" s="15" t="str">
        <f>IFERROR(VLOOKUP(I177,'Sample Select backend'!$K$4:$L$205,2,FALSE),"")</f>
        <v/>
      </c>
      <c r="K177" s="10"/>
      <c r="L177" s="10"/>
      <c r="M177" s="10"/>
      <c r="N177" s="10"/>
      <c r="O177" s="10"/>
      <c r="P177" s="10"/>
      <c r="Q177" s="10"/>
      <c r="R177" s="10"/>
      <c r="S177" s="10"/>
      <c r="T177" s="10"/>
      <c r="U177" s="10"/>
      <c r="V177" s="10"/>
    </row>
    <row r="178" spans="1:22" x14ac:dyDescent="0.35">
      <c r="A178" s="10"/>
      <c r="B178" s="10"/>
      <c r="C178" s="10"/>
      <c r="D178" s="10"/>
      <c r="E178" s="10"/>
      <c r="F178" s="10"/>
      <c r="G178" s="10"/>
      <c r="H178" s="10"/>
      <c r="I178" s="14" t="str">
        <f>IF(MAX('Sample Select backend'!$K$4:$K$205)&gt;=ROW(I178)-2,ROW(I178)-2,"")</f>
        <v/>
      </c>
      <c r="J178" s="15" t="str">
        <f>IFERROR(VLOOKUP(I178,'Sample Select backend'!$K$4:$L$205,2,FALSE),"")</f>
        <v/>
      </c>
      <c r="K178" s="10"/>
      <c r="L178" s="10"/>
      <c r="M178" s="10"/>
      <c r="N178" s="10"/>
      <c r="O178" s="10"/>
      <c r="P178" s="10"/>
      <c r="Q178" s="10"/>
      <c r="R178" s="10"/>
      <c r="S178" s="10"/>
      <c r="T178" s="10"/>
      <c r="U178" s="10"/>
      <c r="V178" s="10"/>
    </row>
    <row r="179" spans="1:22" x14ac:dyDescent="0.35">
      <c r="A179" s="10"/>
      <c r="B179" s="10"/>
      <c r="C179" s="10"/>
      <c r="D179" s="10"/>
      <c r="E179" s="10"/>
      <c r="F179" s="10"/>
      <c r="G179" s="10"/>
      <c r="H179" s="10"/>
      <c r="I179" s="14" t="str">
        <f>IF(MAX('Sample Select backend'!$K$4:$K$205)&gt;=ROW(I179)-2,ROW(I179)-2,"")</f>
        <v/>
      </c>
      <c r="J179" s="15" t="str">
        <f>IFERROR(VLOOKUP(I179,'Sample Select backend'!$K$4:$L$205,2,FALSE),"")</f>
        <v/>
      </c>
      <c r="K179" s="10"/>
      <c r="L179" s="10"/>
      <c r="M179" s="10"/>
      <c r="N179" s="10"/>
      <c r="O179" s="10"/>
      <c r="P179" s="10"/>
      <c r="Q179" s="10"/>
      <c r="R179" s="10"/>
      <c r="S179" s="10"/>
      <c r="T179" s="10"/>
      <c r="U179" s="10"/>
      <c r="V179" s="10"/>
    </row>
    <row r="180" spans="1:22" x14ac:dyDescent="0.35">
      <c r="A180" s="10"/>
      <c r="B180" s="10"/>
      <c r="C180" s="10"/>
      <c r="D180" s="10"/>
      <c r="E180" s="10"/>
      <c r="F180" s="10"/>
      <c r="G180" s="10"/>
      <c r="H180" s="10"/>
      <c r="I180" s="14" t="str">
        <f>IF(MAX('Sample Select backend'!$K$4:$K$205)&gt;=ROW(I180)-2,ROW(I180)-2,"")</f>
        <v/>
      </c>
      <c r="J180" s="15" t="str">
        <f>IFERROR(VLOOKUP(I180,'Sample Select backend'!$K$4:$L$205,2,FALSE),"")</f>
        <v/>
      </c>
      <c r="K180" s="10"/>
      <c r="L180" s="10"/>
      <c r="M180" s="10"/>
      <c r="N180" s="10"/>
      <c r="O180" s="10"/>
      <c r="P180" s="10"/>
      <c r="Q180" s="10"/>
      <c r="R180" s="10"/>
      <c r="S180" s="10"/>
      <c r="T180" s="10"/>
      <c r="U180" s="10"/>
      <c r="V180" s="10"/>
    </row>
    <row r="181" spans="1:22" x14ac:dyDescent="0.35">
      <c r="A181" s="10"/>
      <c r="B181" s="10"/>
      <c r="C181" s="10"/>
      <c r="D181" s="10"/>
      <c r="E181" s="10"/>
      <c r="F181" s="10"/>
      <c r="G181" s="10"/>
      <c r="H181" s="10"/>
      <c r="I181" s="14" t="str">
        <f>IF(MAX('Sample Select backend'!$K$4:$K$205)&gt;=ROW(I181)-2,ROW(I181)-2,"")</f>
        <v/>
      </c>
      <c r="J181" s="15" t="str">
        <f>IFERROR(VLOOKUP(I181,'Sample Select backend'!$K$4:$L$205,2,FALSE),"")</f>
        <v/>
      </c>
      <c r="K181" s="10"/>
      <c r="L181" s="10"/>
      <c r="M181" s="10"/>
      <c r="N181" s="10"/>
      <c r="O181" s="10"/>
      <c r="P181" s="10"/>
      <c r="Q181" s="10"/>
      <c r="R181" s="10"/>
      <c r="S181" s="10"/>
      <c r="T181" s="10"/>
      <c r="U181" s="10"/>
      <c r="V181" s="10"/>
    </row>
    <row r="182" spans="1:22" x14ac:dyDescent="0.35">
      <c r="A182" s="10"/>
      <c r="B182" s="10"/>
      <c r="C182" s="10"/>
      <c r="D182" s="10"/>
      <c r="E182" s="10"/>
      <c r="F182" s="10"/>
      <c r="G182" s="10"/>
      <c r="H182" s="10"/>
      <c r="I182" s="14" t="str">
        <f>IF(MAX('Sample Select backend'!$K$4:$K$205)&gt;=ROW(I182)-2,ROW(I182)-2,"")</f>
        <v/>
      </c>
      <c r="J182" s="15" t="str">
        <f>IFERROR(VLOOKUP(I182,'Sample Select backend'!$K$4:$L$205,2,FALSE),"")</f>
        <v/>
      </c>
      <c r="K182" s="10"/>
      <c r="L182" s="10"/>
      <c r="M182" s="10"/>
      <c r="N182" s="10"/>
      <c r="O182" s="10"/>
      <c r="P182" s="10"/>
      <c r="Q182" s="10"/>
      <c r="R182" s="10"/>
      <c r="S182" s="10"/>
      <c r="T182" s="10"/>
      <c r="U182" s="10"/>
      <c r="V182" s="10"/>
    </row>
    <row r="183" spans="1:22" x14ac:dyDescent="0.35">
      <c r="A183" s="10"/>
      <c r="B183" s="10"/>
      <c r="C183" s="10"/>
      <c r="D183" s="10"/>
      <c r="E183" s="10"/>
      <c r="F183" s="10"/>
      <c r="G183" s="10"/>
      <c r="H183" s="10"/>
      <c r="I183" s="14" t="str">
        <f>IF(MAX('Sample Select backend'!$K$4:$K$205)&gt;=ROW(I183)-2,ROW(I183)-2,"")</f>
        <v/>
      </c>
      <c r="J183" s="15" t="str">
        <f>IFERROR(VLOOKUP(I183,'Sample Select backend'!$K$4:$L$205,2,FALSE),"")</f>
        <v/>
      </c>
      <c r="K183" s="10"/>
      <c r="L183" s="10"/>
      <c r="M183" s="10"/>
      <c r="N183" s="10"/>
      <c r="O183" s="10"/>
      <c r="P183" s="10"/>
      <c r="Q183" s="10"/>
      <c r="R183" s="10"/>
      <c r="S183" s="10"/>
      <c r="T183" s="10"/>
      <c r="U183" s="10"/>
      <c r="V183" s="10"/>
    </row>
    <row r="184" spans="1:22" x14ac:dyDescent="0.35">
      <c r="A184" s="10"/>
      <c r="B184" s="10"/>
      <c r="C184" s="10"/>
      <c r="D184" s="10"/>
      <c r="E184" s="10"/>
      <c r="F184" s="10"/>
      <c r="G184" s="10"/>
      <c r="H184" s="10"/>
      <c r="I184" s="14" t="str">
        <f>IF(MAX('Sample Select backend'!$K$4:$K$205)&gt;=ROW(I184)-2,ROW(I184)-2,"")</f>
        <v/>
      </c>
      <c r="J184" s="15" t="str">
        <f>IFERROR(VLOOKUP(I184,'Sample Select backend'!$K$4:$L$205,2,FALSE),"")</f>
        <v/>
      </c>
      <c r="K184" s="10"/>
      <c r="L184" s="10"/>
      <c r="M184" s="10"/>
      <c r="N184" s="10"/>
      <c r="O184" s="10"/>
      <c r="P184" s="10"/>
      <c r="Q184" s="10"/>
      <c r="R184" s="10"/>
      <c r="S184" s="10"/>
      <c r="T184" s="10"/>
      <c r="U184" s="10"/>
      <c r="V184" s="10"/>
    </row>
    <row r="185" spans="1:22" x14ac:dyDescent="0.35">
      <c r="A185" s="10"/>
      <c r="B185" s="10"/>
      <c r="C185" s="10"/>
      <c r="D185" s="10"/>
      <c r="E185" s="10"/>
      <c r="F185" s="10"/>
      <c r="G185" s="10"/>
      <c r="H185" s="10"/>
      <c r="I185" s="14" t="str">
        <f>IF(MAX('Sample Select backend'!$K$4:$K$205)&gt;=ROW(I185)-2,ROW(I185)-2,"")</f>
        <v/>
      </c>
      <c r="J185" s="15" t="str">
        <f>IFERROR(VLOOKUP(I185,'Sample Select backend'!$K$4:$L$205,2,FALSE),"")</f>
        <v/>
      </c>
      <c r="K185" s="10"/>
      <c r="L185" s="10"/>
      <c r="M185" s="10"/>
      <c r="N185" s="10"/>
      <c r="O185" s="10"/>
      <c r="P185" s="10"/>
      <c r="Q185" s="10"/>
      <c r="R185" s="10"/>
      <c r="S185" s="10"/>
      <c r="T185" s="10"/>
      <c r="U185" s="10"/>
      <c r="V185" s="10"/>
    </row>
    <row r="186" spans="1:22" x14ac:dyDescent="0.35">
      <c r="A186" s="10"/>
      <c r="B186" s="10"/>
      <c r="C186" s="10"/>
      <c r="D186" s="10"/>
      <c r="E186" s="10"/>
      <c r="F186" s="10"/>
      <c r="G186" s="10"/>
      <c r="H186" s="10"/>
      <c r="I186" s="14" t="str">
        <f>IF(MAX('Sample Select backend'!$K$4:$K$205)&gt;=ROW(I186)-2,ROW(I186)-2,"")</f>
        <v/>
      </c>
      <c r="J186" s="15" t="str">
        <f>IFERROR(VLOOKUP(I186,'Sample Select backend'!$K$4:$L$205,2,FALSE),"")</f>
        <v/>
      </c>
      <c r="K186" s="10"/>
      <c r="L186" s="10"/>
      <c r="M186" s="10"/>
      <c r="N186" s="10"/>
      <c r="O186" s="10"/>
      <c r="P186" s="10"/>
      <c r="Q186" s="10"/>
      <c r="R186" s="10"/>
      <c r="S186" s="10"/>
      <c r="T186" s="10"/>
      <c r="U186" s="10"/>
      <c r="V186" s="10"/>
    </row>
    <row r="187" spans="1:22" x14ac:dyDescent="0.35">
      <c r="A187" s="10"/>
      <c r="B187" s="10"/>
      <c r="C187" s="10"/>
      <c r="D187" s="10"/>
      <c r="E187" s="10"/>
      <c r="F187" s="10"/>
      <c r="G187" s="10"/>
      <c r="H187" s="10"/>
      <c r="I187" s="14" t="str">
        <f>IF(MAX('Sample Select backend'!$K$4:$K$205)&gt;=ROW(I187)-2,ROW(I187)-2,"")</f>
        <v/>
      </c>
      <c r="J187" s="15" t="str">
        <f>IFERROR(VLOOKUP(I187,'Sample Select backend'!$K$4:$L$205,2,FALSE),"")</f>
        <v/>
      </c>
      <c r="K187" s="10"/>
      <c r="L187" s="10"/>
      <c r="M187" s="10"/>
      <c r="N187" s="10"/>
      <c r="O187" s="10"/>
      <c r="P187" s="10"/>
      <c r="Q187" s="10"/>
      <c r="R187" s="10"/>
      <c r="S187" s="10"/>
      <c r="T187" s="10"/>
      <c r="U187" s="10"/>
      <c r="V187" s="10"/>
    </row>
    <row r="188" spans="1:22" x14ac:dyDescent="0.35">
      <c r="A188" s="10"/>
      <c r="B188" s="10"/>
      <c r="C188" s="10"/>
      <c r="D188" s="10"/>
      <c r="E188" s="10"/>
      <c r="F188" s="10"/>
      <c r="G188" s="10"/>
      <c r="H188" s="10"/>
      <c r="I188" s="14" t="str">
        <f>IF(MAX('Sample Select backend'!$K$4:$K$205)&gt;=ROW(I188)-2,ROW(I188)-2,"")</f>
        <v/>
      </c>
      <c r="J188" s="15" t="str">
        <f>IFERROR(VLOOKUP(I188,'Sample Select backend'!$K$4:$L$205,2,FALSE),"")</f>
        <v/>
      </c>
      <c r="K188" s="10"/>
      <c r="L188" s="10"/>
      <c r="M188" s="10"/>
      <c r="N188" s="10"/>
      <c r="O188" s="10"/>
      <c r="P188" s="10"/>
      <c r="Q188" s="10"/>
      <c r="R188" s="10"/>
      <c r="S188" s="10"/>
      <c r="T188" s="10"/>
      <c r="U188" s="10"/>
      <c r="V188" s="10"/>
    </row>
    <row r="189" spans="1:22" x14ac:dyDescent="0.35">
      <c r="A189" s="10"/>
      <c r="B189" s="10"/>
      <c r="C189" s="10"/>
      <c r="D189" s="10"/>
      <c r="E189" s="10"/>
      <c r="F189" s="10"/>
      <c r="G189" s="10"/>
      <c r="H189" s="10"/>
      <c r="I189" s="14" t="str">
        <f>IF(MAX('Sample Select backend'!$K$4:$K$205)&gt;=ROW(I189)-2,ROW(I189)-2,"")</f>
        <v/>
      </c>
      <c r="J189" s="15" t="str">
        <f>IFERROR(VLOOKUP(I189,'Sample Select backend'!$K$4:$L$205,2,FALSE),"")</f>
        <v/>
      </c>
      <c r="K189" s="10"/>
      <c r="L189" s="10"/>
      <c r="M189" s="10"/>
      <c r="N189" s="10"/>
      <c r="O189" s="10"/>
      <c r="P189" s="10"/>
      <c r="Q189" s="10"/>
      <c r="R189" s="10"/>
      <c r="S189" s="10"/>
      <c r="T189" s="10"/>
      <c r="U189" s="10"/>
      <c r="V189" s="10"/>
    </row>
    <row r="190" spans="1:22" x14ac:dyDescent="0.35">
      <c r="A190" s="10"/>
      <c r="B190" s="10"/>
      <c r="C190" s="10"/>
      <c r="D190" s="10"/>
      <c r="E190" s="10"/>
      <c r="F190" s="10"/>
      <c r="G190" s="10"/>
      <c r="H190" s="10"/>
      <c r="I190" s="14" t="str">
        <f>IF(MAX('Sample Select backend'!$K$4:$K$205)&gt;=ROW(I190)-2,ROW(I190)-2,"")</f>
        <v/>
      </c>
      <c r="J190" s="15" t="str">
        <f>IFERROR(VLOOKUP(I190,'Sample Select backend'!$K$4:$L$205,2,FALSE),"")</f>
        <v/>
      </c>
      <c r="K190" s="10"/>
      <c r="L190" s="10"/>
      <c r="M190" s="10"/>
      <c r="N190" s="10"/>
      <c r="O190" s="10"/>
      <c r="P190" s="10"/>
      <c r="Q190" s="10"/>
      <c r="R190" s="10"/>
      <c r="S190" s="10"/>
      <c r="T190" s="10"/>
      <c r="U190" s="10"/>
      <c r="V190" s="10"/>
    </row>
    <row r="191" spans="1:22" x14ac:dyDescent="0.35">
      <c r="A191" s="10"/>
      <c r="B191" s="10"/>
      <c r="C191" s="10"/>
      <c r="D191" s="10"/>
      <c r="E191" s="10"/>
      <c r="F191" s="10"/>
      <c r="G191" s="10"/>
      <c r="H191" s="10"/>
      <c r="I191" s="14" t="str">
        <f>IF(MAX('Sample Select backend'!$K$4:$K$205)&gt;=ROW(I191)-2,ROW(I191)-2,"")</f>
        <v/>
      </c>
      <c r="J191" s="15" t="str">
        <f>IFERROR(VLOOKUP(I191,'Sample Select backend'!$K$4:$L$205,2,FALSE),"")</f>
        <v/>
      </c>
      <c r="K191" s="10"/>
      <c r="L191" s="10"/>
      <c r="M191" s="10"/>
      <c r="N191" s="10"/>
      <c r="O191" s="10"/>
      <c r="P191" s="10"/>
      <c r="Q191" s="10"/>
      <c r="R191" s="10"/>
      <c r="S191" s="10"/>
      <c r="T191" s="10"/>
      <c r="U191" s="10"/>
      <c r="V191" s="10"/>
    </row>
    <row r="192" spans="1:22" x14ac:dyDescent="0.35">
      <c r="A192" s="10"/>
      <c r="B192" s="10"/>
      <c r="C192" s="10"/>
      <c r="D192" s="10"/>
      <c r="E192" s="10"/>
      <c r="F192" s="10"/>
      <c r="G192" s="10"/>
      <c r="H192" s="10"/>
      <c r="I192" s="14" t="str">
        <f>IF(MAX('Sample Select backend'!$K$4:$K$205)&gt;=ROW(I192)-2,ROW(I192)-2,"")</f>
        <v/>
      </c>
      <c r="J192" s="15" t="str">
        <f>IFERROR(VLOOKUP(I192,'Sample Select backend'!$K$4:$L$205,2,FALSE),"")</f>
        <v/>
      </c>
      <c r="K192" s="10"/>
      <c r="L192" s="10"/>
      <c r="M192" s="10"/>
      <c r="N192" s="10"/>
      <c r="O192" s="10"/>
      <c r="P192" s="10"/>
      <c r="Q192" s="10"/>
      <c r="R192" s="10"/>
      <c r="S192" s="10"/>
      <c r="T192" s="10"/>
      <c r="U192" s="10"/>
      <c r="V192" s="10"/>
    </row>
    <row r="193" spans="1:22" x14ac:dyDescent="0.35">
      <c r="A193" s="10"/>
      <c r="B193" s="10"/>
      <c r="C193" s="10"/>
      <c r="D193" s="10"/>
      <c r="E193" s="10"/>
      <c r="F193" s="10"/>
      <c r="G193" s="10"/>
      <c r="H193" s="10"/>
      <c r="I193" s="14" t="str">
        <f>IF(MAX('Sample Select backend'!$K$4:$K$205)&gt;=ROW(I193)-2,ROW(I193)-2,"")</f>
        <v/>
      </c>
      <c r="J193" s="15" t="str">
        <f>IFERROR(VLOOKUP(I193,'Sample Select backend'!$K$4:$L$205,2,FALSE),"")</f>
        <v/>
      </c>
      <c r="K193" s="10"/>
      <c r="L193" s="10"/>
      <c r="M193" s="10"/>
      <c r="N193" s="10"/>
      <c r="O193" s="10"/>
      <c r="P193" s="10"/>
      <c r="Q193" s="10"/>
      <c r="R193" s="10"/>
      <c r="S193" s="10"/>
      <c r="T193" s="10"/>
      <c r="U193" s="10"/>
      <c r="V193" s="10"/>
    </row>
    <row r="194" spans="1:22" x14ac:dyDescent="0.35">
      <c r="A194" s="10"/>
      <c r="B194" s="10"/>
      <c r="C194" s="10"/>
      <c r="D194" s="10"/>
      <c r="E194" s="10"/>
      <c r="F194" s="10"/>
      <c r="G194" s="10"/>
      <c r="H194" s="10"/>
      <c r="I194" s="14" t="str">
        <f>IF(MAX('Sample Select backend'!$K$4:$K$205)&gt;=ROW(I194)-2,ROW(I194)-2,"")</f>
        <v/>
      </c>
      <c r="J194" s="15" t="str">
        <f>IFERROR(VLOOKUP(I194,'Sample Select backend'!$K$4:$L$205,2,FALSE),"")</f>
        <v/>
      </c>
      <c r="K194" s="10"/>
      <c r="L194" s="10"/>
      <c r="M194" s="10"/>
      <c r="N194" s="10"/>
      <c r="O194" s="10"/>
      <c r="P194" s="10"/>
      <c r="Q194" s="10"/>
      <c r="R194" s="10"/>
      <c r="S194" s="10"/>
      <c r="T194" s="10"/>
      <c r="U194" s="10"/>
      <c r="V194" s="10"/>
    </row>
    <row r="195" spans="1:22" x14ac:dyDescent="0.35">
      <c r="A195" s="10"/>
      <c r="B195" s="10"/>
      <c r="C195" s="10"/>
      <c r="D195" s="10"/>
      <c r="E195" s="10"/>
      <c r="F195" s="10"/>
      <c r="G195" s="10"/>
      <c r="H195" s="10"/>
      <c r="I195" s="14" t="str">
        <f>IF(MAX('Sample Select backend'!$K$4:$K$205)&gt;=ROW(I195)-2,ROW(I195)-2,"")</f>
        <v/>
      </c>
      <c r="J195" s="15" t="str">
        <f>IFERROR(VLOOKUP(I195,'Sample Select backend'!$K$4:$L$205,2,FALSE),"")</f>
        <v/>
      </c>
      <c r="K195" s="10"/>
      <c r="L195" s="10"/>
      <c r="M195" s="10"/>
      <c r="N195" s="10"/>
      <c r="O195" s="10"/>
      <c r="P195" s="10"/>
      <c r="Q195" s="10"/>
      <c r="R195" s="10"/>
      <c r="S195" s="10"/>
      <c r="T195" s="10"/>
      <c r="U195" s="10"/>
      <c r="V195" s="10"/>
    </row>
    <row r="196" spans="1:22" x14ac:dyDescent="0.35">
      <c r="A196" s="10"/>
      <c r="B196" s="10"/>
      <c r="C196" s="10"/>
      <c r="D196" s="10"/>
      <c r="E196" s="10"/>
      <c r="F196" s="10"/>
      <c r="G196" s="10"/>
      <c r="H196" s="10"/>
      <c r="I196" s="14" t="str">
        <f>IF(MAX('Sample Select backend'!$K$4:$K$205)&gt;=ROW(I196)-2,ROW(I196)-2,"")</f>
        <v/>
      </c>
      <c r="J196" s="15" t="str">
        <f>IFERROR(VLOOKUP(I196,'Sample Select backend'!$K$4:$L$205,2,FALSE),"")</f>
        <v/>
      </c>
      <c r="K196" s="10"/>
      <c r="L196" s="10"/>
      <c r="M196" s="10"/>
      <c r="N196" s="10"/>
      <c r="O196" s="10"/>
      <c r="P196" s="10"/>
      <c r="Q196" s="10"/>
      <c r="R196" s="10"/>
      <c r="S196" s="10"/>
      <c r="T196" s="10"/>
      <c r="U196" s="10"/>
      <c r="V196" s="10"/>
    </row>
    <row r="197" spans="1:22" x14ac:dyDescent="0.35">
      <c r="A197" s="10"/>
      <c r="B197" s="10"/>
      <c r="C197" s="10"/>
      <c r="D197" s="10"/>
      <c r="E197" s="10"/>
      <c r="F197" s="10"/>
      <c r="G197" s="10"/>
      <c r="H197" s="10"/>
      <c r="I197" s="14" t="str">
        <f>IF(MAX('Sample Select backend'!$K$4:$K$205)&gt;=ROW(I197)-2,ROW(I197)-2,"")</f>
        <v/>
      </c>
      <c r="J197" s="15" t="str">
        <f>IFERROR(VLOOKUP(I197,'Sample Select backend'!$K$4:$L$205,2,FALSE),"")</f>
        <v/>
      </c>
      <c r="K197" s="10"/>
      <c r="L197" s="10"/>
      <c r="M197" s="10"/>
      <c r="N197" s="10"/>
      <c r="O197" s="10"/>
      <c r="P197" s="10"/>
      <c r="Q197" s="10"/>
      <c r="R197" s="10"/>
      <c r="S197" s="10"/>
      <c r="T197" s="10"/>
      <c r="U197" s="10"/>
      <c r="V197" s="10"/>
    </row>
    <row r="198" spans="1:22" x14ac:dyDescent="0.35">
      <c r="A198" s="10"/>
      <c r="B198" s="10"/>
      <c r="C198" s="10"/>
      <c r="D198" s="10"/>
      <c r="E198" s="10"/>
      <c r="F198" s="10"/>
      <c r="G198" s="10"/>
      <c r="H198" s="10"/>
      <c r="I198" s="14" t="str">
        <f>IF(MAX('Sample Select backend'!$K$4:$K$205)&gt;=ROW(I198)-2,ROW(I198)-2,"")</f>
        <v/>
      </c>
      <c r="J198" s="15" t="str">
        <f>IFERROR(VLOOKUP(I198,'Sample Select backend'!$K$4:$L$205,2,FALSE),"")</f>
        <v/>
      </c>
      <c r="K198" s="10"/>
      <c r="L198" s="10"/>
      <c r="M198" s="10"/>
      <c r="N198" s="10"/>
      <c r="O198" s="10"/>
      <c r="P198" s="10"/>
      <c r="Q198" s="10"/>
      <c r="R198" s="10"/>
      <c r="S198" s="10"/>
      <c r="T198" s="10"/>
      <c r="U198" s="10"/>
      <c r="V198" s="10"/>
    </row>
    <row r="199" spans="1:22" x14ac:dyDescent="0.35">
      <c r="A199" s="10"/>
      <c r="B199" s="10"/>
      <c r="C199" s="10"/>
      <c r="D199" s="10"/>
      <c r="E199" s="10"/>
      <c r="F199" s="10"/>
      <c r="G199" s="10"/>
      <c r="H199" s="10"/>
      <c r="I199" s="14" t="str">
        <f>IF(MAX('Sample Select backend'!$K$4:$K$205)&gt;=ROW(I199)-2,ROW(I199)-2,"")</f>
        <v/>
      </c>
      <c r="J199" s="15" t="str">
        <f>IFERROR(VLOOKUP(I199,'Sample Select backend'!$K$4:$L$205,2,FALSE),"")</f>
        <v/>
      </c>
      <c r="K199" s="10"/>
      <c r="L199" s="10"/>
      <c r="M199" s="10"/>
      <c r="N199" s="10"/>
      <c r="O199" s="10"/>
      <c r="P199" s="10"/>
      <c r="Q199" s="10"/>
      <c r="R199" s="10"/>
      <c r="S199" s="10"/>
      <c r="T199" s="10"/>
      <c r="U199" s="10"/>
      <c r="V199" s="10"/>
    </row>
    <row r="200" spans="1:22" x14ac:dyDescent="0.35">
      <c r="A200" s="10"/>
      <c r="B200" s="10"/>
      <c r="C200" s="10"/>
      <c r="D200" s="10"/>
      <c r="E200" s="10"/>
      <c r="F200" s="10"/>
      <c r="G200" s="10"/>
      <c r="H200" s="10"/>
      <c r="I200" s="14" t="str">
        <f>IF(MAX('Sample Select backend'!$K$4:$K$205)&gt;=ROW(I200)-2,ROW(I200)-2,"")</f>
        <v/>
      </c>
      <c r="J200" s="15" t="str">
        <f>IFERROR(VLOOKUP(I200,'Sample Select backend'!$K$4:$L$205,2,FALSE),"")</f>
        <v/>
      </c>
      <c r="K200" s="10"/>
      <c r="L200" s="10"/>
      <c r="M200" s="10"/>
      <c r="N200" s="10"/>
      <c r="O200" s="10"/>
      <c r="P200" s="10"/>
      <c r="Q200" s="10"/>
      <c r="R200" s="10"/>
      <c r="S200" s="10"/>
      <c r="T200" s="10"/>
      <c r="U200" s="10"/>
      <c r="V200" s="10"/>
    </row>
    <row r="201" spans="1:22" x14ac:dyDescent="0.35">
      <c r="A201" s="10"/>
      <c r="B201" s="10"/>
      <c r="C201" s="10"/>
      <c r="D201" s="10"/>
      <c r="E201" s="10"/>
      <c r="F201" s="10"/>
      <c r="G201" s="10"/>
      <c r="H201" s="10"/>
      <c r="I201" s="14" t="str">
        <f>IF(MAX('Sample Select backend'!$K$4:$K$205)&gt;=ROW(I201)-2,ROW(I201)-2,"")</f>
        <v/>
      </c>
      <c r="J201" s="15" t="str">
        <f>IFERROR(VLOOKUP(I201,'Sample Select backend'!$K$4:$L$205,2,FALSE),"")</f>
        <v/>
      </c>
      <c r="K201" s="10"/>
      <c r="L201" s="10"/>
      <c r="M201" s="10"/>
      <c r="N201" s="10"/>
      <c r="O201" s="10"/>
      <c r="P201" s="10"/>
      <c r="Q201" s="10"/>
      <c r="R201" s="10"/>
      <c r="S201" s="10"/>
      <c r="T201" s="10"/>
      <c r="U201" s="10"/>
      <c r="V201" s="10"/>
    </row>
    <row r="202" spans="1:22" x14ac:dyDescent="0.35">
      <c r="A202" s="10"/>
      <c r="B202" s="10"/>
      <c r="C202" s="10"/>
      <c r="D202" s="10"/>
      <c r="E202" s="10"/>
      <c r="F202" s="10"/>
      <c r="G202" s="10"/>
      <c r="H202" s="10"/>
      <c r="I202" s="14" t="str">
        <f>IF(MAX('Sample Select backend'!$K$4:$K$205)&gt;=ROW(I202)-2,ROW(I202)-2,"")</f>
        <v/>
      </c>
      <c r="J202" s="15" t="str">
        <f>IFERROR(VLOOKUP(I202,'Sample Select backend'!$K$4:$L$205,2,FALSE),"")</f>
        <v/>
      </c>
      <c r="K202" s="10"/>
      <c r="L202" s="10"/>
      <c r="M202" s="10"/>
      <c r="N202" s="10"/>
      <c r="O202" s="10"/>
      <c r="P202" s="10"/>
      <c r="Q202" s="10"/>
      <c r="R202" s="10"/>
      <c r="S202" s="10"/>
      <c r="T202" s="10"/>
      <c r="U202" s="10"/>
      <c r="V202" s="10"/>
    </row>
    <row r="203" spans="1:22" x14ac:dyDescent="0.35">
      <c r="A203" s="10"/>
      <c r="B203" s="10"/>
      <c r="C203" s="10"/>
      <c r="D203" s="10"/>
      <c r="E203" s="10"/>
      <c r="F203" s="10"/>
      <c r="G203" s="10"/>
      <c r="H203" s="10"/>
      <c r="I203" s="14" t="str">
        <f>IF(MAX('Sample Select backend'!$K$4:$K$205)&gt;=ROW(I203)-2,ROW(I203)-2,"")</f>
        <v/>
      </c>
      <c r="J203" s="15" t="str">
        <f>IFERROR(VLOOKUP(I203,'Sample Select backend'!$K$4:$L$205,2,FALSE),"")</f>
        <v/>
      </c>
      <c r="K203" s="10"/>
      <c r="L203" s="10"/>
      <c r="M203" s="10"/>
      <c r="N203" s="10"/>
      <c r="O203" s="10"/>
      <c r="P203" s="10"/>
      <c r="Q203" s="10"/>
      <c r="R203" s="10"/>
      <c r="S203" s="10"/>
      <c r="T203" s="10"/>
      <c r="U203" s="10"/>
      <c r="V203" s="10"/>
    </row>
    <row r="204" spans="1:22" ht="15" thickBot="1" x14ac:dyDescent="0.4">
      <c r="A204" s="10"/>
      <c r="B204" s="10"/>
      <c r="C204" s="10"/>
      <c r="D204" s="10"/>
      <c r="E204" s="10"/>
      <c r="F204" s="10"/>
      <c r="G204" s="10"/>
      <c r="H204" s="10"/>
      <c r="I204" s="16" t="str">
        <f>IF(MAX('Sample Select backend'!$K$4:$K$205)&gt;=ROW(I204)-2,ROW(I204)-2,"")</f>
        <v/>
      </c>
      <c r="J204" s="17" t="str">
        <f>IFERROR(VLOOKUP(I204,'Sample Select backend'!$K$4:$L$205,2,FALSE),"")</f>
        <v/>
      </c>
      <c r="K204" s="10"/>
      <c r="L204" s="10"/>
      <c r="M204" s="10"/>
      <c r="N204" s="10"/>
      <c r="O204" s="10"/>
      <c r="P204" s="10"/>
      <c r="Q204" s="10"/>
      <c r="R204" s="10"/>
      <c r="S204" s="10"/>
      <c r="T204" s="10"/>
      <c r="U204" s="10"/>
      <c r="V204" s="10"/>
    </row>
    <row r="205" spans="1:22" x14ac:dyDescent="0.35">
      <c r="A205" s="10"/>
      <c r="B205" s="10"/>
      <c r="C205" s="10"/>
      <c r="D205" s="10"/>
      <c r="E205" s="10"/>
      <c r="F205" s="10"/>
      <c r="G205" s="10"/>
      <c r="H205" s="10"/>
      <c r="I205" s="10"/>
      <c r="J205" s="10"/>
      <c r="K205" s="10"/>
      <c r="L205" s="10"/>
      <c r="M205" s="10"/>
      <c r="N205" s="10"/>
      <c r="O205" s="10"/>
      <c r="P205" s="10"/>
      <c r="Q205" s="10"/>
      <c r="R205" s="10"/>
      <c r="S205" s="10"/>
      <c r="T205" s="10"/>
      <c r="U205" s="10"/>
      <c r="V205" s="10"/>
    </row>
    <row r="206" spans="1:22" x14ac:dyDescent="0.35">
      <c r="A206" s="10"/>
      <c r="B206" s="10"/>
      <c r="C206" s="10"/>
      <c r="D206" s="10"/>
      <c r="E206" s="10"/>
      <c r="F206" s="10"/>
      <c r="G206" s="10"/>
      <c r="H206" s="10"/>
      <c r="I206" s="10"/>
      <c r="J206" s="10"/>
      <c r="K206" s="10"/>
      <c r="L206" s="10"/>
      <c r="M206" s="10"/>
      <c r="N206" s="10"/>
      <c r="O206" s="10"/>
      <c r="P206" s="10"/>
      <c r="Q206" s="10"/>
      <c r="R206" s="10"/>
      <c r="S206" s="10"/>
      <c r="T206" s="10"/>
      <c r="U206" s="10"/>
      <c r="V206" s="10"/>
    </row>
    <row r="207" spans="1:22" x14ac:dyDescent="0.35">
      <c r="A207" s="10"/>
      <c r="B207" s="10"/>
      <c r="C207" s="10"/>
      <c r="D207" s="10"/>
      <c r="E207" s="10"/>
      <c r="F207" s="10"/>
      <c r="G207" s="10"/>
      <c r="H207" s="10"/>
      <c r="I207" s="10"/>
      <c r="J207" s="10"/>
      <c r="K207" s="10"/>
      <c r="L207" s="10"/>
      <c r="M207" s="10"/>
      <c r="N207" s="10"/>
      <c r="O207" s="10"/>
      <c r="P207" s="10"/>
      <c r="Q207" s="10"/>
      <c r="R207" s="10"/>
      <c r="S207" s="10"/>
      <c r="T207" s="10"/>
      <c r="U207" s="10"/>
      <c r="V207" s="10"/>
    </row>
    <row r="208" spans="1:22" x14ac:dyDescent="0.35">
      <c r="A208" s="10"/>
      <c r="B208" s="10"/>
      <c r="C208" s="10"/>
      <c r="D208" s="10"/>
      <c r="E208" s="10"/>
      <c r="F208" s="10"/>
      <c r="G208" s="10"/>
      <c r="H208" s="10"/>
      <c r="I208" s="10"/>
      <c r="J208" s="10"/>
      <c r="K208" s="10"/>
      <c r="L208" s="10"/>
      <c r="M208" s="10"/>
      <c r="N208" s="10"/>
      <c r="O208" s="10"/>
      <c r="P208" s="10"/>
      <c r="Q208" s="10"/>
      <c r="R208" s="10"/>
      <c r="S208" s="10"/>
      <c r="T208" s="10"/>
      <c r="U208" s="10"/>
      <c r="V208" s="10"/>
    </row>
    <row r="209" spans="1:22" x14ac:dyDescent="0.35">
      <c r="A209" s="10"/>
      <c r="B209" s="10"/>
      <c r="C209" s="10"/>
      <c r="D209" s="10"/>
      <c r="E209" s="10"/>
      <c r="F209" s="10"/>
      <c r="G209" s="10"/>
      <c r="H209" s="10"/>
      <c r="I209" s="10"/>
      <c r="J209" s="10"/>
      <c r="K209" s="10"/>
      <c r="L209" s="10"/>
      <c r="M209" s="10"/>
      <c r="N209" s="10"/>
      <c r="O209" s="10"/>
      <c r="P209" s="10"/>
      <c r="Q209" s="10"/>
      <c r="R209" s="10"/>
      <c r="S209" s="10"/>
      <c r="T209" s="10"/>
      <c r="U209" s="10"/>
      <c r="V209" s="10"/>
    </row>
    <row r="210" spans="1:22" x14ac:dyDescent="0.35">
      <c r="A210" s="10"/>
      <c r="B210" s="10"/>
      <c r="C210" s="10"/>
      <c r="D210" s="10"/>
      <c r="E210" s="10"/>
      <c r="F210" s="10"/>
      <c r="G210" s="10"/>
      <c r="H210" s="10"/>
      <c r="I210" s="10"/>
      <c r="J210" s="10"/>
      <c r="K210" s="10"/>
      <c r="L210" s="10"/>
      <c r="M210" s="10"/>
      <c r="N210" s="10"/>
      <c r="O210" s="10"/>
      <c r="P210" s="10"/>
      <c r="Q210" s="10"/>
      <c r="R210" s="10"/>
      <c r="S210" s="10"/>
      <c r="T210" s="10"/>
      <c r="U210" s="10"/>
      <c r="V210" s="10"/>
    </row>
    <row r="211" spans="1:22" x14ac:dyDescent="0.35">
      <c r="A211" s="10"/>
      <c r="B211" s="10"/>
      <c r="C211" s="10"/>
      <c r="D211" s="10"/>
      <c r="E211" s="10"/>
      <c r="F211" s="10"/>
      <c r="G211" s="10"/>
      <c r="H211" s="10"/>
      <c r="I211" s="10"/>
      <c r="J211" s="10"/>
      <c r="K211" s="10"/>
      <c r="L211" s="10"/>
      <c r="M211" s="10"/>
      <c r="N211" s="10"/>
      <c r="O211" s="10"/>
      <c r="P211" s="10"/>
      <c r="Q211" s="10"/>
      <c r="R211" s="10"/>
      <c r="S211" s="10"/>
      <c r="T211" s="10"/>
      <c r="U211" s="10"/>
      <c r="V211" s="10"/>
    </row>
    <row r="212" spans="1:22" x14ac:dyDescent="0.35">
      <c r="A212" s="10"/>
      <c r="B212" s="10"/>
      <c r="C212" s="10"/>
      <c r="D212" s="10"/>
      <c r="E212" s="10"/>
      <c r="F212" s="10"/>
      <c r="G212" s="10"/>
      <c r="H212" s="10"/>
      <c r="I212" s="10"/>
      <c r="J212" s="10"/>
      <c r="K212" s="10"/>
      <c r="L212" s="10"/>
      <c r="M212" s="10"/>
      <c r="N212" s="10"/>
      <c r="O212" s="10"/>
      <c r="P212" s="10"/>
      <c r="Q212" s="10"/>
      <c r="R212" s="10"/>
      <c r="S212" s="10"/>
      <c r="T212" s="10"/>
      <c r="U212" s="10"/>
      <c r="V212" s="10"/>
    </row>
    <row r="213" spans="1:22" x14ac:dyDescent="0.35">
      <c r="A213" s="10"/>
      <c r="B213" s="10"/>
      <c r="C213" s="10"/>
      <c r="D213" s="10"/>
      <c r="E213" s="10"/>
      <c r="F213" s="10"/>
      <c r="G213" s="10"/>
      <c r="H213" s="10"/>
      <c r="I213" s="10"/>
      <c r="J213" s="10"/>
      <c r="K213" s="10"/>
      <c r="L213" s="10"/>
      <c r="M213" s="10"/>
      <c r="N213" s="10"/>
      <c r="O213" s="10"/>
      <c r="P213" s="10"/>
      <c r="Q213" s="10"/>
      <c r="R213" s="10"/>
      <c r="S213" s="10"/>
      <c r="T213" s="10"/>
      <c r="U213" s="10"/>
      <c r="V213" s="10"/>
    </row>
    <row r="214" spans="1:22" x14ac:dyDescent="0.35">
      <c r="A214" s="10"/>
      <c r="B214" s="10"/>
      <c r="C214" s="10"/>
      <c r="D214" s="10"/>
      <c r="E214" s="10"/>
      <c r="F214" s="10"/>
      <c r="G214" s="10"/>
      <c r="H214" s="10"/>
      <c r="I214" s="10"/>
      <c r="J214" s="10"/>
      <c r="K214" s="10"/>
      <c r="L214" s="10"/>
      <c r="M214" s="10"/>
      <c r="N214" s="10"/>
      <c r="O214" s="10"/>
      <c r="P214" s="10"/>
      <c r="Q214" s="10"/>
      <c r="R214" s="10"/>
      <c r="S214" s="10"/>
      <c r="T214" s="10"/>
      <c r="U214" s="10"/>
      <c r="V214" s="10"/>
    </row>
    <row r="215" spans="1:22" x14ac:dyDescent="0.35">
      <c r="A215" s="10"/>
      <c r="B215" s="10"/>
      <c r="C215" s="10"/>
      <c r="D215" s="10"/>
      <c r="E215" s="10"/>
      <c r="F215" s="10"/>
      <c r="G215" s="10"/>
      <c r="H215" s="10"/>
      <c r="I215" s="10"/>
      <c r="J215" s="10"/>
      <c r="K215" s="10"/>
      <c r="L215" s="10"/>
      <c r="M215" s="10"/>
      <c r="N215" s="10"/>
      <c r="O215" s="10"/>
      <c r="P215" s="10"/>
      <c r="Q215" s="10"/>
      <c r="R215" s="10"/>
      <c r="S215" s="10"/>
      <c r="T215" s="10"/>
      <c r="U215" s="10"/>
      <c r="V215" s="10"/>
    </row>
    <row r="216" spans="1:22" x14ac:dyDescent="0.35">
      <c r="A216" s="10"/>
      <c r="B216" s="10"/>
      <c r="C216" s="10"/>
      <c r="D216" s="10"/>
      <c r="E216" s="10"/>
      <c r="F216" s="10"/>
      <c r="G216" s="10"/>
      <c r="H216" s="10"/>
      <c r="I216" s="10"/>
      <c r="J216" s="10"/>
      <c r="K216" s="10"/>
      <c r="L216" s="10"/>
      <c r="M216" s="10"/>
      <c r="N216" s="10"/>
      <c r="O216" s="10"/>
      <c r="P216" s="10"/>
      <c r="Q216" s="10"/>
      <c r="R216" s="10"/>
      <c r="S216" s="10"/>
      <c r="T216" s="10"/>
      <c r="U216" s="10"/>
      <c r="V216" s="10"/>
    </row>
    <row r="217" spans="1:22" x14ac:dyDescent="0.35">
      <c r="A217" s="10"/>
      <c r="B217" s="10"/>
      <c r="C217" s="10"/>
      <c r="D217" s="10"/>
      <c r="E217" s="10"/>
      <c r="F217" s="10"/>
      <c r="G217" s="10"/>
      <c r="H217" s="10"/>
      <c r="I217" s="10"/>
      <c r="J217" s="10"/>
      <c r="K217" s="10"/>
      <c r="L217" s="10"/>
      <c r="M217" s="10"/>
      <c r="N217" s="10"/>
      <c r="O217" s="10"/>
      <c r="P217" s="10"/>
      <c r="Q217" s="10"/>
      <c r="R217" s="10"/>
      <c r="S217" s="10"/>
      <c r="T217" s="10"/>
      <c r="U217" s="10"/>
      <c r="V217" s="10"/>
    </row>
    <row r="218" spans="1:22" x14ac:dyDescent="0.35">
      <c r="A218" s="10"/>
      <c r="B218" s="10"/>
      <c r="C218" s="10"/>
      <c r="D218" s="10"/>
      <c r="E218" s="10"/>
      <c r="F218" s="10"/>
      <c r="G218" s="10"/>
      <c r="H218" s="10"/>
      <c r="I218" s="10"/>
      <c r="J218" s="10"/>
      <c r="K218" s="10"/>
      <c r="L218" s="10"/>
      <c r="M218" s="10"/>
      <c r="N218" s="10"/>
      <c r="O218" s="10"/>
      <c r="P218" s="10"/>
      <c r="Q218" s="10"/>
      <c r="R218" s="10"/>
      <c r="S218" s="10"/>
      <c r="T218" s="10"/>
      <c r="U218" s="10"/>
      <c r="V218" s="10"/>
    </row>
    <row r="219" spans="1:22" x14ac:dyDescent="0.35">
      <c r="A219" s="10"/>
      <c r="B219" s="10"/>
      <c r="C219" s="10"/>
      <c r="D219" s="10"/>
      <c r="E219" s="10"/>
      <c r="F219" s="10"/>
      <c r="G219" s="10"/>
      <c r="H219" s="10"/>
      <c r="I219" s="10"/>
      <c r="J219" s="10"/>
      <c r="K219" s="10"/>
      <c r="L219" s="10"/>
      <c r="M219" s="10"/>
      <c r="N219" s="10"/>
      <c r="O219" s="10"/>
      <c r="P219" s="10"/>
      <c r="Q219" s="10"/>
      <c r="R219" s="10"/>
      <c r="S219" s="10"/>
      <c r="T219" s="10"/>
      <c r="U219" s="10"/>
      <c r="V219" s="10"/>
    </row>
    <row r="220" spans="1:22" x14ac:dyDescent="0.35">
      <c r="A220" s="10"/>
      <c r="B220" s="10"/>
      <c r="C220" s="10"/>
      <c r="D220" s="10"/>
      <c r="E220" s="10"/>
      <c r="F220" s="10"/>
      <c r="G220" s="10"/>
      <c r="H220" s="10"/>
      <c r="I220" s="10"/>
      <c r="J220" s="10"/>
      <c r="K220" s="10"/>
      <c r="L220" s="10"/>
      <c r="M220" s="10"/>
      <c r="N220" s="10"/>
      <c r="O220" s="10"/>
      <c r="P220" s="10"/>
      <c r="Q220" s="10"/>
      <c r="R220" s="10"/>
      <c r="S220" s="10"/>
      <c r="T220" s="10"/>
      <c r="U220" s="10"/>
      <c r="V220" s="10"/>
    </row>
    <row r="221" spans="1:22" x14ac:dyDescent="0.35">
      <c r="A221" s="10"/>
      <c r="B221" s="10"/>
      <c r="C221" s="10"/>
      <c r="D221" s="10"/>
      <c r="E221" s="10"/>
      <c r="F221" s="10"/>
      <c r="G221" s="10"/>
      <c r="H221" s="10"/>
      <c r="I221" s="10"/>
      <c r="J221" s="10"/>
      <c r="K221" s="10"/>
      <c r="L221" s="10"/>
      <c r="M221" s="10"/>
      <c r="N221" s="10"/>
      <c r="O221" s="10"/>
      <c r="P221" s="10"/>
      <c r="Q221" s="10"/>
      <c r="R221" s="10"/>
      <c r="S221" s="10"/>
      <c r="T221" s="10"/>
      <c r="U221" s="10"/>
      <c r="V221" s="10"/>
    </row>
    <row r="222" spans="1:22" x14ac:dyDescent="0.35">
      <c r="A222" s="10"/>
      <c r="B222" s="10"/>
      <c r="C222" s="10"/>
      <c r="D222" s="10"/>
      <c r="E222" s="10"/>
      <c r="F222" s="10"/>
      <c r="G222" s="10"/>
      <c r="H222" s="10"/>
      <c r="I222" s="10"/>
      <c r="J222" s="10"/>
      <c r="K222" s="10"/>
      <c r="L222" s="10"/>
      <c r="M222" s="10"/>
      <c r="N222" s="10"/>
      <c r="O222" s="10"/>
      <c r="P222" s="10"/>
      <c r="Q222" s="10"/>
      <c r="R222" s="10"/>
      <c r="S222" s="10"/>
      <c r="T222" s="10"/>
      <c r="U222" s="10"/>
      <c r="V222" s="10"/>
    </row>
    <row r="223" spans="1:22" x14ac:dyDescent="0.35">
      <c r="A223" s="10"/>
      <c r="B223" s="10"/>
      <c r="C223" s="10"/>
      <c r="D223" s="10"/>
      <c r="E223" s="10"/>
      <c r="F223" s="10"/>
      <c r="G223" s="10"/>
      <c r="H223" s="10"/>
      <c r="I223" s="10"/>
      <c r="J223" s="10"/>
      <c r="K223" s="10"/>
      <c r="L223" s="10"/>
      <c r="M223" s="10"/>
      <c r="N223" s="10"/>
      <c r="O223" s="10"/>
      <c r="P223" s="10"/>
      <c r="Q223" s="10"/>
      <c r="R223" s="10"/>
      <c r="S223" s="10"/>
      <c r="T223" s="10"/>
      <c r="U223" s="10"/>
      <c r="V223" s="10"/>
    </row>
    <row r="224" spans="1:22" x14ac:dyDescent="0.35">
      <c r="A224" s="10"/>
      <c r="B224" s="10"/>
      <c r="C224" s="10"/>
      <c r="D224" s="10"/>
      <c r="E224" s="10"/>
      <c r="F224" s="10"/>
      <c r="G224" s="10"/>
      <c r="H224" s="10"/>
      <c r="I224" s="10"/>
      <c r="J224" s="10"/>
      <c r="K224" s="10"/>
      <c r="L224" s="10"/>
      <c r="M224" s="10"/>
      <c r="N224" s="10"/>
      <c r="O224" s="10"/>
      <c r="P224" s="10"/>
      <c r="Q224" s="10"/>
      <c r="R224" s="10"/>
      <c r="S224" s="10"/>
      <c r="T224" s="10"/>
      <c r="U224" s="10"/>
      <c r="V224" s="10"/>
    </row>
    <row r="225" spans="1:22" x14ac:dyDescent="0.35">
      <c r="A225" s="10"/>
      <c r="B225" s="10"/>
      <c r="C225" s="10"/>
      <c r="D225" s="10"/>
      <c r="E225" s="10"/>
      <c r="F225" s="10"/>
      <c r="G225" s="10"/>
      <c r="H225" s="10"/>
      <c r="I225" s="10"/>
      <c r="J225" s="10"/>
      <c r="K225" s="10"/>
      <c r="L225" s="10"/>
      <c r="M225" s="10"/>
      <c r="N225" s="10"/>
      <c r="O225" s="10"/>
      <c r="P225" s="10"/>
      <c r="Q225" s="10"/>
      <c r="R225" s="10"/>
      <c r="S225" s="10"/>
      <c r="T225" s="10"/>
      <c r="U225" s="10"/>
      <c r="V225" s="10"/>
    </row>
    <row r="226" spans="1:22" x14ac:dyDescent="0.35">
      <c r="A226" s="10"/>
      <c r="B226" s="10"/>
      <c r="C226" s="10"/>
      <c r="D226" s="10"/>
      <c r="E226" s="10"/>
      <c r="F226" s="10"/>
      <c r="G226" s="10"/>
      <c r="H226" s="10"/>
      <c r="I226" s="10"/>
      <c r="J226" s="10"/>
      <c r="K226" s="10"/>
      <c r="L226" s="10"/>
      <c r="M226" s="10"/>
      <c r="N226" s="10"/>
      <c r="O226" s="10"/>
      <c r="P226" s="10"/>
      <c r="Q226" s="10"/>
      <c r="R226" s="10"/>
      <c r="S226" s="10"/>
      <c r="T226" s="10"/>
      <c r="U226" s="10"/>
      <c r="V226" s="10"/>
    </row>
    <row r="227" spans="1:22" x14ac:dyDescent="0.35">
      <c r="A227" s="10"/>
      <c r="B227" s="10"/>
      <c r="C227" s="10"/>
      <c r="D227" s="10"/>
      <c r="E227" s="10"/>
      <c r="F227" s="10"/>
      <c r="G227" s="10"/>
      <c r="H227" s="10"/>
      <c r="I227" s="10"/>
      <c r="J227" s="10"/>
      <c r="K227" s="10"/>
      <c r="L227" s="10"/>
      <c r="M227" s="10"/>
      <c r="N227" s="10"/>
      <c r="O227" s="10"/>
      <c r="P227" s="10"/>
      <c r="Q227" s="10"/>
      <c r="R227" s="10"/>
      <c r="S227" s="10"/>
      <c r="T227" s="10"/>
      <c r="U227" s="10"/>
      <c r="V227" s="10"/>
    </row>
    <row r="228" spans="1:22" x14ac:dyDescent="0.35">
      <c r="A228" s="10"/>
      <c r="B228" s="10"/>
      <c r="C228" s="10"/>
      <c r="D228" s="10"/>
      <c r="E228" s="10"/>
      <c r="F228" s="10"/>
      <c r="G228" s="10"/>
      <c r="H228" s="10"/>
      <c r="I228" s="10"/>
      <c r="J228" s="10"/>
      <c r="K228" s="10"/>
      <c r="L228" s="10"/>
      <c r="M228" s="10"/>
      <c r="N228" s="10"/>
      <c r="O228" s="10"/>
      <c r="P228" s="10"/>
      <c r="Q228" s="10"/>
      <c r="R228" s="10"/>
      <c r="S228" s="10"/>
      <c r="T228" s="10"/>
      <c r="U228" s="10"/>
      <c r="V228" s="10"/>
    </row>
    <row r="229" spans="1:22" x14ac:dyDescent="0.35">
      <c r="A229" s="10"/>
      <c r="B229" s="10"/>
      <c r="C229" s="10"/>
      <c r="D229" s="10"/>
      <c r="E229" s="10"/>
      <c r="F229" s="10"/>
      <c r="G229" s="10"/>
      <c r="H229" s="10"/>
      <c r="I229" s="10"/>
      <c r="J229" s="10"/>
      <c r="K229" s="10"/>
      <c r="L229" s="10"/>
      <c r="M229" s="10"/>
      <c r="N229" s="10"/>
      <c r="O229" s="10"/>
      <c r="P229" s="10"/>
      <c r="Q229" s="10"/>
      <c r="R229" s="10"/>
      <c r="S229" s="10"/>
      <c r="T229" s="10"/>
      <c r="U229" s="10"/>
      <c r="V229" s="10"/>
    </row>
    <row r="230" spans="1:22" x14ac:dyDescent="0.35">
      <c r="A230" s="10"/>
      <c r="B230" s="10"/>
      <c r="C230" s="10"/>
      <c r="D230" s="10"/>
      <c r="E230" s="10"/>
      <c r="F230" s="10"/>
      <c r="G230" s="10"/>
      <c r="H230" s="10"/>
      <c r="I230" s="10"/>
      <c r="J230" s="10"/>
      <c r="K230" s="10"/>
      <c r="L230" s="10"/>
      <c r="M230" s="10"/>
      <c r="N230" s="10"/>
      <c r="O230" s="10"/>
      <c r="P230" s="10"/>
      <c r="Q230" s="10"/>
      <c r="R230" s="10"/>
      <c r="S230" s="10"/>
      <c r="T230" s="10"/>
      <c r="U230" s="10"/>
      <c r="V230" s="10"/>
    </row>
    <row r="231" spans="1:22" x14ac:dyDescent="0.35">
      <c r="A231" s="10"/>
      <c r="B231" s="10"/>
      <c r="C231" s="10"/>
      <c r="D231" s="10"/>
      <c r="E231" s="10"/>
      <c r="F231" s="10"/>
      <c r="G231" s="10"/>
      <c r="H231" s="10"/>
      <c r="I231" s="10"/>
      <c r="J231" s="10"/>
      <c r="K231" s="10"/>
      <c r="L231" s="10"/>
      <c r="M231" s="10"/>
      <c r="N231" s="10"/>
      <c r="O231" s="10"/>
      <c r="P231" s="10"/>
      <c r="Q231" s="10"/>
      <c r="R231" s="10"/>
      <c r="S231" s="10"/>
      <c r="T231" s="10"/>
      <c r="U231" s="10"/>
      <c r="V231" s="10"/>
    </row>
    <row r="232" spans="1:22" x14ac:dyDescent="0.35">
      <c r="A232" s="10"/>
      <c r="B232" s="10"/>
      <c r="C232" s="10"/>
      <c r="D232" s="10"/>
      <c r="E232" s="10"/>
      <c r="F232" s="10"/>
      <c r="G232" s="10"/>
      <c r="H232" s="10"/>
      <c r="I232" s="10"/>
      <c r="J232" s="10"/>
      <c r="K232" s="10"/>
      <c r="L232" s="10"/>
      <c r="M232" s="10"/>
      <c r="N232" s="10"/>
      <c r="O232" s="10"/>
      <c r="P232" s="10"/>
      <c r="Q232" s="10"/>
      <c r="R232" s="10"/>
      <c r="S232" s="10"/>
      <c r="T232" s="10"/>
      <c r="U232" s="10"/>
      <c r="V232" s="10"/>
    </row>
    <row r="233" spans="1:22" x14ac:dyDescent="0.35">
      <c r="A233" s="10"/>
      <c r="B233" s="10"/>
      <c r="C233" s="10"/>
      <c r="D233" s="10"/>
      <c r="E233" s="10"/>
      <c r="F233" s="10"/>
      <c r="G233" s="10"/>
      <c r="H233" s="10"/>
      <c r="I233" s="10"/>
      <c r="J233" s="10"/>
      <c r="K233" s="10"/>
      <c r="L233" s="10"/>
      <c r="M233" s="10"/>
      <c r="N233" s="10"/>
      <c r="O233" s="10"/>
      <c r="P233" s="10"/>
      <c r="Q233" s="10"/>
      <c r="R233" s="10"/>
      <c r="S233" s="10"/>
      <c r="T233" s="10"/>
      <c r="U233" s="10"/>
      <c r="V233" s="10"/>
    </row>
    <row r="234" spans="1:22" x14ac:dyDescent="0.35">
      <c r="A234" s="10"/>
      <c r="B234" s="10"/>
      <c r="C234" s="10"/>
      <c r="D234" s="10"/>
      <c r="E234" s="10"/>
      <c r="F234" s="10"/>
      <c r="G234" s="10"/>
      <c r="H234" s="10"/>
      <c r="I234" s="10"/>
      <c r="J234" s="10"/>
      <c r="K234" s="10"/>
      <c r="L234" s="10"/>
      <c r="M234" s="10"/>
      <c r="N234" s="10"/>
      <c r="O234" s="10"/>
      <c r="P234" s="10"/>
      <c r="Q234" s="10"/>
      <c r="R234" s="10"/>
      <c r="S234" s="10"/>
      <c r="T234" s="10"/>
      <c r="U234" s="10"/>
      <c r="V234" s="10"/>
    </row>
    <row r="235" spans="1:22" x14ac:dyDescent="0.35">
      <c r="A235" s="10"/>
      <c r="B235" s="10"/>
      <c r="C235" s="10"/>
      <c r="D235" s="10"/>
      <c r="E235" s="10"/>
      <c r="F235" s="10"/>
      <c r="G235" s="10"/>
      <c r="H235" s="10"/>
      <c r="I235" s="10"/>
      <c r="J235" s="10"/>
      <c r="K235" s="10"/>
      <c r="L235" s="10"/>
      <c r="M235" s="10"/>
      <c r="N235" s="10"/>
      <c r="O235" s="10"/>
      <c r="P235" s="10"/>
      <c r="Q235" s="10"/>
      <c r="R235" s="10"/>
      <c r="S235" s="10"/>
      <c r="T235" s="10"/>
      <c r="U235" s="10"/>
      <c r="V235" s="10"/>
    </row>
    <row r="236" spans="1:22" x14ac:dyDescent="0.35">
      <c r="A236" s="10"/>
      <c r="B236" s="10"/>
      <c r="C236" s="10"/>
      <c r="D236" s="10"/>
      <c r="E236" s="10"/>
      <c r="F236" s="10"/>
      <c r="G236" s="10"/>
      <c r="H236" s="10"/>
      <c r="I236" s="10"/>
      <c r="J236" s="10"/>
      <c r="K236" s="10"/>
      <c r="L236" s="10"/>
      <c r="M236" s="10"/>
      <c r="N236" s="10"/>
      <c r="O236" s="10"/>
      <c r="P236" s="10"/>
      <c r="Q236" s="10"/>
      <c r="R236" s="10"/>
      <c r="S236" s="10"/>
      <c r="T236" s="10"/>
      <c r="U236" s="10"/>
      <c r="V236" s="10"/>
    </row>
    <row r="237" spans="1:22" x14ac:dyDescent="0.35">
      <c r="A237" s="10"/>
      <c r="B237" s="10"/>
      <c r="C237" s="10"/>
      <c r="D237" s="10"/>
      <c r="E237" s="10"/>
      <c r="F237" s="10"/>
      <c r="G237" s="10"/>
      <c r="H237" s="10"/>
      <c r="I237" s="10"/>
      <c r="J237" s="10"/>
      <c r="K237" s="10"/>
      <c r="L237" s="10"/>
      <c r="M237" s="10"/>
      <c r="N237" s="10"/>
      <c r="O237" s="10"/>
      <c r="P237" s="10"/>
      <c r="Q237" s="10"/>
      <c r="R237" s="10"/>
      <c r="S237" s="10"/>
      <c r="T237" s="10"/>
      <c r="U237" s="10"/>
      <c r="V237" s="10"/>
    </row>
    <row r="238" spans="1:22" x14ac:dyDescent="0.35">
      <c r="A238" s="10"/>
      <c r="B238" s="10"/>
      <c r="C238" s="10"/>
      <c r="D238" s="10"/>
      <c r="E238" s="10"/>
      <c r="F238" s="10"/>
      <c r="G238" s="10"/>
      <c r="H238" s="10"/>
      <c r="I238" s="10"/>
      <c r="J238" s="10"/>
      <c r="K238" s="10"/>
      <c r="L238" s="10"/>
      <c r="M238" s="10"/>
      <c r="N238" s="10"/>
      <c r="O238" s="10"/>
      <c r="P238" s="10"/>
      <c r="Q238" s="10"/>
      <c r="R238" s="10"/>
      <c r="S238" s="10"/>
      <c r="T238" s="10"/>
      <c r="U238" s="10"/>
      <c r="V238" s="10"/>
    </row>
    <row r="239" spans="1:22" x14ac:dyDescent="0.35">
      <c r="A239" s="10"/>
      <c r="B239" s="10"/>
      <c r="C239" s="10"/>
      <c r="D239" s="10"/>
      <c r="E239" s="10"/>
      <c r="F239" s="10"/>
      <c r="G239" s="10"/>
      <c r="H239" s="10"/>
      <c r="I239" s="10"/>
      <c r="J239" s="10"/>
      <c r="K239" s="10"/>
      <c r="L239" s="10"/>
      <c r="M239" s="10"/>
      <c r="N239" s="10"/>
      <c r="O239" s="10"/>
      <c r="P239" s="10"/>
      <c r="Q239" s="10"/>
      <c r="R239" s="10"/>
      <c r="S239" s="10"/>
      <c r="T239" s="10"/>
      <c r="U239" s="10"/>
      <c r="V239" s="10"/>
    </row>
    <row r="240" spans="1:22" x14ac:dyDescent="0.35">
      <c r="A240" s="10"/>
      <c r="B240" s="10"/>
      <c r="C240" s="10"/>
      <c r="D240" s="10"/>
      <c r="E240" s="10"/>
      <c r="F240" s="10"/>
      <c r="G240" s="10"/>
      <c r="H240" s="10"/>
      <c r="I240" s="10"/>
      <c r="J240" s="10"/>
      <c r="K240" s="10"/>
      <c r="L240" s="10"/>
      <c r="M240" s="10"/>
      <c r="N240" s="10"/>
      <c r="O240" s="10"/>
      <c r="P240" s="10"/>
      <c r="Q240" s="10"/>
      <c r="R240" s="10"/>
      <c r="S240" s="10"/>
      <c r="T240" s="10"/>
      <c r="U240" s="10"/>
      <c r="V240" s="10"/>
    </row>
    <row r="241" spans="1:22" x14ac:dyDescent="0.35">
      <c r="A241" s="10"/>
      <c r="B241" s="10"/>
      <c r="C241" s="10"/>
      <c r="D241" s="10"/>
      <c r="E241" s="10"/>
      <c r="F241" s="10"/>
      <c r="G241" s="10"/>
      <c r="H241" s="10"/>
      <c r="I241" s="10"/>
      <c r="J241" s="10"/>
      <c r="K241" s="10"/>
      <c r="L241" s="10"/>
      <c r="M241" s="10"/>
      <c r="N241" s="10"/>
      <c r="O241" s="10"/>
      <c r="P241" s="10"/>
      <c r="Q241" s="10"/>
      <c r="R241" s="10"/>
      <c r="S241" s="10"/>
      <c r="T241" s="10"/>
      <c r="U241" s="10"/>
      <c r="V241" s="10"/>
    </row>
    <row r="242" spans="1:22" x14ac:dyDescent="0.35">
      <c r="A242" s="10"/>
      <c r="B242" s="10"/>
      <c r="C242" s="10"/>
      <c r="D242" s="10"/>
      <c r="E242" s="10"/>
      <c r="F242" s="10"/>
      <c r="G242" s="10"/>
      <c r="H242" s="10"/>
      <c r="I242" s="10"/>
      <c r="J242" s="10"/>
      <c r="K242" s="10"/>
      <c r="L242" s="10"/>
      <c r="M242" s="10"/>
      <c r="N242" s="10"/>
      <c r="O242" s="10"/>
      <c r="P242" s="10"/>
      <c r="Q242" s="10"/>
      <c r="R242" s="10"/>
      <c r="S242" s="10"/>
      <c r="T242" s="10"/>
      <c r="U242" s="10"/>
      <c r="V242" s="10"/>
    </row>
    <row r="243" spans="1:22" x14ac:dyDescent="0.35">
      <c r="A243" s="10"/>
      <c r="B243" s="10"/>
      <c r="C243" s="10"/>
      <c r="D243" s="10"/>
      <c r="E243" s="10"/>
      <c r="F243" s="10"/>
      <c r="G243" s="10"/>
      <c r="H243" s="10"/>
      <c r="I243" s="10"/>
      <c r="J243" s="10"/>
      <c r="K243" s="10"/>
      <c r="L243" s="10"/>
      <c r="M243" s="10"/>
      <c r="N243" s="10"/>
      <c r="O243" s="10"/>
      <c r="P243" s="10"/>
      <c r="Q243" s="10"/>
      <c r="R243" s="10"/>
      <c r="S243" s="10"/>
      <c r="T243" s="10"/>
      <c r="U243" s="10"/>
      <c r="V243"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1" r:id="rId4" name="Check Box 3">
              <controlPr defaultSize="0" autoFill="0" autoLine="0" autoPict="0">
                <anchor moveWithCells="1">
                  <from>
                    <xdr:col>2</xdr:col>
                    <xdr:colOff>558800</xdr:colOff>
                    <xdr:row>4</xdr:row>
                    <xdr:rowOff>25400</xdr:rowOff>
                  </from>
                  <to>
                    <xdr:col>4</xdr:col>
                    <xdr:colOff>25400</xdr:colOff>
                    <xdr:row>5</xdr:row>
                    <xdr:rowOff>63500</xdr:rowOff>
                  </to>
                </anchor>
              </controlPr>
            </control>
          </mc:Choice>
        </mc:AlternateContent>
        <mc:AlternateContent xmlns:mc="http://schemas.openxmlformats.org/markup-compatibility/2006">
          <mc:Choice Requires="x14">
            <control shapeId="2052" r:id="rId5" name="Drop Down 4">
              <controlPr defaultSize="0" autoLine="0" autoPict="0">
                <anchor moveWithCells="1">
                  <from>
                    <xdr:col>2</xdr:col>
                    <xdr:colOff>69850</xdr:colOff>
                    <xdr:row>7</xdr:row>
                    <xdr:rowOff>44450</xdr:rowOff>
                  </from>
                  <to>
                    <xdr:col>4</xdr:col>
                    <xdr:colOff>444500</xdr:colOff>
                    <xdr:row>8</xdr:row>
                    <xdr:rowOff>31750</xdr:rowOff>
                  </to>
                </anchor>
              </controlPr>
            </control>
          </mc:Choice>
        </mc:AlternateContent>
        <mc:AlternateContent xmlns:mc="http://schemas.openxmlformats.org/markup-compatibility/2006">
          <mc:Choice Requires="x14">
            <control shapeId="2053" r:id="rId6" name="Drop Down 5">
              <controlPr defaultSize="0" autoLine="0" autoPict="0">
                <anchor moveWithCells="1">
                  <from>
                    <xdr:col>2</xdr:col>
                    <xdr:colOff>69850</xdr:colOff>
                    <xdr:row>8</xdr:row>
                    <xdr:rowOff>120650</xdr:rowOff>
                  </from>
                  <to>
                    <xdr:col>4</xdr:col>
                    <xdr:colOff>444500</xdr:colOff>
                    <xdr:row>9</xdr:row>
                    <xdr:rowOff>120650</xdr:rowOff>
                  </to>
                </anchor>
              </controlPr>
            </control>
          </mc:Choice>
        </mc:AlternateContent>
        <mc:AlternateContent xmlns:mc="http://schemas.openxmlformats.org/markup-compatibility/2006">
          <mc:Choice Requires="x14">
            <control shapeId="2054" r:id="rId7" name="Drop Down 6">
              <controlPr defaultSize="0" autoLine="0" autoPict="0">
                <anchor moveWithCells="1">
                  <from>
                    <xdr:col>2</xdr:col>
                    <xdr:colOff>76200</xdr:colOff>
                    <xdr:row>5</xdr:row>
                    <xdr:rowOff>152400</xdr:rowOff>
                  </from>
                  <to>
                    <xdr:col>4</xdr:col>
                    <xdr:colOff>444500</xdr:colOff>
                    <xdr:row>6</xdr:row>
                    <xdr:rowOff>139700</xdr:rowOff>
                  </to>
                </anchor>
              </controlPr>
            </control>
          </mc:Choice>
        </mc:AlternateContent>
        <mc:AlternateContent xmlns:mc="http://schemas.openxmlformats.org/markup-compatibility/2006">
          <mc:Choice Requires="x14">
            <control shapeId="2055" r:id="rId8" name="Drop Down 7">
              <controlPr defaultSize="0" autoLine="0" autoPict="0">
                <anchor moveWithCells="1">
                  <from>
                    <xdr:col>2</xdr:col>
                    <xdr:colOff>63500</xdr:colOff>
                    <xdr:row>14</xdr:row>
                    <xdr:rowOff>0</xdr:rowOff>
                  </from>
                  <to>
                    <xdr:col>4</xdr:col>
                    <xdr:colOff>450850</xdr:colOff>
                    <xdr:row>15</xdr:row>
                    <xdr:rowOff>6350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D8A0-E8DB-4229-BF23-260ED4A4EABB}">
  <dimension ref="B1:AU205"/>
  <sheetViews>
    <sheetView topLeftCell="A22" zoomScaleNormal="70" workbookViewId="0">
      <selection activeCell="G3" sqref="G3"/>
    </sheetView>
  </sheetViews>
  <sheetFormatPr baseColWidth="10" defaultColWidth="8.7265625" defaultRowHeight="14.5" x14ac:dyDescent="0.35"/>
  <cols>
    <col min="17" max="17" width="50.81640625" bestFit="1" customWidth="1"/>
    <col min="28" max="28" width="36.81640625" bestFit="1" customWidth="1"/>
    <col min="29" max="29" width="10.81640625" customWidth="1"/>
    <col min="41" max="41" width="51.81640625" bestFit="1" customWidth="1"/>
  </cols>
  <sheetData>
    <row r="1" spans="2:47" ht="15" thickBot="1" x14ac:dyDescent="0.4"/>
    <row r="2" spans="2:47" x14ac:dyDescent="0.35">
      <c r="B2" s="1">
        <v>1</v>
      </c>
      <c r="C2" s="2" t="str">
        <f>OFFSET(B2,B2,0)</f>
        <v>All Regions</v>
      </c>
      <c r="D2" s="2"/>
      <c r="E2" s="2">
        <v>1</v>
      </c>
      <c r="F2" s="2" t="str">
        <f>OFFSET(E2,E2,0)</f>
        <v>All Income Levels</v>
      </c>
      <c r="G2" s="2"/>
      <c r="H2" s="2">
        <v>1</v>
      </c>
      <c r="I2" s="2" t="str">
        <f>OFFSET(H2,H2,1)</f>
        <v>Data!$AJ:$AJ</v>
      </c>
      <c r="J2" s="2" t="str">
        <f>RIGHT(OFFSET(H2,H2,1),2)</f>
        <v>AJ</v>
      </c>
      <c r="K2" s="2"/>
      <c r="L2" s="2">
        <v>1</v>
      </c>
      <c r="M2" s="2" t="str">
        <f>OFFSET(L2,L2,0)</f>
        <v>All Countries</v>
      </c>
      <c r="N2" s="3"/>
      <c r="AC2" t="s">
        <v>3015</v>
      </c>
      <c r="AD2" s="9" t="s">
        <v>3008</v>
      </c>
      <c r="AE2" t="s">
        <v>3009</v>
      </c>
      <c r="AF2" t="s">
        <v>3010</v>
      </c>
      <c r="AG2" t="s">
        <v>3017</v>
      </c>
    </row>
    <row r="3" spans="2:47" x14ac:dyDescent="0.35">
      <c r="B3" s="4" t="s">
        <v>2828</v>
      </c>
      <c r="C3" t="str">
        <f>IF(B2&gt;1,"Data!$O:$O","Data!$AE:$AE")</f>
        <v>Data!$AE:$AE</v>
      </c>
      <c r="E3" s="9" t="s">
        <v>2829</v>
      </c>
      <c r="F3" t="str">
        <f>IF(E2&gt;1,"Data!$Q:$Q","Data!$AF:$AF")</f>
        <v>Data!$AF:$AF</v>
      </c>
      <c r="H3" s="9" t="s">
        <v>2830</v>
      </c>
      <c r="I3" s="9" t="s">
        <v>2835</v>
      </c>
      <c r="L3" s="9" t="s">
        <v>2840</v>
      </c>
      <c r="M3" t="str">
        <f>IF(L2&gt;1,"Data!$A:$A","Data!$AK:$AK")</f>
        <v>Data!$AK:$AK</v>
      </c>
      <c r="N3" s="5"/>
      <c r="P3">
        <v>1</v>
      </c>
      <c r="Q3" t="s">
        <v>2841</v>
      </c>
      <c r="R3">
        <v>1</v>
      </c>
      <c r="S3" t="s">
        <v>2848</v>
      </c>
      <c r="Y3">
        <v>7</v>
      </c>
      <c r="Z3" t="s">
        <v>2847</v>
      </c>
      <c r="AA3" t="s">
        <v>2891</v>
      </c>
      <c r="AB3" t="s">
        <v>2891</v>
      </c>
      <c r="AC3">
        <f>COUNTIFS(Data!$B:$B,$Y3,Data!$AT:$AT,$AA3,INDIRECT($C$3),$C$2,INDIRECT($F$3),$F$2,INDIRECT($I$2),1,INDIRECT($M$3),$M$2,INDIRECT($I$9),1)</f>
        <v>9</v>
      </c>
      <c r="AD3">
        <f>IF(AC3&gt;0,RANK(AC3,AC$3:AC$55),#N/A)</f>
        <v>22</v>
      </c>
      <c r="AE3">
        <f>ROW(AE3)</f>
        <v>3</v>
      </c>
      <c r="AF3">
        <f>COUNTIF(AD$3:AD3,AD3)</f>
        <v>1</v>
      </c>
      <c r="AG3" s="19">
        <f>AC3/$AH$17*100</f>
        <v>1.5</v>
      </c>
      <c r="AO3" s="32" t="str">
        <f>Z3</f>
        <v>Credit and equity measures</v>
      </c>
      <c r="AP3" t="str">
        <f>AB3</f>
        <v>Other</v>
      </c>
      <c r="AQ3">
        <f>AC3</f>
        <v>9</v>
      </c>
    </row>
    <row r="4" spans="2:47" x14ac:dyDescent="0.35">
      <c r="B4" s="4" t="s">
        <v>2800</v>
      </c>
      <c r="C4" t="str">
        <f>IF(B2&gt;1,"O","AE")</f>
        <v>AE</v>
      </c>
      <c r="E4" s="9" t="s">
        <v>2814</v>
      </c>
      <c r="F4" t="str">
        <f>IF(E2&gt;1,"Q","AF")</f>
        <v>AF</v>
      </c>
      <c r="H4" s="9" t="s">
        <v>2831</v>
      </c>
      <c r="I4" s="9" t="s">
        <v>2836</v>
      </c>
      <c r="K4">
        <f>IF(VLOOKUP($L4,Data!$A$2:$AM$3992,39,FALSE)=1,1+MAX($K$3:K3),0)</f>
        <v>0</v>
      </c>
      <c r="L4" t="s">
        <v>3</v>
      </c>
      <c r="M4" t="str">
        <f>IF(L2&gt;1,"A","AK")</f>
        <v>AK</v>
      </c>
      <c r="N4" s="5"/>
      <c r="P4">
        <v>1</v>
      </c>
      <c r="Q4" t="s">
        <v>2841</v>
      </c>
      <c r="R4">
        <v>2</v>
      </c>
      <c r="S4" t="s">
        <v>2867</v>
      </c>
      <c r="Y4">
        <v>7</v>
      </c>
      <c r="Z4" t="s">
        <v>2847</v>
      </c>
      <c r="AA4">
        <v>32</v>
      </c>
      <c r="AB4" t="s">
        <v>2887</v>
      </c>
      <c r="AC4">
        <f>COUNTIFS(Data!$B:$B,$Y4,Data!$AT:$AT,$AA4,INDIRECT($C$3),$C$2,INDIRECT($F$3),$F$2,INDIRECT($I$2),1,INDIRECT($M$3),$M$2,INDIRECT($I$9),1)</f>
        <v>5</v>
      </c>
      <c r="AD4">
        <f t="shared" ref="AD4:AD55" si="0">IF(AC4&gt;0,RANK(AC4,AC$3:AC$55),#N/A)</f>
        <v>34</v>
      </c>
      <c r="AE4">
        <f t="shared" ref="AE4:AE55" si="1">ROW(AE4)</f>
        <v>4</v>
      </c>
      <c r="AF4">
        <f>COUNTIF(AD$3:AD4,AD4)</f>
        <v>1</v>
      </c>
      <c r="AG4" s="19">
        <f t="shared" ref="AG4:AG6" si="2">AC4/$AH$17*100</f>
        <v>0.83333333333333337</v>
      </c>
      <c r="AO4" s="32"/>
      <c r="AP4" t="str">
        <f t="shared" ref="AP4:AP6" si="3">AB4</f>
        <v>Preferential loans to households</v>
      </c>
      <c r="AQ4">
        <f t="shared" ref="AQ4:AQ6" si="4">AC4</f>
        <v>5</v>
      </c>
    </row>
    <row r="5" spans="2:47" x14ac:dyDescent="0.35">
      <c r="B5" s="4" t="s">
        <v>2801</v>
      </c>
      <c r="E5" s="9" t="s">
        <v>2815</v>
      </c>
      <c r="H5" s="9" t="s">
        <v>2832</v>
      </c>
      <c r="I5" s="9" t="s">
        <v>2837</v>
      </c>
      <c r="K5">
        <f>IF(VLOOKUP($L5,Data!$A$2:$AM$3992,39,FALSE)=1,1+MAX($K$3:K4),0)</f>
        <v>0</v>
      </c>
      <c r="L5" t="s">
        <v>6</v>
      </c>
      <c r="N5" s="5"/>
      <c r="P5">
        <v>1</v>
      </c>
      <c r="Q5" t="s">
        <v>2841</v>
      </c>
      <c r="R5">
        <v>3</v>
      </c>
      <c r="S5" t="s">
        <v>2875</v>
      </c>
      <c r="Y5">
        <v>7</v>
      </c>
      <c r="Z5" t="s">
        <v>2847</v>
      </c>
      <c r="AA5">
        <v>31</v>
      </c>
      <c r="AB5" t="s">
        <v>2886</v>
      </c>
      <c r="AC5">
        <f>COUNTIFS(Data!$B:$B,$Y5,Data!$AT:$AT,$AA5,INDIRECT($C$3),$C$2,INDIRECT($F$3),$F$2,INDIRECT($I$2),1,INDIRECT($M$3),$M$2,INDIRECT($I$9),1)</f>
        <v>14</v>
      </c>
      <c r="AD5">
        <f t="shared" si="0"/>
        <v>14</v>
      </c>
      <c r="AE5">
        <f t="shared" si="1"/>
        <v>5</v>
      </c>
      <c r="AF5">
        <f>COUNTIF(AD$3:AD5,AD5)</f>
        <v>1</v>
      </c>
      <c r="AG5" s="19">
        <f t="shared" si="2"/>
        <v>2.3333333333333335</v>
      </c>
      <c r="AO5" s="32"/>
      <c r="AP5" t="str">
        <f t="shared" si="3"/>
        <v>One-off grants</v>
      </c>
      <c r="AQ5">
        <f t="shared" si="4"/>
        <v>14</v>
      </c>
      <c r="AT5" t="s">
        <v>4631</v>
      </c>
      <c r="AU5" t="s">
        <v>4632</v>
      </c>
    </row>
    <row r="6" spans="2:47" x14ac:dyDescent="0.35">
      <c r="B6" s="4" t="s">
        <v>2802</v>
      </c>
      <c r="E6" s="9" t="s">
        <v>2816</v>
      </c>
      <c r="H6" s="9" t="s">
        <v>2839</v>
      </c>
      <c r="I6" s="9" t="s">
        <v>2838</v>
      </c>
      <c r="K6">
        <f>IF(VLOOKUP($L6,Data!$A$2:$AM$3992,39,FALSE)=1,1+MAX($K$3:K5),0)</f>
        <v>0</v>
      </c>
      <c r="L6" t="s">
        <v>52</v>
      </c>
      <c r="N6" s="5"/>
      <c r="P6">
        <v>1</v>
      </c>
      <c r="Q6" t="s">
        <v>2841</v>
      </c>
      <c r="R6">
        <v>4</v>
      </c>
      <c r="S6" t="s">
        <v>2868</v>
      </c>
      <c r="Y6">
        <v>7</v>
      </c>
      <c r="Z6" t="s">
        <v>2847</v>
      </c>
      <c r="AA6">
        <v>30</v>
      </c>
      <c r="AB6" t="s">
        <v>2885</v>
      </c>
      <c r="AC6">
        <f>COUNTIFS(Data!$B:$B,$Y6,Data!$AT:$AT,$AA6,INDIRECT($C$3),$C$2,INDIRECT($F$3),$F$2,INDIRECT($I$2),1,INDIRECT($M$3),$M$2,INDIRECT($I$9),1)</f>
        <v>54</v>
      </c>
      <c r="AD6">
        <f t="shared" si="0"/>
        <v>2</v>
      </c>
      <c r="AE6">
        <f t="shared" si="1"/>
        <v>6</v>
      </c>
      <c r="AF6">
        <f>COUNTIF(AD$3:AD6,AD6)</f>
        <v>1</v>
      </c>
      <c r="AG6" s="19">
        <f t="shared" si="2"/>
        <v>9</v>
      </c>
      <c r="AH6" t="str">
        <f>_xlfn.CONCAT("Total revenue measures: ",AH7)</f>
        <v>Total revenue measures: 290</v>
      </c>
      <c r="AO6" s="32"/>
      <c r="AP6" t="str">
        <f t="shared" si="3"/>
        <v>Preferential loans to firms</v>
      </c>
      <c r="AQ6">
        <f t="shared" si="4"/>
        <v>54</v>
      </c>
      <c r="AT6">
        <f>COUNTIFS(Data!$AM:$AM,1,Data!$AV:$AV,1)</f>
        <v>365</v>
      </c>
      <c r="AU6">
        <f>AH17-AT6</f>
        <v>235</v>
      </c>
    </row>
    <row r="7" spans="2:47" x14ac:dyDescent="0.35">
      <c r="B7" s="4" t="s">
        <v>2803</v>
      </c>
      <c r="E7" s="9" t="s">
        <v>2813</v>
      </c>
      <c r="I7" t="str">
        <f>OFFSET(H2,H2,0)</f>
        <v>All Lending Categories</v>
      </c>
      <c r="K7">
        <f>IF(VLOOKUP($L7,Data!$A$2:$AM$3992,39,FALSE)=1,1+MAX($K$3:K6),0)</f>
        <v>0</v>
      </c>
      <c r="L7" t="s">
        <v>4</v>
      </c>
      <c r="N7" s="5"/>
      <c r="P7">
        <v>1</v>
      </c>
      <c r="Q7" t="s">
        <v>2841</v>
      </c>
      <c r="R7">
        <v>5</v>
      </c>
      <c r="S7" t="s">
        <v>2869</v>
      </c>
      <c r="AG7" s="18"/>
      <c r="AH7">
        <f>SUM(Q57:Q61)</f>
        <v>290</v>
      </c>
      <c r="AO7" s="32" t="str">
        <f>Z8</f>
        <v>Expenditure Measures for cash transfers to individuals</v>
      </c>
      <c r="AP7" t="str">
        <f t="shared" ref="AP7:AQ12" si="5">AB8</f>
        <v>Other</v>
      </c>
      <c r="AQ7">
        <f t="shared" si="5"/>
        <v>8</v>
      </c>
    </row>
    <row r="8" spans="2:47" x14ac:dyDescent="0.35">
      <c r="B8" s="4" t="s">
        <v>2804</v>
      </c>
      <c r="K8">
        <f>IF(VLOOKUP($L8,Data!$A$2:$AM$3992,39,FALSE)=1,1+MAX($K$3:K7),0)</f>
        <v>0</v>
      </c>
      <c r="L8" t="s">
        <v>5</v>
      </c>
      <c r="N8" s="5"/>
      <c r="P8">
        <v>1</v>
      </c>
      <c r="Q8" t="s">
        <v>2841</v>
      </c>
      <c r="R8">
        <v>6</v>
      </c>
      <c r="S8" t="s">
        <v>2870</v>
      </c>
      <c r="Y8">
        <v>6</v>
      </c>
      <c r="Z8" t="s">
        <v>2846</v>
      </c>
      <c r="AA8" t="s">
        <v>2891</v>
      </c>
      <c r="AB8" t="s">
        <v>2891</v>
      </c>
      <c r="AC8">
        <f>COUNTIFS(Data!$B:$B,$Y8,Data!$AT:$AT,$AA8,INDIRECT($C$3),$C$2,INDIRECT($F$3),$F$2,INDIRECT($I$2),1,INDIRECT($M$3),$M$2,INDIRECT($I$9),1)</f>
        <v>8</v>
      </c>
      <c r="AD8">
        <f t="shared" si="0"/>
        <v>26</v>
      </c>
      <c r="AE8">
        <f t="shared" si="1"/>
        <v>8</v>
      </c>
      <c r="AF8">
        <f>COUNTIF(AD$3:AD8,AD8)</f>
        <v>1</v>
      </c>
      <c r="AG8" s="19">
        <f t="shared" ref="AG8:AG13" si="6">AC8/$AH$17*100</f>
        <v>1.3333333333333335</v>
      </c>
      <c r="AO8" s="32"/>
      <c r="AP8" t="str">
        <f t="shared" si="5"/>
        <v>Wage compensation/ enhanced paid leave</v>
      </c>
      <c r="AQ8">
        <f t="shared" si="5"/>
        <v>38</v>
      </c>
    </row>
    <row r="9" spans="2:47" x14ac:dyDescent="0.35">
      <c r="B9" s="4" t="s">
        <v>2805</v>
      </c>
      <c r="G9" s="9" t="s">
        <v>2858</v>
      </c>
      <c r="H9" t="b">
        <v>1</v>
      </c>
      <c r="I9" t="str">
        <f>IF(H9,"Data!$R:$R","Data!$AJ:$AJ")</f>
        <v>Data!$R:$R</v>
      </c>
      <c r="K9">
        <f>IF(VLOOKUP($L9,Data!$A$2:$AM$3992,39,FALSE)=1,1+MAX($K$3:K8),0)</f>
        <v>0</v>
      </c>
      <c r="L9" t="s">
        <v>10</v>
      </c>
      <c r="N9" s="5"/>
      <c r="P9">
        <v>1</v>
      </c>
      <c r="Q9" t="s">
        <v>2841</v>
      </c>
      <c r="R9">
        <v>7</v>
      </c>
      <c r="S9" t="s">
        <v>2871</v>
      </c>
      <c r="Y9">
        <v>6</v>
      </c>
      <c r="Z9" t="s">
        <v>2846</v>
      </c>
      <c r="AA9">
        <v>29</v>
      </c>
      <c r="AB9" t="s">
        <v>2884</v>
      </c>
      <c r="AC9">
        <f>COUNTIFS(Data!$B:$B,$Y9,Data!$AT:$AT,$AA9,INDIRECT($C$3),$C$2,INDIRECT($F$3),$F$2,INDIRECT($I$2),1,INDIRECT($M$3),$M$2,INDIRECT($I$9),1)</f>
        <v>38</v>
      </c>
      <c r="AD9">
        <f t="shared" si="0"/>
        <v>3</v>
      </c>
      <c r="AE9">
        <f t="shared" si="1"/>
        <v>9</v>
      </c>
      <c r="AF9">
        <f>COUNTIF(AD$3:AD9,AD9)</f>
        <v>1</v>
      </c>
      <c r="AG9" s="19">
        <f t="shared" si="6"/>
        <v>6.3333333333333339</v>
      </c>
      <c r="AH9" t="str">
        <f>_xlfn.CONCAT("Total expenditure measures: ",AH10)</f>
        <v>Total expenditure measures: 212</v>
      </c>
      <c r="AO9" s="32"/>
      <c r="AP9" t="str">
        <f t="shared" si="5"/>
        <v>Supplementary ad hoc programs</v>
      </c>
      <c r="AQ9">
        <f t="shared" si="5"/>
        <v>33</v>
      </c>
    </row>
    <row r="10" spans="2:47" x14ac:dyDescent="0.35">
      <c r="B10" s="4" t="s">
        <v>2806</v>
      </c>
      <c r="G10" t="str">
        <f>IF(H9,"FCV","both FCV and Non-FCV")</f>
        <v>FCV</v>
      </c>
      <c r="I10" t="str">
        <f>IF(H9,"R","AJ")</f>
        <v>R</v>
      </c>
      <c r="K10">
        <f>IF(VLOOKUP($L10,Data!$A$2:$AM$3992,39,FALSE)=1,1+MAX($K$3:K9),0)</f>
        <v>0</v>
      </c>
      <c r="L10" t="s">
        <v>8</v>
      </c>
      <c r="N10" s="5"/>
      <c r="P10">
        <v>1</v>
      </c>
      <c r="Q10" t="s">
        <v>2841</v>
      </c>
      <c r="R10">
        <v>8</v>
      </c>
      <c r="S10" t="s">
        <v>2849</v>
      </c>
      <c r="Y10">
        <v>6</v>
      </c>
      <c r="Z10" t="s">
        <v>2846</v>
      </c>
      <c r="AA10">
        <v>28</v>
      </c>
      <c r="AB10" t="s">
        <v>2883</v>
      </c>
      <c r="AC10">
        <f>COUNTIFS(Data!$B:$B,$Y10,Data!$AT:$AT,$AA10,INDIRECT($C$3),$C$2,INDIRECT($F$3),$F$2,INDIRECT($I$2),1,INDIRECT($M$3),$M$2,INDIRECT($I$9),1)</f>
        <v>33</v>
      </c>
      <c r="AD10">
        <f t="shared" si="0"/>
        <v>4</v>
      </c>
      <c r="AE10">
        <f t="shared" si="1"/>
        <v>10</v>
      </c>
      <c r="AF10">
        <f>COUNTIF(AD$3:AD10,AD10)</f>
        <v>1</v>
      </c>
      <c r="AG10" s="19">
        <f t="shared" si="6"/>
        <v>5.5</v>
      </c>
      <c r="AH10">
        <f>SUM(Q54:Q56)</f>
        <v>212</v>
      </c>
      <c r="AO10" s="32"/>
      <c r="AP10" t="str">
        <f t="shared" si="5"/>
        <v>Temporary expansion of existing benefits</v>
      </c>
      <c r="AQ10">
        <f t="shared" si="5"/>
        <v>21</v>
      </c>
    </row>
    <row r="11" spans="2:47" x14ac:dyDescent="0.35">
      <c r="B11" s="4"/>
      <c r="K11">
        <f>IF(VLOOKUP($L11,Data!$A$2:$AM$3992,39,FALSE)=1,1+MAX($K$3:K10),0)</f>
        <v>0</v>
      </c>
      <c r="L11" t="s">
        <v>9</v>
      </c>
      <c r="N11" s="5"/>
      <c r="P11">
        <v>1</v>
      </c>
      <c r="Q11" t="s">
        <v>2841</v>
      </c>
      <c r="R11">
        <v>9</v>
      </c>
      <c r="S11" t="s">
        <v>2872</v>
      </c>
      <c r="Y11">
        <v>6</v>
      </c>
      <c r="Z11" t="s">
        <v>2846</v>
      </c>
      <c r="AA11">
        <v>27</v>
      </c>
      <c r="AB11" t="s">
        <v>2882</v>
      </c>
      <c r="AC11">
        <f>COUNTIFS(Data!$B:$B,$Y11,Data!$AT:$AT,$AA11,INDIRECT($C$3),$C$2,INDIRECT($F$3),$F$2,INDIRECT($I$2),1,INDIRECT($M$3),$M$2,INDIRECT($I$9),1)</f>
        <v>21</v>
      </c>
      <c r="AD11">
        <f t="shared" si="0"/>
        <v>7</v>
      </c>
      <c r="AE11">
        <f t="shared" si="1"/>
        <v>11</v>
      </c>
      <c r="AF11">
        <f>COUNTIF(AD$3:AD11,AD11)</f>
        <v>1</v>
      </c>
      <c r="AG11" s="19">
        <f t="shared" si="6"/>
        <v>3.5000000000000004</v>
      </c>
      <c r="AO11" s="32"/>
      <c r="AP11" t="str">
        <f t="shared" si="5"/>
        <v>Expansion of unemployment benefits</v>
      </c>
      <c r="AQ11">
        <f t="shared" si="5"/>
        <v>18</v>
      </c>
    </row>
    <row r="12" spans="2:47" x14ac:dyDescent="0.35">
      <c r="B12" s="4"/>
      <c r="K12">
        <f>IF(VLOOKUP($L12,Data!$A$2:$AM$3992,39,FALSE)=1,1+MAX($K$3:K11),0)</f>
        <v>0</v>
      </c>
      <c r="L12" t="s">
        <v>2</v>
      </c>
      <c r="N12" s="5"/>
      <c r="P12">
        <v>1</v>
      </c>
      <c r="Q12" t="s">
        <v>2841</v>
      </c>
      <c r="R12">
        <v>10</v>
      </c>
      <c r="S12" t="s">
        <v>2873</v>
      </c>
      <c r="Y12">
        <v>6</v>
      </c>
      <c r="Z12" t="s">
        <v>2846</v>
      </c>
      <c r="AA12">
        <v>26</v>
      </c>
      <c r="AB12" t="s">
        <v>2881</v>
      </c>
      <c r="AC12">
        <f>COUNTIFS(Data!$B:$B,$Y12,Data!$AT:$AT,$AA12,INDIRECT($C$3),$C$2,INDIRECT($F$3),$F$2,INDIRECT($I$2),1,INDIRECT($M$3),$M$2,INDIRECT($I$9),1)</f>
        <v>18</v>
      </c>
      <c r="AD12">
        <f t="shared" si="0"/>
        <v>10</v>
      </c>
      <c r="AE12">
        <f t="shared" si="1"/>
        <v>12</v>
      </c>
      <c r="AF12">
        <f>COUNTIF(AD$3:AD12,AD12)</f>
        <v>1</v>
      </c>
      <c r="AG12" s="19">
        <f t="shared" si="6"/>
        <v>3</v>
      </c>
      <c r="AH12" t="str">
        <f>_xlfn.CONCAT("Total credit and equity measures: ",Q53)</f>
        <v>Total credit and equity measures: 82</v>
      </c>
      <c r="AO12" s="32"/>
      <c r="AP12" t="str">
        <f t="shared" si="5"/>
        <v>Direct cash transfers for individuals</v>
      </c>
      <c r="AQ12">
        <f t="shared" si="5"/>
        <v>29</v>
      </c>
    </row>
    <row r="13" spans="2:47" x14ac:dyDescent="0.35">
      <c r="B13" s="4"/>
      <c r="K13">
        <f>IF(VLOOKUP($L13,Data!$A$2:$AM$3992,39,FALSE)=1,1+MAX($K$3:K12),0)</f>
        <v>1</v>
      </c>
      <c r="L13" t="s">
        <v>11</v>
      </c>
      <c r="N13" s="5"/>
      <c r="P13">
        <v>1</v>
      </c>
      <c r="Q13" t="s">
        <v>2841</v>
      </c>
      <c r="R13">
        <v>11</v>
      </c>
      <c r="S13" t="s">
        <v>2874</v>
      </c>
      <c r="Y13">
        <v>6</v>
      </c>
      <c r="Z13" t="s">
        <v>2846</v>
      </c>
      <c r="AA13">
        <v>25</v>
      </c>
      <c r="AB13" t="s">
        <v>2852</v>
      </c>
      <c r="AC13">
        <f>COUNTIFS(Data!$B:$B,$Y13,Data!$AT:$AT,$AA13,INDIRECT($C$3),$C$2,INDIRECT($F$3),$F$2,INDIRECT($I$2),1,INDIRECT($M$3),$M$2,INDIRECT($I$9),1)</f>
        <v>29</v>
      </c>
      <c r="AD13">
        <f t="shared" si="0"/>
        <v>5</v>
      </c>
      <c r="AE13">
        <f t="shared" si="1"/>
        <v>13</v>
      </c>
      <c r="AF13">
        <f>COUNTIF(AD$3:AD13,AD13)</f>
        <v>1</v>
      </c>
      <c r="AG13" s="19">
        <f t="shared" si="6"/>
        <v>4.833333333333333</v>
      </c>
      <c r="AO13" s="32" t="str">
        <f>Z15</f>
        <v>Health Expenditures measures</v>
      </c>
      <c r="AP13" t="str">
        <f t="shared" ref="AP13:AQ17" si="7">AB15</f>
        <v>General</v>
      </c>
      <c r="AQ13">
        <f t="shared" si="7"/>
        <v>21</v>
      </c>
    </row>
    <row r="14" spans="2:47" x14ac:dyDescent="0.35">
      <c r="B14" s="4"/>
      <c r="K14">
        <f>IF(VLOOKUP($L14,Data!$A$2:$AM$3992,39,FALSE)=1,1+MAX($K$3:K13),0)</f>
        <v>0</v>
      </c>
      <c r="L14" t="s">
        <v>12</v>
      </c>
      <c r="N14" s="5"/>
      <c r="P14">
        <v>1</v>
      </c>
      <c r="Q14" t="s">
        <v>2841</v>
      </c>
      <c r="R14">
        <v>12</v>
      </c>
      <c r="S14" t="s">
        <v>2850</v>
      </c>
      <c r="AG14" s="18"/>
      <c r="AH14" s="9" t="str">
        <f>_xlfn.CONCAT("Total other measures: ",Q52)</f>
        <v>Total other measures: 16</v>
      </c>
      <c r="AO14" s="32"/>
      <c r="AP14" t="str">
        <f t="shared" si="7"/>
        <v>Expansion of human resources</v>
      </c>
      <c r="AQ14">
        <f t="shared" si="7"/>
        <v>4</v>
      </c>
    </row>
    <row r="15" spans="2:47" x14ac:dyDescent="0.35">
      <c r="B15" s="4"/>
      <c r="K15">
        <f>IF(VLOOKUP($L15,Data!$A$2:$AM$3992,39,FALSE)=1,1+MAX($K$3:K14),0)</f>
        <v>0</v>
      </c>
      <c r="L15" t="s">
        <v>13</v>
      </c>
      <c r="N15" s="5"/>
      <c r="P15">
        <v>1</v>
      </c>
      <c r="Q15" t="s">
        <v>2841</v>
      </c>
      <c r="R15" t="s">
        <v>206</v>
      </c>
      <c r="S15" t="s">
        <v>2890</v>
      </c>
      <c r="Y15">
        <v>5</v>
      </c>
      <c r="Z15" t="s">
        <v>2845</v>
      </c>
      <c r="AA15" t="s">
        <v>2892</v>
      </c>
      <c r="AB15" t="s">
        <v>2892</v>
      </c>
      <c r="AC15">
        <f>COUNTIFS(Data!$B:$B,$Y15,Data!$AT:$AT,$AA15,INDIRECT($C$3),$C$2,INDIRECT($F$3),$F$2,INDIRECT($I$2),1,INDIRECT($M$3),$M$2,INDIRECT($I$9),1)</f>
        <v>21</v>
      </c>
      <c r="AD15">
        <f t="shared" si="0"/>
        <v>7</v>
      </c>
      <c r="AE15">
        <f t="shared" si="1"/>
        <v>15</v>
      </c>
      <c r="AF15">
        <f>COUNTIF(AD$3:AD15,AD15)</f>
        <v>2</v>
      </c>
      <c r="AG15" s="19">
        <f t="shared" ref="AG15:AG19" si="8">AC15/$AH$17*100</f>
        <v>3.5000000000000004</v>
      </c>
      <c r="AO15" s="32"/>
      <c r="AP15" t="str">
        <f t="shared" si="7"/>
        <v>Targeted infrastructure investments</v>
      </c>
      <c r="AQ15">
        <f t="shared" si="7"/>
        <v>8</v>
      </c>
    </row>
    <row r="16" spans="2:47" x14ac:dyDescent="0.35">
      <c r="B16" s="4"/>
      <c r="K16">
        <f>IF(VLOOKUP($L16,Data!$A$2:$AM$3992,39,FALSE)=1,1+MAX($K$3:K15),0)</f>
        <v>0</v>
      </c>
      <c r="L16" t="s">
        <v>20</v>
      </c>
      <c r="N16" s="5"/>
      <c r="P16">
        <v>1</v>
      </c>
      <c r="Q16" t="s">
        <v>2841</v>
      </c>
      <c r="R16" t="s">
        <v>201</v>
      </c>
      <c r="S16" t="s">
        <v>2891</v>
      </c>
      <c r="Y16">
        <v>5</v>
      </c>
      <c r="Z16" t="s">
        <v>2845</v>
      </c>
      <c r="AA16">
        <v>24</v>
      </c>
      <c r="AB16" t="s">
        <v>2851</v>
      </c>
      <c r="AC16">
        <f>COUNTIFS(Data!$B:$B,$Y16,Data!$AT:$AT,$AA16,INDIRECT($C$3),$C$2,INDIRECT($F$3),$F$2,INDIRECT($I$2),1,INDIRECT($M$3),$M$2,INDIRECT($I$9),1)</f>
        <v>4</v>
      </c>
      <c r="AD16">
        <f t="shared" si="0"/>
        <v>36</v>
      </c>
      <c r="AE16">
        <f t="shared" si="1"/>
        <v>16</v>
      </c>
      <c r="AF16">
        <f>COUNTIF(AD$3:AD16,AD16)</f>
        <v>1</v>
      </c>
      <c r="AG16" s="19">
        <f t="shared" si="8"/>
        <v>0.66666666666666674</v>
      </c>
      <c r="AH16" s="9" t="str">
        <f>_xlfn.CONCAT("Total measures: ",AH17)</f>
        <v>Total measures: 600</v>
      </c>
      <c r="AO16" s="32"/>
      <c r="AP16" t="str">
        <f t="shared" si="7"/>
        <v>Supply of high cost medical items</v>
      </c>
      <c r="AQ16">
        <f t="shared" si="7"/>
        <v>1</v>
      </c>
    </row>
    <row r="17" spans="2:43" x14ac:dyDescent="0.35">
      <c r="B17" s="4"/>
      <c r="K17">
        <f>IF(VLOOKUP($L17,Data!$A$2:$AM$3992,39,FALSE)=1,1+MAX($K$3:K16),0)</f>
        <v>0</v>
      </c>
      <c r="L17" t="s">
        <v>19</v>
      </c>
      <c r="N17" s="5"/>
      <c r="P17">
        <v>2</v>
      </c>
      <c r="Q17" t="s">
        <v>2842</v>
      </c>
      <c r="R17">
        <v>13</v>
      </c>
      <c r="S17" t="s">
        <v>2869</v>
      </c>
      <c r="Y17">
        <v>5</v>
      </c>
      <c r="Z17" t="s">
        <v>2845</v>
      </c>
      <c r="AA17">
        <v>23</v>
      </c>
      <c r="AB17" t="s">
        <v>2880</v>
      </c>
      <c r="AC17">
        <f>COUNTIFS(Data!$B:$B,$Y17,Data!$AT:$AT,$AA17,INDIRECT($C$3),$C$2,INDIRECT($F$3),$F$2,INDIRECT($I$2),1,INDIRECT($M$3),$M$2,INDIRECT($I$9),1)</f>
        <v>8</v>
      </c>
      <c r="AD17">
        <f t="shared" si="0"/>
        <v>26</v>
      </c>
      <c r="AE17">
        <f t="shared" si="1"/>
        <v>17</v>
      </c>
      <c r="AF17">
        <f>COUNTIF(AD$3:AD17,AD17)</f>
        <v>2</v>
      </c>
      <c r="AG17" s="19">
        <f t="shared" si="8"/>
        <v>1.3333333333333335</v>
      </c>
      <c r="AH17">
        <f>SUM(AH7,AH10,Q52,Q53)</f>
        <v>600</v>
      </c>
      <c r="AO17" s="32"/>
      <c r="AP17" t="str">
        <f t="shared" si="7"/>
        <v>Supply of low cost medical items</v>
      </c>
      <c r="AQ17">
        <f t="shared" si="7"/>
        <v>0</v>
      </c>
    </row>
    <row r="18" spans="2:43" x14ac:dyDescent="0.35">
      <c r="B18" s="4"/>
      <c r="C18" t="str">
        <f>_xlfn.CONCAT("Current sample: ",IF(MAX(K4:K202)=0,"No countries",IF(L2&gt;1,M2,_xlfn.CONCAT(F2,", ",I7,", ",G10,", from ",C2))))</f>
        <v>Current sample: All Income Levels, All Lending Categories, FCV, from All Regions</v>
      </c>
      <c r="I18" s="9"/>
      <c r="K18">
        <f>IF(VLOOKUP($L18,Data!$A$2:$AM$3992,39,FALSE)=1,1+MAX($K$3:K17),0)</f>
        <v>0</v>
      </c>
      <c r="L18" t="s">
        <v>17</v>
      </c>
      <c r="N18" s="5"/>
      <c r="P18">
        <v>2</v>
      </c>
      <c r="Q18" t="s">
        <v>2842</v>
      </c>
      <c r="R18">
        <v>14</v>
      </c>
      <c r="S18" t="s">
        <v>2870</v>
      </c>
      <c r="Y18">
        <v>5</v>
      </c>
      <c r="Z18" t="s">
        <v>2845</v>
      </c>
      <c r="AA18">
        <v>22</v>
      </c>
      <c r="AB18" t="s">
        <v>2879</v>
      </c>
      <c r="AC18">
        <f>COUNTIFS(Data!$B:$B,$Y18,Data!$AT:$AT,$AA18,INDIRECT($C$3),$C$2,INDIRECT($F$3),$F$2,INDIRECT($I$2),1,INDIRECT($M$3),$M$2,INDIRECT($I$9),1)</f>
        <v>1</v>
      </c>
      <c r="AD18">
        <f t="shared" si="0"/>
        <v>43</v>
      </c>
      <c r="AE18">
        <f t="shared" si="1"/>
        <v>18</v>
      </c>
      <c r="AF18">
        <f>COUNTIF(AD$3:AD18,AD18)</f>
        <v>1</v>
      </c>
      <c r="AG18" s="19">
        <f t="shared" si="8"/>
        <v>0.16666666666666669</v>
      </c>
      <c r="AO18" s="32" t="str">
        <f>Z21</f>
        <v>Revenue Measures to boost consumption / demand</v>
      </c>
      <c r="AP18" t="str">
        <f t="shared" ref="AP18:AQ20" si="9">AB21</f>
        <v>Other</v>
      </c>
      <c r="AQ18">
        <f t="shared" si="9"/>
        <v>9</v>
      </c>
    </row>
    <row r="19" spans="2:43" x14ac:dyDescent="0.35">
      <c r="B19" s="4"/>
      <c r="I19" s="9"/>
      <c r="K19">
        <f>IF(VLOOKUP($L19,Data!$A$2:$AM$3992,39,FALSE)=1,1+MAX($K$3:K18),0)</f>
        <v>0</v>
      </c>
      <c r="L19" t="s">
        <v>27</v>
      </c>
      <c r="N19" s="5"/>
      <c r="P19">
        <v>2</v>
      </c>
      <c r="Q19" t="s">
        <v>2842</v>
      </c>
      <c r="R19">
        <v>15</v>
      </c>
      <c r="S19" t="s">
        <v>2871</v>
      </c>
      <c r="Y19">
        <v>5</v>
      </c>
      <c r="Z19" t="s">
        <v>2845</v>
      </c>
      <c r="AA19">
        <v>21</v>
      </c>
      <c r="AB19" t="s">
        <v>2878</v>
      </c>
      <c r="AC19">
        <f>COUNTIFS(Data!$B:$B,$Y19,Data!$AT:$AT,$AA19,INDIRECT($C$3),$C$2,INDIRECT($F$3),$F$2,INDIRECT($I$2),1,INDIRECT($M$3),$M$2,INDIRECT($I$9),1)</f>
        <v>0</v>
      </c>
      <c r="AD19" t="e">
        <f t="shared" si="0"/>
        <v>#N/A</v>
      </c>
      <c r="AE19">
        <f t="shared" si="1"/>
        <v>19</v>
      </c>
      <c r="AF19">
        <f>COUNTIF(AD$3:AD19,AD19)</f>
        <v>1</v>
      </c>
      <c r="AG19" s="19">
        <f t="shared" si="8"/>
        <v>0</v>
      </c>
      <c r="AH19" t="s">
        <v>3026</v>
      </c>
      <c r="AO19" s="32"/>
      <c r="AP19" t="str">
        <f t="shared" si="9"/>
        <v>Tax exemption/waiver/suspension</v>
      </c>
      <c r="AQ19">
        <f t="shared" si="9"/>
        <v>4</v>
      </c>
    </row>
    <row r="20" spans="2:43" x14ac:dyDescent="0.35">
      <c r="B20" s="4"/>
      <c r="K20">
        <f>IF(VLOOKUP($L20,Data!$A$2:$AM$3992,39,FALSE)=1,1+MAX($K$3:K19),0)</f>
        <v>0</v>
      </c>
      <c r="L20" t="s">
        <v>22</v>
      </c>
      <c r="N20" s="5"/>
      <c r="P20">
        <v>2</v>
      </c>
      <c r="Q20" t="s">
        <v>2842</v>
      </c>
      <c r="R20">
        <v>16</v>
      </c>
      <c r="S20" t="s">
        <v>2849</v>
      </c>
      <c r="AG20" s="18"/>
      <c r="AH20">
        <f>AH17-Q56</f>
        <v>556</v>
      </c>
      <c r="AO20" s="32"/>
      <c r="AP20" t="str">
        <f t="shared" si="9"/>
        <v>Lower tax rates</v>
      </c>
      <c r="AQ20">
        <f t="shared" si="9"/>
        <v>15</v>
      </c>
    </row>
    <row r="21" spans="2:43" x14ac:dyDescent="0.35">
      <c r="B21" s="4"/>
      <c r="K21">
        <f>IF(VLOOKUP($L21,Data!$A$2:$AM$3992,39,FALSE)=1,1+MAX($K$3:K20),0)</f>
        <v>0</v>
      </c>
      <c r="L21" t="s">
        <v>14</v>
      </c>
      <c r="N21" s="5"/>
      <c r="P21">
        <v>2</v>
      </c>
      <c r="Q21" t="s">
        <v>2842</v>
      </c>
      <c r="R21">
        <v>17</v>
      </c>
      <c r="S21" t="s">
        <v>2875</v>
      </c>
      <c r="Y21">
        <v>4</v>
      </c>
      <c r="Z21" t="s">
        <v>2844</v>
      </c>
      <c r="AA21" t="s">
        <v>2891</v>
      </c>
      <c r="AB21" t="s">
        <v>2891</v>
      </c>
      <c r="AC21">
        <f>COUNTIFS(Data!$B:$B,$Y21,Data!$AT:$AT,$AA21,INDIRECT($C$3),$C$2,INDIRECT($F$3),$F$2,INDIRECT($I$2),1,INDIRECT($M$3),$M$2,INDIRECT($I$9),1)</f>
        <v>9</v>
      </c>
      <c r="AD21">
        <f t="shared" si="0"/>
        <v>22</v>
      </c>
      <c r="AE21">
        <f t="shared" si="1"/>
        <v>21</v>
      </c>
      <c r="AF21">
        <f>COUNTIF(AD$3:AD21,AD21)</f>
        <v>2</v>
      </c>
      <c r="AG21" s="19">
        <f t="shared" ref="AG21:AG23" si="10">AC21/$AH$17*100</f>
        <v>1.5</v>
      </c>
      <c r="AO21" s="32" t="str">
        <f>Z25</f>
        <v>Revenue Measures to promote availability of medical items</v>
      </c>
      <c r="AP21" t="str">
        <f t="shared" ref="AP21:AQ23" si="11">AB25</f>
        <v>Other</v>
      </c>
      <c r="AQ21">
        <f t="shared" si="11"/>
        <v>7</v>
      </c>
    </row>
    <row r="22" spans="2:43" x14ac:dyDescent="0.35">
      <c r="B22" s="4" t="s">
        <v>4633</v>
      </c>
      <c r="K22">
        <f>IF(VLOOKUP($L22,Data!$A$2:$AM$3992,39,FALSE)=1,1+MAX($K$3:K21),0)</f>
        <v>0</v>
      </c>
      <c r="L22" t="s">
        <v>23</v>
      </c>
      <c r="N22" s="5"/>
      <c r="P22">
        <v>2</v>
      </c>
      <c r="Q22" t="s">
        <v>2842</v>
      </c>
      <c r="R22">
        <v>18</v>
      </c>
      <c r="S22" t="s">
        <v>2868</v>
      </c>
      <c r="Y22">
        <v>4</v>
      </c>
      <c r="Z22" t="s">
        <v>2844</v>
      </c>
      <c r="AA22" t="s">
        <v>2890</v>
      </c>
      <c r="AB22" t="s">
        <v>2890</v>
      </c>
      <c r="AC22">
        <f>COUNTIFS(Data!$B:$B,$Y22,Data!$AT:$AT,$AA22,INDIRECT($C$3),$C$2,INDIRECT($F$3),$F$2,INDIRECT($I$2),1,INDIRECT($M$3),$M$2,INDIRECT($I$9),1)</f>
        <v>4</v>
      </c>
      <c r="AD22">
        <f t="shared" si="0"/>
        <v>36</v>
      </c>
      <c r="AE22">
        <f t="shared" si="1"/>
        <v>22</v>
      </c>
      <c r="AF22">
        <f>COUNTIF(AD$3:AD22,AD22)</f>
        <v>2</v>
      </c>
      <c r="AG22" s="19">
        <f t="shared" si="10"/>
        <v>0.66666666666666674</v>
      </c>
      <c r="AO22" s="32"/>
      <c r="AP22" t="str">
        <f t="shared" si="11"/>
        <v>Tax exemption/waiver/suspension</v>
      </c>
      <c r="AQ22">
        <f t="shared" si="11"/>
        <v>11</v>
      </c>
    </row>
    <row r="23" spans="2:43" x14ac:dyDescent="0.35">
      <c r="B23" s="4"/>
      <c r="C23" t="s">
        <v>4634</v>
      </c>
      <c r="D23" t="s">
        <v>2993</v>
      </c>
      <c r="E23" t="s">
        <v>2992</v>
      </c>
      <c r="F23" t="s">
        <v>2817</v>
      </c>
      <c r="G23" t="s">
        <v>0</v>
      </c>
      <c r="K23">
        <f>IF(VLOOKUP($L23,Data!$A$2:$AM$3992,39,FALSE)=1,1+MAX($K$3:K22),0)</f>
        <v>0</v>
      </c>
      <c r="L23" t="s">
        <v>15</v>
      </c>
      <c r="N23" s="5"/>
      <c r="P23">
        <v>2</v>
      </c>
      <c r="Q23" t="s">
        <v>2842</v>
      </c>
      <c r="R23" t="s">
        <v>206</v>
      </c>
      <c r="S23" t="s">
        <v>2890</v>
      </c>
      <c r="Y23">
        <v>4</v>
      </c>
      <c r="Z23" t="s">
        <v>2844</v>
      </c>
      <c r="AA23">
        <v>20</v>
      </c>
      <c r="AB23" t="s">
        <v>2877</v>
      </c>
      <c r="AC23">
        <f>COUNTIFS(Data!$B:$B,$Y23,Data!$AT:$AT,$AA23,INDIRECT($C$3),$C$2,INDIRECT($F$3),$F$2,INDIRECT($I$2),1,INDIRECT($M$3),$M$2,INDIRECT($I$9),1)</f>
        <v>15</v>
      </c>
      <c r="AD23">
        <f t="shared" si="0"/>
        <v>13</v>
      </c>
      <c r="AE23">
        <f t="shared" si="1"/>
        <v>23</v>
      </c>
      <c r="AF23">
        <f>COUNTIF(AD$3:AD23,AD23)</f>
        <v>1</v>
      </c>
      <c r="AG23" s="19">
        <f t="shared" si="10"/>
        <v>2.5</v>
      </c>
      <c r="AO23" s="32"/>
      <c r="AP23" t="str">
        <f t="shared" si="11"/>
        <v>Lower tax rates for medical items</v>
      </c>
      <c r="AQ23">
        <f t="shared" si="11"/>
        <v>8</v>
      </c>
    </row>
    <row r="24" spans="2:43" x14ac:dyDescent="0.35">
      <c r="B24" s="4" t="s">
        <v>4636</v>
      </c>
      <c r="C24">
        <v>1</v>
      </c>
      <c r="D24">
        <v>1</v>
      </c>
      <c r="E24">
        <v>4</v>
      </c>
      <c r="F24" t="b">
        <v>0</v>
      </c>
      <c r="G24">
        <v>1</v>
      </c>
      <c r="K24">
        <f>IF(VLOOKUP($L24,Data!$A$2:$AM$3992,39,FALSE)=1,1+MAX($K$3:K23),0)</f>
        <v>0</v>
      </c>
      <c r="L24" t="s">
        <v>24</v>
      </c>
      <c r="N24" s="5"/>
      <c r="P24">
        <v>2</v>
      </c>
      <c r="Q24" t="s">
        <v>2842</v>
      </c>
      <c r="R24" t="s">
        <v>201</v>
      </c>
      <c r="S24" t="s">
        <v>2891</v>
      </c>
      <c r="AG24" s="18"/>
      <c r="AO24" s="32" t="str">
        <f>Z29</f>
        <v>Revenue Measures to protect individuals</v>
      </c>
      <c r="AP24" t="str">
        <f t="shared" ref="AP24:AQ31" si="12">AB29</f>
        <v>Other</v>
      </c>
      <c r="AQ24">
        <f t="shared" si="12"/>
        <v>9</v>
      </c>
    </row>
    <row r="25" spans="2:43" x14ac:dyDescent="0.35">
      <c r="B25" s="4" t="s">
        <v>4637</v>
      </c>
      <c r="C25" t="str">
        <f>OFFSET(B2,C24,0)</f>
        <v>All Regions</v>
      </c>
      <c r="D25" t="str">
        <f>OFFSET(E2,D24,0)</f>
        <v>All Income Levels</v>
      </c>
      <c r="E25">
        <v>1</v>
      </c>
      <c r="F25">
        <v>1</v>
      </c>
      <c r="G25" t="str">
        <f>OFFSET(L2,G24,0)</f>
        <v>All Countries</v>
      </c>
      <c r="K25">
        <f>IF(VLOOKUP($L25,Data!$A$2:$AM$3992,39,FALSE)=1,1+MAX($K$3:K24),0)</f>
        <v>0</v>
      </c>
      <c r="L25" t="s">
        <v>29</v>
      </c>
      <c r="N25" s="5"/>
      <c r="P25">
        <v>3</v>
      </c>
      <c r="Q25" t="s">
        <v>2843</v>
      </c>
      <c r="R25">
        <v>19</v>
      </c>
      <c r="S25" t="s">
        <v>2876</v>
      </c>
      <c r="Y25">
        <v>3</v>
      </c>
      <c r="Z25" t="s">
        <v>2843</v>
      </c>
      <c r="AA25" t="s">
        <v>2891</v>
      </c>
      <c r="AB25" t="s">
        <v>2891</v>
      </c>
      <c r="AC25">
        <f>COUNTIFS(Data!$B:$B,$Y25,Data!$AT:$AT,$AA25,INDIRECT($C$3),$C$2,INDIRECT($F$3),$F$2,INDIRECT($I$2),1,INDIRECT($M$3),$M$2,INDIRECT($I$9),1)</f>
        <v>7</v>
      </c>
      <c r="AD25">
        <f t="shared" si="0"/>
        <v>29</v>
      </c>
      <c r="AE25">
        <f t="shared" si="1"/>
        <v>25</v>
      </c>
      <c r="AF25">
        <f>COUNTIF(AD$3:AD25,AD25)</f>
        <v>1</v>
      </c>
      <c r="AG25" s="19">
        <f t="shared" ref="AG25:AG27" si="13">AC25/$AH$17*100</f>
        <v>1.1666666666666667</v>
      </c>
      <c r="AO25" s="32"/>
      <c r="AP25" t="str">
        <f t="shared" si="12"/>
        <v>Tax exemption/waiver/suspension</v>
      </c>
      <c r="AQ25">
        <f t="shared" si="12"/>
        <v>6</v>
      </c>
    </row>
    <row r="26" spans="2:43" x14ac:dyDescent="0.35">
      <c r="B26" s="4" t="s">
        <v>4635</v>
      </c>
      <c r="C26" t="str">
        <f>IF(C24&gt;1,"Data!$O:$O","Data!$AE:$AE")</f>
        <v>Data!$AE:$AE</v>
      </c>
      <c r="D26" t="str">
        <f>IF(D24&gt;1,"Data!$Q:$Q","Data!$AF:$AF")</f>
        <v>Data!$AF:$AF</v>
      </c>
      <c r="E26" t="str">
        <f>OFFSET(H2,E24,1)</f>
        <v>Data!$AI:$AI</v>
      </c>
      <c r="F26" t="str">
        <f>IF(F24,"Data!$R:$R","Data!$AJ:$AJ")</f>
        <v>Data!$AJ:$AJ</v>
      </c>
      <c r="G26" t="str">
        <f>IF(G24&gt;1,"Data!$A:$A","Data!$AK:$AK")</f>
        <v>Data!$AK:$AK</v>
      </c>
      <c r="K26">
        <f>IF(VLOOKUP($L26,Data!$A$2:$AM$3992,39,FALSE)=1,1+MAX($K$3:K25),0)</f>
        <v>0</v>
      </c>
      <c r="L26" t="s">
        <v>25</v>
      </c>
      <c r="N26" s="5"/>
      <c r="P26">
        <v>3</v>
      </c>
      <c r="Q26" t="s">
        <v>2843</v>
      </c>
      <c r="R26" t="s">
        <v>206</v>
      </c>
      <c r="S26" t="s">
        <v>2890</v>
      </c>
      <c r="Y26">
        <v>3</v>
      </c>
      <c r="Z26" t="s">
        <v>2843</v>
      </c>
      <c r="AA26" t="s">
        <v>2890</v>
      </c>
      <c r="AB26" t="s">
        <v>2890</v>
      </c>
      <c r="AC26">
        <f>COUNTIFS(Data!$B:$B,$Y26,Data!$AT:$AT,$AA26,INDIRECT($C$3),$C$2,INDIRECT($F$3),$F$2,INDIRECT($I$2),1,INDIRECT($M$3),$M$2,INDIRECT($I$9),1)</f>
        <v>11</v>
      </c>
      <c r="AD26">
        <f t="shared" si="0"/>
        <v>19</v>
      </c>
      <c r="AE26">
        <f t="shared" si="1"/>
        <v>26</v>
      </c>
      <c r="AF26">
        <f>COUNTIF(AD$3:AD26,AD26)</f>
        <v>1</v>
      </c>
      <c r="AG26" s="19">
        <f t="shared" si="13"/>
        <v>1.8333333333333333</v>
      </c>
      <c r="AO26" s="32"/>
      <c r="AP26" t="str">
        <f t="shared" si="12"/>
        <v>Tax credits</v>
      </c>
      <c r="AQ26">
        <f t="shared" si="12"/>
        <v>0</v>
      </c>
    </row>
    <row r="27" spans="2:43" x14ac:dyDescent="0.35">
      <c r="B27" s="4"/>
      <c r="K27">
        <f>IF(VLOOKUP($L27,Data!$A$2:$AM$3992,39,FALSE)=1,1+MAX($K$3:K26),0)</f>
        <v>0</v>
      </c>
      <c r="L27" t="s">
        <v>21</v>
      </c>
      <c r="N27" s="5"/>
      <c r="P27">
        <v>3</v>
      </c>
      <c r="Q27" t="s">
        <v>2843</v>
      </c>
      <c r="R27" t="s">
        <v>201</v>
      </c>
      <c r="S27" t="s">
        <v>2891</v>
      </c>
      <c r="Y27">
        <v>3</v>
      </c>
      <c r="Z27" t="s">
        <v>2843</v>
      </c>
      <c r="AA27">
        <v>19</v>
      </c>
      <c r="AB27" t="s">
        <v>2876</v>
      </c>
      <c r="AC27">
        <f>COUNTIFS(Data!$B:$B,$Y27,Data!$AT:$AT,$AA27,INDIRECT($C$3),$C$2,INDIRECT($F$3),$F$2,INDIRECT($I$2),1,INDIRECT($M$3),$M$2,INDIRECT($I$9),1)</f>
        <v>8</v>
      </c>
      <c r="AD27">
        <f t="shared" si="0"/>
        <v>26</v>
      </c>
      <c r="AE27">
        <f t="shared" si="1"/>
        <v>27</v>
      </c>
      <c r="AF27">
        <f>COUNTIF(AD$3:AD27,AD27)</f>
        <v>3</v>
      </c>
      <c r="AG27" s="19">
        <f t="shared" si="13"/>
        <v>1.3333333333333335</v>
      </c>
      <c r="AO27" s="32"/>
      <c r="AP27" t="str">
        <f t="shared" si="12"/>
        <v>Broaden tax deductibility</v>
      </c>
      <c r="AQ27">
        <f t="shared" si="12"/>
        <v>2</v>
      </c>
    </row>
    <row r="28" spans="2:43" x14ac:dyDescent="0.35">
      <c r="B28" s="4"/>
      <c r="K28">
        <f>IF(VLOOKUP($L28,Data!$A$2:$AM$3992,39,FALSE)=1,1+MAX($K$3:K27),0)</f>
        <v>0</v>
      </c>
      <c r="L28" t="s">
        <v>30</v>
      </c>
      <c r="N28" s="5"/>
      <c r="P28">
        <v>4</v>
      </c>
      <c r="Q28" t="s">
        <v>2844</v>
      </c>
      <c r="R28">
        <v>20</v>
      </c>
      <c r="S28" t="s">
        <v>2877</v>
      </c>
      <c r="AG28" s="18"/>
      <c r="AO28" s="32"/>
      <c r="AP28" t="str">
        <f t="shared" si="12"/>
        <v>Tax amnesty / incentives</v>
      </c>
      <c r="AQ28">
        <f t="shared" si="12"/>
        <v>2</v>
      </c>
    </row>
    <row r="29" spans="2:43" x14ac:dyDescent="0.35">
      <c r="B29" s="4"/>
      <c r="K29">
        <f>IF(VLOOKUP($L29,Data!$A$2:$AM$3992,39,FALSE)=1,1+MAX($K$3:K28),0)</f>
        <v>0</v>
      </c>
      <c r="L29" t="s">
        <v>26</v>
      </c>
      <c r="N29" s="5"/>
      <c r="P29">
        <v>4</v>
      </c>
      <c r="Q29" t="s">
        <v>2844</v>
      </c>
      <c r="R29" t="s">
        <v>206</v>
      </c>
      <c r="S29" t="s">
        <v>2890</v>
      </c>
      <c r="Y29">
        <v>2</v>
      </c>
      <c r="Z29" t="s">
        <v>2842</v>
      </c>
      <c r="AA29" t="s">
        <v>2891</v>
      </c>
      <c r="AB29" t="s">
        <v>2891</v>
      </c>
      <c r="AC29">
        <f>COUNTIFS(Data!$B:$B,$Y29,Data!$AT:$AT,$AA29,INDIRECT($C$3),$C$2,INDIRECT($F$3),$F$2,INDIRECT($I$2),1,INDIRECT($M$3),$M$2,INDIRECT($I$9),1)</f>
        <v>9</v>
      </c>
      <c r="AD29">
        <f t="shared" si="0"/>
        <v>22</v>
      </c>
      <c r="AE29">
        <f t="shared" si="1"/>
        <v>29</v>
      </c>
      <c r="AF29">
        <f>COUNTIF(AD$3:AD29,AD29)</f>
        <v>3</v>
      </c>
      <c r="AG29" s="19">
        <f t="shared" ref="AG29:AG36" si="14">AC29/$AH$17*100</f>
        <v>1.5</v>
      </c>
      <c r="AO29" s="32"/>
      <c r="AP29" t="str">
        <f t="shared" si="12"/>
        <v>Tax rate reduction</v>
      </c>
      <c r="AQ29">
        <f t="shared" si="12"/>
        <v>0</v>
      </c>
    </row>
    <row r="30" spans="2:43" x14ac:dyDescent="0.35">
      <c r="B30" s="4"/>
      <c r="K30">
        <f>IF(VLOOKUP($L30,Data!$A$2:$AM$3992,39,FALSE)=1,1+MAX($K$3:K29),0)</f>
        <v>0</v>
      </c>
      <c r="L30" t="s">
        <v>191</v>
      </c>
      <c r="N30" s="5"/>
      <c r="P30">
        <v>4</v>
      </c>
      <c r="Q30" t="s">
        <v>2844</v>
      </c>
      <c r="R30" t="s">
        <v>201</v>
      </c>
      <c r="S30" t="s">
        <v>2891</v>
      </c>
      <c r="Y30">
        <v>2</v>
      </c>
      <c r="Z30" t="s">
        <v>2842</v>
      </c>
      <c r="AA30" t="s">
        <v>2890</v>
      </c>
      <c r="AB30" t="s">
        <v>2890</v>
      </c>
      <c r="AC30">
        <f>COUNTIFS(Data!$B:$B,$Y30,Data!$AT:$AT,$AA30,INDIRECT($C$3),$C$2,INDIRECT($F$3),$F$2,INDIRECT($I$2),1,INDIRECT($M$3),$M$2,INDIRECT($I$9),1)</f>
        <v>6</v>
      </c>
      <c r="AD30">
        <f t="shared" si="0"/>
        <v>31</v>
      </c>
      <c r="AE30">
        <f t="shared" si="1"/>
        <v>30</v>
      </c>
      <c r="AF30">
        <f>COUNTIF(AD$3:AD30,AD30)</f>
        <v>1</v>
      </c>
      <c r="AG30" s="19">
        <f t="shared" si="14"/>
        <v>1</v>
      </c>
      <c r="AO30" s="32"/>
      <c r="AP30" t="str">
        <f t="shared" si="12"/>
        <v>Deferral of tax payments</v>
      </c>
      <c r="AQ30">
        <f t="shared" si="12"/>
        <v>13</v>
      </c>
    </row>
    <row r="31" spans="2:43" x14ac:dyDescent="0.35">
      <c r="B31" s="4"/>
      <c r="K31">
        <f>IF(VLOOKUP($L31,Data!$A$2:$AM$3992,39,FALSE)=1,1+MAX($K$3:K30),0)</f>
        <v>0</v>
      </c>
      <c r="L31" t="s">
        <v>28</v>
      </c>
      <c r="N31" s="5"/>
      <c r="P31">
        <v>5</v>
      </c>
      <c r="Q31" t="s">
        <v>2845</v>
      </c>
      <c r="R31">
        <v>21</v>
      </c>
      <c r="S31" t="s">
        <v>2878</v>
      </c>
      <c r="Y31">
        <v>2</v>
      </c>
      <c r="Z31" t="s">
        <v>2842</v>
      </c>
      <c r="AA31">
        <v>18</v>
      </c>
      <c r="AB31" t="s">
        <v>2868</v>
      </c>
      <c r="AC31">
        <f>COUNTIFS(Data!$B:$B,$Y31,Data!$AT:$AT,$AA31,INDIRECT($C$3),$C$2,INDIRECT($F$3),$F$2,INDIRECT($I$2),1,INDIRECT($M$3),$M$2,INDIRECT($I$9),1)</f>
        <v>0</v>
      </c>
      <c r="AD31" t="e">
        <f t="shared" si="0"/>
        <v>#N/A</v>
      </c>
      <c r="AE31">
        <f t="shared" si="1"/>
        <v>31</v>
      </c>
      <c r="AF31">
        <f>COUNTIF(AD$3:AD31,AD31)</f>
        <v>2</v>
      </c>
      <c r="AG31" s="19">
        <f t="shared" si="14"/>
        <v>0</v>
      </c>
      <c r="AO31" s="32"/>
      <c r="AP31" t="str">
        <f t="shared" si="12"/>
        <v>Deferral of tax filing</v>
      </c>
      <c r="AQ31">
        <f t="shared" si="12"/>
        <v>3</v>
      </c>
    </row>
    <row r="32" spans="2:43" x14ac:dyDescent="0.35">
      <c r="B32" s="4"/>
      <c r="K32">
        <f>IF(VLOOKUP($L32,Data!$A$2:$AM$3992,39,FALSE)=1,1+MAX($K$3:K31),0)</f>
        <v>0</v>
      </c>
      <c r="L32" t="s">
        <v>18</v>
      </c>
      <c r="N32" s="5"/>
      <c r="P32">
        <v>5</v>
      </c>
      <c r="Q32" t="s">
        <v>2845</v>
      </c>
      <c r="R32">
        <v>22</v>
      </c>
      <c r="S32" t="s">
        <v>2879</v>
      </c>
      <c r="Y32">
        <v>2</v>
      </c>
      <c r="Z32" t="s">
        <v>2842</v>
      </c>
      <c r="AA32">
        <v>17</v>
      </c>
      <c r="AB32" t="s">
        <v>2875</v>
      </c>
      <c r="AC32">
        <f>COUNTIFS(Data!$B:$B,$Y32,Data!$AT:$AT,$AA32,INDIRECT($C$3),$C$2,INDIRECT($F$3),$F$2,INDIRECT($I$2),1,INDIRECT($M$3),$M$2,INDIRECT($I$9),1)</f>
        <v>2</v>
      </c>
      <c r="AD32">
        <f t="shared" si="0"/>
        <v>41</v>
      </c>
      <c r="AE32">
        <f t="shared" si="1"/>
        <v>32</v>
      </c>
      <c r="AF32">
        <f>COUNTIF(AD$3:AD32,AD32)</f>
        <v>1</v>
      </c>
      <c r="AG32" s="19">
        <f t="shared" si="14"/>
        <v>0.33333333333333337</v>
      </c>
      <c r="AO32" s="32" t="str">
        <f>Z38</f>
        <v>Revenue Measures to protect businesses</v>
      </c>
      <c r="AP32" t="str">
        <f t="shared" ref="AP32:AP45" si="15">AB38</f>
        <v>Other</v>
      </c>
      <c r="AQ32">
        <f t="shared" ref="AQ32:AQ45" si="16">AC38</f>
        <v>19</v>
      </c>
    </row>
    <row r="33" spans="2:43" x14ac:dyDescent="0.35">
      <c r="B33" s="4"/>
      <c r="K33">
        <f>IF(VLOOKUP($L33,Data!$A$2:$AM$3992,39,FALSE)=1,1+MAX($K$3:K32),0)</f>
        <v>0</v>
      </c>
      <c r="L33" t="s">
        <v>16</v>
      </c>
      <c r="N33" s="5"/>
      <c r="P33">
        <v>5</v>
      </c>
      <c r="Q33" t="s">
        <v>2845</v>
      </c>
      <c r="R33">
        <v>23</v>
      </c>
      <c r="S33" t="s">
        <v>2880</v>
      </c>
      <c r="Y33">
        <v>2</v>
      </c>
      <c r="Z33" t="s">
        <v>2842</v>
      </c>
      <c r="AA33">
        <v>16</v>
      </c>
      <c r="AB33" t="s">
        <v>2849</v>
      </c>
      <c r="AC33">
        <f>COUNTIFS(Data!$B:$B,$Y33,Data!$AT:$AT,$AA33,INDIRECT($C$3),$C$2,INDIRECT($F$3),$F$2,INDIRECT($I$2),1,INDIRECT($M$3),$M$2,INDIRECT($I$9),1)</f>
        <v>2</v>
      </c>
      <c r="AD33">
        <f t="shared" si="0"/>
        <v>41</v>
      </c>
      <c r="AE33">
        <f t="shared" si="1"/>
        <v>33</v>
      </c>
      <c r="AF33">
        <f>COUNTIF(AD$3:AD33,AD33)</f>
        <v>2</v>
      </c>
      <c r="AG33" s="19">
        <f t="shared" si="14"/>
        <v>0.33333333333333337</v>
      </c>
      <c r="AO33" s="32"/>
      <c r="AP33" t="str">
        <f t="shared" si="15"/>
        <v>Tax exemption/waiver/suspension</v>
      </c>
      <c r="AQ33">
        <f t="shared" si="16"/>
        <v>25</v>
      </c>
    </row>
    <row r="34" spans="2:43" x14ac:dyDescent="0.35">
      <c r="B34" s="4"/>
      <c r="K34">
        <f>IF(VLOOKUP($L34,Data!$A$2:$AM$3992,39,FALSE)=1,1+MAX($K$3:K33),0)</f>
        <v>0</v>
      </c>
      <c r="L34" t="s">
        <v>95</v>
      </c>
      <c r="N34" s="5"/>
      <c r="P34">
        <v>5</v>
      </c>
      <c r="Q34" t="s">
        <v>2845</v>
      </c>
      <c r="R34">
        <v>24</v>
      </c>
      <c r="S34" t="s">
        <v>2851</v>
      </c>
      <c r="Y34">
        <v>2</v>
      </c>
      <c r="Z34" t="s">
        <v>2842</v>
      </c>
      <c r="AA34">
        <v>15</v>
      </c>
      <c r="AB34" t="s">
        <v>2871</v>
      </c>
      <c r="AC34">
        <f>COUNTIFS(Data!$B:$B,$Y34,Data!$AT:$AT,$AA34,INDIRECT($C$3),$C$2,INDIRECT($F$3),$F$2,INDIRECT($I$2),1,INDIRECT($M$3),$M$2,INDIRECT($I$9),1)</f>
        <v>0</v>
      </c>
      <c r="AD34" t="e">
        <f t="shared" si="0"/>
        <v>#N/A</v>
      </c>
      <c r="AE34">
        <f t="shared" si="1"/>
        <v>34</v>
      </c>
      <c r="AF34">
        <f>COUNTIF(AD$3:AD34,AD34)</f>
        <v>3</v>
      </c>
      <c r="AG34" s="19">
        <f t="shared" si="14"/>
        <v>0</v>
      </c>
      <c r="AO34" s="32"/>
      <c r="AP34" t="str">
        <f t="shared" si="15"/>
        <v>Suspend audit activities</v>
      </c>
      <c r="AQ34">
        <f t="shared" si="16"/>
        <v>6</v>
      </c>
    </row>
    <row r="35" spans="2:43" x14ac:dyDescent="0.35">
      <c r="B35" s="4"/>
      <c r="K35">
        <f>IF(VLOOKUP($L35,Data!$A$2:$AM$3992,39,FALSE)=1,1+MAX($K$3:K34),0)</f>
        <v>0</v>
      </c>
      <c r="L35" t="s">
        <v>37</v>
      </c>
      <c r="N35" s="5"/>
      <c r="P35">
        <v>5</v>
      </c>
      <c r="Q35" t="s">
        <v>2845</v>
      </c>
      <c r="R35" t="s">
        <v>204</v>
      </c>
      <c r="S35" t="s">
        <v>2892</v>
      </c>
      <c r="Y35">
        <v>2</v>
      </c>
      <c r="Z35" t="s">
        <v>2842</v>
      </c>
      <c r="AA35">
        <v>14</v>
      </c>
      <c r="AB35" t="s">
        <v>2870</v>
      </c>
      <c r="AC35">
        <f>COUNTIFS(Data!$B:$B,$Y35,Data!$AT:$AT,$AA35,INDIRECT($C$3),$C$2,INDIRECT($F$3),$F$2,INDIRECT($I$2),1,INDIRECT($M$3),$M$2,INDIRECT($I$9),1)</f>
        <v>13</v>
      </c>
      <c r="AD35">
        <f t="shared" si="0"/>
        <v>16</v>
      </c>
      <c r="AE35">
        <f t="shared" si="1"/>
        <v>35</v>
      </c>
      <c r="AF35">
        <f>COUNTIF(AD$3:AD35,AD35)</f>
        <v>1</v>
      </c>
      <c r="AG35" s="19">
        <f t="shared" si="14"/>
        <v>2.166666666666667</v>
      </c>
      <c r="AO35" s="32"/>
      <c r="AP35" t="str">
        <f t="shared" si="15"/>
        <v>Suspend debt collection</v>
      </c>
      <c r="AQ35">
        <f t="shared" si="16"/>
        <v>12</v>
      </c>
    </row>
    <row r="36" spans="2:43" x14ac:dyDescent="0.35">
      <c r="B36" s="4"/>
      <c r="K36">
        <f>IF(VLOOKUP($L36,Data!$A$2:$AM$3992,39,FALSE)=1,1+MAX($K$3:K35),0)</f>
        <v>2</v>
      </c>
      <c r="L36" t="s">
        <v>32</v>
      </c>
      <c r="N36" s="5"/>
      <c r="P36">
        <v>6</v>
      </c>
      <c r="Q36" t="s">
        <v>2846</v>
      </c>
      <c r="R36">
        <v>25</v>
      </c>
      <c r="S36" t="s">
        <v>2852</v>
      </c>
      <c r="Y36">
        <v>2</v>
      </c>
      <c r="Z36" t="s">
        <v>2842</v>
      </c>
      <c r="AA36">
        <v>13</v>
      </c>
      <c r="AB36" t="s">
        <v>2869</v>
      </c>
      <c r="AC36">
        <f>COUNTIFS(Data!$B:$B,$Y36,Data!$AT:$AT,$AA36,INDIRECT($C$3),$C$2,INDIRECT($F$3),$F$2,INDIRECT($I$2),1,INDIRECT($M$3),$M$2,INDIRECT($I$9),1)</f>
        <v>3</v>
      </c>
      <c r="AD36">
        <f t="shared" si="0"/>
        <v>39</v>
      </c>
      <c r="AE36">
        <f t="shared" si="1"/>
        <v>36</v>
      </c>
      <c r="AF36">
        <f>COUNTIF(AD$3:AD36,AD36)</f>
        <v>1</v>
      </c>
      <c r="AG36" s="19">
        <f t="shared" si="14"/>
        <v>0.5</v>
      </c>
      <c r="AO36" s="32"/>
      <c r="AP36" t="str">
        <f t="shared" si="15"/>
        <v>Lower advance payment</v>
      </c>
      <c r="AQ36">
        <f t="shared" si="16"/>
        <v>11</v>
      </c>
    </row>
    <row r="37" spans="2:43" x14ac:dyDescent="0.35">
      <c r="B37" s="4"/>
      <c r="K37">
        <f>IF(VLOOKUP($L37,Data!$A$2:$AM$3992,39,FALSE)=1,1+MAX($K$3:K36),0)</f>
        <v>0</v>
      </c>
      <c r="L37" t="s">
        <v>43</v>
      </c>
      <c r="N37" s="5"/>
      <c r="P37">
        <v>6</v>
      </c>
      <c r="Q37" t="s">
        <v>2846</v>
      </c>
      <c r="R37">
        <v>26</v>
      </c>
      <c r="S37" t="s">
        <v>2881</v>
      </c>
      <c r="AG37" s="18"/>
      <c r="AO37" s="32"/>
      <c r="AP37" t="str">
        <f t="shared" si="15"/>
        <v>Accelerating refunds</v>
      </c>
      <c r="AQ37">
        <f t="shared" si="16"/>
        <v>6</v>
      </c>
    </row>
    <row r="38" spans="2:43" x14ac:dyDescent="0.35">
      <c r="B38" s="4"/>
      <c r="K38">
        <f>IF(VLOOKUP($L38,Data!$A$2:$AM$3992,39,FALSE)=1,1+MAX($K$3:K37),0)</f>
        <v>0</v>
      </c>
      <c r="L38" t="s">
        <v>45</v>
      </c>
      <c r="N38" s="5"/>
      <c r="P38">
        <v>6</v>
      </c>
      <c r="Q38" t="s">
        <v>2846</v>
      </c>
      <c r="R38">
        <v>27</v>
      </c>
      <c r="S38" t="s">
        <v>2882</v>
      </c>
      <c r="Y38">
        <v>1</v>
      </c>
      <c r="Z38" t="s">
        <v>2841</v>
      </c>
      <c r="AA38" t="s">
        <v>2891</v>
      </c>
      <c r="AB38" t="s">
        <v>2891</v>
      </c>
      <c r="AC38">
        <f>COUNTIFS(Data!$B:$B,$Y38,Data!$AT:$AT,$AA38,INDIRECT($C$3),$C$2,INDIRECT($F$3),$F$2,INDIRECT($I$2),1,INDIRECT($M$3),$M$2,INDIRECT($I$9),1)</f>
        <v>19</v>
      </c>
      <c r="AD38">
        <f t="shared" si="0"/>
        <v>9</v>
      </c>
      <c r="AE38">
        <f t="shared" si="1"/>
        <v>38</v>
      </c>
      <c r="AF38">
        <f>COUNTIF(AD$3:AD38,AD38)</f>
        <v>1</v>
      </c>
      <c r="AG38" s="19">
        <f t="shared" ref="AG38:AG51" si="17">AC38/$AH$17*100</f>
        <v>3.166666666666667</v>
      </c>
      <c r="AO38" s="32"/>
      <c r="AP38" t="str">
        <f t="shared" si="15"/>
        <v>Tax amnesty / incentives</v>
      </c>
      <c r="AQ38">
        <f t="shared" si="16"/>
        <v>3</v>
      </c>
    </row>
    <row r="39" spans="2:43" x14ac:dyDescent="0.35">
      <c r="B39" s="4"/>
      <c r="K39">
        <f>IF(VLOOKUP($L39,Data!$A$2:$AM$3992,39,FALSE)=1,1+MAX($K$3:K38),0)</f>
        <v>0</v>
      </c>
      <c r="L39" t="s">
        <v>31</v>
      </c>
      <c r="N39" s="5"/>
      <c r="P39">
        <v>6</v>
      </c>
      <c r="Q39" t="s">
        <v>2846</v>
      </c>
      <c r="R39">
        <v>28</v>
      </c>
      <c r="S39" t="s">
        <v>2883</v>
      </c>
      <c r="Y39">
        <v>1</v>
      </c>
      <c r="Z39" t="s">
        <v>2841</v>
      </c>
      <c r="AA39" t="s">
        <v>2890</v>
      </c>
      <c r="AB39" t="s">
        <v>2890</v>
      </c>
      <c r="AC39">
        <f>COUNTIFS(Data!$B:$B,$Y39,Data!$AT:$AT,$AA39,INDIRECT($C$3),$C$2,INDIRECT($F$3),$F$2,INDIRECT($I$2),1,INDIRECT($M$3),$M$2,INDIRECT($I$9),1)</f>
        <v>25</v>
      </c>
      <c r="AD39">
        <f t="shared" si="0"/>
        <v>6</v>
      </c>
      <c r="AE39">
        <f t="shared" si="1"/>
        <v>39</v>
      </c>
      <c r="AF39">
        <f>COUNTIF(AD$3:AD39,AD39)</f>
        <v>1</v>
      </c>
      <c r="AG39" s="19">
        <f t="shared" si="17"/>
        <v>4.1666666666666661</v>
      </c>
      <c r="AO39" s="32"/>
      <c r="AP39" t="str">
        <f t="shared" si="15"/>
        <v>Tax rate reduction</v>
      </c>
      <c r="AQ39">
        <f t="shared" si="16"/>
        <v>13</v>
      </c>
    </row>
    <row r="40" spans="2:43" x14ac:dyDescent="0.35">
      <c r="B40" s="4"/>
      <c r="K40">
        <f>IF(VLOOKUP($L40,Data!$A$2:$AM$3992,39,FALSE)=1,1+MAX($K$3:K39),0)</f>
        <v>0</v>
      </c>
      <c r="L40" t="s">
        <v>173</v>
      </c>
      <c r="N40" s="5"/>
      <c r="P40">
        <v>6</v>
      </c>
      <c r="Q40" t="s">
        <v>2846</v>
      </c>
      <c r="R40">
        <v>29</v>
      </c>
      <c r="S40" t="s">
        <v>2884</v>
      </c>
      <c r="Y40">
        <v>1</v>
      </c>
      <c r="Z40" t="s">
        <v>2841</v>
      </c>
      <c r="AA40">
        <v>12</v>
      </c>
      <c r="AB40" t="s">
        <v>2850</v>
      </c>
      <c r="AC40">
        <f>COUNTIFS(Data!$B:$B,$Y40,Data!$AT:$AT,$AA40,INDIRECT($C$3),$C$2,INDIRECT($F$3),$F$2,INDIRECT($I$2),1,INDIRECT($M$3),$M$2,INDIRECT($I$9),1)</f>
        <v>6</v>
      </c>
      <c r="AD40">
        <f t="shared" si="0"/>
        <v>31</v>
      </c>
      <c r="AE40">
        <f t="shared" si="1"/>
        <v>40</v>
      </c>
      <c r="AF40">
        <f>COUNTIF(AD$3:AD40,AD40)</f>
        <v>2</v>
      </c>
      <c r="AG40" s="19">
        <f t="shared" si="17"/>
        <v>1</v>
      </c>
      <c r="AO40" s="32"/>
      <c r="AP40" t="str">
        <f t="shared" si="15"/>
        <v>Deferral of tax payments</v>
      </c>
      <c r="AQ40">
        <f t="shared" si="16"/>
        <v>55</v>
      </c>
    </row>
    <row r="41" spans="2:43" x14ac:dyDescent="0.35">
      <c r="B41" s="4"/>
      <c r="K41">
        <f>IF(VLOOKUP($L41,Data!$A$2:$AM$3992,39,FALSE)=1,1+MAX($K$3:K40),0)</f>
        <v>3</v>
      </c>
      <c r="L41" t="s">
        <v>34</v>
      </c>
      <c r="N41" s="5"/>
      <c r="P41">
        <v>6</v>
      </c>
      <c r="Q41" t="s">
        <v>2846</v>
      </c>
      <c r="R41" t="s">
        <v>201</v>
      </c>
      <c r="S41" t="s">
        <v>2891</v>
      </c>
      <c r="Y41">
        <v>1</v>
      </c>
      <c r="Z41" t="s">
        <v>2841</v>
      </c>
      <c r="AA41">
        <v>11</v>
      </c>
      <c r="AB41" t="s">
        <v>2874</v>
      </c>
      <c r="AC41">
        <f>COUNTIFS(Data!$B:$B,$Y41,Data!$AT:$AT,$AA41,INDIRECT($C$3),$C$2,INDIRECT($F$3),$F$2,INDIRECT($I$2),1,INDIRECT($M$3),$M$2,INDIRECT($I$9),1)</f>
        <v>12</v>
      </c>
      <c r="AD41">
        <f t="shared" si="0"/>
        <v>18</v>
      </c>
      <c r="AE41">
        <f t="shared" si="1"/>
        <v>41</v>
      </c>
      <c r="AF41">
        <f>COUNTIF(AD$3:AD41,AD41)</f>
        <v>1</v>
      </c>
      <c r="AG41" s="19">
        <f t="shared" si="17"/>
        <v>2</v>
      </c>
      <c r="AO41" s="32"/>
      <c r="AP41" t="str">
        <f t="shared" si="15"/>
        <v>Deferral of tax filing</v>
      </c>
      <c r="AQ41">
        <f t="shared" si="16"/>
        <v>10</v>
      </c>
    </row>
    <row r="42" spans="2:43" x14ac:dyDescent="0.35">
      <c r="B42" s="4"/>
      <c r="K42">
        <f>IF(VLOOKUP($L42,Data!$A$2:$AM$3992,39,FALSE)=1,1+MAX($K$3:K41),0)</f>
        <v>0</v>
      </c>
      <c r="L42" t="s">
        <v>35</v>
      </c>
      <c r="N42" s="5"/>
      <c r="P42">
        <v>7</v>
      </c>
      <c r="Q42" t="s">
        <v>2847</v>
      </c>
      <c r="R42">
        <v>30</v>
      </c>
      <c r="S42" t="s">
        <v>2885</v>
      </c>
      <c r="Y42">
        <v>1</v>
      </c>
      <c r="Z42" t="s">
        <v>2841</v>
      </c>
      <c r="AA42">
        <v>10</v>
      </c>
      <c r="AB42" t="s">
        <v>2873</v>
      </c>
      <c r="AC42">
        <f>COUNTIFS(Data!$B:$B,$Y42,Data!$AT:$AT,$AA42,INDIRECT($C$3),$C$2,INDIRECT($F$3),$F$2,INDIRECT($I$2),1,INDIRECT($M$3),$M$2,INDIRECT($I$9),1)</f>
        <v>11</v>
      </c>
      <c r="AD42">
        <f t="shared" si="0"/>
        <v>19</v>
      </c>
      <c r="AE42">
        <f t="shared" si="1"/>
        <v>42</v>
      </c>
      <c r="AF42">
        <f>COUNTIF(AD$3:AD42,AD42)</f>
        <v>2</v>
      </c>
      <c r="AG42" s="19">
        <f t="shared" si="17"/>
        <v>1.8333333333333333</v>
      </c>
      <c r="AO42" s="32"/>
      <c r="AP42" t="str">
        <f t="shared" si="15"/>
        <v>Tax credits</v>
      </c>
      <c r="AQ42">
        <f t="shared" si="16"/>
        <v>14</v>
      </c>
    </row>
    <row r="43" spans="2:43" x14ac:dyDescent="0.35">
      <c r="B43" s="4"/>
      <c r="K43">
        <f>IF(VLOOKUP($L43,Data!$A$2:$AM$3992,39,FALSE)=1,1+MAX($K$3:K42),0)</f>
        <v>4</v>
      </c>
      <c r="L43" t="s">
        <v>41</v>
      </c>
      <c r="N43" s="5"/>
      <c r="P43">
        <v>7</v>
      </c>
      <c r="Q43" t="s">
        <v>2847</v>
      </c>
      <c r="R43">
        <v>31</v>
      </c>
      <c r="S43" t="s">
        <v>2886</v>
      </c>
      <c r="Y43">
        <v>1</v>
      </c>
      <c r="Z43" t="s">
        <v>2841</v>
      </c>
      <c r="AA43">
        <v>9</v>
      </c>
      <c r="AB43" t="s">
        <v>2872</v>
      </c>
      <c r="AC43">
        <f>COUNTIFS(Data!$B:$B,$Y43,Data!$AT:$AT,$AA43,INDIRECT($C$3),$C$2,INDIRECT($F$3),$F$2,INDIRECT($I$2),1,INDIRECT($M$3),$M$2,INDIRECT($I$9),1)</f>
        <v>6</v>
      </c>
      <c r="AD43">
        <f t="shared" si="0"/>
        <v>31</v>
      </c>
      <c r="AE43">
        <f t="shared" si="1"/>
        <v>43</v>
      </c>
      <c r="AF43">
        <f>COUNTIF(AD$3:AD43,AD43)</f>
        <v>3</v>
      </c>
      <c r="AG43" s="19">
        <f t="shared" si="17"/>
        <v>1</v>
      </c>
      <c r="AO43" s="32"/>
      <c r="AP43" t="str">
        <f t="shared" si="15"/>
        <v>Broaden tax deductibility</v>
      </c>
      <c r="AQ43">
        <f t="shared" si="16"/>
        <v>9</v>
      </c>
    </row>
    <row r="44" spans="2:43" x14ac:dyDescent="0.35">
      <c r="B44" s="4"/>
      <c r="K44">
        <f>IF(VLOOKUP($L44,Data!$A$2:$AM$3992,39,FALSE)=1,1+MAX($K$3:K43),0)</f>
        <v>0</v>
      </c>
      <c r="L44" t="s">
        <v>42</v>
      </c>
      <c r="N44" s="5"/>
      <c r="P44">
        <v>7</v>
      </c>
      <c r="Q44" t="s">
        <v>2847</v>
      </c>
      <c r="R44">
        <v>32</v>
      </c>
      <c r="S44" t="s">
        <v>2887</v>
      </c>
      <c r="Y44">
        <v>1</v>
      </c>
      <c r="Z44" t="s">
        <v>2841</v>
      </c>
      <c r="AA44">
        <v>8</v>
      </c>
      <c r="AB44" t="s">
        <v>2849</v>
      </c>
      <c r="AC44">
        <f>COUNTIFS(Data!$B:$B,$Y44,Data!$AT:$AT,$AA44,INDIRECT($C$3),$C$2,INDIRECT($F$3),$F$2,INDIRECT($I$2),1,INDIRECT($M$3),$M$2,INDIRECT($I$9),1)</f>
        <v>3</v>
      </c>
      <c r="AD44">
        <f t="shared" si="0"/>
        <v>39</v>
      </c>
      <c r="AE44">
        <f t="shared" si="1"/>
        <v>44</v>
      </c>
      <c r="AF44">
        <f>COUNTIF(AD$3:AD44,AD44)</f>
        <v>2</v>
      </c>
      <c r="AG44" s="19">
        <f t="shared" si="17"/>
        <v>0.5</v>
      </c>
      <c r="AO44" s="32"/>
      <c r="AP44" t="str">
        <f t="shared" si="15"/>
        <v>Extend loss carry-forward (CIT)</v>
      </c>
      <c r="AQ44">
        <f t="shared" si="16"/>
        <v>7</v>
      </c>
    </row>
    <row r="45" spans="2:43" x14ac:dyDescent="0.35">
      <c r="B45" s="4"/>
      <c r="K45">
        <f>IF(VLOOKUP($L45,Data!$A$2:$AM$3992,39,FALSE)=1,1+MAX($K$3:K44),0)</f>
        <v>0</v>
      </c>
      <c r="L45" t="s">
        <v>38</v>
      </c>
      <c r="N45" s="5"/>
      <c r="P45">
        <v>7</v>
      </c>
      <c r="Q45" t="s">
        <v>2847</v>
      </c>
      <c r="R45" t="s">
        <v>201</v>
      </c>
      <c r="S45" t="s">
        <v>2891</v>
      </c>
      <c r="Y45">
        <v>1</v>
      </c>
      <c r="Z45" t="s">
        <v>2841</v>
      </c>
      <c r="AA45">
        <v>7</v>
      </c>
      <c r="AB45" t="s">
        <v>2871</v>
      </c>
      <c r="AC45">
        <f>COUNTIFS(Data!$B:$B,$Y45,Data!$AT:$AT,$AA45,INDIRECT($C$3),$C$2,INDIRECT($F$3),$F$2,INDIRECT($I$2),1,INDIRECT($M$3),$M$2,INDIRECT($I$9),1)</f>
        <v>13</v>
      </c>
      <c r="AD45">
        <f t="shared" si="0"/>
        <v>16</v>
      </c>
      <c r="AE45">
        <f t="shared" si="1"/>
        <v>45</v>
      </c>
      <c r="AF45">
        <f>COUNTIF(AD$3:AD45,AD45)</f>
        <v>2</v>
      </c>
      <c r="AG45" s="19">
        <f t="shared" si="17"/>
        <v>2.166666666666667</v>
      </c>
      <c r="AO45" s="32"/>
      <c r="AP45" t="str">
        <f t="shared" si="15"/>
        <v>Accelerated asset depreciation (CIT)</v>
      </c>
      <c r="AQ45">
        <f t="shared" si="16"/>
        <v>5</v>
      </c>
    </row>
    <row r="46" spans="2:43" x14ac:dyDescent="0.35">
      <c r="B46" s="4"/>
      <c r="K46">
        <f>IF(VLOOKUP($L46,Data!$A$2:$AM$3992,39,FALSE)=1,1+MAX($K$3:K45),0)</f>
        <v>0</v>
      </c>
      <c r="L46" t="s">
        <v>39</v>
      </c>
      <c r="N46" s="5"/>
      <c r="P46">
        <v>8</v>
      </c>
      <c r="Q46" t="s">
        <v>2854</v>
      </c>
      <c r="R46">
        <v>33</v>
      </c>
      <c r="S46" t="s">
        <v>2888</v>
      </c>
      <c r="Y46">
        <v>1</v>
      </c>
      <c r="Z46" t="s">
        <v>2841</v>
      </c>
      <c r="AA46">
        <v>6</v>
      </c>
      <c r="AB46" t="s">
        <v>2870</v>
      </c>
      <c r="AC46">
        <f>COUNTIFS(Data!$B:$B,$Y46,Data!$AT:$AT,$AA46,INDIRECT($C$3),$C$2,INDIRECT($F$3),$F$2,INDIRECT($I$2),1,INDIRECT($M$3),$M$2,INDIRECT($I$9),1)</f>
        <v>55</v>
      </c>
      <c r="AD46">
        <f t="shared" si="0"/>
        <v>1</v>
      </c>
      <c r="AE46">
        <f t="shared" si="1"/>
        <v>46</v>
      </c>
      <c r="AF46">
        <f>COUNTIF(AD$3:AD46,AD46)</f>
        <v>1</v>
      </c>
      <c r="AG46" s="19">
        <f t="shared" si="17"/>
        <v>9.1666666666666661</v>
      </c>
    </row>
    <row r="47" spans="2:43" x14ac:dyDescent="0.35">
      <c r="B47" s="4"/>
      <c r="K47">
        <f>IF(VLOOKUP($L47,Data!$A$2:$AM$3992,39,FALSE)=1,1+MAX($K$3:K46),0)</f>
        <v>0</v>
      </c>
      <c r="L47" t="s">
        <v>40</v>
      </c>
      <c r="N47" s="5"/>
      <c r="P47">
        <v>9</v>
      </c>
      <c r="Q47" t="s">
        <v>2855</v>
      </c>
      <c r="R47">
        <v>34</v>
      </c>
      <c r="S47" t="s">
        <v>2889</v>
      </c>
      <c r="Y47">
        <v>1</v>
      </c>
      <c r="Z47" t="s">
        <v>2841</v>
      </c>
      <c r="AA47">
        <v>5</v>
      </c>
      <c r="AB47" t="s">
        <v>2869</v>
      </c>
      <c r="AC47">
        <f>COUNTIFS(Data!$B:$B,$Y47,Data!$AT:$AT,$AA47,INDIRECT($C$3),$C$2,INDIRECT($F$3),$F$2,INDIRECT($I$2),1,INDIRECT($M$3),$M$2,INDIRECT($I$9),1)</f>
        <v>10</v>
      </c>
      <c r="AD47">
        <f t="shared" si="0"/>
        <v>21</v>
      </c>
      <c r="AE47">
        <f t="shared" si="1"/>
        <v>47</v>
      </c>
      <c r="AF47">
        <f>COUNTIF(AD$3:AD47,AD47)</f>
        <v>1</v>
      </c>
      <c r="AG47" s="19">
        <f t="shared" si="17"/>
        <v>1.6666666666666667</v>
      </c>
    </row>
    <row r="48" spans="2:43" x14ac:dyDescent="0.35">
      <c r="B48" s="4"/>
      <c r="K48">
        <f>IF(VLOOKUP($L48,Data!$A$2:$AM$3992,39,FALSE)=1,1+MAX($K$3:K47),0)</f>
        <v>5</v>
      </c>
      <c r="L48" t="s">
        <v>44</v>
      </c>
      <c r="N48" s="5"/>
      <c r="Y48">
        <v>1</v>
      </c>
      <c r="Z48" t="s">
        <v>2841</v>
      </c>
      <c r="AA48">
        <v>4</v>
      </c>
      <c r="AB48" t="s">
        <v>2868</v>
      </c>
      <c r="AC48">
        <f>COUNTIFS(Data!$B:$B,$Y48,Data!$AT:$AT,$AA48,INDIRECT($C$3),$C$2,INDIRECT($F$3),$F$2,INDIRECT($I$2),1,INDIRECT($M$3),$M$2,INDIRECT($I$9),1)</f>
        <v>14</v>
      </c>
      <c r="AD48">
        <f t="shared" si="0"/>
        <v>14</v>
      </c>
      <c r="AE48">
        <f t="shared" si="1"/>
        <v>48</v>
      </c>
      <c r="AF48">
        <f>COUNTIF(AD$3:AD48,AD48)</f>
        <v>2</v>
      </c>
      <c r="AG48" s="19">
        <f t="shared" si="17"/>
        <v>2.3333333333333335</v>
      </c>
    </row>
    <row r="49" spans="2:33" x14ac:dyDescent="0.35">
      <c r="B49" s="4"/>
      <c r="K49">
        <f>IF(VLOOKUP($L49,Data!$A$2:$AM$3992,39,FALSE)=1,1+MAX($K$3:K48),0)</f>
        <v>0</v>
      </c>
      <c r="L49" t="s">
        <v>36</v>
      </c>
      <c r="N49" s="5"/>
      <c r="Y49">
        <v>1</v>
      </c>
      <c r="Z49" t="s">
        <v>2841</v>
      </c>
      <c r="AA49">
        <v>3</v>
      </c>
      <c r="AB49" t="s">
        <v>2875</v>
      </c>
      <c r="AC49">
        <f>COUNTIFS(Data!$B:$B,$Y49,Data!$AT:$AT,$AA49,INDIRECT($C$3),$C$2,INDIRECT($F$3),$F$2,INDIRECT($I$2),1,INDIRECT($M$3),$M$2,INDIRECT($I$9),1)</f>
        <v>9</v>
      </c>
      <c r="AD49">
        <f t="shared" si="0"/>
        <v>22</v>
      </c>
      <c r="AE49">
        <f t="shared" si="1"/>
        <v>49</v>
      </c>
      <c r="AF49">
        <f>COUNTIF(AD$3:AD49,AD49)</f>
        <v>4</v>
      </c>
      <c r="AG49" s="19">
        <f t="shared" si="17"/>
        <v>1.5</v>
      </c>
    </row>
    <row r="50" spans="2:33" x14ac:dyDescent="0.35">
      <c r="B50" s="4"/>
      <c r="K50">
        <f>IF(VLOOKUP($L50,Data!$A$2:$AM$3992,39,FALSE)=1,1+MAX($K$3:K49),0)</f>
        <v>0</v>
      </c>
      <c r="L50" t="s">
        <v>76</v>
      </c>
      <c r="N50" s="5"/>
      <c r="Y50">
        <v>1</v>
      </c>
      <c r="Z50" t="s">
        <v>2841</v>
      </c>
      <c r="AA50">
        <v>2</v>
      </c>
      <c r="AB50" t="s">
        <v>2867</v>
      </c>
      <c r="AC50">
        <f>COUNTIFS(Data!$B:$B,$Y50,Data!$AT:$AT,$AA50,INDIRECT($C$3),$C$2,INDIRECT($F$3),$F$2,INDIRECT($I$2),1,INDIRECT($M$3),$M$2,INDIRECT($I$9),1)</f>
        <v>7</v>
      </c>
      <c r="AD50">
        <f t="shared" si="0"/>
        <v>29</v>
      </c>
      <c r="AE50">
        <f t="shared" si="1"/>
        <v>50</v>
      </c>
      <c r="AF50">
        <f>COUNTIF(AD$3:AD50,AD50)</f>
        <v>2</v>
      </c>
      <c r="AG50" s="19">
        <f t="shared" si="17"/>
        <v>1.1666666666666667</v>
      </c>
    </row>
    <row r="51" spans="2:33" x14ac:dyDescent="0.35">
      <c r="B51" s="4"/>
      <c r="K51">
        <f>IF(VLOOKUP($L51,Data!$A$2:$AM$3992,39,FALSE)=1,1+MAX($K$3:K50),0)</f>
        <v>0</v>
      </c>
      <c r="L51" t="s">
        <v>46</v>
      </c>
      <c r="N51" s="5"/>
      <c r="P51" s="9" t="s">
        <v>2853</v>
      </c>
      <c r="Y51">
        <v>1</v>
      </c>
      <c r="Z51" t="s">
        <v>2841</v>
      </c>
      <c r="AA51">
        <v>1</v>
      </c>
      <c r="AB51" t="s">
        <v>2848</v>
      </c>
      <c r="AC51">
        <f>COUNTIFS(Data!$B:$B,$Y51,Data!$AT:$AT,$AA51,INDIRECT($C$3),$C$2,INDIRECT($F$3),$F$2,INDIRECT($I$2),1,INDIRECT($M$3),$M$2,INDIRECT($I$9),1)</f>
        <v>5</v>
      </c>
      <c r="AD51">
        <f t="shared" si="0"/>
        <v>34</v>
      </c>
      <c r="AE51">
        <f t="shared" si="1"/>
        <v>51</v>
      </c>
      <c r="AF51">
        <f>COUNTIF(AD$3:AD51,AD51)</f>
        <v>2</v>
      </c>
      <c r="AG51" s="19">
        <f t="shared" si="17"/>
        <v>0.83333333333333337</v>
      </c>
    </row>
    <row r="52" spans="2:33" x14ac:dyDescent="0.35">
      <c r="B52" s="4"/>
      <c r="K52">
        <f>IF(VLOOKUP($L52,Data!$A$2:$AM$3992,39,FALSE)=1,1+MAX($K$3:K51),0)</f>
        <v>0</v>
      </c>
      <c r="L52" t="s">
        <v>47</v>
      </c>
      <c r="N52" s="5"/>
      <c r="P52" t="s">
        <v>201</v>
      </c>
      <c r="Q52">
        <f>COUNTIFS(Data!$AL:$AL,1,INDIRECT($C$3),$C$2,INDIRECT($F$3),$F$2,INDIRECT($I$2),1,INDIRECT($M$3),$M$2,INDIRECT($I$9),1)</f>
        <v>16</v>
      </c>
      <c r="R52" t="s">
        <v>2857</v>
      </c>
      <c r="AG52" s="18"/>
    </row>
    <row r="53" spans="2:33" x14ac:dyDescent="0.35">
      <c r="B53" s="4"/>
      <c r="K53">
        <f>IF(VLOOKUP($L53,Data!$A$2:$AM$3992,39,FALSE)=1,1+MAX($K$3:K52),0)</f>
        <v>0</v>
      </c>
      <c r="L53" t="s">
        <v>50</v>
      </c>
      <c r="N53" s="5"/>
      <c r="P53">
        <v>7</v>
      </c>
      <c r="Q53">
        <f>COUNTIFS(Data!$B:$B,$P53,INDIRECT($C$3),$C$2,INDIRECT($F$3),$F$2,INDIRECT($I$2),1,INDIRECT($M$3),$M$2,INDIRECT($I$9),1)</f>
        <v>82</v>
      </c>
      <c r="R53" t="str">
        <f t="shared" ref="R53:R61" si="18">VLOOKUP(P53,$P$3:$Q$47,2,FALSE)</f>
        <v>Credit and equity measures</v>
      </c>
      <c r="Z53" t="s">
        <v>2855</v>
      </c>
      <c r="AC53">
        <f>Q54</f>
        <v>18</v>
      </c>
      <c r="AD53">
        <f t="shared" si="0"/>
        <v>10</v>
      </c>
      <c r="AE53">
        <f t="shared" si="1"/>
        <v>53</v>
      </c>
      <c r="AF53">
        <f>COUNTIF(AD$3:AD53,AD53)</f>
        <v>2</v>
      </c>
      <c r="AG53" s="19">
        <f t="shared" ref="AG53:AG55" si="19">AC53/$AH$17*100</f>
        <v>3</v>
      </c>
    </row>
    <row r="54" spans="2:33" x14ac:dyDescent="0.35">
      <c r="B54" s="4"/>
      <c r="K54">
        <f>IF(VLOOKUP($L54,Data!$A$2:$AM$3992,39,FALSE)=1,1+MAX($K$3:K53),0)</f>
        <v>0</v>
      </c>
      <c r="L54" t="s">
        <v>49</v>
      </c>
      <c r="N54" s="5"/>
      <c r="P54">
        <v>9</v>
      </c>
      <c r="Q54">
        <f>COUNTIFS(Data!$B:$B,$P54,INDIRECT($C$3),$C$2,INDIRECT($F$3),$F$2,INDIRECT($I$2),1,INDIRECT($M$3),$M$2,INDIRECT($I$9),1)</f>
        <v>18</v>
      </c>
      <c r="R54" t="str">
        <f t="shared" si="18"/>
        <v>Expenditure Measures for businesses</v>
      </c>
      <c r="Z54" t="s">
        <v>2857</v>
      </c>
      <c r="AC54">
        <f>Q52</f>
        <v>16</v>
      </c>
      <c r="AD54">
        <f t="shared" si="0"/>
        <v>12</v>
      </c>
      <c r="AE54">
        <f t="shared" si="1"/>
        <v>54</v>
      </c>
      <c r="AF54">
        <f>COUNTIF(AD$3:AD54,AD54)</f>
        <v>1</v>
      </c>
      <c r="AG54" s="19">
        <f t="shared" si="19"/>
        <v>2.666666666666667</v>
      </c>
    </row>
    <row r="55" spans="2:33" x14ac:dyDescent="0.35">
      <c r="B55" s="4"/>
      <c r="K55">
        <f>IF(VLOOKUP($L55,Data!$A$2:$AM$3992,39,FALSE)=1,1+MAX($K$3:K54),0)</f>
        <v>0</v>
      </c>
      <c r="L55" t="s">
        <v>51</v>
      </c>
      <c r="N55" s="5"/>
      <c r="P55">
        <v>6</v>
      </c>
      <c r="Q55">
        <f>COUNTIFS(Data!$B:$B,$P55,INDIRECT($C$3),$C$2,INDIRECT($F$3),$F$2,INDIRECT($I$2),1,INDIRECT($M$3),$M$2,INDIRECT($I$9),1)</f>
        <v>150</v>
      </c>
      <c r="R55" t="str">
        <f t="shared" si="18"/>
        <v>Expenditure Measures for cash transfers to individuals</v>
      </c>
      <c r="Z55" t="s">
        <v>2854</v>
      </c>
      <c r="AC55">
        <f>Q57</f>
        <v>4</v>
      </c>
      <c r="AD55">
        <f t="shared" si="0"/>
        <v>36</v>
      </c>
      <c r="AE55">
        <f t="shared" si="1"/>
        <v>55</v>
      </c>
      <c r="AF55">
        <f>COUNTIF(AD$3:AD55,AD55)</f>
        <v>3</v>
      </c>
      <c r="AG55" s="19">
        <f t="shared" si="19"/>
        <v>0.66666666666666674</v>
      </c>
    </row>
    <row r="56" spans="2:33" x14ac:dyDescent="0.35">
      <c r="B56" s="4"/>
      <c r="K56">
        <f>IF(VLOOKUP($L56,Data!$A$2:$AM$3992,39,FALSE)=1,1+MAX($K$3:K55),0)</f>
        <v>0</v>
      </c>
      <c r="L56" t="s">
        <v>53</v>
      </c>
      <c r="N56" s="5"/>
      <c r="P56">
        <v>5</v>
      </c>
      <c r="Q56">
        <f>COUNTIFS(Data!$B:$B,$P56,INDIRECT($C$3),$C$2,INDIRECT($F$3),$F$2,INDIRECT($I$2),1,INDIRECT($M$3),$M$2,INDIRECT($I$9),1)</f>
        <v>44</v>
      </c>
      <c r="R56" t="str">
        <f t="shared" si="18"/>
        <v>Health Expenditures measures</v>
      </c>
    </row>
    <row r="57" spans="2:33" x14ac:dyDescent="0.35">
      <c r="B57" s="4"/>
      <c r="K57">
        <f>IF(VLOOKUP($L57,Data!$A$2:$AM$3992,39,FALSE)=1,1+MAX($K$3:K56),0)</f>
        <v>0</v>
      </c>
      <c r="L57" t="s">
        <v>54</v>
      </c>
      <c r="N57" s="5"/>
      <c r="P57">
        <v>8</v>
      </c>
      <c r="Q57">
        <f>COUNTIFS(Data!$B:$B,$P57,INDIRECT($C$3),$C$2,INDIRECT($F$3),$F$2,INDIRECT($I$2),1,INDIRECT($M$3),$M$2,INDIRECT($I$9),1)</f>
        <v>4</v>
      </c>
      <c r="R57" t="str">
        <f t="shared" si="18"/>
        <v>Revenue Measures to raise revenue</v>
      </c>
    </row>
    <row r="58" spans="2:33" x14ac:dyDescent="0.35">
      <c r="B58" s="4"/>
      <c r="K58">
        <f>IF(VLOOKUP($L58,Data!$A$2:$AM$3992,39,FALSE)=1,1+MAX($K$3:K57),0)</f>
        <v>0</v>
      </c>
      <c r="L58" t="s">
        <v>160</v>
      </c>
      <c r="N58" s="5"/>
      <c r="P58">
        <v>4</v>
      </c>
      <c r="Q58">
        <f>COUNTIFS(Data!$B:$B,$P58,INDIRECT($C$3),$C$2,INDIRECT($F$3),$F$2,INDIRECT($I$2),1,INDIRECT($M$3),$M$2,INDIRECT($I$9),1)</f>
        <v>28</v>
      </c>
      <c r="R58" t="str">
        <f t="shared" si="18"/>
        <v>Revenue Measures to boost consumption / demand</v>
      </c>
      <c r="Z58" t="s">
        <v>3010</v>
      </c>
    </row>
    <row r="59" spans="2:33" x14ac:dyDescent="0.35">
      <c r="B59" s="4"/>
      <c r="K59">
        <f>IF(VLOOKUP($L59,Data!$A$2:$AM$3992,39,FALSE)=1,1+MAX($K$3:K58),0)</f>
        <v>0</v>
      </c>
      <c r="L59" t="s">
        <v>69</v>
      </c>
      <c r="N59" s="5"/>
      <c r="P59">
        <v>3</v>
      </c>
      <c r="Q59">
        <f>COUNTIFS(Data!$B:$B,$P59,INDIRECT($C$3),$C$2,INDIRECT($F$3),$F$2,INDIRECT($I$2),1,INDIRECT($M$3),$M$2,INDIRECT($I$9),1)</f>
        <v>26</v>
      </c>
      <c r="R59" t="str">
        <f t="shared" si="18"/>
        <v>Revenue Measures to promote availability of medical items</v>
      </c>
      <c r="Z59">
        <f>COUNTIF($AA$59:$AA59,$AA59)</f>
        <v>1</v>
      </c>
      <c r="AA59">
        <v>1</v>
      </c>
      <c r="AB59">
        <f>SUMIFS(AE:AE,AD:AD,AA59,AF:AF,Z59)</f>
        <v>46</v>
      </c>
      <c r="AC59" t="str">
        <f>_xlfn.CONCAT(INDIRECT(_xlfn.CONCAT("Z",AB59)),": ",INDIRECT(_xlfn.CONCAT("AB",AB59))," (n=",INDIRECT(_xlfn.CONCAT("AC",AB59)),", ",TEXT(INDIRECT(_xlfn.CONCAT("AG",AB59)),"#,###"),"% of total)")</f>
        <v>Revenue Measures to protect businesses: Deferral of tax payments (n=55, ,9% of total)</v>
      </c>
    </row>
    <row r="60" spans="2:33" x14ac:dyDescent="0.35">
      <c r="B60" s="4"/>
      <c r="K60">
        <f>IF(VLOOKUP($L60,Data!$A$2:$AM$3992,39,FALSE)=1,1+MAX($K$3:K59),0)</f>
        <v>0</v>
      </c>
      <c r="L60" t="s">
        <v>56</v>
      </c>
      <c r="N60" s="5"/>
      <c r="P60">
        <v>2</v>
      </c>
      <c r="Q60">
        <f>COUNTIFS(Data!$B:$B,$P60,INDIRECT($C$3),$C$2,INDIRECT($F$3),$F$2,INDIRECT($I$2),1,INDIRECT($M$3),$M$2,INDIRECT($I$9),1)</f>
        <v>35</v>
      </c>
      <c r="R60" t="str">
        <f t="shared" si="18"/>
        <v>Revenue Measures to protect individuals</v>
      </c>
      <c r="Z60">
        <f>COUNTIF($AA$59:$AA60,$AA60)</f>
        <v>1</v>
      </c>
      <c r="AA60">
        <f>IF(SUM(Z65:Z69)=1,"-",IF(Z65&gt;1,1,2))</f>
        <v>2</v>
      </c>
      <c r="AB60">
        <f t="shared" ref="AB60:AB63" si="20">SUMIFS(AE:AE,AD:AD,AA60,AF:AF,Z60)</f>
        <v>6</v>
      </c>
      <c r="AC60" t="str">
        <f>IFERROR(_xlfn.CONCAT(INDIRECT(_xlfn.CONCAT("Z",AB60)),": ",INDIRECT(_xlfn.CONCAT("AB",AB60))," (n=",INDIRECT(_xlfn.CONCAT("AC",AB60)),", ",TEXT(INDIRECT(_xlfn.CONCAT("AG",AB60)),"#,###"),"% of total)"),"No further policies")</f>
        <v>Credit and equity measures: Preferential loans to firms (n=54, ,9% of total)</v>
      </c>
    </row>
    <row r="61" spans="2:33" x14ac:dyDescent="0.35">
      <c r="B61" s="4"/>
      <c r="K61">
        <f>IF(VLOOKUP($L61,Data!$A$2:$AM$3992,39,FALSE)=1,1+MAX($K$3:K60),0)</f>
        <v>0</v>
      </c>
      <c r="L61" t="s">
        <v>169</v>
      </c>
      <c r="N61" s="5"/>
      <c r="P61">
        <v>1</v>
      </c>
      <c r="Q61">
        <f>COUNTIFS(Data!$B:$B,$P61,INDIRECT($C$3),$C$2,INDIRECT($F$3),$F$2,INDIRECT($I$2),1,INDIRECT($M$3),$M$2,INDIRECT($I$9),1)</f>
        <v>197</v>
      </c>
      <c r="R61" t="str">
        <f t="shared" si="18"/>
        <v>Revenue Measures to protect businesses</v>
      </c>
      <c r="Z61">
        <f>COUNTIF($AA$59:$AA61,$AA61)</f>
        <v>1</v>
      </c>
      <c r="AA61">
        <f>IF(SUM(Z65:Z69)&lt;3,"-",IF(Z65&gt;2,1,IF(Z66&gt;1,2,3)))</f>
        <v>3</v>
      </c>
      <c r="AB61">
        <f t="shared" si="20"/>
        <v>9</v>
      </c>
      <c r="AC61" t="str">
        <f>IFERROR(_xlfn.CONCAT(INDIRECT(_xlfn.CONCAT("Z",AB61)),": ",INDIRECT(_xlfn.CONCAT("AB",AB61))," (n=",INDIRECT(_xlfn.CONCAT("AC",AB61)),", ",TEXT(INDIRECT(_xlfn.CONCAT("AG",AB61)),"#,###"),"% of total)"),"No further policies")</f>
        <v>Expenditure Measures for cash transfers to individuals: Wage compensation/ enhanced paid leave (n=38, ,6% of total)</v>
      </c>
    </row>
    <row r="62" spans="2:33" x14ac:dyDescent="0.35">
      <c r="B62" s="4"/>
      <c r="K62">
        <f>IF(VLOOKUP($L62,Data!$A$2:$AM$3992,39,FALSE)=1,1+MAX($K$3:K61),0)</f>
        <v>0</v>
      </c>
      <c r="L62" t="s">
        <v>57</v>
      </c>
      <c r="N62" s="5"/>
      <c r="Z62">
        <f>COUNTIF($AA$59:$AA62,$AA62)</f>
        <v>1</v>
      </c>
      <c r="AA62">
        <f>IF(SUM(Z65:Z69)&lt;4,"-",IF(Z65&gt;3,1,IF(Z66&gt;2,2,IF(Z67&gt;1,3,4))))</f>
        <v>4</v>
      </c>
      <c r="AB62">
        <f t="shared" si="20"/>
        <v>10</v>
      </c>
      <c r="AC62" t="str">
        <f>IFERROR(_xlfn.CONCAT(INDIRECT(_xlfn.CONCAT("Z",AB62)),": ",INDIRECT(_xlfn.CONCAT("AB",AB62))," (n=",INDIRECT(_xlfn.CONCAT("AC",AB62)),", ",TEXT(INDIRECT(_xlfn.CONCAT("AG",AB62)),"#,###"),"% of total)"),"No further policies")</f>
        <v>Expenditure Measures for cash transfers to individuals: Supplementary ad hoc programs (n=33, ,6% of total)</v>
      </c>
    </row>
    <row r="63" spans="2:33" x14ac:dyDescent="0.35">
      <c r="B63" s="4"/>
      <c r="K63">
        <f>IF(VLOOKUP($L63,Data!$A$2:$AM$3992,39,FALSE)=1,1+MAX($K$3:K62),0)</f>
        <v>0</v>
      </c>
      <c r="L63" t="s">
        <v>1</v>
      </c>
      <c r="N63" s="5"/>
      <c r="Z63">
        <f>COUNTIF($AA$59:$AA63,$AA63)</f>
        <v>1</v>
      </c>
      <c r="AA63">
        <f>IF(SUM(Z65:Z69)&lt;5,"-",IF(Z65&gt;4,1,IF(Z66&gt;3,2,IF(Z67&gt;2,3,IF(Z68&gt;1,4,5)))))</f>
        <v>5</v>
      </c>
      <c r="AB63">
        <f t="shared" si="20"/>
        <v>13</v>
      </c>
      <c r="AC63" t="str">
        <f>IFERROR(_xlfn.CONCAT(INDIRECT(_xlfn.CONCAT("Z",AB63)),": ",INDIRECT(_xlfn.CONCAT("AB",AB63))," (n=",INDIRECT(_xlfn.CONCAT("AC",AB63)),", ",TEXT(INDIRECT(_xlfn.CONCAT("AG",AB63)),"#,###"),"% of total)"),"No further policies")</f>
        <v>Expenditure Measures for cash transfers to individuals: Direct cash transfers for individuals (n=29, ,5% of total)</v>
      </c>
    </row>
    <row r="64" spans="2:33" x14ac:dyDescent="0.35">
      <c r="B64" s="4"/>
      <c r="K64">
        <f>IF(VLOOKUP($L64,Data!$A$2:$AM$3992,39,FALSE)=1,1+MAX($K$3:K63),0)</f>
        <v>0</v>
      </c>
      <c r="L64" t="s">
        <v>59</v>
      </c>
      <c r="N64" s="5"/>
    </row>
    <row r="65" spans="2:28" x14ac:dyDescent="0.35">
      <c r="B65" s="4"/>
      <c r="K65">
        <f>IF(VLOOKUP($L65,Data!$A$2:$AM$3992,39,FALSE)=1,1+MAX($K$3:K64),0)</f>
        <v>0</v>
      </c>
      <c r="L65" t="s">
        <v>58</v>
      </c>
      <c r="N65" s="5"/>
      <c r="Y65" t="s">
        <v>3011</v>
      </c>
      <c r="Z65">
        <f>COUNTIF($AD$3:$AD$55,1)</f>
        <v>1</v>
      </c>
      <c r="AB65">
        <f>0.1114*100</f>
        <v>11.14</v>
      </c>
    </row>
    <row r="66" spans="2:28" x14ac:dyDescent="0.35">
      <c r="B66" s="4"/>
      <c r="K66">
        <f>IF(VLOOKUP($L66,Data!$A$2:$AM$3992,39,FALSE)=1,1+MAX($K$3:K65),0)</f>
        <v>0</v>
      </c>
      <c r="L66" t="s">
        <v>60</v>
      </c>
      <c r="N66" s="5"/>
      <c r="Y66" t="s">
        <v>3012</v>
      </c>
      <c r="Z66">
        <f>COUNTIF($AD$3:$AD$55,2)</f>
        <v>1</v>
      </c>
      <c r="AB66" t="str">
        <f>TEXT(AB65, "#,###")</f>
        <v>11</v>
      </c>
    </row>
    <row r="67" spans="2:28" x14ac:dyDescent="0.35">
      <c r="B67" s="4"/>
      <c r="K67">
        <f>IF(VLOOKUP($L67,Data!$A$2:$AM$3992,39,FALSE)=1,1+MAX($K$3:K66),0)</f>
        <v>0</v>
      </c>
      <c r="L67" t="s">
        <v>61</v>
      </c>
      <c r="N67" s="5"/>
      <c r="Y67" t="s">
        <v>3013</v>
      </c>
      <c r="Z67">
        <f>COUNTIF($AD$3:$AD$55,3)</f>
        <v>1</v>
      </c>
    </row>
    <row r="68" spans="2:28" x14ac:dyDescent="0.35">
      <c r="B68" s="4"/>
      <c r="K68">
        <f>IF(VLOOKUP($L68,Data!$A$2:$AM$3992,39,FALSE)=1,1+MAX($K$3:K67),0)</f>
        <v>0</v>
      </c>
      <c r="L68" t="s">
        <v>67</v>
      </c>
      <c r="N68" s="5"/>
      <c r="Y68" t="s">
        <v>3014</v>
      </c>
      <c r="Z68">
        <f>COUNTIF($AD$3:$AD$55,4)</f>
        <v>1</v>
      </c>
    </row>
    <row r="69" spans="2:28" x14ac:dyDescent="0.35">
      <c r="B69" s="4"/>
      <c r="K69">
        <f>IF(VLOOKUP($L69,Data!$A$2:$AM$3992,39,FALSE)=1,1+MAX($K$3:K68),0)</f>
        <v>0</v>
      </c>
      <c r="L69" t="s">
        <v>63</v>
      </c>
      <c r="N69" s="5"/>
      <c r="Y69" t="s">
        <v>3016</v>
      </c>
      <c r="Z69">
        <f>COUNTIF($AD$3:$AD$55,5)</f>
        <v>1</v>
      </c>
    </row>
    <row r="70" spans="2:28" x14ac:dyDescent="0.35">
      <c r="B70" s="4"/>
      <c r="K70">
        <f>IF(VLOOKUP($L70,Data!$A$2:$AM$3992,39,FALSE)=1,1+MAX($K$3:K69),0)</f>
        <v>6</v>
      </c>
      <c r="L70" t="s">
        <v>48</v>
      </c>
      <c r="N70" s="5"/>
    </row>
    <row r="71" spans="2:28" x14ac:dyDescent="0.35">
      <c r="B71" s="4"/>
      <c r="K71">
        <f>IF(VLOOKUP($L71,Data!$A$2:$AM$3992,39,FALSE)=1,1+MAX($K$3:K70),0)</f>
        <v>0</v>
      </c>
      <c r="L71" t="s">
        <v>65</v>
      </c>
      <c r="N71" s="5"/>
    </row>
    <row r="72" spans="2:28" x14ac:dyDescent="0.35">
      <c r="B72" s="4"/>
      <c r="K72">
        <f>IF(VLOOKUP($L72,Data!$A$2:$AM$3992,39,FALSE)=1,1+MAX($K$3:K71),0)</f>
        <v>7</v>
      </c>
      <c r="L72" t="s">
        <v>70</v>
      </c>
      <c r="N72" s="5"/>
    </row>
    <row r="73" spans="2:28" x14ac:dyDescent="0.35">
      <c r="B73" s="4"/>
      <c r="K73">
        <f>IF(VLOOKUP($L73,Data!$A$2:$AM$3992,39,FALSE)=1,1+MAX($K$3:K72),0)</f>
        <v>0</v>
      </c>
      <c r="L73" t="s">
        <v>71</v>
      </c>
      <c r="N73" s="5"/>
    </row>
    <row r="74" spans="2:28" x14ac:dyDescent="0.35">
      <c r="B74" s="4"/>
      <c r="K74">
        <f>IF(VLOOKUP($L74,Data!$A$2:$AM$3992,39,FALSE)=1,1+MAX($K$3:K73),0)</f>
        <v>0</v>
      </c>
      <c r="L74" t="s">
        <v>72</v>
      </c>
      <c r="N74" s="5"/>
    </row>
    <row r="75" spans="2:28" x14ac:dyDescent="0.35">
      <c r="B75" s="4"/>
      <c r="K75">
        <f>IF(VLOOKUP($L75,Data!$A$2:$AM$3992,39,FALSE)=1,1+MAX($K$3:K74),0)</f>
        <v>0</v>
      </c>
      <c r="L75" t="s">
        <v>64</v>
      </c>
      <c r="N75" s="5"/>
    </row>
    <row r="76" spans="2:28" x14ac:dyDescent="0.35">
      <c r="B76" s="4"/>
      <c r="K76">
        <f>IF(VLOOKUP($L76,Data!$A$2:$AM$3992,39,FALSE)=1,1+MAX($K$3:K75),0)</f>
        <v>0</v>
      </c>
      <c r="L76" t="s">
        <v>66</v>
      </c>
      <c r="N76" s="5"/>
    </row>
    <row r="77" spans="2:28" x14ac:dyDescent="0.35">
      <c r="B77" s="4"/>
      <c r="K77">
        <f>IF(VLOOKUP($L77,Data!$A$2:$AM$3992,39,FALSE)=1,1+MAX($K$3:K76),0)</f>
        <v>0</v>
      </c>
      <c r="L77" t="s">
        <v>68</v>
      </c>
      <c r="N77" s="5"/>
    </row>
    <row r="78" spans="2:28" x14ac:dyDescent="0.35">
      <c r="B78" s="4"/>
      <c r="K78">
        <f>IF(VLOOKUP($L78,Data!$A$2:$AM$3992,39,FALSE)=1,1+MAX($K$3:K77),0)</f>
        <v>0</v>
      </c>
      <c r="L78" t="s">
        <v>73</v>
      </c>
      <c r="N78" s="5"/>
    </row>
    <row r="79" spans="2:28" x14ac:dyDescent="0.35">
      <c r="B79" s="4"/>
      <c r="K79">
        <f>IF(VLOOKUP($L79,Data!$A$2:$AM$3992,39,FALSE)=1,1+MAX($K$3:K78),0)</f>
        <v>0</v>
      </c>
      <c r="L79" t="s">
        <v>77</v>
      </c>
      <c r="N79" s="5"/>
    </row>
    <row r="80" spans="2:28" x14ac:dyDescent="0.35">
      <c r="B80" s="4"/>
      <c r="K80">
        <f>IF(VLOOKUP($L80,Data!$A$2:$AM$3992,39,FALSE)=1,1+MAX($K$3:K79),0)</f>
        <v>0</v>
      </c>
      <c r="L80" t="s">
        <v>75</v>
      </c>
      <c r="N80" s="5"/>
    </row>
    <row r="81" spans="2:14" x14ac:dyDescent="0.35">
      <c r="B81" s="4"/>
      <c r="K81">
        <f>IF(VLOOKUP($L81,Data!$A$2:$AM$3992,39,FALSE)=1,1+MAX($K$3:K80),0)</f>
        <v>0</v>
      </c>
      <c r="L81" t="s">
        <v>74</v>
      </c>
      <c r="N81" s="5"/>
    </row>
    <row r="82" spans="2:14" x14ac:dyDescent="0.35">
      <c r="B82" s="4"/>
      <c r="K82">
        <f>IF(VLOOKUP($L82,Data!$A$2:$AM$3992,39,FALSE)=1,1+MAX($K$3:K81),0)</f>
        <v>0</v>
      </c>
      <c r="L82" t="s">
        <v>78</v>
      </c>
      <c r="N82" s="5"/>
    </row>
    <row r="83" spans="2:14" x14ac:dyDescent="0.35">
      <c r="B83" s="4"/>
      <c r="K83">
        <f>IF(VLOOKUP($L83,Data!$A$2:$AM$3992,39,FALSE)=1,1+MAX($K$3:K82),0)</f>
        <v>0</v>
      </c>
      <c r="L83" t="s">
        <v>85</v>
      </c>
      <c r="N83" s="5"/>
    </row>
    <row r="84" spans="2:14" x14ac:dyDescent="0.35">
      <c r="B84" s="4"/>
      <c r="K84">
        <f>IF(VLOOKUP($L84,Data!$A$2:$AM$3992,39,FALSE)=1,1+MAX($K$3:K83),0)</f>
        <v>0</v>
      </c>
      <c r="L84" t="s">
        <v>81</v>
      </c>
      <c r="N84" s="5"/>
    </row>
    <row r="85" spans="2:14" x14ac:dyDescent="0.35">
      <c r="B85" s="4"/>
      <c r="K85">
        <f>IF(VLOOKUP($L85,Data!$A$2:$AM$3992,39,FALSE)=1,1+MAX($K$3:K84),0)</f>
        <v>0</v>
      </c>
      <c r="L85" t="s">
        <v>79</v>
      </c>
      <c r="N85" s="5"/>
    </row>
    <row r="86" spans="2:14" x14ac:dyDescent="0.35">
      <c r="B86" s="4"/>
      <c r="K86">
        <f>IF(VLOOKUP($L86,Data!$A$2:$AM$3992,39,FALSE)=1,1+MAX($K$3:K85),0)</f>
        <v>0</v>
      </c>
      <c r="L86" t="s">
        <v>83</v>
      </c>
      <c r="N86" s="5"/>
    </row>
    <row r="87" spans="2:14" x14ac:dyDescent="0.35">
      <c r="B87" s="4"/>
      <c r="K87">
        <f>IF(VLOOKUP($L87,Data!$A$2:$AM$3992,39,FALSE)=1,1+MAX($K$3:K86),0)</f>
        <v>0</v>
      </c>
      <c r="L87" t="s">
        <v>84</v>
      </c>
      <c r="N87" s="5"/>
    </row>
    <row r="88" spans="2:14" x14ac:dyDescent="0.35">
      <c r="B88" s="4"/>
      <c r="K88">
        <f>IF(VLOOKUP($L88,Data!$A$2:$AM$3992,39,FALSE)=1,1+MAX($K$3:K87),0)</f>
        <v>8</v>
      </c>
      <c r="L88" t="s">
        <v>82</v>
      </c>
      <c r="N88" s="5"/>
    </row>
    <row r="89" spans="2:14" x14ac:dyDescent="0.35">
      <c r="B89" s="4"/>
      <c r="K89">
        <f>IF(VLOOKUP($L89,Data!$A$2:$AM$3992,39,FALSE)=1,1+MAX($K$3:K88),0)</f>
        <v>0</v>
      </c>
      <c r="L89" t="s">
        <v>80</v>
      </c>
      <c r="N89" s="5"/>
    </row>
    <row r="90" spans="2:14" x14ac:dyDescent="0.35">
      <c r="B90" s="4"/>
      <c r="K90">
        <f>IF(VLOOKUP($L90,Data!$A$2:$AM$3992,39,FALSE)=1,1+MAX($K$3:K89),0)</f>
        <v>0</v>
      </c>
      <c r="L90" t="s">
        <v>86</v>
      </c>
      <c r="N90" s="5"/>
    </row>
    <row r="91" spans="2:14" x14ac:dyDescent="0.35">
      <c r="B91" s="4"/>
      <c r="K91">
        <f>IF(VLOOKUP($L91,Data!$A$2:$AM$3992,39,FALSE)=1,1+MAX($K$3:K90),0)</f>
        <v>9</v>
      </c>
      <c r="L91" t="s">
        <v>87</v>
      </c>
      <c r="N91" s="5"/>
    </row>
    <row r="92" spans="2:14" x14ac:dyDescent="0.35">
      <c r="B92" s="4"/>
      <c r="K92">
        <f>IF(VLOOKUP($L92,Data!$A$2:$AM$3992,39,FALSE)=1,1+MAX($K$3:K91),0)</f>
        <v>0</v>
      </c>
      <c r="L92" t="s">
        <v>88</v>
      </c>
      <c r="N92" s="5"/>
    </row>
    <row r="93" spans="2:14" x14ac:dyDescent="0.35">
      <c r="B93" s="4"/>
      <c r="K93">
        <f>IF(VLOOKUP($L93,Data!$A$2:$AM$3992,39,FALSE)=1,1+MAX($K$3:K92),0)</f>
        <v>0</v>
      </c>
      <c r="L93" t="s">
        <v>91</v>
      </c>
      <c r="N93" s="5"/>
    </row>
    <row r="94" spans="2:14" x14ac:dyDescent="0.35">
      <c r="B94" s="4"/>
      <c r="K94">
        <f>IF(VLOOKUP($L94,Data!$A$2:$AM$3992,39,FALSE)=1,1+MAX($K$3:K93),0)</f>
        <v>0</v>
      </c>
      <c r="L94" t="s">
        <v>89</v>
      </c>
      <c r="N94" s="5"/>
    </row>
    <row r="95" spans="2:14" x14ac:dyDescent="0.35">
      <c r="B95" s="4"/>
      <c r="K95">
        <f>IF(VLOOKUP($L95,Data!$A$2:$AM$3992,39,FALSE)=1,1+MAX($K$3:K94),0)</f>
        <v>0</v>
      </c>
      <c r="L95" t="s">
        <v>90</v>
      </c>
      <c r="N95" s="5"/>
    </row>
    <row r="96" spans="2:14" x14ac:dyDescent="0.35">
      <c r="B96" s="4"/>
      <c r="K96">
        <f>IF(VLOOKUP($L96,Data!$A$2:$AM$3992,39,FALSE)=1,1+MAX($K$3:K95),0)</f>
        <v>0</v>
      </c>
      <c r="L96" t="s">
        <v>92</v>
      </c>
      <c r="N96" s="5"/>
    </row>
    <row r="97" spans="2:14" x14ac:dyDescent="0.35">
      <c r="B97" s="4"/>
      <c r="K97">
        <f>IF(VLOOKUP($L97,Data!$A$2:$AM$3992,39,FALSE)=1,1+MAX($K$3:K96),0)</f>
        <v>0</v>
      </c>
      <c r="L97" t="s">
        <v>93</v>
      </c>
      <c r="N97" s="5"/>
    </row>
    <row r="98" spans="2:14" x14ac:dyDescent="0.35">
      <c r="B98" s="4"/>
      <c r="K98">
        <f>IF(VLOOKUP($L98,Data!$A$2:$AM$3992,39,FALSE)=1,1+MAX($K$3:K97),0)</f>
        <v>0</v>
      </c>
      <c r="L98" t="s">
        <v>97</v>
      </c>
      <c r="N98" s="5"/>
    </row>
    <row r="99" spans="2:14" x14ac:dyDescent="0.35">
      <c r="B99" s="4"/>
      <c r="K99">
        <f>IF(VLOOKUP($L99,Data!$A$2:$AM$3992,39,FALSE)=1,1+MAX($K$3:K98),0)</f>
        <v>0</v>
      </c>
      <c r="L99" t="s">
        <v>195</v>
      </c>
      <c r="N99" s="5"/>
    </row>
    <row r="100" spans="2:14" x14ac:dyDescent="0.35">
      <c r="B100" s="4"/>
      <c r="K100">
        <f>IF(VLOOKUP($L100,Data!$A$2:$AM$3992,39,FALSE)=1,1+MAX($K$3:K99),0)</f>
        <v>0</v>
      </c>
      <c r="L100" t="s">
        <v>98</v>
      </c>
      <c r="N100" s="5"/>
    </row>
    <row r="101" spans="2:14" x14ac:dyDescent="0.35">
      <c r="B101" s="4"/>
      <c r="K101">
        <f>IF(VLOOKUP($L101,Data!$A$2:$AM$3992,39,FALSE)=1,1+MAX($K$3:K100),0)</f>
        <v>0</v>
      </c>
      <c r="L101" t="s">
        <v>94</v>
      </c>
      <c r="N101" s="5"/>
    </row>
    <row r="102" spans="2:14" x14ac:dyDescent="0.35">
      <c r="B102" s="4"/>
      <c r="K102">
        <f>IF(VLOOKUP($L102,Data!$A$2:$AM$3992,39,FALSE)=1,1+MAX($K$3:K101),0)</f>
        <v>0</v>
      </c>
      <c r="L102" t="s">
        <v>99</v>
      </c>
      <c r="N102" s="5"/>
    </row>
    <row r="103" spans="2:14" x14ac:dyDescent="0.35">
      <c r="B103" s="4"/>
      <c r="K103">
        <f>IF(VLOOKUP($L103,Data!$A$2:$AM$3992,39,FALSE)=1,1+MAX($K$3:K102),0)</f>
        <v>0</v>
      </c>
      <c r="L103" t="s">
        <v>108</v>
      </c>
      <c r="N103" s="5"/>
    </row>
    <row r="104" spans="2:14" x14ac:dyDescent="0.35">
      <c r="B104" s="4"/>
      <c r="K104">
        <f>IF(VLOOKUP($L104,Data!$A$2:$AM$3992,39,FALSE)=1,1+MAX($K$3:K103),0)</f>
        <v>0</v>
      </c>
      <c r="L104" t="s">
        <v>100</v>
      </c>
      <c r="N104" s="5"/>
    </row>
    <row r="105" spans="2:14" x14ac:dyDescent="0.35">
      <c r="B105" s="4"/>
      <c r="K105">
        <f>IF(VLOOKUP($L105,Data!$A$2:$AM$3992,39,FALSE)=1,1+MAX($K$3:K104),0)</f>
        <v>0</v>
      </c>
      <c r="L105" t="s">
        <v>105</v>
      </c>
      <c r="N105" s="5"/>
    </row>
    <row r="106" spans="2:14" x14ac:dyDescent="0.35">
      <c r="B106" s="4"/>
      <c r="K106">
        <f>IF(VLOOKUP($L106,Data!$A$2:$AM$3992,39,FALSE)=1,1+MAX($K$3:K105),0)</f>
        <v>0</v>
      </c>
      <c r="L106" t="s">
        <v>101</v>
      </c>
      <c r="N106" s="5"/>
    </row>
    <row r="107" spans="2:14" x14ac:dyDescent="0.35">
      <c r="B107" s="4"/>
      <c r="K107">
        <f>IF(VLOOKUP($L107,Data!$A$2:$AM$3992,39,FALSE)=1,1+MAX($K$3:K106),0)</f>
        <v>0</v>
      </c>
      <c r="L107" t="s">
        <v>102</v>
      </c>
      <c r="N107" s="5"/>
    </row>
    <row r="108" spans="2:14" x14ac:dyDescent="0.35">
      <c r="B108" s="4"/>
      <c r="K108">
        <f>IF(VLOOKUP($L108,Data!$A$2:$AM$3992,39,FALSE)=1,1+MAX($K$3:K107),0)</f>
        <v>0</v>
      </c>
      <c r="L108" t="s">
        <v>106</v>
      </c>
      <c r="N108" s="5"/>
    </row>
    <row r="109" spans="2:14" x14ac:dyDescent="0.35">
      <c r="B109" s="4"/>
      <c r="K109">
        <f>IF(VLOOKUP($L109,Data!$A$2:$AM$3992,39,FALSE)=1,1+MAX($K$3:K108),0)</f>
        <v>0</v>
      </c>
      <c r="L109" t="s">
        <v>107</v>
      </c>
      <c r="N109" s="5"/>
    </row>
    <row r="110" spans="2:14" x14ac:dyDescent="0.35">
      <c r="B110" s="4"/>
      <c r="K110">
        <f>IF(VLOOKUP($L110,Data!$A$2:$AM$3992,39,FALSE)=1,1+MAX($K$3:K109),0)</f>
        <v>0</v>
      </c>
      <c r="L110" t="s">
        <v>109</v>
      </c>
      <c r="N110" s="5"/>
    </row>
    <row r="111" spans="2:14" x14ac:dyDescent="0.35">
      <c r="B111" s="4"/>
      <c r="K111">
        <f>IF(VLOOKUP($L111,Data!$A$2:$AM$3992,39,FALSE)=1,1+MAX($K$3:K110),0)</f>
        <v>0</v>
      </c>
      <c r="L111" t="s">
        <v>113</v>
      </c>
      <c r="N111" s="5"/>
    </row>
    <row r="112" spans="2:14" x14ac:dyDescent="0.35">
      <c r="B112" s="4"/>
      <c r="K112">
        <f>IF(VLOOKUP($L112,Data!$A$2:$AM$3992,39,FALSE)=1,1+MAX($K$3:K111),0)</f>
        <v>0</v>
      </c>
      <c r="L112" t="s">
        <v>127</v>
      </c>
      <c r="N112" s="5"/>
    </row>
    <row r="113" spans="2:14" x14ac:dyDescent="0.35">
      <c r="B113" s="4"/>
      <c r="K113">
        <f>IF(VLOOKUP($L113,Data!$A$2:$AM$3992,39,FALSE)=1,1+MAX($K$3:K112),0)</f>
        <v>0</v>
      </c>
      <c r="L113" t="s">
        <v>128</v>
      </c>
      <c r="N113" s="5"/>
    </row>
    <row r="114" spans="2:14" x14ac:dyDescent="0.35">
      <c r="B114" s="4"/>
      <c r="K114">
        <f>IF(VLOOKUP($L114,Data!$A$2:$AM$3992,39,FALSE)=1,1+MAX($K$3:K113),0)</f>
        <v>0</v>
      </c>
      <c r="L114" t="s">
        <v>114</v>
      </c>
      <c r="N114" s="5"/>
    </row>
    <row r="115" spans="2:14" x14ac:dyDescent="0.35">
      <c r="B115" s="4"/>
      <c r="K115">
        <f>IF(VLOOKUP($L115,Data!$A$2:$AM$3992,39,FALSE)=1,1+MAX($K$3:K114),0)</f>
        <v>0</v>
      </c>
      <c r="L115" t="s">
        <v>118</v>
      </c>
      <c r="N115" s="5"/>
    </row>
    <row r="116" spans="2:14" x14ac:dyDescent="0.35">
      <c r="B116" s="4"/>
      <c r="K116">
        <f>IF(VLOOKUP($L116,Data!$A$2:$AM$3992,39,FALSE)=1,1+MAX($K$3:K115),0)</f>
        <v>0</v>
      </c>
      <c r="L116" t="s">
        <v>119</v>
      </c>
      <c r="N116" s="5"/>
    </row>
    <row r="117" spans="2:14" x14ac:dyDescent="0.35">
      <c r="B117" s="4"/>
      <c r="K117">
        <f>IF(VLOOKUP($L117,Data!$A$2:$AM$3992,39,FALSE)=1,1+MAX($K$3:K116),0)</f>
        <v>0</v>
      </c>
      <c r="L117" t="s">
        <v>116</v>
      </c>
      <c r="N117" s="5"/>
    </row>
    <row r="118" spans="2:14" x14ac:dyDescent="0.35">
      <c r="B118" s="4"/>
      <c r="K118">
        <f>IF(VLOOKUP($L118,Data!$A$2:$AM$3992,39,FALSE)=1,1+MAX($K$3:K117),0)</f>
        <v>0</v>
      </c>
      <c r="L118" t="s">
        <v>124</v>
      </c>
      <c r="N118" s="5"/>
    </row>
    <row r="119" spans="2:14" x14ac:dyDescent="0.35">
      <c r="B119" s="4"/>
      <c r="K119">
        <f>IF(VLOOKUP($L119,Data!$A$2:$AM$3992,39,FALSE)=1,1+MAX($K$3:K118),0)</f>
        <v>0</v>
      </c>
      <c r="L119" t="s">
        <v>126</v>
      </c>
      <c r="N119" s="5"/>
    </row>
    <row r="120" spans="2:14" x14ac:dyDescent="0.35">
      <c r="B120" s="4"/>
      <c r="K120">
        <f>IF(VLOOKUP($L120,Data!$A$2:$AM$3992,39,FALSE)=1,1+MAX($K$3:K119),0)</f>
        <v>0</v>
      </c>
      <c r="L120" t="s">
        <v>115</v>
      </c>
      <c r="N120" s="5"/>
    </row>
    <row r="121" spans="2:14" x14ac:dyDescent="0.35">
      <c r="B121" s="4"/>
      <c r="K121">
        <f>IF(VLOOKUP($L121,Data!$A$2:$AM$3992,39,FALSE)=1,1+MAX($K$3:K120),0)</f>
        <v>0</v>
      </c>
      <c r="L121" t="s">
        <v>112</v>
      </c>
      <c r="N121" s="5"/>
    </row>
    <row r="122" spans="2:14" x14ac:dyDescent="0.35">
      <c r="B122" s="4"/>
      <c r="K122">
        <f>IF(VLOOKUP($L122,Data!$A$2:$AM$3992,39,FALSE)=1,1+MAX($K$3:K121),0)</f>
        <v>0</v>
      </c>
      <c r="L122" t="s">
        <v>111</v>
      </c>
      <c r="N122" s="5"/>
    </row>
    <row r="123" spans="2:14" x14ac:dyDescent="0.35">
      <c r="B123" s="4"/>
      <c r="K123">
        <f>IF(VLOOKUP($L123,Data!$A$2:$AM$3992,39,FALSE)=1,1+MAX($K$3:K122),0)</f>
        <v>0</v>
      </c>
      <c r="L123" t="s">
        <v>122</v>
      </c>
      <c r="N123" s="5"/>
    </row>
    <row r="124" spans="2:14" x14ac:dyDescent="0.35">
      <c r="B124" s="4"/>
      <c r="K124">
        <f>IF(VLOOKUP($L124,Data!$A$2:$AM$3992,39,FALSE)=1,1+MAX($K$3:K123),0)</f>
        <v>0</v>
      </c>
      <c r="L124" t="s">
        <v>121</v>
      </c>
      <c r="N124" s="5"/>
    </row>
    <row r="125" spans="2:14" x14ac:dyDescent="0.35">
      <c r="B125" s="4"/>
      <c r="K125">
        <f>IF(VLOOKUP($L125,Data!$A$2:$AM$3992,39,FALSE)=1,1+MAX($K$3:K124),0)</f>
        <v>0</v>
      </c>
      <c r="L125" t="s">
        <v>125</v>
      </c>
      <c r="N125" s="5"/>
    </row>
    <row r="126" spans="2:14" x14ac:dyDescent="0.35">
      <c r="B126" s="4"/>
      <c r="K126">
        <f>IF(VLOOKUP($L126,Data!$A$2:$AM$3992,39,FALSE)=1,1+MAX($K$3:K125),0)</f>
        <v>0</v>
      </c>
      <c r="L126" t="s">
        <v>110</v>
      </c>
      <c r="N126" s="5"/>
    </row>
    <row r="127" spans="2:14" x14ac:dyDescent="0.35">
      <c r="B127" s="4"/>
      <c r="K127">
        <f>IF(VLOOKUP($L127,Data!$A$2:$AM$3992,39,FALSE)=1,1+MAX($K$3:K126),0)</f>
        <v>0</v>
      </c>
      <c r="L127" t="s">
        <v>123</v>
      </c>
      <c r="N127" s="5"/>
    </row>
    <row r="128" spans="2:14" x14ac:dyDescent="0.35">
      <c r="B128" s="4"/>
      <c r="K128">
        <f>IF(VLOOKUP($L128,Data!$A$2:$AM$3992,39,FALSE)=1,1+MAX($K$3:K127),0)</f>
        <v>0</v>
      </c>
      <c r="L128" t="s">
        <v>120</v>
      </c>
      <c r="N128" s="5"/>
    </row>
    <row r="129" spans="2:14" x14ac:dyDescent="0.35">
      <c r="B129" s="4"/>
      <c r="K129">
        <f>IF(VLOOKUP($L129,Data!$A$2:$AM$3992,39,FALSE)=1,1+MAX($K$3:K128),0)</f>
        <v>0</v>
      </c>
      <c r="L129" t="s">
        <v>129</v>
      </c>
      <c r="N129" s="5"/>
    </row>
    <row r="130" spans="2:14" x14ac:dyDescent="0.35">
      <c r="B130" s="4"/>
      <c r="K130">
        <f>IF(VLOOKUP($L130,Data!$A$2:$AM$3992,39,FALSE)=1,1+MAX($K$3:K129),0)</f>
        <v>0</v>
      </c>
      <c r="L130" t="s">
        <v>136</v>
      </c>
      <c r="N130" s="5"/>
    </row>
    <row r="131" spans="2:14" x14ac:dyDescent="0.35">
      <c r="B131" s="4"/>
      <c r="K131">
        <f>IF(VLOOKUP($L131,Data!$A$2:$AM$3992,39,FALSE)=1,1+MAX($K$3:K130),0)</f>
        <v>0</v>
      </c>
      <c r="L131" t="s">
        <v>135</v>
      </c>
      <c r="N131" s="5"/>
    </row>
    <row r="132" spans="2:14" x14ac:dyDescent="0.35">
      <c r="B132" s="4"/>
      <c r="K132">
        <f>IF(VLOOKUP($L132,Data!$A$2:$AM$3992,39,FALSE)=1,1+MAX($K$3:K131),0)</f>
        <v>10</v>
      </c>
      <c r="L132" t="s">
        <v>133</v>
      </c>
      <c r="N132" s="5"/>
    </row>
    <row r="133" spans="2:14" x14ac:dyDescent="0.35">
      <c r="B133" s="4"/>
      <c r="K133">
        <f>IF(VLOOKUP($L133,Data!$A$2:$AM$3992,39,FALSE)=1,1+MAX($K$3:K132),0)</f>
        <v>0</v>
      </c>
      <c r="L133" t="s">
        <v>137</v>
      </c>
      <c r="N133" s="5"/>
    </row>
    <row r="134" spans="2:14" x14ac:dyDescent="0.35">
      <c r="B134" s="4"/>
      <c r="K134">
        <f>IF(VLOOKUP($L134,Data!$A$2:$AM$3992,39,FALSE)=1,1+MAX($K$3:K133),0)</f>
        <v>0</v>
      </c>
      <c r="L134" t="s">
        <v>132</v>
      </c>
      <c r="N134" s="5"/>
    </row>
    <row r="135" spans="2:14" x14ac:dyDescent="0.35">
      <c r="B135" s="4"/>
      <c r="K135">
        <f>IF(VLOOKUP($L135,Data!$A$2:$AM$3992,39,FALSE)=1,1+MAX($K$3:K134),0)</f>
        <v>0</v>
      </c>
      <c r="L135" t="s">
        <v>130</v>
      </c>
      <c r="N135" s="5"/>
    </row>
    <row r="136" spans="2:14" x14ac:dyDescent="0.35">
      <c r="B136" s="4"/>
      <c r="K136">
        <f>IF(VLOOKUP($L136,Data!$A$2:$AM$3992,39,FALSE)=1,1+MAX($K$3:K135),0)</f>
        <v>0</v>
      </c>
      <c r="L136" t="s">
        <v>131</v>
      </c>
      <c r="N136" s="5"/>
    </row>
    <row r="137" spans="2:14" x14ac:dyDescent="0.35">
      <c r="B137" s="4"/>
      <c r="K137">
        <f>IF(VLOOKUP($L137,Data!$A$2:$AM$3992,39,FALSE)=1,1+MAX($K$3:K136),0)</f>
        <v>0</v>
      </c>
      <c r="L137" t="s">
        <v>117</v>
      </c>
      <c r="N137" s="5"/>
    </row>
    <row r="138" spans="2:14" x14ac:dyDescent="0.35">
      <c r="B138" s="4"/>
      <c r="K138">
        <f>IF(VLOOKUP($L138,Data!$A$2:$AM$3992,39,FALSE)=1,1+MAX($K$3:K137),0)</f>
        <v>0</v>
      </c>
      <c r="L138" t="s">
        <v>134</v>
      </c>
      <c r="N138" s="5"/>
    </row>
    <row r="139" spans="2:14" x14ac:dyDescent="0.35">
      <c r="B139" s="4"/>
      <c r="K139">
        <f>IF(VLOOKUP($L139,Data!$A$2:$AM$3992,39,FALSE)=1,1+MAX($K$3:K138),0)</f>
        <v>0</v>
      </c>
      <c r="L139" t="s">
        <v>138</v>
      </c>
      <c r="N139" s="5"/>
    </row>
    <row r="140" spans="2:14" x14ac:dyDescent="0.35">
      <c r="B140" s="4"/>
      <c r="K140">
        <f>IF(VLOOKUP($L140,Data!$A$2:$AM$3992,39,FALSE)=1,1+MAX($K$3:K139),0)</f>
        <v>0</v>
      </c>
      <c r="L140" t="s">
        <v>139</v>
      </c>
      <c r="N140" s="5"/>
    </row>
    <row r="141" spans="2:14" x14ac:dyDescent="0.35">
      <c r="B141" s="4"/>
      <c r="K141">
        <f>IF(VLOOKUP($L141,Data!$A$2:$AM$3992,39,FALSE)=1,1+MAX($K$3:K140),0)</f>
        <v>0</v>
      </c>
      <c r="L141" t="s">
        <v>143</v>
      </c>
      <c r="N141" s="5"/>
    </row>
    <row r="142" spans="2:14" x14ac:dyDescent="0.35">
      <c r="B142" s="4"/>
      <c r="K142">
        <f>IF(VLOOKUP($L142,Data!$A$2:$AM$3992,39,FALSE)=1,1+MAX($K$3:K141),0)</f>
        <v>0</v>
      </c>
      <c r="L142" t="s">
        <v>140</v>
      </c>
      <c r="N142" s="5"/>
    </row>
    <row r="143" spans="2:14" x14ac:dyDescent="0.35">
      <c r="B143" s="4"/>
      <c r="K143">
        <f>IF(VLOOKUP($L143,Data!$A$2:$AM$3992,39,FALSE)=1,1+MAX($K$3:K142),0)</f>
        <v>0</v>
      </c>
      <c r="L143" t="s">
        <v>144</v>
      </c>
      <c r="N143" s="5"/>
    </row>
    <row r="144" spans="2:14" x14ac:dyDescent="0.35">
      <c r="B144" s="4"/>
      <c r="K144">
        <f>IF(VLOOKUP($L144,Data!$A$2:$AM$3992,39,FALSE)=1,1+MAX($K$3:K143),0)</f>
        <v>0</v>
      </c>
      <c r="L144" t="s">
        <v>148</v>
      </c>
      <c r="N144" s="5"/>
    </row>
    <row r="145" spans="2:14" x14ac:dyDescent="0.35">
      <c r="B145" s="4"/>
      <c r="K145">
        <f>IF(VLOOKUP($L145,Data!$A$2:$AM$3992,39,FALSE)=1,1+MAX($K$3:K144),0)</f>
        <v>0</v>
      </c>
      <c r="L145" t="s">
        <v>141</v>
      </c>
      <c r="N145" s="5"/>
    </row>
    <row r="146" spans="2:14" x14ac:dyDescent="0.35">
      <c r="B146" s="4"/>
      <c r="K146">
        <f>IF(VLOOKUP($L146,Data!$A$2:$AM$3992,39,FALSE)=1,1+MAX($K$3:K145),0)</f>
        <v>0</v>
      </c>
      <c r="L146" t="s">
        <v>142</v>
      </c>
      <c r="N146" s="5"/>
    </row>
    <row r="147" spans="2:14" x14ac:dyDescent="0.35">
      <c r="B147" s="4"/>
      <c r="K147">
        <f>IF(VLOOKUP($L147,Data!$A$2:$AM$3992,39,FALSE)=1,1+MAX($K$3:K146),0)</f>
        <v>0</v>
      </c>
      <c r="L147" t="s">
        <v>145</v>
      </c>
      <c r="N147" s="5"/>
    </row>
    <row r="148" spans="2:14" x14ac:dyDescent="0.35">
      <c r="B148" s="4"/>
      <c r="K148">
        <f>IF(VLOOKUP($L148,Data!$A$2:$AM$3992,39,FALSE)=1,1+MAX($K$3:K147),0)</f>
        <v>11</v>
      </c>
      <c r="L148" t="s">
        <v>147</v>
      </c>
      <c r="N148" s="5"/>
    </row>
    <row r="149" spans="2:14" x14ac:dyDescent="0.35">
      <c r="B149" s="4"/>
      <c r="K149">
        <f>IF(VLOOKUP($L149,Data!$A$2:$AM$3992,39,FALSE)=1,1+MAX($K$3:K148),0)</f>
        <v>0</v>
      </c>
      <c r="L149" t="s">
        <v>146</v>
      </c>
      <c r="N149" s="5"/>
    </row>
    <row r="150" spans="2:14" x14ac:dyDescent="0.35">
      <c r="B150" s="4"/>
      <c r="K150">
        <f>IF(VLOOKUP($L150,Data!$A$2:$AM$3992,39,FALSE)=1,1+MAX($K$3:K149),0)</f>
        <v>0</v>
      </c>
      <c r="L150" t="s">
        <v>150</v>
      </c>
      <c r="N150" s="5"/>
    </row>
    <row r="151" spans="2:14" x14ac:dyDescent="0.35">
      <c r="B151" s="4"/>
      <c r="K151">
        <f>IF(VLOOKUP($L151,Data!$A$2:$AM$3992,39,FALSE)=1,1+MAX($K$3:K150),0)</f>
        <v>0</v>
      </c>
      <c r="L151" t="s">
        <v>151</v>
      </c>
      <c r="N151" s="5"/>
    </row>
    <row r="152" spans="2:14" x14ac:dyDescent="0.35">
      <c r="B152" s="4"/>
      <c r="K152">
        <f>IF(VLOOKUP($L152,Data!$A$2:$AM$3992,39,FALSE)=1,1+MAX($K$3:K151),0)</f>
        <v>0</v>
      </c>
      <c r="L152" t="s">
        <v>152</v>
      </c>
      <c r="N152" s="5"/>
    </row>
    <row r="153" spans="2:14" x14ac:dyDescent="0.35">
      <c r="B153" s="4"/>
      <c r="K153">
        <f>IF(VLOOKUP($L153,Data!$A$2:$AM$3992,39,FALSE)=1,1+MAX($K$3:K152),0)</f>
        <v>0</v>
      </c>
      <c r="L153" t="s">
        <v>153</v>
      </c>
      <c r="N153" s="5"/>
    </row>
    <row r="154" spans="2:14" x14ac:dyDescent="0.35">
      <c r="B154" s="4"/>
      <c r="K154">
        <f>IF(VLOOKUP($L154,Data!$A$2:$AM$3992,39,FALSE)=1,1+MAX($K$3:K153),0)</f>
        <v>0</v>
      </c>
      <c r="L154" t="s">
        <v>96</v>
      </c>
      <c r="N154" s="5"/>
    </row>
    <row r="155" spans="2:14" x14ac:dyDescent="0.35">
      <c r="B155" s="4"/>
      <c r="K155">
        <f>IF(VLOOKUP($L155,Data!$A$2:$AM$3992,39,FALSE)=1,1+MAX($K$3:K154),0)</f>
        <v>0</v>
      </c>
      <c r="L155" t="s">
        <v>103</v>
      </c>
      <c r="N155" s="5"/>
    </row>
    <row r="156" spans="2:14" x14ac:dyDescent="0.35">
      <c r="B156" s="4"/>
      <c r="K156">
        <f>IF(VLOOKUP($L156,Data!$A$2:$AM$3992,39,FALSE)=1,1+MAX($K$3:K155),0)</f>
        <v>0</v>
      </c>
      <c r="L156" t="s">
        <v>189</v>
      </c>
      <c r="N156" s="5"/>
    </row>
    <row r="157" spans="2:14" x14ac:dyDescent="0.35">
      <c r="B157" s="4"/>
      <c r="K157">
        <f>IF(VLOOKUP($L157,Data!$A$2:$AM$3992,39,FALSE)=1,1+MAX($K$3:K156),0)</f>
        <v>0</v>
      </c>
      <c r="L157" t="s">
        <v>194</v>
      </c>
      <c r="N157" s="5"/>
    </row>
    <row r="158" spans="2:14" x14ac:dyDescent="0.35">
      <c r="B158" s="4"/>
      <c r="K158">
        <f>IF(VLOOKUP($L158,Data!$A$2:$AM$3992,39,FALSE)=1,1+MAX($K$3:K157),0)</f>
        <v>0</v>
      </c>
      <c r="L158" t="s">
        <v>161</v>
      </c>
      <c r="N158" s="5"/>
    </row>
    <row r="159" spans="2:14" x14ac:dyDescent="0.35">
      <c r="B159" s="4"/>
      <c r="K159">
        <f>IF(VLOOKUP($L159,Data!$A$2:$AM$3992,39,FALSE)=1,1+MAX($K$3:K158),0)</f>
        <v>0</v>
      </c>
      <c r="L159" t="s">
        <v>164</v>
      </c>
      <c r="N159" s="5"/>
    </row>
    <row r="160" spans="2:14" x14ac:dyDescent="0.35">
      <c r="B160" s="4"/>
      <c r="K160">
        <f>IF(VLOOKUP($L160,Data!$A$2:$AM$3992,39,FALSE)=1,1+MAX($K$3:K159),0)</f>
        <v>0</v>
      </c>
      <c r="L160" t="s">
        <v>154</v>
      </c>
      <c r="N160" s="5"/>
    </row>
    <row r="161" spans="2:14" x14ac:dyDescent="0.35">
      <c r="B161" s="4"/>
      <c r="K161">
        <f>IF(VLOOKUP($L161,Data!$A$2:$AM$3992,39,FALSE)=1,1+MAX($K$3:K160),0)</f>
        <v>0</v>
      </c>
      <c r="L161" t="s">
        <v>156</v>
      </c>
      <c r="N161" s="5"/>
    </row>
    <row r="162" spans="2:14" x14ac:dyDescent="0.35">
      <c r="B162" s="4"/>
      <c r="K162">
        <f>IF(VLOOKUP($L162,Data!$A$2:$AM$3992,39,FALSE)=1,1+MAX($K$3:K161),0)</f>
        <v>0</v>
      </c>
      <c r="L162" t="s">
        <v>163</v>
      </c>
      <c r="N162" s="5"/>
    </row>
    <row r="163" spans="2:14" x14ac:dyDescent="0.35">
      <c r="B163" s="4"/>
      <c r="K163">
        <f>IF(VLOOKUP($L163,Data!$A$2:$AM$3992,39,FALSE)=1,1+MAX($K$3:K162),0)</f>
        <v>0</v>
      </c>
      <c r="L163" t="s">
        <v>171</v>
      </c>
      <c r="N163" s="5"/>
    </row>
    <row r="164" spans="2:14" x14ac:dyDescent="0.35">
      <c r="B164" s="4"/>
      <c r="K164">
        <f>IF(VLOOKUP($L164,Data!$A$2:$AM$3992,39,FALSE)=1,1+MAX($K$3:K163),0)</f>
        <v>0</v>
      </c>
      <c r="L164" t="s">
        <v>159</v>
      </c>
      <c r="N164" s="5"/>
    </row>
    <row r="165" spans="2:14" x14ac:dyDescent="0.35">
      <c r="B165" s="4"/>
      <c r="K165">
        <f>IF(VLOOKUP($L165,Data!$A$2:$AM$3992,39,FALSE)=1,1+MAX($K$3:K164),0)</f>
        <v>0</v>
      </c>
      <c r="L165" t="s">
        <v>157</v>
      </c>
      <c r="N165" s="5"/>
    </row>
    <row r="166" spans="2:14" x14ac:dyDescent="0.35">
      <c r="B166" s="4"/>
      <c r="K166">
        <f>IF(VLOOKUP($L166,Data!$A$2:$AM$3992,39,FALSE)=1,1+MAX($K$3:K165),0)</f>
        <v>0</v>
      </c>
      <c r="L166" t="s">
        <v>166</v>
      </c>
      <c r="N166" s="5"/>
    </row>
    <row r="167" spans="2:14" x14ac:dyDescent="0.35">
      <c r="B167" s="4"/>
      <c r="K167">
        <f>IF(VLOOKUP($L167,Data!$A$2:$AM$3992,39,FALSE)=1,1+MAX($K$3:K166),0)</f>
        <v>0</v>
      </c>
      <c r="L167" t="s">
        <v>167</v>
      </c>
      <c r="N167" s="5"/>
    </row>
    <row r="168" spans="2:14" x14ac:dyDescent="0.35">
      <c r="B168" s="4"/>
      <c r="K168">
        <f>IF(VLOOKUP($L168,Data!$A$2:$AM$3992,39,FALSE)=1,1+MAX($K$3:K167),0)</f>
        <v>0</v>
      </c>
      <c r="L168" t="s">
        <v>158</v>
      </c>
      <c r="N168" s="5"/>
    </row>
    <row r="169" spans="2:14" x14ac:dyDescent="0.35">
      <c r="B169" s="4"/>
      <c r="K169">
        <f>IF(VLOOKUP($L169,Data!$A$2:$AM$3992,39,FALSE)=1,1+MAX($K$3:K168),0)</f>
        <v>0</v>
      </c>
      <c r="L169" t="s">
        <v>162</v>
      </c>
      <c r="N169" s="5"/>
    </row>
    <row r="170" spans="2:14" x14ac:dyDescent="0.35">
      <c r="B170" s="4"/>
      <c r="K170">
        <f>IF(VLOOKUP($L170,Data!$A$2:$AM$3992,39,FALSE)=1,1+MAX($K$3:K169),0)</f>
        <v>0</v>
      </c>
      <c r="L170" t="s">
        <v>197</v>
      </c>
      <c r="N170" s="5"/>
    </row>
    <row r="171" spans="2:14" x14ac:dyDescent="0.35">
      <c r="B171" s="4"/>
      <c r="K171">
        <f>IF(VLOOKUP($L171,Data!$A$2:$AM$3992,39,FALSE)=1,1+MAX($K$3:K170),0)</f>
        <v>0</v>
      </c>
      <c r="L171" t="s">
        <v>4323</v>
      </c>
      <c r="N171" s="5"/>
    </row>
    <row r="172" spans="2:14" x14ac:dyDescent="0.35">
      <c r="B172" s="4"/>
      <c r="K172">
        <f>IF(VLOOKUP($L172,Data!$A$2:$AM$3992,39,FALSE)=1,1+MAX($K$3:K171),0)</f>
        <v>12</v>
      </c>
      <c r="L172" t="s">
        <v>55</v>
      </c>
      <c r="N172" s="5"/>
    </row>
    <row r="173" spans="2:14" x14ac:dyDescent="0.35">
      <c r="B173" s="4"/>
      <c r="K173">
        <f>IF(VLOOKUP($L173,Data!$A$2:$AM$3992,39,FALSE)=1,1+MAX($K$3:K172),0)</f>
        <v>0</v>
      </c>
      <c r="L173" t="s">
        <v>104</v>
      </c>
      <c r="N173" s="5"/>
    </row>
    <row r="174" spans="2:14" x14ac:dyDescent="0.35">
      <c r="B174" s="4"/>
      <c r="K174">
        <f>IF(VLOOKUP($L174,Data!$A$2:$AM$3992,39,FALSE)=1,1+MAX($K$3:K173),0)</f>
        <v>0</v>
      </c>
      <c r="L174" t="s">
        <v>170</v>
      </c>
      <c r="N174" s="5"/>
    </row>
    <row r="175" spans="2:14" x14ac:dyDescent="0.35">
      <c r="B175" s="4"/>
      <c r="K175">
        <f>IF(VLOOKUP($L175,Data!$A$2:$AM$3992,39,FALSE)=1,1+MAX($K$3:K174),0)</f>
        <v>0</v>
      </c>
      <c r="L175" t="s">
        <v>155</v>
      </c>
      <c r="N175" s="5"/>
    </row>
    <row r="176" spans="2:14" x14ac:dyDescent="0.35">
      <c r="B176" s="4"/>
      <c r="K176">
        <f>IF(VLOOKUP($L176,Data!$A$2:$AM$3992,39,FALSE)=1,1+MAX($K$3:K175),0)</f>
        <v>0</v>
      </c>
      <c r="L176" t="s">
        <v>165</v>
      </c>
      <c r="N176" s="5"/>
    </row>
    <row r="177" spans="2:14" x14ac:dyDescent="0.35">
      <c r="B177" s="4"/>
      <c r="K177">
        <f>IF(VLOOKUP($L177,Data!$A$2:$AM$3992,39,FALSE)=1,1+MAX($K$3:K176),0)</f>
        <v>0</v>
      </c>
      <c r="L177" t="s">
        <v>168</v>
      </c>
      <c r="N177" s="5"/>
    </row>
    <row r="178" spans="2:14" x14ac:dyDescent="0.35">
      <c r="B178" s="4"/>
      <c r="K178">
        <f>IF(VLOOKUP($L178,Data!$A$2:$AM$3992,39,FALSE)=1,1+MAX($K$3:K177),0)</f>
        <v>0</v>
      </c>
      <c r="L178" t="s">
        <v>33</v>
      </c>
      <c r="N178" s="5"/>
    </row>
    <row r="179" spans="2:14" x14ac:dyDescent="0.35">
      <c r="B179" s="4"/>
      <c r="K179">
        <f>IF(VLOOKUP($L179,Data!$A$2:$AM$3992,39,FALSE)=1,1+MAX($K$3:K178),0)</f>
        <v>0</v>
      </c>
      <c r="L179" t="s">
        <v>183</v>
      </c>
      <c r="N179" s="5"/>
    </row>
    <row r="180" spans="2:14" x14ac:dyDescent="0.35">
      <c r="B180" s="4"/>
      <c r="K180">
        <f>IF(VLOOKUP($L180,Data!$A$2:$AM$3992,39,FALSE)=1,1+MAX($K$3:K179),0)</f>
        <v>0</v>
      </c>
      <c r="L180" t="s">
        <v>176</v>
      </c>
      <c r="N180" s="5"/>
    </row>
    <row r="181" spans="2:14" x14ac:dyDescent="0.35">
      <c r="B181" s="4"/>
      <c r="K181">
        <f>IF(VLOOKUP($L181,Data!$A$2:$AM$3992,39,FALSE)=1,1+MAX($K$3:K180),0)</f>
        <v>0</v>
      </c>
      <c r="L181" t="s">
        <v>4400</v>
      </c>
      <c r="N181" s="5"/>
    </row>
    <row r="182" spans="2:14" x14ac:dyDescent="0.35">
      <c r="B182" s="4"/>
      <c r="K182">
        <f>IF(VLOOKUP($L182,Data!$A$2:$AM$3992,39,FALSE)=1,1+MAX($K$3:K181),0)</f>
        <v>0</v>
      </c>
      <c r="L182" t="s">
        <v>175</v>
      </c>
      <c r="N182" s="5"/>
    </row>
    <row r="183" spans="2:14" x14ac:dyDescent="0.35">
      <c r="B183" s="4"/>
      <c r="K183">
        <f>IF(VLOOKUP($L183,Data!$A$2:$AM$3992,39,FALSE)=1,1+MAX($K$3:K182),0)</f>
        <v>0</v>
      </c>
      <c r="L183" t="s">
        <v>177</v>
      </c>
      <c r="N183" s="5"/>
    </row>
    <row r="184" spans="2:14" x14ac:dyDescent="0.35">
      <c r="B184" s="4"/>
      <c r="K184">
        <f>IF(VLOOKUP($L184,Data!$A$2:$AM$3992,39,FALSE)=1,1+MAX($K$3:K183),0)</f>
        <v>0</v>
      </c>
      <c r="L184" t="s">
        <v>174</v>
      </c>
      <c r="N184" s="5"/>
    </row>
    <row r="185" spans="2:14" x14ac:dyDescent="0.35">
      <c r="B185" s="4"/>
      <c r="K185">
        <f>IF(VLOOKUP($L185,Data!$A$2:$AM$3992,39,FALSE)=1,1+MAX($K$3:K184),0)</f>
        <v>0</v>
      </c>
      <c r="L185" t="s">
        <v>178</v>
      </c>
      <c r="N185" s="5"/>
    </row>
    <row r="186" spans="2:14" x14ac:dyDescent="0.35">
      <c r="B186" s="4"/>
      <c r="K186">
        <f>IF(VLOOKUP($L186,Data!$A$2:$AM$3992,39,FALSE)=1,1+MAX($K$3:K185),0)</f>
        <v>0</v>
      </c>
      <c r="L186" t="s">
        <v>179</v>
      </c>
      <c r="N186" s="5"/>
    </row>
    <row r="187" spans="2:14" x14ac:dyDescent="0.35">
      <c r="B187" s="4"/>
      <c r="K187">
        <f>IF(VLOOKUP($L187,Data!$A$2:$AM$3992,39,FALSE)=1,1+MAX($K$3:K186),0)</f>
        <v>0</v>
      </c>
      <c r="L187" t="s">
        <v>180</v>
      </c>
      <c r="N187" s="5"/>
    </row>
    <row r="188" spans="2:14" x14ac:dyDescent="0.35">
      <c r="B188" s="4"/>
      <c r="K188">
        <f>IF(VLOOKUP($L188,Data!$A$2:$AM$3992,39,FALSE)=1,1+MAX($K$3:K187),0)</f>
        <v>13</v>
      </c>
      <c r="L188" t="s">
        <v>181</v>
      </c>
      <c r="N188" s="5"/>
    </row>
    <row r="189" spans="2:14" x14ac:dyDescent="0.35">
      <c r="B189" s="4"/>
      <c r="K189">
        <f>IF(VLOOKUP($L189,Data!$A$2:$AM$3992,39,FALSE)=1,1+MAX($K$3:K188),0)</f>
        <v>0</v>
      </c>
      <c r="L189" t="s">
        <v>4629</v>
      </c>
      <c r="N189" s="5"/>
    </row>
    <row r="190" spans="2:14" x14ac:dyDescent="0.35">
      <c r="B190" s="4"/>
      <c r="K190">
        <f>IF(VLOOKUP($L190,Data!$A$2:$AM$3992,39,FALSE)=1,1+MAX($K$3:K189),0)</f>
        <v>0</v>
      </c>
      <c r="L190" t="s">
        <v>172</v>
      </c>
      <c r="N190" s="5"/>
    </row>
    <row r="191" spans="2:14" x14ac:dyDescent="0.35">
      <c r="B191" s="4"/>
      <c r="K191">
        <f>IF(VLOOKUP($L191,Data!$A$2:$AM$3992,39,FALSE)=1,1+MAX($K$3:K190),0)</f>
        <v>0</v>
      </c>
      <c r="L191" t="s">
        <v>182</v>
      </c>
      <c r="N191" s="5"/>
    </row>
    <row r="192" spans="2:14" x14ac:dyDescent="0.35">
      <c r="B192" s="4"/>
      <c r="K192">
        <f>IF(VLOOKUP($L192,Data!$A$2:$AM$3992,39,FALSE)=1,1+MAX($K$3:K191),0)</f>
        <v>0</v>
      </c>
      <c r="L192" t="s">
        <v>184</v>
      </c>
      <c r="N192" s="5"/>
    </row>
    <row r="193" spans="2:14" x14ac:dyDescent="0.35">
      <c r="B193" s="4"/>
      <c r="K193">
        <f>IF(VLOOKUP($L193,Data!$A$2:$AM$3992,39,FALSE)=1,1+MAX($K$3:K192),0)</f>
        <v>0</v>
      </c>
      <c r="L193" t="s">
        <v>185</v>
      </c>
      <c r="N193" s="5"/>
    </row>
    <row r="194" spans="2:14" x14ac:dyDescent="0.35">
      <c r="B194" s="4"/>
      <c r="K194">
        <f>IF(VLOOKUP($L194,Data!$A$2:$AM$3992,39,FALSE)=1,1+MAX($K$3:K193),0)</f>
        <v>0</v>
      </c>
      <c r="L194" t="s">
        <v>7</v>
      </c>
      <c r="N194" s="5"/>
    </row>
    <row r="195" spans="2:14" x14ac:dyDescent="0.35">
      <c r="B195" s="4"/>
      <c r="K195">
        <f>IF(VLOOKUP($L195,Data!$A$2:$AM$3992,39,FALSE)=1,1+MAX($K$3:K194),0)</f>
        <v>14</v>
      </c>
      <c r="L195" t="s">
        <v>62</v>
      </c>
      <c r="N195" s="5"/>
    </row>
    <row r="196" spans="2:14" x14ac:dyDescent="0.35">
      <c r="B196" s="4"/>
      <c r="K196">
        <f>IF(VLOOKUP($L196,Data!$A$2:$AM$3992,39,FALSE)=1,1+MAX($K$3:K195),0)</f>
        <v>15</v>
      </c>
      <c r="L196" t="s">
        <v>187</v>
      </c>
      <c r="N196" s="5"/>
    </row>
    <row r="197" spans="2:14" x14ac:dyDescent="0.35">
      <c r="B197" s="4"/>
      <c r="K197">
        <f>IF(VLOOKUP($L197,Data!$A$2:$AM$3992,39,FALSE)=1,1+MAX($K$3:K196),0)</f>
        <v>0</v>
      </c>
      <c r="L197" t="s">
        <v>186</v>
      </c>
      <c r="N197" s="5"/>
    </row>
    <row r="198" spans="2:14" x14ac:dyDescent="0.35">
      <c r="B198" s="4"/>
      <c r="K198">
        <f>IF(VLOOKUP($L198,Data!$A$2:$AM$3992,39,FALSE)=1,1+MAX($K$3:K197),0)</f>
        <v>0</v>
      </c>
      <c r="L198" t="s">
        <v>188</v>
      </c>
      <c r="N198" s="5"/>
    </row>
    <row r="199" spans="2:14" x14ac:dyDescent="0.35">
      <c r="B199" s="4"/>
      <c r="K199">
        <f>IF(VLOOKUP($L199,Data!$A$2:$AM$3992,39,FALSE)=1,1+MAX($K$3:K198),0)</f>
        <v>0</v>
      </c>
      <c r="L199" t="s">
        <v>193</v>
      </c>
      <c r="N199" s="5"/>
    </row>
    <row r="200" spans="2:14" x14ac:dyDescent="0.35">
      <c r="B200" s="4"/>
      <c r="K200">
        <f>IF(VLOOKUP($L200,Data!$A$2:$AM$3992,39,FALSE)=1,1+MAX($K$3:K199),0)</f>
        <v>0</v>
      </c>
      <c r="L200" t="s">
        <v>190</v>
      </c>
      <c r="N200" s="5"/>
    </row>
    <row r="201" spans="2:14" x14ac:dyDescent="0.35">
      <c r="B201" s="4"/>
      <c r="K201">
        <f>IF(VLOOKUP($L201,Data!$A$2:$AM$3992,39,FALSE)=1,1+MAX($K$3:K200),0)</f>
        <v>0</v>
      </c>
      <c r="L201" t="s">
        <v>192</v>
      </c>
      <c r="N201" s="5"/>
    </row>
    <row r="202" spans="2:14" x14ac:dyDescent="0.35">
      <c r="B202" s="4"/>
      <c r="K202">
        <f>IF(VLOOKUP($L202,Data!$A$2:$AM$3992,39,FALSE)=1,1+MAX($K$3:K201),0)</f>
        <v>0</v>
      </c>
      <c r="L202" t="s">
        <v>149</v>
      </c>
      <c r="N202" s="5"/>
    </row>
    <row r="203" spans="2:14" x14ac:dyDescent="0.35">
      <c r="B203" s="4"/>
      <c r="K203">
        <f>IF(VLOOKUP($L203,Data!$A$2:$AM$3992,39,FALSE)=1,1+MAX($K$3:K202),0)</f>
        <v>0</v>
      </c>
      <c r="L203" t="s">
        <v>196</v>
      </c>
      <c r="N203" s="5"/>
    </row>
    <row r="204" spans="2:14" x14ac:dyDescent="0.35">
      <c r="B204" s="4"/>
      <c r="K204">
        <f>IF(VLOOKUP($L204,Data!$A$2:$AM$3992,39,FALSE)=1,1+MAX($K$3:K203),0)</f>
        <v>0</v>
      </c>
      <c r="L204" t="s">
        <v>198</v>
      </c>
      <c r="N204" s="5"/>
    </row>
    <row r="205" spans="2:14" ht="15" thickBot="1" x14ac:dyDescent="0.4">
      <c r="B205" s="6"/>
      <c r="C205" s="7"/>
      <c r="D205" s="7"/>
      <c r="E205" s="7"/>
      <c r="F205" s="7"/>
      <c r="G205" s="7"/>
      <c r="H205" s="7"/>
      <c r="I205" s="7"/>
      <c r="J205" s="7"/>
      <c r="K205" s="7">
        <f>IF(VLOOKUP($L205,Data!$A$2:$AM$3992,39,FALSE)=1,1+MAX($K$3:K204),0)</f>
        <v>0</v>
      </c>
      <c r="L205" s="7" t="s">
        <v>199</v>
      </c>
      <c r="M205" s="7"/>
      <c r="N205" s="8"/>
    </row>
  </sheetData>
  <sortState xmlns:xlrd2="http://schemas.microsoft.com/office/spreadsheetml/2017/richdata2" ref="Y38:AC51">
    <sortCondition descending="1" ref="AA38:AA51"/>
  </sortState>
  <mergeCells count="7">
    <mergeCell ref="AO32:AO45"/>
    <mergeCell ref="AO3:AO6"/>
    <mergeCell ref="AO7:AO12"/>
    <mergeCell ref="AO13:AO17"/>
    <mergeCell ref="AO18:AO20"/>
    <mergeCell ref="AO21:AO23"/>
    <mergeCell ref="AO24:AO3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D3C30-BD7B-4D4A-A9BC-6CC2C72B0591}">
  <dimension ref="A1:D148"/>
  <sheetViews>
    <sheetView workbookViewId="0">
      <selection activeCell="C95" sqref="C95"/>
    </sheetView>
  </sheetViews>
  <sheetFormatPr baseColWidth="10" defaultColWidth="8.7265625" defaultRowHeight="14.5" x14ac:dyDescent="0.35"/>
  <cols>
    <col min="2" max="2" width="70.08984375" customWidth="1"/>
    <col min="3" max="3" width="56.08984375" customWidth="1"/>
  </cols>
  <sheetData>
    <row r="1" spans="1:4" x14ac:dyDescent="0.35">
      <c r="A1" t="s">
        <v>0</v>
      </c>
      <c r="B1" t="s">
        <v>4638</v>
      </c>
      <c r="C1" t="s">
        <v>4639</v>
      </c>
      <c r="D1" t="s">
        <v>4640</v>
      </c>
    </row>
    <row r="2" spans="1:4" x14ac:dyDescent="0.35">
      <c r="A2" t="s">
        <v>199</v>
      </c>
      <c r="B2" t="e">
        <v>#DIV/0!</v>
      </c>
      <c r="C2" t="e">
        <v>#DIV/0!</v>
      </c>
      <c r="D2" t="e">
        <v>#DIV/0!</v>
      </c>
    </row>
    <row r="3" spans="1:4" x14ac:dyDescent="0.35">
      <c r="A3" t="s">
        <v>198</v>
      </c>
      <c r="B3">
        <v>-1.21</v>
      </c>
      <c r="C3">
        <v>-6.95</v>
      </c>
      <c r="D3">
        <v>84.16</v>
      </c>
    </row>
    <row r="4" spans="1:4" x14ac:dyDescent="0.35">
      <c r="A4" t="s">
        <v>196</v>
      </c>
      <c r="B4">
        <v>-5</v>
      </c>
      <c r="C4" t="e">
        <v>#DIV/0!</v>
      </c>
      <c r="D4" t="e">
        <v>#DIV/0!</v>
      </c>
    </row>
    <row r="5" spans="1:4" x14ac:dyDescent="0.35">
      <c r="A5" t="s">
        <v>192</v>
      </c>
      <c r="B5">
        <v>2.92</v>
      </c>
      <c r="C5">
        <v>-2.64</v>
      </c>
      <c r="D5">
        <v>56.92</v>
      </c>
    </row>
    <row r="6" spans="1:4" x14ac:dyDescent="0.35">
      <c r="A6" t="s">
        <v>193</v>
      </c>
      <c r="B6">
        <v>-10</v>
      </c>
      <c r="C6" t="e">
        <v>#DIV/0!</v>
      </c>
      <c r="D6" t="e">
        <v>#DIV/0!</v>
      </c>
    </row>
    <row r="7" spans="1:4" x14ac:dyDescent="0.35">
      <c r="A7" t="s">
        <v>188</v>
      </c>
      <c r="B7">
        <v>1.6</v>
      </c>
      <c r="C7">
        <v>-3.82</v>
      </c>
      <c r="D7">
        <v>37.89</v>
      </c>
    </row>
    <row r="8" spans="1:4" x14ac:dyDescent="0.35">
      <c r="A8" t="s">
        <v>186</v>
      </c>
      <c r="B8">
        <v>-5.81</v>
      </c>
      <c r="C8">
        <v>-2.92</v>
      </c>
      <c r="D8">
        <v>66.3</v>
      </c>
    </row>
    <row r="9" spans="1:4" x14ac:dyDescent="0.35">
      <c r="A9" t="s">
        <v>7</v>
      </c>
      <c r="B9">
        <v>-6.32</v>
      </c>
      <c r="C9">
        <v>-7.68</v>
      </c>
      <c r="D9">
        <v>25</v>
      </c>
    </row>
    <row r="10" spans="1:4" x14ac:dyDescent="0.35">
      <c r="A10" t="s">
        <v>185</v>
      </c>
      <c r="B10">
        <v>-4.5199999999999996</v>
      </c>
      <c r="C10">
        <v>-2.39</v>
      </c>
      <c r="D10">
        <v>63.2</v>
      </c>
    </row>
    <row r="11" spans="1:4" x14ac:dyDescent="0.35">
      <c r="A11" t="s">
        <v>184</v>
      </c>
      <c r="B11">
        <v>2.91</v>
      </c>
      <c r="C11">
        <v>-4.5199999999999996</v>
      </c>
      <c r="D11">
        <v>41.11</v>
      </c>
    </row>
    <row r="12" spans="1:4" x14ac:dyDescent="0.35">
      <c r="A12" t="s">
        <v>178</v>
      </c>
      <c r="B12">
        <v>-1.5</v>
      </c>
      <c r="C12" t="e">
        <v>#DIV/0!</v>
      </c>
      <c r="D12" t="e">
        <v>#DIV/0!</v>
      </c>
    </row>
    <row r="13" spans="1:4" x14ac:dyDescent="0.35">
      <c r="A13" t="s">
        <v>174</v>
      </c>
      <c r="B13">
        <v>0.7</v>
      </c>
      <c r="C13">
        <v>-3.24</v>
      </c>
      <c r="D13">
        <v>57.48</v>
      </c>
    </row>
    <row r="14" spans="1:4" x14ac:dyDescent="0.35">
      <c r="A14" t="s">
        <v>177</v>
      </c>
      <c r="B14">
        <v>-7.34</v>
      </c>
      <c r="C14">
        <v>-25.65</v>
      </c>
      <c r="D14">
        <v>13.1</v>
      </c>
    </row>
    <row r="15" spans="1:4" x14ac:dyDescent="0.35">
      <c r="A15" t="s">
        <v>175</v>
      </c>
      <c r="B15">
        <v>-6.06</v>
      </c>
      <c r="C15">
        <v>-4.6900000000000004</v>
      </c>
      <c r="D15">
        <v>51.11</v>
      </c>
    </row>
    <row r="16" spans="1:4" x14ac:dyDescent="0.35">
      <c r="A16" t="s">
        <v>4400</v>
      </c>
      <c r="B16">
        <v>2</v>
      </c>
      <c r="C16">
        <v>0.19</v>
      </c>
      <c r="D16">
        <v>38.07</v>
      </c>
    </row>
    <row r="17" spans="1:4" x14ac:dyDescent="0.35">
      <c r="A17" t="s">
        <v>182</v>
      </c>
      <c r="B17">
        <v>-0.5</v>
      </c>
      <c r="C17" t="e">
        <v>#DIV/0!</v>
      </c>
      <c r="D17" t="e">
        <v>#DIV/0!</v>
      </c>
    </row>
    <row r="18" spans="1:4" x14ac:dyDescent="0.35">
      <c r="A18" t="s">
        <v>176</v>
      </c>
      <c r="B18">
        <v>4.53</v>
      </c>
      <c r="C18">
        <v>-2.35</v>
      </c>
      <c r="D18">
        <v>53.47</v>
      </c>
    </row>
    <row r="19" spans="1:4" x14ac:dyDescent="0.35">
      <c r="A19" t="s">
        <v>181</v>
      </c>
      <c r="B19">
        <v>1.76</v>
      </c>
      <c r="C19">
        <v>-1.03</v>
      </c>
      <c r="D19">
        <v>39.64</v>
      </c>
    </row>
    <row r="20" spans="1:4" x14ac:dyDescent="0.35">
      <c r="A20" t="s">
        <v>165</v>
      </c>
      <c r="B20">
        <v>-14.54</v>
      </c>
      <c r="C20">
        <v>-12.61</v>
      </c>
      <c r="D20">
        <v>148.30000000000001</v>
      </c>
    </row>
    <row r="21" spans="1:4" x14ac:dyDescent="0.35">
      <c r="A21" t="s">
        <v>155</v>
      </c>
      <c r="B21">
        <v>-3.63</v>
      </c>
      <c r="C21">
        <v>-5.86</v>
      </c>
      <c r="D21">
        <v>249.05</v>
      </c>
    </row>
    <row r="22" spans="1:4" x14ac:dyDescent="0.35">
      <c r="A22" t="s">
        <v>189</v>
      </c>
      <c r="B22">
        <v>-4.21</v>
      </c>
      <c r="C22">
        <v>-4.92</v>
      </c>
      <c r="D22">
        <v>87.86</v>
      </c>
    </row>
    <row r="23" spans="1:4" x14ac:dyDescent="0.35">
      <c r="A23" t="s">
        <v>103</v>
      </c>
      <c r="B23">
        <v>-20.36</v>
      </c>
      <c r="C23">
        <v>-7.95</v>
      </c>
      <c r="D23">
        <v>86.49</v>
      </c>
    </row>
    <row r="24" spans="1:4" x14ac:dyDescent="0.35">
      <c r="A24" t="s">
        <v>104</v>
      </c>
      <c r="B24">
        <v>-3.57</v>
      </c>
      <c r="C24">
        <v>-6.02</v>
      </c>
      <c r="D24">
        <v>109.75</v>
      </c>
    </row>
    <row r="25" spans="1:4" x14ac:dyDescent="0.35">
      <c r="A25" t="s">
        <v>180</v>
      </c>
      <c r="B25">
        <v>-8.82</v>
      </c>
      <c r="C25">
        <v>-6.18</v>
      </c>
      <c r="D25">
        <v>87.17</v>
      </c>
    </row>
    <row r="26" spans="1:4" x14ac:dyDescent="0.35">
      <c r="A26" t="s">
        <v>4323</v>
      </c>
      <c r="B26">
        <v>9.5</v>
      </c>
      <c r="C26">
        <v>-4.8099999999999996</v>
      </c>
      <c r="D26">
        <v>42.9</v>
      </c>
    </row>
    <row r="27" spans="1:4" x14ac:dyDescent="0.35">
      <c r="A27" t="s">
        <v>197</v>
      </c>
      <c r="B27">
        <v>-6.96</v>
      </c>
      <c r="C27">
        <v>-9.2799999999999994</v>
      </c>
      <c r="D27">
        <v>80.459999999999994</v>
      </c>
    </row>
    <row r="28" spans="1:4" x14ac:dyDescent="0.35">
      <c r="A28" t="s">
        <v>162</v>
      </c>
      <c r="B28">
        <v>-1.5</v>
      </c>
      <c r="C28">
        <v>0.25</v>
      </c>
      <c r="D28">
        <v>40.36</v>
      </c>
    </row>
    <row r="29" spans="1:4" x14ac:dyDescent="0.35">
      <c r="A29" t="s">
        <v>158</v>
      </c>
      <c r="B29">
        <v>-5</v>
      </c>
      <c r="C29" t="e">
        <v>#DIV/0!</v>
      </c>
      <c r="D29" t="e">
        <v>#DIV/0!</v>
      </c>
    </row>
    <row r="30" spans="1:4" x14ac:dyDescent="0.35">
      <c r="A30" t="s">
        <v>159</v>
      </c>
      <c r="B30">
        <v>-2.16</v>
      </c>
      <c r="C30">
        <v>-1.47</v>
      </c>
      <c r="D30">
        <v>72.03</v>
      </c>
    </row>
    <row r="31" spans="1:4" x14ac:dyDescent="0.35">
      <c r="A31" t="s">
        <v>171</v>
      </c>
      <c r="B31">
        <v>-13.33</v>
      </c>
      <c r="C31">
        <v>-14.28</v>
      </c>
      <c r="D31">
        <v>102.32</v>
      </c>
    </row>
    <row r="32" spans="1:4" x14ac:dyDescent="0.35">
      <c r="A32" t="s">
        <v>163</v>
      </c>
      <c r="B32">
        <v>-1</v>
      </c>
      <c r="C32">
        <v>-7.08</v>
      </c>
      <c r="D32">
        <v>58.18</v>
      </c>
    </row>
    <row r="33" spans="1:4" x14ac:dyDescent="0.35">
      <c r="A33" t="s">
        <v>156</v>
      </c>
      <c r="B33">
        <v>-0.7</v>
      </c>
      <c r="C33">
        <v>-4.32</v>
      </c>
      <c r="D33">
        <v>67.58</v>
      </c>
    </row>
    <row r="34" spans="1:4" x14ac:dyDescent="0.35">
      <c r="A34" t="s">
        <v>154</v>
      </c>
      <c r="B34">
        <v>-4.07</v>
      </c>
      <c r="C34">
        <v>-10.15</v>
      </c>
      <c r="D34">
        <v>32.76</v>
      </c>
    </row>
    <row r="35" spans="1:4" x14ac:dyDescent="0.35">
      <c r="A35" t="s">
        <v>164</v>
      </c>
      <c r="B35">
        <v>3.09</v>
      </c>
      <c r="C35">
        <v>-4.3099999999999996</v>
      </c>
      <c r="D35">
        <v>90.71</v>
      </c>
    </row>
    <row r="36" spans="1:4" x14ac:dyDescent="0.35">
      <c r="A36" t="s">
        <v>194</v>
      </c>
      <c r="B36">
        <v>-3.5</v>
      </c>
      <c r="C36" t="e">
        <v>#DIV/0!</v>
      </c>
      <c r="D36" t="e">
        <v>#DIV/0!</v>
      </c>
    </row>
    <row r="37" spans="1:4" x14ac:dyDescent="0.35">
      <c r="A37" t="s">
        <v>153</v>
      </c>
      <c r="B37">
        <v>-3.25</v>
      </c>
      <c r="C37">
        <v>-8.18</v>
      </c>
      <c r="D37">
        <v>67.459999999999994</v>
      </c>
    </row>
    <row r="38" spans="1:4" x14ac:dyDescent="0.35">
      <c r="A38" t="s">
        <v>152</v>
      </c>
      <c r="B38">
        <v>-3.06</v>
      </c>
      <c r="C38">
        <v>-3.08</v>
      </c>
      <c r="D38">
        <v>17.84</v>
      </c>
    </row>
    <row r="39" spans="1:4" x14ac:dyDescent="0.35">
      <c r="A39" t="s">
        <v>151</v>
      </c>
      <c r="B39">
        <v>-3.9</v>
      </c>
      <c r="C39">
        <v>-8.41</v>
      </c>
      <c r="D39">
        <v>47.7</v>
      </c>
    </row>
    <row r="40" spans="1:4" x14ac:dyDescent="0.35">
      <c r="A40" t="s">
        <v>150</v>
      </c>
      <c r="B40">
        <v>-3.19</v>
      </c>
      <c r="C40">
        <v>-1.71</v>
      </c>
      <c r="D40">
        <v>64.11</v>
      </c>
    </row>
    <row r="41" spans="1:4" x14ac:dyDescent="0.35">
      <c r="A41" t="s">
        <v>145</v>
      </c>
      <c r="B41">
        <v>-2.7</v>
      </c>
      <c r="C41">
        <v>-7.22</v>
      </c>
      <c r="D41">
        <v>58.2</v>
      </c>
    </row>
    <row r="42" spans="1:4" x14ac:dyDescent="0.35">
      <c r="A42" t="s">
        <v>142</v>
      </c>
      <c r="B42">
        <v>-9.51</v>
      </c>
      <c r="C42">
        <v>-5.5</v>
      </c>
      <c r="D42">
        <v>49</v>
      </c>
    </row>
    <row r="43" spans="1:4" x14ac:dyDescent="0.35">
      <c r="A43" t="s">
        <v>141</v>
      </c>
      <c r="B43">
        <v>-11.12</v>
      </c>
      <c r="C43">
        <v>-7.3</v>
      </c>
      <c r="D43">
        <v>35.020000000000003</v>
      </c>
    </row>
    <row r="44" spans="1:4" x14ac:dyDescent="0.35">
      <c r="A44" t="s">
        <v>148</v>
      </c>
      <c r="B44">
        <v>-1.05</v>
      </c>
      <c r="C44">
        <v>-4.96</v>
      </c>
      <c r="D44">
        <v>34.19</v>
      </c>
    </row>
    <row r="45" spans="1:4" x14ac:dyDescent="0.35">
      <c r="A45" t="s">
        <v>144</v>
      </c>
      <c r="B45">
        <v>-3.82</v>
      </c>
      <c r="C45" t="e">
        <v>#DIV/0!</v>
      </c>
      <c r="D45">
        <v>49.04</v>
      </c>
    </row>
    <row r="46" spans="1:4" x14ac:dyDescent="0.35">
      <c r="A46" t="s">
        <v>140</v>
      </c>
      <c r="B46">
        <v>-17.940000000000001</v>
      </c>
      <c r="C46">
        <v>-7.33</v>
      </c>
      <c r="D46">
        <v>64.38</v>
      </c>
    </row>
    <row r="47" spans="1:4" x14ac:dyDescent="0.35">
      <c r="A47" t="s">
        <v>149</v>
      </c>
      <c r="B47">
        <v>-11.5</v>
      </c>
      <c r="C47">
        <v>-7.26</v>
      </c>
      <c r="D47">
        <v>24.23</v>
      </c>
    </row>
    <row r="48" spans="1:4" x14ac:dyDescent="0.35">
      <c r="A48" t="s">
        <v>143</v>
      </c>
      <c r="B48">
        <v>-10</v>
      </c>
      <c r="C48" t="e">
        <v>#DIV/0!</v>
      </c>
      <c r="D48" t="e">
        <v>#DIV/0!</v>
      </c>
    </row>
    <row r="49" spans="1:4" x14ac:dyDescent="0.35">
      <c r="A49" t="s">
        <v>139</v>
      </c>
      <c r="B49">
        <v>-1.5</v>
      </c>
      <c r="C49">
        <v>-1.75</v>
      </c>
      <c r="D49">
        <v>93.59</v>
      </c>
    </row>
    <row r="50" spans="1:4" x14ac:dyDescent="0.35">
      <c r="A50" t="s">
        <v>138</v>
      </c>
      <c r="B50">
        <v>-6.29</v>
      </c>
      <c r="C50">
        <v>-14.66</v>
      </c>
      <c r="D50">
        <v>81.209999999999994</v>
      </c>
    </row>
    <row r="51" spans="1:4" x14ac:dyDescent="0.35">
      <c r="A51" t="s">
        <v>117</v>
      </c>
      <c r="B51">
        <v>-4.53</v>
      </c>
      <c r="C51">
        <v>-7.69</v>
      </c>
      <c r="D51">
        <v>60.24</v>
      </c>
    </row>
    <row r="52" spans="1:4" x14ac:dyDescent="0.35">
      <c r="A52" t="s">
        <v>131</v>
      </c>
      <c r="B52">
        <v>-1.77</v>
      </c>
      <c r="C52">
        <v>-4.05</v>
      </c>
      <c r="D52">
        <v>25.21</v>
      </c>
    </row>
    <row r="53" spans="1:4" x14ac:dyDescent="0.35">
      <c r="A53" t="s">
        <v>130</v>
      </c>
      <c r="B53">
        <v>0.75</v>
      </c>
      <c r="C53">
        <v>-4.3</v>
      </c>
      <c r="D53">
        <v>41.85</v>
      </c>
    </row>
    <row r="54" spans="1:4" x14ac:dyDescent="0.35">
      <c r="A54" t="s">
        <v>132</v>
      </c>
      <c r="B54">
        <v>-2.5</v>
      </c>
      <c r="C54">
        <v>-2.4700000000000002</v>
      </c>
      <c r="D54">
        <v>65.73</v>
      </c>
    </row>
    <row r="55" spans="1:4" x14ac:dyDescent="0.35">
      <c r="A55" t="s">
        <v>135</v>
      </c>
      <c r="B55">
        <v>-1.88</v>
      </c>
      <c r="C55">
        <v>-4.53</v>
      </c>
      <c r="D55">
        <v>35.99</v>
      </c>
    </row>
    <row r="56" spans="1:4" x14ac:dyDescent="0.35">
      <c r="A56" t="s">
        <v>136</v>
      </c>
      <c r="B56">
        <v>0.7</v>
      </c>
      <c r="C56" t="e">
        <v>#DIV/0!</v>
      </c>
      <c r="D56" t="e">
        <v>#DIV/0!</v>
      </c>
    </row>
    <row r="57" spans="1:4" x14ac:dyDescent="0.35">
      <c r="A57" t="s">
        <v>129</v>
      </c>
      <c r="B57">
        <v>-7.26</v>
      </c>
      <c r="C57">
        <v>-5.67</v>
      </c>
      <c r="D57">
        <v>74.349999999999994</v>
      </c>
    </row>
    <row r="58" spans="1:4" x14ac:dyDescent="0.35">
      <c r="A58" t="s">
        <v>120</v>
      </c>
      <c r="B58">
        <v>1.7</v>
      </c>
      <c r="C58">
        <v>-4.82</v>
      </c>
      <c r="D58">
        <v>40.61</v>
      </c>
    </row>
    <row r="59" spans="1:4" x14ac:dyDescent="0.35">
      <c r="A59" t="s">
        <v>123</v>
      </c>
      <c r="B59">
        <v>-1.34</v>
      </c>
      <c r="C59">
        <v>-1.25</v>
      </c>
      <c r="D59">
        <v>121.73</v>
      </c>
    </row>
    <row r="60" spans="1:4" x14ac:dyDescent="0.35">
      <c r="A60" t="s">
        <v>110</v>
      </c>
      <c r="B60">
        <v>-6.96</v>
      </c>
      <c r="C60">
        <v>-5.15</v>
      </c>
      <c r="D60">
        <v>77.77</v>
      </c>
    </row>
    <row r="61" spans="1:4" x14ac:dyDescent="0.35">
      <c r="A61" t="s">
        <v>121</v>
      </c>
      <c r="B61">
        <v>-14.9</v>
      </c>
      <c r="C61">
        <v>-8.27</v>
      </c>
      <c r="D61">
        <v>104.82</v>
      </c>
    </row>
    <row r="62" spans="1:4" x14ac:dyDescent="0.35">
      <c r="A62" t="s">
        <v>122</v>
      </c>
      <c r="B62">
        <v>-5.39</v>
      </c>
      <c r="C62">
        <v>-6.9</v>
      </c>
      <c r="D62">
        <v>78.44</v>
      </c>
    </row>
    <row r="63" spans="1:4" x14ac:dyDescent="0.35">
      <c r="A63" t="s">
        <v>112</v>
      </c>
      <c r="B63">
        <v>-7.02</v>
      </c>
      <c r="C63">
        <v>-4.32</v>
      </c>
      <c r="D63">
        <v>33.5</v>
      </c>
    </row>
    <row r="64" spans="1:4" x14ac:dyDescent="0.35">
      <c r="A64" t="s">
        <v>4641</v>
      </c>
      <c r="B64">
        <v>-1.5</v>
      </c>
      <c r="C64" t="e">
        <v>#DIV/0!</v>
      </c>
      <c r="D64" t="e">
        <v>#DIV/0!</v>
      </c>
    </row>
    <row r="65" spans="1:4" x14ac:dyDescent="0.35">
      <c r="A65" t="s">
        <v>115</v>
      </c>
      <c r="B65">
        <v>-8.24</v>
      </c>
      <c r="C65">
        <v>-0.91</v>
      </c>
      <c r="D65">
        <v>52.27</v>
      </c>
    </row>
    <row r="66" spans="1:4" x14ac:dyDescent="0.35">
      <c r="A66" t="s">
        <v>126</v>
      </c>
      <c r="B66">
        <v>-15.62</v>
      </c>
      <c r="C66">
        <v>-13.18</v>
      </c>
      <c r="D66">
        <v>90.19</v>
      </c>
    </row>
    <row r="67" spans="1:4" x14ac:dyDescent="0.35">
      <c r="A67" t="s">
        <v>124</v>
      </c>
      <c r="B67">
        <v>-1.55</v>
      </c>
      <c r="C67">
        <v>3.79</v>
      </c>
      <c r="D67">
        <v>73.48</v>
      </c>
    </row>
    <row r="68" spans="1:4" x14ac:dyDescent="0.35">
      <c r="A68" t="s">
        <v>116</v>
      </c>
      <c r="B68">
        <v>-4.5</v>
      </c>
      <c r="C68" t="e">
        <v>#DIV/0!</v>
      </c>
      <c r="D68" t="e">
        <v>#DIV/0!</v>
      </c>
    </row>
    <row r="69" spans="1:4" x14ac:dyDescent="0.35">
      <c r="A69" t="s">
        <v>118</v>
      </c>
      <c r="B69">
        <v>-2</v>
      </c>
      <c r="C69">
        <v>-4.3</v>
      </c>
      <c r="D69">
        <v>44.1</v>
      </c>
    </row>
    <row r="70" spans="1:4" x14ac:dyDescent="0.35">
      <c r="A70" t="s">
        <v>114</v>
      </c>
      <c r="B70">
        <v>-28.01</v>
      </c>
      <c r="C70">
        <v>-16.39</v>
      </c>
      <c r="D70">
        <v>139.29</v>
      </c>
    </row>
    <row r="71" spans="1:4" x14ac:dyDescent="0.35">
      <c r="A71" t="s">
        <v>128</v>
      </c>
      <c r="B71">
        <v>-5.59</v>
      </c>
      <c r="C71">
        <v>-3.76</v>
      </c>
      <c r="D71">
        <v>62.15</v>
      </c>
    </row>
    <row r="72" spans="1:4" x14ac:dyDescent="0.35">
      <c r="A72" t="s">
        <v>127</v>
      </c>
      <c r="B72">
        <v>0.77</v>
      </c>
      <c r="C72">
        <v>-5.05</v>
      </c>
      <c r="D72">
        <v>66.41</v>
      </c>
    </row>
    <row r="73" spans="1:4" x14ac:dyDescent="0.35">
      <c r="A73" t="s">
        <v>113</v>
      </c>
      <c r="B73">
        <v>-4.2</v>
      </c>
      <c r="C73">
        <v>-4.41</v>
      </c>
      <c r="D73">
        <v>45.05</v>
      </c>
    </row>
    <row r="74" spans="1:4" x14ac:dyDescent="0.35">
      <c r="A74" t="s">
        <v>102</v>
      </c>
      <c r="B74">
        <v>-31.3</v>
      </c>
      <c r="C74">
        <v>-45.4</v>
      </c>
      <c r="D74">
        <v>137.07</v>
      </c>
    </row>
    <row r="75" spans="1:4" x14ac:dyDescent="0.35">
      <c r="A75" t="s">
        <v>101</v>
      </c>
      <c r="B75">
        <v>-2.89</v>
      </c>
      <c r="C75">
        <v>-2.35</v>
      </c>
      <c r="D75">
        <v>56.65</v>
      </c>
    </row>
    <row r="76" spans="1:4" x14ac:dyDescent="0.35">
      <c r="A76" t="s">
        <v>105</v>
      </c>
      <c r="B76">
        <v>-5.79</v>
      </c>
      <c r="C76">
        <v>-3.46</v>
      </c>
      <c r="D76">
        <v>65.39</v>
      </c>
    </row>
    <row r="77" spans="1:4" x14ac:dyDescent="0.35">
      <c r="A77" t="s">
        <v>100</v>
      </c>
      <c r="B77">
        <v>-20.3</v>
      </c>
      <c r="C77">
        <v>-2.67</v>
      </c>
      <c r="D77">
        <v>186.74</v>
      </c>
    </row>
    <row r="78" spans="1:4" x14ac:dyDescent="0.35">
      <c r="A78" t="s">
        <v>99</v>
      </c>
      <c r="B78">
        <v>0.37</v>
      </c>
      <c r="C78">
        <v>-3.47</v>
      </c>
      <c r="D78">
        <v>64.489999999999995</v>
      </c>
    </row>
    <row r="79" spans="1:4" x14ac:dyDescent="0.35">
      <c r="A79" t="s">
        <v>94</v>
      </c>
      <c r="B79">
        <v>-8.6199999999999992</v>
      </c>
      <c r="C79">
        <v>-2.96</v>
      </c>
      <c r="D79">
        <v>68.14</v>
      </c>
    </row>
    <row r="80" spans="1:4" x14ac:dyDescent="0.35">
      <c r="A80" t="s">
        <v>98</v>
      </c>
      <c r="B80">
        <v>-5.4</v>
      </c>
      <c r="C80">
        <v>-25.42</v>
      </c>
      <c r="D80">
        <v>22.55</v>
      </c>
    </row>
    <row r="81" spans="1:4" x14ac:dyDescent="0.35">
      <c r="A81" t="s">
        <v>195</v>
      </c>
      <c r="B81">
        <v>-6.89</v>
      </c>
      <c r="C81">
        <v>-7.24</v>
      </c>
      <c r="D81">
        <v>22.28</v>
      </c>
    </row>
    <row r="82" spans="1:4" x14ac:dyDescent="0.35">
      <c r="A82" t="s">
        <v>4642</v>
      </c>
      <c r="B82">
        <v>-1.9</v>
      </c>
      <c r="C82" t="e">
        <v>#DIV/0!</v>
      </c>
      <c r="D82" t="e">
        <v>#DIV/0!</v>
      </c>
    </row>
    <row r="83" spans="1:4" x14ac:dyDescent="0.35">
      <c r="A83" t="s">
        <v>93</v>
      </c>
      <c r="B83">
        <v>-0.31</v>
      </c>
      <c r="C83">
        <v>-4.0599999999999996</v>
      </c>
      <c r="D83">
        <v>67.23</v>
      </c>
    </row>
    <row r="84" spans="1:4" x14ac:dyDescent="0.35">
      <c r="A84" t="s">
        <v>92</v>
      </c>
      <c r="B84">
        <v>-2.57</v>
      </c>
      <c r="C84">
        <v>-2.95</v>
      </c>
      <c r="D84">
        <v>24.35</v>
      </c>
    </row>
    <row r="85" spans="1:4" x14ac:dyDescent="0.35">
      <c r="A85" t="s">
        <v>90</v>
      </c>
      <c r="B85">
        <v>-1.76</v>
      </c>
      <c r="C85">
        <v>-2.5499999999999998</v>
      </c>
      <c r="D85">
        <v>108.98</v>
      </c>
    </row>
    <row r="86" spans="1:4" x14ac:dyDescent="0.35">
      <c r="A86" t="s">
        <v>88</v>
      </c>
      <c r="B86">
        <v>-10</v>
      </c>
      <c r="C86">
        <v>3</v>
      </c>
      <c r="D86">
        <v>110.11</v>
      </c>
    </row>
    <row r="87" spans="1:4" x14ac:dyDescent="0.35">
      <c r="A87" t="s">
        <v>84</v>
      </c>
      <c r="B87">
        <v>-11.86</v>
      </c>
      <c r="C87">
        <v>-3.24</v>
      </c>
      <c r="D87">
        <v>69.319999999999993</v>
      </c>
    </row>
    <row r="88" spans="1:4" x14ac:dyDescent="0.35">
      <c r="A88" t="s">
        <v>4643</v>
      </c>
      <c r="B88">
        <v>1.66</v>
      </c>
      <c r="C88">
        <v>-5.27</v>
      </c>
      <c r="D88">
        <v>50.27</v>
      </c>
    </row>
    <row r="89" spans="1:4" x14ac:dyDescent="0.35">
      <c r="A89" t="s">
        <v>79</v>
      </c>
      <c r="B89">
        <v>-2.0699999999999998</v>
      </c>
      <c r="C89">
        <v>-4.16</v>
      </c>
      <c r="D89">
        <v>39.36</v>
      </c>
    </row>
    <row r="90" spans="1:4" x14ac:dyDescent="0.35">
      <c r="A90" t="s">
        <v>81</v>
      </c>
      <c r="B90">
        <v>-8.51</v>
      </c>
      <c r="C90">
        <v>-8.49</v>
      </c>
      <c r="D90">
        <v>89.71</v>
      </c>
    </row>
    <row r="91" spans="1:4" x14ac:dyDescent="0.35">
      <c r="A91" t="s">
        <v>75</v>
      </c>
      <c r="B91">
        <v>-8.99</v>
      </c>
      <c r="C91">
        <v>-4.5199999999999996</v>
      </c>
      <c r="D91">
        <v>53.86</v>
      </c>
    </row>
    <row r="92" spans="1:4" x14ac:dyDescent="0.35">
      <c r="A92" t="s">
        <v>77</v>
      </c>
      <c r="B92">
        <v>-3.36</v>
      </c>
      <c r="C92">
        <v>-3.49</v>
      </c>
      <c r="D92">
        <v>28.8</v>
      </c>
    </row>
    <row r="93" spans="1:4" x14ac:dyDescent="0.35">
      <c r="A93" t="s">
        <v>73</v>
      </c>
      <c r="B93">
        <v>43.48</v>
      </c>
      <c r="C93">
        <v>-6.37</v>
      </c>
      <c r="D93">
        <v>47.45</v>
      </c>
    </row>
    <row r="94" spans="1:4" x14ac:dyDescent="0.35">
      <c r="A94" t="s">
        <v>68</v>
      </c>
      <c r="B94">
        <v>-2.4</v>
      </c>
      <c r="C94">
        <v>-7.49</v>
      </c>
      <c r="D94">
        <v>78.400000000000006</v>
      </c>
    </row>
    <row r="95" spans="1:4" x14ac:dyDescent="0.35">
      <c r="A95" t="s">
        <v>66</v>
      </c>
      <c r="B95">
        <v>4.7</v>
      </c>
      <c r="C95">
        <v>-2.09</v>
      </c>
      <c r="D95">
        <v>39.06</v>
      </c>
    </row>
    <row r="96" spans="1:4" x14ac:dyDescent="0.35">
      <c r="A96" t="s">
        <v>72</v>
      </c>
      <c r="B96">
        <v>-1.8</v>
      </c>
      <c r="C96">
        <v>-3.08</v>
      </c>
      <c r="D96">
        <v>31.43</v>
      </c>
    </row>
    <row r="97" spans="1:4" x14ac:dyDescent="0.35">
      <c r="A97" t="s">
        <v>71</v>
      </c>
      <c r="B97">
        <v>-12.59</v>
      </c>
      <c r="C97">
        <v>2.2599999999999998</v>
      </c>
      <c r="D97">
        <v>70.63</v>
      </c>
    </row>
    <row r="98" spans="1:4" x14ac:dyDescent="0.35">
      <c r="A98" t="s">
        <v>65</v>
      </c>
      <c r="B98">
        <v>1.1399999999999999</v>
      </c>
      <c r="C98">
        <v>-9.82</v>
      </c>
      <c r="D98">
        <v>78.7</v>
      </c>
    </row>
    <row r="99" spans="1:4" x14ac:dyDescent="0.35">
      <c r="A99" t="s">
        <v>63</v>
      </c>
      <c r="B99">
        <v>-6.16</v>
      </c>
      <c r="C99">
        <v>-8.19</v>
      </c>
      <c r="D99">
        <v>62.49</v>
      </c>
    </row>
    <row r="100" spans="1:4" x14ac:dyDescent="0.35">
      <c r="A100" t="s">
        <v>67</v>
      </c>
      <c r="B100">
        <v>0</v>
      </c>
      <c r="C100">
        <v>1.07</v>
      </c>
      <c r="D100">
        <v>75.849999999999994</v>
      </c>
    </row>
    <row r="101" spans="1:4" x14ac:dyDescent="0.35">
      <c r="A101" t="s">
        <v>61</v>
      </c>
      <c r="B101">
        <v>-1.9</v>
      </c>
      <c r="C101">
        <v>-0.14000000000000001</v>
      </c>
      <c r="D101">
        <v>74.959999999999994</v>
      </c>
    </row>
    <row r="102" spans="1:4" x14ac:dyDescent="0.35">
      <c r="A102" t="s">
        <v>59</v>
      </c>
      <c r="B102">
        <v>-19.05</v>
      </c>
      <c r="C102" t="e">
        <v>#DIV/0!</v>
      </c>
      <c r="D102" t="e">
        <v>#DIV/0!</v>
      </c>
    </row>
    <row r="103" spans="1:4" x14ac:dyDescent="0.35">
      <c r="A103" t="s">
        <v>57</v>
      </c>
      <c r="B103">
        <v>6.1</v>
      </c>
      <c r="C103">
        <v>-2.2999999999999998</v>
      </c>
      <c r="D103">
        <v>56.5</v>
      </c>
    </row>
    <row r="104" spans="1:4" x14ac:dyDescent="0.35">
      <c r="A104" t="s">
        <v>169</v>
      </c>
      <c r="B104">
        <v>-3.15</v>
      </c>
      <c r="C104">
        <v>-6.37</v>
      </c>
      <c r="D104">
        <v>45.73</v>
      </c>
    </row>
    <row r="105" spans="1:4" x14ac:dyDescent="0.35">
      <c r="A105" t="s">
        <v>4644</v>
      </c>
      <c r="B105">
        <v>-0.63</v>
      </c>
      <c r="C105">
        <v>-3.19</v>
      </c>
      <c r="D105">
        <v>263.10000000000002</v>
      </c>
    </row>
    <row r="106" spans="1:4" x14ac:dyDescent="0.35">
      <c r="A106" t="s">
        <v>69</v>
      </c>
      <c r="B106">
        <v>-4.93</v>
      </c>
      <c r="C106">
        <v>-1.96</v>
      </c>
      <c r="D106">
        <v>52.35</v>
      </c>
    </row>
    <row r="107" spans="1:4" x14ac:dyDescent="0.35">
      <c r="A107" t="s">
        <v>160</v>
      </c>
      <c r="B107">
        <v>-8.6300000000000008</v>
      </c>
      <c r="C107">
        <v>-4.76</v>
      </c>
      <c r="D107">
        <v>88.32</v>
      </c>
    </row>
    <row r="108" spans="1:4" x14ac:dyDescent="0.35">
      <c r="A108" t="s">
        <v>54</v>
      </c>
      <c r="B108">
        <v>3.57</v>
      </c>
      <c r="C108">
        <v>1.82</v>
      </c>
      <c r="D108">
        <v>87.53</v>
      </c>
    </row>
    <row r="109" spans="1:4" x14ac:dyDescent="0.35">
      <c r="A109" t="s">
        <v>53</v>
      </c>
      <c r="B109">
        <v>-6.76</v>
      </c>
      <c r="C109">
        <v>-3.64</v>
      </c>
      <c r="D109">
        <v>64.94</v>
      </c>
    </row>
    <row r="110" spans="1:4" x14ac:dyDescent="0.35">
      <c r="A110" t="s">
        <v>51</v>
      </c>
      <c r="B110">
        <v>-6.7</v>
      </c>
      <c r="C110">
        <v>-4.05</v>
      </c>
      <c r="D110">
        <v>56.75</v>
      </c>
    </row>
    <row r="111" spans="1:4" x14ac:dyDescent="0.35">
      <c r="A111" t="s">
        <v>49</v>
      </c>
      <c r="B111">
        <v>-10.039999999999999</v>
      </c>
      <c r="C111">
        <v>-7.9</v>
      </c>
      <c r="D111">
        <v>88.11</v>
      </c>
    </row>
    <row r="112" spans="1:4" x14ac:dyDescent="0.35">
      <c r="A112" t="s">
        <v>4645</v>
      </c>
      <c r="B112">
        <v>0.5</v>
      </c>
      <c r="C112">
        <v>-0.38</v>
      </c>
      <c r="D112">
        <v>69.989999999999995</v>
      </c>
    </row>
    <row r="113" spans="1:4" x14ac:dyDescent="0.35">
      <c r="A113" t="s">
        <v>76</v>
      </c>
      <c r="B113">
        <v>-8.36</v>
      </c>
      <c r="C113">
        <v>-5.0999999999999996</v>
      </c>
      <c r="D113">
        <v>87.21</v>
      </c>
    </row>
    <row r="114" spans="1:4" x14ac:dyDescent="0.35">
      <c r="A114" t="s">
        <v>36</v>
      </c>
      <c r="B114">
        <v>1.8</v>
      </c>
      <c r="C114">
        <v>-3.96</v>
      </c>
      <c r="D114">
        <v>45.75</v>
      </c>
    </row>
    <row r="115" spans="1:4" x14ac:dyDescent="0.35">
      <c r="A115" t="s">
        <v>44</v>
      </c>
      <c r="B115">
        <v>-4.6399999999999997</v>
      </c>
      <c r="C115">
        <v>-3.9</v>
      </c>
      <c r="D115">
        <v>67.87</v>
      </c>
    </row>
    <row r="116" spans="1:4" x14ac:dyDescent="0.35">
      <c r="A116" t="s">
        <v>39</v>
      </c>
      <c r="B116">
        <v>-7.95</v>
      </c>
      <c r="C116">
        <v>-0.01</v>
      </c>
      <c r="D116">
        <v>103.03</v>
      </c>
    </row>
    <row r="117" spans="1:4" x14ac:dyDescent="0.35">
      <c r="A117" t="s">
        <v>38</v>
      </c>
      <c r="B117">
        <v>0.79</v>
      </c>
      <c r="C117">
        <v>-1.61</v>
      </c>
      <c r="D117">
        <v>10.53</v>
      </c>
    </row>
    <row r="118" spans="1:4" x14ac:dyDescent="0.35">
      <c r="A118" t="s">
        <v>42</v>
      </c>
      <c r="B118">
        <v>-0.51</v>
      </c>
      <c r="C118">
        <v>0.26</v>
      </c>
      <c r="D118">
        <v>29.75</v>
      </c>
    </row>
    <row r="119" spans="1:4" x14ac:dyDescent="0.35">
      <c r="A119" t="s">
        <v>41</v>
      </c>
      <c r="B119">
        <v>-6.85</v>
      </c>
      <c r="C119">
        <v>-4.1100000000000003</v>
      </c>
      <c r="D119">
        <v>66.7</v>
      </c>
    </row>
    <row r="120" spans="1:4" x14ac:dyDescent="0.35">
      <c r="A120" t="s">
        <v>35</v>
      </c>
      <c r="B120">
        <v>2.29</v>
      </c>
      <c r="C120">
        <v>-10.66</v>
      </c>
      <c r="D120">
        <v>52.27</v>
      </c>
    </row>
    <row r="121" spans="1:4" x14ac:dyDescent="0.35">
      <c r="A121" t="s">
        <v>34</v>
      </c>
      <c r="B121">
        <v>-5.95</v>
      </c>
      <c r="C121">
        <v>-6.57</v>
      </c>
      <c r="D121">
        <v>32.979999999999997</v>
      </c>
    </row>
    <row r="122" spans="1:4" x14ac:dyDescent="0.35">
      <c r="A122" t="s">
        <v>173</v>
      </c>
      <c r="B122">
        <v>-0.89</v>
      </c>
      <c r="C122">
        <v>2.9</v>
      </c>
      <c r="D122">
        <v>47.31</v>
      </c>
    </row>
    <row r="123" spans="1:4" x14ac:dyDescent="0.35">
      <c r="A123" t="s">
        <v>31</v>
      </c>
      <c r="B123">
        <v>0</v>
      </c>
      <c r="C123">
        <v>-2.2799999999999998</v>
      </c>
      <c r="D123">
        <v>46.48</v>
      </c>
    </row>
    <row r="124" spans="1:4" x14ac:dyDescent="0.35">
      <c r="A124" t="s">
        <v>37</v>
      </c>
      <c r="B124">
        <v>-2.12</v>
      </c>
      <c r="C124">
        <v>-2.92</v>
      </c>
      <c r="D124">
        <v>43.35</v>
      </c>
    </row>
    <row r="125" spans="1:4" x14ac:dyDescent="0.35">
      <c r="A125" t="s">
        <v>95</v>
      </c>
      <c r="B125">
        <v>-3.1</v>
      </c>
      <c r="C125">
        <v>-5.86</v>
      </c>
      <c r="D125">
        <v>30.15</v>
      </c>
    </row>
    <row r="126" spans="1:4" x14ac:dyDescent="0.35">
      <c r="A126" t="s">
        <v>43</v>
      </c>
      <c r="B126">
        <v>-14</v>
      </c>
      <c r="C126">
        <v>-6.4</v>
      </c>
      <c r="D126">
        <v>141.12</v>
      </c>
    </row>
    <row r="127" spans="1:4" x14ac:dyDescent="0.35">
      <c r="A127" t="s">
        <v>4646</v>
      </c>
      <c r="B127">
        <v>0.33</v>
      </c>
      <c r="C127">
        <v>-3.94</v>
      </c>
      <c r="D127">
        <v>63.19</v>
      </c>
    </row>
    <row r="128" spans="1:4" x14ac:dyDescent="0.35">
      <c r="A128" t="s">
        <v>16</v>
      </c>
      <c r="B128">
        <v>0.61</v>
      </c>
      <c r="C128">
        <v>-4.32</v>
      </c>
      <c r="D128">
        <v>47.59</v>
      </c>
    </row>
    <row r="129" spans="1:4" x14ac:dyDescent="0.35">
      <c r="A129" t="s">
        <v>18</v>
      </c>
      <c r="B129">
        <v>-4.22</v>
      </c>
      <c r="C129">
        <v>-2.59</v>
      </c>
      <c r="D129">
        <v>25.34</v>
      </c>
    </row>
    <row r="130" spans="1:4" x14ac:dyDescent="0.35">
      <c r="A130" t="s">
        <v>26</v>
      </c>
      <c r="B130">
        <v>-4.08</v>
      </c>
      <c r="C130">
        <v>-9.48</v>
      </c>
      <c r="D130">
        <v>88.62</v>
      </c>
    </row>
    <row r="131" spans="1:4" x14ac:dyDescent="0.35">
      <c r="A131" t="s">
        <v>30</v>
      </c>
      <c r="B131">
        <v>-7.9</v>
      </c>
      <c r="C131">
        <v>-10.48</v>
      </c>
      <c r="D131">
        <v>25.27</v>
      </c>
    </row>
    <row r="132" spans="1:4" x14ac:dyDescent="0.35">
      <c r="A132" t="s">
        <v>21</v>
      </c>
      <c r="B132">
        <v>-4</v>
      </c>
      <c r="C132">
        <v>-4.1900000000000004</v>
      </c>
      <c r="D132">
        <v>40.61</v>
      </c>
    </row>
    <row r="133" spans="1:4" x14ac:dyDescent="0.35">
      <c r="A133" t="s">
        <v>25</v>
      </c>
      <c r="B133">
        <v>-7.82</v>
      </c>
      <c r="C133">
        <v>-10.33</v>
      </c>
      <c r="D133">
        <v>77.180000000000007</v>
      </c>
    </row>
    <row r="134" spans="1:4" x14ac:dyDescent="0.35">
      <c r="A134" t="s">
        <v>29</v>
      </c>
      <c r="B134">
        <v>-0.82</v>
      </c>
      <c r="C134">
        <v>-2.7</v>
      </c>
      <c r="D134">
        <v>120.74</v>
      </c>
    </row>
    <row r="135" spans="1:4" x14ac:dyDescent="0.35">
      <c r="A135" t="s">
        <v>15</v>
      </c>
      <c r="B135">
        <v>2</v>
      </c>
      <c r="C135">
        <v>-3.08</v>
      </c>
      <c r="D135">
        <v>46.08</v>
      </c>
    </row>
    <row r="136" spans="1:4" x14ac:dyDescent="0.35">
      <c r="A136" t="s">
        <v>23</v>
      </c>
      <c r="B136">
        <v>-14.09</v>
      </c>
      <c r="C136">
        <v>-8.31</v>
      </c>
      <c r="D136">
        <v>125.41</v>
      </c>
    </row>
    <row r="137" spans="1:4" x14ac:dyDescent="0.35">
      <c r="A137" t="s">
        <v>22</v>
      </c>
      <c r="B137">
        <v>-0.9</v>
      </c>
      <c r="C137">
        <v>0.85</v>
      </c>
      <c r="D137">
        <v>41.85</v>
      </c>
    </row>
    <row r="138" spans="1:4" x14ac:dyDescent="0.35">
      <c r="A138" t="s">
        <v>27</v>
      </c>
      <c r="B138">
        <v>-17.32</v>
      </c>
      <c r="C138">
        <v>-1.04</v>
      </c>
      <c r="D138">
        <v>148.94</v>
      </c>
    </row>
    <row r="139" spans="1:4" x14ac:dyDescent="0.35">
      <c r="A139" t="s">
        <v>17</v>
      </c>
      <c r="B139">
        <v>2.37</v>
      </c>
      <c r="C139">
        <v>-3.18</v>
      </c>
      <c r="D139">
        <v>37.630000000000003</v>
      </c>
    </row>
    <row r="140" spans="1:4" x14ac:dyDescent="0.35">
      <c r="A140" t="s">
        <v>19</v>
      </c>
      <c r="B140">
        <v>-5.44</v>
      </c>
      <c r="C140">
        <v>-12.64</v>
      </c>
      <c r="D140">
        <v>132.55000000000001</v>
      </c>
    </row>
    <row r="141" spans="1:4" x14ac:dyDescent="0.35">
      <c r="A141" t="s">
        <v>20</v>
      </c>
      <c r="B141">
        <v>-16.2</v>
      </c>
      <c r="C141">
        <v>-3.76</v>
      </c>
      <c r="D141">
        <v>69.13</v>
      </c>
    </row>
    <row r="142" spans="1:4" x14ac:dyDescent="0.35">
      <c r="A142" t="s">
        <v>13</v>
      </c>
      <c r="B142">
        <v>-4.3099999999999996</v>
      </c>
      <c r="C142">
        <v>-5.7</v>
      </c>
      <c r="D142">
        <v>18.23</v>
      </c>
    </row>
    <row r="143" spans="1:4" x14ac:dyDescent="0.35">
      <c r="A143" t="s">
        <v>9</v>
      </c>
      <c r="B143">
        <v>-7.62</v>
      </c>
      <c r="C143">
        <v>-2.4500000000000002</v>
      </c>
      <c r="D143">
        <v>67.34</v>
      </c>
    </row>
    <row r="144" spans="1:4" x14ac:dyDescent="0.35">
      <c r="A144" t="s">
        <v>8</v>
      </c>
      <c r="B144">
        <v>-10.029999999999999</v>
      </c>
      <c r="C144">
        <v>-6.56</v>
      </c>
      <c r="D144">
        <v>105.58</v>
      </c>
    </row>
    <row r="145" spans="1:4" x14ac:dyDescent="0.35">
      <c r="A145" t="s">
        <v>4</v>
      </c>
      <c r="B145">
        <v>-4.04</v>
      </c>
      <c r="C145">
        <v>4.75</v>
      </c>
      <c r="D145">
        <v>128.22</v>
      </c>
    </row>
    <row r="146" spans="1:4" x14ac:dyDescent="0.35">
      <c r="A146" t="s">
        <v>52</v>
      </c>
      <c r="B146">
        <v>-5.48</v>
      </c>
      <c r="C146">
        <v>-15.74</v>
      </c>
      <c r="D146">
        <v>51.4</v>
      </c>
    </row>
    <row r="147" spans="1:4" x14ac:dyDescent="0.35">
      <c r="A147" t="s">
        <v>6</v>
      </c>
      <c r="B147">
        <v>-4.74</v>
      </c>
      <c r="C147">
        <v>-4.7699999999999996</v>
      </c>
      <c r="D147">
        <v>80.040000000000006</v>
      </c>
    </row>
    <row r="148" spans="1:4" x14ac:dyDescent="0.35">
      <c r="A148" t="s">
        <v>3</v>
      </c>
      <c r="B148">
        <v>-1.89</v>
      </c>
      <c r="C148">
        <v>-2.16</v>
      </c>
      <c r="D148">
        <v>8.2100000000000009</v>
      </c>
    </row>
  </sheetData>
  <sortState xmlns:xlrd2="http://schemas.microsoft.com/office/spreadsheetml/2017/richdata2" ref="G3:G237">
    <sortCondition descending="1" ref="G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5804-F284-4F9B-9E66-19DFC9B30554}">
  <sheetPr>
    <tabColor theme="4" tint="0.79998168889431442"/>
  </sheetPr>
  <dimension ref="A1:Y90"/>
  <sheetViews>
    <sheetView showGridLines="0" showRowColHeaders="0" zoomScale="72" zoomScaleNormal="100" workbookViewId="0">
      <selection activeCell="AC37" sqref="AC37"/>
    </sheetView>
  </sheetViews>
  <sheetFormatPr baseColWidth="10" defaultColWidth="8.7265625" defaultRowHeight="14.5" x14ac:dyDescent="0.35"/>
  <sheetData>
    <row r="1" spans="1:25" x14ac:dyDescent="0.35">
      <c r="A1" s="11"/>
      <c r="B1" s="11"/>
      <c r="C1" s="11"/>
      <c r="D1" s="11"/>
      <c r="E1" s="11"/>
      <c r="F1" s="11"/>
      <c r="G1" s="11"/>
      <c r="H1" s="11"/>
      <c r="I1" s="11"/>
      <c r="J1" s="11"/>
      <c r="K1" s="11"/>
      <c r="L1" s="11"/>
      <c r="M1" s="11"/>
      <c r="N1" s="11"/>
      <c r="O1" s="11"/>
      <c r="P1" s="11"/>
      <c r="Q1" s="11"/>
      <c r="R1" s="11"/>
      <c r="S1" s="11"/>
      <c r="T1" s="11"/>
      <c r="U1" s="11"/>
      <c r="V1" s="11"/>
      <c r="W1" s="11"/>
      <c r="X1" s="11"/>
      <c r="Y1" s="11"/>
    </row>
    <row r="2" spans="1:25" x14ac:dyDescent="0.35">
      <c r="A2" s="11"/>
      <c r="B2" s="11"/>
      <c r="C2" s="11"/>
      <c r="D2" s="11"/>
      <c r="E2" s="11"/>
      <c r="F2" s="11"/>
      <c r="G2" s="11"/>
      <c r="H2" s="11"/>
      <c r="I2" s="11"/>
      <c r="J2" s="11"/>
      <c r="K2" s="11"/>
      <c r="L2" s="11"/>
      <c r="M2" s="11"/>
      <c r="N2" s="11"/>
      <c r="O2" s="11"/>
      <c r="P2" s="11"/>
      <c r="Q2" s="11"/>
      <c r="R2" s="11"/>
      <c r="S2" s="11"/>
      <c r="T2" s="11"/>
      <c r="U2" s="11"/>
      <c r="V2" s="11"/>
      <c r="W2" s="11"/>
      <c r="X2" s="11"/>
      <c r="Y2" s="11"/>
    </row>
    <row r="3" spans="1:25" x14ac:dyDescent="0.35">
      <c r="A3" s="11"/>
      <c r="B3" s="11"/>
      <c r="C3" s="11"/>
      <c r="D3" s="11"/>
      <c r="E3" s="11"/>
      <c r="F3" s="11"/>
      <c r="G3" s="11"/>
      <c r="H3" s="11"/>
      <c r="I3" s="11"/>
      <c r="J3" s="11"/>
      <c r="K3" s="11"/>
      <c r="L3" s="11"/>
      <c r="M3" s="11"/>
      <c r="N3" s="11"/>
      <c r="O3" s="11"/>
      <c r="P3" s="11"/>
      <c r="Q3" s="11"/>
      <c r="R3" s="11"/>
      <c r="S3" s="11"/>
      <c r="T3" s="11"/>
      <c r="U3" s="11"/>
      <c r="V3" s="11"/>
      <c r="W3" s="11"/>
      <c r="X3" s="11"/>
      <c r="Y3" s="11"/>
    </row>
    <row r="4" spans="1:25" x14ac:dyDescent="0.35">
      <c r="A4" s="11"/>
      <c r="B4" s="11"/>
      <c r="C4" s="11"/>
      <c r="D4" s="11"/>
      <c r="E4" s="11"/>
      <c r="F4" s="11"/>
      <c r="G4" s="11"/>
      <c r="H4" s="11"/>
      <c r="I4" s="11"/>
      <c r="J4" s="11"/>
      <c r="K4" s="11"/>
      <c r="L4" s="11"/>
      <c r="M4" s="11"/>
      <c r="N4" s="11"/>
      <c r="O4" s="11"/>
      <c r="P4" s="11"/>
      <c r="Q4" s="11"/>
      <c r="R4" s="11"/>
      <c r="S4" s="11"/>
      <c r="T4" s="11"/>
      <c r="U4" s="11"/>
      <c r="V4" s="11"/>
      <c r="W4" s="11"/>
      <c r="X4" s="11"/>
      <c r="Y4" s="11"/>
    </row>
    <row r="5" spans="1:25" x14ac:dyDescent="0.35">
      <c r="A5" s="11"/>
      <c r="B5" s="11"/>
      <c r="C5" s="11"/>
      <c r="D5" s="11"/>
      <c r="E5" s="11"/>
      <c r="F5" s="11"/>
      <c r="G5" s="11"/>
      <c r="H5" s="11"/>
      <c r="I5" s="11"/>
      <c r="J5" s="11"/>
      <c r="K5" s="11"/>
      <c r="L5" s="11"/>
      <c r="M5" s="11"/>
      <c r="N5" s="11"/>
      <c r="O5" s="11"/>
      <c r="P5" s="11"/>
      <c r="Q5" s="11"/>
      <c r="R5" s="11"/>
      <c r="S5" s="11"/>
      <c r="T5" s="11"/>
      <c r="U5" s="11"/>
      <c r="V5" s="11"/>
      <c r="W5" s="11"/>
      <c r="X5" s="11"/>
      <c r="Y5" s="11"/>
    </row>
    <row r="6" spans="1:25" x14ac:dyDescent="0.35">
      <c r="A6" s="11"/>
      <c r="B6" s="11"/>
      <c r="C6" s="11"/>
      <c r="D6" s="11"/>
      <c r="E6" s="11"/>
      <c r="F6" s="11"/>
      <c r="G6" s="11"/>
      <c r="H6" s="11"/>
      <c r="I6" s="11"/>
      <c r="J6" s="11"/>
      <c r="K6" s="11"/>
      <c r="L6" s="11"/>
      <c r="M6" s="11"/>
      <c r="N6" s="11"/>
      <c r="O6" s="11"/>
      <c r="P6" s="11"/>
      <c r="Q6" s="11"/>
      <c r="R6" s="11"/>
      <c r="S6" s="11"/>
      <c r="T6" s="11"/>
      <c r="U6" s="11"/>
      <c r="V6" s="11"/>
      <c r="W6" s="11"/>
      <c r="X6" s="11"/>
      <c r="Y6" s="11"/>
    </row>
    <row r="7" spans="1:25" x14ac:dyDescent="0.35">
      <c r="A7" s="11"/>
      <c r="B7" s="11"/>
      <c r="C7" s="11"/>
      <c r="D7" s="11"/>
      <c r="E7" s="11"/>
      <c r="F7" s="11"/>
      <c r="G7" s="11"/>
      <c r="H7" s="11"/>
      <c r="I7" s="11"/>
      <c r="J7" s="11"/>
      <c r="K7" s="11"/>
      <c r="L7" s="11"/>
      <c r="M7" s="11"/>
      <c r="N7" s="11"/>
      <c r="O7" s="11"/>
      <c r="P7" s="11"/>
      <c r="Q7" s="11"/>
      <c r="R7" s="11"/>
      <c r="S7" s="11"/>
      <c r="T7" s="11"/>
      <c r="U7" s="11"/>
      <c r="V7" s="11"/>
      <c r="W7" s="11"/>
      <c r="X7" s="11"/>
      <c r="Y7" s="11"/>
    </row>
    <row r="8" spans="1:25" x14ac:dyDescent="0.35">
      <c r="A8" s="11"/>
      <c r="B8" s="11"/>
      <c r="C8" s="11"/>
      <c r="D8" s="11"/>
      <c r="E8" s="11"/>
      <c r="F8" s="11"/>
      <c r="G8" s="11"/>
      <c r="H8" s="11"/>
      <c r="I8" s="11"/>
      <c r="J8" s="11"/>
      <c r="K8" s="11"/>
      <c r="L8" s="11"/>
      <c r="M8" s="11"/>
      <c r="N8" s="11"/>
      <c r="O8" s="11"/>
      <c r="P8" s="11"/>
      <c r="Q8" s="11"/>
      <c r="R8" s="11"/>
      <c r="S8" s="11"/>
      <c r="T8" s="11"/>
      <c r="U8" s="11"/>
      <c r="V8" s="11"/>
      <c r="W8" s="11"/>
      <c r="X8" s="11"/>
      <c r="Y8" s="11"/>
    </row>
    <row r="9" spans="1:25" x14ac:dyDescent="0.35">
      <c r="A9" s="11"/>
      <c r="B9" s="11"/>
      <c r="C9" s="11"/>
      <c r="D9" s="11"/>
      <c r="E9" s="11"/>
      <c r="F9" s="11"/>
      <c r="G9" s="11"/>
      <c r="H9" s="11"/>
      <c r="I9" s="11"/>
      <c r="J9" s="11"/>
      <c r="K9" s="11"/>
      <c r="L9" s="11"/>
      <c r="M9" s="11"/>
      <c r="N9" s="11"/>
      <c r="O9" s="11"/>
      <c r="P9" s="11"/>
      <c r="Q9" s="11"/>
      <c r="R9" s="11"/>
      <c r="S9" s="11"/>
      <c r="T9" s="11"/>
      <c r="U9" s="11"/>
      <c r="V9" s="11"/>
      <c r="W9" s="11"/>
      <c r="X9" s="11"/>
      <c r="Y9" s="11"/>
    </row>
    <row r="10" spans="1:25" x14ac:dyDescent="0.35">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spans="1:25"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spans="1:25"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spans="1:25"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spans="1:25"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spans="1:25"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spans="1:25"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spans="1:25"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spans="1:25"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spans="1:25"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spans="1:25"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spans="1:25"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spans="1:25"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spans="1:25"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spans="1:25"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spans="1:25"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spans="1:25"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spans="1:25"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spans="1:25"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spans="1:25"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spans="1:25"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spans="1:25"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spans="1:25"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spans="1:25"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spans="1:25"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spans="1:25"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spans="1:25"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spans="1:25"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spans="1:25"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spans="1:25"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spans="1:25"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spans="1:25"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spans="1:25"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spans="1:25"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spans="1:25"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spans="1:25"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spans="1:25"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spans="1:25"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spans="1:25"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spans="1:25"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spans="1:25"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spans="1:25"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spans="1:25"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spans="1:25"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spans="1:25"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spans="1:25"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spans="1:25"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spans="1:25"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spans="1:25"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spans="1:25"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spans="1:25"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spans="1:25"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spans="1:25"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spans="1:25"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spans="1:25"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spans="1:25"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FAAA-A90B-41BE-9CA7-9B9BD5530DC8}">
  <sheetPr>
    <tabColor theme="5" tint="0.79998168889431442"/>
  </sheetPr>
  <dimension ref="A1:X29"/>
  <sheetViews>
    <sheetView topLeftCell="A3" zoomScaleNormal="100" workbookViewId="0">
      <selection activeCell="S7" sqref="S7"/>
    </sheetView>
  </sheetViews>
  <sheetFormatPr baseColWidth="10" defaultColWidth="8.7265625" defaultRowHeight="14.5" x14ac:dyDescent="0.35"/>
  <sheetData>
    <row r="1" spans="1:24" x14ac:dyDescent="0.35">
      <c r="A1" s="10"/>
      <c r="B1" s="10"/>
      <c r="C1" s="10"/>
      <c r="D1" s="10"/>
      <c r="E1" s="10"/>
      <c r="F1" s="10"/>
      <c r="G1" s="10"/>
      <c r="H1" s="10"/>
      <c r="I1" s="10"/>
      <c r="J1" s="10"/>
      <c r="K1" s="10"/>
      <c r="L1" s="10"/>
      <c r="M1" s="10"/>
      <c r="N1" s="10"/>
      <c r="O1" s="10"/>
      <c r="P1" s="10"/>
      <c r="Q1" s="10"/>
      <c r="R1" s="10"/>
      <c r="S1" s="10"/>
      <c r="T1" s="10"/>
      <c r="U1" s="10"/>
      <c r="V1" s="10"/>
      <c r="W1" s="10"/>
      <c r="X1" s="10"/>
    </row>
    <row r="2" spans="1:24" x14ac:dyDescent="0.35">
      <c r="A2" s="10"/>
      <c r="B2" s="10"/>
      <c r="C2" s="10"/>
      <c r="D2" s="10"/>
      <c r="E2" s="10"/>
      <c r="F2" s="10"/>
      <c r="G2" s="10"/>
      <c r="H2" s="10"/>
      <c r="I2" s="10"/>
      <c r="J2" s="10"/>
      <c r="K2" s="10"/>
      <c r="L2" s="10"/>
      <c r="M2" s="10"/>
      <c r="N2" s="10"/>
      <c r="O2" s="10"/>
      <c r="P2" s="10"/>
      <c r="Q2" s="10"/>
      <c r="R2" s="10"/>
      <c r="S2" s="10"/>
      <c r="T2" s="10"/>
      <c r="U2" s="10"/>
      <c r="V2" s="10"/>
      <c r="W2" s="10"/>
      <c r="X2" s="10"/>
    </row>
    <row r="3" spans="1:24" x14ac:dyDescent="0.35">
      <c r="A3" s="10"/>
      <c r="B3" s="10"/>
      <c r="C3" s="10"/>
      <c r="D3" s="10"/>
      <c r="E3" s="10"/>
      <c r="F3" s="10"/>
      <c r="G3" s="10"/>
      <c r="H3" s="10"/>
      <c r="I3" s="10"/>
      <c r="J3" s="10"/>
      <c r="K3" s="10"/>
      <c r="L3" s="10"/>
      <c r="M3" s="10"/>
      <c r="N3" s="10"/>
      <c r="O3" s="10"/>
      <c r="P3" s="10"/>
      <c r="Q3" s="10"/>
      <c r="R3" s="10"/>
      <c r="S3" s="10"/>
      <c r="T3" s="10"/>
      <c r="U3" s="10"/>
      <c r="V3" s="10"/>
      <c r="W3" s="10"/>
      <c r="X3" s="10"/>
    </row>
    <row r="4" spans="1:24" x14ac:dyDescent="0.35">
      <c r="A4" s="10"/>
      <c r="B4" s="10"/>
      <c r="C4" s="10"/>
      <c r="D4" s="10"/>
      <c r="E4" s="10"/>
      <c r="F4" s="10"/>
      <c r="G4" s="10"/>
      <c r="H4" s="10"/>
      <c r="I4" s="10"/>
      <c r="J4" s="10"/>
      <c r="K4" s="10"/>
      <c r="L4" s="10"/>
      <c r="M4" s="10"/>
      <c r="N4" s="10"/>
      <c r="O4" s="10"/>
      <c r="P4" s="10"/>
      <c r="Q4" s="10"/>
      <c r="R4" s="10"/>
      <c r="S4" s="10"/>
      <c r="T4" s="10"/>
      <c r="U4" s="10"/>
      <c r="V4" s="10"/>
      <c r="W4" s="10"/>
      <c r="X4" s="10"/>
    </row>
    <row r="5" spans="1:24" x14ac:dyDescent="0.35">
      <c r="A5" s="10"/>
      <c r="B5" s="10"/>
      <c r="C5" s="10"/>
      <c r="D5" s="10"/>
      <c r="E5" s="10"/>
      <c r="F5" s="10"/>
      <c r="G5" s="10"/>
      <c r="H5" s="10"/>
      <c r="I5" s="10"/>
      <c r="J5" s="10"/>
      <c r="K5" s="10"/>
      <c r="L5" s="10"/>
      <c r="M5" s="10"/>
      <c r="N5" s="10"/>
      <c r="O5" s="10"/>
      <c r="P5" s="10"/>
      <c r="Q5" s="10"/>
      <c r="R5" s="10"/>
      <c r="S5" s="10"/>
      <c r="T5" s="10"/>
      <c r="U5" s="10"/>
      <c r="V5" s="10"/>
      <c r="W5" s="10"/>
      <c r="X5" s="10"/>
    </row>
    <row r="6" spans="1:24" x14ac:dyDescent="0.35">
      <c r="A6" s="10"/>
      <c r="B6" s="10"/>
      <c r="C6" s="10"/>
      <c r="D6" s="10"/>
      <c r="E6" s="10"/>
      <c r="F6" s="10"/>
      <c r="G6" s="10"/>
      <c r="H6" s="10"/>
      <c r="I6" s="10"/>
      <c r="J6" s="10"/>
      <c r="K6" s="10"/>
      <c r="L6" s="10"/>
      <c r="M6" s="10"/>
      <c r="N6" s="10"/>
      <c r="O6" s="10"/>
      <c r="P6" s="10"/>
      <c r="Q6" s="10"/>
      <c r="R6" s="10"/>
      <c r="S6" s="10"/>
      <c r="T6" s="10"/>
      <c r="U6" s="10"/>
      <c r="V6" s="10"/>
      <c r="W6" s="10"/>
      <c r="X6" s="10"/>
    </row>
    <row r="7" spans="1:24" x14ac:dyDescent="0.35">
      <c r="A7" s="10"/>
      <c r="B7" s="10"/>
      <c r="C7" s="10"/>
      <c r="D7" s="10"/>
      <c r="E7" s="10"/>
      <c r="F7" s="10"/>
      <c r="G7" s="10"/>
      <c r="H7" s="10"/>
      <c r="I7" s="10"/>
      <c r="J7" s="10"/>
      <c r="K7" s="10"/>
      <c r="L7" s="10"/>
      <c r="M7" s="10"/>
      <c r="N7" s="10"/>
      <c r="O7" s="10"/>
      <c r="P7" s="10"/>
      <c r="Q7" s="10"/>
      <c r="R7" s="10"/>
      <c r="S7" s="10"/>
      <c r="T7" s="10"/>
      <c r="U7" s="10"/>
      <c r="V7" s="10"/>
      <c r="W7" s="10"/>
      <c r="X7" s="10"/>
    </row>
    <row r="8" spans="1:24" x14ac:dyDescent="0.35">
      <c r="A8" s="10"/>
      <c r="B8" s="10"/>
      <c r="C8" s="10"/>
      <c r="D8" s="10"/>
      <c r="E8" s="10"/>
      <c r="F8" s="10"/>
      <c r="G8" s="10"/>
      <c r="H8" s="10"/>
      <c r="I8" s="10"/>
      <c r="J8" s="10"/>
      <c r="K8" s="10"/>
      <c r="L8" s="10"/>
      <c r="M8" s="10"/>
      <c r="N8" s="10"/>
      <c r="O8" s="10"/>
      <c r="P8" s="10"/>
      <c r="Q8" s="10"/>
      <c r="R8" s="10"/>
      <c r="S8" s="10"/>
      <c r="T8" s="10"/>
      <c r="U8" s="10"/>
      <c r="V8" s="10"/>
      <c r="W8" s="10"/>
      <c r="X8" s="10"/>
    </row>
    <row r="9" spans="1:24" x14ac:dyDescent="0.35">
      <c r="A9" s="10"/>
      <c r="B9" s="10"/>
      <c r="C9" s="10"/>
      <c r="D9" s="10"/>
      <c r="E9" s="10"/>
      <c r="F9" s="10"/>
      <c r="G9" s="10"/>
      <c r="H9" s="10"/>
      <c r="I9" s="10"/>
      <c r="J9" s="10"/>
      <c r="K9" s="10"/>
      <c r="L9" s="10"/>
      <c r="M9" s="10"/>
      <c r="N9" s="10"/>
      <c r="O9" s="10"/>
      <c r="P9" s="10"/>
      <c r="Q9" s="10"/>
      <c r="R9" s="10"/>
      <c r="S9" s="10"/>
      <c r="T9" s="10"/>
      <c r="U9" s="10"/>
      <c r="V9" s="10"/>
      <c r="W9" s="10"/>
      <c r="X9" s="10"/>
    </row>
    <row r="10" spans="1:24"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0</xdr:col>
                    <xdr:colOff>254000</xdr:colOff>
                    <xdr:row>10</xdr:row>
                    <xdr:rowOff>38100</xdr:rowOff>
                  </from>
                  <to>
                    <xdr:col>7</xdr:col>
                    <xdr:colOff>558800</xdr:colOff>
                    <xdr:row>11</xdr:row>
                    <xdr:rowOff>101600</xdr:rowOff>
                  </to>
                </anchor>
              </controlPr>
            </control>
          </mc:Choice>
        </mc:AlternateContent>
        <mc:AlternateContent xmlns:mc="http://schemas.openxmlformats.org/markup-compatibility/2006">
          <mc:Choice Requires="x14">
            <control shapeId="6146" r:id="rId5" name="Drop Down 2">
              <controlPr defaultSize="0" autoLine="0" autoPict="0">
                <anchor moveWithCells="1">
                  <from>
                    <xdr:col>0</xdr:col>
                    <xdr:colOff>241300</xdr:colOff>
                    <xdr:row>15</xdr:row>
                    <xdr:rowOff>165100</xdr:rowOff>
                  </from>
                  <to>
                    <xdr:col>7</xdr:col>
                    <xdr:colOff>571500</xdr:colOff>
                    <xdr:row>17</xdr:row>
                    <xdr:rowOff>50800</xdr:rowOff>
                  </to>
                </anchor>
              </controlPr>
            </control>
          </mc:Choice>
        </mc:AlternateContent>
        <mc:AlternateContent xmlns:mc="http://schemas.openxmlformats.org/markup-compatibility/2006">
          <mc:Choice Requires="x14">
            <control shapeId="6147" r:id="rId6" name="Drop Down 3">
              <controlPr defaultSize="0" autoLine="0" autoPict="0">
                <anchor moveWithCells="1">
                  <from>
                    <xdr:col>2</xdr:col>
                    <xdr:colOff>190500</xdr:colOff>
                    <xdr:row>21</xdr:row>
                    <xdr:rowOff>76200</xdr:rowOff>
                  </from>
                  <to>
                    <xdr:col>6</xdr:col>
                    <xdr:colOff>31750</xdr:colOff>
                    <xdr:row>22</xdr:row>
                    <xdr:rowOff>107950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11</xdr:col>
                    <xdr:colOff>508000</xdr:colOff>
                    <xdr:row>3</xdr:row>
                    <xdr:rowOff>0</xdr:rowOff>
                  </from>
                  <to>
                    <xdr:col>14</xdr:col>
                    <xdr:colOff>482600</xdr:colOff>
                    <xdr:row>4</xdr:row>
                    <xdr:rowOff>6350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959F-2C5B-45B5-9D9E-B1B50002083C}">
  <sheetPr>
    <tabColor theme="7" tint="0.79998168889431442"/>
  </sheetPr>
  <dimension ref="A1:AA62"/>
  <sheetViews>
    <sheetView topLeftCell="A3" zoomScaleNormal="100" workbookViewId="0">
      <selection activeCell="T4" sqref="T4"/>
    </sheetView>
  </sheetViews>
  <sheetFormatPr baseColWidth="10" defaultColWidth="8.7265625" defaultRowHeight="14.5" x14ac:dyDescent="0.35"/>
  <sheetData>
    <row r="1" spans="1:27" x14ac:dyDescent="0.35">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row>
    <row r="3" spans="1:27" x14ac:dyDescent="0.35">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x14ac:dyDescent="0.35">
      <c r="A4" s="10"/>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x14ac:dyDescent="0.35">
      <c r="A5" s="10"/>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x14ac:dyDescent="0.35">
      <c r="A6" s="10"/>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x14ac:dyDescent="0.35">
      <c r="A7" s="10"/>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x14ac:dyDescent="0.35">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3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3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1:27" x14ac:dyDescent="0.3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1:27" x14ac:dyDescent="0.3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1:27" x14ac:dyDescent="0.3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1:27" x14ac:dyDescent="0.3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1:27" x14ac:dyDescent="0.3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1:27" x14ac:dyDescent="0.3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spans="1:27" x14ac:dyDescent="0.3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spans="1:27" x14ac:dyDescent="0.3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spans="1:27" x14ac:dyDescent="0.3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spans="1:27" x14ac:dyDescent="0.3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spans="1:27" x14ac:dyDescent="0.3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spans="1:27" x14ac:dyDescent="0.3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x14ac:dyDescent="0.3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spans="1:27" x14ac:dyDescent="0.3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spans="1:27" x14ac:dyDescent="0.3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spans="1:27" x14ac:dyDescent="0.3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x14ac:dyDescent="0.3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spans="1:27" x14ac:dyDescent="0.3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x14ac:dyDescent="0.3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spans="1:27" x14ac:dyDescent="0.3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spans="1:27" x14ac:dyDescent="0.3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x14ac:dyDescent="0.3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spans="1:27" x14ac:dyDescent="0.3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x14ac:dyDescent="0.3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x14ac:dyDescent="0.3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x14ac:dyDescent="0.3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8</xdr:col>
                    <xdr:colOff>6350</xdr:colOff>
                    <xdr:row>5</xdr:row>
                    <xdr:rowOff>31750</xdr:rowOff>
                  </from>
                  <to>
                    <xdr:col>11</xdr:col>
                    <xdr:colOff>152400</xdr:colOff>
                    <xdr:row>6</xdr:row>
                    <xdr:rowOff>107950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9</xdr:col>
                    <xdr:colOff>69850</xdr:colOff>
                    <xdr:row>9</xdr:row>
                    <xdr:rowOff>139700</xdr:rowOff>
                  </from>
                  <to>
                    <xdr:col>10</xdr:col>
                    <xdr:colOff>146050</xdr:colOff>
                    <xdr:row>10</xdr:row>
                    <xdr:rowOff>177800</xdr:rowOff>
                  </to>
                </anchor>
              </controlPr>
            </control>
          </mc:Choice>
        </mc:AlternateContent>
        <mc:AlternateContent xmlns:mc="http://schemas.openxmlformats.org/markup-compatibility/2006">
          <mc:Choice Requires="x14">
            <control shapeId="7171" r:id="rId6" name="Drop Down 3">
              <controlPr defaultSize="0" autoLine="0" autoPict="0">
                <anchor moveWithCells="1">
                  <from>
                    <xdr:col>8</xdr:col>
                    <xdr:colOff>190500</xdr:colOff>
                    <xdr:row>12</xdr:row>
                    <xdr:rowOff>158750</xdr:rowOff>
                  </from>
                  <to>
                    <xdr:col>10</xdr:col>
                    <xdr:colOff>565150</xdr:colOff>
                    <xdr:row>13</xdr:row>
                    <xdr:rowOff>146050</xdr:rowOff>
                  </to>
                </anchor>
              </controlPr>
            </control>
          </mc:Choice>
        </mc:AlternateContent>
        <mc:AlternateContent xmlns:mc="http://schemas.openxmlformats.org/markup-compatibility/2006">
          <mc:Choice Requires="x14">
            <control shapeId="7172" r:id="rId7" name="Drop Down 4">
              <controlPr defaultSize="0" autoLine="0" autoPict="0">
                <anchor moveWithCells="1">
                  <from>
                    <xdr:col>8</xdr:col>
                    <xdr:colOff>190500</xdr:colOff>
                    <xdr:row>14</xdr:row>
                    <xdr:rowOff>50800</xdr:rowOff>
                  </from>
                  <to>
                    <xdr:col>10</xdr:col>
                    <xdr:colOff>565150</xdr:colOff>
                    <xdr:row>15</xdr:row>
                    <xdr:rowOff>50800</xdr:rowOff>
                  </to>
                </anchor>
              </controlPr>
            </control>
          </mc:Choice>
        </mc:AlternateContent>
        <mc:AlternateContent xmlns:mc="http://schemas.openxmlformats.org/markup-compatibility/2006">
          <mc:Choice Requires="x14">
            <control shapeId="7173" r:id="rId8" name="Drop Down 5">
              <controlPr defaultSize="0" autoLine="0" autoPict="0">
                <anchor moveWithCells="1">
                  <from>
                    <xdr:col>8</xdr:col>
                    <xdr:colOff>196850</xdr:colOff>
                    <xdr:row>11</xdr:row>
                    <xdr:rowOff>82550</xdr:rowOff>
                  </from>
                  <to>
                    <xdr:col>10</xdr:col>
                    <xdr:colOff>565150</xdr:colOff>
                    <xdr:row>12</xdr:row>
                    <xdr:rowOff>69850</xdr:rowOff>
                  </to>
                </anchor>
              </controlPr>
            </control>
          </mc:Choice>
        </mc:AlternateContent>
        <mc:AlternateContent xmlns:mc="http://schemas.openxmlformats.org/markup-compatibility/2006">
          <mc:Choice Requires="x14">
            <control shapeId="7174" r:id="rId9" name="Drop Down 6">
              <controlPr defaultSize="0" autoLine="0" autoPict="0">
                <anchor moveWithCells="1">
                  <from>
                    <xdr:col>8</xdr:col>
                    <xdr:colOff>184150</xdr:colOff>
                    <xdr:row>19</xdr:row>
                    <xdr:rowOff>114300</xdr:rowOff>
                  </from>
                  <to>
                    <xdr:col>10</xdr:col>
                    <xdr:colOff>571500</xdr:colOff>
                    <xdr:row>20</xdr:row>
                    <xdr:rowOff>120650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1210-5841-4EE0-8DB7-0CE95467293E}">
  <dimension ref="A2:BV432"/>
  <sheetViews>
    <sheetView zoomScale="60" zoomScaleNormal="60" workbookViewId="0">
      <selection activeCell="H4" sqref="H4"/>
    </sheetView>
  </sheetViews>
  <sheetFormatPr baseColWidth="10" defaultColWidth="8.7265625" defaultRowHeight="14.5" x14ac:dyDescent="0.35"/>
  <cols>
    <col min="1" max="1" width="22.453125" bestFit="1" customWidth="1"/>
    <col min="2" max="2" width="17.6328125" bestFit="1" customWidth="1"/>
    <col min="3" max="3" width="27" bestFit="1" customWidth="1"/>
    <col min="4" max="4" width="15.81640625" bestFit="1" customWidth="1"/>
    <col min="5" max="5" width="11.1796875" bestFit="1" customWidth="1"/>
    <col min="6" max="6" width="23.6328125" bestFit="1" customWidth="1"/>
    <col min="7" max="7" width="12.6328125" bestFit="1" customWidth="1"/>
    <col min="8" max="8" width="12.453125" bestFit="1" customWidth="1"/>
    <col min="9" max="9" width="23.453125" bestFit="1" customWidth="1"/>
    <col min="10" max="10" width="24.90625" bestFit="1" customWidth="1"/>
    <col min="11" max="17" width="8.81640625" customWidth="1"/>
    <col min="49" max="49" width="8.81640625" style="20"/>
    <col min="51" max="51" width="8.81640625" style="20"/>
    <col min="53" max="53" width="8.81640625" style="20"/>
    <col min="55" max="55" width="8.81640625" style="20"/>
    <col min="57" max="57" width="8.81640625" style="20"/>
    <col min="59" max="59" width="8.81640625" style="20"/>
    <col min="61" max="61" width="8.81640625" style="20"/>
    <col min="63" max="63" width="8.81640625" style="20"/>
    <col min="65" max="65" width="8.81640625" style="20"/>
  </cols>
  <sheetData>
    <row r="2" spans="1:74" x14ac:dyDescent="0.35">
      <c r="B2" t="s">
        <v>2591</v>
      </c>
      <c r="C2" t="s">
        <v>2592</v>
      </c>
      <c r="D2" t="s">
        <v>2976</v>
      </c>
      <c r="E2" t="s">
        <v>3034</v>
      </c>
      <c r="F2" t="s">
        <v>2977</v>
      </c>
      <c r="G2" t="s">
        <v>2596</v>
      </c>
      <c r="H2" t="s">
        <v>2597</v>
      </c>
      <c r="I2" t="s">
        <v>2978</v>
      </c>
      <c r="J2" t="s">
        <v>2979</v>
      </c>
    </row>
    <row r="3" spans="1:74" x14ac:dyDescent="0.35">
      <c r="B3" t="s">
        <v>2967</v>
      </c>
      <c r="C3" t="s">
        <v>2968</v>
      </c>
      <c r="D3" t="s">
        <v>2969</v>
      </c>
      <c r="E3" t="s">
        <v>2970</v>
      </c>
      <c r="F3" t="s">
        <v>2971</v>
      </c>
      <c r="G3" t="s">
        <v>2972</v>
      </c>
      <c r="H3" t="s">
        <v>2973</v>
      </c>
      <c r="I3" t="s">
        <v>2974</v>
      </c>
      <c r="J3" t="s">
        <v>2975</v>
      </c>
    </row>
    <row r="4" spans="1:74" x14ac:dyDescent="0.35">
      <c r="B4">
        <f>AVERAGEIFS(INDIRECT(B3),INDIRECT(B3),"&gt;=0",INDIRECT('Sample Select backend'!$C$3),'Sample Select backend'!$C$2,INDIRECT('Sample Select backend'!$F$3),'Sample Select backend'!$F$2,INDIRECT('Sample Select backend'!$I$2),1,INDIRECT('Sample Select backend'!$M$3),'Sample Select backend'!$M$2,INDIRECT('Sample Select backend'!$I$9),1,IF($A$20,Data!$B:$B,Data!$AJ:$AJ),IF($A$20,"&lt;&gt;5",1))</f>
        <v>0.74622356495468278</v>
      </c>
      <c r="C4">
        <f>AVERAGEIFS(INDIRECT(C3),INDIRECT(C3),"&gt;=0",INDIRECT('Sample Select backend'!$C$3),'Sample Select backend'!$C$2,INDIRECT('Sample Select backend'!$F$3),'Sample Select backend'!$F$2,INDIRECT('Sample Select backend'!$I$2),1,INDIRECT('Sample Select backend'!$M$3),'Sample Select backend'!$M$2,INDIRECT('Sample Select backend'!$I$9),1,IF($A$20,Data!$B:$B,Data!$AJ:$AJ),IF($A$20,"&lt;&gt;5",1))</f>
        <v>0.98813056379821962</v>
      </c>
      <c r="D4">
        <f>AVERAGEIFS(INDIRECT(D3),INDIRECT(D3),"&gt;=0",INDIRECT('Sample Select backend'!$C$3),'Sample Select backend'!$C$2,INDIRECT('Sample Select backend'!$F$3),'Sample Select backend'!$F$2,INDIRECT('Sample Select backend'!$I$2),1,INDIRECT('Sample Select backend'!$M$3),'Sample Select backend'!$M$2,INDIRECT('Sample Select backend'!$I$9),1,IF($A$20,Data!$B:$B,Data!$AJ:$AJ),IF($A$20,"&lt;&gt;5",1))</f>
        <v>0.60298507462686568</v>
      </c>
      <c r="E4">
        <f>AVERAGEIFS(INDIRECT(E3),INDIRECT(E3),"&gt;=0",INDIRECT('Sample Select backend'!$C$3),'Sample Select backend'!$C$2,INDIRECT('Sample Select backend'!$F$3),'Sample Select backend'!$F$2,INDIRECT('Sample Select backend'!$I$2),1,INDIRECT('Sample Select backend'!$M$3),'Sample Select backend'!$M$2,INDIRECT('Sample Select backend'!$I$9),1,IF($A$20,Data!$B:$B,Data!$AJ:$AJ),IF($A$20,"&lt;&gt;5",1))</f>
        <v>0.38837920489296635</v>
      </c>
      <c r="F4">
        <f>AVERAGEIFS(INDIRECT(F3),INDIRECT(F3),"&gt;=0",INDIRECT('Sample Select backend'!$C$3),'Sample Select backend'!$C$2,INDIRECT('Sample Select backend'!$F$3),'Sample Select backend'!$F$2,INDIRECT('Sample Select backend'!$I$2),1,INDIRECT('Sample Select backend'!$M$3),'Sample Select backend'!$M$2,INDIRECT('Sample Select backend'!$I$9),1,IF($A$20,Data!$B:$B,Data!$AJ:$AJ),IF($A$20,"&lt;&gt;5",1))</f>
        <v>0.57894736842105265</v>
      </c>
      <c r="G4">
        <f>AVERAGEIFS(INDIRECT(G3),INDIRECT(G3),"&gt;=0",INDIRECT('Sample Select backend'!$C$3),'Sample Select backend'!$C$2,INDIRECT('Sample Select backend'!$F$3),'Sample Select backend'!$F$2,INDIRECT('Sample Select backend'!$I$2),1,INDIRECT('Sample Select backend'!$M$3),'Sample Select backend'!$M$2,INDIRECT('Sample Select backend'!$I$9),1,IF($A$20,Data!$B:$B,Data!$AJ:$AJ),IF($A$20,"&lt;&gt;5",1))</f>
        <v>0.84403669724770647</v>
      </c>
      <c r="H4">
        <f>AVERAGEIFS(INDIRECT(H3),INDIRECT(H3),"&gt;=0",INDIRECT('Sample Select backend'!$C$3),'Sample Select backend'!$C$2,INDIRECT('Sample Select backend'!$F$3),'Sample Select backend'!$F$2,INDIRECT('Sample Select backend'!$I$2),1,INDIRECT('Sample Select backend'!$M$3),'Sample Select backend'!$M$2,INDIRECT('Sample Select backend'!$I$9),1,IF($A$20,Data!$B:$B,Data!$AJ:$AJ),IF($A$20,"&lt;&gt;5",1))</f>
        <v>0.82634730538922152</v>
      </c>
      <c r="I4">
        <f>AVERAGEIFS(INDIRECT(I3),INDIRECT(I3),"&gt;=0",INDIRECT('Sample Select backend'!$C$3),'Sample Select backend'!$C$2,INDIRECT('Sample Select backend'!$F$3),'Sample Select backend'!$F$2,INDIRECT('Sample Select backend'!$I$2),1,INDIRECT('Sample Select backend'!$M$3),'Sample Select backend'!$M$2,INDIRECT('Sample Select backend'!$I$9),1,IF($A$20,Data!$B:$B,Data!$AJ:$AJ),IF($A$20,"&lt;&gt;5",1))</f>
        <v>0.67218543046357615</v>
      </c>
      <c r="J4">
        <f>AVERAGEIFS(INDIRECT(J3),INDIRECT(J3),"&gt;=0",INDIRECT('Sample Select backend'!$C$3),'Sample Select backend'!$C$2,INDIRECT('Sample Select backend'!$F$3),'Sample Select backend'!$F$2,INDIRECT('Sample Select backend'!$I$2),1,INDIRECT('Sample Select backend'!$M$3),'Sample Select backend'!$M$2,INDIRECT('Sample Select backend'!$I$9),1,IF($A$20,Data!$B:$B,Data!$AJ:$AJ),IF($A$20,"&lt;&gt;5",1))</f>
        <v>0.99705014749262533</v>
      </c>
    </row>
    <row r="5" spans="1:74" x14ac:dyDescent="0.35">
      <c r="A5" t="s">
        <v>3020</v>
      </c>
      <c r="B5">
        <f>IF('Sample Select backend'!L2&gt;1,IF($A$20,VLOOKUP(B4,AW9:AX206,2,FALSE),VLOOKUP(B4,L9:M206,2,FALSE)),MAX(AL9:AL206))</f>
        <v>67</v>
      </c>
      <c r="C5">
        <f>IF('Sample Select backend'!L2&gt;1,IF($A$20,VLOOKUP(C4,AZ9:BA206,2,FALSE),VLOOKUP(C4,O9:P206,2,FALSE)),MAX(AM9:AM206))</f>
        <v>173</v>
      </c>
      <c r="D5">
        <f>IF('Sample Select backend'!L2&gt;1,IF($A$20,VLOOKUP(D4,BC9:BD206,2,FALSE),VLOOKUP(D4,R9:S206,2,FALSE)),MAX(AN9:AN206))</f>
        <v>102</v>
      </c>
      <c r="E5">
        <f>IF('Sample Select backend'!L2&gt;1,IF($A$20,VLOOKUP(E4,BF9:BG206,2,FALSE),VLOOKUP(E4,U9:V206,2,FALSE)),MAX(AO9:AO206))</f>
        <v>83</v>
      </c>
      <c r="F5">
        <f>IF('Sample Select backend'!L2&gt;1,IF($A$20,VLOOKUP(F4,BI9:BJ206,2,FALSE),VLOOKUP(F4,X9:Y206,2,FALSE)),MAX(AP9:AP206))</f>
        <v>124</v>
      </c>
      <c r="G5">
        <f>IF('Sample Select backend'!L2&gt;1,IF($A$20,VLOOKUP(G4,BL9:BM206,2,FALSE),VLOOKUP(G4,AA9:AB206,2,FALSE)),MAX(AQ9:AQ206))</f>
        <v>90</v>
      </c>
      <c r="H5">
        <f>IF('Sample Select backend'!L2&gt;1,IF($A$20,VLOOKUP(H4,BO9:BP206,2,FALSE),VLOOKUP(H4,AD9:AE206,2,FALSE)),MAX(AR9:AR206))</f>
        <v>121</v>
      </c>
      <c r="I5">
        <f>IF('Sample Select backend'!L2&gt;1,IF($A$20,VLOOKUP(I4,BR9:BS206,2,FALSE),VLOOKUP(I4,AG9:AH206,2,FALSE)),MAX(AS9:AS206))</f>
        <v>113</v>
      </c>
      <c r="J5">
        <f>IF('Sample Select backend'!L2&gt;1,IF($A$20,VLOOKUP(J4,BU9:BV206,2,FALSE),VLOOKUP(J4,AJ9:AK206,2,FALSE)),MAX(AT9:AT206))</f>
        <v>167</v>
      </c>
      <c r="AU5" s="32" t="s">
        <v>3025</v>
      </c>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row>
    <row r="6" spans="1:74" x14ac:dyDescent="0.35">
      <c r="A6" t="s">
        <v>2983</v>
      </c>
      <c r="B6" t="str">
        <f>_xlfn.CONCAT(B5,IF(OR(B5=11,B5=111,B5=12,B5=112,B5=13,B5=113),"th",IF(RIGHT(B5,1)="1","st",IF(RIGHT(B5,1)="2","nd",IF(RIGHT(B5,1)="3","rd","th")))))</f>
        <v>67th</v>
      </c>
      <c r="C6" t="str">
        <f>IFERROR(_xlfn.CONCAT(C5,IF(OR(C5=11,C5=111,C5=12,C5=112,C5=13,C5=113),"th",IF(RIGHT(C5,1)="1","st",IF(RIGHT(C5,1)="2","nd",IF(RIGHT(C5,1)="3","rd","th"))))),"No data")</f>
        <v>173rd</v>
      </c>
      <c r="D6" t="str">
        <f t="shared" ref="D6:J6" si="0">_xlfn.CONCAT(D5,IF(OR(D5=11,D5=111,D5=12,D5=112,D5=13,D5=113),"th",IF(RIGHT(D5,1)="1","st",IF(RIGHT(D5,1)="2","nd",IF(RIGHT(D5,1)="3","rd","th")))))</f>
        <v>102nd</v>
      </c>
      <c r="E6" t="str">
        <f t="shared" si="0"/>
        <v>83rd</v>
      </c>
      <c r="F6" t="str">
        <f t="shared" si="0"/>
        <v>124th</v>
      </c>
      <c r="G6" t="str">
        <f t="shared" si="0"/>
        <v>90th</v>
      </c>
      <c r="H6" t="str">
        <f t="shared" si="0"/>
        <v>121st</v>
      </c>
      <c r="I6" t="str">
        <f t="shared" si="0"/>
        <v>113th</v>
      </c>
      <c r="J6" t="str">
        <f t="shared" si="0"/>
        <v>167th</v>
      </c>
      <c r="K6" s="32" t="s">
        <v>3024</v>
      </c>
      <c r="L6" s="32"/>
      <c r="M6" s="32"/>
      <c r="N6" s="32"/>
      <c r="O6" s="32"/>
      <c r="P6" s="32"/>
      <c r="Q6" s="32"/>
      <c r="R6" s="32"/>
      <c r="S6" s="32"/>
      <c r="T6" s="32"/>
      <c r="U6" s="32"/>
      <c r="V6" s="32"/>
      <c r="W6" s="32"/>
      <c r="X6" s="32"/>
      <c r="Y6" s="32"/>
      <c r="Z6" s="32"/>
      <c r="AA6" s="32"/>
      <c r="AB6" s="32"/>
      <c r="AC6" s="32"/>
      <c r="AD6" s="32"/>
      <c r="AE6" s="32"/>
      <c r="AF6" s="32"/>
      <c r="AG6" s="32"/>
      <c r="AH6" s="32"/>
      <c r="AI6" s="32"/>
      <c r="AJ6" s="32"/>
      <c r="AK6" s="32"/>
    </row>
    <row r="7" spans="1:74" x14ac:dyDescent="0.35">
      <c r="B7" t="s">
        <v>4648</v>
      </c>
      <c r="C7" t="s">
        <v>4647</v>
      </c>
      <c r="D7" t="s">
        <v>4649</v>
      </c>
      <c r="AL7" s="33" t="s">
        <v>3022</v>
      </c>
      <c r="AM7" s="32"/>
      <c r="AN7" s="32"/>
      <c r="AO7" s="32"/>
      <c r="AP7" s="32"/>
      <c r="AQ7" s="32"/>
      <c r="AR7" s="32"/>
      <c r="AS7" s="32"/>
      <c r="AT7" s="32"/>
    </row>
    <row r="8" spans="1:74" x14ac:dyDescent="0.35">
      <c r="B8" t="s">
        <v>2991</v>
      </c>
      <c r="C8" t="s">
        <v>2990</v>
      </c>
      <c r="D8" t="s">
        <v>2989</v>
      </c>
      <c r="J8" s="9" t="s">
        <v>3020</v>
      </c>
      <c r="K8" s="9" t="s">
        <v>0</v>
      </c>
      <c r="L8" t="s">
        <v>2591</v>
      </c>
      <c r="M8" t="s">
        <v>3020</v>
      </c>
      <c r="N8" s="9" t="s">
        <v>0</v>
      </c>
      <c r="O8" t="s">
        <v>2592</v>
      </c>
      <c r="Q8" s="9" t="s">
        <v>0</v>
      </c>
      <c r="R8" t="s">
        <v>2976</v>
      </c>
      <c r="T8" s="9" t="s">
        <v>0</v>
      </c>
      <c r="U8" t="s">
        <v>2594</v>
      </c>
      <c r="W8" s="9" t="s">
        <v>0</v>
      </c>
      <c r="X8" t="s">
        <v>2977</v>
      </c>
      <c r="Z8" s="9" t="s">
        <v>0</v>
      </c>
      <c r="AA8" t="s">
        <v>2596</v>
      </c>
      <c r="AC8" s="9" t="s">
        <v>0</v>
      </c>
      <c r="AD8" t="s">
        <v>2597</v>
      </c>
      <c r="AF8" s="9" t="s">
        <v>0</v>
      </c>
      <c r="AG8" t="s">
        <v>2978</v>
      </c>
      <c r="AI8" s="9" t="s">
        <v>0</v>
      </c>
      <c r="AJ8" t="s">
        <v>2979</v>
      </c>
      <c r="AK8" s="9" t="s">
        <v>3020</v>
      </c>
      <c r="AL8" t="s">
        <v>2591</v>
      </c>
      <c r="AM8" t="s">
        <v>2592</v>
      </c>
      <c r="AN8" t="s">
        <v>2976</v>
      </c>
      <c r="AO8" t="s">
        <v>2594</v>
      </c>
      <c r="AP8" t="s">
        <v>2977</v>
      </c>
      <c r="AQ8" t="s">
        <v>2596</v>
      </c>
      <c r="AR8" t="s">
        <v>2597</v>
      </c>
      <c r="AS8" t="s">
        <v>2978</v>
      </c>
      <c r="AT8" t="s">
        <v>2979</v>
      </c>
      <c r="AU8" s="9" t="s">
        <v>3020</v>
      </c>
      <c r="AV8" s="9" t="s">
        <v>0</v>
      </c>
      <c r="AW8" s="20" t="s">
        <v>2591</v>
      </c>
      <c r="AX8" t="s">
        <v>3020</v>
      </c>
      <c r="AY8" s="21" t="s">
        <v>0</v>
      </c>
      <c r="AZ8" t="s">
        <v>2592</v>
      </c>
      <c r="BB8" s="9" t="s">
        <v>0</v>
      </c>
      <c r="BC8" s="20" t="s">
        <v>2976</v>
      </c>
      <c r="BE8" s="21" t="s">
        <v>0</v>
      </c>
      <c r="BF8" t="s">
        <v>2594</v>
      </c>
      <c r="BH8" s="9" t="s">
        <v>0</v>
      </c>
      <c r="BI8" s="20" t="s">
        <v>2977</v>
      </c>
      <c r="BK8" s="21" t="s">
        <v>0</v>
      </c>
      <c r="BL8" t="s">
        <v>2596</v>
      </c>
      <c r="BN8" s="9" t="s">
        <v>0</v>
      </c>
      <c r="BO8" t="s">
        <v>2597</v>
      </c>
      <c r="BQ8" s="9" t="s">
        <v>0</v>
      </c>
      <c r="BR8" t="s">
        <v>2978</v>
      </c>
      <c r="BT8" s="9" t="s">
        <v>0</v>
      </c>
      <c r="BU8" t="s">
        <v>2979</v>
      </c>
      <c r="BV8" s="9" t="s">
        <v>3020</v>
      </c>
    </row>
    <row r="9" spans="1:74" x14ac:dyDescent="0.35">
      <c r="A9" t="s">
        <v>2818</v>
      </c>
      <c r="B9">
        <f>AVERAGEIFS(INDIRECT(B8),INDIRECT('Sample Select backend'!$C$3),'Sample Select backend'!$C$2,INDIRECT('Sample Select backend'!$F$3),'Sample Select backend'!$F$2,INDIRECT('Sample Select backend'!$I$2),1,INDIRECT('Sample Select backend'!$M$3),'Sample Select backend'!$M$2,INDIRECT('Sample Select backend'!$I$9),1,Data!$AU:$AU,1)</f>
        <v>-3.9200000000000004</v>
      </c>
      <c r="C9">
        <f>AVERAGEIFS(INDIRECT(C8),INDIRECT('Sample Select backend'!$C$3),'Sample Select backend'!$C$2,INDIRECT('Sample Select backend'!$F$3),'Sample Select backend'!$F$2,INDIRECT('Sample Select backend'!$I$2),1,INDIRECT('Sample Select backend'!$M$3),'Sample Select backend'!$M$2,INDIRECT('Sample Select backend'!$I$9),1,Data!$AU:$AU,1)</f>
        <v>-3.9024999999999999</v>
      </c>
      <c r="D9">
        <f>AVERAGEIFS(INDIRECT(D8),INDIRECT('Sample Select backend'!$C$3),'Sample Select backend'!$C$2,INDIRECT('Sample Select backend'!$F$3),'Sample Select backend'!$F$2,INDIRECT('Sample Select backend'!$I$2),1,INDIRECT('Sample Select backend'!$M$3),'Sample Select backend'!$M$2,INDIRECT('Sample Select backend'!$I$9),1,Data!$AU:$AU,1)</f>
        <v>51.797499999999999</v>
      </c>
      <c r="E9" t="s">
        <v>4650</v>
      </c>
      <c r="J9">
        <v>1</v>
      </c>
      <c r="K9" t="s">
        <v>4</v>
      </c>
      <c r="L9">
        <f>AVERAGEIFS(INDIRECT($B$3),INDIRECT($B$3),"&gt;=0",Data!$A:$A,$K9)</f>
        <v>1</v>
      </c>
      <c r="M9">
        <v>1</v>
      </c>
      <c r="N9" t="s">
        <v>85</v>
      </c>
      <c r="O9">
        <f>AVERAGEIFS(INDIRECT($C$3),INDIRECT($C$3),"&gt;=0",Data!$A:$A,$N9)</f>
        <v>1</v>
      </c>
      <c r="P9">
        <v>1</v>
      </c>
      <c r="Q9" t="s">
        <v>45</v>
      </c>
      <c r="R9">
        <f>AVERAGEIFS(INDIRECT($D$3),INDIRECT($D$3),"&gt;=0",Data!$A:$A,$Q9)</f>
        <v>1</v>
      </c>
      <c r="S9">
        <v>1</v>
      </c>
      <c r="T9" t="s">
        <v>111</v>
      </c>
      <c r="U9">
        <f>AVERAGEIFS(INDIRECT($E$3),INDIRECT($E$3),"&gt;=0",Data!$A:$A,$T9)</f>
        <v>1</v>
      </c>
      <c r="V9">
        <v>1</v>
      </c>
      <c r="W9" t="s">
        <v>61</v>
      </c>
      <c r="X9">
        <f>AVERAGEIFS(INDIRECT($F$3),INDIRECT($F$3),"&gt;=0",Data!$A:$A,$W9)</f>
        <v>1</v>
      </c>
      <c r="Y9">
        <v>1</v>
      </c>
      <c r="Z9" t="s">
        <v>3</v>
      </c>
      <c r="AA9">
        <f>AVERAGEIFS(INDIRECT($G$3),INDIRECT($G$3),"&gt;=0",Data!$A:$A,$Z9)</f>
        <v>1</v>
      </c>
      <c r="AB9">
        <v>1</v>
      </c>
      <c r="AC9" t="s">
        <v>3</v>
      </c>
      <c r="AD9">
        <f>AVERAGEIFS(INDIRECT($H$3),INDIRECT($H$3),"&gt;=0",Data!$A:$A,$AC9)</f>
        <v>1</v>
      </c>
      <c r="AE9">
        <v>1</v>
      </c>
      <c r="AF9" t="s">
        <v>4</v>
      </c>
      <c r="AG9">
        <f>AVERAGEIFS(INDIRECT($I$3),INDIRECT($I$3),"&gt;=0",Data!$A:$A,$AF9)</f>
        <v>1</v>
      </c>
      <c r="AH9">
        <v>1</v>
      </c>
      <c r="AI9" t="s">
        <v>199</v>
      </c>
      <c r="AJ9">
        <f>AVERAGEIFS(INDIRECT($J$3),INDIRECT($J$3),"&gt;=0",Data!$A:$A,$AI9)</f>
        <v>1</v>
      </c>
      <c r="AK9">
        <f>J9</f>
        <v>1</v>
      </c>
      <c r="AL9">
        <f>IFERROR(IF($A$20,IF(B$4=AW9,AX9,IF(AND(B$4&lt;AW9,B$4&gt;AW10),AX10,0)),IF(B$4=L9,M9,IF(AND(B$4&lt;L9,B$4&gt;L10),M10,0))),"-")</f>
        <v>0</v>
      </c>
      <c r="AM9">
        <f>IFERROR(IF($A$20,IF(C$4=AZ9,BA9,IF(AND(C$4&lt;AZ9,C$4&gt;AZ10),BA10,0)),IF(C$4=O9,P9,IF(AND(C$4&lt;O9,C$4&gt;O10),P10,0))),"-")</f>
        <v>0</v>
      </c>
      <c r="AN9">
        <f>IFERROR(IF($A$20,IF(D$4=BC9,BD9,IF(AND(D$4&lt;BC9,D$4&gt;BC10),BD10,0)),IF(D$4=R9,S9,IF(AND(D$4&lt;R9,D$4&gt;R10),S10,0))),"-")</f>
        <v>0</v>
      </c>
      <c r="AO9">
        <f>IFERROR(IF($A$20,IF(E$4=BF9,BG9,IF(AND(E$4&lt;BF9,E$4&gt;BF10),BG10,0)),IF(E$4=U9,V9,IF(AND(E$4&lt;U9,E$4&gt;U10),V10,0))),"-")</f>
        <v>0</v>
      </c>
      <c r="AP9">
        <f>IFERROR(IF($A$20,IF(F$4=BI9,BJ9,IF(AND(F$4&lt;BI9,F$4&gt;BI10),BJ10,0)),IF(F$4=X9,Y9,IF(AND(F$4&lt;X9,F$4&gt;X10),Y10,0))),"-")</f>
        <v>0</v>
      </c>
      <c r="AQ9">
        <f>IFERROR(IF($A$20,IF(G$4=BL9,BM9,IF(AND(G$4&lt;BL9,G$4&gt;BL10),BM10,0)),IF(G$4=AA9,AB9,IF(AND(G$4&lt;AA9,G$4&gt;AA10),AB10,0))),"-")</f>
        <v>0</v>
      </c>
      <c r="AR9">
        <f>IFERROR(IF($A$20,IF(H$4=BO9,BP9,IF(AND(H$4&lt;BO9,H$4&gt;BO10),BP10,0)),IF(H$4=AD9,AE9,IF(AND(H$4&lt;AD9,H$4&gt;AD10),AE10,0))),"-")</f>
        <v>0</v>
      </c>
      <c r="AS9">
        <f>IFERROR(IF($A$20,IF(I$4=BR9,BS9,IF(AND(I$4&lt;BR9,I$4&gt;BR10),BS10,0)),IF(I$4=AG9,AH9,IF(AND(I$4&lt;AG9,I$4&gt;AG10),AH10,0))),"-")</f>
        <v>0</v>
      </c>
      <c r="AT9">
        <f>IFERROR(IF($A$20,IF(J$4=BU9,BV9,IF(AND(J$4&lt;BU9,J$4&gt;BU10),BV10,0)),IF(J$4=AJ9,AK9,IF(AND(J$4&lt;AJ9,J$4&gt;AJ10),AK10,0))),"-")</f>
        <v>0</v>
      </c>
      <c r="AU9">
        <v>1</v>
      </c>
      <c r="AV9" t="s">
        <v>4</v>
      </c>
      <c r="AW9" s="20">
        <f>AVERAGEIFS(INDIRECT($B$3),INDIRECT($B$3),"&gt;=0",Data!$A:$A,AV9,IF($A$20,Data!$B:$B,Data!$AJ:$AJ),IF($A$20,"&lt;&gt;5",1))</f>
        <v>1</v>
      </c>
      <c r="AX9">
        <v>1</v>
      </c>
      <c r="AY9" s="20" t="s">
        <v>85</v>
      </c>
      <c r="AZ9">
        <f>AVERAGEIFS(INDIRECT($C$3),INDIRECT($C$3),"&gt;=0",Data!$A:$A,AY9,IF($A$20,Data!$B:$B,Data!$AJ:$AJ),IF($A$20,"&lt;&gt;5",1))</f>
        <v>1</v>
      </c>
      <c r="BA9" s="20">
        <v>1</v>
      </c>
      <c r="BB9" t="s">
        <v>45</v>
      </c>
      <c r="BC9" s="20">
        <f>AVERAGEIFS(INDIRECT($D$3),INDIRECT($D$3),"&gt;=0",Data!$A:$A,BB9,IF($A$20,Data!$B:$B,Data!$AJ:$AJ),IF($A$20,"&lt;&gt;5",1))</f>
        <v>1</v>
      </c>
      <c r="BD9">
        <v>1</v>
      </c>
      <c r="BE9" s="20" t="s">
        <v>111</v>
      </c>
      <c r="BF9">
        <f>AVERAGEIFS(INDIRECT($E$3),INDIRECT($E$3),"&gt;=0",Data!$A:$A,BE9,IF($A$20,Data!$B:$B,Data!$AJ:$AJ),IF($A$20,"&lt;&gt;5",1))</f>
        <v>1</v>
      </c>
      <c r="BG9" s="20">
        <v>1</v>
      </c>
      <c r="BH9" t="s">
        <v>61</v>
      </c>
      <c r="BI9" s="20">
        <f>AVERAGEIFS(INDIRECT($F$3),INDIRECT($F$3),"&gt;=0",Data!$A:$A,BH9,IF($A$20,Data!$B:$B,Data!$AJ:$AJ),IF($A$20,"&lt;&gt;5",1))</f>
        <v>1</v>
      </c>
      <c r="BJ9">
        <v>1</v>
      </c>
      <c r="BK9" s="20" t="s">
        <v>3</v>
      </c>
      <c r="BL9">
        <f>AVERAGEIFS(INDIRECT($G$3),INDIRECT($G$3),"&gt;=0",Data!$A:$A,BK9,IF($A$20,Data!$B:$B,Data!$AJ:$AJ),IF($A$20,"&lt;&gt;5",1))</f>
        <v>1</v>
      </c>
      <c r="BM9" s="20">
        <v>1</v>
      </c>
      <c r="BN9" t="s">
        <v>3</v>
      </c>
      <c r="BO9">
        <f>AVERAGEIFS(INDIRECT($H$3),INDIRECT($H$3),"&gt;=0",Data!$A:$A,BN9,IF($A$20,Data!$B:$B,Data!$AJ:$AJ),IF($A$20,"&lt;&gt;5",1))</f>
        <v>1</v>
      </c>
      <c r="BP9">
        <v>1</v>
      </c>
      <c r="BQ9" t="s">
        <v>4</v>
      </c>
      <c r="BR9">
        <f>AVERAGEIFS(INDIRECT($I$3),INDIRECT($I$3),"&gt;=0",Data!$A:$A,BQ9,IF($A$20,Data!$B:$B,Data!$AJ:$AJ),IF($A$20,"&lt;&gt;5",1))</f>
        <v>1</v>
      </c>
      <c r="BS9">
        <v>1</v>
      </c>
      <c r="BT9" t="s">
        <v>199</v>
      </c>
      <c r="BU9">
        <f>AVERAGEIFS(INDIRECT($J$3),INDIRECT($J$3),"&gt;=0",Data!$A:$A,BT9,IF($A$20,Data!$B:$B,Data!$AJ:$AJ),IF($A$20,"&lt;&gt;5",1))</f>
        <v>1</v>
      </c>
      <c r="BV9">
        <f>AU9</f>
        <v>1</v>
      </c>
    </row>
    <row r="10" spans="1:74" x14ac:dyDescent="0.35">
      <c r="A10" t="s">
        <v>2986</v>
      </c>
      <c r="B10">
        <f>AVERAGEIFS(INDIRECT(B8),INDIRECT('Sample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backend'!$G$25,Data!$AU:$AU,1)</f>
        <v>-5.4700000000000006</v>
      </c>
      <c r="C10">
        <f>AVERAGEIFS(INDIRECT(C8),INDIRECT('Sample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backend'!$G$25,Data!$AU:$AU,1)</f>
        <v>-4.0649999999999995</v>
      </c>
      <c r="D10">
        <f>AVERAGEIFS(INDIRECT(D8),INDIRECT('Sample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backend'!$G$25,Data!$AU:$AU,1)</f>
        <v>55.234999999999999</v>
      </c>
      <c r="E10" t="s">
        <v>4651</v>
      </c>
      <c r="J10">
        <f>J9+1</f>
        <v>2</v>
      </c>
      <c r="K10" t="s">
        <v>15</v>
      </c>
      <c r="L10">
        <f>AVERAGEIFS(INDIRECT($B$3),INDIRECT($B$3),"&gt;=0",Data!$A:$A,$K10)</f>
        <v>1</v>
      </c>
      <c r="M10">
        <f>IF(L10=L9,M9,$J10)</f>
        <v>1</v>
      </c>
      <c r="N10" t="s">
        <v>50</v>
      </c>
      <c r="O10">
        <f>AVERAGEIFS(INDIRECT($C$3),INDIRECT($C$3),"&gt;=0",Data!$A:$A,$N10)</f>
        <v>1</v>
      </c>
      <c r="P10">
        <f t="shared" ref="P10:P73" si="1">IF(O10=O9,P9,$J10)</f>
        <v>1</v>
      </c>
      <c r="Q10" t="s">
        <v>52</v>
      </c>
      <c r="R10">
        <f>AVERAGEIFS(INDIRECT($D$3),INDIRECT($D$3),"&gt;=0",Data!$A:$A,$Q10)</f>
        <v>1</v>
      </c>
      <c r="S10">
        <f t="shared" ref="S10:S73" si="2">IF(R10=R9,S9,$J10)</f>
        <v>1</v>
      </c>
      <c r="T10" t="s">
        <v>123</v>
      </c>
      <c r="U10">
        <f>AVERAGEIFS(INDIRECT($E$3),INDIRECT($E$3),"&gt;=0",Data!$A:$A,$T10)</f>
        <v>0.8</v>
      </c>
      <c r="V10">
        <f t="shared" ref="V10:V73" si="3">IF(U10=U9,V9,$J10)</f>
        <v>2</v>
      </c>
      <c r="W10" t="s">
        <v>103</v>
      </c>
      <c r="X10">
        <f>AVERAGEIFS(INDIRECT($F$3),INDIRECT($F$3),"&gt;=0",Data!$A:$A,$W10)</f>
        <v>1</v>
      </c>
      <c r="Y10">
        <f t="shared" ref="Y10:Y73" si="4">IF(X10=X9,Y9,$J10)</f>
        <v>1</v>
      </c>
      <c r="Z10" t="s">
        <v>15</v>
      </c>
      <c r="AA10">
        <f>AVERAGEIFS(INDIRECT($G$3),INDIRECT($G$3),"&gt;=0",Data!$A:$A,$Z10)</f>
        <v>1</v>
      </c>
      <c r="AB10">
        <f t="shared" ref="AB10:AB73" si="5">IF(AA10=AA9,AB9,$J10)</f>
        <v>1</v>
      </c>
      <c r="AC10" t="s">
        <v>6</v>
      </c>
      <c r="AD10">
        <f>AVERAGEIFS(INDIRECT($H$3),INDIRECT($H$3),"&gt;=0",Data!$A:$A,$AC10)</f>
        <v>1</v>
      </c>
      <c r="AE10">
        <f t="shared" ref="AE10:AE73" si="6">IF(AD10=AD9,AE9,$J10)</f>
        <v>1</v>
      </c>
      <c r="AF10" t="s">
        <v>15</v>
      </c>
      <c r="AG10">
        <f>AVERAGEIFS(INDIRECT($I$3),INDIRECT($I$3),"&gt;=0",Data!$A:$A,$AF10)</f>
        <v>1</v>
      </c>
      <c r="AH10">
        <f t="shared" ref="AH10:AH73" si="7">IF(AG10=AG9,AH9,$J10)</f>
        <v>1</v>
      </c>
      <c r="AI10" t="s">
        <v>198</v>
      </c>
      <c r="AJ10">
        <f>AVERAGEIFS(INDIRECT($J$3),INDIRECT($J$3),"&gt;=0",Data!$A:$A,$AI10)</f>
        <v>1</v>
      </c>
      <c r="AK10">
        <f t="shared" ref="AK10:AK73" si="8">IF(AJ10=AJ9,AK9,$J10)</f>
        <v>1</v>
      </c>
      <c r="AL10">
        <f t="shared" ref="AL10:AL73" si="9">IFERROR(IF($A$20,IF(B$4=AW10,AX10,IF(AND(B$4&lt;AW10,B$4&gt;AW11),AX11,0)),IF(B$4=L10,M10,IF(AND(B$4&lt;L10,B$4&gt;L11),M11,0))),"-")</f>
        <v>0</v>
      </c>
      <c r="AM10">
        <f t="shared" ref="AM10:AM73" si="10">IFERROR(IF($A$20,IF(C$4=AZ10,BA10,IF(AND(C$4&lt;AZ10,C$4&gt;AZ11),BA11,0)),IF(C$4=O10,P10,IF(AND(C$4&lt;O10,C$4&gt;O11),P11,0))),"-")</f>
        <v>0</v>
      </c>
      <c r="AN10">
        <f t="shared" ref="AN10:AN73" si="11">IFERROR(IF($A$20,IF(D$4=BC10,BD10,IF(AND(D$4&lt;BC10,D$4&gt;BC11),BD11,0)),IF(D$4=R10,S10,IF(AND(D$4&lt;R10,D$4&gt;R11),S11,0))),"-")</f>
        <v>0</v>
      </c>
      <c r="AO10">
        <f t="shared" ref="AO10:AO73" si="12">IFERROR(IF($A$20,IF(E$4=BF10,BG10,IF(AND(E$4&lt;BF10,E$4&gt;BF11),BG11,0)),IF(E$4=U10,V10,IF(AND(E$4&lt;U10,E$4&gt;U11),V11,0))),"-")</f>
        <v>0</v>
      </c>
      <c r="AP10">
        <f t="shared" ref="AP10:AP73" si="13">IFERROR(IF($A$20,IF(F$4=BI10,BJ10,IF(AND(F$4&lt;BI10,F$4&gt;BI11),BJ11,0)),IF(F$4=X10,Y10,IF(AND(F$4&lt;X10,F$4&gt;X11),Y11,0))),"-")</f>
        <v>0</v>
      </c>
      <c r="AQ10">
        <f t="shared" ref="AQ10:AQ73" si="14">IFERROR(IF($A$20,IF(G$4=BL10,BM10,IF(AND(G$4&lt;BL10,G$4&gt;BL11),BM11,0)),IF(G$4=AA10,AB10,IF(AND(G$4&lt;AA10,G$4&gt;AA11),AB11,0))),"-")</f>
        <v>0</v>
      </c>
      <c r="AR10">
        <f t="shared" ref="AR10:AR73" si="15">IFERROR(IF($A$20,IF(H$4=BO10,BP10,IF(AND(H$4&lt;BO10,H$4&gt;BO11),BP11,0)),IF(H$4=AD10,AE10,IF(AND(H$4&lt;AD10,H$4&gt;AD11),AE11,0))),"-")</f>
        <v>0</v>
      </c>
      <c r="AS10">
        <f t="shared" ref="AS10:AS73" si="16">IFERROR(IF($A$20,IF(I$4=BR10,BS10,IF(AND(I$4&lt;BR10,I$4&gt;BR11),BS11,0)),IF(I$4=AG10,AH10,IF(AND(I$4&lt;AG10,I$4&gt;AG11),AH11,0))),"-")</f>
        <v>0</v>
      </c>
      <c r="AT10">
        <f t="shared" ref="AT10:AT73" si="17">IFERROR(IF($A$20,IF(J$4=BU10,BV10,IF(AND(J$4&lt;BU10,J$4&gt;BU11),BV11,0)),IF(J$4=AJ10,AK10,IF(AND(J$4&lt;AJ10,J$4&gt;AJ11),AK11,0))),"-")</f>
        <v>0</v>
      </c>
      <c r="AU10">
        <f>AU9+1</f>
        <v>2</v>
      </c>
      <c r="AV10" t="s">
        <v>42</v>
      </c>
      <c r="AW10" s="20">
        <f>AVERAGEIFS(INDIRECT($B$3),INDIRECT($B$3),"&gt;=0",Data!$A:$A,AV10,IF($A$20,Data!$B:$B,Data!$AJ:$AJ),IF($A$20,"&lt;&gt;5",1))</f>
        <v>1</v>
      </c>
      <c r="AX10">
        <f t="shared" ref="AX10:AX73" si="18">IF(AW10=AW9,AX9,$J10)</f>
        <v>1</v>
      </c>
      <c r="AY10" s="20" t="s">
        <v>50</v>
      </c>
      <c r="AZ10">
        <f>AVERAGEIFS(INDIRECT($C$3),INDIRECT($C$3),"&gt;=0",Data!$A:$A,AY10,IF($A$20,Data!$B:$B,Data!$AJ:$AJ),IF($A$20,"&lt;&gt;5",1))</f>
        <v>1</v>
      </c>
      <c r="BA10" s="20">
        <f t="shared" ref="BA10:BA73" si="19">IF(AZ10=AZ9,BA9,$J10)</f>
        <v>1</v>
      </c>
      <c r="BB10" t="s">
        <v>52</v>
      </c>
      <c r="BC10" s="20">
        <f>AVERAGEIFS(INDIRECT($D$3),INDIRECT($D$3),"&gt;=0",Data!$A:$A,BB10,IF($A$20,Data!$B:$B,Data!$AJ:$AJ),IF($A$20,"&lt;&gt;5",1))</f>
        <v>1</v>
      </c>
      <c r="BD10">
        <f t="shared" ref="BD10:BD73" si="20">IF(BC10=BC9,BD9,$J10)</f>
        <v>1</v>
      </c>
      <c r="BE10" s="20" t="s">
        <v>123</v>
      </c>
      <c r="BF10">
        <f>AVERAGEIFS(INDIRECT($E$3),INDIRECT($E$3),"&gt;=0",Data!$A:$A,BE10,IF($A$20,Data!$B:$B,Data!$AJ:$AJ),IF($A$20,"&lt;&gt;5",1))</f>
        <v>1</v>
      </c>
      <c r="BG10" s="20">
        <f t="shared" ref="BG10:BG73" si="21">IF(BF10=BF9,BG9,$J10)</f>
        <v>1</v>
      </c>
      <c r="BH10" t="s">
        <v>103</v>
      </c>
      <c r="BI10" s="20">
        <f>AVERAGEIFS(INDIRECT($F$3),INDIRECT($F$3),"&gt;=0",Data!$A:$A,BH10,IF($A$20,Data!$B:$B,Data!$AJ:$AJ),IF($A$20,"&lt;&gt;5",1))</f>
        <v>1</v>
      </c>
      <c r="BJ10">
        <f t="shared" ref="BJ10:BJ73" si="22">IF(BI10=BI9,BJ9,$J10)</f>
        <v>1</v>
      </c>
      <c r="BK10" s="20" t="s">
        <v>29</v>
      </c>
      <c r="BL10">
        <f>AVERAGEIFS(INDIRECT($G$3),INDIRECT($G$3),"&gt;=0",Data!$A:$A,BK10,IF($A$20,Data!$B:$B,Data!$AJ:$AJ),IF($A$20,"&lt;&gt;5",1))</f>
        <v>1</v>
      </c>
      <c r="BM10" s="20">
        <f t="shared" ref="BM10:BM73" si="23">IF(BL10=BL9,BM9,$J10)</f>
        <v>1</v>
      </c>
      <c r="BN10" t="s">
        <v>6</v>
      </c>
      <c r="BO10">
        <f>AVERAGEIFS(INDIRECT($H$3),INDIRECT($H$3),"&gt;=0",Data!$A:$A,BN10,IF($A$20,Data!$B:$B,Data!$AJ:$AJ),IF($A$20,"&lt;&gt;5",1))</f>
        <v>1</v>
      </c>
      <c r="BP10">
        <f t="shared" ref="BP10:BP73" si="24">IF(BO10=BO9,BP9,$J10)</f>
        <v>1</v>
      </c>
      <c r="BQ10" t="s">
        <v>28</v>
      </c>
      <c r="BR10">
        <f>AVERAGEIFS(INDIRECT($I$3),INDIRECT($I$3),"&gt;=0",Data!$A:$A,BQ10,IF($A$20,Data!$B:$B,Data!$AJ:$AJ),IF($A$20,"&lt;&gt;5",1))</f>
        <v>1</v>
      </c>
      <c r="BS10">
        <f t="shared" ref="BS10:BS73" si="25">IF(BR10=BR9,BS9,$J10)</f>
        <v>1</v>
      </c>
      <c r="BT10" t="s">
        <v>198</v>
      </c>
      <c r="BU10">
        <f>AVERAGEIFS(INDIRECT($J$3),INDIRECT($J$3),"&gt;=0",Data!$A:$A,BT10,IF($A$20,Data!$B:$B,Data!$AJ:$AJ),IF($A$20,"&lt;&gt;5",1))</f>
        <v>1</v>
      </c>
      <c r="BV10">
        <f t="shared" ref="BV10:BV73" si="26">IF(BU10=BU9,BV9,$J10)</f>
        <v>1</v>
      </c>
    </row>
    <row r="11" spans="1:74" x14ac:dyDescent="0.35">
      <c r="A11" t="s">
        <v>2984</v>
      </c>
      <c r="J11">
        <f t="shared" ref="J11:J74" si="27">J10+1</f>
        <v>3</v>
      </c>
      <c r="K11" t="s">
        <v>31</v>
      </c>
      <c r="L11">
        <f>AVERAGEIFS(INDIRECT($B$3),INDIRECT($B$3),"&gt;=0",Data!$A:$A,$K11)</f>
        <v>1</v>
      </c>
      <c r="M11">
        <f t="shared" ref="M11:M74" si="28">IF(L11=L10,M10,$J11)</f>
        <v>1</v>
      </c>
      <c r="N11" t="s">
        <v>73</v>
      </c>
      <c r="O11">
        <f>AVERAGEIFS(INDIRECT($C$3),INDIRECT($C$3),"&gt;=0",Data!$A:$A,$N11)</f>
        <v>1</v>
      </c>
      <c r="P11">
        <f t="shared" si="1"/>
        <v>1</v>
      </c>
      <c r="Q11" t="s">
        <v>61</v>
      </c>
      <c r="R11">
        <f>AVERAGEIFS(INDIRECT($D$3),INDIRECT($D$3),"&gt;=0",Data!$A:$A,$Q11)</f>
        <v>1</v>
      </c>
      <c r="S11">
        <f t="shared" si="2"/>
        <v>1</v>
      </c>
      <c r="T11" t="s">
        <v>115</v>
      </c>
      <c r="U11">
        <f>AVERAGEIFS(INDIRECT($E$3),INDIRECT($E$3),"&gt;=0",Data!$A:$A,$T11)</f>
        <v>0.76923076923076927</v>
      </c>
      <c r="V11">
        <f t="shared" si="3"/>
        <v>3</v>
      </c>
      <c r="W11" t="s">
        <v>111</v>
      </c>
      <c r="X11">
        <f>AVERAGEIFS(INDIRECT($F$3),INDIRECT($F$3),"&gt;=0",Data!$A:$A,$W11)</f>
        <v>1</v>
      </c>
      <c r="Y11">
        <f t="shared" si="4"/>
        <v>1</v>
      </c>
      <c r="Z11" t="s">
        <v>29</v>
      </c>
      <c r="AA11">
        <f>AVERAGEIFS(INDIRECT($G$3),INDIRECT($G$3),"&gt;=0",Data!$A:$A,$Z11)</f>
        <v>1</v>
      </c>
      <c r="AB11">
        <f t="shared" si="5"/>
        <v>1</v>
      </c>
      <c r="AC11" t="s">
        <v>9</v>
      </c>
      <c r="AD11">
        <f>AVERAGEIFS(INDIRECT($H$3),INDIRECT($H$3),"&gt;=0",Data!$A:$A,$AC11)</f>
        <v>1</v>
      </c>
      <c r="AE11">
        <f t="shared" si="6"/>
        <v>1</v>
      </c>
      <c r="AF11" t="s">
        <v>28</v>
      </c>
      <c r="AG11">
        <f>AVERAGEIFS(INDIRECT($I$3),INDIRECT($I$3),"&gt;=0",Data!$A:$A,$AF11)</f>
        <v>1</v>
      </c>
      <c r="AH11">
        <f t="shared" si="7"/>
        <v>1</v>
      </c>
      <c r="AI11" t="s">
        <v>196</v>
      </c>
      <c r="AJ11">
        <f>AVERAGEIFS(INDIRECT($J$3),INDIRECT($J$3),"&gt;=0",Data!$A:$A,$AI11)</f>
        <v>1</v>
      </c>
      <c r="AK11">
        <f t="shared" si="8"/>
        <v>1</v>
      </c>
      <c r="AL11">
        <f t="shared" si="9"/>
        <v>0</v>
      </c>
      <c r="AM11">
        <f t="shared" si="10"/>
        <v>0</v>
      </c>
      <c r="AN11">
        <f t="shared" si="11"/>
        <v>0</v>
      </c>
      <c r="AO11">
        <f t="shared" si="12"/>
        <v>0</v>
      </c>
      <c r="AP11">
        <f t="shared" si="13"/>
        <v>0</v>
      </c>
      <c r="AQ11">
        <f t="shared" si="14"/>
        <v>0</v>
      </c>
      <c r="AR11">
        <f t="shared" si="15"/>
        <v>0</v>
      </c>
      <c r="AS11">
        <f t="shared" si="16"/>
        <v>0</v>
      </c>
      <c r="AT11">
        <f t="shared" si="17"/>
        <v>0</v>
      </c>
      <c r="AU11">
        <f t="shared" ref="AU11:AU74" si="29">AU10+1</f>
        <v>3</v>
      </c>
      <c r="AV11" t="s">
        <v>66</v>
      </c>
      <c r="AW11" s="20">
        <f>AVERAGEIFS(INDIRECT($B$3),INDIRECT($B$3),"&gt;=0",Data!$A:$A,AV11,IF($A$20,Data!$B:$B,Data!$AJ:$AJ),IF($A$20,"&lt;&gt;5",1))</f>
        <v>1</v>
      </c>
      <c r="AX11">
        <f t="shared" si="18"/>
        <v>1</v>
      </c>
      <c r="AY11" s="20" t="s">
        <v>73</v>
      </c>
      <c r="AZ11">
        <f>AVERAGEIFS(INDIRECT($C$3),INDIRECT($C$3),"&gt;=0",Data!$A:$A,AY11,IF($A$20,Data!$B:$B,Data!$AJ:$AJ),IF($A$20,"&lt;&gt;5",1))</f>
        <v>1</v>
      </c>
      <c r="BA11" s="20">
        <f t="shared" si="19"/>
        <v>1</v>
      </c>
      <c r="BB11" t="s">
        <v>61</v>
      </c>
      <c r="BC11" s="20">
        <f>AVERAGEIFS(INDIRECT($D$3),INDIRECT($D$3),"&gt;=0",Data!$A:$A,BB11,IF($A$20,Data!$B:$B,Data!$AJ:$AJ),IF($A$20,"&lt;&gt;5",1))</f>
        <v>1</v>
      </c>
      <c r="BD11">
        <f t="shared" si="20"/>
        <v>1</v>
      </c>
      <c r="BE11" s="20" t="s">
        <v>165</v>
      </c>
      <c r="BF11">
        <f>AVERAGEIFS(INDIRECT($E$3),INDIRECT($E$3),"&gt;=0",Data!$A:$A,BE11,IF($A$20,Data!$B:$B,Data!$AJ:$AJ),IF($A$20,"&lt;&gt;5",1))</f>
        <v>1</v>
      </c>
      <c r="BG11" s="20">
        <f t="shared" si="21"/>
        <v>1</v>
      </c>
      <c r="BH11" t="s">
        <v>111</v>
      </c>
      <c r="BI11" s="20">
        <f>AVERAGEIFS(INDIRECT($F$3),INDIRECT($F$3),"&gt;=0",Data!$A:$A,BH11,IF($A$20,Data!$B:$B,Data!$AJ:$AJ),IF($A$20,"&lt;&gt;5",1))</f>
        <v>1</v>
      </c>
      <c r="BJ11">
        <f t="shared" si="22"/>
        <v>1</v>
      </c>
      <c r="BK11" s="20" t="s">
        <v>36</v>
      </c>
      <c r="BL11">
        <f>AVERAGEIFS(INDIRECT($G$3),INDIRECT($G$3),"&gt;=0",Data!$A:$A,BK11,IF($A$20,Data!$B:$B,Data!$AJ:$AJ),IF($A$20,"&lt;&gt;5",1))</f>
        <v>1</v>
      </c>
      <c r="BM11" s="20">
        <f t="shared" si="23"/>
        <v>1</v>
      </c>
      <c r="BN11" t="s">
        <v>9</v>
      </c>
      <c r="BO11">
        <f>AVERAGEIFS(INDIRECT($H$3),INDIRECT($H$3),"&gt;=0",Data!$A:$A,BN11,IF($A$20,Data!$B:$B,Data!$AJ:$AJ),IF($A$20,"&lt;&gt;5",1))</f>
        <v>1</v>
      </c>
      <c r="BP11">
        <f t="shared" si="24"/>
        <v>1</v>
      </c>
      <c r="BQ11" t="s">
        <v>29</v>
      </c>
      <c r="BR11">
        <f>AVERAGEIFS(INDIRECT($I$3),INDIRECT($I$3),"&gt;=0",Data!$A:$A,BQ11,IF($A$20,Data!$B:$B,Data!$AJ:$AJ),IF($A$20,"&lt;&gt;5",1))</f>
        <v>1</v>
      </c>
      <c r="BS11">
        <f t="shared" si="25"/>
        <v>1</v>
      </c>
      <c r="BT11" t="s">
        <v>149</v>
      </c>
      <c r="BU11">
        <f>AVERAGEIFS(INDIRECT($J$3),INDIRECT($J$3),"&gt;=0",Data!$A:$A,BT11,IF($A$20,Data!$B:$B,Data!$AJ:$AJ),IF($A$20,"&lt;&gt;5",1))</f>
        <v>1</v>
      </c>
      <c r="BV11">
        <f t="shared" si="26"/>
        <v>1</v>
      </c>
    </row>
    <row r="12" spans="1:74" x14ac:dyDescent="0.35">
      <c r="A12" t="s">
        <v>2987</v>
      </c>
      <c r="J12">
        <f t="shared" si="27"/>
        <v>4</v>
      </c>
      <c r="K12" t="s">
        <v>42</v>
      </c>
      <c r="L12">
        <f>AVERAGEIFS(INDIRECT($B$3),INDIRECT($B$3),"&gt;=0",Data!$A:$A,$K12)</f>
        <v>1</v>
      </c>
      <c r="M12">
        <f t="shared" si="28"/>
        <v>1</v>
      </c>
      <c r="N12" t="s">
        <v>141</v>
      </c>
      <c r="O12">
        <f>AVERAGEIFS(INDIRECT($C$3),INDIRECT($C$3),"&gt;=0",Data!$A:$A,$N12)</f>
        <v>1</v>
      </c>
      <c r="P12">
        <f t="shared" si="1"/>
        <v>1</v>
      </c>
      <c r="Q12" t="s">
        <v>86</v>
      </c>
      <c r="R12">
        <f>AVERAGEIFS(INDIRECT($D$3),INDIRECT($D$3),"&gt;=0",Data!$A:$A,$Q12)</f>
        <v>1</v>
      </c>
      <c r="S12">
        <f t="shared" si="2"/>
        <v>1</v>
      </c>
      <c r="T12" t="s">
        <v>28</v>
      </c>
      <c r="U12">
        <f>AVERAGEIFS(INDIRECT($E$3),INDIRECT($E$3),"&gt;=0",Data!$A:$A,$T12)</f>
        <v>0.66666666666666663</v>
      </c>
      <c r="V12">
        <f t="shared" si="3"/>
        <v>4</v>
      </c>
      <c r="W12" t="s">
        <v>132</v>
      </c>
      <c r="X12">
        <f>AVERAGEIFS(INDIRECT($F$3),INDIRECT($F$3),"&gt;=0",Data!$A:$A,$W12)</f>
        <v>1</v>
      </c>
      <c r="Y12">
        <f t="shared" si="4"/>
        <v>1</v>
      </c>
      <c r="Z12" t="s">
        <v>31</v>
      </c>
      <c r="AA12">
        <f>AVERAGEIFS(INDIRECT($G$3),INDIRECT($G$3),"&gt;=0",Data!$A:$A,$Z12)</f>
        <v>1</v>
      </c>
      <c r="AB12">
        <f t="shared" si="5"/>
        <v>1</v>
      </c>
      <c r="AC12" t="s">
        <v>10</v>
      </c>
      <c r="AD12">
        <f>AVERAGEIFS(INDIRECT($H$3),INDIRECT($H$3),"&gt;=0",Data!$A:$A,$AC12)</f>
        <v>1</v>
      </c>
      <c r="AE12">
        <f t="shared" si="6"/>
        <v>1</v>
      </c>
      <c r="AF12" t="s">
        <v>29</v>
      </c>
      <c r="AG12">
        <f>AVERAGEIFS(INDIRECT($I$3),INDIRECT($I$3),"&gt;=0",Data!$A:$A,$AF12)</f>
        <v>1</v>
      </c>
      <c r="AH12">
        <f t="shared" si="7"/>
        <v>1</v>
      </c>
      <c r="AI12" t="s">
        <v>149</v>
      </c>
      <c r="AJ12">
        <f>AVERAGEIFS(INDIRECT($J$3),INDIRECT($J$3),"&gt;=0",Data!$A:$A,$AI12)</f>
        <v>1</v>
      </c>
      <c r="AK12">
        <f t="shared" si="8"/>
        <v>1</v>
      </c>
      <c r="AL12">
        <f t="shared" si="9"/>
        <v>0</v>
      </c>
      <c r="AM12">
        <f t="shared" si="10"/>
        <v>0</v>
      </c>
      <c r="AN12">
        <f t="shared" si="11"/>
        <v>0</v>
      </c>
      <c r="AO12">
        <f t="shared" si="12"/>
        <v>0</v>
      </c>
      <c r="AP12">
        <f t="shared" si="13"/>
        <v>0</v>
      </c>
      <c r="AQ12">
        <f t="shared" si="14"/>
        <v>0</v>
      </c>
      <c r="AR12">
        <f t="shared" si="15"/>
        <v>0</v>
      </c>
      <c r="AS12">
        <f t="shared" si="16"/>
        <v>0</v>
      </c>
      <c r="AT12">
        <f t="shared" si="17"/>
        <v>0</v>
      </c>
      <c r="AU12">
        <f t="shared" si="29"/>
        <v>4</v>
      </c>
      <c r="AV12" t="s">
        <v>68</v>
      </c>
      <c r="AW12" s="20">
        <f>AVERAGEIFS(INDIRECT($B$3),INDIRECT($B$3),"&gt;=0",Data!$A:$A,AV12,IF($A$20,Data!$B:$B,Data!$AJ:$AJ),IF($A$20,"&lt;&gt;5",1))</f>
        <v>1</v>
      </c>
      <c r="AX12">
        <f t="shared" si="18"/>
        <v>1</v>
      </c>
      <c r="AY12" s="20" t="s">
        <v>141</v>
      </c>
      <c r="AZ12">
        <f>AVERAGEIFS(INDIRECT($C$3),INDIRECT($C$3),"&gt;=0",Data!$A:$A,AY12,IF($A$20,Data!$B:$B,Data!$AJ:$AJ),IF($A$20,"&lt;&gt;5",1))</f>
        <v>1</v>
      </c>
      <c r="BA12" s="20">
        <f t="shared" si="19"/>
        <v>1</v>
      </c>
      <c r="BB12" t="s">
        <v>86</v>
      </c>
      <c r="BC12" s="20">
        <f>AVERAGEIFS(INDIRECT($D$3),INDIRECT($D$3),"&gt;=0",Data!$A:$A,BB12,IF($A$20,Data!$B:$B,Data!$AJ:$AJ),IF($A$20,"&lt;&gt;5",1))</f>
        <v>1</v>
      </c>
      <c r="BD12">
        <f t="shared" si="20"/>
        <v>1</v>
      </c>
      <c r="BE12" s="20" t="s">
        <v>131</v>
      </c>
      <c r="BF12">
        <f>AVERAGEIFS(INDIRECT($E$3),INDIRECT($E$3),"&gt;=0",Data!$A:$A,BE12,IF($A$20,Data!$B:$B,Data!$AJ:$AJ),IF($A$20,"&lt;&gt;5",1))</f>
        <v>0.77777777777777779</v>
      </c>
      <c r="BG12" s="20">
        <f t="shared" si="21"/>
        <v>4</v>
      </c>
      <c r="BH12" t="s">
        <v>132</v>
      </c>
      <c r="BI12" s="20">
        <f>AVERAGEIFS(INDIRECT($F$3),INDIRECT($F$3),"&gt;=0",Data!$A:$A,BH12,IF($A$20,Data!$B:$B,Data!$AJ:$AJ),IF($A$20,"&lt;&gt;5",1))</f>
        <v>1</v>
      </c>
      <c r="BJ12">
        <f t="shared" si="22"/>
        <v>1</v>
      </c>
      <c r="BK12" s="20" t="s">
        <v>37</v>
      </c>
      <c r="BL12">
        <f>AVERAGEIFS(INDIRECT($G$3),INDIRECT($G$3),"&gt;=0",Data!$A:$A,BK12,IF($A$20,Data!$B:$B,Data!$AJ:$AJ),IF($A$20,"&lt;&gt;5",1))</f>
        <v>1</v>
      </c>
      <c r="BM12" s="20">
        <f t="shared" si="23"/>
        <v>1</v>
      </c>
      <c r="BN12" t="s">
        <v>10</v>
      </c>
      <c r="BO12">
        <f>AVERAGEIFS(INDIRECT($H$3),INDIRECT($H$3),"&gt;=0",Data!$A:$A,BN12,IF($A$20,Data!$B:$B,Data!$AJ:$AJ),IF($A$20,"&lt;&gt;5",1))</f>
        <v>1</v>
      </c>
      <c r="BP12">
        <f t="shared" si="24"/>
        <v>1</v>
      </c>
      <c r="BQ12" t="s">
        <v>36</v>
      </c>
      <c r="BR12">
        <f>AVERAGEIFS(INDIRECT($I$3),INDIRECT($I$3),"&gt;=0",Data!$A:$A,BQ12,IF($A$20,Data!$B:$B,Data!$AJ:$AJ),IF($A$20,"&lt;&gt;5",1))</f>
        <v>1</v>
      </c>
      <c r="BS12">
        <f t="shared" si="25"/>
        <v>1</v>
      </c>
      <c r="BT12" t="s">
        <v>192</v>
      </c>
      <c r="BU12">
        <f>AVERAGEIFS(INDIRECT($J$3),INDIRECT($J$3),"&gt;=0",Data!$A:$A,BT12,IF($A$20,Data!$B:$B,Data!$AJ:$AJ),IF($A$20,"&lt;&gt;5",1))</f>
        <v>1</v>
      </c>
      <c r="BV12">
        <f t="shared" si="26"/>
        <v>1</v>
      </c>
    </row>
    <row r="13" spans="1:74" x14ac:dyDescent="0.35">
      <c r="A13" t="s">
        <v>2985</v>
      </c>
      <c r="J13">
        <f t="shared" si="27"/>
        <v>5</v>
      </c>
      <c r="K13" t="s">
        <v>66</v>
      </c>
      <c r="L13">
        <f>AVERAGEIFS(INDIRECT($B$3),INDIRECT($B$3),"&gt;=0",Data!$A:$A,$K13)</f>
        <v>1</v>
      </c>
      <c r="M13">
        <f t="shared" si="28"/>
        <v>1</v>
      </c>
      <c r="N13" t="s">
        <v>150</v>
      </c>
      <c r="O13">
        <f>AVERAGEIFS(INDIRECT($C$3),INDIRECT($C$3),"&gt;=0",Data!$A:$A,$N13)</f>
        <v>1</v>
      </c>
      <c r="P13">
        <f t="shared" si="1"/>
        <v>1</v>
      </c>
      <c r="Q13" t="s">
        <v>111</v>
      </c>
      <c r="R13">
        <f>AVERAGEIFS(INDIRECT($D$3),INDIRECT($D$3),"&gt;=0",Data!$A:$A,$Q13)</f>
        <v>1</v>
      </c>
      <c r="S13">
        <f t="shared" si="2"/>
        <v>1</v>
      </c>
      <c r="T13" t="s">
        <v>53</v>
      </c>
      <c r="U13">
        <f>AVERAGEIFS(INDIRECT($E$3),INDIRECT($E$3),"&gt;=0",Data!$A:$A,$T13)</f>
        <v>0.66666666666666663</v>
      </c>
      <c r="V13">
        <f t="shared" si="3"/>
        <v>4</v>
      </c>
      <c r="W13" t="s">
        <v>159</v>
      </c>
      <c r="X13">
        <f>AVERAGEIFS(INDIRECT($F$3),INDIRECT($F$3),"&gt;=0",Data!$A:$A,$W13)</f>
        <v>1</v>
      </c>
      <c r="Y13">
        <f t="shared" si="4"/>
        <v>1</v>
      </c>
      <c r="Z13" t="s">
        <v>36</v>
      </c>
      <c r="AA13">
        <f>AVERAGEIFS(INDIRECT($G$3),INDIRECT($G$3),"&gt;=0",Data!$A:$A,$Z13)</f>
        <v>1</v>
      </c>
      <c r="AB13">
        <f t="shared" si="5"/>
        <v>1</v>
      </c>
      <c r="AC13" t="s">
        <v>13</v>
      </c>
      <c r="AD13">
        <f>AVERAGEIFS(INDIRECT($H$3),INDIRECT($H$3),"&gt;=0",Data!$A:$A,$AC13)</f>
        <v>1</v>
      </c>
      <c r="AE13">
        <f t="shared" si="6"/>
        <v>1</v>
      </c>
      <c r="AF13" t="s">
        <v>31</v>
      </c>
      <c r="AG13">
        <f>AVERAGEIFS(INDIRECT($I$3),INDIRECT($I$3),"&gt;=0",Data!$A:$A,$AF13)</f>
        <v>1</v>
      </c>
      <c r="AH13">
        <f t="shared" si="7"/>
        <v>1</v>
      </c>
      <c r="AI13" t="s">
        <v>192</v>
      </c>
      <c r="AJ13">
        <f>AVERAGEIFS(INDIRECT($J$3),INDIRECT($J$3),"&gt;=0",Data!$A:$A,$AI13)</f>
        <v>1</v>
      </c>
      <c r="AK13">
        <f t="shared" si="8"/>
        <v>1</v>
      </c>
      <c r="AL13">
        <f t="shared" si="9"/>
        <v>0</v>
      </c>
      <c r="AM13">
        <f t="shared" si="10"/>
        <v>0</v>
      </c>
      <c r="AN13">
        <f t="shared" si="11"/>
        <v>0</v>
      </c>
      <c r="AO13">
        <f t="shared" si="12"/>
        <v>0</v>
      </c>
      <c r="AP13">
        <f t="shared" si="13"/>
        <v>0</v>
      </c>
      <c r="AQ13">
        <f t="shared" si="14"/>
        <v>0</v>
      </c>
      <c r="AR13">
        <f t="shared" si="15"/>
        <v>0</v>
      </c>
      <c r="AS13">
        <f t="shared" si="16"/>
        <v>0</v>
      </c>
      <c r="AT13">
        <f t="shared" si="17"/>
        <v>0</v>
      </c>
      <c r="AU13">
        <f t="shared" si="29"/>
        <v>5</v>
      </c>
      <c r="AV13" t="s">
        <v>77</v>
      </c>
      <c r="AW13" s="20">
        <f>AVERAGEIFS(INDIRECT($B$3),INDIRECT($B$3),"&gt;=0",Data!$A:$A,AV13,IF($A$20,Data!$B:$B,Data!$AJ:$AJ),IF($A$20,"&lt;&gt;5",1))</f>
        <v>1</v>
      </c>
      <c r="AX13">
        <f t="shared" si="18"/>
        <v>1</v>
      </c>
      <c r="AY13" s="20" t="s">
        <v>150</v>
      </c>
      <c r="AZ13">
        <f>AVERAGEIFS(INDIRECT($C$3),INDIRECT($C$3),"&gt;=0",Data!$A:$A,AY13,IF($A$20,Data!$B:$B,Data!$AJ:$AJ),IF($A$20,"&lt;&gt;5",1))</f>
        <v>1</v>
      </c>
      <c r="BA13" s="20">
        <f t="shared" si="19"/>
        <v>1</v>
      </c>
      <c r="BB13" t="s">
        <v>111</v>
      </c>
      <c r="BC13" s="20">
        <f>AVERAGEIFS(INDIRECT($D$3),INDIRECT($D$3),"&gt;=0",Data!$A:$A,BB13,IF($A$20,Data!$B:$B,Data!$AJ:$AJ),IF($A$20,"&lt;&gt;5",1))</f>
        <v>1</v>
      </c>
      <c r="BD13">
        <f t="shared" si="20"/>
        <v>1</v>
      </c>
      <c r="BE13" s="20" t="s">
        <v>115</v>
      </c>
      <c r="BF13">
        <f>AVERAGEIFS(INDIRECT($E$3),INDIRECT($E$3),"&gt;=0",Data!$A:$A,BE13,IF($A$20,Data!$B:$B,Data!$AJ:$AJ),IF($A$20,"&lt;&gt;5",1))</f>
        <v>0.76923076923076927</v>
      </c>
      <c r="BG13" s="20">
        <f t="shared" si="21"/>
        <v>5</v>
      </c>
      <c r="BH13" t="s">
        <v>159</v>
      </c>
      <c r="BI13" s="20">
        <f>AVERAGEIFS(INDIRECT($F$3),INDIRECT($F$3),"&gt;=0",Data!$A:$A,BH13,IF($A$20,Data!$B:$B,Data!$AJ:$AJ),IF($A$20,"&lt;&gt;5",1))</f>
        <v>1</v>
      </c>
      <c r="BJ13">
        <f t="shared" si="22"/>
        <v>1</v>
      </c>
      <c r="BK13" s="20" t="s">
        <v>46</v>
      </c>
      <c r="BL13">
        <f>AVERAGEIFS(INDIRECT($G$3),INDIRECT($G$3),"&gt;=0",Data!$A:$A,BK13,IF($A$20,Data!$B:$B,Data!$AJ:$AJ),IF($A$20,"&lt;&gt;5",1))</f>
        <v>1</v>
      </c>
      <c r="BM13" s="20">
        <f t="shared" si="23"/>
        <v>1</v>
      </c>
      <c r="BN13" t="s">
        <v>13</v>
      </c>
      <c r="BO13">
        <f>AVERAGEIFS(INDIRECT($H$3),INDIRECT($H$3),"&gt;=0",Data!$A:$A,BN13,IF($A$20,Data!$B:$B,Data!$AJ:$AJ),IF($A$20,"&lt;&gt;5",1))</f>
        <v>1</v>
      </c>
      <c r="BP13">
        <f t="shared" si="24"/>
        <v>1</v>
      </c>
      <c r="BQ13" t="s">
        <v>37</v>
      </c>
      <c r="BR13">
        <f>AVERAGEIFS(INDIRECT($I$3),INDIRECT($I$3),"&gt;=0",Data!$A:$A,BQ13,IF($A$20,Data!$B:$B,Data!$AJ:$AJ),IF($A$20,"&lt;&gt;5",1))</f>
        <v>1</v>
      </c>
      <c r="BS13">
        <f t="shared" si="25"/>
        <v>1</v>
      </c>
      <c r="BT13" t="s">
        <v>193</v>
      </c>
      <c r="BU13">
        <f>AVERAGEIFS(INDIRECT($J$3),INDIRECT($J$3),"&gt;=0",Data!$A:$A,BT13,IF($A$20,Data!$B:$B,Data!$AJ:$AJ),IF($A$20,"&lt;&gt;5",1))</f>
        <v>1</v>
      </c>
      <c r="BV13">
        <f t="shared" si="26"/>
        <v>1</v>
      </c>
    </row>
    <row r="14" spans="1:74" x14ac:dyDescent="0.35">
      <c r="A14" t="s">
        <v>2988</v>
      </c>
      <c r="J14">
        <f t="shared" si="27"/>
        <v>6</v>
      </c>
      <c r="K14" t="s">
        <v>68</v>
      </c>
      <c r="L14">
        <f>AVERAGEIFS(INDIRECT($B$3),INDIRECT($B$3),"&gt;=0",Data!$A:$A,$K14)</f>
        <v>1</v>
      </c>
      <c r="M14">
        <f t="shared" si="28"/>
        <v>1</v>
      </c>
      <c r="N14" t="s">
        <v>174</v>
      </c>
      <c r="O14">
        <f>AVERAGEIFS(INDIRECT($C$3),INDIRECT($C$3),"&gt;=0",Data!$A:$A,$N14)</f>
        <v>1</v>
      </c>
      <c r="P14">
        <f t="shared" si="1"/>
        <v>1</v>
      </c>
      <c r="Q14" t="s">
        <v>132</v>
      </c>
      <c r="R14">
        <f>AVERAGEIFS(INDIRECT($D$3),INDIRECT($D$3),"&gt;=0",Data!$A:$A,$Q14)</f>
        <v>1</v>
      </c>
      <c r="S14">
        <f t="shared" si="2"/>
        <v>1</v>
      </c>
      <c r="T14" t="s">
        <v>34</v>
      </c>
      <c r="U14">
        <f>AVERAGEIFS(INDIRECT($E$3),INDIRECT($E$3),"&gt;=0",Data!$A:$A,$T14)</f>
        <v>0.6470588235294118</v>
      </c>
      <c r="V14">
        <f t="shared" si="3"/>
        <v>6</v>
      </c>
      <c r="W14" t="s">
        <v>176</v>
      </c>
      <c r="X14">
        <f>AVERAGEIFS(INDIRECT($F$3),INDIRECT($F$3),"&gt;=0",Data!$A:$A,$W14)</f>
        <v>1</v>
      </c>
      <c r="Y14">
        <f t="shared" si="4"/>
        <v>1</v>
      </c>
      <c r="Z14" t="s">
        <v>37</v>
      </c>
      <c r="AA14">
        <f>AVERAGEIFS(INDIRECT($G$3),INDIRECT($G$3),"&gt;=0",Data!$A:$A,$Z14)</f>
        <v>1</v>
      </c>
      <c r="AB14">
        <f t="shared" si="5"/>
        <v>1</v>
      </c>
      <c r="AC14" t="s">
        <v>15</v>
      </c>
      <c r="AD14">
        <f>AVERAGEIFS(INDIRECT($H$3),INDIRECT($H$3),"&gt;=0",Data!$A:$A,$AC14)</f>
        <v>1</v>
      </c>
      <c r="AE14">
        <f t="shared" si="6"/>
        <v>1</v>
      </c>
      <c r="AF14" t="s">
        <v>36</v>
      </c>
      <c r="AG14">
        <f>AVERAGEIFS(INDIRECT($I$3),INDIRECT($I$3),"&gt;=0",Data!$A:$A,$AF14)</f>
        <v>1</v>
      </c>
      <c r="AH14">
        <f t="shared" si="7"/>
        <v>1</v>
      </c>
      <c r="AI14" t="s">
        <v>193</v>
      </c>
      <c r="AJ14">
        <f>AVERAGEIFS(INDIRECT($J$3),INDIRECT($J$3),"&gt;=0",Data!$A:$A,$AI14)</f>
        <v>1</v>
      </c>
      <c r="AK14">
        <f t="shared" si="8"/>
        <v>1</v>
      </c>
      <c r="AL14">
        <f t="shared" si="9"/>
        <v>0</v>
      </c>
      <c r="AM14">
        <f t="shared" si="10"/>
        <v>0</v>
      </c>
      <c r="AN14">
        <f t="shared" si="11"/>
        <v>0</v>
      </c>
      <c r="AO14">
        <f t="shared" si="12"/>
        <v>0</v>
      </c>
      <c r="AP14">
        <f t="shared" si="13"/>
        <v>0</v>
      </c>
      <c r="AQ14">
        <f t="shared" si="14"/>
        <v>0</v>
      </c>
      <c r="AR14">
        <f t="shared" si="15"/>
        <v>0</v>
      </c>
      <c r="AS14">
        <f t="shared" si="16"/>
        <v>0</v>
      </c>
      <c r="AT14">
        <f t="shared" si="17"/>
        <v>0</v>
      </c>
      <c r="AU14">
        <f t="shared" si="29"/>
        <v>6</v>
      </c>
      <c r="AV14" t="s">
        <v>84</v>
      </c>
      <c r="AW14" s="20">
        <f>AVERAGEIFS(INDIRECT($B$3),INDIRECT($B$3),"&gt;=0",Data!$A:$A,AV14,IF($A$20,Data!$B:$B,Data!$AJ:$AJ),IF($A$20,"&lt;&gt;5",1))</f>
        <v>1</v>
      </c>
      <c r="AX14">
        <f t="shared" si="18"/>
        <v>1</v>
      </c>
      <c r="AY14" s="20" t="s">
        <v>174</v>
      </c>
      <c r="AZ14">
        <f>AVERAGEIFS(INDIRECT($C$3),INDIRECT($C$3),"&gt;=0",Data!$A:$A,AY14,IF($A$20,Data!$B:$B,Data!$AJ:$AJ),IF($A$20,"&lt;&gt;5",1))</f>
        <v>1</v>
      </c>
      <c r="BA14" s="20">
        <f t="shared" si="19"/>
        <v>1</v>
      </c>
      <c r="BB14" t="s">
        <v>132</v>
      </c>
      <c r="BC14" s="20">
        <f>AVERAGEIFS(INDIRECT($D$3),INDIRECT($D$3),"&gt;=0",Data!$A:$A,BB14,IF($A$20,Data!$B:$B,Data!$AJ:$AJ),IF($A$20,"&lt;&gt;5",1))</f>
        <v>1</v>
      </c>
      <c r="BD14">
        <f t="shared" si="20"/>
        <v>1</v>
      </c>
      <c r="BE14" s="20" t="s">
        <v>127</v>
      </c>
      <c r="BF14">
        <f>AVERAGEIFS(INDIRECT($E$3),INDIRECT($E$3),"&gt;=0",Data!$A:$A,BE14,IF($A$20,Data!$B:$B,Data!$AJ:$AJ),IF($A$20,"&lt;&gt;5",1))</f>
        <v>0.75</v>
      </c>
      <c r="BG14" s="20">
        <f t="shared" si="21"/>
        <v>6</v>
      </c>
      <c r="BH14" t="s">
        <v>176</v>
      </c>
      <c r="BI14" s="20">
        <f>AVERAGEIFS(INDIRECT($F$3),INDIRECT($F$3),"&gt;=0",Data!$A:$A,BH14,IF($A$20,Data!$B:$B,Data!$AJ:$AJ),IF($A$20,"&lt;&gt;5",1))</f>
        <v>1</v>
      </c>
      <c r="BJ14">
        <f t="shared" si="22"/>
        <v>1</v>
      </c>
      <c r="BK14" s="20" t="s">
        <v>50</v>
      </c>
      <c r="BL14">
        <f>AVERAGEIFS(INDIRECT($G$3),INDIRECT($G$3),"&gt;=0",Data!$A:$A,BK14,IF($A$20,Data!$B:$B,Data!$AJ:$AJ),IF($A$20,"&lt;&gt;5",1))</f>
        <v>1</v>
      </c>
      <c r="BM14" s="20">
        <f t="shared" si="23"/>
        <v>1</v>
      </c>
      <c r="BN14" t="s">
        <v>17</v>
      </c>
      <c r="BO14">
        <f>AVERAGEIFS(INDIRECT($H$3),INDIRECT($H$3),"&gt;=0",Data!$A:$A,BN14,IF($A$20,Data!$B:$B,Data!$AJ:$AJ),IF($A$20,"&lt;&gt;5",1))</f>
        <v>1</v>
      </c>
      <c r="BP14">
        <f t="shared" si="24"/>
        <v>1</v>
      </c>
      <c r="BQ14" t="s">
        <v>39</v>
      </c>
      <c r="BR14">
        <f>AVERAGEIFS(INDIRECT($I$3),INDIRECT($I$3),"&gt;=0",Data!$A:$A,BQ14,IF($A$20,Data!$B:$B,Data!$AJ:$AJ),IF($A$20,"&lt;&gt;5",1))</f>
        <v>1</v>
      </c>
      <c r="BS14">
        <f t="shared" si="25"/>
        <v>1</v>
      </c>
      <c r="BT14" t="s">
        <v>188</v>
      </c>
      <c r="BU14">
        <f>AVERAGEIFS(INDIRECT($J$3),INDIRECT($J$3),"&gt;=0",Data!$A:$A,BT14,IF($A$20,Data!$B:$B,Data!$AJ:$AJ),IF($A$20,"&lt;&gt;5",1))</f>
        <v>1</v>
      </c>
      <c r="BV14">
        <f t="shared" si="26"/>
        <v>1</v>
      </c>
    </row>
    <row r="15" spans="1:74" x14ac:dyDescent="0.35">
      <c r="J15">
        <f t="shared" si="27"/>
        <v>7</v>
      </c>
      <c r="K15" t="s">
        <v>77</v>
      </c>
      <c r="L15">
        <f>AVERAGEIFS(INDIRECT($B$3),INDIRECT($B$3),"&gt;=0",Data!$A:$A,$K15)</f>
        <v>1</v>
      </c>
      <c r="M15">
        <f t="shared" si="28"/>
        <v>1</v>
      </c>
      <c r="N15" t="s">
        <v>64</v>
      </c>
      <c r="O15">
        <f>AVERAGEIFS(INDIRECT($C$3),INDIRECT($C$3),"&gt;=0",Data!$A:$A,$N15)</f>
        <v>1</v>
      </c>
      <c r="P15">
        <f t="shared" si="1"/>
        <v>1</v>
      </c>
      <c r="Q15" t="s">
        <v>176</v>
      </c>
      <c r="R15">
        <f>AVERAGEIFS(INDIRECT($D$3),INDIRECT($D$3),"&gt;=0",Data!$A:$A,$Q15)</f>
        <v>1</v>
      </c>
      <c r="S15">
        <f t="shared" si="2"/>
        <v>1</v>
      </c>
      <c r="T15" t="s">
        <v>147</v>
      </c>
      <c r="U15">
        <f>AVERAGEIFS(INDIRECT($E$3),INDIRECT($E$3),"&gt;=0",Data!$A:$A,$T15)</f>
        <v>0.64</v>
      </c>
      <c r="V15">
        <f t="shared" si="3"/>
        <v>7</v>
      </c>
      <c r="W15" t="s">
        <v>191</v>
      </c>
      <c r="X15">
        <f>AVERAGEIFS(INDIRECT($F$3),INDIRECT($F$3),"&gt;=0",Data!$A:$A,$W15)</f>
        <v>1</v>
      </c>
      <c r="Y15">
        <f t="shared" si="4"/>
        <v>1</v>
      </c>
      <c r="Z15" t="s">
        <v>46</v>
      </c>
      <c r="AA15">
        <f>AVERAGEIFS(INDIRECT($G$3),INDIRECT($G$3),"&gt;=0",Data!$A:$A,$Z15)</f>
        <v>1</v>
      </c>
      <c r="AB15">
        <f t="shared" si="5"/>
        <v>1</v>
      </c>
      <c r="AC15" t="s">
        <v>17</v>
      </c>
      <c r="AD15">
        <f>AVERAGEIFS(INDIRECT($H$3),INDIRECT($H$3),"&gt;=0",Data!$A:$A,$AC15)</f>
        <v>1</v>
      </c>
      <c r="AE15">
        <f t="shared" si="6"/>
        <v>1</v>
      </c>
      <c r="AF15" t="s">
        <v>37</v>
      </c>
      <c r="AG15">
        <f>AVERAGEIFS(INDIRECT($I$3),INDIRECT($I$3),"&gt;=0",Data!$A:$A,$AF15)</f>
        <v>1</v>
      </c>
      <c r="AH15">
        <f t="shared" si="7"/>
        <v>1</v>
      </c>
      <c r="AI15" t="s">
        <v>188</v>
      </c>
      <c r="AJ15">
        <f>AVERAGEIFS(INDIRECT($J$3),INDIRECT($J$3),"&gt;=0",Data!$A:$A,$AI15)</f>
        <v>1</v>
      </c>
      <c r="AK15">
        <f t="shared" si="8"/>
        <v>1</v>
      </c>
      <c r="AL15">
        <f t="shared" si="9"/>
        <v>0</v>
      </c>
      <c r="AM15">
        <f t="shared" si="10"/>
        <v>0</v>
      </c>
      <c r="AN15">
        <f t="shared" si="11"/>
        <v>0</v>
      </c>
      <c r="AO15">
        <f t="shared" si="12"/>
        <v>0</v>
      </c>
      <c r="AP15">
        <f t="shared" si="13"/>
        <v>0</v>
      </c>
      <c r="AQ15">
        <f t="shared" si="14"/>
        <v>0</v>
      </c>
      <c r="AR15">
        <f t="shared" si="15"/>
        <v>0</v>
      </c>
      <c r="AS15">
        <f t="shared" si="16"/>
        <v>0</v>
      </c>
      <c r="AT15">
        <f t="shared" si="17"/>
        <v>0</v>
      </c>
      <c r="AU15">
        <f t="shared" si="29"/>
        <v>7</v>
      </c>
      <c r="AV15" t="s">
        <v>88</v>
      </c>
      <c r="AW15" s="20">
        <f>AVERAGEIFS(INDIRECT($B$3),INDIRECT($B$3),"&gt;=0",Data!$A:$A,AV15,IF($A$20,Data!$B:$B,Data!$AJ:$AJ),IF($A$20,"&lt;&gt;5",1))</f>
        <v>1</v>
      </c>
      <c r="AX15">
        <f t="shared" si="18"/>
        <v>1</v>
      </c>
      <c r="AY15" s="20" t="s">
        <v>64</v>
      </c>
      <c r="AZ15">
        <f>AVERAGEIFS(INDIRECT($C$3),INDIRECT($C$3),"&gt;=0",Data!$A:$A,AY15,IF($A$20,Data!$B:$B,Data!$AJ:$AJ),IF($A$20,"&lt;&gt;5",1))</f>
        <v>1</v>
      </c>
      <c r="BA15" s="20">
        <f t="shared" si="19"/>
        <v>1</v>
      </c>
      <c r="BB15" t="s">
        <v>176</v>
      </c>
      <c r="BC15" s="20">
        <f>AVERAGEIFS(INDIRECT($D$3),INDIRECT($D$3),"&gt;=0",Data!$A:$A,BB15,IF($A$20,Data!$B:$B,Data!$AJ:$AJ),IF($A$20,"&lt;&gt;5",1))</f>
        <v>1</v>
      </c>
      <c r="BD15">
        <f t="shared" si="20"/>
        <v>1</v>
      </c>
      <c r="BE15" s="20" t="s">
        <v>28</v>
      </c>
      <c r="BF15">
        <f>AVERAGEIFS(INDIRECT($E$3),INDIRECT($E$3),"&gt;=0",Data!$A:$A,BE15,IF($A$20,Data!$B:$B,Data!$AJ:$AJ),IF($A$20,"&lt;&gt;5",1))</f>
        <v>0.66666666666666663</v>
      </c>
      <c r="BG15" s="20">
        <f t="shared" si="21"/>
        <v>7</v>
      </c>
      <c r="BH15" t="s">
        <v>191</v>
      </c>
      <c r="BI15" s="20">
        <f>AVERAGEIFS(INDIRECT($F$3),INDIRECT($F$3),"&gt;=0",Data!$A:$A,BH15,IF($A$20,Data!$B:$B,Data!$AJ:$AJ),IF($A$20,"&lt;&gt;5",1))</f>
        <v>1</v>
      </c>
      <c r="BJ15">
        <f t="shared" si="22"/>
        <v>1</v>
      </c>
      <c r="BK15" s="20" t="s">
        <v>53</v>
      </c>
      <c r="BL15">
        <f>AVERAGEIFS(INDIRECT($G$3),INDIRECT($G$3),"&gt;=0",Data!$A:$A,BK15,IF($A$20,Data!$B:$B,Data!$AJ:$AJ),IF($A$20,"&lt;&gt;5",1))</f>
        <v>1</v>
      </c>
      <c r="BM15" s="20">
        <f t="shared" si="23"/>
        <v>1</v>
      </c>
      <c r="BN15" t="s">
        <v>20</v>
      </c>
      <c r="BO15">
        <f>AVERAGEIFS(INDIRECT($H$3),INDIRECT($H$3),"&gt;=0",Data!$A:$A,BN15,IF($A$20,Data!$B:$B,Data!$AJ:$AJ),IF($A$20,"&lt;&gt;5",1))</f>
        <v>1</v>
      </c>
      <c r="BP15">
        <f t="shared" si="24"/>
        <v>1</v>
      </c>
      <c r="BQ15" t="s">
        <v>67</v>
      </c>
      <c r="BR15">
        <f>AVERAGEIFS(INDIRECT($I$3),INDIRECT($I$3),"&gt;=0",Data!$A:$A,BQ15,IF($A$20,Data!$B:$B,Data!$AJ:$AJ),IF($A$20,"&lt;&gt;5",1))</f>
        <v>1</v>
      </c>
      <c r="BS15">
        <f t="shared" si="25"/>
        <v>1</v>
      </c>
      <c r="BT15" t="s">
        <v>186</v>
      </c>
      <c r="BU15">
        <f>AVERAGEIFS(INDIRECT($J$3),INDIRECT($J$3),"&gt;=0",Data!$A:$A,BT15,IF($A$20,Data!$B:$B,Data!$AJ:$AJ),IF($A$20,"&lt;&gt;5",1))</f>
        <v>1</v>
      </c>
      <c r="BV15">
        <f t="shared" si="26"/>
        <v>1</v>
      </c>
    </row>
    <row r="16" spans="1:74" x14ac:dyDescent="0.35">
      <c r="C16" t="str">
        <f>IF('Sample Select backend'!L2&gt;1,'Sample Select backend'!M2,"Sample")</f>
        <v>Sample</v>
      </c>
      <c r="J16">
        <f t="shared" si="27"/>
        <v>8</v>
      </c>
      <c r="K16" t="s">
        <v>84</v>
      </c>
      <c r="L16">
        <f>AVERAGEIFS(INDIRECT($B$3),INDIRECT($B$3),"&gt;=0",Data!$A:$A,$K16)</f>
        <v>1</v>
      </c>
      <c r="M16">
        <f t="shared" si="28"/>
        <v>1</v>
      </c>
      <c r="N16" t="s">
        <v>80</v>
      </c>
      <c r="O16">
        <f>AVERAGEIFS(INDIRECT($C$3),INDIRECT($C$3),"&gt;=0",Data!$A:$A,$N16)</f>
        <v>1</v>
      </c>
      <c r="P16">
        <f t="shared" si="1"/>
        <v>1</v>
      </c>
      <c r="Q16" t="s">
        <v>191</v>
      </c>
      <c r="R16">
        <f>AVERAGEIFS(INDIRECT($D$3),INDIRECT($D$3),"&gt;=0",Data!$A:$A,$Q16)</f>
        <v>1</v>
      </c>
      <c r="S16">
        <f t="shared" si="2"/>
        <v>1</v>
      </c>
      <c r="T16" t="s">
        <v>131</v>
      </c>
      <c r="U16">
        <f>AVERAGEIFS(INDIRECT($E$3),INDIRECT($E$3),"&gt;=0",Data!$A:$A,$T16)</f>
        <v>0.63636363636363635</v>
      </c>
      <c r="V16">
        <f t="shared" si="3"/>
        <v>8</v>
      </c>
      <c r="W16" t="s">
        <v>52</v>
      </c>
      <c r="X16">
        <f>AVERAGEIFS(INDIRECT($F$3),INDIRECT($F$3),"&gt;=0",Data!$A:$A,$W16)</f>
        <v>0.88888888888888884</v>
      </c>
      <c r="Y16">
        <f t="shared" si="4"/>
        <v>8</v>
      </c>
      <c r="Z16" t="s">
        <v>50</v>
      </c>
      <c r="AA16">
        <f>AVERAGEIFS(INDIRECT($G$3),INDIRECT($G$3),"&gt;=0",Data!$A:$A,$Z16)</f>
        <v>1</v>
      </c>
      <c r="AB16">
        <f t="shared" si="5"/>
        <v>1</v>
      </c>
      <c r="AC16" t="s">
        <v>20</v>
      </c>
      <c r="AD16">
        <f>AVERAGEIFS(INDIRECT($H$3),INDIRECT($H$3),"&gt;=0",Data!$A:$A,$AC16)</f>
        <v>1</v>
      </c>
      <c r="AE16">
        <f t="shared" si="6"/>
        <v>1</v>
      </c>
      <c r="AF16" t="s">
        <v>39</v>
      </c>
      <c r="AG16">
        <f>AVERAGEIFS(INDIRECT($I$3),INDIRECT($I$3),"&gt;=0",Data!$A:$A,$AF16)</f>
        <v>1</v>
      </c>
      <c r="AH16">
        <f t="shared" si="7"/>
        <v>1</v>
      </c>
      <c r="AI16" t="s">
        <v>186</v>
      </c>
      <c r="AJ16">
        <f>AVERAGEIFS(INDIRECT($J$3),INDIRECT($J$3),"&gt;=0",Data!$A:$A,$AI16)</f>
        <v>1</v>
      </c>
      <c r="AK16">
        <f t="shared" si="8"/>
        <v>1</v>
      </c>
      <c r="AL16">
        <f t="shared" si="9"/>
        <v>0</v>
      </c>
      <c r="AM16">
        <f t="shared" si="10"/>
        <v>0</v>
      </c>
      <c r="AN16">
        <f t="shared" si="11"/>
        <v>0</v>
      </c>
      <c r="AO16">
        <f t="shared" si="12"/>
        <v>0</v>
      </c>
      <c r="AP16">
        <f t="shared" si="13"/>
        <v>0</v>
      </c>
      <c r="AQ16">
        <f t="shared" si="14"/>
        <v>0</v>
      </c>
      <c r="AR16">
        <f t="shared" si="15"/>
        <v>0</v>
      </c>
      <c r="AS16">
        <f t="shared" si="16"/>
        <v>0</v>
      </c>
      <c r="AT16">
        <f t="shared" si="17"/>
        <v>0</v>
      </c>
      <c r="AU16">
        <f t="shared" si="29"/>
        <v>8</v>
      </c>
      <c r="AV16" t="s">
        <v>99</v>
      </c>
      <c r="AW16" s="20">
        <f>AVERAGEIFS(INDIRECT($B$3),INDIRECT($B$3),"&gt;=0",Data!$A:$A,AV16,IF($A$20,Data!$B:$B,Data!$AJ:$AJ),IF($A$20,"&lt;&gt;5",1))</f>
        <v>1</v>
      </c>
      <c r="AX16">
        <f t="shared" si="18"/>
        <v>1</v>
      </c>
      <c r="AY16" s="20" t="s">
        <v>80</v>
      </c>
      <c r="AZ16">
        <f>AVERAGEIFS(INDIRECT($C$3),INDIRECT($C$3),"&gt;=0",Data!$A:$A,AY16,IF($A$20,Data!$B:$B,Data!$AJ:$AJ),IF($A$20,"&lt;&gt;5",1))</f>
        <v>1</v>
      </c>
      <c r="BA16" s="20">
        <f t="shared" si="19"/>
        <v>1</v>
      </c>
      <c r="BB16" t="s">
        <v>191</v>
      </c>
      <c r="BC16" s="20">
        <f>AVERAGEIFS(INDIRECT($D$3),INDIRECT($D$3),"&gt;=0",Data!$A:$A,BB16,IF($A$20,Data!$B:$B,Data!$AJ:$AJ),IF($A$20,"&lt;&gt;5",1))</f>
        <v>1</v>
      </c>
      <c r="BD16">
        <f t="shared" si="20"/>
        <v>1</v>
      </c>
      <c r="BE16" s="20" t="s">
        <v>53</v>
      </c>
      <c r="BF16">
        <f>AVERAGEIFS(INDIRECT($E$3),INDIRECT($E$3),"&gt;=0",Data!$A:$A,BE16,IF($A$20,Data!$B:$B,Data!$AJ:$AJ),IF($A$20,"&lt;&gt;5",1))</f>
        <v>0.66666666666666663</v>
      </c>
      <c r="BG16" s="20">
        <f t="shared" si="21"/>
        <v>7</v>
      </c>
      <c r="BH16" t="s">
        <v>74</v>
      </c>
      <c r="BI16" s="20">
        <f>AVERAGEIFS(INDIRECT($F$3),INDIRECT($F$3),"&gt;=0",Data!$A:$A,BH16,IF($A$20,Data!$B:$B,Data!$AJ:$AJ),IF($A$20,"&lt;&gt;5",1))</f>
        <v>1</v>
      </c>
      <c r="BJ16">
        <f t="shared" si="22"/>
        <v>1</v>
      </c>
      <c r="BK16" s="20" t="s">
        <v>61</v>
      </c>
      <c r="BL16">
        <f>AVERAGEIFS(INDIRECT($G$3),INDIRECT($G$3),"&gt;=0",Data!$A:$A,BK16,IF($A$20,Data!$B:$B,Data!$AJ:$AJ),IF($A$20,"&lt;&gt;5",1))</f>
        <v>1</v>
      </c>
      <c r="BM16" s="20">
        <f t="shared" si="23"/>
        <v>1</v>
      </c>
      <c r="BN16" t="s">
        <v>24</v>
      </c>
      <c r="BO16">
        <f>AVERAGEIFS(INDIRECT($H$3),INDIRECT($H$3),"&gt;=0",Data!$A:$A,BN16,IF($A$20,Data!$B:$B,Data!$AJ:$AJ),IF($A$20,"&lt;&gt;5",1))</f>
        <v>1</v>
      </c>
      <c r="BP16">
        <f t="shared" si="24"/>
        <v>1</v>
      </c>
      <c r="BQ16" t="s">
        <v>68</v>
      </c>
      <c r="BR16">
        <f>AVERAGEIFS(INDIRECT($I$3),INDIRECT($I$3),"&gt;=0",Data!$A:$A,BQ16,IF($A$20,Data!$B:$B,Data!$AJ:$AJ),IF($A$20,"&lt;&gt;5",1))</f>
        <v>1</v>
      </c>
      <c r="BS16">
        <f t="shared" si="25"/>
        <v>1</v>
      </c>
      <c r="BT16" t="s">
        <v>187</v>
      </c>
      <c r="BU16">
        <f>AVERAGEIFS(INDIRECT($J$3),INDIRECT($J$3),"&gt;=0",Data!$A:$A,BT16,IF($A$20,Data!$B:$B,Data!$AJ:$AJ),IF($A$20,"&lt;&gt;5",1))</f>
        <v>1</v>
      </c>
      <c r="BV16">
        <f t="shared" si="26"/>
        <v>1</v>
      </c>
    </row>
    <row r="17" spans="1:74" x14ac:dyDescent="0.35">
      <c r="J17">
        <f t="shared" si="27"/>
        <v>9</v>
      </c>
      <c r="K17" t="s">
        <v>88</v>
      </c>
      <c r="L17">
        <f>AVERAGEIFS(INDIRECT($B$3),INDIRECT($B$3),"&gt;=0",Data!$A:$A,$K17)</f>
        <v>1</v>
      </c>
      <c r="M17">
        <f t="shared" si="28"/>
        <v>1</v>
      </c>
      <c r="N17" t="s">
        <v>28</v>
      </c>
      <c r="O17">
        <f>AVERAGEIFS(INDIRECT($C$3),INDIRECT($C$3),"&gt;=0",Data!$A:$A,$N17)</f>
        <v>1</v>
      </c>
      <c r="P17">
        <f t="shared" si="1"/>
        <v>1</v>
      </c>
      <c r="Q17" t="s">
        <v>167</v>
      </c>
      <c r="R17">
        <f>AVERAGEIFS(INDIRECT($D$3),INDIRECT($D$3),"&gt;=0",Data!$A:$A,$Q17)</f>
        <v>0.9375</v>
      </c>
      <c r="S17">
        <f t="shared" si="2"/>
        <v>9</v>
      </c>
      <c r="T17" t="s">
        <v>73</v>
      </c>
      <c r="U17">
        <f>AVERAGEIFS(INDIRECT($E$3),INDIRECT($E$3),"&gt;=0",Data!$A:$A,$T17)</f>
        <v>0.625</v>
      </c>
      <c r="V17">
        <f t="shared" si="3"/>
        <v>9</v>
      </c>
      <c r="W17" t="s">
        <v>51</v>
      </c>
      <c r="X17">
        <f>AVERAGEIFS(INDIRECT($F$3),INDIRECT($F$3),"&gt;=0",Data!$A:$A,$W17)</f>
        <v>0.88235294117647056</v>
      </c>
      <c r="Y17">
        <f t="shared" si="4"/>
        <v>9</v>
      </c>
      <c r="Z17" t="s">
        <v>53</v>
      </c>
      <c r="AA17">
        <f>AVERAGEIFS(INDIRECT($G$3),INDIRECT($G$3),"&gt;=0",Data!$A:$A,$Z17)</f>
        <v>1</v>
      </c>
      <c r="AB17">
        <f t="shared" si="5"/>
        <v>1</v>
      </c>
      <c r="AC17" t="s">
        <v>24</v>
      </c>
      <c r="AD17">
        <f>AVERAGEIFS(INDIRECT($H$3),INDIRECT($H$3),"&gt;=0",Data!$A:$A,$AC17)</f>
        <v>1</v>
      </c>
      <c r="AE17">
        <f t="shared" si="6"/>
        <v>1</v>
      </c>
      <c r="AF17" t="s">
        <v>67</v>
      </c>
      <c r="AG17">
        <f>AVERAGEIFS(INDIRECT($I$3),INDIRECT($I$3),"&gt;=0",Data!$A:$A,$AF17)</f>
        <v>1</v>
      </c>
      <c r="AH17">
        <f t="shared" si="7"/>
        <v>1</v>
      </c>
      <c r="AI17" t="s">
        <v>187</v>
      </c>
      <c r="AJ17">
        <f>AVERAGEIFS(INDIRECT($J$3),INDIRECT($J$3),"&gt;=0",Data!$A:$A,$AI17)</f>
        <v>1</v>
      </c>
      <c r="AK17">
        <f t="shared" si="8"/>
        <v>1</v>
      </c>
      <c r="AL17">
        <f t="shared" si="9"/>
        <v>0</v>
      </c>
      <c r="AM17">
        <f t="shared" si="10"/>
        <v>0</v>
      </c>
      <c r="AN17">
        <f t="shared" si="11"/>
        <v>0</v>
      </c>
      <c r="AO17">
        <f t="shared" si="12"/>
        <v>0</v>
      </c>
      <c r="AP17">
        <f t="shared" si="13"/>
        <v>0</v>
      </c>
      <c r="AQ17">
        <f t="shared" si="14"/>
        <v>0</v>
      </c>
      <c r="AR17">
        <f t="shared" si="15"/>
        <v>0</v>
      </c>
      <c r="AS17">
        <f t="shared" si="16"/>
        <v>0</v>
      </c>
      <c r="AT17">
        <f t="shared" si="17"/>
        <v>0</v>
      </c>
      <c r="AU17">
        <f t="shared" si="29"/>
        <v>9</v>
      </c>
      <c r="AV17" t="s">
        <v>127</v>
      </c>
      <c r="AW17" s="20">
        <f>AVERAGEIFS(INDIRECT($B$3),INDIRECT($B$3),"&gt;=0",Data!$A:$A,AV17,IF($A$20,Data!$B:$B,Data!$AJ:$AJ),IF($A$20,"&lt;&gt;5",1))</f>
        <v>1</v>
      </c>
      <c r="AX17">
        <f t="shared" si="18"/>
        <v>1</v>
      </c>
      <c r="AY17" s="20" t="s">
        <v>28</v>
      </c>
      <c r="AZ17">
        <f>AVERAGEIFS(INDIRECT($C$3),INDIRECT($C$3),"&gt;=0",Data!$A:$A,AY17,IF($A$20,Data!$B:$B,Data!$AJ:$AJ),IF($A$20,"&lt;&gt;5",1))</f>
        <v>1</v>
      </c>
      <c r="BA17" s="20">
        <f t="shared" si="19"/>
        <v>1</v>
      </c>
      <c r="BB17" t="s">
        <v>167</v>
      </c>
      <c r="BC17" s="20">
        <f>AVERAGEIFS(INDIRECT($D$3),INDIRECT($D$3),"&gt;=0",Data!$A:$A,BB17,IF($A$20,Data!$B:$B,Data!$AJ:$AJ),IF($A$20,"&lt;&gt;5",1))</f>
        <v>1</v>
      </c>
      <c r="BD17">
        <f t="shared" si="20"/>
        <v>1</v>
      </c>
      <c r="BE17" s="20" t="s">
        <v>147</v>
      </c>
      <c r="BF17">
        <f>AVERAGEIFS(INDIRECT($E$3),INDIRECT($E$3),"&gt;=0",Data!$A:$A,BE17,IF($A$20,Data!$B:$B,Data!$AJ:$AJ),IF($A$20,"&lt;&gt;5",1))</f>
        <v>0.66666666666666663</v>
      </c>
      <c r="BG17" s="20">
        <f t="shared" si="21"/>
        <v>7</v>
      </c>
      <c r="BH17" t="s">
        <v>105</v>
      </c>
      <c r="BI17" s="20">
        <f>AVERAGEIFS(INDIRECT($F$3),INDIRECT($F$3),"&gt;=0",Data!$A:$A,BH17,IF($A$20,Data!$B:$B,Data!$AJ:$AJ),IF($A$20,"&lt;&gt;5",1))</f>
        <v>1</v>
      </c>
      <c r="BJ17">
        <f t="shared" si="22"/>
        <v>1</v>
      </c>
      <c r="BK17" s="20" t="s">
        <v>66</v>
      </c>
      <c r="BL17">
        <f>AVERAGEIFS(INDIRECT($G$3),INDIRECT($G$3),"&gt;=0",Data!$A:$A,BK17,IF($A$20,Data!$B:$B,Data!$AJ:$AJ),IF($A$20,"&lt;&gt;5",1))</f>
        <v>1</v>
      </c>
      <c r="BM17" s="20">
        <f t="shared" si="23"/>
        <v>1</v>
      </c>
      <c r="BN17" t="s">
        <v>28</v>
      </c>
      <c r="BO17">
        <f>AVERAGEIFS(INDIRECT($H$3),INDIRECT($H$3),"&gt;=0",Data!$A:$A,BN17,IF($A$20,Data!$B:$B,Data!$AJ:$AJ),IF($A$20,"&lt;&gt;5",1))</f>
        <v>1</v>
      </c>
      <c r="BP17">
        <f t="shared" si="24"/>
        <v>1</v>
      </c>
      <c r="BQ17" t="s">
        <v>80</v>
      </c>
      <c r="BR17">
        <f>AVERAGEIFS(INDIRECT($I$3),INDIRECT($I$3),"&gt;=0",Data!$A:$A,BQ17,IF($A$20,Data!$B:$B,Data!$AJ:$AJ),IF($A$20,"&lt;&gt;5",1))</f>
        <v>1</v>
      </c>
      <c r="BS17">
        <f t="shared" si="25"/>
        <v>1</v>
      </c>
      <c r="BT17" t="s">
        <v>62</v>
      </c>
      <c r="BU17">
        <f>AVERAGEIFS(INDIRECT($J$3),INDIRECT($J$3),"&gt;=0",Data!$A:$A,BT17,IF($A$20,Data!$B:$B,Data!$AJ:$AJ),IF($A$20,"&lt;&gt;5",1))</f>
        <v>1</v>
      </c>
      <c r="BV17">
        <f t="shared" si="26"/>
        <v>1</v>
      </c>
    </row>
    <row r="18" spans="1:74" x14ac:dyDescent="0.35">
      <c r="J18">
        <f t="shared" si="27"/>
        <v>10</v>
      </c>
      <c r="K18" t="s">
        <v>99</v>
      </c>
      <c r="L18">
        <f>AVERAGEIFS(INDIRECT($B$3),INDIRECT($B$3),"&gt;=0",Data!$A:$A,$K18)</f>
        <v>1</v>
      </c>
      <c r="M18">
        <f t="shared" si="28"/>
        <v>1</v>
      </c>
      <c r="N18" t="s">
        <v>153</v>
      </c>
      <c r="O18">
        <f>AVERAGEIFS(INDIRECT($C$3),INDIRECT($C$3),"&gt;=0",Data!$A:$A,$N18)</f>
        <v>1</v>
      </c>
      <c r="P18">
        <f t="shared" si="1"/>
        <v>1</v>
      </c>
      <c r="Q18" t="s">
        <v>117</v>
      </c>
      <c r="R18">
        <f>AVERAGEIFS(INDIRECT($D$3),INDIRECT($D$3),"&gt;=0",Data!$A:$A,$Q18)</f>
        <v>0.875</v>
      </c>
      <c r="S18">
        <f t="shared" si="2"/>
        <v>10</v>
      </c>
      <c r="T18" t="s">
        <v>107</v>
      </c>
      <c r="U18">
        <f>AVERAGEIFS(INDIRECT($E$3),INDIRECT($E$3),"&gt;=0",Data!$A:$A,$T18)</f>
        <v>0.625</v>
      </c>
      <c r="V18">
        <f t="shared" si="3"/>
        <v>9</v>
      </c>
      <c r="W18" t="s">
        <v>74</v>
      </c>
      <c r="X18">
        <f>AVERAGEIFS(INDIRECT($F$3),INDIRECT($F$3),"&gt;=0",Data!$A:$A,$W18)</f>
        <v>0.8571428571428571</v>
      </c>
      <c r="Y18">
        <f t="shared" si="4"/>
        <v>10</v>
      </c>
      <c r="Z18" t="s">
        <v>61</v>
      </c>
      <c r="AA18">
        <f>AVERAGEIFS(INDIRECT($G$3),INDIRECT($G$3),"&gt;=0",Data!$A:$A,$Z18)</f>
        <v>1</v>
      </c>
      <c r="AB18">
        <f t="shared" si="5"/>
        <v>1</v>
      </c>
      <c r="AC18" t="s">
        <v>28</v>
      </c>
      <c r="AD18">
        <f>AVERAGEIFS(INDIRECT($H$3),INDIRECT($H$3),"&gt;=0",Data!$A:$A,$AC18)</f>
        <v>1</v>
      </c>
      <c r="AE18">
        <f t="shared" si="6"/>
        <v>1</v>
      </c>
      <c r="AF18" t="s">
        <v>68</v>
      </c>
      <c r="AG18">
        <f>AVERAGEIFS(INDIRECT($I$3),INDIRECT($I$3),"&gt;=0",Data!$A:$A,$AF18)</f>
        <v>1</v>
      </c>
      <c r="AH18">
        <f t="shared" si="7"/>
        <v>1</v>
      </c>
      <c r="AI18" t="s">
        <v>62</v>
      </c>
      <c r="AJ18">
        <f>AVERAGEIFS(INDIRECT($J$3),INDIRECT($J$3),"&gt;=0",Data!$A:$A,$AI18)</f>
        <v>1</v>
      </c>
      <c r="AK18">
        <f t="shared" si="8"/>
        <v>1</v>
      </c>
      <c r="AL18">
        <f t="shared" si="9"/>
        <v>0</v>
      </c>
      <c r="AM18">
        <f t="shared" si="10"/>
        <v>0</v>
      </c>
      <c r="AN18">
        <f t="shared" si="11"/>
        <v>0</v>
      </c>
      <c r="AO18">
        <f t="shared" si="12"/>
        <v>0</v>
      </c>
      <c r="AP18">
        <f t="shared" si="13"/>
        <v>0</v>
      </c>
      <c r="AQ18">
        <f t="shared" si="14"/>
        <v>0</v>
      </c>
      <c r="AR18">
        <f t="shared" si="15"/>
        <v>0</v>
      </c>
      <c r="AS18">
        <f t="shared" si="16"/>
        <v>0</v>
      </c>
      <c r="AT18">
        <f t="shared" si="17"/>
        <v>0</v>
      </c>
      <c r="AU18">
        <f t="shared" si="29"/>
        <v>10</v>
      </c>
      <c r="AV18" t="s">
        <v>132</v>
      </c>
      <c r="AW18" s="20">
        <f>AVERAGEIFS(INDIRECT($B$3),INDIRECT($B$3),"&gt;=0",Data!$A:$A,AV18,IF($A$20,Data!$B:$B,Data!$AJ:$AJ),IF($A$20,"&lt;&gt;5",1))</f>
        <v>1</v>
      </c>
      <c r="AX18">
        <f t="shared" si="18"/>
        <v>1</v>
      </c>
      <c r="AY18" s="20" t="s">
        <v>153</v>
      </c>
      <c r="AZ18">
        <f>AVERAGEIFS(INDIRECT($C$3),INDIRECT($C$3),"&gt;=0",Data!$A:$A,AY18,IF($A$20,Data!$B:$B,Data!$AJ:$AJ),IF($A$20,"&lt;&gt;5",1))</f>
        <v>1</v>
      </c>
      <c r="BA18" s="20">
        <f t="shared" si="19"/>
        <v>1</v>
      </c>
      <c r="BB18" t="s">
        <v>153</v>
      </c>
      <c r="BC18" s="20">
        <f>AVERAGEIFS(INDIRECT($D$3),INDIRECT($D$3),"&gt;=0",Data!$A:$A,BB18,IF($A$20,Data!$B:$B,Data!$AJ:$AJ),IF($A$20,"&lt;&gt;5",1))</f>
        <v>1</v>
      </c>
      <c r="BD18">
        <f t="shared" si="20"/>
        <v>1</v>
      </c>
      <c r="BE18" s="20" t="s">
        <v>107</v>
      </c>
      <c r="BF18">
        <f>AVERAGEIFS(INDIRECT($E$3),INDIRECT($E$3),"&gt;=0",Data!$A:$A,BE18,IF($A$20,Data!$B:$B,Data!$AJ:$AJ),IF($A$20,"&lt;&gt;5",1))</f>
        <v>0.66666666666666663</v>
      </c>
      <c r="BG18" s="20">
        <f t="shared" si="21"/>
        <v>7</v>
      </c>
      <c r="BH18" t="s">
        <v>83</v>
      </c>
      <c r="BI18" s="20">
        <f>AVERAGEIFS(INDIRECT($F$3),INDIRECT($F$3),"&gt;=0",Data!$A:$A,BH18,IF($A$20,Data!$B:$B,Data!$AJ:$AJ),IF($A$20,"&lt;&gt;5",1))</f>
        <v>1</v>
      </c>
      <c r="BJ18">
        <f t="shared" si="22"/>
        <v>1</v>
      </c>
      <c r="BK18" s="20" t="s">
        <v>67</v>
      </c>
      <c r="BL18">
        <f>AVERAGEIFS(INDIRECT($G$3),INDIRECT($G$3),"&gt;=0",Data!$A:$A,BK18,IF($A$20,Data!$B:$B,Data!$AJ:$AJ),IF($A$20,"&lt;&gt;5",1))</f>
        <v>1</v>
      </c>
      <c r="BM18" s="20">
        <f t="shared" si="23"/>
        <v>1</v>
      </c>
      <c r="BN18" t="s">
        <v>29</v>
      </c>
      <c r="BO18">
        <f>AVERAGEIFS(INDIRECT($H$3),INDIRECT($H$3),"&gt;=0",Data!$A:$A,BN18,IF($A$20,Data!$B:$B,Data!$AJ:$AJ),IF($A$20,"&lt;&gt;5",1))</f>
        <v>1</v>
      </c>
      <c r="BP18">
        <f t="shared" si="24"/>
        <v>1</v>
      </c>
      <c r="BQ18" t="s">
        <v>99</v>
      </c>
      <c r="BR18">
        <f>AVERAGEIFS(INDIRECT($I$3),INDIRECT($I$3),"&gt;=0",Data!$A:$A,BQ18,IF($A$20,Data!$B:$B,Data!$AJ:$AJ),IF($A$20,"&lt;&gt;5",1))</f>
        <v>1</v>
      </c>
      <c r="BS18">
        <f t="shared" si="25"/>
        <v>1</v>
      </c>
      <c r="BT18" t="s">
        <v>7</v>
      </c>
      <c r="BU18">
        <f>AVERAGEIFS(INDIRECT($J$3),INDIRECT($J$3),"&gt;=0",Data!$A:$A,BT18,IF($A$20,Data!$B:$B,Data!$AJ:$AJ),IF($A$20,"&lt;&gt;5",1))</f>
        <v>1</v>
      </c>
      <c r="BV18">
        <f t="shared" si="26"/>
        <v>1</v>
      </c>
    </row>
    <row r="19" spans="1:74" x14ac:dyDescent="0.35">
      <c r="A19" s="9" t="s">
        <v>3023</v>
      </c>
      <c r="J19">
        <f t="shared" si="27"/>
        <v>11</v>
      </c>
      <c r="K19" t="s">
        <v>102</v>
      </c>
      <c r="L19">
        <f>AVERAGEIFS(INDIRECT($B$3),INDIRECT($B$3),"&gt;=0",Data!$A:$A,$K19)</f>
        <v>1</v>
      </c>
      <c r="M19">
        <f t="shared" si="28"/>
        <v>1</v>
      </c>
      <c r="N19" t="s">
        <v>111</v>
      </c>
      <c r="O19">
        <f>AVERAGEIFS(INDIRECT($C$3),INDIRECT($C$3),"&gt;=0",Data!$A:$A,$N19)</f>
        <v>1</v>
      </c>
      <c r="P19">
        <f t="shared" si="1"/>
        <v>1</v>
      </c>
      <c r="Q19" t="s">
        <v>121</v>
      </c>
      <c r="R19">
        <f>AVERAGEIFS(INDIRECT($D$3),INDIRECT($D$3),"&gt;=0",Data!$A:$A,$Q19)</f>
        <v>0.875</v>
      </c>
      <c r="S19">
        <f t="shared" si="2"/>
        <v>10</v>
      </c>
      <c r="T19" t="s">
        <v>171</v>
      </c>
      <c r="U19">
        <f>AVERAGEIFS(INDIRECT($E$3),INDIRECT($E$3),"&gt;=0",Data!$A:$A,$T19)</f>
        <v>0.625</v>
      </c>
      <c r="V19">
        <f t="shared" si="3"/>
        <v>9</v>
      </c>
      <c r="W19" t="s">
        <v>105</v>
      </c>
      <c r="X19">
        <f>AVERAGEIFS(INDIRECT($F$3),INDIRECT($F$3),"&gt;=0",Data!$A:$A,$W19)</f>
        <v>0.8571428571428571</v>
      </c>
      <c r="Y19">
        <f t="shared" si="4"/>
        <v>10</v>
      </c>
      <c r="Z19" t="s">
        <v>66</v>
      </c>
      <c r="AA19">
        <f>AVERAGEIFS(INDIRECT($G$3),INDIRECT($G$3),"&gt;=0",Data!$A:$A,$Z19)</f>
        <v>1</v>
      </c>
      <c r="AB19">
        <f t="shared" si="5"/>
        <v>1</v>
      </c>
      <c r="AC19" t="s">
        <v>29</v>
      </c>
      <c r="AD19">
        <f>AVERAGEIFS(INDIRECT($H$3),INDIRECT($H$3),"&gt;=0",Data!$A:$A,$AC19)</f>
        <v>1</v>
      </c>
      <c r="AE19">
        <f t="shared" si="6"/>
        <v>1</v>
      </c>
      <c r="AF19" t="s">
        <v>80</v>
      </c>
      <c r="AG19">
        <f>AVERAGEIFS(INDIRECT($I$3),INDIRECT($I$3),"&gt;=0",Data!$A:$A,$AF19)</f>
        <v>1</v>
      </c>
      <c r="AH19">
        <f t="shared" si="7"/>
        <v>1</v>
      </c>
      <c r="AI19" t="s">
        <v>7</v>
      </c>
      <c r="AJ19">
        <f>AVERAGEIFS(INDIRECT($J$3),INDIRECT($J$3),"&gt;=0",Data!$A:$A,$AI19)</f>
        <v>1</v>
      </c>
      <c r="AK19">
        <f t="shared" si="8"/>
        <v>1</v>
      </c>
      <c r="AL19">
        <f t="shared" si="9"/>
        <v>0</v>
      </c>
      <c r="AM19">
        <f t="shared" si="10"/>
        <v>0</v>
      </c>
      <c r="AN19">
        <f t="shared" si="11"/>
        <v>0</v>
      </c>
      <c r="AO19">
        <f t="shared" si="12"/>
        <v>0</v>
      </c>
      <c r="AP19">
        <f t="shared" si="13"/>
        <v>0</v>
      </c>
      <c r="AQ19">
        <f t="shared" si="14"/>
        <v>0</v>
      </c>
      <c r="AR19">
        <f t="shared" si="15"/>
        <v>0</v>
      </c>
      <c r="AS19">
        <f t="shared" si="16"/>
        <v>0</v>
      </c>
      <c r="AT19">
        <f t="shared" si="17"/>
        <v>0</v>
      </c>
      <c r="AU19">
        <f t="shared" si="29"/>
        <v>11</v>
      </c>
      <c r="AV19" t="s">
        <v>136</v>
      </c>
      <c r="AW19" s="20">
        <f>AVERAGEIFS(INDIRECT($B$3),INDIRECT($B$3),"&gt;=0",Data!$A:$A,AV19,IF($A$20,Data!$B:$B,Data!$AJ:$AJ),IF($A$20,"&lt;&gt;5",1))</f>
        <v>1</v>
      </c>
      <c r="AX19">
        <f t="shared" si="18"/>
        <v>1</v>
      </c>
      <c r="AY19" s="20" t="s">
        <v>111</v>
      </c>
      <c r="AZ19">
        <f>AVERAGEIFS(INDIRECT($C$3),INDIRECT($C$3),"&gt;=0",Data!$A:$A,AY19,IF($A$20,Data!$B:$B,Data!$AJ:$AJ),IF($A$20,"&lt;&gt;5",1))</f>
        <v>1</v>
      </c>
      <c r="BA19" s="20">
        <f t="shared" si="19"/>
        <v>1</v>
      </c>
      <c r="BB19" t="s">
        <v>119</v>
      </c>
      <c r="BC19" s="20">
        <f>AVERAGEIFS(INDIRECT($D$3),INDIRECT($D$3),"&gt;=0",Data!$A:$A,BB19,IF($A$20,Data!$B:$B,Data!$AJ:$AJ),IF($A$20,"&lt;&gt;5",1))</f>
        <v>1</v>
      </c>
      <c r="BD19">
        <f t="shared" si="20"/>
        <v>1</v>
      </c>
      <c r="BE19" s="20" t="s">
        <v>3</v>
      </c>
      <c r="BF19">
        <f>AVERAGEIFS(INDIRECT($E$3),INDIRECT($E$3),"&gt;=0",Data!$A:$A,BE19,IF($A$20,Data!$B:$B,Data!$AJ:$AJ),IF($A$20,"&lt;&gt;5",1))</f>
        <v>0.66666666666666663</v>
      </c>
      <c r="BG19" s="20">
        <f t="shared" si="21"/>
        <v>7</v>
      </c>
      <c r="BH19" t="s">
        <v>98</v>
      </c>
      <c r="BI19" s="20">
        <f>AVERAGEIFS(INDIRECT($F$3),INDIRECT($F$3),"&gt;=0",Data!$A:$A,BH19,IF($A$20,Data!$B:$B,Data!$AJ:$AJ),IF($A$20,"&lt;&gt;5",1))</f>
        <v>1</v>
      </c>
      <c r="BJ19">
        <f t="shared" si="22"/>
        <v>1</v>
      </c>
      <c r="BK19" s="20" t="s">
        <v>68</v>
      </c>
      <c r="BL19">
        <f>AVERAGEIFS(INDIRECT($G$3),INDIRECT($G$3),"&gt;=0",Data!$A:$A,BK19,IF($A$20,Data!$B:$B,Data!$AJ:$AJ),IF($A$20,"&lt;&gt;5",1))</f>
        <v>1</v>
      </c>
      <c r="BM19" s="20">
        <f t="shared" si="23"/>
        <v>1</v>
      </c>
      <c r="BN19" t="s">
        <v>36</v>
      </c>
      <c r="BO19">
        <f>AVERAGEIFS(INDIRECT($H$3),INDIRECT($H$3),"&gt;=0",Data!$A:$A,BN19,IF($A$20,Data!$B:$B,Data!$AJ:$AJ),IF($A$20,"&lt;&gt;5",1))</f>
        <v>1</v>
      </c>
      <c r="BP19">
        <f t="shared" si="24"/>
        <v>1</v>
      </c>
      <c r="BQ19" t="s">
        <v>101</v>
      </c>
      <c r="BR19">
        <f>AVERAGEIFS(INDIRECT($I$3),INDIRECT($I$3),"&gt;=0",Data!$A:$A,BQ19,IF($A$20,Data!$B:$B,Data!$AJ:$AJ),IF($A$20,"&lt;&gt;5",1))</f>
        <v>1</v>
      </c>
      <c r="BS19">
        <f t="shared" si="25"/>
        <v>1</v>
      </c>
      <c r="BT19" t="s">
        <v>185</v>
      </c>
      <c r="BU19">
        <f>AVERAGEIFS(INDIRECT($J$3),INDIRECT($J$3),"&gt;=0",Data!$A:$A,BT19,IF($A$20,Data!$B:$B,Data!$AJ:$AJ),IF($A$20,"&lt;&gt;5",1))</f>
        <v>1</v>
      </c>
      <c r="BV19">
        <f t="shared" si="26"/>
        <v>1</v>
      </c>
    </row>
    <row r="20" spans="1:74" x14ac:dyDescent="0.35">
      <c r="A20" t="b">
        <v>1</v>
      </c>
      <c r="J20">
        <f t="shared" si="27"/>
        <v>12</v>
      </c>
      <c r="K20" t="s">
        <v>116</v>
      </c>
      <c r="L20">
        <f>AVERAGEIFS(INDIRECT($B$3),INDIRECT($B$3),"&gt;=0",Data!$A:$A,$K20)</f>
        <v>1</v>
      </c>
      <c r="M20">
        <f t="shared" si="28"/>
        <v>1</v>
      </c>
      <c r="N20" t="s">
        <v>115</v>
      </c>
      <c r="O20">
        <f>AVERAGEIFS(INDIRECT($C$3),INDIRECT($C$3),"&gt;=0",Data!$A:$A,$N20)</f>
        <v>1</v>
      </c>
      <c r="P20">
        <f t="shared" si="1"/>
        <v>1</v>
      </c>
      <c r="Q20" t="s">
        <v>153</v>
      </c>
      <c r="R20">
        <f>AVERAGEIFS(INDIRECT($D$3),INDIRECT($D$3),"&gt;=0",Data!$A:$A,$Q20)</f>
        <v>0.875</v>
      </c>
      <c r="S20">
        <f t="shared" si="2"/>
        <v>10</v>
      </c>
      <c r="T20" t="s">
        <v>50</v>
      </c>
      <c r="U20">
        <f>AVERAGEIFS(INDIRECT($E$3),INDIRECT($E$3),"&gt;=0",Data!$A:$A,$T20)</f>
        <v>0.61538461538461542</v>
      </c>
      <c r="V20">
        <f t="shared" si="3"/>
        <v>12</v>
      </c>
      <c r="W20" t="s">
        <v>115</v>
      </c>
      <c r="X20">
        <f>AVERAGEIFS(INDIRECT($F$3),INDIRECT($F$3),"&gt;=0",Data!$A:$A,$W20)</f>
        <v>0.8571428571428571</v>
      </c>
      <c r="Y20">
        <f t="shared" si="4"/>
        <v>10</v>
      </c>
      <c r="Z20" t="s">
        <v>67</v>
      </c>
      <c r="AA20">
        <f>AVERAGEIFS(INDIRECT($G$3),INDIRECT($G$3),"&gt;=0",Data!$A:$A,$Z20)</f>
        <v>1</v>
      </c>
      <c r="AB20">
        <f t="shared" si="5"/>
        <v>1</v>
      </c>
      <c r="AC20" t="s">
        <v>31</v>
      </c>
      <c r="AD20">
        <f>AVERAGEIFS(INDIRECT($H$3),INDIRECT($H$3),"&gt;=0",Data!$A:$A,$AC20)</f>
        <v>1</v>
      </c>
      <c r="AE20">
        <f t="shared" si="6"/>
        <v>1</v>
      </c>
      <c r="AF20" t="s">
        <v>99</v>
      </c>
      <c r="AG20">
        <f>AVERAGEIFS(INDIRECT($I$3),INDIRECT($I$3),"&gt;=0",Data!$A:$A,$AF20)</f>
        <v>1</v>
      </c>
      <c r="AH20">
        <f t="shared" si="7"/>
        <v>1</v>
      </c>
      <c r="AI20" t="s">
        <v>185</v>
      </c>
      <c r="AJ20">
        <f>AVERAGEIFS(INDIRECT($J$3),INDIRECT($J$3),"&gt;=0",Data!$A:$A,$AI20)</f>
        <v>1</v>
      </c>
      <c r="AK20">
        <f t="shared" si="8"/>
        <v>1</v>
      </c>
      <c r="AL20">
        <f t="shared" si="9"/>
        <v>0</v>
      </c>
      <c r="AM20">
        <f t="shared" si="10"/>
        <v>0</v>
      </c>
      <c r="AN20">
        <f t="shared" si="11"/>
        <v>0</v>
      </c>
      <c r="AO20">
        <f t="shared" si="12"/>
        <v>0</v>
      </c>
      <c r="AP20">
        <f t="shared" si="13"/>
        <v>0</v>
      </c>
      <c r="AQ20">
        <f t="shared" si="14"/>
        <v>0</v>
      </c>
      <c r="AR20">
        <f t="shared" si="15"/>
        <v>0</v>
      </c>
      <c r="AS20">
        <f t="shared" si="16"/>
        <v>0</v>
      </c>
      <c r="AT20">
        <f t="shared" si="17"/>
        <v>0</v>
      </c>
      <c r="AU20">
        <f t="shared" si="29"/>
        <v>12</v>
      </c>
      <c r="AV20" t="s">
        <v>143</v>
      </c>
      <c r="AW20" s="20">
        <f>AVERAGEIFS(INDIRECT($B$3),INDIRECT($B$3),"&gt;=0",Data!$A:$A,AV20,IF($A$20,Data!$B:$B,Data!$AJ:$AJ),IF($A$20,"&lt;&gt;5",1))</f>
        <v>1</v>
      </c>
      <c r="AX20">
        <f t="shared" si="18"/>
        <v>1</v>
      </c>
      <c r="AY20" s="20" t="s">
        <v>115</v>
      </c>
      <c r="AZ20">
        <f>AVERAGEIFS(INDIRECT($C$3),INDIRECT($C$3),"&gt;=0",Data!$A:$A,AY20,IF($A$20,Data!$B:$B,Data!$AJ:$AJ),IF($A$20,"&lt;&gt;5",1))</f>
        <v>1</v>
      </c>
      <c r="BA20" s="20">
        <f t="shared" si="19"/>
        <v>1</v>
      </c>
      <c r="BB20" t="s">
        <v>71</v>
      </c>
      <c r="BC20" s="20">
        <f>AVERAGEIFS(INDIRECT($D$3),INDIRECT($D$3),"&gt;=0",Data!$A:$A,BB20,IF($A$20,Data!$B:$B,Data!$AJ:$AJ),IF($A$20,"&lt;&gt;5",1))</f>
        <v>1</v>
      </c>
      <c r="BD20">
        <f t="shared" si="20"/>
        <v>1</v>
      </c>
      <c r="BE20" s="20" t="s">
        <v>143</v>
      </c>
      <c r="BF20">
        <f>AVERAGEIFS(INDIRECT($E$3),INDIRECT($E$3),"&gt;=0",Data!$A:$A,BE20,IF($A$20,Data!$B:$B,Data!$AJ:$AJ),IF($A$20,"&lt;&gt;5",1))</f>
        <v>0.66666666666666663</v>
      </c>
      <c r="BG20" s="20">
        <f t="shared" si="21"/>
        <v>7</v>
      </c>
      <c r="BH20" t="s">
        <v>20</v>
      </c>
      <c r="BI20" s="20">
        <f>AVERAGEIFS(INDIRECT($F$3),INDIRECT($F$3),"&gt;=0",Data!$A:$A,BH20,IF($A$20,Data!$B:$B,Data!$AJ:$AJ),IF($A$20,"&lt;&gt;5",1))</f>
        <v>1</v>
      </c>
      <c r="BJ20">
        <f t="shared" si="22"/>
        <v>1</v>
      </c>
      <c r="BK20" s="20" t="s">
        <v>74</v>
      </c>
      <c r="BL20">
        <f>AVERAGEIFS(INDIRECT($G$3),INDIRECT($G$3),"&gt;=0",Data!$A:$A,BK20,IF($A$20,Data!$B:$B,Data!$AJ:$AJ),IF($A$20,"&lt;&gt;5",1))</f>
        <v>1</v>
      </c>
      <c r="BM20" s="20">
        <f t="shared" si="23"/>
        <v>1</v>
      </c>
      <c r="BN20" t="s">
        <v>37</v>
      </c>
      <c r="BO20">
        <f>AVERAGEIFS(INDIRECT($H$3),INDIRECT($H$3),"&gt;=0",Data!$A:$A,BN20,IF($A$20,Data!$B:$B,Data!$AJ:$AJ),IF($A$20,"&lt;&gt;5",1))</f>
        <v>1</v>
      </c>
      <c r="BP20">
        <f t="shared" si="24"/>
        <v>1</v>
      </c>
      <c r="BQ20" t="s">
        <v>105</v>
      </c>
      <c r="BR20">
        <f>AVERAGEIFS(INDIRECT($I$3),INDIRECT($I$3),"&gt;=0",Data!$A:$A,BQ20,IF($A$20,Data!$B:$B,Data!$AJ:$AJ),IF($A$20,"&lt;&gt;5",1))</f>
        <v>1</v>
      </c>
      <c r="BS20">
        <f t="shared" si="25"/>
        <v>1</v>
      </c>
      <c r="BT20" t="s">
        <v>182</v>
      </c>
      <c r="BU20">
        <f>AVERAGEIFS(INDIRECT($J$3),INDIRECT($J$3),"&gt;=0",Data!$A:$A,BT20,IF($A$20,Data!$B:$B,Data!$AJ:$AJ),IF($A$20,"&lt;&gt;5",1))</f>
        <v>1</v>
      </c>
      <c r="BV20">
        <f t="shared" si="26"/>
        <v>1</v>
      </c>
    </row>
    <row r="21" spans="1:74" x14ac:dyDescent="0.35">
      <c r="J21">
        <f t="shared" si="27"/>
        <v>13</v>
      </c>
      <c r="K21" t="s">
        <v>127</v>
      </c>
      <c r="L21">
        <f>AVERAGEIFS(INDIRECT($B$3),INDIRECT($B$3),"&gt;=0",Data!$A:$A,$K21)</f>
        <v>1</v>
      </c>
      <c r="M21">
        <f t="shared" si="28"/>
        <v>1</v>
      </c>
      <c r="N21" t="s">
        <v>132</v>
      </c>
      <c r="O21">
        <f>AVERAGEIFS(INDIRECT($C$3),INDIRECT($C$3),"&gt;=0",Data!$A:$A,$N21)</f>
        <v>1</v>
      </c>
      <c r="P21">
        <f t="shared" si="1"/>
        <v>1</v>
      </c>
      <c r="Q21" t="s">
        <v>119</v>
      </c>
      <c r="R21">
        <f>AVERAGEIFS(INDIRECT($D$3),INDIRECT($D$3),"&gt;=0",Data!$A:$A,$Q21)</f>
        <v>0.8666666666666667</v>
      </c>
      <c r="S21">
        <f t="shared" si="2"/>
        <v>13</v>
      </c>
      <c r="T21" t="s">
        <v>2</v>
      </c>
      <c r="U21">
        <f>AVERAGEIFS(INDIRECT($E$3),INDIRECT($E$3),"&gt;=0",Data!$A:$A,$T21)</f>
        <v>0.6</v>
      </c>
      <c r="V21">
        <f t="shared" si="3"/>
        <v>13</v>
      </c>
      <c r="W21" t="s">
        <v>7</v>
      </c>
      <c r="X21">
        <f>AVERAGEIFS(INDIRECT($F$3),INDIRECT($F$3),"&gt;=0",Data!$A:$A,$W21)</f>
        <v>0.83333333333333337</v>
      </c>
      <c r="Y21">
        <f t="shared" si="4"/>
        <v>13</v>
      </c>
      <c r="Z21" t="s">
        <v>68</v>
      </c>
      <c r="AA21">
        <f>AVERAGEIFS(INDIRECT($G$3),INDIRECT($G$3),"&gt;=0",Data!$A:$A,$Z21)</f>
        <v>1</v>
      </c>
      <c r="AB21">
        <f t="shared" si="5"/>
        <v>1</v>
      </c>
      <c r="AC21" t="s">
        <v>36</v>
      </c>
      <c r="AD21">
        <f>AVERAGEIFS(INDIRECT($H$3),INDIRECT($H$3),"&gt;=0",Data!$A:$A,$AC21)</f>
        <v>1</v>
      </c>
      <c r="AE21">
        <f t="shared" si="6"/>
        <v>1</v>
      </c>
      <c r="AF21" t="s">
        <v>101</v>
      </c>
      <c r="AG21">
        <f>AVERAGEIFS(INDIRECT($I$3),INDIRECT($I$3),"&gt;=0",Data!$A:$A,$AF21)</f>
        <v>1</v>
      </c>
      <c r="AH21">
        <f t="shared" si="7"/>
        <v>1</v>
      </c>
      <c r="AI21" t="s">
        <v>182</v>
      </c>
      <c r="AJ21">
        <f>AVERAGEIFS(INDIRECT($J$3),INDIRECT($J$3),"&gt;=0",Data!$A:$A,$AI21)</f>
        <v>1</v>
      </c>
      <c r="AK21">
        <f t="shared" si="8"/>
        <v>1</v>
      </c>
      <c r="AL21">
        <f t="shared" si="9"/>
        <v>0</v>
      </c>
      <c r="AM21">
        <f t="shared" si="10"/>
        <v>0</v>
      </c>
      <c r="AN21">
        <f t="shared" si="11"/>
        <v>0</v>
      </c>
      <c r="AO21">
        <f t="shared" si="12"/>
        <v>0</v>
      </c>
      <c r="AP21">
        <f t="shared" si="13"/>
        <v>0</v>
      </c>
      <c r="AQ21">
        <f t="shared" si="14"/>
        <v>0</v>
      </c>
      <c r="AR21">
        <f t="shared" si="15"/>
        <v>0</v>
      </c>
      <c r="AS21">
        <f t="shared" si="16"/>
        <v>0</v>
      </c>
      <c r="AT21">
        <f t="shared" si="17"/>
        <v>0</v>
      </c>
      <c r="AU21">
        <f t="shared" si="29"/>
        <v>13</v>
      </c>
      <c r="AV21" t="s">
        <v>144</v>
      </c>
      <c r="AW21" s="20">
        <f>AVERAGEIFS(INDIRECT($B$3),INDIRECT($B$3),"&gt;=0",Data!$A:$A,AV21,IF($A$20,Data!$B:$B,Data!$AJ:$AJ),IF($A$20,"&lt;&gt;5",1))</f>
        <v>1</v>
      </c>
      <c r="AX21">
        <f t="shared" si="18"/>
        <v>1</v>
      </c>
      <c r="AY21" s="20" t="s">
        <v>132</v>
      </c>
      <c r="AZ21">
        <f>AVERAGEIFS(INDIRECT($C$3),INDIRECT($C$3),"&gt;=0",Data!$A:$A,AY21,IF($A$20,Data!$B:$B,Data!$AJ:$AJ),IF($A$20,"&lt;&gt;5",1))</f>
        <v>1</v>
      </c>
      <c r="BA21" s="20">
        <f t="shared" si="19"/>
        <v>1</v>
      </c>
      <c r="BB21" t="s">
        <v>98</v>
      </c>
      <c r="BC21" s="20">
        <f>AVERAGEIFS(INDIRECT($D$3),INDIRECT($D$3),"&gt;=0",Data!$A:$A,BB21,IF($A$20,Data!$B:$B,Data!$AJ:$AJ),IF($A$20,"&lt;&gt;5",1))</f>
        <v>1</v>
      </c>
      <c r="BD21">
        <f t="shared" si="20"/>
        <v>1</v>
      </c>
      <c r="BE21" s="20" t="s">
        <v>34</v>
      </c>
      <c r="BF21">
        <f>AVERAGEIFS(INDIRECT($E$3),INDIRECT($E$3),"&gt;=0",Data!$A:$A,BE21,IF($A$20,Data!$B:$B,Data!$AJ:$AJ),IF($A$20,"&lt;&gt;5",1))</f>
        <v>0.6470588235294118</v>
      </c>
      <c r="BG21" s="20">
        <f t="shared" si="21"/>
        <v>13</v>
      </c>
      <c r="BH21" t="s">
        <v>164</v>
      </c>
      <c r="BI21" s="20">
        <f>AVERAGEIFS(INDIRECT($F$3),INDIRECT($F$3),"&gt;=0",Data!$A:$A,BH21,IF($A$20,Data!$B:$B,Data!$AJ:$AJ),IF($A$20,"&lt;&gt;5",1))</f>
        <v>1</v>
      </c>
      <c r="BJ21">
        <f t="shared" si="22"/>
        <v>1</v>
      </c>
      <c r="BK21" s="20" t="s">
        <v>76</v>
      </c>
      <c r="BL21">
        <f>AVERAGEIFS(INDIRECT($G$3),INDIRECT($G$3),"&gt;=0",Data!$A:$A,BK21,IF($A$20,Data!$B:$B,Data!$AJ:$AJ),IF($A$20,"&lt;&gt;5",1))</f>
        <v>1</v>
      </c>
      <c r="BM21" s="20">
        <f t="shared" si="23"/>
        <v>1</v>
      </c>
      <c r="BN21" t="s">
        <v>42</v>
      </c>
      <c r="BO21">
        <f>AVERAGEIFS(INDIRECT($H$3),INDIRECT($H$3),"&gt;=0",Data!$A:$A,BN21,IF($A$20,Data!$B:$B,Data!$AJ:$AJ),IF($A$20,"&lt;&gt;5",1))</f>
        <v>1</v>
      </c>
      <c r="BP21">
        <f t="shared" si="24"/>
        <v>1</v>
      </c>
      <c r="BQ21" t="s">
        <v>111</v>
      </c>
      <c r="BR21">
        <f>AVERAGEIFS(INDIRECT($I$3),INDIRECT($I$3),"&gt;=0",Data!$A:$A,BQ21,IF($A$20,Data!$B:$B,Data!$AJ:$AJ),IF($A$20,"&lt;&gt;5",1))</f>
        <v>1</v>
      </c>
      <c r="BS21">
        <f t="shared" si="25"/>
        <v>1</v>
      </c>
      <c r="BT21" t="s">
        <v>172</v>
      </c>
      <c r="BU21">
        <f>AVERAGEIFS(INDIRECT($J$3),INDIRECT($J$3),"&gt;=0",Data!$A:$A,BT21,IF($A$20,Data!$B:$B,Data!$AJ:$AJ),IF($A$20,"&lt;&gt;5",1))</f>
        <v>1</v>
      </c>
      <c r="BV21">
        <f t="shared" si="26"/>
        <v>1</v>
      </c>
    </row>
    <row r="22" spans="1:74" x14ac:dyDescent="0.35">
      <c r="J22">
        <f t="shared" si="27"/>
        <v>14</v>
      </c>
      <c r="K22" t="s">
        <v>132</v>
      </c>
      <c r="L22">
        <f>AVERAGEIFS(INDIRECT($B$3),INDIRECT($B$3),"&gt;=0",Data!$A:$A,$K22)</f>
        <v>1</v>
      </c>
      <c r="M22">
        <f t="shared" si="28"/>
        <v>1</v>
      </c>
      <c r="N22" t="s">
        <v>26</v>
      </c>
      <c r="O22">
        <f>AVERAGEIFS(INDIRECT($C$3),INDIRECT($C$3),"&gt;=0",Data!$A:$A,$N22)</f>
        <v>1</v>
      </c>
      <c r="P22">
        <f t="shared" si="1"/>
        <v>1</v>
      </c>
      <c r="Q22" t="s">
        <v>141</v>
      </c>
      <c r="R22">
        <f>AVERAGEIFS(INDIRECT($D$3),INDIRECT($D$3),"&gt;=0",Data!$A:$A,$Q22)</f>
        <v>0.85</v>
      </c>
      <c r="S22">
        <f t="shared" si="2"/>
        <v>14</v>
      </c>
      <c r="T22" t="s">
        <v>127</v>
      </c>
      <c r="U22">
        <f>AVERAGEIFS(INDIRECT($E$3),INDIRECT($E$3),"&gt;=0",Data!$A:$A,$T22)</f>
        <v>0.6</v>
      </c>
      <c r="V22">
        <f t="shared" si="3"/>
        <v>13</v>
      </c>
      <c r="W22" t="s">
        <v>83</v>
      </c>
      <c r="X22">
        <f>AVERAGEIFS(INDIRECT($F$3),INDIRECT($F$3),"&gt;=0",Data!$A:$A,$W22)</f>
        <v>0.83333333333333337</v>
      </c>
      <c r="Y22">
        <f t="shared" si="4"/>
        <v>13</v>
      </c>
      <c r="Z22" t="s">
        <v>74</v>
      </c>
      <c r="AA22">
        <f>AVERAGEIFS(INDIRECT($G$3),INDIRECT($G$3),"&gt;=0",Data!$A:$A,$Z22)</f>
        <v>1</v>
      </c>
      <c r="AB22">
        <f t="shared" si="5"/>
        <v>1</v>
      </c>
      <c r="AC22" t="s">
        <v>37</v>
      </c>
      <c r="AD22">
        <f>AVERAGEIFS(INDIRECT($H$3),INDIRECT($H$3),"&gt;=0",Data!$A:$A,$AC22)</f>
        <v>1</v>
      </c>
      <c r="AE22">
        <f t="shared" si="6"/>
        <v>1</v>
      </c>
      <c r="AF22" t="s">
        <v>102</v>
      </c>
      <c r="AG22">
        <f>AVERAGEIFS(INDIRECT($I$3),INDIRECT($I$3),"&gt;=0",Data!$A:$A,$AF22)</f>
        <v>1</v>
      </c>
      <c r="AH22">
        <f t="shared" si="7"/>
        <v>1</v>
      </c>
      <c r="AI22" t="s">
        <v>172</v>
      </c>
      <c r="AJ22">
        <f>AVERAGEIFS(INDIRECT($J$3),INDIRECT($J$3),"&gt;=0",Data!$A:$A,$AI22)</f>
        <v>1</v>
      </c>
      <c r="AK22">
        <f t="shared" si="8"/>
        <v>1</v>
      </c>
      <c r="AL22">
        <f t="shared" si="9"/>
        <v>0</v>
      </c>
      <c r="AM22">
        <f t="shared" si="10"/>
        <v>0</v>
      </c>
      <c r="AN22">
        <f t="shared" si="11"/>
        <v>0</v>
      </c>
      <c r="AO22">
        <f t="shared" si="12"/>
        <v>0</v>
      </c>
      <c r="AP22">
        <f t="shared" si="13"/>
        <v>0</v>
      </c>
      <c r="AQ22">
        <f t="shared" si="14"/>
        <v>0</v>
      </c>
      <c r="AR22">
        <f t="shared" si="15"/>
        <v>0</v>
      </c>
      <c r="AS22">
        <f t="shared" si="16"/>
        <v>0</v>
      </c>
      <c r="AT22">
        <f t="shared" si="17"/>
        <v>0</v>
      </c>
      <c r="AU22">
        <f t="shared" si="29"/>
        <v>14</v>
      </c>
      <c r="AV22" t="s">
        <v>159</v>
      </c>
      <c r="AW22" s="20">
        <f>AVERAGEIFS(INDIRECT($B$3),INDIRECT($B$3),"&gt;=0",Data!$A:$A,AV22,IF($A$20,Data!$B:$B,Data!$AJ:$AJ),IF($A$20,"&lt;&gt;5",1))</f>
        <v>1</v>
      </c>
      <c r="AX22">
        <f t="shared" si="18"/>
        <v>1</v>
      </c>
      <c r="AY22" s="20" t="s">
        <v>26</v>
      </c>
      <c r="AZ22">
        <f>AVERAGEIFS(INDIRECT($C$3),INDIRECT($C$3),"&gt;=0",Data!$A:$A,AY22,IF($A$20,Data!$B:$B,Data!$AJ:$AJ),IF($A$20,"&lt;&gt;5",1))</f>
        <v>1</v>
      </c>
      <c r="BA22" s="20">
        <f t="shared" si="19"/>
        <v>1</v>
      </c>
      <c r="BB22" t="s">
        <v>10</v>
      </c>
      <c r="BC22" s="20">
        <f>AVERAGEIFS(INDIRECT($D$3),INDIRECT($D$3),"&gt;=0",Data!$A:$A,BB22,IF($A$20,Data!$B:$B,Data!$AJ:$AJ),IF($A$20,"&lt;&gt;5",1))</f>
        <v>1</v>
      </c>
      <c r="BD22">
        <f t="shared" si="20"/>
        <v>1</v>
      </c>
      <c r="BE22" s="20" t="s">
        <v>195</v>
      </c>
      <c r="BF22">
        <f>AVERAGEIFS(INDIRECT($E$3),INDIRECT($E$3),"&gt;=0",Data!$A:$A,BE22,IF($A$20,Data!$B:$B,Data!$AJ:$AJ),IF($A$20,"&lt;&gt;5",1))</f>
        <v>0.63636363636363635</v>
      </c>
      <c r="BG22" s="20">
        <f t="shared" si="21"/>
        <v>14</v>
      </c>
      <c r="BH22" t="s">
        <v>84</v>
      </c>
      <c r="BI22" s="20">
        <f>AVERAGEIFS(INDIRECT($F$3),INDIRECT($F$3),"&gt;=0",Data!$A:$A,BH22,IF($A$20,Data!$B:$B,Data!$AJ:$AJ),IF($A$20,"&lt;&gt;5",1))</f>
        <v>1</v>
      </c>
      <c r="BJ22">
        <f t="shared" si="22"/>
        <v>1</v>
      </c>
      <c r="BK22" s="20" t="s">
        <v>77</v>
      </c>
      <c r="BL22">
        <f>AVERAGEIFS(INDIRECT($G$3),INDIRECT($G$3),"&gt;=0",Data!$A:$A,BK22,IF($A$20,Data!$B:$B,Data!$AJ:$AJ),IF($A$20,"&lt;&gt;5",1))</f>
        <v>1</v>
      </c>
      <c r="BM22" s="20">
        <f t="shared" si="23"/>
        <v>1</v>
      </c>
      <c r="BN22" t="s">
        <v>45</v>
      </c>
      <c r="BO22">
        <f>AVERAGEIFS(INDIRECT($H$3),INDIRECT($H$3),"&gt;=0",Data!$A:$A,BN22,IF($A$20,Data!$B:$B,Data!$AJ:$AJ),IF($A$20,"&lt;&gt;5",1))</f>
        <v>1</v>
      </c>
      <c r="BP22">
        <f t="shared" si="24"/>
        <v>1</v>
      </c>
      <c r="BQ22" t="s">
        <v>123</v>
      </c>
      <c r="BR22">
        <f>AVERAGEIFS(INDIRECT($I$3),INDIRECT($I$3),"&gt;=0",Data!$A:$A,BQ22,IF($A$20,Data!$B:$B,Data!$AJ:$AJ),IF($A$20,"&lt;&gt;5",1))</f>
        <v>1</v>
      </c>
      <c r="BS22">
        <f t="shared" si="25"/>
        <v>1</v>
      </c>
      <c r="BT22" t="s">
        <v>181</v>
      </c>
      <c r="BU22">
        <f>AVERAGEIFS(INDIRECT($J$3),INDIRECT($J$3),"&gt;=0",Data!$A:$A,BT22,IF($A$20,Data!$B:$B,Data!$AJ:$AJ),IF($A$20,"&lt;&gt;5",1))</f>
        <v>1</v>
      </c>
      <c r="BV22">
        <f t="shared" si="26"/>
        <v>1</v>
      </c>
    </row>
    <row r="23" spans="1:74" x14ac:dyDescent="0.35">
      <c r="J23">
        <f t="shared" si="27"/>
        <v>15</v>
      </c>
      <c r="K23" t="s">
        <v>136</v>
      </c>
      <c r="L23">
        <f>AVERAGEIFS(INDIRECT($B$3),INDIRECT($B$3),"&gt;=0",Data!$A:$A,$K23)</f>
        <v>1</v>
      </c>
      <c r="M23">
        <f t="shared" si="28"/>
        <v>1</v>
      </c>
      <c r="N23" t="s">
        <v>176</v>
      </c>
      <c r="O23">
        <f>AVERAGEIFS(INDIRECT($C$3),INDIRECT($C$3),"&gt;=0",Data!$A:$A,$N23)</f>
        <v>1</v>
      </c>
      <c r="P23">
        <f t="shared" si="1"/>
        <v>1</v>
      </c>
      <c r="Q23" t="s">
        <v>157</v>
      </c>
      <c r="R23">
        <f>AVERAGEIFS(INDIRECT($D$3),INDIRECT($D$3),"&gt;=0",Data!$A:$A,$Q23)</f>
        <v>0.84</v>
      </c>
      <c r="S23">
        <f t="shared" si="2"/>
        <v>15</v>
      </c>
      <c r="T23" t="s">
        <v>165</v>
      </c>
      <c r="U23">
        <f>AVERAGEIFS(INDIRECT($E$3),INDIRECT($E$3),"&gt;=0",Data!$A:$A,$T23)</f>
        <v>0.6</v>
      </c>
      <c r="V23">
        <f t="shared" si="3"/>
        <v>13</v>
      </c>
      <c r="W23" t="s">
        <v>98</v>
      </c>
      <c r="X23">
        <f>AVERAGEIFS(INDIRECT($F$3),INDIRECT($F$3),"&gt;=0",Data!$A:$A,$W23)</f>
        <v>0.83333333333333337</v>
      </c>
      <c r="Y23">
        <f t="shared" si="4"/>
        <v>13</v>
      </c>
      <c r="Z23" t="s">
        <v>76</v>
      </c>
      <c r="AA23">
        <f>AVERAGEIFS(INDIRECT($G$3),INDIRECT($G$3),"&gt;=0",Data!$A:$A,$Z23)</f>
        <v>1</v>
      </c>
      <c r="AB23">
        <f t="shared" si="5"/>
        <v>1</v>
      </c>
      <c r="AC23" t="s">
        <v>42</v>
      </c>
      <c r="AD23">
        <f>AVERAGEIFS(INDIRECT($H$3),INDIRECT($H$3),"&gt;=0",Data!$A:$A,$AC23)</f>
        <v>1</v>
      </c>
      <c r="AE23">
        <f t="shared" si="6"/>
        <v>1</v>
      </c>
      <c r="AF23" t="s">
        <v>105</v>
      </c>
      <c r="AG23">
        <f>AVERAGEIFS(INDIRECT($I$3),INDIRECT($I$3),"&gt;=0",Data!$A:$A,$AF23)</f>
        <v>1</v>
      </c>
      <c r="AH23">
        <f t="shared" si="7"/>
        <v>1</v>
      </c>
      <c r="AI23" t="s">
        <v>181</v>
      </c>
      <c r="AJ23">
        <f>AVERAGEIFS(INDIRECT($J$3),INDIRECT($J$3),"&gt;=0",Data!$A:$A,$AI23)</f>
        <v>1</v>
      </c>
      <c r="AK23">
        <f t="shared" si="8"/>
        <v>1</v>
      </c>
      <c r="AL23">
        <f t="shared" si="9"/>
        <v>0</v>
      </c>
      <c r="AM23">
        <f t="shared" si="10"/>
        <v>0</v>
      </c>
      <c r="AN23">
        <f t="shared" si="11"/>
        <v>0</v>
      </c>
      <c r="AO23">
        <f t="shared" si="12"/>
        <v>0</v>
      </c>
      <c r="AP23">
        <f t="shared" si="13"/>
        <v>0</v>
      </c>
      <c r="AQ23">
        <f t="shared" si="14"/>
        <v>0</v>
      </c>
      <c r="AR23">
        <f t="shared" si="15"/>
        <v>0</v>
      </c>
      <c r="AS23">
        <f t="shared" si="16"/>
        <v>0</v>
      </c>
      <c r="AT23">
        <f t="shared" si="17"/>
        <v>0</v>
      </c>
      <c r="AU23">
        <f t="shared" si="29"/>
        <v>15</v>
      </c>
      <c r="AV23" t="s">
        <v>162</v>
      </c>
      <c r="AW23" s="20">
        <f>AVERAGEIFS(INDIRECT($B$3),INDIRECT($B$3),"&gt;=0",Data!$A:$A,AV23,IF($A$20,Data!$B:$B,Data!$AJ:$AJ),IF($A$20,"&lt;&gt;5",1))</f>
        <v>1</v>
      </c>
      <c r="AX23">
        <f t="shared" si="18"/>
        <v>1</v>
      </c>
      <c r="AY23" s="20" t="s">
        <v>176</v>
      </c>
      <c r="AZ23">
        <f>AVERAGEIFS(INDIRECT($C$3),INDIRECT($C$3),"&gt;=0",Data!$A:$A,AY23,IF($A$20,Data!$B:$B,Data!$AJ:$AJ),IF($A$20,"&lt;&gt;5",1))</f>
        <v>1</v>
      </c>
      <c r="BA23" s="20">
        <f t="shared" si="19"/>
        <v>1</v>
      </c>
      <c r="BB23" t="s">
        <v>164</v>
      </c>
      <c r="BC23" s="20">
        <f>AVERAGEIFS(INDIRECT($D$3),INDIRECT($D$3),"&gt;=0",Data!$A:$A,BB23,IF($A$20,Data!$B:$B,Data!$AJ:$AJ),IF($A$20,"&lt;&gt;5",1))</f>
        <v>1</v>
      </c>
      <c r="BD23">
        <f t="shared" si="20"/>
        <v>1</v>
      </c>
      <c r="BE23" s="20" t="s">
        <v>73</v>
      </c>
      <c r="BF23">
        <f>AVERAGEIFS(INDIRECT($E$3),INDIRECT($E$3),"&gt;=0",Data!$A:$A,BE23,IF($A$20,Data!$B:$B,Data!$AJ:$AJ),IF($A$20,"&lt;&gt;5",1))</f>
        <v>0.625</v>
      </c>
      <c r="BG23" s="20">
        <f t="shared" si="21"/>
        <v>15</v>
      </c>
      <c r="BH23" t="s">
        <v>143</v>
      </c>
      <c r="BI23" s="20">
        <f>AVERAGEIFS(INDIRECT($F$3),INDIRECT($F$3),"&gt;=0",Data!$A:$A,BH23,IF($A$20,Data!$B:$B,Data!$AJ:$AJ),IF($A$20,"&lt;&gt;5",1))</f>
        <v>1</v>
      </c>
      <c r="BJ23">
        <f t="shared" si="22"/>
        <v>1</v>
      </c>
      <c r="BK23" s="20" t="s">
        <v>80</v>
      </c>
      <c r="BL23">
        <f>AVERAGEIFS(INDIRECT($G$3),INDIRECT($G$3),"&gt;=0",Data!$A:$A,BK23,IF($A$20,Data!$B:$B,Data!$AJ:$AJ),IF($A$20,"&lt;&gt;5",1))</f>
        <v>1</v>
      </c>
      <c r="BM23" s="20">
        <f t="shared" si="23"/>
        <v>1</v>
      </c>
      <c r="BN23" t="s">
        <v>53</v>
      </c>
      <c r="BO23">
        <f>AVERAGEIFS(INDIRECT($H$3),INDIRECT($H$3),"&gt;=0",Data!$A:$A,BN23,IF($A$20,Data!$B:$B,Data!$AJ:$AJ),IF($A$20,"&lt;&gt;5",1))</f>
        <v>1</v>
      </c>
      <c r="BP23">
        <f t="shared" si="24"/>
        <v>1</v>
      </c>
      <c r="BQ23" t="s">
        <v>132</v>
      </c>
      <c r="BR23">
        <f>AVERAGEIFS(INDIRECT($I$3),INDIRECT($I$3),"&gt;=0",Data!$A:$A,BQ23,IF($A$20,Data!$B:$B,Data!$AJ:$AJ),IF($A$20,"&lt;&gt;5",1))</f>
        <v>1</v>
      </c>
      <c r="BS23">
        <f t="shared" si="25"/>
        <v>1</v>
      </c>
      <c r="BT23" t="s">
        <v>180</v>
      </c>
      <c r="BU23">
        <f>AVERAGEIFS(INDIRECT($J$3),INDIRECT($J$3),"&gt;=0",Data!$A:$A,BT23,IF($A$20,Data!$B:$B,Data!$AJ:$AJ),IF($A$20,"&lt;&gt;5",1))</f>
        <v>1</v>
      </c>
      <c r="BV23">
        <f t="shared" si="26"/>
        <v>1</v>
      </c>
    </row>
    <row r="24" spans="1:74" x14ac:dyDescent="0.35">
      <c r="A24" t="str">
        <f>B2</f>
        <v>Targetability</v>
      </c>
      <c r="B24" t="str">
        <f t="shared" ref="B24:I24" si="30">C2</f>
        <v>Speed</v>
      </c>
      <c r="C24" t="str">
        <f t="shared" si="30"/>
        <v>Abuse Resistance</v>
      </c>
      <c r="D24" t="str">
        <f t="shared" si="30"/>
        <v>Recoverability</v>
      </c>
      <c r="E24" t="str">
        <f t="shared" si="30"/>
        <v>Predictability and Cost Control</v>
      </c>
      <c r="F24" t="str">
        <f t="shared" si="30"/>
        <v>Reversibility</v>
      </c>
      <c r="G24" t="str">
        <f t="shared" si="30"/>
        <v>Scalability</v>
      </c>
      <c r="H24" t="str">
        <f t="shared" si="30"/>
        <v>Administrative Complexity</v>
      </c>
      <c r="I24" t="str">
        <f t="shared" si="30"/>
        <v>Resilience to Health Measures</v>
      </c>
      <c r="J24">
        <f t="shared" si="27"/>
        <v>16</v>
      </c>
      <c r="K24" t="s">
        <v>143</v>
      </c>
      <c r="L24">
        <f>AVERAGEIFS(INDIRECT($B$3),INDIRECT($B$3),"&gt;=0",Data!$A:$A,$K24)</f>
        <v>1</v>
      </c>
      <c r="M24">
        <f t="shared" si="28"/>
        <v>1</v>
      </c>
      <c r="N24" t="s">
        <v>121</v>
      </c>
      <c r="O24">
        <f>AVERAGEIFS(INDIRECT($C$3),INDIRECT($C$3),"&gt;=0",Data!$A:$A,$N24)</f>
        <v>1</v>
      </c>
      <c r="P24">
        <f t="shared" si="1"/>
        <v>1</v>
      </c>
      <c r="Q24" t="s">
        <v>7</v>
      </c>
      <c r="R24">
        <f>AVERAGEIFS(INDIRECT($D$3),INDIRECT($D$3),"&gt;=0",Data!$A:$A,$Q24)</f>
        <v>0.83333333333333337</v>
      </c>
      <c r="S24">
        <f t="shared" si="2"/>
        <v>16</v>
      </c>
      <c r="T24" t="s">
        <v>51</v>
      </c>
      <c r="U24">
        <f>AVERAGEIFS(INDIRECT($E$3),INDIRECT($E$3),"&gt;=0",Data!$A:$A,$T24)</f>
        <v>0.58823529411764708</v>
      </c>
      <c r="V24">
        <f t="shared" si="3"/>
        <v>16</v>
      </c>
      <c r="W24" t="s">
        <v>104</v>
      </c>
      <c r="X24">
        <f>AVERAGEIFS(INDIRECT($F$3),INDIRECT($F$3),"&gt;=0",Data!$A:$A,$W24)</f>
        <v>0.83333333333333337</v>
      </c>
      <c r="Y24">
        <f t="shared" si="4"/>
        <v>13</v>
      </c>
      <c r="Z24" t="s">
        <v>77</v>
      </c>
      <c r="AA24">
        <f>AVERAGEIFS(INDIRECT($G$3),INDIRECT($G$3),"&gt;=0",Data!$A:$A,$Z24)</f>
        <v>1</v>
      </c>
      <c r="AB24">
        <f t="shared" si="5"/>
        <v>1</v>
      </c>
      <c r="AC24" t="s">
        <v>45</v>
      </c>
      <c r="AD24">
        <f>AVERAGEIFS(INDIRECT($H$3),INDIRECT($H$3),"&gt;=0",Data!$A:$A,$AC24)</f>
        <v>1</v>
      </c>
      <c r="AE24">
        <f t="shared" si="6"/>
        <v>1</v>
      </c>
      <c r="AF24" t="s">
        <v>111</v>
      </c>
      <c r="AG24">
        <f>AVERAGEIFS(INDIRECT($I$3),INDIRECT($I$3),"&gt;=0",Data!$A:$A,$AF24)</f>
        <v>1</v>
      </c>
      <c r="AH24">
        <f t="shared" si="7"/>
        <v>1</v>
      </c>
      <c r="AI24" t="s">
        <v>180</v>
      </c>
      <c r="AJ24">
        <f>AVERAGEIFS(INDIRECT($J$3),INDIRECT($J$3),"&gt;=0",Data!$A:$A,$AI24)</f>
        <v>1</v>
      </c>
      <c r="AK24">
        <f t="shared" si="8"/>
        <v>1</v>
      </c>
      <c r="AL24">
        <f t="shared" si="9"/>
        <v>0</v>
      </c>
      <c r="AM24">
        <f t="shared" si="10"/>
        <v>0</v>
      </c>
      <c r="AN24">
        <f t="shared" si="11"/>
        <v>0</v>
      </c>
      <c r="AO24">
        <f t="shared" si="12"/>
        <v>0</v>
      </c>
      <c r="AP24">
        <f t="shared" si="13"/>
        <v>0</v>
      </c>
      <c r="AQ24">
        <f t="shared" si="14"/>
        <v>0</v>
      </c>
      <c r="AR24">
        <f t="shared" si="15"/>
        <v>0</v>
      </c>
      <c r="AS24">
        <f t="shared" si="16"/>
        <v>0</v>
      </c>
      <c r="AT24">
        <f t="shared" si="17"/>
        <v>0</v>
      </c>
      <c r="AU24">
        <f t="shared" si="29"/>
        <v>16</v>
      </c>
      <c r="AV24" t="s">
        <v>164</v>
      </c>
      <c r="AW24" s="20">
        <f>AVERAGEIFS(INDIRECT($B$3),INDIRECT($B$3),"&gt;=0",Data!$A:$A,AV24,IF($A$20,Data!$B:$B,Data!$AJ:$AJ),IF($A$20,"&lt;&gt;5",1))</f>
        <v>1</v>
      </c>
      <c r="AX24">
        <f t="shared" si="18"/>
        <v>1</v>
      </c>
      <c r="AY24" s="20" t="s">
        <v>121</v>
      </c>
      <c r="AZ24">
        <f>AVERAGEIFS(INDIRECT($C$3),INDIRECT($C$3),"&gt;=0",Data!$A:$A,AY24,IF($A$20,Data!$B:$B,Data!$AJ:$AJ),IF($A$20,"&lt;&gt;5",1))</f>
        <v>1</v>
      </c>
      <c r="BA24" s="20">
        <f t="shared" si="19"/>
        <v>1</v>
      </c>
      <c r="BB24" t="s">
        <v>193</v>
      </c>
      <c r="BC24" s="20">
        <f>AVERAGEIFS(INDIRECT($D$3),INDIRECT($D$3),"&gt;=0",Data!$A:$A,BB24,IF($A$20,Data!$B:$B,Data!$AJ:$AJ),IF($A$20,"&lt;&gt;5",1))</f>
        <v>1</v>
      </c>
      <c r="BD24">
        <f t="shared" si="20"/>
        <v>1</v>
      </c>
      <c r="BE24" s="20" t="s">
        <v>171</v>
      </c>
      <c r="BF24">
        <f>AVERAGEIFS(INDIRECT($E$3),INDIRECT($E$3),"&gt;=0",Data!$A:$A,BE24,IF($A$20,Data!$B:$B,Data!$AJ:$AJ),IF($A$20,"&lt;&gt;5",1))</f>
        <v>0.625</v>
      </c>
      <c r="BG24" s="20">
        <f t="shared" si="21"/>
        <v>15</v>
      </c>
      <c r="BH24" t="s">
        <v>3</v>
      </c>
      <c r="BI24" s="20">
        <f>AVERAGEIFS(INDIRECT($F$3),INDIRECT($F$3),"&gt;=0",Data!$A:$A,BH24,IF($A$20,Data!$B:$B,Data!$AJ:$AJ),IF($A$20,"&lt;&gt;5",1))</f>
        <v>1</v>
      </c>
      <c r="BJ24">
        <f t="shared" si="22"/>
        <v>1</v>
      </c>
      <c r="BK24" s="20" t="s">
        <v>84</v>
      </c>
      <c r="BL24">
        <f>AVERAGEIFS(INDIRECT($G$3),INDIRECT($G$3),"&gt;=0",Data!$A:$A,BK24,IF($A$20,Data!$B:$B,Data!$AJ:$AJ),IF($A$20,"&lt;&gt;5",1))</f>
        <v>1</v>
      </c>
      <c r="BM24" s="20">
        <f t="shared" si="23"/>
        <v>1</v>
      </c>
      <c r="BN24" t="s">
        <v>54</v>
      </c>
      <c r="BO24">
        <f>AVERAGEIFS(INDIRECT($H$3),INDIRECT($H$3),"&gt;=0",Data!$A:$A,BN24,IF($A$20,Data!$B:$B,Data!$AJ:$AJ),IF($A$20,"&lt;&gt;5",1))</f>
        <v>1</v>
      </c>
      <c r="BP24">
        <f t="shared" si="24"/>
        <v>1</v>
      </c>
      <c r="BQ24" t="s">
        <v>149</v>
      </c>
      <c r="BR24">
        <f>AVERAGEIFS(INDIRECT($I$3),INDIRECT($I$3),"&gt;=0",Data!$A:$A,BQ24,IF($A$20,Data!$B:$B,Data!$AJ:$AJ),IF($A$20,"&lt;&gt;5",1))</f>
        <v>1</v>
      </c>
      <c r="BS24">
        <f t="shared" si="25"/>
        <v>1</v>
      </c>
      <c r="BT24" t="s">
        <v>179</v>
      </c>
      <c r="BU24">
        <f>AVERAGEIFS(INDIRECT($J$3),INDIRECT($J$3),"&gt;=0",Data!$A:$A,BT24,IF($A$20,Data!$B:$B,Data!$AJ:$AJ),IF($A$20,"&lt;&gt;5",1))</f>
        <v>1</v>
      </c>
      <c r="BV24">
        <f t="shared" si="26"/>
        <v>1</v>
      </c>
    </row>
    <row r="25" spans="1:74" x14ac:dyDescent="0.35">
      <c r="A25">
        <f>B4</f>
        <v>0.74622356495468278</v>
      </c>
      <c r="B25">
        <f t="shared" ref="B25:I25" si="31">C4</f>
        <v>0.98813056379821962</v>
      </c>
      <c r="C25">
        <f t="shared" si="31"/>
        <v>0.60298507462686568</v>
      </c>
      <c r="D25">
        <f t="shared" si="31"/>
        <v>0.38837920489296635</v>
      </c>
      <c r="E25">
        <f t="shared" si="31"/>
        <v>0.57894736842105265</v>
      </c>
      <c r="F25">
        <f t="shared" si="31"/>
        <v>0.84403669724770647</v>
      </c>
      <c r="G25">
        <f t="shared" si="31"/>
        <v>0.82634730538922152</v>
      </c>
      <c r="H25">
        <f t="shared" si="31"/>
        <v>0.67218543046357615</v>
      </c>
      <c r="I25">
        <f t="shared" si="31"/>
        <v>0.99705014749262533</v>
      </c>
      <c r="J25">
        <f t="shared" si="27"/>
        <v>17</v>
      </c>
      <c r="K25" t="s">
        <v>144</v>
      </c>
      <c r="L25">
        <f>AVERAGEIFS(INDIRECT($B$3),INDIRECT($B$3),"&gt;=0",Data!$A:$A,$K25)</f>
        <v>1</v>
      </c>
      <c r="M25">
        <f t="shared" si="28"/>
        <v>1</v>
      </c>
      <c r="N25" t="s">
        <v>9</v>
      </c>
      <c r="O25">
        <f>AVERAGEIFS(INDIRECT($C$3),INDIRECT($C$3),"&gt;=0",Data!$A:$A,$N25)</f>
        <v>1</v>
      </c>
      <c r="P25">
        <f t="shared" si="1"/>
        <v>1</v>
      </c>
      <c r="Q25" t="s">
        <v>71</v>
      </c>
      <c r="R25">
        <f>AVERAGEIFS(INDIRECT($D$3),INDIRECT($D$3),"&gt;=0",Data!$A:$A,$Q25)</f>
        <v>0.83333333333333337</v>
      </c>
      <c r="S25">
        <f t="shared" si="2"/>
        <v>16</v>
      </c>
      <c r="T25" t="s">
        <v>7</v>
      </c>
      <c r="U25">
        <f>AVERAGEIFS(INDIRECT($E$3),INDIRECT($E$3),"&gt;=0",Data!$A:$A,$T25)</f>
        <v>0.58333333333333337</v>
      </c>
      <c r="V25">
        <f t="shared" si="3"/>
        <v>17</v>
      </c>
      <c r="W25" t="s">
        <v>107</v>
      </c>
      <c r="X25">
        <f>AVERAGEIFS(INDIRECT($F$3),INDIRECT($F$3),"&gt;=0",Data!$A:$A,$W25)</f>
        <v>0.82352941176470584</v>
      </c>
      <c r="Y25">
        <f t="shared" si="4"/>
        <v>17</v>
      </c>
      <c r="Z25" t="s">
        <v>80</v>
      </c>
      <c r="AA25">
        <f>AVERAGEIFS(INDIRECT($G$3),INDIRECT($G$3),"&gt;=0",Data!$A:$A,$Z25)</f>
        <v>1</v>
      </c>
      <c r="AB25">
        <f t="shared" si="5"/>
        <v>1</v>
      </c>
      <c r="AC25" t="s">
        <v>53</v>
      </c>
      <c r="AD25">
        <f>AVERAGEIFS(INDIRECT($H$3),INDIRECT($H$3),"&gt;=0",Data!$A:$A,$AC25)</f>
        <v>1</v>
      </c>
      <c r="AE25">
        <f t="shared" si="6"/>
        <v>1</v>
      </c>
      <c r="AF25" t="s">
        <v>116</v>
      </c>
      <c r="AG25">
        <f>AVERAGEIFS(INDIRECT($I$3),INDIRECT($I$3),"&gt;=0",Data!$A:$A,$AF25)</f>
        <v>1</v>
      </c>
      <c r="AH25">
        <f t="shared" si="7"/>
        <v>1</v>
      </c>
      <c r="AI25" t="s">
        <v>179</v>
      </c>
      <c r="AJ25">
        <f>AVERAGEIFS(INDIRECT($J$3),INDIRECT($J$3),"&gt;=0",Data!$A:$A,$AI25)</f>
        <v>1</v>
      </c>
      <c r="AK25">
        <f t="shared" si="8"/>
        <v>1</v>
      </c>
      <c r="AL25">
        <f t="shared" si="9"/>
        <v>0</v>
      </c>
      <c r="AM25">
        <f t="shared" si="10"/>
        <v>0</v>
      </c>
      <c r="AN25">
        <f t="shared" si="11"/>
        <v>0</v>
      </c>
      <c r="AO25">
        <f t="shared" si="12"/>
        <v>0</v>
      </c>
      <c r="AP25">
        <f t="shared" si="13"/>
        <v>0</v>
      </c>
      <c r="AQ25">
        <f t="shared" si="14"/>
        <v>0</v>
      </c>
      <c r="AR25">
        <f t="shared" si="15"/>
        <v>0</v>
      </c>
      <c r="AS25">
        <f t="shared" si="16"/>
        <v>0</v>
      </c>
      <c r="AT25">
        <f t="shared" si="17"/>
        <v>0</v>
      </c>
      <c r="AU25">
        <f t="shared" si="29"/>
        <v>17</v>
      </c>
      <c r="AV25" t="s">
        <v>176</v>
      </c>
      <c r="AW25" s="20">
        <f>AVERAGEIFS(INDIRECT($B$3),INDIRECT($B$3),"&gt;=0",Data!$A:$A,AV25,IF($A$20,Data!$B:$B,Data!$AJ:$AJ),IF($A$20,"&lt;&gt;5",1))</f>
        <v>1</v>
      </c>
      <c r="AX25">
        <f t="shared" si="18"/>
        <v>1</v>
      </c>
      <c r="AY25" s="20" t="s">
        <v>9</v>
      </c>
      <c r="AZ25">
        <f>AVERAGEIFS(INDIRECT($C$3),INDIRECT($C$3),"&gt;=0",Data!$A:$A,AY25,IF($A$20,Data!$B:$B,Data!$AJ:$AJ),IF($A$20,"&lt;&gt;5",1))</f>
        <v>1</v>
      </c>
      <c r="BA25" s="20">
        <f t="shared" si="19"/>
        <v>1</v>
      </c>
      <c r="BB25" t="s">
        <v>42</v>
      </c>
      <c r="BC25" s="20">
        <f>AVERAGEIFS(INDIRECT($D$3),INDIRECT($D$3),"&gt;=0",Data!$A:$A,BB25,IF($A$20,Data!$B:$B,Data!$AJ:$AJ),IF($A$20,"&lt;&gt;5",1))</f>
        <v>1</v>
      </c>
      <c r="BD25">
        <f t="shared" si="20"/>
        <v>1</v>
      </c>
      <c r="BE25" s="20" t="s">
        <v>51</v>
      </c>
      <c r="BF25">
        <f>AVERAGEIFS(INDIRECT($E$3),INDIRECT($E$3),"&gt;=0",Data!$A:$A,BE25,IF($A$20,Data!$B:$B,Data!$AJ:$AJ),IF($A$20,"&lt;&gt;5",1))</f>
        <v>0.625</v>
      </c>
      <c r="BG25" s="20">
        <f t="shared" si="21"/>
        <v>15</v>
      </c>
      <c r="BH25" t="s">
        <v>36</v>
      </c>
      <c r="BI25" s="20">
        <f>AVERAGEIFS(INDIRECT($F$3),INDIRECT($F$3),"&gt;=0",Data!$A:$A,BH25,IF($A$20,Data!$B:$B,Data!$AJ:$AJ),IF($A$20,"&lt;&gt;5",1))</f>
        <v>1</v>
      </c>
      <c r="BJ25">
        <f t="shared" si="22"/>
        <v>1</v>
      </c>
      <c r="BK25" s="20" t="s">
        <v>90</v>
      </c>
      <c r="BL25">
        <f>AVERAGEIFS(INDIRECT($G$3),INDIRECT($G$3),"&gt;=0",Data!$A:$A,BK25,IF($A$20,Data!$B:$B,Data!$AJ:$AJ),IF($A$20,"&lt;&gt;5",1))</f>
        <v>1</v>
      </c>
      <c r="BM25" s="20">
        <f t="shared" si="23"/>
        <v>1</v>
      </c>
      <c r="BN25" t="s">
        <v>61</v>
      </c>
      <c r="BO25">
        <f>AVERAGEIFS(INDIRECT($H$3),INDIRECT($H$3),"&gt;=0",Data!$A:$A,BN25,IF($A$20,Data!$B:$B,Data!$AJ:$AJ),IF($A$20,"&lt;&gt;5",1))</f>
        <v>1</v>
      </c>
      <c r="BP25">
        <f t="shared" si="24"/>
        <v>1</v>
      </c>
      <c r="BQ25" t="s">
        <v>150</v>
      </c>
      <c r="BR25">
        <f>AVERAGEIFS(INDIRECT($I$3),INDIRECT($I$3),"&gt;=0",Data!$A:$A,BQ25,IF($A$20,Data!$B:$B,Data!$AJ:$AJ),IF($A$20,"&lt;&gt;5",1))</f>
        <v>1</v>
      </c>
      <c r="BS25">
        <f t="shared" si="25"/>
        <v>1</v>
      </c>
      <c r="BT25" t="s">
        <v>178</v>
      </c>
      <c r="BU25">
        <f>AVERAGEIFS(INDIRECT($J$3),INDIRECT($J$3),"&gt;=0",Data!$A:$A,BT25,IF($A$20,Data!$B:$B,Data!$AJ:$AJ),IF($A$20,"&lt;&gt;5",1))</f>
        <v>1</v>
      </c>
      <c r="BV25">
        <f t="shared" si="26"/>
        <v>1</v>
      </c>
    </row>
    <row r="26" spans="1:74" x14ac:dyDescent="0.35">
      <c r="A26">
        <f>AVERAGEIFS(INDIRECT(B3),INDIRECT(B3),"&gt;=0",INDIRECT('Sample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0.69028871391076119</v>
      </c>
      <c r="B26">
        <f>AVERAGEIFS(INDIRECT(C3),INDIRECT(C3),"&gt;=0",INDIRECT('Sample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0.98974358974358978</v>
      </c>
      <c r="C26">
        <f>AVERAGEIFS(INDIRECT(D3),INDIRECT(D3),"&gt;=0",INDIRECT('Sample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0.61111111111111116</v>
      </c>
      <c r="D26">
        <f>AVERAGEIFS(INDIRECT(E3),INDIRECT(E3),"&gt;=0",INDIRECT('Sample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0.4128686327077748</v>
      </c>
      <c r="E26">
        <f>AVERAGEIFS(INDIRECT(F3),INDIRECT(F3),"&gt;=0",INDIRECT('Sample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0.56498673740053051</v>
      </c>
      <c r="F26">
        <f>AVERAGEIFS(INDIRECT(G3),INDIRECT(G3),"&gt;=0",INDIRECT('Sample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0.84776902887139105</v>
      </c>
      <c r="G26">
        <f>AVERAGEIFS(INDIRECT(H3),INDIRECT(H3),"&gt;=0",INDIRECT('Sample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0.83116883116883122</v>
      </c>
      <c r="H26">
        <f>AVERAGEIFS(INDIRECT(I3),INDIRECT(I3),"&gt;=0",INDIRECT('Sample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0.62816901408450709</v>
      </c>
      <c r="I26">
        <f>AVERAGEIFS(INDIRECT(J3),INDIRECT(J3),"&gt;=0",INDIRECT('Sample Select backend'!$C$26),'Sample Select backend'!$C$25,INDIRECT('Sample Select backend'!$D$26),'Sample Select backend'!$D$25,INDIRECT('Sample Select backend'!$E$26),'Sample Select backend'!$E$25,INDIRECT('Sample Select backend'!$F$26),'Sample Select backend'!$F$25,INDIRECT('Sample Select backend'!$G$26),'Sample Select backend'!$G$25,IF($A$20,Data!$B:$B,Data!$AJ:$AJ),IF($A$20,"&lt;&gt;5",1))</f>
        <v>0.99742930591259638</v>
      </c>
      <c r="J26">
        <f t="shared" si="27"/>
        <v>18</v>
      </c>
      <c r="K26" t="s">
        <v>159</v>
      </c>
      <c r="L26">
        <f>AVERAGEIFS(INDIRECT($B$3),INDIRECT($B$3),"&gt;=0",Data!$A:$A,$K26)</f>
        <v>1</v>
      </c>
      <c r="M26">
        <f t="shared" si="28"/>
        <v>1</v>
      </c>
      <c r="N26" t="s">
        <v>152</v>
      </c>
      <c r="O26">
        <f>AVERAGEIFS(INDIRECT($C$3),INDIRECT($C$3),"&gt;=0",Data!$A:$A,$N26)</f>
        <v>1</v>
      </c>
      <c r="P26">
        <f t="shared" si="1"/>
        <v>1</v>
      </c>
      <c r="Q26" t="s">
        <v>98</v>
      </c>
      <c r="R26">
        <f>AVERAGEIFS(INDIRECT($D$3),INDIRECT($D$3),"&gt;=0",Data!$A:$A,$Q26)</f>
        <v>0.83333333333333337</v>
      </c>
      <c r="S26">
        <f t="shared" si="2"/>
        <v>16</v>
      </c>
      <c r="T26" t="s">
        <v>104</v>
      </c>
      <c r="U26">
        <f>AVERAGEIFS(INDIRECT($E$3),INDIRECT($E$3),"&gt;=0",Data!$A:$A,$T26)</f>
        <v>0.58333333333333337</v>
      </c>
      <c r="V26">
        <f t="shared" si="3"/>
        <v>17</v>
      </c>
      <c r="W26" t="s">
        <v>167</v>
      </c>
      <c r="X26">
        <f>AVERAGEIFS(INDIRECT($F$3),INDIRECT($F$3),"&gt;=0",Data!$A:$A,$W26)</f>
        <v>0.8125</v>
      </c>
      <c r="Y26">
        <f t="shared" si="4"/>
        <v>18</v>
      </c>
      <c r="Z26" t="s">
        <v>84</v>
      </c>
      <c r="AA26">
        <f>AVERAGEIFS(INDIRECT($G$3),INDIRECT($G$3),"&gt;=0",Data!$A:$A,$Z26)</f>
        <v>1</v>
      </c>
      <c r="AB26">
        <f t="shared" si="5"/>
        <v>1</v>
      </c>
      <c r="AC26" t="s">
        <v>54</v>
      </c>
      <c r="AD26">
        <f>AVERAGEIFS(INDIRECT($H$3),INDIRECT($H$3),"&gt;=0",Data!$A:$A,$AC26)</f>
        <v>1</v>
      </c>
      <c r="AE26">
        <f t="shared" si="6"/>
        <v>1</v>
      </c>
      <c r="AF26" t="s">
        <v>123</v>
      </c>
      <c r="AG26">
        <f>AVERAGEIFS(INDIRECT($I$3),INDIRECT($I$3),"&gt;=0",Data!$A:$A,$AF26)</f>
        <v>1</v>
      </c>
      <c r="AH26">
        <f t="shared" si="7"/>
        <v>1</v>
      </c>
      <c r="AI26" t="s">
        <v>178</v>
      </c>
      <c r="AJ26">
        <f>AVERAGEIFS(INDIRECT($J$3),INDIRECT($J$3),"&gt;=0",Data!$A:$A,$AI26)</f>
        <v>1</v>
      </c>
      <c r="AK26">
        <f t="shared" si="8"/>
        <v>1</v>
      </c>
      <c r="AL26">
        <f t="shared" si="9"/>
        <v>0</v>
      </c>
      <c r="AM26">
        <f t="shared" si="10"/>
        <v>0</v>
      </c>
      <c r="AN26">
        <f t="shared" si="11"/>
        <v>0</v>
      </c>
      <c r="AO26">
        <f t="shared" si="12"/>
        <v>0</v>
      </c>
      <c r="AP26">
        <f t="shared" si="13"/>
        <v>0</v>
      </c>
      <c r="AQ26">
        <f t="shared" si="14"/>
        <v>0</v>
      </c>
      <c r="AR26">
        <f t="shared" si="15"/>
        <v>0</v>
      </c>
      <c r="AS26">
        <f t="shared" si="16"/>
        <v>0</v>
      </c>
      <c r="AT26">
        <f t="shared" si="17"/>
        <v>0</v>
      </c>
      <c r="AU26">
        <f t="shared" si="29"/>
        <v>18</v>
      </c>
      <c r="AV26" t="s">
        <v>190</v>
      </c>
      <c r="AW26" s="20">
        <f>AVERAGEIFS(INDIRECT($B$3),INDIRECT($B$3),"&gt;=0",Data!$A:$A,AV26,IF($A$20,Data!$B:$B,Data!$AJ:$AJ),IF($A$20,"&lt;&gt;5",1))</f>
        <v>1</v>
      </c>
      <c r="AX26">
        <f t="shared" si="18"/>
        <v>1</v>
      </c>
      <c r="AY26" s="20" t="s">
        <v>152</v>
      </c>
      <c r="AZ26">
        <f>AVERAGEIFS(INDIRECT($C$3),INDIRECT($C$3),"&gt;=0",Data!$A:$A,AY26,IF($A$20,Data!$B:$B,Data!$AJ:$AJ),IF($A$20,"&lt;&gt;5",1))</f>
        <v>1</v>
      </c>
      <c r="BA26" s="20">
        <f t="shared" si="19"/>
        <v>1</v>
      </c>
      <c r="BB26" t="s">
        <v>3</v>
      </c>
      <c r="BC26" s="20">
        <f>AVERAGEIFS(INDIRECT($D$3),INDIRECT($D$3),"&gt;=0",Data!$A:$A,BB26,IF($A$20,Data!$B:$B,Data!$AJ:$AJ),IF($A$20,"&lt;&gt;5",1))</f>
        <v>1</v>
      </c>
      <c r="BD26">
        <f t="shared" si="20"/>
        <v>1</v>
      </c>
      <c r="BE26" s="20" t="s">
        <v>140</v>
      </c>
      <c r="BF26">
        <f>AVERAGEIFS(INDIRECT($E$3),INDIRECT($E$3),"&gt;=0",Data!$A:$A,BE26,IF($A$20,Data!$B:$B,Data!$AJ:$AJ),IF($A$20,"&lt;&gt;5",1))</f>
        <v>0.625</v>
      </c>
      <c r="BG26" s="20">
        <f t="shared" si="21"/>
        <v>15</v>
      </c>
      <c r="BH26" t="s">
        <v>67</v>
      </c>
      <c r="BI26" s="20">
        <f>AVERAGEIFS(INDIRECT($F$3),INDIRECT($F$3),"&gt;=0",Data!$A:$A,BH26,IF($A$20,Data!$B:$B,Data!$AJ:$AJ),IF($A$20,"&lt;&gt;5",1))</f>
        <v>1</v>
      </c>
      <c r="BJ26">
        <f t="shared" si="22"/>
        <v>1</v>
      </c>
      <c r="BK26" s="20" t="s">
        <v>91</v>
      </c>
      <c r="BL26">
        <f>AVERAGEIFS(INDIRECT($G$3),INDIRECT($G$3),"&gt;=0",Data!$A:$A,BK26,IF($A$20,Data!$B:$B,Data!$AJ:$AJ),IF($A$20,"&lt;&gt;5",1))</f>
        <v>1</v>
      </c>
      <c r="BM26" s="20">
        <f t="shared" si="23"/>
        <v>1</v>
      </c>
      <c r="BN26" t="s">
        <v>66</v>
      </c>
      <c r="BO26">
        <f>AVERAGEIFS(INDIRECT($H$3),INDIRECT($H$3),"&gt;=0",Data!$A:$A,BN26,IF($A$20,Data!$B:$B,Data!$AJ:$AJ),IF($A$20,"&lt;&gt;5",1))</f>
        <v>1</v>
      </c>
      <c r="BP26">
        <f t="shared" si="24"/>
        <v>1</v>
      </c>
      <c r="BQ26" t="s">
        <v>165</v>
      </c>
      <c r="BR26">
        <f>AVERAGEIFS(INDIRECT($I$3),INDIRECT($I$3),"&gt;=0",Data!$A:$A,BQ26,IF($A$20,Data!$B:$B,Data!$AJ:$AJ),IF($A$20,"&lt;&gt;5",1))</f>
        <v>1</v>
      </c>
      <c r="BS26">
        <f t="shared" si="25"/>
        <v>1</v>
      </c>
      <c r="BT26" t="s">
        <v>174</v>
      </c>
      <c r="BU26">
        <f>AVERAGEIFS(INDIRECT($J$3),INDIRECT($J$3),"&gt;=0",Data!$A:$A,BT26,IF($A$20,Data!$B:$B,Data!$AJ:$AJ),IF($A$20,"&lt;&gt;5",1))</f>
        <v>1</v>
      </c>
      <c r="BV26">
        <f t="shared" si="26"/>
        <v>1</v>
      </c>
    </row>
    <row r="27" spans="1:74" x14ac:dyDescent="0.35">
      <c r="J27">
        <f t="shared" si="27"/>
        <v>19</v>
      </c>
      <c r="K27" t="s">
        <v>162</v>
      </c>
      <c r="L27">
        <f>AVERAGEIFS(INDIRECT($B$3),INDIRECT($B$3),"&gt;=0",Data!$A:$A,$K27)</f>
        <v>1</v>
      </c>
      <c r="M27">
        <f t="shared" si="28"/>
        <v>1</v>
      </c>
      <c r="N27" t="s">
        <v>2</v>
      </c>
      <c r="O27">
        <f>AVERAGEIFS(INDIRECT($C$3),INDIRECT($C$3),"&gt;=0",Data!$A:$A,$N27)</f>
        <v>1</v>
      </c>
      <c r="P27">
        <f t="shared" si="1"/>
        <v>1</v>
      </c>
      <c r="Q27" t="s">
        <v>100</v>
      </c>
      <c r="R27">
        <f>AVERAGEIFS(INDIRECT($D$3),INDIRECT($D$3),"&gt;=0",Data!$A:$A,$Q27)</f>
        <v>0.83333333333333337</v>
      </c>
      <c r="S27">
        <f t="shared" si="2"/>
        <v>16</v>
      </c>
      <c r="T27" t="s">
        <v>195</v>
      </c>
      <c r="U27">
        <f>AVERAGEIFS(INDIRECT($E$3),INDIRECT($E$3),"&gt;=0",Data!$A:$A,$T27)</f>
        <v>0.58333333333333337</v>
      </c>
      <c r="V27">
        <f t="shared" si="3"/>
        <v>17</v>
      </c>
      <c r="W27" t="s">
        <v>20</v>
      </c>
      <c r="X27">
        <f>AVERAGEIFS(INDIRECT($F$3),INDIRECT($F$3),"&gt;=0",Data!$A:$A,$W27)</f>
        <v>0.8</v>
      </c>
      <c r="Y27">
        <f t="shared" si="4"/>
        <v>19</v>
      </c>
      <c r="Z27" t="s">
        <v>90</v>
      </c>
      <c r="AA27">
        <f>AVERAGEIFS(INDIRECT($G$3),INDIRECT($G$3),"&gt;=0",Data!$A:$A,$Z27)</f>
        <v>1</v>
      </c>
      <c r="AB27">
        <f t="shared" si="5"/>
        <v>1</v>
      </c>
      <c r="AC27" t="s">
        <v>61</v>
      </c>
      <c r="AD27">
        <f>AVERAGEIFS(INDIRECT($H$3),INDIRECT($H$3),"&gt;=0",Data!$A:$A,$AC27)</f>
        <v>1</v>
      </c>
      <c r="AE27">
        <f t="shared" si="6"/>
        <v>1</v>
      </c>
      <c r="AF27" t="s">
        <v>132</v>
      </c>
      <c r="AG27">
        <f>AVERAGEIFS(INDIRECT($I$3),INDIRECT($I$3),"&gt;=0",Data!$A:$A,$AF27)</f>
        <v>1</v>
      </c>
      <c r="AH27">
        <f t="shared" si="7"/>
        <v>1</v>
      </c>
      <c r="AI27" t="s">
        <v>174</v>
      </c>
      <c r="AJ27">
        <f>AVERAGEIFS(INDIRECT($J$3),INDIRECT($J$3),"&gt;=0",Data!$A:$A,$AI27)</f>
        <v>1</v>
      </c>
      <c r="AK27">
        <f t="shared" si="8"/>
        <v>1</v>
      </c>
      <c r="AL27">
        <f t="shared" si="9"/>
        <v>0</v>
      </c>
      <c r="AM27">
        <f t="shared" si="10"/>
        <v>0</v>
      </c>
      <c r="AN27">
        <f t="shared" si="11"/>
        <v>0</v>
      </c>
      <c r="AO27">
        <f t="shared" si="12"/>
        <v>0</v>
      </c>
      <c r="AP27">
        <f t="shared" si="13"/>
        <v>0</v>
      </c>
      <c r="AQ27">
        <f t="shared" si="14"/>
        <v>0</v>
      </c>
      <c r="AR27">
        <f t="shared" si="15"/>
        <v>0</v>
      </c>
      <c r="AS27">
        <f t="shared" si="16"/>
        <v>0</v>
      </c>
      <c r="AT27">
        <f t="shared" si="17"/>
        <v>0</v>
      </c>
      <c r="AU27">
        <f t="shared" si="29"/>
        <v>19</v>
      </c>
      <c r="AV27" t="s">
        <v>87</v>
      </c>
      <c r="AW27" s="20">
        <f>AVERAGEIFS(INDIRECT($B$3),INDIRECT($B$3),"&gt;=0",Data!$A:$A,AV27,IF($A$20,Data!$B:$B,Data!$AJ:$AJ),IF($A$20,"&lt;&gt;5",1))</f>
        <v>0.95</v>
      </c>
      <c r="AX27">
        <f t="shared" si="18"/>
        <v>19</v>
      </c>
      <c r="AY27" s="20" t="s">
        <v>2</v>
      </c>
      <c r="AZ27">
        <f>AVERAGEIFS(INDIRECT($C$3),INDIRECT($C$3),"&gt;=0",Data!$A:$A,AY27,IF($A$20,Data!$B:$B,Data!$AJ:$AJ),IF($A$20,"&lt;&gt;5",1))</f>
        <v>1</v>
      </c>
      <c r="BA27" s="20">
        <f t="shared" si="19"/>
        <v>1</v>
      </c>
      <c r="BB27" t="s">
        <v>159</v>
      </c>
      <c r="BC27" s="20">
        <f>AVERAGEIFS(INDIRECT($D$3),INDIRECT($D$3),"&gt;=0",Data!$A:$A,BB27,IF($A$20,Data!$B:$B,Data!$AJ:$AJ),IF($A$20,"&lt;&gt;5",1))</f>
        <v>1</v>
      </c>
      <c r="BD27">
        <f t="shared" si="20"/>
        <v>1</v>
      </c>
      <c r="BE27" s="20" t="s">
        <v>50</v>
      </c>
      <c r="BF27">
        <f>AVERAGEIFS(INDIRECT($E$3),INDIRECT($E$3),"&gt;=0",Data!$A:$A,BE27,IF($A$20,Data!$B:$B,Data!$AJ:$AJ),IF($A$20,"&lt;&gt;5",1))</f>
        <v>0.61538461538461542</v>
      </c>
      <c r="BG27" s="20">
        <f t="shared" si="21"/>
        <v>19</v>
      </c>
      <c r="BH27" t="s">
        <v>144</v>
      </c>
      <c r="BI27" s="20">
        <f>AVERAGEIFS(INDIRECT($F$3),INDIRECT($F$3),"&gt;=0",Data!$A:$A,BH27,IF($A$20,Data!$B:$B,Data!$AJ:$AJ),IF($A$20,"&lt;&gt;5",1))</f>
        <v>1</v>
      </c>
      <c r="BJ27">
        <f t="shared" si="22"/>
        <v>1</v>
      </c>
      <c r="BK27" s="20" t="s">
        <v>94</v>
      </c>
      <c r="BL27">
        <f>AVERAGEIFS(INDIRECT($G$3),INDIRECT($G$3),"&gt;=0",Data!$A:$A,BK27,IF($A$20,Data!$B:$B,Data!$AJ:$AJ),IF($A$20,"&lt;&gt;5",1))</f>
        <v>1</v>
      </c>
      <c r="BM27" s="20">
        <f t="shared" si="23"/>
        <v>1</v>
      </c>
      <c r="BN27" t="s">
        <v>67</v>
      </c>
      <c r="BO27">
        <f>AVERAGEIFS(INDIRECT($H$3),INDIRECT($H$3),"&gt;=0",Data!$A:$A,BN27,IF($A$20,Data!$B:$B,Data!$AJ:$AJ),IF($A$20,"&lt;&gt;5",1))</f>
        <v>1</v>
      </c>
      <c r="BP27">
        <f t="shared" si="24"/>
        <v>1</v>
      </c>
      <c r="BQ27" t="s">
        <v>176</v>
      </c>
      <c r="BR27">
        <f>AVERAGEIFS(INDIRECT($I$3),INDIRECT($I$3),"&gt;=0",Data!$A:$A,BQ27,IF($A$20,Data!$B:$B,Data!$AJ:$AJ),IF($A$20,"&lt;&gt;5",1))</f>
        <v>1</v>
      </c>
      <c r="BS27">
        <f t="shared" si="25"/>
        <v>1</v>
      </c>
      <c r="BT27" t="s">
        <v>177</v>
      </c>
      <c r="BU27">
        <f>AVERAGEIFS(INDIRECT($J$3),INDIRECT($J$3),"&gt;=0",Data!$A:$A,BT27,IF($A$20,Data!$B:$B,Data!$AJ:$AJ),IF($A$20,"&lt;&gt;5",1))</f>
        <v>1</v>
      </c>
      <c r="BV27">
        <f t="shared" si="26"/>
        <v>1</v>
      </c>
    </row>
    <row r="28" spans="1:74" x14ac:dyDescent="0.35">
      <c r="J28">
        <f t="shared" si="27"/>
        <v>20</v>
      </c>
      <c r="K28" t="s">
        <v>164</v>
      </c>
      <c r="L28">
        <f>AVERAGEIFS(INDIRECT($B$3),INDIRECT($B$3),"&gt;=0",Data!$A:$A,$K28)</f>
        <v>1</v>
      </c>
      <c r="M28">
        <f t="shared" si="28"/>
        <v>1</v>
      </c>
      <c r="N28" t="s">
        <v>190</v>
      </c>
      <c r="O28">
        <f>AVERAGEIFS(INDIRECT($C$3),INDIRECT($C$3),"&gt;=0",Data!$A:$A,$N28)</f>
        <v>1</v>
      </c>
      <c r="P28">
        <f t="shared" si="1"/>
        <v>1</v>
      </c>
      <c r="Q28" t="s">
        <v>195</v>
      </c>
      <c r="R28">
        <f>AVERAGEIFS(INDIRECT($D$3),INDIRECT($D$3),"&gt;=0",Data!$A:$A,$Q28)</f>
        <v>0.83333333333333337</v>
      </c>
      <c r="S28">
        <f t="shared" si="2"/>
        <v>16</v>
      </c>
      <c r="T28" t="s">
        <v>166</v>
      </c>
      <c r="U28">
        <f>AVERAGEIFS(INDIRECT($E$3),INDIRECT($E$3),"&gt;=0",Data!$A:$A,$T28)</f>
        <v>0.5625</v>
      </c>
      <c r="V28">
        <f t="shared" si="3"/>
        <v>20</v>
      </c>
      <c r="W28" t="s">
        <v>45</v>
      </c>
      <c r="X28">
        <f>AVERAGEIFS(INDIRECT($F$3),INDIRECT($F$3),"&gt;=0",Data!$A:$A,$W28)</f>
        <v>0.8</v>
      </c>
      <c r="Y28">
        <f t="shared" si="4"/>
        <v>19</v>
      </c>
      <c r="Z28" t="s">
        <v>91</v>
      </c>
      <c r="AA28">
        <f>AVERAGEIFS(INDIRECT($G$3),INDIRECT($G$3),"&gt;=0",Data!$A:$A,$Z28)</f>
        <v>1</v>
      </c>
      <c r="AB28">
        <f t="shared" si="5"/>
        <v>1</v>
      </c>
      <c r="AC28" t="s">
        <v>66</v>
      </c>
      <c r="AD28">
        <f>AVERAGEIFS(INDIRECT($H$3),INDIRECT($H$3),"&gt;=0",Data!$A:$A,$AC28)</f>
        <v>1</v>
      </c>
      <c r="AE28">
        <f t="shared" si="6"/>
        <v>1</v>
      </c>
      <c r="AF28" t="s">
        <v>136</v>
      </c>
      <c r="AG28">
        <f>AVERAGEIFS(INDIRECT($I$3),INDIRECT($I$3),"&gt;=0",Data!$A:$A,$AF28)</f>
        <v>1</v>
      </c>
      <c r="AH28">
        <f t="shared" si="7"/>
        <v>1</v>
      </c>
      <c r="AI28" t="s">
        <v>177</v>
      </c>
      <c r="AJ28">
        <f>AVERAGEIFS(INDIRECT($J$3),INDIRECT($J$3),"&gt;=0",Data!$A:$A,$AI28)</f>
        <v>1</v>
      </c>
      <c r="AK28">
        <f t="shared" si="8"/>
        <v>1</v>
      </c>
      <c r="AL28">
        <f t="shared" si="9"/>
        <v>0</v>
      </c>
      <c r="AM28">
        <f t="shared" si="10"/>
        <v>0</v>
      </c>
      <c r="AN28">
        <f t="shared" si="11"/>
        <v>0</v>
      </c>
      <c r="AO28">
        <f t="shared" si="12"/>
        <v>0</v>
      </c>
      <c r="AP28">
        <f t="shared" si="13"/>
        <v>0</v>
      </c>
      <c r="AQ28">
        <f t="shared" si="14"/>
        <v>0</v>
      </c>
      <c r="AR28">
        <f t="shared" si="15"/>
        <v>0</v>
      </c>
      <c r="AS28">
        <f t="shared" si="16"/>
        <v>0</v>
      </c>
      <c r="AT28">
        <f t="shared" si="17"/>
        <v>0</v>
      </c>
      <c r="AU28">
        <f t="shared" si="29"/>
        <v>20</v>
      </c>
      <c r="AV28" t="s">
        <v>97</v>
      </c>
      <c r="AW28" s="20">
        <f>AVERAGEIFS(INDIRECT($B$3),INDIRECT($B$3),"&gt;=0",Data!$A:$A,AV28,IF($A$20,Data!$B:$B,Data!$AJ:$AJ),IF($A$20,"&lt;&gt;5",1))</f>
        <v>0.90476190476190477</v>
      </c>
      <c r="AX28">
        <f t="shared" si="18"/>
        <v>20</v>
      </c>
      <c r="AY28" s="20" t="s">
        <v>190</v>
      </c>
      <c r="AZ28">
        <f>AVERAGEIFS(INDIRECT($C$3),INDIRECT($C$3),"&gt;=0",Data!$A:$A,AY28,IF($A$20,Data!$B:$B,Data!$AJ:$AJ),IF($A$20,"&lt;&gt;5",1))</f>
        <v>1</v>
      </c>
      <c r="BA28" s="20">
        <f t="shared" si="19"/>
        <v>1</v>
      </c>
      <c r="BB28" t="s">
        <v>144</v>
      </c>
      <c r="BC28" s="20">
        <f>AVERAGEIFS(INDIRECT($D$3),INDIRECT($D$3),"&gt;=0",Data!$A:$A,BB28,IF($A$20,Data!$B:$B,Data!$AJ:$AJ),IF($A$20,"&lt;&gt;5",1))</f>
        <v>1</v>
      </c>
      <c r="BD28">
        <f t="shared" si="20"/>
        <v>1</v>
      </c>
      <c r="BE28" s="20" t="s">
        <v>2</v>
      </c>
      <c r="BF28">
        <f>AVERAGEIFS(INDIRECT($E$3),INDIRECT($E$3),"&gt;=0",Data!$A:$A,BE28,IF($A$20,Data!$B:$B,Data!$AJ:$AJ),IF($A$20,"&lt;&gt;5",1))</f>
        <v>0.6</v>
      </c>
      <c r="BG28" s="20">
        <f t="shared" si="21"/>
        <v>20</v>
      </c>
      <c r="BH28" t="s">
        <v>165</v>
      </c>
      <c r="BI28" s="20">
        <f>AVERAGEIFS(INDIRECT($F$3),INDIRECT($F$3),"&gt;=0",Data!$A:$A,BH28,IF($A$20,Data!$B:$B,Data!$AJ:$AJ),IF($A$20,"&lt;&gt;5",1))</f>
        <v>1</v>
      </c>
      <c r="BJ28">
        <f t="shared" si="22"/>
        <v>1</v>
      </c>
      <c r="BK28" s="20" t="s">
        <v>98</v>
      </c>
      <c r="BL28">
        <f>AVERAGEIFS(INDIRECT($G$3),INDIRECT($G$3),"&gt;=0",Data!$A:$A,BK28,IF($A$20,Data!$B:$B,Data!$AJ:$AJ),IF($A$20,"&lt;&gt;5",1))</f>
        <v>1</v>
      </c>
      <c r="BM28" s="20">
        <f t="shared" si="23"/>
        <v>1</v>
      </c>
      <c r="BN28" t="s">
        <v>68</v>
      </c>
      <c r="BO28">
        <f>AVERAGEIFS(INDIRECT($H$3),INDIRECT($H$3),"&gt;=0",Data!$A:$A,BN28,IF($A$20,Data!$B:$B,Data!$AJ:$AJ),IF($A$20,"&lt;&gt;5",1))</f>
        <v>1</v>
      </c>
      <c r="BP28">
        <f t="shared" si="24"/>
        <v>1</v>
      </c>
      <c r="BQ28" t="s">
        <v>177</v>
      </c>
      <c r="BR28">
        <f>AVERAGEIFS(INDIRECT($I$3),INDIRECT($I$3),"&gt;=0",Data!$A:$A,BQ28,IF($A$20,Data!$B:$B,Data!$AJ:$AJ),IF($A$20,"&lt;&gt;5",1))</f>
        <v>1</v>
      </c>
      <c r="BS28">
        <f t="shared" si="25"/>
        <v>1</v>
      </c>
      <c r="BT28" t="s">
        <v>175</v>
      </c>
      <c r="BU28">
        <f>AVERAGEIFS(INDIRECT($J$3),INDIRECT($J$3),"&gt;=0",Data!$A:$A,BT28,IF($A$20,Data!$B:$B,Data!$AJ:$AJ),IF($A$20,"&lt;&gt;5",1))</f>
        <v>1</v>
      </c>
      <c r="BV28">
        <f t="shared" si="26"/>
        <v>1</v>
      </c>
    </row>
    <row r="29" spans="1:74" x14ac:dyDescent="0.35">
      <c r="J29">
        <f t="shared" si="27"/>
        <v>21</v>
      </c>
      <c r="K29" t="s">
        <v>176</v>
      </c>
      <c r="L29">
        <f>AVERAGEIFS(INDIRECT($B$3),INDIRECT($B$3),"&gt;=0",Data!$A:$A,$K29)</f>
        <v>1</v>
      </c>
      <c r="M29">
        <f t="shared" si="28"/>
        <v>1</v>
      </c>
      <c r="N29" t="s">
        <v>12</v>
      </c>
      <c r="O29">
        <f>AVERAGEIFS(INDIRECT($C$3),INDIRECT($C$3),"&gt;=0",Data!$A:$A,$N29)</f>
        <v>1</v>
      </c>
      <c r="P29">
        <f t="shared" si="1"/>
        <v>1</v>
      </c>
      <c r="Q29" t="s">
        <v>44</v>
      </c>
      <c r="R29">
        <f>AVERAGEIFS(INDIRECT($D$3),INDIRECT($D$3),"&gt;=0",Data!$A:$A,$Q29)</f>
        <v>0.81818181818181823</v>
      </c>
      <c r="S29">
        <f t="shared" si="2"/>
        <v>21</v>
      </c>
      <c r="T29" t="s">
        <v>3</v>
      </c>
      <c r="U29">
        <f>AVERAGEIFS(INDIRECT($E$3),INDIRECT($E$3),"&gt;=0",Data!$A:$A,$T29)</f>
        <v>0.55555555555555558</v>
      </c>
      <c r="V29">
        <f t="shared" si="3"/>
        <v>21</v>
      </c>
      <c r="W29" t="s">
        <v>53</v>
      </c>
      <c r="X29">
        <f>AVERAGEIFS(INDIRECT($F$3),INDIRECT($F$3),"&gt;=0",Data!$A:$A,$W29)</f>
        <v>0.8</v>
      </c>
      <c r="Y29">
        <f t="shared" si="4"/>
        <v>19</v>
      </c>
      <c r="Z29" t="s">
        <v>94</v>
      </c>
      <c r="AA29">
        <f>AVERAGEIFS(INDIRECT($G$3),INDIRECT($G$3),"&gt;=0",Data!$A:$A,$Z29)</f>
        <v>1</v>
      </c>
      <c r="AB29">
        <f t="shared" si="5"/>
        <v>1</v>
      </c>
      <c r="AC29" t="s">
        <v>67</v>
      </c>
      <c r="AD29">
        <f>AVERAGEIFS(INDIRECT($H$3),INDIRECT($H$3),"&gt;=0",Data!$A:$A,$AC29)</f>
        <v>1</v>
      </c>
      <c r="AE29">
        <f t="shared" si="6"/>
        <v>1</v>
      </c>
      <c r="AF29" t="s">
        <v>149</v>
      </c>
      <c r="AG29">
        <f>AVERAGEIFS(INDIRECT($I$3),INDIRECT($I$3),"&gt;=0",Data!$A:$A,$AF29)</f>
        <v>1</v>
      </c>
      <c r="AH29">
        <f t="shared" si="7"/>
        <v>1</v>
      </c>
      <c r="AI29" t="s">
        <v>175</v>
      </c>
      <c r="AJ29">
        <f>AVERAGEIFS(INDIRECT($J$3),INDIRECT($J$3),"&gt;=0",Data!$A:$A,$AI29)</f>
        <v>1</v>
      </c>
      <c r="AK29">
        <f t="shared" si="8"/>
        <v>1</v>
      </c>
      <c r="AL29">
        <f t="shared" si="9"/>
        <v>0</v>
      </c>
      <c r="AM29">
        <f t="shared" si="10"/>
        <v>0</v>
      </c>
      <c r="AN29">
        <f t="shared" si="11"/>
        <v>0</v>
      </c>
      <c r="AO29">
        <f t="shared" si="12"/>
        <v>0</v>
      </c>
      <c r="AP29">
        <f t="shared" si="13"/>
        <v>0</v>
      </c>
      <c r="AQ29">
        <f t="shared" si="14"/>
        <v>0</v>
      </c>
      <c r="AR29">
        <f t="shared" si="15"/>
        <v>0</v>
      </c>
      <c r="AS29">
        <f t="shared" si="16"/>
        <v>0</v>
      </c>
      <c r="AT29">
        <f t="shared" si="17"/>
        <v>0</v>
      </c>
      <c r="AU29">
        <f t="shared" si="29"/>
        <v>21</v>
      </c>
      <c r="AV29" t="s">
        <v>160</v>
      </c>
      <c r="AW29" s="20">
        <f>AVERAGEIFS(INDIRECT($B$3),INDIRECT($B$3),"&gt;=0",Data!$A:$A,AV29,IF($A$20,Data!$B:$B,Data!$AJ:$AJ),IF($A$20,"&lt;&gt;5",1))</f>
        <v>0.9</v>
      </c>
      <c r="AX29">
        <f t="shared" si="18"/>
        <v>21</v>
      </c>
      <c r="AY29" s="20" t="s">
        <v>12</v>
      </c>
      <c r="AZ29">
        <f>AVERAGEIFS(INDIRECT($C$3),INDIRECT($C$3),"&gt;=0",Data!$A:$A,AY29,IF($A$20,Data!$B:$B,Data!$AJ:$AJ),IF($A$20,"&lt;&gt;5",1))</f>
        <v>1</v>
      </c>
      <c r="BA29" s="20">
        <f t="shared" si="19"/>
        <v>1</v>
      </c>
      <c r="BB29" t="s">
        <v>165</v>
      </c>
      <c r="BC29" s="20">
        <f>AVERAGEIFS(INDIRECT($D$3),INDIRECT($D$3),"&gt;=0",Data!$A:$A,BB29,IF($A$20,Data!$B:$B,Data!$AJ:$AJ),IF($A$20,"&lt;&gt;5",1))</f>
        <v>1</v>
      </c>
      <c r="BD29">
        <f t="shared" si="20"/>
        <v>1</v>
      </c>
      <c r="BE29" s="20" t="s">
        <v>104</v>
      </c>
      <c r="BF29">
        <f>AVERAGEIFS(INDIRECT($E$3),INDIRECT($E$3),"&gt;=0",Data!$A:$A,BE29,IF($A$20,Data!$B:$B,Data!$AJ:$AJ),IF($A$20,"&lt;&gt;5",1))</f>
        <v>0.6</v>
      </c>
      <c r="BG29" s="20">
        <f t="shared" si="21"/>
        <v>20</v>
      </c>
      <c r="BH29" t="s">
        <v>193</v>
      </c>
      <c r="BI29" s="20">
        <f>AVERAGEIFS(INDIRECT($F$3),INDIRECT($F$3),"&gt;=0",Data!$A:$A,BH29,IF($A$20,Data!$B:$B,Data!$AJ:$AJ),IF($A$20,"&lt;&gt;5",1))</f>
        <v>1</v>
      </c>
      <c r="BJ29">
        <f t="shared" si="22"/>
        <v>1</v>
      </c>
      <c r="BK29" s="20" t="s">
        <v>99</v>
      </c>
      <c r="BL29">
        <f>AVERAGEIFS(INDIRECT($G$3),INDIRECT($G$3),"&gt;=0",Data!$A:$A,BK29,IF($A$20,Data!$B:$B,Data!$AJ:$AJ),IF($A$20,"&lt;&gt;5",1))</f>
        <v>1</v>
      </c>
      <c r="BM29" s="20">
        <f t="shared" si="23"/>
        <v>1</v>
      </c>
      <c r="BN29" t="s">
        <v>69</v>
      </c>
      <c r="BO29">
        <f>AVERAGEIFS(INDIRECT($H$3),INDIRECT($H$3),"&gt;=0",Data!$A:$A,BN29,IF($A$20,Data!$B:$B,Data!$AJ:$AJ),IF($A$20,"&lt;&gt;5",1))</f>
        <v>1</v>
      </c>
      <c r="BP29">
        <f t="shared" si="24"/>
        <v>1</v>
      </c>
      <c r="BQ29" t="s">
        <v>178</v>
      </c>
      <c r="BR29">
        <f>AVERAGEIFS(INDIRECT($I$3),INDIRECT($I$3),"&gt;=0",Data!$A:$A,BQ29,IF($A$20,Data!$B:$B,Data!$AJ:$AJ),IF($A$20,"&lt;&gt;5",1))</f>
        <v>1</v>
      </c>
      <c r="BS29">
        <f t="shared" si="25"/>
        <v>1</v>
      </c>
      <c r="BT29" t="s">
        <v>176</v>
      </c>
      <c r="BU29">
        <f>AVERAGEIFS(INDIRECT($J$3),INDIRECT($J$3),"&gt;=0",Data!$A:$A,BT29,IF($A$20,Data!$B:$B,Data!$AJ:$AJ),IF($A$20,"&lt;&gt;5",1))</f>
        <v>1</v>
      </c>
      <c r="BV29">
        <f t="shared" si="26"/>
        <v>1</v>
      </c>
    </row>
    <row r="30" spans="1:74" x14ac:dyDescent="0.35">
      <c r="J30">
        <f t="shared" si="27"/>
        <v>22</v>
      </c>
      <c r="K30" t="s">
        <v>190</v>
      </c>
      <c r="L30">
        <f>AVERAGEIFS(INDIRECT($B$3),INDIRECT($B$3),"&gt;=0",Data!$A:$A,$K30)</f>
        <v>1</v>
      </c>
      <c r="M30">
        <f t="shared" si="28"/>
        <v>1</v>
      </c>
      <c r="N30" t="s">
        <v>86</v>
      </c>
      <c r="O30">
        <f>AVERAGEIFS(INDIRECT($C$3),INDIRECT($C$3),"&gt;=0",Data!$A:$A,$N30)</f>
        <v>1</v>
      </c>
      <c r="P30">
        <f t="shared" si="1"/>
        <v>1</v>
      </c>
      <c r="Q30" t="s">
        <v>147</v>
      </c>
      <c r="R30">
        <f>AVERAGEIFS(INDIRECT($D$3),INDIRECT($D$3),"&gt;=0",Data!$A:$A,$Q30)</f>
        <v>0.80769230769230771</v>
      </c>
      <c r="S30">
        <f t="shared" si="2"/>
        <v>22</v>
      </c>
      <c r="T30" t="s">
        <v>52</v>
      </c>
      <c r="U30">
        <f>AVERAGEIFS(INDIRECT($E$3),INDIRECT($E$3),"&gt;=0",Data!$A:$A,$T30)</f>
        <v>0.55555555555555558</v>
      </c>
      <c r="V30">
        <f t="shared" si="3"/>
        <v>21</v>
      </c>
      <c r="W30" t="s">
        <v>109</v>
      </c>
      <c r="X30">
        <f>AVERAGEIFS(INDIRECT($F$3),INDIRECT($F$3),"&gt;=0",Data!$A:$A,$W30)</f>
        <v>0.8</v>
      </c>
      <c r="Y30">
        <f t="shared" si="4"/>
        <v>19</v>
      </c>
      <c r="Z30" t="s">
        <v>98</v>
      </c>
      <c r="AA30">
        <f>AVERAGEIFS(INDIRECT($G$3),INDIRECT($G$3),"&gt;=0",Data!$A:$A,$Z30)</f>
        <v>1</v>
      </c>
      <c r="AB30">
        <f t="shared" si="5"/>
        <v>1</v>
      </c>
      <c r="AC30" t="s">
        <v>68</v>
      </c>
      <c r="AD30">
        <f>AVERAGEIFS(INDIRECT($H$3),INDIRECT($H$3),"&gt;=0",Data!$A:$A,$AC30)</f>
        <v>1</v>
      </c>
      <c r="AE30">
        <f t="shared" si="6"/>
        <v>1</v>
      </c>
      <c r="AF30" t="s">
        <v>150</v>
      </c>
      <c r="AG30">
        <f>AVERAGEIFS(INDIRECT($I$3),INDIRECT($I$3),"&gt;=0",Data!$A:$A,$AF30)</f>
        <v>1</v>
      </c>
      <c r="AH30">
        <f t="shared" si="7"/>
        <v>1</v>
      </c>
      <c r="AI30" t="s">
        <v>176</v>
      </c>
      <c r="AJ30">
        <f>AVERAGEIFS(INDIRECT($J$3),INDIRECT($J$3),"&gt;=0",Data!$A:$A,$AI30)</f>
        <v>1</v>
      </c>
      <c r="AK30">
        <f t="shared" si="8"/>
        <v>1</v>
      </c>
      <c r="AL30">
        <f t="shared" si="9"/>
        <v>0</v>
      </c>
      <c r="AM30">
        <f t="shared" si="10"/>
        <v>0</v>
      </c>
      <c r="AN30">
        <f t="shared" si="11"/>
        <v>0</v>
      </c>
      <c r="AO30">
        <f t="shared" si="12"/>
        <v>0</v>
      </c>
      <c r="AP30">
        <f t="shared" si="13"/>
        <v>0</v>
      </c>
      <c r="AQ30">
        <f t="shared" si="14"/>
        <v>0</v>
      </c>
      <c r="AR30">
        <f t="shared" si="15"/>
        <v>0</v>
      </c>
      <c r="AS30">
        <f t="shared" si="16"/>
        <v>0</v>
      </c>
      <c r="AT30">
        <f t="shared" si="17"/>
        <v>0</v>
      </c>
      <c r="AU30">
        <f t="shared" si="29"/>
        <v>22</v>
      </c>
      <c r="AV30" t="s">
        <v>63</v>
      </c>
      <c r="AW30" s="20">
        <f>AVERAGEIFS(INDIRECT($B$3),INDIRECT($B$3),"&gt;=0",Data!$A:$A,AV30,IF($A$20,Data!$B:$B,Data!$AJ:$AJ),IF($A$20,"&lt;&gt;5",1))</f>
        <v>0.88888888888888884</v>
      </c>
      <c r="AX30">
        <f t="shared" si="18"/>
        <v>22</v>
      </c>
      <c r="AY30" s="20" t="s">
        <v>86</v>
      </c>
      <c r="AZ30">
        <f>AVERAGEIFS(INDIRECT($C$3),INDIRECT($C$3),"&gt;=0",Data!$A:$A,AY30,IF($A$20,Data!$B:$B,Data!$AJ:$AJ),IF($A$20,"&lt;&gt;5",1))</f>
        <v>1</v>
      </c>
      <c r="BA30" s="20">
        <f t="shared" si="19"/>
        <v>1</v>
      </c>
      <c r="BB30" t="s">
        <v>29</v>
      </c>
      <c r="BC30" s="20">
        <f>AVERAGEIFS(INDIRECT($D$3),INDIRECT($D$3),"&gt;=0",Data!$A:$A,BB30,IF($A$20,Data!$B:$B,Data!$AJ:$AJ),IF($A$20,"&lt;&gt;5",1))</f>
        <v>1</v>
      </c>
      <c r="BD30">
        <f t="shared" si="20"/>
        <v>1</v>
      </c>
      <c r="BE30" s="20" t="s">
        <v>98</v>
      </c>
      <c r="BF30">
        <f>AVERAGEIFS(INDIRECT($E$3),INDIRECT($E$3),"&gt;=0",Data!$A:$A,BE30,IF($A$20,Data!$B:$B,Data!$AJ:$AJ),IF($A$20,"&lt;&gt;5",1))</f>
        <v>0.6</v>
      </c>
      <c r="BG30" s="20">
        <f t="shared" si="21"/>
        <v>20</v>
      </c>
      <c r="BH30" t="s">
        <v>29</v>
      </c>
      <c r="BI30" s="20">
        <f>AVERAGEIFS(INDIRECT($F$3),INDIRECT($F$3),"&gt;=0",Data!$A:$A,BH30,IF($A$20,Data!$B:$B,Data!$AJ:$AJ),IF($A$20,"&lt;&gt;5",1))</f>
        <v>1</v>
      </c>
      <c r="BJ30">
        <f t="shared" si="22"/>
        <v>1</v>
      </c>
      <c r="BK30" s="20" t="s">
        <v>100</v>
      </c>
      <c r="BL30">
        <f>AVERAGEIFS(INDIRECT($G$3),INDIRECT($G$3),"&gt;=0",Data!$A:$A,BK30,IF($A$20,Data!$B:$B,Data!$AJ:$AJ),IF($A$20,"&lt;&gt;5",1))</f>
        <v>1</v>
      </c>
      <c r="BM30" s="20">
        <f t="shared" si="23"/>
        <v>1</v>
      </c>
      <c r="BN30" t="s">
        <v>71</v>
      </c>
      <c r="BO30">
        <f>AVERAGEIFS(INDIRECT($H$3),INDIRECT($H$3),"&gt;=0",Data!$A:$A,BN30,IF($A$20,Data!$B:$B,Data!$AJ:$AJ),IF($A$20,"&lt;&gt;5",1))</f>
        <v>1</v>
      </c>
      <c r="BP30">
        <f t="shared" si="24"/>
        <v>1</v>
      </c>
      <c r="BQ30" t="s">
        <v>182</v>
      </c>
      <c r="BR30">
        <f>AVERAGEIFS(INDIRECT($I$3),INDIRECT($I$3),"&gt;=0",Data!$A:$A,BQ30,IF($A$20,Data!$B:$B,Data!$AJ:$AJ),IF($A$20,"&lt;&gt;5",1))</f>
        <v>1</v>
      </c>
      <c r="BS30">
        <f t="shared" si="25"/>
        <v>1</v>
      </c>
      <c r="BT30" t="s">
        <v>183</v>
      </c>
      <c r="BU30">
        <f>AVERAGEIFS(INDIRECT($J$3),INDIRECT($J$3),"&gt;=0",Data!$A:$A,BT30,IF($A$20,Data!$B:$B,Data!$AJ:$AJ),IF($A$20,"&lt;&gt;5",1))</f>
        <v>1</v>
      </c>
      <c r="BV30">
        <f t="shared" si="26"/>
        <v>1</v>
      </c>
    </row>
    <row r="31" spans="1:74" x14ac:dyDescent="0.35">
      <c r="J31">
        <f t="shared" si="27"/>
        <v>23</v>
      </c>
      <c r="K31" t="s">
        <v>196</v>
      </c>
      <c r="L31">
        <f>AVERAGEIFS(INDIRECT($B$3),INDIRECT($B$3),"&gt;=0",Data!$A:$A,$K31)</f>
        <v>1</v>
      </c>
      <c r="M31">
        <f t="shared" si="28"/>
        <v>1</v>
      </c>
      <c r="N31" t="s">
        <v>89</v>
      </c>
      <c r="O31">
        <f>AVERAGEIFS(INDIRECT($C$3),INDIRECT($C$3),"&gt;=0",Data!$A:$A,$N31)</f>
        <v>1</v>
      </c>
      <c r="P31">
        <f t="shared" si="1"/>
        <v>1</v>
      </c>
      <c r="Q31" t="s">
        <v>10</v>
      </c>
      <c r="R31">
        <f>AVERAGEIFS(INDIRECT($D$3),INDIRECT($D$3),"&gt;=0",Data!$A:$A,$Q31)</f>
        <v>0.8</v>
      </c>
      <c r="S31">
        <f t="shared" si="2"/>
        <v>23</v>
      </c>
      <c r="T31" t="s">
        <v>103</v>
      </c>
      <c r="U31">
        <f>AVERAGEIFS(INDIRECT($E$3),INDIRECT($E$3),"&gt;=0",Data!$A:$A,$T31)</f>
        <v>0.55555555555555558</v>
      </c>
      <c r="V31">
        <f t="shared" si="3"/>
        <v>21</v>
      </c>
      <c r="W31" t="s">
        <v>141</v>
      </c>
      <c r="X31">
        <f>AVERAGEIFS(INDIRECT($F$3),INDIRECT($F$3),"&gt;=0",Data!$A:$A,$W31)</f>
        <v>0.8</v>
      </c>
      <c r="Y31">
        <f t="shared" si="4"/>
        <v>19</v>
      </c>
      <c r="Z31" t="s">
        <v>99</v>
      </c>
      <c r="AA31">
        <f>AVERAGEIFS(INDIRECT($G$3),INDIRECT($G$3),"&gt;=0",Data!$A:$A,$Z31)</f>
        <v>1</v>
      </c>
      <c r="AB31">
        <f t="shared" si="5"/>
        <v>1</v>
      </c>
      <c r="AC31" t="s">
        <v>69</v>
      </c>
      <c r="AD31">
        <f>AVERAGEIFS(INDIRECT($H$3),INDIRECT($H$3),"&gt;=0",Data!$A:$A,$AC31)</f>
        <v>1</v>
      </c>
      <c r="AE31">
        <f t="shared" si="6"/>
        <v>1</v>
      </c>
      <c r="AF31" t="s">
        <v>165</v>
      </c>
      <c r="AG31">
        <f>AVERAGEIFS(INDIRECT($I$3),INDIRECT($I$3),"&gt;=0",Data!$A:$A,$AF31)</f>
        <v>1</v>
      </c>
      <c r="AH31">
        <f t="shared" si="7"/>
        <v>1</v>
      </c>
      <c r="AI31" t="s">
        <v>183</v>
      </c>
      <c r="AJ31">
        <f>AVERAGEIFS(INDIRECT($J$3),INDIRECT($J$3),"&gt;=0",Data!$A:$A,$AI31)</f>
        <v>1</v>
      </c>
      <c r="AK31">
        <f t="shared" si="8"/>
        <v>1</v>
      </c>
      <c r="AL31">
        <f t="shared" si="9"/>
        <v>0</v>
      </c>
      <c r="AM31">
        <f t="shared" si="10"/>
        <v>0</v>
      </c>
      <c r="AN31">
        <f t="shared" si="11"/>
        <v>0</v>
      </c>
      <c r="AO31">
        <f t="shared" si="12"/>
        <v>0</v>
      </c>
      <c r="AP31">
        <f t="shared" si="13"/>
        <v>0</v>
      </c>
      <c r="AQ31">
        <f t="shared" si="14"/>
        <v>0</v>
      </c>
      <c r="AR31">
        <f t="shared" si="15"/>
        <v>0</v>
      </c>
      <c r="AS31">
        <f t="shared" si="16"/>
        <v>0</v>
      </c>
      <c r="AT31">
        <f t="shared" si="17"/>
        <v>0</v>
      </c>
      <c r="AU31">
        <f t="shared" si="29"/>
        <v>23</v>
      </c>
      <c r="AV31" t="s">
        <v>126</v>
      </c>
      <c r="AW31" s="20">
        <f>AVERAGEIFS(INDIRECT($B$3),INDIRECT($B$3),"&gt;=0",Data!$A:$A,AV31,IF($A$20,Data!$B:$B,Data!$AJ:$AJ),IF($A$20,"&lt;&gt;5",1))</f>
        <v>0.875</v>
      </c>
      <c r="AX31">
        <f t="shared" si="18"/>
        <v>23</v>
      </c>
      <c r="AY31" s="20" t="s">
        <v>89</v>
      </c>
      <c r="AZ31">
        <f>AVERAGEIFS(INDIRECT($C$3),INDIRECT($C$3),"&gt;=0",Data!$A:$A,AY31,IF($A$20,Data!$B:$B,Data!$AJ:$AJ),IF($A$20,"&lt;&gt;5",1))</f>
        <v>1</v>
      </c>
      <c r="BA31" s="20">
        <f t="shared" si="19"/>
        <v>1</v>
      </c>
      <c r="BB31" t="s">
        <v>37</v>
      </c>
      <c r="BC31" s="20">
        <f>AVERAGEIFS(INDIRECT($D$3),INDIRECT($D$3),"&gt;=0",Data!$A:$A,BB31,IF($A$20,Data!$B:$B,Data!$AJ:$AJ),IF($A$20,"&lt;&gt;5",1))</f>
        <v>1</v>
      </c>
      <c r="BD31">
        <f t="shared" si="20"/>
        <v>1</v>
      </c>
      <c r="BE31" s="20" t="s">
        <v>7</v>
      </c>
      <c r="BF31">
        <f>AVERAGEIFS(INDIRECT($E$3),INDIRECT($E$3),"&gt;=0",Data!$A:$A,BE31,IF($A$20,Data!$B:$B,Data!$AJ:$AJ),IF($A$20,"&lt;&gt;5",1))</f>
        <v>0.58333333333333337</v>
      </c>
      <c r="BG31" s="20">
        <f t="shared" si="21"/>
        <v>23</v>
      </c>
      <c r="BH31" t="s">
        <v>37</v>
      </c>
      <c r="BI31" s="20">
        <f>AVERAGEIFS(INDIRECT($F$3),INDIRECT($F$3),"&gt;=0",Data!$A:$A,BH31,IF($A$20,Data!$B:$B,Data!$AJ:$AJ),IF($A$20,"&lt;&gt;5",1))</f>
        <v>1</v>
      </c>
      <c r="BJ31">
        <f t="shared" si="22"/>
        <v>1</v>
      </c>
      <c r="BK31" s="20" t="s">
        <v>105</v>
      </c>
      <c r="BL31">
        <f>AVERAGEIFS(INDIRECT($G$3),INDIRECT($G$3),"&gt;=0",Data!$A:$A,BK31,IF($A$20,Data!$B:$B,Data!$AJ:$AJ),IF($A$20,"&lt;&gt;5",1))</f>
        <v>1</v>
      </c>
      <c r="BM31" s="20">
        <f t="shared" si="23"/>
        <v>1</v>
      </c>
      <c r="BN31" t="s">
        <v>74</v>
      </c>
      <c r="BO31">
        <f>AVERAGEIFS(INDIRECT($H$3),INDIRECT($H$3),"&gt;=0",Data!$A:$A,BN31,IF($A$20,Data!$B:$B,Data!$AJ:$AJ),IF($A$20,"&lt;&gt;5",1))</f>
        <v>1</v>
      </c>
      <c r="BP31">
        <f t="shared" si="24"/>
        <v>1</v>
      </c>
      <c r="BQ31" t="s">
        <v>191</v>
      </c>
      <c r="BR31">
        <f>AVERAGEIFS(INDIRECT($I$3),INDIRECT($I$3),"&gt;=0",Data!$A:$A,BQ31,IF($A$20,Data!$B:$B,Data!$AJ:$AJ),IF($A$20,"&lt;&gt;5",1))</f>
        <v>1</v>
      </c>
      <c r="BS31">
        <f t="shared" si="25"/>
        <v>1</v>
      </c>
      <c r="BT31" t="s">
        <v>33</v>
      </c>
      <c r="BU31">
        <f>AVERAGEIFS(INDIRECT($J$3),INDIRECT($J$3),"&gt;=0",Data!$A:$A,BT31,IF($A$20,Data!$B:$B,Data!$AJ:$AJ),IF($A$20,"&lt;&gt;5",1))</f>
        <v>1</v>
      </c>
      <c r="BV31">
        <f t="shared" si="26"/>
        <v>1</v>
      </c>
    </row>
    <row r="32" spans="1:74" x14ac:dyDescent="0.35">
      <c r="J32">
        <f t="shared" si="27"/>
        <v>24</v>
      </c>
      <c r="K32" t="s">
        <v>87</v>
      </c>
      <c r="L32">
        <f>AVERAGEIFS(INDIRECT($B$3),INDIRECT($B$3),"&gt;=0",Data!$A:$A,$K32)</f>
        <v>0.95238095238095233</v>
      </c>
      <c r="M32">
        <f t="shared" si="28"/>
        <v>24</v>
      </c>
      <c r="N32" t="s">
        <v>162</v>
      </c>
      <c r="O32">
        <f>AVERAGEIFS(INDIRECT($C$3),INDIRECT($C$3),"&gt;=0",Data!$A:$A,$N32)</f>
        <v>1</v>
      </c>
      <c r="P32">
        <f t="shared" si="1"/>
        <v>1</v>
      </c>
      <c r="Q32" t="s">
        <v>53</v>
      </c>
      <c r="R32">
        <f>AVERAGEIFS(INDIRECT($D$3),INDIRECT($D$3),"&gt;=0",Data!$A:$A,$Q32)</f>
        <v>0.8</v>
      </c>
      <c r="S32">
        <f t="shared" si="2"/>
        <v>23</v>
      </c>
      <c r="T32" t="s">
        <v>140</v>
      </c>
      <c r="U32">
        <f>AVERAGEIFS(INDIRECT($E$3),INDIRECT($E$3),"&gt;=0",Data!$A:$A,$T32)</f>
        <v>0.54545454545454541</v>
      </c>
      <c r="V32">
        <f t="shared" si="3"/>
        <v>24</v>
      </c>
      <c r="W32" t="s">
        <v>164</v>
      </c>
      <c r="X32">
        <f>AVERAGEIFS(INDIRECT($F$3),INDIRECT($F$3),"&gt;=0",Data!$A:$A,$W32)</f>
        <v>0.8</v>
      </c>
      <c r="Y32">
        <f t="shared" si="4"/>
        <v>19</v>
      </c>
      <c r="Z32" t="s">
        <v>100</v>
      </c>
      <c r="AA32">
        <f>AVERAGEIFS(INDIRECT($G$3),INDIRECT($G$3),"&gt;=0",Data!$A:$A,$Z32)</f>
        <v>1</v>
      </c>
      <c r="AB32">
        <f t="shared" si="5"/>
        <v>1</v>
      </c>
      <c r="AC32" t="s">
        <v>71</v>
      </c>
      <c r="AD32">
        <f>AVERAGEIFS(INDIRECT($H$3),INDIRECT($H$3),"&gt;=0",Data!$A:$A,$AC32)</f>
        <v>1</v>
      </c>
      <c r="AE32">
        <f t="shared" si="6"/>
        <v>1</v>
      </c>
      <c r="AF32" t="s">
        <v>176</v>
      </c>
      <c r="AG32">
        <f>AVERAGEIFS(INDIRECT($I$3),INDIRECT($I$3),"&gt;=0",Data!$A:$A,$AF32)</f>
        <v>1</v>
      </c>
      <c r="AH32">
        <f t="shared" si="7"/>
        <v>1</v>
      </c>
      <c r="AI32" t="s">
        <v>33</v>
      </c>
      <c r="AJ32">
        <f>AVERAGEIFS(INDIRECT($J$3),INDIRECT($J$3),"&gt;=0",Data!$A:$A,$AI32)</f>
        <v>1</v>
      </c>
      <c r="AK32">
        <f t="shared" si="8"/>
        <v>1</v>
      </c>
      <c r="AL32">
        <f t="shared" si="9"/>
        <v>0</v>
      </c>
      <c r="AM32">
        <f t="shared" si="10"/>
        <v>0</v>
      </c>
      <c r="AN32">
        <f t="shared" si="11"/>
        <v>0</v>
      </c>
      <c r="AO32">
        <f t="shared" si="12"/>
        <v>0</v>
      </c>
      <c r="AP32">
        <f t="shared" si="13"/>
        <v>0</v>
      </c>
      <c r="AQ32">
        <f t="shared" si="14"/>
        <v>0</v>
      </c>
      <c r="AR32">
        <f t="shared" si="15"/>
        <v>0</v>
      </c>
      <c r="AS32">
        <f t="shared" si="16"/>
        <v>0</v>
      </c>
      <c r="AT32">
        <f t="shared" si="17"/>
        <v>0</v>
      </c>
      <c r="AU32">
        <f t="shared" si="29"/>
        <v>24</v>
      </c>
      <c r="AV32" t="s">
        <v>8</v>
      </c>
      <c r="AW32" s="20">
        <f>AVERAGEIFS(INDIRECT($B$3),INDIRECT($B$3),"&gt;=0",Data!$A:$A,AV32,IF($A$20,Data!$B:$B,Data!$AJ:$AJ),IF($A$20,"&lt;&gt;5",1))</f>
        <v>0.875</v>
      </c>
      <c r="AX32">
        <f t="shared" si="18"/>
        <v>23</v>
      </c>
      <c r="AY32" s="20" t="s">
        <v>162</v>
      </c>
      <c r="AZ32">
        <f>AVERAGEIFS(INDIRECT($C$3),INDIRECT($C$3),"&gt;=0",Data!$A:$A,AY32,IF($A$20,Data!$B:$B,Data!$AJ:$AJ),IF($A$20,"&lt;&gt;5",1))</f>
        <v>1</v>
      </c>
      <c r="BA32" s="20">
        <f t="shared" si="19"/>
        <v>1</v>
      </c>
      <c r="BB32" t="s">
        <v>68</v>
      </c>
      <c r="BC32" s="20">
        <f>AVERAGEIFS(INDIRECT($D$3),INDIRECT($D$3),"&gt;=0",Data!$A:$A,BB32,IF($A$20,Data!$B:$B,Data!$AJ:$AJ),IF($A$20,"&lt;&gt;5",1))</f>
        <v>1</v>
      </c>
      <c r="BD32">
        <f t="shared" si="20"/>
        <v>1</v>
      </c>
      <c r="BE32" s="20" t="s">
        <v>39</v>
      </c>
      <c r="BF32">
        <f>AVERAGEIFS(INDIRECT($E$3),INDIRECT($E$3),"&gt;=0",Data!$A:$A,BE32,IF($A$20,Data!$B:$B,Data!$AJ:$AJ),IF($A$20,"&lt;&gt;5",1))</f>
        <v>0.58333333333333337</v>
      </c>
      <c r="BG32" s="20">
        <f t="shared" si="21"/>
        <v>23</v>
      </c>
      <c r="BH32" t="s">
        <v>68</v>
      </c>
      <c r="BI32" s="20">
        <f>AVERAGEIFS(INDIRECT($F$3),INDIRECT($F$3),"&gt;=0",Data!$A:$A,BH32,IF($A$20,Data!$B:$B,Data!$AJ:$AJ),IF($A$20,"&lt;&gt;5",1))</f>
        <v>1</v>
      </c>
      <c r="BJ32">
        <f t="shared" si="22"/>
        <v>1</v>
      </c>
      <c r="BK32" s="20" t="s">
        <v>111</v>
      </c>
      <c r="BL32">
        <f>AVERAGEIFS(INDIRECT($G$3),INDIRECT($G$3),"&gt;=0",Data!$A:$A,BK32,IF($A$20,Data!$B:$B,Data!$AJ:$AJ),IF($A$20,"&lt;&gt;5",1))</f>
        <v>1</v>
      </c>
      <c r="BM32" s="20">
        <f t="shared" si="23"/>
        <v>1</v>
      </c>
      <c r="BN32" t="s">
        <v>77</v>
      </c>
      <c r="BO32">
        <f>AVERAGEIFS(INDIRECT($H$3),INDIRECT($H$3),"&gt;=0",Data!$A:$A,BN32,IF($A$20,Data!$B:$B,Data!$AJ:$AJ),IF($A$20,"&lt;&gt;5",1))</f>
        <v>1</v>
      </c>
      <c r="BP32">
        <f t="shared" si="24"/>
        <v>1</v>
      </c>
      <c r="BQ32" t="s">
        <v>193</v>
      </c>
      <c r="BR32">
        <f>AVERAGEIFS(INDIRECT($I$3),INDIRECT($I$3),"&gt;=0",Data!$A:$A,BQ32,IF($A$20,Data!$B:$B,Data!$AJ:$AJ),IF($A$20,"&lt;&gt;5",1))</f>
        <v>1</v>
      </c>
      <c r="BS32">
        <f t="shared" si="25"/>
        <v>1</v>
      </c>
      <c r="BT32" t="s">
        <v>168</v>
      </c>
      <c r="BU32">
        <f>AVERAGEIFS(INDIRECT($J$3),INDIRECT($J$3),"&gt;=0",Data!$A:$A,BT32,IF($A$20,Data!$B:$B,Data!$AJ:$AJ),IF($A$20,"&lt;&gt;5",1))</f>
        <v>1</v>
      </c>
      <c r="BV32">
        <f t="shared" si="26"/>
        <v>1</v>
      </c>
    </row>
    <row r="33" spans="2:74" x14ac:dyDescent="0.35">
      <c r="J33">
        <f t="shared" si="27"/>
        <v>25</v>
      </c>
      <c r="K33" t="s">
        <v>97</v>
      </c>
      <c r="L33">
        <f>AVERAGEIFS(INDIRECT($B$3),INDIRECT($B$3),"&gt;=0",Data!$A:$A,$K33)</f>
        <v>0.91304347826086951</v>
      </c>
      <c r="M33">
        <f t="shared" si="28"/>
        <v>25</v>
      </c>
      <c r="N33" t="s">
        <v>183</v>
      </c>
      <c r="O33">
        <f>AVERAGEIFS(INDIRECT($C$3),INDIRECT($C$3),"&gt;=0",Data!$A:$A,$N33)</f>
        <v>1</v>
      </c>
      <c r="P33">
        <f t="shared" si="1"/>
        <v>1</v>
      </c>
      <c r="Q33" t="s">
        <v>90</v>
      </c>
      <c r="R33">
        <f>AVERAGEIFS(INDIRECT($D$3),INDIRECT($D$3),"&gt;=0",Data!$A:$A,$Q33)</f>
        <v>0.8</v>
      </c>
      <c r="S33">
        <f t="shared" si="2"/>
        <v>23</v>
      </c>
      <c r="T33" t="s">
        <v>186</v>
      </c>
      <c r="U33">
        <f>AVERAGEIFS(INDIRECT($E$3),INDIRECT($E$3),"&gt;=0",Data!$A:$A,$T33)</f>
        <v>0.54545454545454541</v>
      </c>
      <c r="V33">
        <f t="shared" si="3"/>
        <v>24</v>
      </c>
      <c r="W33" t="s">
        <v>181</v>
      </c>
      <c r="X33">
        <f>AVERAGEIFS(INDIRECT($F$3),INDIRECT($F$3),"&gt;=0",Data!$A:$A,$W33)</f>
        <v>0.8</v>
      </c>
      <c r="Y33">
        <f t="shared" si="4"/>
        <v>19</v>
      </c>
      <c r="Z33" t="s">
        <v>102</v>
      </c>
      <c r="AA33">
        <f>AVERAGEIFS(INDIRECT($G$3),INDIRECT($G$3),"&gt;=0",Data!$A:$A,$Z33)</f>
        <v>1</v>
      </c>
      <c r="AB33">
        <f t="shared" si="5"/>
        <v>1</v>
      </c>
      <c r="AC33" t="s">
        <v>74</v>
      </c>
      <c r="AD33">
        <f>AVERAGEIFS(INDIRECT($H$3),INDIRECT($H$3),"&gt;=0",Data!$A:$A,$AC33)</f>
        <v>1</v>
      </c>
      <c r="AE33">
        <f t="shared" si="6"/>
        <v>1</v>
      </c>
      <c r="AF33" t="s">
        <v>177</v>
      </c>
      <c r="AG33">
        <f>AVERAGEIFS(INDIRECT($I$3),INDIRECT($I$3),"&gt;=0",Data!$A:$A,$AF33)</f>
        <v>1</v>
      </c>
      <c r="AH33">
        <f t="shared" si="7"/>
        <v>1</v>
      </c>
      <c r="AI33" t="s">
        <v>168</v>
      </c>
      <c r="AJ33">
        <f>AVERAGEIFS(INDIRECT($J$3),INDIRECT($J$3),"&gt;=0",Data!$A:$A,$AI33)</f>
        <v>1</v>
      </c>
      <c r="AK33">
        <f t="shared" si="8"/>
        <v>1</v>
      </c>
      <c r="AL33">
        <f t="shared" si="9"/>
        <v>0</v>
      </c>
      <c r="AM33">
        <f t="shared" si="10"/>
        <v>0</v>
      </c>
      <c r="AN33">
        <f t="shared" si="11"/>
        <v>0</v>
      </c>
      <c r="AO33">
        <f t="shared" si="12"/>
        <v>0</v>
      </c>
      <c r="AP33">
        <f t="shared" si="13"/>
        <v>0</v>
      </c>
      <c r="AQ33">
        <f t="shared" si="14"/>
        <v>0</v>
      </c>
      <c r="AR33">
        <f t="shared" si="15"/>
        <v>0</v>
      </c>
      <c r="AS33">
        <f t="shared" si="16"/>
        <v>0</v>
      </c>
      <c r="AT33">
        <f t="shared" si="17"/>
        <v>0</v>
      </c>
      <c r="AU33">
        <f t="shared" si="29"/>
        <v>25</v>
      </c>
      <c r="AV33" t="s">
        <v>92</v>
      </c>
      <c r="AW33" s="20">
        <f>AVERAGEIFS(INDIRECT($B$3),INDIRECT($B$3),"&gt;=0",Data!$A:$A,AV33,IF($A$20,Data!$B:$B,Data!$AJ:$AJ),IF($A$20,"&lt;&gt;5",1))</f>
        <v>0.875</v>
      </c>
      <c r="AX33">
        <f t="shared" si="18"/>
        <v>23</v>
      </c>
      <c r="AY33" s="20" t="s">
        <v>183</v>
      </c>
      <c r="AZ33">
        <f>AVERAGEIFS(INDIRECT($C$3),INDIRECT($C$3),"&gt;=0",Data!$A:$A,AY33,IF($A$20,Data!$B:$B,Data!$AJ:$AJ),IF($A$20,"&lt;&gt;5",1))</f>
        <v>1</v>
      </c>
      <c r="BA33" s="20">
        <f t="shared" si="19"/>
        <v>1</v>
      </c>
      <c r="BB33" t="s">
        <v>182</v>
      </c>
      <c r="BC33" s="20">
        <f>AVERAGEIFS(INDIRECT($D$3),INDIRECT($D$3),"&gt;=0",Data!$A:$A,BB33,IF($A$20,Data!$B:$B,Data!$AJ:$AJ),IF($A$20,"&lt;&gt;5",1))</f>
        <v>1</v>
      </c>
      <c r="BD33">
        <f t="shared" si="20"/>
        <v>1</v>
      </c>
      <c r="BE33" s="20" t="s">
        <v>18</v>
      </c>
      <c r="BF33">
        <f>AVERAGEIFS(INDIRECT($E$3),INDIRECT($E$3),"&gt;=0",Data!$A:$A,BE33,IF($A$20,Data!$B:$B,Data!$AJ:$AJ),IF($A$20,"&lt;&gt;5",1))</f>
        <v>0.58333333333333337</v>
      </c>
      <c r="BG33" s="20">
        <f t="shared" si="21"/>
        <v>23</v>
      </c>
      <c r="BH33" t="s">
        <v>178</v>
      </c>
      <c r="BI33" s="20">
        <f>AVERAGEIFS(INDIRECT($F$3),INDIRECT($F$3),"&gt;=0",Data!$A:$A,BH33,IF($A$20,Data!$B:$B,Data!$AJ:$AJ),IF($A$20,"&lt;&gt;5",1))</f>
        <v>1</v>
      </c>
      <c r="BJ33">
        <f t="shared" si="22"/>
        <v>1</v>
      </c>
      <c r="BK33" s="20" t="s">
        <v>114</v>
      </c>
      <c r="BL33">
        <f>AVERAGEIFS(INDIRECT($G$3),INDIRECT($G$3),"&gt;=0",Data!$A:$A,BK33,IF($A$20,Data!$B:$B,Data!$AJ:$AJ),IF($A$20,"&lt;&gt;5",1))</f>
        <v>1</v>
      </c>
      <c r="BM33" s="20">
        <f t="shared" si="23"/>
        <v>1</v>
      </c>
      <c r="BN33" t="s">
        <v>80</v>
      </c>
      <c r="BO33">
        <f>AVERAGEIFS(INDIRECT($H$3),INDIRECT($H$3),"&gt;=0",Data!$A:$A,BN33,IF($A$20,Data!$B:$B,Data!$AJ:$AJ),IF($A$20,"&lt;&gt;5",1))</f>
        <v>1</v>
      </c>
      <c r="BP33">
        <f t="shared" si="24"/>
        <v>1</v>
      </c>
      <c r="BQ33" t="s">
        <v>194</v>
      </c>
      <c r="BR33">
        <f>AVERAGEIFS(INDIRECT($I$3),INDIRECT($I$3),"&gt;=0",Data!$A:$A,BQ33,IF($A$20,Data!$B:$B,Data!$AJ:$AJ),IF($A$20,"&lt;&gt;5",1))</f>
        <v>1</v>
      </c>
      <c r="BS33">
        <f t="shared" si="25"/>
        <v>1</v>
      </c>
      <c r="BT33" t="s">
        <v>165</v>
      </c>
      <c r="BU33">
        <f>AVERAGEIFS(INDIRECT($J$3),INDIRECT($J$3),"&gt;=0",Data!$A:$A,BT33,IF($A$20,Data!$B:$B,Data!$AJ:$AJ),IF($A$20,"&lt;&gt;5",1))</f>
        <v>1</v>
      </c>
      <c r="BV33">
        <f t="shared" si="26"/>
        <v>1</v>
      </c>
    </row>
    <row r="34" spans="2:74" x14ac:dyDescent="0.35">
      <c r="B34" t="str">
        <f>_xlfn.CONCAT("Based on analysis of ",IF($A$20,COUNTIFS(Data!$AM:$AM,1,Data!$B:$B,"&lt;&gt;5",Data!$AV:$AV,1),COUNTIFS(Data!$AM:$AM,1,Data!$AV:$AV,1))," policies for this sample (average number of policies per country=12).")</f>
        <v>Based on analysis of 337 policies for this sample (average number of policies per country=12).</v>
      </c>
      <c r="J34">
        <f t="shared" si="27"/>
        <v>26</v>
      </c>
      <c r="K34" t="s">
        <v>160</v>
      </c>
      <c r="L34">
        <f>AVERAGEIFS(INDIRECT($B$3),INDIRECT($B$3),"&gt;=0",Data!$A:$A,$K34)</f>
        <v>0.9</v>
      </c>
      <c r="M34">
        <f t="shared" si="28"/>
        <v>26</v>
      </c>
      <c r="N34" t="s">
        <v>33</v>
      </c>
      <c r="O34">
        <f>AVERAGEIFS(INDIRECT($C$3),INDIRECT($C$3),"&gt;=0",Data!$A:$A,$N34)</f>
        <v>1</v>
      </c>
      <c r="P34">
        <f t="shared" si="1"/>
        <v>1</v>
      </c>
      <c r="Q34" t="s">
        <v>106</v>
      </c>
      <c r="R34">
        <f>AVERAGEIFS(INDIRECT($D$3),INDIRECT($D$3),"&gt;=0",Data!$A:$A,$Q34)</f>
        <v>0.8</v>
      </c>
      <c r="S34">
        <f t="shared" si="2"/>
        <v>23</v>
      </c>
      <c r="T34" t="s">
        <v>39</v>
      </c>
      <c r="U34">
        <f>AVERAGEIFS(INDIRECT($E$3),INDIRECT($E$3),"&gt;=0",Data!$A:$A,$T34)</f>
        <v>0.53846153846153844</v>
      </c>
      <c r="V34">
        <f t="shared" si="3"/>
        <v>26</v>
      </c>
      <c r="W34" t="s">
        <v>192</v>
      </c>
      <c r="X34">
        <f>AVERAGEIFS(INDIRECT($F$3),INDIRECT($F$3),"&gt;=0",Data!$A:$A,$W34)</f>
        <v>0.8</v>
      </c>
      <c r="Y34">
        <f t="shared" si="4"/>
        <v>19</v>
      </c>
      <c r="Z34" t="s">
        <v>105</v>
      </c>
      <c r="AA34">
        <f>AVERAGEIFS(INDIRECT($G$3),INDIRECT($G$3),"&gt;=0",Data!$A:$A,$Z34)</f>
        <v>1</v>
      </c>
      <c r="AB34">
        <f t="shared" si="5"/>
        <v>1</v>
      </c>
      <c r="AC34" t="s">
        <v>77</v>
      </c>
      <c r="AD34">
        <f>AVERAGEIFS(INDIRECT($H$3),INDIRECT($H$3),"&gt;=0",Data!$A:$A,$AC34)</f>
        <v>1</v>
      </c>
      <c r="AE34">
        <f t="shared" si="6"/>
        <v>1</v>
      </c>
      <c r="AF34" t="s">
        <v>178</v>
      </c>
      <c r="AG34">
        <f>AVERAGEIFS(INDIRECT($I$3),INDIRECT($I$3),"&gt;=0",Data!$A:$A,$AF34)</f>
        <v>1</v>
      </c>
      <c r="AH34">
        <f t="shared" si="7"/>
        <v>1</v>
      </c>
      <c r="AI34" t="s">
        <v>165</v>
      </c>
      <c r="AJ34">
        <f>AVERAGEIFS(INDIRECT($J$3),INDIRECT($J$3),"&gt;=0",Data!$A:$A,$AI34)</f>
        <v>1</v>
      </c>
      <c r="AK34">
        <f t="shared" si="8"/>
        <v>1</v>
      </c>
      <c r="AL34">
        <f t="shared" si="9"/>
        <v>0</v>
      </c>
      <c r="AM34">
        <f t="shared" si="10"/>
        <v>0</v>
      </c>
      <c r="AN34">
        <f t="shared" si="11"/>
        <v>0</v>
      </c>
      <c r="AO34">
        <f t="shared" si="12"/>
        <v>0</v>
      </c>
      <c r="AP34">
        <f t="shared" si="13"/>
        <v>0</v>
      </c>
      <c r="AQ34">
        <f t="shared" si="14"/>
        <v>0</v>
      </c>
      <c r="AR34">
        <f t="shared" si="15"/>
        <v>0</v>
      </c>
      <c r="AS34">
        <f t="shared" si="16"/>
        <v>0</v>
      </c>
      <c r="AT34">
        <f t="shared" si="17"/>
        <v>0</v>
      </c>
      <c r="AU34">
        <f t="shared" si="29"/>
        <v>26</v>
      </c>
      <c r="AV34" t="s">
        <v>117</v>
      </c>
      <c r="AW34" s="20">
        <f>AVERAGEIFS(INDIRECT($B$3),INDIRECT($B$3),"&gt;=0",Data!$A:$A,AV34,IF($A$20,Data!$B:$B,Data!$AJ:$AJ),IF($A$20,"&lt;&gt;5",1))</f>
        <v>0.875</v>
      </c>
      <c r="AX34">
        <f t="shared" si="18"/>
        <v>23</v>
      </c>
      <c r="AY34" s="20" t="s">
        <v>33</v>
      </c>
      <c r="AZ34">
        <f>AVERAGEIFS(INDIRECT($C$3),INDIRECT($C$3),"&gt;=0",Data!$A:$A,AY34,IF($A$20,Data!$B:$B,Data!$AJ:$AJ),IF($A$20,"&lt;&gt;5",1))</f>
        <v>1</v>
      </c>
      <c r="BA34" s="20">
        <f t="shared" si="19"/>
        <v>1</v>
      </c>
      <c r="BB34" t="s">
        <v>195</v>
      </c>
      <c r="BC34" s="20">
        <f>AVERAGEIFS(INDIRECT($D$3),INDIRECT($D$3),"&gt;=0",Data!$A:$A,BB34,IF($A$20,Data!$B:$B,Data!$AJ:$AJ),IF($A$20,"&lt;&gt;5",1))</f>
        <v>0.90909090909090906</v>
      </c>
      <c r="BD34">
        <f t="shared" si="20"/>
        <v>26</v>
      </c>
      <c r="BE34" s="20" t="s">
        <v>114</v>
      </c>
      <c r="BF34">
        <f>AVERAGEIFS(INDIRECT($E$3),INDIRECT($E$3),"&gt;=0",Data!$A:$A,BE34,IF($A$20,Data!$B:$B,Data!$AJ:$AJ),IF($A$20,"&lt;&gt;5",1))</f>
        <v>0.5714285714285714</v>
      </c>
      <c r="BG34" s="20">
        <f t="shared" si="21"/>
        <v>26</v>
      </c>
      <c r="BH34" t="s">
        <v>51</v>
      </c>
      <c r="BI34" s="20">
        <f>AVERAGEIFS(INDIRECT($F$3),INDIRECT($F$3),"&gt;=0",Data!$A:$A,BH34,IF($A$20,Data!$B:$B,Data!$AJ:$AJ),IF($A$20,"&lt;&gt;5",1))</f>
        <v>0.9375</v>
      </c>
      <c r="BJ34">
        <f t="shared" si="22"/>
        <v>26</v>
      </c>
      <c r="BK34" s="20" t="s">
        <v>118</v>
      </c>
      <c r="BL34">
        <f>AVERAGEIFS(INDIRECT($G$3),INDIRECT($G$3),"&gt;=0",Data!$A:$A,BK34,IF($A$20,Data!$B:$B,Data!$AJ:$AJ),IF($A$20,"&lt;&gt;5",1))</f>
        <v>1</v>
      </c>
      <c r="BM34" s="20">
        <f t="shared" si="23"/>
        <v>1</v>
      </c>
      <c r="BN34" t="s">
        <v>81</v>
      </c>
      <c r="BO34">
        <f>AVERAGEIFS(INDIRECT($H$3),INDIRECT($H$3),"&gt;=0",Data!$A:$A,BN34,IF($A$20,Data!$B:$B,Data!$AJ:$AJ),IF($A$20,"&lt;&gt;5",1))</f>
        <v>1</v>
      </c>
      <c r="BP34">
        <f t="shared" si="24"/>
        <v>1</v>
      </c>
      <c r="BQ34" t="s">
        <v>199</v>
      </c>
      <c r="BR34">
        <f>AVERAGEIFS(INDIRECT($I$3),INDIRECT($I$3),"&gt;=0",Data!$A:$A,BQ34,IF($A$20,Data!$B:$B,Data!$AJ:$AJ),IF($A$20,"&lt;&gt;5",1))</f>
        <v>1</v>
      </c>
      <c r="BS34">
        <f t="shared" si="25"/>
        <v>1</v>
      </c>
      <c r="BT34" t="s">
        <v>155</v>
      </c>
      <c r="BU34">
        <f>AVERAGEIFS(INDIRECT($J$3),INDIRECT($J$3),"&gt;=0",Data!$A:$A,BT34,IF($A$20,Data!$B:$B,Data!$AJ:$AJ),IF($A$20,"&lt;&gt;5",1))</f>
        <v>1</v>
      </c>
      <c r="BV34">
        <f t="shared" si="26"/>
        <v>1</v>
      </c>
    </row>
    <row r="35" spans="2:74" x14ac:dyDescent="0.35">
      <c r="J35">
        <f t="shared" si="27"/>
        <v>27</v>
      </c>
      <c r="K35" t="s">
        <v>63</v>
      </c>
      <c r="L35">
        <f>AVERAGEIFS(INDIRECT($B$3),INDIRECT($B$3),"&gt;=0",Data!$A:$A,$K35)</f>
        <v>0.89473684210526316</v>
      </c>
      <c r="M35">
        <f t="shared" si="28"/>
        <v>27</v>
      </c>
      <c r="N35" t="s">
        <v>138</v>
      </c>
      <c r="O35">
        <f>AVERAGEIFS(INDIRECT($C$3),INDIRECT($C$3),"&gt;=0",Data!$A:$A,$N35)</f>
        <v>1</v>
      </c>
      <c r="P35">
        <f t="shared" si="1"/>
        <v>1</v>
      </c>
      <c r="Q35" t="s">
        <v>164</v>
      </c>
      <c r="R35">
        <f>AVERAGEIFS(INDIRECT($D$3),INDIRECT($D$3),"&gt;=0",Data!$A:$A,$Q35)</f>
        <v>0.8</v>
      </c>
      <c r="S35">
        <f t="shared" si="2"/>
        <v>23</v>
      </c>
      <c r="T35" t="s">
        <v>72</v>
      </c>
      <c r="U35">
        <f>AVERAGEIFS(INDIRECT($E$3),INDIRECT($E$3),"&gt;=0",Data!$A:$A,$T35)</f>
        <v>0.53846153846153844</v>
      </c>
      <c r="V35">
        <f t="shared" si="3"/>
        <v>26</v>
      </c>
      <c r="W35" t="s">
        <v>166</v>
      </c>
      <c r="X35">
        <f>AVERAGEIFS(INDIRECT($F$3),INDIRECT($F$3),"&gt;=0",Data!$A:$A,$W35)</f>
        <v>0.78947368421052633</v>
      </c>
      <c r="Y35">
        <f t="shared" si="4"/>
        <v>27</v>
      </c>
      <c r="Z35" t="s">
        <v>111</v>
      </c>
      <c r="AA35">
        <f>AVERAGEIFS(INDIRECT($G$3),INDIRECT($G$3),"&gt;=0",Data!$A:$A,$Z35)</f>
        <v>1</v>
      </c>
      <c r="AB35">
        <f t="shared" si="5"/>
        <v>1</v>
      </c>
      <c r="AC35" t="s">
        <v>80</v>
      </c>
      <c r="AD35">
        <f>AVERAGEIFS(INDIRECT($H$3),INDIRECT($H$3),"&gt;=0",Data!$A:$A,$AC35)</f>
        <v>1</v>
      </c>
      <c r="AE35">
        <f t="shared" si="6"/>
        <v>1</v>
      </c>
      <c r="AF35" t="s">
        <v>182</v>
      </c>
      <c r="AG35">
        <f>AVERAGEIFS(INDIRECT($I$3),INDIRECT($I$3),"&gt;=0",Data!$A:$A,$AF35)</f>
        <v>1</v>
      </c>
      <c r="AH35">
        <f t="shared" si="7"/>
        <v>1</v>
      </c>
      <c r="AI35" t="s">
        <v>155</v>
      </c>
      <c r="AJ35">
        <f>AVERAGEIFS(INDIRECT($J$3),INDIRECT($J$3),"&gt;=0",Data!$A:$A,$AI35)</f>
        <v>1</v>
      </c>
      <c r="AK35">
        <f t="shared" si="8"/>
        <v>1</v>
      </c>
      <c r="AL35">
        <f t="shared" si="9"/>
        <v>0</v>
      </c>
      <c r="AM35">
        <f t="shared" si="10"/>
        <v>0</v>
      </c>
      <c r="AN35">
        <f t="shared" si="11"/>
        <v>0</v>
      </c>
      <c r="AO35">
        <f t="shared" si="12"/>
        <v>0</v>
      </c>
      <c r="AP35">
        <f t="shared" si="13"/>
        <v>0</v>
      </c>
      <c r="AQ35">
        <f t="shared" si="14"/>
        <v>0</v>
      </c>
      <c r="AR35">
        <f t="shared" si="15"/>
        <v>0</v>
      </c>
      <c r="AS35">
        <f t="shared" si="16"/>
        <v>0</v>
      </c>
      <c r="AT35">
        <f t="shared" si="17"/>
        <v>0</v>
      </c>
      <c r="AU35">
        <f t="shared" si="29"/>
        <v>27</v>
      </c>
      <c r="AV35" t="s">
        <v>130</v>
      </c>
      <c r="AW35" s="20">
        <f>AVERAGEIFS(INDIRECT($B$3),INDIRECT($B$3),"&gt;=0",Data!$A:$A,AV35,IF($A$20,Data!$B:$B,Data!$AJ:$AJ),IF($A$20,"&lt;&gt;5",1))</f>
        <v>0.875</v>
      </c>
      <c r="AX35">
        <f t="shared" si="18"/>
        <v>23</v>
      </c>
      <c r="AY35" s="20" t="s">
        <v>138</v>
      </c>
      <c r="AZ35">
        <f>AVERAGEIFS(INDIRECT($C$3),INDIRECT($C$3),"&gt;=0",Data!$A:$A,AY35,IF($A$20,Data!$B:$B,Data!$AJ:$AJ),IF($A$20,"&lt;&gt;5",1))</f>
        <v>1</v>
      </c>
      <c r="BA35" s="20">
        <f t="shared" si="19"/>
        <v>1</v>
      </c>
      <c r="BB35" t="s">
        <v>117</v>
      </c>
      <c r="BC35" s="20">
        <f>AVERAGEIFS(INDIRECT($D$3),INDIRECT($D$3),"&gt;=0",Data!$A:$A,BB35,IF($A$20,Data!$B:$B,Data!$AJ:$AJ),IF($A$20,"&lt;&gt;5",1))</f>
        <v>0.875</v>
      </c>
      <c r="BD35">
        <f t="shared" si="20"/>
        <v>27</v>
      </c>
      <c r="BE35" s="20" t="s">
        <v>108</v>
      </c>
      <c r="BF35">
        <f>AVERAGEIFS(INDIRECT($E$3),INDIRECT($E$3),"&gt;=0",Data!$A:$A,BE35,IF($A$20,Data!$B:$B,Data!$AJ:$AJ),IF($A$20,"&lt;&gt;5",1))</f>
        <v>0.5714285714285714</v>
      </c>
      <c r="BG35" s="20">
        <f t="shared" si="21"/>
        <v>26</v>
      </c>
      <c r="BH35" t="s">
        <v>104</v>
      </c>
      <c r="BI35" s="20">
        <f>AVERAGEIFS(INDIRECT($F$3),INDIRECT($F$3),"&gt;=0",Data!$A:$A,BH35,IF($A$20,Data!$B:$B,Data!$AJ:$AJ),IF($A$20,"&lt;&gt;5",1))</f>
        <v>0.9</v>
      </c>
      <c r="BJ35">
        <f t="shared" si="22"/>
        <v>27</v>
      </c>
      <c r="BK35" s="20" t="s">
        <v>127</v>
      </c>
      <c r="BL35">
        <f>AVERAGEIFS(INDIRECT($G$3),INDIRECT($G$3),"&gt;=0",Data!$A:$A,BK35,IF($A$20,Data!$B:$B,Data!$AJ:$AJ),IF($A$20,"&lt;&gt;5",1))</f>
        <v>1</v>
      </c>
      <c r="BM35" s="20">
        <f t="shared" si="23"/>
        <v>1</v>
      </c>
      <c r="BN35" t="s">
        <v>84</v>
      </c>
      <c r="BO35">
        <f>AVERAGEIFS(INDIRECT($H$3),INDIRECT($H$3),"&gt;=0",Data!$A:$A,BN35,IF($A$20,Data!$B:$B,Data!$AJ:$AJ),IF($A$20,"&lt;&gt;5",1))</f>
        <v>1</v>
      </c>
      <c r="BP35">
        <f t="shared" si="24"/>
        <v>1</v>
      </c>
      <c r="BQ35" t="s">
        <v>66</v>
      </c>
      <c r="BR35">
        <f>AVERAGEIFS(INDIRECT($I$3),INDIRECT($I$3),"&gt;=0",Data!$A:$A,BQ35,IF($A$20,Data!$B:$B,Data!$AJ:$AJ),IF($A$20,"&lt;&gt;5",1))</f>
        <v>1</v>
      </c>
      <c r="BS35">
        <f t="shared" si="25"/>
        <v>1</v>
      </c>
      <c r="BT35" t="s">
        <v>170</v>
      </c>
      <c r="BU35">
        <f>AVERAGEIFS(INDIRECT($J$3),INDIRECT($J$3),"&gt;=0",Data!$A:$A,BT35,IF($A$20,Data!$B:$B,Data!$AJ:$AJ),IF($A$20,"&lt;&gt;5",1))</f>
        <v>1</v>
      </c>
      <c r="BV35">
        <f t="shared" si="26"/>
        <v>1</v>
      </c>
    </row>
    <row r="36" spans="2:74" x14ac:dyDescent="0.35">
      <c r="J36">
        <f t="shared" si="27"/>
        <v>28</v>
      </c>
      <c r="K36" t="s">
        <v>126</v>
      </c>
      <c r="L36">
        <f>AVERAGEIFS(INDIRECT($B$3),INDIRECT($B$3),"&gt;=0",Data!$A:$A,$K36)</f>
        <v>0.88888888888888884</v>
      </c>
      <c r="M36">
        <f t="shared" si="28"/>
        <v>28</v>
      </c>
      <c r="N36" t="s">
        <v>60</v>
      </c>
      <c r="O36">
        <f>AVERAGEIFS(INDIRECT($C$3),INDIRECT($C$3),"&gt;=0",Data!$A:$A,$N36)</f>
        <v>1</v>
      </c>
      <c r="P36">
        <f t="shared" si="1"/>
        <v>1</v>
      </c>
      <c r="Q36" t="s">
        <v>193</v>
      </c>
      <c r="R36">
        <f>AVERAGEIFS(INDIRECT($D$3),INDIRECT($D$3),"&gt;=0",Data!$A:$A,$Q36)</f>
        <v>0.8</v>
      </c>
      <c r="S36">
        <f t="shared" si="2"/>
        <v>23</v>
      </c>
      <c r="T36" t="s">
        <v>145</v>
      </c>
      <c r="U36">
        <f>AVERAGEIFS(INDIRECT($E$3),INDIRECT($E$3),"&gt;=0",Data!$A:$A,$T36)</f>
        <v>0.5161290322580645</v>
      </c>
      <c r="V36">
        <f t="shared" si="3"/>
        <v>28</v>
      </c>
      <c r="W36" t="s">
        <v>108</v>
      </c>
      <c r="X36">
        <f>AVERAGEIFS(INDIRECT($F$3),INDIRECT($F$3),"&gt;=0",Data!$A:$A,$W36)</f>
        <v>0.77777777777777779</v>
      </c>
      <c r="Y36">
        <f t="shared" si="4"/>
        <v>28</v>
      </c>
      <c r="Z36" t="s">
        <v>114</v>
      </c>
      <c r="AA36">
        <f>AVERAGEIFS(INDIRECT($G$3),INDIRECT($G$3),"&gt;=0",Data!$A:$A,$Z36)</f>
        <v>1</v>
      </c>
      <c r="AB36">
        <f t="shared" si="5"/>
        <v>1</v>
      </c>
      <c r="AC36" t="s">
        <v>81</v>
      </c>
      <c r="AD36">
        <f>AVERAGEIFS(INDIRECT($H$3),INDIRECT($H$3),"&gt;=0",Data!$A:$A,$AC36)</f>
        <v>1</v>
      </c>
      <c r="AE36">
        <f t="shared" si="6"/>
        <v>1</v>
      </c>
      <c r="AF36" t="s">
        <v>191</v>
      </c>
      <c r="AG36">
        <f>AVERAGEIFS(INDIRECT($I$3),INDIRECT($I$3),"&gt;=0",Data!$A:$A,$AF36)</f>
        <v>1</v>
      </c>
      <c r="AH36">
        <f t="shared" si="7"/>
        <v>1</v>
      </c>
      <c r="AI36" t="s">
        <v>170</v>
      </c>
      <c r="AJ36">
        <f>AVERAGEIFS(INDIRECT($J$3),INDIRECT($J$3),"&gt;=0",Data!$A:$A,$AI36)</f>
        <v>1</v>
      </c>
      <c r="AK36">
        <f t="shared" si="8"/>
        <v>1</v>
      </c>
      <c r="AL36">
        <f t="shared" si="9"/>
        <v>0</v>
      </c>
      <c r="AM36">
        <f t="shared" si="10"/>
        <v>0</v>
      </c>
      <c r="AN36">
        <f t="shared" si="11"/>
        <v>0</v>
      </c>
      <c r="AO36">
        <f t="shared" si="12"/>
        <v>0</v>
      </c>
      <c r="AP36">
        <f t="shared" si="13"/>
        <v>0</v>
      </c>
      <c r="AQ36">
        <f t="shared" si="14"/>
        <v>0</v>
      </c>
      <c r="AR36">
        <f t="shared" si="15"/>
        <v>0</v>
      </c>
      <c r="AS36">
        <f t="shared" si="16"/>
        <v>0</v>
      </c>
      <c r="AT36">
        <f t="shared" si="17"/>
        <v>0</v>
      </c>
      <c r="AU36">
        <f t="shared" si="29"/>
        <v>28</v>
      </c>
      <c r="AV36" t="s">
        <v>125</v>
      </c>
      <c r="AW36" s="20">
        <f>AVERAGEIFS(INDIRECT($B$3),INDIRECT($B$3),"&gt;=0",Data!$A:$A,AV36,IF($A$20,Data!$B:$B,Data!$AJ:$AJ),IF($A$20,"&lt;&gt;5",1))</f>
        <v>0.875</v>
      </c>
      <c r="AX36">
        <f t="shared" si="18"/>
        <v>23</v>
      </c>
      <c r="AY36" s="20" t="s">
        <v>60</v>
      </c>
      <c r="AZ36">
        <f>AVERAGEIFS(INDIRECT($C$3),INDIRECT($C$3),"&gt;=0",Data!$A:$A,AY36,IF($A$20,Data!$B:$B,Data!$AJ:$AJ),IF($A$20,"&lt;&gt;5",1))</f>
        <v>1</v>
      </c>
      <c r="BA36" s="20">
        <f t="shared" si="19"/>
        <v>1</v>
      </c>
      <c r="BB36" t="s">
        <v>157</v>
      </c>
      <c r="BC36" s="20">
        <f>AVERAGEIFS(INDIRECT($D$3),INDIRECT($D$3),"&gt;=0",Data!$A:$A,BB36,IF($A$20,Data!$B:$B,Data!$AJ:$AJ),IF($A$20,"&lt;&gt;5",1))</f>
        <v>0.875</v>
      </c>
      <c r="BD36">
        <f t="shared" si="20"/>
        <v>27</v>
      </c>
      <c r="BE36" s="20" t="s">
        <v>166</v>
      </c>
      <c r="BF36">
        <f>AVERAGEIFS(INDIRECT($E$3),INDIRECT($E$3),"&gt;=0",Data!$A:$A,BE36,IF($A$20,Data!$B:$B,Data!$AJ:$AJ),IF($A$20,"&lt;&gt;5",1))</f>
        <v>0.5625</v>
      </c>
      <c r="BG36" s="20">
        <f t="shared" si="21"/>
        <v>28</v>
      </c>
      <c r="BH36" t="s">
        <v>52</v>
      </c>
      <c r="BI36" s="20">
        <f>AVERAGEIFS(INDIRECT($F$3),INDIRECT($F$3),"&gt;=0",Data!$A:$A,BH36,IF($A$20,Data!$B:$B,Data!$AJ:$AJ),IF($A$20,"&lt;&gt;5",1))</f>
        <v>0.88888888888888884</v>
      </c>
      <c r="BJ36">
        <f t="shared" si="22"/>
        <v>28</v>
      </c>
      <c r="BK36" s="20" t="s">
        <v>130</v>
      </c>
      <c r="BL36">
        <f>AVERAGEIFS(INDIRECT($G$3),INDIRECT($G$3),"&gt;=0",Data!$A:$A,BK36,IF($A$20,Data!$B:$B,Data!$AJ:$AJ),IF($A$20,"&lt;&gt;5",1))</f>
        <v>1</v>
      </c>
      <c r="BM36" s="20">
        <f t="shared" si="23"/>
        <v>1</v>
      </c>
      <c r="BN36" t="s">
        <v>86</v>
      </c>
      <c r="BO36">
        <f>AVERAGEIFS(INDIRECT($H$3),INDIRECT($H$3),"&gt;=0",Data!$A:$A,BN36,IF($A$20,Data!$B:$B,Data!$AJ:$AJ),IF($A$20,"&lt;&gt;5",1))</f>
        <v>1</v>
      </c>
      <c r="BP36">
        <f t="shared" si="24"/>
        <v>1</v>
      </c>
      <c r="BQ36" t="s">
        <v>198</v>
      </c>
      <c r="BR36">
        <f>AVERAGEIFS(INDIRECT($I$3),INDIRECT($I$3),"&gt;=0",Data!$A:$A,BQ36,IF($A$20,Data!$B:$B,Data!$AJ:$AJ),IF($A$20,"&lt;&gt;5",1))</f>
        <v>1</v>
      </c>
      <c r="BS36">
        <f t="shared" si="25"/>
        <v>1</v>
      </c>
      <c r="BT36" t="s">
        <v>104</v>
      </c>
      <c r="BU36">
        <f>AVERAGEIFS(INDIRECT($J$3),INDIRECT($J$3),"&gt;=0",Data!$A:$A,BT36,IF($A$20,Data!$B:$B,Data!$AJ:$AJ),IF($A$20,"&lt;&gt;5",1))</f>
        <v>1</v>
      </c>
      <c r="BV36">
        <f t="shared" si="26"/>
        <v>1</v>
      </c>
    </row>
    <row r="37" spans="2:74" x14ac:dyDescent="0.35">
      <c r="J37">
        <f t="shared" si="27"/>
        <v>29</v>
      </c>
      <c r="K37" t="s">
        <v>8</v>
      </c>
      <c r="L37">
        <f>AVERAGEIFS(INDIRECT($B$3),INDIRECT($B$3),"&gt;=0",Data!$A:$A,$K37)</f>
        <v>0.88235294117647056</v>
      </c>
      <c r="M37">
        <f t="shared" si="28"/>
        <v>29</v>
      </c>
      <c r="N37" t="s">
        <v>172</v>
      </c>
      <c r="O37">
        <f>AVERAGEIFS(INDIRECT($C$3),INDIRECT($C$3),"&gt;=0",Data!$A:$A,$N37)</f>
        <v>1</v>
      </c>
      <c r="P37">
        <f t="shared" si="1"/>
        <v>1</v>
      </c>
      <c r="Q37" t="s">
        <v>63</v>
      </c>
      <c r="R37">
        <f>AVERAGEIFS(INDIRECT($D$3),INDIRECT($D$3),"&gt;=0",Data!$A:$A,$Q37)</f>
        <v>0.78947368421052633</v>
      </c>
      <c r="S37">
        <f t="shared" si="2"/>
        <v>29</v>
      </c>
      <c r="T37" t="s">
        <v>6</v>
      </c>
      <c r="U37">
        <f>AVERAGEIFS(INDIRECT($E$3),INDIRECT($E$3),"&gt;=0",Data!$A:$A,$T37)</f>
        <v>0.5</v>
      </c>
      <c r="V37">
        <f t="shared" si="3"/>
        <v>29</v>
      </c>
      <c r="W37" t="s">
        <v>9</v>
      </c>
      <c r="X37">
        <f>AVERAGEIFS(INDIRECT($F$3),INDIRECT($F$3),"&gt;=0",Data!$A:$A,$W37)</f>
        <v>0.76923076923076927</v>
      </c>
      <c r="Y37">
        <f t="shared" si="4"/>
        <v>29</v>
      </c>
      <c r="Z37" t="s">
        <v>116</v>
      </c>
      <c r="AA37">
        <f>AVERAGEIFS(INDIRECT($G$3),INDIRECT($G$3),"&gt;=0",Data!$A:$A,$Z37)</f>
        <v>1</v>
      </c>
      <c r="AB37">
        <f t="shared" si="5"/>
        <v>1</v>
      </c>
      <c r="AC37" t="s">
        <v>84</v>
      </c>
      <c r="AD37">
        <f>AVERAGEIFS(INDIRECT($H$3),INDIRECT($H$3),"&gt;=0",Data!$A:$A,$AC37)</f>
        <v>1</v>
      </c>
      <c r="AE37">
        <f t="shared" si="6"/>
        <v>1</v>
      </c>
      <c r="AF37" t="s">
        <v>193</v>
      </c>
      <c r="AG37">
        <f>AVERAGEIFS(INDIRECT($I$3),INDIRECT($I$3),"&gt;=0",Data!$A:$A,$AF37)</f>
        <v>1</v>
      </c>
      <c r="AH37">
        <f t="shared" si="7"/>
        <v>1</v>
      </c>
      <c r="AI37" t="s">
        <v>104</v>
      </c>
      <c r="AJ37">
        <f>AVERAGEIFS(INDIRECT($J$3),INDIRECT($J$3),"&gt;=0",Data!$A:$A,$AI37)</f>
        <v>1</v>
      </c>
      <c r="AK37">
        <f t="shared" si="8"/>
        <v>1</v>
      </c>
      <c r="AL37">
        <f t="shared" si="9"/>
        <v>0</v>
      </c>
      <c r="AM37">
        <f t="shared" si="10"/>
        <v>0</v>
      </c>
      <c r="AN37">
        <f t="shared" si="11"/>
        <v>0</v>
      </c>
      <c r="AO37">
        <f t="shared" si="12"/>
        <v>0</v>
      </c>
      <c r="AP37">
        <f t="shared" si="13"/>
        <v>0</v>
      </c>
      <c r="AQ37">
        <f t="shared" si="14"/>
        <v>0</v>
      </c>
      <c r="AR37">
        <f t="shared" si="15"/>
        <v>0</v>
      </c>
      <c r="AS37">
        <f t="shared" si="16"/>
        <v>0</v>
      </c>
      <c r="AT37">
        <f t="shared" si="17"/>
        <v>0</v>
      </c>
      <c r="AU37">
        <f t="shared" si="29"/>
        <v>29</v>
      </c>
      <c r="AV37" t="s">
        <v>95</v>
      </c>
      <c r="AW37" s="20">
        <f>AVERAGEIFS(INDIRECT($B$3),INDIRECT($B$3),"&gt;=0",Data!$A:$A,AV37,IF($A$20,Data!$B:$B,Data!$AJ:$AJ),IF($A$20,"&lt;&gt;5",1))</f>
        <v>0.8666666666666667</v>
      </c>
      <c r="AX37">
        <f t="shared" si="18"/>
        <v>29</v>
      </c>
      <c r="AY37" s="20" t="s">
        <v>172</v>
      </c>
      <c r="AZ37">
        <f>AVERAGEIFS(INDIRECT($C$3),INDIRECT($C$3),"&gt;=0",Data!$A:$A,AY37,IF($A$20,Data!$B:$B,Data!$AJ:$AJ),IF($A$20,"&lt;&gt;5",1))</f>
        <v>1</v>
      </c>
      <c r="BA37" s="20">
        <f t="shared" si="19"/>
        <v>1</v>
      </c>
      <c r="BB37" t="s">
        <v>135</v>
      </c>
      <c r="BC37" s="20">
        <f>AVERAGEIFS(INDIRECT($D$3),INDIRECT($D$3),"&gt;=0",Data!$A:$A,BB37,IF($A$20,Data!$B:$B,Data!$AJ:$AJ),IF($A$20,"&lt;&gt;5",1))</f>
        <v>0.875</v>
      </c>
      <c r="BD37">
        <f t="shared" si="20"/>
        <v>27</v>
      </c>
      <c r="BE37" s="20" t="s">
        <v>52</v>
      </c>
      <c r="BF37">
        <f>AVERAGEIFS(INDIRECT($E$3),INDIRECT($E$3),"&gt;=0",Data!$A:$A,BE37,IF($A$20,Data!$B:$B,Data!$AJ:$AJ),IF($A$20,"&lt;&gt;5",1))</f>
        <v>0.55555555555555558</v>
      </c>
      <c r="BG37" s="20">
        <f t="shared" si="21"/>
        <v>29</v>
      </c>
      <c r="BH37" t="s">
        <v>107</v>
      </c>
      <c r="BI37" s="20">
        <f>AVERAGEIFS(INDIRECT($F$3),INDIRECT($F$3),"&gt;=0",Data!$A:$A,BH37,IF($A$20,Data!$B:$B,Data!$AJ:$AJ),IF($A$20,"&lt;&gt;5",1))</f>
        <v>0.875</v>
      </c>
      <c r="BJ37">
        <f t="shared" si="22"/>
        <v>29</v>
      </c>
      <c r="BK37" s="20" t="s">
        <v>131</v>
      </c>
      <c r="BL37">
        <f>AVERAGEIFS(INDIRECT($G$3),INDIRECT($G$3),"&gt;=0",Data!$A:$A,BK37,IF($A$20,Data!$B:$B,Data!$AJ:$AJ),IF($A$20,"&lt;&gt;5",1))</f>
        <v>1</v>
      </c>
      <c r="BM37" s="20">
        <f t="shared" si="23"/>
        <v>1</v>
      </c>
      <c r="BN37" t="s">
        <v>90</v>
      </c>
      <c r="BO37">
        <f>AVERAGEIFS(INDIRECT($H$3),INDIRECT($H$3),"&gt;=0",Data!$A:$A,BN37,IF($A$20,Data!$B:$B,Data!$AJ:$AJ),IF($A$20,"&lt;&gt;5",1))</f>
        <v>1</v>
      </c>
      <c r="BP37">
        <f t="shared" si="24"/>
        <v>1</v>
      </c>
      <c r="BQ37" t="s">
        <v>159</v>
      </c>
      <c r="BR37">
        <f>AVERAGEIFS(INDIRECT($I$3),INDIRECT($I$3),"&gt;=0",Data!$A:$A,BQ37,IF($A$20,Data!$B:$B,Data!$AJ:$AJ),IF($A$20,"&lt;&gt;5",1))</f>
        <v>1</v>
      </c>
      <c r="BS37">
        <f t="shared" si="25"/>
        <v>1</v>
      </c>
      <c r="BT37" t="s">
        <v>55</v>
      </c>
      <c r="BU37">
        <f>AVERAGEIFS(INDIRECT($J$3),INDIRECT($J$3),"&gt;=0",Data!$A:$A,BT37,IF($A$20,Data!$B:$B,Data!$AJ:$AJ),IF($A$20,"&lt;&gt;5",1))</f>
        <v>1</v>
      </c>
      <c r="BV37">
        <f t="shared" si="26"/>
        <v>1</v>
      </c>
    </row>
    <row r="38" spans="2:74" x14ac:dyDescent="0.35">
      <c r="J38">
        <f t="shared" si="27"/>
        <v>30</v>
      </c>
      <c r="K38" t="s">
        <v>92</v>
      </c>
      <c r="L38">
        <f>AVERAGEIFS(INDIRECT($B$3),INDIRECT($B$3),"&gt;=0",Data!$A:$A,$K38)</f>
        <v>0.88235294117647056</v>
      </c>
      <c r="M38">
        <f t="shared" si="28"/>
        <v>29</v>
      </c>
      <c r="N38" t="s">
        <v>160</v>
      </c>
      <c r="O38">
        <f>AVERAGEIFS(INDIRECT($C$3),INDIRECT($C$3),"&gt;=0",Data!$A:$A,$N38)</f>
        <v>1</v>
      </c>
      <c r="P38">
        <f t="shared" si="1"/>
        <v>1</v>
      </c>
      <c r="Q38" t="s">
        <v>6</v>
      </c>
      <c r="R38">
        <f>AVERAGEIFS(INDIRECT($D$3),INDIRECT($D$3),"&gt;=0",Data!$A:$A,$Q38)</f>
        <v>0.7857142857142857</v>
      </c>
      <c r="S38">
        <f t="shared" si="2"/>
        <v>30</v>
      </c>
      <c r="T38" t="s">
        <v>18</v>
      </c>
      <c r="U38">
        <f>AVERAGEIFS(INDIRECT($E$3),INDIRECT($E$3),"&gt;=0",Data!$A:$A,$T38)</f>
        <v>0.5</v>
      </c>
      <c r="V38">
        <f t="shared" si="3"/>
        <v>29</v>
      </c>
      <c r="W38" t="s">
        <v>157</v>
      </c>
      <c r="X38">
        <f>AVERAGEIFS(INDIRECT($F$3),INDIRECT($F$3),"&gt;=0",Data!$A:$A,$W38)</f>
        <v>0.76923076923076927</v>
      </c>
      <c r="Y38">
        <f t="shared" si="4"/>
        <v>29</v>
      </c>
      <c r="Z38" t="s">
        <v>118</v>
      </c>
      <c r="AA38">
        <f>AVERAGEIFS(INDIRECT($G$3),INDIRECT($G$3),"&gt;=0",Data!$A:$A,$Z38)</f>
        <v>1</v>
      </c>
      <c r="AB38">
        <f t="shared" si="5"/>
        <v>1</v>
      </c>
      <c r="AC38" t="s">
        <v>86</v>
      </c>
      <c r="AD38">
        <f>AVERAGEIFS(INDIRECT($H$3),INDIRECT($H$3),"&gt;=0",Data!$A:$A,$AC38)</f>
        <v>1</v>
      </c>
      <c r="AE38">
        <f t="shared" si="6"/>
        <v>1</v>
      </c>
      <c r="AF38" t="s">
        <v>194</v>
      </c>
      <c r="AG38">
        <f>AVERAGEIFS(INDIRECT($I$3),INDIRECT($I$3),"&gt;=0",Data!$A:$A,$AF38)</f>
        <v>1</v>
      </c>
      <c r="AH38">
        <f t="shared" si="7"/>
        <v>1</v>
      </c>
      <c r="AI38" t="s">
        <v>55</v>
      </c>
      <c r="AJ38">
        <f>AVERAGEIFS(INDIRECT($J$3),INDIRECT($J$3),"&gt;=0",Data!$A:$A,$AI38)</f>
        <v>1</v>
      </c>
      <c r="AK38">
        <f t="shared" si="8"/>
        <v>1</v>
      </c>
      <c r="AL38">
        <f t="shared" si="9"/>
        <v>0</v>
      </c>
      <c r="AM38">
        <f t="shared" si="10"/>
        <v>0</v>
      </c>
      <c r="AN38">
        <f t="shared" si="11"/>
        <v>0</v>
      </c>
      <c r="AO38">
        <f t="shared" si="12"/>
        <v>0</v>
      </c>
      <c r="AP38">
        <f t="shared" si="13"/>
        <v>0</v>
      </c>
      <c r="AQ38">
        <f t="shared" si="14"/>
        <v>0</v>
      </c>
      <c r="AR38">
        <f t="shared" si="15"/>
        <v>0</v>
      </c>
      <c r="AS38">
        <f t="shared" si="16"/>
        <v>0</v>
      </c>
      <c r="AT38">
        <f t="shared" si="17"/>
        <v>0</v>
      </c>
      <c r="AU38">
        <f t="shared" si="29"/>
        <v>30</v>
      </c>
      <c r="AV38" t="s">
        <v>121</v>
      </c>
      <c r="AW38" s="20">
        <f>AVERAGEIFS(INDIRECT($B$3),INDIRECT($B$3),"&gt;=0",Data!$A:$A,AV38,IF($A$20,Data!$B:$B,Data!$AJ:$AJ),IF($A$20,"&lt;&gt;5",1))</f>
        <v>0.8666666666666667</v>
      </c>
      <c r="AX38">
        <f t="shared" si="18"/>
        <v>29</v>
      </c>
      <c r="AY38" s="20" t="s">
        <v>160</v>
      </c>
      <c r="AZ38">
        <f>AVERAGEIFS(INDIRECT($C$3),INDIRECT($C$3),"&gt;=0",Data!$A:$A,AY38,IF($A$20,Data!$B:$B,Data!$AJ:$AJ),IF($A$20,"&lt;&gt;5",1))</f>
        <v>1</v>
      </c>
      <c r="BA38" s="20">
        <f t="shared" si="19"/>
        <v>1</v>
      </c>
      <c r="BB38" t="s">
        <v>121</v>
      </c>
      <c r="BC38" s="20">
        <f>AVERAGEIFS(INDIRECT($D$3),INDIRECT($D$3),"&gt;=0",Data!$A:$A,BB38,IF($A$20,Data!$B:$B,Data!$AJ:$AJ),IF($A$20,"&lt;&gt;5",1))</f>
        <v>0.8666666666666667</v>
      </c>
      <c r="BD38">
        <f t="shared" si="20"/>
        <v>30</v>
      </c>
      <c r="BE38" s="20" t="s">
        <v>103</v>
      </c>
      <c r="BF38">
        <f>AVERAGEIFS(INDIRECT($E$3),INDIRECT($E$3),"&gt;=0",Data!$A:$A,BE38,IF($A$20,Data!$B:$B,Data!$AJ:$AJ),IF($A$20,"&lt;&gt;5",1))</f>
        <v>0.55555555555555558</v>
      </c>
      <c r="BG38" s="20">
        <f t="shared" si="21"/>
        <v>29</v>
      </c>
      <c r="BH38" t="s">
        <v>115</v>
      </c>
      <c r="BI38" s="20">
        <f>AVERAGEIFS(INDIRECT($F$3),INDIRECT($F$3),"&gt;=0",Data!$A:$A,BH38,IF($A$20,Data!$B:$B,Data!$AJ:$AJ),IF($A$20,"&lt;&gt;5",1))</f>
        <v>0.8571428571428571</v>
      </c>
      <c r="BJ38">
        <f t="shared" si="22"/>
        <v>30</v>
      </c>
      <c r="BK38" s="20" t="s">
        <v>132</v>
      </c>
      <c r="BL38">
        <f>AVERAGEIFS(INDIRECT($G$3),INDIRECT($G$3),"&gt;=0",Data!$A:$A,BK38,IF($A$20,Data!$B:$B,Data!$AJ:$AJ),IF($A$20,"&lt;&gt;5",1))</f>
        <v>1</v>
      </c>
      <c r="BM38" s="20">
        <f t="shared" si="23"/>
        <v>1</v>
      </c>
      <c r="BN38" t="s">
        <v>91</v>
      </c>
      <c r="BO38">
        <f>AVERAGEIFS(INDIRECT($H$3),INDIRECT($H$3),"&gt;=0",Data!$A:$A,BN38,IF($A$20,Data!$B:$B,Data!$AJ:$AJ),IF($A$20,"&lt;&gt;5",1))</f>
        <v>1</v>
      </c>
      <c r="BP38">
        <f t="shared" si="24"/>
        <v>1</v>
      </c>
      <c r="BQ38" t="s">
        <v>7</v>
      </c>
      <c r="BR38">
        <f>AVERAGEIFS(INDIRECT($I$3),INDIRECT($I$3),"&gt;=0",Data!$A:$A,BQ38,IF($A$20,Data!$B:$B,Data!$AJ:$AJ),IF($A$20,"&lt;&gt;5",1))</f>
        <v>0.91666666666666663</v>
      </c>
      <c r="BS38">
        <f t="shared" si="25"/>
        <v>30</v>
      </c>
      <c r="BT38" t="s">
        <v>197</v>
      </c>
      <c r="BU38">
        <f>AVERAGEIFS(INDIRECT($J$3),INDIRECT($J$3),"&gt;=0",Data!$A:$A,BT38,IF($A$20,Data!$B:$B,Data!$AJ:$AJ),IF($A$20,"&lt;&gt;5",1))</f>
        <v>1</v>
      </c>
      <c r="BV38">
        <f t="shared" si="26"/>
        <v>1</v>
      </c>
    </row>
    <row r="39" spans="2:74" x14ac:dyDescent="0.35">
      <c r="J39">
        <f t="shared" si="27"/>
        <v>31</v>
      </c>
      <c r="K39" t="s">
        <v>91</v>
      </c>
      <c r="L39">
        <f>AVERAGEIFS(INDIRECT($B$3),INDIRECT($B$3),"&gt;=0",Data!$A:$A,$K39)</f>
        <v>0.875</v>
      </c>
      <c r="M39">
        <f t="shared" si="28"/>
        <v>31</v>
      </c>
      <c r="N39" t="s">
        <v>109</v>
      </c>
      <c r="O39">
        <f>AVERAGEIFS(INDIRECT($C$3),INDIRECT($C$3),"&gt;=0",Data!$A:$A,$N39)</f>
        <v>1</v>
      </c>
      <c r="P39">
        <f t="shared" si="1"/>
        <v>1</v>
      </c>
      <c r="Q39" t="s">
        <v>18</v>
      </c>
      <c r="R39">
        <f>AVERAGEIFS(INDIRECT($D$3),INDIRECT($D$3),"&gt;=0",Data!$A:$A,$Q39)</f>
        <v>0.7857142857142857</v>
      </c>
      <c r="S39">
        <f t="shared" si="2"/>
        <v>30</v>
      </c>
      <c r="T39" t="s">
        <v>23</v>
      </c>
      <c r="U39">
        <f>AVERAGEIFS(INDIRECT($E$3),INDIRECT($E$3),"&gt;=0",Data!$A:$A,$T39)</f>
        <v>0.5</v>
      </c>
      <c r="V39">
        <f t="shared" si="3"/>
        <v>29</v>
      </c>
      <c r="W39" t="s">
        <v>34</v>
      </c>
      <c r="X39">
        <f>AVERAGEIFS(INDIRECT($F$3),INDIRECT($F$3),"&gt;=0",Data!$A:$A,$W39)</f>
        <v>0.76470588235294112</v>
      </c>
      <c r="Y39">
        <f t="shared" si="4"/>
        <v>31</v>
      </c>
      <c r="Z39" t="s">
        <v>127</v>
      </c>
      <c r="AA39">
        <f>AVERAGEIFS(INDIRECT($G$3),INDIRECT($G$3),"&gt;=0",Data!$A:$A,$Z39)</f>
        <v>1</v>
      </c>
      <c r="AB39">
        <f t="shared" si="5"/>
        <v>1</v>
      </c>
      <c r="AC39" t="s">
        <v>90</v>
      </c>
      <c r="AD39">
        <f>AVERAGEIFS(INDIRECT($H$3),INDIRECT($H$3),"&gt;=0",Data!$A:$A,$AC39)</f>
        <v>1</v>
      </c>
      <c r="AE39">
        <f t="shared" si="6"/>
        <v>1</v>
      </c>
      <c r="AF39" t="s">
        <v>196</v>
      </c>
      <c r="AG39">
        <f>AVERAGEIFS(INDIRECT($I$3),INDIRECT($I$3),"&gt;=0",Data!$A:$A,$AF39)</f>
        <v>1</v>
      </c>
      <c r="AH39">
        <f t="shared" si="7"/>
        <v>1</v>
      </c>
      <c r="AI39" t="s">
        <v>197</v>
      </c>
      <c r="AJ39">
        <f>AVERAGEIFS(INDIRECT($J$3),INDIRECT($J$3),"&gt;=0",Data!$A:$A,$AI39)</f>
        <v>1</v>
      </c>
      <c r="AK39">
        <f t="shared" si="8"/>
        <v>1</v>
      </c>
      <c r="AL39">
        <f t="shared" si="9"/>
        <v>0</v>
      </c>
      <c r="AM39">
        <f t="shared" si="10"/>
        <v>0</v>
      </c>
      <c r="AN39">
        <f t="shared" si="11"/>
        <v>0</v>
      </c>
      <c r="AO39">
        <f t="shared" si="12"/>
        <v>0</v>
      </c>
      <c r="AP39">
        <f t="shared" si="13"/>
        <v>0</v>
      </c>
      <c r="AQ39">
        <f t="shared" si="14"/>
        <v>0</v>
      </c>
      <c r="AR39">
        <f t="shared" si="15"/>
        <v>0</v>
      </c>
      <c r="AS39">
        <f t="shared" si="16"/>
        <v>0</v>
      </c>
      <c r="AT39">
        <f t="shared" si="17"/>
        <v>0</v>
      </c>
      <c r="AU39">
        <f t="shared" si="29"/>
        <v>31</v>
      </c>
      <c r="AV39" t="s">
        <v>62</v>
      </c>
      <c r="AW39" s="20">
        <f>AVERAGEIFS(INDIRECT($B$3),INDIRECT($B$3),"&gt;=0",Data!$A:$A,AV39,IF($A$20,Data!$B:$B,Data!$AJ:$AJ),IF($A$20,"&lt;&gt;5",1))</f>
        <v>0.86363636363636365</v>
      </c>
      <c r="AX39">
        <f t="shared" si="18"/>
        <v>31</v>
      </c>
      <c r="AY39" s="20" t="s">
        <v>109</v>
      </c>
      <c r="AZ39">
        <f>AVERAGEIFS(INDIRECT($C$3),INDIRECT($C$3),"&gt;=0",Data!$A:$A,AY39,IF($A$20,Data!$B:$B,Data!$AJ:$AJ),IF($A$20,"&lt;&gt;5",1))</f>
        <v>1</v>
      </c>
      <c r="BA39" s="20">
        <f t="shared" si="19"/>
        <v>1</v>
      </c>
      <c r="BB39" t="s">
        <v>94</v>
      </c>
      <c r="BC39" s="20">
        <f>AVERAGEIFS(INDIRECT($D$3),INDIRECT($D$3),"&gt;=0",Data!$A:$A,BB39,IF($A$20,Data!$B:$B,Data!$AJ:$AJ),IF($A$20,"&lt;&gt;5",1))</f>
        <v>0.8571428571428571</v>
      </c>
      <c r="BD39">
        <f t="shared" si="20"/>
        <v>31</v>
      </c>
      <c r="BE39" s="20" t="s">
        <v>186</v>
      </c>
      <c r="BF39">
        <f>AVERAGEIFS(INDIRECT($E$3),INDIRECT($E$3),"&gt;=0",Data!$A:$A,BE39,IF($A$20,Data!$B:$B,Data!$AJ:$AJ),IF($A$20,"&lt;&gt;5",1))</f>
        <v>0.54545454545454541</v>
      </c>
      <c r="BG39" s="20">
        <f t="shared" si="21"/>
        <v>31</v>
      </c>
      <c r="BH39" t="s">
        <v>94</v>
      </c>
      <c r="BI39" s="20">
        <f>AVERAGEIFS(INDIRECT($F$3),INDIRECT($F$3),"&gt;=0",Data!$A:$A,BH39,IF($A$20,Data!$B:$B,Data!$AJ:$AJ),IF($A$20,"&lt;&gt;5",1))</f>
        <v>0.8571428571428571</v>
      </c>
      <c r="BJ39">
        <f t="shared" si="22"/>
        <v>30</v>
      </c>
      <c r="BK39" s="20" t="s">
        <v>140</v>
      </c>
      <c r="BL39">
        <f>AVERAGEIFS(INDIRECT($G$3),INDIRECT($G$3),"&gt;=0",Data!$A:$A,BK39,IF($A$20,Data!$B:$B,Data!$AJ:$AJ),IF($A$20,"&lt;&gt;5",1))</f>
        <v>1</v>
      </c>
      <c r="BM39" s="20">
        <f t="shared" si="23"/>
        <v>1</v>
      </c>
      <c r="BN39" t="s">
        <v>94</v>
      </c>
      <c r="BO39">
        <f>AVERAGEIFS(INDIRECT($H$3),INDIRECT($H$3),"&gt;=0",Data!$A:$A,BN39,IF($A$20,Data!$B:$B,Data!$AJ:$AJ),IF($A$20,"&lt;&gt;5",1))</f>
        <v>1</v>
      </c>
      <c r="BP39">
        <f t="shared" si="24"/>
        <v>1</v>
      </c>
      <c r="BQ39" t="s">
        <v>195</v>
      </c>
      <c r="BR39">
        <f>AVERAGEIFS(INDIRECT($I$3),INDIRECT($I$3),"&gt;=0",Data!$A:$A,BQ39,IF($A$20,Data!$B:$B,Data!$AJ:$AJ),IF($A$20,"&lt;&gt;5",1))</f>
        <v>0.9</v>
      </c>
      <c r="BS39">
        <f t="shared" si="25"/>
        <v>31</v>
      </c>
      <c r="BT39" t="s">
        <v>162</v>
      </c>
      <c r="BU39">
        <f>AVERAGEIFS(INDIRECT($J$3),INDIRECT($J$3),"&gt;=0",Data!$A:$A,BT39,IF($A$20,Data!$B:$B,Data!$AJ:$AJ),IF($A$20,"&lt;&gt;5",1))</f>
        <v>1</v>
      </c>
      <c r="BV39">
        <f t="shared" si="26"/>
        <v>1</v>
      </c>
    </row>
    <row r="40" spans="2:74" x14ac:dyDescent="0.35">
      <c r="J40">
        <f t="shared" si="27"/>
        <v>32</v>
      </c>
      <c r="K40" t="s">
        <v>95</v>
      </c>
      <c r="L40">
        <f>AVERAGEIFS(INDIRECT($B$3),INDIRECT($B$3),"&gt;=0",Data!$A:$A,$K40)</f>
        <v>0.875</v>
      </c>
      <c r="M40">
        <f t="shared" si="28"/>
        <v>31</v>
      </c>
      <c r="N40" t="s">
        <v>112</v>
      </c>
      <c r="O40">
        <f>AVERAGEIFS(INDIRECT($C$3),INDIRECT($C$3),"&gt;=0",Data!$A:$A,$N40)</f>
        <v>1</v>
      </c>
      <c r="P40">
        <f t="shared" si="1"/>
        <v>1</v>
      </c>
      <c r="Q40" t="s">
        <v>72</v>
      </c>
      <c r="R40">
        <f>AVERAGEIFS(INDIRECT($D$3),INDIRECT($D$3),"&gt;=0",Data!$A:$A,$Q40)</f>
        <v>0.7857142857142857</v>
      </c>
      <c r="S40">
        <f t="shared" si="2"/>
        <v>30</v>
      </c>
      <c r="T40" t="s">
        <v>24</v>
      </c>
      <c r="U40">
        <f>AVERAGEIFS(INDIRECT($E$3),INDIRECT($E$3),"&gt;=0",Data!$A:$A,$T40)</f>
        <v>0.5</v>
      </c>
      <c r="V40">
        <f t="shared" si="3"/>
        <v>29</v>
      </c>
      <c r="W40" t="s">
        <v>23</v>
      </c>
      <c r="X40">
        <f>AVERAGEIFS(INDIRECT($F$3),INDIRECT($F$3),"&gt;=0",Data!$A:$A,$W40)</f>
        <v>0.75</v>
      </c>
      <c r="Y40">
        <f t="shared" si="4"/>
        <v>32</v>
      </c>
      <c r="Z40" t="s">
        <v>130</v>
      </c>
      <c r="AA40">
        <f>AVERAGEIFS(INDIRECT($G$3),INDIRECT($G$3),"&gt;=0",Data!$A:$A,$Z40)</f>
        <v>1</v>
      </c>
      <c r="AB40">
        <f t="shared" si="5"/>
        <v>1</v>
      </c>
      <c r="AC40" t="s">
        <v>91</v>
      </c>
      <c r="AD40">
        <f>AVERAGEIFS(INDIRECT($H$3),INDIRECT($H$3),"&gt;=0",Data!$A:$A,$AC40)</f>
        <v>1</v>
      </c>
      <c r="AE40">
        <f t="shared" si="6"/>
        <v>1</v>
      </c>
      <c r="AF40" t="s">
        <v>7</v>
      </c>
      <c r="AG40">
        <f>AVERAGEIFS(INDIRECT($I$3),INDIRECT($I$3),"&gt;=0",Data!$A:$A,$AF40)</f>
        <v>0.91666666666666663</v>
      </c>
      <c r="AH40">
        <f t="shared" si="7"/>
        <v>32</v>
      </c>
      <c r="AI40" t="s">
        <v>162</v>
      </c>
      <c r="AJ40">
        <f>AVERAGEIFS(INDIRECT($J$3),INDIRECT($J$3),"&gt;=0",Data!$A:$A,$AI40)</f>
        <v>1</v>
      </c>
      <c r="AK40">
        <f t="shared" si="8"/>
        <v>1</v>
      </c>
      <c r="AL40">
        <f t="shared" si="9"/>
        <v>0</v>
      </c>
      <c r="AM40">
        <f t="shared" si="10"/>
        <v>0</v>
      </c>
      <c r="AN40">
        <f t="shared" si="11"/>
        <v>0</v>
      </c>
      <c r="AO40">
        <f t="shared" si="12"/>
        <v>0</v>
      </c>
      <c r="AP40">
        <f t="shared" si="13"/>
        <v>0</v>
      </c>
      <c r="AQ40">
        <f t="shared" si="14"/>
        <v>0</v>
      </c>
      <c r="AR40">
        <f t="shared" si="15"/>
        <v>0</v>
      </c>
      <c r="AS40">
        <f t="shared" si="16"/>
        <v>0</v>
      </c>
      <c r="AT40">
        <f t="shared" si="17"/>
        <v>0</v>
      </c>
      <c r="AU40">
        <f t="shared" si="29"/>
        <v>32</v>
      </c>
      <c r="AV40" t="s">
        <v>114</v>
      </c>
      <c r="AW40" s="20">
        <f>AVERAGEIFS(INDIRECT($B$3),INDIRECT($B$3),"&gt;=0",Data!$A:$A,AV40,IF($A$20,Data!$B:$B,Data!$AJ:$AJ),IF($A$20,"&lt;&gt;5",1))</f>
        <v>0.8571428571428571</v>
      </c>
      <c r="AX40">
        <f t="shared" si="18"/>
        <v>32</v>
      </c>
      <c r="AY40" s="20" t="s">
        <v>112</v>
      </c>
      <c r="AZ40">
        <f>AVERAGEIFS(INDIRECT($C$3),INDIRECT($C$3),"&gt;=0",Data!$A:$A,AY40,IF($A$20,Data!$B:$B,Data!$AJ:$AJ),IF($A$20,"&lt;&gt;5",1))</f>
        <v>1</v>
      </c>
      <c r="BA40" s="20">
        <f t="shared" si="19"/>
        <v>1</v>
      </c>
      <c r="BB40" t="s">
        <v>114</v>
      </c>
      <c r="BC40" s="20">
        <f>AVERAGEIFS(INDIRECT($D$3),INDIRECT($D$3),"&gt;=0",Data!$A:$A,BB40,IF($A$20,Data!$B:$B,Data!$AJ:$AJ),IF($A$20,"&lt;&gt;5",1))</f>
        <v>0.8571428571428571</v>
      </c>
      <c r="BD40">
        <f t="shared" si="20"/>
        <v>31</v>
      </c>
      <c r="BE40" s="20" t="s">
        <v>6</v>
      </c>
      <c r="BF40">
        <f>AVERAGEIFS(INDIRECT($E$3),INDIRECT($E$3),"&gt;=0",Data!$A:$A,BE40,IF($A$20,Data!$B:$B,Data!$AJ:$AJ),IF($A$20,"&lt;&gt;5",1))</f>
        <v>0.53846153846153844</v>
      </c>
      <c r="BG40" s="20">
        <f t="shared" si="21"/>
        <v>32</v>
      </c>
      <c r="BH40" t="s">
        <v>153</v>
      </c>
      <c r="BI40" s="20">
        <f>AVERAGEIFS(INDIRECT($F$3),INDIRECT($F$3),"&gt;=0",Data!$A:$A,BH40,IF($A$20,Data!$B:$B,Data!$AJ:$AJ),IF($A$20,"&lt;&gt;5",1))</f>
        <v>0.8571428571428571</v>
      </c>
      <c r="BJ40">
        <f t="shared" si="22"/>
        <v>30</v>
      </c>
      <c r="BK40" s="20" t="s">
        <v>142</v>
      </c>
      <c r="BL40">
        <f>AVERAGEIFS(INDIRECT($G$3),INDIRECT($G$3),"&gt;=0",Data!$A:$A,BK40,IF($A$20,Data!$B:$B,Data!$AJ:$AJ),IF($A$20,"&lt;&gt;5",1))</f>
        <v>1</v>
      </c>
      <c r="BM40" s="20">
        <f t="shared" si="23"/>
        <v>1</v>
      </c>
      <c r="BN40" t="s">
        <v>98</v>
      </c>
      <c r="BO40">
        <f>AVERAGEIFS(INDIRECT($H$3),INDIRECT($H$3),"&gt;=0",Data!$A:$A,BN40,IF($A$20,Data!$B:$B,Data!$AJ:$AJ),IF($A$20,"&lt;&gt;5",1))</f>
        <v>1</v>
      </c>
      <c r="BP40">
        <f t="shared" si="24"/>
        <v>1</v>
      </c>
      <c r="BQ40" t="s">
        <v>86</v>
      </c>
      <c r="BR40">
        <f>AVERAGEIFS(INDIRECT($I$3),INDIRECT($I$3),"&gt;=0",Data!$A:$A,BQ40,IF($A$20,Data!$B:$B,Data!$AJ:$AJ),IF($A$20,"&lt;&gt;5",1))</f>
        <v>0.9</v>
      </c>
      <c r="BS40">
        <f t="shared" si="25"/>
        <v>31</v>
      </c>
      <c r="BT40" t="s">
        <v>158</v>
      </c>
      <c r="BU40">
        <f>AVERAGEIFS(INDIRECT($J$3),INDIRECT($J$3),"&gt;=0",Data!$A:$A,BT40,IF($A$20,Data!$B:$B,Data!$AJ:$AJ),IF($A$20,"&lt;&gt;5",1))</f>
        <v>1</v>
      </c>
      <c r="BV40">
        <f t="shared" si="26"/>
        <v>1</v>
      </c>
    </row>
    <row r="41" spans="2:74" x14ac:dyDescent="0.35">
      <c r="J41">
        <f t="shared" si="27"/>
        <v>33</v>
      </c>
      <c r="K41" t="s">
        <v>114</v>
      </c>
      <c r="L41">
        <f>AVERAGEIFS(INDIRECT($B$3),INDIRECT($B$3),"&gt;=0",Data!$A:$A,$K41)</f>
        <v>0.875</v>
      </c>
      <c r="M41">
        <f t="shared" si="28"/>
        <v>31</v>
      </c>
      <c r="N41" t="s">
        <v>146</v>
      </c>
      <c r="O41">
        <f>AVERAGEIFS(INDIRECT($C$3),INDIRECT($C$3),"&gt;=0",Data!$A:$A,$N41)</f>
        <v>1</v>
      </c>
      <c r="P41">
        <f t="shared" si="1"/>
        <v>1</v>
      </c>
      <c r="Q41" t="s">
        <v>108</v>
      </c>
      <c r="R41">
        <f>AVERAGEIFS(INDIRECT($D$3),INDIRECT($D$3),"&gt;=0",Data!$A:$A,$Q41)</f>
        <v>0.77777777777777779</v>
      </c>
      <c r="S41">
        <f t="shared" si="2"/>
        <v>33</v>
      </c>
      <c r="T41" t="s">
        <v>61</v>
      </c>
      <c r="U41">
        <f>AVERAGEIFS(INDIRECT($E$3),INDIRECT($E$3),"&gt;=0",Data!$A:$A,$T41)</f>
        <v>0.5</v>
      </c>
      <c r="V41">
        <f t="shared" si="3"/>
        <v>29</v>
      </c>
      <c r="W41" t="s">
        <v>58</v>
      </c>
      <c r="X41">
        <f>AVERAGEIFS(INDIRECT($F$3),INDIRECT($F$3),"&gt;=0",Data!$A:$A,$W41)</f>
        <v>0.75</v>
      </c>
      <c r="Y41">
        <f t="shared" si="4"/>
        <v>32</v>
      </c>
      <c r="Z41" t="s">
        <v>131</v>
      </c>
      <c r="AA41">
        <f>AVERAGEIFS(INDIRECT($G$3),INDIRECT($G$3),"&gt;=0",Data!$A:$A,$Z41)</f>
        <v>1</v>
      </c>
      <c r="AB41">
        <f t="shared" si="5"/>
        <v>1</v>
      </c>
      <c r="AC41" t="s">
        <v>94</v>
      </c>
      <c r="AD41">
        <f>AVERAGEIFS(INDIRECT($H$3),INDIRECT($H$3),"&gt;=0",Data!$A:$A,$AC41)</f>
        <v>1</v>
      </c>
      <c r="AE41">
        <f t="shared" si="6"/>
        <v>1</v>
      </c>
      <c r="AF41" t="s">
        <v>140</v>
      </c>
      <c r="AG41">
        <f>AVERAGEIFS(INDIRECT($I$3),INDIRECT($I$3),"&gt;=0",Data!$A:$A,$AF41)</f>
        <v>0.90909090909090906</v>
      </c>
      <c r="AH41">
        <f t="shared" si="7"/>
        <v>33</v>
      </c>
      <c r="AI41" t="s">
        <v>158</v>
      </c>
      <c r="AJ41">
        <f>AVERAGEIFS(INDIRECT($J$3),INDIRECT($J$3),"&gt;=0",Data!$A:$A,$AI41)</f>
        <v>1</v>
      </c>
      <c r="AK41">
        <f t="shared" si="8"/>
        <v>1</v>
      </c>
      <c r="AL41">
        <f t="shared" si="9"/>
        <v>0</v>
      </c>
      <c r="AM41">
        <f t="shared" si="10"/>
        <v>0</v>
      </c>
      <c r="AN41">
        <f t="shared" si="11"/>
        <v>0</v>
      </c>
      <c r="AO41">
        <f t="shared" si="12"/>
        <v>0</v>
      </c>
      <c r="AP41">
        <f t="shared" si="13"/>
        <v>0</v>
      </c>
      <c r="AQ41">
        <f t="shared" si="14"/>
        <v>0</v>
      </c>
      <c r="AR41">
        <f t="shared" si="15"/>
        <v>0</v>
      </c>
      <c r="AS41">
        <f t="shared" si="16"/>
        <v>0</v>
      </c>
      <c r="AT41">
        <f t="shared" si="17"/>
        <v>0</v>
      </c>
      <c r="AU41">
        <f t="shared" si="29"/>
        <v>33</v>
      </c>
      <c r="AV41" t="s">
        <v>153</v>
      </c>
      <c r="AW41" s="20">
        <f>AVERAGEIFS(INDIRECT($B$3),INDIRECT($B$3),"&gt;=0",Data!$A:$A,AV41,IF($A$20,Data!$B:$B,Data!$AJ:$AJ),IF($A$20,"&lt;&gt;5",1))</f>
        <v>0.8571428571428571</v>
      </c>
      <c r="AX41">
        <f t="shared" si="18"/>
        <v>32</v>
      </c>
      <c r="AY41" s="20" t="s">
        <v>146</v>
      </c>
      <c r="AZ41">
        <f>AVERAGEIFS(INDIRECT($C$3),INDIRECT($C$3),"&gt;=0",Data!$A:$A,AY41,IF($A$20,Data!$B:$B,Data!$AJ:$AJ),IF($A$20,"&lt;&gt;5",1))</f>
        <v>1</v>
      </c>
      <c r="BA41" s="20">
        <f t="shared" si="19"/>
        <v>1</v>
      </c>
      <c r="BB41" t="s">
        <v>141</v>
      </c>
      <c r="BC41" s="20">
        <f>AVERAGEIFS(INDIRECT($D$3),INDIRECT($D$3),"&gt;=0",Data!$A:$A,BB41,IF($A$20,Data!$B:$B,Data!$AJ:$AJ),IF($A$20,"&lt;&gt;5",1))</f>
        <v>0.85</v>
      </c>
      <c r="BD41">
        <f t="shared" si="20"/>
        <v>33</v>
      </c>
      <c r="BE41" s="20" t="s">
        <v>119</v>
      </c>
      <c r="BF41">
        <f>AVERAGEIFS(INDIRECT($E$3),INDIRECT($E$3),"&gt;=0",Data!$A:$A,BE41,IF($A$20,Data!$B:$B,Data!$AJ:$AJ),IF($A$20,"&lt;&gt;5",1))</f>
        <v>0.53846153846153844</v>
      </c>
      <c r="BG41" s="20">
        <f t="shared" si="21"/>
        <v>32</v>
      </c>
      <c r="BH41" t="s">
        <v>139</v>
      </c>
      <c r="BI41" s="20">
        <f>AVERAGEIFS(INDIRECT($F$3),INDIRECT($F$3),"&gt;=0",Data!$A:$A,BH41,IF($A$20,Data!$B:$B,Data!$AJ:$AJ),IF($A$20,"&lt;&gt;5",1))</f>
        <v>0.84210526315789469</v>
      </c>
      <c r="BJ41">
        <f t="shared" si="22"/>
        <v>33</v>
      </c>
      <c r="BK41" s="20" t="s">
        <v>143</v>
      </c>
      <c r="BL41">
        <f>AVERAGEIFS(INDIRECT($G$3),INDIRECT($G$3),"&gt;=0",Data!$A:$A,BK41,IF($A$20,Data!$B:$B,Data!$AJ:$AJ),IF($A$20,"&lt;&gt;5",1))</f>
        <v>1</v>
      </c>
      <c r="BM41" s="20">
        <f t="shared" si="23"/>
        <v>1</v>
      </c>
      <c r="BN41" t="s">
        <v>100</v>
      </c>
      <c r="BO41">
        <f>AVERAGEIFS(INDIRECT($H$3),INDIRECT($H$3),"&gt;=0",Data!$A:$A,BN41,IF($A$20,Data!$B:$B,Data!$AJ:$AJ),IF($A$20,"&lt;&gt;5",1))</f>
        <v>1</v>
      </c>
      <c r="BP41">
        <f t="shared" si="24"/>
        <v>1</v>
      </c>
      <c r="BQ41" t="s">
        <v>186</v>
      </c>
      <c r="BR41">
        <f>AVERAGEIFS(INDIRECT($I$3),INDIRECT($I$3),"&gt;=0",Data!$A:$A,BQ41,IF($A$20,Data!$B:$B,Data!$AJ:$AJ),IF($A$20,"&lt;&gt;5",1))</f>
        <v>0.9</v>
      </c>
      <c r="BS41">
        <f t="shared" si="25"/>
        <v>31</v>
      </c>
      <c r="BT41" t="s">
        <v>167</v>
      </c>
      <c r="BU41">
        <f>AVERAGEIFS(INDIRECT($J$3),INDIRECT($J$3),"&gt;=0",Data!$A:$A,BT41,IF($A$20,Data!$B:$B,Data!$AJ:$AJ),IF($A$20,"&lt;&gt;5",1))</f>
        <v>1</v>
      </c>
      <c r="BV41">
        <f t="shared" si="26"/>
        <v>1</v>
      </c>
    </row>
    <row r="42" spans="2:74" x14ac:dyDescent="0.35">
      <c r="J42">
        <f t="shared" si="27"/>
        <v>34</v>
      </c>
      <c r="K42" t="s">
        <v>117</v>
      </c>
      <c r="L42">
        <f>AVERAGEIFS(INDIRECT($B$3),INDIRECT($B$3),"&gt;=0",Data!$A:$A,$K42)</f>
        <v>0.875</v>
      </c>
      <c r="M42">
        <f t="shared" si="28"/>
        <v>31</v>
      </c>
      <c r="N42" t="s">
        <v>194</v>
      </c>
      <c r="O42">
        <f>AVERAGEIFS(INDIRECT($C$3),INDIRECT($C$3),"&gt;=0",Data!$A:$A,$N42)</f>
        <v>1</v>
      </c>
      <c r="P42">
        <f t="shared" si="1"/>
        <v>1</v>
      </c>
      <c r="Q42" t="s">
        <v>109</v>
      </c>
      <c r="R42">
        <f>AVERAGEIFS(INDIRECT($D$3),INDIRECT($D$3),"&gt;=0",Data!$A:$A,$Q42)</f>
        <v>0.77777777777777779</v>
      </c>
      <c r="S42">
        <f t="shared" si="2"/>
        <v>33</v>
      </c>
      <c r="T42" t="s">
        <v>76</v>
      </c>
      <c r="U42">
        <f>AVERAGEIFS(INDIRECT($E$3),INDIRECT($E$3),"&gt;=0",Data!$A:$A,$T42)</f>
        <v>0.5</v>
      </c>
      <c r="V42">
        <f t="shared" si="3"/>
        <v>29</v>
      </c>
      <c r="W42" t="s">
        <v>84</v>
      </c>
      <c r="X42">
        <f>AVERAGEIFS(INDIRECT($F$3),INDIRECT($F$3),"&gt;=0",Data!$A:$A,$W42)</f>
        <v>0.75</v>
      </c>
      <c r="Y42">
        <f t="shared" si="4"/>
        <v>32</v>
      </c>
      <c r="Z42" t="s">
        <v>132</v>
      </c>
      <c r="AA42">
        <f>AVERAGEIFS(INDIRECT($G$3),INDIRECT($G$3),"&gt;=0",Data!$A:$A,$Z42)</f>
        <v>1</v>
      </c>
      <c r="AB42">
        <f t="shared" si="5"/>
        <v>1</v>
      </c>
      <c r="AC42" t="s">
        <v>98</v>
      </c>
      <c r="AD42">
        <f>AVERAGEIFS(INDIRECT($H$3),INDIRECT($H$3),"&gt;=0",Data!$A:$A,$AC42)</f>
        <v>1</v>
      </c>
      <c r="AE42">
        <f t="shared" si="6"/>
        <v>1</v>
      </c>
      <c r="AF42" t="s">
        <v>195</v>
      </c>
      <c r="AG42">
        <f>AVERAGEIFS(INDIRECT($I$3),INDIRECT($I$3),"&gt;=0",Data!$A:$A,$AF42)</f>
        <v>0.90909090909090906</v>
      </c>
      <c r="AH42">
        <f t="shared" si="7"/>
        <v>33</v>
      </c>
      <c r="AI42" t="s">
        <v>167</v>
      </c>
      <c r="AJ42">
        <f>AVERAGEIFS(INDIRECT($J$3),INDIRECT($J$3),"&gt;=0",Data!$A:$A,$AI42)</f>
        <v>1</v>
      </c>
      <c r="AK42">
        <f t="shared" si="8"/>
        <v>1</v>
      </c>
      <c r="AL42">
        <f t="shared" si="9"/>
        <v>0</v>
      </c>
      <c r="AM42">
        <f t="shared" si="10"/>
        <v>0</v>
      </c>
      <c r="AN42">
        <f t="shared" si="11"/>
        <v>0</v>
      </c>
      <c r="AO42">
        <f t="shared" si="12"/>
        <v>0</v>
      </c>
      <c r="AP42">
        <f t="shared" si="13"/>
        <v>0</v>
      </c>
      <c r="AQ42">
        <f t="shared" si="14"/>
        <v>0</v>
      </c>
      <c r="AR42">
        <f t="shared" si="15"/>
        <v>0</v>
      </c>
      <c r="AS42">
        <f t="shared" si="16"/>
        <v>0</v>
      </c>
      <c r="AT42">
        <f t="shared" si="17"/>
        <v>0</v>
      </c>
      <c r="AU42">
        <f t="shared" si="29"/>
        <v>34</v>
      </c>
      <c r="AV42" t="s">
        <v>55</v>
      </c>
      <c r="AW42" s="20">
        <f>AVERAGEIFS(INDIRECT($B$3),INDIRECT($B$3),"&gt;=0",Data!$A:$A,AV42,IF($A$20,Data!$B:$B,Data!$AJ:$AJ),IF($A$20,"&lt;&gt;5",1))</f>
        <v>0.8571428571428571</v>
      </c>
      <c r="AX42">
        <f t="shared" si="18"/>
        <v>32</v>
      </c>
      <c r="AY42" s="20" t="s">
        <v>194</v>
      </c>
      <c r="AZ42">
        <f>AVERAGEIFS(INDIRECT($C$3),INDIRECT($C$3),"&gt;=0",Data!$A:$A,AY42,IF($A$20,Data!$B:$B,Data!$AJ:$AJ),IF($A$20,"&lt;&gt;5",1))</f>
        <v>1</v>
      </c>
      <c r="BA42" s="20">
        <f t="shared" si="19"/>
        <v>1</v>
      </c>
      <c r="BB42" t="s">
        <v>6</v>
      </c>
      <c r="BC42" s="20">
        <f>AVERAGEIFS(INDIRECT($D$3),INDIRECT($D$3),"&gt;=0",Data!$A:$A,BB42,IF($A$20,Data!$B:$B,Data!$AJ:$AJ),IF($A$20,"&lt;&gt;5",1))</f>
        <v>0.84615384615384615</v>
      </c>
      <c r="BD42">
        <f t="shared" si="20"/>
        <v>34</v>
      </c>
      <c r="BE42" s="20" t="s">
        <v>145</v>
      </c>
      <c r="BF42">
        <f>AVERAGEIFS(INDIRECT($E$3),INDIRECT($E$3),"&gt;=0",Data!$A:$A,BE42,IF($A$20,Data!$B:$B,Data!$AJ:$AJ),IF($A$20,"&lt;&gt;5",1))</f>
        <v>0.53333333333333333</v>
      </c>
      <c r="BG42" s="20">
        <f t="shared" si="21"/>
        <v>34</v>
      </c>
      <c r="BH42" t="s">
        <v>7</v>
      </c>
      <c r="BI42" s="20">
        <f>AVERAGEIFS(INDIRECT($F$3),INDIRECT($F$3),"&gt;=0",Data!$A:$A,BH42,IF($A$20,Data!$B:$B,Data!$AJ:$AJ),IF($A$20,"&lt;&gt;5",1))</f>
        <v>0.83333333333333337</v>
      </c>
      <c r="BJ42">
        <f t="shared" si="22"/>
        <v>34</v>
      </c>
      <c r="BK42" s="20" t="s">
        <v>144</v>
      </c>
      <c r="BL42">
        <f>AVERAGEIFS(INDIRECT($G$3),INDIRECT($G$3),"&gt;=0",Data!$A:$A,BK42,IF($A$20,Data!$B:$B,Data!$AJ:$AJ),IF($A$20,"&lt;&gt;5",1))</f>
        <v>1</v>
      </c>
      <c r="BM42" s="20">
        <f t="shared" si="23"/>
        <v>1</v>
      </c>
      <c r="BN42" t="s">
        <v>105</v>
      </c>
      <c r="BO42">
        <f>AVERAGEIFS(INDIRECT($H$3),INDIRECT($H$3),"&gt;=0",Data!$A:$A,BN42,IF($A$20,Data!$B:$B,Data!$AJ:$AJ),IF($A$20,"&lt;&gt;5",1))</f>
        <v>1</v>
      </c>
      <c r="BP42">
        <f t="shared" si="24"/>
        <v>1</v>
      </c>
      <c r="BQ42" t="s">
        <v>120</v>
      </c>
      <c r="BR42">
        <f>AVERAGEIFS(INDIRECT($I$3),INDIRECT($I$3),"&gt;=0",Data!$A:$A,BQ42,IF($A$20,Data!$B:$B,Data!$AJ:$AJ),IF($A$20,"&lt;&gt;5",1))</f>
        <v>0.88888888888888884</v>
      </c>
      <c r="BS42">
        <f t="shared" si="25"/>
        <v>34</v>
      </c>
      <c r="BT42" t="s">
        <v>166</v>
      </c>
      <c r="BU42">
        <f>AVERAGEIFS(INDIRECT($J$3),INDIRECT($J$3),"&gt;=0",Data!$A:$A,BT42,IF($A$20,Data!$B:$B,Data!$AJ:$AJ),IF($A$20,"&lt;&gt;5",1))</f>
        <v>1</v>
      </c>
      <c r="BV42">
        <f t="shared" si="26"/>
        <v>1</v>
      </c>
    </row>
    <row r="43" spans="2:74" x14ac:dyDescent="0.35">
      <c r="J43">
        <f t="shared" si="27"/>
        <v>35</v>
      </c>
      <c r="K43" t="s">
        <v>118</v>
      </c>
      <c r="L43">
        <f>AVERAGEIFS(INDIRECT($B$3),INDIRECT($B$3),"&gt;=0",Data!$A:$A,$K43)</f>
        <v>0.875</v>
      </c>
      <c r="M43">
        <f t="shared" si="28"/>
        <v>31</v>
      </c>
      <c r="N43" t="s">
        <v>52</v>
      </c>
      <c r="O43">
        <f>AVERAGEIFS(INDIRECT($C$3),INDIRECT($C$3),"&gt;=0",Data!$A:$A,$N43)</f>
        <v>1</v>
      </c>
      <c r="P43">
        <f t="shared" si="1"/>
        <v>1</v>
      </c>
      <c r="Q43" t="s">
        <v>135</v>
      </c>
      <c r="R43">
        <f>AVERAGEIFS(INDIRECT($D$3),INDIRECT($D$3),"&gt;=0",Data!$A:$A,$Q43)</f>
        <v>0.77777777777777779</v>
      </c>
      <c r="S43">
        <f t="shared" si="2"/>
        <v>33</v>
      </c>
      <c r="T43" t="s">
        <v>80</v>
      </c>
      <c r="U43">
        <f>AVERAGEIFS(INDIRECT($E$3),INDIRECT($E$3),"&gt;=0",Data!$A:$A,$T43)</f>
        <v>0.5</v>
      </c>
      <c r="V43">
        <f t="shared" si="3"/>
        <v>29</v>
      </c>
      <c r="W43" t="s">
        <v>94</v>
      </c>
      <c r="X43">
        <f>AVERAGEIFS(INDIRECT($F$3),INDIRECT($F$3),"&gt;=0",Data!$A:$A,$W43)</f>
        <v>0.75</v>
      </c>
      <c r="Y43">
        <f t="shared" si="4"/>
        <v>32</v>
      </c>
      <c r="Z43" t="s">
        <v>136</v>
      </c>
      <c r="AA43">
        <f>AVERAGEIFS(INDIRECT($G$3),INDIRECT($G$3),"&gt;=0",Data!$A:$A,$Z43)</f>
        <v>1</v>
      </c>
      <c r="AB43">
        <f t="shared" si="5"/>
        <v>1</v>
      </c>
      <c r="AC43" t="s">
        <v>100</v>
      </c>
      <c r="AD43">
        <f>AVERAGEIFS(INDIRECT($H$3),INDIRECT($H$3),"&gt;=0",Data!$A:$A,$AC43)</f>
        <v>1</v>
      </c>
      <c r="AE43">
        <f t="shared" si="6"/>
        <v>1</v>
      </c>
      <c r="AF43" t="s">
        <v>86</v>
      </c>
      <c r="AG43">
        <f>AVERAGEIFS(INDIRECT($I$3),INDIRECT($I$3),"&gt;=0",Data!$A:$A,$AF43)</f>
        <v>0.9</v>
      </c>
      <c r="AH43">
        <f t="shared" si="7"/>
        <v>35</v>
      </c>
      <c r="AI43" t="s">
        <v>166</v>
      </c>
      <c r="AJ43">
        <f>AVERAGEIFS(INDIRECT($J$3),INDIRECT($J$3),"&gt;=0",Data!$A:$A,$AI43)</f>
        <v>1</v>
      </c>
      <c r="AK43">
        <f t="shared" si="8"/>
        <v>1</v>
      </c>
      <c r="AL43">
        <f t="shared" si="9"/>
        <v>0</v>
      </c>
      <c r="AM43">
        <f t="shared" si="10"/>
        <v>0</v>
      </c>
      <c r="AN43">
        <f t="shared" si="11"/>
        <v>0</v>
      </c>
      <c r="AO43">
        <f t="shared" si="12"/>
        <v>0</v>
      </c>
      <c r="AP43">
        <f t="shared" si="13"/>
        <v>0</v>
      </c>
      <c r="AQ43">
        <f t="shared" si="14"/>
        <v>0</v>
      </c>
      <c r="AR43">
        <f t="shared" si="15"/>
        <v>0</v>
      </c>
      <c r="AS43">
        <f t="shared" si="16"/>
        <v>0</v>
      </c>
      <c r="AT43">
        <f t="shared" si="17"/>
        <v>0</v>
      </c>
      <c r="AU43">
        <f t="shared" si="29"/>
        <v>35</v>
      </c>
      <c r="AV43" t="s">
        <v>137</v>
      </c>
      <c r="AW43" s="20">
        <f>AVERAGEIFS(INDIRECT($B$3),INDIRECT($B$3),"&gt;=0",Data!$A:$A,AV43,IF($A$20,Data!$B:$B,Data!$AJ:$AJ),IF($A$20,"&lt;&gt;5",1))</f>
        <v>0.84210526315789469</v>
      </c>
      <c r="AX43">
        <f t="shared" si="18"/>
        <v>35</v>
      </c>
      <c r="AY43" s="20" t="s">
        <v>52</v>
      </c>
      <c r="AZ43">
        <f>AVERAGEIFS(INDIRECT($C$3),INDIRECT($C$3),"&gt;=0",Data!$A:$A,AY43,IF($A$20,Data!$B:$B,Data!$AJ:$AJ),IF($A$20,"&lt;&gt;5",1))</f>
        <v>1</v>
      </c>
      <c r="BA43" s="20">
        <f t="shared" si="19"/>
        <v>1</v>
      </c>
      <c r="BB43" t="s">
        <v>72</v>
      </c>
      <c r="BC43" s="20">
        <f>AVERAGEIFS(INDIRECT($D$3),INDIRECT($D$3),"&gt;=0",Data!$A:$A,BB43,IF($A$20,Data!$B:$B,Data!$AJ:$AJ),IF($A$20,"&lt;&gt;5",1))</f>
        <v>0.84615384615384615</v>
      </c>
      <c r="BD43">
        <f t="shared" si="20"/>
        <v>34</v>
      </c>
      <c r="BE43" s="20" t="s">
        <v>152</v>
      </c>
      <c r="BF43">
        <f>AVERAGEIFS(INDIRECT($E$3),INDIRECT($E$3),"&gt;=0",Data!$A:$A,BE43,IF($A$20,Data!$B:$B,Data!$AJ:$AJ),IF($A$20,"&lt;&gt;5",1))</f>
        <v>0.52</v>
      </c>
      <c r="BG43" s="20">
        <f t="shared" si="21"/>
        <v>35</v>
      </c>
      <c r="BH43" t="s">
        <v>30</v>
      </c>
      <c r="BI43" s="20">
        <f>AVERAGEIFS(INDIRECT($F$3),INDIRECT($F$3),"&gt;=0",Data!$A:$A,BH43,IF($A$20,Data!$B:$B,Data!$AJ:$AJ),IF($A$20,"&lt;&gt;5",1))</f>
        <v>0.83333333333333337</v>
      </c>
      <c r="BJ43">
        <f t="shared" si="22"/>
        <v>34</v>
      </c>
      <c r="BK43" s="20" t="s">
        <v>148</v>
      </c>
      <c r="BL43">
        <f>AVERAGEIFS(INDIRECT($G$3),INDIRECT($G$3),"&gt;=0",Data!$A:$A,BK43,IF($A$20,Data!$B:$B,Data!$AJ:$AJ),IF($A$20,"&lt;&gt;5",1))</f>
        <v>1</v>
      </c>
      <c r="BM43" s="20">
        <f t="shared" si="23"/>
        <v>1</v>
      </c>
      <c r="BN43" t="s">
        <v>111</v>
      </c>
      <c r="BO43">
        <f>AVERAGEIFS(INDIRECT($H$3),INDIRECT($H$3),"&gt;=0",Data!$A:$A,BN43,IF($A$20,Data!$B:$B,Data!$AJ:$AJ),IF($A$20,"&lt;&gt;5",1))</f>
        <v>1</v>
      </c>
      <c r="BP43">
        <f t="shared" si="24"/>
        <v>1</v>
      </c>
      <c r="BQ43" t="s">
        <v>192</v>
      </c>
      <c r="BR43">
        <f>AVERAGEIFS(INDIRECT($I$3),INDIRECT($I$3),"&gt;=0",Data!$A:$A,BQ43,IF($A$20,Data!$B:$B,Data!$AJ:$AJ),IF($A$20,"&lt;&gt;5",1))</f>
        <v>0.88888888888888884</v>
      </c>
      <c r="BS43">
        <f t="shared" si="25"/>
        <v>34</v>
      </c>
      <c r="BT43" t="s">
        <v>157</v>
      </c>
      <c r="BU43">
        <f>AVERAGEIFS(INDIRECT($J$3),INDIRECT($J$3),"&gt;=0",Data!$A:$A,BT43,IF($A$20,Data!$B:$B,Data!$AJ:$AJ),IF($A$20,"&lt;&gt;5",1))</f>
        <v>1</v>
      </c>
      <c r="BV43">
        <f t="shared" si="26"/>
        <v>1</v>
      </c>
    </row>
    <row r="44" spans="2:74" x14ac:dyDescent="0.35">
      <c r="J44">
        <f t="shared" si="27"/>
        <v>36</v>
      </c>
      <c r="K44" t="s">
        <v>121</v>
      </c>
      <c r="L44">
        <f>AVERAGEIFS(INDIRECT($B$3),INDIRECT($B$3),"&gt;=0",Data!$A:$A,$K44)</f>
        <v>0.875</v>
      </c>
      <c r="M44">
        <f t="shared" si="28"/>
        <v>31</v>
      </c>
      <c r="N44" t="s">
        <v>186</v>
      </c>
      <c r="O44">
        <f>AVERAGEIFS(INDIRECT($C$3),INDIRECT($C$3),"&gt;=0",Data!$A:$A,$N44)</f>
        <v>1</v>
      </c>
      <c r="P44">
        <f t="shared" si="1"/>
        <v>1</v>
      </c>
      <c r="Q44" t="s">
        <v>50</v>
      </c>
      <c r="R44">
        <f>AVERAGEIFS(INDIRECT($D$3),INDIRECT($D$3),"&gt;=0",Data!$A:$A,$Q44)</f>
        <v>0.76923076923076927</v>
      </c>
      <c r="S44">
        <f t="shared" si="2"/>
        <v>36</v>
      </c>
      <c r="T44" t="s">
        <v>86</v>
      </c>
      <c r="U44">
        <f>AVERAGEIFS(INDIRECT($E$3),INDIRECT($E$3),"&gt;=0",Data!$A:$A,$T44)</f>
        <v>0.5</v>
      </c>
      <c r="V44">
        <f t="shared" si="3"/>
        <v>29</v>
      </c>
      <c r="W44" t="s">
        <v>143</v>
      </c>
      <c r="X44">
        <f>AVERAGEIFS(INDIRECT($F$3),INDIRECT($F$3),"&gt;=0",Data!$A:$A,$W44)</f>
        <v>0.75</v>
      </c>
      <c r="Y44">
        <f t="shared" si="4"/>
        <v>32</v>
      </c>
      <c r="Z44" t="s">
        <v>140</v>
      </c>
      <c r="AA44">
        <f>AVERAGEIFS(INDIRECT($G$3),INDIRECT($G$3),"&gt;=0",Data!$A:$A,$Z44)</f>
        <v>1</v>
      </c>
      <c r="AB44">
        <f t="shared" si="5"/>
        <v>1</v>
      </c>
      <c r="AC44" t="s">
        <v>102</v>
      </c>
      <c r="AD44">
        <f>AVERAGEIFS(INDIRECT($H$3),INDIRECT($H$3),"&gt;=0",Data!$A:$A,$AC44)</f>
        <v>1</v>
      </c>
      <c r="AE44">
        <f t="shared" si="6"/>
        <v>1</v>
      </c>
      <c r="AF44" t="s">
        <v>120</v>
      </c>
      <c r="AG44">
        <f>AVERAGEIFS(INDIRECT($I$3),INDIRECT($I$3),"&gt;=0",Data!$A:$A,$AF44)</f>
        <v>0.9</v>
      </c>
      <c r="AH44">
        <f t="shared" si="7"/>
        <v>35</v>
      </c>
      <c r="AI44" t="s">
        <v>157</v>
      </c>
      <c r="AJ44">
        <f>AVERAGEIFS(INDIRECT($J$3),INDIRECT($J$3),"&gt;=0",Data!$A:$A,$AI44)</f>
        <v>1</v>
      </c>
      <c r="AK44">
        <f t="shared" si="8"/>
        <v>1</v>
      </c>
      <c r="AL44">
        <f t="shared" si="9"/>
        <v>0</v>
      </c>
      <c r="AM44">
        <f t="shared" si="10"/>
        <v>0</v>
      </c>
      <c r="AN44">
        <f t="shared" si="11"/>
        <v>0</v>
      </c>
      <c r="AO44">
        <f t="shared" si="12"/>
        <v>0</v>
      </c>
      <c r="AP44">
        <f t="shared" si="13"/>
        <v>0</v>
      </c>
      <c r="AQ44">
        <f t="shared" si="14"/>
        <v>0</v>
      </c>
      <c r="AR44">
        <f t="shared" si="15"/>
        <v>0</v>
      </c>
      <c r="AS44">
        <f t="shared" si="16"/>
        <v>0</v>
      </c>
      <c r="AT44">
        <f t="shared" si="17"/>
        <v>0</v>
      </c>
      <c r="AU44">
        <f t="shared" si="29"/>
        <v>36</v>
      </c>
      <c r="AV44" t="s">
        <v>152</v>
      </c>
      <c r="AW44" s="20">
        <f>AVERAGEIFS(INDIRECT($B$3),INDIRECT($B$3),"&gt;=0",Data!$A:$A,AV44,IF($A$20,Data!$B:$B,Data!$AJ:$AJ),IF($A$20,"&lt;&gt;5",1))</f>
        <v>0.84</v>
      </c>
      <c r="AX44">
        <f t="shared" si="18"/>
        <v>36</v>
      </c>
      <c r="AY44" s="20" t="s">
        <v>186</v>
      </c>
      <c r="AZ44">
        <f>AVERAGEIFS(INDIRECT($C$3),INDIRECT($C$3),"&gt;=0",Data!$A:$A,AY44,IF($A$20,Data!$B:$B,Data!$AJ:$AJ),IF($A$20,"&lt;&gt;5",1))</f>
        <v>1</v>
      </c>
      <c r="BA44" s="20">
        <f t="shared" si="19"/>
        <v>1</v>
      </c>
      <c r="BB44" t="s">
        <v>147</v>
      </c>
      <c r="BC44" s="20">
        <f>AVERAGEIFS(INDIRECT($D$3),INDIRECT($D$3),"&gt;=0",Data!$A:$A,BB44,IF($A$20,Data!$B:$B,Data!$AJ:$AJ),IF($A$20,"&lt;&gt;5",1))</f>
        <v>0.84</v>
      </c>
      <c r="BD44">
        <f t="shared" si="20"/>
        <v>36</v>
      </c>
      <c r="BE44" s="20" t="s">
        <v>72</v>
      </c>
      <c r="BF44">
        <f>AVERAGEIFS(INDIRECT($E$3),INDIRECT($E$3),"&gt;=0",Data!$A:$A,BE44,IF($A$20,Data!$B:$B,Data!$AJ:$AJ),IF($A$20,"&lt;&gt;5",1))</f>
        <v>0.5</v>
      </c>
      <c r="BG44" s="20">
        <f t="shared" si="21"/>
        <v>36</v>
      </c>
      <c r="BH44" t="s">
        <v>177</v>
      </c>
      <c r="BI44" s="20">
        <f>AVERAGEIFS(INDIRECT($F$3),INDIRECT($F$3),"&gt;=0",Data!$A:$A,BH44,IF($A$20,Data!$B:$B,Data!$AJ:$AJ),IF($A$20,"&lt;&gt;5",1))</f>
        <v>0.83333333333333337</v>
      </c>
      <c r="BJ44">
        <f t="shared" si="22"/>
        <v>34</v>
      </c>
      <c r="BK44" s="20" t="s">
        <v>150</v>
      </c>
      <c r="BL44">
        <f>AVERAGEIFS(INDIRECT($G$3),INDIRECT($G$3),"&gt;=0",Data!$A:$A,BK44,IF($A$20,Data!$B:$B,Data!$AJ:$AJ),IF($A$20,"&lt;&gt;5",1))</f>
        <v>1</v>
      </c>
      <c r="BM44" s="20">
        <f t="shared" si="23"/>
        <v>1</v>
      </c>
      <c r="BN44" t="s">
        <v>113</v>
      </c>
      <c r="BO44">
        <f>AVERAGEIFS(INDIRECT($H$3),INDIRECT($H$3),"&gt;=0",Data!$A:$A,BN44,IF($A$20,Data!$B:$B,Data!$AJ:$AJ),IF($A$20,"&lt;&gt;5",1))</f>
        <v>1</v>
      </c>
      <c r="BP44">
        <f t="shared" si="24"/>
        <v>1</v>
      </c>
      <c r="BQ44" t="s">
        <v>133</v>
      </c>
      <c r="BR44">
        <f>AVERAGEIFS(INDIRECT($I$3),INDIRECT($I$3),"&gt;=0",Data!$A:$A,BQ44,IF($A$20,Data!$B:$B,Data!$AJ:$AJ),IF($A$20,"&lt;&gt;5",1))</f>
        <v>0.88235294117647056</v>
      </c>
      <c r="BS44">
        <f t="shared" si="25"/>
        <v>36</v>
      </c>
      <c r="BT44" t="s">
        <v>171</v>
      </c>
      <c r="BU44">
        <f>AVERAGEIFS(INDIRECT($J$3),INDIRECT($J$3),"&gt;=0",Data!$A:$A,BT44,IF($A$20,Data!$B:$B,Data!$AJ:$AJ),IF($A$20,"&lt;&gt;5",1))</f>
        <v>1</v>
      </c>
      <c r="BV44">
        <f t="shared" si="26"/>
        <v>1</v>
      </c>
    </row>
    <row r="45" spans="2:74" x14ac:dyDescent="0.35">
      <c r="J45">
        <f t="shared" si="27"/>
        <v>37</v>
      </c>
      <c r="K45" t="s">
        <v>130</v>
      </c>
      <c r="L45">
        <f>AVERAGEIFS(INDIRECT($B$3),INDIRECT($B$3),"&gt;=0",Data!$A:$A,$K45)</f>
        <v>0.875</v>
      </c>
      <c r="M45">
        <f t="shared" si="28"/>
        <v>31</v>
      </c>
      <c r="N45" t="s">
        <v>117</v>
      </c>
      <c r="O45">
        <f>AVERAGEIFS(INDIRECT($C$3),INDIRECT($C$3),"&gt;=0",Data!$A:$A,$N45)</f>
        <v>1</v>
      </c>
      <c r="P45">
        <f t="shared" si="1"/>
        <v>1</v>
      </c>
      <c r="Q45" t="s">
        <v>115</v>
      </c>
      <c r="R45">
        <f>AVERAGEIFS(INDIRECT($D$3),INDIRECT($D$3),"&gt;=0",Data!$A:$A,$Q45)</f>
        <v>0.76923076923076927</v>
      </c>
      <c r="S45">
        <f t="shared" si="2"/>
        <v>36</v>
      </c>
      <c r="T45" t="s">
        <v>89</v>
      </c>
      <c r="U45">
        <f>AVERAGEIFS(INDIRECT($E$3),INDIRECT($E$3),"&gt;=0",Data!$A:$A,$T45)</f>
        <v>0.5</v>
      </c>
      <c r="V45">
        <f t="shared" si="3"/>
        <v>29</v>
      </c>
      <c r="W45" t="s">
        <v>153</v>
      </c>
      <c r="X45">
        <f>AVERAGEIFS(INDIRECT($F$3),INDIRECT($F$3),"&gt;=0",Data!$A:$A,$W45)</f>
        <v>0.75</v>
      </c>
      <c r="Y45">
        <f t="shared" si="4"/>
        <v>32</v>
      </c>
      <c r="Z45" t="s">
        <v>142</v>
      </c>
      <c r="AA45">
        <f>AVERAGEIFS(INDIRECT($G$3),INDIRECT($G$3),"&gt;=0",Data!$A:$A,$Z45)</f>
        <v>1</v>
      </c>
      <c r="AB45">
        <f t="shared" si="5"/>
        <v>1</v>
      </c>
      <c r="AC45" t="s">
        <v>105</v>
      </c>
      <c r="AD45">
        <f>AVERAGEIFS(INDIRECT($H$3),INDIRECT($H$3),"&gt;=0",Data!$A:$A,$AC45)</f>
        <v>1</v>
      </c>
      <c r="AE45">
        <f t="shared" si="6"/>
        <v>1</v>
      </c>
      <c r="AF45" t="s">
        <v>186</v>
      </c>
      <c r="AG45">
        <f>AVERAGEIFS(INDIRECT($I$3),INDIRECT($I$3),"&gt;=0",Data!$A:$A,$AF45)</f>
        <v>0.9</v>
      </c>
      <c r="AH45">
        <f t="shared" si="7"/>
        <v>35</v>
      </c>
      <c r="AI45" t="s">
        <v>171</v>
      </c>
      <c r="AJ45">
        <f>AVERAGEIFS(INDIRECT($J$3),INDIRECT($J$3),"&gt;=0",Data!$A:$A,$AI45)</f>
        <v>1</v>
      </c>
      <c r="AK45">
        <f t="shared" si="8"/>
        <v>1</v>
      </c>
      <c r="AL45">
        <f t="shared" si="9"/>
        <v>0</v>
      </c>
      <c r="AM45">
        <f t="shared" si="10"/>
        <v>0</v>
      </c>
      <c r="AN45">
        <f t="shared" si="11"/>
        <v>0</v>
      </c>
      <c r="AO45">
        <f t="shared" si="12"/>
        <v>0</v>
      </c>
      <c r="AP45">
        <f t="shared" si="13"/>
        <v>0</v>
      </c>
      <c r="AQ45">
        <f t="shared" si="14"/>
        <v>0</v>
      </c>
      <c r="AR45">
        <f t="shared" si="15"/>
        <v>0</v>
      </c>
      <c r="AS45">
        <f t="shared" si="16"/>
        <v>0</v>
      </c>
      <c r="AT45">
        <f t="shared" si="17"/>
        <v>0</v>
      </c>
      <c r="AU45">
        <f t="shared" si="29"/>
        <v>37</v>
      </c>
      <c r="AV45" t="s">
        <v>91</v>
      </c>
      <c r="AW45" s="20">
        <f>AVERAGEIFS(INDIRECT($B$3),INDIRECT($B$3),"&gt;=0",Data!$A:$A,AV45,IF($A$20,Data!$B:$B,Data!$AJ:$AJ),IF($A$20,"&lt;&gt;5",1))</f>
        <v>0.83333333333333337</v>
      </c>
      <c r="AX45">
        <f t="shared" si="18"/>
        <v>37</v>
      </c>
      <c r="AY45" s="20" t="s">
        <v>117</v>
      </c>
      <c r="AZ45">
        <f>AVERAGEIFS(INDIRECT($C$3),INDIRECT($C$3),"&gt;=0",Data!$A:$A,AY45,IF($A$20,Data!$B:$B,Data!$AJ:$AJ),IF($A$20,"&lt;&gt;5",1))</f>
        <v>1</v>
      </c>
      <c r="BA45" s="20">
        <f t="shared" si="19"/>
        <v>1</v>
      </c>
      <c r="BB45" t="s">
        <v>7</v>
      </c>
      <c r="BC45" s="20">
        <f>AVERAGEIFS(INDIRECT($D$3),INDIRECT($D$3),"&gt;=0",Data!$A:$A,BB45,IF($A$20,Data!$B:$B,Data!$AJ:$AJ),IF($A$20,"&lt;&gt;5",1))</f>
        <v>0.83333333333333337</v>
      </c>
      <c r="BD45">
        <f t="shared" si="20"/>
        <v>37</v>
      </c>
      <c r="BE45" s="20" t="s">
        <v>23</v>
      </c>
      <c r="BF45">
        <f>AVERAGEIFS(INDIRECT($E$3),INDIRECT($E$3),"&gt;=0",Data!$A:$A,BE45,IF($A$20,Data!$B:$B,Data!$AJ:$AJ),IF($A$20,"&lt;&gt;5",1))</f>
        <v>0.5</v>
      </c>
      <c r="BG45" s="20">
        <f t="shared" si="21"/>
        <v>36</v>
      </c>
      <c r="BH45" t="s">
        <v>184</v>
      </c>
      <c r="BI45" s="20">
        <f>AVERAGEIFS(INDIRECT($F$3),INDIRECT($F$3),"&gt;=0",Data!$A:$A,BH45,IF($A$20,Data!$B:$B,Data!$AJ:$AJ),IF($A$20,"&lt;&gt;5",1))</f>
        <v>0.83333333333333337</v>
      </c>
      <c r="BJ45">
        <f t="shared" si="22"/>
        <v>34</v>
      </c>
      <c r="BK45" s="20" t="s">
        <v>157</v>
      </c>
      <c r="BL45">
        <f>AVERAGEIFS(INDIRECT($G$3),INDIRECT($G$3),"&gt;=0",Data!$A:$A,BK45,IF($A$20,Data!$B:$B,Data!$AJ:$AJ),IF($A$20,"&lt;&gt;5",1))</f>
        <v>1</v>
      </c>
      <c r="BM45" s="20">
        <f t="shared" si="23"/>
        <v>1</v>
      </c>
      <c r="BN45" t="s">
        <v>114</v>
      </c>
      <c r="BO45">
        <f>AVERAGEIFS(INDIRECT($H$3),INDIRECT($H$3),"&gt;=0",Data!$A:$A,BN45,IF($A$20,Data!$B:$B,Data!$AJ:$AJ),IF($A$20,"&lt;&gt;5",1))</f>
        <v>1</v>
      </c>
      <c r="BP45">
        <f t="shared" si="24"/>
        <v>1</v>
      </c>
      <c r="BQ45" t="s">
        <v>140</v>
      </c>
      <c r="BR45">
        <f>AVERAGEIFS(INDIRECT($I$3),INDIRECT($I$3),"&gt;=0",Data!$A:$A,BQ45,IF($A$20,Data!$B:$B,Data!$AJ:$AJ),IF($A$20,"&lt;&gt;5",1))</f>
        <v>0.875</v>
      </c>
      <c r="BS45">
        <f t="shared" si="25"/>
        <v>37</v>
      </c>
      <c r="BT45" t="s">
        <v>163</v>
      </c>
      <c r="BU45">
        <f>AVERAGEIFS(INDIRECT($J$3),INDIRECT($J$3),"&gt;=0",Data!$A:$A,BT45,IF($A$20,Data!$B:$B,Data!$AJ:$AJ),IF($A$20,"&lt;&gt;5",1))</f>
        <v>1</v>
      </c>
      <c r="BV45">
        <f t="shared" si="26"/>
        <v>1</v>
      </c>
    </row>
    <row r="46" spans="2:74" x14ac:dyDescent="0.35">
      <c r="J46">
        <f t="shared" si="27"/>
        <v>38</v>
      </c>
      <c r="K46" t="s">
        <v>153</v>
      </c>
      <c r="L46">
        <f>AVERAGEIFS(INDIRECT($B$3),INDIRECT($B$3),"&gt;=0",Data!$A:$A,$K46)</f>
        <v>0.875</v>
      </c>
      <c r="M46">
        <f t="shared" si="28"/>
        <v>31</v>
      </c>
      <c r="N46" t="s">
        <v>56</v>
      </c>
      <c r="O46">
        <f>AVERAGEIFS(INDIRECT($C$3),INDIRECT($C$3),"&gt;=0",Data!$A:$A,$N46)</f>
        <v>1</v>
      </c>
      <c r="P46">
        <f t="shared" si="1"/>
        <v>1</v>
      </c>
      <c r="Q46" t="s">
        <v>81</v>
      </c>
      <c r="R46">
        <f>AVERAGEIFS(INDIRECT($D$3),INDIRECT($D$3),"&gt;=0",Data!$A:$A,$Q46)</f>
        <v>0.76190476190476186</v>
      </c>
      <c r="S46">
        <f t="shared" si="2"/>
        <v>38</v>
      </c>
      <c r="T46" t="s">
        <v>98</v>
      </c>
      <c r="U46">
        <f>AVERAGEIFS(INDIRECT($E$3),INDIRECT($E$3),"&gt;=0",Data!$A:$A,$T46)</f>
        <v>0.5</v>
      </c>
      <c r="V46">
        <f t="shared" si="3"/>
        <v>29</v>
      </c>
      <c r="W46" t="s">
        <v>57</v>
      </c>
      <c r="X46">
        <f>AVERAGEIFS(INDIRECT($F$3),INDIRECT($F$3),"&gt;=0",Data!$A:$A,$W46)</f>
        <v>0.73333333333333328</v>
      </c>
      <c r="Y46">
        <f t="shared" si="4"/>
        <v>38</v>
      </c>
      <c r="Z46" t="s">
        <v>143</v>
      </c>
      <c r="AA46">
        <f>AVERAGEIFS(INDIRECT($G$3),INDIRECT($G$3),"&gt;=0",Data!$A:$A,$Z46)</f>
        <v>1</v>
      </c>
      <c r="AB46">
        <f t="shared" si="5"/>
        <v>1</v>
      </c>
      <c r="AC46" t="s">
        <v>111</v>
      </c>
      <c r="AD46">
        <f>AVERAGEIFS(INDIRECT($H$3),INDIRECT($H$3),"&gt;=0",Data!$A:$A,$AC46)</f>
        <v>1</v>
      </c>
      <c r="AE46">
        <f t="shared" si="6"/>
        <v>1</v>
      </c>
      <c r="AF46" t="s">
        <v>22</v>
      </c>
      <c r="AG46">
        <f>AVERAGEIFS(INDIRECT($I$3),INDIRECT($I$3),"&gt;=0",Data!$A:$A,$AF46)</f>
        <v>0.88888888888888884</v>
      </c>
      <c r="AH46">
        <f t="shared" si="7"/>
        <v>38</v>
      </c>
      <c r="AI46" t="s">
        <v>163</v>
      </c>
      <c r="AJ46">
        <f>AVERAGEIFS(INDIRECT($J$3),INDIRECT($J$3),"&gt;=0",Data!$A:$A,$AI46)</f>
        <v>1</v>
      </c>
      <c r="AK46">
        <f t="shared" si="8"/>
        <v>1</v>
      </c>
      <c r="AL46">
        <f t="shared" si="9"/>
        <v>0</v>
      </c>
      <c r="AM46">
        <f t="shared" si="10"/>
        <v>0</v>
      </c>
      <c r="AN46">
        <f t="shared" si="11"/>
        <v>0</v>
      </c>
      <c r="AO46">
        <f t="shared" si="12"/>
        <v>0</v>
      </c>
      <c r="AP46">
        <f t="shared" si="13"/>
        <v>0</v>
      </c>
      <c r="AQ46">
        <f t="shared" si="14"/>
        <v>0</v>
      </c>
      <c r="AR46">
        <f t="shared" si="15"/>
        <v>0</v>
      </c>
      <c r="AS46">
        <f t="shared" si="16"/>
        <v>0</v>
      </c>
      <c r="AT46">
        <f t="shared" si="17"/>
        <v>0</v>
      </c>
      <c r="AU46">
        <f t="shared" si="29"/>
        <v>38</v>
      </c>
      <c r="AV46" t="s">
        <v>118</v>
      </c>
      <c r="AW46" s="20">
        <f>AVERAGEIFS(INDIRECT($B$3),INDIRECT($B$3),"&gt;=0",Data!$A:$A,AV46,IF($A$20,Data!$B:$B,Data!$AJ:$AJ),IF($A$20,"&lt;&gt;5",1))</f>
        <v>0.83333333333333337</v>
      </c>
      <c r="AX46">
        <f t="shared" si="18"/>
        <v>37</v>
      </c>
      <c r="AY46" s="20" t="s">
        <v>56</v>
      </c>
      <c r="AZ46">
        <f>AVERAGEIFS(INDIRECT($C$3),INDIRECT($C$3),"&gt;=0",Data!$A:$A,AY46,IF($A$20,Data!$B:$B,Data!$AJ:$AJ),IF($A$20,"&lt;&gt;5",1))</f>
        <v>1</v>
      </c>
      <c r="BA46" s="20">
        <f t="shared" si="19"/>
        <v>1</v>
      </c>
      <c r="BB46" t="s">
        <v>100</v>
      </c>
      <c r="BC46" s="20">
        <f>AVERAGEIFS(INDIRECT($D$3),INDIRECT($D$3),"&gt;=0",Data!$A:$A,BB46,IF($A$20,Data!$B:$B,Data!$AJ:$AJ),IF($A$20,"&lt;&gt;5",1))</f>
        <v>0.83333333333333337</v>
      </c>
      <c r="BD46">
        <f t="shared" si="20"/>
        <v>37</v>
      </c>
      <c r="BE46" s="20" t="s">
        <v>24</v>
      </c>
      <c r="BF46">
        <f>AVERAGEIFS(INDIRECT($E$3),INDIRECT($E$3),"&gt;=0",Data!$A:$A,BE46,IF($A$20,Data!$B:$B,Data!$AJ:$AJ),IF($A$20,"&lt;&gt;5",1))</f>
        <v>0.5</v>
      </c>
      <c r="BG46" s="20">
        <f t="shared" si="21"/>
        <v>36</v>
      </c>
      <c r="BH46" t="s">
        <v>11</v>
      </c>
      <c r="BI46" s="20">
        <f>AVERAGEIFS(INDIRECT($F$3),INDIRECT($F$3),"&gt;=0",Data!$A:$A,BH46,IF($A$20,Data!$B:$B,Data!$AJ:$AJ),IF($A$20,"&lt;&gt;5",1))</f>
        <v>0.82352941176470584</v>
      </c>
      <c r="BJ46">
        <f t="shared" si="22"/>
        <v>38</v>
      </c>
      <c r="BK46" s="20" t="s">
        <v>159</v>
      </c>
      <c r="BL46">
        <f>AVERAGEIFS(INDIRECT($G$3),INDIRECT($G$3),"&gt;=0",Data!$A:$A,BK46,IF($A$20,Data!$B:$B,Data!$AJ:$AJ),IF($A$20,"&lt;&gt;5",1))</f>
        <v>1</v>
      </c>
      <c r="BM46" s="20">
        <f t="shared" si="23"/>
        <v>1</v>
      </c>
      <c r="BN46" t="s">
        <v>118</v>
      </c>
      <c r="BO46">
        <f>AVERAGEIFS(INDIRECT($H$3),INDIRECT($H$3),"&gt;=0",Data!$A:$A,BN46,IF($A$20,Data!$B:$B,Data!$AJ:$AJ),IF($A$20,"&lt;&gt;5",1))</f>
        <v>1</v>
      </c>
      <c r="BP46">
        <f t="shared" si="24"/>
        <v>1</v>
      </c>
      <c r="BQ46" t="s">
        <v>22</v>
      </c>
      <c r="BR46">
        <f>AVERAGEIFS(INDIRECT($I$3),INDIRECT($I$3),"&gt;=0",Data!$A:$A,BQ46,IF($A$20,Data!$B:$B,Data!$AJ:$AJ),IF($A$20,"&lt;&gt;5",1))</f>
        <v>0.875</v>
      </c>
      <c r="BS46">
        <f t="shared" si="25"/>
        <v>37</v>
      </c>
      <c r="BT46" t="s">
        <v>154</v>
      </c>
      <c r="BU46">
        <f>AVERAGEIFS(INDIRECT($J$3),INDIRECT($J$3),"&gt;=0",Data!$A:$A,BT46,IF($A$20,Data!$B:$B,Data!$AJ:$AJ),IF($A$20,"&lt;&gt;5",1))</f>
        <v>1</v>
      </c>
      <c r="BV46">
        <f t="shared" si="26"/>
        <v>1</v>
      </c>
    </row>
    <row r="47" spans="2:74" x14ac:dyDescent="0.35">
      <c r="J47">
        <f t="shared" si="27"/>
        <v>39</v>
      </c>
      <c r="K47" t="s">
        <v>55</v>
      </c>
      <c r="L47">
        <f>AVERAGEIFS(INDIRECT($B$3),INDIRECT($B$3),"&gt;=0",Data!$A:$A,$K47)</f>
        <v>0.87179487179487181</v>
      </c>
      <c r="M47">
        <f t="shared" si="28"/>
        <v>39</v>
      </c>
      <c r="N47" t="s">
        <v>53</v>
      </c>
      <c r="O47">
        <f>AVERAGEIFS(INDIRECT($C$3),INDIRECT($C$3),"&gt;=0",Data!$A:$A,$N47)</f>
        <v>1</v>
      </c>
      <c r="P47">
        <f t="shared" si="1"/>
        <v>1</v>
      </c>
      <c r="Q47" t="s">
        <v>128</v>
      </c>
      <c r="R47">
        <f>AVERAGEIFS(INDIRECT($D$3),INDIRECT($D$3),"&gt;=0",Data!$A:$A,$Q47)</f>
        <v>0.76</v>
      </c>
      <c r="S47">
        <f t="shared" si="2"/>
        <v>39</v>
      </c>
      <c r="T47" t="s">
        <v>100</v>
      </c>
      <c r="U47">
        <f>AVERAGEIFS(INDIRECT($E$3),INDIRECT($E$3),"&gt;=0",Data!$A:$A,$T47)</f>
        <v>0.5</v>
      </c>
      <c r="V47">
        <f t="shared" si="3"/>
        <v>29</v>
      </c>
      <c r="W47" t="s">
        <v>18</v>
      </c>
      <c r="X47">
        <f>AVERAGEIFS(INDIRECT($F$3),INDIRECT($F$3),"&gt;=0",Data!$A:$A,$W47)</f>
        <v>0.7142857142857143</v>
      </c>
      <c r="Y47">
        <f t="shared" si="4"/>
        <v>39</v>
      </c>
      <c r="Z47" t="s">
        <v>144</v>
      </c>
      <c r="AA47">
        <f>AVERAGEIFS(INDIRECT($G$3),INDIRECT($G$3),"&gt;=0",Data!$A:$A,$Z47)</f>
        <v>1</v>
      </c>
      <c r="AB47">
        <f t="shared" si="5"/>
        <v>1</v>
      </c>
      <c r="AC47" t="s">
        <v>113</v>
      </c>
      <c r="AD47">
        <f>AVERAGEIFS(INDIRECT($H$3),INDIRECT($H$3),"&gt;=0",Data!$A:$A,$AC47)</f>
        <v>1</v>
      </c>
      <c r="AE47">
        <f t="shared" si="6"/>
        <v>1</v>
      </c>
      <c r="AF47" t="s">
        <v>108</v>
      </c>
      <c r="AG47">
        <f>AVERAGEIFS(INDIRECT($I$3),INDIRECT($I$3),"&gt;=0",Data!$A:$A,$AF47)</f>
        <v>0.88888888888888884</v>
      </c>
      <c r="AH47">
        <f t="shared" si="7"/>
        <v>38</v>
      </c>
      <c r="AI47" t="s">
        <v>154</v>
      </c>
      <c r="AJ47">
        <f>AVERAGEIFS(INDIRECT($J$3),INDIRECT($J$3),"&gt;=0",Data!$A:$A,$AI47)</f>
        <v>1</v>
      </c>
      <c r="AK47">
        <f t="shared" si="8"/>
        <v>1</v>
      </c>
      <c r="AL47">
        <f t="shared" si="9"/>
        <v>0</v>
      </c>
      <c r="AM47">
        <f t="shared" si="10"/>
        <v>0</v>
      </c>
      <c r="AN47">
        <f t="shared" si="11"/>
        <v>0</v>
      </c>
      <c r="AO47">
        <f t="shared" si="12"/>
        <v>0</v>
      </c>
      <c r="AP47">
        <f t="shared" si="13"/>
        <v>0</v>
      </c>
      <c r="AQ47">
        <f t="shared" si="14"/>
        <v>0</v>
      </c>
      <c r="AR47">
        <f t="shared" si="15"/>
        <v>0</v>
      </c>
      <c r="AS47">
        <f t="shared" si="16"/>
        <v>0</v>
      </c>
      <c r="AT47">
        <f t="shared" si="17"/>
        <v>0</v>
      </c>
      <c r="AU47">
        <f t="shared" si="29"/>
        <v>39</v>
      </c>
      <c r="AV47" t="s">
        <v>89</v>
      </c>
      <c r="AW47" s="20">
        <f>AVERAGEIFS(INDIRECT($B$3),INDIRECT($B$3),"&gt;=0",Data!$A:$A,AV47,IF($A$20,Data!$B:$B,Data!$AJ:$AJ),IF($A$20,"&lt;&gt;5",1))</f>
        <v>0.83333333333333337</v>
      </c>
      <c r="AX47">
        <f t="shared" si="18"/>
        <v>37</v>
      </c>
      <c r="AY47" s="20" t="s">
        <v>53</v>
      </c>
      <c r="AZ47">
        <f>AVERAGEIFS(INDIRECT($C$3),INDIRECT($C$3),"&gt;=0",Data!$A:$A,AY47,IF($A$20,Data!$B:$B,Data!$AJ:$AJ),IF($A$20,"&lt;&gt;5",1))</f>
        <v>1</v>
      </c>
      <c r="BA47" s="20">
        <f t="shared" si="19"/>
        <v>1</v>
      </c>
      <c r="BB47" t="s">
        <v>106</v>
      </c>
      <c r="BC47" s="20">
        <f>AVERAGEIFS(INDIRECT($D$3),INDIRECT($D$3),"&gt;=0",Data!$A:$A,BB47,IF($A$20,Data!$B:$B,Data!$AJ:$AJ),IF($A$20,"&lt;&gt;5",1))</f>
        <v>0.83333333333333337</v>
      </c>
      <c r="BD47">
        <f t="shared" si="20"/>
        <v>37</v>
      </c>
      <c r="BE47" s="20" t="s">
        <v>61</v>
      </c>
      <c r="BF47">
        <f>AVERAGEIFS(INDIRECT($E$3),INDIRECT($E$3),"&gt;=0",Data!$A:$A,BE47,IF($A$20,Data!$B:$B,Data!$AJ:$AJ),IF($A$20,"&lt;&gt;5",1))</f>
        <v>0.5</v>
      </c>
      <c r="BG47" s="20">
        <f t="shared" si="21"/>
        <v>36</v>
      </c>
      <c r="BH47" t="s">
        <v>45</v>
      </c>
      <c r="BI47" s="20">
        <f>AVERAGEIFS(INDIRECT($F$3),INDIRECT($F$3),"&gt;=0",Data!$A:$A,BH47,IF($A$20,Data!$B:$B,Data!$AJ:$AJ),IF($A$20,"&lt;&gt;5",1))</f>
        <v>0.8</v>
      </c>
      <c r="BJ47">
        <f t="shared" si="22"/>
        <v>39</v>
      </c>
      <c r="BK47" s="20" t="s">
        <v>163</v>
      </c>
      <c r="BL47">
        <f>AVERAGEIFS(INDIRECT($G$3),INDIRECT($G$3),"&gt;=0",Data!$A:$A,BK47,IF($A$20,Data!$B:$B,Data!$AJ:$AJ),IF($A$20,"&lt;&gt;5",1))</f>
        <v>1</v>
      </c>
      <c r="BM47" s="20">
        <f t="shared" si="23"/>
        <v>1</v>
      </c>
      <c r="BN47" t="s">
        <v>125</v>
      </c>
      <c r="BO47">
        <f>AVERAGEIFS(INDIRECT($H$3),INDIRECT($H$3),"&gt;=0",Data!$A:$A,BN47,IF($A$20,Data!$B:$B,Data!$AJ:$AJ),IF($A$20,"&lt;&gt;5",1))</f>
        <v>1</v>
      </c>
      <c r="BP47">
        <f t="shared" si="24"/>
        <v>1</v>
      </c>
      <c r="BQ47" t="s">
        <v>125</v>
      </c>
      <c r="BR47">
        <f>AVERAGEIFS(INDIRECT($I$3),INDIRECT($I$3),"&gt;=0",Data!$A:$A,BQ47,IF($A$20,Data!$B:$B,Data!$AJ:$AJ),IF($A$20,"&lt;&gt;5",1))</f>
        <v>0.875</v>
      </c>
      <c r="BS47">
        <f t="shared" si="25"/>
        <v>37</v>
      </c>
      <c r="BT47" t="s">
        <v>164</v>
      </c>
      <c r="BU47">
        <f>AVERAGEIFS(INDIRECT($J$3),INDIRECT($J$3),"&gt;=0",Data!$A:$A,BT47,IF($A$20,Data!$B:$B,Data!$AJ:$AJ),IF($A$20,"&lt;&gt;5",1))</f>
        <v>1</v>
      </c>
      <c r="BV47">
        <f t="shared" si="26"/>
        <v>1</v>
      </c>
    </row>
    <row r="48" spans="2:74" x14ac:dyDescent="0.35">
      <c r="J48">
        <f t="shared" si="27"/>
        <v>40</v>
      </c>
      <c r="K48" t="s">
        <v>62</v>
      </c>
      <c r="L48">
        <f>AVERAGEIFS(INDIRECT($B$3),INDIRECT($B$3),"&gt;=0",Data!$A:$A,$K48)</f>
        <v>0.86956521739130432</v>
      </c>
      <c r="M48">
        <f t="shared" si="28"/>
        <v>40</v>
      </c>
      <c r="N48" t="s">
        <v>40</v>
      </c>
      <c r="O48">
        <f>AVERAGEIFS(INDIRECT($C$3),INDIRECT($C$3),"&gt;=0",Data!$A:$A,$N48)</f>
        <v>1</v>
      </c>
      <c r="P48">
        <f t="shared" si="1"/>
        <v>1</v>
      </c>
      <c r="Q48" t="s">
        <v>42</v>
      </c>
      <c r="R48">
        <f>AVERAGEIFS(INDIRECT($D$3),INDIRECT($D$3),"&gt;=0",Data!$A:$A,$Q48)</f>
        <v>0.75</v>
      </c>
      <c r="S48">
        <f t="shared" si="2"/>
        <v>40</v>
      </c>
      <c r="T48" t="s">
        <v>114</v>
      </c>
      <c r="U48">
        <f>AVERAGEIFS(INDIRECT($E$3),INDIRECT($E$3),"&gt;=0",Data!$A:$A,$T48)</f>
        <v>0.5</v>
      </c>
      <c r="V48">
        <f t="shared" si="3"/>
        <v>29</v>
      </c>
      <c r="W48" t="s">
        <v>30</v>
      </c>
      <c r="X48">
        <f>AVERAGEIFS(INDIRECT($F$3),INDIRECT($F$3),"&gt;=0",Data!$A:$A,$W48)</f>
        <v>0.7142857142857143</v>
      </c>
      <c r="Y48">
        <f t="shared" si="4"/>
        <v>39</v>
      </c>
      <c r="Z48" t="s">
        <v>148</v>
      </c>
      <c r="AA48">
        <f>AVERAGEIFS(INDIRECT($G$3),INDIRECT($G$3),"&gt;=0",Data!$A:$A,$Z48)</f>
        <v>1</v>
      </c>
      <c r="AB48">
        <f t="shared" si="5"/>
        <v>1</v>
      </c>
      <c r="AC48" t="s">
        <v>114</v>
      </c>
      <c r="AD48">
        <f>AVERAGEIFS(INDIRECT($H$3),INDIRECT($H$3),"&gt;=0",Data!$A:$A,$AC48)</f>
        <v>1</v>
      </c>
      <c r="AE48">
        <f t="shared" si="6"/>
        <v>1</v>
      </c>
      <c r="AF48" t="s">
        <v>125</v>
      </c>
      <c r="AG48">
        <f>AVERAGEIFS(INDIRECT($I$3),INDIRECT($I$3),"&gt;=0",Data!$A:$A,$AF48)</f>
        <v>0.88888888888888884</v>
      </c>
      <c r="AH48">
        <f t="shared" si="7"/>
        <v>38</v>
      </c>
      <c r="AI48" t="s">
        <v>164</v>
      </c>
      <c r="AJ48">
        <f>AVERAGEIFS(INDIRECT($J$3),INDIRECT($J$3),"&gt;=0",Data!$A:$A,$AI48)</f>
        <v>1</v>
      </c>
      <c r="AK48">
        <f t="shared" si="8"/>
        <v>1</v>
      </c>
      <c r="AL48">
        <f t="shared" si="9"/>
        <v>0</v>
      </c>
      <c r="AM48">
        <f t="shared" si="10"/>
        <v>0</v>
      </c>
      <c r="AN48">
        <f t="shared" si="11"/>
        <v>0</v>
      </c>
      <c r="AO48">
        <f t="shared" si="12"/>
        <v>0</v>
      </c>
      <c r="AP48">
        <f t="shared" si="13"/>
        <v>0</v>
      </c>
      <c r="AQ48">
        <f t="shared" si="14"/>
        <v>0</v>
      </c>
      <c r="AR48">
        <f t="shared" si="15"/>
        <v>0</v>
      </c>
      <c r="AS48">
        <f t="shared" si="16"/>
        <v>0</v>
      </c>
      <c r="AT48">
        <f t="shared" si="17"/>
        <v>0</v>
      </c>
      <c r="AU48">
        <f t="shared" si="29"/>
        <v>40</v>
      </c>
      <c r="AV48" t="s">
        <v>194</v>
      </c>
      <c r="AW48" s="20">
        <f>AVERAGEIFS(INDIRECT($B$3),INDIRECT($B$3),"&gt;=0",Data!$A:$A,AV48,IF($A$20,Data!$B:$B,Data!$AJ:$AJ),IF($A$20,"&lt;&gt;5",1))</f>
        <v>0.83333333333333337</v>
      </c>
      <c r="AX48">
        <f t="shared" si="18"/>
        <v>37</v>
      </c>
      <c r="AY48" s="20" t="s">
        <v>40</v>
      </c>
      <c r="AZ48">
        <f>AVERAGEIFS(INDIRECT($C$3),INDIRECT($C$3),"&gt;=0",Data!$A:$A,AY48,IF($A$20,Data!$B:$B,Data!$AJ:$AJ),IF($A$20,"&lt;&gt;5",1))</f>
        <v>1</v>
      </c>
      <c r="BA48" s="20">
        <f t="shared" si="19"/>
        <v>1</v>
      </c>
      <c r="BB48" t="s">
        <v>63</v>
      </c>
      <c r="BC48" s="20">
        <f>AVERAGEIFS(INDIRECT($D$3),INDIRECT($D$3),"&gt;=0",Data!$A:$A,BB48,IF($A$20,Data!$B:$B,Data!$AJ:$AJ),IF($A$20,"&lt;&gt;5",1))</f>
        <v>0.83333333333333337</v>
      </c>
      <c r="BD48">
        <f t="shared" si="20"/>
        <v>37</v>
      </c>
      <c r="BE48" s="20" t="s">
        <v>76</v>
      </c>
      <c r="BF48">
        <f>AVERAGEIFS(INDIRECT($E$3),INDIRECT($E$3),"&gt;=0",Data!$A:$A,BE48,IF($A$20,Data!$B:$B,Data!$AJ:$AJ),IF($A$20,"&lt;&gt;5",1))</f>
        <v>0.5</v>
      </c>
      <c r="BG48" s="20">
        <f t="shared" si="21"/>
        <v>36</v>
      </c>
      <c r="BH48" t="s">
        <v>53</v>
      </c>
      <c r="BI48" s="20">
        <f>AVERAGEIFS(INDIRECT($F$3),INDIRECT($F$3),"&gt;=0",Data!$A:$A,BH48,IF($A$20,Data!$B:$B,Data!$AJ:$AJ),IF($A$20,"&lt;&gt;5",1))</f>
        <v>0.8</v>
      </c>
      <c r="BJ48">
        <f t="shared" si="22"/>
        <v>39</v>
      </c>
      <c r="BK48" s="20" t="s">
        <v>165</v>
      </c>
      <c r="BL48">
        <f>AVERAGEIFS(INDIRECT($G$3),INDIRECT($G$3),"&gt;=0",Data!$A:$A,BK48,IF($A$20,Data!$B:$B,Data!$AJ:$AJ),IF($A$20,"&lt;&gt;5",1))</f>
        <v>1</v>
      </c>
      <c r="BM48" s="20">
        <f t="shared" si="23"/>
        <v>1</v>
      </c>
      <c r="BN48" t="s">
        <v>132</v>
      </c>
      <c r="BO48">
        <f>AVERAGEIFS(INDIRECT($H$3),INDIRECT($H$3),"&gt;=0",Data!$A:$A,BN48,IF($A$20,Data!$B:$B,Data!$AJ:$AJ),IF($A$20,"&lt;&gt;5",1))</f>
        <v>1</v>
      </c>
      <c r="BP48">
        <f t="shared" si="24"/>
        <v>1</v>
      </c>
      <c r="BQ48" t="s">
        <v>171</v>
      </c>
      <c r="BR48">
        <f>AVERAGEIFS(INDIRECT($I$3),INDIRECT($I$3),"&gt;=0",Data!$A:$A,BQ48,IF($A$20,Data!$B:$B,Data!$AJ:$AJ),IF($A$20,"&lt;&gt;5",1))</f>
        <v>0.875</v>
      </c>
      <c r="BS48">
        <f t="shared" si="25"/>
        <v>37</v>
      </c>
      <c r="BT48" t="s">
        <v>161</v>
      </c>
      <c r="BU48">
        <f>AVERAGEIFS(INDIRECT($J$3),INDIRECT($J$3),"&gt;=0",Data!$A:$A,BT48,IF($A$20,Data!$B:$B,Data!$AJ:$AJ),IF($A$20,"&lt;&gt;5",1))</f>
        <v>1</v>
      </c>
      <c r="BV48">
        <f t="shared" si="26"/>
        <v>1</v>
      </c>
    </row>
    <row r="49" spans="10:74" x14ac:dyDescent="0.35">
      <c r="J49">
        <f t="shared" si="27"/>
        <v>41</v>
      </c>
      <c r="K49" t="s">
        <v>13</v>
      </c>
      <c r="L49">
        <f>AVERAGEIFS(INDIRECT($B$3),INDIRECT($B$3),"&gt;=0",Data!$A:$A,$K49)</f>
        <v>0.8571428571428571</v>
      </c>
      <c r="M49">
        <f t="shared" si="28"/>
        <v>41</v>
      </c>
      <c r="N49" t="s">
        <v>108</v>
      </c>
      <c r="O49">
        <f>AVERAGEIFS(INDIRECT($C$3),INDIRECT($C$3),"&gt;=0",Data!$A:$A,$N49)</f>
        <v>1</v>
      </c>
      <c r="P49">
        <f t="shared" si="1"/>
        <v>1</v>
      </c>
      <c r="Q49" t="s">
        <v>94</v>
      </c>
      <c r="R49">
        <f>AVERAGEIFS(INDIRECT($D$3),INDIRECT($D$3),"&gt;=0",Data!$A:$A,$Q49)</f>
        <v>0.75</v>
      </c>
      <c r="S49">
        <f t="shared" si="2"/>
        <v>40</v>
      </c>
      <c r="T49" t="s">
        <v>117</v>
      </c>
      <c r="U49">
        <f>AVERAGEIFS(INDIRECT($E$3),INDIRECT($E$3),"&gt;=0",Data!$A:$A,$T49)</f>
        <v>0.5</v>
      </c>
      <c r="V49">
        <f t="shared" si="3"/>
        <v>29</v>
      </c>
      <c r="W49" t="s">
        <v>73</v>
      </c>
      <c r="X49">
        <f>AVERAGEIFS(INDIRECT($F$3),INDIRECT($F$3),"&gt;=0",Data!$A:$A,$W49)</f>
        <v>0.7142857142857143</v>
      </c>
      <c r="Y49">
        <f t="shared" si="4"/>
        <v>39</v>
      </c>
      <c r="Z49" t="s">
        <v>150</v>
      </c>
      <c r="AA49">
        <f>AVERAGEIFS(INDIRECT($G$3),INDIRECT($G$3),"&gt;=0",Data!$A:$A,$Z49)</f>
        <v>1</v>
      </c>
      <c r="AB49">
        <f t="shared" si="5"/>
        <v>1</v>
      </c>
      <c r="AC49" t="s">
        <v>116</v>
      </c>
      <c r="AD49">
        <f>AVERAGEIFS(INDIRECT($H$3),INDIRECT($H$3),"&gt;=0",Data!$A:$A,$AC49)</f>
        <v>1</v>
      </c>
      <c r="AE49">
        <f t="shared" si="6"/>
        <v>1</v>
      </c>
      <c r="AF49" t="s">
        <v>192</v>
      </c>
      <c r="AG49">
        <f>AVERAGEIFS(INDIRECT($I$3),INDIRECT($I$3),"&gt;=0",Data!$A:$A,$AF49)</f>
        <v>0.88888888888888884</v>
      </c>
      <c r="AH49">
        <f t="shared" si="7"/>
        <v>38</v>
      </c>
      <c r="AI49" t="s">
        <v>161</v>
      </c>
      <c r="AJ49">
        <f>AVERAGEIFS(INDIRECT($J$3),INDIRECT($J$3),"&gt;=0",Data!$A:$A,$AI49)</f>
        <v>1</v>
      </c>
      <c r="AK49">
        <f t="shared" si="8"/>
        <v>1</v>
      </c>
      <c r="AL49">
        <f t="shared" si="9"/>
        <v>0</v>
      </c>
      <c r="AM49">
        <f t="shared" si="10"/>
        <v>0</v>
      </c>
      <c r="AN49">
        <f t="shared" si="11"/>
        <v>0</v>
      </c>
      <c r="AO49">
        <f t="shared" si="12"/>
        <v>0</v>
      </c>
      <c r="AP49">
        <f t="shared" si="13"/>
        <v>0</v>
      </c>
      <c r="AQ49">
        <f t="shared" si="14"/>
        <v>0</v>
      </c>
      <c r="AR49">
        <f t="shared" si="15"/>
        <v>0</v>
      </c>
      <c r="AS49">
        <f t="shared" si="16"/>
        <v>0</v>
      </c>
      <c r="AT49">
        <f t="shared" si="17"/>
        <v>0</v>
      </c>
      <c r="AU49">
        <f t="shared" si="29"/>
        <v>41</v>
      </c>
      <c r="AV49" t="s">
        <v>142</v>
      </c>
      <c r="AW49" s="20">
        <f>AVERAGEIFS(INDIRECT($B$3),INDIRECT($B$3),"&gt;=0",Data!$A:$A,AV49,IF($A$20,Data!$B:$B,Data!$AJ:$AJ),IF($A$20,"&lt;&gt;5",1))</f>
        <v>0.82352941176470584</v>
      </c>
      <c r="AX49">
        <f t="shared" si="18"/>
        <v>41</v>
      </c>
      <c r="AY49" s="20" t="s">
        <v>108</v>
      </c>
      <c r="AZ49">
        <f>AVERAGEIFS(INDIRECT($C$3),INDIRECT($C$3),"&gt;=0",Data!$A:$A,AY49,IF($A$20,Data!$B:$B,Data!$AJ:$AJ),IF($A$20,"&lt;&gt;5",1))</f>
        <v>1</v>
      </c>
      <c r="BA49" s="20">
        <f t="shared" si="19"/>
        <v>1</v>
      </c>
      <c r="BB49" t="s">
        <v>18</v>
      </c>
      <c r="BC49" s="20">
        <f>AVERAGEIFS(INDIRECT($D$3),INDIRECT($D$3),"&gt;=0",Data!$A:$A,BB49,IF($A$20,Data!$B:$B,Data!$AJ:$AJ),IF($A$20,"&lt;&gt;5",1))</f>
        <v>0.83333333333333337</v>
      </c>
      <c r="BD49">
        <f t="shared" si="20"/>
        <v>37</v>
      </c>
      <c r="BE49" s="20" t="s">
        <v>80</v>
      </c>
      <c r="BF49">
        <f>AVERAGEIFS(INDIRECT($E$3),INDIRECT($E$3),"&gt;=0",Data!$A:$A,BE49,IF($A$20,Data!$B:$B,Data!$AJ:$AJ),IF($A$20,"&lt;&gt;5",1))</f>
        <v>0.5</v>
      </c>
      <c r="BG49" s="20">
        <f t="shared" si="21"/>
        <v>36</v>
      </c>
      <c r="BH49" t="s">
        <v>141</v>
      </c>
      <c r="BI49" s="20">
        <f>AVERAGEIFS(INDIRECT($F$3),INDIRECT($F$3),"&gt;=0",Data!$A:$A,BH49,IF($A$20,Data!$B:$B,Data!$AJ:$AJ),IF($A$20,"&lt;&gt;5",1))</f>
        <v>0.8</v>
      </c>
      <c r="BJ49">
        <f t="shared" si="22"/>
        <v>39</v>
      </c>
      <c r="BK49" s="20" t="s">
        <v>170</v>
      </c>
      <c r="BL49">
        <f>AVERAGEIFS(INDIRECT($G$3),INDIRECT($G$3),"&gt;=0",Data!$A:$A,BK49,IF($A$20,Data!$B:$B,Data!$AJ:$AJ),IF($A$20,"&lt;&gt;5",1))</f>
        <v>1</v>
      </c>
      <c r="BM49" s="20">
        <f t="shared" si="23"/>
        <v>1</v>
      </c>
      <c r="BN49" t="s">
        <v>135</v>
      </c>
      <c r="BO49">
        <f>AVERAGEIFS(INDIRECT($H$3),INDIRECT($H$3),"&gt;=0",Data!$A:$A,BN49,IF($A$20,Data!$B:$B,Data!$AJ:$AJ),IF($A$20,"&lt;&gt;5",1))</f>
        <v>1</v>
      </c>
      <c r="BP49">
        <f t="shared" si="24"/>
        <v>1</v>
      </c>
      <c r="BQ49" t="s">
        <v>79</v>
      </c>
      <c r="BR49">
        <f>AVERAGEIFS(INDIRECT($I$3),INDIRECT($I$3),"&gt;=0",Data!$A:$A,BQ49,IF($A$20,Data!$B:$B,Data!$AJ:$AJ),IF($A$20,"&lt;&gt;5",1))</f>
        <v>0.875</v>
      </c>
      <c r="BS49">
        <f t="shared" si="25"/>
        <v>37</v>
      </c>
      <c r="BT49" t="s">
        <v>194</v>
      </c>
      <c r="BU49">
        <f>AVERAGEIFS(INDIRECT($J$3),INDIRECT($J$3),"&gt;=0",Data!$A:$A,BT49,IF($A$20,Data!$B:$B,Data!$AJ:$AJ),IF($A$20,"&lt;&gt;5",1))</f>
        <v>1</v>
      </c>
      <c r="BV49">
        <f t="shared" si="26"/>
        <v>1</v>
      </c>
    </row>
    <row r="50" spans="10:74" x14ac:dyDescent="0.35">
      <c r="J50">
        <f t="shared" si="27"/>
        <v>42</v>
      </c>
      <c r="K50" t="s">
        <v>142</v>
      </c>
      <c r="L50">
        <f>AVERAGEIFS(INDIRECT($B$3),INDIRECT($B$3),"&gt;=0",Data!$A:$A,$K50)</f>
        <v>0.8571428571428571</v>
      </c>
      <c r="M50">
        <f t="shared" si="28"/>
        <v>41</v>
      </c>
      <c r="N50" t="s">
        <v>47</v>
      </c>
      <c r="O50">
        <f>AVERAGEIFS(INDIRECT($C$3),INDIRECT($C$3),"&gt;=0",Data!$A:$A,$N50)</f>
        <v>1</v>
      </c>
      <c r="P50">
        <f t="shared" si="1"/>
        <v>1</v>
      </c>
      <c r="Q50" t="s">
        <v>114</v>
      </c>
      <c r="R50">
        <f>AVERAGEIFS(INDIRECT($D$3),INDIRECT($D$3),"&gt;=0",Data!$A:$A,$Q50)</f>
        <v>0.75</v>
      </c>
      <c r="S50">
        <f t="shared" si="2"/>
        <v>40</v>
      </c>
      <c r="T50" t="s">
        <v>143</v>
      </c>
      <c r="U50">
        <f>AVERAGEIFS(INDIRECT($E$3),INDIRECT($E$3),"&gt;=0",Data!$A:$A,$T50)</f>
        <v>0.5</v>
      </c>
      <c r="V50">
        <f t="shared" si="3"/>
        <v>29</v>
      </c>
      <c r="W50" t="s">
        <v>81</v>
      </c>
      <c r="X50">
        <f>AVERAGEIFS(INDIRECT($F$3),INDIRECT($F$3),"&gt;=0",Data!$A:$A,$W50)</f>
        <v>0.7142857142857143</v>
      </c>
      <c r="Y50">
        <f t="shared" si="4"/>
        <v>39</v>
      </c>
      <c r="Z50" t="s">
        <v>157</v>
      </c>
      <c r="AA50">
        <f>AVERAGEIFS(INDIRECT($G$3),INDIRECT($G$3),"&gt;=0",Data!$A:$A,$Z50)</f>
        <v>1</v>
      </c>
      <c r="AB50">
        <f t="shared" si="5"/>
        <v>1</v>
      </c>
      <c r="AC50" t="s">
        <v>118</v>
      </c>
      <c r="AD50">
        <f>AVERAGEIFS(INDIRECT($H$3),INDIRECT($H$3),"&gt;=0",Data!$A:$A,$AC50)</f>
        <v>1</v>
      </c>
      <c r="AE50">
        <f t="shared" si="6"/>
        <v>1</v>
      </c>
      <c r="AF50" t="s">
        <v>133</v>
      </c>
      <c r="AG50">
        <f>AVERAGEIFS(INDIRECT($I$3),INDIRECT($I$3),"&gt;=0",Data!$A:$A,$AF50)</f>
        <v>0.88235294117647056</v>
      </c>
      <c r="AH50">
        <f t="shared" si="7"/>
        <v>42</v>
      </c>
      <c r="AI50" t="s">
        <v>194</v>
      </c>
      <c r="AJ50">
        <f>AVERAGEIFS(INDIRECT($J$3),INDIRECT($J$3),"&gt;=0",Data!$A:$A,$AI50)</f>
        <v>1</v>
      </c>
      <c r="AK50">
        <f t="shared" si="8"/>
        <v>1</v>
      </c>
      <c r="AL50">
        <f t="shared" si="9"/>
        <v>0</v>
      </c>
      <c r="AM50">
        <f t="shared" si="10"/>
        <v>0</v>
      </c>
      <c r="AN50">
        <f t="shared" si="11"/>
        <v>0</v>
      </c>
      <c r="AO50">
        <f t="shared" si="12"/>
        <v>0</v>
      </c>
      <c r="AP50">
        <f t="shared" si="13"/>
        <v>0</v>
      </c>
      <c r="AQ50">
        <f t="shared" si="14"/>
        <v>0</v>
      </c>
      <c r="AR50">
        <f t="shared" si="15"/>
        <v>0</v>
      </c>
      <c r="AS50">
        <f t="shared" si="16"/>
        <v>0</v>
      </c>
      <c r="AT50">
        <f t="shared" si="17"/>
        <v>0</v>
      </c>
      <c r="AU50">
        <f t="shared" si="29"/>
        <v>42</v>
      </c>
      <c r="AV50" t="s">
        <v>173</v>
      </c>
      <c r="AW50" s="20">
        <f>AVERAGEIFS(INDIRECT($B$3),INDIRECT($B$3),"&gt;=0",Data!$A:$A,AV50,IF($A$20,Data!$B:$B,Data!$AJ:$AJ),IF($A$20,"&lt;&gt;5",1))</f>
        <v>0.81818181818181823</v>
      </c>
      <c r="AX50">
        <f t="shared" si="18"/>
        <v>42</v>
      </c>
      <c r="AY50" s="20" t="s">
        <v>47</v>
      </c>
      <c r="AZ50">
        <f>AVERAGEIFS(INDIRECT($C$3),INDIRECT($C$3),"&gt;=0",Data!$A:$A,AY50,IF($A$20,Data!$B:$B,Data!$AJ:$AJ),IF($A$20,"&lt;&gt;5",1))</f>
        <v>1</v>
      </c>
      <c r="BA50" s="20">
        <f t="shared" si="19"/>
        <v>1</v>
      </c>
      <c r="BB50" t="s">
        <v>30</v>
      </c>
      <c r="BC50" s="20">
        <f>AVERAGEIFS(INDIRECT($D$3),INDIRECT($D$3),"&gt;=0",Data!$A:$A,BB50,IF($A$20,Data!$B:$B,Data!$AJ:$AJ),IF($A$20,"&lt;&gt;5",1))</f>
        <v>0.83333333333333337</v>
      </c>
      <c r="BD50">
        <f t="shared" si="20"/>
        <v>37</v>
      </c>
      <c r="BE50" s="20" t="s">
        <v>86</v>
      </c>
      <c r="BF50">
        <f>AVERAGEIFS(INDIRECT($E$3),INDIRECT($E$3),"&gt;=0",Data!$A:$A,BE50,IF($A$20,Data!$B:$B,Data!$AJ:$AJ),IF($A$20,"&lt;&gt;5",1))</f>
        <v>0.5</v>
      </c>
      <c r="BG50" s="20">
        <f t="shared" si="21"/>
        <v>36</v>
      </c>
      <c r="BH50" t="s">
        <v>192</v>
      </c>
      <c r="BI50" s="20">
        <f>AVERAGEIFS(INDIRECT($F$3),INDIRECT($F$3),"&gt;=0",Data!$A:$A,BH50,IF($A$20,Data!$B:$B,Data!$AJ:$AJ),IF($A$20,"&lt;&gt;5",1))</f>
        <v>0.8</v>
      </c>
      <c r="BJ50">
        <f t="shared" si="22"/>
        <v>39</v>
      </c>
      <c r="BK50" s="20" t="s">
        <v>176</v>
      </c>
      <c r="BL50">
        <f>AVERAGEIFS(INDIRECT($G$3),INDIRECT($G$3),"&gt;=0",Data!$A:$A,BK50,IF($A$20,Data!$B:$B,Data!$AJ:$AJ),IF($A$20,"&lt;&gt;5",1))</f>
        <v>1</v>
      </c>
      <c r="BM50" s="20">
        <f t="shared" si="23"/>
        <v>1</v>
      </c>
      <c r="BN50" t="s">
        <v>136</v>
      </c>
      <c r="BO50">
        <f>AVERAGEIFS(INDIRECT($H$3),INDIRECT($H$3),"&gt;=0",Data!$A:$A,BN50,IF($A$20,Data!$B:$B,Data!$AJ:$AJ),IF($A$20,"&lt;&gt;5",1))</f>
        <v>1</v>
      </c>
      <c r="BP50">
        <f t="shared" si="24"/>
        <v>1</v>
      </c>
      <c r="BQ50" t="s">
        <v>82</v>
      </c>
      <c r="BR50">
        <f>AVERAGEIFS(INDIRECT($I$3),INDIRECT($I$3),"&gt;=0",Data!$A:$A,BQ50,IF($A$20,Data!$B:$B,Data!$AJ:$AJ),IF($A$20,"&lt;&gt;5",1))</f>
        <v>0.8666666666666667</v>
      </c>
      <c r="BS50">
        <f t="shared" si="25"/>
        <v>42</v>
      </c>
      <c r="BT50" t="s">
        <v>189</v>
      </c>
      <c r="BU50">
        <f>AVERAGEIFS(INDIRECT($J$3),INDIRECT($J$3),"&gt;=0",Data!$A:$A,BT50,IF($A$20,Data!$B:$B,Data!$AJ:$AJ),IF($A$20,"&lt;&gt;5",1))</f>
        <v>1</v>
      </c>
      <c r="BV50">
        <f t="shared" si="26"/>
        <v>1</v>
      </c>
    </row>
    <row r="51" spans="10:74" x14ac:dyDescent="0.35">
      <c r="J51">
        <f t="shared" si="27"/>
        <v>43</v>
      </c>
      <c r="K51" t="s">
        <v>137</v>
      </c>
      <c r="L51">
        <f>AVERAGEIFS(INDIRECT($B$3),INDIRECT($B$3),"&gt;=0",Data!$A:$A,$K51)</f>
        <v>0.85</v>
      </c>
      <c r="M51">
        <f t="shared" si="28"/>
        <v>43</v>
      </c>
      <c r="N51" t="s">
        <v>90</v>
      </c>
      <c r="O51">
        <f>AVERAGEIFS(INDIRECT($C$3),INDIRECT($C$3),"&gt;=0",Data!$A:$A,$N51)</f>
        <v>1</v>
      </c>
      <c r="P51">
        <f t="shared" si="1"/>
        <v>1</v>
      </c>
      <c r="Q51" t="s">
        <v>129</v>
      </c>
      <c r="R51">
        <f>AVERAGEIFS(INDIRECT($D$3),INDIRECT($D$3),"&gt;=0",Data!$A:$A,$Q51)</f>
        <v>0.72727272727272729</v>
      </c>
      <c r="S51">
        <f t="shared" si="2"/>
        <v>43</v>
      </c>
      <c r="T51" t="s">
        <v>152</v>
      </c>
      <c r="U51">
        <f>AVERAGEIFS(INDIRECT($E$3),INDIRECT($E$3),"&gt;=0",Data!$A:$A,$T51)</f>
        <v>0.5</v>
      </c>
      <c r="V51">
        <f t="shared" si="3"/>
        <v>29</v>
      </c>
      <c r="W51" t="s">
        <v>163</v>
      </c>
      <c r="X51">
        <f>AVERAGEIFS(INDIRECT($F$3),INDIRECT($F$3),"&gt;=0",Data!$A:$A,$W51)</f>
        <v>0.7142857142857143</v>
      </c>
      <c r="Y51">
        <f t="shared" si="4"/>
        <v>39</v>
      </c>
      <c r="Z51" t="s">
        <v>159</v>
      </c>
      <c r="AA51">
        <f>AVERAGEIFS(INDIRECT($G$3),INDIRECT($G$3),"&gt;=0",Data!$A:$A,$Z51)</f>
        <v>1</v>
      </c>
      <c r="AB51">
        <f t="shared" si="5"/>
        <v>1</v>
      </c>
      <c r="AC51" t="s">
        <v>125</v>
      </c>
      <c r="AD51">
        <f>AVERAGEIFS(INDIRECT($H$3),INDIRECT($H$3),"&gt;=0",Data!$A:$A,$AC51)</f>
        <v>1</v>
      </c>
      <c r="AE51">
        <f t="shared" si="6"/>
        <v>1</v>
      </c>
      <c r="AF51" t="s">
        <v>82</v>
      </c>
      <c r="AG51">
        <f>AVERAGEIFS(INDIRECT($I$3),INDIRECT($I$3),"&gt;=0",Data!$A:$A,$AF51)</f>
        <v>0.875</v>
      </c>
      <c r="AH51">
        <f t="shared" si="7"/>
        <v>43</v>
      </c>
      <c r="AI51" t="s">
        <v>189</v>
      </c>
      <c r="AJ51">
        <f>AVERAGEIFS(INDIRECT($J$3),INDIRECT($J$3),"&gt;=0",Data!$A:$A,$AI51)</f>
        <v>1</v>
      </c>
      <c r="AK51">
        <f t="shared" si="8"/>
        <v>1</v>
      </c>
      <c r="AL51">
        <f t="shared" si="9"/>
        <v>0</v>
      </c>
      <c r="AM51">
        <f t="shared" si="10"/>
        <v>0</v>
      </c>
      <c r="AN51">
        <f t="shared" si="11"/>
        <v>0</v>
      </c>
      <c r="AO51">
        <f t="shared" si="12"/>
        <v>0</v>
      </c>
      <c r="AP51">
        <f t="shared" si="13"/>
        <v>0</v>
      </c>
      <c r="AQ51">
        <f t="shared" si="14"/>
        <v>0</v>
      </c>
      <c r="AR51">
        <f t="shared" si="15"/>
        <v>0</v>
      </c>
      <c r="AS51">
        <f t="shared" si="16"/>
        <v>0</v>
      </c>
      <c r="AT51">
        <f t="shared" si="17"/>
        <v>0</v>
      </c>
      <c r="AU51">
        <f t="shared" si="29"/>
        <v>43</v>
      </c>
      <c r="AV51" t="s">
        <v>25</v>
      </c>
      <c r="AW51" s="20">
        <f>AVERAGEIFS(INDIRECT($B$3),INDIRECT($B$3),"&gt;=0",Data!$A:$A,AV51,IF($A$20,Data!$B:$B,Data!$AJ:$AJ),IF($A$20,"&lt;&gt;5",1))</f>
        <v>0.81818181818181823</v>
      </c>
      <c r="AX51">
        <f t="shared" si="18"/>
        <v>42</v>
      </c>
      <c r="AY51" s="20" t="s">
        <v>90</v>
      </c>
      <c r="AZ51">
        <f>AVERAGEIFS(INDIRECT($C$3),INDIRECT($C$3),"&gt;=0",Data!$A:$A,AY51,IF($A$20,Data!$B:$B,Data!$AJ:$AJ),IF($A$20,"&lt;&gt;5",1))</f>
        <v>1</v>
      </c>
      <c r="BA51" s="20">
        <f t="shared" si="19"/>
        <v>1</v>
      </c>
      <c r="BB51" t="s">
        <v>74</v>
      </c>
      <c r="BC51" s="20">
        <f>AVERAGEIFS(INDIRECT($D$3),INDIRECT($D$3),"&gt;=0",Data!$A:$A,BB51,IF($A$20,Data!$B:$B,Data!$AJ:$AJ),IF($A$20,"&lt;&gt;5",1))</f>
        <v>0.83333333333333337</v>
      </c>
      <c r="BD51">
        <f t="shared" si="20"/>
        <v>37</v>
      </c>
      <c r="BE51" s="20" t="s">
        <v>89</v>
      </c>
      <c r="BF51">
        <f>AVERAGEIFS(INDIRECT($E$3),INDIRECT($E$3),"&gt;=0",Data!$A:$A,BE51,IF($A$20,Data!$B:$B,Data!$AJ:$AJ),IF($A$20,"&lt;&gt;5",1))</f>
        <v>0.5</v>
      </c>
      <c r="BG51" s="20">
        <f t="shared" si="21"/>
        <v>36</v>
      </c>
      <c r="BH51" t="s">
        <v>157</v>
      </c>
      <c r="BI51" s="20">
        <f>AVERAGEIFS(INDIRECT($F$3),INDIRECT($F$3),"&gt;=0",Data!$A:$A,BH51,IF($A$20,Data!$B:$B,Data!$AJ:$AJ),IF($A$20,"&lt;&gt;5",1))</f>
        <v>0.8</v>
      </c>
      <c r="BJ51">
        <f t="shared" si="22"/>
        <v>39</v>
      </c>
      <c r="BK51" s="20" t="s">
        <v>182</v>
      </c>
      <c r="BL51">
        <f>AVERAGEIFS(INDIRECT($G$3),INDIRECT($G$3),"&gt;=0",Data!$A:$A,BK51,IF($A$20,Data!$B:$B,Data!$AJ:$AJ),IF($A$20,"&lt;&gt;5",1))</f>
        <v>1</v>
      </c>
      <c r="BM51" s="20">
        <f t="shared" si="23"/>
        <v>1</v>
      </c>
      <c r="BN51" t="s">
        <v>140</v>
      </c>
      <c r="BO51">
        <f>AVERAGEIFS(INDIRECT($H$3),INDIRECT($H$3),"&gt;=0",Data!$A:$A,BN51,IF($A$20,Data!$B:$B,Data!$AJ:$AJ),IF($A$20,"&lt;&gt;5",1))</f>
        <v>1</v>
      </c>
      <c r="BP51">
        <f t="shared" si="24"/>
        <v>1</v>
      </c>
      <c r="BQ51" t="s">
        <v>181</v>
      </c>
      <c r="BR51">
        <f>AVERAGEIFS(INDIRECT($I$3),INDIRECT($I$3),"&gt;=0",Data!$A:$A,BQ51,IF($A$20,Data!$B:$B,Data!$AJ:$AJ),IF($A$20,"&lt;&gt;5",1))</f>
        <v>0.86363636363636365</v>
      </c>
      <c r="BS51">
        <f t="shared" si="25"/>
        <v>43</v>
      </c>
      <c r="BT51" t="s">
        <v>103</v>
      </c>
      <c r="BU51">
        <f>AVERAGEIFS(INDIRECT($J$3),INDIRECT($J$3),"&gt;=0",Data!$A:$A,BT51,IF($A$20,Data!$B:$B,Data!$AJ:$AJ),IF($A$20,"&lt;&gt;5",1))</f>
        <v>1</v>
      </c>
      <c r="BV51">
        <f t="shared" si="26"/>
        <v>1</v>
      </c>
    </row>
    <row r="52" spans="10:74" x14ac:dyDescent="0.35">
      <c r="J52">
        <f t="shared" si="27"/>
        <v>44</v>
      </c>
      <c r="K52" t="s">
        <v>152</v>
      </c>
      <c r="L52">
        <f>AVERAGEIFS(INDIRECT($B$3),INDIRECT($B$3),"&gt;=0",Data!$A:$A,$K52)</f>
        <v>0.84615384615384615</v>
      </c>
      <c r="M52">
        <f t="shared" si="28"/>
        <v>44</v>
      </c>
      <c r="N52" t="s">
        <v>100</v>
      </c>
      <c r="O52">
        <f>AVERAGEIFS(INDIRECT($C$3),INDIRECT($C$3),"&gt;=0",Data!$A:$A,$N52)</f>
        <v>1</v>
      </c>
      <c r="P52">
        <f t="shared" si="1"/>
        <v>1</v>
      </c>
      <c r="Q52" t="s">
        <v>30</v>
      </c>
      <c r="R52">
        <f>AVERAGEIFS(INDIRECT($D$3),INDIRECT($D$3),"&gt;=0",Data!$A:$A,$Q52)</f>
        <v>0.7142857142857143</v>
      </c>
      <c r="S52">
        <f t="shared" si="2"/>
        <v>44</v>
      </c>
      <c r="T52" t="s">
        <v>158</v>
      </c>
      <c r="U52">
        <f>AVERAGEIFS(INDIRECT($E$3),INDIRECT($E$3),"&gt;=0",Data!$A:$A,$T52)</f>
        <v>0.5</v>
      </c>
      <c r="V52">
        <f t="shared" si="3"/>
        <v>29</v>
      </c>
      <c r="W52" t="s">
        <v>177</v>
      </c>
      <c r="X52">
        <f>AVERAGEIFS(INDIRECT($F$3),INDIRECT($F$3),"&gt;=0",Data!$A:$A,$W52)</f>
        <v>0.7142857142857143</v>
      </c>
      <c r="Y52">
        <f t="shared" si="4"/>
        <v>39</v>
      </c>
      <c r="Z52" t="s">
        <v>163</v>
      </c>
      <c r="AA52">
        <f>AVERAGEIFS(INDIRECT($G$3),INDIRECT($G$3),"&gt;=0",Data!$A:$A,$Z52)</f>
        <v>1</v>
      </c>
      <c r="AB52">
        <f t="shared" si="5"/>
        <v>1</v>
      </c>
      <c r="AC52" t="s">
        <v>132</v>
      </c>
      <c r="AD52">
        <f>AVERAGEIFS(INDIRECT($H$3),INDIRECT($H$3),"&gt;=0",Data!$A:$A,$AC52)</f>
        <v>1</v>
      </c>
      <c r="AE52">
        <f t="shared" si="6"/>
        <v>1</v>
      </c>
      <c r="AF52" t="s">
        <v>135</v>
      </c>
      <c r="AG52">
        <f>AVERAGEIFS(INDIRECT($I$3),INDIRECT($I$3),"&gt;=0",Data!$A:$A,$AF52)</f>
        <v>0.875</v>
      </c>
      <c r="AH52">
        <f t="shared" si="7"/>
        <v>43</v>
      </c>
      <c r="AI52" t="s">
        <v>103</v>
      </c>
      <c r="AJ52">
        <f>AVERAGEIFS(INDIRECT($J$3),INDIRECT($J$3),"&gt;=0",Data!$A:$A,$AI52)</f>
        <v>1</v>
      </c>
      <c r="AK52">
        <f t="shared" si="8"/>
        <v>1</v>
      </c>
      <c r="AL52">
        <f t="shared" si="9"/>
        <v>0</v>
      </c>
      <c r="AM52">
        <f t="shared" si="10"/>
        <v>0</v>
      </c>
      <c r="AN52">
        <f t="shared" si="11"/>
        <v>0</v>
      </c>
      <c r="AO52">
        <f t="shared" si="12"/>
        <v>0</v>
      </c>
      <c r="AP52">
        <f t="shared" si="13"/>
        <v>0</v>
      </c>
      <c r="AQ52">
        <f t="shared" si="14"/>
        <v>0</v>
      </c>
      <c r="AR52">
        <f t="shared" si="15"/>
        <v>0</v>
      </c>
      <c r="AS52">
        <f t="shared" si="16"/>
        <v>0</v>
      </c>
      <c r="AT52">
        <f t="shared" si="17"/>
        <v>0</v>
      </c>
      <c r="AU52">
        <f t="shared" si="29"/>
        <v>44</v>
      </c>
      <c r="AV52" t="s">
        <v>11</v>
      </c>
      <c r="AW52" s="20">
        <f>AVERAGEIFS(INDIRECT($B$3),INDIRECT($B$3),"&gt;=0",Data!$A:$A,AV52,IF($A$20,Data!$B:$B,Data!$AJ:$AJ),IF($A$20,"&lt;&gt;5",1))</f>
        <v>0.8125</v>
      </c>
      <c r="AX52">
        <f t="shared" si="18"/>
        <v>44</v>
      </c>
      <c r="AY52" s="20" t="s">
        <v>100</v>
      </c>
      <c r="AZ52">
        <f>AVERAGEIFS(INDIRECT($C$3),INDIRECT($C$3),"&gt;=0",Data!$A:$A,AY52,IF($A$20,Data!$B:$B,Data!$AJ:$AJ),IF($A$20,"&lt;&gt;5",1))</f>
        <v>1</v>
      </c>
      <c r="BA52" s="20">
        <f t="shared" si="19"/>
        <v>1</v>
      </c>
      <c r="BB52" t="s">
        <v>44</v>
      </c>
      <c r="BC52" s="20">
        <f>AVERAGEIFS(INDIRECT($D$3),INDIRECT($D$3),"&gt;=0",Data!$A:$A,BB52,IF($A$20,Data!$B:$B,Data!$AJ:$AJ),IF($A$20,"&lt;&gt;5",1))</f>
        <v>0.81818181818181823</v>
      </c>
      <c r="BD52">
        <f t="shared" si="20"/>
        <v>44</v>
      </c>
      <c r="BE52" s="20" t="s">
        <v>100</v>
      </c>
      <c r="BF52">
        <f>AVERAGEIFS(INDIRECT($E$3),INDIRECT($E$3),"&gt;=0",Data!$A:$A,BE52,IF($A$20,Data!$B:$B,Data!$AJ:$AJ),IF($A$20,"&lt;&gt;5",1))</f>
        <v>0.5</v>
      </c>
      <c r="BG52" s="20">
        <f t="shared" si="21"/>
        <v>36</v>
      </c>
      <c r="BH52" t="s">
        <v>5</v>
      </c>
      <c r="BI52" s="20">
        <f>AVERAGEIFS(INDIRECT($F$3),INDIRECT($F$3),"&gt;=0",Data!$A:$A,BH52,IF($A$20,Data!$B:$B,Data!$AJ:$AJ),IF($A$20,"&lt;&gt;5",1))</f>
        <v>0.8</v>
      </c>
      <c r="BJ52">
        <f t="shared" si="22"/>
        <v>39</v>
      </c>
      <c r="BK52" s="20" t="s">
        <v>191</v>
      </c>
      <c r="BL52">
        <f>AVERAGEIFS(INDIRECT($G$3),INDIRECT($G$3),"&gt;=0",Data!$A:$A,BK52,IF($A$20,Data!$B:$B,Data!$AJ:$AJ),IF($A$20,"&lt;&gt;5",1))</f>
        <v>1</v>
      </c>
      <c r="BM52" s="20">
        <f t="shared" si="23"/>
        <v>1</v>
      </c>
      <c r="BN52" t="s">
        <v>143</v>
      </c>
      <c r="BO52">
        <f>AVERAGEIFS(INDIRECT($H$3),INDIRECT($H$3),"&gt;=0",Data!$A:$A,BN52,IF($A$20,Data!$B:$B,Data!$AJ:$AJ),IF($A$20,"&lt;&gt;5",1))</f>
        <v>1</v>
      </c>
      <c r="BP52">
        <f t="shared" si="24"/>
        <v>1</v>
      </c>
      <c r="BQ52" t="s">
        <v>108</v>
      </c>
      <c r="BR52">
        <f>AVERAGEIFS(INDIRECT($I$3),INDIRECT($I$3),"&gt;=0",Data!$A:$A,BQ52,IF($A$20,Data!$B:$B,Data!$AJ:$AJ),IF($A$20,"&lt;&gt;5",1))</f>
        <v>0.8571428571428571</v>
      </c>
      <c r="BS52">
        <f t="shared" si="25"/>
        <v>44</v>
      </c>
      <c r="BT52" t="s">
        <v>96</v>
      </c>
      <c r="BU52">
        <f>AVERAGEIFS(INDIRECT($J$3),INDIRECT($J$3),"&gt;=0",Data!$A:$A,BT52,IF($A$20,Data!$B:$B,Data!$AJ:$AJ),IF($A$20,"&lt;&gt;5",1))</f>
        <v>1</v>
      </c>
      <c r="BV52">
        <f t="shared" si="26"/>
        <v>1</v>
      </c>
    </row>
    <row r="53" spans="10:74" x14ac:dyDescent="0.35">
      <c r="J53">
        <f t="shared" si="27"/>
        <v>45</v>
      </c>
      <c r="K53" t="s">
        <v>173</v>
      </c>
      <c r="L53">
        <f>AVERAGEIFS(INDIRECT($B$3),INDIRECT($B$3),"&gt;=0",Data!$A:$A,$K53)</f>
        <v>0.84615384615384615</v>
      </c>
      <c r="M53">
        <f t="shared" si="28"/>
        <v>44</v>
      </c>
      <c r="N53" t="s">
        <v>170</v>
      </c>
      <c r="O53">
        <f>AVERAGEIFS(INDIRECT($C$3),INDIRECT($C$3),"&gt;=0",Data!$A:$A,$N53)</f>
        <v>1</v>
      </c>
      <c r="P53">
        <f t="shared" si="1"/>
        <v>1</v>
      </c>
      <c r="Q53" t="s">
        <v>74</v>
      </c>
      <c r="R53">
        <f>AVERAGEIFS(INDIRECT($D$3),INDIRECT($D$3),"&gt;=0",Data!$A:$A,$Q53)</f>
        <v>0.7142857142857143</v>
      </c>
      <c r="S53">
        <f t="shared" si="2"/>
        <v>44</v>
      </c>
      <c r="T53" t="s">
        <v>161</v>
      </c>
      <c r="U53">
        <f>AVERAGEIFS(INDIRECT($E$3),INDIRECT($E$3),"&gt;=0",Data!$A:$A,$T53)</f>
        <v>0.5</v>
      </c>
      <c r="V53">
        <f t="shared" si="3"/>
        <v>29</v>
      </c>
      <c r="W53" t="s">
        <v>11</v>
      </c>
      <c r="X53">
        <f>AVERAGEIFS(INDIRECT($F$3),INDIRECT($F$3),"&gt;=0",Data!$A:$A,$W53)</f>
        <v>0.7</v>
      </c>
      <c r="Y53">
        <f t="shared" si="4"/>
        <v>45</v>
      </c>
      <c r="Z53" t="s">
        <v>165</v>
      </c>
      <c r="AA53">
        <f>AVERAGEIFS(INDIRECT($G$3),INDIRECT($G$3),"&gt;=0",Data!$A:$A,$Z53)</f>
        <v>1</v>
      </c>
      <c r="AB53">
        <f t="shared" si="5"/>
        <v>1</v>
      </c>
      <c r="AC53" t="s">
        <v>135</v>
      </c>
      <c r="AD53">
        <f>AVERAGEIFS(INDIRECT($H$3),INDIRECT($H$3),"&gt;=0",Data!$A:$A,$AC53)</f>
        <v>1</v>
      </c>
      <c r="AE53">
        <f t="shared" si="6"/>
        <v>1</v>
      </c>
      <c r="AF53" t="s">
        <v>153</v>
      </c>
      <c r="AG53">
        <f>AVERAGEIFS(INDIRECT($I$3),INDIRECT($I$3),"&gt;=0",Data!$A:$A,$AF53)</f>
        <v>0.875</v>
      </c>
      <c r="AH53">
        <f t="shared" si="7"/>
        <v>43</v>
      </c>
      <c r="AI53" t="s">
        <v>96</v>
      </c>
      <c r="AJ53">
        <f>AVERAGEIFS(INDIRECT($J$3),INDIRECT($J$3),"&gt;=0",Data!$A:$A,$AI53)</f>
        <v>1</v>
      </c>
      <c r="AK53">
        <f t="shared" si="8"/>
        <v>1</v>
      </c>
      <c r="AL53">
        <f t="shared" si="9"/>
        <v>0</v>
      </c>
      <c r="AM53">
        <f t="shared" si="10"/>
        <v>0</v>
      </c>
      <c r="AN53">
        <f t="shared" si="11"/>
        <v>0</v>
      </c>
      <c r="AO53">
        <f t="shared" si="12"/>
        <v>0</v>
      </c>
      <c r="AP53">
        <f t="shared" si="13"/>
        <v>0</v>
      </c>
      <c r="AQ53">
        <f t="shared" si="14"/>
        <v>0</v>
      </c>
      <c r="AR53">
        <f t="shared" si="15"/>
        <v>0</v>
      </c>
      <c r="AS53">
        <f t="shared" si="16"/>
        <v>0</v>
      </c>
      <c r="AT53">
        <f t="shared" si="17"/>
        <v>0</v>
      </c>
      <c r="AU53">
        <f t="shared" si="29"/>
        <v>45</v>
      </c>
      <c r="AV53" t="s">
        <v>13</v>
      </c>
      <c r="AW53" s="20">
        <f>AVERAGEIFS(INDIRECT($B$3),INDIRECT($B$3),"&gt;=0",Data!$A:$A,AV53,IF($A$20,Data!$B:$B,Data!$AJ:$AJ),IF($A$20,"&lt;&gt;5",1))</f>
        <v>0.8</v>
      </c>
      <c r="AX53">
        <f t="shared" si="18"/>
        <v>45</v>
      </c>
      <c r="AY53" s="20" t="s">
        <v>170</v>
      </c>
      <c r="AZ53">
        <f>AVERAGEIFS(INDIRECT($C$3),INDIRECT($C$3),"&gt;=0",Data!$A:$A,AY53,IF($A$20,Data!$B:$B,Data!$AJ:$AJ),IF($A$20,"&lt;&gt;5",1))</f>
        <v>1</v>
      </c>
      <c r="BA53" s="20">
        <f t="shared" si="19"/>
        <v>1</v>
      </c>
      <c r="BB53" t="s">
        <v>53</v>
      </c>
      <c r="BC53" s="20">
        <f>AVERAGEIFS(INDIRECT($D$3),INDIRECT($D$3),"&gt;=0",Data!$A:$A,BB53,IF($A$20,Data!$B:$B,Data!$AJ:$AJ),IF($A$20,"&lt;&gt;5",1))</f>
        <v>0.8</v>
      </c>
      <c r="BD53">
        <f t="shared" si="20"/>
        <v>45</v>
      </c>
      <c r="BE53" s="20" t="s">
        <v>117</v>
      </c>
      <c r="BF53">
        <f>AVERAGEIFS(INDIRECT($E$3),INDIRECT($E$3),"&gt;=0",Data!$A:$A,BE53,IF($A$20,Data!$B:$B,Data!$AJ:$AJ),IF($A$20,"&lt;&gt;5",1))</f>
        <v>0.5</v>
      </c>
      <c r="BG53" s="20">
        <f t="shared" si="21"/>
        <v>36</v>
      </c>
      <c r="BH53" t="s">
        <v>71</v>
      </c>
      <c r="BI53" s="20">
        <f>AVERAGEIFS(INDIRECT($F$3),INDIRECT($F$3),"&gt;=0",Data!$A:$A,BH53,IF($A$20,Data!$B:$B,Data!$AJ:$AJ),IF($A$20,"&lt;&gt;5",1))</f>
        <v>0.8</v>
      </c>
      <c r="BJ53">
        <f t="shared" si="22"/>
        <v>39</v>
      </c>
      <c r="BK53" s="20" t="s">
        <v>193</v>
      </c>
      <c r="BL53">
        <f>AVERAGEIFS(INDIRECT($G$3),INDIRECT($G$3),"&gt;=0",Data!$A:$A,BK53,IF($A$20,Data!$B:$B,Data!$AJ:$AJ),IF($A$20,"&lt;&gt;5",1))</f>
        <v>1</v>
      </c>
      <c r="BM53" s="20">
        <f t="shared" si="23"/>
        <v>1</v>
      </c>
      <c r="BN53" t="s">
        <v>144</v>
      </c>
      <c r="BO53">
        <f>AVERAGEIFS(INDIRECT($H$3),INDIRECT($H$3),"&gt;=0",Data!$A:$A,BN53,IF($A$20,Data!$B:$B,Data!$AJ:$AJ),IF($A$20,"&lt;&gt;5",1))</f>
        <v>1</v>
      </c>
      <c r="BP53">
        <f t="shared" si="24"/>
        <v>1</v>
      </c>
      <c r="BQ53" t="s">
        <v>135</v>
      </c>
      <c r="BR53">
        <f>AVERAGEIFS(INDIRECT($I$3),INDIRECT($I$3),"&gt;=0",Data!$A:$A,BQ53,IF($A$20,Data!$B:$B,Data!$AJ:$AJ),IF($A$20,"&lt;&gt;5",1))</f>
        <v>0.8571428571428571</v>
      </c>
      <c r="BS53">
        <f t="shared" si="25"/>
        <v>44</v>
      </c>
      <c r="BT53" t="s">
        <v>153</v>
      </c>
      <c r="BU53">
        <f>AVERAGEIFS(INDIRECT($J$3),INDIRECT($J$3),"&gt;=0",Data!$A:$A,BT53,IF($A$20,Data!$B:$B,Data!$AJ:$AJ),IF($A$20,"&lt;&gt;5",1))</f>
        <v>1</v>
      </c>
      <c r="BV53">
        <f t="shared" si="26"/>
        <v>1</v>
      </c>
    </row>
    <row r="54" spans="10:74" x14ac:dyDescent="0.35">
      <c r="J54">
        <f t="shared" si="27"/>
        <v>46</v>
      </c>
      <c r="K54" t="s">
        <v>11</v>
      </c>
      <c r="L54">
        <f>AVERAGEIFS(INDIRECT($B$3),INDIRECT($B$3),"&gt;=0",Data!$A:$A,$K54)</f>
        <v>0.84210526315789469</v>
      </c>
      <c r="M54">
        <f t="shared" si="28"/>
        <v>46</v>
      </c>
      <c r="N54" t="s">
        <v>171</v>
      </c>
      <c r="O54">
        <f>AVERAGEIFS(INDIRECT($C$3),INDIRECT($C$3),"&gt;=0",Data!$A:$A,$N54)</f>
        <v>1</v>
      </c>
      <c r="P54">
        <f t="shared" si="1"/>
        <v>1</v>
      </c>
      <c r="Q54" t="s">
        <v>96</v>
      </c>
      <c r="R54">
        <f>AVERAGEIFS(INDIRECT($D$3),INDIRECT($D$3),"&gt;=0",Data!$A:$A,$Q54)</f>
        <v>0.7142857142857143</v>
      </c>
      <c r="S54">
        <f t="shared" si="2"/>
        <v>44</v>
      </c>
      <c r="T54" t="s">
        <v>170</v>
      </c>
      <c r="U54">
        <f>AVERAGEIFS(INDIRECT($E$3),INDIRECT($E$3),"&gt;=0",Data!$A:$A,$T54)</f>
        <v>0.5</v>
      </c>
      <c r="V54">
        <f t="shared" si="3"/>
        <v>29</v>
      </c>
      <c r="W54" t="s">
        <v>63</v>
      </c>
      <c r="X54">
        <f>AVERAGEIFS(INDIRECT($F$3),INDIRECT($F$3),"&gt;=0",Data!$A:$A,$W54)</f>
        <v>0.7</v>
      </c>
      <c r="Y54">
        <f t="shared" si="4"/>
        <v>45</v>
      </c>
      <c r="Z54" t="s">
        <v>170</v>
      </c>
      <c r="AA54">
        <f>AVERAGEIFS(INDIRECT($G$3),INDIRECT($G$3),"&gt;=0",Data!$A:$A,$Z54)</f>
        <v>1</v>
      </c>
      <c r="AB54">
        <f t="shared" si="5"/>
        <v>1</v>
      </c>
      <c r="AC54" t="s">
        <v>136</v>
      </c>
      <c r="AD54">
        <f>AVERAGEIFS(INDIRECT($H$3),INDIRECT($H$3),"&gt;=0",Data!$A:$A,$AC54)</f>
        <v>1</v>
      </c>
      <c r="AE54">
        <f t="shared" si="6"/>
        <v>1</v>
      </c>
      <c r="AF54" t="s">
        <v>171</v>
      </c>
      <c r="AG54">
        <f>AVERAGEIFS(INDIRECT($I$3),INDIRECT($I$3),"&gt;=0",Data!$A:$A,$AF54)</f>
        <v>0.875</v>
      </c>
      <c r="AH54">
        <f t="shared" si="7"/>
        <v>43</v>
      </c>
      <c r="AI54" t="s">
        <v>153</v>
      </c>
      <c r="AJ54">
        <f>AVERAGEIFS(INDIRECT($J$3),INDIRECT($J$3),"&gt;=0",Data!$A:$A,$AI54)</f>
        <v>1</v>
      </c>
      <c r="AK54">
        <f t="shared" si="8"/>
        <v>1</v>
      </c>
      <c r="AL54">
        <f t="shared" si="9"/>
        <v>0</v>
      </c>
      <c r="AM54">
        <f t="shared" si="10"/>
        <v>0</v>
      </c>
      <c r="AN54">
        <f t="shared" si="11"/>
        <v>0</v>
      </c>
      <c r="AO54">
        <f t="shared" si="12"/>
        <v>0</v>
      </c>
      <c r="AP54">
        <f t="shared" si="13"/>
        <v>0</v>
      </c>
      <c r="AQ54">
        <f t="shared" si="14"/>
        <v>0</v>
      </c>
      <c r="AR54">
        <f t="shared" si="15"/>
        <v>0</v>
      </c>
      <c r="AS54">
        <f t="shared" si="16"/>
        <v>0</v>
      </c>
      <c r="AT54">
        <f t="shared" si="17"/>
        <v>0</v>
      </c>
      <c r="AU54">
        <f t="shared" si="29"/>
        <v>46</v>
      </c>
      <c r="AV54" t="s">
        <v>81</v>
      </c>
      <c r="AW54" s="20">
        <f>AVERAGEIFS(INDIRECT($B$3),INDIRECT($B$3),"&gt;=0",Data!$A:$A,AV54,IF($A$20,Data!$B:$B,Data!$AJ:$AJ),IF($A$20,"&lt;&gt;5",1))</f>
        <v>0.8</v>
      </c>
      <c r="AX54">
        <f t="shared" si="18"/>
        <v>45</v>
      </c>
      <c r="AY54" s="20" t="s">
        <v>171</v>
      </c>
      <c r="AZ54">
        <f>AVERAGEIFS(INDIRECT($C$3),INDIRECT($C$3),"&gt;=0",Data!$A:$A,AY54,IF($A$20,Data!$B:$B,Data!$AJ:$AJ),IF($A$20,"&lt;&gt;5",1))</f>
        <v>1</v>
      </c>
      <c r="BA54" s="20">
        <f t="shared" si="19"/>
        <v>1</v>
      </c>
      <c r="BB54" t="s">
        <v>90</v>
      </c>
      <c r="BC54" s="20">
        <f>AVERAGEIFS(INDIRECT($D$3),INDIRECT($D$3),"&gt;=0",Data!$A:$A,BB54,IF($A$20,Data!$B:$B,Data!$AJ:$AJ),IF($A$20,"&lt;&gt;5",1))</f>
        <v>0.8</v>
      </c>
      <c r="BD54">
        <f t="shared" si="20"/>
        <v>45</v>
      </c>
      <c r="BE54" s="20" t="s">
        <v>170</v>
      </c>
      <c r="BF54">
        <f>AVERAGEIFS(INDIRECT($E$3),INDIRECT($E$3),"&gt;=0",Data!$A:$A,BE54,IF($A$20,Data!$B:$B,Data!$AJ:$AJ),IF($A$20,"&lt;&gt;5",1))</f>
        <v>0.5</v>
      </c>
      <c r="BG54" s="20">
        <f t="shared" si="21"/>
        <v>36</v>
      </c>
      <c r="BH54" t="s">
        <v>123</v>
      </c>
      <c r="BI54" s="20">
        <f>AVERAGEIFS(INDIRECT($F$3),INDIRECT($F$3),"&gt;=0",Data!$A:$A,BH54,IF($A$20,Data!$B:$B,Data!$AJ:$AJ),IF($A$20,"&lt;&gt;5",1))</f>
        <v>0.8</v>
      </c>
      <c r="BJ54">
        <f t="shared" si="22"/>
        <v>39</v>
      </c>
      <c r="BK54" s="20" t="s">
        <v>18</v>
      </c>
      <c r="BL54">
        <f>AVERAGEIFS(INDIRECT($G$3),INDIRECT($G$3),"&gt;=0",Data!$A:$A,BK54,IF($A$20,Data!$B:$B,Data!$AJ:$AJ),IF($A$20,"&lt;&gt;5",1))</f>
        <v>1</v>
      </c>
      <c r="BM54" s="20">
        <f t="shared" si="23"/>
        <v>1</v>
      </c>
      <c r="BN54" t="s">
        <v>148</v>
      </c>
      <c r="BO54">
        <f>AVERAGEIFS(INDIRECT($H$3),INDIRECT($H$3),"&gt;=0",Data!$A:$A,BN54,IF($A$20,Data!$B:$B,Data!$AJ:$AJ),IF($A$20,"&lt;&gt;5",1))</f>
        <v>1</v>
      </c>
      <c r="BP54">
        <f t="shared" si="24"/>
        <v>1</v>
      </c>
      <c r="BQ54" t="s">
        <v>153</v>
      </c>
      <c r="BR54">
        <f>AVERAGEIFS(INDIRECT($I$3),INDIRECT($I$3),"&gt;=0",Data!$A:$A,BQ54,IF($A$20,Data!$B:$B,Data!$AJ:$AJ),IF($A$20,"&lt;&gt;5",1))</f>
        <v>0.8571428571428571</v>
      </c>
      <c r="BS54">
        <f t="shared" si="25"/>
        <v>44</v>
      </c>
      <c r="BT54" t="s">
        <v>152</v>
      </c>
      <c r="BU54">
        <f>AVERAGEIFS(INDIRECT($J$3),INDIRECT($J$3),"&gt;=0",Data!$A:$A,BT54,IF($A$20,Data!$B:$B,Data!$AJ:$AJ),IF($A$20,"&lt;&gt;5",1))</f>
        <v>1</v>
      </c>
      <c r="BV54">
        <f t="shared" si="26"/>
        <v>1</v>
      </c>
    </row>
    <row r="55" spans="10:74" x14ac:dyDescent="0.35">
      <c r="J55">
        <f t="shared" si="27"/>
        <v>47</v>
      </c>
      <c r="K55" t="s">
        <v>25</v>
      </c>
      <c r="L55">
        <f>AVERAGEIFS(INDIRECT($B$3),INDIRECT($B$3),"&gt;=0",Data!$A:$A,$K55)</f>
        <v>0.83333333333333337</v>
      </c>
      <c r="M55">
        <f t="shared" si="28"/>
        <v>47</v>
      </c>
      <c r="N55" t="s">
        <v>88</v>
      </c>
      <c r="O55">
        <f>AVERAGEIFS(INDIRECT($C$3),INDIRECT($C$3),"&gt;=0",Data!$A:$A,$N55)</f>
        <v>1</v>
      </c>
      <c r="P55">
        <f t="shared" si="1"/>
        <v>1</v>
      </c>
      <c r="Q55" t="s">
        <v>142</v>
      </c>
      <c r="R55">
        <f>AVERAGEIFS(INDIRECT($D$3),INDIRECT($D$3),"&gt;=0",Data!$A:$A,$Q55)</f>
        <v>0.7142857142857143</v>
      </c>
      <c r="S55">
        <f t="shared" si="2"/>
        <v>44</v>
      </c>
      <c r="T55" t="s">
        <v>196</v>
      </c>
      <c r="U55">
        <f>AVERAGEIFS(INDIRECT($E$3),INDIRECT($E$3),"&gt;=0",Data!$A:$A,$T55)</f>
        <v>0.5</v>
      </c>
      <c r="V55">
        <f t="shared" si="3"/>
        <v>29</v>
      </c>
      <c r="W55" t="s">
        <v>86</v>
      </c>
      <c r="X55">
        <f>AVERAGEIFS(INDIRECT($F$3),INDIRECT($F$3),"&gt;=0",Data!$A:$A,$W55)</f>
        <v>0.7</v>
      </c>
      <c r="Y55">
        <f t="shared" si="4"/>
        <v>45</v>
      </c>
      <c r="Z55" t="s">
        <v>176</v>
      </c>
      <c r="AA55">
        <f>AVERAGEIFS(INDIRECT($G$3),INDIRECT($G$3),"&gt;=0",Data!$A:$A,$Z55)</f>
        <v>1</v>
      </c>
      <c r="AB55">
        <f t="shared" si="5"/>
        <v>1</v>
      </c>
      <c r="AC55" t="s">
        <v>140</v>
      </c>
      <c r="AD55">
        <f>AVERAGEIFS(INDIRECT($H$3),INDIRECT($H$3),"&gt;=0",Data!$A:$A,$AC55)</f>
        <v>1</v>
      </c>
      <c r="AE55">
        <f t="shared" si="6"/>
        <v>1</v>
      </c>
      <c r="AF55" t="s">
        <v>189</v>
      </c>
      <c r="AG55">
        <f>AVERAGEIFS(INDIRECT($I$3),INDIRECT($I$3),"&gt;=0",Data!$A:$A,$AF55)</f>
        <v>0.875</v>
      </c>
      <c r="AH55">
        <f t="shared" si="7"/>
        <v>43</v>
      </c>
      <c r="AI55" t="s">
        <v>152</v>
      </c>
      <c r="AJ55">
        <f>AVERAGEIFS(INDIRECT($J$3),INDIRECT($J$3),"&gt;=0",Data!$A:$A,$AI55)</f>
        <v>1</v>
      </c>
      <c r="AK55">
        <f t="shared" si="8"/>
        <v>1</v>
      </c>
      <c r="AL55">
        <f t="shared" si="9"/>
        <v>0</v>
      </c>
      <c r="AM55">
        <f t="shared" si="10"/>
        <v>0</v>
      </c>
      <c r="AN55">
        <f t="shared" si="11"/>
        <v>0</v>
      </c>
      <c r="AO55">
        <f t="shared" si="12"/>
        <v>0</v>
      </c>
      <c r="AP55">
        <f t="shared" si="13"/>
        <v>0</v>
      </c>
      <c r="AQ55">
        <f t="shared" si="14"/>
        <v>0</v>
      </c>
      <c r="AR55">
        <f t="shared" si="15"/>
        <v>0</v>
      </c>
      <c r="AS55">
        <f t="shared" si="16"/>
        <v>0</v>
      </c>
      <c r="AT55">
        <f t="shared" si="17"/>
        <v>0</v>
      </c>
      <c r="AU55">
        <f t="shared" si="29"/>
        <v>47</v>
      </c>
      <c r="AV55" t="s">
        <v>129</v>
      </c>
      <c r="AW55" s="20">
        <f>AVERAGEIFS(INDIRECT($B$3),INDIRECT($B$3),"&gt;=0",Data!$A:$A,AV55,IF($A$20,Data!$B:$B,Data!$AJ:$AJ),IF($A$20,"&lt;&gt;5",1))</f>
        <v>0.8</v>
      </c>
      <c r="AX55">
        <f t="shared" si="18"/>
        <v>45</v>
      </c>
      <c r="AY55" s="20" t="s">
        <v>88</v>
      </c>
      <c r="AZ55">
        <f>AVERAGEIFS(INDIRECT($C$3),INDIRECT($C$3),"&gt;=0",Data!$A:$A,AY55,IF($A$20,Data!$B:$B,Data!$AJ:$AJ),IF($A$20,"&lt;&gt;5",1))</f>
        <v>1</v>
      </c>
      <c r="BA55" s="20">
        <f t="shared" si="19"/>
        <v>1</v>
      </c>
      <c r="BB55" t="s">
        <v>129</v>
      </c>
      <c r="BC55" s="20">
        <f>AVERAGEIFS(INDIRECT($D$3),INDIRECT($D$3),"&gt;=0",Data!$A:$A,BB55,IF($A$20,Data!$B:$B,Data!$AJ:$AJ),IF($A$20,"&lt;&gt;5",1))</f>
        <v>0.8</v>
      </c>
      <c r="BD55">
        <f t="shared" si="20"/>
        <v>45</v>
      </c>
      <c r="BE55" s="20" t="s">
        <v>22</v>
      </c>
      <c r="BF55">
        <f>AVERAGEIFS(INDIRECT($E$3),INDIRECT($E$3),"&gt;=0",Data!$A:$A,BE55,IF($A$20,Data!$B:$B,Data!$AJ:$AJ),IF($A$20,"&lt;&gt;5",1))</f>
        <v>0.5</v>
      </c>
      <c r="BG55" s="20">
        <f t="shared" si="21"/>
        <v>36</v>
      </c>
      <c r="BH55" t="s">
        <v>131</v>
      </c>
      <c r="BI55" s="20">
        <f>AVERAGEIFS(INDIRECT($F$3),INDIRECT($F$3),"&gt;=0",Data!$A:$A,BH55,IF($A$20,Data!$B:$B,Data!$AJ:$AJ),IF($A$20,"&lt;&gt;5",1))</f>
        <v>0.8</v>
      </c>
      <c r="BJ55">
        <f t="shared" si="22"/>
        <v>39</v>
      </c>
      <c r="BK55" s="20" t="s">
        <v>199</v>
      </c>
      <c r="BL55">
        <f>AVERAGEIFS(INDIRECT($G$3),INDIRECT($G$3),"&gt;=0",Data!$A:$A,BK55,IF($A$20,Data!$B:$B,Data!$AJ:$AJ),IF($A$20,"&lt;&gt;5",1))</f>
        <v>1</v>
      </c>
      <c r="BM55" s="20">
        <f t="shared" si="23"/>
        <v>1</v>
      </c>
      <c r="BN55" t="s">
        <v>155</v>
      </c>
      <c r="BO55">
        <f>AVERAGEIFS(INDIRECT($H$3),INDIRECT($H$3),"&gt;=0",Data!$A:$A,BN55,IF($A$20,Data!$B:$B,Data!$AJ:$AJ),IF($A$20,"&lt;&gt;5",1))</f>
        <v>1</v>
      </c>
      <c r="BP55">
        <f t="shared" si="24"/>
        <v>1</v>
      </c>
      <c r="BQ55" t="s">
        <v>189</v>
      </c>
      <c r="BR55">
        <f>AVERAGEIFS(INDIRECT($I$3),INDIRECT($I$3),"&gt;=0",Data!$A:$A,BQ55,IF($A$20,Data!$B:$B,Data!$AJ:$AJ),IF($A$20,"&lt;&gt;5",1))</f>
        <v>0.8571428571428571</v>
      </c>
      <c r="BS55">
        <f t="shared" si="25"/>
        <v>44</v>
      </c>
      <c r="BT55" t="s">
        <v>151</v>
      </c>
      <c r="BU55">
        <f>AVERAGEIFS(INDIRECT($J$3),INDIRECT($J$3),"&gt;=0",Data!$A:$A,BT55,IF($A$20,Data!$B:$B,Data!$AJ:$AJ),IF($A$20,"&lt;&gt;5",1))</f>
        <v>1</v>
      </c>
      <c r="BV55">
        <f t="shared" si="26"/>
        <v>1</v>
      </c>
    </row>
    <row r="56" spans="10:74" x14ac:dyDescent="0.35">
      <c r="J56">
        <f t="shared" si="27"/>
        <v>48</v>
      </c>
      <c r="K56" t="s">
        <v>89</v>
      </c>
      <c r="L56">
        <f>AVERAGEIFS(INDIRECT($B$3),INDIRECT($B$3),"&gt;=0",Data!$A:$A,$K56)</f>
        <v>0.83333333333333337</v>
      </c>
      <c r="M56">
        <f t="shared" si="28"/>
        <v>47</v>
      </c>
      <c r="N56" t="s">
        <v>191</v>
      </c>
      <c r="O56">
        <f>AVERAGEIFS(INDIRECT($C$3),INDIRECT($C$3),"&gt;=0",Data!$A:$A,$N56)</f>
        <v>1</v>
      </c>
      <c r="P56">
        <f t="shared" si="1"/>
        <v>1</v>
      </c>
      <c r="Q56" t="s">
        <v>163</v>
      </c>
      <c r="R56">
        <f>AVERAGEIFS(INDIRECT($D$3),INDIRECT($D$3),"&gt;=0",Data!$A:$A,$Q56)</f>
        <v>0.7142857142857143</v>
      </c>
      <c r="S56">
        <f t="shared" si="2"/>
        <v>44</v>
      </c>
      <c r="T56" t="s">
        <v>141</v>
      </c>
      <c r="U56">
        <f>AVERAGEIFS(INDIRECT($E$3),INDIRECT($E$3),"&gt;=0",Data!$A:$A,$T56)</f>
        <v>0.47368421052631576</v>
      </c>
      <c r="V56">
        <f t="shared" si="3"/>
        <v>48</v>
      </c>
      <c r="W56" t="s">
        <v>126</v>
      </c>
      <c r="X56">
        <f>AVERAGEIFS(INDIRECT($F$3),INDIRECT($F$3),"&gt;=0",Data!$A:$A,$W56)</f>
        <v>0.7</v>
      </c>
      <c r="Y56">
        <f t="shared" si="4"/>
        <v>45</v>
      </c>
      <c r="Z56" t="s">
        <v>182</v>
      </c>
      <c r="AA56">
        <f>AVERAGEIFS(INDIRECT($G$3),INDIRECT($G$3),"&gt;=0",Data!$A:$A,$Z56)</f>
        <v>1</v>
      </c>
      <c r="AB56">
        <f t="shared" si="5"/>
        <v>1</v>
      </c>
      <c r="AC56" t="s">
        <v>143</v>
      </c>
      <c r="AD56">
        <f>AVERAGEIFS(INDIRECT($H$3),INDIRECT($H$3),"&gt;=0",Data!$A:$A,$AC56)</f>
        <v>1</v>
      </c>
      <c r="AE56">
        <f t="shared" si="6"/>
        <v>1</v>
      </c>
      <c r="AF56" t="s">
        <v>27</v>
      </c>
      <c r="AG56">
        <f>AVERAGEIFS(INDIRECT($I$3),INDIRECT($I$3),"&gt;=0",Data!$A:$A,$AF56)</f>
        <v>0.8571428571428571</v>
      </c>
      <c r="AH56">
        <f t="shared" si="7"/>
        <v>48</v>
      </c>
      <c r="AI56" t="s">
        <v>151</v>
      </c>
      <c r="AJ56">
        <f>AVERAGEIFS(INDIRECT($J$3),INDIRECT($J$3),"&gt;=0",Data!$A:$A,$AI56)</f>
        <v>1</v>
      </c>
      <c r="AK56">
        <f t="shared" si="8"/>
        <v>1</v>
      </c>
      <c r="AL56">
        <f t="shared" si="9"/>
        <v>0</v>
      </c>
      <c r="AM56">
        <f t="shared" si="10"/>
        <v>0</v>
      </c>
      <c r="AN56">
        <f t="shared" si="11"/>
        <v>0</v>
      </c>
      <c r="AO56">
        <f t="shared" si="12"/>
        <v>0</v>
      </c>
      <c r="AP56">
        <f t="shared" si="13"/>
        <v>0</v>
      </c>
      <c r="AQ56">
        <f t="shared" si="14"/>
        <v>0</v>
      </c>
      <c r="AR56">
        <f t="shared" si="15"/>
        <v>0</v>
      </c>
      <c r="AS56">
        <f t="shared" si="16"/>
        <v>0</v>
      </c>
      <c r="AT56">
        <f t="shared" si="17"/>
        <v>0</v>
      </c>
      <c r="AU56">
        <f t="shared" si="29"/>
        <v>48</v>
      </c>
      <c r="AV56" t="s">
        <v>168</v>
      </c>
      <c r="AW56" s="20">
        <f>AVERAGEIFS(INDIRECT($B$3),INDIRECT($B$3),"&gt;=0",Data!$A:$A,AV56,IF($A$20,Data!$B:$B,Data!$AJ:$AJ),IF($A$20,"&lt;&gt;5",1))</f>
        <v>0.8</v>
      </c>
      <c r="AX56">
        <f t="shared" si="18"/>
        <v>45</v>
      </c>
      <c r="AY56" s="20" t="s">
        <v>191</v>
      </c>
      <c r="AZ56">
        <f>AVERAGEIFS(INDIRECT($C$3),INDIRECT($C$3),"&gt;=0",Data!$A:$A,AY56,IF($A$20,Data!$B:$B,Data!$AJ:$AJ),IF($A$20,"&lt;&gt;5",1))</f>
        <v>1</v>
      </c>
      <c r="BA56" s="20">
        <f t="shared" si="19"/>
        <v>1</v>
      </c>
      <c r="BB56" t="s">
        <v>104</v>
      </c>
      <c r="BC56" s="20">
        <f>AVERAGEIFS(INDIRECT($D$3),INDIRECT($D$3),"&gt;=0",Data!$A:$A,BB56,IF($A$20,Data!$B:$B,Data!$AJ:$AJ),IF($A$20,"&lt;&gt;5",1))</f>
        <v>0.8</v>
      </c>
      <c r="BD56">
        <f t="shared" si="20"/>
        <v>45</v>
      </c>
      <c r="BE56" s="20" t="s">
        <v>167</v>
      </c>
      <c r="BF56">
        <f>AVERAGEIFS(INDIRECT($E$3),INDIRECT($E$3),"&gt;=0",Data!$A:$A,BE56,IF($A$20,Data!$B:$B,Data!$AJ:$AJ),IF($A$20,"&lt;&gt;5",1))</f>
        <v>0.5</v>
      </c>
      <c r="BG56" s="20">
        <f t="shared" si="21"/>
        <v>36</v>
      </c>
      <c r="BH56" t="s">
        <v>13</v>
      </c>
      <c r="BI56" s="20">
        <f>AVERAGEIFS(INDIRECT($F$3),INDIRECT($F$3),"&gt;=0",Data!$A:$A,BH56,IF($A$20,Data!$B:$B,Data!$AJ:$AJ),IF($A$20,"&lt;&gt;5",1))</f>
        <v>0.8</v>
      </c>
      <c r="BJ56">
        <f t="shared" si="22"/>
        <v>39</v>
      </c>
      <c r="BK56" s="20" t="s">
        <v>147</v>
      </c>
      <c r="BL56">
        <f>AVERAGEIFS(INDIRECT($G$3),INDIRECT($G$3),"&gt;=0",Data!$A:$A,BK56,IF($A$20,Data!$B:$B,Data!$AJ:$AJ),IF($A$20,"&lt;&gt;5",1))</f>
        <v>0.96</v>
      </c>
      <c r="BM56" s="20">
        <f t="shared" si="23"/>
        <v>48</v>
      </c>
      <c r="BN56" t="s">
        <v>162</v>
      </c>
      <c r="BO56">
        <f>AVERAGEIFS(INDIRECT($H$3),INDIRECT($H$3),"&gt;=0",Data!$A:$A,BN56,IF($A$20,Data!$B:$B,Data!$AJ:$AJ),IF($A$20,"&lt;&gt;5",1))</f>
        <v>1</v>
      </c>
      <c r="BP56">
        <f t="shared" si="24"/>
        <v>1</v>
      </c>
      <c r="BQ56" t="s">
        <v>146</v>
      </c>
      <c r="BR56">
        <f>AVERAGEIFS(INDIRECT($I$3),INDIRECT($I$3),"&gt;=0",Data!$A:$A,BQ56,IF($A$20,Data!$B:$B,Data!$AJ:$AJ),IF($A$20,"&lt;&gt;5",1))</f>
        <v>0.8571428571428571</v>
      </c>
      <c r="BS56">
        <f t="shared" si="25"/>
        <v>44</v>
      </c>
      <c r="BT56" t="s">
        <v>150</v>
      </c>
      <c r="BU56">
        <f>AVERAGEIFS(INDIRECT($J$3),INDIRECT($J$3),"&gt;=0",Data!$A:$A,BT56,IF($A$20,Data!$B:$B,Data!$AJ:$AJ),IF($A$20,"&lt;&gt;5",1))</f>
        <v>1</v>
      </c>
      <c r="BV56">
        <f t="shared" si="26"/>
        <v>1</v>
      </c>
    </row>
    <row r="57" spans="10:74" x14ac:dyDescent="0.35">
      <c r="J57">
        <f t="shared" si="27"/>
        <v>49</v>
      </c>
      <c r="K57" t="s">
        <v>194</v>
      </c>
      <c r="L57">
        <f>AVERAGEIFS(INDIRECT($B$3),INDIRECT($B$3),"&gt;=0",Data!$A:$A,$K57)</f>
        <v>0.83333333333333337</v>
      </c>
      <c r="M57">
        <f t="shared" si="28"/>
        <v>47</v>
      </c>
      <c r="N57" t="s">
        <v>185</v>
      </c>
      <c r="O57">
        <f>AVERAGEIFS(INDIRECT($C$3),INDIRECT($C$3),"&gt;=0",Data!$A:$A,$N57)</f>
        <v>1</v>
      </c>
      <c r="P57">
        <f t="shared" si="1"/>
        <v>1</v>
      </c>
      <c r="Q57" t="s">
        <v>197</v>
      </c>
      <c r="R57">
        <f>AVERAGEIFS(INDIRECT($D$3),INDIRECT($D$3),"&gt;=0",Data!$A:$A,$Q57)</f>
        <v>0.70833333333333337</v>
      </c>
      <c r="S57">
        <f t="shared" si="2"/>
        <v>49</v>
      </c>
      <c r="T57" t="s">
        <v>85</v>
      </c>
      <c r="U57">
        <f>AVERAGEIFS(INDIRECT($E$3),INDIRECT($E$3),"&gt;=0",Data!$A:$A,$T57)</f>
        <v>0.46666666666666667</v>
      </c>
      <c r="V57">
        <f t="shared" si="3"/>
        <v>49</v>
      </c>
      <c r="W57" t="s">
        <v>145</v>
      </c>
      <c r="X57">
        <f>AVERAGEIFS(INDIRECT($F$3),INDIRECT($F$3),"&gt;=0",Data!$A:$A,$W57)</f>
        <v>0.7</v>
      </c>
      <c r="Y57">
        <f t="shared" si="4"/>
        <v>45</v>
      </c>
      <c r="Z57" t="s">
        <v>191</v>
      </c>
      <c r="AA57">
        <f>AVERAGEIFS(INDIRECT($G$3),INDIRECT($G$3),"&gt;=0",Data!$A:$A,$Z57)</f>
        <v>1</v>
      </c>
      <c r="AB57">
        <f t="shared" si="5"/>
        <v>1</v>
      </c>
      <c r="AC57" t="s">
        <v>144</v>
      </c>
      <c r="AD57">
        <f>AVERAGEIFS(INDIRECT($H$3),INDIRECT($H$3),"&gt;=0",Data!$A:$A,$AC57)</f>
        <v>1</v>
      </c>
      <c r="AE57">
        <f t="shared" si="6"/>
        <v>1</v>
      </c>
      <c r="AF57" t="s">
        <v>46</v>
      </c>
      <c r="AG57">
        <f>AVERAGEIFS(INDIRECT($I$3),INDIRECT($I$3),"&gt;=0",Data!$A:$A,$AF57)</f>
        <v>0.8571428571428571</v>
      </c>
      <c r="AH57">
        <f t="shared" si="7"/>
        <v>48</v>
      </c>
      <c r="AI57" t="s">
        <v>150</v>
      </c>
      <c r="AJ57">
        <f>AVERAGEIFS(INDIRECT($J$3),INDIRECT($J$3),"&gt;=0",Data!$A:$A,$AI57)</f>
        <v>1</v>
      </c>
      <c r="AK57">
        <f t="shared" si="8"/>
        <v>1</v>
      </c>
      <c r="AL57">
        <f t="shared" si="9"/>
        <v>0</v>
      </c>
      <c r="AM57">
        <f t="shared" si="10"/>
        <v>0</v>
      </c>
      <c r="AN57">
        <f t="shared" si="11"/>
        <v>0</v>
      </c>
      <c r="AO57">
        <f t="shared" si="12"/>
        <v>0</v>
      </c>
      <c r="AP57">
        <f t="shared" si="13"/>
        <v>0</v>
      </c>
      <c r="AQ57">
        <f t="shared" si="14"/>
        <v>0</v>
      </c>
      <c r="AR57">
        <f t="shared" si="15"/>
        <v>0</v>
      </c>
      <c r="AS57">
        <f t="shared" si="16"/>
        <v>0</v>
      </c>
      <c r="AT57">
        <f t="shared" si="17"/>
        <v>0</v>
      </c>
      <c r="AU57">
        <f t="shared" si="29"/>
        <v>49</v>
      </c>
      <c r="AV57" t="s">
        <v>33</v>
      </c>
      <c r="AW57" s="20">
        <f>AVERAGEIFS(INDIRECT($B$3),INDIRECT($B$3),"&gt;=0",Data!$A:$A,AV57,IF($A$20,Data!$B:$B,Data!$AJ:$AJ),IF($A$20,"&lt;&gt;5",1))</f>
        <v>0.8</v>
      </c>
      <c r="AX57">
        <f t="shared" si="18"/>
        <v>45</v>
      </c>
      <c r="AY57" s="20" t="s">
        <v>185</v>
      </c>
      <c r="AZ57">
        <f>AVERAGEIFS(INDIRECT($C$3),INDIRECT($C$3),"&gt;=0",Data!$A:$A,AY57,IF($A$20,Data!$B:$B,Data!$AJ:$AJ),IF($A$20,"&lt;&gt;5",1))</f>
        <v>1</v>
      </c>
      <c r="BA57" s="20">
        <f t="shared" si="19"/>
        <v>1</v>
      </c>
      <c r="BB57" t="s">
        <v>123</v>
      </c>
      <c r="BC57" s="20">
        <f>AVERAGEIFS(INDIRECT($D$3),INDIRECT($D$3),"&gt;=0",Data!$A:$A,BB57,IF($A$20,Data!$B:$B,Data!$AJ:$AJ),IF($A$20,"&lt;&gt;5",1))</f>
        <v>0.8</v>
      </c>
      <c r="BD57">
        <f t="shared" si="20"/>
        <v>45</v>
      </c>
      <c r="BE57" s="20" t="s">
        <v>30</v>
      </c>
      <c r="BF57">
        <f>AVERAGEIFS(INDIRECT($E$3),INDIRECT($E$3),"&gt;=0",Data!$A:$A,BE57,IF($A$20,Data!$B:$B,Data!$AJ:$AJ),IF($A$20,"&lt;&gt;5",1))</f>
        <v>0.5</v>
      </c>
      <c r="BG57" s="20">
        <f t="shared" si="21"/>
        <v>36</v>
      </c>
      <c r="BH57" t="s">
        <v>166</v>
      </c>
      <c r="BI57" s="20">
        <f>AVERAGEIFS(INDIRECT($F$3),INDIRECT($F$3),"&gt;=0",Data!$A:$A,BH57,IF($A$20,Data!$B:$B,Data!$AJ:$AJ),IF($A$20,"&lt;&gt;5",1))</f>
        <v>0.78947368421052633</v>
      </c>
      <c r="BJ57">
        <f t="shared" si="22"/>
        <v>49</v>
      </c>
      <c r="BK57" s="20" t="s">
        <v>32</v>
      </c>
      <c r="BL57">
        <f>AVERAGEIFS(INDIRECT($G$3),INDIRECT($G$3),"&gt;=0",Data!$A:$A,BK57,IF($A$20,Data!$B:$B,Data!$AJ:$AJ),IF($A$20,"&lt;&gt;5",1))</f>
        <v>0.95652173913043481</v>
      </c>
      <c r="BM57" s="20">
        <f t="shared" si="23"/>
        <v>49</v>
      </c>
      <c r="BN57" t="s">
        <v>164</v>
      </c>
      <c r="BO57">
        <f>AVERAGEIFS(INDIRECT($H$3),INDIRECT($H$3),"&gt;=0",Data!$A:$A,BN57,IF($A$20,Data!$B:$B,Data!$AJ:$AJ),IF($A$20,"&lt;&gt;5",1))</f>
        <v>1</v>
      </c>
      <c r="BP57">
        <f t="shared" si="24"/>
        <v>1</v>
      </c>
      <c r="BQ57" t="s">
        <v>55</v>
      </c>
      <c r="BR57">
        <f>AVERAGEIFS(INDIRECT($I$3),INDIRECT($I$3),"&gt;=0",Data!$A:$A,BQ57,IF($A$20,Data!$B:$B,Data!$AJ:$AJ),IF($A$20,"&lt;&gt;5",1))</f>
        <v>0.84375</v>
      </c>
      <c r="BS57">
        <f t="shared" si="25"/>
        <v>49</v>
      </c>
      <c r="BT57" t="s">
        <v>146</v>
      </c>
      <c r="BU57">
        <f>AVERAGEIFS(INDIRECT($J$3),INDIRECT($J$3),"&gt;=0",Data!$A:$A,BT57,IF($A$20,Data!$B:$B,Data!$AJ:$AJ),IF($A$20,"&lt;&gt;5",1))</f>
        <v>1</v>
      </c>
      <c r="BV57">
        <f t="shared" si="26"/>
        <v>1</v>
      </c>
    </row>
    <row r="58" spans="10:74" x14ac:dyDescent="0.35">
      <c r="J58">
        <f t="shared" si="27"/>
        <v>50</v>
      </c>
      <c r="K58" t="s">
        <v>199</v>
      </c>
      <c r="L58">
        <f>AVERAGEIFS(INDIRECT($B$3),INDIRECT($B$3),"&gt;=0",Data!$A:$A,$K58)</f>
        <v>0.83333333333333337</v>
      </c>
      <c r="M58">
        <f t="shared" si="28"/>
        <v>47</v>
      </c>
      <c r="N58" t="s">
        <v>44</v>
      </c>
      <c r="O58">
        <f>AVERAGEIFS(INDIRECT($C$3),INDIRECT($C$3),"&gt;=0",Data!$A:$A,$N58)</f>
        <v>1</v>
      </c>
      <c r="P58">
        <f t="shared" si="1"/>
        <v>1</v>
      </c>
      <c r="Q58" t="s">
        <v>51</v>
      </c>
      <c r="R58">
        <f>AVERAGEIFS(INDIRECT($D$3),INDIRECT($D$3),"&gt;=0",Data!$A:$A,$Q58)</f>
        <v>0.70588235294117652</v>
      </c>
      <c r="S58">
        <f t="shared" si="2"/>
        <v>50</v>
      </c>
      <c r="T58" t="s">
        <v>119</v>
      </c>
      <c r="U58">
        <f>AVERAGEIFS(INDIRECT($E$3),INDIRECT($E$3),"&gt;=0",Data!$A:$A,$T58)</f>
        <v>0.46666666666666667</v>
      </c>
      <c r="V58">
        <f t="shared" si="3"/>
        <v>49</v>
      </c>
      <c r="W58" t="s">
        <v>148</v>
      </c>
      <c r="X58">
        <f>AVERAGEIFS(INDIRECT($F$3),INDIRECT($F$3),"&gt;=0",Data!$A:$A,$W58)</f>
        <v>0.69230769230769229</v>
      </c>
      <c r="Y58">
        <f t="shared" si="4"/>
        <v>50</v>
      </c>
      <c r="Z58" t="s">
        <v>193</v>
      </c>
      <c r="AA58">
        <f>AVERAGEIFS(INDIRECT($G$3),INDIRECT($G$3),"&gt;=0",Data!$A:$A,$Z58)</f>
        <v>1</v>
      </c>
      <c r="AB58">
        <f t="shared" si="5"/>
        <v>1</v>
      </c>
      <c r="AC58" t="s">
        <v>148</v>
      </c>
      <c r="AD58">
        <f>AVERAGEIFS(INDIRECT($H$3),INDIRECT($H$3),"&gt;=0",Data!$A:$A,$AC58)</f>
        <v>1</v>
      </c>
      <c r="AE58">
        <f t="shared" si="6"/>
        <v>1</v>
      </c>
      <c r="AF58" t="s">
        <v>74</v>
      </c>
      <c r="AG58">
        <f>AVERAGEIFS(INDIRECT($I$3),INDIRECT($I$3),"&gt;=0",Data!$A:$A,$AF58)</f>
        <v>0.8571428571428571</v>
      </c>
      <c r="AH58">
        <f t="shared" si="7"/>
        <v>48</v>
      </c>
      <c r="AI58" t="s">
        <v>146</v>
      </c>
      <c r="AJ58">
        <f>AVERAGEIFS(INDIRECT($J$3),INDIRECT($J$3),"&gt;=0",Data!$A:$A,$AI58)</f>
        <v>1</v>
      </c>
      <c r="AK58">
        <f t="shared" si="8"/>
        <v>1</v>
      </c>
      <c r="AL58">
        <f t="shared" si="9"/>
        <v>0</v>
      </c>
      <c r="AM58">
        <f t="shared" si="10"/>
        <v>0</v>
      </c>
      <c r="AN58">
        <f t="shared" si="11"/>
        <v>0</v>
      </c>
      <c r="AO58">
        <f t="shared" si="12"/>
        <v>0</v>
      </c>
      <c r="AP58">
        <f t="shared" si="13"/>
        <v>0</v>
      </c>
      <c r="AQ58">
        <f t="shared" si="14"/>
        <v>0</v>
      </c>
      <c r="AR58">
        <f t="shared" si="15"/>
        <v>0</v>
      </c>
      <c r="AS58">
        <f t="shared" si="16"/>
        <v>0</v>
      </c>
      <c r="AT58">
        <f t="shared" si="17"/>
        <v>0</v>
      </c>
      <c r="AU58">
        <f t="shared" si="29"/>
        <v>50</v>
      </c>
      <c r="AV58" t="s">
        <v>45</v>
      </c>
      <c r="AW58" s="20">
        <f>AVERAGEIFS(INDIRECT($B$3),INDIRECT($B$3),"&gt;=0",Data!$A:$A,AV58,IF($A$20,Data!$B:$B,Data!$AJ:$AJ),IF($A$20,"&lt;&gt;5",1))</f>
        <v>0.8</v>
      </c>
      <c r="AX58">
        <f t="shared" si="18"/>
        <v>45</v>
      </c>
      <c r="AY58" s="20" t="s">
        <v>44</v>
      </c>
      <c r="AZ58">
        <f>AVERAGEIFS(INDIRECT($C$3),INDIRECT($C$3),"&gt;=0",Data!$A:$A,AY58,IF($A$20,Data!$B:$B,Data!$AJ:$AJ),IF($A$20,"&lt;&gt;5",1))</f>
        <v>1</v>
      </c>
      <c r="BA58" s="20">
        <f t="shared" si="19"/>
        <v>1</v>
      </c>
      <c r="BB58" t="s">
        <v>131</v>
      </c>
      <c r="BC58" s="20">
        <f>AVERAGEIFS(INDIRECT($D$3),INDIRECT($D$3),"&gt;=0",Data!$A:$A,BB58,IF($A$20,Data!$B:$B,Data!$AJ:$AJ),IF($A$20,"&lt;&gt;5",1))</f>
        <v>0.8</v>
      </c>
      <c r="BD58">
        <f t="shared" si="20"/>
        <v>45</v>
      </c>
      <c r="BE58" s="20" t="s">
        <v>71</v>
      </c>
      <c r="BF58">
        <f>AVERAGEIFS(INDIRECT($E$3),INDIRECT($E$3),"&gt;=0",Data!$A:$A,BE58,IF($A$20,Data!$B:$B,Data!$AJ:$AJ),IF($A$20,"&lt;&gt;5",1))</f>
        <v>0.5</v>
      </c>
      <c r="BG58" s="20">
        <f t="shared" si="21"/>
        <v>36</v>
      </c>
      <c r="BH58" t="s">
        <v>81</v>
      </c>
      <c r="BI58" s="20">
        <f>AVERAGEIFS(INDIRECT($F$3),INDIRECT($F$3),"&gt;=0",Data!$A:$A,BH58,IF($A$20,Data!$B:$B,Data!$AJ:$AJ),IF($A$20,"&lt;&gt;5",1))</f>
        <v>0.78947368421052633</v>
      </c>
      <c r="BJ58">
        <f t="shared" si="22"/>
        <v>49</v>
      </c>
      <c r="BK58" s="20" t="s">
        <v>141</v>
      </c>
      <c r="BL58">
        <f>AVERAGEIFS(INDIRECT($G$3),INDIRECT($G$3),"&gt;=0",Data!$A:$A,BK58,IF($A$20,Data!$B:$B,Data!$AJ:$AJ),IF($A$20,"&lt;&gt;5",1))</f>
        <v>0.95</v>
      </c>
      <c r="BM58" s="20">
        <f t="shared" si="23"/>
        <v>50</v>
      </c>
      <c r="BN58" t="s">
        <v>165</v>
      </c>
      <c r="BO58">
        <f>AVERAGEIFS(INDIRECT($H$3),INDIRECT($H$3),"&gt;=0",Data!$A:$A,BN58,IF($A$20,Data!$B:$B,Data!$AJ:$AJ),IF($A$20,"&lt;&gt;5",1))</f>
        <v>1</v>
      </c>
      <c r="BP58">
        <f t="shared" si="24"/>
        <v>1</v>
      </c>
      <c r="BQ58" t="s">
        <v>27</v>
      </c>
      <c r="BR58">
        <f>AVERAGEIFS(INDIRECT($I$3),INDIRECT($I$3),"&gt;=0",Data!$A:$A,BQ58,IF($A$20,Data!$B:$B,Data!$AJ:$AJ),IF($A$20,"&lt;&gt;5",1))</f>
        <v>0.83333333333333337</v>
      </c>
      <c r="BS58">
        <f t="shared" si="25"/>
        <v>50</v>
      </c>
      <c r="BT58" t="s">
        <v>147</v>
      </c>
      <c r="BU58">
        <f>AVERAGEIFS(INDIRECT($J$3),INDIRECT($J$3),"&gt;=0",Data!$A:$A,BT58,IF($A$20,Data!$B:$B,Data!$AJ:$AJ),IF($A$20,"&lt;&gt;5",1))</f>
        <v>1</v>
      </c>
      <c r="BV58">
        <f t="shared" si="26"/>
        <v>1</v>
      </c>
    </row>
    <row r="59" spans="10:74" x14ac:dyDescent="0.35">
      <c r="J59">
        <f t="shared" si="27"/>
        <v>51</v>
      </c>
      <c r="K59" t="s">
        <v>17</v>
      </c>
      <c r="L59">
        <f>AVERAGEIFS(INDIRECT($B$3),INDIRECT($B$3),"&gt;=0",Data!$A:$A,$K59)</f>
        <v>0.81818181818181823</v>
      </c>
      <c r="M59">
        <f t="shared" si="28"/>
        <v>51</v>
      </c>
      <c r="N59" t="s">
        <v>128</v>
      </c>
      <c r="O59">
        <f>AVERAGEIFS(INDIRECT($C$3),INDIRECT($C$3),"&gt;=0",Data!$A:$A,$N59)</f>
        <v>1</v>
      </c>
      <c r="P59">
        <f t="shared" si="1"/>
        <v>1</v>
      </c>
      <c r="Q59" t="s">
        <v>145</v>
      </c>
      <c r="R59">
        <f>AVERAGEIFS(INDIRECT($D$3),INDIRECT($D$3),"&gt;=0",Data!$A:$A,$Q59)</f>
        <v>0.7</v>
      </c>
      <c r="S59">
        <f t="shared" si="2"/>
        <v>51</v>
      </c>
      <c r="T59" t="s">
        <v>63</v>
      </c>
      <c r="U59">
        <f>AVERAGEIFS(INDIRECT($E$3),INDIRECT($E$3),"&gt;=0",Data!$A:$A,$T59)</f>
        <v>0.45</v>
      </c>
      <c r="V59">
        <f t="shared" si="3"/>
        <v>51</v>
      </c>
      <c r="W59" t="s">
        <v>156</v>
      </c>
      <c r="X59">
        <f>AVERAGEIFS(INDIRECT($F$3),INDIRECT($F$3),"&gt;=0",Data!$A:$A,$W59)</f>
        <v>0.69230769230769229</v>
      </c>
      <c r="Y59">
        <f t="shared" si="4"/>
        <v>50</v>
      </c>
      <c r="Z59" t="s">
        <v>196</v>
      </c>
      <c r="AA59">
        <f>AVERAGEIFS(INDIRECT($G$3),INDIRECT($G$3),"&gt;=0",Data!$A:$A,$Z59)</f>
        <v>1</v>
      </c>
      <c r="AB59">
        <f t="shared" si="5"/>
        <v>1</v>
      </c>
      <c r="AC59" t="s">
        <v>155</v>
      </c>
      <c r="AD59">
        <f>AVERAGEIFS(INDIRECT($H$3),INDIRECT($H$3),"&gt;=0",Data!$A:$A,$AC59)</f>
        <v>1</v>
      </c>
      <c r="AE59">
        <f t="shared" si="6"/>
        <v>1</v>
      </c>
      <c r="AF59" t="s">
        <v>94</v>
      </c>
      <c r="AG59">
        <f>AVERAGEIFS(INDIRECT($I$3),INDIRECT($I$3),"&gt;=0",Data!$A:$A,$AF59)</f>
        <v>0.8571428571428571</v>
      </c>
      <c r="AH59">
        <f t="shared" si="7"/>
        <v>48</v>
      </c>
      <c r="AI59" t="s">
        <v>147</v>
      </c>
      <c r="AJ59">
        <f>AVERAGEIFS(INDIRECT($J$3),INDIRECT($J$3),"&gt;=0",Data!$A:$A,$AI59)</f>
        <v>1</v>
      </c>
      <c r="AK59">
        <f t="shared" si="8"/>
        <v>1</v>
      </c>
      <c r="AL59">
        <f t="shared" si="9"/>
        <v>0</v>
      </c>
      <c r="AM59">
        <f t="shared" si="10"/>
        <v>0</v>
      </c>
      <c r="AN59">
        <f t="shared" si="11"/>
        <v>0</v>
      </c>
      <c r="AO59">
        <f t="shared" si="12"/>
        <v>0</v>
      </c>
      <c r="AP59">
        <f t="shared" si="13"/>
        <v>0</v>
      </c>
      <c r="AQ59">
        <f t="shared" si="14"/>
        <v>0</v>
      </c>
      <c r="AR59">
        <f t="shared" si="15"/>
        <v>0</v>
      </c>
      <c r="AS59">
        <f t="shared" si="16"/>
        <v>0</v>
      </c>
      <c r="AT59">
        <f t="shared" si="17"/>
        <v>0</v>
      </c>
      <c r="AU59">
        <f t="shared" si="29"/>
        <v>51</v>
      </c>
      <c r="AV59" t="s">
        <v>57</v>
      </c>
      <c r="AW59" s="20">
        <f>AVERAGEIFS(INDIRECT($B$3),INDIRECT($B$3),"&gt;=0",Data!$A:$A,AV59,IF($A$20,Data!$B:$B,Data!$AJ:$AJ),IF($A$20,"&lt;&gt;5",1))</f>
        <v>0.7857142857142857</v>
      </c>
      <c r="AX59">
        <f t="shared" si="18"/>
        <v>51</v>
      </c>
      <c r="AY59" s="20" t="s">
        <v>128</v>
      </c>
      <c r="AZ59">
        <f>AVERAGEIFS(INDIRECT($C$3),INDIRECT($C$3),"&gt;=0",Data!$A:$A,AY59,IF($A$20,Data!$B:$B,Data!$AJ:$AJ),IF($A$20,"&lt;&gt;5",1))</f>
        <v>1</v>
      </c>
      <c r="BA59" s="20">
        <f t="shared" si="19"/>
        <v>1</v>
      </c>
      <c r="BB59" t="s">
        <v>81</v>
      </c>
      <c r="BC59" s="20">
        <f>AVERAGEIFS(INDIRECT($D$3),INDIRECT($D$3),"&gt;=0",Data!$A:$A,BB59,IF($A$20,Data!$B:$B,Data!$AJ:$AJ),IF($A$20,"&lt;&gt;5",1))</f>
        <v>0.78947368421052633</v>
      </c>
      <c r="BD59">
        <f t="shared" si="20"/>
        <v>51</v>
      </c>
      <c r="BE59" s="20" t="s">
        <v>83</v>
      </c>
      <c r="BF59">
        <f>AVERAGEIFS(INDIRECT($E$3),INDIRECT($E$3),"&gt;=0",Data!$A:$A,BE59,IF($A$20,Data!$B:$B,Data!$AJ:$AJ),IF($A$20,"&lt;&gt;5",1))</f>
        <v>0.5</v>
      </c>
      <c r="BG59" s="20">
        <f t="shared" si="21"/>
        <v>36</v>
      </c>
      <c r="BH59" t="s">
        <v>167</v>
      </c>
      <c r="BI59" s="20">
        <f>AVERAGEIFS(INDIRECT($F$3),INDIRECT($F$3),"&gt;=0",Data!$A:$A,BH59,IF($A$20,Data!$B:$B,Data!$AJ:$AJ),IF($A$20,"&lt;&gt;5",1))</f>
        <v>0.7857142857142857</v>
      </c>
      <c r="BJ59">
        <f t="shared" si="22"/>
        <v>51</v>
      </c>
      <c r="BK59" s="20" t="s">
        <v>60</v>
      </c>
      <c r="BL59">
        <f>AVERAGEIFS(INDIRECT($G$3),INDIRECT($G$3),"&gt;=0",Data!$A:$A,BK59,IF($A$20,Data!$B:$B,Data!$AJ:$AJ),IF($A$20,"&lt;&gt;5",1))</f>
        <v>0.94736842105263153</v>
      </c>
      <c r="BM59" s="20">
        <f t="shared" si="23"/>
        <v>51</v>
      </c>
      <c r="BN59" t="s">
        <v>170</v>
      </c>
      <c r="BO59">
        <f>AVERAGEIFS(INDIRECT($H$3),INDIRECT($H$3),"&gt;=0",Data!$A:$A,BN59,IF($A$20,Data!$B:$B,Data!$AJ:$AJ),IF($A$20,"&lt;&gt;5",1))</f>
        <v>1</v>
      </c>
      <c r="BP59">
        <f t="shared" si="24"/>
        <v>1</v>
      </c>
      <c r="BQ59" t="s">
        <v>46</v>
      </c>
      <c r="BR59">
        <f>AVERAGEIFS(INDIRECT($I$3),INDIRECT($I$3),"&gt;=0",Data!$A:$A,BQ59,IF($A$20,Data!$B:$B,Data!$AJ:$AJ),IF($A$20,"&lt;&gt;5",1))</f>
        <v>0.83333333333333337</v>
      </c>
      <c r="BS59">
        <f t="shared" si="25"/>
        <v>50</v>
      </c>
      <c r="BT59" t="s">
        <v>145</v>
      </c>
      <c r="BU59">
        <f>AVERAGEIFS(INDIRECT($J$3),INDIRECT($J$3),"&gt;=0",Data!$A:$A,BT59,IF($A$20,Data!$B:$B,Data!$AJ:$AJ),IF($A$20,"&lt;&gt;5",1))</f>
        <v>1</v>
      </c>
      <c r="BV59">
        <f t="shared" si="26"/>
        <v>1</v>
      </c>
    </row>
    <row r="60" spans="10:74" x14ac:dyDescent="0.35">
      <c r="J60">
        <f t="shared" si="27"/>
        <v>52</v>
      </c>
      <c r="K60" t="s">
        <v>81</v>
      </c>
      <c r="L60">
        <f>AVERAGEIFS(INDIRECT($B$3),INDIRECT($B$3),"&gt;=0",Data!$A:$A,$K60)</f>
        <v>0.81818181818181823</v>
      </c>
      <c r="M60">
        <f t="shared" si="28"/>
        <v>51</v>
      </c>
      <c r="N60" t="s">
        <v>61</v>
      </c>
      <c r="O60">
        <f>AVERAGEIFS(INDIRECT($C$3),INDIRECT($C$3),"&gt;=0",Data!$A:$A,$N60)</f>
        <v>1</v>
      </c>
      <c r="P60">
        <f t="shared" si="1"/>
        <v>1</v>
      </c>
      <c r="Q60" t="s">
        <v>9</v>
      </c>
      <c r="R60">
        <f>AVERAGEIFS(INDIRECT($D$3),INDIRECT($D$3),"&gt;=0",Data!$A:$A,$Q60)</f>
        <v>0.69230769230769229</v>
      </c>
      <c r="S60">
        <f t="shared" si="2"/>
        <v>52</v>
      </c>
      <c r="T60" t="s">
        <v>55</v>
      </c>
      <c r="U60">
        <f>AVERAGEIFS(INDIRECT($E$3),INDIRECT($E$3),"&gt;=0",Data!$A:$A,$T60)</f>
        <v>0.44736842105263158</v>
      </c>
      <c r="V60">
        <f t="shared" si="3"/>
        <v>52</v>
      </c>
      <c r="W60" t="s">
        <v>121</v>
      </c>
      <c r="X60">
        <f>AVERAGEIFS(INDIRECT($F$3),INDIRECT($F$3),"&gt;=0",Data!$A:$A,$W60)</f>
        <v>0.6875</v>
      </c>
      <c r="Y60">
        <f t="shared" si="4"/>
        <v>52</v>
      </c>
      <c r="Z60" t="s">
        <v>147</v>
      </c>
      <c r="AA60">
        <f>AVERAGEIFS(INDIRECT($G$3),INDIRECT($G$3),"&gt;=0",Data!$A:$A,$Z60)</f>
        <v>0.96153846153846156</v>
      </c>
      <c r="AB60">
        <f t="shared" si="5"/>
        <v>52</v>
      </c>
      <c r="AC60" t="s">
        <v>162</v>
      </c>
      <c r="AD60">
        <f>AVERAGEIFS(INDIRECT($H$3),INDIRECT($H$3),"&gt;=0",Data!$A:$A,$AC60)</f>
        <v>1</v>
      </c>
      <c r="AE60">
        <f t="shared" si="6"/>
        <v>1</v>
      </c>
      <c r="AF60" t="s">
        <v>146</v>
      </c>
      <c r="AG60">
        <f>AVERAGEIFS(INDIRECT($I$3),INDIRECT($I$3),"&gt;=0",Data!$A:$A,$AF60)</f>
        <v>0.8571428571428571</v>
      </c>
      <c r="AH60">
        <f t="shared" si="7"/>
        <v>48</v>
      </c>
      <c r="AI60" t="s">
        <v>145</v>
      </c>
      <c r="AJ60">
        <f>AVERAGEIFS(INDIRECT($J$3),INDIRECT($J$3),"&gt;=0",Data!$A:$A,$AI60)</f>
        <v>1</v>
      </c>
      <c r="AK60">
        <f t="shared" si="8"/>
        <v>1</v>
      </c>
      <c r="AL60">
        <f t="shared" si="9"/>
        <v>0</v>
      </c>
      <c r="AM60">
        <f t="shared" si="10"/>
        <v>0</v>
      </c>
      <c r="AN60">
        <f t="shared" si="11"/>
        <v>0</v>
      </c>
      <c r="AO60">
        <f t="shared" si="12"/>
        <v>0</v>
      </c>
      <c r="AP60">
        <f t="shared" si="13"/>
        <v>0</v>
      </c>
      <c r="AQ60">
        <f t="shared" si="14"/>
        <v>0</v>
      </c>
      <c r="AR60">
        <f t="shared" si="15"/>
        <v>0</v>
      </c>
      <c r="AS60">
        <f t="shared" si="16"/>
        <v>0</v>
      </c>
      <c r="AT60">
        <f t="shared" si="17"/>
        <v>0</v>
      </c>
      <c r="AU60">
        <f t="shared" si="29"/>
        <v>52</v>
      </c>
      <c r="AV60" t="s">
        <v>9</v>
      </c>
      <c r="AW60" s="20">
        <f>AVERAGEIFS(INDIRECT($B$3),INDIRECT($B$3),"&gt;=0",Data!$A:$A,AV60,IF($A$20,Data!$B:$B,Data!$AJ:$AJ),IF($A$20,"&lt;&gt;5",1))</f>
        <v>0.7857142857142857</v>
      </c>
      <c r="AX60">
        <f t="shared" si="18"/>
        <v>51</v>
      </c>
      <c r="AY60" s="20" t="s">
        <v>61</v>
      </c>
      <c r="AZ60">
        <f>AVERAGEIFS(INDIRECT($C$3),INDIRECT($C$3),"&gt;=0",Data!$A:$A,AY60,IF($A$20,Data!$B:$B,Data!$AJ:$AJ),IF($A$20,"&lt;&gt;5",1))</f>
        <v>1</v>
      </c>
      <c r="BA60" s="20">
        <f t="shared" si="19"/>
        <v>1</v>
      </c>
      <c r="BB60" t="s">
        <v>140</v>
      </c>
      <c r="BC60" s="20">
        <f>AVERAGEIFS(INDIRECT($D$3),INDIRECT($D$3),"&gt;=0",Data!$A:$A,BB60,IF($A$20,Data!$B:$B,Data!$AJ:$AJ),IF($A$20,"&lt;&gt;5",1))</f>
        <v>0.77777777777777779</v>
      </c>
      <c r="BD60">
        <f t="shared" si="20"/>
        <v>52</v>
      </c>
      <c r="BE60" s="20" t="s">
        <v>58</v>
      </c>
      <c r="BF60">
        <f>AVERAGEIFS(INDIRECT($E$3),INDIRECT($E$3),"&gt;=0",Data!$A:$A,BE60,IF($A$20,Data!$B:$B,Data!$AJ:$AJ),IF($A$20,"&lt;&gt;5",1))</f>
        <v>0.5</v>
      </c>
      <c r="BG60" s="20">
        <f t="shared" si="21"/>
        <v>36</v>
      </c>
      <c r="BH60" t="s">
        <v>57</v>
      </c>
      <c r="BI60" s="20">
        <f>AVERAGEIFS(INDIRECT($F$3),INDIRECT($F$3),"&gt;=0",Data!$A:$A,BH60,IF($A$20,Data!$B:$B,Data!$AJ:$AJ),IF($A$20,"&lt;&gt;5",1))</f>
        <v>0.7857142857142857</v>
      </c>
      <c r="BJ60">
        <f t="shared" si="22"/>
        <v>51</v>
      </c>
      <c r="BK60" s="20" t="s">
        <v>63</v>
      </c>
      <c r="BL60">
        <f>AVERAGEIFS(INDIRECT($G$3),INDIRECT($G$3),"&gt;=0",Data!$A:$A,BK60,IF($A$20,Data!$B:$B,Data!$AJ:$AJ),IF($A$20,"&lt;&gt;5",1))</f>
        <v>0.94444444444444442</v>
      </c>
      <c r="BM60" s="20">
        <f t="shared" si="23"/>
        <v>52</v>
      </c>
      <c r="BN60" t="s">
        <v>171</v>
      </c>
      <c r="BO60">
        <f>AVERAGEIFS(INDIRECT($H$3),INDIRECT($H$3),"&gt;=0",Data!$A:$A,BN60,IF($A$20,Data!$B:$B,Data!$AJ:$AJ),IF($A$20,"&lt;&gt;5",1))</f>
        <v>1</v>
      </c>
      <c r="BP60">
        <f t="shared" si="24"/>
        <v>1</v>
      </c>
      <c r="BQ60" t="s">
        <v>74</v>
      </c>
      <c r="BR60">
        <f>AVERAGEIFS(INDIRECT($I$3),INDIRECT($I$3),"&gt;=0",Data!$A:$A,BQ60,IF($A$20,Data!$B:$B,Data!$AJ:$AJ),IF($A$20,"&lt;&gt;5",1))</f>
        <v>0.83333333333333337</v>
      </c>
      <c r="BS60">
        <f t="shared" si="25"/>
        <v>50</v>
      </c>
      <c r="BT60" t="s">
        <v>142</v>
      </c>
      <c r="BU60">
        <f>AVERAGEIFS(INDIRECT($J$3),INDIRECT($J$3),"&gt;=0",Data!$A:$A,BT60,IF($A$20,Data!$B:$B,Data!$AJ:$AJ),IF($A$20,"&lt;&gt;5",1))</f>
        <v>1</v>
      </c>
      <c r="BV60">
        <f t="shared" si="26"/>
        <v>1</v>
      </c>
    </row>
    <row r="61" spans="10:74" x14ac:dyDescent="0.35">
      <c r="J61">
        <f t="shared" si="27"/>
        <v>53</v>
      </c>
      <c r="K61" t="s">
        <v>129</v>
      </c>
      <c r="L61">
        <f>AVERAGEIFS(INDIRECT($B$3),INDIRECT($B$3),"&gt;=0",Data!$A:$A,$K61)</f>
        <v>0.81818181818181823</v>
      </c>
      <c r="M61">
        <f t="shared" si="28"/>
        <v>51</v>
      </c>
      <c r="N61" t="s">
        <v>130</v>
      </c>
      <c r="O61">
        <f>AVERAGEIFS(INDIRECT($C$3),INDIRECT($C$3),"&gt;=0",Data!$A:$A,$N61)</f>
        <v>1</v>
      </c>
      <c r="P61">
        <f t="shared" si="1"/>
        <v>1</v>
      </c>
      <c r="Q61" t="s">
        <v>58</v>
      </c>
      <c r="R61">
        <f>AVERAGEIFS(INDIRECT($D$3),INDIRECT($D$3),"&gt;=0",Data!$A:$A,$Q61)</f>
        <v>0.6875</v>
      </c>
      <c r="S61">
        <f t="shared" si="2"/>
        <v>53</v>
      </c>
      <c r="T61" t="s">
        <v>22</v>
      </c>
      <c r="U61">
        <f>AVERAGEIFS(INDIRECT($E$3),INDIRECT($E$3),"&gt;=0",Data!$A:$A,$T61)</f>
        <v>0.44444444444444442</v>
      </c>
      <c r="V61">
        <f t="shared" si="3"/>
        <v>53</v>
      </c>
      <c r="W61" t="s">
        <v>154</v>
      </c>
      <c r="X61">
        <f>AVERAGEIFS(INDIRECT($F$3),INDIRECT($F$3),"&gt;=0",Data!$A:$A,$W61)</f>
        <v>0.6875</v>
      </c>
      <c r="Y61">
        <f t="shared" si="4"/>
        <v>52</v>
      </c>
      <c r="Z61" t="s">
        <v>32</v>
      </c>
      <c r="AA61">
        <f>AVERAGEIFS(INDIRECT($G$3),INDIRECT($G$3),"&gt;=0",Data!$A:$A,$Z61)</f>
        <v>0.95833333333333337</v>
      </c>
      <c r="AB61">
        <f t="shared" si="5"/>
        <v>53</v>
      </c>
      <c r="AC61" t="s">
        <v>164</v>
      </c>
      <c r="AD61">
        <f>AVERAGEIFS(INDIRECT($H$3),INDIRECT($H$3),"&gt;=0",Data!$A:$A,$AC61)</f>
        <v>1</v>
      </c>
      <c r="AE61">
        <f t="shared" si="6"/>
        <v>1</v>
      </c>
      <c r="AF61" t="s">
        <v>184</v>
      </c>
      <c r="AG61">
        <f>AVERAGEIFS(INDIRECT($I$3),INDIRECT($I$3),"&gt;=0",Data!$A:$A,$AF61)</f>
        <v>0.8571428571428571</v>
      </c>
      <c r="AH61">
        <f t="shared" si="7"/>
        <v>48</v>
      </c>
      <c r="AI61" t="s">
        <v>142</v>
      </c>
      <c r="AJ61">
        <f>AVERAGEIFS(INDIRECT($J$3),INDIRECT($J$3),"&gt;=0",Data!$A:$A,$AI61)</f>
        <v>1</v>
      </c>
      <c r="AK61">
        <f t="shared" si="8"/>
        <v>1</v>
      </c>
      <c r="AL61">
        <f t="shared" si="9"/>
        <v>0</v>
      </c>
      <c r="AM61">
        <f t="shared" si="10"/>
        <v>0</v>
      </c>
      <c r="AN61">
        <f t="shared" si="11"/>
        <v>0</v>
      </c>
      <c r="AO61">
        <f t="shared" si="12"/>
        <v>0</v>
      </c>
      <c r="AP61">
        <f t="shared" si="13"/>
        <v>0</v>
      </c>
      <c r="AQ61">
        <f t="shared" si="14"/>
        <v>0</v>
      </c>
      <c r="AR61">
        <f t="shared" si="15"/>
        <v>0</v>
      </c>
      <c r="AS61">
        <f t="shared" si="16"/>
        <v>0</v>
      </c>
      <c r="AT61">
        <f t="shared" si="17"/>
        <v>0</v>
      </c>
      <c r="AU61">
        <f t="shared" si="29"/>
        <v>53</v>
      </c>
      <c r="AV61" t="s">
        <v>35</v>
      </c>
      <c r="AW61" s="20">
        <f>AVERAGEIFS(INDIRECT($B$3),INDIRECT($B$3),"&gt;=0",Data!$A:$A,AV61,IF($A$20,Data!$B:$B,Data!$AJ:$AJ),IF($A$20,"&lt;&gt;5",1))</f>
        <v>0.77777777777777779</v>
      </c>
      <c r="AX61">
        <f t="shared" si="18"/>
        <v>53</v>
      </c>
      <c r="AY61" s="20" t="s">
        <v>130</v>
      </c>
      <c r="AZ61">
        <f>AVERAGEIFS(INDIRECT($C$3),INDIRECT($C$3),"&gt;=0",Data!$A:$A,AY61,IF($A$20,Data!$B:$B,Data!$AJ:$AJ),IF($A$20,"&lt;&gt;5",1))</f>
        <v>1</v>
      </c>
      <c r="BA61" s="20">
        <f t="shared" si="19"/>
        <v>1</v>
      </c>
      <c r="BB61" t="s">
        <v>50</v>
      </c>
      <c r="BC61" s="20">
        <f>AVERAGEIFS(INDIRECT($D$3),INDIRECT($D$3),"&gt;=0",Data!$A:$A,BB61,IF($A$20,Data!$B:$B,Data!$AJ:$AJ),IF($A$20,"&lt;&gt;5",1))</f>
        <v>0.76923076923076927</v>
      </c>
      <c r="BD61">
        <f t="shared" si="20"/>
        <v>53</v>
      </c>
      <c r="BE61" s="20" t="s">
        <v>91</v>
      </c>
      <c r="BF61">
        <f>AVERAGEIFS(INDIRECT($E$3),INDIRECT($E$3),"&gt;=0",Data!$A:$A,BE61,IF($A$20,Data!$B:$B,Data!$AJ:$AJ),IF($A$20,"&lt;&gt;5",1))</f>
        <v>0.5</v>
      </c>
      <c r="BG61" s="20">
        <f t="shared" si="21"/>
        <v>36</v>
      </c>
      <c r="BH61" t="s">
        <v>181</v>
      </c>
      <c r="BI61" s="20">
        <f>AVERAGEIFS(INDIRECT($F$3),INDIRECT($F$3),"&gt;=0",Data!$A:$A,BH61,IF($A$20,Data!$B:$B,Data!$AJ:$AJ),IF($A$20,"&lt;&gt;5",1))</f>
        <v>0.78260869565217395</v>
      </c>
      <c r="BJ61">
        <f t="shared" si="22"/>
        <v>53</v>
      </c>
      <c r="BK61" s="20" t="s">
        <v>55</v>
      </c>
      <c r="BL61">
        <f>AVERAGEIFS(INDIRECT($G$3),INDIRECT($G$3),"&gt;=0",Data!$A:$A,BK61,IF($A$20,Data!$B:$B,Data!$AJ:$AJ),IF($A$20,"&lt;&gt;5",1))</f>
        <v>0.94285714285714284</v>
      </c>
      <c r="BM61" s="20">
        <f t="shared" si="23"/>
        <v>53</v>
      </c>
      <c r="BN61" t="s">
        <v>176</v>
      </c>
      <c r="BO61">
        <f>AVERAGEIFS(INDIRECT($H$3),INDIRECT($H$3),"&gt;=0",Data!$A:$A,BN61,IF($A$20,Data!$B:$B,Data!$AJ:$AJ),IF($A$20,"&lt;&gt;5",1))</f>
        <v>1</v>
      </c>
      <c r="BP61">
        <f t="shared" si="24"/>
        <v>1</v>
      </c>
      <c r="BQ61" t="s">
        <v>94</v>
      </c>
      <c r="BR61">
        <f>AVERAGEIFS(INDIRECT($I$3),INDIRECT($I$3),"&gt;=0",Data!$A:$A,BQ61,IF($A$20,Data!$B:$B,Data!$AJ:$AJ),IF($A$20,"&lt;&gt;5",1))</f>
        <v>0.83333333333333337</v>
      </c>
      <c r="BS61">
        <f t="shared" si="25"/>
        <v>50</v>
      </c>
      <c r="BT61" t="s">
        <v>144</v>
      </c>
      <c r="BU61">
        <f>AVERAGEIFS(INDIRECT($J$3),INDIRECT($J$3),"&gt;=0",Data!$A:$A,BT61,IF($A$20,Data!$B:$B,Data!$AJ:$AJ),IF($A$20,"&lt;&gt;5",1))</f>
        <v>1</v>
      </c>
      <c r="BV61">
        <f t="shared" si="26"/>
        <v>1</v>
      </c>
    </row>
    <row r="62" spans="10:74" x14ac:dyDescent="0.35">
      <c r="J62">
        <f t="shared" si="27"/>
        <v>54</v>
      </c>
      <c r="K62" t="s">
        <v>58</v>
      </c>
      <c r="L62">
        <f>AVERAGEIFS(INDIRECT($B$3),INDIRECT($B$3),"&gt;=0",Data!$A:$A,$K62)</f>
        <v>0.8125</v>
      </c>
      <c r="M62">
        <f t="shared" si="28"/>
        <v>54</v>
      </c>
      <c r="N62" t="s">
        <v>24</v>
      </c>
      <c r="O62">
        <f>AVERAGEIFS(INDIRECT($C$3),INDIRECT($C$3),"&gt;=0",Data!$A:$A,$N62)</f>
        <v>1</v>
      </c>
      <c r="P62">
        <f t="shared" si="1"/>
        <v>1</v>
      </c>
      <c r="Q62" t="s">
        <v>107</v>
      </c>
      <c r="R62">
        <f>AVERAGEIFS(INDIRECT($D$3),INDIRECT($D$3),"&gt;=0",Data!$A:$A,$Q62)</f>
        <v>0.6875</v>
      </c>
      <c r="S62">
        <f t="shared" si="2"/>
        <v>53</v>
      </c>
      <c r="T62" t="s">
        <v>44</v>
      </c>
      <c r="U62">
        <f>AVERAGEIFS(INDIRECT($E$3),INDIRECT($E$3),"&gt;=0",Data!$A:$A,$T62)</f>
        <v>0.44444444444444442</v>
      </c>
      <c r="V62">
        <f t="shared" si="3"/>
        <v>53</v>
      </c>
      <c r="W62" t="s">
        <v>175</v>
      </c>
      <c r="X62">
        <f>AVERAGEIFS(INDIRECT($F$3),INDIRECT($F$3),"&gt;=0",Data!$A:$A,$W62)</f>
        <v>0.68421052631578949</v>
      </c>
      <c r="Y62">
        <f t="shared" si="4"/>
        <v>54</v>
      </c>
      <c r="Z62" t="s">
        <v>60</v>
      </c>
      <c r="AA62">
        <f>AVERAGEIFS(INDIRECT($G$3),INDIRECT($G$3),"&gt;=0",Data!$A:$A,$Z62)</f>
        <v>0.95</v>
      </c>
      <c r="AB62">
        <f t="shared" si="5"/>
        <v>54</v>
      </c>
      <c r="AC62" t="s">
        <v>165</v>
      </c>
      <c r="AD62">
        <f>AVERAGEIFS(INDIRECT($H$3),INDIRECT($H$3),"&gt;=0",Data!$A:$A,$AC62)</f>
        <v>1</v>
      </c>
      <c r="AE62">
        <f t="shared" si="6"/>
        <v>1</v>
      </c>
      <c r="AF62" t="s">
        <v>96</v>
      </c>
      <c r="AG62">
        <f>AVERAGEIFS(INDIRECT($I$3),INDIRECT($I$3),"&gt;=0",Data!$A:$A,$AF62)</f>
        <v>0.84615384615384615</v>
      </c>
      <c r="AH62">
        <f t="shared" si="7"/>
        <v>54</v>
      </c>
      <c r="AI62" t="s">
        <v>144</v>
      </c>
      <c r="AJ62">
        <f>AVERAGEIFS(INDIRECT($J$3),INDIRECT($J$3),"&gt;=0",Data!$A:$A,$AI62)</f>
        <v>1</v>
      </c>
      <c r="AK62">
        <f t="shared" si="8"/>
        <v>1</v>
      </c>
      <c r="AL62">
        <f t="shared" si="9"/>
        <v>0</v>
      </c>
      <c r="AM62">
        <f t="shared" si="10"/>
        <v>0</v>
      </c>
      <c r="AN62">
        <f t="shared" si="11"/>
        <v>0</v>
      </c>
      <c r="AO62">
        <f t="shared" si="12"/>
        <v>0</v>
      </c>
      <c r="AP62">
        <f t="shared" si="13"/>
        <v>0</v>
      </c>
      <c r="AQ62">
        <f t="shared" si="14"/>
        <v>0</v>
      </c>
      <c r="AR62">
        <f t="shared" si="15"/>
        <v>0</v>
      </c>
      <c r="AS62">
        <f t="shared" si="16"/>
        <v>0</v>
      </c>
      <c r="AT62">
        <f t="shared" si="17"/>
        <v>0</v>
      </c>
      <c r="AU62">
        <f t="shared" si="29"/>
        <v>54</v>
      </c>
      <c r="AV62" t="s">
        <v>179</v>
      </c>
      <c r="AW62" s="20">
        <f>AVERAGEIFS(INDIRECT($B$3),INDIRECT($B$3),"&gt;=0",Data!$A:$A,AV62,IF($A$20,Data!$B:$B,Data!$AJ:$AJ),IF($A$20,"&lt;&gt;5",1))</f>
        <v>0.77777777777777779</v>
      </c>
      <c r="AX62">
        <f t="shared" si="18"/>
        <v>53</v>
      </c>
      <c r="AY62" s="20" t="s">
        <v>24</v>
      </c>
      <c r="AZ62">
        <f>AVERAGEIFS(INDIRECT($C$3),INDIRECT($C$3),"&gt;=0",Data!$A:$A,AY62,IF($A$20,Data!$B:$B,Data!$AJ:$AJ),IF($A$20,"&lt;&gt;5",1))</f>
        <v>1</v>
      </c>
      <c r="BA62" s="20">
        <f t="shared" si="19"/>
        <v>1</v>
      </c>
      <c r="BB62" t="s">
        <v>115</v>
      </c>
      <c r="BC62" s="20">
        <f>AVERAGEIFS(INDIRECT($D$3),INDIRECT($D$3),"&gt;=0",Data!$A:$A,BB62,IF($A$20,Data!$B:$B,Data!$AJ:$AJ),IF($A$20,"&lt;&gt;5",1))</f>
        <v>0.76923076923076927</v>
      </c>
      <c r="BD62">
        <f t="shared" si="20"/>
        <v>53</v>
      </c>
      <c r="BE62" s="20" t="s">
        <v>4</v>
      </c>
      <c r="BF62">
        <f>AVERAGEIFS(INDIRECT($E$3),INDIRECT($E$3),"&gt;=0",Data!$A:$A,BE62,IF($A$20,Data!$B:$B,Data!$AJ:$AJ),IF($A$20,"&lt;&gt;5",1))</f>
        <v>0.5</v>
      </c>
      <c r="BG62" s="20">
        <f t="shared" si="21"/>
        <v>36</v>
      </c>
      <c r="BH62" t="s">
        <v>109</v>
      </c>
      <c r="BI62" s="20">
        <f>AVERAGEIFS(INDIRECT($F$3),INDIRECT($F$3),"&gt;=0",Data!$A:$A,BH62,IF($A$20,Data!$B:$B,Data!$AJ:$AJ),IF($A$20,"&lt;&gt;5",1))</f>
        <v>0.77777777777777779</v>
      </c>
      <c r="BJ62">
        <f t="shared" si="22"/>
        <v>54</v>
      </c>
      <c r="BK62" s="20" t="s">
        <v>56</v>
      </c>
      <c r="BL62">
        <f>AVERAGEIFS(INDIRECT($G$3),INDIRECT($G$3),"&gt;=0",Data!$A:$A,BK62,IF($A$20,Data!$B:$B,Data!$AJ:$AJ),IF($A$20,"&lt;&gt;5",1))</f>
        <v>0.94117647058823528</v>
      </c>
      <c r="BM62" s="20">
        <f t="shared" si="23"/>
        <v>54</v>
      </c>
      <c r="BN62" t="s">
        <v>178</v>
      </c>
      <c r="BO62">
        <f>AVERAGEIFS(INDIRECT($H$3),INDIRECT($H$3),"&gt;=0",Data!$A:$A,BN62,IF($A$20,Data!$B:$B,Data!$AJ:$AJ),IF($A$20,"&lt;&gt;5",1))</f>
        <v>1</v>
      </c>
      <c r="BP62">
        <f t="shared" si="24"/>
        <v>1</v>
      </c>
      <c r="BQ62" t="s">
        <v>96</v>
      </c>
      <c r="BR62">
        <f>AVERAGEIFS(INDIRECT($I$3),INDIRECT($I$3),"&gt;=0",Data!$A:$A,BQ62,IF($A$20,Data!$B:$B,Data!$AJ:$AJ),IF($A$20,"&lt;&gt;5",1))</f>
        <v>0.83333333333333337</v>
      </c>
      <c r="BS62">
        <f t="shared" si="25"/>
        <v>50</v>
      </c>
      <c r="BT62" t="s">
        <v>140</v>
      </c>
      <c r="BU62">
        <f>AVERAGEIFS(INDIRECT($J$3),INDIRECT($J$3),"&gt;=0",Data!$A:$A,BT62,IF($A$20,Data!$B:$B,Data!$AJ:$AJ),IF($A$20,"&lt;&gt;5",1))</f>
        <v>1</v>
      </c>
      <c r="BV62">
        <f t="shared" si="26"/>
        <v>1</v>
      </c>
    </row>
    <row r="63" spans="10:74" x14ac:dyDescent="0.35">
      <c r="J63">
        <f t="shared" si="27"/>
        <v>55</v>
      </c>
      <c r="K63" t="s">
        <v>168</v>
      </c>
      <c r="L63">
        <f>AVERAGEIFS(INDIRECT($B$3),INDIRECT($B$3),"&gt;=0",Data!$A:$A,$K63)</f>
        <v>0.8125</v>
      </c>
      <c r="M63">
        <f t="shared" si="28"/>
        <v>54</v>
      </c>
      <c r="N63" t="s">
        <v>103</v>
      </c>
      <c r="O63">
        <f>AVERAGEIFS(INDIRECT($C$3),INDIRECT($C$3),"&gt;=0",Data!$A:$A,$N63)</f>
        <v>1</v>
      </c>
      <c r="P63">
        <f t="shared" si="1"/>
        <v>1</v>
      </c>
      <c r="Q63" t="s">
        <v>181</v>
      </c>
      <c r="R63">
        <f>AVERAGEIFS(INDIRECT($D$3),INDIRECT($D$3),"&gt;=0",Data!$A:$A,$Q63)</f>
        <v>0.68</v>
      </c>
      <c r="S63">
        <f t="shared" si="2"/>
        <v>55</v>
      </c>
      <c r="T63" t="s">
        <v>108</v>
      </c>
      <c r="U63">
        <f>AVERAGEIFS(INDIRECT($E$3),INDIRECT($E$3),"&gt;=0",Data!$A:$A,$T63)</f>
        <v>0.44444444444444442</v>
      </c>
      <c r="V63">
        <f t="shared" si="3"/>
        <v>53</v>
      </c>
      <c r="W63" t="s">
        <v>147</v>
      </c>
      <c r="X63">
        <f>AVERAGEIFS(INDIRECT($F$3),INDIRECT($F$3),"&gt;=0",Data!$A:$A,$W63)</f>
        <v>0.68</v>
      </c>
      <c r="Y63">
        <f t="shared" si="4"/>
        <v>55</v>
      </c>
      <c r="Z63" t="s">
        <v>141</v>
      </c>
      <c r="AA63">
        <f>AVERAGEIFS(INDIRECT($G$3),INDIRECT($G$3),"&gt;=0",Data!$A:$A,$Z63)</f>
        <v>0.95</v>
      </c>
      <c r="AB63">
        <f t="shared" si="5"/>
        <v>54</v>
      </c>
      <c r="AC63" t="s">
        <v>170</v>
      </c>
      <c r="AD63">
        <f>AVERAGEIFS(INDIRECT($H$3),INDIRECT($H$3),"&gt;=0",Data!$A:$A,$AC63)</f>
        <v>1</v>
      </c>
      <c r="AE63">
        <f t="shared" si="6"/>
        <v>1</v>
      </c>
      <c r="AF63" t="s">
        <v>79</v>
      </c>
      <c r="AG63">
        <f>AVERAGEIFS(INDIRECT($I$3),INDIRECT($I$3),"&gt;=0",Data!$A:$A,$AF63)</f>
        <v>0.84210526315789469</v>
      </c>
      <c r="AH63">
        <f t="shared" si="7"/>
        <v>55</v>
      </c>
      <c r="AI63" t="s">
        <v>140</v>
      </c>
      <c r="AJ63">
        <f>AVERAGEIFS(INDIRECT($J$3),INDIRECT($J$3),"&gt;=0",Data!$A:$A,$AI63)</f>
        <v>1</v>
      </c>
      <c r="AK63">
        <f t="shared" si="8"/>
        <v>1</v>
      </c>
      <c r="AL63">
        <f t="shared" si="9"/>
        <v>0</v>
      </c>
      <c r="AM63">
        <f t="shared" si="10"/>
        <v>0</v>
      </c>
      <c r="AN63">
        <f t="shared" si="11"/>
        <v>0</v>
      </c>
      <c r="AO63">
        <f t="shared" si="12"/>
        <v>0</v>
      </c>
      <c r="AP63">
        <f t="shared" si="13"/>
        <v>0</v>
      </c>
      <c r="AQ63">
        <f t="shared" si="14"/>
        <v>0</v>
      </c>
      <c r="AR63">
        <f t="shared" si="15"/>
        <v>0</v>
      </c>
      <c r="AS63">
        <f t="shared" si="16"/>
        <v>0</v>
      </c>
      <c r="AT63">
        <f t="shared" si="17"/>
        <v>0</v>
      </c>
      <c r="AU63">
        <f t="shared" si="29"/>
        <v>55</v>
      </c>
      <c r="AV63" t="s">
        <v>181</v>
      </c>
      <c r="AW63" s="20">
        <f>AVERAGEIFS(INDIRECT($B$3),INDIRECT($B$3),"&gt;=0",Data!$A:$A,AV63,IF($A$20,Data!$B:$B,Data!$AJ:$AJ),IF($A$20,"&lt;&gt;5",1))</f>
        <v>0.77272727272727271</v>
      </c>
      <c r="AX63">
        <f t="shared" si="18"/>
        <v>55</v>
      </c>
      <c r="AY63" s="20" t="s">
        <v>103</v>
      </c>
      <c r="AZ63">
        <f>AVERAGEIFS(INDIRECT($C$3),INDIRECT($C$3),"&gt;=0",Data!$A:$A,AY63,IF($A$20,Data!$B:$B,Data!$AJ:$AJ),IF($A$20,"&lt;&gt;5",1))</f>
        <v>1</v>
      </c>
      <c r="BA63" s="20">
        <f t="shared" si="19"/>
        <v>1</v>
      </c>
      <c r="BB63" t="s">
        <v>96</v>
      </c>
      <c r="BC63" s="20">
        <f>AVERAGEIFS(INDIRECT($D$3),INDIRECT($D$3),"&gt;=0",Data!$A:$A,BB63,IF($A$20,Data!$B:$B,Data!$AJ:$AJ),IF($A$20,"&lt;&gt;5",1))</f>
        <v>0.76923076923076927</v>
      </c>
      <c r="BD63">
        <f t="shared" si="20"/>
        <v>53</v>
      </c>
      <c r="BE63" s="20" t="s">
        <v>67</v>
      </c>
      <c r="BF63">
        <f>AVERAGEIFS(INDIRECT($E$3),INDIRECT($E$3),"&gt;=0",Data!$A:$A,BE63,IF($A$20,Data!$B:$B,Data!$AJ:$AJ),IF($A$20,"&lt;&gt;5",1))</f>
        <v>0.5</v>
      </c>
      <c r="BG63" s="20">
        <f t="shared" si="21"/>
        <v>36</v>
      </c>
      <c r="BH63" t="s">
        <v>126</v>
      </c>
      <c r="BI63" s="20">
        <f>AVERAGEIFS(INDIRECT($F$3),INDIRECT($F$3),"&gt;=0",Data!$A:$A,BH63,IF($A$20,Data!$B:$B,Data!$AJ:$AJ),IF($A$20,"&lt;&gt;5",1))</f>
        <v>0.77777777777777779</v>
      </c>
      <c r="BJ63">
        <f t="shared" si="22"/>
        <v>54</v>
      </c>
      <c r="BK63" s="20" t="s">
        <v>133</v>
      </c>
      <c r="BL63">
        <f>AVERAGEIFS(INDIRECT($G$3),INDIRECT($G$3),"&gt;=0",Data!$A:$A,BK63,IF($A$20,Data!$B:$B,Data!$AJ:$AJ),IF($A$20,"&lt;&gt;5",1))</f>
        <v>0.94117647058823528</v>
      </c>
      <c r="BM63" s="20">
        <f t="shared" si="23"/>
        <v>54</v>
      </c>
      <c r="BN63" t="s">
        <v>182</v>
      </c>
      <c r="BO63">
        <f>AVERAGEIFS(INDIRECT($H$3),INDIRECT($H$3),"&gt;=0",Data!$A:$A,BN63,IF($A$20,Data!$B:$B,Data!$AJ:$AJ),IF($A$20,"&lt;&gt;5",1))</f>
        <v>1</v>
      </c>
      <c r="BP63">
        <f t="shared" si="24"/>
        <v>1</v>
      </c>
      <c r="BQ63" t="s">
        <v>73</v>
      </c>
      <c r="BR63">
        <f>AVERAGEIFS(INDIRECT($I$3),INDIRECT($I$3),"&gt;=0",Data!$A:$A,BQ63,IF($A$20,Data!$B:$B,Data!$AJ:$AJ),IF($A$20,"&lt;&gt;5",1))</f>
        <v>0.83333333333333337</v>
      </c>
      <c r="BS63">
        <f t="shared" si="25"/>
        <v>50</v>
      </c>
      <c r="BT63" t="s">
        <v>143</v>
      </c>
      <c r="BU63">
        <f>AVERAGEIFS(INDIRECT($J$3),INDIRECT($J$3),"&gt;=0",Data!$A:$A,BT63,IF($A$20,Data!$B:$B,Data!$AJ:$AJ),IF($A$20,"&lt;&gt;5",1))</f>
        <v>1</v>
      </c>
      <c r="BV63">
        <f t="shared" si="26"/>
        <v>1</v>
      </c>
    </row>
    <row r="64" spans="10:74" x14ac:dyDescent="0.35">
      <c r="J64">
        <f t="shared" si="27"/>
        <v>56</v>
      </c>
      <c r="K64" t="s">
        <v>35</v>
      </c>
      <c r="L64">
        <f>AVERAGEIFS(INDIRECT($B$3),INDIRECT($B$3),"&gt;=0",Data!$A:$A,$K64)</f>
        <v>0.80952380952380953</v>
      </c>
      <c r="M64">
        <f t="shared" si="28"/>
        <v>56</v>
      </c>
      <c r="N64" t="s">
        <v>34</v>
      </c>
      <c r="O64">
        <f>AVERAGEIFS(INDIRECT($C$3),INDIRECT($C$3),"&gt;=0",Data!$A:$A,$N64)</f>
        <v>1</v>
      </c>
      <c r="P64">
        <f t="shared" si="1"/>
        <v>1</v>
      </c>
      <c r="Q64" t="s">
        <v>3</v>
      </c>
      <c r="R64">
        <f>AVERAGEIFS(INDIRECT($D$3),INDIRECT($D$3),"&gt;=0",Data!$A:$A,$Q64)</f>
        <v>0.66666666666666663</v>
      </c>
      <c r="S64">
        <f t="shared" si="2"/>
        <v>56</v>
      </c>
      <c r="T64" t="s">
        <v>181</v>
      </c>
      <c r="U64">
        <f>AVERAGEIFS(INDIRECT($E$3),INDIRECT($E$3),"&gt;=0",Data!$A:$A,$T64)</f>
        <v>0.44</v>
      </c>
      <c r="V64">
        <f t="shared" si="3"/>
        <v>56</v>
      </c>
      <c r="W64" t="s">
        <v>197</v>
      </c>
      <c r="X64">
        <f>AVERAGEIFS(INDIRECT($F$3),INDIRECT($F$3),"&gt;=0",Data!$A:$A,$W64)</f>
        <v>0.68</v>
      </c>
      <c r="Y64">
        <f t="shared" si="4"/>
        <v>55</v>
      </c>
      <c r="Z64" t="s">
        <v>63</v>
      </c>
      <c r="AA64">
        <f>AVERAGEIFS(INDIRECT($G$3),INDIRECT($G$3),"&gt;=0",Data!$A:$A,$Z64)</f>
        <v>0.94736842105263153</v>
      </c>
      <c r="AB64">
        <f t="shared" si="5"/>
        <v>56</v>
      </c>
      <c r="AC64" t="s">
        <v>171</v>
      </c>
      <c r="AD64">
        <f>AVERAGEIFS(INDIRECT($H$3),INDIRECT($H$3),"&gt;=0",Data!$A:$A,$AC64)</f>
        <v>1</v>
      </c>
      <c r="AE64">
        <f t="shared" si="6"/>
        <v>1</v>
      </c>
      <c r="AF64" t="s">
        <v>16</v>
      </c>
      <c r="AG64">
        <f>AVERAGEIFS(INDIRECT($I$3),INDIRECT($I$3),"&gt;=0",Data!$A:$A,$AF64)</f>
        <v>0.83333333333333337</v>
      </c>
      <c r="AH64">
        <f t="shared" si="7"/>
        <v>56</v>
      </c>
      <c r="AI64" t="s">
        <v>143</v>
      </c>
      <c r="AJ64">
        <f>AVERAGEIFS(INDIRECT($J$3),INDIRECT($J$3),"&gt;=0",Data!$A:$A,$AI64)</f>
        <v>1</v>
      </c>
      <c r="AK64">
        <f t="shared" si="8"/>
        <v>1</v>
      </c>
      <c r="AL64">
        <f t="shared" si="9"/>
        <v>0</v>
      </c>
      <c r="AM64">
        <f t="shared" si="10"/>
        <v>0</v>
      </c>
      <c r="AN64">
        <f t="shared" si="11"/>
        <v>0</v>
      </c>
      <c r="AO64">
        <f t="shared" si="12"/>
        <v>0</v>
      </c>
      <c r="AP64">
        <f t="shared" si="13"/>
        <v>0</v>
      </c>
      <c r="AQ64">
        <f t="shared" si="14"/>
        <v>0</v>
      </c>
      <c r="AR64">
        <f t="shared" si="15"/>
        <v>0</v>
      </c>
      <c r="AS64">
        <f t="shared" si="16"/>
        <v>0</v>
      </c>
      <c r="AT64">
        <f t="shared" si="17"/>
        <v>0</v>
      </c>
      <c r="AU64">
        <f t="shared" si="29"/>
        <v>56</v>
      </c>
      <c r="AV64" t="s">
        <v>199</v>
      </c>
      <c r="AW64" s="20">
        <f>AVERAGEIFS(INDIRECT($B$3),INDIRECT($B$3),"&gt;=0",Data!$A:$A,AV64,IF($A$20,Data!$B:$B,Data!$AJ:$AJ),IF($A$20,"&lt;&gt;5",1))</f>
        <v>0.75</v>
      </c>
      <c r="AX64">
        <f t="shared" si="18"/>
        <v>56</v>
      </c>
      <c r="AY64" s="20" t="s">
        <v>34</v>
      </c>
      <c r="AZ64">
        <f>AVERAGEIFS(INDIRECT($C$3),INDIRECT($C$3),"&gt;=0",Data!$A:$A,AY64,IF($A$20,Data!$B:$B,Data!$AJ:$AJ),IF($A$20,"&lt;&gt;5",1))</f>
        <v>1</v>
      </c>
      <c r="BA64" s="20">
        <f t="shared" si="19"/>
        <v>1</v>
      </c>
      <c r="BB64" t="s">
        <v>163</v>
      </c>
      <c r="BC64" s="20">
        <f>AVERAGEIFS(INDIRECT($D$3),INDIRECT($D$3),"&gt;=0",Data!$A:$A,BB64,IF($A$20,Data!$B:$B,Data!$AJ:$AJ),IF($A$20,"&lt;&gt;5",1))</f>
        <v>0.76923076923076927</v>
      </c>
      <c r="BD64">
        <f t="shared" si="20"/>
        <v>53</v>
      </c>
      <c r="BE64" s="20" t="s">
        <v>144</v>
      </c>
      <c r="BF64">
        <f>AVERAGEIFS(INDIRECT($E$3),INDIRECT($E$3),"&gt;=0",Data!$A:$A,BE64,IF($A$20,Data!$B:$B,Data!$AJ:$AJ),IF($A$20,"&lt;&gt;5",1))</f>
        <v>0.5</v>
      </c>
      <c r="BG64" s="20">
        <f t="shared" si="21"/>
        <v>36</v>
      </c>
      <c r="BH64" t="s">
        <v>9</v>
      </c>
      <c r="BI64" s="20">
        <f>AVERAGEIFS(INDIRECT($F$3),INDIRECT($F$3),"&gt;=0",Data!$A:$A,BH64,IF($A$20,Data!$B:$B,Data!$AJ:$AJ),IF($A$20,"&lt;&gt;5",1))</f>
        <v>0.76923076923076927</v>
      </c>
      <c r="BJ64">
        <f t="shared" si="22"/>
        <v>56</v>
      </c>
      <c r="BK64" s="20" t="s">
        <v>51</v>
      </c>
      <c r="BL64">
        <f>AVERAGEIFS(INDIRECT($G$3),INDIRECT($G$3),"&gt;=0",Data!$A:$A,BK64,IF($A$20,Data!$B:$B,Data!$AJ:$AJ),IF($A$20,"&lt;&gt;5",1))</f>
        <v>0.9375</v>
      </c>
      <c r="BM64" s="20">
        <f t="shared" si="23"/>
        <v>56</v>
      </c>
      <c r="BN64" t="s">
        <v>184</v>
      </c>
      <c r="BO64">
        <f>AVERAGEIFS(INDIRECT($H$3),INDIRECT($H$3),"&gt;=0",Data!$A:$A,BN64,IF($A$20,Data!$B:$B,Data!$AJ:$AJ),IF($A$20,"&lt;&gt;5",1))</f>
        <v>1</v>
      </c>
      <c r="BP64">
        <f t="shared" si="24"/>
        <v>1</v>
      </c>
      <c r="BQ64" t="s">
        <v>100</v>
      </c>
      <c r="BR64">
        <f>AVERAGEIFS(INDIRECT($I$3),INDIRECT($I$3),"&gt;=0",Data!$A:$A,BQ64,IF($A$20,Data!$B:$B,Data!$AJ:$AJ),IF($A$20,"&lt;&gt;5",1))</f>
        <v>0.83333333333333337</v>
      </c>
      <c r="BS64">
        <f t="shared" si="25"/>
        <v>50</v>
      </c>
      <c r="BT64" t="s">
        <v>139</v>
      </c>
      <c r="BU64">
        <f>AVERAGEIFS(INDIRECT($J$3),INDIRECT($J$3),"&gt;=0",Data!$A:$A,BT64,IF($A$20,Data!$B:$B,Data!$AJ:$AJ),IF($A$20,"&lt;&gt;5",1))</f>
        <v>1</v>
      </c>
      <c r="BV64">
        <f t="shared" si="26"/>
        <v>1</v>
      </c>
    </row>
    <row r="65" spans="10:74" x14ac:dyDescent="0.35">
      <c r="J65">
        <f t="shared" si="27"/>
        <v>57</v>
      </c>
      <c r="K65" t="s">
        <v>33</v>
      </c>
      <c r="L65">
        <f>AVERAGEIFS(INDIRECT($B$3),INDIRECT($B$3),"&gt;=0",Data!$A:$A,$K65)</f>
        <v>0.8</v>
      </c>
      <c r="M65">
        <f t="shared" si="28"/>
        <v>57</v>
      </c>
      <c r="N65" t="s">
        <v>23</v>
      </c>
      <c r="O65">
        <f>AVERAGEIFS(INDIRECT($C$3),INDIRECT($C$3),"&gt;=0",Data!$A:$A,$N65)</f>
        <v>1</v>
      </c>
      <c r="P65">
        <f t="shared" si="1"/>
        <v>1</v>
      </c>
      <c r="Q65" t="s">
        <v>28</v>
      </c>
      <c r="R65">
        <f>AVERAGEIFS(INDIRECT($D$3),INDIRECT($D$3),"&gt;=0",Data!$A:$A,$Q65)</f>
        <v>0.66666666666666663</v>
      </c>
      <c r="S65">
        <f t="shared" si="2"/>
        <v>56</v>
      </c>
      <c r="T65" t="s">
        <v>167</v>
      </c>
      <c r="U65">
        <f>AVERAGEIFS(INDIRECT($E$3),INDIRECT($E$3),"&gt;=0",Data!$A:$A,$T65)</f>
        <v>0.4375</v>
      </c>
      <c r="V65">
        <f t="shared" si="3"/>
        <v>57</v>
      </c>
      <c r="W65" t="s">
        <v>3</v>
      </c>
      <c r="X65">
        <f>AVERAGEIFS(INDIRECT($F$3),INDIRECT($F$3),"&gt;=0",Data!$A:$A,$W65)</f>
        <v>0.66666666666666663</v>
      </c>
      <c r="Y65">
        <f t="shared" si="4"/>
        <v>57</v>
      </c>
      <c r="Z65" t="s">
        <v>51</v>
      </c>
      <c r="AA65">
        <f>AVERAGEIFS(INDIRECT($G$3),INDIRECT($G$3),"&gt;=0",Data!$A:$A,$Z65)</f>
        <v>0.94117647058823528</v>
      </c>
      <c r="AB65">
        <f t="shared" si="5"/>
        <v>57</v>
      </c>
      <c r="AC65" t="s">
        <v>176</v>
      </c>
      <c r="AD65">
        <f>AVERAGEIFS(INDIRECT($H$3),INDIRECT($H$3),"&gt;=0",Data!$A:$A,$AC65)</f>
        <v>1</v>
      </c>
      <c r="AE65">
        <f t="shared" si="6"/>
        <v>1</v>
      </c>
      <c r="AF65" t="s">
        <v>38</v>
      </c>
      <c r="AG65">
        <f>AVERAGEIFS(INDIRECT($I$3),INDIRECT($I$3),"&gt;=0",Data!$A:$A,$AF65)</f>
        <v>0.83333333333333337</v>
      </c>
      <c r="AH65">
        <f t="shared" si="7"/>
        <v>56</v>
      </c>
      <c r="AI65" t="s">
        <v>139</v>
      </c>
      <c r="AJ65">
        <f>AVERAGEIFS(INDIRECT($J$3),INDIRECT($J$3),"&gt;=0",Data!$A:$A,$AI65)</f>
        <v>1</v>
      </c>
      <c r="AK65">
        <f t="shared" si="8"/>
        <v>1</v>
      </c>
      <c r="AL65">
        <f t="shared" si="9"/>
        <v>0</v>
      </c>
      <c r="AM65">
        <f t="shared" si="10"/>
        <v>0</v>
      </c>
      <c r="AN65">
        <f t="shared" si="11"/>
        <v>0</v>
      </c>
      <c r="AO65">
        <f t="shared" si="12"/>
        <v>0</v>
      </c>
      <c r="AP65">
        <f t="shared" si="13"/>
        <v>0</v>
      </c>
      <c r="AQ65">
        <f t="shared" si="14"/>
        <v>0</v>
      </c>
      <c r="AR65">
        <f t="shared" si="15"/>
        <v>0</v>
      </c>
      <c r="AS65">
        <f t="shared" si="16"/>
        <v>0</v>
      </c>
      <c r="AT65">
        <f t="shared" si="17"/>
        <v>0</v>
      </c>
      <c r="AU65">
        <f t="shared" si="29"/>
        <v>57</v>
      </c>
      <c r="AV65" t="s">
        <v>17</v>
      </c>
      <c r="AW65" s="20">
        <f>AVERAGEIFS(INDIRECT($B$3),INDIRECT($B$3),"&gt;=0",Data!$A:$A,AV65,IF($A$20,Data!$B:$B,Data!$AJ:$AJ),IF($A$20,"&lt;&gt;5",1))</f>
        <v>0.75</v>
      </c>
      <c r="AX65">
        <f t="shared" si="18"/>
        <v>56</v>
      </c>
      <c r="AY65" s="20" t="s">
        <v>23</v>
      </c>
      <c r="AZ65">
        <f>AVERAGEIFS(INDIRECT($C$3),INDIRECT($C$3),"&gt;=0",Data!$A:$A,AY65,IF($A$20,Data!$B:$B,Data!$AJ:$AJ),IF($A$20,"&lt;&gt;5",1))</f>
        <v>1</v>
      </c>
      <c r="BA65" s="20">
        <f t="shared" si="19"/>
        <v>1</v>
      </c>
      <c r="BB65" t="s">
        <v>109</v>
      </c>
      <c r="BC65" s="20">
        <f>AVERAGEIFS(INDIRECT($D$3),INDIRECT($D$3),"&gt;=0",Data!$A:$A,BB65,IF($A$20,Data!$B:$B,Data!$AJ:$AJ),IF($A$20,"&lt;&gt;5",1))</f>
        <v>0.75</v>
      </c>
      <c r="BD65">
        <f t="shared" si="20"/>
        <v>57</v>
      </c>
      <c r="BE65" s="20" t="s">
        <v>149</v>
      </c>
      <c r="BF65">
        <f>AVERAGEIFS(INDIRECT($E$3),INDIRECT($E$3),"&gt;=0",Data!$A:$A,BE65,IF($A$20,Data!$B:$B,Data!$AJ:$AJ),IF($A$20,"&lt;&gt;5",1))</f>
        <v>0.5</v>
      </c>
      <c r="BG65" s="20">
        <f t="shared" si="21"/>
        <v>36</v>
      </c>
      <c r="BH65" t="s">
        <v>163</v>
      </c>
      <c r="BI65" s="20">
        <f>AVERAGEIFS(INDIRECT($F$3),INDIRECT($F$3),"&gt;=0",Data!$A:$A,BH65,IF($A$20,Data!$B:$B,Data!$AJ:$AJ),IF($A$20,"&lt;&gt;5",1))</f>
        <v>0.76923076923076927</v>
      </c>
      <c r="BJ65">
        <f t="shared" si="22"/>
        <v>56</v>
      </c>
      <c r="BK65" s="20" t="s">
        <v>145</v>
      </c>
      <c r="BL65">
        <f>AVERAGEIFS(INDIRECT($G$3),INDIRECT($G$3),"&gt;=0",Data!$A:$A,BK65,IF($A$20,Data!$B:$B,Data!$AJ:$AJ),IF($A$20,"&lt;&gt;5",1))</f>
        <v>0.93333333333333335</v>
      </c>
      <c r="BM65" s="20">
        <f t="shared" si="23"/>
        <v>57</v>
      </c>
      <c r="BN65" t="s">
        <v>191</v>
      </c>
      <c r="BO65">
        <f>AVERAGEIFS(INDIRECT($H$3),INDIRECT($H$3),"&gt;=0",Data!$A:$A,BN65,IF($A$20,Data!$B:$B,Data!$AJ:$AJ),IF($A$20,"&lt;&gt;5",1))</f>
        <v>1</v>
      </c>
      <c r="BP65">
        <f t="shared" si="24"/>
        <v>1</v>
      </c>
      <c r="BQ65" t="s">
        <v>174</v>
      </c>
      <c r="BR65">
        <f>AVERAGEIFS(INDIRECT($I$3),INDIRECT($I$3),"&gt;=0",Data!$A:$A,BQ65,IF($A$20,Data!$B:$B,Data!$AJ:$AJ),IF($A$20,"&lt;&gt;5",1))</f>
        <v>0.83333333333333337</v>
      </c>
      <c r="BS65">
        <f t="shared" si="25"/>
        <v>50</v>
      </c>
      <c r="BT65" t="s">
        <v>138</v>
      </c>
      <c r="BU65">
        <f>AVERAGEIFS(INDIRECT($J$3),INDIRECT($J$3),"&gt;=0",Data!$A:$A,BT65,IF($A$20,Data!$B:$B,Data!$AJ:$AJ),IF($A$20,"&lt;&gt;5",1))</f>
        <v>1</v>
      </c>
      <c r="BV65">
        <f t="shared" si="26"/>
        <v>1</v>
      </c>
    </row>
    <row r="66" spans="10:74" x14ac:dyDescent="0.35">
      <c r="J66">
        <f t="shared" si="27"/>
        <v>58</v>
      </c>
      <c r="K66" t="s">
        <v>45</v>
      </c>
      <c r="L66">
        <f>AVERAGEIFS(INDIRECT($B$3),INDIRECT($B$3),"&gt;=0",Data!$A:$A,$K66)</f>
        <v>0.8</v>
      </c>
      <c r="M66">
        <f t="shared" si="28"/>
        <v>57</v>
      </c>
      <c r="N66" t="s">
        <v>76</v>
      </c>
      <c r="O66">
        <f>AVERAGEIFS(INDIRECT($C$3),INDIRECT($C$3),"&gt;=0",Data!$A:$A,$N66)</f>
        <v>1</v>
      </c>
      <c r="P66">
        <f t="shared" si="1"/>
        <v>1</v>
      </c>
      <c r="Q66" t="s">
        <v>103</v>
      </c>
      <c r="R66">
        <f>AVERAGEIFS(INDIRECT($D$3),INDIRECT($D$3),"&gt;=0",Data!$A:$A,$Q66)</f>
        <v>0.66666666666666663</v>
      </c>
      <c r="S66">
        <f t="shared" si="2"/>
        <v>56</v>
      </c>
      <c r="T66" t="s">
        <v>26</v>
      </c>
      <c r="U66">
        <f>AVERAGEIFS(INDIRECT($E$3),INDIRECT($E$3),"&gt;=0",Data!$A:$A,$T66)</f>
        <v>0.43478260869565216</v>
      </c>
      <c r="V66">
        <f t="shared" si="3"/>
        <v>58</v>
      </c>
      <c r="W66" t="s">
        <v>5</v>
      </c>
      <c r="X66">
        <f>AVERAGEIFS(INDIRECT($F$3),INDIRECT($F$3),"&gt;=0",Data!$A:$A,$W66)</f>
        <v>0.66666666666666663</v>
      </c>
      <c r="Y66">
        <f t="shared" si="4"/>
        <v>57</v>
      </c>
      <c r="Z66" t="s">
        <v>56</v>
      </c>
      <c r="AA66">
        <f>AVERAGEIFS(INDIRECT($G$3),INDIRECT($G$3),"&gt;=0",Data!$A:$A,$Z66)</f>
        <v>0.94117647058823528</v>
      </c>
      <c r="AB66">
        <f t="shared" si="5"/>
        <v>57</v>
      </c>
      <c r="AC66" t="s">
        <v>178</v>
      </c>
      <c r="AD66">
        <f>AVERAGEIFS(INDIRECT($H$3),INDIRECT($H$3),"&gt;=0",Data!$A:$A,$AC66)</f>
        <v>1</v>
      </c>
      <c r="AE66">
        <f t="shared" si="6"/>
        <v>1</v>
      </c>
      <c r="AF66" t="s">
        <v>55</v>
      </c>
      <c r="AG66">
        <f>AVERAGEIFS(INDIRECT($I$3),INDIRECT($I$3),"&gt;=0",Data!$A:$A,$AF66)</f>
        <v>0.83333333333333337</v>
      </c>
      <c r="AH66">
        <f t="shared" si="7"/>
        <v>56</v>
      </c>
      <c r="AI66" t="s">
        <v>138</v>
      </c>
      <c r="AJ66">
        <f>AVERAGEIFS(INDIRECT($J$3),INDIRECT($J$3),"&gt;=0",Data!$A:$A,$AI66)</f>
        <v>1</v>
      </c>
      <c r="AK66">
        <f t="shared" si="8"/>
        <v>1</v>
      </c>
      <c r="AL66">
        <f t="shared" si="9"/>
        <v>0</v>
      </c>
      <c r="AM66">
        <f t="shared" si="10"/>
        <v>0</v>
      </c>
      <c r="AN66">
        <f t="shared" si="11"/>
        <v>0</v>
      </c>
      <c r="AO66">
        <f t="shared" si="12"/>
        <v>0</v>
      </c>
      <c r="AP66">
        <f t="shared" si="13"/>
        <v>0</v>
      </c>
      <c r="AQ66">
        <f t="shared" si="14"/>
        <v>0</v>
      </c>
      <c r="AR66">
        <f t="shared" si="15"/>
        <v>0</v>
      </c>
      <c r="AS66">
        <f t="shared" si="16"/>
        <v>0</v>
      </c>
      <c r="AT66">
        <f t="shared" si="17"/>
        <v>0</v>
      </c>
      <c r="AU66">
        <f t="shared" si="29"/>
        <v>58</v>
      </c>
      <c r="AV66" t="s">
        <v>58</v>
      </c>
      <c r="AW66" s="20">
        <f>AVERAGEIFS(INDIRECT($B$3),INDIRECT($B$3),"&gt;=0",Data!$A:$A,AV66,IF($A$20,Data!$B:$B,Data!$AJ:$AJ),IF($A$20,"&lt;&gt;5",1))</f>
        <v>0.75</v>
      </c>
      <c r="AX66">
        <f t="shared" si="18"/>
        <v>56</v>
      </c>
      <c r="AY66" s="20" t="s">
        <v>76</v>
      </c>
      <c r="AZ66">
        <f>AVERAGEIFS(INDIRECT($C$3),INDIRECT($C$3),"&gt;=0",Data!$A:$A,AY66,IF($A$20,Data!$B:$B,Data!$AJ:$AJ),IF($A$20,"&lt;&gt;5",1))</f>
        <v>1</v>
      </c>
      <c r="BA66" s="20">
        <f t="shared" si="19"/>
        <v>1</v>
      </c>
      <c r="BB66" t="s">
        <v>51</v>
      </c>
      <c r="BC66" s="20">
        <f>AVERAGEIFS(INDIRECT($D$3),INDIRECT($D$3),"&gt;=0",Data!$A:$A,BB66,IF($A$20,Data!$B:$B,Data!$AJ:$AJ),IF($A$20,"&lt;&gt;5",1))</f>
        <v>0.75</v>
      </c>
      <c r="BD66">
        <f t="shared" si="20"/>
        <v>57</v>
      </c>
      <c r="BE66" s="20" t="s">
        <v>29</v>
      </c>
      <c r="BF66">
        <f>AVERAGEIFS(INDIRECT($E$3),INDIRECT($E$3),"&gt;=0",Data!$A:$A,BE66,IF($A$20,Data!$B:$B,Data!$AJ:$AJ),IF($A$20,"&lt;&gt;5",1))</f>
        <v>0.5</v>
      </c>
      <c r="BG66" s="20">
        <f t="shared" si="21"/>
        <v>36</v>
      </c>
      <c r="BH66" t="s">
        <v>154</v>
      </c>
      <c r="BI66" s="20">
        <f>AVERAGEIFS(INDIRECT($F$3),INDIRECT($F$3),"&gt;=0",Data!$A:$A,BH66,IF($A$20,Data!$B:$B,Data!$AJ:$AJ),IF($A$20,"&lt;&gt;5",1))</f>
        <v>0.76923076923076927</v>
      </c>
      <c r="BJ66">
        <f t="shared" si="22"/>
        <v>56</v>
      </c>
      <c r="BK66" s="20" t="s">
        <v>154</v>
      </c>
      <c r="BL66">
        <f>AVERAGEIFS(INDIRECT($G$3),INDIRECT($G$3),"&gt;=0",Data!$A:$A,BK66,IF($A$20,Data!$B:$B,Data!$AJ:$AJ),IF($A$20,"&lt;&gt;5",1))</f>
        <v>0.93333333333333335</v>
      </c>
      <c r="BM66" s="20">
        <f t="shared" si="23"/>
        <v>57</v>
      </c>
      <c r="BN66" t="s">
        <v>158</v>
      </c>
      <c r="BO66">
        <f>AVERAGEIFS(INDIRECT($H$3),INDIRECT($H$3),"&gt;=0",Data!$A:$A,BN66,IF($A$20,Data!$B:$B,Data!$AJ:$AJ),IF($A$20,"&lt;&gt;5",1))</f>
        <v>1</v>
      </c>
      <c r="BP66">
        <f t="shared" si="24"/>
        <v>1</v>
      </c>
      <c r="BQ66" t="s">
        <v>16</v>
      </c>
      <c r="BR66">
        <f>AVERAGEIFS(INDIRECT($I$3),INDIRECT($I$3),"&gt;=0",Data!$A:$A,BQ66,IF($A$20,Data!$B:$B,Data!$AJ:$AJ),IF($A$20,"&lt;&gt;5",1))</f>
        <v>0.81818181818181823</v>
      </c>
      <c r="BS66">
        <f t="shared" si="25"/>
        <v>58</v>
      </c>
      <c r="BT66" t="s">
        <v>134</v>
      </c>
      <c r="BU66">
        <f>AVERAGEIFS(INDIRECT($J$3),INDIRECT($J$3),"&gt;=0",Data!$A:$A,BT66,IF($A$20,Data!$B:$B,Data!$AJ:$AJ),IF($A$20,"&lt;&gt;5",1))</f>
        <v>1</v>
      </c>
      <c r="BV66">
        <f t="shared" si="26"/>
        <v>1</v>
      </c>
    </row>
    <row r="67" spans="10:74" x14ac:dyDescent="0.35">
      <c r="J67">
        <f t="shared" si="27"/>
        <v>59</v>
      </c>
      <c r="K67" t="s">
        <v>57</v>
      </c>
      <c r="L67">
        <f>AVERAGEIFS(INDIRECT($B$3),INDIRECT($B$3),"&gt;=0",Data!$A:$A,$K67)</f>
        <v>0.8</v>
      </c>
      <c r="M67">
        <f t="shared" si="28"/>
        <v>57</v>
      </c>
      <c r="N67" t="s">
        <v>45</v>
      </c>
      <c r="O67">
        <f>AVERAGEIFS(INDIRECT($C$3),INDIRECT($C$3),"&gt;=0",Data!$A:$A,$N67)</f>
        <v>1</v>
      </c>
      <c r="P67">
        <f t="shared" si="1"/>
        <v>1</v>
      </c>
      <c r="Q67" t="s">
        <v>104</v>
      </c>
      <c r="R67">
        <f>AVERAGEIFS(INDIRECT($D$3),INDIRECT($D$3),"&gt;=0",Data!$A:$A,$Q67)</f>
        <v>0.66666666666666663</v>
      </c>
      <c r="S67">
        <f t="shared" si="2"/>
        <v>56</v>
      </c>
      <c r="T67" t="s">
        <v>30</v>
      </c>
      <c r="U67">
        <f>AVERAGEIFS(INDIRECT($E$3),INDIRECT($E$3),"&gt;=0",Data!$A:$A,$T67)</f>
        <v>0.42857142857142855</v>
      </c>
      <c r="V67">
        <f t="shared" si="3"/>
        <v>59</v>
      </c>
      <c r="W67" t="s">
        <v>22</v>
      </c>
      <c r="X67">
        <f>AVERAGEIFS(INDIRECT($F$3),INDIRECT($F$3),"&gt;=0",Data!$A:$A,$W67)</f>
        <v>0.66666666666666663</v>
      </c>
      <c r="Y67">
        <f t="shared" si="4"/>
        <v>57</v>
      </c>
      <c r="Z67" t="s">
        <v>133</v>
      </c>
      <c r="AA67">
        <f>AVERAGEIFS(INDIRECT($G$3),INDIRECT($G$3),"&gt;=0",Data!$A:$A,$Z67)</f>
        <v>0.94117647058823528</v>
      </c>
      <c r="AB67">
        <f t="shared" si="5"/>
        <v>57</v>
      </c>
      <c r="AC67" t="s">
        <v>182</v>
      </c>
      <c r="AD67">
        <f>AVERAGEIFS(INDIRECT($H$3),INDIRECT($H$3),"&gt;=0",Data!$A:$A,$AC67)</f>
        <v>1</v>
      </c>
      <c r="AE67">
        <f t="shared" si="6"/>
        <v>1</v>
      </c>
      <c r="AF67" t="s">
        <v>71</v>
      </c>
      <c r="AG67">
        <f>AVERAGEIFS(INDIRECT($I$3),INDIRECT($I$3),"&gt;=0",Data!$A:$A,$AF67)</f>
        <v>0.83333333333333337</v>
      </c>
      <c r="AH67">
        <f t="shared" si="7"/>
        <v>56</v>
      </c>
      <c r="AI67" t="s">
        <v>134</v>
      </c>
      <c r="AJ67">
        <f>AVERAGEIFS(INDIRECT($J$3),INDIRECT($J$3),"&gt;=0",Data!$A:$A,$AI67)</f>
        <v>1</v>
      </c>
      <c r="AK67">
        <f t="shared" si="8"/>
        <v>1</v>
      </c>
      <c r="AL67">
        <f t="shared" si="9"/>
        <v>0</v>
      </c>
      <c r="AM67">
        <f t="shared" si="10"/>
        <v>0</v>
      </c>
      <c r="AN67">
        <f t="shared" si="11"/>
        <v>0</v>
      </c>
      <c r="AO67">
        <f t="shared" si="12"/>
        <v>0</v>
      </c>
      <c r="AP67">
        <f t="shared" si="13"/>
        <v>0</v>
      </c>
      <c r="AQ67">
        <f t="shared" si="14"/>
        <v>0</v>
      </c>
      <c r="AR67">
        <f t="shared" si="15"/>
        <v>0</v>
      </c>
      <c r="AS67">
        <f t="shared" si="16"/>
        <v>0</v>
      </c>
      <c r="AT67">
        <f t="shared" si="17"/>
        <v>0</v>
      </c>
      <c r="AU67">
        <f t="shared" si="29"/>
        <v>59</v>
      </c>
      <c r="AV67" t="s">
        <v>69</v>
      </c>
      <c r="AW67" s="20">
        <f>AVERAGEIFS(INDIRECT($B$3),INDIRECT($B$3),"&gt;=0",Data!$A:$A,AV67,IF($A$20,Data!$B:$B,Data!$AJ:$AJ),IF($A$20,"&lt;&gt;5",1))</f>
        <v>0.75</v>
      </c>
      <c r="AX67">
        <f t="shared" si="18"/>
        <v>56</v>
      </c>
      <c r="AY67" s="20" t="s">
        <v>45</v>
      </c>
      <c r="AZ67">
        <f>AVERAGEIFS(INDIRECT($C$3),INDIRECT($C$3),"&gt;=0",Data!$A:$A,AY67,IF($A$20,Data!$B:$B,Data!$AJ:$AJ),IF($A$20,"&lt;&gt;5",1))</f>
        <v>1</v>
      </c>
      <c r="BA67" s="20">
        <f t="shared" si="19"/>
        <v>1</v>
      </c>
      <c r="BB67" t="s">
        <v>58</v>
      </c>
      <c r="BC67" s="20">
        <f>AVERAGEIFS(INDIRECT($D$3),INDIRECT($D$3),"&gt;=0",Data!$A:$A,BB67,IF($A$20,Data!$B:$B,Data!$AJ:$AJ),IF($A$20,"&lt;&gt;5",1))</f>
        <v>0.75</v>
      </c>
      <c r="BD67">
        <f t="shared" si="20"/>
        <v>57</v>
      </c>
      <c r="BE67" s="20" t="s">
        <v>181</v>
      </c>
      <c r="BF67">
        <f>AVERAGEIFS(INDIRECT($E$3),INDIRECT($E$3),"&gt;=0",Data!$A:$A,BE67,IF($A$20,Data!$B:$B,Data!$AJ:$AJ),IF($A$20,"&lt;&gt;5",1))</f>
        <v>0.47826086956521741</v>
      </c>
      <c r="BG67" s="20">
        <f t="shared" si="21"/>
        <v>59</v>
      </c>
      <c r="BH67" t="s">
        <v>34</v>
      </c>
      <c r="BI67" s="20">
        <f>AVERAGEIFS(INDIRECT($F$3),INDIRECT($F$3),"&gt;=0",Data!$A:$A,BH67,IF($A$20,Data!$B:$B,Data!$AJ:$AJ),IF($A$20,"&lt;&gt;5",1))</f>
        <v>0.76470588235294112</v>
      </c>
      <c r="BJ67">
        <f t="shared" si="22"/>
        <v>59</v>
      </c>
      <c r="BK67" s="20" t="s">
        <v>96</v>
      </c>
      <c r="BL67">
        <f>AVERAGEIFS(INDIRECT($G$3),INDIRECT($G$3),"&gt;=0",Data!$A:$A,BK67,IF($A$20,Data!$B:$B,Data!$AJ:$AJ),IF($A$20,"&lt;&gt;5",1))</f>
        <v>0.9285714285714286</v>
      </c>
      <c r="BM67" s="20">
        <f t="shared" si="23"/>
        <v>59</v>
      </c>
      <c r="BN67" t="s">
        <v>159</v>
      </c>
      <c r="BO67">
        <f>AVERAGEIFS(INDIRECT($H$3),INDIRECT($H$3),"&gt;=0",Data!$A:$A,BN67,IF($A$20,Data!$B:$B,Data!$AJ:$AJ),IF($A$20,"&lt;&gt;5",1))</f>
        <v>1</v>
      </c>
      <c r="BP67">
        <f t="shared" si="24"/>
        <v>1</v>
      </c>
      <c r="BQ67" t="s">
        <v>148</v>
      </c>
      <c r="BR67">
        <f>AVERAGEIFS(INDIRECT($I$3),INDIRECT($I$3),"&gt;=0",Data!$A:$A,BQ67,IF($A$20,Data!$B:$B,Data!$AJ:$AJ),IF($A$20,"&lt;&gt;5",1))</f>
        <v>0.81818181818181823</v>
      </c>
      <c r="BS67">
        <f t="shared" si="25"/>
        <v>58</v>
      </c>
      <c r="BT67" t="s">
        <v>117</v>
      </c>
      <c r="BU67">
        <f>AVERAGEIFS(INDIRECT($J$3),INDIRECT($J$3),"&gt;=0",Data!$A:$A,BT67,IF($A$20,Data!$B:$B,Data!$AJ:$AJ),IF($A$20,"&lt;&gt;5",1))</f>
        <v>1</v>
      </c>
      <c r="BV67">
        <f t="shared" si="26"/>
        <v>1</v>
      </c>
    </row>
    <row r="68" spans="10:74" x14ac:dyDescent="0.35">
      <c r="J68">
        <f t="shared" si="27"/>
        <v>60</v>
      </c>
      <c r="K68" t="s">
        <v>69</v>
      </c>
      <c r="L68">
        <f>AVERAGEIFS(INDIRECT($B$3),INDIRECT($B$3),"&gt;=0",Data!$A:$A,$K68)</f>
        <v>0.8</v>
      </c>
      <c r="M68">
        <f t="shared" si="28"/>
        <v>57</v>
      </c>
      <c r="N68" t="s">
        <v>145</v>
      </c>
      <c r="O68">
        <f>AVERAGEIFS(INDIRECT($C$3),INDIRECT($C$3),"&gt;=0",Data!$A:$A,$N68)</f>
        <v>0.967741935483871</v>
      </c>
      <c r="P68">
        <f t="shared" si="1"/>
        <v>60</v>
      </c>
      <c r="Q68" t="s">
        <v>123</v>
      </c>
      <c r="R68">
        <f>AVERAGEIFS(INDIRECT($D$3),INDIRECT($D$3),"&gt;=0",Data!$A:$A,$Q68)</f>
        <v>0.66666666666666663</v>
      </c>
      <c r="S68">
        <f t="shared" si="2"/>
        <v>56</v>
      </c>
      <c r="T68" t="s">
        <v>71</v>
      </c>
      <c r="U68">
        <f>AVERAGEIFS(INDIRECT($E$3),INDIRECT($E$3),"&gt;=0",Data!$A:$A,$T68)</f>
        <v>0.42857142857142855</v>
      </c>
      <c r="V68">
        <f t="shared" si="3"/>
        <v>59</v>
      </c>
      <c r="W68" t="s">
        <v>28</v>
      </c>
      <c r="X68">
        <f>AVERAGEIFS(INDIRECT($F$3),INDIRECT($F$3),"&gt;=0",Data!$A:$A,$W68)</f>
        <v>0.66666666666666663</v>
      </c>
      <c r="Y68">
        <f t="shared" si="4"/>
        <v>57</v>
      </c>
      <c r="Z68" t="s">
        <v>145</v>
      </c>
      <c r="AA68">
        <f>AVERAGEIFS(INDIRECT($G$3),INDIRECT($G$3),"&gt;=0",Data!$A:$A,$Z68)</f>
        <v>0.93548387096774188</v>
      </c>
      <c r="AB68">
        <f t="shared" si="5"/>
        <v>60</v>
      </c>
      <c r="AC68" t="s">
        <v>184</v>
      </c>
      <c r="AD68">
        <f>AVERAGEIFS(INDIRECT($H$3),INDIRECT($H$3),"&gt;=0",Data!$A:$A,$AC68)</f>
        <v>1</v>
      </c>
      <c r="AE68">
        <f t="shared" si="6"/>
        <v>1</v>
      </c>
      <c r="AF68" t="s">
        <v>73</v>
      </c>
      <c r="AG68">
        <f>AVERAGEIFS(INDIRECT($I$3),INDIRECT($I$3),"&gt;=0",Data!$A:$A,$AF68)</f>
        <v>0.83333333333333337</v>
      </c>
      <c r="AH68">
        <f t="shared" si="7"/>
        <v>56</v>
      </c>
      <c r="AI68" t="s">
        <v>117</v>
      </c>
      <c r="AJ68">
        <f>AVERAGEIFS(INDIRECT($J$3),INDIRECT($J$3),"&gt;=0",Data!$A:$A,$AI68)</f>
        <v>1</v>
      </c>
      <c r="AK68">
        <f t="shared" si="8"/>
        <v>1</v>
      </c>
      <c r="AL68">
        <f t="shared" si="9"/>
        <v>0</v>
      </c>
      <c r="AM68">
        <f t="shared" si="10"/>
        <v>0</v>
      </c>
      <c r="AN68">
        <f t="shared" si="11"/>
        <v>0</v>
      </c>
      <c r="AO68">
        <f t="shared" si="12"/>
        <v>0</v>
      </c>
      <c r="AP68">
        <f t="shared" si="13"/>
        <v>0</v>
      </c>
      <c r="AQ68">
        <f t="shared" si="14"/>
        <v>0</v>
      </c>
      <c r="AR68">
        <f t="shared" si="15"/>
        <v>0</v>
      </c>
      <c r="AS68">
        <f t="shared" si="16"/>
        <v>0</v>
      </c>
      <c r="AT68">
        <f t="shared" si="17"/>
        <v>0</v>
      </c>
      <c r="AU68">
        <f t="shared" si="29"/>
        <v>60</v>
      </c>
      <c r="AV68" t="s">
        <v>75</v>
      </c>
      <c r="AW68" s="20">
        <f>AVERAGEIFS(INDIRECT($B$3),INDIRECT($B$3),"&gt;=0",Data!$A:$A,AV68,IF($A$20,Data!$B:$B,Data!$AJ:$AJ),IF($A$20,"&lt;&gt;5",1))</f>
        <v>0.75</v>
      </c>
      <c r="AX68">
        <f t="shared" si="18"/>
        <v>56</v>
      </c>
      <c r="AY68" s="20" t="s">
        <v>145</v>
      </c>
      <c r="AZ68">
        <f>AVERAGEIFS(INDIRECT($C$3),INDIRECT($C$3),"&gt;=0",Data!$A:$A,AY68,IF($A$20,Data!$B:$B,Data!$AJ:$AJ),IF($A$20,"&lt;&gt;5",1))</f>
        <v>1</v>
      </c>
      <c r="BA68" s="20">
        <f t="shared" si="19"/>
        <v>1</v>
      </c>
      <c r="BB68" t="s">
        <v>125</v>
      </c>
      <c r="BC68" s="20">
        <f>AVERAGEIFS(INDIRECT($D$3),INDIRECT($D$3),"&gt;=0",Data!$A:$A,BB68,IF($A$20,Data!$B:$B,Data!$AJ:$AJ),IF($A$20,"&lt;&gt;5",1))</f>
        <v>0.75</v>
      </c>
      <c r="BD68">
        <f t="shared" si="20"/>
        <v>57</v>
      </c>
      <c r="BE68" s="20" t="s">
        <v>141</v>
      </c>
      <c r="BF68">
        <f>AVERAGEIFS(INDIRECT($E$3),INDIRECT($E$3),"&gt;=0",Data!$A:$A,BE68,IF($A$20,Data!$B:$B,Data!$AJ:$AJ),IF($A$20,"&lt;&gt;5",1))</f>
        <v>0.47368421052631576</v>
      </c>
      <c r="BG68" s="20">
        <f t="shared" si="21"/>
        <v>60</v>
      </c>
      <c r="BH68" t="s">
        <v>175</v>
      </c>
      <c r="BI68" s="20">
        <f>AVERAGEIFS(INDIRECT($F$3),INDIRECT($F$3),"&gt;=0",Data!$A:$A,BH68,IF($A$20,Data!$B:$B,Data!$AJ:$AJ),IF($A$20,"&lt;&gt;5",1))</f>
        <v>0.76470588235294112</v>
      </c>
      <c r="BJ68">
        <f t="shared" si="22"/>
        <v>59</v>
      </c>
      <c r="BK68" s="20" t="s">
        <v>47</v>
      </c>
      <c r="BL68">
        <f>AVERAGEIFS(INDIRECT($G$3),INDIRECT($G$3),"&gt;=0",Data!$A:$A,BK68,IF($A$20,Data!$B:$B,Data!$AJ:$AJ),IF($A$20,"&lt;&gt;5",1))</f>
        <v>0.9285714285714286</v>
      </c>
      <c r="BM68" s="20">
        <f t="shared" si="23"/>
        <v>59</v>
      </c>
      <c r="BN68" t="s">
        <v>157</v>
      </c>
      <c r="BO68">
        <f>AVERAGEIFS(INDIRECT($H$3),INDIRECT($H$3),"&gt;=0",Data!$A:$A,BN68,IF($A$20,Data!$B:$B,Data!$AJ:$AJ),IF($A$20,"&lt;&gt;5",1))</f>
        <v>0.96</v>
      </c>
      <c r="BP68">
        <f t="shared" si="24"/>
        <v>60</v>
      </c>
      <c r="BQ68" t="s">
        <v>183</v>
      </c>
      <c r="BR68">
        <f>AVERAGEIFS(INDIRECT($I$3),INDIRECT($I$3),"&gt;=0",Data!$A:$A,BQ68,IF($A$20,Data!$B:$B,Data!$AJ:$AJ),IF($A$20,"&lt;&gt;5",1))</f>
        <v>0.81818181818181823</v>
      </c>
      <c r="BS68">
        <f t="shared" si="25"/>
        <v>58</v>
      </c>
      <c r="BT68" t="s">
        <v>131</v>
      </c>
      <c r="BU68">
        <f>AVERAGEIFS(INDIRECT($J$3),INDIRECT($J$3),"&gt;=0",Data!$A:$A,BT68,IF($A$20,Data!$B:$B,Data!$AJ:$AJ),IF($A$20,"&lt;&gt;5",1))</f>
        <v>1</v>
      </c>
      <c r="BV68">
        <f t="shared" si="26"/>
        <v>1</v>
      </c>
    </row>
    <row r="69" spans="10:74" x14ac:dyDescent="0.35">
      <c r="J69">
        <f t="shared" si="27"/>
        <v>61</v>
      </c>
      <c r="K69" t="s">
        <v>179</v>
      </c>
      <c r="L69">
        <f>AVERAGEIFS(INDIRECT($B$3),INDIRECT($B$3),"&gt;=0",Data!$A:$A,$K69)</f>
        <v>0.8</v>
      </c>
      <c r="M69">
        <f t="shared" si="28"/>
        <v>57</v>
      </c>
      <c r="N69" t="s">
        <v>147</v>
      </c>
      <c r="O69">
        <f>AVERAGEIFS(INDIRECT($C$3),INDIRECT($C$3),"&gt;=0",Data!$A:$A,$N69)</f>
        <v>0.96153846153846156</v>
      </c>
      <c r="P69">
        <f t="shared" si="1"/>
        <v>61</v>
      </c>
      <c r="Q69" t="s">
        <v>125</v>
      </c>
      <c r="R69">
        <f>AVERAGEIFS(INDIRECT($D$3),INDIRECT($D$3),"&gt;=0",Data!$A:$A,$Q69)</f>
        <v>0.66666666666666663</v>
      </c>
      <c r="S69">
        <f t="shared" si="2"/>
        <v>56</v>
      </c>
      <c r="T69" t="s">
        <v>83</v>
      </c>
      <c r="U69">
        <f>AVERAGEIFS(INDIRECT($E$3),INDIRECT($E$3),"&gt;=0",Data!$A:$A,$T69)</f>
        <v>0.42857142857142855</v>
      </c>
      <c r="V69">
        <f t="shared" si="3"/>
        <v>59</v>
      </c>
      <c r="W69" t="s">
        <v>36</v>
      </c>
      <c r="X69">
        <f>AVERAGEIFS(INDIRECT($F$3),INDIRECT($F$3),"&gt;=0",Data!$A:$A,$W69)</f>
        <v>0.66666666666666663</v>
      </c>
      <c r="Y69">
        <f t="shared" si="4"/>
        <v>57</v>
      </c>
      <c r="Z69" t="s">
        <v>96</v>
      </c>
      <c r="AA69">
        <f>AVERAGEIFS(INDIRECT($G$3),INDIRECT($G$3),"&gt;=0",Data!$A:$A,$Z69)</f>
        <v>0.93333333333333335</v>
      </c>
      <c r="AB69">
        <f t="shared" si="5"/>
        <v>61</v>
      </c>
      <c r="AC69" t="s">
        <v>191</v>
      </c>
      <c r="AD69">
        <f>AVERAGEIFS(INDIRECT($H$3),INDIRECT($H$3),"&gt;=0",Data!$A:$A,$AC69)</f>
        <v>1</v>
      </c>
      <c r="AE69">
        <f t="shared" si="6"/>
        <v>1</v>
      </c>
      <c r="AF69" t="s">
        <v>83</v>
      </c>
      <c r="AG69">
        <f>AVERAGEIFS(INDIRECT($I$3),INDIRECT($I$3),"&gt;=0",Data!$A:$A,$AF69)</f>
        <v>0.83333333333333337</v>
      </c>
      <c r="AH69">
        <f t="shared" si="7"/>
        <v>56</v>
      </c>
      <c r="AI69" t="s">
        <v>131</v>
      </c>
      <c r="AJ69">
        <f>AVERAGEIFS(INDIRECT($J$3),INDIRECT($J$3),"&gt;=0",Data!$A:$A,$AI69)</f>
        <v>1</v>
      </c>
      <c r="AK69">
        <f t="shared" si="8"/>
        <v>1</v>
      </c>
      <c r="AL69">
        <f t="shared" si="9"/>
        <v>0</v>
      </c>
      <c r="AM69">
        <f t="shared" si="10"/>
        <v>0</v>
      </c>
      <c r="AN69">
        <f t="shared" si="11"/>
        <v>0</v>
      </c>
      <c r="AO69">
        <f t="shared" si="12"/>
        <v>0</v>
      </c>
      <c r="AP69">
        <f t="shared" si="13"/>
        <v>0</v>
      </c>
      <c r="AQ69">
        <f t="shared" si="14"/>
        <v>0</v>
      </c>
      <c r="AR69">
        <f t="shared" si="15"/>
        <v>0</v>
      </c>
      <c r="AS69">
        <f t="shared" si="16"/>
        <v>0</v>
      </c>
      <c r="AT69">
        <f t="shared" si="17"/>
        <v>0</v>
      </c>
      <c r="AU69">
        <f t="shared" si="29"/>
        <v>61</v>
      </c>
      <c r="AV69" t="s">
        <v>110</v>
      </c>
      <c r="AW69" s="20">
        <f>AVERAGEIFS(INDIRECT($B$3),INDIRECT($B$3),"&gt;=0",Data!$A:$A,AV69,IF($A$20,Data!$B:$B,Data!$AJ:$AJ),IF($A$20,"&lt;&gt;5",1))</f>
        <v>0.75</v>
      </c>
      <c r="AX69">
        <f t="shared" si="18"/>
        <v>56</v>
      </c>
      <c r="AY69" s="20" t="s">
        <v>147</v>
      </c>
      <c r="AZ69">
        <f>AVERAGEIFS(INDIRECT($C$3),INDIRECT($C$3),"&gt;=0",Data!$A:$A,AY69,IF($A$20,Data!$B:$B,Data!$AJ:$AJ),IF($A$20,"&lt;&gt;5",1))</f>
        <v>1</v>
      </c>
      <c r="BA69" s="20">
        <f t="shared" si="19"/>
        <v>1</v>
      </c>
      <c r="BB69" t="s">
        <v>189</v>
      </c>
      <c r="BC69" s="20">
        <f>AVERAGEIFS(INDIRECT($D$3),INDIRECT($D$3),"&gt;=0",Data!$A:$A,BB69,IF($A$20,Data!$B:$B,Data!$AJ:$AJ),IF($A$20,"&lt;&gt;5",1))</f>
        <v>0.75</v>
      </c>
      <c r="BD69">
        <f t="shared" si="20"/>
        <v>57</v>
      </c>
      <c r="BE69" s="20" t="s">
        <v>63</v>
      </c>
      <c r="BF69">
        <f>AVERAGEIFS(INDIRECT($E$3),INDIRECT($E$3),"&gt;=0",Data!$A:$A,BE69,IF($A$20,Data!$B:$B,Data!$AJ:$AJ),IF($A$20,"&lt;&gt;5",1))</f>
        <v>0.47368421052631576</v>
      </c>
      <c r="BG69" s="20">
        <f t="shared" si="21"/>
        <v>60</v>
      </c>
      <c r="BH69" t="s">
        <v>23</v>
      </c>
      <c r="BI69" s="20">
        <f>AVERAGEIFS(INDIRECT($F$3),INDIRECT($F$3),"&gt;=0",Data!$A:$A,BH69,IF($A$20,Data!$B:$B,Data!$AJ:$AJ),IF($A$20,"&lt;&gt;5",1))</f>
        <v>0.75</v>
      </c>
      <c r="BJ69">
        <f t="shared" si="22"/>
        <v>61</v>
      </c>
      <c r="BK69" s="20" t="s">
        <v>115</v>
      </c>
      <c r="BL69">
        <f>AVERAGEIFS(INDIRECT($G$3),INDIRECT($G$3),"&gt;=0",Data!$A:$A,BK69,IF($A$20,Data!$B:$B,Data!$AJ:$AJ),IF($A$20,"&lt;&gt;5",1))</f>
        <v>0.9285714285714286</v>
      </c>
      <c r="BM69" s="20">
        <f t="shared" si="23"/>
        <v>59</v>
      </c>
      <c r="BN69" t="s">
        <v>26</v>
      </c>
      <c r="BO69">
        <f>AVERAGEIFS(INDIRECT($H$3),INDIRECT($H$3),"&gt;=0",Data!$A:$A,BN69,IF($A$20,Data!$B:$B,Data!$AJ:$AJ),IF($A$20,"&lt;&gt;5",1))</f>
        <v>0.95454545454545459</v>
      </c>
      <c r="BP69">
        <f t="shared" si="24"/>
        <v>61</v>
      </c>
      <c r="BQ69" t="s">
        <v>184</v>
      </c>
      <c r="BR69">
        <f>AVERAGEIFS(INDIRECT($I$3),INDIRECT($I$3),"&gt;=0",Data!$A:$A,BQ69,IF($A$20,Data!$B:$B,Data!$AJ:$AJ),IF($A$20,"&lt;&gt;5",1))</f>
        <v>0.8</v>
      </c>
      <c r="BS69">
        <f t="shared" si="25"/>
        <v>61</v>
      </c>
      <c r="BT69" t="s">
        <v>130</v>
      </c>
      <c r="BU69">
        <f>AVERAGEIFS(INDIRECT($J$3),INDIRECT($J$3),"&gt;=0",Data!$A:$A,BT69,IF($A$20,Data!$B:$B,Data!$AJ:$AJ),IF($A$20,"&lt;&gt;5",1))</f>
        <v>1</v>
      </c>
      <c r="BV69">
        <f t="shared" si="26"/>
        <v>1</v>
      </c>
    </row>
    <row r="70" spans="10:74" x14ac:dyDescent="0.35">
      <c r="J70">
        <f t="shared" si="27"/>
        <v>62</v>
      </c>
      <c r="K70" t="s">
        <v>193</v>
      </c>
      <c r="L70">
        <f>AVERAGEIFS(INDIRECT($B$3),INDIRECT($B$3),"&gt;=0",Data!$A:$A,$K70)</f>
        <v>0.8</v>
      </c>
      <c r="M70">
        <f t="shared" si="28"/>
        <v>57</v>
      </c>
      <c r="N70" t="s">
        <v>32</v>
      </c>
      <c r="O70">
        <f>AVERAGEIFS(INDIRECT($C$3),INDIRECT($C$3),"&gt;=0",Data!$A:$A,$N70)</f>
        <v>0.96153846153846156</v>
      </c>
      <c r="P70">
        <f t="shared" si="1"/>
        <v>61</v>
      </c>
      <c r="Q70" t="s">
        <v>131</v>
      </c>
      <c r="R70">
        <f>AVERAGEIFS(INDIRECT($D$3),INDIRECT($D$3),"&gt;=0",Data!$A:$A,$Q70)</f>
        <v>0.66666666666666663</v>
      </c>
      <c r="S70">
        <f t="shared" si="2"/>
        <v>56</v>
      </c>
      <c r="T70" t="s">
        <v>138</v>
      </c>
      <c r="U70">
        <f>AVERAGEIFS(INDIRECT($E$3),INDIRECT($E$3),"&gt;=0",Data!$A:$A,$T70)</f>
        <v>0.42857142857142855</v>
      </c>
      <c r="V70">
        <f t="shared" si="3"/>
        <v>59</v>
      </c>
      <c r="W70" t="s">
        <v>44</v>
      </c>
      <c r="X70">
        <f>AVERAGEIFS(INDIRECT($F$3),INDIRECT($F$3),"&gt;=0",Data!$A:$A,$W70)</f>
        <v>0.66666666666666663</v>
      </c>
      <c r="Y70">
        <f t="shared" si="4"/>
        <v>57</v>
      </c>
      <c r="Z70" t="s">
        <v>119</v>
      </c>
      <c r="AA70">
        <f>AVERAGEIFS(INDIRECT($G$3),INDIRECT($G$3),"&gt;=0",Data!$A:$A,$Z70)</f>
        <v>0.93333333333333335</v>
      </c>
      <c r="AB70">
        <f t="shared" si="5"/>
        <v>61</v>
      </c>
      <c r="AC70" t="s">
        <v>157</v>
      </c>
      <c r="AD70">
        <f>AVERAGEIFS(INDIRECT($H$3),INDIRECT($H$3),"&gt;=0",Data!$A:$A,$AC70)</f>
        <v>0.96153846153846156</v>
      </c>
      <c r="AE70">
        <f t="shared" si="6"/>
        <v>62</v>
      </c>
      <c r="AF70" t="s">
        <v>98</v>
      </c>
      <c r="AG70">
        <f>AVERAGEIFS(INDIRECT($I$3),INDIRECT($I$3),"&gt;=0",Data!$A:$A,$AF70)</f>
        <v>0.83333333333333337</v>
      </c>
      <c r="AH70">
        <f t="shared" si="7"/>
        <v>56</v>
      </c>
      <c r="AI70" t="s">
        <v>130</v>
      </c>
      <c r="AJ70">
        <f>AVERAGEIFS(INDIRECT($J$3),INDIRECT($J$3),"&gt;=0",Data!$A:$A,$AI70)</f>
        <v>1</v>
      </c>
      <c r="AK70">
        <f t="shared" si="8"/>
        <v>1</v>
      </c>
      <c r="AL70">
        <f t="shared" si="9"/>
        <v>0</v>
      </c>
      <c r="AM70">
        <f t="shared" si="10"/>
        <v>0</v>
      </c>
      <c r="AN70">
        <f t="shared" si="11"/>
        <v>0</v>
      </c>
      <c r="AO70">
        <f t="shared" si="12"/>
        <v>0</v>
      </c>
      <c r="AP70">
        <f t="shared" si="13"/>
        <v>0</v>
      </c>
      <c r="AQ70">
        <f t="shared" si="14"/>
        <v>0</v>
      </c>
      <c r="AR70">
        <f t="shared" si="15"/>
        <v>0</v>
      </c>
      <c r="AS70">
        <f t="shared" si="16"/>
        <v>0</v>
      </c>
      <c r="AT70">
        <f t="shared" si="17"/>
        <v>0</v>
      </c>
      <c r="AU70">
        <f t="shared" si="29"/>
        <v>62</v>
      </c>
      <c r="AV70" t="s">
        <v>122</v>
      </c>
      <c r="AW70" s="20">
        <f>AVERAGEIFS(INDIRECT($B$3),INDIRECT($B$3),"&gt;=0",Data!$A:$A,AV70,IF($A$20,Data!$B:$B,Data!$AJ:$AJ),IF($A$20,"&lt;&gt;5",1))</f>
        <v>0.75</v>
      </c>
      <c r="AX70">
        <f t="shared" si="18"/>
        <v>56</v>
      </c>
      <c r="AY70" s="20" t="s">
        <v>32</v>
      </c>
      <c r="AZ70">
        <f>AVERAGEIFS(INDIRECT($C$3),INDIRECT($C$3),"&gt;=0",Data!$A:$A,AY70,IF($A$20,Data!$B:$B,Data!$AJ:$AJ),IF($A$20,"&lt;&gt;5",1))</f>
        <v>1</v>
      </c>
      <c r="BA70" s="20">
        <f t="shared" si="19"/>
        <v>1</v>
      </c>
      <c r="BB70" t="s">
        <v>128</v>
      </c>
      <c r="BC70" s="20">
        <f>AVERAGEIFS(INDIRECT($D$3),INDIRECT($D$3),"&gt;=0",Data!$A:$A,BB70,IF($A$20,Data!$B:$B,Data!$AJ:$AJ),IF($A$20,"&lt;&gt;5",1))</f>
        <v>0.73913043478260865</v>
      </c>
      <c r="BD70">
        <f t="shared" si="20"/>
        <v>62</v>
      </c>
      <c r="BE70" s="20" t="s">
        <v>85</v>
      </c>
      <c r="BF70">
        <f>AVERAGEIFS(INDIRECT($E$3),INDIRECT($E$3),"&gt;=0",Data!$A:$A,BE70,IF($A$20,Data!$B:$B,Data!$AJ:$AJ),IF($A$20,"&lt;&gt;5",1))</f>
        <v>0.46666666666666667</v>
      </c>
      <c r="BG70" s="20">
        <f t="shared" si="21"/>
        <v>62</v>
      </c>
      <c r="BH70" t="s">
        <v>58</v>
      </c>
      <c r="BI70" s="20">
        <f>AVERAGEIFS(INDIRECT($F$3),INDIRECT($F$3),"&gt;=0",Data!$A:$A,BH70,IF($A$20,Data!$B:$B,Data!$AJ:$AJ),IF($A$20,"&lt;&gt;5",1))</f>
        <v>0.75</v>
      </c>
      <c r="BJ70">
        <f t="shared" si="22"/>
        <v>61</v>
      </c>
      <c r="BK70" s="20" t="s">
        <v>119</v>
      </c>
      <c r="BL70">
        <f>AVERAGEIFS(INDIRECT($G$3),INDIRECT($G$3),"&gt;=0",Data!$A:$A,BK70,IF($A$20,Data!$B:$B,Data!$AJ:$AJ),IF($A$20,"&lt;&gt;5",1))</f>
        <v>0.92307692307692313</v>
      </c>
      <c r="BM70" s="20">
        <f t="shared" si="23"/>
        <v>62</v>
      </c>
      <c r="BN70" t="s">
        <v>87</v>
      </c>
      <c r="BO70">
        <f>AVERAGEIFS(INDIRECT($H$3),INDIRECT($H$3),"&gt;=0",Data!$A:$A,BN70,IF($A$20,Data!$B:$B,Data!$AJ:$AJ),IF($A$20,"&lt;&gt;5",1))</f>
        <v>0.95454545454545459</v>
      </c>
      <c r="BP70">
        <f t="shared" si="24"/>
        <v>61</v>
      </c>
      <c r="BQ70" t="s">
        <v>71</v>
      </c>
      <c r="BR70">
        <f>AVERAGEIFS(INDIRECT($I$3),INDIRECT($I$3),"&gt;=0",Data!$A:$A,BQ70,IF($A$20,Data!$B:$B,Data!$AJ:$AJ),IF($A$20,"&lt;&gt;5",1))</f>
        <v>0.8</v>
      </c>
      <c r="BS70">
        <f t="shared" si="25"/>
        <v>61</v>
      </c>
      <c r="BT70" t="s">
        <v>132</v>
      </c>
      <c r="BU70">
        <f>AVERAGEIFS(INDIRECT($J$3),INDIRECT($J$3),"&gt;=0",Data!$A:$A,BT70,IF($A$20,Data!$B:$B,Data!$AJ:$AJ),IF($A$20,"&lt;&gt;5",1))</f>
        <v>1</v>
      </c>
      <c r="BV70">
        <f t="shared" si="26"/>
        <v>1</v>
      </c>
    </row>
    <row r="71" spans="10:74" x14ac:dyDescent="0.35">
      <c r="J71">
        <f t="shared" si="27"/>
        <v>63</v>
      </c>
      <c r="K71" t="s">
        <v>181</v>
      </c>
      <c r="L71">
        <f>AVERAGEIFS(INDIRECT($B$3),INDIRECT($B$3),"&gt;=0",Data!$A:$A,$K71)</f>
        <v>0.79166666666666663</v>
      </c>
      <c r="M71">
        <f t="shared" si="28"/>
        <v>63</v>
      </c>
      <c r="N71" t="s">
        <v>41</v>
      </c>
      <c r="O71">
        <f>AVERAGEIFS(INDIRECT($C$3),INDIRECT($C$3),"&gt;=0",Data!$A:$A,$N71)</f>
        <v>0.96153846153846156</v>
      </c>
      <c r="P71">
        <f t="shared" si="1"/>
        <v>61</v>
      </c>
      <c r="Q71" t="s">
        <v>159</v>
      </c>
      <c r="R71">
        <f>AVERAGEIFS(INDIRECT($D$3),INDIRECT($D$3),"&gt;=0",Data!$A:$A,$Q71)</f>
        <v>0.66666666666666663</v>
      </c>
      <c r="S71">
        <f t="shared" si="2"/>
        <v>56</v>
      </c>
      <c r="T71" t="s">
        <v>163</v>
      </c>
      <c r="U71">
        <f>AVERAGEIFS(INDIRECT($E$3),INDIRECT($E$3),"&gt;=0",Data!$A:$A,$T71)</f>
        <v>0.42857142857142855</v>
      </c>
      <c r="V71">
        <f t="shared" si="3"/>
        <v>59</v>
      </c>
      <c r="W71" t="s">
        <v>67</v>
      </c>
      <c r="X71">
        <f>AVERAGEIFS(INDIRECT($F$3),INDIRECT($F$3),"&gt;=0",Data!$A:$A,$W71)</f>
        <v>0.66666666666666663</v>
      </c>
      <c r="Y71">
        <f t="shared" si="4"/>
        <v>57</v>
      </c>
      <c r="Z71" t="s">
        <v>167</v>
      </c>
      <c r="AA71">
        <f>AVERAGEIFS(INDIRECT($G$3),INDIRECT($G$3),"&gt;=0",Data!$A:$A,$Z71)</f>
        <v>0.93333333333333335</v>
      </c>
      <c r="AB71">
        <f t="shared" si="5"/>
        <v>61</v>
      </c>
      <c r="AC71" t="s">
        <v>26</v>
      </c>
      <c r="AD71">
        <f>AVERAGEIFS(INDIRECT($H$3),INDIRECT($H$3),"&gt;=0",Data!$A:$A,$AC71)</f>
        <v>0.95652173913043481</v>
      </c>
      <c r="AE71">
        <f t="shared" si="6"/>
        <v>63</v>
      </c>
      <c r="AF71" t="s">
        <v>100</v>
      </c>
      <c r="AG71">
        <f>AVERAGEIFS(INDIRECT($I$3),INDIRECT($I$3),"&gt;=0",Data!$A:$A,$AF71)</f>
        <v>0.83333333333333337</v>
      </c>
      <c r="AH71">
        <f t="shared" si="7"/>
        <v>56</v>
      </c>
      <c r="AI71" t="s">
        <v>132</v>
      </c>
      <c r="AJ71">
        <f>AVERAGEIFS(INDIRECT($J$3),INDIRECT($J$3),"&gt;=0",Data!$A:$A,$AI71)</f>
        <v>1</v>
      </c>
      <c r="AK71">
        <f t="shared" si="8"/>
        <v>1</v>
      </c>
      <c r="AL71">
        <f t="shared" si="9"/>
        <v>0</v>
      </c>
      <c r="AM71">
        <f t="shared" si="10"/>
        <v>0</v>
      </c>
      <c r="AN71">
        <f t="shared" si="11"/>
        <v>0</v>
      </c>
      <c r="AO71">
        <f t="shared" si="12"/>
        <v>0</v>
      </c>
      <c r="AP71">
        <f t="shared" si="13"/>
        <v>0</v>
      </c>
      <c r="AQ71">
        <f t="shared" si="14"/>
        <v>0</v>
      </c>
      <c r="AR71">
        <f t="shared" si="15"/>
        <v>0</v>
      </c>
      <c r="AS71">
        <f t="shared" si="16"/>
        <v>0</v>
      </c>
      <c r="AT71">
        <f t="shared" si="17"/>
        <v>0</v>
      </c>
      <c r="AU71">
        <f t="shared" si="29"/>
        <v>63</v>
      </c>
      <c r="AV71" t="s">
        <v>82</v>
      </c>
      <c r="AW71" s="20">
        <f>AVERAGEIFS(INDIRECT($B$3),INDIRECT($B$3),"&gt;=0",Data!$A:$A,AV71,IF($A$20,Data!$B:$B,Data!$AJ:$AJ),IF($A$20,"&lt;&gt;5",1))</f>
        <v>0.75</v>
      </c>
      <c r="AX71">
        <f t="shared" si="18"/>
        <v>56</v>
      </c>
      <c r="AY71" s="20" t="s">
        <v>41</v>
      </c>
      <c r="AZ71">
        <f>AVERAGEIFS(INDIRECT($C$3),INDIRECT($C$3),"&gt;=0",Data!$A:$A,AY71,IF($A$20,Data!$B:$B,Data!$AJ:$AJ),IF($A$20,"&lt;&gt;5",1))</f>
        <v>1</v>
      </c>
      <c r="BA71" s="20">
        <f t="shared" si="19"/>
        <v>1</v>
      </c>
      <c r="BB71" t="s">
        <v>197</v>
      </c>
      <c r="BC71" s="20">
        <f>AVERAGEIFS(INDIRECT($D$3),INDIRECT($D$3),"&gt;=0",Data!$A:$A,BB71,IF($A$20,Data!$B:$B,Data!$AJ:$AJ),IF($A$20,"&lt;&gt;5",1))</f>
        <v>0.73913043478260865</v>
      </c>
      <c r="BD71">
        <f t="shared" si="20"/>
        <v>62</v>
      </c>
      <c r="BE71" s="20" t="s">
        <v>163</v>
      </c>
      <c r="BF71">
        <f>AVERAGEIFS(INDIRECT($E$3),INDIRECT($E$3),"&gt;=0",Data!$A:$A,BE71,IF($A$20,Data!$B:$B,Data!$AJ:$AJ),IF($A$20,"&lt;&gt;5",1))</f>
        <v>0.46153846153846156</v>
      </c>
      <c r="BG71" s="20">
        <f t="shared" si="21"/>
        <v>63</v>
      </c>
      <c r="BH71" t="s">
        <v>18</v>
      </c>
      <c r="BI71" s="20">
        <f>AVERAGEIFS(INDIRECT($F$3),INDIRECT($F$3),"&gt;=0",Data!$A:$A,BH71,IF($A$20,Data!$B:$B,Data!$AJ:$AJ),IF($A$20,"&lt;&gt;5",1))</f>
        <v>0.75</v>
      </c>
      <c r="BJ71">
        <f t="shared" si="22"/>
        <v>61</v>
      </c>
      <c r="BK71" s="20" t="s">
        <v>167</v>
      </c>
      <c r="BL71">
        <f>AVERAGEIFS(INDIRECT($G$3),INDIRECT($G$3),"&gt;=0",Data!$A:$A,BK71,IF($A$20,Data!$B:$B,Data!$AJ:$AJ),IF($A$20,"&lt;&gt;5",1))</f>
        <v>0.92307692307692313</v>
      </c>
      <c r="BM71" s="20">
        <f t="shared" si="23"/>
        <v>62</v>
      </c>
      <c r="BN71" t="s">
        <v>63</v>
      </c>
      <c r="BO71">
        <f>AVERAGEIFS(INDIRECT($H$3),INDIRECT($H$3),"&gt;=0",Data!$A:$A,BN71,IF($A$20,Data!$B:$B,Data!$AJ:$AJ),IF($A$20,"&lt;&gt;5",1))</f>
        <v>0.94736842105263153</v>
      </c>
      <c r="BP71">
        <f t="shared" si="24"/>
        <v>63</v>
      </c>
      <c r="BQ71" t="s">
        <v>83</v>
      </c>
      <c r="BR71">
        <f>AVERAGEIFS(INDIRECT($I$3),INDIRECT($I$3),"&gt;=0",Data!$A:$A,BQ71,IF($A$20,Data!$B:$B,Data!$AJ:$AJ),IF($A$20,"&lt;&gt;5",1))</f>
        <v>0.8</v>
      </c>
      <c r="BS71">
        <f t="shared" si="25"/>
        <v>61</v>
      </c>
      <c r="BT71" t="s">
        <v>137</v>
      </c>
      <c r="BU71">
        <f>AVERAGEIFS(INDIRECT($J$3),INDIRECT($J$3),"&gt;=0",Data!$A:$A,BT71,IF($A$20,Data!$B:$B,Data!$AJ:$AJ),IF($A$20,"&lt;&gt;5",1))</f>
        <v>1</v>
      </c>
      <c r="BV71">
        <f t="shared" si="26"/>
        <v>1</v>
      </c>
    </row>
    <row r="72" spans="10:74" x14ac:dyDescent="0.35">
      <c r="J72">
        <f t="shared" si="27"/>
        <v>64</v>
      </c>
      <c r="K72" t="s">
        <v>9</v>
      </c>
      <c r="L72">
        <f>AVERAGEIFS(INDIRECT($B$3),INDIRECT($B$3),"&gt;=0",Data!$A:$A,$K72)</f>
        <v>0.7857142857142857</v>
      </c>
      <c r="M72">
        <f t="shared" si="28"/>
        <v>64</v>
      </c>
      <c r="N72" t="s">
        <v>157</v>
      </c>
      <c r="O72">
        <f>AVERAGEIFS(INDIRECT($C$3),INDIRECT($C$3),"&gt;=0",Data!$A:$A,$N72)</f>
        <v>0.96153846153846156</v>
      </c>
      <c r="P72">
        <f t="shared" si="1"/>
        <v>61</v>
      </c>
      <c r="Q72" t="s">
        <v>170</v>
      </c>
      <c r="R72">
        <f>AVERAGEIFS(INDIRECT($D$3),INDIRECT($D$3),"&gt;=0",Data!$A:$A,$Q72)</f>
        <v>0.66666666666666663</v>
      </c>
      <c r="S72">
        <f t="shared" si="2"/>
        <v>56</v>
      </c>
      <c r="T72" t="s">
        <v>33</v>
      </c>
      <c r="U72">
        <f>AVERAGEIFS(INDIRECT($E$3),INDIRECT($E$3),"&gt;=0",Data!$A:$A,$T72)</f>
        <v>0.42105263157894735</v>
      </c>
      <c r="V72">
        <f t="shared" si="3"/>
        <v>64</v>
      </c>
      <c r="W72" t="s">
        <v>71</v>
      </c>
      <c r="X72">
        <f>AVERAGEIFS(INDIRECT($F$3),INDIRECT($F$3),"&gt;=0",Data!$A:$A,$W72)</f>
        <v>0.66666666666666663</v>
      </c>
      <c r="Y72">
        <f t="shared" si="4"/>
        <v>57</v>
      </c>
      <c r="Z72" t="s">
        <v>18</v>
      </c>
      <c r="AA72">
        <f>AVERAGEIFS(INDIRECT($G$3),INDIRECT($G$3),"&gt;=0",Data!$A:$A,$Z72)</f>
        <v>0.9285714285714286</v>
      </c>
      <c r="AB72">
        <f t="shared" si="5"/>
        <v>64</v>
      </c>
      <c r="AC72" t="s">
        <v>87</v>
      </c>
      <c r="AD72">
        <f>AVERAGEIFS(INDIRECT($H$3),INDIRECT($H$3),"&gt;=0",Data!$A:$A,$AC72)</f>
        <v>0.95652173913043481</v>
      </c>
      <c r="AE72">
        <f t="shared" si="6"/>
        <v>63</v>
      </c>
      <c r="AF72" t="s">
        <v>118</v>
      </c>
      <c r="AG72">
        <f>AVERAGEIFS(INDIRECT($I$3),INDIRECT($I$3),"&gt;=0",Data!$A:$A,$AF72)</f>
        <v>0.83333333333333337</v>
      </c>
      <c r="AH72">
        <f t="shared" si="7"/>
        <v>56</v>
      </c>
      <c r="AI72" t="s">
        <v>137</v>
      </c>
      <c r="AJ72">
        <f>AVERAGEIFS(INDIRECT($J$3),INDIRECT($J$3),"&gt;=0",Data!$A:$A,$AI72)</f>
        <v>1</v>
      </c>
      <c r="AK72">
        <f t="shared" si="8"/>
        <v>1</v>
      </c>
      <c r="AL72">
        <f t="shared" si="9"/>
        <v>0</v>
      </c>
      <c r="AM72">
        <f t="shared" si="10"/>
        <v>0</v>
      </c>
      <c r="AN72">
        <f t="shared" si="11"/>
        <v>0</v>
      </c>
      <c r="AO72">
        <f t="shared" si="12"/>
        <v>0</v>
      </c>
      <c r="AP72">
        <f t="shared" si="13"/>
        <v>0</v>
      </c>
      <c r="AQ72">
        <f t="shared" si="14"/>
        <v>0</v>
      </c>
      <c r="AR72">
        <f t="shared" si="15"/>
        <v>0</v>
      </c>
      <c r="AS72">
        <f t="shared" si="16"/>
        <v>0</v>
      </c>
      <c r="AT72">
        <f t="shared" si="17"/>
        <v>0</v>
      </c>
      <c r="AU72">
        <f t="shared" si="29"/>
        <v>64</v>
      </c>
      <c r="AV72" t="s">
        <v>60</v>
      </c>
      <c r="AW72" s="20">
        <f>AVERAGEIFS(INDIRECT($B$3),INDIRECT($B$3),"&gt;=0",Data!$A:$A,AV72,IF($A$20,Data!$B:$B,Data!$AJ:$AJ),IF($A$20,"&lt;&gt;5",1))</f>
        <v>0.75</v>
      </c>
      <c r="AX72">
        <f t="shared" si="18"/>
        <v>56</v>
      </c>
      <c r="AY72" s="20" t="s">
        <v>157</v>
      </c>
      <c r="AZ72">
        <f>AVERAGEIFS(INDIRECT($C$3),INDIRECT($C$3),"&gt;=0",Data!$A:$A,AY72,IF($A$20,Data!$B:$B,Data!$AJ:$AJ),IF($A$20,"&lt;&gt;5",1))</f>
        <v>1</v>
      </c>
      <c r="BA72" s="20">
        <f t="shared" si="19"/>
        <v>1</v>
      </c>
      <c r="BB72" t="s">
        <v>107</v>
      </c>
      <c r="BC72" s="20">
        <f>AVERAGEIFS(INDIRECT($D$3),INDIRECT($D$3),"&gt;=0",Data!$A:$A,BB72,IF($A$20,Data!$B:$B,Data!$AJ:$AJ),IF($A$20,"&lt;&gt;5",1))</f>
        <v>0.73333333333333328</v>
      </c>
      <c r="BD72">
        <f t="shared" si="20"/>
        <v>64</v>
      </c>
      <c r="BE72" s="20" t="s">
        <v>55</v>
      </c>
      <c r="BF72">
        <f>AVERAGEIFS(INDIRECT($E$3),INDIRECT($E$3),"&gt;=0",Data!$A:$A,BE72,IF($A$20,Data!$B:$B,Data!$AJ:$AJ),IF($A$20,"&lt;&gt;5",1))</f>
        <v>0.45714285714285713</v>
      </c>
      <c r="BG72" s="20">
        <f t="shared" si="21"/>
        <v>64</v>
      </c>
      <c r="BH72" t="s">
        <v>148</v>
      </c>
      <c r="BI72" s="20">
        <f>AVERAGEIFS(INDIRECT($F$3),INDIRECT($F$3),"&gt;=0",Data!$A:$A,BH72,IF($A$20,Data!$B:$B,Data!$AJ:$AJ),IF($A$20,"&lt;&gt;5",1))</f>
        <v>0.75</v>
      </c>
      <c r="BJ72">
        <f t="shared" si="22"/>
        <v>61</v>
      </c>
      <c r="BK72" s="20" t="s">
        <v>75</v>
      </c>
      <c r="BL72">
        <f>AVERAGEIFS(INDIRECT($G$3),INDIRECT($G$3),"&gt;=0",Data!$A:$A,BK72,IF($A$20,Data!$B:$B,Data!$AJ:$AJ),IF($A$20,"&lt;&gt;5",1))</f>
        <v>0.91666666666666663</v>
      </c>
      <c r="BM72" s="20">
        <f t="shared" si="23"/>
        <v>64</v>
      </c>
      <c r="BN72" t="s">
        <v>56</v>
      </c>
      <c r="BO72">
        <f>AVERAGEIFS(INDIRECT($H$3),INDIRECT($H$3),"&gt;=0",Data!$A:$A,BN72,IF($A$20,Data!$B:$B,Data!$AJ:$AJ),IF($A$20,"&lt;&gt;5",1))</f>
        <v>0.94736842105263153</v>
      </c>
      <c r="BP72">
        <f t="shared" si="24"/>
        <v>63</v>
      </c>
      <c r="BQ72" t="s">
        <v>98</v>
      </c>
      <c r="BR72">
        <f>AVERAGEIFS(INDIRECT($I$3),INDIRECT($I$3),"&gt;=0",Data!$A:$A,BQ72,IF($A$20,Data!$B:$B,Data!$AJ:$AJ),IF($A$20,"&lt;&gt;5",1))</f>
        <v>0.8</v>
      </c>
      <c r="BS72">
        <f t="shared" si="25"/>
        <v>61</v>
      </c>
      <c r="BT72" t="s">
        <v>133</v>
      </c>
      <c r="BU72">
        <f>AVERAGEIFS(INDIRECT($J$3),INDIRECT($J$3),"&gt;=0",Data!$A:$A,BT72,IF($A$20,Data!$B:$B,Data!$AJ:$AJ),IF($A$20,"&lt;&gt;5",1))</f>
        <v>1</v>
      </c>
      <c r="BV72">
        <f t="shared" si="26"/>
        <v>1</v>
      </c>
    </row>
    <row r="73" spans="10:74" x14ac:dyDescent="0.35">
      <c r="J73">
        <f t="shared" si="27"/>
        <v>65</v>
      </c>
      <c r="K73" t="s">
        <v>75</v>
      </c>
      <c r="L73">
        <f>AVERAGEIFS(INDIRECT($B$3),INDIRECT($B$3),"&gt;=0",Data!$A:$A,$K73)</f>
        <v>0.7857142857142857</v>
      </c>
      <c r="M73">
        <f t="shared" si="28"/>
        <v>64</v>
      </c>
      <c r="N73" t="s">
        <v>197</v>
      </c>
      <c r="O73">
        <f>AVERAGEIFS(INDIRECT($C$3),INDIRECT($C$3),"&gt;=0",Data!$A:$A,$N73)</f>
        <v>0.96</v>
      </c>
      <c r="P73">
        <f t="shared" si="1"/>
        <v>65</v>
      </c>
      <c r="Q73" t="s">
        <v>189</v>
      </c>
      <c r="R73">
        <f>AVERAGEIFS(INDIRECT($D$3),INDIRECT($D$3),"&gt;=0",Data!$A:$A,$Q73)</f>
        <v>0.66666666666666663</v>
      </c>
      <c r="S73">
        <f t="shared" si="2"/>
        <v>56</v>
      </c>
      <c r="T73" t="s">
        <v>90</v>
      </c>
      <c r="U73">
        <f>AVERAGEIFS(INDIRECT($E$3),INDIRECT($E$3),"&gt;=0",Data!$A:$A,$T73)</f>
        <v>0.4</v>
      </c>
      <c r="V73">
        <f t="shared" si="3"/>
        <v>65</v>
      </c>
      <c r="W73" t="s">
        <v>76</v>
      </c>
      <c r="X73">
        <f>AVERAGEIFS(INDIRECT($F$3),INDIRECT($F$3),"&gt;=0",Data!$A:$A,$W73)</f>
        <v>0.66666666666666663</v>
      </c>
      <c r="Y73">
        <f t="shared" si="4"/>
        <v>57</v>
      </c>
      <c r="Z73" t="s">
        <v>47</v>
      </c>
      <c r="AA73">
        <f>AVERAGEIFS(INDIRECT($G$3),INDIRECT($G$3),"&gt;=0",Data!$A:$A,$Z73)</f>
        <v>0.9285714285714286</v>
      </c>
      <c r="AB73">
        <f t="shared" si="5"/>
        <v>64</v>
      </c>
      <c r="AC73" t="s">
        <v>11</v>
      </c>
      <c r="AD73">
        <f>AVERAGEIFS(INDIRECT($H$3),INDIRECT($H$3),"&gt;=0",Data!$A:$A,$AC73)</f>
        <v>0.95238095238095233</v>
      </c>
      <c r="AE73">
        <f t="shared" si="6"/>
        <v>65</v>
      </c>
      <c r="AF73" t="s">
        <v>148</v>
      </c>
      <c r="AG73">
        <f>AVERAGEIFS(INDIRECT($I$3),INDIRECT($I$3),"&gt;=0",Data!$A:$A,$AF73)</f>
        <v>0.83333333333333337</v>
      </c>
      <c r="AH73">
        <f t="shared" si="7"/>
        <v>56</v>
      </c>
      <c r="AI73" t="s">
        <v>133</v>
      </c>
      <c r="AJ73">
        <f>AVERAGEIFS(INDIRECT($J$3),INDIRECT($J$3),"&gt;=0",Data!$A:$A,$AI73)</f>
        <v>1</v>
      </c>
      <c r="AK73">
        <f t="shared" si="8"/>
        <v>1</v>
      </c>
      <c r="AL73">
        <f t="shared" si="9"/>
        <v>0</v>
      </c>
      <c r="AM73">
        <f t="shared" si="10"/>
        <v>0</v>
      </c>
      <c r="AN73">
        <f t="shared" si="11"/>
        <v>0</v>
      </c>
      <c r="AO73">
        <f t="shared" si="12"/>
        <v>0</v>
      </c>
      <c r="AP73">
        <f t="shared" si="13"/>
        <v>0</v>
      </c>
      <c r="AQ73">
        <f t="shared" si="14"/>
        <v>0</v>
      </c>
      <c r="AR73">
        <f t="shared" si="15"/>
        <v>0</v>
      </c>
      <c r="AS73">
        <f t="shared" si="16"/>
        <v>0</v>
      </c>
      <c r="AT73">
        <f t="shared" si="17"/>
        <v>0</v>
      </c>
      <c r="AU73">
        <f t="shared" si="29"/>
        <v>65</v>
      </c>
      <c r="AV73" t="s">
        <v>40</v>
      </c>
      <c r="AW73" s="20">
        <f>AVERAGEIFS(INDIRECT($B$3),INDIRECT($B$3),"&gt;=0",Data!$A:$A,AV73,IF($A$20,Data!$B:$B,Data!$AJ:$AJ),IF($A$20,"&lt;&gt;5",1))</f>
        <v>0.75</v>
      </c>
      <c r="AX73">
        <f t="shared" si="18"/>
        <v>56</v>
      </c>
      <c r="AY73" s="20" t="s">
        <v>197</v>
      </c>
      <c r="AZ73">
        <f>AVERAGEIFS(INDIRECT($C$3),INDIRECT($C$3),"&gt;=0",Data!$A:$A,AY73,IF($A$20,Data!$B:$B,Data!$AJ:$AJ),IF($A$20,"&lt;&gt;5",1))</f>
        <v>1</v>
      </c>
      <c r="BA73" s="20">
        <f t="shared" si="19"/>
        <v>1</v>
      </c>
      <c r="BB73" t="s">
        <v>145</v>
      </c>
      <c r="BC73" s="20">
        <f>AVERAGEIFS(INDIRECT($D$3),INDIRECT($D$3),"&gt;=0",Data!$A:$A,BB73,IF($A$20,Data!$B:$B,Data!$AJ:$AJ),IF($A$20,"&lt;&gt;5",1))</f>
        <v>0.72413793103448276</v>
      </c>
      <c r="BD73">
        <f t="shared" si="20"/>
        <v>65</v>
      </c>
      <c r="BE73" s="20" t="s">
        <v>161</v>
      </c>
      <c r="BF73">
        <f>AVERAGEIFS(INDIRECT($E$3),INDIRECT($E$3),"&gt;=0",Data!$A:$A,BE73,IF($A$20,Data!$B:$B,Data!$AJ:$AJ),IF($A$20,"&lt;&gt;5",1))</f>
        <v>0.45454545454545453</v>
      </c>
      <c r="BG73" s="20">
        <f t="shared" si="21"/>
        <v>65</v>
      </c>
      <c r="BH73" t="s">
        <v>156</v>
      </c>
      <c r="BI73" s="20">
        <f>AVERAGEIFS(INDIRECT($F$3),INDIRECT($F$3),"&gt;=0",Data!$A:$A,BH73,IF($A$20,Data!$B:$B,Data!$AJ:$AJ),IF($A$20,"&lt;&gt;5",1))</f>
        <v>0.75</v>
      </c>
      <c r="BJ73">
        <f t="shared" si="22"/>
        <v>61</v>
      </c>
      <c r="BK73" s="20" t="s">
        <v>87</v>
      </c>
      <c r="BL73">
        <f>AVERAGEIFS(INDIRECT($G$3),INDIRECT($G$3),"&gt;=0",Data!$A:$A,BK73,IF($A$20,Data!$B:$B,Data!$AJ:$AJ),IF($A$20,"&lt;&gt;5",1))</f>
        <v>0.90909090909090906</v>
      </c>
      <c r="BM73" s="20">
        <f t="shared" si="23"/>
        <v>65</v>
      </c>
      <c r="BN73" t="s">
        <v>141</v>
      </c>
      <c r="BO73">
        <f>AVERAGEIFS(INDIRECT($H$3),INDIRECT($H$3),"&gt;=0",Data!$A:$A,BN73,IF($A$20,Data!$B:$B,Data!$AJ:$AJ),IF($A$20,"&lt;&gt;5",1))</f>
        <v>0.94736842105263153</v>
      </c>
      <c r="BP73">
        <f t="shared" si="24"/>
        <v>63</v>
      </c>
      <c r="BQ73" t="s">
        <v>154</v>
      </c>
      <c r="BR73">
        <f>AVERAGEIFS(INDIRECT($I$3),INDIRECT($I$3),"&gt;=0",Data!$A:$A,BQ73,IF($A$20,Data!$B:$B,Data!$AJ:$AJ),IF($A$20,"&lt;&gt;5",1))</f>
        <v>0.8</v>
      </c>
      <c r="BS73">
        <f t="shared" si="25"/>
        <v>61</v>
      </c>
      <c r="BT73" t="s">
        <v>135</v>
      </c>
      <c r="BU73">
        <f>AVERAGEIFS(INDIRECT($J$3),INDIRECT($J$3),"&gt;=0",Data!$A:$A,BT73,IF($A$20,Data!$B:$B,Data!$AJ:$AJ),IF($A$20,"&lt;&gt;5",1))</f>
        <v>1</v>
      </c>
      <c r="BV73">
        <f t="shared" si="26"/>
        <v>1</v>
      </c>
    </row>
    <row r="74" spans="10:74" x14ac:dyDescent="0.35">
      <c r="J74">
        <f t="shared" si="27"/>
        <v>66</v>
      </c>
      <c r="K74" t="s">
        <v>3</v>
      </c>
      <c r="L74">
        <f>AVERAGEIFS(INDIRECT($B$3),INDIRECT($B$3),"&gt;=0",Data!$A:$A,$K74)</f>
        <v>0.77777777777777779</v>
      </c>
      <c r="M74">
        <f t="shared" si="28"/>
        <v>66</v>
      </c>
      <c r="N74" t="s">
        <v>181</v>
      </c>
      <c r="O74">
        <f>AVERAGEIFS(INDIRECT($C$3),INDIRECT($C$3),"&gt;=0",Data!$A:$A,$N74)</f>
        <v>0.95833333333333337</v>
      </c>
      <c r="P74">
        <f t="shared" ref="P74:P137" si="32">IF(O74=O73,P73,$J74)</f>
        <v>66</v>
      </c>
      <c r="Q74" t="s">
        <v>34</v>
      </c>
      <c r="R74">
        <f>AVERAGEIFS(INDIRECT($D$3),INDIRECT($D$3),"&gt;=0",Data!$A:$A,$Q74)</f>
        <v>0.6470588235294118</v>
      </c>
      <c r="S74">
        <f t="shared" ref="S74:S137" si="33">IF(R74=R73,S73,$J74)</f>
        <v>66</v>
      </c>
      <c r="T74" t="s">
        <v>148</v>
      </c>
      <c r="U74">
        <f>AVERAGEIFS(INDIRECT($E$3),INDIRECT($E$3),"&gt;=0",Data!$A:$A,$T74)</f>
        <v>0.4</v>
      </c>
      <c r="V74">
        <f t="shared" ref="V74:V137" si="34">IF(U74=U73,V73,$J74)</f>
        <v>65</v>
      </c>
      <c r="W74" t="s">
        <v>123</v>
      </c>
      <c r="X74">
        <f>AVERAGEIFS(INDIRECT($F$3),INDIRECT($F$3),"&gt;=0",Data!$A:$A,$W74)</f>
        <v>0.66666666666666663</v>
      </c>
      <c r="Y74">
        <f t="shared" ref="Y74:Y137" si="35">IF(X74=X73,Y73,$J74)</f>
        <v>57</v>
      </c>
      <c r="Z74" t="s">
        <v>115</v>
      </c>
      <c r="AA74">
        <f>AVERAGEIFS(INDIRECT($G$3),INDIRECT($G$3),"&gt;=0",Data!$A:$A,$Z74)</f>
        <v>0.9285714285714286</v>
      </c>
      <c r="AB74">
        <f t="shared" ref="AB74:AB137" si="36">IF(AA74=AA73,AB73,$J74)</f>
        <v>64</v>
      </c>
      <c r="AC74" t="s">
        <v>63</v>
      </c>
      <c r="AD74">
        <f>AVERAGEIFS(INDIRECT($H$3),INDIRECT($H$3),"&gt;=0",Data!$A:$A,$AC74)</f>
        <v>0.95</v>
      </c>
      <c r="AE74">
        <f t="shared" ref="AE74:AE137" si="37">IF(AD74=AD73,AE73,$J74)</f>
        <v>66</v>
      </c>
      <c r="AF74" t="s">
        <v>154</v>
      </c>
      <c r="AG74">
        <f>AVERAGEIFS(INDIRECT($I$3),INDIRECT($I$3),"&gt;=0",Data!$A:$A,$AF74)</f>
        <v>0.83333333333333337</v>
      </c>
      <c r="AH74">
        <f t="shared" ref="AH74:AH137" si="38">IF(AG74=AG73,AH73,$J74)</f>
        <v>56</v>
      </c>
      <c r="AI74" t="s">
        <v>135</v>
      </c>
      <c r="AJ74">
        <f>AVERAGEIFS(INDIRECT($J$3),INDIRECT($J$3),"&gt;=0",Data!$A:$A,$AI74)</f>
        <v>1</v>
      </c>
      <c r="AK74">
        <f t="shared" ref="AK74:AK137" si="39">IF(AJ74=AJ73,AK73,$J74)</f>
        <v>1</v>
      </c>
      <c r="AL74">
        <f t="shared" ref="AL74:AL137" si="40">IFERROR(IF($A$20,IF(B$4=AW74,AX74,IF(AND(B$4&lt;AW74,B$4&gt;AW75),AX75,0)),IF(B$4=L74,M74,IF(AND(B$4&lt;L74,B$4&gt;L75),M75,0))),"-")</f>
        <v>67</v>
      </c>
      <c r="AM74">
        <f t="shared" ref="AM74:AM137" si="41">IFERROR(IF($A$20,IF(C$4=AZ74,BA74,IF(AND(C$4&lt;AZ74,C$4&gt;AZ75),BA75,0)),IF(C$4=O74,P74,IF(AND(C$4&lt;O74,C$4&gt;O75),P75,0))),"-")</f>
        <v>0</v>
      </c>
      <c r="AN74">
        <f t="shared" ref="AN74:AN137" si="42">IFERROR(IF($A$20,IF(D$4=BC74,BD74,IF(AND(D$4&lt;BC74,D$4&gt;BC75),BD75,0)),IF(D$4=R74,S74,IF(AND(D$4&lt;R74,D$4&gt;R75),S75,0))),"-")</f>
        <v>0</v>
      </c>
      <c r="AO74">
        <f t="shared" ref="AO74:AO137" si="43">IFERROR(IF($A$20,IF(E$4=BF74,BG74,IF(AND(E$4&lt;BF74,E$4&gt;BF75),BG75,0)),IF(E$4=U74,V74,IF(AND(E$4&lt;U74,E$4&gt;U75),V75,0))),"-")</f>
        <v>0</v>
      </c>
      <c r="AP74">
        <f t="shared" ref="AP74:AP137" si="44">IFERROR(IF($A$20,IF(F$4=BI74,BJ74,IF(AND(F$4&lt;BI74,F$4&gt;BI75),BJ75,0)),IF(F$4=X74,Y74,IF(AND(F$4&lt;X74,F$4&gt;X75),Y75,0))),"-")</f>
        <v>0</v>
      </c>
      <c r="AQ74">
        <f t="shared" ref="AQ74:AQ137" si="45">IFERROR(IF($A$20,IF(G$4=BL74,BM74,IF(AND(G$4&lt;BL74,G$4&gt;BL75),BM75,0)),IF(G$4=AA74,AB74,IF(AND(G$4&lt;AA74,G$4&gt;AA75),AB75,0))),"-")</f>
        <v>0</v>
      </c>
      <c r="AR74">
        <f t="shared" ref="AR74:AR137" si="46">IFERROR(IF($A$20,IF(H$4=BO74,BP74,IF(AND(H$4&lt;BO74,H$4&gt;BO75),BP75,0)),IF(H$4=AD74,AE74,IF(AND(H$4&lt;AD74,H$4&gt;AD75),AE75,0))),"-")</f>
        <v>0</v>
      </c>
      <c r="AS74">
        <f t="shared" ref="AS74:AS137" si="47">IFERROR(IF($A$20,IF(I$4=BR74,BS74,IF(AND(I$4&lt;BR74,I$4&gt;BR75),BS75,0)),IF(I$4=AG74,AH74,IF(AND(I$4&lt;AG74,I$4&gt;AG75),AH75,0))),"-")</f>
        <v>0</v>
      </c>
      <c r="AT74">
        <f t="shared" ref="AT74:AT137" si="48">IFERROR(IF($A$20,IF(J$4=BU74,BV74,IF(AND(J$4&lt;BU74,J$4&gt;BU75),BV75,0)),IF(J$4=AJ74,AK74,IF(AND(J$4&lt;AJ74,J$4&gt;AJ75),AK75,0))),"-")</f>
        <v>0</v>
      </c>
      <c r="AU74">
        <f t="shared" si="29"/>
        <v>66</v>
      </c>
      <c r="AV74" t="s">
        <v>76</v>
      </c>
      <c r="AW74" s="20">
        <f>AVERAGEIFS(INDIRECT($B$3),INDIRECT($B$3),"&gt;=0",Data!$A:$A,AV74,IF($A$20,Data!$B:$B,Data!$AJ:$AJ),IF($A$20,"&lt;&gt;5",1))</f>
        <v>0.75</v>
      </c>
      <c r="AX74">
        <f t="shared" ref="AX74:AX137" si="49">IF(AW74=AW73,AX73,$J74)</f>
        <v>56</v>
      </c>
      <c r="AY74" s="20" t="s">
        <v>181</v>
      </c>
      <c r="AZ74">
        <f>AVERAGEIFS(INDIRECT($C$3),INDIRECT($C$3),"&gt;=0",Data!$A:$A,AY74,IF($A$20,Data!$B:$B,Data!$AJ:$AJ),IF($A$20,"&lt;&gt;5",1))</f>
        <v>1</v>
      </c>
      <c r="BA74" s="20">
        <f t="shared" ref="BA74:BA137" si="50">IF(AZ74=AZ73,BA73,$J74)</f>
        <v>1</v>
      </c>
      <c r="BB74" t="s">
        <v>108</v>
      </c>
      <c r="BC74" s="20">
        <f>AVERAGEIFS(INDIRECT($D$3),INDIRECT($D$3),"&gt;=0",Data!$A:$A,BB74,IF($A$20,Data!$B:$B,Data!$AJ:$AJ),IF($A$20,"&lt;&gt;5",1))</f>
        <v>0.7142857142857143</v>
      </c>
      <c r="BD74">
        <f t="shared" ref="BD74:BD137" si="51">IF(BC74=BC73,BD73,$J74)</f>
        <v>66</v>
      </c>
      <c r="BE74" s="20" t="s">
        <v>26</v>
      </c>
      <c r="BF74">
        <f>AVERAGEIFS(INDIRECT($E$3),INDIRECT($E$3),"&gt;=0",Data!$A:$A,BE74,IF($A$20,Data!$B:$B,Data!$AJ:$AJ),IF($A$20,"&lt;&gt;5",1))</f>
        <v>0.45454545454545453</v>
      </c>
      <c r="BG74" s="20">
        <f t="shared" ref="BG74:BG137" si="52">IF(BF74=BF73,BG73,$J74)</f>
        <v>65</v>
      </c>
      <c r="BH74" t="s">
        <v>22</v>
      </c>
      <c r="BI74" s="20">
        <f>AVERAGEIFS(INDIRECT($F$3),INDIRECT($F$3),"&gt;=0",Data!$A:$A,BH74,IF($A$20,Data!$B:$B,Data!$AJ:$AJ),IF($A$20,"&lt;&gt;5",1))</f>
        <v>0.75</v>
      </c>
      <c r="BJ74">
        <f t="shared" ref="BJ74:BJ137" si="53">IF(BI74=BI73,BJ73,$J74)</f>
        <v>61</v>
      </c>
      <c r="BK74" s="20" t="s">
        <v>120</v>
      </c>
      <c r="BL74">
        <f>AVERAGEIFS(INDIRECT($G$3),INDIRECT($G$3),"&gt;=0",Data!$A:$A,BK74,IF($A$20,Data!$B:$B,Data!$AJ:$AJ),IF($A$20,"&lt;&gt;5",1))</f>
        <v>0.9</v>
      </c>
      <c r="BM74" s="20">
        <f t="shared" ref="BM74:BM137" si="54">IF(BL74=BL73,BM73,$J74)</f>
        <v>66</v>
      </c>
      <c r="BN74" t="s">
        <v>11</v>
      </c>
      <c r="BO74">
        <f>AVERAGEIFS(INDIRECT($H$3),INDIRECT($H$3),"&gt;=0",Data!$A:$A,BN74,IF($A$20,Data!$B:$B,Data!$AJ:$AJ),IF($A$20,"&lt;&gt;5",1))</f>
        <v>0.94444444444444442</v>
      </c>
      <c r="BP74">
        <f t="shared" ref="BP74:BP137" si="55">IF(BO74=BO73,BP73,$J74)</f>
        <v>66</v>
      </c>
      <c r="BQ74" t="s">
        <v>175</v>
      </c>
      <c r="BR74">
        <f>AVERAGEIFS(INDIRECT($I$3),INDIRECT($I$3),"&gt;=0",Data!$A:$A,BQ74,IF($A$20,Data!$B:$B,Data!$AJ:$AJ),IF($A$20,"&lt;&gt;5",1))</f>
        <v>0.8</v>
      </c>
      <c r="BS74">
        <f t="shared" ref="BS74:BS137" si="56">IF(BR74=BR73,BS73,$J74)</f>
        <v>61</v>
      </c>
      <c r="BT74" t="s">
        <v>136</v>
      </c>
      <c r="BU74">
        <f>AVERAGEIFS(INDIRECT($J$3),INDIRECT($J$3),"&gt;=0",Data!$A:$A,BT74,IF($A$20,Data!$B:$B,Data!$AJ:$AJ),IF($A$20,"&lt;&gt;5",1))</f>
        <v>1</v>
      </c>
      <c r="BV74">
        <f t="shared" ref="BV74:BV137" si="57">IF(BU74=BU73,BV73,$J74)</f>
        <v>1</v>
      </c>
    </row>
    <row r="75" spans="10:74" x14ac:dyDescent="0.35">
      <c r="J75">
        <f t="shared" ref="J75:J138" si="58">J74+1</f>
        <v>67</v>
      </c>
      <c r="K75" t="s">
        <v>108</v>
      </c>
      <c r="L75">
        <f>AVERAGEIFS(INDIRECT($B$3),INDIRECT($B$3),"&gt;=0",Data!$A:$A,$K75)</f>
        <v>0.77777777777777779</v>
      </c>
      <c r="M75">
        <f t="shared" ref="M75:M138" si="59">IF(L75=L74,M74,$J75)</f>
        <v>66</v>
      </c>
      <c r="N75" t="s">
        <v>62</v>
      </c>
      <c r="O75">
        <f>AVERAGEIFS(INDIRECT($C$3),INDIRECT($C$3),"&gt;=0",Data!$A:$A,$N75)</f>
        <v>0.95652173913043481</v>
      </c>
      <c r="P75">
        <f t="shared" si="32"/>
        <v>67</v>
      </c>
      <c r="Q75" t="s">
        <v>152</v>
      </c>
      <c r="R75">
        <f>AVERAGEIFS(INDIRECT($D$3),INDIRECT($D$3),"&gt;=0",Data!$A:$A,$Q75)</f>
        <v>0.6428571428571429</v>
      </c>
      <c r="S75">
        <f t="shared" si="33"/>
        <v>67</v>
      </c>
      <c r="T75" t="s">
        <v>192</v>
      </c>
      <c r="U75">
        <f>AVERAGEIFS(INDIRECT($E$3),INDIRECT($E$3),"&gt;=0",Data!$A:$A,$T75)</f>
        <v>0.4</v>
      </c>
      <c r="V75">
        <f t="shared" si="34"/>
        <v>65</v>
      </c>
      <c r="W75" t="s">
        <v>131</v>
      </c>
      <c r="X75">
        <f>AVERAGEIFS(INDIRECT($F$3),INDIRECT($F$3),"&gt;=0",Data!$A:$A,$W75)</f>
        <v>0.66666666666666663</v>
      </c>
      <c r="Y75">
        <f t="shared" si="35"/>
        <v>57</v>
      </c>
      <c r="Z75" t="s">
        <v>55</v>
      </c>
      <c r="AA75">
        <f>AVERAGEIFS(INDIRECT($G$3),INDIRECT($G$3),"&gt;=0",Data!$A:$A,$Z75)</f>
        <v>0.92307692307692313</v>
      </c>
      <c r="AB75">
        <f t="shared" si="36"/>
        <v>67</v>
      </c>
      <c r="AC75" t="s">
        <v>56</v>
      </c>
      <c r="AD75">
        <f>AVERAGEIFS(INDIRECT($H$3),INDIRECT($H$3),"&gt;=0",Data!$A:$A,$AC75)</f>
        <v>0.94736842105263153</v>
      </c>
      <c r="AE75">
        <f t="shared" si="37"/>
        <v>67</v>
      </c>
      <c r="AF75" t="s">
        <v>158</v>
      </c>
      <c r="AG75">
        <f>AVERAGEIFS(INDIRECT($I$3),INDIRECT($I$3),"&gt;=0",Data!$A:$A,$AF75)</f>
        <v>0.83333333333333337</v>
      </c>
      <c r="AH75">
        <f t="shared" si="38"/>
        <v>56</v>
      </c>
      <c r="AI75" t="s">
        <v>136</v>
      </c>
      <c r="AJ75">
        <f>AVERAGEIFS(INDIRECT($J$3),INDIRECT($J$3),"&gt;=0",Data!$A:$A,$AI75)</f>
        <v>1</v>
      </c>
      <c r="AK75">
        <f t="shared" si="39"/>
        <v>1</v>
      </c>
      <c r="AL75">
        <f t="shared" si="40"/>
        <v>0</v>
      </c>
      <c r="AM75">
        <f t="shared" si="41"/>
        <v>0</v>
      </c>
      <c r="AN75">
        <f t="shared" si="42"/>
        <v>0</v>
      </c>
      <c r="AO75">
        <f t="shared" si="43"/>
        <v>0</v>
      </c>
      <c r="AP75">
        <f t="shared" si="44"/>
        <v>0</v>
      </c>
      <c r="AQ75">
        <f t="shared" si="45"/>
        <v>0</v>
      </c>
      <c r="AR75">
        <f t="shared" si="46"/>
        <v>0</v>
      </c>
      <c r="AS75">
        <f t="shared" si="47"/>
        <v>0</v>
      </c>
      <c r="AT75">
        <f t="shared" si="48"/>
        <v>0</v>
      </c>
      <c r="AU75">
        <f t="shared" ref="AU75:AU138" si="60">AU74+1</f>
        <v>67</v>
      </c>
      <c r="AV75" t="s">
        <v>85</v>
      </c>
      <c r="AW75" s="20">
        <f>AVERAGEIFS(INDIRECT($B$3),INDIRECT($B$3),"&gt;=0",Data!$A:$A,AV75,IF($A$20,Data!$B:$B,Data!$AJ:$AJ),IF($A$20,"&lt;&gt;5",1))</f>
        <v>0.73333333333333328</v>
      </c>
      <c r="AX75">
        <f t="shared" si="49"/>
        <v>67</v>
      </c>
      <c r="AY75" s="20" t="s">
        <v>62</v>
      </c>
      <c r="AZ75">
        <f>AVERAGEIFS(INDIRECT($C$3),INDIRECT($C$3),"&gt;=0",Data!$A:$A,AY75,IF($A$20,Data!$B:$B,Data!$AJ:$AJ),IF($A$20,"&lt;&gt;5",1))</f>
        <v>1</v>
      </c>
      <c r="BA75" s="20">
        <f t="shared" si="50"/>
        <v>1</v>
      </c>
      <c r="BB75" t="s">
        <v>22</v>
      </c>
      <c r="BC75" s="20">
        <f>AVERAGEIFS(INDIRECT($D$3),INDIRECT($D$3),"&gt;=0",Data!$A:$A,BB75,IF($A$20,Data!$B:$B,Data!$AJ:$AJ),IF($A$20,"&lt;&gt;5",1))</f>
        <v>0.7142857142857143</v>
      </c>
      <c r="BD75">
        <f t="shared" si="51"/>
        <v>66</v>
      </c>
      <c r="BE75" s="20" t="s">
        <v>44</v>
      </c>
      <c r="BF75">
        <f>AVERAGEIFS(INDIRECT($E$3),INDIRECT($E$3),"&gt;=0",Data!$A:$A,BE75,IF($A$20,Data!$B:$B,Data!$AJ:$AJ),IF($A$20,"&lt;&gt;5",1))</f>
        <v>0.44444444444444442</v>
      </c>
      <c r="BG75" s="20">
        <f t="shared" si="52"/>
        <v>67</v>
      </c>
      <c r="BH75" t="s">
        <v>189</v>
      </c>
      <c r="BI75" s="20">
        <f>AVERAGEIFS(INDIRECT($F$3),INDIRECT($F$3),"&gt;=0",Data!$A:$A,BH75,IF($A$20,Data!$B:$B,Data!$AJ:$AJ),IF($A$20,"&lt;&gt;5",1))</f>
        <v>0.75</v>
      </c>
      <c r="BJ75">
        <f t="shared" si="53"/>
        <v>61</v>
      </c>
      <c r="BK75" s="20" t="s">
        <v>129</v>
      </c>
      <c r="BL75">
        <f>AVERAGEIFS(INDIRECT($G$3),INDIRECT($G$3),"&gt;=0",Data!$A:$A,BK75,IF($A$20,Data!$B:$B,Data!$AJ:$AJ),IF($A$20,"&lt;&gt;5",1))</f>
        <v>0.9</v>
      </c>
      <c r="BM75" s="20">
        <f t="shared" si="54"/>
        <v>66</v>
      </c>
      <c r="BN75" t="s">
        <v>175</v>
      </c>
      <c r="BO75">
        <f>AVERAGEIFS(INDIRECT($H$3),INDIRECT($H$3),"&gt;=0",Data!$A:$A,BN75,IF($A$20,Data!$B:$B,Data!$AJ:$AJ),IF($A$20,"&lt;&gt;5",1))</f>
        <v>0.94444444444444442</v>
      </c>
      <c r="BP75">
        <f t="shared" si="55"/>
        <v>66</v>
      </c>
      <c r="BQ75" t="s">
        <v>92</v>
      </c>
      <c r="BR75">
        <f>AVERAGEIFS(INDIRECT($I$3),INDIRECT($I$3),"&gt;=0",Data!$A:$A,BQ75,IF($A$20,Data!$B:$B,Data!$AJ:$AJ),IF($A$20,"&lt;&gt;5",1))</f>
        <v>0.8</v>
      </c>
      <c r="BS75">
        <f t="shared" si="56"/>
        <v>61</v>
      </c>
      <c r="BT75" t="s">
        <v>129</v>
      </c>
      <c r="BU75">
        <f>AVERAGEIFS(INDIRECT($J$3),INDIRECT($J$3),"&gt;=0",Data!$A:$A,BT75,IF($A$20,Data!$B:$B,Data!$AJ:$AJ),IF($A$20,"&lt;&gt;5",1))</f>
        <v>1</v>
      </c>
      <c r="BV75">
        <f t="shared" si="57"/>
        <v>1</v>
      </c>
    </row>
    <row r="76" spans="10:74" x14ac:dyDescent="0.35">
      <c r="J76">
        <f t="shared" si="58"/>
        <v>68</v>
      </c>
      <c r="K76" t="s">
        <v>110</v>
      </c>
      <c r="L76">
        <f>AVERAGEIFS(INDIRECT($B$3),INDIRECT($B$3),"&gt;=0",Data!$A:$A,$K76)</f>
        <v>0.77777777777777779</v>
      </c>
      <c r="M76">
        <f t="shared" si="59"/>
        <v>66</v>
      </c>
      <c r="N76" t="s">
        <v>70</v>
      </c>
      <c r="O76">
        <f>AVERAGEIFS(INDIRECT($C$3),INDIRECT($C$3),"&gt;=0",Data!$A:$A,$N76)</f>
        <v>0.95652173913043481</v>
      </c>
      <c r="P76">
        <f t="shared" si="32"/>
        <v>67</v>
      </c>
      <c r="Q76" t="s">
        <v>17</v>
      </c>
      <c r="R76">
        <f>AVERAGEIFS(INDIRECT($D$3),INDIRECT($D$3),"&gt;=0",Data!$A:$A,$Q76)</f>
        <v>0.63636363636363635</v>
      </c>
      <c r="S76">
        <f t="shared" si="33"/>
        <v>68</v>
      </c>
      <c r="T76" t="s">
        <v>14</v>
      </c>
      <c r="U76">
        <f>AVERAGEIFS(INDIRECT($E$3),INDIRECT($E$3),"&gt;=0",Data!$A:$A,$T76)</f>
        <v>0.39130434782608697</v>
      </c>
      <c r="V76">
        <f t="shared" si="34"/>
        <v>68</v>
      </c>
      <c r="W76" t="s">
        <v>138</v>
      </c>
      <c r="X76">
        <f>AVERAGEIFS(INDIRECT($F$3),INDIRECT($F$3),"&gt;=0",Data!$A:$A,$W76)</f>
        <v>0.66666666666666663</v>
      </c>
      <c r="Y76">
        <f t="shared" si="35"/>
        <v>57</v>
      </c>
      <c r="Z76" t="s">
        <v>87</v>
      </c>
      <c r="AA76">
        <f>AVERAGEIFS(INDIRECT($G$3),INDIRECT($G$3),"&gt;=0",Data!$A:$A,$Z76)</f>
        <v>0.91304347826086951</v>
      </c>
      <c r="AB76">
        <f t="shared" si="36"/>
        <v>68</v>
      </c>
      <c r="AC76" t="s">
        <v>141</v>
      </c>
      <c r="AD76">
        <f>AVERAGEIFS(INDIRECT($H$3),INDIRECT($H$3),"&gt;=0",Data!$A:$A,$AC76)</f>
        <v>0.94736842105263153</v>
      </c>
      <c r="AE76">
        <f t="shared" si="37"/>
        <v>67</v>
      </c>
      <c r="AF76" t="s">
        <v>174</v>
      </c>
      <c r="AG76">
        <f>AVERAGEIFS(INDIRECT($I$3),INDIRECT($I$3),"&gt;=0",Data!$A:$A,$AF76)</f>
        <v>0.83333333333333337</v>
      </c>
      <c r="AH76">
        <f t="shared" si="38"/>
        <v>56</v>
      </c>
      <c r="AI76" t="s">
        <v>129</v>
      </c>
      <c r="AJ76">
        <f>AVERAGEIFS(INDIRECT($J$3),INDIRECT($J$3),"&gt;=0",Data!$A:$A,$AI76)</f>
        <v>1</v>
      </c>
      <c r="AK76">
        <f t="shared" si="39"/>
        <v>1</v>
      </c>
      <c r="AL76">
        <f t="shared" si="40"/>
        <v>0</v>
      </c>
      <c r="AM76">
        <f t="shared" si="41"/>
        <v>0</v>
      </c>
      <c r="AN76">
        <f t="shared" si="42"/>
        <v>0</v>
      </c>
      <c r="AO76">
        <f t="shared" si="43"/>
        <v>0</v>
      </c>
      <c r="AP76">
        <f t="shared" si="44"/>
        <v>0</v>
      </c>
      <c r="AQ76">
        <f t="shared" si="45"/>
        <v>0</v>
      </c>
      <c r="AR76">
        <f t="shared" si="46"/>
        <v>0</v>
      </c>
      <c r="AS76">
        <f t="shared" si="47"/>
        <v>0</v>
      </c>
      <c r="AT76">
        <f t="shared" si="48"/>
        <v>0</v>
      </c>
      <c r="AU76">
        <f t="shared" si="60"/>
        <v>68</v>
      </c>
      <c r="AV76" t="s">
        <v>79</v>
      </c>
      <c r="AW76" s="20">
        <f>AVERAGEIFS(INDIRECT($B$3),INDIRECT($B$3),"&gt;=0",Data!$A:$A,AV76,IF($A$20,Data!$B:$B,Data!$AJ:$AJ),IF($A$20,"&lt;&gt;5",1))</f>
        <v>0.72222222222222221</v>
      </c>
      <c r="AX76">
        <f t="shared" si="49"/>
        <v>68</v>
      </c>
      <c r="AY76" s="20" t="s">
        <v>70</v>
      </c>
      <c r="AZ76">
        <f>AVERAGEIFS(INDIRECT($C$3),INDIRECT($C$3),"&gt;=0",Data!$A:$A,AY76,IF($A$20,Data!$B:$B,Data!$AJ:$AJ),IF($A$20,"&lt;&gt;5",1))</f>
        <v>1</v>
      </c>
      <c r="BA76" s="20">
        <f t="shared" si="50"/>
        <v>1</v>
      </c>
      <c r="BB76" t="s">
        <v>142</v>
      </c>
      <c r="BC76" s="20">
        <f>AVERAGEIFS(INDIRECT($D$3),INDIRECT($D$3),"&gt;=0",Data!$A:$A,BB76,IF($A$20,Data!$B:$B,Data!$AJ:$AJ),IF($A$20,"&lt;&gt;5",1))</f>
        <v>0.70588235294117652</v>
      </c>
      <c r="BD76">
        <f t="shared" si="51"/>
        <v>68</v>
      </c>
      <c r="BE76" s="20" t="s">
        <v>148</v>
      </c>
      <c r="BF76">
        <f>AVERAGEIFS(INDIRECT($E$3),INDIRECT($E$3),"&gt;=0",Data!$A:$A,BE76,IF($A$20,Data!$B:$B,Data!$AJ:$AJ),IF($A$20,"&lt;&gt;5",1))</f>
        <v>0.44444444444444442</v>
      </c>
      <c r="BG76" s="20">
        <f t="shared" si="52"/>
        <v>67</v>
      </c>
      <c r="BH76" t="s">
        <v>199</v>
      </c>
      <c r="BI76" s="20">
        <f>AVERAGEIFS(INDIRECT($F$3),INDIRECT($F$3),"&gt;=0",Data!$A:$A,BH76,IF($A$20,Data!$B:$B,Data!$AJ:$AJ),IF($A$20,"&lt;&gt;5",1))</f>
        <v>0.75</v>
      </c>
      <c r="BJ76">
        <f t="shared" si="53"/>
        <v>61</v>
      </c>
      <c r="BK76" s="20" t="s">
        <v>134</v>
      </c>
      <c r="BL76">
        <f>AVERAGEIFS(INDIRECT($G$3),INDIRECT($G$3),"&gt;=0",Data!$A:$A,BK76,IF($A$20,Data!$B:$B,Data!$AJ:$AJ),IF($A$20,"&lt;&gt;5",1))</f>
        <v>0.9</v>
      </c>
      <c r="BM76" s="20">
        <f t="shared" si="54"/>
        <v>66</v>
      </c>
      <c r="BN76" t="s">
        <v>107</v>
      </c>
      <c r="BO76">
        <f>AVERAGEIFS(INDIRECT($H$3),INDIRECT($H$3),"&gt;=0",Data!$A:$A,BN76,IF($A$20,Data!$B:$B,Data!$AJ:$AJ),IF($A$20,"&lt;&gt;5",1))</f>
        <v>0.9375</v>
      </c>
      <c r="BP76">
        <f t="shared" si="55"/>
        <v>68</v>
      </c>
      <c r="BQ76" t="s">
        <v>8</v>
      </c>
      <c r="BR76">
        <f>AVERAGEIFS(INDIRECT($I$3),INDIRECT($I$3),"&gt;=0",Data!$A:$A,BQ76,IF($A$20,Data!$B:$B,Data!$AJ:$AJ),IF($A$20,"&lt;&gt;5",1))</f>
        <v>0.8</v>
      </c>
      <c r="BS76">
        <f t="shared" si="56"/>
        <v>61</v>
      </c>
      <c r="BT76" t="s">
        <v>120</v>
      </c>
      <c r="BU76">
        <f>AVERAGEIFS(INDIRECT($J$3),INDIRECT($J$3),"&gt;=0",Data!$A:$A,BT76,IF($A$20,Data!$B:$B,Data!$AJ:$AJ),IF($A$20,"&lt;&gt;5",1))</f>
        <v>1</v>
      </c>
      <c r="BV76">
        <f t="shared" si="57"/>
        <v>1</v>
      </c>
    </row>
    <row r="77" spans="10:74" x14ac:dyDescent="0.35">
      <c r="J77">
        <f t="shared" si="58"/>
        <v>69</v>
      </c>
      <c r="K77" t="s">
        <v>122</v>
      </c>
      <c r="L77">
        <f>AVERAGEIFS(INDIRECT($B$3),INDIRECT($B$3),"&gt;=0",Data!$A:$A,$K77)</f>
        <v>0.77777777777777779</v>
      </c>
      <c r="M77">
        <f t="shared" si="59"/>
        <v>66</v>
      </c>
      <c r="N77" t="s">
        <v>81</v>
      </c>
      <c r="O77">
        <f>AVERAGEIFS(INDIRECT($C$3),INDIRECT($C$3),"&gt;=0",Data!$A:$A,$N77)</f>
        <v>0.95454545454545459</v>
      </c>
      <c r="P77">
        <f t="shared" si="32"/>
        <v>69</v>
      </c>
      <c r="Q77" t="s">
        <v>120</v>
      </c>
      <c r="R77">
        <f>AVERAGEIFS(INDIRECT($D$3),INDIRECT($D$3),"&gt;=0",Data!$A:$A,$Q77)</f>
        <v>0.63636363636363635</v>
      </c>
      <c r="S77">
        <f t="shared" si="33"/>
        <v>68</v>
      </c>
      <c r="T77" t="s">
        <v>197</v>
      </c>
      <c r="U77">
        <f>AVERAGEIFS(INDIRECT($E$3),INDIRECT($E$3),"&gt;=0",Data!$A:$A,$T77)</f>
        <v>0.39130434782608697</v>
      </c>
      <c r="V77">
        <f t="shared" si="34"/>
        <v>68</v>
      </c>
      <c r="W77" t="s">
        <v>140</v>
      </c>
      <c r="X77">
        <f>AVERAGEIFS(INDIRECT($F$3),INDIRECT($F$3),"&gt;=0",Data!$A:$A,$W77)</f>
        <v>0.66666666666666663</v>
      </c>
      <c r="Y77">
        <f t="shared" si="35"/>
        <v>57</v>
      </c>
      <c r="Z77" t="s">
        <v>120</v>
      </c>
      <c r="AA77">
        <f>AVERAGEIFS(INDIRECT($G$3),INDIRECT($G$3),"&gt;=0",Data!$A:$A,$Z77)</f>
        <v>0.90909090909090906</v>
      </c>
      <c r="AB77">
        <f t="shared" si="36"/>
        <v>69</v>
      </c>
      <c r="AC77" t="s">
        <v>154</v>
      </c>
      <c r="AD77">
        <f>AVERAGEIFS(INDIRECT($H$3),INDIRECT($H$3),"&gt;=0",Data!$A:$A,$AC77)</f>
        <v>0.94444444444444442</v>
      </c>
      <c r="AE77">
        <f t="shared" si="37"/>
        <v>69</v>
      </c>
      <c r="AF77" t="s">
        <v>181</v>
      </c>
      <c r="AG77">
        <f>AVERAGEIFS(INDIRECT($I$3),INDIRECT($I$3),"&gt;=0",Data!$A:$A,$AF77)</f>
        <v>0.83333333333333337</v>
      </c>
      <c r="AH77">
        <f t="shared" si="38"/>
        <v>56</v>
      </c>
      <c r="AI77" t="s">
        <v>120</v>
      </c>
      <c r="AJ77">
        <f>AVERAGEIFS(INDIRECT($J$3),INDIRECT($J$3),"&gt;=0",Data!$A:$A,$AI77)</f>
        <v>1</v>
      </c>
      <c r="AK77">
        <f t="shared" si="39"/>
        <v>1</v>
      </c>
      <c r="AL77">
        <f t="shared" si="40"/>
        <v>0</v>
      </c>
      <c r="AM77">
        <f t="shared" si="41"/>
        <v>0</v>
      </c>
      <c r="AN77">
        <f t="shared" si="42"/>
        <v>0</v>
      </c>
      <c r="AO77">
        <f t="shared" si="43"/>
        <v>0</v>
      </c>
      <c r="AP77">
        <f t="shared" si="44"/>
        <v>0</v>
      </c>
      <c r="AQ77">
        <f t="shared" si="45"/>
        <v>0</v>
      </c>
      <c r="AR77">
        <f t="shared" si="46"/>
        <v>0</v>
      </c>
      <c r="AS77">
        <f t="shared" si="47"/>
        <v>0</v>
      </c>
      <c r="AT77">
        <f t="shared" si="48"/>
        <v>0</v>
      </c>
      <c r="AU77">
        <f t="shared" si="60"/>
        <v>69</v>
      </c>
      <c r="AV77" t="s">
        <v>106</v>
      </c>
      <c r="AW77" s="20">
        <f>AVERAGEIFS(INDIRECT($B$3),INDIRECT($B$3),"&gt;=0",Data!$A:$A,AV77,IF($A$20,Data!$B:$B,Data!$AJ:$AJ),IF($A$20,"&lt;&gt;5",1))</f>
        <v>0.72222222222222221</v>
      </c>
      <c r="AX77">
        <f t="shared" si="49"/>
        <v>68</v>
      </c>
      <c r="AY77" s="20" t="s">
        <v>81</v>
      </c>
      <c r="AZ77">
        <f>AVERAGEIFS(INDIRECT($C$3),INDIRECT($C$3),"&gt;=0",Data!$A:$A,AY77,IF($A$20,Data!$B:$B,Data!$AJ:$AJ),IF($A$20,"&lt;&gt;5",1))</f>
        <v>1</v>
      </c>
      <c r="BA77" s="20">
        <f t="shared" si="50"/>
        <v>1</v>
      </c>
      <c r="BB77" t="s">
        <v>120</v>
      </c>
      <c r="BC77" s="20">
        <f>AVERAGEIFS(INDIRECT($D$3),INDIRECT($D$3),"&gt;=0",Data!$A:$A,BB77,IF($A$20,Data!$B:$B,Data!$AJ:$AJ),IF($A$20,"&lt;&gt;5",1))</f>
        <v>0.7</v>
      </c>
      <c r="BD77">
        <f t="shared" si="51"/>
        <v>69</v>
      </c>
      <c r="BE77" s="20" t="s">
        <v>138</v>
      </c>
      <c r="BF77">
        <f>AVERAGEIFS(INDIRECT($E$3),INDIRECT($E$3),"&gt;=0",Data!$A:$A,BE77,IF($A$20,Data!$B:$B,Data!$AJ:$AJ),IF($A$20,"&lt;&gt;5",1))</f>
        <v>0.42857142857142855</v>
      </c>
      <c r="BG77" s="20">
        <f t="shared" si="52"/>
        <v>69</v>
      </c>
      <c r="BH77" t="s">
        <v>10</v>
      </c>
      <c r="BI77" s="20">
        <f>AVERAGEIFS(INDIRECT($F$3),INDIRECT($F$3),"&gt;=0",Data!$A:$A,BH77,IF($A$20,Data!$B:$B,Data!$AJ:$AJ),IF($A$20,"&lt;&gt;5",1))</f>
        <v>0.75</v>
      </c>
      <c r="BJ77">
        <f t="shared" si="53"/>
        <v>61</v>
      </c>
      <c r="BK77" s="20" t="s">
        <v>112</v>
      </c>
      <c r="BL77">
        <f>AVERAGEIFS(INDIRECT($G$3),INDIRECT($G$3),"&gt;=0",Data!$A:$A,BK77,IF($A$20,Data!$B:$B,Data!$AJ:$AJ),IF($A$20,"&lt;&gt;5",1))</f>
        <v>0.9</v>
      </c>
      <c r="BM77" s="20">
        <f t="shared" si="54"/>
        <v>66</v>
      </c>
      <c r="BN77" t="s">
        <v>154</v>
      </c>
      <c r="BO77">
        <f>AVERAGEIFS(INDIRECT($H$3),INDIRECT($H$3),"&gt;=0",Data!$A:$A,BN77,IF($A$20,Data!$B:$B,Data!$AJ:$AJ),IF($A$20,"&lt;&gt;5",1))</f>
        <v>0.93333333333333335</v>
      </c>
      <c r="BP77">
        <f t="shared" si="55"/>
        <v>69</v>
      </c>
      <c r="BQ77" t="s">
        <v>51</v>
      </c>
      <c r="BR77">
        <f>AVERAGEIFS(INDIRECT($I$3),INDIRECT($I$3),"&gt;=0",Data!$A:$A,BQ77,IF($A$20,Data!$B:$B,Data!$AJ:$AJ),IF($A$20,"&lt;&gt;5",1))</f>
        <v>0.8</v>
      </c>
      <c r="BS77">
        <f t="shared" si="56"/>
        <v>61</v>
      </c>
      <c r="BT77" t="s">
        <v>123</v>
      </c>
      <c r="BU77">
        <f>AVERAGEIFS(INDIRECT($J$3),INDIRECT($J$3),"&gt;=0",Data!$A:$A,BT77,IF($A$20,Data!$B:$B,Data!$AJ:$AJ),IF($A$20,"&lt;&gt;5",1))</f>
        <v>1</v>
      </c>
      <c r="BV77">
        <f t="shared" si="57"/>
        <v>1</v>
      </c>
    </row>
    <row r="78" spans="10:74" x14ac:dyDescent="0.35">
      <c r="J78">
        <f t="shared" si="58"/>
        <v>70</v>
      </c>
      <c r="K78" t="s">
        <v>125</v>
      </c>
      <c r="L78">
        <f>AVERAGEIFS(INDIRECT($B$3),INDIRECT($B$3),"&gt;=0",Data!$A:$A,$K78)</f>
        <v>0.77777777777777779</v>
      </c>
      <c r="M78">
        <f t="shared" si="59"/>
        <v>66</v>
      </c>
      <c r="N78" t="s">
        <v>133</v>
      </c>
      <c r="O78">
        <f>AVERAGEIFS(INDIRECT($C$3),INDIRECT($C$3),"&gt;=0",Data!$A:$A,$N78)</f>
        <v>0.95238095238095233</v>
      </c>
      <c r="P78">
        <f t="shared" si="32"/>
        <v>70</v>
      </c>
      <c r="Q78" t="s">
        <v>22</v>
      </c>
      <c r="R78">
        <f>AVERAGEIFS(INDIRECT($D$3),INDIRECT($D$3),"&gt;=0",Data!$A:$A,$Q78)</f>
        <v>0.625</v>
      </c>
      <c r="S78">
        <f t="shared" si="33"/>
        <v>70</v>
      </c>
      <c r="T78" t="s">
        <v>151</v>
      </c>
      <c r="U78">
        <f>AVERAGEIFS(INDIRECT($E$3),INDIRECT($E$3),"&gt;=0",Data!$A:$A,$T78)</f>
        <v>0.38461538461538464</v>
      </c>
      <c r="V78">
        <f t="shared" si="34"/>
        <v>70</v>
      </c>
      <c r="W78" t="s">
        <v>144</v>
      </c>
      <c r="X78">
        <f>AVERAGEIFS(INDIRECT($F$3),INDIRECT($F$3),"&gt;=0",Data!$A:$A,$W78)</f>
        <v>0.66666666666666663</v>
      </c>
      <c r="Y78">
        <f t="shared" si="35"/>
        <v>57</v>
      </c>
      <c r="Z78" t="s">
        <v>129</v>
      </c>
      <c r="AA78">
        <f>AVERAGEIFS(INDIRECT($G$3),INDIRECT($G$3),"&gt;=0",Data!$A:$A,$Z78)</f>
        <v>0.90909090909090906</v>
      </c>
      <c r="AB78">
        <f t="shared" si="36"/>
        <v>69</v>
      </c>
      <c r="AC78" t="s">
        <v>107</v>
      </c>
      <c r="AD78">
        <f>AVERAGEIFS(INDIRECT($H$3),INDIRECT($H$3),"&gt;=0",Data!$A:$A,$AC78)</f>
        <v>0.94117647058823528</v>
      </c>
      <c r="AE78">
        <f t="shared" si="37"/>
        <v>70</v>
      </c>
      <c r="AF78" t="s">
        <v>175</v>
      </c>
      <c r="AG78">
        <f>AVERAGEIFS(INDIRECT($I$3),INDIRECT($I$3),"&gt;=0",Data!$A:$A,$AF78)</f>
        <v>0.82352941176470584</v>
      </c>
      <c r="AH78">
        <f t="shared" si="38"/>
        <v>70</v>
      </c>
      <c r="AI78" t="s">
        <v>123</v>
      </c>
      <c r="AJ78">
        <f>AVERAGEIFS(INDIRECT($J$3),INDIRECT($J$3),"&gt;=0",Data!$A:$A,$AI78)</f>
        <v>1</v>
      </c>
      <c r="AK78">
        <f t="shared" si="39"/>
        <v>1</v>
      </c>
      <c r="AL78">
        <f t="shared" si="40"/>
        <v>0</v>
      </c>
      <c r="AM78">
        <f t="shared" si="41"/>
        <v>0</v>
      </c>
      <c r="AN78">
        <f t="shared" si="42"/>
        <v>0</v>
      </c>
      <c r="AO78">
        <f t="shared" si="43"/>
        <v>0</v>
      </c>
      <c r="AP78">
        <f t="shared" si="44"/>
        <v>0</v>
      </c>
      <c r="AQ78">
        <f t="shared" si="45"/>
        <v>0</v>
      </c>
      <c r="AR78">
        <f t="shared" si="46"/>
        <v>0</v>
      </c>
      <c r="AS78">
        <f t="shared" si="47"/>
        <v>0</v>
      </c>
      <c r="AT78">
        <f t="shared" si="48"/>
        <v>0</v>
      </c>
      <c r="AU78">
        <f t="shared" si="60"/>
        <v>70</v>
      </c>
      <c r="AV78" t="s">
        <v>32</v>
      </c>
      <c r="AW78" s="20">
        <f>AVERAGEIFS(INDIRECT($B$3),INDIRECT($B$3),"&gt;=0",Data!$A:$A,AV78,IF($A$20,Data!$B:$B,Data!$AJ:$AJ),IF($A$20,"&lt;&gt;5",1))</f>
        <v>0.72</v>
      </c>
      <c r="AX78">
        <f t="shared" si="49"/>
        <v>70</v>
      </c>
      <c r="AY78" s="20" t="s">
        <v>180</v>
      </c>
      <c r="AZ78">
        <f>AVERAGEIFS(INDIRECT($C$3),INDIRECT($C$3),"&gt;=0",Data!$A:$A,AY78,IF($A$20,Data!$B:$B,Data!$AJ:$AJ),IF($A$20,"&lt;&gt;5",1))</f>
        <v>1</v>
      </c>
      <c r="BA78" s="20">
        <f t="shared" si="50"/>
        <v>1</v>
      </c>
      <c r="BB78" t="s">
        <v>9</v>
      </c>
      <c r="BC78" s="20">
        <f>AVERAGEIFS(INDIRECT($D$3),INDIRECT($D$3),"&gt;=0",Data!$A:$A,BB78,IF($A$20,Data!$B:$B,Data!$AJ:$AJ),IF($A$20,"&lt;&gt;5",1))</f>
        <v>0.69230769230769229</v>
      </c>
      <c r="BD78">
        <f t="shared" si="51"/>
        <v>70</v>
      </c>
      <c r="BE78" s="20" t="s">
        <v>94</v>
      </c>
      <c r="BF78">
        <f>AVERAGEIFS(INDIRECT($E$3),INDIRECT($E$3),"&gt;=0",Data!$A:$A,BE78,IF($A$20,Data!$B:$B,Data!$AJ:$AJ),IF($A$20,"&lt;&gt;5",1))</f>
        <v>0.42857142857142855</v>
      </c>
      <c r="BG78" s="20">
        <f t="shared" si="52"/>
        <v>69</v>
      </c>
      <c r="BH78" t="s">
        <v>127</v>
      </c>
      <c r="BI78" s="20">
        <f>AVERAGEIFS(INDIRECT($F$3),INDIRECT($F$3),"&gt;=0",Data!$A:$A,BH78,IF($A$20,Data!$B:$B,Data!$AJ:$AJ),IF($A$20,"&lt;&gt;5",1))</f>
        <v>0.75</v>
      </c>
      <c r="BJ78">
        <f t="shared" si="53"/>
        <v>61</v>
      </c>
      <c r="BK78" s="20" t="s">
        <v>65</v>
      </c>
      <c r="BL78">
        <f>AVERAGEIFS(INDIRECT($G$3),INDIRECT($G$3),"&gt;=0",Data!$A:$A,BK78,IF($A$20,Data!$B:$B,Data!$AJ:$AJ),IF($A$20,"&lt;&gt;5",1))</f>
        <v>0.9</v>
      </c>
      <c r="BM78" s="20">
        <f t="shared" si="54"/>
        <v>66</v>
      </c>
      <c r="BN78" t="s">
        <v>121</v>
      </c>
      <c r="BO78">
        <f>AVERAGEIFS(INDIRECT($H$3),INDIRECT($H$3),"&gt;=0",Data!$A:$A,BN78,IF($A$20,Data!$B:$B,Data!$AJ:$AJ),IF($A$20,"&lt;&gt;5",1))</f>
        <v>0.93333333333333335</v>
      </c>
      <c r="BP78">
        <f t="shared" si="55"/>
        <v>69</v>
      </c>
      <c r="BQ78" t="s">
        <v>107</v>
      </c>
      <c r="BR78">
        <f>AVERAGEIFS(INDIRECT($I$3),INDIRECT($I$3),"&gt;=0",Data!$A:$A,BQ78,IF($A$20,Data!$B:$B,Data!$AJ:$AJ),IF($A$20,"&lt;&gt;5",1))</f>
        <v>0.8</v>
      </c>
      <c r="BS78">
        <f t="shared" si="56"/>
        <v>61</v>
      </c>
      <c r="BT78" t="s">
        <v>110</v>
      </c>
      <c r="BU78">
        <f>AVERAGEIFS(INDIRECT($J$3),INDIRECT($J$3),"&gt;=0",Data!$A:$A,BT78,IF($A$20,Data!$B:$B,Data!$AJ:$AJ),IF($A$20,"&lt;&gt;5",1))</f>
        <v>1</v>
      </c>
      <c r="BV78">
        <f t="shared" si="57"/>
        <v>1</v>
      </c>
    </row>
    <row r="79" spans="10:74" x14ac:dyDescent="0.35">
      <c r="J79">
        <f t="shared" si="58"/>
        <v>71</v>
      </c>
      <c r="K79" t="s">
        <v>82</v>
      </c>
      <c r="L79">
        <f>AVERAGEIFS(INDIRECT($B$3),INDIRECT($B$3),"&gt;=0",Data!$A:$A,$K79)</f>
        <v>0.76470588235294112</v>
      </c>
      <c r="M79">
        <f t="shared" si="59"/>
        <v>71</v>
      </c>
      <c r="N79" t="s">
        <v>180</v>
      </c>
      <c r="O79">
        <f>AVERAGEIFS(INDIRECT($C$3),INDIRECT($C$3),"&gt;=0",Data!$A:$A,$N79)</f>
        <v>0.95238095238095233</v>
      </c>
      <c r="P79">
        <f t="shared" si="32"/>
        <v>70</v>
      </c>
      <c r="Q79" t="s">
        <v>40</v>
      </c>
      <c r="R79">
        <f>AVERAGEIFS(INDIRECT($D$3),INDIRECT($D$3),"&gt;=0",Data!$A:$A,$Q79)</f>
        <v>0.625</v>
      </c>
      <c r="S79">
        <f t="shared" si="33"/>
        <v>70</v>
      </c>
      <c r="T79" t="s">
        <v>81</v>
      </c>
      <c r="U79">
        <f>AVERAGEIFS(INDIRECT($E$3),INDIRECT($E$3),"&gt;=0",Data!$A:$A,$T79)</f>
        <v>0.38095238095238093</v>
      </c>
      <c r="V79">
        <f t="shared" si="34"/>
        <v>71</v>
      </c>
      <c r="W79" t="s">
        <v>161</v>
      </c>
      <c r="X79">
        <f>AVERAGEIFS(INDIRECT($F$3),INDIRECT($F$3),"&gt;=0",Data!$A:$A,$W79)</f>
        <v>0.66666666666666663</v>
      </c>
      <c r="Y79">
        <f t="shared" si="35"/>
        <v>57</v>
      </c>
      <c r="Z79" t="s">
        <v>134</v>
      </c>
      <c r="AA79">
        <f>AVERAGEIFS(INDIRECT($G$3),INDIRECT($G$3),"&gt;=0",Data!$A:$A,$Z79)</f>
        <v>0.90909090909090906</v>
      </c>
      <c r="AB79">
        <f t="shared" si="36"/>
        <v>69</v>
      </c>
      <c r="AC79" t="s">
        <v>121</v>
      </c>
      <c r="AD79">
        <f>AVERAGEIFS(INDIRECT($H$3),INDIRECT($H$3),"&gt;=0",Data!$A:$A,$AC79)</f>
        <v>0.9375</v>
      </c>
      <c r="AE79">
        <f t="shared" si="37"/>
        <v>71</v>
      </c>
      <c r="AF79" t="s">
        <v>54</v>
      </c>
      <c r="AG79">
        <f>AVERAGEIFS(INDIRECT($I$3),INDIRECT($I$3),"&gt;=0",Data!$A:$A,$AF79)</f>
        <v>0.81818181818181823</v>
      </c>
      <c r="AH79">
        <f t="shared" si="38"/>
        <v>71</v>
      </c>
      <c r="AI79" t="s">
        <v>110</v>
      </c>
      <c r="AJ79">
        <f>AVERAGEIFS(INDIRECT($J$3),INDIRECT($J$3),"&gt;=0",Data!$A:$A,$AI79)</f>
        <v>1</v>
      </c>
      <c r="AK79">
        <f t="shared" si="39"/>
        <v>1</v>
      </c>
      <c r="AL79">
        <f t="shared" si="40"/>
        <v>0</v>
      </c>
      <c r="AM79">
        <f t="shared" si="41"/>
        <v>0</v>
      </c>
      <c r="AN79">
        <f t="shared" si="42"/>
        <v>0</v>
      </c>
      <c r="AO79">
        <f t="shared" si="43"/>
        <v>0</v>
      </c>
      <c r="AP79">
        <f t="shared" si="44"/>
        <v>0</v>
      </c>
      <c r="AQ79">
        <f t="shared" si="45"/>
        <v>0</v>
      </c>
      <c r="AR79">
        <f t="shared" si="46"/>
        <v>0</v>
      </c>
      <c r="AS79">
        <f t="shared" si="47"/>
        <v>0</v>
      </c>
      <c r="AT79">
        <f t="shared" si="48"/>
        <v>0</v>
      </c>
      <c r="AU79">
        <f t="shared" si="60"/>
        <v>71</v>
      </c>
      <c r="AV79" t="s">
        <v>41</v>
      </c>
      <c r="AW79" s="20">
        <f>AVERAGEIFS(INDIRECT($B$3),INDIRECT($B$3),"&gt;=0",Data!$A:$A,AV79,IF($A$20,Data!$B:$B,Data!$AJ:$AJ),IF($A$20,"&lt;&gt;5",1))</f>
        <v>0.72</v>
      </c>
      <c r="AX79">
        <f t="shared" si="49"/>
        <v>70</v>
      </c>
      <c r="AY79" s="20" t="s">
        <v>142</v>
      </c>
      <c r="AZ79">
        <f>AVERAGEIFS(INDIRECT($C$3),INDIRECT($C$3),"&gt;=0",Data!$A:$A,AY79,IF($A$20,Data!$B:$B,Data!$AJ:$AJ),IF($A$20,"&lt;&gt;5",1))</f>
        <v>1</v>
      </c>
      <c r="BA79" s="20">
        <f t="shared" si="50"/>
        <v>1</v>
      </c>
      <c r="BB79" t="s">
        <v>28</v>
      </c>
      <c r="BC79" s="20">
        <f>AVERAGEIFS(INDIRECT($D$3),INDIRECT($D$3),"&gt;=0",Data!$A:$A,BB79,IF($A$20,Data!$B:$B,Data!$AJ:$AJ),IF($A$20,"&lt;&gt;5",1))</f>
        <v>0.66666666666666663</v>
      </c>
      <c r="BD79">
        <f t="shared" si="51"/>
        <v>71</v>
      </c>
      <c r="BE79" s="20" t="s">
        <v>153</v>
      </c>
      <c r="BF79">
        <f>AVERAGEIFS(INDIRECT($E$3),INDIRECT($E$3),"&gt;=0",Data!$A:$A,BE79,IF($A$20,Data!$B:$B,Data!$AJ:$AJ),IF($A$20,"&lt;&gt;5",1))</f>
        <v>0.42857142857142855</v>
      </c>
      <c r="BG79" s="20">
        <f t="shared" si="52"/>
        <v>69</v>
      </c>
      <c r="BH79" t="s">
        <v>66</v>
      </c>
      <c r="BI79" s="20">
        <f>AVERAGEIFS(INDIRECT($F$3),INDIRECT($F$3),"&gt;=0",Data!$A:$A,BH79,IF($A$20,Data!$B:$B,Data!$AJ:$AJ),IF($A$20,"&lt;&gt;5",1))</f>
        <v>0.75</v>
      </c>
      <c r="BJ79">
        <f t="shared" si="53"/>
        <v>61</v>
      </c>
      <c r="BK79" s="20" t="s">
        <v>135</v>
      </c>
      <c r="BL79">
        <f>AVERAGEIFS(INDIRECT($G$3),INDIRECT($G$3),"&gt;=0",Data!$A:$A,BK79,IF($A$20,Data!$B:$B,Data!$AJ:$AJ),IF($A$20,"&lt;&gt;5",1))</f>
        <v>0.88888888888888884</v>
      </c>
      <c r="BM79" s="20">
        <f t="shared" si="54"/>
        <v>71</v>
      </c>
      <c r="BN79" t="s">
        <v>167</v>
      </c>
      <c r="BO79">
        <f>AVERAGEIFS(INDIRECT($H$3),INDIRECT($H$3),"&gt;=0",Data!$A:$A,BN79,IF($A$20,Data!$B:$B,Data!$AJ:$AJ),IF($A$20,"&lt;&gt;5",1))</f>
        <v>0.9285714285714286</v>
      </c>
      <c r="BP79">
        <f t="shared" si="55"/>
        <v>71</v>
      </c>
      <c r="BQ79" t="s">
        <v>2</v>
      </c>
      <c r="BR79">
        <f>AVERAGEIFS(INDIRECT($I$3),INDIRECT($I$3),"&gt;=0",Data!$A:$A,BQ79,IF($A$20,Data!$B:$B,Data!$AJ:$AJ),IF($A$20,"&lt;&gt;5",1))</f>
        <v>0.8</v>
      </c>
      <c r="BS79">
        <f t="shared" si="56"/>
        <v>61</v>
      </c>
      <c r="BT79" t="s">
        <v>121</v>
      </c>
      <c r="BU79">
        <f>AVERAGEIFS(INDIRECT($J$3),INDIRECT($J$3),"&gt;=0",Data!$A:$A,BT79,IF($A$20,Data!$B:$B,Data!$AJ:$AJ),IF($A$20,"&lt;&gt;5",1))</f>
        <v>1</v>
      </c>
      <c r="BV79">
        <f t="shared" si="57"/>
        <v>1</v>
      </c>
    </row>
    <row r="80" spans="10:74" x14ac:dyDescent="0.35">
      <c r="J80">
        <f t="shared" si="58"/>
        <v>72</v>
      </c>
      <c r="K80" t="s">
        <v>60</v>
      </c>
      <c r="L80">
        <f>AVERAGEIFS(INDIRECT($B$3),INDIRECT($B$3),"&gt;=0",Data!$A:$A,$K80)</f>
        <v>0.76190476190476186</v>
      </c>
      <c r="M80">
        <f t="shared" si="59"/>
        <v>72</v>
      </c>
      <c r="N80" t="s">
        <v>142</v>
      </c>
      <c r="O80">
        <f>AVERAGEIFS(INDIRECT($C$3),INDIRECT($C$3),"&gt;=0",Data!$A:$A,$N80)</f>
        <v>0.95238095238095233</v>
      </c>
      <c r="P80">
        <f t="shared" si="32"/>
        <v>70</v>
      </c>
      <c r="Q80" t="s">
        <v>73</v>
      </c>
      <c r="R80">
        <f>AVERAGEIFS(INDIRECT($D$3),INDIRECT($D$3),"&gt;=0",Data!$A:$A,$Q80)</f>
        <v>0.625</v>
      </c>
      <c r="S80">
        <f t="shared" si="33"/>
        <v>70</v>
      </c>
      <c r="T80" t="s">
        <v>12</v>
      </c>
      <c r="U80">
        <f>AVERAGEIFS(INDIRECT($E$3),INDIRECT($E$3),"&gt;=0",Data!$A:$A,$T80)</f>
        <v>0.375</v>
      </c>
      <c r="V80">
        <f t="shared" si="34"/>
        <v>72</v>
      </c>
      <c r="W80" t="s">
        <v>170</v>
      </c>
      <c r="X80">
        <f>AVERAGEIFS(INDIRECT($F$3),INDIRECT($F$3),"&gt;=0",Data!$A:$A,$W80)</f>
        <v>0.66666666666666663</v>
      </c>
      <c r="Y80">
        <f t="shared" si="35"/>
        <v>57</v>
      </c>
      <c r="Z80" t="s">
        <v>112</v>
      </c>
      <c r="AA80">
        <f>AVERAGEIFS(INDIRECT($G$3),INDIRECT($G$3),"&gt;=0",Data!$A:$A,$Z80)</f>
        <v>0.9</v>
      </c>
      <c r="AB80">
        <f t="shared" si="36"/>
        <v>72</v>
      </c>
      <c r="AC80" t="s">
        <v>167</v>
      </c>
      <c r="AD80">
        <f>AVERAGEIFS(INDIRECT($H$3),INDIRECT($H$3),"&gt;=0",Data!$A:$A,$AC80)</f>
        <v>0.9375</v>
      </c>
      <c r="AE80">
        <f t="shared" si="37"/>
        <v>71</v>
      </c>
      <c r="AF80" t="s">
        <v>92</v>
      </c>
      <c r="AG80">
        <f>AVERAGEIFS(INDIRECT($I$3),INDIRECT($I$3),"&gt;=0",Data!$A:$A,$AF80)</f>
        <v>0.81818181818181823</v>
      </c>
      <c r="AH80">
        <f t="shared" si="38"/>
        <v>71</v>
      </c>
      <c r="AI80" t="s">
        <v>121</v>
      </c>
      <c r="AJ80">
        <f>AVERAGEIFS(INDIRECT($J$3),INDIRECT($J$3),"&gt;=0",Data!$A:$A,$AI80)</f>
        <v>1</v>
      </c>
      <c r="AK80">
        <f t="shared" si="39"/>
        <v>1</v>
      </c>
      <c r="AL80">
        <f t="shared" si="40"/>
        <v>0</v>
      </c>
      <c r="AM80">
        <f t="shared" si="41"/>
        <v>0</v>
      </c>
      <c r="AN80">
        <f t="shared" si="42"/>
        <v>0</v>
      </c>
      <c r="AO80">
        <f t="shared" si="43"/>
        <v>0</v>
      </c>
      <c r="AP80">
        <f t="shared" si="44"/>
        <v>0</v>
      </c>
      <c r="AQ80">
        <f t="shared" si="45"/>
        <v>0</v>
      </c>
      <c r="AR80">
        <f t="shared" si="46"/>
        <v>0</v>
      </c>
      <c r="AS80">
        <f t="shared" si="47"/>
        <v>0</v>
      </c>
      <c r="AT80">
        <f t="shared" si="48"/>
        <v>0</v>
      </c>
      <c r="AU80">
        <f t="shared" si="60"/>
        <v>72</v>
      </c>
      <c r="AV80" t="s">
        <v>78</v>
      </c>
      <c r="AW80" s="20">
        <f>AVERAGEIFS(INDIRECT($B$3),INDIRECT($B$3),"&gt;=0",Data!$A:$A,AV80,IF($A$20,Data!$B:$B,Data!$AJ:$AJ),IF($A$20,"&lt;&gt;5",1))</f>
        <v>0.72</v>
      </c>
      <c r="AX80">
        <f t="shared" si="49"/>
        <v>70</v>
      </c>
      <c r="AY80" s="20" t="s">
        <v>106</v>
      </c>
      <c r="AZ80">
        <f>AVERAGEIFS(INDIRECT($C$3),INDIRECT($C$3),"&gt;=0",Data!$A:$A,AY80,IF($A$20,Data!$B:$B,Data!$AJ:$AJ),IF($A$20,"&lt;&gt;5",1))</f>
        <v>1</v>
      </c>
      <c r="BA80" s="20">
        <f t="shared" si="50"/>
        <v>1</v>
      </c>
      <c r="BB80" t="s">
        <v>103</v>
      </c>
      <c r="BC80" s="20">
        <f>AVERAGEIFS(INDIRECT($D$3),INDIRECT($D$3),"&gt;=0",Data!$A:$A,BB80,IF($A$20,Data!$B:$B,Data!$AJ:$AJ),IF($A$20,"&lt;&gt;5",1))</f>
        <v>0.66666666666666663</v>
      </c>
      <c r="BD80">
        <f t="shared" si="51"/>
        <v>71</v>
      </c>
      <c r="BE80" s="20" t="s">
        <v>48</v>
      </c>
      <c r="BF80">
        <f>AVERAGEIFS(INDIRECT($E$3),INDIRECT($E$3),"&gt;=0",Data!$A:$A,BE80,IF($A$20,Data!$B:$B,Data!$AJ:$AJ),IF($A$20,"&lt;&gt;5",1))</f>
        <v>0.42857142857142855</v>
      </c>
      <c r="BG80" s="20">
        <f t="shared" si="52"/>
        <v>69</v>
      </c>
      <c r="BH80" t="s">
        <v>161</v>
      </c>
      <c r="BI80" s="20">
        <f>AVERAGEIFS(INDIRECT($F$3),INDIRECT($F$3),"&gt;=0",Data!$A:$A,BH80,IF($A$20,Data!$B:$B,Data!$AJ:$AJ),IF($A$20,"&lt;&gt;5",1))</f>
        <v>0.72727272727272729</v>
      </c>
      <c r="BJ80">
        <f t="shared" si="53"/>
        <v>72</v>
      </c>
      <c r="BK80" s="20" t="s">
        <v>160</v>
      </c>
      <c r="BL80">
        <f>AVERAGEIFS(INDIRECT($G$3),INDIRECT($G$3),"&gt;=0",Data!$A:$A,BK80,IF($A$20,Data!$B:$B,Data!$AJ:$AJ),IF($A$20,"&lt;&gt;5",1))</f>
        <v>0.88888888888888884</v>
      </c>
      <c r="BM80" s="20">
        <f t="shared" si="54"/>
        <v>71</v>
      </c>
      <c r="BN80" t="s">
        <v>119</v>
      </c>
      <c r="BO80">
        <f>AVERAGEIFS(INDIRECT($H$3),INDIRECT($H$3),"&gt;=0",Data!$A:$A,BN80,IF($A$20,Data!$B:$B,Data!$AJ:$AJ),IF($A$20,"&lt;&gt;5",1))</f>
        <v>0.92307692307692313</v>
      </c>
      <c r="BP80">
        <f t="shared" si="55"/>
        <v>72</v>
      </c>
      <c r="BQ80" t="s">
        <v>23</v>
      </c>
      <c r="BR80">
        <f>AVERAGEIFS(INDIRECT($I$3),INDIRECT($I$3),"&gt;=0",Data!$A:$A,BQ80,IF($A$20,Data!$B:$B,Data!$AJ:$AJ),IF($A$20,"&lt;&gt;5",1))</f>
        <v>0.8</v>
      </c>
      <c r="BS80">
        <f t="shared" si="56"/>
        <v>61</v>
      </c>
      <c r="BT80" t="s">
        <v>122</v>
      </c>
      <c r="BU80">
        <f>AVERAGEIFS(INDIRECT($J$3),INDIRECT($J$3),"&gt;=0",Data!$A:$A,BT80,IF($A$20,Data!$B:$B,Data!$AJ:$AJ),IF($A$20,"&lt;&gt;5",1))</f>
        <v>1</v>
      </c>
      <c r="BV80">
        <f t="shared" si="57"/>
        <v>1</v>
      </c>
    </row>
    <row r="81" spans="10:74" x14ac:dyDescent="0.35">
      <c r="J81">
        <f t="shared" si="58"/>
        <v>73</v>
      </c>
      <c r="K81" t="s">
        <v>79</v>
      </c>
      <c r="L81">
        <f>AVERAGEIFS(INDIRECT($B$3),INDIRECT($B$3),"&gt;=0",Data!$A:$A,$K81)</f>
        <v>0.76190476190476186</v>
      </c>
      <c r="M81">
        <f t="shared" si="59"/>
        <v>72</v>
      </c>
      <c r="N81" t="s">
        <v>106</v>
      </c>
      <c r="O81">
        <f>AVERAGEIFS(INDIRECT($C$3),INDIRECT($C$3),"&gt;=0",Data!$A:$A,$N81)</f>
        <v>0.95</v>
      </c>
      <c r="P81">
        <f t="shared" si="32"/>
        <v>73</v>
      </c>
      <c r="Q81" t="s">
        <v>171</v>
      </c>
      <c r="R81">
        <f>AVERAGEIFS(INDIRECT($D$3),INDIRECT($D$3),"&gt;=0",Data!$A:$A,$Q81)</f>
        <v>0.625</v>
      </c>
      <c r="S81">
        <f t="shared" si="33"/>
        <v>70</v>
      </c>
      <c r="T81" t="s">
        <v>40</v>
      </c>
      <c r="U81">
        <f>AVERAGEIFS(INDIRECT($E$3),INDIRECT($E$3),"&gt;=0",Data!$A:$A,$T81)</f>
        <v>0.375</v>
      </c>
      <c r="V81">
        <f t="shared" si="34"/>
        <v>72</v>
      </c>
      <c r="W81" t="s">
        <v>172</v>
      </c>
      <c r="X81">
        <f>AVERAGEIFS(INDIRECT($F$3),INDIRECT($F$3),"&gt;=0",Data!$A:$A,$W81)</f>
        <v>0.66666666666666663</v>
      </c>
      <c r="Y81">
        <f t="shared" si="35"/>
        <v>57</v>
      </c>
      <c r="Z81" t="s">
        <v>135</v>
      </c>
      <c r="AA81">
        <f>AVERAGEIFS(INDIRECT($G$3),INDIRECT($G$3),"&gt;=0",Data!$A:$A,$Z81)</f>
        <v>0.9</v>
      </c>
      <c r="AB81">
        <f t="shared" si="36"/>
        <v>72</v>
      </c>
      <c r="AC81" t="s">
        <v>119</v>
      </c>
      <c r="AD81">
        <f>AVERAGEIFS(INDIRECT($H$3),INDIRECT($H$3),"&gt;=0",Data!$A:$A,$AC81)</f>
        <v>0.93333333333333335</v>
      </c>
      <c r="AE81">
        <f t="shared" si="37"/>
        <v>73</v>
      </c>
      <c r="AF81" t="s">
        <v>183</v>
      </c>
      <c r="AG81">
        <f>AVERAGEIFS(INDIRECT($I$3),INDIRECT($I$3),"&gt;=0",Data!$A:$A,$AF81)</f>
        <v>0.81818181818181823</v>
      </c>
      <c r="AH81">
        <f t="shared" si="38"/>
        <v>71</v>
      </c>
      <c r="AI81" t="s">
        <v>122</v>
      </c>
      <c r="AJ81">
        <f>AVERAGEIFS(INDIRECT($J$3),INDIRECT($J$3),"&gt;=0",Data!$A:$A,$AI81)</f>
        <v>1</v>
      </c>
      <c r="AK81">
        <f t="shared" si="39"/>
        <v>1</v>
      </c>
      <c r="AL81">
        <f t="shared" si="40"/>
        <v>0</v>
      </c>
      <c r="AM81">
        <f t="shared" si="41"/>
        <v>0</v>
      </c>
      <c r="AN81">
        <f t="shared" si="42"/>
        <v>0</v>
      </c>
      <c r="AO81">
        <f t="shared" si="43"/>
        <v>0</v>
      </c>
      <c r="AP81">
        <f t="shared" si="44"/>
        <v>0</v>
      </c>
      <c r="AQ81">
        <f t="shared" si="45"/>
        <v>0</v>
      </c>
      <c r="AR81">
        <f t="shared" si="46"/>
        <v>0</v>
      </c>
      <c r="AS81">
        <f t="shared" si="47"/>
        <v>0</v>
      </c>
      <c r="AT81">
        <f t="shared" si="48"/>
        <v>0</v>
      </c>
      <c r="AU81">
        <f t="shared" si="60"/>
        <v>73</v>
      </c>
      <c r="AV81" t="s">
        <v>108</v>
      </c>
      <c r="AW81" s="20">
        <f>AVERAGEIFS(INDIRECT($B$3),INDIRECT($B$3),"&gt;=0",Data!$A:$A,AV81,IF($A$20,Data!$B:$B,Data!$AJ:$AJ),IF($A$20,"&lt;&gt;5",1))</f>
        <v>0.7142857142857143</v>
      </c>
      <c r="AX81">
        <f t="shared" si="49"/>
        <v>73</v>
      </c>
      <c r="AY81" s="20" t="s">
        <v>55</v>
      </c>
      <c r="AZ81">
        <f>AVERAGEIFS(INDIRECT($C$3),INDIRECT($C$3),"&gt;=0",Data!$A:$A,AY81,IF($A$20,Data!$B:$B,Data!$AJ:$AJ),IF($A$20,"&lt;&gt;5",1))</f>
        <v>1</v>
      </c>
      <c r="BA81" s="20">
        <f t="shared" si="50"/>
        <v>1</v>
      </c>
      <c r="BB81" t="s">
        <v>170</v>
      </c>
      <c r="BC81" s="20">
        <f>AVERAGEIFS(INDIRECT($D$3),INDIRECT($D$3),"&gt;=0",Data!$A:$A,BB81,IF($A$20,Data!$B:$B,Data!$AJ:$AJ),IF($A$20,"&lt;&gt;5",1))</f>
        <v>0.66666666666666663</v>
      </c>
      <c r="BD81">
        <f t="shared" si="51"/>
        <v>71</v>
      </c>
      <c r="BE81" s="20" t="s">
        <v>33</v>
      </c>
      <c r="BF81">
        <f>AVERAGEIFS(INDIRECT($E$3),INDIRECT($E$3),"&gt;=0",Data!$A:$A,BE81,IF($A$20,Data!$B:$B,Data!$AJ:$AJ),IF($A$20,"&lt;&gt;5",1))</f>
        <v>0.42105263157894735</v>
      </c>
      <c r="BG81" s="20">
        <f t="shared" si="52"/>
        <v>73</v>
      </c>
      <c r="BH81" t="s">
        <v>195</v>
      </c>
      <c r="BI81" s="20">
        <f>AVERAGEIFS(INDIRECT($F$3),INDIRECT($F$3),"&gt;=0",Data!$A:$A,BH81,IF($A$20,Data!$B:$B,Data!$AJ:$AJ),IF($A$20,"&lt;&gt;5",1))</f>
        <v>0.72727272727272729</v>
      </c>
      <c r="BJ81">
        <f t="shared" si="53"/>
        <v>72</v>
      </c>
      <c r="BK81" s="20" t="s">
        <v>166</v>
      </c>
      <c r="BL81">
        <f>AVERAGEIFS(INDIRECT($G$3),INDIRECT($G$3),"&gt;=0",Data!$A:$A,BK81,IF($A$20,Data!$B:$B,Data!$AJ:$AJ),IF($A$20,"&lt;&gt;5",1))</f>
        <v>0.88888888888888884</v>
      </c>
      <c r="BM81" s="20">
        <f t="shared" si="54"/>
        <v>71</v>
      </c>
      <c r="BN81" t="s">
        <v>147</v>
      </c>
      <c r="BO81">
        <f>AVERAGEIFS(INDIRECT($H$3),INDIRECT($H$3),"&gt;=0",Data!$A:$A,BN81,IF($A$20,Data!$B:$B,Data!$AJ:$AJ),IF($A$20,"&lt;&gt;5",1))</f>
        <v>0.92</v>
      </c>
      <c r="BP81">
        <f t="shared" si="55"/>
        <v>73</v>
      </c>
      <c r="BQ81" t="s">
        <v>45</v>
      </c>
      <c r="BR81">
        <f>AVERAGEIFS(INDIRECT($I$3),INDIRECT($I$3),"&gt;=0",Data!$A:$A,BQ81,IF($A$20,Data!$B:$B,Data!$AJ:$AJ),IF($A$20,"&lt;&gt;5",1))</f>
        <v>0.8</v>
      </c>
      <c r="BS81">
        <f t="shared" si="56"/>
        <v>61</v>
      </c>
      <c r="BT81" t="s">
        <v>111</v>
      </c>
      <c r="BU81">
        <f>AVERAGEIFS(INDIRECT($J$3),INDIRECT($J$3),"&gt;=0",Data!$A:$A,BT81,IF($A$20,Data!$B:$B,Data!$AJ:$AJ),IF($A$20,"&lt;&gt;5",1))</f>
        <v>1</v>
      </c>
      <c r="BV81">
        <f t="shared" si="57"/>
        <v>1</v>
      </c>
    </row>
    <row r="82" spans="10:74" x14ac:dyDescent="0.35">
      <c r="J82">
        <f t="shared" si="58"/>
        <v>74</v>
      </c>
      <c r="K82" t="s">
        <v>48</v>
      </c>
      <c r="L82">
        <f>AVERAGEIFS(INDIRECT($B$3),INDIRECT($B$3),"&gt;=0",Data!$A:$A,$K82)</f>
        <v>0.76</v>
      </c>
      <c r="M82">
        <f t="shared" si="59"/>
        <v>74</v>
      </c>
      <c r="N82" t="s">
        <v>55</v>
      </c>
      <c r="O82">
        <f>AVERAGEIFS(INDIRECT($C$3),INDIRECT($C$3),"&gt;=0",Data!$A:$A,$N82)</f>
        <v>0.95</v>
      </c>
      <c r="P82">
        <f t="shared" si="32"/>
        <v>73</v>
      </c>
      <c r="Q82" t="s">
        <v>148</v>
      </c>
      <c r="R82">
        <f>AVERAGEIFS(INDIRECT($D$3),INDIRECT($D$3),"&gt;=0",Data!$A:$A,$Q82)</f>
        <v>0.61538461538461542</v>
      </c>
      <c r="S82">
        <f t="shared" si="33"/>
        <v>74</v>
      </c>
      <c r="T82" t="s">
        <v>58</v>
      </c>
      <c r="U82">
        <f>AVERAGEIFS(INDIRECT($E$3),INDIRECT($E$3),"&gt;=0",Data!$A:$A,$T82)</f>
        <v>0.375</v>
      </c>
      <c r="V82">
        <f t="shared" si="34"/>
        <v>72</v>
      </c>
      <c r="W82" t="s">
        <v>189</v>
      </c>
      <c r="X82">
        <f>AVERAGEIFS(INDIRECT($F$3),INDIRECT($F$3),"&gt;=0",Data!$A:$A,$W82)</f>
        <v>0.66666666666666663</v>
      </c>
      <c r="Y82">
        <f t="shared" si="35"/>
        <v>57</v>
      </c>
      <c r="Z82" t="s">
        <v>38</v>
      </c>
      <c r="AA82">
        <f>AVERAGEIFS(INDIRECT($G$3),INDIRECT($G$3),"&gt;=0",Data!$A:$A,$Z82)</f>
        <v>0.88888888888888884</v>
      </c>
      <c r="AB82">
        <f t="shared" si="36"/>
        <v>74</v>
      </c>
      <c r="AC82" t="s">
        <v>18</v>
      </c>
      <c r="AD82">
        <f>AVERAGEIFS(INDIRECT($H$3),INDIRECT($H$3),"&gt;=0",Data!$A:$A,$AC82)</f>
        <v>0.9285714285714286</v>
      </c>
      <c r="AE82">
        <f t="shared" si="37"/>
        <v>74</v>
      </c>
      <c r="AF82" t="s">
        <v>8</v>
      </c>
      <c r="AG82">
        <f>AVERAGEIFS(INDIRECT($I$3),INDIRECT($I$3),"&gt;=0",Data!$A:$A,$AF82)</f>
        <v>0.8125</v>
      </c>
      <c r="AH82">
        <f t="shared" si="38"/>
        <v>74</v>
      </c>
      <c r="AI82" t="s">
        <v>111</v>
      </c>
      <c r="AJ82">
        <f>AVERAGEIFS(INDIRECT($J$3),INDIRECT($J$3),"&gt;=0",Data!$A:$A,$AI82)</f>
        <v>1</v>
      </c>
      <c r="AK82">
        <f t="shared" si="39"/>
        <v>1</v>
      </c>
      <c r="AL82">
        <f t="shared" si="40"/>
        <v>0</v>
      </c>
      <c r="AM82">
        <f t="shared" si="41"/>
        <v>0</v>
      </c>
      <c r="AN82">
        <f t="shared" si="42"/>
        <v>0</v>
      </c>
      <c r="AO82">
        <f t="shared" si="43"/>
        <v>0</v>
      </c>
      <c r="AP82">
        <f t="shared" si="44"/>
        <v>0</v>
      </c>
      <c r="AQ82">
        <f t="shared" si="45"/>
        <v>0</v>
      </c>
      <c r="AR82">
        <f t="shared" si="46"/>
        <v>0</v>
      </c>
      <c r="AS82">
        <f t="shared" si="47"/>
        <v>0</v>
      </c>
      <c r="AT82">
        <f t="shared" si="48"/>
        <v>0</v>
      </c>
      <c r="AU82">
        <f t="shared" si="60"/>
        <v>74</v>
      </c>
      <c r="AV82" t="s">
        <v>83</v>
      </c>
      <c r="AW82" s="20">
        <f>AVERAGEIFS(INDIRECT($B$3),INDIRECT($B$3),"&gt;=0",Data!$A:$A,AV82,IF($A$20,Data!$B:$B,Data!$AJ:$AJ),IF($A$20,"&lt;&gt;5",1))</f>
        <v>0.7142857142857143</v>
      </c>
      <c r="AX82">
        <f t="shared" si="49"/>
        <v>73</v>
      </c>
      <c r="AY82" s="20" t="s">
        <v>137</v>
      </c>
      <c r="AZ82">
        <f>AVERAGEIFS(INDIRECT($C$3),INDIRECT($C$3),"&gt;=0",Data!$A:$A,AY82,IF($A$20,Data!$B:$B,Data!$AJ:$AJ),IF($A$20,"&lt;&gt;5",1))</f>
        <v>1</v>
      </c>
      <c r="BA82" s="20">
        <f t="shared" si="50"/>
        <v>1</v>
      </c>
      <c r="BB82" t="s">
        <v>148</v>
      </c>
      <c r="BC82" s="20">
        <f>AVERAGEIFS(INDIRECT($D$3),INDIRECT($D$3),"&gt;=0",Data!$A:$A,BB82,IF($A$20,Data!$B:$B,Data!$AJ:$AJ),IF($A$20,"&lt;&gt;5",1))</f>
        <v>0.66666666666666663</v>
      </c>
      <c r="BD82">
        <f t="shared" si="51"/>
        <v>71</v>
      </c>
      <c r="BE82" s="20" t="s">
        <v>151</v>
      </c>
      <c r="BF82">
        <f>AVERAGEIFS(INDIRECT($E$3),INDIRECT($E$3),"&gt;=0",Data!$A:$A,BE82,IF($A$20,Data!$B:$B,Data!$AJ:$AJ),IF($A$20,"&lt;&gt;5",1))</f>
        <v>0.41666666666666669</v>
      </c>
      <c r="BG82" s="20">
        <f t="shared" si="52"/>
        <v>74</v>
      </c>
      <c r="BH82" t="s">
        <v>145</v>
      </c>
      <c r="BI82" s="20">
        <f>AVERAGEIFS(INDIRECT($F$3),INDIRECT($F$3),"&gt;=0",Data!$A:$A,BH82,IF($A$20,Data!$B:$B,Data!$AJ:$AJ),IF($A$20,"&lt;&gt;5",1))</f>
        <v>0.72413793103448276</v>
      </c>
      <c r="BJ82">
        <f t="shared" si="53"/>
        <v>74</v>
      </c>
      <c r="BK82" s="20" t="s">
        <v>34</v>
      </c>
      <c r="BL82">
        <f>AVERAGEIFS(INDIRECT($G$3),INDIRECT($G$3),"&gt;=0",Data!$A:$A,BK82,IF($A$20,Data!$B:$B,Data!$AJ:$AJ),IF($A$20,"&lt;&gt;5",1))</f>
        <v>0.88235294117647056</v>
      </c>
      <c r="BM82" s="20">
        <f t="shared" si="54"/>
        <v>74</v>
      </c>
      <c r="BN82" t="s">
        <v>18</v>
      </c>
      <c r="BO82">
        <f>AVERAGEIFS(INDIRECT($H$3),INDIRECT($H$3),"&gt;=0",Data!$A:$A,BN82,IF($A$20,Data!$B:$B,Data!$AJ:$AJ),IF($A$20,"&lt;&gt;5",1))</f>
        <v>0.91666666666666663</v>
      </c>
      <c r="BP82">
        <f t="shared" si="55"/>
        <v>74</v>
      </c>
      <c r="BQ82" t="s">
        <v>90</v>
      </c>
      <c r="BR82">
        <f>AVERAGEIFS(INDIRECT($I$3),INDIRECT($I$3),"&gt;=0",Data!$A:$A,BQ82,IF($A$20,Data!$B:$B,Data!$AJ:$AJ),IF($A$20,"&lt;&gt;5",1))</f>
        <v>0.8</v>
      </c>
      <c r="BS82">
        <f t="shared" si="56"/>
        <v>61</v>
      </c>
      <c r="BT82" t="s">
        <v>112</v>
      </c>
      <c r="BU82">
        <f>AVERAGEIFS(INDIRECT($J$3),INDIRECT($J$3),"&gt;=0",Data!$A:$A,BT82,IF($A$20,Data!$B:$B,Data!$AJ:$AJ),IF($A$20,"&lt;&gt;5",1))</f>
        <v>1</v>
      </c>
      <c r="BV82">
        <f t="shared" si="57"/>
        <v>1</v>
      </c>
    </row>
    <row r="83" spans="10:74" x14ac:dyDescent="0.35">
      <c r="J83">
        <f t="shared" si="58"/>
        <v>75</v>
      </c>
      <c r="K83" t="s">
        <v>36</v>
      </c>
      <c r="L83">
        <f>AVERAGEIFS(INDIRECT($B$3),INDIRECT($B$3),"&gt;=0",Data!$A:$A,$K83)</f>
        <v>0.75</v>
      </c>
      <c r="M83">
        <f t="shared" si="59"/>
        <v>75</v>
      </c>
      <c r="N83" t="s">
        <v>137</v>
      </c>
      <c r="O83">
        <f>AVERAGEIFS(INDIRECT($C$3),INDIRECT($C$3),"&gt;=0",Data!$A:$A,$N83)</f>
        <v>0.95</v>
      </c>
      <c r="P83">
        <f t="shared" si="32"/>
        <v>73</v>
      </c>
      <c r="Q83" t="s">
        <v>154</v>
      </c>
      <c r="R83">
        <f>AVERAGEIFS(INDIRECT($D$3),INDIRECT($D$3),"&gt;=0",Data!$A:$A,$Q83)</f>
        <v>0.61111111111111116</v>
      </c>
      <c r="S83">
        <f t="shared" si="33"/>
        <v>75</v>
      </c>
      <c r="T83" t="s">
        <v>64</v>
      </c>
      <c r="U83">
        <f>AVERAGEIFS(INDIRECT($E$3),INDIRECT($E$3),"&gt;=0",Data!$A:$A,$T83)</f>
        <v>0.375</v>
      </c>
      <c r="V83">
        <f t="shared" si="34"/>
        <v>72</v>
      </c>
      <c r="W83" t="s">
        <v>195</v>
      </c>
      <c r="X83">
        <f>AVERAGEIFS(INDIRECT($F$3),INDIRECT($F$3),"&gt;=0",Data!$A:$A,$W83)</f>
        <v>0.66666666666666663</v>
      </c>
      <c r="Y83">
        <f t="shared" si="35"/>
        <v>57</v>
      </c>
      <c r="Z83" t="s">
        <v>154</v>
      </c>
      <c r="AA83">
        <f>AVERAGEIFS(INDIRECT($G$3),INDIRECT($G$3),"&gt;=0",Data!$A:$A,$Z83)</f>
        <v>0.88888888888888884</v>
      </c>
      <c r="AB83">
        <f t="shared" si="36"/>
        <v>74</v>
      </c>
      <c r="AC83" t="s">
        <v>147</v>
      </c>
      <c r="AD83">
        <f>AVERAGEIFS(INDIRECT($H$3),INDIRECT($H$3),"&gt;=0",Data!$A:$A,$AC83)</f>
        <v>0.92307692307692313</v>
      </c>
      <c r="AE83">
        <f t="shared" si="37"/>
        <v>75</v>
      </c>
      <c r="AF83" t="s">
        <v>51</v>
      </c>
      <c r="AG83">
        <f>AVERAGEIFS(INDIRECT($I$3),INDIRECT($I$3),"&gt;=0",Data!$A:$A,$AF83)</f>
        <v>0.8125</v>
      </c>
      <c r="AH83">
        <f t="shared" si="38"/>
        <v>74</v>
      </c>
      <c r="AI83" t="s">
        <v>112</v>
      </c>
      <c r="AJ83">
        <f>AVERAGEIFS(INDIRECT($J$3),INDIRECT($J$3),"&gt;=0",Data!$A:$A,$AI83)</f>
        <v>1</v>
      </c>
      <c r="AK83">
        <f t="shared" si="39"/>
        <v>1</v>
      </c>
      <c r="AL83">
        <f t="shared" si="40"/>
        <v>0</v>
      </c>
      <c r="AM83">
        <f t="shared" si="41"/>
        <v>0</v>
      </c>
      <c r="AN83">
        <f t="shared" si="42"/>
        <v>0</v>
      </c>
      <c r="AO83">
        <f t="shared" si="43"/>
        <v>0</v>
      </c>
      <c r="AP83">
        <f t="shared" si="44"/>
        <v>0</v>
      </c>
      <c r="AQ83">
        <f t="shared" si="45"/>
        <v>0</v>
      </c>
      <c r="AR83">
        <f t="shared" si="46"/>
        <v>0</v>
      </c>
      <c r="AS83">
        <f t="shared" si="47"/>
        <v>0</v>
      </c>
      <c r="AT83">
        <f t="shared" si="48"/>
        <v>0</v>
      </c>
      <c r="AU83">
        <f t="shared" si="60"/>
        <v>75</v>
      </c>
      <c r="AV83" t="s">
        <v>174</v>
      </c>
      <c r="AW83" s="20">
        <f>AVERAGEIFS(INDIRECT($B$3),INDIRECT($B$3),"&gt;=0",Data!$A:$A,AV83,IF($A$20,Data!$B:$B,Data!$AJ:$AJ),IF($A$20,"&lt;&gt;5",1))</f>
        <v>0.7142857142857143</v>
      </c>
      <c r="AX83">
        <f t="shared" si="49"/>
        <v>73</v>
      </c>
      <c r="AY83" s="20" t="s">
        <v>63</v>
      </c>
      <c r="AZ83">
        <f>AVERAGEIFS(INDIRECT($C$3),INDIRECT($C$3),"&gt;=0",Data!$A:$A,AY83,IF($A$20,Data!$B:$B,Data!$AJ:$AJ),IF($A$20,"&lt;&gt;5",1))</f>
        <v>1</v>
      </c>
      <c r="BA83" s="20">
        <f t="shared" si="50"/>
        <v>1</v>
      </c>
      <c r="BB83" t="s">
        <v>154</v>
      </c>
      <c r="BC83" s="20">
        <f>AVERAGEIFS(INDIRECT($D$3),INDIRECT($D$3),"&gt;=0",Data!$A:$A,BB83,IF($A$20,Data!$B:$B,Data!$AJ:$AJ),IF($A$20,"&lt;&gt;5",1))</f>
        <v>0.66666666666666663</v>
      </c>
      <c r="BD83">
        <f t="shared" si="51"/>
        <v>71</v>
      </c>
      <c r="BE83" s="20" t="s">
        <v>197</v>
      </c>
      <c r="BF83">
        <f>AVERAGEIFS(INDIRECT($E$3),INDIRECT($E$3),"&gt;=0",Data!$A:$A,BE83,IF($A$20,Data!$B:$B,Data!$AJ:$AJ),IF($A$20,"&lt;&gt;5",1))</f>
        <v>0.40909090909090912</v>
      </c>
      <c r="BG83" s="20">
        <f t="shared" si="52"/>
        <v>75</v>
      </c>
      <c r="BH83" t="s">
        <v>108</v>
      </c>
      <c r="BI83" s="20">
        <f>AVERAGEIFS(INDIRECT($F$3),INDIRECT($F$3),"&gt;=0",Data!$A:$A,BH83,IF($A$20,Data!$B:$B,Data!$AJ:$AJ),IF($A$20,"&lt;&gt;5",1))</f>
        <v>0.7142857142857143</v>
      </c>
      <c r="BJ83">
        <f t="shared" si="53"/>
        <v>75</v>
      </c>
      <c r="BK83" s="20" t="s">
        <v>107</v>
      </c>
      <c r="BL83">
        <f>AVERAGEIFS(INDIRECT($G$3),INDIRECT($G$3),"&gt;=0",Data!$A:$A,BK83,IF($A$20,Data!$B:$B,Data!$AJ:$AJ),IF($A$20,"&lt;&gt;5",1))</f>
        <v>0.875</v>
      </c>
      <c r="BM83" s="20">
        <f t="shared" si="54"/>
        <v>75</v>
      </c>
      <c r="BN83" t="s">
        <v>7</v>
      </c>
      <c r="BO83">
        <f>AVERAGEIFS(INDIRECT($H$3),INDIRECT($H$3),"&gt;=0",Data!$A:$A,BN83,IF($A$20,Data!$B:$B,Data!$AJ:$AJ),IF($A$20,"&lt;&gt;5",1))</f>
        <v>0.91666666666666663</v>
      </c>
      <c r="BP83">
        <f t="shared" si="55"/>
        <v>74</v>
      </c>
      <c r="BQ83" t="s">
        <v>130</v>
      </c>
      <c r="BR83">
        <f>AVERAGEIFS(INDIRECT($I$3),INDIRECT($I$3),"&gt;=0",Data!$A:$A,BQ83,IF($A$20,Data!$B:$B,Data!$AJ:$AJ),IF($A$20,"&lt;&gt;5",1))</f>
        <v>0.8</v>
      </c>
      <c r="BS83">
        <f t="shared" si="56"/>
        <v>61</v>
      </c>
      <c r="BT83" t="s">
        <v>115</v>
      </c>
      <c r="BU83">
        <f>AVERAGEIFS(INDIRECT($J$3),INDIRECT($J$3),"&gt;=0",Data!$A:$A,BT83,IF($A$20,Data!$B:$B,Data!$AJ:$AJ),IF($A$20,"&lt;&gt;5",1))</f>
        <v>1</v>
      </c>
      <c r="BV83">
        <f t="shared" si="57"/>
        <v>1</v>
      </c>
    </row>
    <row r="84" spans="10:74" x14ac:dyDescent="0.35">
      <c r="J84">
        <f t="shared" si="58"/>
        <v>76</v>
      </c>
      <c r="K84" t="s">
        <v>40</v>
      </c>
      <c r="L84">
        <f>AVERAGEIFS(INDIRECT($B$3),INDIRECT($B$3),"&gt;=0",Data!$A:$A,$K84)</f>
        <v>0.75</v>
      </c>
      <c r="M84">
        <f t="shared" si="59"/>
        <v>75</v>
      </c>
      <c r="N84" t="s">
        <v>166</v>
      </c>
      <c r="O84">
        <f>AVERAGEIFS(INDIRECT($C$3),INDIRECT($C$3),"&gt;=0",Data!$A:$A,$N84)</f>
        <v>0.94736842105263153</v>
      </c>
      <c r="P84">
        <f t="shared" si="32"/>
        <v>76</v>
      </c>
      <c r="Q84" t="s">
        <v>134</v>
      </c>
      <c r="R84">
        <f>AVERAGEIFS(INDIRECT($D$3),INDIRECT($D$3),"&gt;=0",Data!$A:$A,$Q84)</f>
        <v>0.60869565217391308</v>
      </c>
      <c r="S84">
        <f t="shared" si="33"/>
        <v>76</v>
      </c>
      <c r="T84" t="s">
        <v>91</v>
      </c>
      <c r="U84">
        <f>AVERAGEIFS(INDIRECT($E$3),INDIRECT($E$3),"&gt;=0",Data!$A:$A,$T84)</f>
        <v>0.375</v>
      </c>
      <c r="V84">
        <f t="shared" si="34"/>
        <v>72</v>
      </c>
      <c r="W84" t="s">
        <v>199</v>
      </c>
      <c r="X84">
        <f>AVERAGEIFS(INDIRECT($F$3),INDIRECT($F$3),"&gt;=0",Data!$A:$A,$W84)</f>
        <v>0.66666666666666663</v>
      </c>
      <c r="Y84">
        <f t="shared" si="35"/>
        <v>57</v>
      </c>
      <c r="Z84" t="s">
        <v>160</v>
      </c>
      <c r="AA84">
        <f>AVERAGEIFS(INDIRECT($G$3),INDIRECT($G$3),"&gt;=0",Data!$A:$A,$Z84)</f>
        <v>0.88888888888888884</v>
      </c>
      <c r="AB84">
        <f t="shared" si="36"/>
        <v>74</v>
      </c>
      <c r="AC84" t="s">
        <v>7</v>
      </c>
      <c r="AD84">
        <f>AVERAGEIFS(INDIRECT($H$3),INDIRECT($H$3),"&gt;=0",Data!$A:$A,$AC84)</f>
        <v>0.91666666666666663</v>
      </c>
      <c r="AE84">
        <f t="shared" si="37"/>
        <v>76</v>
      </c>
      <c r="AF84" t="s">
        <v>107</v>
      </c>
      <c r="AG84">
        <f>AVERAGEIFS(INDIRECT($I$3),INDIRECT($I$3),"&gt;=0",Data!$A:$A,$AF84)</f>
        <v>0.8125</v>
      </c>
      <c r="AH84">
        <f t="shared" si="38"/>
        <v>74</v>
      </c>
      <c r="AI84" t="s">
        <v>115</v>
      </c>
      <c r="AJ84">
        <f>AVERAGEIFS(INDIRECT($J$3),INDIRECT($J$3),"&gt;=0",Data!$A:$A,$AI84)</f>
        <v>1</v>
      </c>
      <c r="AK84">
        <f t="shared" si="39"/>
        <v>1</v>
      </c>
      <c r="AL84">
        <f t="shared" si="40"/>
        <v>0</v>
      </c>
      <c r="AM84">
        <f t="shared" si="41"/>
        <v>0</v>
      </c>
      <c r="AN84">
        <f t="shared" si="42"/>
        <v>0</v>
      </c>
      <c r="AO84">
        <f t="shared" si="43"/>
        <v>0</v>
      </c>
      <c r="AP84">
        <f t="shared" si="44"/>
        <v>0</v>
      </c>
      <c r="AQ84">
        <f t="shared" si="45"/>
        <v>0</v>
      </c>
      <c r="AR84">
        <f t="shared" si="46"/>
        <v>0</v>
      </c>
      <c r="AS84">
        <f t="shared" si="47"/>
        <v>0</v>
      </c>
      <c r="AT84">
        <f t="shared" si="48"/>
        <v>0</v>
      </c>
      <c r="AU84">
        <f t="shared" si="60"/>
        <v>76</v>
      </c>
      <c r="AV84" t="s">
        <v>96</v>
      </c>
      <c r="AW84" s="20">
        <f>AVERAGEIFS(INDIRECT($B$3),INDIRECT($B$3),"&gt;=0",Data!$A:$A,AV84,IF($A$20,Data!$B:$B,Data!$AJ:$AJ),IF($A$20,"&lt;&gt;5",1))</f>
        <v>0.7142857142857143</v>
      </c>
      <c r="AX84">
        <f t="shared" si="49"/>
        <v>73</v>
      </c>
      <c r="AY84" s="20" t="s">
        <v>95</v>
      </c>
      <c r="AZ84">
        <f>AVERAGEIFS(INDIRECT($C$3),INDIRECT($C$3),"&gt;=0",Data!$A:$A,AY84,IF($A$20,Data!$B:$B,Data!$AJ:$AJ),IF($A$20,"&lt;&gt;5",1))</f>
        <v>1</v>
      </c>
      <c r="BA84" s="20">
        <f t="shared" si="50"/>
        <v>1</v>
      </c>
      <c r="BB84" t="s">
        <v>134</v>
      </c>
      <c r="BC84" s="20">
        <f>AVERAGEIFS(INDIRECT($D$3),INDIRECT($D$3),"&gt;=0",Data!$A:$A,BB84,IF($A$20,Data!$B:$B,Data!$AJ:$AJ),IF($A$20,"&lt;&gt;5",1))</f>
        <v>0.66666666666666663</v>
      </c>
      <c r="BD84">
        <f t="shared" si="51"/>
        <v>71</v>
      </c>
      <c r="BE84" s="20" t="s">
        <v>90</v>
      </c>
      <c r="BF84">
        <f>AVERAGEIFS(INDIRECT($E$3),INDIRECT($E$3),"&gt;=0",Data!$A:$A,BE84,IF($A$20,Data!$B:$B,Data!$AJ:$AJ),IF($A$20,"&lt;&gt;5",1))</f>
        <v>0.4</v>
      </c>
      <c r="BG84" s="20">
        <f t="shared" si="52"/>
        <v>76</v>
      </c>
      <c r="BH84" t="s">
        <v>73</v>
      </c>
      <c r="BI84" s="20">
        <f>AVERAGEIFS(INDIRECT($F$3),INDIRECT($F$3),"&gt;=0",Data!$A:$A,BH84,IF($A$20,Data!$B:$B,Data!$AJ:$AJ),IF($A$20,"&lt;&gt;5",1))</f>
        <v>0.7142857142857143</v>
      </c>
      <c r="BJ84">
        <f t="shared" si="53"/>
        <v>75</v>
      </c>
      <c r="BK84" s="20" t="s">
        <v>64</v>
      </c>
      <c r="BL84">
        <f>AVERAGEIFS(INDIRECT($G$3),INDIRECT($G$3),"&gt;=0",Data!$A:$A,BK84,IF($A$20,Data!$B:$B,Data!$AJ:$AJ),IF($A$20,"&lt;&gt;5",1))</f>
        <v>0.875</v>
      </c>
      <c r="BM84" s="20">
        <f t="shared" si="54"/>
        <v>75</v>
      </c>
      <c r="BN84" t="s">
        <v>44</v>
      </c>
      <c r="BO84">
        <f>AVERAGEIFS(INDIRECT($H$3),INDIRECT($H$3),"&gt;=0",Data!$A:$A,BN84,IF($A$20,Data!$B:$B,Data!$AJ:$AJ),IF($A$20,"&lt;&gt;5",1))</f>
        <v>0.91666666666666663</v>
      </c>
      <c r="BP84">
        <f t="shared" si="55"/>
        <v>74</v>
      </c>
      <c r="BQ84" t="s">
        <v>138</v>
      </c>
      <c r="BR84">
        <f>AVERAGEIFS(INDIRECT($I$3),INDIRECT($I$3),"&gt;=0",Data!$A:$A,BQ84,IF($A$20,Data!$B:$B,Data!$AJ:$AJ),IF($A$20,"&lt;&gt;5",1))</f>
        <v>0.8</v>
      </c>
      <c r="BS84">
        <f t="shared" si="56"/>
        <v>61</v>
      </c>
      <c r="BT84" t="s">
        <v>126</v>
      </c>
      <c r="BU84">
        <f>AVERAGEIFS(INDIRECT($J$3),INDIRECT($J$3),"&gt;=0",Data!$A:$A,BT84,IF($A$20,Data!$B:$B,Data!$AJ:$AJ),IF($A$20,"&lt;&gt;5",1))</f>
        <v>1</v>
      </c>
      <c r="BV84">
        <f t="shared" si="57"/>
        <v>1</v>
      </c>
    </row>
    <row r="85" spans="10:74" x14ac:dyDescent="0.35">
      <c r="J85">
        <f t="shared" si="58"/>
        <v>77</v>
      </c>
      <c r="K85" t="s">
        <v>76</v>
      </c>
      <c r="L85">
        <f>AVERAGEIFS(INDIRECT($B$3),INDIRECT($B$3),"&gt;=0",Data!$A:$A,$K85)</f>
        <v>0.75</v>
      </c>
      <c r="M85">
        <f t="shared" si="59"/>
        <v>75</v>
      </c>
      <c r="N85" t="s">
        <v>63</v>
      </c>
      <c r="O85">
        <f>AVERAGEIFS(INDIRECT($C$3),INDIRECT($C$3),"&gt;=0",Data!$A:$A,$N85)</f>
        <v>0.94736842105263153</v>
      </c>
      <c r="P85">
        <f t="shared" si="32"/>
        <v>76</v>
      </c>
      <c r="Q85" t="s">
        <v>2</v>
      </c>
      <c r="R85">
        <f>AVERAGEIFS(INDIRECT($D$3),INDIRECT($D$3),"&gt;=0",Data!$A:$A,$Q85)</f>
        <v>0.6</v>
      </c>
      <c r="S85">
        <f t="shared" si="33"/>
        <v>77</v>
      </c>
      <c r="T85" t="s">
        <v>94</v>
      </c>
      <c r="U85">
        <f>AVERAGEIFS(INDIRECT($E$3),INDIRECT($E$3),"&gt;=0",Data!$A:$A,$T85)</f>
        <v>0.375</v>
      </c>
      <c r="V85">
        <f t="shared" si="34"/>
        <v>72</v>
      </c>
      <c r="W85" t="s">
        <v>187</v>
      </c>
      <c r="X85">
        <f>AVERAGEIFS(INDIRECT($F$3),INDIRECT($F$3),"&gt;=0",Data!$A:$A,$W85)</f>
        <v>0.65789473684210531</v>
      </c>
      <c r="Y85">
        <f t="shared" si="35"/>
        <v>77</v>
      </c>
      <c r="Z85" t="s">
        <v>166</v>
      </c>
      <c r="AA85">
        <f>AVERAGEIFS(INDIRECT($G$3),INDIRECT($G$3),"&gt;=0",Data!$A:$A,$Z85)</f>
        <v>0.88888888888888884</v>
      </c>
      <c r="AB85">
        <f t="shared" si="36"/>
        <v>74</v>
      </c>
      <c r="AC85" t="s">
        <v>44</v>
      </c>
      <c r="AD85">
        <f>AVERAGEIFS(INDIRECT($H$3),INDIRECT($H$3),"&gt;=0",Data!$A:$A,$AC85)</f>
        <v>0.91666666666666663</v>
      </c>
      <c r="AE85">
        <f t="shared" si="37"/>
        <v>76</v>
      </c>
      <c r="AF85" t="s">
        <v>188</v>
      </c>
      <c r="AG85">
        <f>AVERAGEIFS(INDIRECT($I$3),INDIRECT($I$3),"&gt;=0",Data!$A:$A,$AF85)</f>
        <v>0.80952380952380953</v>
      </c>
      <c r="AH85">
        <f t="shared" si="38"/>
        <v>77</v>
      </c>
      <c r="AI85" t="s">
        <v>126</v>
      </c>
      <c r="AJ85">
        <f>AVERAGEIFS(INDIRECT($J$3),INDIRECT($J$3),"&gt;=0",Data!$A:$A,$AI85)</f>
        <v>1</v>
      </c>
      <c r="AK85">
        <f t="shared" si="39"/>
        <v>1</v>
      </c>
      <c r="AL85">
        <f t="shared" si="40"/>
        <v>0</v>
      </c>
      <c r="AM85">
        <f t="shared" si="41"/>
        <v>0</v>
      </c>
      <c r="AN85">
        <f t="shared" si="42"/>
        <v>0</v>
      </c>
      <c r="AO85">
        <f t="shared" si="43"/>
        <v>0</v>
      </c>
      <c r="AP85">
        <f t="shared" si="44"/>
        <v>0</v>
      </c>
      <c r="AQ85">
        <f t="shared" si="45"/>
        <v>0</v>
      </c>
      <c r="AR85">
        <f t="shared" si="46"/>
        <v>0</v>
      </c>
      <c r="AS85">
        <f t="shared" si="47"/>
        <v>0</v>
      </c>
      <c r="AT85">
        <f t="shared" si="48"/>
        <v>0</v>
      </c>
      <c r="AU85">
        <f t="shared" si="60"/>
        <v>77</v>
      </c>
      <c r="AV85" t="s">
        <v>151</v>
      </c>
      <c r="AW85" s="20">
        <f>AVERAGEIFS(INDIRECT($B$3),INDIRECT($B$3),"&gt;=0",Data!$A:$A,AV85,IF($A$20,Data!$B:$B,Data!$AJ:$AJ),IF($A$20,"&lt;&gt;5",1))</f>
        <v>0.7142857142857143</v>
      </c>
      <c r="AX85">
        <f t="shared" si="49"/>
        <v>73</v>
      </c>
      <c r="AY85" s="20" t="s">
        <v>82</v>
      </c>
      <c r="AZ85">
        <f>AVERAGEIFS(INDIRECT($C$3),INDIRECT($C$3),"&gt;=0",Data!$A:$A,AY85,IF($A$20,Data!$B:$B,Data!$AJ:$AJ),IF($A$20,"&lt;&gt;5",1))</f>
        <v>1</v>
      </c>
      <c r="BA85" s="20">
        <f t="shared" si="50"/>
        <v>1</v>
      </c>
      <c r="BB85" t="s">
        <v>19</v>
      </c>
      <c r="BC85" s="20">
        <f>AVERAGEIFS(INDIRECT($D$3),INDIRECT($D$3),"&gt;=0",Data!$A:$A,BB85,IF($A$20,Data!$B:$B,Data!$AJ:$AJ),IF($A$20,"&lt;&gt;5",1))</f>
        <v>0.66666666666666663</v>
      </c>
      <c r="BD85">
        <f t="shared" si="51"/>
        <v>71</v>
      </c>
      <c r="BE85" s="20" t="s">
        <v>192</v>
      </c>
      <c r="BF85">
        <f>AVERAGEIFS(INDIRECT($E$3),INDIRECT($E$3),"&gt;=0",Data!$A:$A,BE85,IF($A$20,Data!$B:$B,Data!$AJ:$AJ),IF($A$20,"&lt;&gt;5",1))</f>
        <v>0.4</v>
      </c>
      <c r="BG85" s="20">
        <f t="shared" si="52"/>
        <v>76</v>
      </c>
      <c r="BH85" t="s">
        <v>46</v>
      </c>
      <c r="BI85" s="20">
        <f>AVERAGEIFS(INDIRECT($F$3),INDIRECT($F$3),"&gt;=0",Data!$A:$A,BH85,IF($A$20,Data!$B:$B,Data!$AJ:$AJ),IF($A$20,"&lt;&gt;5",1))</f>
        <v>0.7142857142857143</v>
      </c>
      <c r="BJ85">
        <f t="shared" si="53"/>
        <v>75</v>
      </c>
      <c r="BK85" s="20" t="s">
        <v>73</v>
      </c>
      <c r="BL85">
        <f>AVERAGEIFS(INDIRECT($G$3),INDIRECT($G$3),"&gt;=0",Data!$A:$A,BK85,IF($A$20,Data!$B:$B,Data!$AJ:$AJ),IF($A$20,"&lt;&gt;5",1))</f>
        <v>0.875</v>
      </c>
      <c r="BM85" s="20">
        <f t="shared" si="54"/>
        <v>75</v>
      </c>
      <c r="BN85" t="s">
        <v>181</v>
      </c>
      <c r="BO85">
        <f>AVERAGEIFS(INDIRECT($H$3),INDIRECT($H$3),"&gt;=0",Data!$A:$A,BN85,IF($A$20,Data!$B:$B,Data!$AJ:$AJ),IF($A$20,"&lt;&gt;5",1))</f>
        <v>0.91304347826086951</v>
      </c>
      <c r="BP85">
        <f t="shared" si="55"/>
        <v>77</v>
      </c>
      <c r="BQ85" t="s">
        <v>188</v>
      </c>
      <c r="BR85">
        <f>AVERAGEIFS(INDIRECT($I$3),INDIRECT($I$3),"&gt;=0",Data!$A:$A,BQ85,IF($A$20,Data!$B:$B,Data!$AJ:$AJ),IF($A$20,"&lt;&gt;5",1))</f>
        <v>0.78947368421052633</v>
      </c>
      <c r="BS85">
        <f t="shared" si="56"/>
        <v>77</v>
      </c>
      <c r="BT85" t="s">
        <v>124</v>
      </c>
      <c r="BU85">
        <f>AVERAGEIFS(INDIRECT($J$3),INDIRECT($J$3),"&gt;=0",Data!$A:$A,BT85,IF($A$20,Data!$B:$B,Data!$AJ:$AJ),IF($A$20,"&lt;&gt;5",1))</f>
        <v>1</v>
      </c>
      <c r="BV85">
        <f t="shared" si="57"/>
        <v>1</v>
      </c>
    </row>
    <row r="86" spans="10:74" x14ac:dyDescent="0.35">
      <c r="J86">
        <f t="shared" si="58"/>
        <v>78</v>
      </c>
      <c r="K86" t="s">
        <v>83</v>
      </c>
      <c r="L86">
        <f>AVERAGEIFS(INDIRECT($B$3),INDIRECT($B$3),"&gt;=0",Data!$A:$A,$K86)</f>
        <v>0.75</v>
      </c>
      <c r="M86">
        <f t="shared" si="59"/>
        <v>75</v>
      </c>
      <c r="N86" t="s">
        <v>95</v>
      </c>
      <c r="O86">
        <f>AVERAGEIFS(INDIRECT($C$3),INDIRECT($C$3),"&gt;=0",Data!$A:$A,$N86)</f>
        <v>0.94444444444444442</v>
      </c>
      <c r="P86">
        <f t="shared" si="32"/>
        <v>78</v>
      </c>
      <c r="Q86" t="s">
        <v>21</v>
      </c>
      <c r="R86">
        <f>AVERAGEIFS(INDIRECT($D$3),INDIRECT($D$3),"&gt;=0",Data!$A:$A,$Q86)</f>
        <v>0.6</v>
      </c>
      <c r="S86">
        <f t="shared" si="33"/>
        <v>77</v>
      </c>
      <c r="T86" t="s">
        <v>153</v>
      </c>
      <c r="U86">
        <f>AVERAGEIFS(INDIRECT($E$3),INDIRECT($E$3),"&gt;=0",Data!$A:$A,$T86)</f>
        <v>0.375</v>
      </c>
      <c r="V86">
        <f t="shared" si="34"/>
        <v>72</v>
      </c>
      <c r="W86" t="s">
        <v>41</v>
      </c>
      <c r="X86">
        <f>AVERAGEIFS(INDIRECT($F$3),INDIRECT($F$3),"&gt;=0",Data!$A:$A,$W86)</f>
        <v>0.65217391304347827</v>
      </c>
      <c r="Y86">
        <f t="shared" si="35"/>
        <v>78</v>
      </c>
      <c r="Z86" t="s">
        <v>34</v>
      </c>
      <c r="AA86">
        <f>AVERAGEIFS(INDIRECT($G$3),INDIRECT($G$3),"&gt;=0",Data!$A:$A,$Z86)</f>
        <v>0.88235294117647056</v>
      </c>
      <c r="AB86">
        <f t="shared" si="36"/>
        <v>78</v>
      </c>
      <c r="AC86" t="s">
        <v>134</v>
      </c>
      <c r="AD86">
        <f>AVERAGEIFS(INDIRECT($H$3),INDIRECT($H$3),"&gt;=0",Data!$A:$A,$AC86)</f>
        <v>0.91304347826086951</v>
      </c>
      <c r="AE86">
        <f t="shared" si="37"/>
        <v>78</v>
      </c>
      <c r="AF86" t="s">
        <v>2</v>
      </c>
      <c r="AG86">
        <f>AVERAGEIFS(INDIRECT($I$3),INDIRECT($I$3),"&gt;=0",Data!$A:$A,$AF86)</f>
        <v>0.8</v>
      </c>
      <c r="AH86">
        <f t="shared" si="38"/>
        <v>78</v>
      </c>
      <c r="AI86" t="s">
        <v>124</v>
      </c>
      <c r="AJ86">
        <f>AVERAGEIFS(INDIRECT($J$3),INDIRECT($J$3),"&gt;=0",Data!$A:$A,$AI86)</f>
        <v>1</v>
      </c>
      <c r="AK86">
        <f t="shared" si="39"/>
        <v>1</v>
      </c>
      <c r="AL86">
        <f t="shared" si="40"/>
        <v>0</v>
      </c>
      <c r="AM86">
        <f t="shared" si="41"/>
        <v>0</v>
      </c>
      <c r="AN86">
        <f t="shared" si="42"/>
        <v>0</v>
      </c>
      <c r="AO86">
        <f t="shared" si="43"/>
        <v>0</v>
      </c>
      <c r="AP86">
        <f t="shared" si="44"/>
        <v>0</v>
      </c>
      <c r="AQ86">
        <f t="shared" si="45"/>
        <v>0</v>
      </c>
      <c r="AR86">
        <f t="shared" si="46"/>
        <v>0</v>
      </c>
      <c r="AS86">
        <f t="shared" si="47"/>
        <v>0</v>
      </c>
      <c r="AT86">
        <f t="shared" si="48"/>
        <v>0</v>
      </c>
      <c r="AU86">
        <f t="shared" si="60"/>
        <v>78</v>
      </c>
      <c r="AV86" t="s">
        <v>47</v>
      </c>
      <c r="AW86" s="20">
        <f>AVERAGEIFS(INDIRECT($B$3),INDIRECT($B$3),"&gt;=0",Data!$A:$A,AV86,IF($A$20,Data!$B:$B,Data!$AJ:$AJ),IF($A$20,"&lt;&gt;5",1))</f>
        <v>0.7142857142857143</v>
      </c>
      <c r="AX86">
        <f t="shared" si="49"/>
        <v>73</v>
      </c>
      <c r="AY86" s="20" t="s">
        <v>51</v>
      </c>
      <c r="AZ86">
        <f>AVERAGEIFS(INDIRECT($C$3),INDIRECT($C$3),"&gt;=0",Data!$A:$A,AY86,IF($A$20,Data!$B:$B,Data!$AJ:$AJ),IF($A$20,"&lt;&gt;5",1))</f>
        <v>1</v>
      </c>
      <c r="BA86" s="20">
        <f t="shared" si="50"/>
        <v>1</v>
      </c>
      <c r="BB86" t="s">
        <v>75</v>
      </c>
      <c r="BC86" s="20">
        <f>AVERAGEIFS(INDIRECT($D$3),INDIRECT($D$3),"&gt;=0",Data!$A:$A,BB86,IF($A$20,Data!$B:$B,Data!$AJ:$AJ),IF($A$20,"&lt;&gt;5",1))</f>
        <v>0.66666666666666663</v>
      </c>
      <c r="BD86">
        <f t="shared" si="51"/>
        <v>71</v>
      </c>
      <c r="BE86" s="20" t="s">
        <v>120</v>
      </c>
      <c r="BF86">
        <f>AVERAGEIFS(INDIRECT($E$3),INDIRECT($E$3),"&gt;=0",Data!$A:$A,BE86,IF($A$20,Data!$B:$B,Data!$AJ:$AJ),IF($A$20,"&lt;&gt;5",1))</f>
        <v>0.4</v>
      </c>
      <c r="BG86" s="20">
        <f t="shared" si="52"/>
        <v>76</v>
      </c>
      <c r="BH86" t="s">
        <v>147</v>
      </c>
      <c r="BI86" s="20">
        <f>AVERAGEIFS(INDIRECT($F$3),INDIRECT($F$3),"&gt;=0",Data!$A:$A,BH86,IF($A$20,Data!$B:$B,Data!$AJ:$AJ),IF($A$20,"&lt;&gt;5",1))</f>
        <v>0.70833333333333337</v>
      </c>
      <c r="BJ86">
        <f t="shared" si="53"/>
        <v>78</v>
      </c>
      <c r="BK86" s="20" t="s">
        <v>117</v>
      </c>
      <c r="BL86">
        <f>AVERAGEIFS(INDIRECT($G$3),INDIRECT($G$3),"&gt;=0",Data!$A:$A,BK86,IF($A$20,Data!$B:$B,Data!$AJ:$AJ),IF($A$20,"&lt;&gt;5",1))</f>
        <v>0.875</v>
      </c>
      <c r="BM86" s="20">
        <f t="shared" si="54"/>
        <v>75</v>
      </c>
      <c r="BN86" t="s">
        <v>186</v>
      </c>
      <c r="BO86">
        <f>AVERAGEIFS(INDIRECT($H$3),INDIRECT($H$3),"&gt;=0",Data!$A:$A,BN86,IF($A$20,Data!$B:$B,Data!$AJ:$AJ),IF($A$20,"&lt;&gt;5",1))</f>
        <v>0.90909090909090906</v>
      </c>
      <c r="BP86">
        <f t="shared" si="55"/>
        <v>78</v>
      </c>
      <c r="BQ86" t="s">
        <v>54</v>
      </c>
      <c r="BR86">
        <f>AVERAGEIFS(INDIRECT($I$3),INDIRECT($I$3),"&gt;=0",Data!$A:$A,BQ86,IF($A$20,Data!$B:$B,Data!$AJ:$AJ),IF($A$20,"&lt;&gt;5",1))</f>
        <v>0.77777777777777779</v>
      </c>
      <c r="BS86">
        <f t="shared" si="56"/>
        <v>78</v>
      </c>
      <c r="BT86" t="s">
        <v>119</v>
      </c>
      <c r="BU86">
        <f>AVERAGEIFS(INDIRECT($J$3),INDIRECT($J$3),"&gt;=0",Data!$A:$A,BT86,IF($A$20,Data!$B:$B,Data!$AJ:$AJ),IF($A$20,"&lt;&gt;5",1))</f>
        <v>1</v>
      </c>
      <c r="BV86">
        <f t="shared" si="57"/>
        <v>1</v>
      </c>
    </row>
    <row r="87" spans="10:74" x14ac:dyDescent="0.35">
      <c r="J87">
        <f t="shared" si="58"/>
        <v>79</v>
      </c>
      <c r="K87" t="s">
        <v>106</v>
      </c>
      <c r="L87">
        <f>AVERAGEIFS(INDIRECT($B$3),INDIRECT($B$3),"&gt;=0",Data!$A:$A,$K87)</f>
        <v>0.75</v>
      </c>
      <c r="M87">
        <f t="shared" si="59"/>
        <v>75</v>
      </c>
      <c r="N87" t="s">
        <v>82</v>
      </c>
      <c r="O87">
        <f>AVERAGEIFS(INDIRECT($C$3),INDIRECT($C$3),"&gt;=0",Data!$A:$A,$N87)</f>
        <v>0.94117647058823528</v>
      </c>
      <c r="P87">
        <f t="shared" si="32"/>
        <v>79</v>
      </c>
      <c r="Q87" t="s">
        <v>23</v>
      </c>
      <c r="R87">
        <f>AVERAGEIFS(INDIRECT($D$3),INDIRECT($D$3),"&gt;=0",Data!$A:$A,$Q87)</f>
        <v>0.6</v>
      </c>
      <c r="S87">
        <f t="shared" si="33"/>
        <v>77</v>
      </c>
      <c r="T87" t="s">
        <v>120</v>
      </c>
      <c r="U87">
        <f>AVERAGEIFS(INDIRECT($E$3),INDIRECT($E$3),"&gt;=0",Data!$A:$A,$T87)</f>
        <v>0.36363636363636365</v>
      </c>
      <c r="V87">
        <f t="shared" si="34"/>
        <v>79</v>
      </c>
      <c r="W87" t="s">
        <v>6</v>
      </c>
      <c r="X87">
        <f>AVERAGEIFS(INDIRECT($F$3),INDIRECT($F$3),"&gt;=0",Data!$A:$A,$W87)</f>
        <v>0.6428571428571429</v>
      </c>
      <c r="Y87">
        <f t="shared" si="35"/>
        <v>79</v>
      </c>
      <c r="Z87" t="s">
        <v>107</v>
      </c>
      <c r="AA87">
        <f>AVERAGEIFS(INDIRECT($G$3),INDIRECT($G$3),"&gt;=0",Data!$A:$A,$Z87)</f>
        <v>0.88235294117647056</v>
      </c>
      <c r="AB87">
        <f t="shared" si="36"/>
        <v>78</v>
      </c>
      <c r="AC87" t="s">
        <v>97</v>
      </c>
      <c r="AD87">
        <f>AVERAGEIFS(INDIRECT($H$3),INDIRECT($H$3),"&gt;=0",Data!$A:$A,$AC87)</f>
        <v>0.90909090909090906</v>
      </c>
      <c r="AE87">
        <f t="shared" si="37"/>
        <v>79</v>
      </c>
      <c r="AF87" t="s">
        <v>10</v>
      </c>
      <c r="AG87">
        <f>AVERAGEIFS(INDIRECT($I$3),INDIRECT($I$3),"&gt;=0",Data!$A:$A,$AF87)</f>
        <v>0.8</v>
      </c>
      <c r="AH87">
        <f t="shared" si="38"/>
        <v>78</v>
      </c>
      <c r="AI87" t="s">
        <v>116</v>
      </c>
      <c r="AJ87">
        <f>AVERAGEIFS(INDIRECT($J$3),INDIRECT($J$3),"&gt;=0",Data!$A:$A,$AI87)</f>
        <v>1</v>
      </c>
      <c r="AK87">
        <f t="shared" si="39"/>
        <v>1</v>
      </c>
      <c r="AL87">
        <f t="shared" si="40"/>
        <v>0</v>
      </c>
      <c r="AM87">
        <f t="shared" si="41"/>
        <v>0</v>
      </c>
      <c r="AN87">
        <f t="shared" si="42"/>
        <v>0</v>
      </c>
      <c r="AO87">
        <f t="shared" si="43"/>
        <v>0</v>
      </c>
      <c r="AP87">
        <f t="shared" si="44"/>
        <v>0</v>
      </c>
      <c r="AQ87">
        <f t="shared" si="45"/>
        <v>0</v>
      </c>
      <c r="AR87">
        <f t="shared" si="46"/>
        <v>0</v>
      </c>
      <c r="AS87">
        <f t="shared" si="47"/>
        <v>0</v>
      </c>
      <c r="AT87">
        <f t="shared" si="48"/>
        <v>0</v>
      </c>
      <c r="AU87">
        <f t="shared" si="60"/>
        <v>79</v>
      </c>
      <c r="AV87" t="s">
        <v>187</v>
      </c>
      <c r="AW87" s="20">
        <f>AVERAGEIFS(INDIRECT($B$3),INDIRECT($B$3),"&gt;=0",Data!$A:$A,AV87,IF($A$20,Data!$B:$B,Data!$AJ:$AJ),IF($A$20,"&lt;&gt;5",1))</f>
        <v>0.70588235294117652</v>
      </c>
      <c r="AX87">
        <f t="shared" si="49"/>
        <v>79</v>
      </c>
      <c r="AY87" s="20" t="s">
        <v>107</v>
      </c>
      <c r="AZ87">
        <f>AVERAGEIFS(INDIRECT($C$3),INDIRECT($C$3),"&gt;=0",Data!$A:$A,AY87,IF($A$20,Data!$B:$B,Data!$AJ:$AJ),IF($A$20,"&lt;&gt;5",1))</f>
        <v>1</v>
      </c>
      <c r="BA87" s="20">
        <f t="shared" si="50"/>
        <v>1</v>
      </c>
      <c r="BB87" t="s">
        <v>105</v>
      </c>
      <c r="BC87" s="20">
        <f>AVERAGEIFS(INDIRECT($D$3),INDIRECT($D$3),"&gt;=0",Data!$A:$A,BB87,IF($A$20,Data!$B:$B,Data!$AJ:$AJ),IF($A$20,"&lt;&gt;5",1))</f>
        <v>0.66666666666666663</v>
      </c>
      <c r="BD87">
        <f t="shared" si="51"/>
        <v>71</v>
      </c>
      <c r="BE87" s="20" t="s">
        <v>156</v>
      </c>
      <c r="BF87">
        <f>AVERAGEIFS(INDIRECT($E$3),INDIRECT($E$3),"&gt;=0",Data!$A:$A,BE87,IF($A$20,Data!$B:$B,Data!$AJ:$AJ),IF($A$20,"&lt;&gt;5",1))</f>
        <v>0.4</v>
      </c>
      <c r="BG87" s="20">
        <f t="shared" si="52"/>
        <v>76</v>
      </c>
      <c r="BH87" t="s">
        <v>197</v>
      </c>
      <c r="BI87" s="20">
        <f>AVERAGEIFS(INDIRECT($F$3),INDIRECT($F$3),"&gt;=0",Data!$A:$A,BH87,IF($A$20,Data!$B:$B,Data!$AJ:$AJ),IF($A$20,"&lt;&gt;5",1))</f>
        <v>0.70833333333333337</v>
      </c>
      <c r="BJ87">
        <f t="shared" si="53"/>
        <v>78</v>
      </c>
      <c r="BK87" s="20" t="s">
        <v>146</v>
      </c>
      <c r="BL87">
        <f>AVERAGEIFS(INDIRECT($G$3),INDIRECT($G$3),"&gt;=0",Data!$A:$A,BK87,IF($A$20,Data!$B:$B,Data!$AJ:$AJ),IF($A$20,"&lt;&gt;5",1))</f>
        <v>0.875</v>
      </c>
      <c r="BM87" s="20">
        <f t="shared" si="54"/>
        <v>75</v>
      </c>
      <c r="BN87" t="s">
        <v>134</v>
      </c>
      <c r="BO87">
        <f>AVERAGEIFS(INDIRECT($H$3),INDIRECT($H$3),"&gt;=0",Data!$A:$A,BN87,IF($A$20,Data!$B:$B,Data!$AJ:$AJ),IF($A$20,"&lt;&gt;5",1))</f>
        <v>0.90476190476190477</v>
      </c>
      <c r="BP87">
        <f t="shared" si="55"/>
        <v>79</v>
      </c>
      <c r="BQ87" t="s">
        <v>179</v>
      </c>
      <c r="BR87">
        <f>AVERAGEIFS(INDIRECT($I$3),INDIRECT($I$3),"&gt;=0",Data!$A:$A,BQ87,IF($A$20,Data!$B:$B,Data!$AJ:$AJ),IF($A$20,"&lt;&gt;5",1))</f>
        <v>0.77777777777777779</v>
      </c>
      <c r="BS87">
        <f t="shared" si="56"/>
        <v>78</v>
      </c>
      <c r="BT87" t="s">
        <v>118</v>
      </c>
      <c r="BU87">
        <f>AVERAGEIFS(INDIRECT($J$3),INDIRECT($J$3),"&gt;=0",Data!$A:$A,BT87,IF($A$20,Data!$B:$B,Data!$AJ:$AJ),IF($A$20,"&lt;&gt;5",1))</f>
        <v>1</v>
      </c>
      <c r="BV87">
        <f t="shared" si="57"/>
        <v>1</v>
      </c>
    </row>
    <row r="88" spans="10:74" x14ac:dyDescent="0.35">
      <c r="J88">
        <f t="shared" si="58"/>
        <v>80</v>
      </c>
      <c r="K88" t="s">
        <v>155</v>
      </c>
      <c r="L88">
        <f>AVERAGEIFS(INDIRECT($B$3),INDIRECT($B$3),"&gt;=0",Data!$A:$A,$K88)</f>
        <v>0.75</v>
      </c>
      <c r="M88">
        <f t="shared" si="59"/>
        <v>75</v>
      </c>
      <c r="N88" t="s">
        <v>51</v>
      </c>
      <c r="O88">
        <f>AVERAGEIFS(INDIRECT($C$3),INDIRECT($C$3),"&gt;=0",Data!$A:$A,$N88)</f>
        <v>0.94117647058823528</v>
      </c>
      <c r="P88">
        <f t="shared" si="32"/>
        <v>79</v>
      </c>
      <c r="Q88" t="s">
        <v>57</v>
      </c>
      <c r="R88">
        <f>AVERAGEIFS(INDIRECT($D$3),INDIRECT($D$3),"&gt;=0",Data!$A:$A,$Q88)</f>
        <v>0.6</v>
      </c>
      <c r="S88">
        <f t="shared" si="33"/>
        <v>77</v>
      </c>
      <c r="T88" t="s">
        <v>156</v>
      </c>
      <c r="U88">
        <f>AVERAGEIFS(INDIRECT($E$3),INDIRECT($E$3),"&gt;=0",Data!$A:$A,$T88)</f>
        <v>0.36363636363636365</v>
      </c>
      <c r="V88">
        <f t="shared" si="34"/>
        <v>79</v>
      </c>
      <c r="W88" t="s">
        <v>72</v>
      </c>
      <c r="X88">
        <f>AVERAGEIFS(INDIRECT($F$3),INDIRECT($F$3),"&gt;=0",Data!$A:$A,$W88)</f>
        <v>0.6428571428571429</v>
      </c>
      <c r="Y88">
        <f t="shared" si="35"/>
        <v>79</v>
      </c>
      <c r="Z88" t="s">
        <v>64</v>
      </c>
      <c r="AA88">
        <f>AVERAGEIFS(INDIRECT($G$3),INDIRECT($G$3),"&gt;=0",Data!$A:$A,$Z88)</f>
        <v>0.875</v>
      </c>
      <c r="AB88">
        <f t="shared" si="36"/>
        <v>80</v>
      </c>
      <c r="AC88" t="s">
        <v>120</v>
      </c>
      <c r="AD88">
        <f>AVERAGEIFS(INDIRECT($H$3),INDIRECT($H$3),"&gt;=0",Data!$A:$A,$AC88)</f>
        <v>0.90909090909090906</v>
      </c>
      <c r="AE88">
        <f t="shared" si="37"/>
        <v>79</v>
      </c>
      <c r="AF88" t="s">
        <v>23</v>
      </c>
      <c r="AG88">
        <f>AVERAGEIFS(INDIRECT($I$3),INDIRECT($I$3),"&gt;=0",Data!$A:$A,$AF88)</f>
        <v>0.8</v>
      </c>
      <c r="AH88">
        <f t="shared" si="38"/>
        <v>78</v>
      </c>
      <c r="AI88" t="s">
        <v>119</v>
      </c>
      <c r="AJ88">
        <f>AVERAGEIFS(INDIRECT($J$3),INDIRECT($J$3),"&gt;=0",Data!$A:$A,$AI88)</f>
        <v>1</v>
      </c>
      <c r="AK88">
        <f t="shared" si="39"/>
        <v>1</v>
      </c>
      <c r="AL88">
        <f t="shared" si="40"/>
        <v>0</v>
      </c>
      <c r="AM88">
        <f t="shared" si="41"/>
        <v>0</v>
      </c>
      <c r="AN88">
        <f t="shared" si="42"/>
        <v>0</v>
      </c>
      <c r="AO88">
        <f t="shared" si="43"/>
        <v>0</v>
      </c>
      <c r="AP88">
        <f t="shared" si="44"/>
        <v>0</v>
      </c>
      <c r="AQ88">
        <f t="shared" si="45"/>
        <v>0</v>
      </c>
      <c r="AR88">
        <f t="shared" si="46"/>
        <v>0</v>
      </c>
      <c r="AS88">
        <f t="shared" si="47"/>
        <v>0</v>
      </c>
      <c r="AT88">
        <f t="shared" si="48"/>
        <v>0</v>
      </c>
      <c r="AU88">
        <f t="shared" si="60"/>
        <v>80</v>
      </c>
      <c r="AV88" t="s">
        <v>34</v>
      </c>
      <c r="AW88" s="20">
        <f>AVERAGEIFS(INDIRECT($B$3),INDIRECT($B$3),"&gt;=0",Data!$A:$A,AV88,IF($A$20,Data!$B:$B,Data!$AJ:$AJ),IF($A$20,"&lt;&gt;5",1))</f>
        <v>0.70588235294117652</v>
      </c>
      <c r="AX88">
        <f t="shared" si="49"/>
        <v>79</v>
      </c>
      <c r="AY88" s="20" t="s">
        <v>168</v>
      </c>
      <c r="AZ88">
        <f>AVERAGEIFS(INDIRECT($C$3),INDIRECT($C$3),"&gt;=0",Data!$A:$A,AY88,IF($A$20,Data!$B:$B,Data!$AJ:$AJ),IF($A$20,"&lt;&gt;5",1))</f>
        <v>1</v>
      </c>
      <c r="BA88" s="20">
        <f t="shared" si="50"/>
        <v>1</v>
      </c>
      <c r="BB88" t="s">
        <v>77</v>
      </c>
      <c r="BC88" s="20">
        <f>AVERAGEIFS(INDIRECT($D$3),INDIRECT($D$3),"&gt;=0",Data!$A:$A,BB88,IF($A$20,Data!$B:$B,Data!$AJ:$AJ),IF($A$20,"&lt;&gt;5",1))</f>
        <v>0.66666666666666663</v>
      </c>
      <c r="BD88">
        <f t="shared" si="51"/>
        <v>71</v>
      </c>
      <c r="BE88" s="20" t="s">
        <v>5</v>
      </c>
      <c r="BF88">
        <f>AVERAGEIFS(INDIRECT($E$3),INDIRECT($E$3),"&gt;=0",Data!$A:$A,BE88,IF($A$20,Data!$B:$B,Data!$AJ:$AJ),IF($A$20,"&lt;&gt;5",1))</f>
        <v>0.4</v>
      </c>
      <c r="BG88" s="20">
        <f t="shared" si="52"/>
        <v>76</v>
      </c>
      <c r="BH88" t="s">
        <v>86</v>
      </c>
      <c r="BI88" s="20">
        <f>AVERAGEIFS(INDIRECT($F$3),INDIRECT($F$3),"&gt;=0",Data!$A:$A,BH88,IF($A$20,Data!$B:$B,Data!$AJ:$AJ),IF($A$20,"&lt;&gt;5",1))</f>
        <v>0.7</v>
      </c>
      <c r="BJ88">
        <f t="shared" si="53"/>
        <v>80</v>
      </c>
      <c r="BK88" s="20" t="s">
        <v>171</v>
      </c>
      <c r="BL88">
        <f>AVERAGEIFS(INDIRECT($G$3),INDIRECT($G$3),"&gt;=0",Data!$A:$A,BK88,IF($A$20,Data!$B:$B,Data!$AJ:$AJ),IF($A$20,"&lt;&gt;5",1))</f>
        <v>0.875</v>
      </c>
      <c r="BM88" s="20">
        <f t="shared" si="54"/>
        <v>75</v>
      </c>
      <c r="BN88" t="s">
        <v>97</v>
      </c>
      <c r="BO88">
        <f>AVERAGEIFS(INDIRECT($H$3),INDIRECT($H$3),"&gt;=0",Data!$A:$A,BN88,IF($A$20,Data!$B:$B,Data!$AJ:$AJ),IF($A$20,"&lt;&gt;5",1))</f>
        <v>0.9</v>
      </c>
      <c r="BP88">
        <f t="shared" si="55"/>
        <v>80</v>
      </c>
      <c r="BQ88" t="s">
        <v>180</v>
      </c>
      <c r="BR88">
        <f>AVERAGEIFS(INDIRECT($I$3),INDIRECT($I$3),"&gt;=0",Data!$A:$A,BQ88,IF($A$20,Data!$B:$B,Data!$AJ:$AJ),IF($A$20,"&lt;&gt;5",1))</f>
        <v>0.77777777777777779</v>
      </c>
      <c r="BS88">
        <f t="shared" si="56"/>
        <v>78</v>
      </c>
      <c r="BT88" t="s">
        <v>114</v>
      </c>
      <c r="BU88">
        <f>AVERAGEIFS(INDIRECT($J$3),INDIRECT($J$3),"&gt;=0",Data!$A:$A,BT88,IF($A$20,Data!$B:$B,Data!$AJ:$AJ),IF($A$20,"&lt;&gt;5",1))</f>
        <v>1</v>
      </c>
      <c r="BV88">
        <f t="shared" si="57"/>
        <v>1</v>
      </c>
    </row>
    <row r="89" spans="10:74" x14ac:dyDescent="0.35">
      <c r="J89">
        <f t="shared" si="58"/>
        <v>81</v>
      </c>
      <c r="K89" t="s">
        <v>174</v>
      </c>
      <c r="L89">
        <f>AVERAGEIFS(INDIRECT($B$3),INDIRECT($B$3),"&gt;=0",Data!$A:$A,$K89)</f>
        <v>0.75</v>
      </c>
      <c r="M89">
        <f t="shared" si="59"/>
        <v>75</v>
      </c>
      <c r="N89" t="s">
        <v>107</v>
      </c>
      <c r="O89">
        <f>AVERAGEIFS(INDIRECT($C$3),INDIRECT($C$3),"&gt;=0",Data!$A:$A,$N89)</f>
        <v>0.94117647058823528</v>
      </c>
      <c r="P89">
        <f t="shared" si="32"/>
        <v>79</v>
      </c>
      <c r="Q89" t="s">
        <v>60</v>
      </c>
      <c r="R89">
        <f>AVERAGEIFS(INDIRECT($D$3),INDIRECT($D$3),"&gt;=0",Data!$A:$A,$Q89)</f>
        <v>0.6</v>
      </c>
      <c r="S89">
        <f t="shared" si="33"/>
        <v>77</v>
      </c>
      <c r="T89" t="s">
        <v>47</v>
      </c>
      <c r="U89">
        <f>AVERAGEIFS(INDIRECT($E$3),INDIRECT($E$3),"&gt;=0",Data!$A:$A,$T89)</f>
        <v>0.35714285714285715</v>
      </c>
      <c r="V89">
        <f t="shared" si="34"/>
        <v>81</v>
      </c>
      <c r="W89" t="s">
        <v>75</v>
      </c>
      <c r="X89">
        <f>AVERAGEIFS(INDIRECT($F$3),INDIRECT($F$3),"&gt;=0",Data!$A:$A,$W89)</f>
        <v>0.6428571428571429</v>
      </c>
      <c r="Y89">
        <f t="shared" si="35"/>
        <v>79</v>
      </c>
      <c r="Z89" t="s">
        <v>73</v>
      </c>
      <c r="AA89">
        <f>AVERAGEIFS(INDIRECT($G$3),INDIRECT($G$3),"&gt;=0",Data!$A:$A,$Z89)</f>
        <v>0.875</v>
      </c>
      <c r="AB89">
        <f t="shared" si="36"/>
        <v>80</v>
      </c>
      <c r="AC89" t="s">
        <v>186</v>
      </c>
      <c r="AD89">
        <f>AVERAGEIFS(INDIRECT($H$3),INDIRECT($H$3),"&gt;=0",Data!$A:$A,$AC89)</f>
        <v>0.90909090909090906</v>
      </c>
      <c r="AE89">
        <f t="shared" si="37"/>
        <v>79</v>
      </c>
      <c r="AF89" t="s">
        <v>45</v>
      </c>
      <c r="AG89">
        <f>AVERAGEIFS(INDIRECT($I$3),INDIRECT($I$3),"&gt;=0",Data!$A:$A,$AF89)</f>
        <v>0.8</v>
      </c>
      <c r="AH89">
        <f t="shared" si="38"/>
        <v>78</v>
      </c>
      <c r="AI89" t="s">
        <v>118</v>
      </c>
      <c r="AJ89">
        <f>AVERAGEIFS(INDIRECT($J$3),INDIRECT($J$3),"&gt;=0",Data!$A:$A,$AI89)</f>
        <v>1</v>
      </c>
      <c r="AK89">
        <f t="shared" si="39"/>
        <v>1</v>
      </c>
      <c r="AL89">
        <f t="shared" si="40"/>
        <v>0</v>
      </c>
      <c r="AM89">
        <f t="shared" si="41"/>
        <v>0</v>
      </c>
      <c r="AN89">
        <f t="shared" si="42"/>
        <v>0</v>
      </c>
      <c r="AO89">
        <f t="shared" si="43"/>
        <v>0</v>
      </c>
      <c r="AP89">
        <f t="shared" si="44"/>
        <v>0</v>
      </c>
      <c r="AQ89">
        <f t="shared" si="45"/>
        <v>0</v>
      </c>
      <c r="AR89">
        <f t="shared" si="46"/>
        <v>0</v>
      </c>
      <c r="AS89">
        <f t="shared" si="47"/>
        <v>0</v>
      </c>
      <c r="AT89">
        <f t="shared" si="48"/>
        <v>0</v>
      </c>
      <c r="AU89">
        <f t="shared" si="60"/>
        <v>81</v>
      </c>
      <c r="AV89" t="s">
        <v>48</v>
      </c>
      <c r="AW89" s="20">
        <f>AVERAGEIFS(INDIRECT($B$3),INDIRECT($B$3),"&gt;=0",Data!$A:$A,AV89,IF($A$20,Data!$B:$B,Data!$AJ:$AJ),IF($A$20,"&lt;&gt;5",1))</f>
        <v>0.7</v>
      </c>
      <c r="AX89">
        <f t="shared" si="49"/>
        <v>81</v>
      </c>
      <c r="AY89" s="20" t="s">
        <v>21</v>
      </c>
      <c r="AZ89">
        <f>AVERAGEIFS(INDIRECT($C$3),INDIRECT($C$3),"&gt;=0",Data!$A:$A,AY89,IF($A$20,Data!$B:$B,Data!$AJ:$AJ),IF($A$20,"&lt;&gt;5",1))</f>
        <v>1</v>
      </c>
      <c r="BA89" s="20">
        <f t="shared" si="50"/>
        <v>1</v>
      </c>
      <c r="BB89" t="s">
        <v>143</v>
      </c>
      <c r="BC89" s="20">
        <f>AVERAGEIFS(INDIRECT($D$3),INDIRECT($D$3),"&gt;=0",Data!$A:$A,BB89,IF($A$20,Data!$B:$B,Data!$AJ:$AJ),IF($A$20,"&lt;&gt;5",1))</f>
        <v>0.66666666666666663</v>
      </c>
      <c r="BD89">
        <f t="shared" si="51"/>
        <v>71</v>
      </c>
      <c r="BE89" s="20" t="s">
        <v>14</v>
      </c>
      <c r="BF89">
        <f>AVERAGEIFS(INDIRECT($E$3),INDIRECT($E$3),"&gt;=0",Data!$A:$A,BE89,IF($A$20,Data!$B:$B,Data!$AJ:$AJ),IF($A$20,"&lt;&gt;5",1))</f>
        <v>0.39130434782608697</v>
      </c>
      <c r="BG89" s="20">
        <f t="shared" si="52"/>
        <v>81</v>
      </c>
      <c r="BH89" t="s">
        <v>120</v>
      </c>
      <c r="BI89" s="20">
        <f>AVERAGEIFS(INDIRECT($F$3),INDIRECT($F$3),"&gt;=0",Data!$A:$A,BH89,IF($A$20,Data!$B:$B,Data!$AJ:$AJ),IF($A$20,"&lt;&gt;5",1))</f>
        <v>0.7</v>
      </c>
      <c r="BJ89">
        <f t="shared" si="53"/>
        <v>80</v>
      </c>
      <c r="BK89" s="20" t="s">
        <v>121</v>
      </c>
      <c r="BL89">
        <f>AVERAGEIFS(INDIRECT($G$3),INDIRECT($G$3),"&gt;=0",Data!$A:$A,BK89,IF($A$20,Data!$B:$B,Data!$AJ:$AJ),IF($A$20,"&lt;&gt;5",1))</f>
        <v>0.8666666666666667</v>
      </c>
      <c r="BM89" s="20">
        <f t="shared" si="54"/>
        <v>81</v>
      </c>
      <c r="BN89" t="s">
        <v>120</v>
      </c>
      <c r="BO89">
        <f>AVERAGEIFS(INDIRECT($H$3),INDIRECT($H$3),"&gt;=0",Data!$A:$A,BN89,IF($A$20,Data!$B:$B,Data!$AJ:$AJ),IF($A$20,"&lt;&gt;5",1))</f>
        <v>0.9</v>
      </c>
      <c r="BP89">
        <f t="shared" si="55"/>
        <v>80</v>
      </c>
      <c r="BQ89" t="s">
        <v>52</v>
      </c>
      <c r="BR89">
        <f>AVERAGEIFS(INDIRECT($I$3),INDIRECT($I$3),"&gt;=0",Data!$A:$A,BQ89,IF($A$20,Data!$B:$B,Data!$AJ:$AJ),IF($A$20,"&lt;&gt;5",1))</f>
        <v>0.77777777777777779</v>
      </c>
      <c r="BS89">
        <f t="shared" si="56"/>
        <v>78</v>
      </c>
      <c r="BT89" t="s">
        <v>128</v>
      </c>
      <c r="BU89">
        <f>AVERAGEIFS(INDIRECT($J$3),INDIRECT($J$3),"&gt;=0",Data!$A:$A,BT89,IF($A$20,Data!$B:$B,Data!$AJ:$AJ),IF($A$20,"&lt;&gt;5",1))</f>
        <v>1</v>
      </c>
      <c r="BV89">
        <f t="shared" si="57"/>
        <v>1</v>
      </c>
    </row>
    <row r="90" spans="10:74" x14ac:dyDescent="0.35">
      <c r="J90">
        <f t="shared" si="58"/>
        <v>82</v>
      </c>
      <c r="K90" t="s">
        <v>184</v>
      </c>
      <c r="L90">
        <f>AVERAGEIFS(INDIRECT($B$3),INDIRECT($B$3),"&gt;=0",Data!$A:$A,$K90)</f>
        <v>0.75</v>
      </c>
      <c r="M90">
        <f t="shared" si="59"/>
        <v>75</v>
      </c>
      <c r="N90" t="s">
        <v>168</v>
      </c>
      <c r="O90">
        <f>AVERAGEIFS(INDIRECT($C$3),INDIRECT($C$3),"&gt;=0",Data!$A:$A,$N90)</f>
        <v>0.9375</v>
      </c>
      <c r="P90">
        <f t="shared" si="32"/>
        <v>82</v>
      </c>
      <c r="Q90" t="s">
        <v>88</v>
      </c>
      <c r="R90">
        <f>AVERAGEIFS(INDIRECT($D$3),INDIRECT($D$3),"&gt;=0",Data!$A:$A,$Q90)</f>
        <v>0.6</v>
      </c>
      <c r="S90">
        <f t="shared" si="33"/>
        <v>77</v>
      </c>
      <c r="T90" t="s">
        <v>96</v>
      </c>
      <c r="U90">
        <f>AVERAGEIFS(INDIRECT($E$3),INDIRECT($E$3),"&gt;=0",Data!$A:$A,$T90)</f>
        <v>0.35714285714285715</v>
      </c>
      <c r="V90">
        <f t="shared" si="34"/>
        <v>81</v>
      </c>
      <c r="W90" t="s">
        <v>139</v>
      </c>
      <c r="X90">
        <f>AVERAGEIFS(INDIRECT($F$3),INDIRECT($F$3),"&gt;=0",Data!$A:$A,$W90)</f>
        <v>0.64</v>
      </c>
      <c r="Y90">
        <f t="shared" si="35"/>
        <v>82</v>
      </c>
      <c r="Z90" t="s">
        <v>108</v>
      </c>
      <c r="AA90">
        <f>AVERAGEIFS(INDIRECT($G$3),INDIRECT($G$3),"&gt;=0",Data!$A:$A,$Z90)</f>
        <v>0.875</v>
      </c>
      <c r="AB90">
        <f t="shared" si="36"/>
        <v>80</v>
      </c>
      <c r="AC90" t="s">
        <v>160</v>
      </c>
      <c r="AD90">
        <f>AVERAGEIFS(INDIRECT($H$3),INDIRECT($H$3),"&gt;=0",Data!$A:$A,$AC90)</f>
        <v>0.9</v>
      </c>
      <c r="AE90">
        <f t="shared" si="37"/>
        <v>82</v>
      </c>
      <c r="AF90" t="s">
        <v>49</v>
      </c>
      <c r="AG90">
        <f>AVERAGEIFS(INDIRECT($I$3),INDIRECT($I$3),"&gt;=0",Data!$A:$A,$AF90)</f>
        <v>0.8</v>
      </c>
      <c r="AH90">
        <f t="shared" si="38"/>
        <v>78</v>
      </c>
      <c r="AI90" t="s">
        <v>114</v>
      </c>
      <c r="AJ90">
        <f>AVERAGEIFS(INDIRECT($J$3),INDIRECT($J$3),"&gt;=0",Data!$A:$A,$AI90)</f>
        <v>1</v>
      </c>
      <c r="AK90">
        <f t="shared" si="39"/>
        <v>1</v>
      </c>
      <c r="AL90">
        <f t="shared" si="40"/>
        <v>0</v>
      </c>
      <c r="AM90">
        <f t="shared" si="41"/>
        <v>0</v>
      </c>
      <c r="AN90">
        <f t="shared" si="42"/>
        <v>0</v>
      </c>
      <c r="AO90">
        <f t="shared" si="43"/>
        <v>83</v>
      </c>
      <c r="AP90">
        <f t="shared" si="44"/>
        <v>0</v>
      </c>
      <c r="AQ90">
        <f t="shared" si="45"/>
        <v>0</v>
      </c>
      <c r="AR90">
        <f t="shared" si="46"/>
        <v>0</v>
      </c>
      <c r="AS90">
        <f t="shared" si="47"/>
        <v>0</v>
      </c>
      <c r="AT90">
        <f t="shared" si="48"/>
        <v>0</v>
      </c>
      <c r="AU90">
        <f t="shared" si="60"/>
        <v>82</v>
      </c>
      <c r="AV90" t="s">
        <v>120</v>
      </c>
      <c r="AW90" s="20">
        <f>AVERAGEIFS(INDIRECT($B$3),INDIRECT($B$3),"&gt;=0",Data!$A:$A,AV90,IF($A$20,Data!$B:$B,Data!$AJ:$AJ),IF($A$20,"&lt;&gt;5",1))</f>
        <v>0.7</v>
      </c>
      <c r="AX90">
        <f t="shared" si="49"/>
        <v>81</v>
      </c>
      <c r="AY90" s="20" t="s">
        <v>167</v>
      </c>
      <c r="AZ90">
        <f>AVERAGEIFS(INDIRECT($C$3),INDIRECT($C$3),"&gt;=0",Data!$A:$A,AY90,IF($A$20,Data!$B:$B,Data!$AJ:$AJ),IF($A$20,"&lt;&gt;5",1))</f>
        <v>1</v>
      </c>
      <c r="BA90" s="20">
        <f t="shared" si="50"/>
        <v>1</v>
      </c>
      <c r="BB90" t="s">
        <v>158</v>
      </c>
      <c r="BC90" s="20">
        <f>AVERAGEIFS(INDIRECT($D$3),INDIRECT($D$3),"&gt;=0",Data!$A:$A,BB90,IF($A$20,Data!$B:$B,Data!$AJ:$AJ),IF($A$20,"&lt;&gt;5",1))</f>
        <v>0.66666666666666663</v>
      </c>
      <c r="BD90">
        <f t="shared" si="51"/>
        <v>71</v>
      </c>
      <c r="BE90" s="20" t="s">
        <v>106</v>
      </c>
      <c r="BF90">
        <f>AVERAGEIFS(INDIRECT($E$3),INDIRECT($E$3),"&gt;=0",Data!$A:$A,BE90,IF($A$20,Data!$B:$B,Data!$AJ:$AJ),IF($A$20,"&lt;&gt;5",1))</f>
        <v>0.3888888888888889</v>
      </c>
      <c r="BG90" s="20">
        <f t="shared" si="52"/>
        <v>82</v>
      </c>
      <c r="BH90" t="s">
        <v>6</v>
      </c>
      <c r="BI90" s="20">
        <f>AVERAGEIFS(INDIRECT($F$3),INDIRECT($F$3),"&gt;=0",Data!$A:$A,BH90,IF($A$20,Data!$B:$B,Data!$AJ:$AJ),IF($A$20,"&lt;&gt;5",1))</f>
        <v>0.69230769230769229</v>
      </c>
      <c r="BJ90">
        <f t="shared" si="53"/>
        <v>82</v>
      </c>
      <c r="BK90" s="20" t="s">
        <v>38</v>
      </c>
      <c r="BL90">
        <f>AVERAGEIFS(INDIRECT($G$3),INDIRECT($G$3),"&gt;=0",Data!$A:$A,BK90,IF($A$20,Data!$B:$B,Data!$AJ:$AJ),IF($A$20,"&lt;&gt;5",1))</f>
        <v>0.8571428571428571</v>
      </c>
      <c r="BM90" s="20">
        <f t="shared" si="54"/>
        <v>82</v>
      </c>
      <c r="BN90" t="s">
        <v>160</v>
      </c>
      <c r="BO90">
        <f>AVERAGEIFS(INDIRECT($H$3),INDIRECT($H$3),"&gt;=0",Data!$A:$A,BN90,IF($A$20,Data!$B:$B,Data!$AJ:$AJ),IF($A$20,"&lt;&gt;5",1))</f>
        <v>0.9</v>
      </c>
      <c r="BP90">
        <f t="shared" si="55"/>
        <v>80</v>
      </c>
      <c r="BQ90" t="s">
        <v>170</v>
      </c>
      <c r="BR90">
        <f>AVERAGEIFS(INDIRECT($I$3),INDIRECT($I$3),"&gt;=0",Data!$A:$A,BQ90,IF($A$20,Data!$B:$B,Data!$AJ:$AJ),IF($A$20,"&lt;&gt;5",1))</f>
        <v>0.77777777777777779</v>
      </c>
      <c r="BS90">
        <f t="shared" si="56"/>
        <v>78</v>
      </c>
      <c r="BT90" t="s">
        <v>127</v>
      </c>
      <c r="BU90">
        <f>AVERAGEIFS(INDIRECT($J$3),INDIRECT($J$3),"&gt;=0",Data!$A:$A,BT90,IF($A$20,Data!$B:$B,Data!$AJ:$AJ),IF($A$20,"&lt;&gt;5",1))</f>
        <v>1</v>
      </c>
      <c r="BV90">
        <f t="shared" si="57"/>
        <v>1</v>
      </c>
    </row>
    <row r="91" spans="10:74" x14ac:dyDescent="0.35">
      <c r="J91">
        <f t="shared" si="58"/>
        <v>83</v>
      </c>
      <c r="K91" t="s">
        <v>187</v>
      </c>
      <c r="L91">
        <f>AVERAGEIFS(INDIRECT($B$3),INDIRECT($B$3),"&gt;=0",Data!$A:$A,$K91)</f>
        <v>0.75</v>
      </c>
      <c r="M91">
        <f t="shared" si="59"/>
        <v>75</v>
      </c>
      <c r="N91" t="s">
        <v>21</v>
      </c>
      <c r="O91">
        <f>AVERAGEIFS(INDIRECT($C$3),INDIRECT($C$3),"&gt;=0",Data!$A:$A,$N91)</f>
        <v>0.9375</v>
      </c>
      <c r="P91">
        <f t="shared" si="32"/>
        <v>82</v>
      </c>
      <c r="Q91" t="s">
        <v>112</v>
      </c>
      <c r="R91">
        <f>AVERAGEIFS(INDIRECT($D$3),INDIRECT($D$3),"&gt;=0",Data!$A:$A,$Q91)</f>
        <v>0.6</v>
      </c>
      <c r="S91">
        <f t="shared" si="33"/>
        <v>77</v>
      </c>
      <c r="T91" t="s">
        <v>106</v>
      </c>
      <c r="U91">
        <f>AVERAGEIFS(INDIRECT($E$3),INDIRECT($E$3),"&gt;=0",Data!$A:$A,$T91)</f>
        <v>0.35</v>
      </c>
      <c r="V91">
        <f t="shared" si="34"/>
        <v>83</v>
      </c>
      <c r="W91" t="s">
        <v>17</v>
      </c>
      <c r="X91">
        <f>AVERAGEIFS(INDIRECT($F$3),INDIRECT($F$3),"&gt;=0",Data!$A:$A,$W91)</f>
        <v>0.63636363636363635</v>
      </c>
      <c r="Y91">
        <f t="shared" si="35"/>
        <v>83</v>
      </c>
      <c r="Z91" t="s">
        <v>117</v>
      </c>
      <c r="AA91">
        <f>AVERAGEIFS(INDIRECT($G$3),INDIRECT($G$3),"&gt;=0",Data!$A:$A,$Z91)</f>
        <v>0.875</v>
      </c>
      <c r="AB91">
        <f t="shared" si="36"/>
        <v>80</v>
      </c>
      <c r="AC91" t="s">
        <v>175</v>
      </c>
      <c r="AD91">
        <f>AVERAGEIFS(INDIRECT($H$3),INDIRECT($H$3),"&gt;=0",Data!$A:$A,$AC91)</f>
        <v>0.9</v>
      </c>
      <c r="AE91">
        <f t="shared" si="37"/>
        <v>82</v>
      </c>
      <c r="AF91" t="s">
        <v>90</v>
      </c>
      <c r="AG91">
        <f>AVERAGEIFS(INDIRECT($I$3),INDIRECT($I$3),"&gt;=0",Data!$A:$A,$AF91)</f>
        <v>0.8</v>
      </c>
      <c r="AH91">
        <f t="shared" si="38"/>
        <v>78</v>
      </c>
      <c r="AI91" t="s">
        <v>128</v>
      </c>
      <c r="AJ91">
        <f>AVERAGEIFS(INDIRECT($J$3),INDIRECT($J$3),"&gt;=0",Data!$A:$A,$AI91)</f>
        <v>1</v>
      </c>
      <c r="AK91">
        <f t="shared" si="39"/>
        <v>1</v>
      </c>
      <c r="AL91">
        <f t="shared" si="40"/>
        <v>0</v>
      </c>
      <c r="AM91">
        <f t="shared" si="41"/>
        <v>0</v>
      </c>
      <c r="AN91">
        <f t="shared" si="42"/>
        <v>0</v>
      </c>
      <c r="AO91">
        <f t="shared" si="43"/>
        <v>0</v>
      </c>
      <c r="AP91">
        <f t="shared" si="44"/>
        <v>0</v>
      </c>
      <c r="AQ91">
        <f t="shared" si="45"/>
        <v>0</v>
      </c>
      <c r="AR91">
        <f t="shared" si="46"/>
        <v>0</v>
      </c>
      <c r="AS91">
        <f t="shared" si="47"/>
        <v>0</v>
      </c>
      <c r="AT91">
        <f t="shared" si="48"/>
        <v>0</v>
      </c>
      <c r="AU91">
        <f t="shared" si="60"/>
        <v>83</v>
      </c>
      <c r="AV91" t="s">
        <v>134</v>
      </c>
      <c r="AW91" s="20">
        <f>AVERAGEIFS(INDIRECT($B$3),INDIRECT($B$3),"&gt;=0",Data!$A:$A,AV91,IF($A$20,Data!$B:$B,Data!$AJ:$AJ),IF($A$20,"&lt;&gt;5",1))</f>
        <v>0.7</v>
      </c>
      <c r="AX91">
        <f t="shared" si="49"/>
        <v>81</v>
      </c>
      <c r="AY91" s="20" t="s">
        <v>57</v>
      </c>
      <c r="AZ91">
        <f>AVERAGEIFS(INDIRECT($C$3),INDIRECT($C$3),"&gt;=0",Data!$A:$A,AY91,IF($A$20,Data!$B:$B,Data!$AJ:$AJ),IF($A$20,"&lt;&gt;5",1))</f>
        <v>1</v>
      </c>
      <c r="BA91" s="20">
        <f t="shared" si="50"/>
        <v>1</v>
      </c>
      <c r="BB91" t="s">
        <v>181</v>
      </c>
      <c r="BC91" s="20">
        <f>AVERAGEIFS(INDIRECT($D$3),INDIRECT($D$3),"&gt;=0",Data!$A:$A,BB91,IF($A$20,Data!$B:$B,Data!$AJ:$AJ),IF($A$20,"&lt;&gt;5",1))</f>
        <v>0.65217391304347827</v>
      </c>
      <c r="BD91">
        <f t="shared" si="51"/>
        <v>83</v>
      </c>
      <c r="BE91" s="20" t="s">
        <v>96</v>
      </c>
      <c r="BF91">
        <f>AVERAGEIFS(INDIRECT($E$3),INDIRECT($E$3),"&gt;=0",Data!$A:$A,BE91,IF($A$20,Data!$B:$B,Data!$AJ:$AJ),IF($A$20,"&lt;&gt;5",1))</f>
        <v>0.38461538461538464</v>
      </c>
      <c r="BG91" s="20">
        <f t="shared" si="52"/>
        <v>83</v>
      </c>
      <c r="BH91" t="s">
        <v>72</v>
      </c>
      <c r="BI91" s="20">
        <f>AVERAGEIFS(INDIRECT($F$3),INDIRECT($F$3),"&gt;=0",Data!$A:$A,BH91,IF($A$20,Data!$B:$B,Data!$AJ:$AJ),IF($A$20,"&lt;&gt;5",1))</f>
        <v>0.69230769230769229</v>
      </c>
      <c r="BJ91">
        <f t="shared" si="53"/>
        <v>82</v>
      </c>
      <c r="BK91" s="20" t="s">
        <v>103</v>
      </c>
      <c r="BL91">
        <f>AVERAGEIFS(INDIRECT($G$3),INDIRECT($G$3),"&gt;=0",Data!$A:$A,BK91,IF($A$20,Data!$B:$B,Data!$AJ:$AJ),IF($A$20,"&lt;&gt;5",1))</f>
        <v>0.8571428571428571</v>
      </c>
      <c r="BM91" s="20">
        <f t="shared" si="54"/>
        <v>82</v>
      </c>
      <c r="BN91" t="s">
        <v>166</v>
      </c>
      <c r="BO91">
        <f>AVERAGEIFS(INDIRECT($H$3),INDIRECT($H$3),"&gt;=0",Data!$A:$A,BN91,IF($A$20,Data!$B:$B,Data!$AJ:$AJ),IF($A$20,"&lt;&gt;5",1))</f>
        <v>0.89473684210526316</v>
      </c>
      <c r="BP91">
        <f t="shared" si="55"/>
        <v>83</v>
      </c>
      <c r="BQ91" t="s">
        <v>6</v>
      </c>
      <c r="BR91">
        <f>AVERAGEIFS(INDIRECT($I$3),INDIRECT($I$3),"&gt;=0",Data!$A:$A,BQ91,IF($A$20,Data!$B:$B,Data!$AJ:$AJ),IF($A$20,"&lt;&gt;5",1))</f>
        <v>0.76923076923076927</v>
      </c>
      <c r="BS91">
        <f t="shared" si="56"/>
        <v>83</v>
      </c>
      <c r="BT91" t="s">
        <v>113</v>
      </c>
      <c r="BU91">
        <f>AVERAGEIFS(INDIRECT($J$3),INDIRECT($J$3),"&gt;=0",Data!$A:$A,BT91,IF($A$20,Data!$B:$B,Data!$AJ:$AJ),IF($A$20,"&lt;&gt;5",1))</f>
        <v>1</v>
      </c>
      <c r="BV91">
        <f t="shared" si="57"/>
        <v>1</v>
      </c>
    </row>
    <row r="92" spans="10:74" x14ac:dyDescent="0.35">
      <c r="J92">
        <f t="shared" si="58"/>
        <v>84</v>
      </c>
      <c r="K92" t="s">
        <v>85</v>
      </c>
      <c r="L92">
        <f>AVERAGEIFS(INDIRECT($B$3),INDIRECT($B$3),"&gt;=0",Data!$A:$A,$K92)</f>
        <v>0.73333333333333328</v>
      </c>
      <c r="M92">
        <f t="shared" si="59"/>
        <v>84</v>
      </c>
      <c r="N92" t="s">
        <v>167</v>
      </c>
      <c r="O92">
        <f>AVERAGEIFS(INDIRECT($C$3),INDIRECT($C$3),"&gt;=0",Data!$A:$A,$N92)</f>
        <v>0.9375</v>
      </c>
      <c r="P92">
        <f t="shared" si="32"/>
        <v>82</v>
      </c>
      <c r="Q92" t="s">
        <v>144</v>
      </c>
      <c r="R92">
        <f>AVERAGEIFS(INDIRECT($D$3),INDIRECT($D$3),"&gt;=0",Data!$A:$A,$Q92)</f>
        <v>0.6</v>
      </c>
      <c r="S92">
        <f t="shared" si="33"/>
        <v>77</v>
      </c>
      <c r="T92" t="s">
        <v>87</v>
      </c>
      <c r="U92">
        <f>AVERAGEIFS(INDIRECT($E$3),INDIRECT($E$3),"&gt;=0",Data!$A:$A,$T92)</f>
        <v>0.34782608695652173</v>
      </c>
      <c r="V92">
        <f t="shared" si="34"/>
        <v>84</v>
      </c>
      <c r="W92" t="s">
        <v>120</v>
      </c>
      <c r="X92">
        <f>AVERAGEIFS(INDIRECT($F$3),INDIRECT($F$3),"&gt;=0",Data!$A:$A,$W92)</f>
        <v>0.63636363636363635</v>
      </c>
      <c r="Y92">
        <f t="shared" si="35"/>
        <v>83</v>
      </c>
      <c r="Z92" t="s">
        <v>121</v>
      </c>
      <c r="AA92">
        <f>AVERAGEIFS(INDIRECT($G$3),INDIRECT($G$3),"&gt;=0",Data!$A:$A,$Z92)</f>
        <v>0.875</v>
      </c>
      <c r="AB92">
        <f t="shared" si="36"/>
        <v>80</v>
      </c>
      <c r="AC92" t="s">
        <v>55</v>
      </c>
      <c r="AD92">
        <f>AVERAGEIFS(INDIRECT($H$3),INDIRECT($H$3),"&gt;=0",Data!$A:$A,$AC92)</f>
        <v>0.89743589743589747</v>
      </c>
      <c r="AE92">
        <f t="shared" si="37"/>
        <v>84</v>
      </c>
      <c r="AF92" t="s">
        <v>122</v>
      </c>
      <c r="AG92">
        <f>AVERAGEIFS(INDIRECT($I$3),INDIRECT($I$3),"&gt;=0",Data!$A:$A,$AF92)</f>
        <v>0.8</v>
      </c>
      <c r="AH92">
        <f t="shared" si="38"/>
        <v>78</v>
      </c>
      <c r="AI92" t="s">
        <v>127</v>
      </c>
      <c r="AJ92">
        <f>AVERAGEIFS(INDIRECT($J$3),INDIRECT($J$3),"&gt;=0",Data!$A:$A,$AI92)</f>
        <v>1</v>
      </c>
      <c r="AK92">
        <f t="shared" si="39"/>
        <v>1</v>
      </c>
      <c r="AL92">
        <f t="shared" si="40"/>
        <v>0</v>
      </c>
      <c r="AM92">
        <f t="shared" si="41"/>
        <v>0</v>
      </c>
      <c r="AN92">
        <f t="shared" si="42"/>
        <v>0</v>
      </c>
      <c r="AO92">
        <f t="shared" si="43"/>
        <v>0</v>
      </c>
      <c r="AP92">
        <f t="shared" si="44"/>
        <v>0</v>
      </c>
      <c r="AQ92">
        <f t="shared" si="45"/>
        <v>0</v>
      </c>
      <c r="AR92">
        <f t="shared" si="46"/>
        <v>0</v>
      </c>
      <c r="AS92">
        <f t="shared" si="47"/>
        <v>0</v>
      </c>
      <c r="AT92">
        <f t="shared" si="48"/>
        <v>0</v>
      </c>
      <c r="AU92">
        <f t="shared" si="60"/>
        <v>84</v>
      </c>
      <c r="AV92" t="s">
        <v>90</v>
      </c>
      <c r="AW92" s="20">
        <f>AVERAGEIFS(INDIRECT($B$3),INDIRECT($B$3),"&gt;=0",Data!$A:$A,AV92,IF($A$20,Data!$B:$B,Data!$AJ:$AJ),IF($A$20,"&lt;&gt;5",1))</f>
        <v>0.7</v>
      </c>
      <c r="AX92">
        <f t="shared" si="49"/>
        <v>81</v>
      </c>
      <c r="AY92" s="20" t="s">
        <v>16</v>
      </c>
      <c r="AZ92">
        <f>AVERAGEIFS(INDIRECT($C$3),INDIRECT($C$3),"&gt;=0",Data!$A:$A,AY92,IF($A$20,Data!$B:$B,Data!$AJ:$AJ),IF($A$20,"&lt;&gt;5",1))</f>
        <v>1</v>
      </c>
      <c r="BA92" s="20">
        <f t="shared" si="50"/>
        <v>1</v>
      </c>
      <c r="BB92" t="s">
        <v>34</v>
      </c>
      <c r="BC92" s="20">
        <f>AVERAGEIFS(INDIRECT($D$3),INDIRECT($D$3),"&gt;=0",Data!$A:$A,BB92,IF($A$20,Data!$B:$B,Data!$AJ:$AJ),IF($A$20,"&lt;&gt;5",1))</f>
        <v>0.6470588235294118</v>
      </c>
      <c r="BD92">
        <f t="shared" si="51"/>
        <v>84</v>
      </c>
      <c r="BE92" s="20" t="s">
        <v>154</v>
      </c>
      <c r="BF92">
        <f>AVERAGEIFS(INDIRECT($E$3),INDIRECT($E$3),"&gt;=0",Data!$A:$A,BE92,IF($A$20,Data!$B:$B,Data!$AJ:$AJ),IF($A$20,"&lt;&gt;5",1))</f>
        <v>0.38461538461538464</v>
      </c>
      <c r="BG92" s="20">
        <f t="shared" si="52"/>
        <v>83</v>
      </c>
      <c r="BH92" t="s">
        <v>63</v>
      </c>
      <c r="BI92" s="20">
        <f>AVERAGEIFS(INDIRECT($F$3),INDIRECT($F$3),"&gt;=0",Data!$A:$A,BH92,IF($A$20,Data!$B:$B,Data!$AJ:$AJ),IF($A$20,"&lt;&gt;5",1))</f>
        <v>0.68421052631578949</v>
      </c>
      <c r="BJ92">
        <f t="shared" si="53"/>
        <v>84</v>
      </c>
      <c r="BK92" s="20" t="s">
        <v>138</v>
      </c>
      <c r="BL92">
        <f>AVERAGEIFS(INDIRECT($G$3),INDIRECT($G$3),"&gt;=0",Data!$A:$A,BK92,IF($A$20,Data!$B:$B,Data!$AJ:$AJ),IF($A$20,"&lt;&gt;5",1))</f>
        <v>0.8571428571428571</v>
      </c>
      <c r="BM92" s="20">
        <f t="shared" si="54"/>
        <v>82</v>
      </c>
      <c r="BN92" t="s">
        <v>103</v>
      </c>
      <c r="BO92">
        <f>AVERAGEIFS(INDIRECT($H$3),INDIRECT($H$3),"&gt;=0",Data!$A:$A,BN92,IF($A$20,Data!$B:$B,Data!$AJ:$AJ),IF($A$20,"&lt;&gt;5",1))</f>
        <v>0.88888888888888884</v>
      </c>
      <c r="BP92">
        <f t="shared" si="55"/>
        <v>84</v>
      </c>
      <c r="BQ92" t="s">
        <v>72</v>
      </c>
      <c r="BR92">
        <f>AVERAGEIFS(INDIRECT($I$3),INDIRECT($I$3),"&gt;=0",Data!$A:$A,BQ92,IF($A$20,Data!$B:$B,Data!$AJ:$AJ),IF($A$20,"&lt;&gt;5",1))</f>
        <v>0.76923076923076927</v>
      </c>
      <c r="BS92">
        <f t="shared" si="56"/>
        <v>83</v>
      </c>
      <c r="BT92" t="s">
        <v>109</v>
      </c>
      <c r="BU92">
        <f>AVERAGEIFS(INDIRECT($J$3),INDIRECT($J$3),"&gt;=0",Data!$A:$A,BT92,IF($A$20,Data!$B:$B,Data!$AJ:$AJ),IF($A$20,"&lt;&gt;5",1))</f>
        <v>1</v>
      </c>
      <c r="BV92">
        <f t="shared" si="57"/>
        <v>1</v>
      </c>
    </row>
    <row r="93" spans="10:74" x14ac:dyDescent="0.35">
      <c r="J93">
        <f t="shared" si="58"/>
        <v>85</v>
      </c>
      <c r="K93" t="s">
        <v>96</v>
      </c>
      <c r="L93">
        <f>AVERAGEIFS(INDIRECT($B$3),INDIRECT($B$3),"&gt;=0",Data!$A:$A,$K93)</f>
        <v>0.73333333333333328</v>
      </c>
      <c r="M93">
        <f t="shared" si="59"/>
        <v>84</v>
      </c>
      <c r="N93" t="s">
        <v>57</v>
      </c>
      <c r="O93">
        <f>AVERAGEIFS(INDIRECT($C$3),INDIRECT($C$3),"&gt;=0",Data!$A:$A,$N93)</f>
        <v>0.93333333333333335</v>
      </c>
      <c r="P93">
        <f t="shared" si="32"/>
        <v>85</v>
      </c>
      <c r="Q93" t="s">
        <v>165</v>
      </c>
      <c r="R93">
        <f>AVERAGEIFS(INDIRECT($D$3),INDIRECT($D$3),"&gt;=0",Data!$A:$A,$Q93)</f>
        <v>0.6</v>
      </c>
      <c r="S93">
        <f t="shared" si="33"/>
        <v>77</v>
      </c>
      <c r="T93" t="s">
        <v>41</v>
      </c>
      <c r="U93">
        <f>AVERAGEIFS(INDIRECT($E$3),INDIRECT($E$3),"&gt;=0",Data!$A:$A,$T93)</f>
        <v>0.34615384615384615</v>
      </c>
      <c r="V93">
        <f t="shared" si="34"/>
        <v>85</v>
      </c>
      <c r="W93" t="s">
        <v>14</v>
      </c>
      <c r="X93">
        <f>AVERAGEIFS(INDIRECT($F$3),INDIRECT($F$3),"&gt;=0",Data!$A:$A,$W93)</f>
        <v>0.625</v>
      </c>
      <c r="Y93">
        <f t="shared" si="35"/>
        <v>85</v>
      </c>
      <c r="Z93" t="s">
        <v>146</v>
      </c>
      <c r="AA93">
        <f>AVERAGEIFS(INDIRECT($G$3),INDIRECT($G$3),"&gt;=0",Data!$A:$A,$Z93)</f>
        <v>0.875</v>
      </c>
      <c r="AB93">
        <f t="shared" si="36"/>
        <v>80</v>
      </c>
      <c r="AC93" t="s">
        <v>166</v>
      </c>
      <c r="AD93">
        <f>AVERAGEIFS(INDIRECT($H$3),INDIRECT($H$3),"&gt;=0",Data!$A:$A,$AC93)</f>
        <v>0.89473684210526316</v>
      </c>
      <c r="AE93">
        <f t="shared" si="37"/>
        <v>85</v>
      </c>
      <c r="AF93" t="s">
        <v>130</v>
      </c>
      <c r="AG93">
        <f>AVERAGEIFS(INDIRECT($I$3),INDIRECT($I$3),"&gt;=0",Data!$A:$A,$AF93)</f>
        <v>0.8</v>
      </c>
      <c r="AH93">
        <f t="shared" si="38"/>
        <v>78</v>
      </c>
      <c r="AI93" t="s">
        <v>113</v>
      </c>
      <c r="AJ93">
        <f>AVERAGEIFS(INDIRECT($J$3),INDIRECT($J$3),"&gt;=0",Data!$A:$A,$AI93)</f>
        <v>1</v>
      </c>
      <c r="AK93">
        <f t="shared" si="39"/>
        <v>1</v>
      </c>
      <c r="AL93">
        <f t="shared" si="40"/>
        <v>0</v>
      </c>
      <c r="AM93">
        <f t="shared" si="41"/>
        <v>0</v>
      </c>
      <c r="AN93">
        <f t="shared" si="42"/>
        <v>0</v>
      </c>
      <c r="AO93">
        <f t="shared" si="43"/>
        <v>0</v>
      </c>
      <c r="AP93">
        <f t="shared" si="44"/>
        <v>0</v>
      </c>
      <c r="AQ93">
        <f t="shared" si="45"/>
        <v>0</v>
      </c>
      <c r="AR93">
        <f t="shared" si="46"/>
        <v>0</v>
      </c>
      <c r="AS93">
        <f t="shared" si="47"/>
        <v>0</v>
      </c>
      <c r="AT93">
        <f t="shared" si="48"/>
        <v>0</v>
      </c>
      <c r="AU93">
        <f t="shared" si="60"/>
        <v>85</v>
      </c>
      <c r="AV93" t="s">
        <v>112</v>
      </c>
      <c r="AW93" s="20">
        <f>AVERAGEIFS(INDIRECT($B$3),INDIRECT($B$3),"&gt;=0",Data!$A:$A,AV93,IF($A$20,Data!$B:$B,Data!$AJ:$AJ),IF($A$20,"&lt;&gt;5",1))</f>
        <v>0.7</v>
      </c>
      <c r="AX93">
        <f t="shared" si="49"/>
        <v>81</v>
      </c>
      <c r="AY93" s="20" t="s">
        <v>96</v>
      </c>
      <c r="AZ93">
        <f>AVERAGEIFS(INDIRECT($C$3),INDIRECT($C$3),"&gt;=0",Data!$A:$A,AY93,IF($A$20,Data!$B:$B,Data!$AJ:$AJ),IF($A$20,"&lt;&gt;5",1))</f>
        <v>1</v>
      </c>
      <c r="BA93" s="20">
        <f t="shared" si="50"/>
        <v>1</v>
      </c>
      <c r="BB93" t="s">
        <v>57</v>
      </c>
      <c r="BC93" s="20">
        <f>AVERAGEIFS(INDIRECT($D$3),INDIRECT($D$3),"&gt;=0",Data!$A:$A,BB93,IF($A$20,Data!$B:$B,Data!$AJ:$AJ),IF($A$20,"&lt;&gt;5",1))</f>
        <v>0.6428571428571429</v>
      </c>
      <c r="BD93">
        <f t="shared" si="51"/>
        <v>85</v>
      </c>
      <c r="BE93" s="20" t="s">
        <v>12</v>
      </c>
      <c r="BF93">
        <f>AVERAGEIFS(INDIRECT($E$3),INDIRECT($E$3),"&gt;=0",Data!$A:$A,BE93,IF($A$20,Data!$B:$B,Data!$AJ:$AJ),IF($A$20,"&lt;&gt;5",1))</f>
        <v>0.375</v>
      </c>
      <c r="BG93" s="20">
        <f t="shared" si="52"/>
        <v>85</v>
      </c>
      <c r="BH93" t="s">
        <v>41</v>
      </c>
      <c r="BI93" s="20">
        <f>AVERAGEIFS(INDIRECT($F$3),INDIRECT($F$3),"&gt;=0",Data!$A:$A,BH93,IF($A$20,Data!$B:$B,Data!$AJ:$AJ),IF($A$20,"&lt;&gt;5",1))</f>
        <v>0.68181818181818177</v>
      </c>
      <c r="BJ93">
        <f t="shared" si="53"/>
        <v>85</v>
      </c>
      <c r="BK93" s="20" t="s">
        <v>70</v>
      </c>
      <c r="BL93">
        <f>AVERAGEIFS(INDIRECT($G$3),INDIRECT($G$3),"&gt;=0",Data!$A:$A,BK93,IF($A$20,Data!$B:$B,Data!$AJ:$AJ),IF($A$20,"&lt;&gt;5",1))</f>
        <v>0.85</v>
      </c>
      <c r="BM93" s="20">
        <f t="shared" si="54"/>
        <v>85</v>
      </c>
      <c r="BN93" t="s">
        <v>55</v>
      </c>
      <c r="BO93">
        <f>AVERAGEIFS(INDIRECT($H$3),INDIRECT($H$3),"&gt;=0",Data!$A:$A,BN93,IF($A$20,Data!$B:$B,Data!$AJ:$AJ),IF($A$20,"&lt;&gt;5",1))</f>
        <v>0.88571428571428568</v>
      </c>
      <c r="BP93">
        <f t="shared" si="55"/>
        <v>85</v>
      </c>
      <c r="BQ93" t="s">
        <v>34</v>
      </c>
      <c r="BR93">
        <f>AVERAGEIFS(INDIRECT($I$3),INDIRECT($I$3),"&gt;=0",Data!$A:$A,BQ93,IF($A$20,Data!$B:$B,Data!$AJ:$AJ),IF($A$20,"&lt;&gt;5",1))</f>
        <v>0.76923076923076927</v>
      </c>
      <c r="BS93">
        <f t="shared" si="56"/>
        <v>83</v>
      </c>
      <c r="BT93" t="s">
        <v>107</v>
      </c>
      <c r="BU93">
        <f>AVERAGEIFS(INDIRECT($J$3),INDIRECT($J$3),"&gt;=0",Data!$A:$A,BT93,IF($A$20,Data!$B:$B,Data!$AJ:$AJ),IF($A$20,"&lt;&gt;5",1))</f>
        <v>1</v>
      </c>
      <c r="BV93">
        <f t="shared" si="57"/>
        <v>1</v>
      </c>
    </row>
    <row r="94" spans="10:74" x14ac:dyDescent="0.35">
      <c r="J94">
        <f t="shared" si="58"/>
        <v>86</v>
      </c>
      <c r="K94" t="s">
        <v>151</v>
      </c>
      <c r="L94">
        <f>AVERAGEIFS(INDIRECT($B$3),INDIRECT($B$3),"&gt;=0",Data!$A:$A,$K94)</f>
        <v>0.73333333333333328</v>
      </c>
      <c r="M94">
        <f t="shared" si="59"/>
        <v>84</v>
      </c>
      <c r="N94" t="s">
        <v>16</v>
      </c>
      <c r="O94">
        <f>AVERAGEIFS(INDIRECT($C$3),INDIRECT($C$3),"&gt;=0",Data!$A:$A,$N94)</f>
        <v>0.93333333333333335</v>
      </c>
      <c r="P94">
        <f t="shared" si="32"/>
        <v>85</v>
      </c>
      <c r="Q94" t="s">
        <v>82</v>
      </c>
      <c r="R94">
        <f>AVERAGEIFS(INDIRECT($D$3),INDIRECT($D$3),"&gt;=0",Data!$A:$A,$Q94)</f>
        <v>0.58823529411764708</v>
      </c>
      <c r="S94">
        <f t="shared" si="33"/>
        <v>86</v>
      </c>
      <c r="T94" t="s">
        <v>48</v>
      </c>
      <c r="U94">
        <f>AVERAGEIFS(INDIRECT($E$3),INDIRECT($E$3),"&gt;=0",Data!$A:$A,$T94)</f>
        <v>0.34615384615384615</v>
      </c>
      <c r="V94">
        <f t="shared" si="34"/>
        <v>85</v>
      </c>
      <c r="W94" t="s">
        <v>40</v>
      </c>
      <c r="X94">
        <f>AVERAGEIFS(INDIRECT($F$3),INDIRECT($F$3),"&gt;=0",Data!$A:$A,$W94)</f>
        <v>0.625</v>
      </c>
      <c r="Y94">
        <f t="shared" si="35"/>
        <v>85</v>
      </c>
      <c r="Z94" t="s">
        <v>171</v>
      </c>
      <c r="AA94">
        <f>AVERAGEIFS(INDIRECT($G$3),INDIRECT($G$3),"&gt;=0",Data!$A:$A,$Z94)</f>
        <v>0.875</v>
      </c>
      <c r="AB94">
        <f t="shared" si="36"/>
        <v>80</v>
      </c>
      <c r="AC94" t="s">
        <v>46</v>
      </c>
      <c r="AD94">
        <f>AVERAGEIFS(INDIRECT($H$3),INDIRECT($H$3),"&gt;=0",Data!$A:$A,$AC94)</f>
        <v>0.88888888888888884</v>
      </c>
      <c r="AE94">
        <f t="shared" si="37"/>
        <v>86</v>
      </c>
      <c r="AF94" t="s">
        <v>138</v>
      </c>
      <c r="AG94">
        <f>AVERAGEIFS(INDIRECT($I$3),INDIRECT($I$3),"&gt;=0",Data!$A:$A,$AF94)</f>
        <v>0.8</v>
      </c>
      <c r="AH94">
        <f t="shared" si="38"/>
        <v>78</v>
      </c>
      <c r="AI94" t="s">
        <v>109</v>
      </c>
      <c r="AJ94">
        <f>AVERAGEIFS(INDIRECT($J$3),INDIRECT($J$3),"&gt;=0",Data!$A:$A,$AI94)</f>
        <v>1</v>
      </c>
      <c r="AK94">
        <f t="shared" si="39"/>
        <v>1</v>
      </c>
      <c r="AL94">
        <f t="shared" si="40"/>
        <v>0</v>
      </c>
      <c r="AM94">
        <f t="shared" si="41"/>
        <v>0</v>
      </c>
      <c r="AN94">
        <f t="shared" si="42"/>
        <v>0</v>
      </c>
      <c r="AO94">
        <f t="shared" si="43"/>
        <v>0</v>
      </c>
      <c r="AP94">
        <f t="shared" si="44"/>
        <v>0</v>
      </c>
      <c r="AQ94">
        <f t="shared" si="45"/>
        <v>0</v>
      </c>
      <c r="AR94">
        <f t="shared" si="46"/>
        <v>0</v>
      </c>
      <c r="AS94">
        <f t="shared" si="47"/>
        <v>0</v>
      </c>
      <c r="AT94">
        <f t="shared" si="48"/>
        <v>0</v>
      </c>
      <c r="AU94">
        <f t="shared" si="60"/>
        <v>86</v>
      </c>
      <c r="AV94" t="s">
        <v>141</v>
      </c>
      <c r="AW94" s="20">
        <f>AVERAGEIFS(INDIRECT($B$3),INDIRECT($B$3),"&gt;=0",Data!$A:$A,AV94,IF($A$20,Data!$B:$B,Data!$AJ:$AJ),IF($A$20,"&lt;&gt;5",1))</f>
        <v>0.7</v>
      </c>
      <c r="AX94">
        <f t="shared" si="49"/>
        <v>81</v>
      </c>
      <c r="AY94" s="20" t="s">
        <v>151</v>
      </c>
      <c r="AZ94">
        <f>AVERAGEIFS(INDIRECT($C$3),INDIRECT($C$3),"&gt;=0",Data!$A:$A,AY94,IF($A$20,Data!$B:$B,Data!$AJ:$AJ),IF($A$20,"&lt;&gt;5",1))</f>
        <v>1</v>
      </c>
      <c r="BA94" s="20">
        <f t="shared" si="50"/>
        <v>1</v>
      </c>
      <c r="BB94" t="s">
        <v>161</v>
      </c>
      <c r="BC94" s="20">
        <f>AVERAGEIFS(INDIRECT($D$3),INDIRECT($D$3),"&gt;=0",Data!$A:$A,BB94,IF($A$20,Data!$B:$B,Data!$AJ:$AJ),IF($A$20,"&lt;&gt;5",1))</f>
        <v>0.63636363636363635</v>
      </c>
      <c r="BD94">
        <f t="shared" si="51"/>
        <v>86</v>
      </c>
      <c r="BE94" s="20" t="s">
        <v>40</v>
      </c>
      <c r="BF94">
        <f>AVERAGEIFS(INDIRECT($E$3),INDIRECT($E$3),"&gt;=0",Data!$A:$A,BE94,IF($A$20,Data!$B:$B,Data!$AJ:$AJ),IF($A$20,"&lt;&gt;5",1))</f>
        <v>0.375</v>
      </c>
      <c r="BG94" s="20">
        <f t="shared" si="52"/>
        <v>85</v>
      </c>
      <c r="BH94" t="s">
        <v>121</v>
      </c>
      <c r="BI94" s="20">
        <f>AVERAGEIFS(INDIRECT($F$3),INDIRECT($F$3),"&gt;=0",Data!$A:$A,BH94,IF($A$20,Data!$B:$B,Data!$AJ:$AJ),IF($A$20,"&lt;&gt;5",1))</f>
        <v>0.66666666666666663</v>
      </c>
      <c r="BJ94">
        <f t="shared" si="53"/>
        <v>86</v>
      </c>
      <c r="BK94" s="20" t="s">
        <v>97</v>
      </c>
      <c r="BL94">
        <f>AVERAGEIFS(INDIRECT($G$3),INDIRECT($G$3),"&gt;=0",Data!$A:$A,BK94,IF($A$20,Data!$B:$B,Data!$AJ:$AJ),IF($A$20,"&lt;&gt;5",1))</f>
        <v>0.85</v>
      </c>
      <c r="BM94" s="20">
        <f t="shared" si="54"/>
        <v>85</v>
      </c>
      <c r="BN94" t="s">
        <v>92</v>
      </c>
      <c r="BO94">
        <f>AVERAGEIFS(INDIRECT($H$3),INDIRECT($H$3),"&gt;=0",Data!$A:$A,BN94,IF($A$20,Data!$B:$B,Data!$AJ:$AJ),IF($A$20,"&lt;&gt;5",1))</f>
        <v>0.88235294117647056</v>
      </c>
      <c r="BP94">
        <f t="shared" si="55"/>
        <v>86</v>
      </c>
      <c r="BQ94" t="s">
        <v>115</v>
      </c>
      <c r="BR94">
        <f>AVERAGEIFS(INDIRECT($I$3),INDIRECT($I$3),"&gt;=0",Data!$A:$A,BQ94,IF($A$20,Data!$B:$B,Data!$AJ:$AJ),IF($A$20,"&lt;&gt;5",1))</f>
        <v>0.76923076923076927</v>
      </c>
      <c r="BS94">
        <f t="shared" si="56"/>
        <v>83</v>
      </c>
      <c r="BT94" t="s">
        <v>106</v>
      </c>
      <c r="BU94">
        <f>AVERAGEIFS(INDIRECT($J$3),INDIRECT($J$3),"&gt;=0",Data!$A:$A,BT94,IF($A$20,Data!$B:$B,Data!$AJ:$AJ),IF($A$20,"&lt;&gt;5",1))</f>
        <v>1</v>
      </c>
      <c r="BV94">
        <f t="shared" si="57"/>
        <v>1</v>
      </c>
    </row>
    <row r="95" spans="10:74" x14ac:dyDescent="0.35">
      <c r="J95">
        <f t="shared" si="58"/>
        <v>87</v>
      </c>
      <c r="K95" t="s">
        <v>32</v>
      </c>
      <c r="L95">
        <f>AVERAGEIFS(INDIRECT($B$3),INDIRECT($B$3),"&gt;=0",Data!$A:$A,$K95)</f>
        <v>0.73076923076923073</v>
      </c>
      <c r="M95">
        <f t="shared" si="59"/>
        <v>87</v>
      </c>
      <c r="N95" t="s">
        <v>96</v>
      </c>
      <c r="O95">
        <f>AVERAGEIFS(INDIRECT($C$3),INDIRECT($C$3),"&gt;=0",Data!$A:$A,$N95)</f>
        <v>0.93333333333333335</v>
      </c>
      <c r="P95">
        <f t="shared" si="32"/>
        <v>85</v>
      </c>
      <c r="Q95" t="s">
        <v>76</v>
      </c>
      <c r="R95">
        <f>AVERAGEIFS(INDIRECT($D$3),INDIRECT($D$3),"&gt;=0",Data!$A:$A,$Q95)</f>
        <v>0.58333333333333337</v>
      </c>
      <c r="S95">
        <f t="shared" si="33"/>
        <v>87</v>
      </c>
      <c r="T95" t="s">
        <v>128</v>
      </c>
      <c r="U95">
        <f>AVERAGEIFS(INDIRECT($E$3),INDIRECT($E$3),"&gt;=0",Data!$A:$A,$T95)</f>
        <v>0.34615384615384615</v>
      </c>
      <c r="V95">
        <f t="shared" si="34"/>
        <v>85</v>
      </c>
      <c r="W95" t="s">
        <v>46</v>
      </c>
      <c r="X95">
        <f>AVERAGEIFS(INDIRECT($F$3),INDIRECT($F$3),"&gt;=0",Data!$A:$A,$W95)</f>
        <v>0.625</v>
      </c>
      <c r="Y95">
        <f t="shared" si="35"/>
        <v>85</v>
      </c>
      <c r="Z95" t="s">
        <v>58</v>
      </c>
      <c r="AA95">
        <f>AVERAGEIFS(INDIRECT($G$3),INDIRECT($G$3),"&gt;=0",Data!$A:$A,$Z95)</f>
        <v>0.8666666666666667</v>
      </c>
      <c r="AB95">
        <f t="shared" si="36"/>
        <v>87</v>
      </c>
      <c r="AC95" t="s">
        <v>92</v>
      </c>
      <c r="AD95">
        <f>AVERAGEIFS(INDIRECT($H$3),INDIRECT($H$3),"&gt;=0",Data!$A:$A,$AC95)</f>
        <v>0.88888888888888884</v>
      </c>
      <c r="AE95">
        <f t="shared" si="37"/>
        <v>86</v>
      </c>
      <c r="AF95" t="s">
        <v>164</v>
      </c>
      <c r="AG95">
        <f>AVERAGEIFS(INDIRECT($I$3),INDIRECT($I$3),"&gt;=0",Data!$A:$A,$AF95)</f>
        <v>0.8</v>
      </c>
      <c r="AH95">
        <f t="shared" si="38"/>
        <v>78</v>
      </c>
      <c r="AI95" t="s">
        <v>107</v>
      </c>
      <c r="AJ95">
        <f>AVERAGEIFS(INDIRECT($J$3),INDIRECT($J$3),"&gt;=0",Data!$A:$A,$AI95)</f>
        <v>1</v>
      </c>
      <c r="AK95">
        <f t="shared" si="39"/>
        <v>1</v>
      </c>
      <c r="AL95">
        <f t="shared" si="40"/>
        <v>0</v>
      </c>
      <c r="AM95">
        <f t="shared" si="41"/>
        <v>0</v>
      </c>
      <c r="AN95">
        <f t="shared" si="42"/>
        <v>0</v>
      </c>
      <c r="AO95">
        <f t="shared" si="43"/>
        <v>0</v>
      </c>
      <c r="AP95">
        <f t="shared" si="44"/>
        <v>0</v>
      </c>
      <c r="AQ95">
        <f t="shared" si="45"/>
        <v>0</v>
      </c>
      <c r="AR95">
        <f t="shared" si="46"/>
        <v>0</v>
      </c>
      <c r="AS95">
        <f t="shared" si="47"/>
        <v>0</v>
      </c>
      <c r="AT95">
        <f t="shared" si="48"/>
        <v>0</v>
      </c>
      <c r="AU95">
        <f t="shared" si="60"/>
        <v>87</v>
      </c>
      <c r="AV95" t="s">
        <v>128</v>
      </c>
      <c r="AW95" s="20">
        <f>AVERAGEIFS(INDIRECT($B$3),INDIRECT($B$3),"&gt;=0",Data!$A:$A,AV95,IF($A$20,Data!$B:$B,Data!$AJ:$AJ),IF($A$20,"&lt;&gt;5",1))</f>
        <v>0.69565217391304346</v>
      </c>
      <c r="AX95">
        <f t="shared" si="49"/>
        <v>87</v>
      </c>
      <c r="AY95" s="20" t="s">
        <v>18</v>
      </c>
      <c r="AZ95">
        <f>AVERAGEIFS(INDIRECT($C$3),INDIRECT($C$3),"&gt;=0",Data!$A:$A,AY95,IF($A$20,Data!$B:$B,Data!$AJ:$AJ),IF($A$20,"&lt;&gt;5",1))</f>
        <v>1</v>
      </c>
      <c r="BA95" s="20">
        <f t="shared" si="50"/>
        <v>1</v>
      </c>
      <c r="BB95" t="s">
        <v>139</v>
      </c>
      <c r="BC95" s="20">
        <f>AVERAGEIFS(INDIRECT($D$3),INDIRECT($D$3),"&gt;=0",Data!$A:$A,BB95,IF($A$20,Data!$B:$B,Data!$AJ:$AJ),IF($A$20,"&lt;&gt;5",1))</f>
        <v>0.63157894736842102</v>
      </c>
      <c r="BD95">
        <f t="shared" si="51"/>
        <v>87</v>
      </c>
      <c r="BE95" s="20" t="s">
        <v>64</v>
      </c>
      <c r="BF95">
        <f>AVERAGEIFS(INDIRECT($E$3),INDIRECT($E$3),"&gt;=0",Data!$A:$A,BE95,IF($A$20,Data!$B:$B,Data!$AJ:$AJ),IF($A$20,"&lt;&gt;5",1))</f>
        <v>0.375</v>
      </c>
      <c r="BG95" s="20">
        <f t="shared" si="52"/>
        <v>85</v>
      </c>
      <c r="BH95" t="s">
        <v>28</v>
      </c>
      <c r="BI95" s="20">
        <f>AVERAGEIFS(INDIRECT($F$3),INDIRECT($F$3),"&gt;=0",Data!$A:$A,BH95,IF($A$20,Data!$B:$B,Data!$AJ:$AJ),IF($A$20,"&lt;&gt;5",1))</f>
        <v>0.66666666666666663</v>
      </c>
      <c r="BJ95">
        <f t="shared" si="53"/>
        <v>86</v>
      </c>
      <c r="BK95" s="20" t="s">
        <v>81</v>
      </c>
      <c r="BL95">
        <f>AVERAGEIFS(INDIRECT($G$3),INDIRECT($G$3),"&gt;=0",Data!$A:$A,BK95,IF($A$20,Data!$B:$B,Data!$AJ:$AJ),IF($A$20,"&lt;&gt;5",1))</f>
        <v>0.85</v>
      </c>
      <c r="BM95" s="20">
        <f t="shared" si="54"/>
        <v>85</v>
      </c>
      <c r="BN95" t="s">
        <v>46</v>
      </c>
      <c r="BO95">
        <f>AVERAGEIFS(INDIRECT($H$3),INDIRECT($H$3),"&gt;=0",Data!$A:$A,BN95,IF($A$20,Data!$B:$B,Data!$AJ:$AJ),IF($A$20,"&lt;&gt;5",1))</f>
        <v>0.875</v>
      </c>
      <c r="BP95">
        <f t="shared" si="55"/>
        <v>87</v>
      </c>
      <c r="BQ95" t="s">
        <v>166</v>
      </c>
      <c r="BR95">
        <f>AVERAGEIFS(INDIRECT($I$3),INDIRECT($I$3),"&gt;=0",Data!$A:$A,BQ95,IF($A$20,Data!$B:$B,Data!$AJ:$AJ),IF($A$20,"&lt;&gt;5",1))</f>
        <v>0.76470588235294112</v>
      </c>
      <c r="BS95">
        <f t="shared" si="56"/>
        <v>87</v>
      </c>
      <c r="BT95" t="s">
        <v>105</v>
      </c>
      <c r="BU95">
        <f>AVERAGEIFS(INDIRECT($J$3),INDIRECT($J$3),"&gt;=0",Data!$A:$A,BT95,IF($A$20,Data!$B:$B,Data!$AJ:$AJ),IF($A$20,"&lt;&gt;5",1))</f>
        <v>1</v>
      </c>
      <c r="BV95">
        <f t="shared" si="57"/>
        <v>1</v>
      </c>
    </row>
    <row r="96" spans="10:74" x14ac:dyDescent="0.35">
      <c r="J96">
        <f t="shared" si="58"/>
        <v>88</v>
      </c>
      <c r="K96" t="s">
        <v>41</v>
      </c>
      <c r="L96">
        <f>AVERAGEIFS(INDIRECT($B$3),INDIRECT($B$3),"&gt;=0",Data!$A:$A,$K96)</f>
        <v>0.73076923076923073</v>
      </c>
      <c r="M96">
        <f t="shared" si="59"/>
        <v>87</v>
      </c>
      <c r="N96" t="s">
        <v>151</v>
      </c>
      <c r="O96">
        <f>AVERAGEIFS(INDIRECT($C$3),INDIRECT($C$3),"&gt;=0",Data!$A:$A,$N96)</f>
        <v>0.93333333333333335</v>
      </c>
      <c r="P96">
        <f t="shared" si="32"/>
        <v>85</v>
      </c>
      <c r="Q96" t="s">
        <v>87</v>
      </c>
      <c r="R96">
        <f>AVERAGEIFS(INDIRECT($D$3),INDIRECT($D$3),"&gt;=0",Data!$A:$A,$Q96)</f>
        <v>0.58333333333333337</v>
      </c>
      <c r="S96">
        <f t="shared" si="33"/>
        <v>87</v>
      </c>
      <c r="T96" t="s">
        <v>4</v>
      </c>
      <c r="U96">
        <f>AVERAGEIFS(INDIRECT($E$3),INDIRECT($E$3),"&gt;=0",Data!$A:$A,$T96)</f>
        <v>0.33333333333333331</v>
      </c>
      <c r="V96">
        <f t="shared" si="34"/>
        <v>88</v>
      </c>
      <c r="W96" t="s">
        <v>171</v>
      </c>
      <c r="X96">
        <f>AVERAGEIFS(INDIRECT($F$3),INDIRECT($F$3),"&gt;=0",Data!$A:$A,$W96)</f>
        <v>0.625</v>
      </c>
      <c r="Y96">
        <f t="shared" si="35"/>
        <v>85</v>
      </c>
      <c r="Z96" t="s">
        <v>70</v>
      </c>
      <c r="AA96">
        <f>AVERAGEIFS(INDIRECT($G$3),INDIRECT($G$3),"&gt;=0",Data!$A:$A,$Z96)</f>
        <v>0.86363636363636365</v>
      </c>
      <c r="AB96">
        <f t="shared" si="36"/>
        <v>88</v>
      </c>
      <c r="AC96" t="s">
        <v>103</v>
      </c>
      <c r="AD96">
        <f>AVERAGEIFS(INDIRECT($H$3),INDIRECT($H$3),"&gt;=0",Data!$A:$A,$AC96)</f>
        <v>0.88888888888888884</v>
      </c>
      <c r="AE96">
        <f t="shared" si="37"/>
        <v>86</v>
      </c>
      <c r="AF96" t="s">
        <v>179</v>
      </c>
      <c r="AG96">
        <f>AVERAGEIFS(INDIRECT($I$3),INDIRECT($I$3),"&gt;=0",Data!$A:$A,$AF96)</f>
        <v>0.8</v>
      </c>
      <c r="AH96">
        <f t="shared" si="38"/>
        <v>78</v>
      </c>
      <c r="AI96" t="s">
        <v>106</v>
      </c>
      <c r="AJ96">
        <f>AVERAGEIFS(INDIRECT($J$3),INDIRECT($J$3),"&gt;=0",Data!$A:$A,$AI96)</f>
        <v>1</v>
      </c>
      <c r="AK96">
        <f t="shared" si="39"/>
        <v>1</v>
      </c>
      <c r="AL96">
        <f t="shared" si="40"/>
        <v>0</v>
      </c>
      <c r="AM96">
        <f t="shared" si="41"/>
        <v>0</v>
      </c>
      <c r="AN96">
        <f t="shared" si="42"/>
        <v>0</v>
      </c>
      <c r="AO96">
        <f t="shared" si="43"/>
        <v>0</v>
      </c>
      <c r="AP96">
        <f t="shared" si="44"/>
        <v>0</v>
      </c>
      <c r="AQ96">
        <f t="shared" si="45"/>
        <v>0</v>
      </c>
      <c r="AR96">
        <f t="shared" si="46"/>
        <v>0</v>
      </c>
      <c r="AS96">
        <f t="shared" si="47"/>
        <v>0</v>
      </c>
      <c r="AT96">
        <f t="shared" si="48"/>
        <v>0</v>
      </c>
      <c r="AU96">
        <f t="shared" si="60"/>
        <v>88</v>
      </c>
      <c r="AV96" t="s">
        <v>197</v>
      </c>
      <c r="AW96" s="20">
        <f>AVERAGEIFS(INDIRECT($B$3),INDIRECT($B$3),"&gt;=0",Data!$A:$A,AV96,IF($A$20,Data!$B:$B,Data!$AJ:$AJ),IF($A$20,"&lt;&gt;5",1))</f>
        <v>0.69565217391304346</v>
      </c>
      <c r="AX96">
        <f t="shared" si="49"/>
        <v>87</v>
      </c>
      <c r="AY96" s="20" t="s">
        <v>6</v>
      </c>
      <c r="AZ96">
        <f>AVERAGEIFS(INDIRECT($C$3),INDIRECT($C$3),"&gt;=0",Data!$A:$A,AY96,IF($A$20,Data!$B:$B,Data!$AJ:$AJ),IF($A$20,"&lt;&gt;5",1))</f>
        <v>1</v>
      </c>
      <c r="BA96" s="20">
        <f t="shared" si="50"/>
        <v>1</v>
      </c>
      <c r="BB96" t="s">
        <v>152</v>
      </c>
      <c r="BC96" s="20">
        <f>AVERAGEIFS(INDIRECT($D$3),INDIRECT($D$3),"&gt;=0",Data!$A:$A,BB96,IF($A$20,Data!$B:$B,Data!$AJ:$AJ),IF($A$20,"&lt;&gt;5",1))</f>
        <v>0.62962962962962965</v>
      </c>
      <c r="BD96">
        <f t="shared" si="51"/>
        <v>88</v>
      </c>
      <c r="BE96" s="20" t="s">
        <v>128</v>
      </c>
      <c r="BF96">
        <f>AVERAGEIFS(INDIRECT($E$3),INDIRECT($E$3),"&gt;=0",Data!$A:$A,BE96,IF($A$20,Data!$B:$B,Data!$AJ:$AJ),IF($A$20,"&lt;&gt;5",1))</f>
        <v>0.375</v>
      </c>
      <c r="BG96" s="20">
        <f t="shared" si="52"/>
        <v>85</v>
      </c>
      <c r="BH96" t="s">
        <v>44</v>
      </c>
      <c r="BI96" s="20">
        <f>AVERAGEIFS(INDIRECT($F$3),INDIRECT($F$3),"&gt;=0",Data!$A:$A,BH96,IF($A$20,Data!$B:$B,Data!$AJ:$AJ),IF($A$20,"&lt;&gt;5",1))</f>
        <v>0.66666666666666663</v>
      </c>
      <c r="BJ96">
        <f t="shared" si="53"/>
        <v>86</v>
      </c>
      <c r="BK96" s="20" t="s">
        <v>9</v>
      </c>
      <c r="BL96">
        <f>AVERAGEIFS(INDIRECT($G$3),INDIRECT($G$3),"&gt;=0",Data!$A:$A,BK96,IF($A$20,Data!$B:$B,Data!$AJ:$AJ),IF($A$20,"&lt;&gt;5",1))</f>
        <v>0.84615384615384615</v>
      </c>
      <c r="BM96" s="20">
        <f t="shared" si="54"/>
        <v>88</v>
      </c>
      <c r="BN96" t="s">
        <v>189</v>
      </c>
      <c r="BO96">
        <f>AVERAGEIFS(INDIRECT($H$3),INDIRECT($H$3),"&gt;=0",Data!$A:$A,BN96,IF($A$20,Data!$B:$B,Data!$AJ:$AJ),IF($A$20,"&lt;&gt;5",1))</f>
        <v>0.875</v>
      </c>
      <c r="BP96">
        <f t="shared" si="55"/>
        <v>87</v>
      </c>
      <c r="BQ96" t="s">
        <v>38</v>
      </c>
      <c r="BR96">
        <f>AVERAGEIFS(INDIRECT($I$3),INDIRECT($I$3),"&gt;=0",Data!$A:$A,BQ96,IF($A$20,Data!$B:$B,Data!$AJ:$AJ),IF($A$20,"&lt;&gt;5",1))</f>
        <v>0.75</v>
      </c>
      <c r="BS96">
        <f t="shared" si="56"/>
        <v>88</v>
      </c>
      <c r="BT96" t="s">
        <v>100</v>
      </c>
      <c r="BU96">
        <f>AVERAGEIFS(INDIRECT($J$3),INDIRECT($J$3),"&gt;=0",Data!$A:$A,BT96,IF($A$20,Data!$B:$B,Data!$AJ:$AJ),IF($A$20,"&lt;&gt;5",1))</f>
        <v>1</v>
      </c>
      <c r="BV96">
        <f t="shared" si="57"/>
        <v>1</v>
      </c>
    </row>
    <row r="97" spans="10:74" x14ac:dyDescent="0.35">
      <c r="J97">
        <f t="shared" si="58"/>
        <v>89</v>
      </c>
      <c r="K97" t="s">
        <v>78</v>
      </c>
      <c r="L97">
        <f>AVERAGEIFS(INDIRECT($B$3),INDIRECT($B$3),"&gt;=0",Data!$A:$A,$K97)</f>
        <v>0.73076923076923073</v>
      </c>
      <c r="M97">
        <f t="shared" si="59"/>
        <v>87</v>
      </c>
      <c r="N97" t="s">
        <v>18</v>
      </c>
      <c r="O97">
        <f>AVERAGEIFS(INDIRECT($C$3),INDIRECT($C$3),"&gt;=0",Data!$A:$A,$N97)</f>
        <v>0.9285714285714286</v>
      </c>
      <c r="P97">
        <f t="shared" si="32"/>
        <v>89</v>
      </c>
      <c r="Q97" t="s">
        <v>140</v>
      </c>
      <c r="R97">
        <f>AVERAGEIFS(INDIRECT($D$3),INDIRECT($D$3),"&gt;=0",Data!$A:$A,$Q97)</f>
        <v>0.58333333333333337</v>
      </c>
      <c r="S97">
        <f t="shared" si="33"/>
        <v>87</v>
      </c>
      <c r="T97" t="s">
        <v>5</v>
      </c>
      <c r="U97">
        <f>AVERAGEIFS(INDIRECT($E$3),INDIRECT($E$3),"&gt;=0",Data!$A:$A,$T97)</f>
        <v>0.33333333333333331</v>
      </c>
      <c r="V97">
        <f t="shared" si="34"/>
        <v>88</v>
      </c>
      <c r="W97" t="s">
        <v>184</v>
      </c>
      <c r="X97">
        <f>AVERAGEIFS(INDIRECT($F$3),INDIRECT($F$3),"&gt;=0",Data!$A:$A,$W97)</f>
        <v>0.625</v>
      </c>
      <c r="Y97">
        <f t="shared" si="35"/>
        <v>85</v>
      </c>
      <c r="Z97" t="s">
        <v>97</v>
      </c>
      <c r="AA97">
        <f>AVERAGEIFS(INDIRECT($G$3),INDIRECT($G$3),"&gt;=0",Data!$A:$A,$Z97)</f>
        <v>0.86363636363636365</v>
      </c>
      <c r="AB97">
        <f t="shared" si="36"/>
        <v>88</v>
      </c>
      <c r="AC97" t="s">
        <v>108</v>
      </c>
      <c r="AD97">
        <f>AVERAGEIFS(INDIRECT($H$3),INDIRECT($H$3),"&gt;=0",Data!$A:$A,$AC97)</f>
        <v>0.88888888888888884</v>
      </c>
      <c r="AE97">
        <f t="shared" si="37"/>
        <v>86</v>
      </c>
      <c r="AF97" t="s">
        <v>199</v>
      </c>
      <c r="AG97">
        <f>AVERAGEIFS(INDIRECT($I$3),INDIRECT($I$3),"&gt;=0",Data!$A:$A,$AF97)</f>
        <v>0.8</v>
      </c>
      <c r="AH97">
        <f t="shared" si="38"/>
        <v>78</v>
      </c>
      <c r="AI97" t="s">
        <v>102</v>
      </c>
      <c r="AJ97">
        <f>AVERAGEIFS(INDIRECT($J$3),INDIRECT($J$3),"&gt;=0",Data!$A:$A,$AI97)</f>
        <v>1</v>
      </c>
      <c r="AK97">
        <f t="shared" si="39"/>
        <v>1</v>
      </c>
      <c r="AL97">
        <f t="shared" si="40"/>
        <v>0</v>
      </c>
      <c r="AM97">
        <f t="shared" si="41"/>
        <v>0</v>
      </c>
      <c r="AN97">
        <f t="shared" si="42"/>
        <v>0</v>
      </c>
      <c r="AO97">
        <f t="shared" si="43"/>
        <v>0</v>
      </c>
      <c r="AP97">
        <f t="shared" si="44"/>
        <v>0</v>
      </c>
      <c r="AQ97">
        <f t="shared" si="45"/>
        <v>90</v>
      </c>
      <c r="AR97">
        <f t="shared" si="46"/>
        <v>0</v>
      </c>
      <c r="AS97">
        <f t="shared" si="47"/>
        <v>0</v>
      </c>
      <c r="AT97">
        <f t="shared" si="48"/>
        <v>0</v>
      </c>
      <c r="AU97">
        <f t="shared" si="60"/>
        <v>89</v>
      </c>
      <c r="AV97" t="s">
        <v>59</v>
      </c>
      <c r="AW97" s="20">
        <f>AVERAGEIFS(INDIRECT($B$3),INDIRECT($B$3),"&gt;=0",Data!$A:$A,AV97,IF($A$20,Data!$B:$B,Data!$AJ:$AJ),IF($A$20,"&lt;&gt;5",1))</f>
        <v>0.69230769230769229</v>
      </c>
      <c r="AX97">
        <f t="shared" si="49"/>
        <v>89</v>
      </c>
      <c r="AY97" s="20" t="s">
        <v>25</v>
      </c>
      <c r="AZ97">
        <f>AVERAGEIFS(INDIRECT($C$3),INDIRECT($C$3),"&gt;=0",Data!$A:$A,AY97,IF($A$20,Data!$B:$B,Data!$AJ:$AJ),IF($A$20,"&lt;&gt;5",1))</f>
        <v>1</v>
      </c>
      <c r="BA97" s="20">
        <f t="shared" si="50"/>
        <v>1</v>
      </c>
      <c r="BB97" t="s">
        <v>17</v>
      </c>
      <c r="BC97" s="20">
        <f>AVERAGEIFS(INDIRECT($D$3),INDIRECT($D$3),"&gt;=0",Data!$A:$A,BB97,IF($A$20,Data!$B:$B,Data!$AJ:$AJ),IF($A$20,"&lt;&gt;5",1))</f>
        <v>0.625</v>
      </c>
      <c r="BD97">
        <f t="shared" si="51"/>
        <v>89</v>
      </c>
      <c r="BE97" s="20" t="s">
        <v>110</v>
      </c>
      <c r="BF97">
        <f>AVERAGEIFS(INDIRECT($E$3),INDIRECT($E$3),"&gt;=0",Data!$A:$A,BE97,IF($A$20,Data!$B:$B,Data!$AJ:$AJ),IF($A$20,"&lt;&gt;5",1))</f>
        <v>0.375</v>
      </c>
      <c r="BG97" s="20">
        <f t="shared" si="52"/>
        <v>85</v>
      </c>
      <c r="BH97" t="s">
        <v>76</v>
      </c>
      <c r="BI97" s="20">
        <f>AVERAGEIFS(INDIRECT($F$3),INDIRECT($F$3),"&gt;=0",Data!$A:$A,BH97,IF($A$20,Data!$B:$B,Data!$AJ:$AJ),IF($A$20,"&lt;&gt;5",1))</f>
        <v>0.66666666666666663</v>
      </c>
      <c r="BJ97">
        <f t="shared" si="53"/>
        <v>86</v>
      </c>
      <c r="BK97" s="20" t="s">
        <v>183</v>
      </c>
      <c r="BL97">
        <f>AVERAGEIFS(INDIRECT($G$3),INDIRECT($G$3),"&gt;=0",Data!$A:$A,BK97,IF($A$20,Data!$B:$B,Data!$AJ:$AJ),IF($A$20,"&lt;&gt;5",1))</f>
        <v>0.84615384615384615</v>
      </c>
      <c r="BM97" s="20">
        <f t="shared" si="54"/>
        <v>88</v>
      </c>
      <c r="BN97" t="s">
        <v>8</v>
      </c>
      <c r="BO97">
        <f>AVERAGEIFS(INDIRECT($H$3),INDIRECT($H$3),"&gt;=0",Data!$A:$A,BN97,IF($A$20,Data!$B:$B,Data!$AJ:$AJ),IF($A$20,"&lt;&gt;5",1))</f>
        <v>0.875</v>
      </c>
      <c r="BP97">
        <f t="shared" si="55"/>
        <v>87</v>
      </c>
      <c r="BQ97" t="s">
        <v>118</v>
      </c>
      <c r="BR97">
        <f>AVERAGEIFS(INDIRECT($I$3),INDIRECT($I$3),"&gt;=0",Data!$A:$A,BQ97,IF($A$20,Data!$B:$B,Data!$AJ:$AJ),IF($A$20,"&lt;&gt;5",1))</f>
        <v>0.75</v>
      </c>
      <c r="BS97">
        <f t="shared" si="56"/>
        <v>88</v>
      </c>
      <c r="BT97" t="s">
        <v>99</v>
      </c>
      <c r="BU97">
        <f>AVERAGEIFS(INDIRECT($J$3),INDIRECT($J$3),"&gt;=0",Data!$A:$A,BT97,IF($A$20,Data!$B:$B,Data!$AJ:$AJ),IF($A$20,"&lt;&gt;5",1))</f>
        <v>1</v>
      </c>
      <c r="BV97">
        <f t="shared" si="57"/>
        <v>1</v>
      </c>
    </row>
    <row r="98" spans="10:74" x14ac:dyDescent="0.35">
      <c r="J98">
        <f t="shared" si="58"/>
        <v>90</v>
      </c>
      <c r="K98" t="s">
        <v>120</v>
      </c>
      <c r="L98">
        <f>AVERAGEIFS(INDIRECT($B$3),INDIRECT($B$3),"&gt;=0",Data!$A:$A,$K98)</f>
        <v>0.72727272727272729</v>
      </c>
      <c r="M98">
        <f t="shared" si="59"/>
        <v>90</v>
      </c>
      <c r="N98" t="s">
        <v>6</v>
      </c>
      <c r="O98">
        <f>AVERAGEIFS(INDIRECT($C$3),INDIRECT($C$3),"&gt;=0",Data!$A:$A,$N98)</f>
        <v>0.9285714285714286</v>
      </c>
      <c r="P98">
        <f t="shared" si="32"/>
        <v>89</v>
      </c>
      <c r="Q98" t="s">
        <v>161</v>
      </c>
      <c r="R98">
        <f>AVERAGEIFS(INDIRECT($D$3),INDIRECT($D$3),"&gt;=0",Data!$A:$A,$Q98)</f>
        <v>0.58333333333333337</v>
      </c>
      <c r="S98">
        <f t="shared" si="33"/>
        <v>87</v>
      </c>
      <c r="T98" t="s">
        <v>67</v>
      </c>
      <c r="U98">
        <f>AVERAGEIFS(INDIRECT($E$3),INDIRECT($E$3),"&gt;=0",Data!$A:$A,$T98)</f>
        <v>0.33333333333333331</v>
      </c>
      <c r="V98">
        <f t="shared" si="34"/>
        <v>88</v>
      </c>
      <c r="W98" t="s">
        <v>152</v>
      </c>
      <c r="X98">
        <f>AVERAGEIFS(INDIRECT($F$3),INDIRECT($F$3),"&gt;=0",Data!$A:$A,$W98)</f>
        <v>0.6071428571428571</v>
      </c>
      <c r="Y98">
        <f t="shared" si="35"/>
        <v>90</v>
      </c>
      <c r="Z98" t="s">
        <v>71</v>
      </c>
      <c r="AA98">
        <f>AVERAGEIFS(INDIRECT($G$3),INDIRECT($G$3),"&gt;=0",Data!$A:$A,$Z98)</f>
        <v>0.8571428571428571</v>
      </c>
      <c r="AB98">
        <f t="shared" si="36"/>
        <v>90</v>
      </c>
      <c r="AC98" t="s">
        <v>139</v>
      </c>
      <c r="AD98">
        <f>AVERAGEIFS(INDIRECT($H$3),INDIRECT($H$3),"&gt;=0",Data!$A:$A,$AC98)</f>
        <v>0.88888888888888884</v>
      </c>
      <c r="AE98">
        <f t="shared" si="37"/>
        <v>86</v>
      </c>
      <c r="AF98" t="s">
        <v>180</v>
      </c>
      <c r="AG98">
        <f>AVERAGEIFS(INDIRECT($I$3),INDIRECT($I$3),"&gt;=0",Data!$A:$A,$AF98)</f>
        <v>0.78947368421052633</v>
      </c>
      <c r="AH98">
        <f t="shared" si="38"/>
        <v>90</v>
      </c>
      <c r="AI98" t="s">
        <v>105</v>
      </c>
      <c r="AJ98">
        <f>AVERAGEIFS(INDIRECT($J$3),INDIRECT($J$3),"&gt;=0",Data!$A:$A,$AI98)</f>
        <v>1</v>
      </c>
      <c r="AK98">
        <f t="shared" si="39"/>
        <v>1</v>
      </c>
      <c r="AL98">
        <f t="shared" si="40"/>
        <v>0</v>
      </c>
      <c r="AM98">
        <f t="shared" si="41"/>
        <v>0</v>
      </c>
      <c r="AN98">
        <f t="shared" si="42"/>
        <v>0</v>
      </c>
      <c r="AO98">
        <f t="shared" si="43"/>
        <v>0</v>
      </c>
      <c r="AP98">
        <f t="shared" si="44"/>
        <v>0</v>
      </c>
      <c r="AQ98">
        <f t="shared" si="45"/>
        <v>0</v>
      </c>
      <c r="AR98">
        <f t="shared" si="46"/>
        <v>0</v>
      </c>
      <c r="AS98">
        <f t="shared" si="47"/>
        <v>0</v>
      </c>
      <c r="AT98">
        <f t="shared" si="48"/>
        <v>0</v>
      </c>
      <c r="AU98">
        <f t="shared" si="60"/>
        <v>90</v>
      </c>
      <c r="AV98" t="s">
        <v>166</v>
      </c>
      <c r="AW98" s="20">
        <f>AVERAGEIFS(INDIRECT($B$3),INDIRECT($B$3),"&gt;=0",Data!$A:$A,AV98,IF($A$20,Data!$B:$B,Data!$AJ:$AJ),IF($A$20,"&lt;&gt;5",1))</f>
        <v>0.68421052631578949</v>
      </c>
      <c r="AX98">
        <f t="shared" si="49"/>
        <v>90</v>
      </c>
      <c r="AY98" s="20" t="s">
        <v>163</v>
      </c>
      <c r="AZ98">
        <f>AVERAGEIFS(INDIRECT($C$3),INDIRECT($C$3),"&gt;=0",Data!$A:$A,AY98,IF($A$20,Data!$B:$B,Data!$AJ:$AJ),IF($A$20,"&lt;&gt;5",1))</f>
        <v>1</v>
      </c>
      <c r="BA98" s="20">
        <f t="shared" si="50"/>
        <v>1</v>
      </c>
      <c r="BB98" t="s">
        <v>40</v>
      </c>
      <c r="BC98" s="20">
        <f>AVERAGEIFS(INDIRECT($D$3),INDIRECT($D$3),"&gt;=0",Data!$A:$A,BB98,IF($A$20,Data!$B:$B,Data!$AJ:$AJ),IF($A$20,"&lt;&gt;5",1))</f>
        <v>0.625</v>
      </c>
      <c r="BD98">
        <f t="shared" si="51"/>
        <v>89</v>
      </c>
      <c r="BE98" s="20" t="s">
        <v>81</v>
      </c>
      <c r="BF98">
        <f>AVERAGEIFS(INDIRECT($E$3),INDIRECT($E$3),"&gt;=0",Data!$A:$A,BE98,IF($A$20,Data!$B:$B,Data!$AJ:$AJ),IF($A$20,"&lt;&gt;5",1))</f>
        <v>0.36842105263157893</v>
      </c>
      <c r="BG98" s="20">
        <f t="shared" si="52"/>
        <v>90</v>
      </c>
      <c r="BH98" t="s">
        <v>138</v>
      </c>
      <c r="BI98" s="20">
        <f>AVERAGEIFS(INDIRECT($F$3),INDIRECT($F$3),"&gt;=0",Data!$A:$A,BH98,IF($A$20,Data!$B:$B,Data!$AJ:$AJ),IF($A$20,"&lt;&gt;5",1))</f>
        <v>0.66666666666666663</v>
      </c>
      <c r="BJ98">
        <f t="shared" si="53"/>
        <v>86</v>
      </c>
      <c r="BK98" s="20" t="s">
        <v>108</v>
      </c>
      <c r="BL98">
        <f>AVERAGEIFS(INDIRECT($G$3),INDIRECT($G$3),"&gt;=0",Data!$A:$A,BK98,IF($A$20,Data!$B:$B,Data!$AJ:$AJ),IF($A$20,"&lt;&gt;5",1))</f>
        <v>0.83333333333333337</v>
      </c>
      <c r="BM98" s="20">
        <f t="shared" si="54"/>
        <v>90</v>
      </c>
      <c r="BN98" t="s">
        <v>117</v>
      </c>
      <c r="BO98">
        <f>AVERAGEIFS(INDIRECT($H$3),INDIRECT($H$3),"&gt;=0",Data!$A:$A,BN98,IF($A$20,Data!$B:$B,Data!$AJ:$AJ),IF($A$20,"&lt;&gt;5",1))</f>
        <v>0.875</v>
      </c>
      <c r="BP98">
        <f t="shared" si="55"/>
        <v>87</v>
      </c>
      <c r="BQ98" t="s">
        <v>10</v>
      </c>
      <c r="BR98">
        <f>AVERAGEIFS(INDIRECT($I$3),INDIRECT($I$3),"&gt;=0",Data!$A:$A,BQ98,IF($A$20,Data!$B:$B,Data!$AJ:$AJ),IF($A$20,"&lt;&gt;5",1))</f>
        <v>0.75</v>
      </c>
      <c r="BS98">
        <f t="shared" si="56"/>
        <v>88</v>
      </c>
      <c r="BT98" t="s">
        <v>94</v>
      </c>
      <c r="BU98">
        <f>AVERAGEIFS(INDIRECT($J$3),INDIRECT($J$3),"&gt;=0",Data!$A:$A,BT98,IF($A$20,Data!$B:$B,Data!$AJ:$AJ),IF($A$20,"&lt;&gt;5",1))</f>
        <v>1</v>
      </c>
      <c r="BV98">
        <f t="shared" si="57"/>
        <v>1</v>
      </c>
    </row>
    <row r="99" spans="10:74" x14ac:dyDescent="0.35">
      <c r="J99">
        <f t="shared" si="58"/>
        <v>91</v>
      </c>
      <c r="K99" t="s">
        <v>134</v>
      </c>
      <c r="L99">
        <f>AVERAGEIFS(INDIRECT($B$3),INDIRECT($B$3),"&gt;=0",Data!$A:$A,$K99)</f>
        <v>0.72727272727272729</v>
      </c>
      <c r="M99">
        <f t="shared" si="59"/>
        <v>90</v>
      </c>
      <c r="N99" t="s">
        <v>25</v>
      </c>
      <c r="O99">
        <f>AVERAGEIFS(INDIRECT($C$3),INDIRECT($C$3),"&gt;=0",Data!$A:$A,$N99)</f>
        <v>0.9285714285714286</v>
      </c>
      <c r="P99">
        <f t="shared" si="32"/>
        <v>89</v>
      </c>
      <c r="Q99" t="s">
        <v>32</v>
      </c>
      <c r="R99">
        <f>AVERAGEIFS(INDIRECT($D$3),INDIRECT($D$3),"&gt;=0",Data!$A:$A,$Q99)</f>
        <v>0.57692307692307687</v>
      </c>
      <c r="S99">
        <f t="shared" si="33"/>
        <v>91</v>
      </c>
      <c r="T99" t="s">
        <v>82</v>
      </c>
      <c r="U99">
        <f>AVERAGEIFS(INDIRECT($E$3),INDIRECT($E$3),"&gt;=0",Data!$A:$A,$T99)</f>
        <v>0.33333333333333331</v>
      </c>
      <c r="V99">
        <f t="shared" si="34"/>
        <v>88</v>
      </c>
      <c r="W99" t="s">
        <v>2</v>
      </c>
      <c r="X99">
        <f>AVERAGEIFS(INDIRECT($F$3),INDIRECT($F$3),"&gt;=0",Data!$A:$A,$W99)</f>
        <v>0.6</v>
      </c>
      <c r="Y99">
        <f t="shared" si="35"/>
        <v>91</v>
      </c>
      <c r="Z99" t="s">
        <v>75</v>
      </c>
      <c r="AA99">
        <f>AVERAGEIFS(INDIRECT($G$3),INDIRECT($G$3),"&gt;=0",Data!$A:$A,$Z99)</f>
        <v>0.8571428571428571</v>
      </c>
      <c r="AB99">
        <f t="shared" si="36"/>
        <v>90</v>
      </c>
      <c r="AC99" t="s">
        <v>189</v>
      </c>
      <c r="AD99">
        <f>AVERAGEIFS(INDIRECT($H$3),INDIRECT($H$3),"&gt;=0",Data!$A:$A,$AC99)</f>
        <v>0.88888888888888884</v>
      </c>
      <c r="AE99">
        <f t="shared" si="37"/>
        <v>86</v>
      </c>
      <c r="AF99" t="s">
        <v>6</v>
      </c>
      <c r="AG99">
        <f>AVERAGEIFS(INDIRECT($I$3),INDIRECT($I$3),"&gt;=0",Data!$A:$A,$AF99)</f>
        <v>0.7857142857142857</v>
      </c>
      <c r="AH99">
        <f t="shared" si="38"/>
        <v>91</v>
      </c>
      <c r="AI99" t="s">
        <v>100</v>
      </c>
      <c r="AJ99">
        <f>AVERAGEIFS(INDIRECT($J$3),INDIRECT($J$3),"&gt;=0",Data!$A:$A,$AI99)</f>
        <v>1</v>
      </c>
      <c r="AK99">
        <f t="shared" si="39"/>
        <v>1</v>
      </c>
      <c r="AL99">
        <f t="shared" si="40"/>
        <v>0</v>
      </c>
      <c r="AM99">
        <f t="shared" si="41"/>
        <v>0</v>
      </c>
      <c r="AN99">
        <f t="shared" si="42"/>
        <v>0</v>
      </c>
      <c r="AO99">
        <f t="shared" si="43"/>
        <v>0</v>
      </c>
      <c r="AP99">
        <f t="shared" si="44"/>
        <v>0</v>
      </c>
      <c r="AQ99">
        <f t="shared" si="45"/>
        <v>0</v>
      </c>
      <c r="AR99">
        <f t="shared" si="46"/>
        <v>0</v>
      </c>
      <c r="AS99">
        <f t="shared" si="47"/>
        <v>0</v>
      </c>
      <c r="AT99">
        <f t="shared" si="48"/>
        <v>0</v>
      </c>
      <c r="AU99">
        <f t="shared" si="60"/>
        <v>91</v>
      </c>
      <c r="AV99" t="s">
        <v>193</v>
      </c>
      <c r="AW99" s="20">
        <f>AVERAGEIFS(INDIRECT($B$3),INDIRECT($B$3),"&gt;=0",Data!$A:$A,AV99,IF($A$20,Data!$B:$B,Data!$AJ:$AJ),IF($A$20,"&lt;&gt;5",1))</f>
        <v>0.66666666666666663</v>
      </c>
      <c r="AX99">
        <f t="shared" si="49"/>
        <v>91</v>
      </c>
      <c r="AY99" s="20" t="s">
        <v>72</v>
      </c>
      <c r="AZ99">
        <f>AVERAGEIFS(INDIRECT($C$3),INDIRECT($C$3),"&gt;=0",Data!$A:$A,AY99,IF($A$20,Data!$B:$B,Data!$AJ:$AJ),IF($A$20,"&lt;&gt;5",1))</f>
        <v>1</v>
      </c>
      <c r="BA99" s="20">
        <f t="shared" si="50"/>
        <v>1</v>
      </c>
      <c r="BB99" t="s">
        <v>73</v>
      </c>
      <c r="BC99" s="20">
        <f>AVERAGEIFS(INDIRECT($D$3),INDIRECT($D$3),"&gt;=0",Data!$A:$A,BB99,IF($A$20,Data!$B:$B,Data!$AJ:$AJ),IF($A$20,"&lt;&gt;5",1))</f>
        <v>0.625</v>
      </c>
      <c r="BD99">
        <f t="shared" si="51"/>
        <v>89</v>
      </c>
      <c r="BE99" s="20" t="s">
        <v>87</v>
      </c>
      <c r="BF99">
        <f>AVERAGEIFS(INDIRECT($E$3),INDIRECT($E$3),"&gt;=0",Data!$A:$A,BE99,IF($A$20,Data!$B:$B,Data!$AJ:$AJ),IF($A$20,"&lt;&gt;5",1))</f>
        <v>0.36363636363636365</v>
      </c>
      <c r="BG99" s="20">
        <f t="shared" si="52"/>
        <v>91</v>
      </c>
      <c r="BH99" t="s">
        <v>140</v>
      </c>
      <c r="BI99" s="20">
        <f>AVERAGEIFS(INDIRECT($F$3),INDIRECT($F$3),"&gt;=0",Data!$A:$A,BH99,IF($A$20,Data!$B:$B,Data!$AJ:$AJ),IF($A$20,"&lt;&gt;5",1))</f>
        <v>0.66666666666666663</v>
      </c>
      <c r="BJ99">
        <f t="shared" si="53"/>
        <v>86</v>
      </c>
      <c r="BK99" s="20" t="s">
        <v>71</v>
      </c>
      <c r="BL99">
        <f>AVERAGEIFS(INDIRECT($G$3),INDIRECT($G$3),"&gt;=0",Data!$A:$A,BK99,IF($A$20,Data!$B:$B,Data!$AJ:$AJ),IF($A$20,"&lt;&gt;5",1))</f>
        <v>0.83333333333333337</v>
      </c>
      <c r="BM99" s="20">
        <f t="shared" si="54"/>
        <v>90</v>
      </c>
      <c r="BN99" t="s">
        <v>146</v>
      </c>
      <c r="BO99">
        <f>AVERAGEIFS(INDIRECT($H$3),INDIRECT($H$3),"&gt;=0",Data!$A:$A,BN99,IF($A$20,Data!$B:$B,Data!$AJ:$AJ),IF($A$20,"&lt;&gt;5",1))</f>
        <v>0.875</v>
      </c>
      <c r="BP99">
        <f t="shared" si="55"/>
        <v>87</v>
      </c>
      <c r="BQ99" t="s">
        <v>49</v>
      </c>
      <c r="BR99">
        <f>AVERAGEIFS(INDIRECT($I$3),INDIRECT($I$3),"&gt;=0",Data!$A:$A,BQ99,IF($A$20,Data!$B:$B,Data!$AJ:$AJ),IF($A$20,"&lt;&gt;5",1))</f>
        <v>0.75</v>
      </c>
      <c r="BS99">
        <f t="shared" si="56"/>
        <v>88</v>
      </c>
      <c r="BT99" t="s">
        <v>98</v>
      </c>
      <c r="BU99">
        <f>AVERAGEIFS(INDIRECT($J$3),INDIRECT($J$3),"&gt;=0",Data!$A:$A,BT99,IF($A$20,Data!$B:$B,Data!$AJ:$AJ),IF($A$20,"&lt;&gt;5",1))</f>
        <v>1</v>
      </c>
      <c r="BV99">
        <f t="shared" si="57"/>
        <v>1</v>
      </c>
    </row>
    <row r="100" spans="10:74" x14ac:dyDescent="0.35">
      <c r="J100">
        <f t="shared" si="58"/>
        <v>92</v>
      </c>
      <c r="K100" t="s">
        <v>128</v>
      </c>
      <c r="L100">
        <f>AVERAGEIFS(INDIRECT($B$3),INDIRECT($B$3),"&gt;=0",Data!$A:$A,$K100)</f>
        <v>0.72</v>
      </c>
      <c r="M100">
        <f t="shared" si="59"/>
        <v>92</v>
      </c>
      <c r="N100" t="s">
        <v>163</v>
      </c>
      <c r="O100">
        <f>AVERAGEIFS(INDIRECT($C$3),INDIRECT($C$3),"&gt;=0",Data!$A:$A,$N100)</f>
        <v>0.9285714285714286</v>
      </c>
      <c r="P100">
        <f t="shared" si="32"/>
        <v>89</v>
      </c>
      <c r="Q100" t="s">
        <v>48</v>
      </c>
      <c r="R100">
        <f>AVERAGEIFS(INDIRECT($D$3),INDIRECT($D$3),"&gt;=0",Data!$A:$A,$Q100)</f>
        <v>0.57692307692307687</v>
      </c>
      <c r="S100">
        <f t="shared" si="33"/>
        <v>91</v>
      </c>
      <c r="T100" t="s">
        <v>110</v>
      </c>
      <c r="U100">
        <f>AVERAGEIFS(INDIRECT($E$3),INDIRECT($E$3),"&gt;=0",Data!$A:$A,$T100)</f>
        <v>0.33333333333333331</v>
      </c>
      <c r="V100">
        <f t="shared" si="34"/>
        <v>88</v>
      </c>
      <c r="W100" t="s">
        <v>10</v>
      </c>
      <c r="X100">
        <f>AVERAGEIFS(INDIRECT($F$3),INDIRECT($F$3),"&gt;=0",Data!$A:$A,$W100)</f>
        <v>0.6</v>
      </c>
      <c r="Y100">
        <f t="shared" si="35"/>
        <v>91</v>
      </c>
      <c r="Z100" t="s">
        <v>83</v>
      </c>
      <c r="AA100">
        <f>AVERAGEIFS(INDIRECT($G$3),INDIRECT($G$3),"&gt;=0",Data!$A:$A,$Z100)</f>
        <v>0.8571428571428571</v>
      </c>
      <c r="AB100">
        <f t="shared" si="36"/>
        <v>90</v>
      </c>
      <c r="AC100" t="s">
        <v>8</v>
      </c>
      <c r="AD100">
        <f>AVERAGEIFS(INDIRECT($H$3),INDIRECT($H$3),"&gt;=0",Data!$A:$A,$AC100)</f>
        <v>0.88235294117647056</v>
      </c>
      <c r="AE100">
        <f t="shared" si="37"/>
        <v>92</v>
      </c>
      <c r="AF100" t="s">
        <v>72</v>
      </c>
      <c r="AG100">
        <f>AVERAGEIFS(INDIRECT($I$3),INDIRECT($I$3),"&gt;=0",Data!$A:$A,$AF100)</f>
        <v>0.7857142857142857</v>
      </c>
      <c r="AH100">
        <f t="shared" si="38"/>
        <v>91</v>
      </c>
      <c r="AI100" t="s">
        <v>99</v>
      </c>
      <c r="AJ100">
        <f>AVERAGEIFS(INDIRECT($J$3),INDIRECT($J$3),"&gt;=0",Data!$A:$A,$AI100)</f>
        <v>1</v>
      </c>
      <c r="AK100">
        <f t="shared" si="39"/>
        <v>1</v>
      </c>
      <c r="AL100">
        <f t="shared" si="40"/>
        <v>0</v>
      </c>
      <c r="AM100">
        <f t="shared" si="41"/>
        <v>0</v>
      </c>
      <c r="AN100">
        <f t="shared" si="42"/>
        <v>0</v>
      </c>
      <c r="AO100">
        <f t="shared" si="43"/>
        <v>0</v>
      </c>
      <c r="AP100">
        <f t="shared" si="44"/>
        <v>0</v>
      </c>
      <c r="AQ100">
        <f t="shared" si="45"/>
        <v>0</v>
      </c>
      <c r="AR100">
        <f t="shared" si="46"/>
        <v>0</v>
      </c>
      <c r="AS100">
        <f t="shared" si="47"/>
        <v>0</v>
      </c>
      <c r="AT100">
        <f t="shared" si="48"/>
        <v>0</v>
      </c>
      <c r="AU100">
        <f t="shared" si="60"/>
        <v>92</v>
      </c>
      <c r="AV100" t="s">
        <v>3</v>
      </c>
      <c r="AW100" s="20">
        <f>AVERAGEIFS(INDIRECT($B$3),INDIRECT($B$3),"&gt;=0",Data!$A:$A,AV100,IF($A$20,Data!$B:$B,Data!$AJ:$AJ),IF($A$20,"&lt;&gt;5",1))</f>
        <v>0.66666666666666663</v>
      </c>
      <c r="AX100">
        <f t="shared" si="49"/>
        <v>91</v>
      </c>
      <c r="AY100" s="20" t="s">
        <v>75</v>
      </c>
      <c r="AZ100">
        <f>AVERAGEIFS(INDIRECT($C$3),INDIRECT($C$3),"&gt;=0",Data!$A:$A,AY100,IF($A$20,Data!$B:$B,Data!$AJ:$AJ),IF($A$20,"&lt;&gt;5",1))</f>
        <v>1</v>
      </c>
      <c r="BA100" s="20">
        <f t="shared" si="50"/>
        <v>1</v>
      </c>
      <c r="BB100" t="s">
        <v>171</v>
      </c>
      <c r="BC100" s="20">
        <f>AVERAGEIFS(INDIRECT($D$3),INDIRECT($D$3),"&gt;=0",Data!$A:$A,BB100,IF($A$20,Data!$B:$B,Data!$AJ:$AJ),IF($A$20,"&lt;&gt;5",1))</f>
        <v>0.625</v>
      </c>
      <c r="BD100">
        <f t="shared" si="51"/>
        <v>89</v>
      </c>
      <c r="BE100" s="20" t="s">
        <v>188</v>
      </c>
      <c r="BF100">
        <f>AVERAGEIFS(INDIRECT($E$3),INDIRECT($E$3),"&gt;=0",Data!$A:$A,BE100,IF($A$20,Data!$B:$B,Data!$AJ:$AJ),IF($A$20,"&lt;&gt;5",1))</f>
        <v>0.36363636363636365</v>
      </c>
      <c r="BG100" s="20">
        <f t="shared" si="52"/>
        <v>91</v>
      </c>
      <c r="BH100" t="s">
        <v>170</v>
      </c>
      <c r="BI100" s="20">
        <f>AVERAGEIFS(INDIRECT($F$3),INDIRECT($F$3),"&gt;=0",Data!$A:$A,BH100,IF($A$20,Data!$B:$B,Data!$AJ:$AJ),IF($A$20,"&lt;&gt;5",1))</f>
        <v>0.66666666666666663</v>
      </c>
      <c r="BJ100">
        <f t="shared" si="53"/>
        <v>86</v>
      </c>
      <c r="BK100" s="20" t="s">
        <v>83</v>
      </c>
      <c r="BL100">
        <f>AVERAGEIFS(INDIRECT($G$3),INDIRECT($G$3),"&gt;=0",Data!$A:$A,BK100,IF($A$20,Data!$B:$B,Data!$AJ:$AJ),IF($A$20,"&lt;&gt;5",1))</f>
        <v>0.83333333333333337</v>
      </c>
      <c r="BM100" s="20">
        <f t="shared" si="54"/>
        <v>90</v>
      </c>
      <c r="BN100" t="s">
        <v>85</v>
      </c>
      <c r="BO100">
        <f>AVERAGEIFS(INDIRECT($H$3),INDIRECT($H$3),"&gt;=0",Data!$A:$A,BN100,IF($A$20,Data!$B:$B,Data!$AJ:$AJ),IF($A$20,"&lt;&gt;5",1))</f>
        <v>0.8666666666666667</v>
      </c>
      <c r="BP100">
        <f t="shared" si="55"/>
        <v>92</v>
      </c>
      <c r="BQ100" t="s">
        <v>122</v>
      </c>
      <c r="BR100">
        <f>AVERAGEIFS(INDIRECT($I$3),INDIRECT($I$3),"&gt;=0",Data!$A:$A,BQ100,IF($A$20,Data!$B:$B,Data!$AJ:$AJ),IF($A$20,"&lt;&gt;5",1))</f>
        <v>0.75</v>
      </c>
      <c r="BS100">
        <f t="shared" si="56"/>
        <v>88</v>
      </c>
      <c r="BT100" t="s">
        <v>195</v>
      </c>
      <c r="BU100">
        <f>AVERAGEIFS(INDIRECT($J$3),INDIRECT($J$3),"&gt;=0",Data!$A:$A,BT100,IF($A$20,Data!$B:$B,Data!$AJ:$AJ),IF($A$20,"&lt;&gt;5",1))</f>
        <v>1</v>
      </c>
      <c r="BV100">
        <f t="shared" si="57"/>
        <v>1</v>
      </c>
    </row>
    <row r="101" spans="10:74" x14ac:dyDescent="0.35">
      <c r="J101">
        <f t="shared" si="58"/>
        <v>93</v>
      </c>
      <c r="K101" t="s">
        <v>27</v>
      </c>
      <c r="L101">
        <f>AVERAGEIFS(INDIRECT($B$3),INDIRECT($B$3),"&gt;=0",Data!$A:$A,$K101)</f>
        <v>0.7142857142857143</v>
      </c>
      <c r="M101">
        <f t="shared" si="59"/>
        <v>93</v>
      </c>
      <c r="N101" t="s">
        <v>72</v>
      </c>
      <c r="O101">
        <f>AVERAGEIFS(INDIRECT($C$3),INDIRECT($C$3),"&gt;=0",Data!$A:$A,$N101)</f>
        <v>0.9285714285714286</v>
      </c>
      <c r="P101">
        <f t="shared" si="32"/>
        <v>89</v>
      </c>
      <c r="Q101" t="s">
        <v>12</v>
      </c>
      <c r="R101">
        <f>AVERAGEIFS(INDIRECT($D$3),INDIRECT($D$3),"&gt;=0",Data!$A:$A,$Q101)</f>
        <v>0.5714285714285714</v>
      </c>
      <c r="S101">
        <f t="shared" si="33"/>
        <v>93</v>
      </c>
      <c r="T101" t="s">
        <v>133</v>
      </c>
      <c r="U101">
        <f>AVERAGEIFS(INDIRECT($E$3),INDIRECT($E$3),"&gt;=0",Data!$A:$A,$T101)</f>
        <v>0.33333333333333331</v>
      </c>
      <c r="V101">
        <f t="shared" si="34"/>
        <v>88</v>
      </c>
      <c r="W101" t="s">
        <v>85</v>
      </c>
      <c r="X101">
        <f>AVERAGEIFS(INDIRECT($F$3),INDIRECT($F$3),"&gt;=0",Data!$A:$A,$W101)</f>
        <v>0.6</v>
      </c>
      <c r="Y101">
        <f t="shared" si="35"/>
        <v>91</v>
      </c>
      <c r="Z101" t="s">
        <v>103</v>
      </c>
      <c r="AA101">
        <f>AVERAGEIFS(INDIRECT($G$3),INDIRECT($G$3),"&gt;=0",Data!$A:$A,$Z101)</f>
        <v>0.8571428571428571</v>
      </c>
      <c r="AB101">
        <f t="shared" si="36"/>
        <v>90</v>
      </c>
      <c r="AC101" t="s">
        <v>181</v>
      </c>
      <c r="AD101">
        <f>AVERAGEIFS(INDIRECT($H$3),INDIRECT($H$3),"&gt;=0",Data!$A:$A,$AC101)</f>
        <v>0.88</v>
      </c>
      <c r="AE101">
        <f t="shared" si="37"/>
        <v>93</v>
      </c>
      <c r="AF101" t="s">
        <v>3</v>
      </c>
      <c r="AG101">
        <f>AVERAGEIFS(INDIRECT($I$3),INDIRECT($I$3),"&gt;=0",Data!$A:$A,$AF101)</f>
        <v>0.77777777777777779</v>
      </c>
      <c r="AH101">
        <f t="shared" si="38"/>
        <v>93</v>
      </c>
      <c r="AI101" t="s">
        <v>94</v>
      </c>
      <c r="AJ101">
        <f>AVERAGEIFS(INDIRECT($J$3),INDIRECT($J$3),"&gt;=0",Data!$A:$A,$AI101)</f>
        <v>1</v>
      </c>
      <c r="AK101">
        <f t="shared" si="39"/>
        <v>1</v>
      </c>
      <c r="AL101">
        <f t="shared" si="40"/>
        <v>0</v>
      </c>
      <c r="AM101">
        <f t="shared" si="41"/>
        <v>0</v>
      </c>
      <c r="AN101">
        <f t="shared" si="42"/>
        <v>0</v>
      </c>
      <c r="AO101">
        <f t="shared" si="43"/>
        <v>0</v>
      </c>
      <c r="AP101">
        <f t="shared" si="44"/>
        <v>0</v>
      </c>
      <c r="AQ101">
        <f t="shared" si="45"/>
        <v>0</v>
      </c>
      <c r="AR101">
        <f t="shared" si="46"/>
        <v>0</v>
      </c>
      <c r="AS101">
        <f t="shared" si="47"/>
        <v>0</v>
      </c>
      <c r="AT101">
        <f t="shared" si="48"/>
        <v>0</v>
      </c>
      <c r="AU101">
        <f t="shared" si="60"/>
        <v>93</v>
      </c>
      <c r="AV101" t="s">
        <v>36</v>
      </c>
      <c r="AW101" s="20">
        <f>AVERAGEIFS(INDIRECT($B$3),INDIRECT($B$3),"&gt;=0",Data!$A:$A,AV101,IF($A$20,Data!$B:$B,Data!$AJ:$AJ),IF($A$20,"&lt;&gt;5",1))</f>
        <v>0.66666666666666663</v>
      </c>
      <c r="AX101">
        <f t="shared" si="49"/>
        <v>91</v>
      </c>
      <c r="AY101" s="20" t="s">
        <v>39</v>
      </c>
      <c r="AZ101">
        <f>AVERAGEIFS(INDIRECT($C$3),INDIRECT($C$3),"&gt;=0",Data!$A:$A,AY101,IF($A$20,Data!$B:$B,Data!$AJ:$AJ),IF($A$20,"&lt;&gt;5",1))</f>
        <v>1</v>
      </c>
      <c r="BA101" s="20">
        <f t="shared" si="50"/>
        <v>1</v>
      </c>
      <c r="BB101" t="s">
        <v>82</v>
      </c>
      <c r="BC101" s="20">
        <f>AVERAGEIFS(INDIRECT($D$3),INDIRECT($D$3),"&gt;=0",Data!$A:$A,BB101,IF($A$20,Data!$B:$B,Data!$AJ:$AJ),IF($A$20,"&lt;&gt;5",1))</f>
        <v>0.625</v>
      </c>
      <c r="BD101">
        <f t="shared" si="51"/>
        <v>89</v>
      </c>
      <c r="BE101" s="20" t="s">
        <v>41</v>
      </c>
      <c r="BF101">
        <f>AVERAGEIFS(INDIRECT($E$3),INDIRECT($E$3),"&gt;=0",Data!$A:$A,BE101,IF($A$20,Data!$B:$B,Data!$AJ:$AJ),IF($A$20,"&lt;&gt;5",1))</f>
        <v>0.36</v>
      </c>
      <c r="BG101" s="20">
        <f t="shared" si="52"/>
        <v>93</v>
      </c>
      <c r="BH101" t="s">
        <v>172</v>
      </c>
      <c r="BI101" s="20">
        <f>AVERAGEIFS(INDIRECT($F$3),INDIRECT($F$3),"&gt;=0",Data!$A:$A,BH101,IF($A$20,Data!$B:$B,Data!$AJ:$AJ),IF($A$20,"&lt;&gt;5",1))</f>
        <v>0.66666666666666663</v>
      </c>
      <c r="BJ101">
        <f t="shared" si="53"/>
        <v>86</v>
      </c>
      <c r="BK101" s="20" t="s">
        <v>177</v>
      </c>
      <c r="BL101">
        <f>AVERAGEIFS(INDIRECT($G$3),INDIRECT($G$3),"&gt;=0",Data!$A:$A,BK101,IF($A$20,Data!$B:$B,Data!$AJ:$AJ),IF($A$20,"&lt;&gt;5",1))</f>
        <v>0.83333333333333337</v>
      </c>
      <c r="BM101" s="20">
        <f t="shared" si="54"/>
        <v>90</v>
      </c>
      <c r="BN101" t="s">
        <v>108</v>
      </c>
      <c r="BO101">
        <f>AVERAGEIFS(INDIRECT($H$3),INDIRECT($H$3),"&gt;=0",Data!$A:$A,BN101,IF($A$20,Data!$B:$B,Data!$AJ:$AJ),IF($A$20,"&lt;&gt;5",1))</f>
        <v>0.8571428571428571</v>
      </c>
      <c r="BP101">
        <f t="shared" si="55"/>
        <v>93</v>
      </c>
      <c r="BQ101" t="s">
        <v>164</v>
      </c>
      <c r="BR101">
        <f>AVERAGEIFS(INDIRECT($I$3),INDIRECT($I$3),"&gt;=0",Data!$A:$A,BQ101,IF($A$20,Data!$B:$B,Data!$AJ:$AJ),IF($A$20,"&lt;&gt;5",1))</f>
        <v>0.75</v>
      </c>
      <c r="BS101">
        <f t="shared" si="56"/>
        <v>88</v>
      </c>
      <c r="BT101" t="s">
        <v>97</v>
      </c>
      <c r="BU101">
        <f>AVERAGEIFS(INDIRECT($J$3),INDIRECT($J$3),"&gt;=0",Data!$A:$A,BT101,IF($A$20,Data!$B:$B,Data!$AJ:$AJ),IF($A$20,"&lt;&gt;5",1))</f>
        <v>1</v>
      </c>
      <c r="BV101">
        <f t="shared" si="57"/>
        <v>1</v>
      </c>
    </row>
    <row r="102" spans="10:74" x14ac:dyDescent="0.35">
      <c r="J102">
        <f t="shared" si="58"/>
        <v>94</v>
      </c>
      <c r="K102" t="s">
        <v>29</v>
      </c>
      <c r="L102">
        <f>AVERAGEIFS(INDIRECT($B$3),INDIRECT($B$3),"&gt;=0",Data!$A:$A,$K102)</f>
        <v>0.7142857142857143</v>
      </c>
      <c r="M102">
        <f t="shared" si="59"/>
        <v>93</v>
      </c>
      <c r="N102" t="s">
        <v>75</v>
      </c>
      <c r="O102">
        <f>AVERAGEIFS(INDIRECT($C$3),INDIRECT($C$3),"&gt;=0",Data!$A:$A,$N102)</f>
        <v>0.9285714285714286</v>
      </c>
      <c r="P102">
        <f t="shared" si="32"/>
        <v>89</v>
      </c>
      <c r="Q102" t="s">
        <v>19</v>
      </c>
      <c r="R102">
        <f>AVERAGEIFS(INDIRECT($D$3),INDIRECT($D$3),"&gt;=0",Data!$A:$A,$Q102)</f>
        <v>0.5714285714285714</v>
      </c>
      <c r="S102">
        <f t="shared" si="33"/>
        <v>93</v>
      </c>
      <c r="T102" t="s">
        <v>144</v>
      </c>
      <c r="U102">
        <f>AVERAGEIFS(INDIRECT($E$3),INDIRECT($E$3),"&gt;=0",Data!$A:$A,$T102)</f>
        <v>0.33333333333333331</v>
      </c>
      <c r="V102">
        <f t="shared" si="34"/>
        <v>88</v>
      </c>
      <c r="W102" t="s">
        <v>127</v>
      </c>
      <c r="X102">
        <f>AVERAGEIFS(INDIRECT($F$3),INDIRECT($F$3),"&gt;=0",Data!$A:$A,$W102)</f>
        <v>0.6</v>
      </c>
      <c r="Y102">
        <f t="shared" si="35"/>
        <v>91</v>
      </c>
      <c r="Z102" t="s">
        <v>138</v>
      </c>
      <c r="AA102">
        <f>AVERAGEIFS(INDIRECT($G$3),INDIRECT($G$3),"&gt;=0",Data!$A:$A,$Z102)</f>
        <v>0.8571428571428571</v>
      </c>
      <c r="AB102">
        <f t="shared" si="36"/>
        <v>90</v>
      </c>
      <c r="AC102" t="s">
        <v>117</v>
      </c>
      <c r="AD102">
        <f>AVERAGEIFS(INDIRECT($H$3),INDIRECT($H$3),"&gt;=0",Data!$A:$A,$AC102)</f>
        <v>0.875</v>
      </c>
      <c r="AE102">
        <f t="shared" si="37"/>
        <v>94</v>
      </c>
      <c r="AF102" t="s">
        <v>52</v>
      </c>
      <c r="AG102">
        <f>AVERAGEIFS(INDIRECT($I$3),INDIRECT($I$3),"&gt;=0",Data!$A:$A,$AF102)</f>
        <v>0.77777777777777779</v>
      </c>
      <c r="AH102">
        <f t="shared" si="38"/>
        <v>93</v>
      </c>
      <c r="AI102" t="s">
        <v>98</v>
      </c>
      <c r="AJ102">
        <f>AVERAGEIFS(INDIRECT($J$3),INDIRECT($J$3),"&gt;=0",Data!$A:$A,$AI102)</f>
        <v>1</v>
      </c>
      <c r="AK102">
        <f t="shared" si="39"/>
        <v>1</v>
      </c>
      <c r="AL102">
        <f t="shared" si="40"/>
        <v>0</v>
      </c>
      <c r="AM102">
        <f t="shared" si="41"/>
        <v>0</v>
      </c>
      <c r="AN102">
        <f t="shared" si="42"/>
        <v>0</v>
      </c>
      <c r="AO102">
        <f t="shared" si="43"/>
        <v>0</v>
      </c>
      <c r="AP102">
        <f t="shared" si="44"/>
        <v>0</v>
      </c>
      <c r="AQ102">
        <f t="shared" si="45"/>
        <v>0</v>
      </c>
      <c r="AR102">
        <f t="shared" si="46"/>
        <v>0</v>
      </c>
      <c r="AS102">
        <f t="shared" si="47"/>
        <v>0</v>
      </c>
      <c r="AT102">
        <f t="shared" si="48"/>
        <v>0</v>
      </c>
      <c r="AU102">
        <f t="shared" si="60"/>
        <v>94</v>
      </c>
      <c r="AV102" t="s">
        <v>155</v>
      </c>
      <c r="AW102" s="20">
        <f>AVERAGEIFS(INDIRECT($B$3),INDIRECT($B$3),"&gt;=0",Data!$A:$A,AV102,IF($A$20,Data!$B:$B,Data!$AJ:$AJ),IF($A$20,"&lt;&gt;5",1))</f>
        <v>0.66666666666666663</v>
      </c>
      <c r="AX102">
        <f t="shared" si="49"/>
        <v>91</v>
      </c>
      <c r="AY102" s="20" t="s">
        <v>156</v>
      </c>
      <c r="AZ102">
        <f>AVERAGEIFS(INDIRECT($C$3),INDIRECT($C$3),"&gt;=0",Data!$A:$A,AY102,IF($A$20,Data!$B:$B,Data!$AJ:$AJ),IF($A$20,"&lt;&gt;5",1))</f>
        <v>1</v>
      </c>
      <c r="BA102" s="20">
        <f t="shared" si="50"/>
        <v>1</v>
      </c>
      <c r="BB102" t="s">
        <v>46</v>
      </c>
      <c r="BC102" s="20">
        <f>AVERAGEIFS(INDIRECT($D$3),INDIRECT($D$3),"&gt;=0",Data!$A:$A,BB102,IF($A$20,Data!$B:$B,Data!$AJ:$AJ),IF($A$20,"&lt;&gt;5",1))</f>
        <v>0.625</v>
      </c>
      <c r="BD102">
        <f t="shared" si="51"/>
        <v>89</v>
      </c>
      <c r="BE102" s="20" t="s">
        <v>47</v>
      </c>
      <c r="BF102">
        <f>AVERAGEIFS(INDIRECT($E$3),INDIRECT($E$3),"&gt;=0",Data!$A:$A,BE102,IF($A$20,Data!$B:$B,Data!$AJ:$AJ),IF($A$20,"&lt;&gt;5",1))</f>
        <v>0.35714285714285715</v>
      </c>
      <c r="BG102" s="20">
        <f t="shared" si="52"/>
        <v>94</v>
      </c>
      <c r="BH102" t="s">
        <v>75</v>
      </c>
      <c r="BI102" s="20">
        <f>AVERAGEIFS(INDIRECT($F$3),INDIRECT($F$3),"&gt;=0",Data!$A:$A,BH102,IF($A$20,Data!$B:$B,Data!$AJ:$AJ),IF($A$20,"&lt;&gt;5",1))</f>
        <v>0.66666666666666663</v>
      </c>
      <c r="BJ102">
        <f t="shared" si="53"/>
        <v>86</v>
      </c>
      <c r="BK102" s="20" t="s">
        <v>156</v>
      </c>
      <c r="BL102">
        <f>AVERAGEIFS(INDIRECT($G$3),INDIRECT($G$3),"&gt;=0",Data!$A:$A,BK102,IF($A$20,Data!$B:$B,Data!$AJ:$AJ),IF($A$20,"&lt;&gt;5",1))</f>
        <v>0.83333333333333337</v>
      </c>
      <c r="BM102" s="20">
        <f t="shared" si="54"/>
        <v>90</v>
      </c>
      <c r="BN102" t="s">
        <v>139</v>
      </c>
      <c r="BO102">
        <f>AVERAGEIFS(INDIRECT($H$3),INDIRECT($H$3),"&gt;=0",Data!$A:$A,BN102,IF($A$20,Data!$B:$B,Data!$AJ:$AJ),IF($A$20,"&lt;&gt;5",1))</f>
        <v>0.8571428571428571</v>
      </c>
      <c r="BP102">
        <f t="shared" si="55"/>
        <v>93</v>
      </c>
      <c r="BQ102" t="s">
        <v>156</v>
      </c>
      <c r="BR102">
        <f>AVERAGEIFS(INDIRECT($I$3),INDIRECT($I$3),"&gt;=0",Data!$A:$A,BQ102,IF($A$20,Data!$B:$B,Data!$AJ:$AJ),IF($A$20,"&lt;&gt;5",1))</f>
        <v>0.75</v>
      </c>
      <c r="BS102">
        <f t="shared" si="56"/>
        <v>88</v>
      </c>
      <c r="BT102" t="s">
        <v>93</v>
      </c>
      <c r="BU102">
        <f>AVERAGEIFS(INDIRECT($J$3),INDIRECT($J$3),"&gt;=0",Data!$A:$A,BT102,IF($A$20,Data!$B:$B,Data!$AJ:$AJ),IF($A$20,"&lt;&gt;5",1))</f>
        <v>1</v>
      </c>
      <c r="BV102">
        <f t="shared" si="57"/>
        <v>1</v>
      </c>
    </row>
    <row r="103" spans="10:74" x14ac:dyDescent="0.35">
      <c r="J103">
        <f t="shared" si="58"/>
        <v>95</v>
      </c>
      <c r="K103" t="s">
        <v>47</v>
      </c>
      <c r="L103">
        <f>AVERAGEIFS(INDIRECT($B$3),INDIRECT($B$3),"&gt;=0",Data!$A:$A,$K103)</f>
        <v>0.7142857142857143</v>
      </c>
      <c r="M103">
        <f t="shared" si="59"/>
        <v>93</v>
      </c>
      <c r="N103" t="s">
        <v>39</v>
      </c>
      <c r="O103">
        <f>AVERAGEIFS(INDIRECT($C$3),INDIRECT($C$3),"&gt;=0",Data!$A:$A,$N103)</f>
        <v>0.9285714285714286</v>
      </c>
      <c r="P103">
        <f t="shared" si="32"/>
        <v>89</v>
      </c>
      <c r="Q103" t="s">
        <v>25</v>
      </c>
      <c r="R103">
        <f>AVERAGEIFS(INDIRECT($D$3),INDIRECT($D$3),"&gt;=0",Data!$A:$A,$Q103)</f>
        <v>0.5714285714285714</v>
      </c>
      <c r="S103">
        <f t="shared" si="33"/>
        <v>93</v>
      </c>
      <c r="T103" t="s">
        <v>149</v>
      </c>
      <c r="U103">
        <f>AVERAGEIFS(INDIRECT($E$3),INDIRECT($E$3),"&gt;=0",Data!$A:$A,$T103)</f>
        <v>0.33333333333333331</v>
      </c>
      <c r="V103">
        <f t="shared" si="34"/>
        <v>88</v>
      </c>
      <c r="W103" t="s">
        <v>165</v>
      </c>
      <c r="X103">
        <f>AVERAGEIFS(INDIRECT($F$3),INDIRECT($F$3),"&gt;=0",Data!$A:$A,$W103)</f>
        <v>0.6</v>
      </c>
      <c r="Y103">
        <f t="shared" si="35"/>
        <v>91</v>
      </c>
      <c r="Z103" t="s">
        <v>177</v>
      </c>
      <c r="AA103">
        <f>AVERAGEIFS(INDIRECT($G$3),INDIRECT($G$3),"&gt;=0",Data!$A:$A,$Z103)</f>
        <v>0.8571428571428571</v>
      </c>
      <c r="AB103">
        <f t="shared" si="36"/>
        <v>90</v>
      </c>
      <c r="AC103" t="s">
        <v>146</v>
      </c>
      <c r="AD103">
        <f>AVERAGEIFS(INDIRECT($H$3),INDIRECT($H$3),"&gt;=0",Data!$A:$A,$AC103)</f>
        <v>0.875</v>
      </c>
      <c r="AE103">
        <f t="shared" si="37"/>
        <v>94</v>
      </c>
      <c r="AF103" t="s">
        <v>170</v>
      </c>
      <c r="AG103">
        <f>AVERAGEIFS(INDIRECT($I$3),INDIRECT($I$3),"&gt;=0",Data!$A:$A,$AF103)</f>
        <v>0.77777777777777779</v>
      </c>
      <c r="AH103">
        <f t="shared" si="38"/>
        <v>93</v>
      </c>
      <c r="AI103" t="s">
        <v>195</v>
      </c>
      <c r="AJ103">
        <f>AVERAGEIFS(INDIRECT($J$3),INDIRECT($J$3),"&gt;=0",Data!$A:$A,$AI103)</f>
        <v>1</v>
      </c>
      <c r="AK103">
        <f t="shared" si="39"/>
        <v>1</v>
      </c>
      <c r="AL103">
        <f t="shared" si="40"/>
        <v>0</v>
      </c>
      <c r="AM103">
        <f t="shared" si="41"/>
        <v>0</v>
      </c>
      <c r="AN103">
        <f t="shared" si="42"/>
        <v>0</v>
      </c>
      <c r="AO103">
        <f t="shared" si="43"/>
        <v>0</v>
      </c>
      <c r="AP103">
        <f t="shared" si="44"/>
        <v>0</v>
      </c>
      <c r="AQ103">
        <f t="shared" si="45"/>
        <v>0</v>
      </c>
      <c r="AR103">
        <f t="shared" si="46"/>
        <v>0</v>
      </c>
      <c r="AS103">
        <f t="shared" si="47"/>
        <v>0</v>
      </c>
      <c r="AT103">
        <f t="shared" si="48"/>
        <v>0</v>
      </c>
      <c r="AU103">
        <f t="shared" si="60"/>
        <v>95</v>
      </c>
      <c r="AV103" t="s">
        <v>184</v>
      </c>
      <c r="AW103" s="20">
        <f>AVERAGEIFS(INDIRECT($B$3),INDIRECT($B$3),"&gt;=0",Data!$A:$A,AV103,IF($A$20,Data!$B:$B,Data!$AJ:$AJ),IF($A$20,"&lt;&gt;5",1))</f>
        <v>0.66666666666666663</v>
      </c>
      <c r="AX103">
        <f t="shared" si="49"/>
        <v>91</v>
      </c>
      <c r="AY103" s="20" t="s">
        <v>148</v>
      </c>
      <c r="AZ103">
        <f>AVERAGEIFS(INDIRECT($C$3),INDIRECT($C$3),"&gt;=0",Data!$A:$A,AY103,IF($A$20,Data!$B:$B,Data!$AJ:$AJ),IF($A$20,"&lt;&gt;5",1))</f>
        <v>1</v>
      </c>
      <c r="BA103" s="20">
        <f t="shared" si="50"/>
        <v>1</v>
      </c>
      <c r="BB103" t="s">
        <v>110</v>
      </c>
      <c r="BC103" s="20">
        <f>AVERAGEIFS(INDIRECT($D$3),INDIRECT($D$3),"&gt;=0",Data!$A:$A,BB103,IF($A$20,Data!$B:$B,Data!$AJ:$AJ),IF($A$20,"&lt;&gt;5",1))</f>
        <v>0.625</v>
      </c>
      <c r="BD103">
        <f t="shared" si="51"/>
        <v>89</v>
      </c>
      <c r="BE103" s="20" t="s">
        <v>82</v>
      </c>
      <c r="BF103">
        <f>AVERAGEIFS(INDIRECT($E$3),INDIRECT($E$3),"&gt;=0",Data!$A:$A,BE103,IF($A$20,Data!$B:$B,Data!$AJ:$AJ),IF($A$20,"&lt;&gt;5",1))</f>
        <v>0.35714285714285715</v>
      </c>
      <c r="BG103" s="20">
        <f t="shared" si="52"/>
        <v>94</v>
      </c>
      <c r="BH103" t="s">
        <v>19</v>
      </c>
      <c r="BI103" s="20">
        <f>AVERAGEIFS(INDIRECT($F$3),INDIRECT($F$3),"&gt;=0",Data!$A:$A,BH103,IF($A$20,Data!$B:$B,Data!$AJ:$AJ),IF($A$20,"&lt;&gt;5",1))</f>
        <v>0.66666666666666663</v>
      </c>
      <c r="BJ103">
        <f t="shared" si="53"/>
        <v>86</v>
      </c>
      <c r="BK103" s="20" t="s">
        <v>197</v>
      </c>
      <c r="BL103">
        <f>AVERAGEIFS(INDIRECT($G$3),INDIRECT($G$3),"&gt;=0",Data!$A:$A,BK103,IF($A$20,Data!$B:$B,Data!$AJ:$AJ),IF($A$20,"&lt;&gt;5",1))</f>
        <v>0.83333333333333337</v>
      </c>
      <c r="BM103" s="20">
        <f t="shared" si="54"/>
        <v>90</v>
      </c>
      <c r="BN103" t="s">
        <v>153</v>
      </c>
      <c r="BO103">
        <f>AVERAGEIFS(INDIRECT($H$3),INDIRECT($H$3),"&gt;=0",Data!$A:$A,BN103,IF($A$20,Data!$B:$B,Data!$AJ:$AJ),IF($A$20,"&lt;&gt;5",1))</f>
        <v>0.8571428571428571</v>
      </c>
      <c r="BP103">
        <f t="shared" si="55"/>
        <v>93</v>
      </c>
      <c r="BQ103" t="s">
        <v>78</v>
      </c>
      <c r="BR103">
        <f>AVERAGEIFS(INDIRECT($I$3),INDIRECT($I$3),"&gt;=0",Data!$A:$A,BQ103,IF($A$20,Data!$B:$B,Data!$AJ:$AJ),IF($A$20,"&lt;&gt;5",1))</f>
        <v>0.75</v>
      </c>
      <c r="BS103">
        <f t="shared" si="56"/>
        <v>88</v>
      </c>
      <c r="BT103" t="s">
        <v>90</v>
      </c>
      <c r="BU103">
        <f>AVERAGEIFS(INDIRECT($J$3),INDIRECT($J$3),"&gt;=0",Data!$A:$A,BT103,IF($A$20,Data!$B:$B,Data!$AJ:$AJ),IF($A$20,"&lt;&gt;5",1))</f>
        <v>1</v>
      </c>
      <c r="BV103">
        <f t="shared" si="57"/>
        <v>1</v>
      </c>
    </row>
    <row r="104" spans="10:74" x14ac:dyDescent="0.35">
      <c r="J104">
        <f t="shared" si="58"/>
        <v>96</v>
      </c>
      <c r="K104" t="s">
        <v>59</v>
      </c>
      <c r="L104">
        <f>AVERAGEIFS(INDIRECT($B$3),INDIRECT($B$3),"&gt;=0",Data!$A:$A,$K104)</f>
        <v>0.7142857142857143</v>
      </c>
      <c r="M104">
        <f t="shared" si="59"/>
        <v>93</v>
      </c>
      <c r="N104" t="s">
        <v>78</v>
      </c>
      <c r="O104">
        <f>AVERAGEIFS(INDIRECT($C$3),INDIRECT($C$3),"&gt;=0",Data!$A:$A,$N104)</f>
        <v>0.92307692307692313</v>
      </c>
      <c r="P104">
        <f t="shared" si="32"/>
        <v>96</v>
      </c>
      <c r="Q104" t="s">
        <v>29</v>
      </c>
      <c r="R104">
        <f>AVERAGEIFS(INDIRECT($D$3),INDIRECT($D$3),"&gt;=0",Data!$A:$A,$Q104)</f>
        <v>0.5714285714285714</v>
      </c>
      <c r="S104">
        <f t="shared" si="33"/>
        <v>93</v>
      </c>
      <c r="T104" t="s">
        <v>159</v>
      </c>
      <c r="U104">
        <f>AVERAGEIFS(INDIRECT($E$3),INDIRECT($E$3),"&gt;=0",Data!$A:$A,$T104)</f>
        <v>0.33333333333333331</v>
      </c>
      <c r="V104">
        <f t="shared" si="34"/>
        <v>88</v>
      </c>
      <c r="W104" t="s">
        <v>173</v>
      </c>
      <c r="X104">
        <f>AVERAGEIFS(INDIRECT($F$3),INDIRECT($F$3),"&gt;=0",Data!$A:$A,$W104)</f>
        <v>0.6</v>
      </c>
      <c r="Y104">
        <f t="shared" si="35"/>
        <v>91</v>
      </c>
      <c r="Z104" t="s">
        <v>184</v>
      </c>
      <c r="AA104">
        <f>AVERAGEIFS(INDIRECT($G$3),INDIRECT($G$3),"&gt;=0",Data!$A:$A,$Z104)</f>
        <v>0.8571428571428571</v>
      </c>
      <c r="AB104">
        <f t="shared" si="36"/>
        <v>90</v>
      </c>
      <c r="AC104" t="s">
        <v>153</v>
      </c>
      <c r="AD104">
        <f>AVERAGEIFS(INDIRECT($H$3),INDIRECT($H$3),"&gt;=0",Data!$A:$A,$AC104)</f>
        <v>0.875</v>
      </c>
      <c r="AE104">
        <f t="shared" si="37"/>
        <v>94</v>
      </c>
      <c r="AF104" t="s">
        <v>34</v>
      </c>
      <c r="AG104">
        <f>AVERAGEIFS(INDIRECT($I$3),INDIRECT($I$3),"&gt;=0",Data!$A:$A,$AF104)</f>
        <v>0.76923076923076927</v>
      </c>
      <c r="AH104">
        <f t="shared" si="38"/>
        <v>96</v>
      </c>
      <c r="AI104" t="s">
        <v>97</v>
      </c>
      <c r="AJ104">
        <f>AVERAGEIFS(INDIRECT($J$3),INDIRECT($J$3),"&gt;=0",Data!$A:$A,$AI104)</f>
        <v>1</v>
      </c>
      <c r="AK104">
        <f t="shared" si="39"/>
        <v>1</v>
      </c>
      <c r="AL104">
        <f t="shared" si="40"/>
        <v>0</v>
      </c>
      <c r="AM104">
        <f t="shared" si="41"/>
        <v>0</v>
      </c>
      <c r="AN104">
        <f t="shared" si="42"/>
        <v>0</v>
      </c>
      <c r="AO104">
        <f t="shared" si="43"/>
        <v>0</v>
      </c>
      <c r="AP104">
        <f t="shared" si="44"/>
        <v>0</v>
      </c>
      <c r="AQ104">
        <f t="shared" si="45"/>
        <v>0</v>
      </c>
      <c r="AR104">
        <f t="shared" si="46"/>
        <v>0</v>
      </c>
      <c r="AS104">
        <f t="shared" si="47"/>
        <v>0</v>
      </c>
      <c r="AT104">
        <f t="shared" si="48"/>
        <v>0</v>
      </c>
      <c r="AU104">
        <f t="shared" si="60"/>
        <v>96</v>
      </c>
      <c r="AV104" t="s">
        <v>27</v>
      </c>
      <c r="AW104" s="20">
        <f>AVERAGEIFS(INDIRECT($B$3),INDIRECT($B$3),"&gt;=0",Data!$A:$A,AV104,IF($A$20,Data!$B:$B,Data!$AJ:$AJ),IF($A$20,"&lt;&gt;5",1))</f>
        <v>0.66666666666666663</v>
      </c>
      <c r="AX104">
        <f t="shared" si="49"/>
        <v>91</v>
      </c>
      <c r="AY104" s="20" t="s">
        <v>195</v>
      </c>
      <c r="AZ104">
        <f>AVERAGEIFS(INDIRECT($C$3),INDIRECT($C$3),"&gt;=0",Data!$A:$A,AY104,IF($A$20,Data!$B:$B,Data!$AJ:$AJ),IF($A$20,"&lt;&gt;5",1))</f>
        <v>1</v>
      </c>
      <c r="BA104" s="20">
        <f t="shared" si="50"/>
        <v>1</v>
      </c>
      <c r="BB104" t="s">
        <v>169</v>
      </c>
      <c r="BC104" s="20">
        <f>AVERAGEIFS(INDIRECT($D$3),INDIRECT($D$3),"&gt;=0",Data!$A:$A,BB104,IF($A$20,Data!$B:$B,Data!$AJ:$AJ),IF($A$20,"&lt;&gt;5",1))</f>
        <v>0.625</v>
      </c>
      <c r="BD104">
        <f t="shared" si="51"/>
        <v>89</v>
      </c>
      <c r="BE104" s="20" t="s">
        <v>158</v>
      </c>
      <c r="BF104">
        <f>AVERAGEIFS(INDIRECT($E$3),INDIRECT($E$3),"&gt;=0",Data!$A:$A,BE104,IF($A$20,Data!$B:$B,Data!$AJ:$AJ),IF($A$20,"&lt;&gt;5",1))</f>
        <v>0.33333333333333331</v>
      </c>
      <c r="BG104" s="20">
        <f t="shared" si="52"/>
        <v>96</v>
      </c>
      <c r="BH104" t="s">
        <v>27</v>
      </c>
      <c r="BI104" s="20">
        <f>AVERAGEIFS(INDIRECT($F$3),INDIRECT($F$3),"&gt;=0",Data!$A:$A,BH104,IF($A$20,Data!$B:$B,Data!$AJ:$AJ),IF($A$20,"&lt;&gt;5",1))</f>
        <v>0.66666666666666663</v>
      </c>
      <c r="BJ104">
        <f t="shared" si="53"/>
        <v>86</v>
      </c>
      <c r="BK104" s="20" t="s">
        <v>7</v>
      </c>
      <c r="BL104">
        <f>AVERAGEIFS(INDIRECT($G$3),INDIRECT($G$3),"&gt;=0",Data!$A:$A,BK104,IF($A$20,Data!$B:$B,Data!$AJ:$AJ),IF($A$20,"&lt;&gt;5",1))</f>
        <v>0.83333333333333337</v>
      </c>
      <c r="BM104" s="20">
        <f t="shared" si="54"/>
        <v>90</v>
      </c>
      <c r="BN104" t="s">
        <v>174</v>
      </c>
      <c r="BO104">
        <f>AVERAGEIFS(INDIRECT($H$3),INDIRECT($H$3),"&gt;=0",Data!$A:$A,BN104,IF($A$20,Data!$B:$B,Data!$AJ:$AJ),IF($A$20,"&lt;&gt;5",1))</f>
        <v>0.8571428571428571</v>
      </c>
      <c r="BP104">
        <f t="shared" si="55"/>
        <v>93</v>
      </c>
      <c r="BQ104" t="s">
        <v>147</v>
      </c>
      <c r="BR104">
        <f>AVERAGEIFS(INDIRECT($I$3),INDIRECT($I$3),"&gt;=0",Data!$A:$A,BQ104,IF($A$20,Data!$B:$B,Data!$AJ:$AJ),IF($A$20,"&lt;&gt;5",1))</f>
        <v>0.75</v>
      </c>
      <c r="BS104">
        <f t="shared" si="56"/>
        <v>88</v>
      </c>
      <c r="BT104" t="s">
        <v>89</v>
      </c>
      <c r="BU104">
        <f>AVERAGEIFS(INDIRECT($J$3),INDIRECT($J$3),"&gt;=0",Data!$A:$A,BT104,IF($A$20,Data!$B:$B,Data!$AJ:$AJ),IF($A$20,"&lt;&gt;5",1))</f>
        <v>1</v>
      </c>
      <c r="BV104">
        <f t="shared" si="57"/>
        <v>1</v>
      </c>
    </row>
    <row r="105" spans="10:74" x14ac:dyDescent="0.35">
      <c r="J105">
        <f t="shared" si="58"/>
        <v>97</v>
      </c>
      <c r="K105" t="s">
        <v>71</v>
      </c>
      <c r="L105">
        <f>AVERAGEIFS(INDIRECT($B$3),INDIRECT($B$3),"&gt;=0",Data!$A:$A,$K105)</f>
        <v>0.7142857142857143</v>
      </c>
      <c r="M105">
        <f t="shared" si="59"/>
        <v>93</v>
      </c>
      <c r="N105" t="s">
        <v>14</v>
      </c>
      <c r="O105">
        <f>AVERAGEIFS(INDIRECT($C$3),INDIRECT($C$3),"&gt;=0",Data!$A:$A,$N105)</f>
        <v>0.92307692307692313</v>
      </c>
      <c r="P105">
        <f t="shared" si="32"/>
        <v>96</v>
      </c>
      <c r="Q105" t="s">
        <v>33</v>
      </c>
      <c r="R105">
        <f>AVERAGEIFS(INDIRECT($D$3),INDIRECT($D$3),"&gt;=0",Data!$A:$A,$Q105)</f>
        <v>0.5714285714285714</v>
      </c>
      <c r="S105">
        <f t="shared" si="33"/>
        <v>93</v>
      </c>
      <c r="T105" t="s">
        <v>160</v>
      </c>
      <c r="U105">
        <f>AVERAGEIFS(INDIRECT($E$3),INDIRECT($E$3),"&gt;=0",Data!$A:$A,$T105)</f>
        <v>0.33333333333333331</v>
      </c>
      <c r="V105">
        <f t="shared" si="34"/>
        <v>88</v>
      </c>
      <c r="W105" t="s">
        <v>185</v>
      </c>
      <c r="X105">
        <f>AVERAGEIFS(INDIRECT($F$3),INDIRECT($F$3),"&gt;=0",Data!$A:$A,$W105)</f>
        <v>0.6</v>
      </c>
      <c r="Y105">
        <f t="shared" si="35"/>
        <v>91</v>
      </c>
      <c r="Z105" t="s">
        <v>139</v>
      </c>
      <c r="AA105">
        <f>AVERAGEIFS(INDIRECT($G$3),INDIRECT($G$3),"&gt;=0",Data!$A:$A,$Z105)</f>
        <v>0.85185185185185186</v>
      </c>
      <c r="AB105">
        <f t="shared" si="36"/>
        <v>97</v>
      </c>
      <c r="AC105" t="s">
        <v>174</v>
      </c>
      <c r="AD105">
        <f>AVERAGEIFS(INDIRECT($H$3),INDIRECT($H$3),"&gt;=0",Data!$A:$A,$AC105)</f>
        <v>0.875</v>
      </c>
      <c r="AE105">
        <f t="shared" si="37"/>
        <v>94</v>
      </c>
      <c r="AF105" t="s">
        <v>65</v>
      </c>
      <c r="AG105">
        <f>AVERAGEIFS(INDIRECT($I$3),INDIRECT($I$3),"&gt;=0",Data!$A:$A,$AF105)</f>
        <v>0.76923076923076927</v>
      </c>
      <c r="AH105">
        <f t="shared" si="38"/>
        <v>96</v>
      </c>
      <c r="AI105" t="s">
        <v>93</v>
      </c>
      <c r="AJ105">
        <f>AVERAGEIFS(INDIRECT($J$3),INDIRECT($J$3),"&gt;=0",Data!$A:$A,$AI105)</f>
        <v>1</v>
      </c>
      <c r="AK105">
        <f t="shared" si="39"/>
        <v>1</v>
      </c>
      <c r="AL105">
        <f t="shared" si="40"/>
        <v>0</v>
      </c>
      <c r="AM105">
        <f t="shared" si="41"/>
        <v>0</v>
      </c>
      <c r="AN105">
        <f t="shared" si="42"/>
        <v>0</v>
      </c>
      <c r="AO105">
        <f t="shared" si="43"/>
        <v>0</v>
      </c>
      <c r="AP105">
        <f t="shared" si="44"/>
        <v>0</v>
      </c>
      <c r="AQ105">
        <f t="shared" si="45"/>
        <v>0</v>
      </c>
      <c r="AR105">
        <f t="shared" si="46"/>
        <v>0</v>
      </c>
      <c r="AS105">
        <f t="shared" si="47"/>
        <v>0</v>
      </c>
      <c r="AT105">
        <f t="shared" si="48"/>
        <v>0</v>
      </c>
      <c r="AU105">
        <f t="shared" si="60"/>
        <v>97</v>
      </c>
      <c r="AV105" t="s">
        <v>71</v>
      </c>
      <c r="AW105" s="20">
        <f>AVERAGEIFS(INDIRECT($B$3),INDIRECT($B$3),"&gt;=0",Data!$A:$A,AV105,IF($A$20,Data!$B:$B,Data!$AJ:$AJ),IF($A$20,"&lt;&gt;5",1))</f>
        <v>0.66666666666666663</v>
      </c>
      <c r="AX105">
        <f t="shared" si="49"/>
        <v>91</v>
      </c>
      <c r="AY105" s="20" t="s">
        <v>43</v>
      </c>
      <c r="AZ105">
        <f>AVERAGEIFS(INDIRECT($C$3),INDIRECT($C$3),"&gt;=0",Data!$A:$A,AY105,IF($A$20,Data!$B:$B,Data!$AJ:$AJ),IF($A$20,"&lt;&gt;5",1))</f>
        <v>1</v>
      </c>
      <c r="BA105" s="20">
        <f t="shared" si="50"/>
        <v>1</v>
      </c>
      <c r="BB105" t="s">
        <v>11</v>
      </c>
      <c r="BC105" s="20">
        <f>AVERAGEIFS(INDIRECT($D$3),INDIRECT($D$3),"&gt;=0",Data!$A:$A,BB105,IF($A$20,Data!$B:$B,Data!$AJ:$AJ),IF($A$20,"&lt;&gt;5",1))</f>
        <v>0.625</v>
      </c>
      <c r="BD105">
        <f t="shared" si="51"/>
        <v>89</v>
      </c>
      <c r="BE105" s="20" t="s">
        <v>133</v>
      </c>
      <c r="BF105">
        <f>AVERAGEIFS(INDIRECT($E$3),INDIRECT($E$3),"&gt;=0",Data!$A:$A,BE105,IF($A$20,Data!$B:$B,Data!$AJ:$AJ),IF($A$20,"&lt;&gt;5",1))</f>
        <v>0.33333333333333331</v>
      </c>
      <c r="BG105" s="20">
        <f t="shared" si="52"/>
        <v>96</v>
      </c>
      <c r="BH105" t="s">
        <v>42</v>
      </c>
      <c r="BI105" s="20">
        <f>AVERAGEIFS(INDIRECT($F$3),INDIRECT($F$3),"&gt;=0",Data!$A:$A,BH105,IF($A$20,Data!$B:$B,Data!$AJ:$AJ),IF($A$20,"&lt;&gt;5",1))</f>
        <v>0.66666666666666663</v>
      </c>
      <c r="BJ105">
        <f t="shared" si="53"/>
        <v>86</v>
      </c>
      <c r="BK105" s="20" t="s">
        <v>44</v>
      </c>
      <c r="BL105">
        <f>AVERAGEIFS(INDIRECT($G$3),INDIRECT($G$3),"&gt;=0",Data!$A:$A,BK105,IF($A$20,Data!$B:$B,Data!$AJ:$AJ),IF($A$20,"&lt;&gt;5",1))</f>
        <v>0.83333333333333337</v>
      </c>
      <c r="BM105" s="20">
        <f t="shared" si="54"/>
        <v>90</v>
      </c>
      <c r="BN105" t="s">
        <v>96</v>
      </c>
      <c r="BO105">
        <f>AVERAGEIFS(INDIRECT($H$3),INDIRECT($H$3),"&gt;=0",Data!$A:$A,BN105,IF($A$20,Data!$B:$B,Data!$AJ:$AJ),IF($A$20,"&lt;&gt;5",1))</f>
        <v>0.8571428571428571</v>
      </c>
      <c r="BP105">
        <f t="shared" si="55"/>
        <v>93</v>
      </c>
      <c r="BQ105" t="s">
        <v>141</v>
      </c>
      <c r="BR105">
        <f>AVERAGEIFS(INDIRECT($I$3),INDIRECT($I$3),"&gt;=0",Data!$A:$A,BQ105,IF($A$20,Data!$B:$B,Data!$AJ:$AJ),IF($A$20,"&lt;&gt;5",1))</f>
        <v>0.73684210526315785</v>
      </c>
      <c r="BS105">
        <f t="shared" si="56"/>
        <v>97</v>
      </c>
      <c r="BT105" t="s">
        <v>91</v>
      </c>
      <c r="BU105">
        <f>AVERAGEIFS(INDIRECT($J$3),INDIRECT($J$3),"&gt;=0",Data!$A:$A,BT105,IF($A$20,Data!$B:$B,Data!$AJ:$AJ),IF($A$20,"&lt;&gt;5",1))</f>
        <v>1</v>
      </c>
      <c r="BV105">
        <f t="shared" si="57"/>
        <v>1</v>
      </c>
    </row>
    <row r="106" spans="10:74" x14ac:dyDescent="0.35">
      <c r="J106">
        <f t="shared" si="58"/>
        <v>98</v>
      </c>
      <c r="K106" t="s">
        <v>105</v>
      </c>
      <c r="L106">
        <f>AVERAGEIFS(INDIRECT($B$3),INDIRECT($B$3),"&gt;=0",Data!$A:$A,$K106)</f>
        <v>0.7142857142857143</v>
      </c>
      <c r="M106">
        <f t="shared" si="59"/>
        <v>93</v>
      </c>
      <c r="N106" t="s">
        <v>156</v>
      </c>
      <c r="O106">
        <f>AVERAGEIFS(INDIRECT($C$3),INDIRECT($C$3),"&gt;=0",Data!$A:$A,$N106)</f>
        <v>0.92307692307692313</v>
      </c>
      <c r="P106">
        <f t="shared" si="32"/>
        <v>96</v>
      </c>
      <c r="Q106" t="s">
        <v>75</v>
      </c>
      <c r="R106">
        <f>AVERAGEIFS(INDIRECT($D$3),INDIRECT($D$3),"&gt;=0",Data!$A:$A,$Q106)</f>
        <v>0.5714285714285714</v>
      </c>
      <c r="S106">
        <f t="shared" si="33"/>
        <v>93</v>
      </c>
      <c r="T106" t="s">
        <v>188</v>
      </c>
      <c r="U106">
        <f>AVERAGEIFS(INDIRECT($E$3),INDIRECT($E$3),"&gt;=0",Data!$A:$A,$T106)</f>
        <v>0.33333333333333331</v>
      </c>
      <c r="V106">
        <f t="shared" si="34"/>
        <v>88</v>
      </c>
      <c r="W106" t="s">
        <v>193</v>
      </c>
      <c r="X106">
        <f>AVERAGEIFS(INDIRECT($F$3),INDIRECT($F$3),"&gt;=0",Data!$A:$A,$W106)</f>
        <v>0.6</v>
      </c>
      <c r="Y106">
        <f t="shared" si="35"/>
        <v>91</v>
      </c>
      <c r="Z106" t="s">
        <v>9</v>
      </c>
      <c r="AA106">
        <f>AVERAGEIFS(INDIRECT($G$3),INDIRECT($G$3),"&gt;=0",Data!$A:$A,$Z106)</f>
        <v>0.84615384615384615</v>
      </c>
      <c r="AB106">
        <f t="shared" si="36"/>
        <v>98</v>
      </c>
      <c r="AC106" t="s">
        <v>85</v>
      </c>
      <c r="AD106">
        <f>AVERAGEIFS(INDIRECT($H$3),INDIRECT($H$3),"&gt;=0",Data!$A:$A,$AC106)</f>
        <v>0.8666666666666667</v>
      </c>
      <c r="AE106">
        <f t="shared" si="37"/>
        <v>98</v>
      </c>
      <c r="AF106" t="s">
        <v>115</v>
      </c>
      <c r="AG106">
        <f>AVERAGEIFS(INDIRECT($I$3),INDIRECT($I$3),"&gt;=0",Data!$A:$A,$AF106)</f>
        <v>0.76923076923076927</v>
      </c>
      <c r="AH106">
        <f t="shared" si="38"/>
        <v>96</v>
      </c>
      <c r="AI106" t="s">
        <v>90</v>
      </c>
      <c r="AJ106">
        <f>AVERAGEIFS(INDIRECT($J$3),INDIRECT($J$3),"&gt;=0",Data!$A:$A,$AI106)</f>
        <v>1</v>
      </c>
      <c r="AK106">
        <f t="shared" si="39"/>
        <v>1</v>
      </c>
      <c r="AL106">
        <f t="shared" si="40"/>
        <v>0</v>
      </c>
      <c r="AM106">
        <f t="shared" si="41"/>
        <v>0</v>
      </c>
      <c r="AN106">
        <f t="shared" si="42"/>
        <v>0</v>
      </c>
      <c r="AO106">
        <f t="shared" si="43"/>
        <v>0</v>
      </c>
      <c r="AP106">
        <f t="shared" si="44"/>
        <v>0</v>
      </c>
      <c r="AQ106">
        <f t="shared" si="45"/>
        <v>0</v>
      </c>
      <c r="AR106">
        <f t="shared" si="46"/>
        <v>0</v>
      </c>
      <c r="AS106">
        <f t="shared" si="47"/>
        <v>0</v>
      </c>
      <c r="AT106">
        <f t="shared" si="48"/>
        <v>0</v>
      </c>
      <c r="AU106">
        <f t="shared" si="60"/>
        <v>98</v>
      </c>
      <c r="AV106" t="s">
        <v>105</v>
      </c>
      <c r="AW106" s="20">
        <f>AVERAGEIFS(INDIRECT($B$3),INDIRECT($B$3),"&gt;=0",Data!$A:$A,AV106,IF($A$20,Data!$B:$B,Data!$AJ:$AJ),IF($A$20,"&lt;&gt;5",1))</f>
        <v>0.66666666666666663</v>
      </c>
      <c r="AX106">
        <f t="shared" si="49"/>
        <v>91</v>
      </c>
      <c r="AY106" s="20" t="s">
        <v>179</v>
      </c>
      <c r="AZ106">
        <f>AVERAGEIFS(INDIRECT($C$3),INDIRECT($C$3),"&gt;=0",Data!$A:$A,AY106,IF($A$20,Data!$B:$B,Data!$AJ:$AJ),IF($A$20,"&lt;&gt;5",1))</f>
        <v>1</v>
      </c>
      <c r="BA106" s="20">
        <f t="shared" si="50"/>
        <v>1</v>
      </c>
      <c r="BB106" t="s">
        <v>48</v>
      </c>
      <c r="BC106" s="20">
        <f>AVERAGEIFS(INDIRECT($D$3),INDIRECT($D$3),"&gt;=0",Data!$A:$A,BB106,IF($A$20,Data!$B:$B,Data!$AJ:$AJ),IF($A$20,"&lt;&gt;5",1))</f>
        <v>0.61904761904761907</v>
      </c>
      <c r="BD106">
        <f t="shared" si="51"/>
        <v>98</v>
      </c>
      <c r="BE106" s="20" t="s">
        <v>160</v>
      </c>
      <c r="BF106">
        <f>AVERAGEIFS(INDIRECT($E$3),INDIRECT($E$3),"&gt;=0",Data!$A:$A,BE106,IF($A$20,Data!$B:$B,Data!$AJ:$AJ),IF($A$20,"&lt;&gt;5",1))</f>
        <v>0.33333333333333331</v>
      </c>
      <c r="BG106" s="20">
        <f t="shared" si="52"/>
        <v>96</v>
      </c>
      <c r="BH106" t="s">
        <v>149</v>
      </c>
      <c r="BI106" s="20">
        <f>AVERAGEIFS(INDIRECT($F$3),INDIRECT($F$3),"&gt;=0",Data!$A:$A,BH106,IF($A$20,Data!$B:$B,Data!$AJ:$AJ),IF($A$20,"&lt;&gt;5",1))</f>
        <v>0.66666666666666663</v>
      </c>
      <c r="BJ106">
        <f t="shared" si="53"/>
        <v>86</v>
      </c>
      <c r="BK106" s="20" t="s">
        <v>89</v>
      </c>
      <c r="BL106">
        <f>AVERAGEIFS(INDIRECT($G$3),INDIRECT($G$3),"&gt;=0",Data!$A:$A,BK106,IF($A$20,Data!$B:$B,Data!$AJ:$AJ),IF($A$20,"&lt;&gt;5",1))</f>
        <v>0.83333333333333337</v>
      </c>
      <c r="BM106" s="20">
        <f t="shared" si="54"/>
        <v>90</v>
      </c>
      <c r="BN106" t="s">
        <v>151</v>
      </c>
      <c r="BO106">
        <f>AVERAGEIFS(INDIRECT($H$3),INDIRECT($H$3),"&gt;=0",Data!$A:$A,BN106,IF($A$20,Data!$B:$B,Data!$AJ:$AJ),IF($A$20,"&lt;&gt;5",1))</f>
        <v>0.8571428571428571</v>
      </c>
      <c r="BP106">
        <f t="shared" si="55"/>
        <v>93</v>
      </c>
      <c r="BQ106" t="s">
        <v>168</v>
      </c>
      <c r="BR106">
        <f>AVERAGEIFS(INDIRECT($I$3),INDIRECT($I$3),"&gt;=0",Data!$A:$A,BQ106,IF($A$20,Data!$B:$B,Data!$AJ:$AJ),IF($A$20,"&lt;&gt;5",1))</f>
        <v>0.73333333333333328</v>
      </c>
      <c r="BS106">
        <f t="shared" si="56"/>
        <v>98</v>
      </c>
      <c r="BT106" t="s">
        <v>88</v>
      </c>
      <c r="BU106">
        <f>AVERAGEIFS(INDIRECT($J$3),INDIRECT($J$3),"&gt;=0",Data!$A:$A,BT106,IF($A$20,Data!$B:$B,Data!$AJ:$AJ),IF($A$20,"&lt;&gt;5",1))</f>
        <v>1</v>
      </c>
      <c r="BV106">
        <f t="shared" si="57"/>
        <v>1</v>
      </c>
    </row>
    <row r="107" spans="10:74" x14ac:dyDescent="0.35">
      <c r="J107">
        <f t="shared" si="58"/>
        <v>99</v>
      </c>
      <c r="K107" t="s">
        <v>113</v>
      </c>
      <c r="L107">
        <f>AVERAGEIFS(INDIRECT($B$3),INDIRECT($B$3),"&gt;=0",Data!$A:$A,$K107)</f>
        <v>0.7142857142857143</v>
      </c>
      <c r="M107">
        <f t="shared" si="59"/>
        <v>93</v>
      </c>
      <c r="N107" t="s">
        <v>148</v>
      </c>
      <c r="O107">
        <f>AVERAGEIFS(INDIRECT($C$3),INDIRECT($C$3),"&gt;=0",Data!$A:$A,$N107)</f>
        <v>0.92307692307692313</v>
      </c>
      <c r="P107">
        <f t="shared" si="32"/>
        <v>96</v>
      </c>
      <c r="Q107" t="s">
        <v>85</v>
      </c>
      <c r="R107">
        <f>AVERAGEIFS(INDIRECT($D$3),INDIRECT($D$3),"&gt;=0",Data!$A:$A,$Q107)</f>
        <v>0.5714285714285714</v>
      </c>
      <c r="S107">
        <f t="shared" si="33"/>
        <v>93</v>
      </c>
      <c r="T107" t="s">
        <v>60</v>
      </c>
      <c r="U107">
        <f>AVERAGEIFS(INDIRECT($E$3),INDIRECT($E$3),"&gt;=0",Data!$A:$A,$T107)</f>
        <v>0.31578947368421051</v>
      </c>
      <c r="V107">
        <f t="shared" si="34"/>
        <v>99</v>
      </c>
      <c r="W107" t="s">
        <v>8</v>
      </c>
      <c r="X107">
        <f>AVERAGEIFS(INDIRECT($F$3),INDIRECT($F$3),"&gt;=0",Data!$A:$A,$W107)</f>
        <v>0.58823529411764708</v>
      </c>
      <c r="Y107">
        <f t="shared" si="35"/>
        <v>99</v>
      </c>
      <c r="Z107" t="s">
        <v>65</v>
      </c>
      <c r="AA107">
        <f>AVERAGEIFS(INDIRECT($G$3),INDIRECT($G$3),"&gt;=0",Data!$A:$A,$Z107)</f>
        <v>0.84615384615384615</v>
      </c>
      <c r="AB107">
        <f t="shared" si="36"/>
        <v>98</v>
      </c>
      <c r="AC107" t="s">
        <v>96</v>
      </c>
      <c r="AD107">
        <f>AVERAGEIFS(INDIRECT($H$3),INDIRECT($H$3),"&gt;=0",Data!$A:$A,$AC107)</f>
        <v>0.8666666666666667</v>
      </c>
      <c r="AE107">
        <f t="shared" si="37"/>
        <v>98</v>
      </c>
      <c r="AF107" t="s">
        <v>156</v>
      </c>
      <c r="AG107">
        <f>AVERAGEIFS(INDIRECT($I$3),INDIRECT($I$3),"&gt;=0",Data!$A:$A,$AF107)</f>
        <v>0.76923076923076927</v>
      </c>
      <c r="AH107">
        <f t="shared" si="38"/>
        <v>96</v>
      </c>
      <c r="AI107" t="s">
        <v>89</v>
      </c>
      <c r="AJ107">
        <f>AVERAGEIFS(INDIRECT($J$3),INDIRECT($J$3),"&gt;=0",Data!$A:$A,$AI107)</f>
        <v>1</v>
      </c>
      <c r="AK107">
        <f t="shared" si="39"/>
        <v>1</v>
      </c>
      <c r="AL107">
        <f t="shared" si="40"/>
        <v>0</v>
      </c>
      <c r="AM107">
        <f t="shared" si="41"/>
        <v>0</v>
      </c>
      <c r="AN107">
        <f t="shared" si="42"/>
        <v>0</v>
      </c>
      <c r="AO107">
        <f t="shared" si="43"/>
        <v>0</v>
      </c>
      <c r="AP107">
        <f t="shared" si="44"/>
        <v>0</v>
      </c>
      <c r="AQ107">
        <f t="shared" si="45"/>
        <v>0</v>
      </c>
      <c r="AR107">
        <f t="shared" si="46"/>
        <v>0</v>
      </c>
      <c r="AS107">
        <f t="shared" si="47"/>
        <v>0</v>
      </c>
      <c r="AT107">
        <f t="shared" si="48"/>
        <v>0</v>
      </c>
      <c r="AU107">
        <f t="shared" si="60"/>
        <v>99</v>
      </c>
      <c r="AV107" t="s">
        <v>124</v>
      </c>
      <c r="AW107" s="20">
        <f>AVERAGEIFS(INDIRECT($B$3),INDIRECT($B$3),"&gt;=0",Data!$A:$A,AV107,IF($A$20,Data!$B:$B,Data!$AJ:$AJ),IF($A$20,"&lt;&gt;5",1))</f>
        <v>0.66666666666666663</v>
      </c>
      <c r="AX107">
        <f t="shared" si="49"/>
        <v>91</v>
      </c>
      <c r="AY107" s="20" t="s">
        <v>79</v>
      </c>
      <c r="AZ107">
        <f>AVERAGEIFS(INDIRECT($C$3),INDIRECT($C$3),"&gt;=0",Data!$A:$A,AY107,IF($A$20,Data!$B:$B,Data!$AJ:$AJ),IF($A$20,"&lt;&gt;5",1))</f>
        <v>1</v>
      </c>
      <c r="BA107" s="20">
        <f t="shared" si="50"/>
        <v>1</v>
      </c>
      <c r="BB107" t="s">
        <v>21</v>
      </c>
      <c r="BC107" s="20">
        <f>AVERAGEIFS(INDIRECT($D$3),INDIRECT($D$3),"&gt;=0",Data!$A:$A,BB107,IF($A$20,Data!$B:$B,Data!$AJ:$AJ),IF($A$20,"&lt;&gt;5",1))</f>
        <v>0.61538461538461542</v>
      </c>
      <c r="BD107">
        <f t="shared" si="51"/>
        <v>99</v>
      </c>
      <c r="BE107" s="20" t="s">
        <v>60</v>
      </c>
      <c r="BF107">
        <f>AVERAGEIFS(INDIRECT($E$3),INDIRECT($E$3),"&gt;=0",Data!$A:$A,BE107,IF($A$20,Data!$B:$B,Data!$AJ:$AJ),IF($A$20,"&lt;&gt;5",1))</f>
        <v>0.33333333333333331</v>
      </c>
      <c r="BG107" s="20">
        <f t="shared" si="52"/>
        <v>96</v>
      </c>
      <c r="BH107" t="s">
        <v>155</v>
      </c>
      <c r="BI107" s="20">
        <f>AVERAGEIFS(INDIRECT($F$3),INDIRECT($F$3),"&gt;=0",Data!$A:$A,BH107,IF($A$20,Data!$B:$B,Data!$AJ:$AJ),IF($A$20,"&lt;&gt;5",1))</f>
        <v>0.66666666666666663</v>
      </c>
      <c r="BJ107">
        <f t="shared" si="53"/>
        <v>86</v>
      </c>
      <c r="BK107" s="20" t="s">
        <v>106</v>
      </c>
      <c r="BL107">
        <f>AVERAGEIFS(INDIRECT($G$3),INDIRECT($G$3),"&gt;=0",Data!$A:$A,BK107,IF($A$20,Data!$B:$B,Data!$AJ:$AJ),IF($A$20,"&lt;&gt;5",1))</f>
        <v>0.83333333333333337</v>
      </c>
      <c r="BM107" s="20">
        <f t="shared" si="54"/>
        <v>90</v>
      </c>
      <c r="BN107" t="s">
        <v>33</v>
      </c>
      <c r="BO107">
        <f>AVERAGEIFS(INDIRECT($H$3),INDIRECT($H$3),"&gt;=0",Data!$A:$A,BN107,IF($A$20,Data!$B:$B,Data!$AJ:$AJ),IF($A$20,"&lt;&gt;5",1))</f>
        <v>0.8571428571428571</v>
      </c>
      <c r="BP107">
        <f t="shared" si="55"/>
        <v>93</v>
      </c>
      <c r="BQ107" t="s">
        <v>163</v>
      </c>
      <c r="BR107">
        <f>AVERAGEIFS(INDIRECT($I$3),INDIRECT($I$3),"&gt;=0",Data!$A:$A,BQ107,IF($A$20,Data!$B:$B,Data!$AJ:$AJ),IF($A$20,"&lt;&gt;5",1))</f>
        <v>0.72727272727272729</v>
      </c>
      <c r="BS107">
        <f t="shared" si="56"/>
        <v>99</v>
      </c>
      <c r="BT107" t="s">
        <v>87</v>
      </c>
      <c r="BU107">
        <f>AVERAGEIFS(INDIRECT($J$3),INDIRECT($J$3),"&gt;=0",Data!$A:$A,BT107,IF($A$20,Data!$B:$B,Data!$AJ:$AJ),IF($A$20,"&lt;&gt;5",1))</f>
        <v>1</v>
      </c>
      <c r="BV107">
        <f t="shared" si="57"/>
        <v>1</v>
      </c>
    </row>
    <row r="108" spans="10:74" x14ac:dyDescent="0.35">
      <c r="J108">
        <f t="shared" si="58"/>
        <v>100</v>
      </c>
      <c r="K108" t="s">
        <v>124</v>
      </c>
      <c r="L108">
        <f>AVERAGEIFS(INDIRECT($B$3),INDIRECT($B$3),"&gt;=0",Data!$A:$A,$K108)</f>
        <v>0.7142857142857143</v>
      </c>
      <c r="M108">
        <f t="shared" si="59"/>
        <v>93</v>
      </c>
      <c r="N108" t="s">
        <v>195</v>
      </c>
      <c r="O108">
        <f>AVERAGEIFS(INDIRECT($C$3),INDIRECT($C$3),"&gt;=0",Data!$A:$A,$N108)</f>
        <v>0.91666666666666663</v>
      </c>
      <c r="P108">
        <f t="shared" si="32"/>
        <v>100</v>
      </c>
      <c r="Q108" t="s">
        <v>105</v>
      </c>
      <c r="R108">
        <f>AVERAGEIFS(INDIRECT($D$3),INDIRECT($D$3),"&gt;=0",Data!$A:$A,$Q108)</f>
        <v>0.5714285714285714</v>
      </c>
      <c r="S108">
        <f t="shared" si="33"/>
        <v>93</v>
      </c>
      <c r="T108" t="s">
        <v>121</v>
      </c>
      <c r="U108">
        <f>AVERAGEIFS(INDIRECT($E$3),INDIRECT($E$3),"&gt;=0",Data!$A:$A,$T108)</f>
        <v>0.3125</v>
      </c>
      <c r="V108">
        <f t="shared" si="34"/>
        <v>100</v>
      </c>
      <c r="W108" t="s">
        <v>55</v>
      </c>
      <c r="X108">
        <f>AVERAGEIFS(INDIRECT($F$3),INDIRECT($F$3),"&gt;=0",Data!$A:$A,$W108)</f>
        <v>0.57894736842105265</v>
      </c>
      <c r="Y108">
        <f t="shared" si="35"/>
        <v>100</v>
      </c>
      <c r="Z108" t="s">
        <v>156</v>
      </c>
      <c r="AA108">
        <f>AVERAGEIFS(INDIRECT($G$3),INDIRECT($G$3),"&gt;=0",Data!$A:$A,$Z108)</f>
        <v>0.84615384615384615</v>
      </c>
      <c r="AB108">
        <f t="shared" si="36"/>
        <v>98</v>
      </c>
      <c r="AC108" t="s">
        <v>151</v>
      </c>
      <c r="AD108">
        <f>AVERAGEIFS(INDIRECT($H$3),INDIRECT($H$3),"&gt;=0",Data!$A:$A,$AC108)</f>
        <v>0.8666666666666667</v>
      </c>
      <c r="AE108">
        <f t="shared" si="37"/>
        <v>98</v>
      </c>
      <c r="AF108" t="s">
        <v>166</v>
      </c>
      <c r="AG108">
        <f>AVERAGEIFS(INDIRECT($I$3),INDIRECT($I$3),"&gt;=0",Data!$A:$A,$AF108)</f>
        <v>0.76470588235294112</v>
      </c>
      <c r="AH108">
        <f t="shared" si="38"/>
        <v>100</v>
      </c>
      <c r="AI108" t="s">
        <v>91</v>
      </c>
      <c r="AJ108">
        <f>AVERAGEIFS(INDIRECT($J$3),INDIRECT($J$3),"&gt;=0",Data!$A:$A,$AI108)</f>
        <v>1</v>
      </c>
      <c r="AK108">
        <f t="shared" si="39"/>
        <v>1</v>
      </c>
      <c r="AL108">
        <f t="shared" si="40"/>
        <v>0</v>
      </c>
      <c r="AM108">
        <f t="shared" si="41"/>
        <v>0</v>
      </c>
      <c r="AN108">
        <f t="shared" si="42"/>
        <v>0</v>
      </c>
      <c r="AO108">
        <f t="shared" si="43"/>
        <v>0</v>
      </c>
      <c r="AP108">
        <f t="shared" si="44"/>
        <v>0</v>
      </c>
      <c r="AQ108">
        <f t="shared" si="45"/>
        <v>0</v>
      </c>
      <c r="AR108">
        <f t="shared" si="46"/>
        <v>0</v>
      </c>
      <c r="AS108">
        <f t="shared" si="47"/>
        <v>0</v>
      </c>
      <c r="AT108">
        <f t="shared" si="48"/>
        <v>0</v>
      </c>
      <c r="AU108">
        <f t="shared" si="60"/>
        <v>100</v>
      </c>
      <c r="AV108" t="s">
        <v>167</v>
      </c>
      <c r="AW108" s="20">
        <f>AVERAGEIFS(INDIRECT($B$3),INDIRECT($B$3),"&gt;=0",Data!$A:$A,AV108,IF($A$20,Data!$B:$B,Data!$AJ:$AJ),IF($A$20,"&lt;&gt;5",1))</f>
        <v>0.66666666666666663</v>
      </c>
      <c r="AX108">
        <f t="shared" si="49"/>
        <v>91</v>
      </c>
      <c r="AY108" s="20" t="s">
        <v>97</v>
      </c>
      <c r="AZ108">
        <f>AVERAGEIFS(INDIRECT($C$3),INDIRECT($C$3),"&gt;=0",Data!$A:$A,AY108,IF($A$20,Data!$B:$B,Data!$AJ:$AJ),IF($A$20,"&lt;&gt;5",1))</f>
        <v>1</v>
      </c>
      <c r="BA108" s="20">
        <f t="shared" si="50"/>
        <v>1</v>
      </c>
      <c r="BB108" t="s">
        <v>25</v>
      </c>
      <c r="BC108" s="20">
        <f>AVERAGEIFS(INDIRECT($D$3),INDIRECT($D$3),"&gt;=0",Data!$A:$A,BB108,IF($A$20,Data!$B:$B,Data!$AJ:$AJ),IF($A$20,"&lt;&gt;5",1))</f>
        <v>0.61538461538461542</v>
      </c>
      <c r="BD108">
        <f t="shared" si="51"/>
        <v>99</v>
      </c>
      <c r="BE108" s="20" t="s">
        <v>121</v>
      </c>
      <c r="BF108">
        <f>AVERAGEIFS(INDIRECT($E$3),INDIRECT($E$3),"&gt;=0",Data!$A:$A,BE108,IF($A$20,Data!$B:$B,Data!$AJ:$AJ),IF($A$20,"&lt;&gt;5",1))</f>
        <v>0.33333333333333331</v>
      </c>
      <c r="BG108" s="20">
        <f t="shared" si="52"/>
        <v>96</v>
      </c>
      <c r="BH108" t="s">
        <v>158</v>
      </c>
      <c r="BI108" s="20">
        <f>AVERAGEIFS(INDIRECT($F$3),INDIRECT($F$3),"&gt;=0",Data!$A:$A,BH108,IF($A$20,Data!$B:$B,Data!$AJ:$AJ),IF($A$20,"&lt;&gt;5",1))</f>
        <v>0.66666666666666663</v>
      </c>
      <c r="BJ108">
        <f t="shared" si="53"/>
        <v>86</v>
      </c>
      <c r="BK108" s="20" t="s">
        <v>30</v>
      </c>
      <c r="BL108">
        <f>AVERAGEIFS(INDIRECT($G$3),INDIRECT($G$3),"&gt;=0",Data!$A:$A,BK108,IF($A$20,Data!$B:$B,Data!$AJ:$AJ),IF($A$20,"&lt;&gt;5",1))</f>
        <v>0.83333333333333337</v>
      </c>
      <c r="BM108" s="20">
        <f t="shared" si="54"/>
        <v>90</v>
      </c>
      <c r="BN108" t="s">
        <v>47</v>
      </c>
      <c r="BO108">
        <f>AVERAGEIFS(INDIRECT($H$3),INDIRECT($H$3),"&gt;=0",Data!$A:$A,BN108,IF($A$20,Data!$B:$B,Data!$AJ:$AJ),IF($A$20,"&lt;&gt;5",1))</f>
        <v>0.8571428571428571</v>
      </c>
      <c r="BP108">
        <f t="shared" si="55"/>
        <v>93</v>
      </c>
      <c r="BQ108" t="s">
        <v>161</v>
      </c>
      <c r="BR108">
        <f>AVERAGEIFS(INDIRECT($I$3),INDIRECT($I$3),"&gt;=0",Data!$A:$A,BQ108,IF($A$20,Data!$B:$B,Data!$AJ:$AJ),IF($A$20,"&lt;&gt;5",1))</f>
        <v>0.72727272727272729</v>
      </c>
      <c r="BS108">
        <f t="shared" si="56"/>
        <v>99</v>
      </c>
      <c r="BT108" t="s">
        <v>86</v>
      </c>
      <c r="BU108">
        <f>AVERAGEIFS(INDIRECT($J$3),INDIRECT($J$3),"&gt;=0",Data!$A:$A,BT108,IF($A$20,Data!$B:$B,Data!$AJ:$AJ),IF($A$20,"&lt;&gt;5",1))</f>
        <v>1</v>
      </c>
      <c r="BV108">
        <f t="shared" si="57"/>
        <v>1</v>
      </c>
    </row>
    <row r="109" spans="10:74" x14ac:dyDescent="0.35">
      <c r="J109">
        <f t="shared" si="58"/>
        <v>101</v>
      </c>
      <c r="K109" t="s">
        <v>167</v>
      </c>
      <c r="L109">
        <f>AVERAGEIFS(INDIRECT($B$3),INDIRECT($B$3),"&gt;=0",Data!$A:$A,$K109)</f>
        <v>0.7142857142857143</v>
      </c>
      <c r="M109">
        <f t="shared" si="59"/>
        <v>93</v>
      </c>
      <c r="N109" t="s">
        <v>7</v>
      </c>
      <c r="O109">
        <f>AVERAGEIFS(INDIRECT($C$3),INDIRECT($C$3),"&gt;=0",Data!$A:$A,$N109)</f>
        <v>0.91666666666666663</v>
      </c>
      <c r="P109">
        <f t="shared" si="32"/>
        <v>100</v>
      </c>
      <c r="Q109" t="s">
        <v>190</v>
      </c>
      <c r="R109">
        <f>AVERAGEIFS(INDIRECT($D$3),INDIRECT($D$3),"&gt;=0",Data!$A:$A,$Q109)</f>
        <v>0.5714285714285714</v>
      </c>
      <c r="S109">
        <f t="shared" si="33"/>
        <v>93</v>
      </c>
      <c r="T109" t="s">
        <v>154</v>
      </c>
      <c r="U109">
        <f>AVERAGEIFS(INDIRECT($E$3),INDIRECT($E$3),"&gt;=0",Data!$A:$A,$T109)</f>
        <v>0.3125</v>
      </c>
      <c r="V109">
        <f t="shared" si="34"/>
        <v>100</v>
      </c>
      <c r="W109" t="s">
        <v>128</v>
      </c>
      <c r="X109">
        <f>AVERAGEIFS(INDIRECT($F$3),INDIRECT($F$3),"&gt;=0",Data!$A:$A,$W109)</f>
        <v>0.57692307692307687</v>
      </c>
      <c r="Y109">
        <f t="shared" si="35"/>
        <v>101</v>
      </c>
      <c r="Z109" t="s">
        <v>183</v>
      </c>
      <c r="AA109">
        <f>AVERAGEIFS(INDIRECT($G$3),INDIRECT($G$3),"&gt;=0",Data!$A:$A,$Z109)</f>
        <v>0.84615384615384615</v>
      </c>
      <c r="AB109">
        <f t="shared" si="36"/>
        <v>98</v>
      </c>
      <c r="AC109" t="s">
        <v>79</v>
      </c>
      <c r="AD109">
        <f>AVERAGEIFS(INDIRECT($H$3),INDIRECT($H$3),"&gt;=0",Data!$A:$A,$AC109)</f>
        <v>0.86363636363636365</v>
      </c>
      <c r="AE109">
        <f t="shared" si="37"/>
        <v>101</v>
      </c>
      <c r="AF109" t="s">
        <v>78</v>
      </c>
      <c r="AG109">
        <f>AVERAGEIFS(INDIRECT($I$3),INDIRECT($I$3),"&gt;=0",Data!$A:$A,$AF109)</f>
        <v>0.76190476190476186</v>
      </c>
      <c r="AH109">
        <f t="shared" si="38"/>
        <v>101</v>
      </c>
      <c r="AI109" t="s">
        <v>88</v>
      </c>
      <c r="AJ109">
        <f>AVERAGEIFS(INDIRECT($J$3),INDIRECT($J$3),"&gt;=0",Data!$A:$A,$AI109)</f>
        <v>1</v>
      </c>
      <c r="AK109">
        <f t="shared" si="39"/>
        <v>1</v>
      </c>
      <c r="AL109">
        <f t="shared" si="40"/>
        <v>0</v>
      </c>
      <c r="AM109">
        <f t="shared" si="41"/>
        <v>0</v>
      </c>
      <c r="AN109">
        <f t="shared" si="42"/>
        <v>102</v>
      </c>
      <c r="AO109">
        <f t="shared" si="43"/>
        <v>0</v>
      </c>
      <c r="AP109">
        <f t="shared" si="44"/>
        <v>0</v>
      </c>
      <c r="AQ109">
        <f t="shared" si="45"/>
        <v>0</v>
      </c>
      <c r="AR109">
        <f t="shared" si="46"/>
        <v>0</v>
      </c>
      <c r="AS109">
        <f t="shared" si="47"/>
        <v>0</v>
      </c>
      <c r="AT109">
        <f t="shared" si="48"/>
        <v>0</v>
      </c>
      <c r="AU109">
        <f t="shared" si="60"/>
        <v>101</v>
      </c>
      <c r="AV109" t="s">
        <v>135</v>
      </c>
      <c r="AW109" s="20">
        <f>AVERAGEIFS(INDIRECT($B$3),INDIRECT($B$3),"&gt;=0",Data!$A:$A,AV109,IF($A$20,Data!$B:$B,Data!$AJ:$AJ),IF($A$20,"&lt;&gt;5",1))</f>
        <v>0.66666666666666663</v>
      </c>
      <c r="AX109">
        <f t="shared" si="49"/>
        <v>91</v>
      </c>
      <c r="AY109" s="20" t="s">
        <v>134</v>
      </c>
      <c r="AZ109">
        <f>AVERAGEIFS(INDIRECT($C$3),INDIRECT($C$3),"&gt;=0",Data!$A:$A,AY109,IF($A$20,Data!$B:$B,Data!$AJ:$AJ),IF($A$20,"&lt;&gt;5",1))</f>
        <v>1</v>
      </c>
      <c r="BA109" s="20">
        <f t="shared" si="50"/>
        <v>1</v>
      </c>
      <c r="BB109" t="s">
        <v>87</v>
      </c>
      <c r="BC109" s="20">
        <f>AVERAGEIFS(INDIRECT($D$3),INDIRECT($D$3),"&gt;=0",Data!$A:$A,BB109,IF($A$20,Data!$B:$B,Data!$AJ:$AJ),IF($A$20,"&lt;&gt;5",1))</f>
        <v>0.60869565217391308</v>
      </c>
      <c r="BD109">
        <f t="shared" si="51"/>
        <v>101</v>
      </c>
      <c r="BE109" s="20" t="s">
        <v>168</v>
      </c>
      <c r="BF109">
        <f>AVERAGEIFS(INDIRECT($E$3),INDIRECT($E$3),"&gt;=0",Data!$A:$A,BE109,IF($A$20,Data!$B:$B,Data!$AJ:$AJ),IF($A$20,"&lt;&gt;5",1))</f>
        <v>0.33333333333333331</v>
      </c>
      <c r="BG109" s="20">
        <f t="shared" si="52"/>
        <v>96</v>
      </c>
      <c r="BH109" t="s">
        <v>187</v>
      </c>
      <c r="BI109" s="20">
        <f>AVERAGEIFS(INDIRECT($F$3),INDIRECT($F$3),"&gt;=0",Data!$A:$A,BH109,IF($A$20,Data!$B:$B,Data!$AJ:$AJ),IF($A$20,"&lt;&gt;5",1))</f>
        <v>0.65625</v>
      </c>
      <c r="BJ109">
        <f t="shared" si="53"/>
        <v>101</v>
      </c>
      <c r="BK109" s="20" t="s">
        <v>58</v>
      </c>
      <c r="BL109">
        <f>AVERAGEIFS(INDIRECT($G$3),INDIRECT($G$3),"&gt;=0",Data!$A:$A,BK109,IF($A$20,Data!$B:$B,Data!$AJ:$AJ),IF($A$20,"&lt;&gt;5",1))</f>
        <v>0.81818181818181823</v>
      </c>
      <c r="BM109" s="20">
        <f t="shared" si="54"/>
        <v>101</v>
      </c>
      <c r="BN109" t="s">
        <v>138</v>
      </c>
      <c r="BO109">
        <f>AVERAGEIFS(INDIRECT($H$3),INDIRECT($H$3),"&gt;=0",Data!$A:$A,BN109,IF($A$20,Data!$B:$B,Data!$AJ:$AJ),IF($A$20,"&lt;&gt;5",1))</f>
        <v>0.8571428571428571</v>
      </c>
      <c r="BP109">
        <f t="shared" si="55"/>
        <v>93</v>
      </c>
      <c r="BQ109" t="s">
        <v>81</v>
      </c>
      <c r="BR109">
        <f>AVERAGEIFS(INDIRECT($I$3),INDIRECT($I$3),"&gt;=0",Data!$A:$A,BQ109,IF($A$20,Data!$B:$B,Data!$AJ:$AJ),IF($A$20,"&lt;&gt;5",1))</f>
        <v>0.72222222222222221</v>
      </c>
      <c r="BS109">
        <f t="shared" si="56"/>
        <v>101</v>
      </c>
      <c r="BT109" t="s">
        <v>80</v>
      </c>
      <c r="BU109">
        <f>AVERAGEIFS(INDIRECT($J$3),INDIRECT($J$3),"&gt;=0",Data!$A:$A,BT109,IF($A$20,Data!$B:$B,Data!$AJ:$AJ),IF($A$20,"&lt;&gt;5",1))</f>
        <v>1</v>
      </c>
      <c r="BV109">
        <f t="shared" si="57"/>
        <v>1</v>
      </c>
    </row>
    <row r="110" spans="10:74" x14ac:dyDescent="0.35">
      <c r="J110">
        <f t="shared" si="58"/>
        <v>102</v>
      </c>
      <c r="K110" t="s">
        <v>197</v>
      </c>
      <c r="L110">
        <f>AVERAGEIFS(INDIRECT($B$3),INDIRECT($B$3),"&gt;=0",Data!$A:$A,$K110)</f>
        <v>0.70833333333333337</v>
      </c>
      <c r="M110">
        <f t="shared" si="59"/>
        <v>102</v>
      </c>
      <c r="N110" t="s">
        <v>87</v>
      </c>
      <c r="O110">
        <f>AVERAGEIFS(INDIRECT($C$3),INDIRECT($C$3),"&gt;=0",Data!$A:$A,$N110)</f>
        <v>0.91666666666666663</v>
      </c>
      <c r="P110">
        <f t="shared" si="32"/>
        <v>100</v>
      </c>
      <c r="Q110" t="s">
        <v>70</v>
      </c>
      <c r="R110">
        <f>AVERAGEIFS(INDIRECT($D$3),INDIRECT($D$3),"&gt;=0",Data!$A:$A,$Q110)</f>
        <v>0.56521739130434778</v>
      </c>
      <c r="S110">
        <f t="shared" si="33"/>
        <v>102</v>
      </c>
      <c r="T110" t="s">
        <v>168</v>
      </c>
      <c r="U110">
        <f>AVERAGEIFS(INDIRECT($E$3),INDIRECT($E$3),"&gt;=0",Data!$A:$A,$T110)</f>
        <v>0.3125</v>
      </c>
      <c r="V110">
        <f t="shared" si="34"/>
        <v>100</v>
      </c>
      <c r="W110" t="s">
        <v>13</v>
      </c>
      <c r="X110">
        <f>AVERAGEIFS(INDIRECT($F$3),INDIRECT($F$3),"&gt;=0",Data!$A:$A,$W110)</f>
        <v>0.5714285714285714</v>
      </c>
      <c r="Y110">
        <f t="shared" si="35"/>
        <v>102</v>
      </c>
      <c r="Z110" t="s">
        <v>197</v>
      </c>
      <c r="AA110">
        <f>AVERAGEIFS(INDIRECT($G$3),INDIRECT($G$3),"&gt;=0",Data!$A:$A,$Z110)</f>
        <v>0.84</v>
      </c>
      <c r="AB110">
        <f t="shared" si="36"/>
        <v>102</v>
      </c>
      <c r="AC110" t="s">
        <v>25</v>
      </c>
      <c r="AD110">
        <f>AVERAGEIFS(INDIRECT($H$3),INDIRECT($H$3),"&gt;=0",Data!$A:$A,$AC110)</f>
        <v>0.8571428571428571</v>
      </c>
      <c r="AE110">
        <f t="shared" si="37"/>
        <v>102</v>
      </c>
      <c r="AF110" t="s">
        <v>147</v>
      </c>
      <c r="AG110">
        <f>AVERAGEIFS(INDIRECT($I$3),INDIRECT($I$3),"&gt;=0",Data!$A:$A,$AF110)</f>
        <v>0.76</v>
      </c>
      <c r="AH110">
        <f t="shared" si="38"/>
        <v>102</v>
      </c>
      <c r="AI110" t="s">
        <v>87</v>
      </c>
      <c r="AJ110">
        <f>AVERAGEIFS(INDIRECT($J$3),INDIRECT($J$3),"&gt;=0",Data!$A:$A,$AI110)</f>
        <v>1</v>
      </c>
      <c r="AK110">
        <f t="shared" si="39"/>
        <v>1</v>
      </c>
      <c r="AL110">
        <f t="shared" si="40"/>
        <v>0</v>
      </c>
      <c r="AM110">
        <f t="shared" si="41"/>
        <v>0</v>
      </c>
      <c r="AN110">
        <f t="shared" si="42"/>
        <v>0</v>
      </c>
      <c r="AO110">
        <f t="shared" si="43"/>
        <v>0</v>
      </c>
      <c r="AP110">
        <f t="shared" si="44"/>
        <v>0</v>
      </c>
      <c r="AQ110">
        <f t="shared" si="45"/>
        <v>0</v>
      </c>
      <c r="AR110">
        <f t="shared" si="46"/>
        <v>0</v>
      </c>
      <c r="AS110">
        <f t="shared" si="47"/>
        <v>0</v>
      </c>
      <c r="AT110">
        <f t="shared" si="48"/>
        <v>0</v>
      </c>
      <c r="AU110">
        <f t="shared" si="60"/>
        <v>102</v>
      </c>
      <c r="AV110" t="s">
        <v>189</v>
      </c>
      <c r="AW110" s="20">
        <f>AVERAGEIFS(INDIRECT($B$3),INDIRECT($B$3),"&gt;=0",Data!$A:$A,AV110,IF($A$20,Data!$B:$B,Data!$AJ:$AJ),IF($A$20,"&lt;&gt;5",1))</f>
        <v>0.66666666666666663</v>
      </c>
      <c r="AX110">
        <f t="shared" si="49"/>
        <v>91</v>
      </c>
      <c r="AY110" s="20" t="s">
        <v>129</v>
      </c>
      <c r="AZ110">
        <f>AVERAGEIFS(INDIRECT($C$3),INDIRECT($C$3),"&gt;=0",Data!$A:$A,AY110,IF($A$20,Data!$B:$B,Data!$AJ:$AJ),IF($A$20,"&lt;&gt;5",1))</f>
        <v>1</v>
      </c>
      <c r="BA110" s="20">
        <f t="shared" si="50"/>
        <v>1</v>
      </c>
      <c r="BB110" t="s">
        <v>2</v>
      </c>
      <c r="BC110" s="20">
        <f>AVERAGEIFS(INDIRECT($D$3),INDIRECT($D$3),"&gt;=0",Data!$A:$A,BB110,IF($A$20,Data!$B:$B,Data!$AJ:$AJ),IF($A$20,"&lt;&gt;5",1))</f>
        <v>0.6</v>
      </c>
      <c r="BD110">
        <f t="shared" si="51"/>
        <v>102</v>
      </c>
      <c r="BE110" s="20" t="s">
        <v>180</v>
      </c>
      <c r="BF110">
        <f>AVERAGEIFS(INDIRECT($E$3),INDIRECT($E$3),"&gt;=0",Data!$A:$A,BE110,IF($A$20,Data!$B:$B,Data!$AJ:$AJ),IF($A$20,"&lt;&gt;5",1))</f>
        <v>0.33333333333333331</v>
      </c>
      <c r="BG110" s="20">
        <f t="shared" si="52"/>
        <v>96</v>
      </c>
      <c r="BH110" t="s">
        <v>21</v>
      </c>
      <c r="BI110" s="20">
        <f>AVERAGEIFS(INDIRECT($F$3),INDIRECT($F$3),"&gt;=0",Data!$A:$A,BH110,IF($A$20,Data!$B:$B,Data!$AJ:$AJ),IF($A$20,"&lt;&gt;5",1))</f>
        <v>0.6428571428571429</v>
      </c>
      <c r="BJ110">
        <f t="shared" si="53"/>
        <v>102</v>
      </c>
      <c r="BK110" s="20" t="s">
        <v>62</v>
      </c>
      <c r="BL110">
        <f>AVERAGEIFS(INDIRECT($G$3),INDIRECT($G$3),"&gt;=0",Data!$A:$A,BK110,IF($A$20,Data!$B:$B,Data!$AJ:$AJ),IF($A$20,"&lt;&gt;5",1))</f>
        <v>0.81818181818181823</v>
      </c>
      <c r="BM110" s="20">
        <f t="shared" si="54"/>
        <v>101</v>
      </c>
      <c r="BN110" t="s">
        <v>187</v>
      </c>
      <c r="BO110">
        <f>AVERAGEIFS(INDIRECT($H$3),INDIRECT($H$3),"&gt;=0",Data!$A:$A,BN110,IF($A$20,Data!$B:$B,Data!$AJ:$AJ),IF($A$20,"&lt;&gt;5",1))</f>
        <v>0.8529411764705882</v>
      </c>
      <c r="BP110">
        <f t="shared" si="55"/>
        <v>102</v>
      </c>
      <c r="BQ110" t="s">
        <v>93</v>
      </c>
      <c r="BR110">
        <f>AVERAGEIFS(INDIRECT($I$3),INDIRECT($I$3),"&gt;=0",Data!$A:$A,BQ110,IF($A$20,Data!$B:$B,Data!$AJ:$AJ),IF($A$20,"&lt;&gt;5",1))</f>
        <v>0.72222222222222221</v>
      </c>
      <c r="BS110">
        <f t="shared" si="56"/>
        <v>101</v>
      </c>
      <c r="BT110" t="s">
        <v>82</v>
      </c>
      <c r="BU110">
        <f>AVERAGEIFS(INDIRECT($J$3),INDIRECT($J$3),"&gt;=0",Data!$A:$A,BT110,IF($A$20,Data!$B:$B,Data!$AJ:$AJ),IF($A$20,"&lt;&gt;5",1))</f>
        <v>1</v>
      </c>
      <c r="BV110">
        <f t="shared" si="57"/>
        <v>1</v>
      </c>
    </row>
    <row r="111" spans="10:74" x14ac:dyDescent="0.35">
      <c r="J111">
        <f t="shared" si="58"/>
        <v>103</v>
      </c>
      <c r="K111" t="s">
        <v>34</v>
      </c>
      <c r="L111">
        <f>AVERAGEIFS(INDIRECT($B$3),INDIRECT($B$3),"&gt;=0",Data!$A:$A,$K111)</f>
        <v>0.70588235294117652</v>
      </c>
      <c r="M111">
        <f t="shared" si="59"/>
        <v>103</v>
      </c>
      <c r="N111" t="s">
        <v>43</v>
      </c>
      <c r="O111">
        <f>AVERAGEIFS(INDIRECT($C$3),INDIRECT($C$3),"&gt;=0",Data!$A:$A,$N111)</f>
        <v>0.91666666666666663</v>
      </c>
      <c r="P111">
        <f t="shared" si="32"/>
        <v>100</v>
      </c>
      <c r="Q111" t="s">
        <v>14</v>
      </c>
      <c r="R111">
        <f>AVERAGEIFS(INDIRECT($D$3),INDIRECT($D$3),"&gt;=0",Data!$A:$A,$Q111)</f>
        <v>0.56000000000000005</v>
      </c>
      <c r="S111">
        <f t="shared" si="33"/>
        <v>103</v>
      </c>
      <c r="T111" t="s">
        <v>180</v>
      </c>
      <c r="U111">
        <f>AVERAGEIFS(INDIRECT($E$3),INDIRECT($E$3),"&gt;=0",Data!$A:$A,$T111)</f>
        <v>0.3125</v>
      </c>
      <c r="V111">
        <f t="shared" si="34"/>
        <v>100</v>
      </c>
      <c r="W111" t="s">
        <v>19</v>
      </c>
      <c r="X111">
        <f>AVERAGEIFS(INDIRECT($F$3),INDIRECT($F$3),"&gt;=0",Data!$A:$A,$W111)</f>
        <v>0.5714285714285714</v>
      </c>
      <c r="Y111">
        <f t="shared" si="35"/>
        <v>102</v>
      </c>
      <c r="Z111" t="s">
        <v>7</v>
      </c>
      <c r="AA111">
        <f>AVERAGEIFS(INDIRECT($G$3),INDIRECT($G$3),"&gt;=0",Data!$A:$A,$Z111)</f>
        <v>0.83333333333333337</v>
      </c>
      <c r="AB111">
        <f t="shared" si="36"/>
        <v>103</v>
      </c>
      <c r="AC111" t="s">
        <v>27</v>
      </c>
      <c r="AD111">
        <f>AVERAGEIFS(INDIRECT($H$3),INDIRECT($H$3),"&gt;=0",Data!$A:$A,$AC111)</f>
        <v>0.8571428571428571</v>
      </c>
      <c r="AE111">
        <f t="shared" si="37"/>
        <v>102</v>
      </c>
      <c r="AF111" t="s">
        <v>42</v>
      </c>
      <c r="AG111">
        <f>AVERAGEIFS(INDIRECT($I$3),INDIRECT($I$3),"&gt;=0",Data!$A:$A,$AF111)</f>
        <v>0.75</v>
      </c>
      <c r="AH111">
        <f t="shared" si="38"/>
        <v>103</v>
      </c>
      <c r="AI111" t="s">
        <v>86</v>
      </c>
      <c r="AJ111">
        <f>AVERAGEIFS(INDIRECT($J$3),INDIRECT($J$3),"&gt;=0",Data!$A:$A,$AI111)</f>
        <v>1</v>
      </c>
      <c r="AK111">
        <f t="shared" si="39"/>
        <v>1</v>
      </c>
      <c r="AL111">
        <f t="shared" si="40"/>
        <v>0</v>
      </c>
      <c r="AM111">
        <f t="shared" si="41"/>
        <v>0</v>
      </c>
      <c r="AN111">
        <f t="shared" si="42"/>
        <v>0</v>
      </c>
      <c r="AO111">
        <f t="shared" si="43"/>
        <v>0</v>
      </c>
      <c r="AP111">
        <f t="shared" si="44"/>
        <v>0</v>
      </c>
      <c r="AQ111">
        <f t="shared" si="45"/>
        <v>0</v>
      </c>
      <c r="AR111">
        <f t="shared" si="46"/>
        <v>0</v>
      </c>
      <c r="AS111">
        <f t="shared" si="47"/>
        <v>0</v>
      </c>
      <c r="AT111">
        <f t="shared" si="48"/>
        <v>0</v>
      </c>
      <c r="AU111">
        <f t="shared" si="60"/>
        <v>103</v>
      </c>
      <c r="AV111" t="s">
        <v>70</v>
      </c>
      <c r="AW111" s="20">
        <f>AVERAGEIFS(INDIRECT($B$3),INDIRECT($B$3),"&gt;=0",Data!$A:$A,AV111,IF($A$20,Data!$B:$B,Data!$AJ:$AJ),IF($A$20,"&lt;&gt;5",1))</f>
        <v>0.66666666666666663</v>
      </c>
      <c r="AX111">
        <f t="shared" si="49"/>
        <v>91</v>
      </c>
      <c r="AY111" s="20" t="s">
        <v>93</v>
      </c>
      <c r="AZ111">
        <f>AVERAGEIFS(INDIRECT($C$3),INDIRECT($C$3),"&gt;=0",Data!$A:$A,AY111,IF($A$20,Data!$B:$B,Data!$AJ:$AJ),IF($A$20,"&lt;&gt;5",1))</f>
        <v>1</v>
      </c>
      <c r="BA111" s="20">
        <f t="shared" si="50"/>
        <v>1</v>
      </c>
      <c r="BB111" t="s">
        <v>23</v>
      </c>
      <c r="BC111" s="20">
        <f>AVERAGEIFS(INDIRECT($D$3),INDIRECT($D$3),"&gt;=0",Data!$A:$A,BB111,IF($A$20,Data!$B:$B,Data!$AJ:$AJ),IF($A$20,"&lt;&gt;5",1))</f>
        <v>0.6</v>
      </c>
      <c r="BD111">
        <f t="shared" si="51"/>
        <v>102</v>
      </c>
      <c r="BE111" s="20" t="s">
        <v>70</v>
      </c>
      <c r="BF111">
        <f>AVERAGEIFS(INDIRECT($E$3),INDIRECT($E$3),"&gt;=0",Data!$A:$A,BE111,IF($A$20,Data!$B:$B,Data!$AJ:$AJ),IF($A$20,"&lt;&gt;5",1))</f>
        <v>0.33333333333333331</v>
      </c>
      <c r="BG111" s="20">
        <f t="shared" si="52"/>
        <v>96</v>
      </c>
      <c r="BH111" t="s">
        <v>17</v>
      </c>
      <c r="BI111" s="20">
        <f>AVERAGEIFS(INDIRECT($F$3),INDIRECT($F$3),"&gt;=0",Data!$A:$A,BH111,IF($A$20,Data!$B:$B,Data!$AJ:$AJ),IF($A$20,"&lt;&gt;5",1))</f>
        <v>0.625</v>
      </c>
      <c r="BJ111">
        <f t="shared" si="53"/>
        <v>103</v>
      </c>
      <c r="BK111" s="20" t="s">
        <v>185</v>
      </c>
      <c r="BL111">
        <f>AVERAGEIFS(INDIRECT($G$3),INDIRECT($G$3),"&gt;=0",Data!$A:$A,BK111,IF($A$20,Data!$B:$B,Data!$AJ:$AJ),IF($A$20,"&lt;&gt;5",1))</f>
        <v>0.81818181818181823</v>
      </c>
      <c r="BM111" s="20">
        <f t="shared" si="54"/>
        <v>101</v>
      </c>
      <c r="BN111" t="s">
        <v>152</v>
      </c>
      <c r="BO111">
        <f>AVERAGEIFS(INDIRECT($H$3),INDIRECT($H$3),"&gt;=0",Data!$A:$A,BN111,IF($A$20,Data!$B:$B,Data!$AJ:$AJ),IF($A$20,"&lt;&gt;5",1))</f>
        <v>0.85185185185185186</v>
      </c>
      <c r="BP111">
        <f t="shared" si="55"/>
        <v>103</v>
      </c>
      <c r="BQ111" t="s">
        <v>167</v>
      </c>
      <c r="BR111">
        <f>AVERAGEIFS(INDIRECT($I$3),INDIRECT($I$3),"&gt;=0",Data!$A:$A,BQ111,IF($A$20,Data!$B:$B,Data!$AJ:$AJ),IF($A$20,"&lt;&gt;5",1))</f>
        <v>0.7142857142857143</v>
      </c>
      <c r="BS111">
        <f t="shared" si="56"/>
        <v>103</v>
      </c>
      <c r="BT111" t="s">
        <v>84</v>
      </c>
      <c r="BU111">
        <f>AVERAGEIFS(INDIRECT($J$3),INDIRECT($J$3),"&gt;=0",Data!$A:$A,BT111,IF($A$20,Data!$B:$B,Data!$AJ:$AJ),IF($A$20,"&lt;&gt;5",1))</f>
        <v>1</v>
      </c>
      <c r="BV111">
        <f t="shared" si="57"/>
        <v>1</v>
      </c>
    </row>
    <row r="112" spans="10:74" x14ac:dyDescent="0.35">
      <c r="J112">
        <f t="shared" si="58"/>
        <v>104</v>
      </c>
      <c r="K112" t="s">
        <v>90</v>
      </c>
      <c r="L112">
        <f>AVERAGEIFS(INDIRECT($B$3),INDIRECT($B$3),"&gt;=0",Data!$A:$A,$K112)</f>
        <v>0.7</v>
      </c>
      <c r="M112">
        <f t="shared" si="59"/>
        <v>104</v>
      </c>
      <c r="N112" t="s">
        <v>179</v>
      </c>
      <c r="O112">
        <f>AVERAGEIFS(INDIRECT($C$3),INDIRECT($C$3),"&gt;=0",Data!$A:$A,$N112)</f>
        <v>0.91666666666666663</v>
      </c>
      <c r="P112">
        <f t="shared" si="32"/>
        <v>100</v>
      </c>
      <c r="Q112" t="s">
        <v>46</v>
      </c>
      <c r="R112">
        <f>AVERAGEIFS(INDIRECT($D$3),INDIRECT($D$3),"&gt;=0",Data!$A:$A,$Q112)</f>
        <v>0.55555555555555558</v>
      </c>
      <c r="S112">
        <f t="shared" si="33"/>
        <v>104</v>
      </c>
      <c r="T112" t="s">
        <v>157</v>
      </c>
      <c r="U112">
        <f>AVERAGEIFS(INDIRECT($E$3),INDIRECT($E$3),"&gt;=0",Data!$A:$A,$T112)</f>
        <v>0.30769230769230771</v>
      </c>
      <c r="V112">
        <f t="shared" si="34"/>
        <v>104</v>
      </c>
      <c r="W112" t="s">
        <v>27</v>
      </c>
      <c r="X112">
        <f>AVERAGEIFS(INDIRECT($F$3),INDIRECT($F$3),"&gt;=0",Data!$A:$A,$W112)</f>
        <v>0.5714285714285714</v>
      </c>
      <c r="Y112">
        <f t="shared" si="35"/>
        <v>102</v>
      </c>
      <c r="Z112" t="s">
        <v>44</v>
      </c>
      <c r="AA112">
        <f>AVERAGEIFS(INDIRECT($G$3),INDIRECT($G$3),"&gt;=0",Data!$A:$A,$Z112)</f>
        <v>0.83333333333333337</v>
      </c>
      <c r="AB112">
        <f t="shared" si="36"/>
        <v>103</v>
      </c>
      <c r="AC112" t="s">
        <v>30</v>
      </c>
      <c r="AD112">
        <f>AVERAGEIFS(INDIRECT($H$3),INDIRECT($H$3),"&gt;=0",Data!$A:$A,$AC112)</f>
        <v>0.8571428571428571</v>
      </c>
      <c r="AE112">
        <f t="shared" si="37"/>
        <v>102</v>
      </c>
      <c r="AF112" t="s">
        <v>66</v>
      </c>
      <c r="AG112">
        <f>AVERAGEIFS(INDIRECT($I$3),INDIRECT($I$3),"&gt;=0",Data!$A:$A,$AF112)</f>
        <v>0.75</v>
      </c>
      <c r="AH112">
        <f t="shared" si="38"/>
        <v>103</v>
      </c>
      <c r="AI112" t="s">
        <v>80</v>
      </c>
      <c r="AJ112">
        <f>AVERAGEIFS(INDIRECT($J$3),INDIRECT($J$3),"&gt;=0",Data!$A:$A,$AI112)</f>
        <v>1</v>
      </c>
      <c r="AK112">
        <f t="shared" si="39"/>
        <v>1</v>
      </c>
      <c r="AL112">
        <f t="shared" si="40"/>
        <v>0</v>
      </c>
      <c r="AM112">
        <f t="shared" si="41"/>
        <v>0</v>
      </c>
      <c r="AN112">
        <f t="shared" si="42"/>
        <v>0</v>
      </c>
      <c r="AO112">
        <f t="shared" si="43"/>
        <v>0</v>
      </c>
      <c r="AP112">
        <f t="shared" si="44"/>
        <v>0</v>
      </c>
      <c r="AQ112">
        <f t="shared" si="45"/>
        <v>0</v>
      </c>
      <c r="AR112">
        <f t="shared" si="46"/>
        <v>0</v>
      </c>
      <c r="AS112">
        <f t="shared" si="47"/>
        <v>0</v>
      </c>
      <c r="AT112">
        <f t="shared" si="48"/>
        <v>0</v>
      </c>
      <c r="AU112">
        <f t="shared" si="60"/>
        <v>104</v>
      </c>
      <c r="AV112" t="s">
        <v>53</v>
      </c>
      <c r="AW112" s="20">
        <f>AVERAGEIFS(INDIRECT($B$3),INDIRECT($B$3),"&gt;=0",Data!$A:$A,AV112,IF($A$20,Data!$B:$B,Data!$AJ:$AJ),IF($A$20,"&lt;&gt;5",1))</f>
        <v>0.66666666666666663</v>
      </c>
      <c r="AX112">
        <f t="shared" si="49"/>
        <v>91</v>
      </c>
      <c r="AY112" s="20" t="s">
        <v>120</v>
      </c>
      <c r="AZ112">
        <f>AVERAGEIFS(INDIRECT($C$3),INDIRECT($C$3),"&gt;=0",Data!$A:$A,AY112,IF($A$20,Data!$B:$B,Data!$AJ:$AJ),IF($A$20,"&lt;&gt;5",1))</f>
        <v>1</v>
      </c>
      <c r="BA112" s="20">
        <f t="shared" si="50"/>
        <v>1</v>
      </c>
      <c r="BB112" t="s">
        <v>88</v>
      </c>
      <c r="BC112" s="20">
        <f>AVERAGEIFS(INDIRECT($D$3),INDIRECT($D$3),"&gt;=0",Data!$A:$A,BB112,IF($A$20,Data!$B:$B,Data!$AJ:$AJ),IF($A$20,"&lt;&gt;5",1))</f>
        <v>0.6</v>
      </c>
      <c r="BD112">
        <f t="shared" si="51"/>
        <v>102</v>
      </c>
      <c r="BE112" s="20" t="s">
        <v>134</v>
      </c>
      <c r="BF112">
        <f>AVERAGEIFS(INDIRECT($E$3),INDIRECT($E$3),"&gt;=0",Data!$A:$A,BE112,IF($A$20,Data!$B:$B,Data!$AJ:$AJ),IF($A$20,"&lt;&gt;5",1))</f>
        <v>0.33333333333333331</v>
      </c>
      <c r="BG112" s="20">
        <f t="shared" si="52"/>
        <v>96</v>
      </c>
      <c r="BH112" t="s">
        <v>14</v>
      </c>
      <c r="BI112" s="20">
        <f>AVERAGEIFS(INDIRECT($F$3),INDIRECT($F$3),"&gt;=0",Data!$A:$A,BH112,IF($A$20,Data!$B:$B,Data!$AJ:$AJ),IF($A$20,"&lt;&gt;5",1))</f>
        <v>0.625</v>
      </c>
      <c r="BJ112">
        <f t="shared" si="53"/>
        <v>103</v>
      </c>
      <c r="BK112" s="20" t="s">
        <v>152</v>
      </c>
      <c r="BL112">
        <f>AVERAGEIFS(INDIRECT($G$3),INDIRECT($G$3),"&gt;=0",Data!$A:$A,BK112,IF($A$20,Data!$B:$B,Data!$AJ:$AJ),IF($A$20,"&lt;&gt;5",1))</f>
        <v>0.81481481481481477</v>
      </c>
      <c r="BM112" s="20">
        <f t="shared" si="54"/>
        <v>104</v>
      </c>
      <c r="BN112" t="s">
        <v>25</v>
      </c>
      <c r="BO112">
        <f>AVERAGEIFS(INDIRECT($H$3),INDIRECT($H$3),"&gt;=0",Data!$A:$A,BN112,IF($A$20,Data!$B:$B,Data!$AJ:$AJ),IF($A$20,"&lt;&gt;5",1))</f>
        <v>0.84615384615384615</v>
      </c>
      <c r="BP112">
        <f t="shared" si="55"/>
        <v>104</v>
      </c>
      <c r="BQ112" t="s">
        <v>121</v>
      </c>
      <c r="BR112">
        <f>AVERAGEIFS(INDIRECT($I$3),INDIRECT($I$3),"&gt;=0",Data!$A:$A,BQ112,IF($A$20,Data!$B:$B,Data!$AJ:$AJ),IF($A$20,"&lt;&gt;5",1))</f>
        <v>0.7142857142857143</v>
      </c>
      <c r="BS112">
        <f t="shared" si="56"/>
        <v>103</v>
      </c>
      <c r="BT112" t="s">
        <v>83</v>
      </c>
      <c r="BU112">
        <f>AVERAGEIFS(INDIRECT($J$3),INDIRECT($J$3),"&gt;=0",Data!$A:$A,BT112,IF($A$20,Data!$B:$B,Data!$AJ:$AJ),IF($A$20,"&lt;&gt;5",1))</f>
        <v>1</v>
      </c>
      <c r="BV112">
        <f t="shared" si="57"/>
        <v>1</v>
      </c>
    </row>
    <row r="113" spans="10:74" x14ac:dyDescent="0.35">
      <c r="J113">
        <f t="shared" si="58"/>
        <v>105</v>
      </c>
      <c r="K113" t="s">
        <v>112</v>
      </c>
      <c r="L113">
        <f>AVERAGEIFS(INDIRECT($B$3),INDIRECT($B$3),"&gt;=0",Data!$A:$A,$K113)</f>
        <v>0.7</v>
      </c>
      <c r="M113">
        <f t="shared" si="59"/>
        <v>104</v>
      </c>
      <c r="N113" t="s">
        <v>79</v>
      </c>
      <c r="O113">
        <f>AVERAGEIFS(INDIRECT($C$3),INDIRECT($C$3),"&gt;=0",Data!$A:$A,$N113)</f>
        <v>0.91666666666666663</v>
      </c>
      <c r="P113">
        <f t="shared" si="32"/>
        <v>100</v>
      </c>
      <c r="Q113" t="s">
        <v>110</v>
      </c>
      <c r="R113">
        <f>AVERAGEIFS(INDIRECT($D$3),INDIRECT($D$3),"&gt;=0",Data!$A:$A,$Q113)</f>
        <v>0.55555555555555558</v>
      </c>
      <c r="S113">
        <f t="shared" si="33"/>
        <v>104</v>
      </c>
      <c r="T113" t="s">
        <v>62</v>
      </c>
      <c r="U113">
        <f>AVERAGEIFS(INDIRECT($E$3),INDIRECT($E$3),"&gt;=0",Data!$A:$A,$T113)</f>
        <v>0.30434782608695654</v>
      </c>
      <c r="V113">
        <f t="shared" si="34"/>
        <v>105</v>
      </c>
      <c r="W113" t="s">
        <v>29</v>
      </c>
      <c r="X113">
        <f>AVERAGEIFS(INDIRECT($F$3),INDIRECT($F$3),"&gt;=0",Data!$A:$A,$W113)</f>
        <v>0.5714285714285714</v>
      </c>
      <c r="Y113">
        <f t="shared" si="35"/>
        <v>102</v>
      </c>
      <c r="Z113" t="s">
        <v>49</v>
      </c>
      <c r="AA113">
        <f>AVERAGEIFS(INDIRECT($G$3),INDIRECT($G$3),"&gt;=0",Data!$A:$A,$Z113)</f>
        <v>0.83333333333333337</v>
      </c>
      <c r="AB113">
        <f t="shared" si="36"/>
        <v>103</v>
      </c>
      <c r="AC113" t="s">
        <v>33</v>
      </c>
      <c r="AD113">
        <f>AVERAGEIFS(INDIRECT($H$3),INDIRECT($H$3),"&gt;=0",Data!$A:$A,$AC113)</f>
        <v>0.8571428571428571</v>
      </c>
      <c r="AE113">
        <f t="shared" si="37"/>
        <v>102</v>
      </c>
      <c r="AF113" t="s">
        <v>75</v>
      </c>
      <c r="AG113">
        <f>AVERAGEIFS(INDIRECT($I$3),INDIRECT($I$3),"&gt;=0",Data!$A:$A,$AF113)</f>
        <v>0.75</v>
      </c>
      <c r="AH113">
        <f t="shared" si="38"/>
        <v>103</v>
      </c>
      <c r="AI113" t="s">
        <v>82</v>
      </c>
      <c r="AJ113">
        <f>AVERAGEIFS(INDIRECT($J$3),INDIRECT($J$3),"&gt;=0",Data!$A:$A,$AI113)</f>
        <v>1</v>
      </c>
      <c r="AK113">
        <f t="shared" si="39"/>
        <v>1</v>
      </c>
      <c r="AL113">
        <f t="shared" si="40"/>
        <v>0</v>
      </c>
      <c r="AM113">
        <f t="shared" si="41"/>
        <v>0</v>
      </c>
      <c r="AN113">
        <f t="shared" si="42"/>
        <v>0</v>
      </c>
      <c r="AO113">
        <f t="shared" si="43"/>
        <v>0</v>
      </c>
      <c r="AP113">
        <f t="shared" si="44"/>
        <v>0</v>
      </c>
      <c r="AQ113">
        <f t="shared" si="45"/>
        <v>0</v>
      </c>
      <c r="AR113">
        <f t="shared" si="46"/>
        <v>0</v>
      </c>
      <c r="AS113">
        <f t="shared" si="47"/>
        <v>0</v>
      </c>
      <c r="AT113">
        <f t="shared" si="48"/>
        <v>0</v>
      </c>
      <c r="AU113">
        <f t="shared" si="60"/>
        <v>105</v>
      </c>
      <c r="AV113" t="s">
        <v>100</v>
      </c>
      <c r="AW113" s="20">
        <f>AVERAGEIFS(INDIRECT($B$3),INDIRECT($B$3),"&gt;=0",Data!$A:$A,AV113,IF($A$20,Data!$B:$B,Data!$AJ:$AJ),IF($A$20,"&lt;&gt;5",1))</f>
        <v>0.66666666666666663</v>
      </c>
      <c r="AX113">
        <f t="shared" si="49"/>
        <v>91</v>
      </c>
      <c r="AY113" s="20" t="s">
        <v>126</v>
      </c>
      <c r="AZ113">
        <f>AVERAGEIFS(INDIRECT($C$3),INDIRECT($C$3),"&gt;=0",Data!$A:$A,AY113,IF($A$20,Data!$B:$B,Data!$AJ:$AJ),IF($A$20,"&lt;&gt;5",1))</f>
        <v>1</v>
      </c>
      <c r="BA113" s="20">
        <f t="shared" si="50"/>
        <v>1</v>
      </c>
      <c r="BB113" t="s">
        <v>112</v>
      </c>
      <c r="BC113" s="20">
        <f>AVERAGEIFS(INDIRECT($D$3),INDIRECT($D$3),"&gt;=0",Data!$A:$A,BB113,IF($A$20,Data!$B:$B,Data!$AJ:$AJ),IF($A$20,"&lt;&gt;5",1))</f>
        <v>0.6</v>
      </c>
      <c r="BD113">
        <f t="shared" si="51"/>
        <v>102</v>
      </c>
      <c r="BE113" s="20" t="s">
        <v>175</v>
      </c>
      <c r="BF113">
        <f>AVERAGEIFS(INDIRECT($E$3),INDIRECT($E$3),"&gt;=0",Data!$A:$A,BE113,IF($A$20,Data!$B:$B,Data!$AJ:$AJ),IF($A$20,"&lt;&gt;5",1))</f>
        <v>0.33333333333333331</v>
      </c>
      <c r="BG113" s="20">
        <f t="shared" si="52"/>
        <v>96</v>
      </c>
      <c r="BH113" t="s">
        <v>40</v>
      </c>
      <c r="BI113" s="20">
        <f>AVERAGEIFS(INDIRECT($F$3),INDIRECT($F$3),"&gt;=0",Data!$A:$A,BH113,IF($A$20,Data!$B:$B,Data!$AJ:$AJ),IF($A$20,"&lt;&gt;5",1))</f>
        <v>0.625</v>
      </c>
      <c r="BJ113">
        <f t="shared" si="53"/>
        <v>103</v>
      </c>
      <c r="BK113" s="20" t="s">
        <v>92</v>
      </c>
      <c r="BL113">
        <f>AVERAGEIFS(INDIRECT($G$3),INDIRECT($G$3),"&gt;=0",Data!$A:$A,BK113,IF($A$20,Data!$B:$B,Data!$AJ:$AJ),IF($A$20,"&lt;&gt;5",1))</f>
        <v>0.8125</v>
      </c>
      <c r="BM113" s="20">
        <f t="shared" si="54"/>
        <v>105</v>
      </c>
      <c r="BN113" t="s">
        <v>39</v>
      </c>
      <c r="BO113">
        <f>AVERAGEIFS(INDIRECT($H$3),INDIRECT($H$3),"&gt;=0",Data!$A:$A,BN113,IF($A$20,Data!$B:$B,Data!$AJ:$AJ),IF($A$20,"&lt;&gt;5",1))</f>
        <v>0.84615384615384615</v>
      </c>
      <c r="BP113">
        <f t="shared" si="55"/>
        <v>104</v>
      </c>
      <c r="BQ113" t="s">
        <v>151</v>
      </c>
      <c r="BR113">
        <f>AVERAGEIFS(INDIRECT($I$3),INDIRECT($I$3),"&gt;=0",Data!$A:$A,BQ113,IF($A$20,Data!$B:$B,Data!$AJ:$AJ),IF($A$20,"&lt;&gt;5",1))</f>
        <v>0.7142857142857143</v>
      </c>
      <c r="BS113">
        <f t="shared" si="56"/>
        <v>103</v>
      </c>
      <c r="BT113" t="s">
        <v>79</v>
      </c>
      <c r="BU113">
        <f>AVERAGEIFS(INDIRECT($J$3),INDIRECT($J$3),"&gt;=0",Data!$A:$A,BT113,IF($A$20,Data!$B:$B,Data!$AJ:$AJ),IF($A$20,"&lt;&gt;5",1))</f>
        <v>1</v>
      </c>
      <c r="BV113">
        <f t="shared" si="57"/>
        <v>1</v>
      </c>
    </row>
    <row r="114" spans="10:74" x14ac:dyDescent="0.35">
      <c r="J114">
        <f t="shared" si="58"/>
        <v>106</v>
      </c>
      <c r="K114" t="s">
        <v>135</v>
      </c>
      <c r="L114">
        <f>AVERAGEIFS(INDIRECT($B$3),INDIRECT($B$3),"&gt;=0",Data!$A:$A,$K114)</f>
        <v>0.7</v>
      </c>
      <c r="M114">
        <f t="shared" si="59"/>
        <v>104</v>
      </c>
      <c r="N114" t="s">
        <v>97</v>
      </c>
      <c r="O114">
        <f>AVERAGEIFS(INDIRECT($C$3),INDIRECT($C$3),"&gt;=0",Data!$A:$A,$N114)</f>
        <v>0.91304347826086951</v>
      </c>
      <c r="P114">
        <f t="shared" si="32"/>
        <v>106</v>
      </c>
      <c r="Q114" t="s">
        <v>166</v>
      </c>
      <c r="R114">
        <f>AVERAGEIFS(INDIRECT($D$3),INDIRECT($D$3),"&gt;=0",Data!$A:$A,$Q114)</f>
        <v>0.55555555555555558</v>
      </c>
      <c r="S114">
        <f t="shared" si="33"/>
        <v>104</v>
      </c>
      <c r="T114" t="s">
        <v>70</v>
      </c>
      <c r="U114">
        <f>AVERAGEIFS(INDIRECT($E$3),INDIRECT($E$3),"&gt;=0",Data!$A:$A,$T114)</f>
        <v>0.30434782608695654</v>
      </c>
      <c r="V114">
        <f t="shared" si="34"/>
        <v>105</v>
      </c>
      <c r="W114" t="s">
        <v>54</v>
      </c>
      <c r="X114">
        <f>AVERAGEIFS(INDIRECT($F$3),INDIRECT($F$3),"&gt;=0",Data!$A:$A,$W114)</f>
        <v>0.5714285714285714</v>
      </c>
      <c r="Y114">
        <f t="shared" si="35"/>
        <v>102</v>
      </c>
      <c r="Z114" t="s">
        <v>89</v>
      </c>
      <c r="AA114">
        <f>AVERAGEIFS(INDIRECT($G$3),INDIRECT($G$3),"&gt;=0",Data!$A:$A,$Z114)</f>
        <v>0.83333333333333337</v>
      </c>
      <c r="AB114">
        <f t="shared" si="36"/>
        <v>103</v>
      </c>
      <c r="AC114" t="s">
        <v>39</v>
      </c>
      <c r="AD114">
        <f>AVERAGEIFS(INDIRECT($H$3),INDIRECT($H$3),"&gt;=0",Data!$A:$A,$AC114)</f>
        <v>0.8571428571428571</v>
      </c>
      <c r="AE114">
        <f t="shared" si="37"/>
        <v>102</v>
      </c>
      <c r="AF114" t="s">
        <v>77</v>
      </c>
      <c r="AG114">
        <f>AVERAGEIFS(INDIRECT($I$3),INDIRECT($I$3),"&gt;=0",Data!$A:$A,$AF114)</f>
        <v>0.75</v>
      </c>
      <c r="AH114">
        <f t="shared" si="38"/>
        <v>103</v>
      </c>
      <c r="AI114" t="s">
        <v>84</v>
      </c>
      <c r="AJ114">
        <f>AVERAGEIFS(INDIRECT($J$3),INDIRECT($J$3),"&gt;=0",Data!$A:$A,$AI114)</f>
        <v>1</v>
      </c>
      <c r="AK114">
        <f t="shared" si="39"/>
        <v>1</v>
      </c>
      <c r="AL114">
        <f t="shared" si="40"/>
        <v>0</v>
      </c>
      <c r="AM114">
        <f t="shared" si="41"/>
        <v>0</v>
      </c>
      <c r="AN114">
        <f t="shared" si="42"/>
        <v>0</v>
      </c>
      <c r="AO114">
        <f t="shared" si="43"/>
        <v>0</v>
      </c>
      <c r="AP114">
        <f t="shared" si="44"/>
        <v>0</v>
      </c>
      <c r="AQ114">
        <f t="shared" si="45"/>
        <v>0</v>
      </c>
      <c r="AR114">
        <f t="shared" si="46"/>
        <v>0</v>
      </c>
      <c r="AS114">
        <f t="shared" si="47"/>
        <v>0</v>
      </c>
      <c r="AT114">
        <f t="shared" si="48"/>
        <v>0</v>
      </c>
      <c r="AU114">
        <f t="shared" si="60"/>
        <v>106</v>
      </c>
      <c r="AV114" t="s">
        <v>133</v>
      </c>
      <c r="AW114" s="20">
        <f>AVERAGEIFS(INDIRECT($B$3),INDIRECT($B$3),"&gt;=0",Data!$A:$A,AV114,IF($A$20,Data!$B:$B,Data!$AJ:$AJ),IF($A$20,"&lt;&gt;5",1))</f>
        <v>0.66666666666666663</v>
      </c>
      <c r="AX114">
        <f t="shared" si="49"/>
        <v>91</v>
      </c>
      <c r="AY114" s="20" t="s">
        <v>189</v>
      </c>
      <c r="AZ114">
        <f>AVERAGEIFS(INDIRECT($C$3),INDIRECT($C$3),"&gt;=0",Data!$A:$A,AY114,IF($A$20,Data!$B:$B,Data!$AJ:$AJ),IF($A$20,"&lt;&gt;5",1))</f>
        <v>1</v>
      </c>
      <c r="BA114" s="20">
        <f t="shared" si="50"/>
        <v>1</v>
      </c>
      <c r="BB114" t="s">
        <v>32</v>
      </c>
      <c r="BC114" s="20">
        <f>AVERAGEIFS(INDIRECT($D$3),INDIRECT($D$3),"&gt;=0",Data!$A:$A,BB114,IF($A$20,Data!$B:$B,Data!$AJ:$AJ),IF($A$20,"&lt;&gt;5",1))</f>
        <v>0.6</v>
      </c>
      <c r="BD114">
        <f t="shared" si="51"/>
        <v>102</v>
      </c>
      <c r="BE114" s="20" t="s">
        <v>189</v>
      </c>
      <c r="BF114">
        <f>AVERAGEIFS(INDIRECT($E$3),INDIRECT($E$3),"&gt;=0",Data!$A:$A,BE114,IF($A$20,Data!$B:$B,Data!$AJ:$AJ),IF($A$20,"&lt;&gt;5",1))</f>
        <v>0.33333333333333331</v>
      </c>
      <c r="BG114" s="20">
        <f t="shared" si="52"/>
        <v>96</v>
      </c>
      <c r="BH114" t="s">
        <v>171</v>
      </c>
      <c r="BI114" s="20">
        <f>AVERAGEIFS(INDIRECT($F$3),INDIRECT($F$3),"&gt;=0",Data!$A:$A,BH114,IF($A$20,Data!$B:$B,Data!$AJ:$AJ),IF($A$20,"&lt;&gt;5",1))</f>
        <v>0.625</v>
      </c>
      <c r="BJ114">
        <f t="shared" si="53"/>
        <v>103</v>
      </c>
      <c r="BK114" s="20" t="s">
        <v>139</v>
      </c>
      <c r="BL114">
        <f>AVERAGEIFS(INDIRECT($G$3),INDIRECT($G$3),"&gt;=0",Data!$A:$A,BK114,IF($A$20,Data!$B:$B,Data!$AJ:$AJ),IF($A$20,"&lt;&gt;5",1))</f>
        <v>0.80952380952380953</v>
      </c>
      <c r="BM114" s="20">
        <f t="shared" si="54"/>
        <v>106</v>
      </c>
      <c r="BN114" t="s">
        <v>72</v>
      </c>
      <c r="BO114">
        <f>AVERAGEIFS(INDIRECT($H$3),INDIRECT($H$3),"&gt;=0",Data!$A:$A,BN114,IF($A$20,Data!$B:$B,Data!$AJ:$AJ),IF($A$20,"&lt;&gt;5",1))</f>
        <v>0.84615384615384615</v>
      </c>
      <c r="BP114">
        <f t="shared" si="55"/>
        <v>104</v>
      </c>
      <c r="BQ114" t="s">
        <v>185</v>
      </c>
      <c r="BR114">
        <f>AVERAGEIFS(INDIRECT($I$3),INDIRECT($I$3),"&gt;=0",Data!$A:$A,BQ114,IF($A$20,Data!$B:$B,Data!$AJ:$AJ),IF($A$20,"&lt;&gt;5",1))</f>
        <v>0.7142857142857143</v>
      </c>
      <c r="BS114">
        <f t="shared" si="56"/>
        <v>103</v>
      </c>
      <c r="BT114" t="s">
        <v>81</v>
      </c>
      <c r="BU114">
        <f>AVERAGEIFS(INDIRECT($J$3),INDIRECT($J$3),"&gt;=0",Data!$A:$A,BT114,IF($A$20,Data!$B:$B,Data!$AJ:$AJ),IF($A$20,"&lt;&gt;5",1))</f>
        <v>1</v>
      </c>
      <c r="BV114">
        <f t="shared" si="57"/>
        <v>1</v>
      </c>
    </row>
    <row r="115" spans="10:74" x14ac:dyDescent="0.35">
      <c r="J115">
        <f t="shared" si="58"/>
        <v>107</v>
      </c>
      <c r="K115" t="s">
        <v>141</v>
      </c>
      <c r="L115">
        <f>AVERAGEIFS(INDIRECT($B$3),INDIRECT($B$3),"&gt;=0",Data!$A:$A,$K115)</f>
        <v>0.7</v>
      </c>
      <c r="M115">
        <f t="shared" si="59"/>
        <v>104</v>
      </c>
      <c r="N115" t="s">
        <v>134</v>
      </c>
      <c r="O115">
        <f>AVERAGEIFS(INDIRECT($C$3),INDIRECT($C$3),"&gt;=0",Data!$A:$A,$N115)</f>
        <v>0.91304347826086951</v>
      </c>
      <c r="P115">
        <f t="shared" si="32"/>
        <v>106</v>
      </c>
      <c r="Q115" t="s">
        <v>169</v>
      </c>
      <c r="R115">
        <f>AVERAGEIFS(INDIRECT($D$3),INDIRECT($D$3),"&gt;=0",Data!$A:$A,$Q115)</f>
        <v>0.55555555555555558</v>
      </c>
      <c r="S115">
        <f t="shared" si="33"/>
        <v>104</v>
      </c>
      <c r="T115" t="s">
        <v>134</v>
      </c>
      <c r="U115">
        <f>AVERAGEIFS(INDIRECT($E$3),INDIRECT($E$3),"&gt;=0",Data!$A:$A,$T115)</f>
        <v>0.30434782608695654</v>
      </c>
      <c r="V115">
        <f t="shared" si="34"/>
        <v>105</v>
      </c>
      <c r="W115" t="s">
        <v>87</v>
      </c>
      <c r="X115">
        <f>AVERAGEIFS(INDIRECT($F$3),INDIRECT($F$3),"&gt;=0",Data!$A:$A,$W115)</f>
        <v>0.5714285714285714</v>
      </c>
      <c r="Y115">
        <f t="shared" si="35"/>
        <v>102</v>
      </c>
      <c r="Z115" t="s">
        <v>199</v>
      </c>
      <c r="AA115">
        <f>AVERAGEIFS(INDIRECT($G$3),INDIRECT($G$3),"&gt;=0",Data!$A:$A,$Z115)</f>
        <v>0.83333333333333337</v>
      </c>
      <c r="AB115">
        <f t="shared" si="36"/>
        <v>103</v>
      </c>
      <c r="AC115" t="s">
        <v>47</v>
      </c>
      <c r="AD115">
        <f>AVERAGEIFS(INDIRECT($H$3),INDIRECT($H$3),"&gt;=0",Data!$A:$A,$AC115)</f>
        <v>0.8571428571428571</v>
      </c>
      <c r="AE115">
        <f t="shared" si="37"/>
        <v>102</v>
      </c>
      <c r="AF115" t="s">
        <v>81</v>
      </c>
      <c r="AG115">
        <f>AVERAGEIFS(INDIRECT($I$3),INDIRECT($I$3),"&gt;=0",Data!$A:$A,$AF115)</f>
        <v>0.75</v>
      </c>
      <c r="AH115">
        <f t="shared" si="38"/>
        <v>103</v>
      </c>
      <c r="AI115" t="s">
        <v>83</v>
      </c>
      <c r="AJ115">
        <f>AVERAGEIFS(INDIRECT($J$3),INDIRECT($J$3),"&gt;=0",Data!$A:$A,$AI115)</f>
        <v>1</v>
      </c>
      <c r="AK115">
        <f t="shared" si="39"/>
        <v>1</v>
      </c>
      <c r="AL115">
        <f t="shared" si="40"/>
        <v>0</v>
      </c>
      <c r="AM115">
        <f t="shared" si="41"/>
        <v>0</v>
      </c>
      <c r="AN115">
        <f t="shared" si="42"/>
        <v>0</v>
      </c>
      <c r="AO115">
        <f t="shared" si="43"/>
        <v>0</v>
      </c>
      <c r="AP115">
        <f t="shared" si="44"/>
        <v>0</v>
      </c>
      <c r="AQ115">
        <f t="shared" si="45"/>
        <v>0</v>
      </c>
      <c r="AR115">
        <f t="shared" si="46"/>
        <v>0</v>
      </c>
      <c r="AS115">
        <f t="shared" si="47"/>
        <v>0</v>
      </c>
      <c r="AT115">
        <f t="shared" si="48"/>
        <v>0</v>
      </c>
      <c r="AU115">
        <f t="shared" si="60"/>
        <v>107</v>
      </c>
      <c r="AV115" t="s">
        <v>145</v>
      </c>
      <c r="AW115" s="20">
        <f>AVERAGEIFS(INDIRECT($B$3),INDIRECT($B$3),"&gt;=0",Data!$A:$A,AV115,IF($A$20,Data!$B:$B,Data!$AJ:$AJ),IF($A$20,"&lt;&gt;5",1))</f>
        <v>0.65517241379310343</v>
      </c>
      <c r="AX115">
        <f t="shared" si="49"/>
        <v>107</v>
      </c>
      <c r="AY115" s="20" t="s">
        <v>17</v>
      </c>
      <c r="AZ115">
        <f>AVERAGEIFS(INDIRECT($C$3),INDIRECT($C$3),"&gt;=0",Data!$A:$A,AY115,IF($A$20,Data!$B:$B,Data!$AJ:$AJ),IF($A$20,"&lt;&gt;5",1))</f>
        <v>1</v>
      </c>
      <c r="BA115" s="20">
        <f t="shared" si="50"/>
        <v>1</v>
      </c>
      <c r="BB115" t="s">
        <v>177</v>
      </c>
      <c r="BC115" s="20">
        <f>AVERAGEIFS(INDIRECT($D$3),INDIRECT($D$3),"&gt;=0",Data!$A:$A,BB115,IF($A$20,Data!$B:$B,Data!$AJ:$AJ),IF($A$20,"&lt;&gt;5",1))</f>
        <v>0.6</v>
      </c>
      <c r="BD115">
        <f t="shared" si="51"/>
        <v>102</v>
      </c>
      <c r="BE115" s="20" t="s">
        <v>27</v>
      </c>
      <c r="BF115">
        <f>AVERAGEIFS(INDIRECT($E$3),INDIRECT($E$3),"&gt;=0",Data!$A:$A,BE115,IF($A$20,Data!$B:$B,Data!$AJ:$AJ),IF($A$20,"&lt;&gt;5",1))</f>
        <v>0.33333333333333331</v>
      </c>
      <c r="BG115" s="20">
        <f t="shared" si="52"/>
        <v>96</v>
      </c>
      <c r="BH115" t="s">
        <v>8</v>
      </c>
      <c r="BI115" s="20">
        <f>AVERAGEIFS(INDIRECT($F$3),INDIRECT($F$3),"&gt;=0",Data!$A:$A,BH115,IF($A$20,Data!$B:$B,Data!$AJ:$AJ),IF($A$20,"&lt;&gt;5",1))</f>
        <v>0.625</v>
      </c>
      <c r="BJ115">
        <f t="shared" si="53"/>
        <v>103</v>
      </c>
      <c r="BK115" s="20" t="s">
        <v>184</v>
      </c>
      <c r="BL115">
        <f>AVERAGEIFS(INDIRECT($G$3),INDIRECT($G$3),"&gt;=0",Data!$A:$A,BK115,IF($A$20,Data!$B:$B,Data!$AJ:$AJ),IF($A$20,"&lt;&gt;5",1))</f>
        <v>0.8</v>
      </c>
      <c r="BM115" s="20">
        <f t="shared" si="54"/>
        <v>107</v>
      </c>
      <c r="BN115" t="s">
        <v>163</v>
      </c>
      <c r="BO115">
        <f>AVERAGEIFS(INDIRECT($H$3),INDIRECT($H$3),"&gt;=0",Data!$A:$A,BN115,IF($A$20,Data!$B:$B,Data!$AJ:$AJ),IF($A$20,"&lt;&gt;5",1))</f>
        <v>0.84615384615384615</v>
      </c>
      <c r="BP115">
        <f t="shared" si="55"/>
        <v>104</v>
      </c>
      <c r="BQ115" t="s">
        <v>65</v>
      </c>
      <c r="BR115">
        <f>AVERAGEIFS(INDIRECT($I$3),INDIRECT($I$3),"&gt;=0",Data!$A:$A,BQ115,IF($A$20,Data!$B:$B,Data!$AJ:$AJ),IF($A$20,"&lt;&gt;5",1))</f>
        <v>0.7</v>
      </c>
      <c r="BS115">
        <f t="shared" si="56"/>
        <v>107</v>
      </c>
      <c r="BT115" t="s">
        <v>85</v>
      </c>
      <c r="BU115">
        <f>AVERAGEIFS(INDIRECT($J$3),INDIRECT($J$3),"&gt;=0",Data!$A:$A,BT115,IF($A$20,Data!$B:$B,Data!$AJ:$AJ),IF($A$20,"&lt;&gt;5",1))</f>
        <v>1</v>
      </c>
      <c r="BV115">
        <f t="shared" si="57"/>
        <v>1</v>
      </c>
    </row>
    <row r="116" spans="10:74" x14ac:dyDescent="0.35">
      <c r="J116">
        <f t="shared" si="58"/>
        <v>108</v>
      </c>
      <c r="K116" t="s">
        <v>189</v>
      </c>
      <c r="L116">
        <f>AVERAGEIFS(INDIRECT($B$3),INDIRECT($B$3),"&gt;=0",Data!$A:$A,$K116)</f>
        <v>0.7</v>
      </c>
      <c r="M116">
        <f t="shared" si="59"/>
        <v>104</v>
      </c>
      <c r="N116" t="s">
        <v>129</v>
      </c>
      <c r="O116">
        <f>AVERAGEIFS(INDIRECT($C$3),INDIRECT($C$3),"&gt;=0",Data!$A:$A,$N116)</f>
        <v>0.90909090909090906</v>
      </c>
      <c r="P116">
        <f t="shared" si="32"/>
        <v>108</v>
      </c>
      <c r="Q116" t="s">
        <v>187</v>
      </c>
      <c r="R116">
        <f>AVERAGEIFS(INDIRECT($D$3),INDIRECT($D$3),"&gt;=0",Data!$A:$A,$Q116)</f>
        <v>0.55000000000000004</v>
      </c>
      <c r="S116">
        <f t="shared" si="33"/>
        <v>108</v>
      </c>
      <c r="T116" t="s">
        <v>112</v>
      </c>
      <c r="U116">
        <f>AVERAGEIFS(INDIRECT($E$3),INDIRECT($E$3),"&gt;=0",Data!$A:$A,$T116)</f>
        <v>0.3</v>
      </c>
      <c r="V116">
        <f t="shared" si="34"/>
        <v>108</v>
      </c>
      <c r="W116" t="s">
        <v>190</v>
      </c>
      <c r="X116">
        <f>AVERAGEIFS(INDIRECT($F$3),INDIRECT($F$3),"&gt;=0",Data!$A:$A,$W116)</f>
        <v>0.5714285714285714</v>
      </c>
      <c r="Y116">
        <f t="shared" si="35"/>
        <v>102</v>
      </c>
      <c r="Z116" t="s">
        <v>62</v>
      </c>
      <c r="AA116">
        <f>AVERAGEIFS(INDIRECT($G$3),INDIRECT($G$3),"&gt;=0",Data!$A:$A,$Z116)</f>
        <v>0.82608695652173914</v>
      </c>
      <c r="AB116">
        <f t="shared" si="36"/>
        <v>108</v>
      </c>
      <c r="AC116" t="s">
        <v>49</v>
      </c>
      <c r="AD116">
        <f>AVERAGEIFS(INDIRECT($H$3),INDIRECT($H$3),"&gt;=0",Data!$A:$A,$AC116)</f>
        <v>0.8571428571428571</v>
      </c>
      <c r="AE116">
        <f t="shared" si="37"/>
        <v>102</v>
      </c>
      <c r="AF116" t="s">
        <v>84</v>
      </c>
      <c r="AG116">
        <f>AVERAGEIFS(INDIRECT($I$3),INDIRECT($I$3),"&gt;=0",Data!$A:$A,$AF116)</f>
        <v>0.75</v>
      </c>
      <c r="AH116">
        <f t="shared" si="38"/>
        <v>103</v>
      </c>
      <c r="AI116" t="s">
        <v>79</v>
      </c>
      <c r="AJ116">
        <f>AVERAGEIFS(INDIRECT($J$3),INDIRECT($J$3),"&gt;=0",Data!$A:$A,$AI116)</f>
        <v>1</v>
      </c>
      <c r="AK116">
        <f t="shared" si="39"/>
        <v>1</v>
      </c>
      <c r="AL116">
        <f t="shared" si="40"/>
        <v>0</v>
      </c>
      <c r="AM116">
        <f t="shared" si="41"/>
        <v>0</v>
      </c>
      <c r="AN116">
        <f t="shared" si="42"/>
        <v>0</v>
      </c>
      <c r="AO116">
        <f t="shared" si="43"/>
        <v>0</v>
      </c>
      <c r="AP116">
        <f t="shared" si="44"/>
        <v>0</v>
      </c>
      <c r="AQ116">
        <f t="shared" si="45"/>
        <v>0</v>
      </c>
      <c r="AR116">
        <f t="shared" si="46"/>
        <v>0</v>
      </c>
      <c r="AS116">
        <f t="shared" si="47"/>
        <v>0</v>
      </c>
      <c r="AT116">
        <f t="shared" si="48"/>
        <v>0</v>
      </c>
      <c r="AU116">
        <f t="shared" si="60"/>
        <v>108</v>
      </c>
      <c r="AV116" t="s">
        <v>56</v>
      </c>
      <c r="AW116" s="20">
        <f>AVERAGEIFS(INDIRECT($B$3),INDIRECT($B$3),"&gt;=0",Data!$A:$A,AV116,IF($A$20,Data!$B:$B,Data!$AJ:$AJ),IF($A$20,"&lt;&gt;5",1))</f>
        <v>0.6470588235294118</v>
      </c>
      <c r="AX116">
        <f t="shared" si="49"/>
        <v>108</v>
      </c>
      <c r="AY116" s="20" t="s">
        <v>135</v>
      </c>
      <c r="AZ116">
        <f>AVERAGEIFS(INDIRECT($C$3),INDIRECT($C$3),"&gt;=0",Data!$A:$A,AY116,IF($A$20,Data!$B:$B,Data!$AJ:$AJ),IF($A$20,"&lt;&gt;5",1))</f>
        <v>1</v>
      </c>
      <c r="BA116" s="20">
        <f t="shared" si="50"/>
        <v>1</v>
      </c>
      <c r="BB116" t="s">
        <v>184</v>
      </c>
      <c r="BC116" s="20">
        <f>AVERAGEIFS(INDIRECT($D$3),INDIRECT($D$3),"&gt;=0",Data!$A:$A,BB116,IF($A$20,Data!$B:$B,Data!$AJ:$AJ),IF($A$20,"&lt;&gt;5",1))</f>
        <v>0.6</v>
      </c>
      <c r="BD116">
        <f t="shared" si="51"/>
        <v>102</v>
      </c>
      <c r="BE116" s="20" t="s">
        <v>74</v>
      </c>
      <c r="BF116">
        <f>AVERAGEIFS(INDIRECT($E$3),INDIRECT($E$3),"&gt;=0",Data!$A:$A,BE116,IF($A$20,Data!$B:$B,Data!$AJ:$AJ),IF($A$20,"&lt;&gt;5",1))</f>
        <v>0.33333333333333331</v>
      </c>
      <c r="BG116" s="20">
        <f t="shared" si="52"/>
        <v>96</v>
      </c>
      <c r="BH116" t="s">
        <v>128</v>
      </c>
      <c r="BI116" s="20">
        <f>AVERAGEIFS(INDIRECT($F$3),INDIRECT($F$3),"&gt;=0",Data!$A:$A,BH116,IF($A$20,Data!$B:$B,Data!$AJ:$AJ),IF($A$20,"&lt;&gt;5",1))</f>
        <v>0.625</v>
      </c>
      <c r="BJ116">
        <f t="shared" si="53"/>
        <v>103</v>
      </c>
      <c r="BK116" s="20" t="s">
        <v>49</v>
      </c>
      <c r="BL116">
        <f>AVERAGEIFS(INDIRECT($G$3),INDIRECT($G$3),"&gt;=0",Data!$A:$A,BK116,IF($A$20,Data!$B:$B,Data!$AJ:$AJ),IF($A$20,"&lt;&gt;5",1))</f>
        <v>0.8</v>
      </c>
      <c r="BM116" s="20">
        <f t="shared" si="54"/>
        <v>107</v>
      </c>
      <c r="BN116" t="s">
        <v>115</v>
      </c>
      <c r="BO116">
        <f>AVERAGEIFS(INDIRECT($H$3),INDIRECT($H$3),"&gt;=0",Data!$A:$A,BN116,IF($A$20,Data!$B:$B,Data!$AJ:$AJ),IF($A$20,"&lt;&gt;5",1))</f>
        <v>0.84615384615384615</v>
      </c>
      <c r="BP116">
        <f t="shared" si="55"/>
        <v>104</v>
      </c>
      <c r="BQ116" t="s">
        <v>75</v>
      </c>
      <c r="BR116">
        <f>AVERAGEIFS(INDIRECT($I$3),INDIRECT($I$3),"&gt;=0",Data!$A:$A,BQ116,IF($A$20,Data!$B:$B,Data!$AJ:$AJ),IF($A$20,"&lt;&gt;5",1))</f>
        <v>0.7</v>
      </c>
      <c r="BS116">
        <f t="shared" si="56"/>
        <v>107</v>
      </c>
      <c r="BT116" t="s">
        <v>78</v>
      </c>
      <c r="BU116">
        <f>AVERAGEIFS(INDIRECT($J$3),INDIRECT($J$3),"&gt;=0",Data!$A:$A,BT116,IF($A$20,Data!$B:$B,Data!$AJ:$AJ),IF($A$20,"&lt;&gt;5",1))</f>
        <v>1</v>
      </c>
      <c r="BV116">
        <f t="shared" si="57"/>
        <v>1</v>
      </c>
    </row>
    <row r="117" spans="10:74" x14ac:dyDescent="0.35">
      <c r="J117">
        <f t="shared" si="58"/>
        <v>109</v>
      </c>
      <c r="K117" t="s">
        <v>70</v>
      </c>
      <c r="L117">
        <f>AVERAGEIFS(INDIRECT($B$3),INDIRECT($B$3),"&gt;=0",Data!$A:$A,$K117)</f>
        <v>0.69565217391304346</v>
      </c>
      <c r="M117">
        <f t="shared" si="59"/>
        <v>109</v>
      </c>
      <c r="N117" t="s">
        <v>93</v>
      </c>
      <c r="O117">
        <f>AVERAGEIFS(INDIRECT($C$3),INDIRECT($C$3),"&gt;=0",Data!$A:$A,$N117)</f>
        <v>0.90909090909090906</v>
      </c>
      <c r="P117">
        <f t="shared" si="32"/>
        <v>108</v>
      </c>
      <c r="Q117" t="s">
        <v>186</v>
      </c>
      <c r="R117">
        <f>AVERAGEIFS(INDIRECT($D$3),INDIRECT($D$3),"&gt;=0",Data!$A:$A,$Q117)</f>
        <v>0.54545454545454541</v>
      </c>
      <c r="S117">
        <f t="shared" si="33"/>
        <v>109</v>
      </c>
      <c r="T117" t="s">
        <v>175</v>
      </c>
      <c r="U117">
        <f>AVERAGEIFS(INDIRECT($E$3),INDIRECT($E$3),"&gt;=0",Data!$A:$A,$T117)</f>
        <v>0.3</v>
      </c>
      <c r="V117">
        <f t="shared" si="34"/>
        <v>108</v>
      </c>
      <c r="W117" t="s">
        <v>26</v>
      </c>
      <c r="X117">
        <f>AVERAGEIFS(INDIRECT($F$3),INDIRECT($F$3),"&gt;=0",Data!$A:$A,$W117)</f>
        <v>0.56521739130434778</v>
      </c>
      <c r="Y117">
        <f t="shared" si="35"/>
        <v>109</v>
      </c>
      <c r="Z117" t="s">
        <v>92</v>
      </c>
      <c r="AA117">
        <f>AVERAGEIFS(INDIRECT($G$3),INDIRECT($G$3),"&gt;=0",Data!$A:$A,$Z117)</f>
        <v>0.82352941176470584</v>
      </c>
      <c r="AB117">
        <f t="shared" si="36"/>
        <v>109</v>
      </c>
      <c r="AC117" t="s">
        <v>72</v>
      </c>
      <c r="AD117">
        <f>AVERAGEIFS(INDIRECT($H$3),INDIRECT($H$3),"&gt;=0",Data!$A:$A,$AC117)</f>
        <v>0.8571428571428571</v>
      </c>
      <c r="AE117">
        <f t="shared" si="37"/>
        <v>102</v>
      </c>
      <c r="AF117" t="s">
        <v>93</v>
      </c>
      <c r="AG117">
        <f>AVERAGEIFS(INDIRECT($I$3),INDIRECT($I$3),"&gt;=0",Data!$A:$A,$AF117)</f>
        <v>0.75</v>
      </c>
      <c r="AH117">
        <f t="shared" si="38"/>
        <v>103</v>
      </c>
      <c r="AI117" t="s">
        <v>81</v>
      </c>
      <c r="AJ117">
        <f>AVERAGEIFS(INDIRECT($J$3),INDIRECT($J$3),"&gt;=0",Data!$A:$A,$AI117)</f>
        <v>1</v>
      </c>
      <c r="AK117">
        <f t="shared" si="39"/>
        <v>1</v>
      </c>
      <c r="AL117">
        <f t="shared" si="40"/>
        <v>0</v>
      </c>
      <c r="AM117">
        <f t="shared" si="41"/>
        <v>0</v>
      </c>
      <c r="AN117">
        <f t="shared" si="42"/>
        <v>0</v>
      </c>
      <c r="AO117">
        <f t="shared" si="43"/>
        <v>0</v>
      </c>
      <c r="AP117">
        <f t="shared" si="44"/>
        <v>0</v>
      </c>
      <c r="AQ117">
        <f t="shared" si="45"/>
        <v>0</v>
      </c>
      <c r="AR117">
        <f t="shared" si="46"/>
        <v>0</v>
      </c>
      <c r="AS117">
        <f t="shared" si="47"/>
        <v>0</v>
      </c>
      <c r="AT117">
        <f t="shared" si="48"/>
        <v>0</v>
      </c>
      <c r="AU117">
        <f t="shared" si="60"/>
        <v>109</v>
      </c>
      <c r="AV117" t="s">
        <v>21</v>
      </c>
      <c r="AW117" s="20">
        <f>AVERAGEIFS(INDIRECT($B$3),INDIRECT($B$3),"&gt;=0",Data!$A:$A,AV117,IF($A$20,Data!$B:$B,Data!$AJ:$AJ),IF($A$20,"&lt;&gt;5",1))</f>
        <v>0.6428571428571429</v>
      </c>
      <c r="AX117">
        <f t="shared" si="49"/>
        <v>109</v>
      </c>
      <c r="AY117" s="20" t="s">
        <v>154</v>
      </c>
      <c r="AZ117">
        <f>AVERAGEIFS(INDIRECT($C$3),INDIRECT($C$3),"&gt;=0",Data!$A:$A,AY117,IF($A$20,Data!$B:$B,Data!$AJ:$AJ),IF($A$20,"&lt;&gt;5",1))</f>
        <v>1</v>
      </c>
      <c r="BA117" s="20">
        <f t="shared" si="50"/>
        <v>1</v>
      </c>
      <c r="BB117" t="s">
        <v>187</v>
      </c>
      <c r="BC117" s="20">
        <f>AVERAGEIFS(INDIRECT($D$3),INDIRECT($D$3),"&gt;=0",Data!$A:$A,BB117,IF($A$20,Data!$B:$B,Data!$AJ:$AJ),IF($A$20,"&lt;&gt;5",1))</f>
        <v>0.58823529411764708</v>
      </c>
      <c r="BD117">
        <f t="shared" si="51"/>
        <v>109</v>
      </c>
      <c r="BE117" s="20" t="s">
        <v>75</v>
      </c>
      <c r="BF117">
        <f>AVERAGEIFS(INDIRECT($E$3),INDIRECT($E$3),"&gt;=0",Data!$A:$A,BE117,IF($A$20,Data!$B:$B,Data!$AJ:$AJ),IF($A$20,"&lt;&gt;5",1))</f>
        <v>0.33333333333333331</v>
      </c>
      <c r="BG117" s="20">
        <f t="shared" si="52"/>
        <v>96</v>
      </c>
      <c r="BH117" t="s">
        <v>110</v>
      </c>
      <c r="BI117" s="20">
        <f>AVERAGEIFS(INDIRECT($F$3),INDIRECT($F$3),"&gt;=0",Data!$A:$A,BH117,IF($A$20,Data!$B:$B,Data!$AJ:$AJ),IF($A$20,"&lt;&gt;5",1))</f>
        <v>0.625</v>
      </c>
      <c r="BJ117">
        <f t="shared" si="53"/>
        <v>103</v>
      </c>
      <c r="BK117" s="20" t="s">
        <v>179</v>
      </c>
      <c r="BL117">
        <f>AVERAGEIFS(INDIRECT($G$3),INDIRECT($G$3),"&gt;=0",Data!$A:$A,BK117,IF($A$20,Data!$B:$B,Data!$AJ:$AJ),IF($A$20,"&lt;&gt;5",1))</f>
        <v>0.8</v>
      </c>
      <c r="BM117" s="20">
        <f t="shared" si="54"/>
        <v>107</v>
      </c>
      <c r="BN117" t="s">
        <v>183</v>
      </c>
      <c r="BO117">
        <f>AVERAGEIFS(INDIRECT($H$3),INDIRECT($H$3),"&gt;=0",Data!$A:$A,BN117,IF($A$20,Data!$B:$B,Data!$AJ:$AJ),IF($A$20,"&lt;&gt;5",1))</f>
        <v>0.84615384615384615</v>
      </c>
      <c r="BP117">
        <f t="shared" si="55"/>
        <v>104</v>
      </c>
      <c r="BQ117" t="s">
        <v>119</v>
      </c>
      <c r="BR117">
        <f>AVERAGEIFS(INDIRECT($I$3),INDIRECT($I$3),"&gt;=0",Data!$A:$A,BQ117,IF($A$20,Data!$B:$B,Data!$AJ:$AJ),IF($A$20,"&lt;&gt;5",1))</f>
        <v>0.69230769230769229</v>
      </c>
      <c r="BS117">
        <f t="shared" si="56"/>
        <v>109</v>
      </c>
      <c r="BT117" t="s">
        <v>74</v>
      </c>
      <c r="BU117">
        <f>AVERAGEIFS(INDIRECT($J$3),INDIRECT($J$3),"&gt;=0",Data!$A:$A,BT117,IF($A$20,Data!$B:$B,Data!$AJ:$AJ),IF($A$20,"&lt;&gt;5",1))</f>
        <v>1</v>
      </c>
      <c r="BV117">
        <f t="shared" si="57"/>
        <v>1</v>
      </c>
    </row>
    <row r="118" spans="10:74" x14ac:dyDescent="0.35">
      <c r="J118">
        <f t="shared" si="58"/>
        <v>110</v>
      </c>
      <c r="K118" t="s">
        <v>18</v>
      </c>
      <c r="L118">
        <f>AVERAGEIFS(INDIRECT($B$3),INDIRECT($B$3),"&gt;=0",Data!$A:$A,$K118)</f>
        <v>0.69230769230769229</v>
      </c>
      <c r="M118">
        <f t="shared" si="59"/>
        <v>110</v>
      </c>
      <c r="N118" t="s">
        <v>120</v>
      </c>
      <c r="O118">
        <f>AVERAGEIFS(INDIRECT($C$3),INDIRECT($C$3),"&gt;=0",Data!$A:$A,$N118)</f>
        <v>0.90909090909090906</v>
      </c>
      <c r="P118">
        <f t="shared" si="32"/>
        <v>108</v>
      </c>
      <c r="Q118" t="s">
        <v>41</v>
      </c>
      <c r="R118">
        <f>AVERAGEIFS(INDIRECT($D$3),INDIRECT($D$3),"&gt;=0",Data!$A:$A,$Q118)</f>
        <v>0.53846153846153844</v>
      </c>
      <c r="S118">
        <f t="shared" si="33"/>
        <v>110</v>
      </c>
      <c r="T118" t="s">
        <v>189</v>
      </c>
      <c r="U118">
        <f>AVERAGEIFS(INDIRECT($E$3),INDIRECT($E$3),"&gt;=0",Data!$A:$A,$T118)</f>
        <v>0.3</v>
      </c>
      <c r="V118">
        <f t="shared" si="34"/>
        <v>108</v>
      </c>
      <c r="W118" t="s">
        <v>21</v>
      </c>
      <c r="X118">
        <f>AVERAGEIFS(INDIRECT($F$3),INDIRECT($F$3),"&gt;=0",Data!$A:$A,$W118)</f>
        <v>0.5625</v>
      </c>
      <c r="Y118">
        <f t="shared" si="35"/>
        <v>110</v>
      </c>
      <c r="Z118" t="s">
        <v>152</v>
      </c>
      <c r="AA118">
        <f>AVERAGEIFS(INDIRECT($G$3),INDIRECT($G$3),"&gt;=0",Data!$A:$A,$Z118)</f>
        <v>0.8214285714285714</v>
      </c>
      <c r="AB118">
        <f t="shared" si="36"/>
        <v>110</v>
      </c>
      <c r="AC118" t="s">
        <v>83</v>
      </c>
      <c r="AD118">
        <f>AVERAGEIFS(INDIRECT($H$3),INDIRECT($H$3),"&gt;=0",Data!$A:$A,$AC118)</f>
        <v>0.8571428571428571</v>
      </c>
      <c r="AE118">
        <f t="shared" si="37"/>
        <v>102</v>
      </c>
      <c r="AF118" t="s">
        <v>124</v>
      </c>
      <c r="AG118">
        <f>AVERAGEIFS(INDIRECT($I$3),INDIRECT($I$3),"&gt;=0",Data!$A:$A,$AF118)</f>
        <v>0.75</v>
      </c>
      <c r="AH118">
        <f t="shared" si="38"/>
        <v>103</v>
      </c>
      <c r="AI118" t="s">
        <v>85</v>
      </c>
      <c r="AJ118">
        <f>AVERAGEIFS(INDIRECT($J$3),INDIRECT($J$3),"&gt;=0",Data!$A:$A,$AI118)</f>
        <v>1</v>
      </c>
      <c r="AK118">
        <f t="shared" si="39"/>
        <v>1</v>
      </c>
      <c r="AL118">
        <f t="shared" si="40"/>
        <v>0</v>
      </c>
      <c r="AM118">
        <f t="shared" si="41"/>
        <v>0</v>
      </c>
      <c r="AN118">
        <f t="shared" si="42"/>
        <v>0</v>
      </c>
      <c r="AO118">
        <f t="shared" si="43"/>
        <v>0</v>
      </c>
      <c r="AP118">
        <f t="shared" si="44"/>
        <v>0</v>
      </c>
      <c r="AQ118">
        <f t="shared" si="45"/>
        <v>0</v>
      </c>
      <c r="AR118">
        <f t="shared" si="46"/>
        <v>0</v>
      </c>
      <c r="AS118">
        <f t="shared" si="47"/>
        <v>0</v>
      </c>
      <c r="AT118">
        <f t="shared" si="48"/>
        <v>0</v>
      </c>
      <c r="AU118">
        <f t="shared" si="60"/>
        <v>110</v>
      </c>
      <c r="AV118" t="s">
        <v>147</v>
      </c>
      <c r="AW118" s="20">
        <f>AVERAGEIFS(INDIRECT($B$3),INDIRECT($B$3),"&gt;=0",Data!$A:$A,AV118,IF($A$20,Data!$B:$B,Data!$AJ:$AJ),IF($A$20,"&lt;&gt;5",1))</f>
        <v>0.64</v>
      </c>
      <c r="AX118">
        <f t="shared" si="49"/>
        <v>110</v>
      </c>
      <c r="AY118" s="20" t="s">
        <v>125</v>
      </c>
      <c r="AZ118">
        <f>AVERAGEIFS(INDIRECT($C$3),INDIRECT($C$3),"&gt;=0",Data!$A:$A,AY118,IF($A$20,Data!$B:$B,Data!$AJ:$AJ),IF($A$20,"&lt;&gt;5",1))</f>
        <v>1</v>
      </c>
      <c r="BA118" s="20">
        <f t="shared" si="50"/>
        <v>1</v>
      </c>
      <c r="BB118" t="s">
        <v>76</v>
      </c>
      <c r="BC118" s="20">
        <f>AVERAGEIFS(INDIRECT($D$3),INDIRECT($D$3),"&gt;=0",Data!$A:$A,BB118,IF($A$20,Data!$B:$B,Data!$AJ:$AJ),IF($A$20,"&lt;&gt;5",1))</f>
        <v>0.58333333333333337</v>
      </c>
      <c r="BD118">
        <f t="shared" si="51"/>
        <v>110</v>
      </c>
      <c r="BE118" s="20" t="s">
        <v>105</v>
      </c>
      <c r="BF118">
        <f>AVERAGEIFS(INDIRECT($E$3),INDIRECT($E$3),"&gt;=0",Data!$A:$A,BE118,IF($A$20,Data!$B:$B,Data!$AJ:$AJ),IF($A$20,"&lt;&gt;5",1))</f>
        <v>0.33333333333333331</v>
      </c>
      <c r="BG118" s="20">
        <f t="shared" si="52"/>
        <v>96</v>
      </c>
      <c r="BH118" t="s">
        <v>169</v>
      </c>
      <c r="BI118" s="20">
        <f>AVERAGEIFS(INDIRECT($F$3),INDIRECT($F$3),"&gt;=0",Data!$A:$A,BH118,IF($A$20,Data!$B:$B,Data!$AJ:$AJ),IF($A$20,"&lt;&gt;5",1))</f>
        <v>0.625</v>
      </c>
      <c r="BJ118">
        <f t="shared" si="53"/>
        <v>103</v>
      </c>
      <c r="BK118" s="20" t="s">
        <v>78</v>
      </c>
      <c r="BL118">
        <f>AVERAGEIFS(INDIRECT($G$3),INDIRECT($G$3),"&gt;=0",Data!$A:$A,BK118,IF($A$20,Data!$B:$B,Data!$AJ:$AJ),IF($A$20,"&lt;&gt;5",1))</f>
        <v>0.8</v>
      </c>
      <c r="BM118" s="20">
        <f t="shared" si="54"/>
        <v>107</v>
      </c>
      <c r="BN118" t="s">
        <v>79</v>
      </c>
      <c r="BO118">
        <f>AVERAGEIFS(INDIRECT($H$3),INDIRECT($H$3),"&gt;=0",Data!$A:$A,BN118,IF($A$20,Data!$B:$B,Data!$AJ:$AJ),IF($A$20,"&lt;&gt;5",1))</f>
        <v>0.84210526315789469</v>
      </c>
      <c r="BP118">
        <f t="shared" si="55"/>
        <v>110</v>
      </c>
      <c r="BQ118" t="s">
        <v>187</v>
      </c>
      <c r="BR118">
        <f>AVERAGEIFS(INDIRECT($I$3),INDIRECT($I$3),"&gt;=0",Data!$A:$A,BQ118,IF($A$20,Data!$B:$B,Data!$AJ:$AJ),IF($A$20,"&lt;&gt;5",1))</f>
        <v>0.6875</v>
      </c>
      <c r="BS118">
        <f t="shared" si="56"/>
        <v>110</v>
      </c>
      <c r="BT118" t="s">
        <v>75</v>
      </c>
      <c r="BU118">
        <f>AVERAGEIFS(INDIRECT($J$3),INDIRECT($J$3),"&gt;=0",Data!$A:$A,BT118,IF($A$20,Data!$B:$B,Data!$AJ:$AJ),IF($A$20,"&lt;&gt;5",1))</f>
        <v>1</v>
      </c>
      <c r="BV118">
        <f t="shared" si="57"/>
        <v>1</v>
      </c>
    </row>
    <row r="119" spans="10:74" x14ac:dyDescent="0.35">
      <c r="J119">
        <f t="shared" si="58"/>
        <v>111</v>
      </c>
      <c r="K119" t="s">
        <v>119</v>
      </c>
      <c r="L119">
        <f>AVERAGEIFS(INDIRECT($B$3),INDIRECT($B$3),"&gt;=0",Data!$A:$A,$K119)</f>
        <v>0.69230769230769229</v>
      </c>
      <c r="M119">
        <f t="shared" si="59"/>
        <v>110</v>
      </c>
      <c r="N119" t="s">
        <v>175</v>
      </c>
      <c r="O119">
        <f>AVERAGEIFS(INDIRECT($C$3),INDIRECT($C$3),"&gt;=0",Data!$A:$A,$N119)</f>
        <v>0.90476190476190477</v>
      </c>
      <c r="P119">
        <f t="shared" si="32"/>
        <v>111</v>
      </c>
      <c r="Q119" t="s">
        <v>151</v>
      </c>
      <c r="R119">
        <f>AVERAGEIFS(INDIRECT($D$3),INDIRECT($D$3),"&gt;=0",Data!$A:$A,$Q119)</f>
        <v>0.53333333333333333</v>
      </c>
      <c r="S119">
        <f t="shared" si="33"/>
        <v>111</v>
      </c>
      <c r="T119" t="s">
        <v>8</v>
      </c>
      <c r="U119">
        <f>AVERAGEIFS(INDIRECT($E$3),INDIRECT($E$3),"&gt;=0",Data!$A:$A,$T119)</f>
        <v>0.29411764705882354</v>
      </c>
      <c r="V119">
        <f t="shared" si="34"/>
        <v>111</v>
      </c>
      <c r="W119" t="s">
        <v>95</v>
      </c>
      <c r="X119">
        <f>AVERAGEIFS(INDIRECT($F$3),INDIRECT($F$3),"&gt;=0",Data!$A:$A,$W119)</f>
        <v>0.55555555555555558</v>
      </c>
      <c r="Y119">
        <f t="shared" si="35"/>
        <v>111</v>
      </c>
      <c r="Z119" t="s">
        <v>81</v>
      </c>
      <c r="AA119">
        <f>AVERAGEIFS(INDIRECT($G$3),INDIRECT($G$3),"&gt;=0",Data!$A:$A,$Z119)</f>
        <v>0.81818181818181823</v>
      </c>
      <c r="AB119">
        <f t="shared" si="36"/>
        <v>111</v>
      </c>
      <c r="AC119" t="s">
        <v>93</v>
      </c>
      <c r="AD119">
        <f>AVERAGEIFS(INDIRECT($H$3),INDIRECT($H$3),"&gt;=0",Data!$A:$A,$AC119)</f>
        <v>0.8571428571428571</v>
      </c>
      <c r="AE119">
        <f t="shared" si="37"/>
        <v>102</v>
      </c>
      <c r="AF119" t="s">
        <v>143</v>
      </c>
      <c r="AG119">
        <f>AVERAGEIFS(INDIRECT($I$3),INDIRECT($I$3),"&gt;=0",Data!$A:$A,$AF119)</f>
        <v>0.75</v>
      </c>
      <c r="AH119">
        <f t="shared" si="38"/>
        <v>103</v>
      </c>
      <c r="AI119" t="s">
        <v>78</v>
      </c>
      <c r="AJ119">
        <f>AVERAGEIFS(INDIRECT($J$3),INDIRECT($J$3),"&gt;=0",Data!$A:$A,$AI119)</f>
        <v>1</v>
      </c>
      <c r="AK119">
        <f t="shared" si="39"/>
        <v>1</v>
      </c>
      <c r="AL119">
        <f t="shared" si="40"/>
        <v>0</v>
      </c>
      <c r="AM119">
        <f t="shared" si="41"/>
        <v>0</v>
      </c>
      <c r="AN119">
        <f t="shared" si="42"/>
        <v>0</v>
      </c>
      <c r="AO119">
        <f t="shared" si="43"/>
        <v>0</v>
      </c>
      <c r="AP119">
        <f t="shared" si="44"/>
        <v>0</v>
      </c>
      <c r="AQ119">
        <f t="shared" si="45"/>
        <v>0</v>
      </c>
      <c r="AR119">
        <f t="shared" si="46"/>
        <v>0</v>
      </c>
      <c r="AS119">
        <f t="shared" si="47"/>
        <v>0</v>
      </c>
      <c r="AT119">
        <f t="shared" si="48"/>
        <v>0</v>
      </c>
      <c r="AU119">
        <f t="shared" si="60"/>
        <v>111</v>
      </c>
      <c r="AV119" t="s">
        <v>18</v>
      </c>
      <c r="AW119" s="20">
        <f>AVERAGEIFS(INDIRECT($B$3),INDIRECT($B$3),"&gt;=0",Data!$A:$A,AV119,IF($A$20,Data!$B:$B,Data!$AJ:$AJ),IF($A$20,"&lt;&gt;5",1))</f>
        <v>0.63636363636363635</v>
      </c>
      <c r="AX119">
        <f t="shared" si="49"/>
        <v>111</v>
      </c>
      <c r="AY119" s="20" t="s">
        <v>110</v>
      </c>
      <c r="AZ119">
        <f>AVERAGEIFS(INDIRECT($C$3),INDIRECT($C$3),"&gt;=0",Data!$A:$A,AY119,IF($A$20,Data!$B:$B,Data!$AJ:$AJ),IF($A$20,"&lt;&gt;5",1))</f>
        <v>1</v>
      </c>
      <c r="BA119" s="20">
        <f t="shared" si="50"/>
        <v>1</v>
      </c>
      <c r="BB119" t="s">
        <v>60</v>
      </c>
      <c r="BC119" s="20">
        <f>AVERAGEIFS(INDIRECT($D$3),INDIRECT($D$3),"&gt;=0",Data!$A:$A,BB119,IF($A$20,Data!$B:$B,Data!$AJ:$AJ),IF($A$20,"&lt;&gt;5",1))</f>
        <v>0.57894736842105265</v>
      </c>
      <c r="BD119">
        <f t="shared" si="51"/>
        <v>111</v>
      </c>
      <c r="BE119" s="20" t="s">
        <v>174</v>
      </c>
      <c r="BF119">
        <f>AVERAGEIFS(INDIRECT($E$3),INDIRECT($E$3),"&gt;=0",Data!$A:$A,BE119,IF($A$20,Data!$B:$B,Data!$AJ:$AJ),IF($A$20,"&lt;&gt;5",1))</f>
        <v>0.33333333333333331</v>
      </c>
      <c r="BG119" s="20">
        <f t="shared" si="52"/>
        <v>96</v>
      </c>
      <c r="BH119" t="s">
        <v>79</v>
      </c>
      <c r="BI119" s="20">
        <f>AVERAGEIFS(INDIRECT($F$3),INDIRECT($F$3),"&gt;=0",Data!$A:$A,BH119,IF($A$20,Data!$B:$B,Data!$AJ:$AJ),IF($A$20,"&lt;&gt;5",1))</f>
        <v>0.61904761904761907</v>
      </c>
      <c r="BJ119">
        <f t="shared" si="53"/>
        <v>111</v>
      </c>
      <c r="BK119" s="20" t="s">
        <v>2</v>
      </c>
      <c r="BL119">
        <f>AVERAGEIFS(INDIRECT($G$3),INDIRECT($G$3),"&gt;=0",Data!$A:$A,BK119,IF($A$20,Data!$B:$B,Data!$AJ:$AJ),IF($A$20,"&lt;&gt;5",1))</f>
        <v>0.8</v>
      </c>
      <c r="BM119" s="20">
        <f t="shared" si="54"/>
        <v>107</v>
      </c>
      <c r="BN119" t="s">
        <v>93</v>
      </c>
      <c r="BO119">
        <f>AVERAGEIFS(INDIRECT($H$3),INDIRECT($H$3),"&gt;=0",Data!$A:$A,BN119,IF($A$20,Data!$B:$B,Data!$AJ:$AJ),IF($A$20,"&lt;&gt;5",1))</f>
        <v>0.84210526315789469</v>
      </c>
      <c r="BP119">
        <f t="shared" si="55"/>
        <v>110</v>
      </c>
      <c r="BQ119" t="s">
        <v>152</v>
      </c>
      <c r="BR119">
        <f>AVERAGEIFS(INDIRECT($I$3),INDIRECT($I$3),"&gt;=0",Data!$A:$A,BQ119,IF($A$20,Data!$B:$B,Data!$AJ:$AJ),IF($A$20,"&lt;&gt;5",1))</f>
        <v>0.68</v>
      </c>
      <c r="BS119">
        <f t="shared" si="56"/>
        <v>111</v>
      </c>
      <c r="BT119" t="s">
        <v>77</v>
      </c>
      <c r="BU119">
        <f>AVERAGEIFS(INDIRECT($J$3),INDIRECT($J$3),"&gt;=0",Data!$A:$A,BT119,IF($A$20,Data!$B:$B,Data!$AJ:$AJ),IF($A$20,"&lt;&gt;5",1))</f>
        <v>1</v>
      </c>
      <c r="BV119">
        <f t="shared" si="57"/>
        <v>1</v>
      </c>
    </row>
    <row r="120" spans="10:74" x14ac:dyDescent="0.35">
      <c r="J120">
        <f t="shared" si="58"/>
        <v>112</v>
      </c>
      <c r="K120" t="s">
        <v>166</v>
      </c>
      <c r="L120">
        <f>AVERAGEIFS(INDIRECT($B$3),INDIRECT($B$3),"&gt;=0",Data!$A:$A,$K120)</f>
        <v>0.68421052631578949</v>
      </c>
      <c r="M120">
        <f t="shared" si="59"/>
        <v>112</v>
      </c>
      <c r="N120" t="s">
        <v>187</v>
      </c>
      <c r="O120">
        <f>AVERAGEIFS(INDIRECT($C$3),INDIRECT($C$3),"&gt;=0",Data!$A:$A,$N120)</f>
        <v>0.9</v>
      </c>
      <c r="P120">
        <f t="shared" si="32"/>
        <v>112</v>
      </c>
      <c r="Q120" t="s">
        <v>11</v>
      </c>
      <c r="R120">
        <f>AVERAGEIFS(INDIRECT($D$3),INDIRECT($D$3),"&gt;=0",Data!$A:$A,$Q120)</f>
        <v>0.52631578947368418</v>
      </c>
      <c r="S120">
        <f t="shared" si="33"/>
        <v>112</v>
      </c>
      <c r="T120" t="s">
        <v>27</v>
      </c>
      <c r="U120">
        <f>AVERAGEIFS(INDIRECT($E$3),INDIRECT($E$3),"&gt;=0",Data!$A:$A,$T120)</f>
        <v>0.2857142857142857</v>
      </c>
      <c r="V120">
        <f t="shared" si="34"/>
        <v>112</v>
      </c>
      <c r="W120" t="s">
        <v>110</v>
      </c>
      <c r="X120">
        <f>AVERAGEIFS(INDIRECT($F$3),INDIRECT($F$3),"&gt;=0",Data!$A:$A,$W120)</f>
        <v>0.55555555555555558</v>
      </c>
      <c r="Y120">
        <f t="shared" si="35"/>
        <v>111</v>
      </c>
      <c r="Z120" t="s">
        <v>179</v>
      </c>
      <c r="AA120">
        <f>AVERAGEIFS(INDIRECT($G$3),INDIRECT($G$3),"&gt;=0",Data!$A:$A,$Z120)</f>
        <v>0.81818181818181823</v>
      </c>
      <c r="AB120">
        <f t="shared" si="36"/>
        <v>111</v>
      </c>
      <c r="AC120" t="s">
        <v>124</v>
      </c>
      <c r="AD120">
        <f>AVERAGEIFS(INDIRECT($H$3),INDIRECT($H$3),"&gt;=0",Data!$A:$A,$AC120)</f>
        <v>0.8571428571428571</v>
      </c>
      <c r="AE120">
        <f t="shared" si="37"/>
        <v>102</v>
      </c>
      <c r="AF120" t="s">
        <v>155</v>
      </c>
      <c r="AG120">
        <f>AVERAGEIFS(INDIRECT($I$3),INDIRECT($I$3),"&gt;=0",Data!$A:$A,$AF120)</f>
        <v>0.75</v>
      </c>
      <c r="AH120">
        <f t="shared" si="38"/>
        <v>103</v>
      </c>
      <c r="AI120" t="s">
        <v>74</v>
      </c>
      <c r="AJ120">
        <f>AVERAGEIFS(INDIRECT($J$3),INDIRECT($J$3),"&gt;=0",Data!$A:$A,$AI120)</f>
        <v>1</v>
      </c>
      <c r="AK120">
        <f t="shared" si="39"/>
        <v>1</v>
      </c>
      <c r="AL120">
        <f t="shared" si="40"/>
        <v>0</v>
      </c>
      <c r="AM120">
        <f t="shared" si="41"/>
        <v>0</v>
      </c>
      <c r="AN120">
        <f t="shared" si="42"/>
        <v>0</v>
      </c>
      <c r="AO120">
        <f t="shared" si="43"/>
        <v>0</v>
      </c>
      <c r="AP120">
        <f t="shared" si="44"/>
        <v>0</v>
      </c>
      <c r="AQ120">
        <f t="shared" si="45"/>
        <v>0</v>
      </c>
      <c r="AR120">
        <f t="shared" si="46"/>
        <v>0</v>
      </c>
      <c r="AS120">
        <f t="shared" si="47"/>
        <v>113</v>
      </c>
      <c r="AT120">
        <f t="shared" si="48"/>
        <v>0</v>
      </c>
      <c r="AU120">
        <f t="shared" si="60"/>
        <v>112</v>
      </c>
      <c r="AV120" t="s">
        <v>119</v>
      </c>
      <c r="AW120" s="20">
        <f>AVERAGEIFS(INDIRECT($B$3),INDIRECT($B$3),"&gt;=0",Data!$A:$A,AV120,IF($A$20,Data!$B:$B,Data!$AJ:$AJ),IF($A$20,"&lt;&gt;5",1))</f>
        <v>0.63636363636363635</v>
      </c>
      <c r="AX120">
        <f t="shared" si="49"/>
        <v>111</v>
      </c>
      <c r="AY120" s="20" t="s">
        <v>169</v>
      </c>
      <c r="AZ120">
        <f>AVERAGEIFS(INDIRECT($C$3),INDIRECT($C$3),"&gt;=0",Data!$A:$A,AY120,IF($A$20,Data!$B:$B,Data!$AJ:$AJ),IF($A$20,"&lt;&gt;5",1))</f>
        <v>1</v>
      </c>
      <c r="BA120" s="20">
        <f t="shared" si="50"/>
        <v>1</v>
      </c>
      <c r="BB120" t="s">
        <v>12</v>
      </c>
      <c r="BC120" s="20">
        <f>AVERAGEIFS(INDIRECT($D$3),INDIRECT($D$3),"&gt;=0",Data!$A:$A,BB120,IF($A$20,Data!$B:$B,Data!$AJ:$AJ),IF($A$20,"&lt;&gt;5",1))</f>
        <v>0.5714285714285714</v>
      </c>
      <c r="BD120">
        <f t="shared" si="51"/>
        <v>112</v>
      </c>
      <c r="BE120" s="20" t="s">
        <v>36</v>
      </c>
      <c r="BF120">
        <f>AVERAGEIFS(INDIRECT($E$3),INDIRECT($E$3),"&gt;=0",Data!$A:$A,BE120,IF($A$20,Data!$B:$B,Data!$AJ:$AJ),IF($A$20,"&lt;&gt;5",1))</f>
        <v>0.33333333333333331</v>
      </c>
      <c r="BG120" s="20">
        <f t="shared" si="52"/>
        <v>96</v>
      </c>
      <c r="BH120" t="s">
        <v>173</v>
      </c>
      <c r="BI120" s="20">
        <f>AVERAGEIFS(INDIRECT($F$3),INDIRECT($F$3),"&gt;=0",Data!$A:$A,BH120,IF($A$20,Data!$B:$B,Data!$AJ:$AJ),IF($A$20,"&lt;&gt;5",1))</f>
        <v>0.61538461538461542</v>
      </c>
      <c r="BJ120">
        <f t="shared" si="53"/>
        <v>112</v>
      </c>
      <c r="BK120" s="20" t="s">
        <v>23</v>
      </c>
      <c r="BL120">
        <f>AVERAGEIFS(INDIRECT($G$3),INDIRECT($G$3),"&gt;=0",Data!$A:$A,BK120,IF($A$20,Data!$B:$B,Data!$AJ:$AJ),IF($A$20,"&lt;&gt;5",1))</f>
        <v>0.8</v>
      </c>
      <c r="BM120" s="20">
        <f t="shared" si="54"/>
        <v>107</v>
      </c>
      <c r="BN120" t="s">
        <v>78</v>
      </c>
      <c r="BO120">
        <f>AVERAGEIFS(INDIRECT($H$3),INDIRECT($H$3),"&gt;=0",Data!$A:$A,BN120,IF($A$20,Data!$B:$B,Data!$AJ:$AJ),IF($A$20,"&lt;&gt;5",1))</f>
        <v>0.84</v>
      </c>
      <c r="BP120">
        <f t="shared" si="55"/>
        <v>112</v>
      </c>
      <c r="BQ120" t="s">
        <v>157</v>
      </c>
      <c r="BR120">
        <f>AVERAGEIFS(INDIRECT($I$3),INDIRECT($I$3),"&gt;=0",Data!$A:$A,BQ120,IF($A$20,Data!$B:$B,Data!$AJ:$AJ),IF($A$20,"&lt;&gt;5",1))</f>
        <v>0.68</v>
      </c>
      <c r="BS120">
        <f t="shared" si="56"/>
        <v>111</v>
      </c>
      <c r="BT120" t="s">
        <v>73</v>
      </c>
      <c r="BU120">
        <f>AVERAGEIFS(INDIRECT($J$3),INDIRECT($J$3),"&gt;=0",Data!$A:$A,BT120,IF($A$20,Data!$B:$B,Data!$AJ:$AJ),IF($A$20,"&lt;&gt;5",1))</f>
        <v>1</v>
      </c>
      <c r="BV120">
        <f t="shared" si="57"/>
        <v>1</v>
      </c>
    </row>
    <row r="121" spans="10:74" x14ac:dyDescent="0.35">
      <c r="J121">
        <f t="shared" si="58"/>
        <v>113</v>
      </c>
      <c r="K121" t="s">
        <v>139</v>
      </c>
      <c r="L121">
        <f>AVERAGEIFS(INDIRECT($B$3),INDIRECT($B$3),"&gt;=0",Data!$A:$A,$K121)</f>
        <v>0.68</v>
      </c>
      <c r="M121">
        <f t="shared" si="59"/>
        <v>113</v>
      </c>
      <c r="N121" t="s">
        <v>126</v>
      </c>
      <c r="O121">
        <f>AVERAGEIFS(INDIRECT($C$3),INDIRECT($C$3),"&gt;=0",Data!$A:$A,$N121)</f>
        <v>0.9</v>
      </c>
      <c r="P121">
        <f t="shared" si="32"/>
        <v>112</v>
      </c>
      <c r="Q121" t="s">
        <v>137</v>
      </c>
      <c r="R121">
        <f>AVERAGEIFS(INDIRECT($D$3),INDIRECT($D$3),"&gt;=0",Data!$A:$A,$Q121)</f>
        <v>0.52631578947368418</v>
      </c>
      <c r="S121">
        <f t="shared" si="33"/>
        <v>112</v>
      </c>
      <c r="T121" t="s">
        <v>29</v>
      </c>
      <c r="U121">
        <f>AVERAGEIFS(INDIRECT($E$3),INDIRECT($E$3),"&gt;=0",Data!$A:$A,$T121)</f>
        <v>0.2857142857142857</v>
      </c>
      <c r="V121">
        <f t="shared" si="34"/>
        <v>112</v>
      </c>
      <c r="W121" t="s">
        <v>112</v>
      </c>
      <c r="X121">
        <f>AVERAGEIFS(INDIRECT($F$3),INDIRECT($F$3),"&gt;=0",Data!$A:$A,$W121)</f>
        <v>0.55555555555555558</v>
      </c>
      <c r="Y121">
        <f t="shared" si="35"/>
        <v>111</v>
      </c>
      <c r="Z121" t="s">
        <v>185</v>
      </c>
      <c r="AA121">
        <f>AVERAGEIFS(INDIRECT($G$3),INDIRECT($G$3),"&gt;=0",Data!$A:$A,$Z121)</f>
        <v>0.81818181818181823</v>
      </c>
      <c r="AB121">
        <f t="shared" si="36"/>
        <v>111</v>
      </c>
      <c r="AC121" t="s">
        <v>138</v>
      </c>
      <c r="AD121">
        <f>AVERAGEIFS(INDIRECT($H$3),INDIRECT($H$3),"&gt;=0",Data!$A:$A,$AC121)</f>
        <v>0.8571428571428571</v>
      </c>
      <c r="AE121">
        <f t="shared" si="37"/>
        <v>102</v>
      </c>
      <c r="AF121" t="s">
        <v>163</v>
      </c>
      <c r="AG121">
        <f>AVERAGEIFS(INDIRECT($I$3),INDIRECT($I$3),"&gt;=0",Data!$A:$A,$AF121)</f>
        <v>0.75</v>
      </c>
      <c r="AH121">
        <f t="shared" si="38"/>
        <v>103</v>
      </c>
      <c r="AI121" t="s">
        <v>75</v>
      </c>
      <c r="AJ121">
        <f>AVERAGEIFS(INDIRECT($J$3),INDIRECT($J$3),"&gt;=0",Data!$A:$A,$AI121)</f>
        <v>1</v>
      </c>
      <c r="AK121">
        <f t="shared" si="39"/>
        <v>1</v>
      </c>
      <c r="AL121">
        <f t="shared" si="40"/>
        <v>0</v>
      </c>
      <c r="AM121">
        <f t="shared" si="41"/>
        <v>0</v>
      </c>
      <c r="AN121">
        <f t="shared" si="42"/>
        <v>0</v>
      </c>
      <c r="AO121">
        <f t="shared" si="43"/>
        <v>0</v>
      </c>
      <c r="AP121">
        <f t="shared" si="44"/>
        <v>0</v>
      </c>
      <c r="AQ121">
        <f t="shared" si="45"/>
        <v>0</v>
      </c>
      <c r="AR121">
        <f t="shared" si="46"/>
        <v>0</v>
      </c>
      <c r="AS121">
        <f t="shared" si="47"/>
        <v>0</v>
      </c>
      <c r="AT121">
        <f t="shared" si="48"/>
        <v>0</v>
      </c>
      <c r="AU121">
        <f t="shared" si="60"/>
        <v>113</v>
      </c>
      <c r="AV121" t="s">
        <v>43</v>
      </c>
      <c r="AW121" s="20">
        <f>AVERAGEIFS(INDIRECT($B$3),INDIRECT($B$3),"&gt;=0",Data!$A:$A,AV121,IF($A$20,Data!$B:$B,Data!$AJ:$AJ),IF($A$20,"&lt;&gt;5",1))</f>
        <v>0.63636363636363635</v>
      </c>
      <c r="AX121">
        <f t="shared" si="49"/>
        <v>111</v>
      </c>
      <c r="AY121" s="20" t="s">
        <v>38</v>
      </c>
      <c r="AZ121">
        <f>AVERAGEIFS(INDIRECT($C$3),INDIRECT($C$3),"&gt;=0",Data!$A:$A,AY121,IF($A$20,Data!$B:$B,Data!$AJ:$AJ),IF($A$20,"&lt;&gt;5",1))</f>
        <v>1</v>
      </c>
      <c r="BA121" s="20">
        <f t="shared" si="50"/>
        <v>1</v>
      </c>
      <c r="BB121" t="s">
        <v>33</v>
      </c>
      <c r="BC121" s="20">
        <f>AVERAGEIFS(INDIRECT($D$3),INDIRECT($D$3),"&gt;=0",Data!$A:$A,BB121,IF($A$20,Data!$B:$B,Data!$AJ:$AJ),IF($A$20,"&lt;&gt;5",1))</f>
        <v>0.5714285714285714</v>
      </c>
      <c r="BD121">
        <f t="shared" si="51"/>
        <v>112</v>
      </c>
      <c r="BE121" s="20" t="s">
        <v>84</v>
      </c>
      <c r="BF121">
        <f>AVERAGEIFS(INDIRECT($E$3),INDIRECT($E$3),"&gt;=0",Data!$A:$A,BE121,IF($A$20,Data!$B:$B,Data!$AJ:$AJ),IF($A$20,"&lt;&gt;5",1))</f>
        <v>0.33333333333333331</v>
      </c>
      <c r="BG121" s="20">
        <f t="shared" si="52"/>
        <v>96</v>
      </c>
      <c r="BH121" t="s">
        <v>119</v>
      </c>
      <c r="BI121" s="20">
        <f>AVERAGEIFS(INDIRECT($F$3),INDIRECT($F$3),"&gt;=0",Data!$A:$A,BH121,IF($A$20,Data!$B:$B,Data!$AJ:$AJ),IF($A$20,"&lt;&gt;5",1))</f>
        <v>0.61538461538461542</v>
      </c>
      <c r="BJ121">
        <f t="shared" si="53"/>
        <v>112</v>
      </c>
      <c r="BK121" s="20" t="s">
        <v>45</v>
      </c>
      <c r="BL121">
        <f>AVERAGEIFS(INDIRECT($G$3),INDIRECT($G$3),"&gt;=0",Data!$A:$A,BK121,IF($A$20,Data!$B:$B,Data!$AJ:$AJ),IF($A$20,"&lt;&gt;5",1))</f>
        <v>0.8</v>
      </c>
      <c r="BM121" s="20">
        <f t="shared" si="54"/>
        <v>107</v>
      </c>
      <c r="BN121" t="s">
        <v>27</v>
      </c>
      <c r="BO121">
        <f>AVERAGEIFS(INDIRECT($H$3),INDIRECT($H$3),"&gt;=0",Data!$A:$A,BN121,IF($A$20,Data!$B:$B,Data!$AJ:$AJ),IF($A$20,"&lt;&gt;5",1))</f>
        <v>0.83333333333333337</v>
      </c>
      <c r="BP121">
        <f t="shared" si="55"/>
        <v>113</v>
      </c>
      <c r="BQ121" t="s">
        <v>158</v>
      </c>
      <c r="BR121">
        <f>AVERAGEIFS(INDIRECT($I$3),INDIRECT($I$3),"&gt;=0",Data!$A:$A,BQ121,IF($A$20,Data!$B:$B,Data!$AJ:$AJ),IF($A$20,"&lt;&gt;5",1))</f>
        <v>0.66666666666666663</v>
      </c>
      <c r="BS121">
        <f t="shared" si="56"/>
        <v>113</v>
      </c>
      <c r="BT121" t="s">
        <v>64</v>
      </c>
      <c r="BU121">
        <f>AVERAGEIFS(INDIRECT($J$3),INDIRECT($J$3),"&gt;=0",Data!$A:$A,BT121,IF($A$20,Data!$B:$B,Data!$AJ:$AJ),IF($A$20,"&lt;&gt;5",1))</f>
        <v>1</v>
      </c>
      <c r="BV121">
        <f t="shared" si="57"/>
        <v>1</v>
      </c>
    </row>
    <row r="122" spans="10:74" x14ac:dyDescent="0.35">
      <c r="J122">
        <f t="shared" si="58"/>
        <v>114</v>
      </c>
      <c r="K122" t="s">
        <v>43</v>
      </c>
      <c r="L122">
        <f>AVERAGEIFS(INDIRECT($B$3),INDIRECT($B$3),"&gt;=0",Data!$A:$A,$K122)</f>
        <v>0.66666666666666663</v>
      </c>
      <c r="M122">
        <f t="shared" si="59"/>
        <v>114</v>
      </c>
      <c r="N122" t="s">
        <v>189</v>
      </c>
      <c r="O122">
        <f>AVERAGEIFS(INDIRECT($C$3),INDIRECT($C$3),"&gt;=0",Data!$A:$A,$N122)</f>
        <v>0.9</v>
      </c>
      <c r="P122">
        <f t="shared" si="32"/>
        <v>112</v>
      </c>
      <c r="Q122" t="s">
        <v>26</v>
      </c>
      <c r="R122">
        <f>AVERAGEIFS(INDIRECT($D$3),INDIRECT($D$3),"&gt;=0",Data!$A:$A,$Q122)</f>
        <v>0.52173913043478259</v>
      </c>
      <c r="S122">
        <f t="shared" si="33"/>
        <v>114</v>
      </c>
      <c r="T122" t="s">
        <v>74</v>
      </c>
      <c r="U122">
        <f>AVERAGEIFS(INDIRECT($E$3),INDIRECT($E$3),"&gt;=0",Data!$A:$A,$T122)</f>
        <v>0.2857142857142857</v>
      </c>
      <c r="V122">
        <f t="shared" si="34"/>
        <v>112</v>
      </c>
      <c r="W122" t="s">
        <v>169</v>
      </c>
      <c r="X122">
        <f>AVERAGEIFS(INDIRECT($F$3),INDIRECT($F$3),"&gt;=0",Data!$A:$A,$W122)</f>
        <v>0.55555555555555558</v>
      </c>
      <c r="Y122">
        <f t="shared" si="35"/>
        <v>111</v>
      </c>
      <c r="Z122" t="s">
        <v>78</v>
      </c>
      <c r="AA122">
        <f>AVERAGEIFS(INDIRECT($G$3),INDIRECT($G$3),"&gt;=0",Data!$A:$A,$Z122)</f>
        <v>0.80769230769230771</v>
      </c>
      <c r="AB122">
        <f t="shared" si="36"/>
        <v>114</v>
      </c>
      <c r="AC122" t="s">
        <v>152</v>
      </c>
      <c r="AD122">
        <f>AVERAGEIFS(INDIRECT($H$3),INDIRECT($H$3),"&gt;=0",Data!$A:$A,$AC122)</f>
        <v>0.8571428571428571</v>
      </c>
      <c r="AE122">
        <f t="shared" si="37"/>
        <v>102</v>
      </c>
      <c r="AF122" t="s">
        <v>167</v>
      </c>
      <c r="AG122">
        <f>AVERAGEIFS(INDIRECT($I$3),INDIRECT($I$3),"&gt;=0",Data!$A:$A,$AF122)</f>
        <v>0.75</v>
      </c>
      <c r="AH122">
        <f t="shared" si="38"/>
        <v>103</v>
      </c>
      <c r="AI122" t="s">
        <v>77</v>
      </c>
      <c r="AJ122">
        <f>AVERAGEIFS(INDIRECT($J$3),INDIRECT($J$3),"&gt;=0",Data!$A:$A,$AI122)</f>
        <v>1</v>
      </c>
      <c r="AK122">
        <f t="shared" si="39"/>
        <v>1</v>
      </c>
      <c r="AL122">
        <f t="shared" si="40"/>
        <v>0</v>
      </c>
      <c r="AM122">
        <f t="shared" si="41"/>
        <v>0</v>
      </c>
      <c r="AN122">
        <f t="shared" si="42"/>
        <v>0</v>
      </c>
      <c r="AO122">
        <f t="shared" si="43"/>
        <v>0</v>
      </c>
      <c r="AP122">
        <f t="shared" si="44"/>
        <v>0</v>
      </c>
      <c r="AQ122">
        <f t="shared" si="45"/>
        <v>0</v>
      </c>
      <c r="AR122">
        <f t="shared" si="46"/>
        <v>0</v>
      </c>
      <c r="AS122">
        <f t="shared" si="47"/>
        <v>0</v>
      </c>
      <c r="AT122">
        <f t="shared" si="48"/>
        <v>0</v>
      </c>
      <c r="AU122">
        <f t="shared" si="60"/>
        <v>114</v>
      </c>
      <c r="AV122" t="s">
        <v>72</v>
      </c>
      <c r="AW122" s="20">
        <f>AVERAGEIFS(INDIRECT($B$3),INDIRECT($B$3),"&gt;=0",Data!$A:$A,AV122,IF($A$20,Data!$B:$B,Data!$AJ:$AJ),IF($A$20,"&lt;&gt;5",1))</f>
        <v>0.63636363636363635</v>
      </c>
      <c r="AX122">
        <f t="shared" si="49"/>
        <v>111</v>
      </c>
      <c r="AY122" s="20" t="s">
        <v>122</v>
      </c>
      <c r="AZ122">
        <f>AVERAGEIFS(INDIRECT($C$3),INDIRECT($C$3),"&gt;=0",Data!$A:$A,AY122,IF($A$20,Data!$B:$B,Data!$AJ:$AJ),IF($A$20,"&lt;&gt;5",1))</f>
        <v>1</v>
      </c>
      <c r="BA122" s="20">
        <f t="shared" si="50"/>
        <v>1</v>
      </c>
      <c r="BB122" t="s">
        <v>85</v>
      </c>
      <c r="BC122" s="20">
        <f>AVERAGEIFS(INDIRECT($D$3),INDIRECT($D$3),"&gt;=0",Data!$A:$A,BB122,IF($A$20,Data!$B:$B,Data!$AJ:$AJ),IF($A$20,"&lt;&gt;5",1))</f>
        <v>0.5714285714285714</v>
      </c>
      <c r="BD122">
        <f t="shared" si="51"/>
        <v>112</v>
      </c>
      <c r="BE122" s="20" t="s">
        <v>118</v>
      </c>
      <c r="BF122">
        <f>AVERAGEIFS(INDIRECT($E$3),INDIRECT($E$3),"&gt;=0",Data!$A:$A,BE122,IF($A$20,Data!$B:$B,Data!$AJ:$AJ),IF($A$20,"&lt;&gt;5",1))</f>
        <v>0.33333333333333331</v>
      </c>
      <c r="BG122" s="20">
        <f t="shared" si="52"/>
        <v>96</v>
      </c>
      <c r="BH122" t="s">
        <v>2</v>
      </c>
      <c r="BI122" s="20">
        <f>AVERAGEIFS(INDIRECT($F$3),INDIRECT($F$3),"&gt;=0",Data!$A:$A,BH122,IF($A$20,Data!$B:$B,Data!$AJ:$AJ),IF($A$20,"&lt;&gt;5",1))</f>
        <v>0.6</v>
      </c>
      <c r="BJ122">
        <f t="shared" si="53"/>
        <v>114</v>
      </c>
      <c r="BK122" s="20" t="s">
        <v>85</v>
      </c>
      <c r="BL122">
        <f>AVERAGEIFS(INDIRECT($G$3),INDIRECT($G$3),"&gt;=0",Data!$A:$A,BK122,IF($A$20,Data!$B:$B,Data!$AJ:$AJ),IF($A$20,"&lt;&gt;5",1))</f>
        <v>0.8</v>
      </c>
      <c r="BM122" s="20">
        <f t="shared" si="54"/>
        <v>107</v>
      </c>
      <c r="BN122" t="s">
        <v>30</v>
      </c>
      <c r="BO122">
        <f>AVERAGEIFS(INDIRECT($H$3),INDIRECT($H$3),"&gt;=0",Data!$A:$A,BN122,IF($A$20,Data!$B:$B,Data!$AJ:$AJ),IF($A$20,"&lt;&gt;5",1))</f>
        <v>0.83333333333333337</v>
      </c>
      <c r="BP122">
        <f t="shared" si="55"/>
        <v>113</v>
      </c>
      <c r="BQ122" t="s">
        <v>3</v>
      </c>
      <c r="BR122">
        <f>AVERAGEIFS(INDIRECT($I$3),INDIRECT($I$3),"&gt;=0",Data!$A:$A,BQ122,IF($A$20,Data!$B:$B,Data!$AJ:$AJ),IF($A$20,"&lt;&gt;5",1))</f>
        <v>0.66666666666666663</v>
      </c>
      <c r="BS122">
        <f t="shared" si="56"/>
        <v>113</v>
      </c>
      <c r="BT122" t="s">
        <v>72</v>
      </c>
      <c r="BU122">
        <f>AVERAGEIFS(INDIRECT($J$3),INDIRECT($J$3),"&gt;=0",Data!$A:$A,BT122,IF($A$20,Data!$B:$B,Data!$AJ:$AJ),IF($A$20,"&lt;&gt;5",1))</f>
        <v>1</v>
      </c>
      <c r="BV122">
        <f t="shared" si="57"/>
        <v>1</v>
      </c>
    </row>
    <row r="123" spans="10:74" x14ac:dyDescent="0.35">
      <c r="J123">
        <f t="shared" si="58"/>
        <v>115</v>
      </c>
      <c r="K123" t="s">
        <v>53</v>
      </c>
      <c r="L123">
        <f>AVERAGEIFS(INDIRECT($B$3),INDIRECT($B$3),"&gt;=0",Data!$A:$A,$K123)</f>
        <v>0.66666666666666663</v>
      </c>
      <c r="M123">
        <f t="shared" si="59"/>
        <v>114</v>
      </c>
      <c r="N123" t="s">
        <v>192</v>
      </c>
      <c r="O123">
        <f>AVERAGEIFS(INDIRECT($C$3),INDIRECT($C$3),"&gt;=0",Data!$A:$A,$N123)</f>
        <v>0.9</v>
      </c>
      <c r="P123">
        <f t="shared" si="32"/>
        <v>112</v>
      </c>
      <c r="Q123" t="s">
        <v>139</v>
      </c>
      <c r="R123">
        <f>AVERAGEIFS(INDIRECT($D$3),INDIRECT($D$3),"&gt;=0",Data!$A:$A,$Q123)</f>
        <v>0.52</v>
      </c>
      <c r="S123">
        <f t="shared" si="33"/>
        <v>115</v>
      </c>
      <c r="T123" t="s">
        <v>75</v>
      </c>
      <c r="U123">
        <f>AVERAGEIFS(INDIRECT($E$3),INDIRECT($E$3),"&gt;=0",Data!$A:$A,$T123)</f>
        <v>0.2857142857142857</v>
      </c>
      <c r="V123">
        <f t="shared" si="34"/>
        <v>112</v>
      </c>
      <c r="W123" t="s">
        <v>129</v>
      </c>
      <c r="X123">
        <f>AVERAGEIFS(INDIRECT($F$3),INDIRECT($F$3),"&gt;=0",Data!$A:$A,$W123)</f>
        <v>0.54545454545454541</v>
      </c>
      <c r="Y123">
        <f t="shared" si="35"/>
        <v>115</v>
      </c>
      <c r="Z123" t="s">
        <v>2</v>
      </c>
      <c r="AA123">
        <f>AVERAGEIFS(INDIRECT($G$3),INDIRECT($G$3),"&gt;=0",Data!$A:$A,$Z123)</f>
        <v>0.8</v>
      </c>
      <c r="AB123">
        <f t="shared" si="36"/>
        <v>115</v>
      </c>
      <c r="AC123" t="s">
        <v>163</v>
      </c>
      <c r="AD123">
        <f>AVERAGEIFS(INDIRECT($H$3),INDIRECT($H$3),"&gt;=0",Data!$A:$A,$AC123)</f>
        <v>0.8571428571428571</v>
      </c>
      <c r="AE123">
        <f t="shared" si="37"/>
        <v>102</v>
      </c>
      <c r="AF123" t="s">
        <v>168</v>
      </c>
      <c r="AG123">
        <f>AVERAGEIFS(INDIRECT($I$3),INDIRECT($I$3),"&gt;=0",Data!$A:$A,$AF123)</f>
        <v>0.75</v>
      </c>
      <c r="AH123">
        <f t="shared" si="38"/>
        <v>103</v>
      </c>
      <c r="AI123" t="s">
        <v>73</v>
      </c>
      <c r="AJ123">
        <f>AVERAGEIFS(INDIRECT($J$3),INDIRECT($J$3),"&gt;=0",Data!$A:$A,$AI123)</f>
        <v>1</v>
      </c>
      <c r="AK123">
        <f t="shared" si="39"/>
        <v>1</v>
      </c>
      <c r="AL123">
        <f t="shared" si="40"/>
        <v>0</v>
      </c>
      <c r="AM123">
        <f t="shared" si="41"/>
        <v>0</v>
      </c>
      <c r="AN123">
        <f t="shared" si="42"/>
        <v>0</v>
      </c>
      <c r="AO123">
        <f t="shared" si="43"/>
        <v>0</v>
      </c>
      <c r="AP123">
        <f t="shared" si="44"/>
        <v>0</v>
      </c>
      <c r="AQ123">
        <f t="shared" si="45"/>
        <v>0</v>
      </c>
      <c r="AR123">
        <f t="shared" si="46"/>
        <v>0</v>
      </c>
      <c r="AS123">
        <f t="shared" si="47"/>
        <v>0</v>
      </c>
      <c r="AT123">
        <f t="shared" si="48"/>
        <v>0</v>
      </c>
      <c r="AU123">
        <f t="shared" si="60"/>
        <v>115</v>
      </c>
      <c r="AV123" t="s">
        <v>188</v>
      </c>
      <c r="AW123" s="20">
        <f>AVERAGEIFS(INDIRECT($B$3),INDIRECT($B$3),"&gt;=0",Data!$A:$A,AV123,IF($A$20,Data!$B:$B,Data!$AJ:$AJ),IF($A$20,"&lt;&gt;5",1))</f>
        <v>0.63636363636363635</v>
      </c>
      <c r="AX123">
        <f t="shared" si="49"/>
        <v>111</v>
      </c>
      <c r="AY123" s="20" t="s">
        <v>48</v>
      </c>
      <c r="AZ123">
        <f>AVERAGEIFS(INDIRECT($C$3),INDIRECT($C$3),"&gt;=0",Data!$A:$A,AY123,IF($A$20,Data!$B:$B,Data!$AJ:$AJ),IF($A$20,"&lt;&gt;5",1))</f>
        <v>1</v>
      </c>
      <c r="BA123" s="20">
        <f t="shared" si="50"/>
        <v>1</v>
      </c>
      <c r="BB123" t="s">
        <v>190</v>
      </c>
      <c r="BC123" s="20">
        <f>AVERAGEIFS(INDIRECT($D$3),INDIRECT($D$3),"&gt;=0",Data!$A:$A,BB123,IF($A$20,Data!$B:$B,Data!$AJ:$AJ),IF($A$20,"&lt;&gt;5",1))</f>
        <v>0.5714285714285714</v>
      </c>
      <c r="BD123">
        <f t="shared" si="51"/>
        <v>112</v>
      </c>
      <c r="BE123" s="20" t="s">
        <v>184</v>
      </c>
      <c r="BF123">
        <f>AVERAGEIFS(INDIRECT($E$3),INDIRECT($E$3),"&gt;=0",Data!$A:$A,BE123,IF($A$20,Data!$B:$B,Data!$AJ:$AJ),IF($A$20,"&lt;&gt;5",1))</f>
        <v>0.33333333333333331</v>
      </c>
      <c r="BG123" s="20">
        <f t="shared" si="52"/>
        <v>96</v>
      </c>
      <c r="BH123" t="s">
        <v>85</v>
      </c>
      <c r="BI123" s="20">
        <f>AVERAGEIFS(INDIRECT($F$3),INDIRECT($F$3),"&gt;=0",Data!$A:$A,BH123,IF($A$20,Data!$B:$B,Data!$AJ:$AJ),IF($A$20,"&lt;&gt;5",1))</f>
        <v>0.6</v>
      </c>
      <c r="BJ123">
        <f t="shared" si="53"/>
        <v>114</v>
      </c>
      <c r="BK123" s="20" t="s">
        <v>86</v>
      </c>
      <c r="BL123">
        <f>AVERAGEIFS(INDIRECT($G$3),INDIRECT($G$3),"&gt;=0",Data!$A:$A,BK123,IF($A$20,Data!$B:$B,Data!$AJ:$AJ),IF($A$20,"&lt;&gt;5",1))</f>
        <v>0.8</v>
      </c>
      <c r="BM123" s="20">
        <f t="shared" si="54"/>
        <v>107</v>
      </c>
      <c r="BN123" t="s">
        <v>49</v>
      </c>
      <c r="BO123">
        <f>AVERAGEIFS(INDIRECT($H$3),INDIRECT($H$3),"&gt;=0",Data!$A:$A,BN123,IF($A$20,Data!$B:$B,Data!$AJ:$AJ),IF($A$20,"&lt;&gt;5",1))</f>
        <v>0.83333333333333337</v>
      </c>
      <c r="BP123">
        <f t="shared" si="55"/>
        <v>113</v>
      </c>
      <c r="BQ123" t="s">
        <v>42</v>
      </c>
      <c r="BR123">
        <f>AVERAGEIFS(INDIRECT($I$3),INDIRECT($I$3),"&gt;=0",Data!$A:$A,BQ123,IF($A$20,Data!$B:$B,Data!$AJ:$AJ),IF($A$20,"&lt;&gt;5",1))</f>
        <v>0.66666666666666663</v>
      </c>
      <c r="BS123">
        <f t="shared" si="56"/>
        <v>113</v>
      </c>
      <c r="BT123" t="s">
        <v>71</v>
      </c>
      <c r="BU123">
        <f>AVERAGEIFS(INDIRECT($J$3),INDIRECT($J$3),"&gt;=0",Data!$A:$A,BT123,IF($A$20,Data!$B:$B,Data!$AJ:$AJ),IF($A$20,"&lt;&gt;5",1))</f>
        <v>1</v>
      </c>
      <c r="BV123">
        <f t="shared" si="57"/>
        <v>1</v>
      </c>
    </row>
    <row r="124" spans="10:74" x14ac:dyDescent="0.35">
      <c r="J124">
        <f t="shared" si="58"/>
        <v>116</v>
      </c>
      <c r="K124" t="s">
        <v>67</v>
      </c>
      <c r="L124">
        <f>AVERAGEIFS(INDIRECT($B$3),INDIRECT($B$3),"&gt;=0",Data!$A:$A,$K124)</f>
        <v>0.66666666666666663</v>
      </c>
      <c r="M124">
        <f t="shared" si="59"/>
        <v>114</v>
      </c>
      <c r="N124" t="s">
        <v>17</v>
      </c>
      <c r="O124">
        <f>AVERAGEIFS(INDIRECT($C$3),INDIRECT($C$3),"&gt;=0",Data!$A:$A,$N124)</f>
        <v>0.9</v>
      </c>
      <c r="P124">
        <f t="shared" si="32"/>
        <v>112</v>
      </c>
      <c r="Q124" t="s">
        <v>55</v>
      </c>
      <c r="R124">
        <f>AVERAGEIFS(INDIRECT($D$3),INDIRECT($D$3),"&gt;=0",Data!$A:$A,$Q124)</f>
        <v>0.51282051282051277</v>
      </c>
      <c r="S124">
        <f t="shared" si="33"/>
        <v>116</v>
      </c>
      <c r="T124" t="s">
        <v>105</v>
      </c>
      <c r="U124">
        <f>AVERAGEIFS(INDIRECT($E$3),INDIRECT($E$3),"&gt;=0",Data!$A:$A,$T124)</f>
        <v>0.2857142857142857</v>
      </c>
      <c r="V124">
        <f t="shared" si="34"/>
        <v>112</v>
      </c>
      <c r="W124" t="s">
        <v>179</v>
      </c>
      <c r="X124">
        <f>AVERAGEIFS(INDIRECT($F$3),INDIRECT($F$3),"&gt;=0",Data!$A:$A,$W124)</f>
        <v>0.54545454545454541</v>
      </c>
      <c r="Y124">
        <f t="shared" si="35"/>
        <v>115</v>
      </c>
      <c r="Z124" t="s">
        <v>10</v>
      </c>
      <c r="AA124">
        <f>AVERAGEIFS(INDIRECT($G$3),INDIRECT($G$3),"&gt;=0",Data!$A:$A,$Z124)</f>
        <v>0.8</v>
      </c>
      <c r="AB124">
        <f t="shared" si="36"/>
        <v>115</v>
      </c>
      <c r="AC124" t="s">
        <v>106</v>
      </c>
      <c r="AD124">
        <f>AVERAGEIFS(INDIRECT($H$3),INDIRECT($H$3),"&gt;=0",Data!$A:$A,$AC124)</f>
        <v>0.85</v>
      </c>
      <c r="AE124">
        <f t="shared" si="37"/>
        <v>116</v>
      </c>
      <c r="AF124" t="s">
        <v>198</v>
      </c>
      <c r="AG124">
        <f>AVERAGEIFS(INDIRECT($I$3),INDIRECT($I$3),"&gt;=0",Data!$A:$A,$AF124)</f>
        <v>0.75</v>
      </c>
      <c r="AH124">
        <f t="shared" si="38"/>
        <v>103</v>
      </c>
      <c r="AI124" t="s">
        <v>64</v>
      </c>
      <c r="AJ124">
        <f>AVERAGEIFS(INDIRECT($J$3),INDIRECT($J$3),"&gt;=0",Data!$A:$A,$AI124)</f>
        <v>1</v>
      </c>
      <c r="AK124">
        <f t="shared" si="39"/>
        <v>1</v>
      </c>
      <c r="AL124">
        <f t="shared" si="40"/>
        <v>0</v>
      </c>
      <c r="AM124">
        <f t="shared" si="41"/>
        <v>0</v>
      </c>
      <c r="AN124">
        <f t="shared" si="42"/>
        <v>0</v>
      </c>
      <c r="AO124">
        <f t="shared" si="43"/>
        <v>0</v>
      </c>
      <c r="AP124">
        <f t="shared" si="44"/>
        <v>0</v>
      </c>
      <c r="AQ124">
        <f t="shared" si="45"/>
        <v>0</v>
      </c>
      <c r="AR124">
        <f t="shared" si="46"/>
        <v>0</v>
      </c>
      <c r="AS124">
        <f t="shared" si="47"/>
        <v>0</v>
      </c>
      <c r="AT124">
        <f t="shared" si="48"/>
        <v>0</v>
      </c>
      <c r="AU124">
        <f t="shared" si="60"/>
        <v>116</v>
      </c>
      <c r="AV124" t="s">
        <v>195</v>
      </c>
      <c r="AW124" s="20">
        <f>AVERAGEIFS(INDIRECT($B$3),INDIRECT($B$3),"&gt;=0",Data!$A:$A,AV124,IF($A$20,Data!$B:$B,Data!$AJ:$AJ),IF($A$20,"&lt;&gt;5",1))</f>
        <v>0.63636363636363635</v>
      </c>
      <c r="AX124">
        <f t="shared" si="49"/>
        <v>111</v>
      </c>
      <c r="AY124" s="20" t="s">
        <v>83</v>
      </c>
      <c r="AZ124">
        <f>AVERAGEIFS(INDIRECT($C$3),INDIRECT($C$3),"&gt;=0",Data!$A:$A,AY124,IF($A$20,Data!$B:$B,Data!$AJ:$AJ),IF($A$20,"&lt;&gt;5",1))</f>
        <v>1</v>
      </c>
      <c r="BA124" s="20">
        <f t="shared" si="50"/>
        <v>1</v>
      </c>
      <c r="BB124" t="s">
        <v>70</v>
      </c>
      <c r="BC124" s="20">
        <f>AVERAGEIFS(INDIRECT($D$3),INDIRECT($D$3),"&gt;=0",Data!$A:$A,BB124,IF($A$20,Data!$B:$B,Data!$AJ:$AJ),IF($A$20,"&lt;&gt;5",1))</f>
        <v>0.5714285714285714</v>
      </c>
      <c r="BD124">
        <f t="shared" si="51"/>
        <v>112</v>
      </c>
      <c r="BE124" s="20" t="s">
        <v>193</v>
      </c>
      <c r="BF124">
        <f>AVERAGEIFS(INDIRECT($E$3),INDIRECT($E$3),"&gt;=0",Data!$A:$A,BE124,IF($A$20,Data!$B:$B,Data!$AJ:$AJ),IF($A$20,"&lt;&gt;5",1))</f>
        <v>0.33333333333333331</v>
      </c>
      <c r="BG124" s="20">
        <f t="shared" si="52"/>
        <v>96</v>
      </c>
      <c r="BH124" t="s">
        <v>185</v>
      </c>
      <c r="BI124" s="20">
        <f>AVERAGEIFS(INDIRECT($F$3),INDIRECT($F$3),"&gt;=0",Data!$A:$A,BH124,IF($A$20,Data!$B:$B,Data!$AJ:$AJ),IF($A$20,"&lt;&gt;5",1))</f>
        <v>0.6</v>
      </c>
      <c r="BJ124">
        <f t="shared" si="53"/>
        <v>114</v>
      </c>
      <c r="BK124" s="20" t="s">
        <v>186</v>
      </c>
      <c r="BL124">
        <f>AVERAGEIFS(INDIRECT($G$3),INDIRECT($G$3),"&gt;=0",Data!$A:$A,BK124,IF($A$20,Data!$B:$B,Data!$AJ:$AJ),IF($A$20,"&lt;&gt;5",1))</f>
        <v>0.8</v>
      </c>
      <c r="BM124" s="20">
        <f t="shared" si="54"/>
        <v>107</v>
      </c>
      <c r="BN124" t="s">
        <v>83</v>
      </c>
      <c r="BO124">
        <f>AVERAGEIFS(INDIRECT($H$3),INDIRECT($H$3),"&gt;=0",Data!$A:$A,BN124,IF($A$20,Data!$B:$B,Data!$AJ:$AJ),IF($A$20,"&lt;&gt;5",1))</f>
        <v>0.83333333333333337</v>
      </c>
      <c r="BP124">
        <f t="shared" si="55"/>
        <v>113</v>
      </c>
      <c r="BQ124" t="s">
        <v>77</v>
      </c>
      <c r="BR124">
        <f>AVERAGEIFS(INDIRECT($I$3),INDIRECT($I$3),"&gt;=0",Data!$A:$A,BQ124,IF($A$20,Data!$B:$B,Data!$AJ:$AJ),IF($A$20,"&lt;&gt;5",1))</f>
        <v>0.66666666666666663</v>
      </c>
      <c r="BS124">
        <f t="shared" si="56"/>
        <v>113</v>
      </c>
      <c r="BT124" t="s">
        <v>70</v>
      </c>
      <c r="BU124">
        <f>AVERAGEIFS(INDIRECT($J$3),INDIRECT($J$3),"&gt;=0",Data!$A:$A,BT124,IF($A$20,Data!$B:$B,Data!$AJ:$AJ),IF($A$20,"&lt;&gt;5",1))</f>
        <v>1</v>
      </c>
      <c r="BV124">
        <f t="shared" si="57"/>
        <v>1</v>
      </c>
    </row>
    <row r="125" spans="10:74" x14ac:dyDescent="0.35">
      <c r="J125">
        <f t="shared" si="58"/>
        <v>117</v>
      </c>
      <c r="K125" t="s">
        <v>72</v>
      </c>
      <c r="L125">
        <f>AVERAGEIFS(INDIRECT($B$3),INDIRECT($B$3),"&gt;=0",Data!$A:$A,$K125)</f>
        <v>0.66666666666666663</v>
      </c>
      <c r="M125">
        <f t="shared" si="59"/>
        <v>114</v>
      </c>
      <c r="N125" t="s">
        <v>135</v>
      </c>
      <c r="O125">
        <f>AVERAGEIFS(INDIRECT($C$3),INDIRECT($C$3),"&gt;=0",Data!$A:$A,$N125)</f>
        <v>0.9</v>
      </c>
      <c r="P125">
        <f t="shared" si="32"/>
        <v>112</v>
      </c>
      <c r="Q125" t="s">
        <v>24</v>
      </c>
      <c r="R125">
        <f>AVERAGEIFS(INDIRECT($D$3),INDIRECT($D$3),"&gt;=0",Data!$A:$A,$Q125)</f>
        <v>0.5</v>
      </c>
      <c r="S125">
        <f t="shared" si="33"/>
        <v>117</v>
      </c>
      <c r="T125" t="s">
        <v>113</v>
      </c>
      <c r="U125">
        <f>AVERAGEIFS(INDIRECT($E$3),INDIRECT($E$3),"&gt;=0",Data!$A:$A,$T125)</f>
        <v>0.2857142857142857</v>
      </c>
      <c r="V125">
        <f t="shared" si="34"/>
        <v>112</v>
      </c>
      <c r="W125" t="s">
        <v>186</v>
      </c>
      <c r="X125">
        <f>AVERAGEIFS(INDIRECT($F$3),INDIRECT($F$3),"&gt;=0",Data!$A:$A,$W125)</f>
        <v>0.54545454545454541</v>
      </c>
      <c r="Y125">
        <f t="shared" si="35"/>
        <v>115</v>
      </c>
      <c r="Z125" t="s">
        <v>20</v>
      </c>
      <c r="AA125">
        <f>AVERAGEIFS(INDIRECT($G$3),INDIRECT($G$3),"&gt;=0",Data!$A:$A,$Z125)</f>
        <v>0.8</v>
      </c>
      <c r="AB125">
        <f t="shared" si="36"/>
        <v>115</v>
      </c>
      <c r="AC125" t="s">
        <v>142</v>
      </c>
      <c r="AD125">
        <f>AVERAGEIFS(INDIRECT($H$3),INDIRECT($H$3),"&gt;=0",Data!$A:$A,$AC125)</f>
        <v>0.85</v>
      </c>
      <c r="AE125">
        <f t="shared" si="37"/>
        <v>116</v>
      </c>
      <c r="AF125" t="s">
        <v>141</v>
      </c>
      <c r="AG125">
        <f>AVERAGEIFS(INDIRECT($I$3),INDIRECT($I$3),"&gt;=0",Data!$A:$A,$AF125)</f>
        <v>0.73684210526315785</v>
      </c>
      <c r="AH125">
        <f t="shared" si="38"/>
        <v>117</v>
      </c>
      <c r="AI125" t="s">
        <v>72</v>
      </c>
      <c r="AJ125">
        <f>AVERAGEIFS(INDIRECT($J$3),INDIRECT($J$3),"&gt;=0",Data!$A:$A,$AI125)</f>
        <v>1</v>
      </c>
      <c r="AK125">
        <f t="shared" si="39"/>
        <v>1</v>
      </c>
      <c r="AL125">
        <f t="shared" si="40"/>
        <v>0</v>
      </c>
      <c r="AM125">
        <f t="shared" si="41"/>
        <v>0</v>
      </c>
      <c r="AN125">
        <f t="shared" si="42"/>
        <v>0</v>
      </c>
      <c r="AO125">
        <f t="shared" si="43"/>
        <v>0</v>
      </c>
      <c r="AP125">
        <f t="shared" si="44"/>
        <v>0</v>
      </c>
      <c r="AQ125">
        <f t="shared" si="45"/>
        <v>0</v>
      </c>
      <c r="AR125">
        <f t="shared" si="46"/>
        <v>0</v>
      </c>
      <c r="AS125">
        <f t="shared" si="47"/>
        <v>0</v>
      </c>
      <c r="AT125">
        <f t="shared" si="48"/>
        <v>0</v>
      </c>
      <c r="AU125">
        <f t="shared" si="60"/>
        <v>117</v>
      </c>
      <c r="AV125" t="s">
        <v>169</v>
      </c>
      <c r="AW125" s="20">
        <f>AVERAGEIFS(INDIRECT($B$3),INDIRECT($B$3),"&gt;=0",Data!$A:$A,AV125,IF($A$20,Data!$B:$B,Data!$AJ:$AJ),IF($A$20,"&lt;&gt;5",1))</f>
        <v>0.625</v>
      </c>
      <c r="AX125">
        <f t="shared" si="49"/>
        <v>117</v>
      </c>
      <c r="AY125" s="20" t="s">
        <v>114</v>
      </c>
      <c r="AZ125">
        <f>AVERAGEIFS(INDIRECT($C$3),INDIRECT($C$3),"&gt;=0",Data!$A:$A,AY125,IF($A$20,Data!$B:$B,Data!$AJ:$AJ),IF($A$20,"&lt;&gt;5",1))</f>
        <v>1</v>
      </c>
      <c r="BA125" s="20">
        <f t="shared" si="50"/>
        <v>1</v>
      </c>
      <c r="BB125" t="s">
        <v>151</v>
      </c>
      <c r="BC125" s="20">
        <f>AVERAGEIFS(INDIRECT($D$3),INDIRECT($D$3),"&gt;=0",Data!$A:$A,BB125,IF($A$20,Data!$B:$B,Data!$AJ:$AJ),IF($A$20,"&lt;&gt;5",1))</f>
        <v>0.5714285714285714</v>
      </c>
      <c r="BD125">
        <f t="shared" si="51"/>
        <v>112</v>
      </c>
      <c r="BE125" s="20" t="s">
        <v>157</v>
      </c>
      <c r="BF125">
        <f>AVERAGEIFS(INDIRECT($E$3),INDIRECT($E$3),"&gt;=0",Data!$A:$A,BE125,IF($A$20,Data!$B:$B,Data!$AJ:$AJ),IF($A$20,"&lt;&gt;5",1))</f>
        <v>0.32</v>
      </c>
      <c r="BG125" s="20">
        <f t="shared" si="52"/>
        <v>117</v>
      </c>
      <c r="BH125" t="s">
        <v>87</v>
      </c>
      <c r="BI125" s="20">
        <f>AVERAGEIFS(INDIRECT($F$3),INDIRECT($F$3),"&gt;=0",Data!$A:$A,BH125,IF($A$20,Data!$B:$B,Data!$AJ:$AJ),IF($A$20,"&lt;&gt;5",1))</f>
        <v>0.6</v>
      </c>
      <c r="BJ125">
        <f t="shared" si="53"/>
        <v>114</v>
      </c>
      <c r="BK125" s="20" t="s">
        <v>192</v>
      </c>
      <c r="BL125">
        <f>AVERAGEIFS(INDIRECT($G$3),INDIRECT($G$3),"&gt;=0",Data!$A:$A,BK125,IF($A$20,Data!$B:$B,Data!$AJ:$AJ),IF($A$20,"&lt;&gt;5",1))</f>
        <v>0.8</v>
      </c>
      <c r="BM125" s="20">
        <f t="shared" si="54"/>
        <v>107</v>
      </c>
      <c r="BN125" t="s">
        <v>124</v>
      </c>
      <c r="BO125">
        <f>AVERAGEIFS(INDIRECT($H$3),INDIRECT($H$3),"&gt;=0",Data!$A:$A,BN125,IF($A$20,Data!$B:$B,Data!$AJ:$AJ),IF($A$20,"&lt;&gt;5",1))</f>
        <v>0.83333333333333337</v>
      </c>
      <c r="BP125">
        <f t="shared" si="55"/>
        <v>113</v>
      </c>
      <c r="BQ125" t="s">
        <v>84</v>
      </c>
      <c r="BR125">
        <f>AVERAGEIFS(INDIRECT($I$3),INDIRECT($I$3),"&gt;=0",Data!$A:$A,BQ125,IF($A$20,Data!$B:$B,Data!$AJ:$AJ),IF($A$20,"&lt;&gt;5",1))</f>
        <v>0.66666666666666663</v>
      </c>
      <c r="BS125">
        <f t="shared" si="56"/>
        <v>113</v>
      </c>
      <c r="BT125" t="s">
        <v>48</v>
      </c>
      <c r="BU125">
        <f>AVERAGEIFS(INDIRECT($J$3),INDIRECT($J$3),"&gt;=0",Data!$A:$A,BT125,IF($A$20,Data!$B:$B,Data!$AJ:$AJ),IF($A$20,"&lt;&gt;5",1))</f>
        <v>1</v>
      </c>
      <c r="BV125">
        <f t="shared" si="57"/>
        <v>1</v>
      </c>
    </row>
    <row r="126" spans="10:74" x14ac:dyDescent="0.35">
      <c r="J126">
        <f t="shared" si="58"/>
        <v>118</v>
      </c>
      <c r="K126" t="s">
        <v>98</v>
      </c>
      <c r="L126">
        <f>AVERAGEIFS(INDIRECT($B$3),INDIRECT($B$3),"&gt;=0",Data!$A:$A,$K126)</f>
        <v>0.66666666666666663</v>
      </c>
      <c r="M126">
        <f t="shared" si="59"/>
        <v>114</v>
      </c>
      <c r="N126" t="s">
        <v>154</v>
      </c>
      <c r="O126">
        <f>AVERAGEIFS(INDIRECT($C$3),INDIRECT($C$3),"&gt;=0",Data!$A:$A,$N126)</f>
        <v>0.88888888888888884</v>
      </c>
      <c r="P126">
        <f t="shared" si="32"/>
        <v>118</v>
      </c>
      <c r="Q126" t="s">
        <v>37</v>
      </c>
      <c r="R126">
        <f>AVERAGEIFS(INDIRECT($D$3),INDIRECT($D$3),"&gt;=0",Data!$A:$A,$Q126)</f>
        <v>0.5</v>
      </c>
      <c r="S126">
        <f t="shared" si="33"/>
        <v>117</v>
      </c>
      <c r="T126" t="s">
        <v>146</v>
      </c>
      <c r="U126">
        <f>AVERAGEIFS(INDIRECT($E$3),INDIRECT($E$3),"&gt;=0",Data!$A:$A,$T126)</f>
        <v>0.2857142857142857</v>
      </c>
      <c r="V126">
        <f t="shared" si="34"/>
        <v>112</v>
      </c>
      <c r="W126" t="s">
        <v>79</v>
      </c>
      <c r="X126">
        <f>AVERAGEIFS(INDIRECT($F$3),INDIRECT($F$3),"&gt;=0",Data!$A:$A,$W126)</f>
        <v>0.54166666666666663</v>
      </c>
      <c r="Y126">
        <f t="shared" si="35"/>
        <v>118</v>
      </c>
      <c r="Z126" t="s">
        <v>23</v>
      </c>
      <c r="AA126">
        <f>AVERAGEIFS(INDIRECT($G$3),INDIRECT($G$3),"&gt;=0",Data!$A:$A,$Z126)</f>
        <v>0.8</v>
      </c>
      <c r="AB126">
        <f t="shared" si="36"/>
        <v>115</v>
      </c>
      <c r="AC126" t="s">
        <v>78</v>
      </c>
      <c r="AD126">
        <f>AVERAGEIFS(INDIRECT($H$3),INDIRECT($H$3),"&gt;=0",Data!$A:$A,$AC126)</f>
        <v>0.84615384615384615</v>
      </c>
      <c r="AE126">
        <f t="shared" si="37"/>
        <v>118</v>
      </c>
      <c r="AF126" t="s">
        <v>187</v>
      </c>
      <c r="AG126">
        <f>AVERAGEIFS(INDIRECT($I$3),INDIRECT($I$3),"&gt;=0",Data!$A:$A,$AF126)</f>
        <v>0.73684210526315785</v>
      </c>
      <c r="AH126">
        <f t="shared" si="38"/>
        <v>117</v>
      </c>
      <c r="AI126" t="s">
        <v>71</v>
      </c>
      <c r="AJ126">
        <f>AVERAGEIFS(INDIRECT($J$3),INDIRECT($J$3),"&gt;=0",Data!$A:$A,$AI126)</f>
        <v>1</v>
      </c>
      <c r="AK126">
        <f t="shared" si="39"/>
        <v>1</v>
      </c>
      <c r="AL126">
        <f t="shared" si="40"/>
        <v>0</v>
      </c>
      <c r="AM126">
        <f t="shared" si="41"/>
        <v>0</v>
      </c>
      <c r="AN126">
        <f t="shared" si="42"/>
        <v>0</v>
      </c>
      <c r="AO126">
        <f t="shared" si="43"/>
        <v>0</v>
      </c>
      <c r="AP126">
        <f t="shared" si="44"/>
        <v>0</v>
      </c>
      <c r="AQ126">
        <f t="shared" si="45"/>
        <v>0</v>
      </c>
      <c r="AR126">
        <f t="shared" si="46"/>
        <v>0</v>
      </c>
      <c r="AS126">
        <f t="shared" si="47"/>
        <v>0</v>
      </c>
      <c r="AT126">
        <f t="shared" si="48"/>
        <v>0</v>
      </c>
      <c r="AU126">
        <f t="shared" si="60"/>
        <v>118</v>
      </c>
      <c r="AV126" t="s">
        <v>6</v>
      </c>
      <c r="AW126" s="20">
        <f>AVERAGEIFS(INDIRECT($B$3),INDIRECT($B$3),"&gt;=0",Data!$A:$A,AV126,IF($A$20,Data!$B:$B,Data!$AJ:$AJ),IF($A$20,"&lt;&gt;5",1))</f>
        <v>0.61538461538461542</v>
      </c>
      <c r="AX126">
        <f t="shared" si="49"/>
        <v>118</v>
      </c>
      <c r="AY126" s="20" t="s">
        <v>94</v>
      </c>
      <c r="AZ126">
        <f>AVERAGEIFS(INDIRECT($C$3),INDIRECT($C$3),"&gt;=0",Data!$A:$A,AY126,IF($A$20,Data!$B:$B,Data!$AJ:$AJ),IF($A$20,"&lt;&gt;5",1))</f>
        <v>1</v>
      </c>
      <c r="BA126" s="20">
        <f t="shared" si="50"/>
        <v>1</v>
      </c>
      <c r="BB126" t="s">
        <v>83</v>
      </c>
      <c r="BC126" s="20">
        <f>AVERAGEIFS(INDIRECT($D$3),INDIRECT($D$3),"&gt;=0",Data!$A:$A,BB126,IF($A$20,Data!$B:$B,Data!$AJ:$AJ),IF($A$20,"&lt;&gt;5",1))</f>
        <v>0.5714285714285714</v>
      </c>
      <c r="BD126">
        <f t="shared" si="51"/>
        <v>112</v>
      </c>
      <c r="BE126" s="20" t="s">
        <v>62</v>
      </c>
      <c r="BF126">
        <f>AVERAGEIFS(INDIRECT($E$3),INDIRECT($E$3),"&gt;=0",Data!$A:$A,BE126,IF($A$20,Data!$B:$B,Data!$AJ:$AJ),IF($A$20,"&lt;&gt;5",1))</f>
        <v>0.31818181818181818</v>
      </c>
      <c r="BG126" s="20">
        <f t="shared" si="52"/>
        <v>118</v>
      </c>
      <c r="BH126" t="s">
        <v>129</v>
      </c>
      <c r="BI126" s="20">
        <f>AVERAGEIFS(INDIRECT($F$3),INDIRECT($F$3),"&gt;=0",Data!$A:$A,BH126,IF($A$20,Data!$B:$B,Data!$AJ:$AJ),IF($A$20,"&lt;&gt;5",1))</f>
        <v>0.6</v>
      </c>
      <c r="BJ126">
        <f t="shared" si="53"/>
        <v>114</v>
      </c>
      <c r="BK126" s="20" t="s">
        <v>104</v>
      </c>
      <c r="BL126">
        <f>AVERAGEIFS(INDIRECT($G$3),INDIRECT($G$3),"&gt;=0",Data!$A:$A,BK126,IF($A$20,Data!$B:$B,Data!$AJ:$AJ),IF($A$20,"&lt;&gt;5",1))</f>
        <v>0.8</v>
      </c>
      <c r="BM126" s="20">
        <f t="shared" si="54"/>
        <v>107</v>
      </c>
      <c r="BN126" t="s">
        <v>106</v>
      </c>
      <c r="BO126">
        <f>AVERAGEIFS(INDIRECT($H$3),INDIRECT($H$3),"&gt;=0",Data!$A:$A,BN126,IF($A$20,Data!$B:$B,Data!$AJ:$AJ),IF($A$20,"&lt;&gt;5",1))</f>
        <v>0.83333333333333337</v>
      </c>
      <c r="BP126">
        <f t="shared" si="55"/>
        <v>113</v>
      </c>
      <c r="BQ126" t="s">
        <v>124</v>
      </c>
      <c r="BR126">
        <f>AVERAGEIFS(INDIRECT($I$3),INDIRECT($I$3),"&gt;=0",Data!$A:$A,BQ126,IF($A$20,Data!$B:$B,Data!$AJ:$AJ),IF($A$20,"&lt;&gt;5",1))</f>
        <v>0.66666666666666663</v>
      </c>
      <c r="BS126">
        <f t="shared" si="56"/>
        <v>113</v>
      </c>
      <c r="BT126" t="s">
        <v>63</v>
      </c>
      <c r="BU126">
        <f>AVERAGEIFS(INDIRECT($J$3),INDIRECT($J$3),"&gt;=0",Data!$A:$A,BT126,IF($A$20,Data!$B:$B,Data!$AJ:$AJ),IF($A$20,"&lt;&gt;5",1))</f>
        <v>1</v>
      </c>
      <c r="BV126">
        <f t="shared" si="57"/>
        <v>1</v>
      </c>
    </row>
    <row r="127" spans="10:74" x14ac:dyDescent="0.35">
      <c r="J127">
        <f t="shared" si="58"/>
        <v>119</v>
      </c>
      <c r="K127" t="s">
        <v>100</v>
      </c>
      <c r="L127">
        <f>AVERAGEIFS(INDIRECT($B$3),INDIRECT($B$3),"&gt;=0",Data!$A:$A,$K127)</f>
        <v>0.66666666666666663</v>
      </c>
      <c r="M127">
        <f t="shared" si="59"/>
        <v>114</v>
      </c>
      <c r="N127" t="s">
        <v>125</v>
      </c>
      <c r="O127">
        <f>AVERAGEIFS(INDIRECT($C$3),INDIRECT($C$3),"&gt;=0",Data!$A:$A,$N127)</f>
        <v>0.88888888888888884</v>
      </c>
      <c r="P127">
        <f t="shared" si="32"/>
        <v>118</v>
      </c>
      <c r="Q127" t="s">
        <v>43</v>
      </c>
      <c r="R127">
        <f>AVERAGEIFS(INDIRECT($D$3),INDIRECT($D$3),"&gt;=0",Data!$A:$A,$Q127)</f>
        <v>0.5</v>
      </c>
      <c r="S127">
        <f t="shared" si="33"/>
        <v>117</v>
      </c>
      <c r="T127" t="s">
        <v>174</v>
      </c>
      <c r="U127">
        <f>AVERAGEIFS(INDIRECT($E$3),INDIRECT($E$3),"&gt;=0",Data!$A:$A,$T127)</f>
        <v>0.2857142857142857</v>
      </c>
      <c r="V127">
        <f t="shared" si="34"/>
        <v>112</v>
      </c>
      <c r="W127" t="s">
        <v>50</v>
      </c>
      <c r="X127">
        <f>AVERAGEIFS(INDIRECT($F$3),INDIRECT($F$3),"&gt;=0",Data!$A:$A,$W127)</f>
        <v>0.53846153846153844</v>
      </c>
      <c r="Y127">
        <f t="shared" si="35"/>
        <v>119</v>
      </c>
      <c r="Z127" t="s">
        <v>39</v>
      </c>
      <c r="AA127">
        <f>AVERAGEIFS(INDIRECT($G$3),INDIRECT($G$3),"&gt;=0",Data!$A:$A,$Z127)</f>
        <v>0.8</v>
      </c>
      <c r="AB127">
        <f t="shared" si="36"/>
        <v>115</v>
      </c>
      <c r="AC127" t="s">
        <v>115</v>
      </c>
      <c r="AD127">
        <f>AVERAGEIFS(INDIRECT($H$3),INDIRECT($H$3),"&gt;=0",Data!$A:$A,$AC127)</f>
        <v>0.84615384615384615</v>
      </c>
      <c r="AE127">
        <f t="shared" si="37"/>
        <v>118</v>
      </c>
      <c r="AF127" t="s">
        <v>119</v>
      </c>
      <c r="AG127">
        <f>AVERAGEIFS(INDIRECT($I$3),INDIRECT($I$3),"&gt;=0",Data!$A:$A,$AF127)</f>
        <v>0.73333333333333328</v>
      </c>
      <c r="AH127">
        <f t="shared" si="38"/>
        <v>119</v>
      </c>
      <c r="AI127" t="s">
        <v>70</v>
      </c>
      <c r="AJ127">
        <f>AVERAGEIFS(INDIRECT($J$3),INDIRECT($J$3),"&gt;=0",Data!$A:$A,$AI127)</f>
        <v>1</v>
      </c>
      <c r="AK127">
        <f t="shared" si="39"/>
        <v>1</v>
      </c>
      <c r="AL127">
        <f t="shared" si="40"/>
        <v>0</v>
      </c>
      <c r="AM127">
        <f t="shared" si="41"/>
        <v>0</v>
      </c>
      <c r="AN127">
        <f t="shared" si="42"/>
        <v>0</v>
      </c>
      <c r="AO127">
        <f t="shared" si="43"/>
        <v>0</v>
      </c>
      <c r="AP127">
        <f t="shared" si="44"/>
        <v>0</v>
      </c>
      <c r="AQ127">
        <f t="shared" si="45"/>
        <v>0</v>
      </c>
      <c r="AR127">
        <f t="shared" si="46"/>
        <v>0</v>
      </c>
      <c r="AS127">
        <f t="shared" si="47"/>
        <v>0</v>
      </c>
      <c r="AT127">
        <f t="shared" si="48"/>
        <v>0</v>
      </c>
      <c r="AU127">
        <f t="shared" si="60"/>
        <v>119</v>
      </c>
      <c r="AV127" t="s">
        <v>163</v>
      </c>
      <c r="AW127" s="20">
        <f>AVERAGEIFS(INDIRECT($B$3),INDIRECT($B$3),"&gt;=0",Data!$A:$A,AV127,IF($A$20,Data!$B:$B,Data!$AJ:$AJ),IF($A$20,"&lt;&gt;5",1))</f>
        <v>0.61538461538461542</v>
      </c>
      <c r="AX127">
        <f t="shared" si="49"/>
        <v>118</v>
      </c>
      <c r="AY127" s="20" t="s">
        <v>46</v>
      </c>
      <c r="AZ127">
        <f>AVERAGEIFS(INDIRECT($C$3),INDIRECT($C$3),"&gt;=0",Data!$A:$A,AY127,IF($A$20,Data!$B:$B,Data!$AJ:$AJ),IF($A$20,"&lt;&gt;5",1))</f>
        <v>1</v>
      </c>
      <c r="BA127" s="20">
        <f t="shared" si="50"/>
        <v>1</v>
      </c>
      <c r="BB127" t="s">
        <v>14</v>
      </c>
      <c r="BC127" s="20">
        <f>AVERAGEIFS(INDIRECT($D$3),INDIRECT($D$3),"&gt;=0",Data!$A:$A,BB127,IF($A$20,Data!$B:$B,Data!$AJ:$AJ),IF($A$20,"&lt;&gt;5",1))</f>
        <v>0.56000000000000005</v>
      </c>
      <c r="BD127">
        <f t="shared" si="51"/>
        <v>119</v>
      </c>
      <c r="BE127" s="20" t="s">
        <v>35</v>
      </c>
      <c r="BF127">
        <f>AVERAGEIFS(INDIRECT($E$3),INDIRECT($E$3),"&gt;=0",Data!$A:$A,BE127,IF($A$20,Data!$B:$B,Data!$AJ:$AJ),IF($A$20,"&lt;&gt;5",1))</f>
        <v>0.31578947368421051</v>
      </c>
      <c r="BG127" s="20">
        <f t="shared" si="52"/>
        <v>119</v>
      </c>
      <c r="BH127" t="s">
        <v>179</v>
      </c>
      <c r="BI127" s="20">
        <f>AVERAGEIFS(INDIRECT($F$3),INDIRECT($F$3),"&gt;=0",Data!$A:$A,BH127,IF($A$20,Data!$B:$B,Data!$AJ:$AJ),IF($A$20,"&lt;&gt;5",1))</f>
        <v>0.6</v>
      </c>
      <c r="BJ127">
        <f t="shared" si="53"/>
        <v>114</v>
      </c>
      <c r="BK127" s="20" t="s">
        <v>41</v>
      </c>
      <c r="BL127">
        <f>AVERAGEIFS(INDIRECT($G$3),INDIRECT($G$3),"&gt;=0",Data!$A:$A,BK127,IF($A$20,Data!$B:$B,Data!$AJ:$AJ),IF($A$20,"&lt;&gt;5",1))</f>
        <v>0.79166666666666663</v>
      </c>
      <c r="BM127" s="20">
        <f t="shared" si="54"/>
        <v>119</v>
      </c>
      <c r="BN127" t="s">
        <v>128</v>
      </c>
      <c r="BO127">
        <f>AVERAGEIFS(INDIRECT($H$3),INDIRECT($H$3),"&gt;=0",Data!$A:$A,BN127,IF($A$20,Data!$B:$B,Data!$AJ:$AJ),IF($A$20,"&lt;&gt;5",1))</f>
        <v>0.83333333333333337</v>
      </c>
      <c r="BP127">
        <f t="shared" si="55"/>
        <v>113</v>
      </c>
      <c r="BQ127" t="s">
        <v>143</v>
      </c>
      <c r="BR127">
        <f>AVERAGEIFS(INDIRECT($I$3),INDIRECT($I$3),"&gt;=0",Data!$A:$A,BQ127,IF($A$20,Data!$B:$B,Data!$AJ:$AJ),IF($A$20,"&lt;&gt;5",1))</f>
        <v>0.66666666666666663</v>
      </c>
      <c r="BS127">
        <f t="shared" si="56"/>
        <v>113</v>
      </c>
      <c r="BT127" t="s">
        <v>67</v>
      </c>
      <c r="BU127">
        <f>AVERAGEIFS(INDIRECT($J$3),INDIRECT($J$3),"&gt;=0",Data!$A:$A,BT127,IF($A$20,Data!$B:$B,Data!$AJ:$AJ),IF($A$20,"&lt;&gt;5",1))</f>
        <v>1</v>
      </c>
      <c r="BV127">
        <f t="shared" si="57"/>
        <v>1</v>
      </c>
    </row>
    <row r="128" spans="10:74" x14ac:dyDescent="0.35">
      <c r="J128">
        <f t="shared" si="58"/>
        <v>120</v>
      </c>
      <c r="K128" t="s">
        <v>104</v>
      </c>
      <c r="L128">
        <f>AVERAGEIFS(INDIRECT($B$3),INDIRECT($B$3),"&gt;=0",Data!$A:$A,$K128)</f>
        <v>0.66666666666666663</v>
      </c>
      <c r="M128">
        <f t="shared" si="59"/>
        <v>114</v>
      </c>
      <c r="N128" t="s">
        <v>92</v>
      </c>
      <c r="O128">
        <f>AVERAGEIFS(INDIRECT($C$3),INDIRECT($C$3),"&gt;=0",Data!$A:$A,$N128)</f>
        <v>0.88888888888888884</v>
      </c>
      <c r="P128">
        <f t="shared" si="32"/>
        <v>118</v>
      </c>
      <c r="Q128" t="s">
        <v>64</v>
      </c>
      <c r="R128">
        <f>AVERAGEIFS(INDIRECT($D$3),INDIRECT($D$3),"&gt;=0",Data!$A:$A,$Q128)</f>
        <v>0.5</v>
      </c>
      <c r="S128">
        <f t="shared" si="33"/>
        <v>117</v>
      </c>
      <c r="T128" t="s">
        <v>183</v>
      </c>
      <c r="U128">
        <f>AVERAGEIFS(INDIRECT($E$3),INDIRECT($E$3),"&gt;=0",Data!$A:$A,$T128)</f>
        <v>0.2857142857142857</v>
      </c>
      <c r="V128">
        <f t="shared" si="34"/>
        <v>112</v>
      </c>
      <c r="W128" t="s">
        <v>12</v>
      </c>
      <c r="X128">
        <f>AVERAGEIFS(INDIRECT($F$3),INDIRECT($F$3),"&gt;=0",Data!$A:$A,$W128)</f>
        <v>0.53333333333333333</v>
      </c>
      <c r="Y128">
        <f t="shared" si="35"/>
        <v>120</v>
      </c>
      <c r="Z128" t="s">
        <v>41</v>
      </c>
      <c r="AA128">
        <f>AVERAGEIFS(INDIRECT($G$3),INDIRECT($G$3),"&gt;=0",Data!$A:$A,$Z128)</f>
        <v>0.8</v>
      </c>
      <c r="AB128">
        <f t="shared" si="36"/>
        <v>115</v>
      </c>
      <c r="AC128" t="s">
        <v>128</v>
      </c>
      <c r="AD128">
        <f>AVERAGEIFS(INDIRECT($H$3),INDIRECT($H$3),"&gt;=0",Data!$A:$A,$AC128)</f>
        <v>0.84615384615384615</v>
      </c>
      <c r="AE128">
        <f t="shared" si="37"/>
        <v>118</v>
      </c>
      <c r="AF128" t="s">
        <v>121</v>
      </c>
      <c r="AG128">
        <f>AVERAGEIFS(INDIRECT($I$3),INDIRECT($I$3),"&gt;=0",Data!$A:$A,$AF128)</f>
        <v>0.73333333333333328</v>
      </c>
      <c r="AH128">
        <f t="shared" si="38"/>
        <v>119</v>
      </c>
      <c r="AI128" t="s">
        <v>48</v>
      </c>
      <c r="AJ128">
        <f>AVERAGEIFS(INDIRECT($J$3),INDIRECT($J$3),"&gt;=0",Data!$A:$A,$AI128)</f>
        <v>1</v>
      </c>
      <c r="AK128">
        <f t="shared" si="39"/>
        <v>1</v>
      </c>
      <c r="AL128">
        <f t="shared" si="40"/>
        <v>0</v>
      </c>
      <c r="AM128">
        <f t="shared" si="41"/>
        <v>0</v>
      </c>
      <c r="AN128">
        <f t="shared" si="42"/>
        <v>0</v>
      </c>
      <c r="AO128">
        <f t="shared" si="43"/>
        <v>0</v>
      </c>
      <c r="AP128">
        <f t="shared" si="44"/>
        <v>0</v>
      </c>
      <c r="AQ128">
        <f t="shared" si="45"/>
        <v>0</v>
      </c>
      <c r="AR128">
        <f t="shared" si="46"/>
        <v>121</v>
      </c>
      <c r="AS128">
        <f t="shared" si="47"/>
        <v>0</v>
      </c>
      <c r="AT128">
        <f t="shared" si="48"/>
        <v>0</v>
      </c>
      <c r="AU128">
        <f t="shared" si="60"/>
        <v>120</v>
      </c>
      <c r="AV128" t="s">
        <v>50</v>
      </c>
      <c r="AW128" s="20">
        <f>AVERAGEIFS(INDIRECT($B$3),INDIRECT($B$3),"&gt;=0",Data!$A:$A,AV128,IF($A$20,Data!$B:$B,Data!$AJ:$AJ),IF($A$20,"&lt;&gt;5",1))</f>
        <v>0.61538461538461542</v>
      </c>
      <c r="AX128">
        <f t="shared" si="49"/>
        <v>118</v>
      </c>
      <c r="AY128" s="20" t="s">
        <v>22</v>
      </c>
      <c r="AZ128">
        <f>AVERAGEIFS(INDIRECT($C$3),INDIRECT($C$3),"&gt;=0",Data!$A:$A,AY128,IF($A$20,Data!$B:$B,Data!$AJ:$AJ),IF($A$20,"&lt;&gt;5",1))</f>
        <v>1</v>
      </c>
      <c r="BA128" s="20">
        <f t="shared" si="50"/>
        <v>1</v>
      </c>
      <c r="BB128" t="s">
        <v>41</v>
      </c>
      <c r="BC128" s="20">
        <f>AVERAGEIFS(INDIRECT($D$3),INDIRECT($D$3),"&gt;=0",Data!$A:$A,BB128,IF($A$20,Data!$B:$B,Data!$AJ:$AJ),IF($A$20,"&lt;&gt;5",1))</f>
        <v>0.56000000000000005</v>
      </c>
      <c r="BD128">
        <f t="shared" si="51"/>
        <v>119</v>
      </c>
      <c r="BE128" s="20" t="s">
        <v>139</v>
      </c>
      <c r="BF128">
        <f>AVERAGEIFS(INDIRECT($E$3),INDIRECT($E$3),"&gt;=0",Data!$A:$A,BE128,IF($A$20,Data!$B:$B,Data!$AJ:$AJ),IF($A$20,"&lt;&gt;5",1))</f>
        <v>0.31578947368421051</v>
      </c>
      <c r="BG128" s="20">
        <f t="shared" si="52"/>
        <v>119</v>
      </c>
      <c r="BH128" t="s">
        <v>152</v>
      </c>
      <c r="BI128" s="20">
        <f>AVERAGEIFS(INDIRECT($F$3),INDIRECT($F$3),"&gt;=0",Data!$A:$A,BH128,IF($A$20,Data!$B:$B,Data!$AJ:$AJ),IF($A$20,"&lt;&gt;5",1))</f>
        <v>0.59259259259259256</v>
      </c>
      <c r="BJ128">
        <f t="shared" si="53"/>
        <v>120</v>
      </c>
      <c r="BK128" s="20" t="s">
        <v>39</v>
      </c>
      <c r="BL128">
        <f>AVERAGEIFS(INDIRECT($G$3),INDIRECT($G$3),"&gt;=0",Data!$A:$A,BK128,IF($A$20,Data!$B:$B,Data!$AJ:$AJ),IF($A$20,"&lt;&gt;5",1))</f>
        <v>0.7857142857142857</v>
      </c>
      <c r="BM128" s="20">
        <f t="shared" si="54"/>
        <v>120</v>
      </c>
      <c r="BN128" t="s">
        <v>194</v>
      </c>
      <c r="BO128">
        <f>AVERAGEIFS(INDIRECT($H$3),INDIRECT($H$3),"&gt;=0",Data!$A:$A,BN128,IF($A$20,Data!$B:$B,Data!$AJ:$AJ),IF($A$20,"&lt;&gt;5",1))</f>
        <v>0.83333333333333337</v>
      </c>
      <c r="BP128">
        <f t="shared" si="55"/>
        <v>113</v>
      </c>
      <c r="BQ128" t="s">
        <v>155</v>
      </c>
      <c r="BR128">
        <f>AVERAGEIFS(INDIRECT($I$3),INDIRECT($I$3),"&gt;=0",Data!$A:$A,BQ128,IF($A$20,Data!$B:$B,Data!$AJ:$AJ),IF($A$20,"&lt;&gt;5",1))</f>
        <v>0.66666666666666663</v>
      </c>
      <c r="BS128">
        <f t="shared" si="56"/>
        <v>113</v>
      </c>
      <c r="BT128" t="s">
        <v>61</v>
      </c>
      <c r="BU128">
        <f>AVERAGEIFS(INDIRECT($J$3),INDIRECT($J$3),"&gt;=0",Data!$A:$A,BT128,IF($A$20,Data!$B:$B,Data!$AJ:$AJ),IF($A$20,"&lt;&gt;5",1))</f>
        <v>1</v>
      </c>
      <c r="BV128">
        <f t="shared" si="57"/>
        <v>1</v>
      </c>
    </row>
    <row r="129" spans="10:74" x14ac:dyDescent="0.35">
      <c r="J129">
        <f t="shared" si="58"/>
        <v>121</v>
      </c>
      <c r="K129" t="s">
        <v>131</v>
      </c>
      <c r="L129">
        <f>AVERAGEIFS(INDIRECT($B$3),INDIRECT($B$3),"&gt;=0",Data!$A:$A,$K129)</f>
        <v>0.66666666666666663</v>
      </c>
      <c r="M129">
        <f t="shared" si="59"/>
        <v>114</v>
      </c>
      <c r="N129" t="s">
        <v>110</v>
      </c>
      <c r="O129">
        <f>AVERAGEIFS(INDIRECT($C$3),INDIRECT($C$3),"&gt;=0",Data!$A:$A,$N129)</f>
        <v>0.88888888888888884</v>
      </c>
      <c r="P129">
        <f t="shared" si="32"/>
        <v>118</v>
      </c>
      <c r="Q129" t="s">
        <v>68</v>
      </c>
      <c r="R129">
        <f>AVERAGEIFS(INDIRECT($D$3),INDIRECT($D$3),"&gt;=0",Data!$A:$A,$Q129)</f>
        <v>0.5</v>
      </c>
      <c r="S129">
        <f t="shared" si="33"/>
        <v>117</v>
      </c>
      <c r="T129" t="s">
        <v>92</v>
      </c>
      <c r="U129">
        <f>AVERAGEIFS(INDIRECT($E$3),INDIRECT($E$3),"&gt;=0",Data!$A:$A,$T129)</f>
        <v>0.27777777777777779</v>
      </c>
      <c r="V129">
        <f t="shared" si="34"/>
        <v>121</v>
      </c>
      <c r="W129" t="s">
        <v>119</v>
      </c>
      <c r="X129">
        <f>AVERAGEIFS(INDIRECT($F$3),INDIRECT($F$3),"&gt;=0",Data!$A:$A,$W129)</f>
        <v>0.53333333333333333</v>
      </c>
      <c r="Y129">
        <f t="shared" si="35"/>
        <v>120</v>
      </c>
      <c r="Z129" t="s">
        <v>45</v>
      </c>
      <c r="AA129">
        <f>AVERAGEIFS(INDIRECT($G$3),INDIRECT($G$3),"&gt;=0",Data!$A:$A,$Z129)</f>
        <v>0.8</v>
      </c>
      <c r="AB129">
        <f t="shared" si="36"/>
        <v>115</v>
      </c>
      <c r="AC129" t="s">
        <v>183</v>
      </c>
      <c r="AD129">
        <f>AVERAGEIFS(INDIRECT($H$3),INDIRECT($H$3),"&gt;=0",Data!$A:$A,$AC129)</f>
        <v>0.84615384615384615</v>
      </c>
      <c r="AE129">
        <f t="shared" si="37"/>
        <v>118</v>
      </c>
      <c r="AF129" t="s">
        <v>151</v>
      </c>
      <c r="AG129">
        <f>AVERAGEIFS(INDIRECT($I$3),INDIRECT($I$3),"&gt;=0",Data!$A:$A,$AF129)</f>
        <v>0.73333333333333328</v>
      </c>
      <c r="AH129">
        <f t="shared" si="38"/>
        <v>119</v>
      </c>
      <c r="AI129" t="s">
        <v>63</v>
      </c>
      <c r="AJ129">
        <f>AVERAGEIFS(INDIRECT($J$3),INDIRECT($J$3),"&gt;=0",Data!$A:$A,$AI129)</f>
        <v>1</v>
      </c>
      <c r="AK129">
        <f t="shared" si="39"/>
        <v>1</v>
      </c>
      <c r="AL129">
        <f t="shared" si="40"/>
        <v>0</v>
      </c>
      <c r="AM129">
        <f t="shared" si="41"/>
        <v>0</v>
      </c>
      <c r="AN129">
        <f t="shared" si="42"/>
        <v>0</v>
      </c>
      <c r="AO129">
        <f t="shared" si="43"/>
        <v>0</v>
      </c>
      <c r="AP129">
        <f t="shared" si="44"/>
        <v>0</v>
      </c>
      <c r="AQ129">
        <f t="shared" si="45"/>
        <v>0</v>
      </c>
      <c r="AR129">
        <f t="shared" si="46"/>
        <v>0</v>
      </c>
      <c r="AS129">
        <f t="shared" si="47"/>
        <v>0</v>
      </c>
      <c r="AT129">
        <f t="shared" si="48"/>
        <v>0</v>
      </c>
      <c r="AU129">
        <f t="shared" si="60"/>
        <v>121</v>
      </c>
      <c r="AV129" t="s">
        <v>113</v>
      </c>
      <c r="AW129" s="20">
        <f>AVERAGEIFS(INDIRECT($B$3),INDIRECT($B$3),"&gt;=0",Data!$A:$A,AV129,IF($A$20,Data!$B:$B,Data!$AJ:$AJ),IF($A$20,"&lt;&gt;5",1))</f>
        <v>0.6</v>
      </c>
      <c r="AX129">
        <f t="shared" si="49"/>
        <v>121</v>
      </c>
      <c r="AY129" s="20" t="s">
        <v>119</v>
      </c>
      <c r="AZ129">
        <f>AVERAGEIFS(INDIRECT($C$3),INDIRECT($C$3),"&gt;=0",Data!$A:$A,AY129,IF($A$20,Data!$B:$B,Data!$AJ:$AJ),IF($A$20,"&lt;&gt;5",1))</f>
        <v>1</v>
      </c>
      <c r="BA129" s="20">
        <f t="shared" si="50"/>
        <v>1</v>
      </c>
      <c r="BB129" t="s">
        <v>166</v>
      </c>
      <c r="BC129" s="20">
        <f>AVERAGEIFS(INDIRECT($D$3),INDIRECT($D$3),"&gt;=0",Data!$A:$A,BB129,IF($A$20,Data!$B:$B,Data!$AJ:$AJ),IF($A$20,"&lt;&gt;5",1))</f>
        <v>0.55555555555555558</v>
      </c>
      <c r="BD129">
        <f t="shared" si="51"/>
        <v>121</v>
      </c>
      <c r="BE129" s="20" t="s">
        <v>8</v>
      </c>
      <c r="BF129">
        <f>AVERAGEIFS(INDIRECT($E$3),INDIRECT($E$3),"&gt;=0",Data!$A:$A,BE129,IF($A$20,Data!$B:$B,Data!$AJ:$AJ),IF($A$20,"&lt;&gt;5",1))</f>
        <v>0.3125</v>
      </c>
      <c r="BG129" s="20">
        <f t="shared" si="52"/>
        <v>121</v>
      </c>
      <c r="BH129" t="s">
        <v>26</v>
      </c>
      <c r="BI129" s="20">
        <f>AVERAGEIFS(INDIRECT($F$3),INDIRECT($F$3),"&gt;=0",Data!$A:$A,BH129,IF($A$20,Data!$B:$B,Data!$AJ:$AJ),IF($A$20,"&lt;&gt;5",1))</f>
        <v>0.59090909090909094</v>
      </c>
      <c r="BJ129">
        <f t="shared" si="53"/>
        <v>121</v>
      </c>
      <c r="BK129" s="20" t="s">
        <v>57</v>
      </c>
      <c r="BL129">
        <f>AVERAGEIFS(INDIRECT($G$3),INDIRECT($G$3),"&gt;=0",Data!$A:$A,BK129,IF($A$20,Data!$B:$B,Data!$AJ:$AJ),IF($A$20,"&lt;&gt;5",1))</f>
        <v>0.7857142857142857</v>
      </c>
      <c r="BM129" s="20">
        <f t="shared" si="54"/>
        <v>120</v>
      </c>
      <c r="BN129" t="s">
        <v>95</v>
      </c>
      <c r="BO129">
        <f>AVERAGEIFS(INDIRECT($H$3),INDIRECT($H$3),"&gt;=0",Data!$A:$A,BN129,IF($A$20,Data!$B:$B,Data!$AJ:$AJ),IF($A$20,"&lt;&gt;5",1))</f>
        <v>0.82352941176470584</v>
      </c>
      <c r="BP129">
        <f t="shared" si="55"/>
        <v>121</v>
      </c>
      <c r="BQ129" t="s">
        <v>5</v>
      </c>
      <c r="BR129">
        <f>AVERAGEIFS(INDIRECT($I$3),INDIRECT($I$3),"&gt;=0",Data!$A:$A,BQ129,IF($A$20,Data!$B:$B,Data!$AJ:$AJ),IF($A$20,"&lt;&gt;5",1))</f>
        <v>0.66666666666666663</v>
      </c>
      <c r="BS129">
        <f t="shared" si="56"/>
        <v>113</v>
      </c>
      <c r="BT129" t="s">
        <v>60</v>
      </c>
      <c r="BU129">
        <f>AVERAGEIFS(INDIRECT($J$3),INDIRECT($J$3),"&gt;=0",Data!$A:$A,BT129,IF($A$20,Data!$B:$B,Data!$AJ:$AJ),IF($A$20,"&lt;&gt;5",1))</f>
        <v>1</v>
      </c>
      <c r="BV129">
        <f t="shared" si="57"/>
        <v>1</v>
      </c>
    </row>
    <row r="130" spans="10:74" x14ac:dyDescent="0.35">
      <c r="J130">
        <f t="shared" si="58"/>
        <v>122</v>
      </c>
      <c r="K130" t="s">
        <v>133</v>
      </c>
      <c r="L130">
        <f>AVERAGEIFS(INDIRECT($B$3),INDIRECT($B$3),"&gt;=0",Data!$A:$A,$K130)</f>
        <v>0.66666666666666663</v>
      </c>
      <c r="M130">
        <f t="shared" si="59"/>
        <v>114</v>
      </c>
      <c r="N130" t="s">
        <v>169</v>
      </c>
      <c r="O130">
        <f>AVERAGEIFS(INDIRECT($C$3),INDIRECT($C$3),"&gt;=0",Data!$A:$A,$N130)</f>
        <v>0.88888888888888884</v>
      </c>
      <c r="P130">
        <f t="shared" si="32"/>
        <v>118</v>
      </c>
      <c r="Q130" t="s">
        <v>77</v>
      </c>
      <c r="R130">
        <f>AVERAGEIFS(INDIRECT($D$3),INDIRECT($D$3),"&gt;=0",Data!$A:$A,$Q130)</f>
        <v>0.5</v>
      </c>
      <c r="S130">
        <f t="shared" si="33"/>
        <v>117</v>
      </c>
      <c r="T130" t="s">
        <v>35</v>
      </c>
      <c r="U130">
        <f>AVERAGEIFS(INDIRECT($E$3),INDIRECT($E$3),"&gt;=0",Data!$A:$A,$T130)</f>
        <v>0.27272727272727271</v>
      </c>
      <c r="V130">
        <f t="shared" si="34"/>
        <v>122</v>
      </c>
      <c r="W130" t="s">
        <v>180</v>
      </c>
      <c r="X130">
        <f>AVERAGEIFS(INDIRECT($F$3),INDIRECT($F$3),"&gt;=0",Data!$A:$A,$W130)</f>
        <v>0.52380952380952384</v>
      </c>
      <c r="Y130">
        <f t="shared" si="35"/>
        <v>122</v>
      </c>
      <c r="Z130" t="s">
        <v>48</v>
      </c>
      <c r="AA130">
        <f>AVERAGEIFS(INDIRECT($G$3),INDIRECT($G$3),"&gt;=0",Data!$A:$A,$Z130)</f>
        <v>0.8</v>
      </c>
      <c r="AB130">
        <f t="shared" si="36"/>
        <v>115</v>
      </c>
      <c r="AC130" t="s">
        <v>43</v>
      </c>
      <c r="AD130">
        <f>AVERAGEIFS(INDIRECT($H$3),INDIRECT($H$3),"&gt;=0",Data!$A:$A,$AC130)</f>
        <v>0.83333333333333337</v>
      </c>
      <c r="AE130">
        <f t="shared" si="37"/>
        <v>122</v>
      </c>
      <c r="AF130" t="s">
        <v>5</v>
      </c>
      <c r="AG130">
        <f>AVERAGEIFS(INDIRECT($I$3),INDIRECT($I$3),"&gt;=0",Data!$A:$A,$AF130)</f>
        <v>0.7142857142857143</v>
      </c>
      <c r="AH130">
        <f t="shared" si="38"/>
        <v>122</v>
      </c>
      <c r="AI130" t="s">
        <v>67</v>
      </c>
      <c r="AJ130">
        <f>AVERAGEIFS(INDIRECT($J$3),INDIRECT($J$3),"&gt;=0",Data!$A:$A,$AI130)</f>
        <v>1</v>
      </c>
      <c r="AK130">
        <f t="shared" si="39"/>
        <v>1</v>
      </c>
      <c r="AL130">
        <f t="shared" si="40"/>
        <v>0</v>
      </c>
      <c r="AM130">
        <f t="shared" si="41"/>
        <v>0</v>
      </c>
      <c r="AN130">
        <f t="shared" si="42"/>
        <v>0</v>
      </c>
      <c r="AO130">
        <f t="shared" si="43"/>
        <v>0</v>
      </c>
      <c r="AP130">
        <f t="shared" si="44"/>
        <v>0</v>
      </c>
      <c r="AQ130">
        <f t="shared" si="45"/>
        <v>0</v>
      </c>
      <c r="AR130">
        <f t="shared" si="46"/>
        <v>0</v>
      </c>
      <c r="AS130">
        <f t="shared" si="47"/>
        <v>0</v>
      </c>
      <c r="AT130">
        <f t="shared" si="48"/>
        <v>0</v>
      </c>
      <c r="AU130">
        <f t="shared" si="60"/>
        <v>122</v>
      </c>
      <c r="AV130" t="s">
        <v>98</v>
      </c>
      <c r="AW130" s="20">
        <f>AVERAGEIFS(INDIRECT($B$3),INDIRECT($B$3),"&gt;=0",Data!$A:$A,AV130,IF($A$20,Data!$B:$B,Data!$AJ:$AJ),IF($A$20,"&lt;&gt;5",1))</f>
        <v>0.6</v>
      </c>
      <c r="AX130">
        <f t="shared" si="49"/>
        <v>121</v>
      </c>
      <c r="AY130" s="20" t="s">
        <v>123</v>
      </c>
      <c r="AZ130">
        <f>AVERAGEIFS(INDIRECT($C$3),INDIRECT($C$3),"&gt;=0",Data!$A:$A,AY130,IF($A$20,Data!$B:$B,Data!$AJ:$AJ),IF($A$20,"&lt;&gt;5",1))</f>
        <v>1</v>
      </c>
      <c r="BA130" s="20">
        <f t="shared" si="50"/>
        <v>1</v>
      </c>
      <c r="BB130" t="s">
        <v>137</v>
      </c>
      <c r="BC130" s="20">
        <f>AVERAGEIFS(INDIRECT($D$3),INDIRECT($D$3),"&gt;=0",Data!$A:$A,BB130,IF($A$20,Data!$B:$B,Data!$AJ:$AJ),IF($A$20,"&lt;&gt;5",1))</f>
        <v>0.55555555555555558</v>
      </c>
      <c r="BD130">
        <f t="shared" si="51"/>
        <v>121</v>
      </c>
      <c r="BE130" s="20" t="s">
        <v>54</v>
      </c>
      <c r="BF130">
        <f>AVERAGEIFS(INDIRECT($E$3),INDIRECT($E$3),"&gt;=0",Data!$A:$A,BE130,IF($A$20,Data!$B:$B,Data!$AJ:$AJ),IF($A$20,"&lt;&gt;5",1))</f>
        <v>0.30769230769230771</v>
      </c>
      <c r="BG130" s="20">
        <f t="shared" si="52"/>
        <v>122</v>
      </c>
      <c r="BH130" t="s">
        <v>95</v>
      </c>
      <c r="BI130" s="20">
        <f>AVERAGEIFS(INDIRECT($F$3),INDIRECT($F$3),"&gt;=0",Data!$A:$A,BH130,IF($A$20,Data!$B:$B,Data!$AJ:$AJ),IF($A$20,"&lt;&gt;5",1))</f>
        <v>0.58823529411764708</v>
      </c>
      <c r="BJ130">
        <f t="shared" si="53"/>
        <v>122</v>
      </c>
      <c r="BK130" s="20" t="s">
        <v>95</v>
      </c>
      <c r="BL130">
        <f>AVERAGEIFS(INDIRECT($G$3),INDIRECT($G$3),"&gt;=0",Data!$A:$A,BK130,IF($A$20,Data!$B:$B,Data!$AJ:$AJ),IF($A$20,"&lt;&gt;5",1))</f>
        <v>0.7857142857142857</v>
      </c>
      <c r="BM130" s="20">
        <f t="shared" si="54"/>
        <v>120</v>
      </c>
      <c r="BN130" t="s">
        <v>43</v>
      </c>
      <c r="BO130">
        <f>AVERAGEIFS(INDIRECT($H$3),INDIRECT($H$3),"&gt;=0",Data!$A:$A,BN130,IF($A$20,Data!$B:$B,Data!$AJ:$AJ),IF($A$20,"&lt;&gt;5",1))</f>
        <v>0.81818181818181823</v>
      </c>
      <c r="BP130">
        <f t="shared" si="55"/>
        <v>122</v>
      </c>
      <c r="BQ130" t="s">
        <v>19</v>
      </c>
      <c r="BR130">
        <f>AVERAGEIFS(INDIRECT($I$3),INDIRECT($I$3),"&gt;=0",Data!$A:$A,BQ130,IF($A$20,Data!$B:$B,Data!$AJ:$AJ),IF($A$20,"&lt;&gt;5",1))</f>
        <v>0.66666666666666663</v>
      </c>
      <c r="BS130">
        <f t="shared" si="56"/>
        <v>113</v>
      </c>
      <c r="BT130" t="s">
        <v>58</v>
      </c>
      <c r="BU130">
        <f>AVERAGEIFS(INDIRECT($J$3),INDIRECT($J$3),"&gt;=0",Data!$A:$A,BT130,IF($A$20,Data!$B:$B,Data!$AJ:$AJ),IF($A$20,"&lt;&gt;5",1))</f>
        <v>1</v>
      </c>
      <c r="BV130">
        <f t="shared" si="57"/>
        <v>1</v>
      </c>
    </row>
    <row r="131" spans="10:74" x14ac:dyDescent="0.35">
      <c r="J131">
        <f t="shared" si="58"/>
        <v>123</v>
      </c>
      <c r="K131" t="s">
        <v>140</v>
      </c>
      <c r="L131">
        <f>AVERAGEIFS(INDIRECT($B$3),INDIRECT($B$3),"&gt;=0",Data!$A:$A,$K131)</f>
        <v>0.66666666666666663</v>
      </c>
      <c r="M131">
        <f t="shared" si="59"/>
        <v>114</v>
      </c>
      <c r="N131" t="s">
        <v>38</v>
      </c>
      <c r="O131">
        <f>AVERAGEIFS(INDIRECT($C$3),INDIRECT($C$3),"&gt;=0",Data!$A:$A,$N131)</f>
        <v>0.88888888888888884</v>
      </c>
      <c r="P131">
        <f t="shared" si="32"/>
        <v>118</v>
      </c>
      <c r="Q131" t="s">
        <v>80</v>
      </c>
      <c r="R131">
        <f>AVERAGEIFS(INDIRECT($D$3),INDIRECT($D$3),"&gt;=0",Data!$A:$A,$Q131)</f>
        <v>0.5</v>
      </c>
      <c r="S131">
        <f t="shared" si="33"/>
        <v>117</v>
      </c>
      <c r="T131" t="s">
        <v>129</v>
      </c>
      <c r="U131">
        <f>AVERAGEIFS(INDIRECT($E$3),INDIRECT($E$3),"&gt;=0",Data!$A:$A,$T131)</f>
        <v>0.27272727272727271</v>
      </c>
      <c r="V131">
        <f t="shared" si="34"/>
        <v>122</v>
      </c>
      <c r="W131" t="s">
        <v>24</v>
      </c>
      <c r="X131">
        <f>AVERAGEIFS(INDIRECT($F$3),INDIRECT($F$3),"&gt;=0",Data!$A:$A,$W131)</f>
        <v>0.5</v>
      </c>
      <c r="Y131">
        <f t="shared" si="35"/>
        <v>123</v>
      </c>
      <c r="Z131" t="s">
        <v>57</v>
      </c>
      <c r="AA131">
        <f>AVERAGEIFS(INDIRECT($G$3),INDIRECT($G$3),"&gt;=0",Data!$A:$A,$Z131)</f>
        <v>0.8</v>
      </c>
      <c r="AB131">
        <f t="shared" si="36"/>
        <v>115</v>
      </c>
      <c r="AC131" t="s">
        <v>95</v>
      </c>
      <c r="AD131">
        <f>AVERAGEIFS(INDIRECT($H$3),INDIRECT($H$3),"&gt;=0",Data!$A:$A,$AC131)</f>
        <v>0.83333333333333337</v>
      </c>
      <c r="AE131">
        <f t="shared" si="37"/>
        <v>122</v>
      </c>
      <c r="AF131" t="s">
        <v>19</v>
      </c>
      <c r="AG131">
        <f>AVERAGEIFS(INDIRECT($I$3),INDIRECT($I$3),"&gt;=0",Data!$A:$A,$AF131)</f>
        <v>0.7142857142857143</v>
      </c>
      <c r="AH131">
        <f t="shared" si="38"/>
        <v>122</v>
      </c>
      <c r="AI131" t="s">
        <v>61</v>
      </c>
      <c r="AJ131">
        <f>AVERAGEIFS(INDIRECT($J$3),INDIRECT($J$3),"&gt;=0",Data!$A:$A,$AI131)</f>
        <v>1</v>
      </c>
      <c r="AK131">
        <f t="shared" si="39"/>
        <v>1</v>
      </c>
      <c r="AL131">
        <f t="shared" si="40"/>
        <v>0</v>
      </c>
      <c r="AM131">
        <f t="shared" si="41"/>
        <v>0</v>
      </c>
      <c r="AN131">
        <f t="shared" si="42"/>
        <v>0</v>
      </c>
      <c r="AO131">
        <f t="shared" si="43"/>
        <v>0</v>
      </c>
      <c r="AP131">
        <f t="shared" si="44"/>
        <v>124</v>
      </c>
      <c r="AQ131">
        <f t="shared" si="45"/>
        <v>0</v>
      </c>
      <c r="AR131">
        <f t="shared" si="46"/>
        <v>0</v>
      </c>
      <c r="AS131">
        <f t="shared" si="47"/>
        <v>0</v>
      </c>
      <c r="AT131">
        <f t="shared" si="48"/>
        <v>0</v>
      </c>
      <c r="AU131">
        <f t="shared" si="60"/>
        <v>123</v>
      </c>
      <c r="AV131" t="s">
        <v>104</v>
      </c>
      <c r="AW131" s="20">
        <f>AVERAGEIFS(INDIRECT($B$3),INDIRECT($B$3),"&gt;=0",Data!$A:$A,AV131,IF($A$20,Data!$B:$B,Data!$AJ:$AJ),IF($A$20,"&lt;&gt;5",1))</f>
        <v>0.6</v>
      </c>
      <c r="AX131">
        <f t="shared" si="49"/>
        <v>121</v>
      </c>
      <c r="AY131" s="20" t="s">
        <v>74</v>
      </c>
      <c r="AZ131">
        <f>AVERAGEIFS(INDIRECT($C$3),INDIRECT($C$3),"&gt;=0",Data!$A:$A,AY131,IF($A$20,Data!$B:$B,Data!$AJ:$AJ),IF($A$20,"&lt;&gt;5",1))</f>
        <v>1</v>
      </c>
      <c r="BA131" s="20">
        <f t="shared" si="50"/>
        <v>1</v>
      </c>
      <c r="BB131" t="s">
        <v>126</v>
      </c>
      <c r="BC131" s="20">
        <f>AVERAGEIFS(INDIRECT($D$3),INDIRECT($D$3),"&gt;=0",Data!$A:$A,BB131,IF($A$20,Data!$B:$B,Data!$AJ:$AJ),IF($A$20,"&lt;&gt;5",1))</f>
        <v>0.55555555555555558</v>
      </c>
      <c r="BD131">
        <f t="shared" si="51"/>
        <v>121</v>
      </c>
      <c r="BE131" s="20" t="s">
        <v>112</v>
      </c>
      <c r="BF131">
        <f>AVERAGEIFS(INDIRECT($E$3),INDIRECT($E$3),"&gt;=0",Data!$A:$A,BE131,IF($A$20,Data!$B:$B,Data!$AJ:$AJ),IF($A$20,"&lt;&gt;5",1))</f>
        <v>0.3</v>
      </c>
      <c r="BG131" s="20">
        <f t="shared" si="52"/>
        <v>123</v>
      </c>
      <c r="BH131" t="s">
        <v>54</v>
      </c>
      <c r="BI131" s="20">
        <f>AVERAGEIFS(INDIRECT($F$3),INDIRECT($F$3),"&gt;=0",Data!$A:$A,BH131,IF($A$20,Data!$B:$B,Data!$AJ:$AJ),IF($A$20,"&lt;&gt;5",1))</f>
        <v>0.58333333333333337</v>
      </c>
      <c r="BJ131">
        <f t="shared" si="53"/>
        <v>123</v>
      </c>
      <c r="BK131" s="20" t="s">
        <v>168</v>
      </c>
      <c r="BL131">
        <f>AVERAGEIFS(INDIRECT($G$3),INDIRECT($G$3),"&gt;=0",Data!$A:$A,BK131,IF($A$20,Data!$B:$B,Data!$AJ:$AJ),IF($A$20,"&lt;&gt;5",1))</f>
        <v>0.7857142857142857</v>
      </c>
      <c r="BM131" s="20">
        <f t="shared" si="54"/>
        <v>120</v>
      </c>
      <c r="BN131" t="s">
        <v>156</v>
      </c>
      <c r="BO131">
        <f>AVERAGEIFS(INDIRECT($H$3),INDIRECT($H$3),"&gt;=0",Data!$A:$A,BN131,IF($A$20,Data!$B:$B,Data!$AJ:$AJ),IF($A$20,"&lt;&gt;5",1))</f>
        <v>0.81818181818181823</v>
      </c>
      <c r="BP131">
        <f t="shared" si="55"/>
        <v>122</v>
      </c>
      <c r="BQ131" t="s">
        <v>30</v>
      </c>
      <c r="BR131">
        <f>AVERAGEIFS(INDIRECT($I$3),INDIRECT($I$3),"&gt;=0",Data!$A:$A,BQ131,IF($A$20,Data!$B:$B,Data!$AJ:$AJ),IF($A$20,"&lt;&gt;5",1))</f>
        <v>0.66666666666666663</v>
      </c>
      <c r="BS131">
        <f t="shared" si="56"/>
        <v>113</v>
      </c>
      <c r="BT131" t="s">
        <v>59</v>
      </c>
      <c r="BU131">
        <f>AVERAGEIFS(INDIRECT($J$3),INDIRECT($J$3),"&gt;=0",Data!$A:$A,BT131,IF($A$20,Data!$B:$B,Data!$AJ:$AJ),IF($A$20,"&lt;&gt;5",1))</f>
        <v>1</v>
      </c>
      <c r="BV131">
        <f t="shared" si="57"/>
        <v>1</v>
      </c>
    </row>
    <row r="132" spans="10:74" x14ac:dyDescent="0.35">
      <c r="J132">
        <f t="shared" si="58"/>
        <v>124</v>
      </c>
      <c r="K132" t="s">
        <v>145</v>
      </c>
      <c r="L132">
        <f>AVERAGEIFS(INDIRECT($B$3),INDIRECT($B$3),"&gt;=0",Data!$A:$A,$K132)</f>
        <v>0.66666666666666663</v>
      </c>
      <c r="M132">
        <f t="shared" si="59"/>
        <v>114</v>
      </c>
      <c r="N132" t="s">
        <v>122</v>
      </c>
      <c r="O132">
        <f>AVERAGEIFS(INDIRECT($C$3),INDIRECT($C$3),"&gt;=0",Data!$A:$A,$N132)</f>
        <v>0.88888888888888884</v>
      </c>
      <c r="P132">
        <f t="shared" si="32"/>
        <v>118</v>
      </c>
      <c r="Q132" t="s">
        <v>83</v>
      </c>
      <c r="R132">
        <f>AVERAGEIFS(INDIRECT($D$3),INDIRECT($D$3),"&gt;=0",Data!$A:$A,$Q132)</f>
        <v>0.5</v>
      </c>
      <c r="S132">
        <f t="shared" si="33"/>
        <v>117</v>
      </c>
      <c r="T132" t="s">
        <v>54</v>
      </c>
      <c r="U132">
        <f>AVERAGEIFS(INDIRECT($E$3),INDIRECT($E$3),"&gt;=0",Data!$A:$A,$T132)</f>
        <v>0.26666666666666666</v>
      </c>
      <c r="V132">
        <f t="shared" si="34"/>
        <v>124</v>
      </c>
      <c r="W132" t="s">
        <v>25</v>
      </c>
      <c r="X132">
        <f>AVERAGEIFS(INDIRECT($F$3),INDIRECT($F$3),"&gt;=0",Data!$A:$A,$W132)</f>
        <v>0.5</v>
      </c>
      <c r="Y132">
        <f t="shared" si="35"/>
        <v>123</v>
      </c>
      <c r="Z132" t="s">
        <v>69</v>
      </c>
      <c r="AA132">
        <f>AVERAGEIFS(INDIRECT($G$3),INDIRECT($G$3),"&gt;=0",Data!$A:$A,$Z132)</f>
        <v>0.8</v>
      </c>
      <c r="AB132">
        <f t="shared" si="36"/>
        <v>115</v>
      </c>
      <c r="AC132" t="s">
        <v>99</v>
      </c>
      <c r="AD132">
        <f>AVERAGEIFS(INDIRECT($H$3),INDIRECT($H$3),"&gt;=0",Data!$A:$A,$AC132)</f>
        <v>0.83333333333333337</v>
      </c>
      <c r="AE132">
        <f t="shared" si="37"/>
        <v>122</v>
      </c>
      <c r="AF132" t="s">
        <v>30</v>
      </c>
      <c r="AG132">
        <f>AVERAGEIFS(INDIRECT($I$3),INDIRECT($I$3),"&gt;=0",Data!$A:$A,$AF132)</f>
        <v>0.7142857142857143</v>
      </c>
      <c r="AH132">
        <f t="shared" si="38"/>
        <v>122</v>
      </c>
      <c r="AI132" t="s">
        <v>60</v>
      </c>
      <c r="AJ132">
        <f>AVERAGEIFS(INDIRECT($J$3),INDIRECT($J$3),"&gt;=0",Data!$A:$A,$AI132)</f>
        <v>1</v>
      </c>
      <c r="AK132">
        <f t="shared" si="39"/>
        <v>1</v>
      </c>
      <c r="AL132">
        <f t="shared" si="40"/>
        <v>0</v>
      </c>
      <c r="AM132">
        <f t="shared" si="41"/>
        <v>0</v>
      </c>
      <c r="AN132">
        <f t="shared" si="42"/>
        <v>0</v>
      </c>
      <c r="AO132">
        <f t="shared" si="43"/>
        <v>0</v>
      </c>
      <c r="AP132">
        <f t="shared" si="44"/>
        <v>0</v>
      </c>
      <c r="AQ132">
        <f t="shared" si="45"/>
        <v>0</v>
      </c>
      <c r="AR132">
        <f t="shared" si="46"/>
        <v>0</v>
      </c>
      <c r="AS132">
        <f t="shared" si="47"/>
        <v>0</v>
      </c>
      <c r="AT132">
        <f t="shared" si="48"/>
        <v>0</v>
      </c>
      <c r="AU132">
        <f t="shared" si="60"/>
        <v>124</v>
      </c>
      <c r="AV132" t="s">
        <v>131</v>
      </c>
      <c r="AW132" s="20">
        <f>AVERAGEIFS(INDIRECT($B$3),INDIRECT($B$3),"&gt;=0",Data!$A:$A,AV132,IF($A$20,Data!$B:$B,Data!$AJ:$AJ),IF($A$20,"&lt;&gt;5",1))</f>
        <v>0.6</v>
      </c>
      <c r="AX132">
        <f t="shared" si="49"/>
        <v>121</v>
      </c>
      <c r="AY132" s="20" t="s">
        <v>5</v>
      </c>
      <c r="AZ132">
        <f>AVERAGEIFS(INDIRECT($C$3),INDIRECT($C$3),"&gt;=0",Data!$A:$A,AY132,IF($A$20,Data!$B:$B,Data!$AJ:$AJ),IF($A$20,"&lt;&gt;5",1))</f>
        <v>1</v>
      </c>
      <c r="BA132" s="20">
        <f t="shared" si="50"/>
        <v>1</v>
      </c>
      <c r="BB132" t="s">
        <v>179</v>
      </c>
      <c r="BC132" s="20">
        <f>AVERAGEIFS(INDIRECT($D$3),INDIRECT($D$3),"&gt;=0",Data!$A:$A,BB132,IF($A$20,Data!$B:$B,Data!$AJ:$AJ),IF($A$20,"&lt;&gt;5",1))</f>
        <v>0.55555555555555558</v>
      </c>
      <c r="BD132">
        <f t="shared" si="51"/>
        <v>121</v>
      </c>
      <c r="BE132" s="20" t="s">
        <v>129</v>
      </c>
      <c r="BF132">
        <f>AVERAGEIFS(INDIRECT($E$3),INDIRECT($E$3),"&gt;=0",Data!$A:$A,BE132,IF($A$20,Data!$B:$B,Data!$AJ:$AJ),IF($A$20,"&lt;&gt;5",1))</f>
        <v>0.3</v>
      </c>
      <c r="BG132" s="20">
        <f t="shared" si="52"/>
        <v>123</v>
      </c>
      <c r="BH132" t="s">
        <v>55</v>
      </c>
      <c r="BI132" s="20">
        <f>AVERAGEIFS(INDIRECT($F$3),INDIRECT($F$3),"&gt;=0",Data!$A:$A,BH132,IF($A$20,Data!$B:$B,Data!$AJ:$AJ),IF($A$20,"&lt;&gt;5",1))</f>
        <v>0.5714285714285714</v>
      </c>
      <c r="BJ132">
        <f t="shared" si="53"/>
        <v>124</v>
      </c>
      <c r="BK132" s="20" t="s">
        <v>109</v>
      </c>
      <c r="BL132">
        <f>AVERAGEIFS(INDIRECT($G$3),INDIRECT($G$3),"&gt;=0",Data!$A:$A,BK132,IF($A$20,Data!$B:$B,Data!$AJ:$AJ),IF($A$20,"&lt;&gt;5",1))</f>
        <v>0.77777777777777779</v>
      </c>
      <c r="BM132" s="20">
        <f t="shared" si="54"/>
        <v>124</v>
      </c>
      <c r="BN132" t="s">
        <v>161</v>
      </c>
      <c r="BO132">
        <f>AVERAGEIFS(INDIRECT($H$3),INDIRECT($H$3),"&gt;=0",Data!$A:$A,BN132,IF($A$20,Data!$B:$B,Data!$AJ:$AJ),IF($A$20,"&lt;&gt;5",1))</f>
        <v>0.81818181818181823</v>
      </c>
      <c r="BP132">
        <f t="shared" si="55"/>
        <v>122</v>
      </c>
      <c r="BQ132" t="s">
        <v>70</v>
      </c>
      <c r="BR132">
        <f>AVERAGEIFS(INDIRECT($I$3),INDIRECT($I$3),"&gt;=0",Data!$A:$A,BQ132,IF($A$20,Data!$B:$B,Data!$AJ:$AJ),IF($A$20,"&lt;&gt;5",1))</f>
        <v>0.66666666666666663</v>
      </c>
      <c r="BS132">
        <f t="shared" si="56"/>
        <v>113</v>
      </c>
      <c r="BT132" t="s">
        <v>56</v>
      </c>
      <c r="BU132">
        <f>AVERAGEIFS(INDIRECT($J$3),INDIRECT($J$3),"&gt;=0",Data!$A:$A,BT132,IF($A$20,Data!$B:$B,Data!$AJ:$AJ),IF($A$20,"&lt;&gt;5",1))</f>
        <v>1</v>
      </c>
      <c r="BV132">
        <f t="shared" si="57"/>
        <v>1</v>
      </c>
    </row>
    <row r="133" spans="10:74" x14ac:dyDescent="0.35">
      <c r="J133">
        <f t="shared" si="58"/>
        <v>125</v>
      </c>
      <c r="K133" t="s">
        <v>150</v>
      </c>
      <c r="L133">
        <f>AVERAGEIFS(INDIRECT($B$3),INDIRECT($B$3),"&gt;=0",Data!$A:$A,$K133)</f>
        <v>0.66666666666666663</v>
      </c>
      <c r="M133">
        <f t="shared" si="59"/>
        <v>114</v>
      </c>
      <c r="N133" t="s">
        <v>48</v>
      </c>
      <c r="O133">
        <f>AVERAGEIFS(INDIRECT($C$3),INDIRECT($C$3),"&gt;=0",Data!$A:$A,$N133)</f>
        <v>0.88461538461538458</v>
      </c>
      <c r="P133">
        <f t="shared" si="32"/>
        <v>125</v>
      </c>
      <c r="Q133" t="s">
        <v>89</v>
      </c>
      <c r="R133">
        <f>AVERAGEIFS(INDIRECT($D$3),INDIRECT($D$3),"&gt;=0",Data!$A:$A,$Q133)</f>
        <v>0.5</v>
      </c>
      <c r="S133">
        <f t="shared" si="33"/>
        <v>117</v>
      </c>
      <c r="T133" t="s">
        <v>187</v>
      </c>
      <c r="U133">
        <f>AVERAGEIFS(INDIRECT($E$3),INDIRECT($E$3),"&gt;=0",Data!$A:$A,$T133)</f>
        <v>0.26315789473684209</v>
      </c>
      <c r="V133">
        <f t="shared" si="34"/>
        <v>125</v>
      </c>
      <c r="W133" t="s">
        <v>33</v>
      </c>
      <c r="X133">
        <f>AVERAGEIFS(INDIRECT($F$3),INDIRECT($F$3),"&gt;=0",Data!$A:$A,$W133)</f>
        <v>0.5</v>
      </c>
      <c r="Y133">
        <f t="shared" si="35"/>
        <v>123</v>
      </c>
      <c r="Z133" t="s">
        <v>85</v>
      </c>
      <c r="AA133">
        <f>AVERAGEIFS(INDIRECT($G$3),INDIRECT($G$3),"&gt;=0",Data!$A:$A,$Z133)</f>
        <v>0.8</v>
      </c>
      <c r="AB133">
        <f t="shared" si="36"/>
        <v>115</v>
      </c>
      <c r="AC133" t="s">
        <v>104</v>
      </c>
      <c r="AD133">
        <f>AVERAGEIFS(INDIRECT($H$3),INDIRECT($H$3),"&gt;=0",Data!$A:$A,$AC133)</f>
        <v>0.83333333333333337</v>
      </c>
      <c r="AE133">
        <f t="shared" si="37"/>
        <v>122</v>
      </c>
      <c r="AF133" t="s">
        <v>113</v>
      </c>
      <c r="AG133">
        <f>AVERAGEIFS(INDIRECT($I$3),INDIRECT($I$3),"&gt;=0",Data!$A:$A,$AF133)</f>
        <v>0.7142857142857143</v>
      </c>
      <c r="AH133">
        <f t="shared" si="38"/>
        <v>122</v>
      </c>
      <c r="AI133" t="s">
        <v>58</v>
      </c>
      <c r="AJ133">
        <f>AVERAGEIFS(INDIRECT($J$3),INDIRECT($J$3),"&gt;=0",Data!$A:$A,$AI133)</f>
        <v>1</v>
      </c>
      <c r="AK133">
        <f t="shared" si="39"/>
        <v>1</v>
      </c>
      <c r="AL133">
        <f t="shared" si="40"/>
        <v>0</v>
      </c>
      <c r="AM133">
        <f t="shared" si="41"/>
        <v>0</v>
      </c>
      <c r="AN133">
        <f t="shared" si="42"/>
        <v>0</v>
      </c>
      <c r="AO133">
        <f t="shared" si="43"/>
        <v>0</v>
      </c>
      <c r="AP133">
        <f t="shared" si="44"/>
        <v>0</v>
      </c>
      <c r="AQ133">
        <f t="shared" si="45"/>
        <v>0</v>
      </c>
      <c r="AR133">
        <f t="shared" si="46"/>
        <v>0</v>
      </c>
      <c r="AS133">
        <f t="shared" si="47"/>
        <v>0</v>
      </c>
      <c r="AT133">
        <f t="shared" si="48"/>
        <v>0</v>
      </c>
      <c r="AU133">
        <f t="shared" si="60"/>
        <v>125</v>
      </c>
      <c r="AV133" t="s">
        <v>150</v>
      </c>
      <c r="AW133" s="20">
        <f>AVERAGEIFS(INDIRECT($B$3),INDIRECT($B$3),"&gt;=0",Data!$A:$A,AV133,IF($A$20,Data!$B:$B,Data!$AJ:$AJ),IF($A$20,"&lt;&gt;5",1))</f>
        <v>0.6</v>
      </c>
      <c r="AX133">
        <f t="shared" si="49"/>
        <v>121</v>
      </c>
      <c r="AY133" s="20" t="s">
        <v>124</v>
      </c>
      <c r="AZ133">
        <f>AVERAGEIFS(INDIRECT($C$3),INDIRECT($C$3),"&gt;=0",Data!$A:$A,AY133,IF($A$20,Data!$B:$B,Data!$AJ:$AJ),IF($A$20,"&lt;&gt;5",1))</f>
        <v>1</v>
      </c>
      <c r="BA133" s="20">
        <f t="shared" si="50"/>
        <v>1</v>
      </c>
      <c r="BB133" t="s">
        <v>186</v>
      </c>
      <c r="BC133" s="20">
        <f>AVERAGEIFS(INDIRECT($D$3),INDIRECT($D$3),"&gt;=0",Data!$A:$A,BB133,IF($A$20,Data!$B:$B,Data!$AJ:$AJ),IF($A$20,"&lt;&gt;5",1))</f>
        <v>0.54545454545454541</v>
      </c>
      <c r="BD133">
        <f t="shared" si="51"/>
        <v>125</v>
      </c>
      <c r="BE133" s="20" t="s">
        <v>65</v>
      </c>
      <c r="BF133">
        <f>AVERAGEIFS(INDIRECT($E$3),INDIRECT($E$3),"&gt;=0",Data!$A:$A,BE133,IF($A$20,Data!$B:$B,Data!$AJ:$AJ),IF($A$20,"&lt;&gt;5",1))</f>
        <v>0.3</v>
      </c>
      <c r="BG133" s="20">
        <f t="shared" si="52"/>
        <v>123</v>
      </c>
      <c r="BH133" t="s">
        <v>190</v>
      </c>
      <c r="BI133" s="20">
        <f>AVERAGEIFS(INDIRECT($F$3),INDIRECT($F$3),"&gt;=0",Data!$A:$A,BH133,IF($A$20,Data!$B:$B,Data!$AJ:$AJ),IF($A$20,"&lt;&gt;5",1))</f>
        <v>0.5714285714285714</v>
      </c>
      <c r="BJ133">
        <f t="shared" si="53"/>
        <v>124</v>
      </c>
      <c r="BK133" s="20" t="s">
        <v>126</v>
      </c>
      <c r="BL133">
        <f>AVERAGEIFS(INDIRECT($G$3),INDIRECT($G$3),"&gt;=0",Data!$A:$A,BK133,IF($A$20,Data!$B:$B,Data!$AJ:$AJ),IF($A$20,"&lt;&gt;5",1))</f>
        <v>0.77777777777777779</v>
      </c>
      <c r="BM133" s="20">
        <f t="shared" si="54"/>
        <v>124</v>
      </c>
      <c r="BN133" t="s">
        <v>185</v>
      </c>
      <c r="BO133">
        <f>AVERAGEIFS(INDIRECT($H$3),INDIRECT($H$3),"&gt;=0",Data!$A:$A,BN133,IF($A$20,Data!$B:$B,Data!$AJ:$AJ),IF($A$20,"&lt;&gt;5",1))</f>
        <v>0.81818181818181823</v>
      </c>
      <c r="BP133">
        <f t="shared" si="55"/>
        <v>122</v>
      </c>
      <c r="BQ133" t="s">
        <v>62</v>
      </c>
      <c r="BR133">
        <f>AVERAGEIFS(INDIRECT($I$3),INDIRECT($I$3),"&gt;=0",Data!$A:$A,BQ133,IF($A$20,Data!$B:$B,Data!$AJ:$AJ),IF($A$20,"&lt;&gt;5",1))</f>
        <v>0.66666666666666663</v>
      </c>
      <c r="BS133">
        <f t="shared" si="56"/>
        <v>113</v>
      </c>
      <c r="BT133" t="s">
        <v>69</v>
      </c>
      <c r="BU133">
        <f>AVERAGEIFS(INDIRECT($J$3),INDIRECT($J$3),"&gt;=0",Data!$A:$A,BT133,IF($A$20,Data!$B:$B,Data!$AJ:$AJ),IF($A$20,"&lt;&gt;5",1))</f>
        <v>1</v>
      </c>
      <c r="BV133">
        <f t="shared" si="57"/>
        <v>1</v>
      </c>
    </row>
    <row r="134" spans="10:74" x14ac:dyDescent="0.35">
      <c r="J134">
        <f t="shared" si="58"/>
        <v>126</v>
      </c>
      <c r="K134" t="s">
        <v>158</v>
      </c>
      <c r="L134">
        <f>AVERAGEIFS(INDIRECT($B$3),INDIRECT($B$3),"&gt;=0",Data!$A:$A,$K134)</f>
        <v>0.66666666666666663</v>
      </c>
      <c r="M134">
        <f t="shared" si="59"/>
        <v>114</v>
      </c>
      <c r="N134" t="s">
        <v>8</v>
      </c>
      <c r="O134">
        <f>AVERAGEIFS(INDIRECT($C$3),INDIRECT($C$3),"&gt;=0",Data!$A:$A,$N134)</f>
        <v>0.88235294117647056</v>
      </c>
      <c r="P134">
        <f t="shared" si="32"/>
        <v>126</v>
      </c>
      <c r="Q134" t="s">
        <v>126</v>
      </c>
      <c r="R134">
        <f>AVERAGEIFS(INDIRECT($D$3),INDIRECT($D$3),"&gt;=0",Data!$A:$A,$Q134)</f>
        <v>0.5</v>
      </c>
      <c r="S134">
        <f t="shared" si="33"/>
        <v>117</v>
      </c>
      <c r="T134" t="s">
        <v>78</v>
      </c>
      <c r="U134">
        <f>AVERAGEIFS(INDIRECT($E$3),INDIRECT($E$3),"&gt;=0",Data!$A:$A,$T134)</f>
        <v>0.2608695652173913</v>
      </c>
      <c r="V134">
        <f t="shared" si="34"/>
        <v>126</v>
      </c>
      <c r="W134" t="s">
        <v>37</v>
      </c>
      <c r="X134">
        <f>AVERAGEIFS(INDIRECT($F$3),INDIRECT($F$3),"&gt;=0",Data!$A:$A,$W134)</f>
        <v>0.5</v>
      </c>
      <c r="Y134">
        <f t="shared" si="35"/>
        <v>123</v>
      </c>
      <c r="Z134" t="s">
        <v>86</v>
      </c>
      <c r="AA134">
        <f>AVERAGEIFS(INDIRECT($G$3),INDIRECT($G$3),"&gt;=0",Data!$A:$A,$Z134)</f>
        <v>0.8</v>
      </c>
      <c r="AB134">
        <f t="shared" si="36"/>
        <v>115</v>
      </c>
      <c r="AC134" t="s">
        <v>131</v>
      </c>
      <c r="AD134">
        <f>AVERAGEIFS(INDIRECT($H$3),INDIRECT($H$3),"&gt;=0",Data!$A:$A,$AC134)</f>
        <v>0.83333333333333337</v>
      </c>
      <c r="AE134">
        <f t="shared" si="37"/>
        <v>122</v>
      </c>
      <c r="AF134" t="s">
        <v>139</v>
      </c>
      <c r="AG134">
        <f>AVERAGEIFS(INDIRECT($I$3),INDIRECT($I$3),"&gt;=0",Data!$A:$A,$AF134)</f>
        <v>0.7142857142857143</v>
      </c>
      <c r="AH134">
        <f t="shared" si="38"/>
        <v>122</v>
      </c>
      <c r="AI134" t="s">
        <v>59</v>
      </c>
      <c r="AJ134">
        <f>AVERAGEIFS(INDIRECT($J$3),INDIRECT($J$3),"&gt;=0",Data!$A:$A,$AI134)</f>
        <v>1</v>
      </c>
      <c r="AK134">
        <f t="shared" si="39"/>
        <v>1</v>
      </c>
      <c r="AL134">
        <f t="shared" si="40"/>
        <v>0</v>
      </c>
      <c r="AM134">
        <f t="shared" si="41"/>
        <v>0</v>
      </c>
      <c r="AN134">
        <f t="shared" si="42"/>
        <v>0</v>
      </c>
      <c r="AO134">
        <f t="shared" si="43"/>
        <v>0</v>
      </c>
      <c r="AP134">
        <f t="shared" si="44"/>
        <v>0</v>
      </c>
      <c r="AQ134">
        <f t="shared" si="45"/>
        <v>0</v>
      </c>
      <c r="AR134">
        <f t="shared" si="46"/>
        <v>0</v>
      </c>
      <c r="AS134">
        <f t="shared" si="47"/>
        <v>0</v>
      </c>
      <c r="AT134">
        <f t="shared" si="48"/>
        <v>0</v>
      </c>
      <c r="AU134">
        <f t="shared" si="60"/>
        <v>126</v>
      </c>
      <c r="AV134" t="s">
        <v>156</v>
      </c>
      <c r="AW134" s="20">
        <f>AVERAGEIFS(INDIRECT($B$3),INDIRECT($B$3),"&gt;=0",Data!$A:$A,AV134,IF($A$20,Data!$B:$B,Data!$AJ:$AJ),IF($A$20,"&lt;&gt;5",1))</f>
        <v>0.6</v>
      </c>
      <c r="AX134">
        <f t="shared" si="49"/>
        <v>121</v>
      </c>
      <c r="AY134" s="20" t="s">
        <v>139</v>
      </c>
      <c r="AZ134">
        <f>AVERAGEIFS(INDIRECT($C$3),INDIRECT($C$3),"&gt;=0",Data!$A:$A,AY134,IF($A$20,Data!$B:$B,Data!$AJ:$AJ),IF($A$20,"&lt;&gt;5",1))</f>
        <v>1</v>
      </c>
      <c r="BA134" s="20">
        <f t="shared" si="50"/>
        <v>1</v>
      </c>
      <c r="BB134" t="s">
        <v>26</v>
      </c>
      <c r="BC134" s="20">
        <f>AVERAGEIFS(INDIRECT($D$3),INDIRECT($D$3),"&gt;=0",Data!$A:$A,BB134,IF($A$20,Data!$B:$B,Data!$AJ:$AJ),IF($A$20,"&lt;&gt;5",1))</f>
        <v>0.54545454545454541</v>
      </c>
      <c r="BD134">
        <f t="shared" si="51"/>
        <v>125</v>
      </c>
      <c r="BE134" s="20" t="s">
        <v>92</v>
      </c>
      <c r="BF134">
        <f>AVERAGEIFS(INDIRECT($E$3),INDIRECT($E$3),"&gt;=0",Data!$A:$A,BE134,IF($A$20,Data!$B:$B,Data!$AJ:$AJ),IF($A$20,"&lt;&gt;5",1))</f>
        <v>0.29411764705882354</v>
      </c>
      <c r="BG134" s="20">
        <f t="shared" si="52"/>
        <v>126</v>
      </c>
      <c r="BH134" t="s">
        <v>114</v>
      </c>
      <c r="BI134" s="20">
        <f>AVERAGEIFS(INDIRECT($F$3),INDIRECT($F$3),"&gt;=0",Data!$A:$A,BH134,IF($A$20,Data!$B:$B,Data!$AJ:$AJ),IF($A$20,"&lt;&gt;5",1))</f>
        <v>0.5714285714285714</v>
      </c>
      <c r="BJ134">
        <f t="shared" si="53"/>
        <v>124</v>
      </c>
      <c r="BK134" s="20" t="s">
        <v>52</v>
      </c>
      <c r="BL134">
        <f>AVERAGEIFS(INDIRECT($G$3),INDIRECT($G$3),"&gt;=0",Data!$A:$A,BK134,IF($A$20,Data!$B:$B,Data!$AJ:$AJ),IF($A$20,"&lt;&gt;5",1))</f>
        <v>0.77777777777777779</v>
      </c>
      <c r="BM134" s="20">
        <f t="shared" si="54"/>
        <v>124</v>
      </c>
      <c r="BN134" t="s">
        <v>142</v>
      </c>
      <c r="BO134">
        <f>AVERAGEIFS(INDIRECT($H$3),INDIRECT($H$3),"&gt;=0",Data!$A:$A,BN134,IF($A$20,Data!$B:$B,Data!$AJ:$AJ),IF($A$20,"&lt;&gt;5",1))</f>
        <v>0.8125</v>
      </c>
      <c r="BP134">
        <f t="shared" si="55"/>
        <v>126</v>
      </c>
      <c r="BQ134" t="s">
        <v>17</v>
      </c>
      <c r="BR134">
        <f>AVERAGEIFS(INDIRECT($I$3),INDIRECT($I$3),"&gt;=0",Data!$A:$A,BQ134,IF($A$20,Data!$B:$B,Data!$AJ:$AJ),IF($A$20,"&lt;&gt;5",1))</f>
        <v>0.66666666666666663</v>
      </c>
      <c r="BS134">
        <f t="shared" si="56"/>
        <v>113</v>
      </c>
      <c r="BT134" t="s">
        <v>160</v>
      </c>
      <c r="BU134">
        <f>AVERAGEIFS(INDIRECT($J$3),INDIRECT($J$3),"&gt;=0",Data!$A:$A,BT134,IF($A$20,Data!$B:$B,Data!$AJ:$AJ),IF($A$20,"&lt;&gt;5",1))</f>
        <v>1</v>
      </c>
      <c r="BV134">
        <f t="shared" si="57"/>
        <v>1</v>
      </c>
    </row>
    <row r="135" spans="10:74" x14ac:dyDescent="0.35">
      <c r="J135">
        <f t="shared" si="58"/>
        <v>127</v>
      </c>
      <c r="K135" t="s">
        <v>169</v>
      </c>
      <c r="L135">
        <f>AVERAGEIFS(INDIRECT($B$3),INDIRECT($B$3),"&gt;=0",Data!$A:$A,$K135)</f>
        <v>0.66666666666666663</v>
      </c>
      <c r="M135">
        <f t="shared" si="59"/>
        <v>114</v>
      </c>
      <c r="N135" t="s">
        <v>83</v>
      </c>
      <c r="O135">
        <f>AVERAGEIFS(INDIRECT($C$3),INDIRECT($C$3),"&gt;=0",Data!$A:$A,$N135)</f>
        <v>0.875</v>
      </c>
      <c r="P135">
        <f t="shared" si="32"/>
        <v>127</v>
      </c>
      <c r="Q135" t="s">
        <v>143</v>
      </c>
      <c r="R135">
        <f>AVERAGEIFS(INDIRECT($D$3),INDIRECT($D$3),"&gt;=0",Data!$A:$A,$Q135)</f>
        <v>0.5</v>
      </c>
      <c r="S135">
        <f t="shared" si="33"/>
        <v>117</v>
      </c>
      <c r="T135" t="s">
        <v>36</v>
      </c>
      <c r="U135">
        <f>AVERAGEIFS(INDIRECT($E$3),INDIRECT($E$3),"&gt;=0",Data!$A:$A,$T135)</f>
        <v>0.25</v>
      </c>
      <c r="V135">
        <f t="shared" si="34"/>
        <v>127</v>
      </c>
      <c r="W135" t="s">
        <v>42</v>
      </c>
      <c r="X135">
        <f>AVERAGEIFS(INDIRECT($F$3),INDIRECT($F$3),"&gt;=0",Data!$A:$A,$W135)</f>
        <v>0.5</v>
      </c>
      <c r="Y135">
        <f t="shared" si="35"/>
        <v>123</v>
      </c>
      <c r="Z135" t="s">
        <v>95</v>
      </c>
      <c r="AA135">
        <f>AVERAGEIFS(INDIRECT($G$3),INDIRECT($G$3),"&gt;=0",Data!$A:$A,$Z135)</f>
        <v>0.8</v>
      </c>
      <c r="AB135">
        <f t="shared" si="36"/>
        <v>115</v>
      </c>
      <c r="AC135" t="s">
        <v>156</v>
      </c>
      <c r="AD135">
        <f>AVERAGEIFS(INDIRECT($H$3),INDIRECT($H$3),"&gt;=0",Data!$A:$A,$AC135)</f>
        <v>0.83333333333333337</v>
      </c>
      <c r="AE135">
        <f t="shared" si="37"/>
        <v>122</v>
      </c>
      <c r="AF135" t="s">
        <v>185</v>
      </c>
      <c r="AG135">
        <f>AVERAGEIFS(INDIRECT($I$3),INDIRECT($I$3),"&gt;=0",Data!$A:$A,$AF135)</f>
        <v>0.7142857142857143</v>
      </c>
      <c r="AH135">
        <f t="shared" si="38"/>
        <v>122</v>
      </c>
      <c r="AI135" t="s">
        <v>56</v>
      </c>
      <c r="AJ135">
        <f>AVERAGEIFS(INDIRECT($J$3),INDIRECT($J$3),"&gt;=0",Data!$A:$A,$AI135)</f>
        <v>1</v>
      </c>
      <c r="AK135">
        <f t="shared" si="39"/>
        <v>1</v>
      </c>
      <c r="AL135">
        <f t="shared" si="40"/>
        <v>0</v>
      </c>
      <c r="AM135">
        <f t="shared" si="41"/>
        <v>0</v>
      </c>
      <c r="AN135">
        <f t="shared" si="42"/>
        <v>0</v>
      </c>
      <c r="AO135">
        <f t="shared" si="43"/>
        <v>0</v>
      </c>
      <c r="AP135">
        <f t="shared" si="44"/>
        <v>0</v>
      </c>
      <c r="AQ135">
        <f t="shared" si="45"/>
        <v>0</v>
      </c>
      <c r="AR135">
        <f t="shared" si="46"/>
        <v>0</v>
      </c>
      <c r="AS135">
        <f t="shared" si="47"/>
        <v>0</v>
      </c>
      <c r="AT135">
        <f t="shared" si="48"/>
        <v>0</v>
      </c>
      <c r="AU135">
        <f t="shared" si="60"/>
        <v>127</v>
      </c>
      <c r="AV135" t="s">
        <v>86</v>
      </c>
      <c r="AW135" s="20">
        <f>AVERAGEIFS(INDIRECT($B$3),INDIRECT($B$3),"&gt;=0",Data!$A:$A,AV135,IF($A$20,Data!$B:$B,Data!$AJ:$AJ),IF($A$20,"&lt;&gt;5",1))</f>
        <v>0.6</v>
      </c>
      <c r="AX135">
        <f t="shared" si="49"/>
        <v>121</v>
      </c>
      <c r="AY135" s="20" t="s">
        <v>105</v>
      </c>
      <c r="AZ135">
        <f>AVERAGEIFS(INDIRECT($C$3),INDIRECT($C$3),"&gt;=0",Data!$A:$A,AY135,IF($A$20,Data!$B:$B,Data!$AJ:$AJ),IF($A$20,"&lt;&gt;5",1))</f>
        <v>1</v>
      </c>
      <c r="BA135" s="20">
        <f t="shared" si="50"/>
        <v>1</v>
      </c>
      <c r="BB135" t="s">
        <v>43</v>
      </c>
      <c r="BC135" s="20">
        <f>AVERAGEIFS(INDIRECT($D$3),INDIRECT($D$3),"&gt;=0",Data!$A:$A,BB135,IF($A$20,Data!$B:$B,Data!$AJ:$AJ),IF($A$20,"&lt;&gt;5",1))</f>
        <v>0.54545454545454541</v>
      </c>
      <c r="BD135">
        <f t="shared" si="51"/>
        <v>125</v>
      </c>
      <c r="BE135" s="20" t="s">
        <v>146</v>
      </c>
      <c r="BF135">
        <f>AVERAGEIFS(INDIRECT($E$3),INDIRECT($E$3),"&gt;=0",Data!$A:$A,BE135,IF($A$20,Data!$B:$B,Data!$AJ:$AJ),IF($A$20,"&lt;&gt;5",1))</f>
        <v>0.2857142857142857</v>
      </c>
      <c r="BG135" s="20">
        <f t="shared" si="52"/>
        <v>127</v>
      </c>
      <c r="BH135" t="s">
        <v>125</v>
      </c>
      <c r="BI135" s="20">
        <f>AVERAGEIFS(INDIRECT($F$3),INDIRECT($F$3),"&gt;=0",Data!$A:$A,BH135,IF($A$20,Data!$B:$B,Data!$AJ:$AJ),IF($A$20,"&lt;&gt;5",1))</f>
        <v>0.5714285714285714</v>
      </c>
      <c r="BJ135">
        <f t="shared" si="53"/>
        <v>124</v>
      </c>
      <c r="BK135" s="20" t="s">
        <v>181</v>
      </c>
      <c r="BL135">
        <f>AVERAGEIFS(INDIRECT($G$3),INDIRECT($G$3),"&gt;=0",Data!$A:$A,BK135,IF($A$20,Data!$B:$B,Data!$AJ:$AJ),IF($A$20,"&lt;&gt;5",1))</f>
        <v>0.77272727272727271</v>
      </c>
      <c r="BM135" s="20">
        <f t="shared" si="54"/>
        <v>127</v>
      </c>
      <c r="BN135" t="s">
        <v>12</v>
      </c>
      <c r="BO135">
        <f>AVERAGEIFS(INDIRECT($H$3),INDIRECT($H$3),"&gt;=0",Data!$A:$A,BN135,IF($A$20,Data!$B:$B,Data!$AJ:$AJ),IF($A$20,"&lt;&gt;5",1))</f>
        <v>0.8125</v>
      </c>
      <c r="BP135">
        <f t="shared" si="55"/>
        <v>126</v>
      </c>
      <c r="BQ135" t="s">
        <v>33</v>
      </c>
      <c r="BR135">
        <f>AVERAGEIFS(INDIRECT($I$3),INDIRECT($I$3),"&gt;=0",Data!$A:$A,BQ135,IF($A$20,Data!$B:$B,Data!$AJ:$AJ),IF($A$20,"&lt;&gt;5",1))</f>
        <v>0.66666666666666663</v>
      </c>
      <c r="BS135">
        <f t="shared" si="56"/>
        <v>113</v>
      </c>
      <c r="BT135" t="s">
        <v>54</v>
      </c>
      <c r="BU135">
        <f>AVERAGEIFS(INDIRECT($J$3),INDIRECT($J$3),"&gt;=0",Data!$A:$A,BT135,IF($A$20,Data!$B:$B,Data!$AJ:$AJ),IF($A$20,"&lt;&gt;5",1))</f>
        <v>1</v>
      </c>
      <c r="BV135">
        <f t="shared" si="57"/>
        <v>1</v>
      </c>
    </row>
    <row r="136" spans="10:74" x14ac:dyDescent="0.35">
      <c r="J136">
        <f t="shared" si="58"/>
        <v>128</v>
      </c>
      <c r="K136" t="s">
        <v>178</v>
      </c>
      <c r="L136">
        <f>AVERAGEIFS(INDIRECT($B$3),INDIRECT($B$3),"&gt;=0",Data!$A:$A,$K136)</f>
        <v>0.66666666666666663</v>
      </c>
      <c r="M136">
        <f t="shared" si="59"/>
        <v>114</v>
      </c>
      <c r="N136" t="s">
        <v>114</v>
      </c>
      <c r="O136">
        <f>AVERAGEIFS(INDIRECT($C$3),INDIRECT($C$3),"&gt;=0",Data!$A:$A,$N136)</f>
        <v>0.875</v>
      </c>
      <c r="P136">
        <f t="shared" si="32"/>
        <v>127</v>
      </c>
      <c r="Q136" t="s">
        <v>158</v>
      </c>
      <c r="R136">
        <f>AVERAGEIFS(INDIRECT($D$3),INDIRECT($D$3),"&gt;=0",Data!$A:$A,$Q136)</f>
        <v>0.5</v>
      </c>
      <c r="S136">
        <f t="shared" si="33"/>
        <v>117</v>
      </c>
      <c r="T136" t="s">
        <v>43</v>
      </c>
      <c r="U136">
        <f>AVERAGEIFS(INDIRECT($E$3),INDIRECT($E$3),"&gt;=0",Data!$A:$A,$T136)</f>
        <v>0.25</v>
      </c>
      <c r="V136">
        <f t="shared" si="34"/>
        <v>127</v>
      </c>
      <c r="W136" t="s">
        <v>43</v>
      </c>
      <c r="X136">
        <f>AVERAGEIFS(INDIRECT($F$3),INDIRECT($F$3),"&gt;=0",Data!$A:$A,$W136)</f>
        <v>0.5</v>
      </c>
      <c r="Y136">
        <f t="shared" si="35"/>
        <v>123</v>
      </c>
      <c r="Z136" t="s">
        <v>101</v>
      </c>
      <c r="AA136">
        <f>AVERAGEIFS(INDIRECT($G$3),INDIRECT($G$3),"&gt;=0",Data!$A:$A,$Z136)</f>
        <v>0.8</v>
      </c>
      <c r="AB136">
        <f t="shared" si="36"/>
        <v>115</v>
      </c>
      <c r="AC136" t="s">
        <v>158</v>
      </c>
      <c r="AD136">
        <f>AVERAGEIFS(INDIRECT($H$3),INDIRECT($H$3),"&gt;=0",Data!$A:$A,$AC136)</f>
        <v>0.83333333333333337</v>
      </c>
      <c r="AE136">
        <f t="shared" si="37"/>
        <v>122</v>
      </c>
      <c r="AF136" t="s">
        <v>70</v>
      </c>
      <c r="AG136">
        <f>AVERAGEIFS(INDIRECT($I$3),INDIRECT($I$3),"&gt;=0",Data!$A:$A,$AF136)</f>
        <v>0.7</v>
      </c>
      <c r="AH136">
        <f t="shared" si="38"/>
        <v>128</v>
      </c>
      <c r="AI136" t="s">
        <v>69</v>
      </c>
      <c r="AJ136">
        <f>AVERAGEIFS(INDIRECT($J$3),INDIRECT($J$3),"&gt;=0",Data!$A:$A,$AI136)</f>
        <v>1</v>
      </c>
      <c r="AK136">
        <f t="shared" si="39"/>
        <v>1</v>
      </c>
      <c r="AL136">
        <f t="shared" si="40"/>
        <v>0</v>
      </c>
      <c r="AM136">
        <f t="shared" si="41"/>
        <v>0</v>
      </c>
      <c r="AN136">
        <f t="shared" si="42"/>
        <v>0</v>
      </c>
      <c r="AO136">
        <f t="shared" si="43"/>
        <v>0</v>
      </c>
      <c r="AP136">
        <f t="shared" si="44"/>
        <v>0</v>
      </c>
      <c r="AQ136">
        <f t="shared" si="45"/>
        <v>0</v>
      </c>
      <c r="AR136">
        <f t="shared" si="46"/>
        <v>0</v>
      </c>
      <c r="AS136">
        <f t="shared" si="47"/>
        <v>0</v>
      </c>
      <c r="AT136">
        <f t="shared" si="48"/>
        <v>0</v>
      </c>
      <c r="AU136">
        <f t="shared" si="60"/>
        <v>128</v>
      </c>
      <c r="AV136" t="s">
        <v>172</v>
      </c>
      <c r="AW136" s="20">
        <f>AVERAGEIFS(INDIRECT($B$3),INDIRECT($B$3),"&gt;=0",Data!$A:$A,AV136,IF($A$20,Data!$B:$B,Data!$AJ:$AJ),IF($A$20,"&lt;&gt;5",1))</f>
        <v>0.6</v>
      </c>
      <c r="AX136">
        <f t="shared" si="49"/>
        <v>121</v>
      </c>
      <c r="AY136" s="20" t="s">
        <v>30</v>
      </c>
      <c r="AZ136">
        <f>AVERAGEIFS(INDIRECT($C$3),INDIRECT($C$3),"&gt;=0",Data!$A:$A,AY136,IF($A$20,Data!$B:$B,Data!$AJ:$AJ),IF($A$20,"&lt;&gt;5",1))</f>
        <v>1</v>
      </c>
      <c r="BA136" s="20">
        <f t="shared" si="50"/>
        <v>1</v>
      </c>
      <c r="BB136" t="s">
        <v>55</v>
      </c>
      <c r="BC136" s="20">
        <f>AVERAGEIFS(INDIRECT($D$3),INDIRECT($D$3),"&gt;=0",Data!$A:$A,BB136,IF($A$20,Data!$B:$B,Data!$AJ:$AJ),IF($A$20,"&lt;&gt;5",1))</f>
        <v>0.54285714285714282</v>
      </c>
      <c r="BD136">
        <f t="shared" si="51"/>
        <v>128</v>
      </c>
      <c r="BE136" s="20" t="s">
        <v>183</v>
      </c>
      <c r="BF136">
        <f>AVERAGEIFS(INDIRECT($E$3),INDIRECT($E$3),"&gt;=0",Data!$A:$A,BE136,IF($A$20,Data!$B:$B,Data!$AJ:$AJ),IF($A$20,"&lt;&gt;5",1))</f>
        <v>0.2857142857142857</v>
      </c>
      <c r="BG136" s="20">
        <f t="shared" si="52"/>
        <v>127</v>
      </c>
      <c r="BH136" t="s">
        <v>174</v>
      </c>
      <c r="BI136" s="20">
        <f>AVERAGEIFS(INDIRECT($F$3),INDIRECT($F$3),"&gt;=0",Data!$A:$A,BH136,IF($A$20,Data!$B:$B,Data!$AJ:$AJ),IF($A$20,"&lt;&gt;5",1))</f>
        <v>0.5714285714285714</v>
      </c>
      <c r="BJ136">
        <f t="shared" si="53"/>
        <v>124</v>
      </c>
      <c r="BK136" s="20" t="s">
        <v>25</v>
      </c>
      <c r="BL136">
        <f>AVERAGEIFS(INDIRECT($G$3),INDIRECT($G$3),"&gt;=0",Data!$A:$A,BK136,IF($A$20,Data!$B:$B,Data!$AJ:$AJ),IF($A$20,"&lt;&gt;5",1))</f>
        <v>0.76923076923076927</v>
      </c>
      <c r="BM136" s="20">
        <f t="shared" si="54"/>
        <v>128</v>
      </c>
      <c r="BN136" t="s">
        <v>99</v>
      </c>
      <c r="BO136">
        <f>AVERAGEIFS(INDIRECT($H$3),INDIRECT($H$3),"&gt;=0",Data!$A:$A,BN136,IF($A$20,Data!$B:$B,Data!$AJ:$AJ),IF($A$20,"&lt;&gt;5",1))</f>
        <v>0.8</v>
      </c>
      <c r="BP136">
        <f t="shared" si="55"/>
        <v>128</v>
      </c>
      <c r="BQ136" t="s">
        <v>50</v>
      </c>
      <c r="BR136">
        <f>AVERAGEIFS(INDIRECT($I$3),INDIRECT($I$3),"&gt;=0",Data!$A:$A,BQ136,IF($A$20,Data!$B:$B,Data!$AJ:$AJ),IF($A$20,"&lt;&gt;5",1))</f>
        <v>0.66666666666666663</v>
      </c>
      <c r="BS136">
        <f t="shared" si="56"/>
        <v>113</v>
      </c>
      <c r="BT136" t="s">
        <v>51</v>
      </c>
      <c r="BU136">
        <f>AVERAGEIFS(INDIRECT($J$3),INDIRECT($J$3),"&gt;=0",Data!$A:$A,BT136,IF($A$20,Data!$B:$B,Data!$AJ:$AJ),IF($A$20,"&lt;&gt;5",1))</f>
        <v>1</v>
      </c>
      <c r="BV136">
        <f t="shared" si="57"/>
        <v>1</v>
      </c>
    </row>
    <row r="137" spans="10:74" x14ac:dyDescent="0.35">
      <c r="J137">
        <f t="shared" si="58"/>
        <v>129</v>
      </c>
      <c r="K137" t="s">
        <v>182</v>
      </c>
      <c r="L137">
        <f>AVERAGEIFS(INDIRECT($B$3),INDIRECT($B$3),"&gt;=0",Data!$A:$A,$K137)</f>
        <v>0.66666666666666663</v>
      </c>
      <c r="M137">
        <f t="shared" si="59"/>
        <v>114</v>
      </c>
      <c r="N137" t="s">
        <v>94</v>
      </c>
      <c r="O137">
        <f>AVERAGEIFS(INDIRECT($C$3),INDIRECT($C$3),"&gt;=0",Data!$A:$A,$N137)</f>
        <v>0.875</v>
      </c>
      <c r="P137">
        <f t="shared" si="32"/>
        <v>127</v>
      </c>
      <c r="Q137" t="s">
        <v>160</v>
      </c>
      <c r="R137">
        <f>AVERAGEIFS(INDIRECT($D$3),INDIRECT($D$3),"&gt;=0",Data!$A:$A,$Q137)</f>
        <v>0.5</v>
      </c>
      <c r="S137">
        <f t="shared" si="33"/>
        <v>117</v>
      </c>
      <c r="T137" t="s">
        <v>46</v>
      </c>
      <c r="U137">
        <f>AVERAGEIFS(INDIRECT($E$3),INDIRECT($E$3),"&gt;=0",Data!$A:$A,$T137)</f>
        <v>0.25</v>
      </c>
      <c r="V137">
        <f t="shared" si="34"/>
        <v>127</v>
      </c>
      <c r="W137" t="s">
        <v>64</v>
      </c>
      <c r="X137">
        <f>AVERAGEIFS(INDIRECT($F$3),INDIRECT($F$3),"&gt;=0",Data!$A:$A,$W137)</f>
        <v>0.5</v>
      </c>
      <c r="Y137">
        <f t="shared" si="35"/>
        <v>123</v>
      </c>
      <c r="Z137" t="s">
        <v>106</v>
      </c>
      <c r="AA137">
        <f>AVERAGEIFS(INDIRECT($G$3),INDIRECT($G$3),"&gt;=0",Data!$A:$A,$Z137)</f>
        <v>0.8</v>
      </c>
      <c r="AB137">
        <f t="shared" si="36"/>
        <v>115</v>
      </c>
      <c r="AC137" t="s">
        <v>161</v>
      </c>
      <c r="AD137">
        <f>AVERAGEIFS(INDIRECT($H$3),INDIRECT($H$3),"&gt;=0",Data!$A:$A,$AC137)</f>
        <v>0.83333333333333337</v>
      </c>
      <c r="AE137">
        <f t="shared" si="37"/>
        <v>122</v>
      </c>
      <c r="AF137" t="s">
        <v>152</v>
      </c>
      <c r="AG137">
        <f>AVERAGEIFS(INDIRECT($I$3),INDIRECT($I$3),"&gt;=0",Data!$A:$A,$AF137)</f>
        <v>0.69230769230769229</v>
      </c>
      <c r="AH137">
        <f t="shared" si="38"/>
        <v>129</v>
      </c>
      <c r="AI137" t="s">
        <v>160</v>
      </c>
      <c r="AJ137">
        <f>AVERAGEIFS(INDIRECT($J$3),INDIRECT($J$3),"&gt;=0",Data!$A:$A,$AI137)</f>
        <v>1</v>
      </c>
      <c r="AK137">
        <f t="shared" si="39"/>
        <v>1</v>
      </c>
      <c r="AL137">
        <f t="shared" si="40"/>
        <v>0</v>
      </c>
      <c r="AM137">
        <f t="shared" si="41"/>
        <v>0</v>
      </c>
      <c r="AN137">
        <f t="shared" si="42"/>
        <v>0</v>
      </c>
      <c r="AO137">
        <f t="shared" si="43"/>
        <v>0</v>
      </c>
      <c r="AP137">
        <f t="shared" si="44"/>
        <v>0</v>
      </c>
      <c r="AQ137">
        <f t="shared" si="45"/>
        <v>0</v>
      </c>
      <c r="AR137">
        <f t="shared" si="46"/>
        <v>0</v>
      </c>
      <c r="AS137">
        <f t="shared" si="47"/>
        <v>0</v>
      </c>
      <c r="AT137">
        <f t="shared" si="48"/>
        <v>0</v>
      </c>
      <c r="AU137">
        <f t="shared" si="60"/>
        <v>129</v>
      </c>
      <c r="AV137" t="s">
        <v>192</v>
      </c>
      <c r="AW137" s="20">
        <f>AVERAGEIFS(INDIRECT($B$3),INDIRECT($B$3),"&gt;=0",Data!$A:$A,AV137,IF($A$20,Data!$B:$B,Data!$AJ:$AJ),IF($A$20,"&lt;&gt;5",1))</f>
        <v>0.6</v>
      </c>
      <c r="AX137">
        <f t="shared" si="49"/>
        <v>121</v>
      </c>
      <c r="AY137" s="20" t="s">
        <v>19</v>
      </c>
      <c r="AZ137">
        <f>AVERAGEIFS(INDIRECT($C$3),INDIRECT($C$3),"&gt;=0",Data!$A:$A,AY137,IF($A$20,Data!$B:$B,Data!$AJ:$AJ),IF($A$20,"&lt;&gt;5",1))</f>
        <v>1</v>
      </c>
      <c r="BA137" s="20">
        <f t="shared" si="50"/>
        <v>1</v>
      </c>
      <c r="BB137" t="s">
        <v>24</v>
      </c>
      <c r="BC137" s="20">
        <f>AVERAGEIFS(INDIRECT($D$3),INDIRECT($D$3),"&gt;=0",Data!$A:$A,BB137,IF($A$20,Data!$B:$B,Data!$AJ:$AJ),IF($A$20,"&lt;&gt;5",1))</f>
        <v>0.5</v>
      </c>
      <c r="BD137">
        <f t="shared" si="51"/>
        <v>129</v>
      </c>
      <c r="BE137" s="20" t="s">
        <v>46</v>
      </c>
      <c r="BF137">
        <f>AVERAGEIFS(INDIRECT($E$3),INDIRECT($E$3),"&gt;=0",Data!$A:$A,BE137,IF($A$20,Data!$B:$B,Data!$AJ:$AJ),IF($A$20,"&lt;&gt;5",1))</f>
        <v>0.2857142857142857</v>
      </c>
      <c r="BG137" s="20">
        <f t="shared" si="52"/>
        <v>127</v>
      </c>
      <c r="BH137" t="s">
        <v>112</v>
      </c>
      <c r="BI137" s="20">
        <f>AVERAGEIFS(INDIRECT($F$3),INDIRECT($F$3),"&gt;=0",Data!$A:$A,BH137,IF($A$20,Data!$B:$B,Data!$AJ:$AJ),IF($A$20,"&lt;&gt;5",1))</f>
        <v>0.55555555555555558</v>
      </c>
      <c r="BJ137">
        <f t="shared" si="53"/>
        <v>129</v>
      </c>
      <c r="BK137" s="20" t="s">
        <v>187</v>
      </c>
      <c r="BL137">
        <f>AVERAGEIFS(INDIRECT($G$3),INDIRECT($G$3),"&gt;=0",Data!$A:$A,BK137,IF($A$20,Data!$B:$B,Data!$AJ:$AJ),IF($A$20,"&lt;&gt;5",1))</f>
        <v>0.76470588235294112</v>
      </c>
      <c r="BM137" s="20">
        <f t="shared" si="54"/>
        <v>129</v>
      </c>
      <c r="BN137" t="s">
        <v>104</v>
      </c>
      <c r="BO137">
        <f>AVERAGEIFS(INDIRECT($H$3),INDIRECT($H$3),"&gt;=0",Data!$A:$A,BN137,IF($A$20,Data!$B:$B,Data!$AJ:$AJ),IF($A$20,"&lt;&gt;5",1))</f>
        <v>0.8</v>
      </c>
      <c r="BP137">
        <f t="shared" si="55"/>
        <v>128</v>
      </c>
      <c r="BQ137" t="s">
        <v>53</v>
      </c>
      <c r="BR137">
        <f>AVERAGEIFS(INDIRECT($I$3),INDIRECT($I$3),"&gt;=0",Data!$A:$A,BQ137,IF($A$20,Data!$B:$B,Data!$AJ:$AJ),IF($A$20,"&lt;&gt;5",1))</f>
        <v>0.66666666666666663</v>
      </c>
      <c r="BS137">
        <f t="shared" si="56"/>
        <v>113</v>
      </c>
      <c r="BT137" t="s">
        <v>49</v>
      </c>
      <c r="BU137">
        <f>AVERAGEIFS(INDIRECT($J$3),INDIRECT($J$3),"&gt;=0",Data!$A:$A,BT137,IF($A$20,Data!$B:$B,Data!$AJ:$AJ),IF($A$20,"&lt;&gt;5",1))</f>
        <v>1</v>
      </c>
      <c r="BV137">
        <f t="shared" si="57"/>
        <v>1</v>
      </c>
    </row>
    <row r="138" spans="10:74" x14ac:dyDescent="0.35">
      <c r="J138">
        <f t="shared" si="58"/>
        <v>130</v>
      </c>
      <c r="K138" t="s">
        <v>188</v>
      </c>
      <c r="L138">
        <f>AVERAGEIFS(INDIRECT($B$3),INDIRECT($B$3),"&gt;=0",Data!$A:$A,$K138)</f>
        <v>0.66666666666666663</v>
      </c>
      <c r="M138">
        <f t="shared" si="59"/>
        <v>114</v>
      </c>
      <c r="N138" t="s">
        <v>46</v>
      </c>
      <c r="O138">
        <f>AVERAGEIFS(INDIRECT($C$3),INDIRECT($C$3),"&gt;=0",Data!$A:$A,$N138)</f>
        <v>0.875</v>
      </c>
      <c r="P138">
        <f t="shared" ref="P138:P201" si="61">IF(O138=O137,P137,$J138)</f>
        <v>127</v>
      </c>
      <c r="Q138" t="s">
        <v>172</v>
      </c>
      <c r="R138">
        <f>AVERAGEIFS(INDIRECT($D$3),INDIRECT($D$3),"&gt;=0",Data!$A:$A,$Q138)</f>
        <v>0.5</v>
      </c>
      <c r="S138">
        <f t="shared" ref="S138:S201" si="62">IF(R138=R137,S137,$J138)</f>
        <v>117</v>
      </c>
      <c r="T138" t="s">
        <v>49</v>
      </c>
      <c r="U138">
        <f>AVERAGEIFS(INDIRECT($E$3),INDIRECT($E$3),"&gt;=0",Data!$A:$A,$T138)</f>
        <v>0.25</v>
      </c>
      <c r="V138">
        <f t="shared" ref="V138:V201" si="63">IF(U138=U137,V137,$J138)</f>
        <v>127</v>
      </c>
      <c r="W138" t="s">
        <v>66</v>
      </c>
      <c r="X138">
        <f>AVERAGEIFS(INDIRECT($F$3),INDIRECT($F$3),"&gt;=0",Data!$A:$A,$W138)</f>
        <v>0.5</v>
      </c>
      <c r="Y138">
        <f t="shared" ref="Y138:Y201" si="64">IF(X138=X137,Y137,$J138)</f>
        <v>123</v>
      </c>
      <c r="Z138" t="s">
        <v>109</v>
      </c>
      <c r="AA138">
        <f>AVERAGEIFS(INDIRECT($G$3),INDIRECT($G$3),"&gt;=0",Data!$A:$A,$Z138)</f>
        <v>0.8</v>
      </c>
      <c r="AB138">
        <f t="shared" ref="AB138:AB201" si="65">IF(AA138=AA137,AB137,$J138)</f>
        <v>115</v>
      </c>
      <c r="AC138" t="s">
        <v>194</v>
      </c>
      <c r="AD138">
        <f>AVERAGEIFS(INDIRECT($H$3),INDIRECT($H$3),"&gt;=0",Data!$A:$A,$AC138)</f>
        <v>0.83333333333333337</v>
      </c>
      <c r="AE138">
        <f t="shared" ref="AE138:AE201" si="66">IF(AD138=AD137,AE137,$J138)</f>
        <v>122</v>
      </c>
      <c r="AF138" t="s">
        <v>157</v>
      </c>
      <c r="AG138">
        <f>AVERAGEIFS(INDIRECT($I$3),INDIRECT($I$3),"&gt;=0",Data!$A:$A,$AF138)</f>
        <v>0.69230769230769229</v>
      </c>
      <c r="AH138">
        <f t="shared" ref="AH138:AH201" si="67">IF(AG138=AG137,AH137,$J138)</f>
        <v>129</v>
      </c>
      <c r="AI138" t="s">
        <v>54</v>
      </c>
      <c r="AJ138">
        <f>AVERAGEIFS(INDIRECT($J$3),INDIRECT($J$3),"&gt;=0",Data!$A:$A,$AI138)</f>
        <v>1</v>
      </c>
      <c r="AK138">
        <f t="shared" ref="AK138:AK201" si="68">IF(AJ138=AJ137,AK137,$J138)</f>
        <v>1</v>
      </c>
      <c r="AL138">
        <f t="shared" ref="AL138:AL201" si="69">IFERROR(IF($A$20,IF(B$4=AW138,AX138,IF(AND(B$4&lt;AW138,B$4&gt;AW139),AX139,0)),IF(B$4=L138,M138,IF(AND(B$4&lt;L138,B$4&gt;L139),M139,0))),"-")</f>
        <v>0</v>
      </c>
      <c r="AM138">
        <f t="shared" ref="AM138:AM201" si="70">IFERROR(IF($A$20,IF(C$4=AZ138,BA138,IF(AND(C$4&lt;AZ138,C$4&gt;AZ139),BA139,0)),IF(C$4=O138,P138,IF(AND(C$4&lt;O138,C$4&gt;O139),P139,0))),"-")</f>
        <v>0</v>
      </c>
      <c r="AN138">
        <f t="shared" ref="AN138:AN201" si="71">IFERROR(IF($A$20,IF(D$4=BC138,BD138,IF(AND(D$4&lt;BC138,D$4&gt;BC139),BD139,0)),IF(D$4=R138,S138,IF(AND(D$4&lt;R138,D$4&gt;R139),S139,0))),"-")</f>
        <v>0</v>
      </c>
      <c r="AO138">
        <f t="shared" ref="AO138:AO201" si="72">IFERROR(IF($A$20,IF(E$4=BF138,BG138,IF(AND(E$4&lt;BF138,E$4&gt;BF139),BG139,0)),IF(E$4=U138,V138,IF(AND(E$4&lt;U138,E$4&gt;U139),V139,0))),"-")</f>
        <v>0</v>
      </c>
      <c r="AP138">
        <f t="shared" ref="AP138:AP201" si="73">IFERROR(IF($A$20,IF(F$4=BI138,BJ138,IF(AND(F$4&lt;BI138,F$4&gt;BI139),BJ139,0)),IF(F$4=X138,Y138,IF(AND(F$4&lt;X138,F$4&gt;X139),Y139,0))),"-")</f>
        <v>0</v>
      </c>
      <c r="AQ138">
        <f t="shared" ref="AQ138:AQ201" si="74">IFERROR(IF($A$20,IF(G$4=BL138,BM138,IF(AND(G$4&lt;BL138,G$4&gt;BL139),BM139,0)),IF(G$4=AA138,AB138,IF(AND(G$4&lt;AA138,G$4&gt;AA139),AB139,0))),"-")</f>
        <v>0</v>
      </c>
      <c r="AR138">
        <f t="shared" ref="AR138:AR201" si="75">IFERROR(IF($A$20,IF(H$4=BO138,BP138,IF(AND(H$4&lt;BO138,H$4&gt;BO139),BP139,0)),IF(H$4=AD138,AE138,IF(AND(H$4&lt;AD138,H$4&gt;AD139),AE139,0))),"-")</f>
        <v>0</v>
      </c>
      <c r="AS138">
        <f t="shared" ref="AS138:AS201" si="76">IFERROR(IF($A$20,IF(I$4=BR138,BS138,IF(AND(I$4&lt;BR138,I$4&gt;BR139),BS139,0)),IF(I$4=AG138,AH138,IF(AND(I$4&lt;AG138,I$4&gt;AG139),AH139,0))),"-")</f>
        <v>0</v>
      </c>
      <c r="AT138">
        <f t="shared" ref="AT138:AT201" si="77">IFERROR(IF($A$20,IF(J$4=BU138,BV138,IF(AND(J$4&lt;BU138,J$4&gt;BU139),BV139,0)),IF(J$4=AJ138,AK138,IF(AND(J$4&lt;AJ138,J$4&gt;AJ139),AK139,0))),"-")</f>
        <v>0</v>
      </c>
      <c r="AU138">
        <f t="shared" si="60"/>
        <v>130</v>
      </c>
      <c r="AV138" t="s">
        <v>148</v>
      </c>
      <c r="AW138" s="20">
        <f>AVERAGEIFS(INDIRECT($B$3),INDIRECT($B$3),"&gt;=0",Data!$A:$A,AV138,IF($A$20,Data!$B:$B,Data!$AJ:$AJ),IF($A$20,"&lt;&gt;5",1))</f>
        <v>0.58333333333333337</v>
      </c>
      <c r="AX138">
        <f t="shared" ref="AX138:AX201" si="78">IF(AW138=AW137,AX137,$J138)</f>
        <v>130</v>
      </c>
      <c r="AY138" s="20" t="s">
        <v>104</v>
      </c>
      <c r="AZ138">
        <f>AVERAGEIFS(INDIRECT($C$3),INDIRECT($C$3),"&gt;=0",Data!$A:$A,AY138,IF($A$20,Data!$B:$B,Data!$AJ:$AJ),IF($A$20,"&lt;&gt;5",1))</f>
        <v>1</v>
      </c>
      <c r="BA138" s="20">
        <f t="shared" ref="BA138:BA201" si="79">IF(AZ138=AZ137,BA137,$J138)</f>
        <v>1</v>
      </c>
      <c r="BB138" t="s">
        <v>64</v>
      </c>
      <c r="BC138" s="20">
        <f>AVERAGEIFS(INDIRECT($D$3),INDIRECT($D$3),"&gt;=0",Data!$A:$A,BB138,IF($A$20,Data!$B:$B,Data!$AJ:$AJ),IF($A$20,"&lt;&gt;5",1))</f>
        <v>0.5</v>
      </c>
      <c r="BD138">
        <f t="shared" ref="BD138:BD200" si="80">IF(BC138=BC137,BD137,$J138)</f>
        <v>129</v>
      </c>
      <c r="BE138" s="20" t="s">
        <v>49</v>
      </c>
      <c r="BF138">
        <f>AVERAGEIFS(INDIRECT($E$3),INDIRECT($E$3),"&gt;=0",Data!$A:$A,BE138,IF($A$20,Data!$B:$B,Data!$AJ:$AJ),IF($A$20,"&lt;&gt;5",1))</f>
        <v>0.2857142857142857</v>
      </c>
      <c r="BG138" s="20">
        <f t="shared" ref="BG138:BG200" si="81">IF(BF138=BF137,BG137,$J138)</f>
        <v>127</v>
      </c>
      <c r="BH138" t="s">
        <v>180</v>
      </c>
      <c r="BI138" s="20">
        <f>AVERAGEIFS(INDIRECT($F$3),INDIRECT($F$3),"&gt;=0",Data!$A:$A,BH138,IF($A$20,Data!$B:$B,Data!$AJ:$AJ),IF($A$20,"&lt;&gt;5",1))</f>
        <v>0.55000000000000004</v>
      </c>
      <c r="BJ138">
        <f t="shared" ref="BJ138:BJ200" si="82">IF(BI138=BI137,BJ137,$J138)</f>
        <v>130</v>
      </c>
      <c r="BK138" s="20" t="s">
        <v>48</v>
      </c>
      <c r="BL138">
        <f>AVERAGEIFS(INDIRECT($G$3),INDIRECT($G$3),"&gt;=0",Data!$A:$A,BK138,IF($A$20,Data!$B:$B,Data!$AJ:$AJ),IF($A$20,"&lt;&gt;5",1))</f>
        <v>0.76190476190476186</v>
      </c>
      <c r="BM138" s="20">
        <f t="shared" ref="BM138:BM200" si="83">IF(BL138=BL137,BM137,$J138)</f>
        <v>130</v>
      </c>
      <c r="BN138" t="s">
        <v>131</v>
      </c>
      <c r="BO138">
        <f>AVERAGEIFS(INDIRECT($H$3),INDIRECT($H$3),"&gt;=0",Data!$A:$A,BN138,IF($A$20,Data!$B:$B,Data!$AJ:$AJ),IF($A$20,"&lt;&gt;5",1))</f>
        <v>0.8</v>
      </c>
      <c r="BP138">
        <f t="shared" ref="BP138:BP201" si="84">IF(BO138=BO137,BP137,$J138)</f>
        <v>128</v>
      </c>
      <c r="BQ138" t="s">
        <v>103</v>
      </c>
      <c r="BR138">
        <f>AVERAGEIFS(INDIRECT($I$3),INDIRECT($I$3),"&gt;=0",Data!$A:$A,BQ138,IF($A$20,Data!$B:$B,Data!$AJ:$AJ),IF($A$20,"&lt;&gt;5",1))</f>
        <v>0.66666666666666663</v>
      </c>
      <c r="BS138">
        <f t="shared" ref="BS138:BS200" si="85">IF(BR138=BR137,BS137,$J138)</f>
        <v>113</v>
      </c>
      <c r="BT138" t="s">
        <v>50</v>
      </c>
      <c r="BU138">
        <f>AVERAGEIFS(INDIRECT($J$3),INDIRECT($J$3),"&gt;=0",Data!$A:$A,BT138,IF($A$20,Data!$B:$B,Data!$AJ:$AJ),IF($A$20,"&lt;&gt;5",1))</f>
        <v>1</v>
      </c>
      <c r="BV138">
        <f t="shared" ref="BV138:BV201" si="86">IF(BU138=BU137,BV137,$J138)</f>
        <v>1</v>
      </c>
    </row>
    <row r="139" spans="10:74" x14ac:dyDescent="0.35">
      <c r="J139">
        <f t="shared" ref="J139:J202" si="87">J138+1</f>
        <v>131</v>
      </c>
      <c r="K139" t="s">
        <v>195</v>
      </c>
      <c r="L139">
        <f>AVERAGEIFS(INDIRECT($B$3),INDIRECT($B$3),"&gt;=0",Data!$A:$A,$K139)</f>
        <v>0.66666666666666663</v>
      </c>
      <c r="M139">
        <f t="shared" ref="M139:M202" si="88">IF(L139=L138,M138,$J139)</f>
        <v>114</v>
      </c>
      <c r="N139" t="s">
        <v>188</v>
      </c>
      <c r="O139">
        <f>AVERAGEIFS(INDIRECT($C$3),INDIRECT($C$3),"&gt;=0",Data!$A:$A,$N139)</f>
        <v>0.875</v>
      </c>
      <c r="P139">
        <f t="shared" si="61"/>
        <v>127</v>
      </c>
      <c r="Q139" t="s">
        <v>177</v>
      </c>
      <c r="R139">
        <f>AVERAGEIFS(INDIRECT($D$3),INDIRECT($D$3),"&gt;=0",Data!$A:$A,$Q139)</f>
        <v>0.5</v>
      </c>
      <c r="S139">
        <f t="shared" si="62"/>
        <v>117</v>
      </c>
      <c r="T139" t="s">
        <v>84</v>
      </c>
      <c r="U139">
        <f>AVERAGEIFS(INDIRECT($E$3),INDIRECT($E$3),"&gt;=0",Data!$A:$A,$T139)</f>
        <v>0.25</v>
      </c>
      <c r="V139">
        <f t="shared" si="63"/>
        <v>127</v>
      </c>
      <c r="W139" t="s">
        <v>68</v>
      </c>
      <c r="X139">
        <f>AVERAGEIFS(INDIRECT($F$3),INDIRECT($F$3),"&gt;=0",Data!$A:$A,$W139)</f>
        <v>0.5</v>
      </c>
      <c r="Y139">
        <f t="shared" si="64"/>
        <v>123</v>
      </c>
      <c r="Z139" t="s">
        <v>126</v>
      </c>
      <c r="AA139">
        <f>AVERAGEIFS(INDIRECT($G$3),INDIRECT($G$3),"&gt;=0",Data!$A:$A,$Z139)</f>
        <v>0.8</v>
      </c>
      <c r="AB139">
        <f t="shared" si="65"/>
        <v>115</v>
      </c>
      <c r="AC139" t="s">
        <v>187</v>
      </c>
      <c r="AD139">
        <f>AVERAGEIFS(INDIRECT($H$3),INDIRECT($H$3),"&gt;=0",Data!$A:$A,$AC139)</f>
        <v>0.82499999999999996</v>
      </c>
      <c r="AE139">
        <f t="shared" si="66"/>
        <v>131</v>
      </c>
      <c r="AF139" t="s">
        <v>62</v>
      </c>
      <c r="AG139">
        <f>AVERAGEIFS(INDIRECT($I$3),INDIRECT($I$3),"&gt;=0",Data!$A:$A,$AF139)</f>
        <v>0.68421052631578949</v>
      </c>
      <c r="AH139">
        <f t="shared" si="67"/>
        <v>131</v>
      </c>
      <c r="AI139" t="s">
        <v>51</v>
      </c>
      <c r="AJ139">
        <f>AVERAGEIFS(INDIRECT($J$3),INDIRECT($J$3),"&gt;=0",Data!$A:$A,$AI139)</f>
        <v>1</v>
      </c>
      <c r="AK139">
        <f t="shared" si="68"/>
        <v>1</v>
      </c>
      <c r="AL139">
        <f t="shared" si="69"/>
        <v>0</v>
      </c>
      <c r="AM139">
        <f t="shared" si="70"/>
        <v>0</v>
      </c>
      <c r="AN139">
        <f t="shared" si="71"/>
        <v>0</v>
      </c>
      <c r="AO139">
        <f t="shared" si="72"/>
        <v>0</v>
      </c>
      <c r="AP139">
        <f t="shared" si="73"/>
        <v>0</v>
      </c>
      <c r="AQ139">
        <f t="shared" si="74"/>
        <v>0</v>
      </c>
      <c r="AR139">
        <f t="shared" si="75"/>
        <v>0</v>
      </c>
      <c r="AS139">
        <f t="shared" si="76"/>
        <v>0</v>
      </c>
      <c r="AT139">
        <f t="shared" si="77"/>
        <v>0</v>
      </c>
      <c r="AU139">
        <f t="shared" ref="AU139:AU202" si="89">AU138+1</f>
        <v>131</v>
      </c>
      <c r="AV139" t="s">
        <v>44</v>
      </c>
      <c r="AW139" s="20">
        <f>AVERAGEIFS(INDIRECT($B$3),INDIRECT($B$3),"&gt;=0",Data!$A:$A,AV139,IF($A$20,Data!$B:$B,Data!$AJ:$AJ),IF($A$20,"&lt;&gt;5",1))</f>
        <v>0.58333333333333337</v>
      </c>
      <c r="AX139">
        <f t="shared" si="78"/>
        <v>130</v>
      </c>
      <c r="AY139" s="20" t="s">
        <v>71</v>
      </c>
      <c r="AZ139">
        <f>AVERAGEIFS(INDIRECT($C$3),INDIRECT($C$3),"&gt;=0",Data!$A:$A,AY139,IF($A$20,Data!$B:$B,Data!$AJ:$AJ),IF($A$20,"&lt;&gt;5",1))</f>
        <v>1</v>
      </c>
      <c r="BA139" s="20">
        <f t="shared" si="79"/>
        <v>1</v>
      </c>
      <c r="BB139" t="s">
        <v>80</v>
      </c>
      <c r="BC139" s="20">
        <f>AVERAGEIFS(INDIRECT($D$3),INDIRECT($D$3),"&gt;=0",Data!$A:$A,BB139,IF($A$20,Data!$B:$B,Data!$AJ:$AJ),IF($A$20,"&lt;&gt;5",1))</f>
        <v>0.5</v>
      </c>
      <c r="BD139">
        <f t="shared" si="80"/>
        <v>129</v>
      </c>
      <c r="BE139" s="20" t="s">
        <v>169</v>
      </c>
      <c r="BF139">
        <f>AVERAGEIFS(INDIRECT($E$3),INDIRECT($E$3),"&gt;=0",Data!$A:$A,BE139,IF($A$20,Data!$B:$B,Data!$AJ:$AJ),IF($A$20,"&lt;&gt;5",1))</f>
        <v>0.2857142857142857</v>
      </c>
      <c r="BG139" s="20">
        <f t="shared" si="81"/>
        <v>127</v>
      </c>
      <c r="BH139" t="s">
        <v>186</v>
      </c>
      <c r="BI139" s="20">
        <f>AVERAGEIFS(INDIRECT($F$3),INDIRECT($F$3),"&gt;=0",Data!$A:$A,BH139,IF($A$20,Data!$B:$B,Data!$AJ:$AJ),IF($A$20,"&lt;&gt;5",1))</f>
        <v>0.54545454545454541</v>
      </c>
      <c r="BJ139">
        <f t="shared" si="82"/>
        <v>131</v>
      </c>
      <c r="BK139" s="20" t="s">
        <v>33</v>
      </c>
      <c r="BL139">
        <f>AVERAGEIFS(INDIRECT($G$3),INDIRECT($G$3),"&gt;=0",Data!$A:$A,BK139,IF($A$20,Data!$B:$B,Data!$AJ:$AJ),IF($A$20,"&lt;&gt;5",1))</f>
        <v>0.76190476190476186</v>
      </c>
      <c r="BM139" s="20">
        <f t="shared" si="83"/>
        <v>130</v>
      </c>
      <c r="BN139" t="s">
        <v>129</v>
      </c>
      <c r="BO139">
        <f>AVERAGEIFS(INDIRECT($H$3),INDIRECT($H$3),"&gt;=0",Data!$A:$A,BN139,IF($A$20,Data!$B:$B,Data!$AJ:$AJ),IF($A$20,"&lt;&gt;5",1))</f>
        <v>0.8</v>
      </c>
      <c r="BP139">
        <f t="shared" si="84"/>
        <v>128</v>
      </c>
      <c r="BQ139" t="s">
        <v>190</v>
      </c>
      <c r="BR139">
        <f>AVERAGEIFS(INDIRECT($I$3),INDIRECT($I$3),"&gt;=0",Data!$A:$A,BQ139,IF($A$20,Data!$B:$B,Data!$AJ:$AJ),IF($A$20,"&lt;&gt;5",1))</f>
        <v>0.66666666666666663</v>
      </c>
      <c r="BS139">
        <f t="shared" si="85"/>
        <v>113</v>
      </c>
      <c r="BT139" t="s">
        <v>47</v>
      </c>
      <c r="BU139">
        <f>AVERAGEIFS(INDIRECT($J$3),INDIRECT($J$3),"&gt;=0",Data!$A:$A,BT139,IF($A$20,Data!$B:$B,Data!$AJ:$AJ),IF($A$20,"&lt;&gt;5",1))</f>
        <v>1</v>
      </c>
      <c r="BV139">
        <f t="shared" si="86"/>
        <v>1</v>
      </c>
    </row>
    <row r="140" spans="10:74" x14ac:dyDescent="0.35">
      <c r="J140">
        <f t="shared" si="87"/>
        <v>132</v>
      </c>
      <c r="K140" t="s">
        <v>147</v>
      </c>
      <c r="L140">
        <f>AVERAGEIFS(INDIRECT($B$3),INDIRECT($B$3),"&gt;=0",Data!$A:$A,$K140)</f>
        <v>0.65384615384615385</v>
      </c>
      <c r="M140">
        <f t="shared" si="88"/>
        <v>132</v>
      </c>
      <c r="N140" t="s">
        <v>22</v>
      </c>
      <c r="O140">
        <f>AVERAGEIFS(INDIRECT($C$3),INDIRECT($C$3),"&gt;=0",Data!$A:$A,$N140)</f>
        <v>0.875</v>
      </c>
      <c r="P140">
        <f t="shared" si="61"/>
        <v>127</v>
      </c>
      <c r="Q140" t="s">
        <v>179</v>
      </c>
      <c r="R140">
        <f>AVERAGEIFS(INDIRECT($D$3),INDIRECT($D$3),"&gt;=0",Data!$A:$A,$Q140)</f>
        <v>0.5</v>
      </c>
      <c r="S140">
        <f t="shared" si="62"/>
        <v>117</v>
      </c>
      <c r="T140" t="s">
        <v>118</v>
      </c>
      <c r="U140">
        <f>AVERAGEIFS(INDIRECT($E$3),INDIRECT($E$3),"&gt;=0",Data!$A:$A,$T140)</f>
        <v>0.25</v>
      </c>
      <c r="V140">
        <f t="shared" si="63"/>
        <v>127</v>
      </c>
      <c r="W140" t="s">
        <v>80</v>
      </c>
      <c r="X140">
        <f>AVERAGEIFS(INDIRECT($F$3),INDIRECT($F$3),"&gt;=0",Data!$A:$A,$W140)</f>
        <v>0.5</v>
      </c>
      <c r="Y140">
        <f t="shared" si="64"/>
        <v>123</v>
      </c>
      <c r="Z140" t="s">
        <v>168</v>
      </c>
      <c r="AA140">
        <f>AVERAGEIFS(INDIRECT($G$3),INDIRECT($G$3),"&gt;=0",Data!$A:$A,$Z140)</f>
        <v>0.8</v>
      </c>
      <c r="AB140">
        <f t="shared" si="65"/>
        <v>115</v>
      </c>
      <c r="AC140" t="s">
        <v>129</v>
      </c>
      <c r="AD140">
        <f>AVERAGEIFS(INDIRECT($H$3),INDIRECT($H$3),"&gt;=0",Data!$A:$A,$AC140)</f>
        <v>0.81818181818181823</v>
      </c>
      <c r="AE140">
        <f t="shared" si="66"/>
        <v>132</v>
      </c>
      <c r="AF140" t="s">
        <v>97</v>
      </c>
      <c r="AG140">
        <f>AVERAGEIFS(INDIRECT($I$3),INDIRECT($I$3),"&gt;=0",Data!$A:$A,$AF140)</f>
        <v>0.68181818181818177</v>
      </c>
      <c r="AH140">
        <f t="shared" si="67"/>
        <v>132</v>
      </c>
      <c r="AI140" t="s">
        <v>49</v>
      </c>
      <c r="AJ140">
        <f>AVERAGEIFS(INDIRECT($J$3),INDIRECT($J$3),"&gt;=0",Data!$A:$A,$AI140)</f>
        <v>1</v>
      </c>
      <c r="AK140">
        <f t="shared" si="68"/>
        <v>1</v>
      </c>
      <c r="AL140">
        <f t="shared" si="69"/>
        <v>0</v>
      </c>
      <c r="AM140">
        <f t="shared" si="70"/>
        <v>0</v>
      </c>
      <c r="AN140">
        <f t="shared" si="71"/>
        <v>0</v>
      </c>
      <c r="AO140">
        <f t="shared" si="72"/>
        <v>0</v>
      </c>
      <c r="AP140">
        <f t="shared" si="73"/>
        <v>0</v>
      </c>
      <c r="AQ140">
        <f t="shared" si="74"/>
        <v>0</v>
      </c>
      <c r="AR140">
        <f t="shared" si="75"/>
        <v>0</v>
      </c>
      <c r="AS140">
        <f t="shared" si="76"/>
        <v>0</v>
      </c>
      <c r="AT140">
        <f t="shared" si="77"/>
        <v>0</v>
      </c>
      <c r="AU140">
        <f t="shared" si="89"/>
        <v>132</v>
      </c>
      <c r="AV140" t="s">
        <v>139</v>
      </c>
      <c r="AW140" s="20">
        <f>AVERAGEIFS(INDIRECT($B$3),INDIRECT($B$3),"&gt;=0",Data!$A:$A,AV140,IF($A$20,Data!$B:$B,Data!$AJ:$AJ),IF($A$20,"&lt;&gt;5",1))</f>
        <v>0.57894736842105265</v>
      </c>
      <c r="AX140">
        <f t="shared" si="78"/>
        <v>132</v>
      </c>
      <c r="AY140" s="20" t="s">
        <v>98</v>
      </c>
      <c r="AZ140">
        <f>AVERAGEIFS(INDIRECT($C$3),INDIRECT($C$3),"&gt;=0",Data!$A:$A,AY140,IF($A$20,Data!$B:$B,Data!$AJ:$AJ),IF($A$20,"&lt;&gt;5",1))</f>
        <v>1</v>
      </c>
      <c r="BA140" s="20">
        <f t="shared" si="79"/>
        <v>1</v>
      </c>
      <c r="BB140" t="s">
        <v>89</v>
      </c>
      <c r="BC140" s="20">
        <f>AVERAGEIFS(INDIRECT($D$3),INDIRECT($D$3),"&gt;=0",Data!$A:$A,BB140,IF($A$20,Data!$B:$B,Data!$AJ:$AJ),IF($A$20,"&lt;&gt;5",1))</f>
        <v>0.5</v>
      </c>
      <c r="BD140">
        <f t="shared" si="80"/>
        <v>129</v>
      </c>
      <c r="BE140" s="20" t="s">
        <v>78</v>
      </c>
      <c r="BF140">
        <f>AVERAGEIFS(INDIRECT($E$3),INDIRECT($E$3),"&gt;=0",Data!$A:$A,BE140,IF($A$20,Data!$B:$B,Data!$AJ:$AJ),IF($A$20,"&lt;&gt;5",1))</f>
        <v>0.27272727272727271</v>
      </c>
      <c r="BG140" s="20">
        <f t="shared" si="81"/>
        <v>132</v>
      </c>
      <c r="BH140" t="s">
        <v>43</v>
      </c>
      <c r="BI140" s="20">
        <f>AVERAGEIFS(INDIRECT($F$3),INDIRECT($F$3),"&gt;=0",Data!$A:$A,BH140,IF($A$20,Data!$B:$B,Data!$AJ:$AJ),IF($A$20,"&lt;&gt;5",1))</f>
        <v>0.54545454545454541</v>
      </c>
      <c r="BJ140">
        <f t="shared" si="82"/>
        <v>131</v>
      </c>
      <c r="BK140" s="20" t="s">
        <v>10</v>
      </c>
      <c r="BL140">
        <f>AVERAGEIFS(INDIRECT($G$3),INDIRECT($G$3),"&gt;=0",Data!$A:$A,BK140,IF($A$20,Data!$B:$B,Data!$AJ:$AJ),IF($A$20,"&lt;&gt;5",1))</f>
        <v>0.75</v>
      </c>
      <c r="BM140" s="20">
        <f t="shared" si="83"/>
        <v>132</v>
      </c>
      <c r="BN140" t="s">
        <v>51</v>
      </c>
      <c r="BO140">
        <f>AVERAGEIFS(INDIRECT($H$3),INDIRECT($H$3),"&gt;=0",Data!$A:$A,BN140,IF($A$20,Data!$B:$B,Data!$AJ:$AJ),IF($A$20,"&lt;&gt;5",1))</f>
        <v>0.8</v>
      </c>
      <c r="BP140">
        <f t="shared" si="84"/>
        <v>128</v>
      </c>
      <c r="BQ140" t="s">
        <v>104</v>
      </c>
      <c r="BR140">
        <f>AVERAGEIFS(INDIRECT($I$3),INDIRECT($I$3),"&gt;=0",Data!$A:$A,BQ140,IF($A$20,Data!$B:$B,Data!$AJ:$AJ),IF($A$20,"&lt;&gt;5",1))</f>
        <v>0.66666666666666663</v>
      </c>
      <c r="BS140">
        <f t="shared" si="85"/>
        <v>113</v>
      </c>
      <c r="BT140" t="s">
        <v>46</v>
      </c>
      <c r="BU140">
        <f>AVERAGEIFS(INDIRECT($J$3),INDIRECT($J$3),"&gt;=0",Data!$A:$A,BT140,IF($A$20,Data!$B:$B,Data!$AJ:$AJ),IF($A$20,"&lt;&gt;5",1))</f>
        <v>1</v>
      </c>
      <c r="BV140">
        <f t="shared" si="86"/>
        <v>1</v>
      </c>
    </row>
    <row r="141" spans="10:74" x14ac:dyDescent="0.35">
      <c r="J141">
        <f t="shared" si="87"/>
        <v>133</v>
      </c>
      <c r="K141" t="s">
        <v>56</v>
      </c>
      <c r="L141">
        <f>AVERAGEIFS(INDIRECT($B$3),INDIRECT($B$3),"&gt;=0",Data!$A:$A,$K141)</f>
        <v>0.6470588235294118</v>
      </c>
      <c r="M141">
        <f t="shared" si="88"/>
        <v>133</v>
      </c>
      <c r="N141" t="s">
        <v>119</v>
      </c>
      <c r="O141">
        <f>AVERAGEIFS(INDIRECT($C$3),INDIRECT($C$3),"&gt;=0",Data!$A:$A,$N141)</f>
        <v>0.8666666666666667</v>
      </c>
      <c r="P141">
        <f t="shared" si="61"/>
        <v>133</v>
      </c>
      <c r="Q141" t="s">
        <v>192</v>
      </c>
      <c r="R141">
        <f>AVERAGEIFS(INDIRECT($D$3),INDIRECT($D$3),"&gt;=0",Data!$A:$A,$Q141)</f>
        <v>0.5</v>
      </c>
      <c r="S141">
        <f t="shared" si="62"/>
        <v>117</v>
      </c>
      <c r="T141" t="s">
        <v>169</v>
      </c>
      <c r="U141">
        <f>AVERAGEIFS(INDIRECT($E$3),INDIRECT($E$3),"&gt;=0",Data!$A:$A,$T141)</f>
        <v>0.25</v>
      </c>
      <c r="V141">
        <f t="shared" si="63"/>
        <v>127</v>
      </c>
      <c r="W141" t="s">
        <v>89</v>
      </c>
      <c r="X141">
        <f>AVERAGEIFS(INDIRECT($F$3),INDIRECT($F$3),"&gt;=0",Data!$A:$A,$W141)</f>
        <v>0.5</v>
      </c>
      <c r="Y141">
        <f t="shared" si="64"/>
        <v>123</v>
      </c>
      <c r="Z141" t="s">
        <v>186</v>
      </c>
      <c r="AA141">
        <f>AVERAGEIFS(INDIRECT($G$3),INDIRECT($G$3),"&gt;=0",Data!$A:$A,$Z141)</f>
        <v>0.8</v>
      </c>
      <c r="AB141">
        <f t="shared" si="65"/>
        <v>115</v>
      </c>
      <c r="AC141" t="s">
        <v>185</v>
      </c>
      <c r="AD141">
        <f>AVERAGEIFS(INDIRECT($H$3),INDIRECT($H$3),"&gt;=0",Data!$A:$A,$AC141)</f>
        <v>0.81818181818181823</v>
      </c>
      <c r="AE141">
        <f t="shared" si="66"/>
        <v>132</v>
      </c>
      <c r="AF141" t="s">
        <v>17</v>
      </c>
      <c r="AG141">
        <f>AVERAGEIFS(INDIRECT($I$3),INDIRECT($I$3),"&gt;=0",Data!$A:$A,$AF141)</f>
        <v>0.66666666666666663</v>
      </c>
      <c r="AH141">
        <f t="shared" si="67"/>
        <v>133</v>
      </c>
      <c r="AI141" t="s">
        <v>50</v>
      </c>
      <c r="AJ141">
        <f>AVERAGEIFS(INDIRECT($J$3),INDIRECT($J$3),"&gt;=0",Data!$A:$A,$AI141)</f>
        <v>1</v>
      </c>
      <c r="AK141">
        <f t="shared" si="68"/>
        <v>1</v>
      </c>
      <c r="AL141">
        <f t="shared" si="69"/>
        <v>0</v>
      </c>
      <c r="AM141">
        <f t="shared" si="70"/>
        <v>0</v>
      </c>
      <c r="AN141">
        <f t="shared" si="71"/>
        <v>0</v>
      </c>
      <c r="AO141">
        <f t="shared" si="72"/>
        <v>0</v>
      </c>
      <c r="AP141">
        <f t="shared" si="73"/>
        <v>0</v>
      </c>
      <c r="AQ141">
        <f t="shared" si="74"/>
        <v>0</v>
      </c>
      <c r="AR141">
        <f t="shared" si="75"/>
        <v>0</v>
      </c>
      <c r="AS141">
        <f t="shared" si="76"/>
        <v>0</v>
      </c>
      <c r="AT141">
        <f t="shared" si="77"/>
        <v>0</v>
      </c>
      <c r="AU141">
        <f t="shared" si="89"/>
        <v>133</v>
      </c>
      <c r="AV141" t="s">
        <v>93</v>
      </c>
      <c r="AW141" s="20">
        <f>AVERAGEIFS(INDIRECT($B$3),INDIRECT($B$3),"&gt;=0",Data!$A:$A,AV141,IF($A$20,Data!$B:$B,Data!$AJ:$AJ),IF($A$20,"&lt;&gt;5",1))</f>
        <v>0.57894736842105265</v>
      </c>
      <c r="AX141">
        <f t="shared" si="78"/>
        <v>132</v>
      </c>
      <c r="AY141" s="20" t="s">
        <v>99</v>
      </c>
      <c r="AZ141">
        <f>AVERAGEIFS(INDIRECT($C$3),INDIRECT($C$3),"&gt;=0",Data!$A:$A,AY141,IF($A$20,Data!$B:$B,Data!$AJ:$AJ),IF($A$20,"&lt;&gt;5",1))</f>
        <v>1</v>
      </c>
      <c r="BA141" s="20">
        <f t="shared" si="79"/>
        <v>1</v>
      </c>
      <c r="BB141" t="s">
        <v>160</v>
      </c>
      <c r="BC141" s="20">
        <f>AVERAGEIFS(INDIRECT($D$3),INDIRECT($D$3),"&gt;=0",Data!$A:$A,BB141,IF($A$20,Data!$B:$B,Data!$AJ:$AJ),IF($A$20,"&lt;&gt;5",1))</f>
        <v>0.5</v>
      </c>
      <c r="BD141">
        <f t="shared" si="80"/>
        <v>129</v>
      </c>
      <c r="BE141" s="20" t="s">
        <v>43</v>
      </c>
      <c r="BF141">
        <f>AVERAGEIFS(INDIRECT($E$3),INDIRECT($E$3),"&gt;=0",Data!$A:$A,BE141,IF($A$20,Data!$B:$B,Data!$AJ:$AJ),IF($A$20,"&lt;&gt;5",1))</f>
        <v>0.27272727272727271</v>
      </c>
      <c r="BG141" s="20">
        <f t="shared" si="81"/>
        <v>132</v>
      </c>
      <c r="BH141" t="s">
        <v>188</v>
      </c>
      <c r="BI141" s="20">
        <f>AVERAGEIFS(INDIRECT($F$3),INDIRECT($F$3),"&gt;=0",Data!$A:$A,BH141,IF($A$20,Data!$B:$B,Data!$AJ:$AJ),IF($A$20,"&lt;&gt;5",1))</f>
        <v>0.54545454545454541</v>
      </c>
      <c r="BJ141">
        <f t="shared" si="82"/>
        <v>131</v>
      </c>
      <c r="BK141" s="20" t="s">
        <v>20</v>
      </c>
      <c r="BL141">
        <f>AVERAGEIFS(INDIRECT($G$3),INDIRECT($G$3),"&gt;=0",Data!$A:$A,BK141,IF($A$20,Data!$B:$B,Data!$AJ:$AJ),IF($A$20,"&lt;&gt;5",1))</f>
        <v>0.75</v>
      </c>
      <c r="BM141" s="20">
        <f t="shared" si="83"/>
        <v>132</v>
      </c>
      <c r="BN141" t="s">
        <v>168</v>
      </c>
      <c r="BO141">
        <f>AVERAGEIFS(INDIRECT($H$3),INDIRECT($H$3),"&gt;=0",Data!$A:$A,BN141,IF($A$20,Data!$B:$B,Data!$AJ:$AJ),IF($A$20,"&lt;&gt;5",1))</f>
        <v>0.8</v>
      </c>
      <c r="BP141">
        <f t="shared" si="84"/>
        <v>128</v>
      </c>
      <c r="BQ141" t="s">
        <v>97</v>
      </c>
      <c r="BR141">
        <f>AVERAGEIFS(INDIRECT($I$3),INDIRECT($I$3),"&gt;=0",Data!$A:$A,BQ141,IF($A$20,Data!$B:$B,Data!$AJ:$AJ),IF($A$20,"&lt;&gt;5",1))</f>
        <v>0.65</v>
      </c>
      <c r="BS141">
        <f t="shared" si="85"/>
        <v>133</v>
      </c>
      <c r="BT141" t="s">
        <v>76</v>
      </c>
      <c r="BU141">
        <f>AVERAGEIFS(INDIRECT($J$3),INDIRECT($J$3),"&gt;=0",Data!$A:$A,BT141,IF($A$20,Data!$B:$B,Data!$AJ:$AJ),IF($A$20,"&lt;&gt;5",1))</f>
        <v>1</v>
      </c>
      <c r="BV141">
        <f t="shared" si="86"/>
        <v>1</v>
      </c>
    </row>
    <row r="142" spans="10:74" x14ac:dyDescent="0.35">
      <c r="J142">
        <f t="shared" si="87"/>
        <v>134</v>
      </c>
      <c r="K142" t="s">
        <v>6</v>
      </c>
      <c r="L142">
        <f>AVERAGEIFS(INDIRECT($B$3),INDIRECT($B$3),"&gt;=0",Data!$A:$A,$K142)</f>
        <v>0.6428571428571429</v>
      </c>
      <c r="M142">
        <f t="shared" si="88"/>
        <v>134</v>
      </c>
      <c r="N142" t="s">
        <v>59</v>
      </c>
      <c r="O142">
        <f>AVERAGEIFS(INDIRECT($C$3),INDIRECT($C$3),"&gt;=0",Data!$A:$A,$N142)</f>
        <v>0.8666666666666667</v>
      </c>
      <c r="P142">
        <f t="shared" si="61"/>
        <v>133</v>
      </c>
      <c r="Q142" t="s">
        <v>194</v>
      </c>
      <c r="R142">
        <f>AVERAGEIFS(INDIRECT($D$3),INDIRECT($D$3),"&gt;=0",Data!$A:$A,$Q142)</f>
        <v>0.5</v>
      </c>
      <c r="S142">
        <f t="shared" si="62"/>
        <v>117</v>
      </c>
      <c r="T142" t="s">
        <v>184</v>
      </c>
      <c r="U142">
        <f>AVERAGEIFS(INDIRECT($E$3),INDIRECT($E$3),"&gt;=0",Data!$A:$A,$T142)</f>
        <v>0.25</v>
      </c>
      <c r="V142">
        <f t="shared" si="63"/>
        <v>127</v>
      </c>
      <c r="W142" t="s">
        <v>90</v>
      </c>
      <c r="X142">
        <f>AVERAGEIFS(INDIRECT($F$3),INDIRECT($F$3),"&gt;=0",Data!$A:$A,$W142)</f>
        <v>0.5</v>
      </c>
      <c r="Y142">
        <f t="shared" si="64"/>
        <v>123</v>
      </c>
      <c r="Z142" t="s">
        <v>187</v>
      </c>
      <c r="AA142">
        <f>AVERAGEIFS(INDIRECT($G$3),INDIRECT($G$3),"&gt;=0",Data!$A:$A,$Z142)</f>
        <v>0.8</v>
      </c>
      <c r="AB142">
        <f t="shared" si="65"/>
        <v>115</v>
      </c>
      <c r="AC142" t="s">
        <v>12</v>
      </c>
      <c r="AD142">
        <f>AVERAGEIFS(INDIRECT($H$3),INDIRECT($H$3),"&gt;=0",Data!$A:$A,$AC142)</f>
        <v>0.8125</v>
      </c>
      <c r="AE142">
        <f t="shared" si="66"/>
        <v>134</v>
      </c>
      <c r="AF142" t="s">
        <v>21</v>
      </c>
      <c r="AG142">
        <f>AVERAGEIFS(INDIRECT($I$3),INDIRECT($I$3),"&gt;=0",Data!$A:$A,$AF142)</f>
        <v>0.66666666666666663</v>
      </c>
      <c r="AH142">
        <f t="shared" si="67"/>
        <v>133</v>
      </c>
      <c r="AI142" t="s">
        <v>47</v>
      </c>
      <c r="AJ142">
        <f>AVERAGEIFS(INDIRECT($J$3),INDIRECT($J$3),"&gt;=0",Data!$A:$A,$AI142)</f>
        <v>1</v>
      </c>
      <c r="AK142">
        <f t="shared" si="68"/>
        <v>1</v>
      </c>
      <c r="AL142">
        <f t="shared" si="69"/>
        <v>0</v>
      </c>
      <c r="AM142">
        <f t="shared" si="70"/>
        <v>0</v>
      </c>
      <c r="AN142">
        <f t="shared" si="71"/>
        <v>0</v>
      </c>
      <c r="AO142">
        <f t="shared" si="72"/>
        <v>0</v>
      </c>
      <c r="AP142">
        <f t="shared" si="73"/>
        <v>0</v>
      </c>
      <c r="AQ142">
        <f t="shared" si="74"/>
        <v>0</v>
      </c>
      <c r="AR142">
        <f t="shared" si="75"/>
        <v>0</v>
      </c>
      <c r="AS142">
        <f t="shared" si="76"/>
        <v>0</v>
      </c>
      <c r="AT142">
        <f t="shared" si="77"/>
        <v>0</v>
      </c>
      <c r="AU142">
        <f t="shared" si="89"/>
        <v>134</v>
      </c>
      <c r="AV142" t="s">
        <v>16</v>
      </c>
      <c r="AW142" s="20">
        <f>AVERAGEIFS(INDIRECT($B$3),INDIRECT($B$3),"&gt;=0",Data!$A:$A,AV142,IF($A$20,Data!$B:$B,Data!$AJ:$AJ),IF($A$20,"&lt;&gt;5",1))</f>
        <v>0.5714285714285714</v>
      </c>
      <c r="AX142">
        <f t="shared" si="78"/>
        <v>134</v>
      </c>
      <c r="AY142" s="20" t="s">
        <v>131</v>
      </c>
      <c r="AZ142">
        <f>AVERAGEIFS(INDIRECT($C$3),INDIRECT($C$3),"&gt;=0",Data!$A:$A,AY142,IF($A$20,Data!$B:$B,Data!$AJ:$AJ),IF($A$20,"&lt;&gt;5",1))</f>
        <v>1</v>
      </c>
      <c r="BA142" s="20">
        <f t="shared" si="79"/>
        <v>1</v>
      </c>
      <c r="BB142" t="s">
        <v>172</v>
      </c>
      <c r="BC142" s="20">
        <f>AVERAGEIFS(INDIRECT($D$3),INDIRECT($D$3),"&gt;=0",Data!$A:$A,BB142,IF($A$20,Data!$B:$B,Data!$AJ:$AJ),IF($A$20,"&lt;&gt;5",1))</f>
        <v>0.5</v>
      </c>
      <c r="BD142">
        <f t="shared" si="80"/>
        <v>129</v>
      </c>
      <c r="BE142" s="20" t="s">
        <v>187</v>
      </c>
      <c r="BF142">
        <f>AVERAGEIFS(INDIRECT($E$3),INDIRECT($E$3),"&gt;=0",Data!$A:$A,BE142,IF($A$20,Data!$B:$B,Data!$AJ:$AJ),IF($A$20,"&lt;&gt;5",1))</f>
        <v>0.25</v>
      </c>
      <c r="BG142" s="20">
        <f t="shared" si="81"/>
        <v>134</v>
      </c>
      <c r="BH142" t="s">
        <v>50</v>
      </c>
      <c r="BI142" s="20">
        <f>AVERAGEIFS(INDIRECT($F$3),INDIRECT($F$3),"&gt;=0",Data!$A:$A,BH142,IF($A$20,Data!$B:$B,Data!$AJ:$AJ),IF($A$20,"&lt;&gt;5",1))</f>
        <v>0.53846153846153844</v>
      </c>
      <c r="BJ142">
        <f t="shared" si="82"/>
        <v>134</v>
      </c>
      <c r="BK142" s="20" t="s">
        <v>69</v>
      </c>
      <c r="BL142">
        <f>AVERAGEIFS(INDIRECT($G$3),INDIRECT($G$3),"&gt;=0",Data!$A:$A,BK142,IF($A$20,Data!$B:$B,Data!$AJ:$AJ),IF($A$20,"&lt;&gt;5",1))</f>
        <v>0.75</v>
      </c>
      <c r="BM142" s="20">
        <f t="shared" si="83"/>
        <v>132</v>
      </c>
      <c r="BN142" t="s">
        <v>180</v>
      </c>
      <c r="BO142">
        <f>AVERAGEIFS(INDIRECT($H$3),INDIRECT($H$3),"&gt;=0",Data!$A:$A,BN142,IF($A$20,Data!$B:$B,Data!$AJ:$AJ),IF($A$20,"&lt;&gt;5",1))</f>
        <v>0.8</v>
      </c>
      <c r="BP142">
        <f t="shared" si="84"/>
        <v>128</v>
      </c>
      <c r="BQ142" t="s">
        <v>137</v>
      </c>
      <c r="BR142">
        <f>AVERAGEIFS(INDIRECT($I$3),INDIRECT($I$3),"&gt;=0",Data!$A:$A,BQ142,IF($A$20,Data!$B:$B,Data!$AJ:$AJ),IF($A$20,"&lt;&gt;5",1))</f>
        <v>0.6470588235294118</v>
      </c>
      <c r="BS142">
        <f t="shared" si="85"/>
        <v>134</v>
      </c>
      <c r="BT142" t="s">
        <v>36</v>
      </c>
      <c r="BU142">
        <f>AVERAGEIFS(INDIRECT($J$3),INDIRECT($J$3),"&gt;=0",Data!$A:$A,BT142,IF($A$20,Data!$B:$B,Data!$AJ:$AJ),IF($A$20,"&lt;&gt;5",1))</f>
        <v>1</v>
      </c>
      <c r="BV142">
        <f t="shared" si="86"/>
        <v>1</v>
      </c>
    </row>
    <row r="143" spans="10:74" x14ac:dyDescent="0.35">
      <c r="J143">
        <f t="shared" si="87"/>
        <v>135</v>
      </c>
      <c r="K143" t="s">
        <v>163</v>
      </c>
      <c r="L143">
        <f>AVERAGEIFS(INDIRECT($B$3),INDIRECT($B$3),"&gt;=0",Data!$A:$A,$K143)</f>
        <v>0.6428571428571429</v>
      </c>
      <c r="M143">
        <f t="shared" si="88"/>
        <v>134</v>
      </c>
      <c r="N143" t="s">
        <v>123</v>
      </c>
      <c r="O143">
        <f>AVERAGEIFS(INDIRECT($C$3),INDIRECT($C$3),"&gt;=0",Data!$A:$A,$N143)</f>
        <v>0.8571428571428571</v>
      </c>
      <c r="P143">
        <f t="shared" si="61"/>
        <v>135</v>
      </c>
      <c r="Q143" t="s">
        <v>62</v>
      </c>
      <c r="R143">
        <f>AVERAGEIFS(INDIRECT($D$3),INDIRECT($D$3),"&gt;=0",Data!$A:$A,$Q143)</f>
        <v>0.47826086956521741</v>
      </c>
      <c r="S143">
        <f t="shared" si="62"/>
        <v>135</v>
      </c>
      <c r="T143" t="s">
        <v>32</v>
      </c>
      <c r="U143">
        <f>AVERAGEIFS(INDIRECT($E$3),INDIRECT($E$3),"&gt;=0",Data!$A:$A,$T143)</f>
        <v>0.24</v>
      </c>
      <c r="V143">
        <f t="shared" si="63"/>
        <v>135</v>
      </c>
      <c r="W143" t="s">
        <v>100</v>
      </c>
      <c r="X143">
        <f>AVERAGEIFS(INDIRECT($F$3),INDIRECT($F$3),"&gt;=0",Data!$A:$A,$W143)</f>
        <v>0.5</v>
      </c>
      <c r="Y143">
        <f t="shared" si="64"/>
        <v>123</v>
      </c>
      <c r="Z143" t="s">
        <v>192</v>
      </c>
      <c r="AA143">
        <f>AVERAGEIFS(INDIRECT($G$3),INDIRECT($G$3),"&gt;=0",Data!$A:$A,$Z143)</f>
        <v>0.8</v>
      </c>
      <c r="AB143">
        <f t="shared" si="65"/>
        <v>115</v>
      </c>
      <c r="AC143" t="s">
        <v>51</v>
      </c>
      <c r="AD143">
        <f>AVERAGEIFS(INDIRECT($H$3),INDIRECT($H$3),"&gt;=0",Data!$A:$A,$AC143)</f>
        <v>0.8125</v>
      </c>
      <c r="AE143">
        <f t="shared" si="66"/>
        <v>134</v>
      </c>
      <c r="AF143" t="s">
        <v>33</v>
      </c>
      <c r="AG143">
        <f>AVERAGEIFS(INDIRECT($I$3),INDIRECT($I$3),"&gt;=0",Data!$A:$A,$AF143)</f>
        <v>0.66666666666666663</v>
      </c>
      <c r="AH143">
        <f t="shared" si="67"/>
        <v>133</v>
      </c>
      <c r="AI143" t="s">
        <v>46</v>
      </c>
      <c r="AJ143">
        <f>AVERAGEIFS(INDIRECT($J$3),INDIRECT($J$3),"&gt;=0",Data!$A:$A,$AI143)</f>
        <v>1</v>
      </c>
      <c r="AK143">
        <f t="shared" si="68"/>
        <v>1</v>
      </c>
      <c r="AL143">
        <f t="shared" si="69"/>
        <v>0</v>
      </c>
      <c r="AM143">
        <f t="shared" si="70"/>
        <v>0</v>
      </c>
      <c r="AN143">
        <f t="shared" si="71"/>
        <v>0</v>
      </c>
      <c r="AO143">
        <f t="shared" si="72"/>
        <v>0</v>
      </c>
      <c r="AP143">
        <f t="shared" si="73"/>
        <v>0</v>
      </c>
      <c r="AQ143">
        <f t="shared" si="74"/>
        <v>0</v>
      </c>
      <c r="AR143">
        <f t="shared" si="75"/>
        <v>0</v>
      </c>
      <c r="AS143">
        <f t="shared" si="76"/>
        <v>0</v>
      </c>
      <c r="AT143">
        <f t="shared" si="77"/>
        <v>0</v>
      </c>
      <c r="AU143">
        <f t="shared" si="89"/>
        <v>135</v>
      </c>
      <c r="AV143" t="s">
        <v>138</v>
      </c>
      <c r="AW143" s="20">
        <f>AVERAGEIFS(INDIRECT($B$3),INDIRECT($B$3),"&gt;=0",Data!$A:$A,AV143,IF($A$20,Data!$B:$B,Data!$AJ:$AJ),IF($A$20,"&lt;&gt;5",1))</f>
        <v>0.5714285714285714</v>
      </c>
      <c r="AX143">
        <f t="shared" si="78"/>
        <v>134</v>
      </c>
      <c r="AY143" s="20" t="s">
        <v>58</v>
      </c>
      <c r="AZ143">
        <f>AVERAGEIFS(INDIRECT($C$3),INDIRECT($C$3),"&gt;=0",Data!$A:$A,AY143,IF($A$20,Data!$B:$B,Data!$AJ:$AJ),IF($A$20,"&lt;&gt;5",1))</f>
        <v>1</v>
      </c>
      <c r="BA143" s="20">
        <f t="shared" si="79"/>
        <v>1</v>
      </c>
      <c r="BB143" t="s">
        <v>192</v>
      </c>
      <c r="BC143" s="20">
        <f>AVERAGEIFS(INDIRECT($D$3),INDIRECT($D$3),"&gt;=0",Data!$A:$A,BB143,IF($A$20,Data!$B:$B,Data!$AJ:$AJ),IF($A$20,"&lt;&gt;5",1))</f>
        <v>0.5</v>
      </c>
      <c r="BD143">
        <f t="shared" si="80"/>
        <v>129</v>
      </c>
      <c r="BE143" s="20" t="s">
        <v>32</v>
      </c>
      <c r="BF143">
        <f>AVERAGEIFS(INDIRECT($E$3),INDIRECT($E$3),"&gt;=0",Data!$A:$A,BE143,IF($A$20,Data!$B:$B,Data!$AJ:$AJ),IF($A$20,"&lt;&gt;5",1))</f>
        <v>0.25</v>
      </c>
      <c r="BG143" s="20">
        <f t="shared" si="81"/>
        <v>134</v>
      </c>
      <c r="BH143" t="s">
        <v>25</v>
      </c>
      <c r="BI143" s="20">
        <f>AVERAGEIFS(INDIRECT($F$3),INDIRECT($F$3),"&gt;=0",Data!$A:$A,BH143,IF($A$20,Data!$B:$B,Data!$AJ:$AJ),IF($A$20,"&lt;&gt;5",1))</f>
        <v>0.53846153846153844</v>
      </c>
      <c r="BJ143">
        <f t="shared" si="82"/>
        <v>134</v>
      </c>
      <c r="BK143" s="20" t="s">
        <v>101</v>
      </c>
      <c r="BL143">
        <f>AVERAGEIFS(INDIRECT($G$3),INDIRECT($G$3),"&gt;=0",Data!$A:$A,BK143,IF($A$20,Data!$B:$B,Data!$AJ:$AJ),IF($A$20,"&lt;&gt;5",1))</f>
        <v>0.75</v>
      </c>
      <c r="BM143" s="20">
        <f t="shared" si="83"/>
        <v>132</v>
      </c>
      <c r="BN143" t="s">
        <v>32</v>
      </c>
      <c r="BO143">
        <f>AVERAGEIFS(INDIRECT($H$3),INDIRECT($H$3),"&gt;=0",Data!$A:$A,BN143,IF($A$20,Data!$B:$B,Data!$AJ:$AJ),IF($A$20,"&lt;&gt;5",1))</f>
        <v>0.8</v>
      </c>
      <c r="BP143">
        <f t="shared" si="84"/>
        <v>128</v>
      </c>
      <c r="BQ143" t="s">
        <v>43</v>
      </c>
      <c r="BR143">
        <f>AVERAGEIFS(INDIRECT($I$3),INDIRECT($I$3),"&gt;=0",Data!$A:$A,BQ143,IF($A$20,Data!$B:$B,Data!$AJ:$AJ),IF($A$20,"&lt;&gt;5",1))</f>
        <v>0.63636363636363635</v>
      </c>
      <c r="BS143">
        <f t="shared" si="85"/>
        <v>135</v>
      </c>
      <c r="BT143" t="s">
        <v>44</v>
      </c>
      <c r="BU143">
        <f>AVERAGEIFS(INDIRECT($J$3),INDIRECT($J$3),"&gt;=0",Data!$A:$A,BT143,IF($A$20,Data!$B:$B,Data!$AJ:$AJ),IF($A$20,"&lt;&gt;5",1))</f>
        <v>1</v>
      </c>
      <c r="BV143">
        <f t="shared" si="86"/>
        <v>1</v>
      </c>
    </row>
    <row r="144" spans="10:74" x14ac:dyDescent="0.35">
      <c r="J144">
        <f t="shared" si="87"/>
        <v>136</v>
      </c>
      <c r="K144" t="s">
        <v>156</v>
      </c>
      <c r="L144">
        <f>AVERAGEIFS(INDIRECT($B$3),INDIRECT($B$3),"&gt;=0",Data!$A:$A,$K144)</f>
        <v>0.63636363636363635</v>
      </c>
      <c r="M144">
        <f t="shared" si="88"/>
        <v>136</v>
      </c>
      <c r="N144" t="s">
        <v>74</v>
      </c>
      <c r="O144">
        <f>AVERAGEIFS(INDIRECT($C$3),INDIRECT($C$3),"&gt;=0",Data!$A:$A,$N144)</f>
        <v>0.8571428571428571</v>
      </c>
      <c r="P144">
        <f t="shared" si="61"/>
        <v>135</v>
      </c>
      <c r="Q144" t="s">
        <v>175</v>
      </c>
      <c r="R144">
        <f>AVERAGEIFS(INDIRECT($D$3),INDIRECT($D$3),"&gt;=0",Data!$A:$A,$Q144)</f>
        <v>0.47368421052631576</v>
      </c>
      <c r="S144">
        <f t="shared" si="62"/>
        <v>136</v>
      </c>
      <c r="T144" t="s">
        <v>139</v>
      </c>
      <c r="U144">
        <f>AVERAGEIFS(INDIRECT($E$3),INDIRECT($E$3),"&gt;=0",Data!$A:$A,$T144)</f>
        <v>0.24</v>
      </c>
      <c r="V144">
        <f t="shared" si="63"/>
        <v>135</v>
      </c>
      <c r="W144" t="s">
        <v>114</v>
      </c>
      <c r="X144">
        <f>AVERAGEIFS(INDIRECT($F$3),INDIRECT($F$3),"&gt;=0",Data!$A:$A,$W144)</f>
        <v>0.5</v>
      </c>
      <c r="Y144">
        <f t="shared" si="64"/>
        <v>123</v>
      </c>
      <c r="Z144" t="s">
        <v>181</v>
      </c>
      <c r="AA144">
        <f>AVERAGEIFS(INDIRECT($G$3),INDIRECT($G$3),"&gt;=0",Data!$A:$A,$Z144)</f>
        <v>0.79166666666666663</v>
      </c>
      <c r="AB144">
        <f t="shared" si="65"/>
        <v>136</v>
      </c>
      <c r="AC144" t="s">
        <v>168</v>
      </c>
      <c r="AD144">
        <f>AVERAGEIFS(INDIRECT($H$3),INDIRECT($H$3),"&gt;=0",Data!$A:$A,$AC144)</f>
        <v>0.8125</v>
      </c>
      <c r="AE144">
        <f t="shared" si="66"/>
        <v>134</v>
      </c>
      <c r="AF144" t="s">
        <v>43</v>
      </c>
      <c r="AG144">
        <f>AVERAGEIFS(INDIRECT($I$3),INDIRECT($I$3),"&gt;=0",Data!$A:$A,$AF144)</f>
        <v>0.66666666666666663</v>
      </c>
      <c r="AH144">
        <f t="shared" si="67"/>
        <v>133</v>
      </c>
      <c r="AI144" t="s">
        <v>76</v>
      </c>
      <c r="AJ144">
        <f>AVERAGEIFS(INDIRECT($J$3),INDIRECT($J$3),"&gt;=0",Data!$A:$A,$AI144)</f>
        <v>1</v>
      </c>
      <c r="AK144">
        <f t="shared" si="68"/>
        <v>1</v>
      </c>
      <c r="AL144">
        <f t="shared" si="69"/>
        <v>0</v>
      </c>
      <c r="AM144">
        <f t="shared" si="70"/>
        <v>0</v>
      </c>
      <c r="AN144">
        <f t="shared" si="71"/>
        <v>0</v>
      </c>
      <c r="AO144">
        <f t="shared" si="72"/>
        <v>0</v>
      </c>
      <c r="AP144">
        <f t="shared" si="73"/>
        <v>0</v>
      </c>
      <c r="AQ144">
        <f t="shared" si="74"/>
        <v>0</v>
      </c>
      <c r="AR144">
        <f t="shared" si="75"/>
        <v>0</v>
      </c>
      <c r="AS144">
        <f t="shared" si="76"/>
        <v>0</v>
      </c>
      <c r="AT144">
        <f t="shared" si="77"/>
        <v>0</v>
      </c>
      <c r="AU144">
        <f t="shared" si="89"/>
        <v>136</v>
      </c>
      <c r="AV144" t="s">
        <v>107</v>
      </c>
      <c r="AW144" s="20">
        <f>AVERAGEIFS(INDIRECT($B$3),INDIRECT($B$3),"&gt;=0",Data!$A:$A,AV144,IF($A$20,Data!$B:$B,Data!$AJ:$AJ),IF($A$20,"&lt;&gt;5",1))</f>
        <v>0.5625</v>
      </c>
      <c r="AX144">
        <f t="shared" si="78"/>
        <v>136</v>
      </c>
      <c r="AY144" s="20" t="s">
        <v>101</v>
      </c>
      <c r="AZ144">
        <f>AVERAGEIFS(INDIRECT($C$3),INDIRECT($C$3),"&gt;=0",Data!$A:$A,AY144,IF($A$20,Data!$B:$B,Data!$AJ:$AJ),IF($A$20,"&lt;&gt;5",1))</f>
        <v>1</v>
      </c>
      <c r="BA144" s="20">
        <f t="shared" si="79"/>
        <v>1</v>
      </c>
      <c r="BB144" t="s">
        <v>194</v>
      </c>
      <c r="BC144" s="20">
        <f>AVERAGEIFS(INDIRECT($D$3),INDIRECT($D$3),"&gt;=0",Data!$A:$A,BB144,IF($A$20,Data!$B:$B,Data!$AJ:$AJ),IF($A$20,"&lt;&gt;5",1))</f>
        <v>0.5</v>
      </c>
      <c r="BD144">
        <f t="shared" si="80"/>
        <v>129</v>
      </c>
      <c r="BE144" s="20" t="s">
        <v>122</v>
      </c>
      <c r="BF144">
        <f>AVERAGEIFS(INDIRECT($E$3),INDIRECT($E$3),"&gt;=0",Data!$A:$A,BE144,IF($A$20,Data!$B:$B,Data!$AJ:$AJ),IF($A$20,"&lt;&gt;5",1))</f>
        <v>0.25</v>
      </c>
      <c r="BG144" s="20">
        <f t="shared" si="81"/>
        <v>134</v>
      </c>
      <c r="BH144" t="s">
        <v>12</v>
      </c>
      <c r="BI144" s="20">
        <f>AVERAGEIFS(INDIRECT($F$3),INDIRECT($F$3),"&gt;=0",Data!$A:$A,BH144,IF($A$20,Data!$B:$B,Data!$AJ:$AJ),IF($A$20,"&lt;&gt;5",1))</f>
        <v>0.53333333333333333</v>
      </c>
      <c r="BJ144">
        <f t="shared" si="82"/>
        <v>136</v>
      </c>
      <c r="BK144" s="20" t="s">
        <v>22</v>
      </c>
      <c r="BL144">
        <f>AVERAGEIFS(INDIRECT($G$3),INDIRECT($G$3),"&gt;=0",Data!$A:$A,BK144,IF($A$20,Data!$B:$B,Data!$AJ:$AJ),IF($A$20,"&lt;&gt;5",1))</f>
        <v>0.75</v>
      </c>
      <c r="BM144" s="20">
        <f t="shared" si="83"/>
        <v>132</v>
      </c>
      <c r="BN144" t="s">
        <v>2</v>
      </c>
      <c r="BO144">
        <f>AVERAGEIFS(INDIRECT($H$3),INDIRECT($H$3),"&gt;=0",Data!$A:$A,BN144,IF($A$20,Data!$B:$B,Data!$AJ:$AJ),IF($A$20,"&lt;&gt;5",1))</f>
        <v>0.8</v>
      </c>
      <c r="BP144">
        <f t="shared" si="84"/>
        <v>128</v>
      </c>
      <c r="BQ144" t="s">
        <v>76</v>
      </c>
      <c r="BR144">
        <f>AVERAGEIFS(INDIRECT($I$3),INDIRECT($I$3),"&gt;=0",Data!$A:$A,BQ144,IF($A$20,Data!$B:$B,Data!$AJ:$AJ),IF($A$20,"&lt;&gt;5",1))</f>
        <v>0.63636363636363635</v>
      </c>
      <c r="BS144">
        <f t="shared" si="85"/>
        <v>135</v>
      </c>
      <c r="BT144" t="s">
        <v>40</v>
      </c>
      <c r="BU144">
        <f>AVERAGEIFS(INDIRECT($J$3),INDIRECT($J$3),"&gt;=0",Data!$A:$A,BT144,IF($A$20,Data!$B:$B,Data!$AJ:$AJ),IF($A$20,"&lt;&gt;5",1))</f>
        <v>1</v>
      </c>
      <c r="BV144">
        <f t="shared" si="86"/>
        <v>1</v>
      </c>
    </row>
    <row r="145" spans="10:74" x14ac:dyDescent="0.35">
      <c r="J145">
        <f t="shared" si="87"/>
        <v>137</v>
      </c>
      <c r="K145" t="s">
        <v>21</v>
      </c>
      <c r="L145">
        <f>AVERAGEIFS(INDIRECT($B$3),INDIRECT($B$3),"&gt;=0",Data!$A:$A,$K145)</f>
        <v>0.625</v>
      </c>
      <c r="M145">
        <f t="shared" si="88"/>
        <v>137</v>
      </c>
      <c r="N145" t="s">
        <v>5</v>
      </c>
      <c r="O145">
        <f>AVERAGEIFS(INDIRECT($C$3),INDIRECT($C$3),"&gt;=0",Data!$A:$A,$N145)</f>
        <v>0.8571428571428571</v>
      </c>
      <c r="P145">
        <f t="shared" si="61"/>
        <v>135</v>
      </c>
      <c r="Q145" t="s">
        <v>54</v>
      </c>
      <c r="R145">
        <f>AVERAGEIFS(INDIRECT($D$3),INDIRECT($D$3),"&gt;=0",Data!$A:$A,$Q145)</f>
        <v>0.46153846153846156</v>
      </c>
      <c r="S145">
        <f t="shared" si="62"/>
        <v>137</v>
      </c>
      <c r="T145" t="s">
        <v>56</v>
      </c>
      <c r="U145">
        <f>AVERAGEIFS(INDIRECT($E$3),INDIRECT($E$3),"&gt;=0",Data!$A:$A,$T145)</f>
        <v>0.23529411764705882</v>
      </c>
      <c r="V145">
        <f t="shared" si="63"/>
        <v>137</v>
      </c>
      <c r="W145" t="s">
        <v>125</v>
      </c>
      <c r="X145">
        <f>AVERAGEIFS(INDIRECT($F$3),INDIRECT($F$3),"&gt;=0",Data!$A:$A,$W145)</f>
        <v>0.5</v>
      </c>
      <c r="Y145">
        <f t="shared" si="64"/>
        <v>123</v>
      </c>
      <c r="Z145" t="s">
        <v>25</v>
      </c>
      <c r="AA145">
        <f>AVERAGEIFS(INDIRECT($G$3),INDIRECT($G$3),"&gt;=0",Data!$A:$A,$Z145)</f>
        <v>0.7857142857142857</v>
      </c>
      <c r="AB145">
        <f t="shared" si="65"/>
        <v>137</v>
      </c>
      <c r="AC145" t="s">
        <v>180</v>
      </c>
      <c r="AD145">
        <f>AVERAGEIFS(INDIRECT($H$3),INDIRECT($H$3),"&gt;=0",Data!$A:$A,$AC145)</f>
        <v>0.80952380952380953</v>
      </c>
      <c r="AE145">
        <f t="shared" si="66"/>
        <v>137</v>
      </c>
      <c r="AF145" t="s">
        <v>50</v>
      </c>
      <c r="AG145">
        <f>AVERAGEIFS(INDIRECT($I$3),INDIRECT($I$3),"&gt;=0",Data!$A:$A,$AF145)</f>
        <v>0.66666666666666663</v>
      </c>
      <c r="AH145">
        <f t="shared" si="67"/>
        <v>133</v>
      </c>
      <c r="AI145" t="s">
        <v>36</v>
      </c>
      <c r="AJ145">
        <f>AVERAGEIFS(INDIRECT($J$3),INDIRECT($J$3),"&gt;=0",Data!$A:$A,$AI145)</f>
        <v>1</v>
      </c>
      <c r="AK145">
        <f t="shared" si="68"/>
        <v>1</v>
      </c>
      <c r="AL145">
        <f t="shared" si="69"/>
        <v>0</v>
      </c>
      <c r="AM145">
        <f t="shared" si="70"/>
        <v>0</v>
      </c>
      <c r="AN145">
        <f t="shared" si="71"/>
        <v>0</v>
      </c>
      <c r="AO145">
        <f t="shared" si="72"/>
        <v>0</v>
      </c>
      <c r="AP145">
        <f t="shared" si="73"/>
        <v>0</v>
      </c>
      <c r="AQ145">
        <f t="shared" si="74"/>
        <v>0</v>
      </c>
      <c r="AR145">
        <f t="shared" si="75"/>
        <v>0</v>
      </c>
      <c r="AS145">
        <f t="shared" si="76"/>
        <v>0</v>
      </c>
      <c r="AT145">
        <f t="shared" si="77"/>
        <v>0</v>
      </c>
      <c r="AU145">
        <f t="shared" si="89"/>
        <v>137</v>
      </c>
      <c r="AV145" t="s">
        <v>140</v>
      </c>
      <c r="AW145" s="20">
        <f>AVERAGEIFS(INDIRECT($B$3),INDIRECT($B$3),"&gt;=0",Data!$A:$A,AV145,IF($A$20,Data!$B:$B,Data!$AJ:$AJ),IF($A$20,"&lt;&gt;5",1))</f>
        <v>0.55555555555555558</v>
      </c>
      <c r="AX145">
        <f t="shared" si="78"/>
        <v>137</v>
      </c>
      <c r="AY145" s="20" t="s">
        <v>127</v>
      </c>
      <c r="AZ145">
        <f>AVERAGEIFS(INDIRECT($C$3),INDIRECT($C$3),"&gt;=0",Data!$A:$A,AY145,IF($A$20,Data!$B:$B,Data!$AJ:$AJ),IF($A$20,"&lt;&gt;5",1))</f>
        <v>1</v>
      </c>
      <c r="BA145" s="20">
        <f t="shared" si="79"/>
        <v>1</v>
      </c>
      <c r="BB145" t="s">
        <v>62</v>
      </c>
      <c r="BC145" s="20">
        <f>AVERAGEIFS(INDIRECT($D$3),INDIRECT($D$3),"&gt;=0",Data!$A:$A,BB145,IF($A$20,Data!$B:$B,Data!$AJ:$AJ),IF($A$20,"&lt;&gt;5",1))</f>
        <v>0.5</v>
      </c>
      <c r="BD145">
        <f t="shared" si="80"/>
        <v>129</v>
      </c>
      <c r="BE145" s="20" t="s">
        <v>126</v>
      </c>
      <c r="BF145">
        <f>AVERAGEIFS(INDIRECT($E$3),INDIRECT($E$3),"&gt;=0",Data!$A:$A,BE145,IF($A$20,Data!$B:$B,Data!$AJ:$AJ),IF($A$20,"&lt;&gt;5",1))</f>
        <v>0.25</v>
      </c>
      <c r="BG145" s="20">
        <f t="shared" si="81"/>
        <v>134</v>
      </c>
      <c r="BH145" t="s">
        <v>142</v>
      </c>
      <c r="BI145" s="20">
        <f>AVERAGEIFS(INDIRECT($F$3),INDIRECT($F$3),"&gt;=0",Data!$A:$A,BH145,IF($A$20,Data!$B:$B,Data!$AJ:$AJ),IF($A$20,"&lt;&gt;5",1))</f>
        <v>0.52941176470588236</v>
      </c>
      <c r="BJ145">
        <f t="shared" si="82"/>
        <v>137</v>
      </c>
      <c r="BK145" s="20" t="s">
        <v>110</v>
      </c>
      <c r="BL145">
        <f>AVERAGEIFS(INDIRECT($G$3),INDIRECT($G$3),"&gt;=0",Data!$A:$A,BK145,IF($A$20,Data!$B:$B,Data!$AJ:$AJ),IF($A$20,"&lt;&gt;5",1))</f>
        <v>0.75</v>
      </c>
      <c r="BM145" s="20">
        <f t="shared" si="83"/>
        <v>132</v>
      </c>
      <c r="BN145" t="s">
        <v>88</v>
      </c>
      <c r="BO145">
        <f>AVERAGEIFS(INDIRECT($H$3),INDIRECT($H$3),"&gt;=0",Data!$A:$A,BN145,IF($A$20,Data!$B:$B,Data!$AJ:$AJ),IF($A$20,"&lt;&gt;5",1))</f>
        <v>0.8</v>
      </c>
      <c r="BP145">
        <f t="shared" si="84"/>
        <v>128</v>
      </c>
      <c r="BQ145" t="s">
        <v>63</v>
      </c>
      <c r="BR145">
        <f>AVERAGEIFS(INDIRECT($I$3),INDIRECT($I$3),"&gt;=0",Data!$A:$A,BQ145,IF($A$20,Data!$B:$B,Data!$AJ:$AJ),IF($A$20,"&lt;&gt;5",1))</f>
        <v>0.63157894736842102</v>
      </c>
      <c r="BS145">
        <f t="shared" si="85"/>
        <v>137</v>
      </c>
      <c r="BT145" t="s">
        <v>39</v>
      </c>
      <c r="BU145">
        <f>AVERAGEIFS(INDIRECT($J$3),INDIRECT($J$3),"&gt;=0",Data!$A:$A,BT145,IF($A$20,Data!$B:$B,Data!$AJ:$AJ),IF($A$20,"&lt;&gt;5",1))</f>
        <v>1</v>
      </c>
      <c r="BV145">
        <f t="shared" si="86"/>
        <v>1</v>
      </c>
    </row>
    <row r="146" spans="10:74" x14ac:dyDescent="0.35">
      <c r="J146">
        <f t="shared" si="87"/>
        <v>138</v>
      </c>
      <c r="K146" t="s">
        <v>38</v>
      </c>
      <c r="L146">
        <f>AVERAGEIFS(INDIRECT($B$3),INDIRECT($B$3),"&gt;=0",Data!$A:$A,$K146)</f>
        <v>0.625</v>
      </c>
      <c r="M146">
        <f t="shared" si="88"/>
        <v>137</v>
      </c>
      <c r="N146" t="s">
        <v>124</v>
      </c>
      <c r="O146">
        <f>AVERAGEIFS(INDIRECT($C$3),INDIRECT($C$3),"&gt;=0",Data!$A:$A,$N146)</f>
        <v>0.8571428571428571</v>
      </c>
      <c r="P146">
        <f t="shared" si="61"/>
        <v>135</v>
      </c>
      <c r="Q146" t="s">
        <v>79</v>
      </c>
      <c r="R146">
        <f>AVERAGEIFS(INDIRECT($D$3),INDIRECT($D$3),"&gt;=0",Data!$A:$A,$Q146)</f>
        <v>0.45833333333333331</v>
      </c>
      <c r="S146">
        <f t="shared" si="62"/>
        <v>138</v>
      </c>
      <c r="T146" t="s">
        <v>65</v>
      </c>
      <c r="U146">
        <f>AVERAGEIFS(INDIRECT($E$3),INDIRECT($E$3),"&gt;=0",Data!$A:$A,$T146)</f>
        <v>0.23076923076923078</v>
      </c>
      <c r="V146">
        <f t="shared" si="63"/>
        <v>138</v>
      </c>
      <c r="W146" t="s">
        <v>137</v>
      </c>
      <c r="X146">
        <f>AVERAGEIFS(INDIRECT($F$3),INDIRECT($F$3),"&gt;=0",Data!$A:$A,$W146)</f>
        <v>0.5</v>
      </c>
      <c r="Y146">
        <f t="shared" si="64"/>
        <v>123</v>
      </c>
      <c r="Z146" t="s">
        <v>22</v>
      </c>
      <c r="AA146">
        <f>AVERAGEIFS(INDIRECT($G$3),INDIRECT($G$3),"&gt;=0",Data!$A:$A,$Z146)</f>
        <v>0.77777777777777779</v>
      </c>
      <c r="AB146">
        <f t="shared" si="65"/>
        <v>138</v>
      </c>
      <c r="AC146" t="s">
        <v>32</v>
      </c>
      <c r="AD146">
        <f>AVERAGEIFS(INDIRECT($H$3),INDIRECT($H$3),"&gt;=0",Data!$A:$A,$AC146)</f>
        <v>0.80769230769230771</v>
      </c>
      <c r="AE146">
        <f t="shared" si="66"/>
        <v>138</v>
      </c>
      <c r="AF146" t="s">
        <v>53</v>
      </c>
      <c r="AG146">
        <f>AVERAGEIFS(INDIRECT($I$3),INDIRECT($I$3),"&gt;=0",Data!$A:$A,$AF146)</f>
        <v>0.66666666666666663</v>
      </c>
      <c r="AH146">
        <f t="shared" si="67"/>
        <v>133</v>
      </c>
      <c r="AI146" t="s">
        <v>44</v>
      </c>
      <c r="AJ146">
        <f>AVERAGEIFS(INDIRECT($J$3),INDIRECT($J$3),"&gt;=0",Data!$A:$A,$AI146)</f>
        <v>1</v>
      </c>
      <c r="AK146">
        <f t="shared" si="68"/>
        <v>1</v>
      </c>
      <c r="AL146">
        <f t="shared" si="69"/>
        <v>0</v>
      </c>
      <c r="AM146">
        <f t="shared" si="70"/>
        <v>0</v>
      </c>
      <c r="AN146">
        <f t="shared" si="71"/>
        <v>0</v>
      </c>
      <c r="AO146">
        <f t="shared" si="72"/>
        <v>0</v>
      </c>
      <c r="AP146">
        <f t="shared" si="73"/>
        <v>0</v>
      </c>
      <c r="AQ146">
        <f t="shared" si="74"/>
        <v>0</v>
      </c>
      <c r="AR146">
        <f t="shared" si="75"/>
        <v>0</v>
      </c>
      <c r="AS146">
        <f t="shared" si="76"/>
        <v>0</v>
      </c>
      <c r="AT146">
        <f t="shared" si="77"/>
        <v>0</v>
      </c>
      <c r="AU146">
        <f t="shared" si="89"/>
        <v>138</v>
      </c>
      <c r="AV146" t="s">
        <v>52</v>
      </c>
      <c r="AW146" s="20">
        <f>AVERAGEIFS(INDIRECT($B$3),INDIRECT($B$3),"&gt;=0",Data!$A:$A,AV146,IF($A$20,Data!$B:$B,Data!$AJ:$AJ),IF($A$20,"&lt;&gt;5",1))</f>
        <v>0.55555555555555558</v>
      </c>
      <c r="AX146">
        <f t="shared" si="78"/>
        <v>137</v>
      </c>
      <c r="AY146" s="20" t="s">
        <v>193</v>
      </c>
      <c r="AZ146">
        <f>AVERAGEIFS(INDIRECT($C$3),INDIRECT($C$3),"&gt;=0",Data!$A:$A,AY146,IF($A$20,Data!$B:$B,Data!$AJ:$AJ),IF($A$20,"&lt;&gt;5",1))</f>
        <v>1</v>
      </c>
      <c r="BA146" s="20">
        <f t="shared" si="79"/>
        <v>1</v>
      </c>
      <c r="BB146" t="s">
        <v>188</v>
      </c>
      <c r="BC146" s="20">
        <f>AVERAGEIFS(INDIRECT($D$3),INDIRECT($D$3),"&gt;=0",Data!$A:$A,BB146,IF($A$20,Data!$B:$B,Data!$AJ:$AJ),IF($A$20,"&lt;&gt;5",1))</f>
        <v>0.5</v>
      </c>
      <c r="BD146">
        <f t="shared" si="80"/>
        <v>129</v>
      </c>
      <c r="BE146" s="20" t="s">
        <v>173</v>
      </c>
      <c r="BF146">
        <f>AVERAGEIFS(INDIRECT($E$3),INDIRECT($E$3),"&gt;=0",Data!$A:$A,BE146,IF($A$20,Data!$B:$B,Data!$AJ:$AJ),IF($A$20,"&lt;&gt;5",1))</f>
        <v>0.25</v>
      </c>
      <c r="BG146" s="20">
        <f t="shared" si="81"/>
        <v>134</v>
      </c>
      <c r="BH146" t="s">
        <v>35</v>
      </c>
      <c r="BI146" s="20">
        <f>AVERAGEIFS(INDIRECT($F$3),INDIRECT($F$3),"&gt;=0",Data!$A:$A,BH146,IF($A$20,Data!$B:$B,Data!$AJ:$AJ),IF($A$20,"&lt;&gt;5",1))</f>
        <v>0.52941176470588236</v>
      </c>
      <c r="BJ146">
        <f t="shared" si="82"/>
        <v>137</v>
      </c>
      <c r="BK146" s="20" t="s">
        <v>122</v>
      </c>
      <c r="BL146">
        <f>AVERAGEIFS(INDIRECT($G$3),INDIRECT($G$3),"&gt;=0",Data!$A:$A,BK146,IF($A$20,Data!$B:$B,Data!$AJ:$AJ),IF($A$20,"&lt;&gt;5",1))</f>
        <v>0.75</v>
      </c>
      <c r="BM146" s="20">
        <f t="shared" si="83"/>
        <v>132</v>
      </c>
      <c r="BN146" t="s">
        <v>89</v>
      </c>
      <c r="BO146">
        <f>AVERAGEIFS(INDIRECT($H$3),INDIRECT($H$3),"&gt;=0",Data!$A:$A,BN146,IF($A$20,Data!$B:$B,Data!$AJ:$AJ),IF($A$20,"&lt;&gt;5",1))</f>
        <v>0.8</v>
      </c>
      <c r="BP146">
        <f t="shared" si="84"/>
        <v>128</v>
      </c>
      <c r="BQ146" t="s">
        <v>21</v>
      </c>
      <c r="BR146">
        <f>AVERAGEIFS(INDIRECT($I$3),INDIRECT($I$3),"&gt;=0",Data!$A:$A,BQ146,IF($A$20,Data!$B:$B,Data!$AJ:$AJ),IF($A$20,"&lt;&gt;5",1))</f>
        <v>0.61538461538461542</v>
      </c>
      <c r="BS146">
        <f t="shared" si="85"/>
        <v>138</v>
      </c>
      <c r="BT146" t="s">
        <v>38</v>
      </c>
      <c r="BU146">
        <f>AVERAGEIFS(INDIRECT($J$3),INDIRECT($J$3),"&gt;=0",Data!$A:$A,BT146,IF($A$20,Data!$B:$B,Data!$AJ:$AJ),IF($A$20,"&lt;&gt;5",1))</f>
        <v>1</v>
      </c>
      <c r="BV146">
        <f t="shared" si="86"/>
        <v>1</v>
      </c>
    </row>
    <row r="147" spans="10:74" x14ac:dyDescent="0.35">
      <c r="J147">
        <f t="shared" si="87"/>
        <v>139</v>
      </c>
      <c r="K147" t="s">
        <v>93</v>
      </c>
      <c r="L147">
        <f>AVERAGEIFS(INDIRECT($B$3),INDIRECT($B$3),"&gt;=0",Data!$A:$A,$K147)</f>
        <v>0.61904761904761907</v>
      </c>
      <c r="M147">
        <f t="shared" si="88"/>
        <v>139</v>
      </c>
      <c r="N147" t="s">
        <v>139</v>
      </c>
      <c r="O147">
        <f>AVERAGEIFS(INDIRECT($C$3),INDIRECT($C$3),"&gt;=0",Data!$A:$A,$N147)</f>
        <v>0.8571428571428571</v>
      </c>
      <c r="P147">
        <f t="shared" si="61"/>
        <v>135</v>
      </c>
      <c r="Q147" t="s">
        <v>188</v>
      </c>
      <c r="R147">
        <f>AVERAGEIFS(INDIRECT($D$3),INDIRECT($D$3),"&gt;=0",Data!$A:$A,$Q147)</f>
        <v>0.45833333333333331</v>
      </c>
      <c r="S147">
        <f t="shared" si="62"/>
        <v>138</v>
      </c>
      <c r="T147" t="s">
        <v>95</v>
      </c>
      <c r="U147">
        <f>AVERAGEIFS(INDIRECT($E$3),INDIRECT($E$3),"&gt;=0",Data!$A:$A,$T147)</f>
        <v>0.22222222222222221</v>
      </c>
      <c r="V147">
        <f t="shared" si="63"/>
        <v>139</v>
      </c>
      <c r="W147" t="s">
        <v>149</v>
      </c>
      <c r="X147">
        <f>AVERAGEIFS(INDIRECT($F$3),INDIRECT($F$3),"&gt;=0",Data!$A:$A,$W147)</f>
        <v>0.5</v>
      </c>
      <c r="Y147">
        <f t="shared" si="64"/>
        <v>123</v>
      </c>
      <c r="Z147" t="s">
        <v>52</v>
      </c>
      <c r="AA147">
        <f>AVERAGEIFS(INDIRECT($G$3),INDIRECT($G$3),"&gt;=0",Data!$A:$A,$Z147)</f>
        <v>0.77777777777777779</v>
      </c>
      <c r="AB147">
        <f t="shared" si="65"/>
        <v>138</v>
      </c>
      <c r="AC147" t="s">
        <v>2</v>
      </c>
      <c r="AD147">
        <f>AVERAGEIFS(INDIRECT($H$3),INDIRECT($H$3),"&gt;=0",Data!$A:$A,$AC147)</f>
        <v>0.8</v>
      </c>
      <c r="AE147">
        <f t="shared" si="66"/>
        <v>139</v>
      </c>
      <c r="AF147" t="s">
        <v>103</v>
      </c>
      <c r="AG147">
        <f>AVERAGEIFS(INDIRECT($I$3),INDIRECT($I$3),"&gt;=0",Data!$A:$A,$AF147)</f>
        <v>0.66666666666666663</v>
      </c>
      <c r="AH147">
        <f t="shared" si="67"/>
        <v>133</v>
      </c>
      <c r="AI147" t="s">
        <v>40</v>
      </c>
      <c r="AJ147">
        <f>AVERAGEIFS(INDIRECT($J$3),INDIRECT($J$3),"&gt;=0",Data!$A:$A,$AI147)</f>
        <v>1</v>
      </c>
      <c r="AK147">
        <f t="shared" si="68"/>
        <v>1</v>
      </c>
      <c r="AL147">
        <f t="shared" si="69"/>
        <v>0</v>
      </c>
      <c r="AM147">
        <f t="shared" si="70"/>
        <v>0</v>
      </c>
      <c r="AN147">
        <f t="shared" si="71"/>
        <v>0</v>
      </c>
      <c r="AO147">
        <f t="shared" si="72"/>
        <v>0</v>
      </c>
      <c r="AP147">
        <f t="shared" si="73"/>
        <v>0</v>
      </c>
      <c r="AQ147">
        <f t="shared" si="74"/>
        <v>0</v>
      </c>
      <c r="AR147">
        <f t="shared" si="75"/>
        <v>0</v>
      </c>
      <c r="AS147">
        <f t="shared" si="76"/>
        <v>0</v>
      </c>
      <c r="AT147">
        <f t="shared" si="77"/>
        <v>0</v>
      </c>
      <c r="AU147">
        <f t="shared" si="89"/>
        <v>139</v>
      </c>
      <c r="AV147" t="s">
        <v>170</v>
      </c>
      <c r="AW147" s="20">
        <f>AVERAGEIFS(INDIRECT($B$3),INDIRECT($B$3),"&gt;=0",Data!$A:$A,AV147,IF($A$20,Data!$B:$B,Data!$AJ:$AJ),IF($A$20,"&lt;&gt;5",1))</f>
        <v>0.55555555555555558</v>
      </c>
      <c r="AX147">
        <f t="shared" si="78"/>
        <v>137</v>
      </c>
      <c r="AY147" s="20" t="s">
        <v>69</v>
      </c>
      <c r="AZ147">
        <f>AVERAGEIFS(INDIRECT($C$3),INDIRECT($C$3),"&gt;=0",Data!$A:$A,AY147,IF($A$20,Data!$B:$B,Data!$AJ:$AJ),IF($A$20,"&lt;&gt;5",1))</f>
        <v>1</v>
      </c>
      <c r="BA147" s="20">
        <f t="shared" si="79"/>
        <v>1</v>
      </c>
      <c r="BB147" t="s">
        <v>97</v>
      </c>
      <c r="BC147" s="20">
        <f>AVERAGEIFS(INDIRECT($D$3),INDIRECT($D$3),"&gt;=0",Data!$A:$A,BB147,IF($A$20,Data!$B:$B,Data!$AJ:$AJ),IF($A$20,"&lt;&gt;5",1))</f>
        <v>0.5</v>
      </c>
      <c r="BD147">
        <f t="shared" si="80"/>
        <v>129</v>
      </c>
      <c r="BE147" s="20" t="s">
        <v>20</v>
      </c>
      <c r="BF147">
        <f>AVERAGEIFS(INDIRECT($E$3),INDIRECT($E$3),"&gt;=0",Data!$A:$A,BE147,IF($A$20,Data!$B:$B,Data!$AJ:$AJ),IF($A$20,"&lt;&gt;5",1))</f>
        <v>0.25</v>
      </c>
      <c r="BG147" s="20">
        <f t="shared" si="81"/>
        <v>134</v>
      </c>
      <c r="BH147" t="s">
        <v>137</v>
      </c>
      <c r="BI147" s="20">
        <f>AVERAGEIFS(INDIRECT($F$3),INDIRECT($F$3),"&gt;=0",Data!$A:$A,BH147,IF($A$20,Data!$B:$B,Data!$AJ:$AJ),IF($A$20,"&lt;&gt;5",1))</f>
        <v>0.52631578947368418</v>
      </c>
      <c r="BJ147">
        <f t="shared" si="82"/>
        <v>139</v>
      </c>
      <c r="BK147" s="20" t="s">
        <v>125</v>
      </c>
      <c r="BL147">
        <f>AVERAGEIFS(INDIRECT($G$3),INDIRECT($G$3),"&gt;=0",Data!$A:$A,BK147,IF($A$20,Data!$B:$B,Data!$AJ:$AJ),IF($A$20,"&lt;&gt;5",1))</f>
        <v>0.75</v>
      </c>
      <c r="BM147" s="20">
        <f t="shared" si="83"/>
        <v>132</v>
      </c>
      <c r="BN147" t="s">
        <v>172</v>
      </c>
      <c r="BO147">
        <f>AVERAGEIFS(INDIRECT($H$3),INDIRECT($H$3),"&gt;=0",Data!$A:$A,BN147,IF($A$20,Data!$B:$B,Data!$AJ:$AJ),IF($A$20,"&lt;&gt;5",1))</f>
        <v>0.8</v>
      </c>
      <c r="BP147">
        <f t="shared" si="84"/>
        <v>128</v>
      </c>
      <c r="BQ147" t="s">
        <v>57</v>
      </c>
      <c r="BR147">
        <f>AVERAGEIFS(INDIRECT($I$3),INDIRECT($I$3),"&gt;=0",Data!$A:$A,BQ147,IF($A$20,Data!$B:$B,Data!$AJ:$AJ),IF($A$20,"&lt;&gt;5",1))</f>
        <v>0.61538461538461542</v>
      </c>
      <c r="BS147">
        <f t="shared" si="85"/>
        <v>138</v>
      </c>
      <c r="BT147" t="s">
        <v>42</v>
      </c>
      <c r="BU147">
        <f>AVERAGEIFS(INDIRECT($J$3),INDIRECT($J$3),"&gt;=0",Data!$A:$A,BT147,IF($A$20,Data!$B:$B,Data!$AJ:$AJ),IF($A$20,"&lt;&gt;5",1))</f>
        <v>1</v>
      </c>
      <c r="BV147">
        <f t="shared" si="86"/>
        <v>1</v>
      </c>
    </row>
    <row r="148" spans="10:74" x14ac:dyDescent="0.35">
      <c r="J148">
        <f t="shared" si="87"/>
        <v>140</v>
      </c>
      <c r="K148" t="s">
        <v>50</v>
      </c>
      <c r="L148">
        <f>AVERAGEIFS(INDIRECT($B$3),INDIRECT($B$3),"&gt;=0",Data!$A:$A,$K148)</f>
        <v>0.61538461538461542</v>
      </c>
      <c r="M148">
        <f t="shared" si="88"/>
        <v>140</v>
      </c>
      <c r="N148" t="s">
        <v>105</v>
      </c>
      <c r="O148">
        <f>AVERAGEIFS(INDIRECT($C$3),INDIRECT($C$3),"&gt;=0",Data!$A:$A,$N148)</f>
        <v>0.8571428571428571</v>
      </c>
      <c r="P148">
        <f t="shared" si="61"/>
        <v>135</v>
      </c>
      <c r="Q148" t="s">
        <v>97</v>
      </c>
      <c r="R148">
        <f>AVERAGEIFS(INDIRECT($D$3),INDIRECT($D$3),"&gt;=0",Data!$A:$A,$Q148)</f>
        <v>0.45454545454545453</v>
      </c>
      <c r="S148">
        <f t="shared" si="62"/>
        <v>140</v>
      </c>
      <c r="T148" t="s">
        <v>122</v>
      </c>
      <c r="U148">
        <f>AVERAGEIFS(INDIRECT($E$3),INDIRECT($E$3),"&gt;=0",Data!$A:$A,$T148)</f>
        <v>0.22222222222222221</v>
      </c>
      <c r="V148">
        <f t="shared" si="63"/>
        <v>139</v>
      </c>
      <c r="W148" t="s">
        <v>155</v>
      </c>
      <c r="X148">
        <f>AVERAGEIFS(INDIRECT($F$3),INDIRECT($F$3),"&gt;=0",Data!$A:$A,$W148)</f>
        <v>0.5</v>
      </c>
      <c r="Y148">
        <f t="shared" si="64"/>
        <v>123</v>
      </c>
      <c r="Z148" t="s">
        <v>110</v>
      </c>
      <c r="AA148">
        <f>AVERAGEIFS(INDIRECT($G$3),INDIRECT($G$3),"&gt;=0",Data!$A:$A,$Z148)</f>
        <v>0.77777777777777779</v>
      </c>
      <c r="AB148">
        <f t="shared" si="65"/>
        <v>138</v>
      </c>
      <c r="AC148" t="s">
        <v>41</v>
      </c>
      <c r="AD148">
        <f>AVERAGEIFS(INDIRECT($H$3),INDIRECT($H$3),"&gt;=0",Data!$A:$A,$AC148)</f>
        <v>0.8</v>
      </c>
      <c r="AE148">
        <f t="shared" si="66"/>
        <v>139</v>
      </c>
      <c r="AF148" t="s">
        <v>131</v>
      </c>
      <c r="AG148">
        <f>AVERAGEIFS(INDIRECT($I$3),INDIRECT($I$3),"&gt;=0",Data!$A:$A,$AF148)</f>
        <v>0.66666666666666663</v>
      </c>
      <c r="AH148">
        <f t="shared" si="67"/>
        <v>133</v>
      </c>
      <c r="AI148" t="s">
        <v>39</v>
      </c>
      <c r="AJ148">
        <f>AVERAGEIFS(INDIRECT($J$3),INDIRECT($J$3),"&gt;=0",Data!$A:$A,$AI148)</f>
        <v>1</v>
      </c>
      <c r="AK148">
        <f t="shared" si="68"/>
        <v>1</v>
      </c>
      <c r="AL148">
        <f t="shared" si="69"/>
        <v>0</v>
      </c>
      <c r="AM148">
        <f t="shared" si="70"/>
        <v>0</v>
      </c>
      <c r="AN148">
        <f t="shared" si="71"/>
        <v>0</v>
      </c>
      <c r="AO148">
        <f t="shared" si="72"/>
        <v>0</v>
      </c>
      <c r="AP148">
        <f t="shared" si="73"/>
        <v>0</v>
      </c>
      <c r="AQ148">
        <f t="shared" si="74"/>
        <v>0</v>
      </c>
      <c r="AR148">
        <f t="shared" si="75"/>
        <v>0</v>
      </c>
      <c r="AS148">
        <f t="shared" si="76"/>
        <v>0</v>
      </c>
      <c r="AT148">
        <f t="shared" si="77"/>
        <v>0</v>
      </c>
      <c r="AU148">
        <f t="shared" si="89"/>
        <v>140</v>
      </c>
      <c r="AV148" t="s">
        <v>54</v>
      </c>
      <c r="AW148" s="20">
        <f>AVERAGEIFS(INDIRECT($B$3),INDIRECT($B$3),"&gt;=0",Data!$A:$A,AV148,IF($A$20,Data!$B:$B,Data!$AJ:$AJ),IF($A$20,"&lt;&gt;5",1))</f>
        <v>0.54545454545454541</v>
      </c>
      <c r="AX148">
        <f t="shared" si="78"/>
        <v>140</v>
      </c>
      <c r="AY148" s="20" t="s">
        <v>20</v>
      </c>
      <c r="AZ148">
        <f>AVERAGEIFS(INDIRECT($C$3),INDIRECT($C$3),"&gt;=0",Data!$A:$A,AY148,IF($A$20,Data!$B:$B,Data!$AJ:$AJ),IF($A$20,"&lt;&gt;5",1))</f>
        <v>1</v>
      </c>
      <c r="BA148" s="20">
        <f t="shared" si="79"/>
        <v>1</v>
      </c>
      <c r="BB148" t="s">
        <v>122</v>
      </c>
      <c r="BC148" s="20">
        <f>AVERAGEIFS(INDIRECT($D$3),INDIRECT($D$3),"&gt;=0",Data!$A:$A,BB148,IF($A$20,Data!$B:$B,Data!$AJ:$AJ),IF($A$20,"&lt;&gt;5",1))</f>
        <v>0.5</v>
      </c>
      <c r="BD148">
        <f t="shared" si="80"/>
        <v>129</v>
      </c>
      <c r="BE148" s="20" t="s">
        <v>69</v>
      </c>
      <c r="BF148">
        <f>AVERAGEIFS(INDIRECT($E$3),INDIRECT($E$3),"&gt;=0",Data!$A:$A,BE148,IF($A$20,Data!$B:$B,Data!$AJ:$AJ),IF($A$20,"&lt;&gt;5",1))</f>
        <v>0.25</v>
      </c>
      <c r="BG148" s="20">
        <f t="shared" si="81"/>
        <v>134</v>
      </c>
      <c r="BH148" t="s">
        <v>134</v>
      </c>
      <c r="BI148" s="20">
        <f>AVERAGEIFS(INDIRECT($F$3),INDIRECT($F$3),"&gt;=0",Data!$A:$A,BH148,IF($A$20,Data!$B:$B,Data!$AJ:$AJ),IF($A$20,"&lt;&gt;5",1))</f>
        <v>0.52631578947368418</v>
      </c>
      <c r="BJ148">
        <f t="shared" si="82"/>
        <v>139</v>
      </c>
      <c r="BK148" s="20" t="s">
        <v>180</v>
      </c>
      <c r="BL148">
        <f>AVERAGEIFS(INDIRECT($G$3),INDIRECT($G$3),"&gt;=0",Data!$A:$A,BK148,IF($A$20,Data!$B:$B,Data!$AJ:$AJ),IF($A$20,"&lt;&gt;5",1))</f>
        <v>0.75</v>
      </c>
      <c r="BM148" s="20">
        <f t="shared" si="83"/>
        <v>132</v>
      </c>
      <c r="BN148" t="s">
        <v>192</v>
      </c>
      <c r="BO148">
        <f>AVERAGEIFS(INDIRECT($H$3),INDIRECT($H$3),"&gt;=0",Data!$A:$A,BN148,IF($A$20,Data!$B:$B,Data!$AJ:$AJ),IF($A$20,"&lt;&gt;5",1))</f>
        <v>0.8</v>
      </c>
      <c r="BP148">
        <f t="shared" si="84"/>
        <v>128</v>
      </c>
      <c r="BQ148" t="s">
        <v>26</v>
      </c>
      <c r="BR148">
        <f>AVERAGEIFS(INDIRECT($I$3),INDIRECT($I$3),"&gt;=0",Data!$A:$A,BQ148,IF($A$20,Data!$B:$B,Data!$AJ:$AJ),IF($A$20,"&lt;&gt;5",1))</f>
        <v>0.61111111111111116</v>
      </c>
      <c r="BS148">
        <f t="shared" si="85"/>
        <v>140</v>
      </c>
      <c r="BT148" t="s">
        <v>41</v>
      </c>
      <c r="BU148">
        <f>AVERAGEIFS(INDIRECT($J$3),INDIRECT($J$3),"&gt;=0",Data!$A:$A,BT148,IF($A$20,Data!$B:$B,Data!$AJ:$AJ),IF($A$20,"&lt;&gt;5",1))</f>
        <v>1</v>
      </c>
      <c r="BV148">
        <f t="shared" si="86"/>
        <v>1</v>
      </c>
    </row>
    <row r="149" spans="10:74" x14ac:dyDescent="0.35">
      <c r="J149">
        <f t="shared" si="87"/>
        <v>141</v>
      </c>
      <c r="K149" t="s">
        <v>54</v>
      </c>
      <c r="L149">
        <f>AVERAGEIFS(INDIRECT($B$3),INDIRECT($B$3),"&gt;=0",Data!$A:$A,$K149)</f>
        <v>0.61538461538461542</v>
      </c>
      <c r="M149">
        <f t="shared" si="88"/>
        <v>140</v>
      </c>
      <c r="N149" t="s">
        <v>30</v>
      </c>
      <c r="O149">
        <f>AVERAGEIFS(INDIRECT($C$3),INDIRECT($C$3),"&gt;=0",Data!$A:$A,$N149)</f>
        <v>0.8571428571428571</v>
      </c>
      <c r="P149">
        <f t="shared" si="61"/>
        <v>135</v>
      </c>
      <c r="Q149" t="s">
        <v>122</v>
      </c>
      <c r="R149">
        <f>AVERAGEIFS(INDIRECT($D$3),INDIRECT($D$3),"&gt;=0",Data!$A:$A,$Q149)</f>
        <v>0.44444444444444442</v>
      </c>
      <c r="S149">
        <f t="shared" si="62"/>
        <v>141</v>
      </c>
      <c r="T149" t="s">
        <v>126</v>
      </c>
      <c r="U149">
        <f>AVERAGEIFS(INDIRECT($E$3),INDIRECT($E$3),"&gt;=0",Data!$A:$A,$T149)</f>
        <v>0.22222222222222221</v>
      </c>
      <c r="V149">
        <f t="shared" si="63"/>
        <v>139</v>
      </c>
      <c r="W149" t="s">
        <v>158</v>
      </c>
      <c r="X149">
        <f>AVERAGEIFS(INDIRECT($F$3),INDIRECT($F$3),"&gt;=0",Data!$A:$A,$W149)</f>
        <v>0.5</v>
      </c>
      <c r="Y149">
        <f t="shared" si="64"/>
        <v>123</v>
      </c>
      <c r="Z149" t="s">
        <v>122</v>
      </c>
      <c r="AA149">
        <f>AVERAGEIFS(INDIRECT($G$3),INDIRECT($G$3),"&gt;=0",Data!$A:$A,$Z149)</f>
        <v>0.77777777777777779</v>
      </c>
      <c r="AB149">
        <f t="shared" si="65"/>
        <v>138</v>
      </c>
      <c r="AC149" t="s">
        <v>57</v>
      </c>
      <c r="AD149">
        <f>AVERAGEIFS(INDIRECT($H$3),INDIRECT($H$3),"&gt;=0",Data!$A:$A,$AC149)</f>
        <v>0.8</v>
      </c>
      <c r="AE149">
        <f t="shared" si="66"/>
        <v>139</v>
      </c>
      <c r="AF149" t="s">
        <v>137</v>
      </c>
      <c r="AG149">
        <f>AVERAGEIFS(INDIRECT($I$3),INDIRECT($I$3),"&gt;=0",Data!$A:$A,$AF149)</f>
        <v>0.66666666666666663</v>
      </c>
      <c r="AH149">
        <f t="shared" si="67"/>
        <v>133</v>
      </c>
      <c r="AI149" t="s">
        <v>38</v>
      </c>
      <c r="AJ149">
        <f>AVERAGEIFS(INDIRECT($J$3),INDIRECT($J$3),"&gt;=0",Data!$A:$A,$AI149)</f>
        <v>1</v>
      </c>
      <c r="AK149">
        <f t="shared" si="68"/>
        <v>1</v>
      </c>
      <c r="AL149">
        <f t="shared" si="69"/>
        <v>0</v>
      </c>
      <c r="AM149">
        <f t="shared" si="70"/>
        <v>0</v>
      </c>
      <c r="AN149">
        <f t="shared" si="71"/>
        <v>0</v>
      </c>
      <c r="AO149">
        <f t="shared" si="72"/>
        <v>0</v>
      </c>
      <c r="AP149">
        <f t="shared" si="73"/>
        <v>0</v>
      </c>
      <c r="AQ149">
        <f t="shared" si="74"/>
        <v>0</v>
      </c>
      <c r="AR149">
        <f t="shared" si="75"/>
        <v>0</v>
      </c>
      <c r="AS149">
        <f t="shared" si="76"/>
        <v>0</v>
      </c>
      <c r="AT149">
        <f t="shared" si="77"/>
        <v>0</v>
      </c>
      <c r="AU149">
        <f t="shared" si="89"/>
        <v>141</v>
      </c>
      <c r="AV149" t="s">
        <v>157</v>
      </c>
      <c r="AW149" s="20">
        <f>AVERAGEIFS(INDIRECT($B$3),INDIRECT($B$3),"&gt;=0",Data!$A:$A,AV149,IF($A$20,Data!$B:$B,Data!$AJ:$AJ),IF($A$20,"&lt;&gt;5",1))</f>
        <v>0.54545454545454541</v>
      </c>
      <c r="AX149">
        <f t="shared" si="78"/>
        <v>140</v>
      </c>
      <c r="AY149" s="20" t="s">
        <v>164</v>
      </c>
      <c r="AZ149">
        <f>AVERAGEIFS(INDIRECT($C$3),INDIRECT($C$3),"&gt;=0",Data!$A:$A,AY149,IF($A$20,Data!$B:$B,Data!$AJ:$AJ),IF($A$20,"&lt;&gt;5",1))</f>
        <v>1</v>
      </c>
      <c r="BA149" s="20">
        <f t="shared" si="79"/>
        <v>1</v>
      </c>
      <c r="BB149" t="s">
        <v>27</v>
      </c>
      <c r="BC149" s="20">
        <f>AVERAGEIFS(INDIRECT($D$3),INDIRECT($D$3),"&gt;=0",Data!$A:$A,BB149,IF($A$20,Data!$B:$B,Data!$AJ:$AJ),IF($A$20,"&lt;&gt;5",1))</f>
        <v>0.5</v>
      </c>
      <c r="BD149">
        <f t="shared" si="80"/>
        <v>129</v>
      </c>
      <c r="BE149" s="20" t="s">
        <v>101</v>
      </c>
      <c r="BF149">
        <f>AVERAGEIFS(INDIRECT($E$3),INDIRECT($E$3),"&gt;=0",Data!$A:$A,BE149,IF($A$20,Data!$B:$B,Data!$AJ:$AJ),IF($A$20,"&lt;&gt;5",1))</f>
        <v>0.25</v>
      </c>
      <c r="BG149" s="20">
        <f t="shared" si="81"/>
        <v>134</v>
      </c>
      <c r="BH149" t="s">
        <v>24</v>
      </c>
      <c r="BI149" s="20">
        <f>AVERAGEIFS(INDIRECT($F$3),INDIRECT($F$3),"&gt;=0",Data!$A:$A,BH149,IF($A$20,Data!$B:$B,Data!$AJ:$AJ),IF($A$20,"&lt;&gt;5",1))</f>
        <v>0.5</v>
      </c>
      <c r="BJ149">
        <f t="shared" si="82"/>
        <v>141</v>
      </c>
      <c r="BK149" s="20" t="s">
        <v>12</v>
      </c>
      <c r="BL149">
        <f>AVERAGEIFS(INDIRECT($G$3),INDIRECT($G$3),"&gt;=0",Data!$A:$A,BK149,IF($A$20,Data!$B:$B,Data!$AJ:$AJ),IF($A$20,"&lt;&gt;5",1))</f>
        <v>0.75</v>
      </c>
      <c r="BM149" s="20">
        <f t="shared" si="83"/>
        <v>132</v>
      </c>
      <c r="BN149" t="s">
        <v>150</v>
      </c>
      <c r="BO149">
        <f>AVERAGEIFS(INDIRECT($H$3),INDIRECT($H$3),"&gt;=0",Data!$A:$A,BN149,IF($A$20,Data!$B:$B,Data!$AJ:$AJ),IF($A$20,"&lt;&gt;5",1))</f>
        <v>0.8</v>
      </c>
      <c r="BP149">
        <f t="shared" si="84"/>
        <v>128</v>
      </c>
      <c r="BQ149" t="s">
        <v>113</v>
      </c>
      <c r="BR149">
        <f>AVERAGEIFS(INDIRECT($I$3),INDIRECT($I$3),"&gt;=0",Data!$A:$A,BQ149,IF($A$20,Data!$B:$B,Data!$AJ:$AJ),IF($A$20,"&lt;&gt;5",1))</f>
        <v>0.6</v>
      </c>
      <c r="BS149">
        <f t="shared" si="85"/>
        <v>141</v>
      </c>
      <c r="BT149" t="s">
        <v>34</v>
      </c>
      <c r="BU149">
        <f>AVERAGEIFS(INDIRECT($J$3),INDIRECT($J$3),"&gt;=0",Data!$A:$A,BT149,IF($A$20,Data!$B:$B,Data!$AJ:$AJ),IF($A$20,"&lt;&gt;5",1))</f>
        <v>1</v>
      </c>
      <c r="BV149">
        <f t="shared" si="86"/>
        <v>1</v>
      </c>
    </row>
    <row r="150" spans="10:74" x14ac:dyDescent="0.35">
      <c r="J150">
        <f t="shared" si="87"/>
        <v>142</v>
      </c>
      <c r="K150" t="s">
        <v>65</v>
      </c>
      <c r="L150">
        <f>AVERAGEIFS(INDIRECT($B$3),INDIRECT($B$3),"&gt;=0",Data!$A:$A,$K150)</f>
        <v>0.61538461538461542</v>
      </c>
      <c r="M150">
        <f t="shared" si="88"/>
        <v>140</v>
      </c>
      <c r="N150" t="s">
        <v>19</v>
      </c>
      <c r="O150">
        <f>AVERAGEIFS(INDIRECT($C$3),INDIRECT($C$3),"&gt;=0",Data!$A:$A,$N150)</f>
        <v>0.8571428571428571</v>
      </c>
      <c r="P150">
        <f t="shared" si="61"/>
        <v>135</v>
      </c>
      <c r="Q150" t="s">
        <v>8</v>
      </c>
      <c r="R150">
        <f>AVERAGEIFS(INDIRECT($D$3),INDIRECT($D$3),"&gt;=0",Data!$A:$A,$Q150)</f>
        <v>0.4375</v>
      </c>
      <c r="S150">
        <f t="shared" si="62"/>
        <v>142</v>
      </c>
      <c r="T150" t="s">
        <v>173</v>
      </c>
      <c r="U150">
        <f>AVERAGEIFS(INDIRECT($E$3),INDIRECT($E$3),"&gt;=0",Data!$A:$A,$T150)</f>
        <v>0.21428571428571427</v>
      </c>
      <c r="V150">
        <f t="shared" si="63"/>
        <v>142</v>
      </c>
      <c r="W150" t="s">
        <v>174</v>
      </c>
      <c r="X150">
        <f>AVERAGEIFS(INDIRECT($F$3),INDIRECT($F$3),"&gt;=0",Data!$A:$A,$W150)</f>
        <v>0.5</v>
      </c>
      <c r="Y150">
        <f t="shared" si="64"/>
        <v>123</v>
      </c>
      <c r="Z150" t="s">
        <v>125</v>
      </c>
      <c r="AA150">
        <f>AVERAGEIFS(INDIRECT($G$3),INDIRECT($G$3),"&gt;=0",Data!$A:$A,$Z150)</f>
        <v>0.77777777777777779</v>
      </c>
      <c r="AB150">
        <f t="shared" si="65"/>
        <v>138</v>
      </c>
      <c r="AC150" t="s">
        <v>88</v>
      </c>
      <c r="AD150">
        <f>AVERAGEIFS(INDIRECT($H$3),INDIRECT($H$3),"&gt;=0",Data!$A:$A,$AC150)</f>
        <v>0.8</v>
      </c>
      <c r="AE150">
        <f t="shared" si="66"/>
        <v>139</v>
      </c>
      <c r="AF150" t="s">
        <v>159</v>
      </c>
      <c r="AG150">
        <f>AVERAGEIFS(INDIRECT($I$3),INDIRECT($I$3),"&gt;=0",Data!$A:$A,$AF150)</f>
        <v>0.66666666666666663</v>
      </c>
      <c r="AH150">
        <f t="shared" si="67"/>
        <v>133</v>
      </c>
      <c r="AI150" t="s">
        <v>42</v>
      </c>
      <c r="AJ150">
        <f>AVERAGEIFS(INDIRECT($J$3),INDIRECT($J$3),"&gt;=0",Data!$A:$A,$AI150)</f>
        <v>1</v>
      </c>
      <c r="AK150">
        <f t="shared" si="68"/>
        <v>1</v>
      </c>
      <c r="AL150">
        <f t="shared" si="69"/>
        <v>0</v>
      </c>
      <c r="AM150">
        <f t="shared" si="70"/>
        <v>0</v>
      </c>
      <c r="AN150">
        <f t="shared" si="71"/>
        <v>0</v>
      </c>
      <c r="AO150">
        <f t="shared" si="72"/>
        <v>0</v>
      </c>
      <c r="AP150">
        <f t="shared" si="73"/>
        <v>0</v>
      </c>
      <c r="AQ150">
        <f t="shared" si="74"/>
        <v>0</v>
      </c>
      <c r="AR150">
        <f t="shared" si="75"/>
        <v>0</v>
      </c>
      <c r="AS150">
        <f t="shared" si="76"/>
        <v>0</v>
      </c>
      <c r="AT150">
        <f t="shared" si="77"/>
        <v>0</v>
      </c>
      <c r="AU150">
        <f t="shared" si="89"/>
        <v>142</v>
      </c>
      <c r="AV150" t="s">
        <v>186</v>
      </c>
      <c r="AW150" s="20">
        <f>AVERAGEIFS(INDIRECT($B$3),INDIRECT($B$3),"&gt;=0",Data!$A:$A,AV150,IF($A$20,Data!$B:$B,Data!$AJ:$AJ),IF($A$20,"&lt;&gt;5",1))</f>
        <v>0.54545454545454541</v>
      </c>
      <c r="AX150">
        <f t="shared" si="78"/>
        <v>140</v>
      </c>
      <c r="AY150" s="20" t="s">
        <v>10</v>
      </c>
      <c r="AZ150">
        <f>AVERAGEIFS(INDIRECT($C$3),INDIRECT($C$3),"&gt;=0",Data!$A:$A,AY150,IF($A$20,Data!$B:$B,Data!$AJ:$AJ),IF($A$20,"&lt;&gt;5",1))</f>
        <v>1</v>
      </c>
      <c r="BA150" s="20">
        <f t="shared" si="79"/>
        <v>1</v>
      </c>
      <c r="BB150" t="s">
        <v>69</v>
      </c>
      <c r="BC150" s="20">
        <f>AVERAGEIFS(INDIRECT($D$3),INDIRECT($D$3),"&gt;=0",Data!$A:$A,BB150,IF($A$20,Data!$B:$B,Data!$AJ:$AJ),IF($A$20,"&lt;&gt;5",1))</f>
        <v>0.5</v>
      </c>
      <c r="BD150">
        <f t="shared" si="80"/>
        <v>129</v>
      </c>
      <c r="BE150" s="20" t="s">
        <v>150</v>
      </c>
      <c r="BF150">
        <f>AVERAGEIFS(INDIRECT($E$3),INDIRECT($E$3),"&gt;=0",Data!$A:$A,BE150,IF($A$20,Data!$B:$B,Data!$AJ:$AJ),IF($A$20,"&lt;&gt;5",1))</f>
        <v>0.25</v>
      </c>
      <c r="BG150" s="20">
        <f t="shared" si="81"/>
        <v>134</v>
      </c>
      <c r="BH150" t="s">
        <v>33</v>
      </c>
      <c r="BI150" s="20">
        <f>AVERAGEIFS(INDIRECT($F$3),INDIRECT($F$3),"&gt;=0",Data!$A:$A,BH150,IF($A$20,Data!$B:$B,Data!$AJ:$AJ),IF($A$20,"&lt;&gt;5",1))</f>
        <v>0.5</v>
      </c>
      <c r="BJ150">
        <f t="shared" si="82"/>
        <v>141</v>
      </c>
      <c r="BK150" s="20" t="s">
        <v>40</v>
      </c>
      <c r="BL150">
        <f>AVERAGEIFS(INDIRECT($G$3),INDIRECT($G$3),"&gt;=0",Data!$A:$A,BK150,IF($A$20,Data!$B:$B,Data!$AJ:$AJ),IF($A$20,"&lt;&gt;5",1))</f>
        <v>0.75</v>
      </c>
      <c r="BM150" s="20">
        <f t="shared" si="83"/>
        <v>132</v>
      </c>
      <c r="BN150" t="s">
        <v>41</v>
      </c>
      <c r="BO150">
        <f>AVERAGEIFS(INDIRECT($H$3),INDIRECT($H$3),"&gt;=0",Data!$A:$A,BN150,IF($A$20,Data!$B:$B,Data!$AJ:$AJ),IF($A$20,"&lt;&gt;5",1))</f>
        <v>0.79166666666666663</v>
      </c>
      <c r="BP150">
        <f t="shared" si="84"/>
        <v>142</v>
      </c>
      <c r="BQ150" t="s">
        <v>139</v>
      </c>
      <c r="BR150">
        <f>AVERAGEIFS(INDIRECT($I$3),INDIRECT($I$3),"&gt;=0",Data!$A:$A,BQ150,IF($A$20,Data!$B:$B,Data!$AJ:$AJ),IF($A$20,"&lt;&gt;5",1))</f>
        <v>0.6</v>
      </c>
      <c r="BS150">
        <f t="shared" si="85"/>
        <v>141</v>
      </c>
      <c r="BT150" t="s">
        <v>43</v>
      </c>
      <c r="BU150">
        <f>AVERAGEIFS(INDIRECT($J$3),INDIRECT($J$3),"&gt;=0",Data!$A:$A,BT150,IF($A$20,Data!$B:$B,Data!$AJ:$AJ),IF($A$20,"&lt;&gt;5",1))</f>
        <v>1</v>
      </c>
      <c r="BV150">
        <f t="shared" si="86"/>
        <v>1</v>
      </c>
    </row>
    <row r="151" spans="10:74" x14ac:dyDescent="0.35">
      <c r="J151">
        <f t="shared" si="87"/>
        <v>143</v>
      </c>
      <c r="K151" t="s">
        <v>148</v>
      </c>
      <c r="L151">
        <f>AVERAGEIFS(INDIRECT($B$3),INDIRECT($B$3),"&gt;=0",Data!$A:$A,$K151)</f>
        <v>0.61538461538461542</v>
      </c>
      <c r="M151">
        <f t="shared" si="88"/>
        <v>140</v>
      </c>
      <c r="N151" t="s">
        <v>104</v>
      </c>
      <c r="O151">
        <f>AVERAGEIFS(INDIRECT($C$3),INDIRECT($C$3),"&gt;=0",Data!$A:$A,$N151)</f>
        <v>0.83333333333333337</v>
      </c>
      <c r="P151">
        <f t="shared" si="61"/>
        <v>143</v>
      </c>
      <c r="Q151" t="s">
        <v>168</v>
      </c>
      <c r="R151">
        <f>AVERAGEIFS(INDIRECT($D$3),INDIRECT($D$3),"&gt;=0",Data!$A:$A,$Q151)</f>
        <v>0.4375</v>
      </c>
      <c r="S151">
        <f t="shared" si="62"/>
        <v>142</v>
      </c>
      <c r="T151" t="s">
        <v>20</v>
      </c>
      <c r="U151">
        <f>AVERAGEIFS(INDIRECT($E$3),INDIRECT($E$3),"&gt;=0",Data!$A:$A,$T151)</f>
        <v>0.2</v>
      </c>
      <c r="V151">
        <f t="shared" si="63"/>
        <v>143</v>
      </c>
      <c r="W151" t="s">
        <v>178</v>
      </c>
      <c r="X151">
        <f>AVERAGEIFS(INDIRECT($F$3),INDIRECT($F$3),"&gt;=0",Data!$A:$A,$W151)</f>
        <v>0.5</v>
      </c>
      <c r="Y151">
        <f t="shared" si="64"/>
        <v>123</v>
      </c>
      <c r="Z151" t="s">
        <v>33</v>
      </c>
      <c r="AA151">
        <f>AVERAGEIFS(INDIRECT($G$3),INDIRECT($G$3),"&gt;=0",Data!$A:$A,$Z151)</f>
        <v>0.76190476190476186</v>
      </c>
      <c r="AB151">
        <f t="shared" si="65"/>
        <v>143</v>
      </c>
      <c r="AC151" t="s">
        <v>89</v>
      </c>
      <c r="AD151">
        <f>AVERAGEIFS(INDIRECT($H$3),INDIRECT($H$3),"&gt;=0",Data!$A:$A,$AC151)</f>
        <v>0.8</v>
      </c>
      <c r="AE151">
        <f t="shared" si="66"/>
        <v>139</v>
      </c>
      <c r="AF151" t="s">
        <v>161</v>
      </c>
      <c r="AG151">
        <f>AVERAGEIFS(INDIRECT($I$3),INDIRECT($I$3),"&gt;=0",Data!$A:$A,$AF151)</f>
        <v>0.66666666666666663</v>
      </c>
      <c r="AH151">
        <f t="shared" si="67"/>
        <v>133</v>
      </c>
      <c r="AI151" t="s">
        <v>41</v>
      </c>
      <c r="AJ151">
        <f>AVERAGEIFS(INDIRECT($J$3),INDIRECT($J$3),"&gt;=0",Data!$A:$A,$AI151)</f>
        <v>1</v>
      </c>
      <c r="AK151">
        <f t="shared" si="68"/>
        <v>1</v>
      </c>
      <c r="AL151">
        <f t="shared" si="69"/>
        <v>0</v>
      </c>
      <c r="AM151">
        <f t="shared" si="70"/>
        <v>0</v>
      </c>
      <c r="AN151">
        <f t="shared" si="71"/>
        <v>0</v>
      </c>
      <c r="AO151">
        <f t="shared" si="72"/>
        <v>0</v>
      </c>
      <c r="AP151">
        <f t="shared" si="73"/>
        <v>0</v>
      </c>
      <c r="AQ151">
        <f t="shared" si="74"/>
        <v>0</v>
      </c>
      <c r="AR151">
        <f t="shared" si="75"/>
        <v>0</v>
      </c>
      <c r="AS151">
        <f t="shared" si="76"/>
        <v>0</v>
      </c>
      <c r="AT151">
        <f t="shared" si="77"/>
        <v>0</v>
      </c>
      <c r="AU151">
        <f t="shared" si="89"/>
        <v>143</v>
      </c>
      <c r="AV151" t="s">
        <v>12</v>
      </c>
      <c r="AW151" s="20">
        <f>AVERAGEIFS(INDIRECT($B$3),INDIRECT($B$3),"&gt;=0",Data!$A:$A,AV151,IF($A$20,Data!$B:$B,Data!$AJ:$AJ),IF($A$20,"&lt;&gt;5",1))</f>
        <v>0.53333333333333333</v>
      </c>
      <c r="AX151">
        <f t="shared" si="78"/>
        <v>143</v>
      </c>
      <c r="AY151" s="20" t="s">
        <v>65</v>
      </c>
      <c r="AZ151">
        <f>AVERAGEIFS(INDIRECT($C$3),INDIRECT($C$3),"&gt;=0",Data!$A:$A,AY151,IF($A$20,Data!$B:$B,Data!$AJ:$AJ),IF($A$20,"&lt;&gt;5",1))</f>
        <v>1</v>
      </c>
      <c r="BA151" s="20">
        <f t="shared" si="79"/>
        <v>1</v>
      </c>
      <c r="BB151" t="s">
        <v>101</v>
      </c>
      <c r="BC151" s="20">
        <f>AVERAGEIFS(INDIRECT($D$3),INDIRECT($D$3),"&gt;=0",Data!$A:$A,BB151,IF($A$20,Data!$B:$B,Data!$AJ:$AJ),IF($A$20,"&lt;&gt;5",1))</f>
        <v>0.5</v>
      </c>
      <c r="BD151">
        <f t="shared" si="80"/>
        <v>129</v>
      </c>
      <c r="BE151" s="20" t="s">
        <v>164</v>
      </c>
      <c r="BF151">
        <f>AVERAGEIFS(INDIRECT($E$3),INDIRECT($E$3),"&gt;=0",Data!$A:$A,BE151,IF($A$20,Data!$B:$B,Data!$AJ:$AJ),IF($A$20,"&lt;&gt;5",1))</f>
        <v>0.25</v>
      </c>
      <c r="BG151" s="20">
        <f t="shared" si="81"/>
        <v>134</v>
      </c>
      <c r="BH151" t="s">
        <v>64</v>
      </c>
      <c r="BI151" s="20">
        <f>AVERAGEIFS(INDIRECT($F$3),INDIRECT($F$3),"&gt;=0",Data!$A:$A,BH151,IF($A$20,Data!$B:$B,Data!$AJ:$AJ),IF($A$20,"&lt;&gt;5",1))</f>
        <v>0.5</v>
      </c>
      <c r="BJ151">
        <f t="shared" si="82"/>
        <v>141</v>
      </c>
      <c r="BK151" s="20" t="s">
        <v>88</v>
      </c>
      <c r="BL151">
        <f>AVERAGEIFS(INDIRECT($G$3),INDIRECT($G$3),"&gt;=0",Data!$A:$A,BK151,IF($A$20,Data!$B:$B,Data!$AJ:$AJ),IF($A$20,"&lt;&gt;5",1))</f>
        <v>0.75</v>
      </c>
      <c r="BM151" s="20">
        <f t="shared" si="83"/>
        <v>132</v>
      </c>
      <c r="BN151" t="s">
        <v>57</v>
      </c>
      <c r="BO151">
        <f>AVERAGEIFS(INDIRECT($H$3),INDIRECT($H$3),"&gt;=0",Data!$A:$A,BN151,IF($A$20,Data!$B:$B,Data!$AJ:$AJ),IF($A$20,"&lt;&gt;5",1))</f>
        <v>0.7857142857142857</v>
      </c>
      <c r="BP151">
        <f t="shared" si="84"/>
        <v>143</v>
      </c>
      <c r="BQ151" t="s">
        <v>131</v>
      </c>
      <c r="BR151">
        <f>AVERAGEIFS(INDIRECT($I$3),INDIRECT($I$3),"&gt;=0",Data!$A:$A,BQ151,IF($A$20,Data!$B:$B,Data!$AJ:$AJ),IF($A$20,"&lt;&gt;5",1))</f>
        <v>0.6</v>
      </c>
      <c r="BS151">
        <f t="shared" si="85"/>
        <v>141</v>
      </c>
      <c r="BT151" t="s">
        <v>32</v>
      </c>
      <c r="BU151">
        <f>AVERAGEIFS(INDIRECT($J$3),INDIRECT($J$3),"&gt;=0",Data!$A:$A,BT151,IF($A$20,Data!$B:$B,Data!$AJ:$AJ),IF($A$20,"&lt;&gt;5",1))</f>
        <v>1</v>
      </c>
      <c r="BV151">
        <f t="shared" si="86"/>
        <v>1</v>
      </c>
    </row>
    <row r="152" spans="10:74" x14ac:dyDescent="0.35">
      <c r="J152">
        <f t="shared" si="87"/>
        <v>144</v>
      </c>
      <c r="K152" t="s">
        <v>10</v>
      </c>
      <c r="L152">
        <f>AVERAGEIFS(INDIRECT($B$3),INDIRECT($B$3),"&gt;=0",Data!$A:$A,$K152)</f>
        <v>0.6</v>
      </c>
      <c r="M152">
        <f t="shared" si="88"/>
        <v>144</v>
      </c>
      <c r="N152" t="s">
        <v>71</v>
      </c>
      <c r="O152">
        <f>AVERAGEIFS(INDIRECT($C$3),INDIRECT($C$3),"&gt;=0",Data!$A:$A,$N152)</f>
        <v>0.83333333333333337</v>
      </c>
      <c r="P152">
        <f t="shared" si="61"/>
        <v>143</v>
      </c>
      <c r="Q152" t="s">
        <v>27</v>
      </c>
      <c r="R152">
        <f>AVERAGEIFS(INDIRECT($D$3),INDIRECT($D$3),"&gt;=0",Data!$A:$A,$Q152)</f>
        <v>0.42857142857142855</v>
      </c>
      <c r="S152">
        <f t="shared" si="62"/>
        <v>144</v>
      </c>
      <c r="T152" t="s">
        <v>45</v>
      </c>
      <c r="U152">
        <f>AVERAGEIFS(INDIRECT($E$3),INDIRECT($E$3),"&gt;=0",Data!$A:$A,$T152)</f>
        <v>0.2</v>
      </c>
      <c r="V152">
        <f t="shared" si="63"/>
        <v>143</v>
      </c>
      <c r="W152" t="s">
        <v>188</v>
      </c>
      <c r="X152">
        <f>AVERAGEIFS(INDIRECT($F$3),INDIRECT($F$3),"&gt;=0",Data!$A:$A,$W152)</f>
        <v>0.5</v>
      </c>
      <c r="Y152">
        <f t="shared" si="64"/>
        <v>123</v>
      </c>
      <c r="Z152" t="s">
        <v>180</v>
      </c>
      <c r="AA152">
        <f>AVERAGEIFS(INDIRECT($G$3),INDIRECT($G$3),"&gt;=0",Data!$A:$A,$Z152)</f>
        <v>0.76190476190476186</v>
      </c>
      <c r="AB152">
        <f t="shared" si="65"/>
        <v>143</v>
      </c>
      <c r="AC152" t="s">
        <v>101</v>
      </c>
      <c r="AD152">
        <f>AVERAGEIFS(INDIRECT($H$3),INDIRECT($H$3),"&gt;=0",Data!$A:$A,$AC152)</f>
        <v>0.8</v>
      </c>
      <c r="AE152">
        <f t="shared" si="66"/>
        <v>139</v>
      </c>
      <c r="AF152" t="s">
        <v>190</v>
      </c>
      <c r="AG152">
        <f>AVERAGEIFS(INDIRECT($I$3),INDIRECT($I$3),"&gt;=0",Data!$A:$A,$AF152)</f>
        <v>0.66666666666666663</v>
      </c>
      <c r="AH152">
        <f t="shared" si="67"/>
        <v>133</v>
      </c>
      <c r="AI152" t="s">
        <v>34</v>
      </c>
      <c r="AJ152">
        <f>AVERAGEIFS(INDIRECT($J$3),INDIRECT($J$3),"&gt;=0",Data!$A:$A,$AI152)</f>
        <v>1</v>
      </c>
      <c r="AK152">
        <f t="shared" si="68"/>
        <v>1</v>
      </c>
      <c r="AL152">
        <f t="shared" si="69"/>
        <v>0</v>
      </c>
      <c r="AM152">
        <f t="shared" si="70"/>
        <v>0</v>
      </c>
      <c r="AN152">
        <f t="shared" si="71"/>
        <v>0</v>
      </c>
      <c r="AO152">
        <f t="shared" si="72"/>
        <v>0</v>
      </c>
      <c r="AP152">
        <f t="shared" si="73"/>
        <v>0</v>
      </c>
      <c r="AQ152">
        <f t="shared" si="74"/>
        <v>0</v>
      </c>
      <c r="AR152">
        <f t="shared" si="75"/>
        <v>0</v>
      </c>
      <c r="AS152">
        <f t="shared" si="76"/>
        <v>0</v>
      </c>
      <c r="AT152">
        <f t="shared" si="77"/>
        <v>0</v>
      </c>
      <c r="AU152">
        <f t="shared" si="89"/>
        <v>144</v>
      </c>
      <c r="AV152" t="s">
        <v>180</v>
      </c>
      <c r="AW152" s="20">
        <f>AVERAGEIFS(INDIRECT($B$3),INDIRECT($B$3),"&gt;=0",Data!$A:$A,AV152,IF($A$20,Data!$B:$B,Data!$AJ:$AJ),IF($A$20,"&lt;&gt;5",1))</f>
        <v>0.52941176470588236</v>
      </c>
      <c r="AX152">
        <f t="shared" si="78"/>
        <v>144</v>
      </c>
      <c r="AY152" s="20" t="s">
        <v>84</v>
      </c>
      <c r="AZ152">
        <f>AVERAGEIFS(INDIRECT($C$3),INDIRECT($C$3),"&gt;=0",Data!$A:$A,AY152,IF($A$20,Data!$B:$B,Data!$AJ:$AJ),IF($A$20,"&lt;&gt;5",1))</f>
        <v>1</v>
      </c>
      <c r="BA152" s="20">
        <f t="shared" si="79"/>
        <v>1</v>
      </c>
      <c r="BB152" t="s">
        <v>127</v>
      </c>
      <c r="BC152" s="20">
        <f>AVERAGEIFS(INDIRECT($D$3),INDIRECT($D$3),"&gt;=0",Data!$A:$A,BB152,IF($A$20,Data!$B:$B,Data!$AJ:$AJ),IF($A$20,"&lt;&gt;5",1))</f>
        <v>0.5</v>
      </c>
      <c r="BD152">
        <f t="shared" si="80"/>
        <v>129</v>
      </c>
      <c r="BE152" s="20" t="s">
        <v>199</v>
      </c>
      <c r="BF152">
        <f>AVERAGEIFS(INDIRECT($E$3),INDIRECT($E$3),"&gt;=0",Data!$A:$A,BE152,IF($A$20,Data!$B:$B,Data!$AJ:$AJ),IF($A$20,"&lt;&gt;5",1))</f>
        <v>0.25</v>
      </c>
      <c r="BG152" s="20">
        <f t="shared" si="81"/>
        <v>134</v>
      </c>
      <c r="BH152" t="s">
        <v>80</v>
      </c>
      <c r="BI152" s="20">
        <f>AVERAGEIFS(INDIRECT($F$3),INDIRECT($F$3),"&gt;=0",Data!$A:$A,BH152,IF($A$20,Data!$B:$B,Data!$AJ:$AJ),IF($A$20,"&lt;&gt;5",1))</f>
        <v>0.5</v>
      </c>
      <c r="BJ152">
        <f t="shared" si="82"/>
        <v>141</v>
      </c>
      <c r="BK152" s="20" t="s">
        <v>82</v>
      </c>
      <c r="BL152">
        <f>AVERAGEIFS(INDIRECT($G$3),INDIRECT($G$3),"&gt;=0",Data!$A:$A,BK152,IF($A$20,Data!$B:$B,Data!$AJ:$AJ),IF($A$20,"&lt;&gt;5",1))</f>
        <v>0.73333333333333328</v>
      </c>
      <c r="BM152" s="20">
        <f t="shared" si="83"/>
        <v>144</v>
      </c>
      <c r="BN152" t="s">
        <v>109</v>
      </c>
      <c r="BO152">
        <f>AVERAGEIFS(INDIRECT($H$3),INDIRECT($H$3),"&gt;=0",Data!$A:$A,BN152,IF($A$20,Data!$B:$B,Data!$AJ:$AJ),IF($A$20,"&lt;&gt;5",1))</f>
        <v>0.77777777777777779</v>
      </c>
      <c r="BP152">
        <f t="shared" si="84"/>
        <v>144</v>
      </c>
      <c r="BQ152" t="s">
        <v>134</v>
      </c>
      <c r="BR152">
        <f>AVERAGEIFS(INDIRECT($I$3),INDIRECT($I$3),"&gt;=0",Data!$A:$A,BQ152,IF($A$20,Data!$B:$B,Data!$AJ:$AJ),IF($A$20,"&lt;&gt;5",1))</f>
        <v>0.6</v>
      </c>
      <c r="BS152">
        <f t="shared" si="85"/>
        <v>141</v>
      </c>
      <c r="BT152" t="s">
        <v>37</v>
      </c>
      <c r="BU152">
        <f>AVERAGEIFS(INDIRECT($J$3),INDIRECT($J$3),"&gt;=0",Data!$A:$A,BT152,IF($A$20,Data!$B:$B,Data!$AJ:$AJ),IF($A$20,"&lt;&gt;5",1))</f>
        <v>1</v>
      </c>
      <c r="BV152">
        <f t="shared" si="86"/>
        <v>1</v>
      </c>
    </row>
    <row r="153" spans="10:74" x14ac:dyDescent="0.35">
      <c r="J153">
        <f t="shared" si="87"/>
        <v>145</v>
      </c>
      <c r="K153" t="s">
        <v>16</v>
      </c>
      <c r="L153">
        <f>AVERAGEIFS(INDIRECT($B$3),INDIRECT($B$3),"&gt;=0",Data!$A:$A,$K153)</f>
        <v>0.6</v>
      </c>
      <c r="M153">
        <f t="shared" si="88"/>
        <v>144</v>
      </c>
      <c r="N153" t="s">
        <v>161</v>
      </c>
      <c r="O153">
        <f>AVERAGEIFS(INDIRECT($C$3),INDIRECT($C$3),"&gt;=0",Data!$A:$A,$N153)</f>
        <v>0.83333333333333337</v>
      </c>
      <c r="P153">
        <f t="shared" si="61"/>
        <v>143</v>
      </c>
      <c r="Q153" t="s">
        <v>138</v>
      </c>
      <c r="R153">
        <f>AVERAGEIFS(INDIRECT($D$3),INDIRECT($D$3),"&gt;=0",Data!$A:$A,$Q153)</f>
        <v>0.42857142857142855</v>
      </c>
      <c r="S153">
        <f t="shared" si="62"/>
        <v>144</v>
      </c>
      <c r="T153" t="s">
        <v>57</v>
      </c>
      <c r="U153">
        <f>AVERAGEIFS(INDIRECT($E$3),INDIRECT($E$3),"&gt;=0",Data!$A:$A,$T153)</f>
        <v>0.2</v>
      </c>
      <c r="V153">
        <f t="shared" si="63"/>
        <v>143</v>
      </c>
      <c r="W153" t="s">
        <v>194</v>
      </c>
      <c r="X153">
        <f>AVERAGEIFS(INDIRECT($F$3),INDIRECT($F$3),"&gt;=0",Data!$A:$A,$W153)</f>
        <v>0.5</v>
      </c>
      <c r="Y153">
        <f t="shared" si="64"/>
        <v>123</v>
      </c>
      <c r="Z153" t="s">
        <v>12</v>
      </c>
      <c r="AA153">
        <f>AVERAGEIFS(INDIRECT($G$3),INDIRECT($G$3),"&gt;=0",Data!$A:$A,$Z153)</f>
        <v>0.75</v>
      </c>
      <c r="AB153">
        <f t="shared" si="65"/>
        <v>145</v>
      </c>
      <c r="AC153" t="s">
        <v>109</v>
      </c>
      <c r="AD153">
        <f>AVERAGEIFS(INDIRECT($H$3),INDIRECT($H$3),"&gt;=0",Data!$A:$A,$AC153)</f>
        <v>0.8</v>
      </c>
      <c r="AE153">
        <f t="shared" si="66"/>
        <v>139</v>
      </c>
      <c r="AF153" t="s">
        <v>63</v>
      </c>
      <c r="AG153">
        <f>AVERAGEIFS(INDIRECT($I$3),INDIRECT($I$3),"&gt;=0",Data!$A:$A,$AF153)</f>
        <v>0.65</v>
      </c>
      <c r="AH153">
        <f t="shared" si="67"/>
        <v>145</v>
      </c>
      <c r="AI153" t="s">
        <v>31</v>
      </c>
      <c r="AJ153">
        <f>AVERAGEIFS(INDIRECT($J$3),INDIRECT($J$3),"&gt;=0",Data!$A:$A,$AI153)</f>
        <v>1</v>
      </c>
      <c r="AK153">
        <f t="shared" si="68"/>
        <v>1</v>
      </c>
      <c r="AL153">
        <f t="shared" si="69"/>
        <v>0</v>
      </c>
      <c r="AM153">
        <f t="shared" si="70"/>
        <v>0</v>
      </c>
      <c r="AN153">
        <f t="shared" si="71"/>
        <v>0</v>
      </c>
      <c r="AO153">
        <f t="shared" si="72"/>
        <v>0</v>
      </c>
      <c r="AP153">
        <f t="shared" si="73"/>
        <v>0</v>
      </c>
      <c r="AQ153">
        <f t="shared" si="74"/>
        <v>0</v>
      </c>
      <c r="AR153">
        <f t="shared" si="75"/>
        <v>0</v>
      </c>
      <c r="AS153">
        <f t="shared" si="76"/>
        <v>0</v>
      </c>
      <c r="AT153">
        <f t="shared" si="77"/>
        <v>0</v>
      </c>
      <c r="AU153">
        <f t="shared" si="89"/>
        <v>145</v>
      </c>
      <c r="AV153" t="s">
        <v>29</v>
      </c>
      <c r="AW153" s="20">
        <f>AVERAGEIFS(INDIRECT($B$3),INDIRECT($B$3),"&gt;=0",Data!$A:$A,AV153,IF($A$20,Data!$B:$B,Data!$AJ:$AJ),IF($A$20,"&lt;&gt;5",1))</f>
        <v>0.5</v>
      </c>
      <c r="AX153">
        <f t="shared" si="78"/>
        <v>145</v>
      </c>
      <c r="AY153" s="20" t="s">
        <v>149</v>
      </c>
      <c r="AZ153">
        <f>AVERAGEIFS(INDIRECT($C$3),INDIRECT($C$3),"&gt;=0",Data!$A:$A,AY153,IF($A$20,Data!$B:$B,Data!$AJ:$AJ),IF($A$20,"&lt;&gt;5",1))</f>
        <v>1</v>
      </c>
      <c r="BA153" s="20">
        <f t="shared" si="79"/>
        <v>1</v>
      </c>
      <c r="BB153" t="s">
        <v>91</v>
      </c>
      <c r="BC153" s="20">
        <f>AVERAGEIFS(INDIRECT($D$3),INDIRECT($D$3),"&gt;=0",Data!$A:$A,BB153,IF($A$20,Data!$B:$B,Data!$AJ:$AJ),IF($A$20,"&lt;&gt;5",1))</f>
        <v>0.5</v>
      </c>
      <c r="BD153">
        <f t="shared" si="80"/>
        <v>129</v>
      </c>
      <c r="BE153" s="20" t="s">
        <v>56</v>
      </c>
      <c r="BF153">
        <f>AVERAGEIFS(INDIRECT($E$3),INDIRECT($E$3),"&gt;=0",Data!$A:$A,BE153,IF($A$20,Data!$B:$B,Data!$AJ:$AJ),IF($A$20,"&lt;&gt;5",1))</f>
        <v>0.23529411764705882</v>
      </c>
      <c r="BG153" s="20">
        <f t="shared" si="81"/>
        <v>145</v>
      </c>
      <c r="BH153" t="s">
        <v>89</v>
      </c>
      <c r="BI153" s="20">
        <f>AVERAGEIFS(INDIRECT($F$3),INDIRECT($F$3),"&gt;=0",Data!$A:$A,BH153,IF($A$20,Data!$B:$B,Data!$AJ:$AJ),IF($A$20,"&lt;&gt;5",1))</f>
        <v>0.5</v>
      </c>
      <c r="BJ153">
        <f t="shared" si="82"/>
        <v>141</v>
      </c>
      <c r="BK153" s="20" t="s">
        <v>161</v>
      </c>
      <c r="BL153">
        <f>AVERAGEIFS(INDIRECT($G$3),INDIRECT($G$3),"&gt;=0",Data!$A:$A,BK153,IF($A$20,Data!$B:$B,Data!$AJ:$AJ),IF($A$20,"&lt;&gt;5",1))</f>
        <v>0.72727272727272729</v>
      </c>
      <c r="BM153" s="20">
        <f t="shared" si="83"/>
        <v>145</v>
      </c>
      <c r="BN153" t="s">
        <v>126</v>
      </c>
      <c r="BO153">
        <f>AVERAGEIFS(INDIRECT($H$3),INDIRECT($H$3),"&gt;=0",Data!$A:$A,BN153,IF($A$20,Data!$B:$B,Data!$AJ:$AJ),IF($A$20,"&lt;&gt;5",1))</f>
        <v>0.77777777777777779</v>
      </c>
      <c r="BP153">
        <f t="shared" si="84"/>
        <v>144</v>
      </c>
      <c r="BQ153" t="s">
        <v>41</v>
      </c>
      <c r="BR153">
        <f>AVERAGEIFS(INDIRECT($I$3),INDIRECT($I$3),"&gt;=0",Data!$A:$A,BQ153,IF($A$20,Data!$B:$B,Data!$AJ:$AJ),IF($A$20,"&lt;&gt;5",1))</f>
        <v>0.6</v>
      </c>
      <c r="BS153">
        <f t="shared" si="85"/>
        <v>141</v>
      </c>
      <c r="BT153" t="s">
        <v>95</v>
      </c>
      <c r="BU153">
        <f>AVERAGEIFS(INDIRECT($J$3),INDIRECT($J$3),"&gt;=0",Data!$A:$A,BT153,IF($A$20,Data!$B:$B,Data!$AJ:$AJ),IF($A$20,"&lt;&gt;5",1))</f>
        <v>1</v>
      </c>
      <c r="BV153">
        <f t="shared" si="86"/>
        <v>1</v>
      </c>
    </row>
    <row r="154" spans="10:74" x14ac:dyDescent="0.35">
      <c r="J154">
        <f t="shared" si="87"/>
        <v>146</v>
      </c>
      <c r="K154" t="s">
        <v>20</v>
      </c>
      <c r="L154">
        <f>AVERAGEIFS(INDIRECT($B$3),INDIRECT($B$3),"&gt;=0",Data!$A:$A,$K154)</f>
        <v>0.6</v>
      </c>
      <c r="M154">
        <f t="shared" si="88"/>
        <v>144</v>
      </c>
      <c r="N154" t="s">
        <v>98</v>
      </c>
      <c r="O154">
        <f>AVERAGEIFS(INDIRECT($C$3),INDIRECT($C$3),"&gt;=0",Data!$A:$A,$N154)</f>
        <v>0.83333333333333337</v>
      </c>
      <c r="P154">
        <f t="shared" si="61"/>
        <v>143</v>
      </c>
      <c r="Q154" t="s">
        <v>184</v>
      </c>
      <c r="R154">
        <f>AVERAGEIFS(INDIRECT($D$3),INDIRECT($D$3),"&gt;=0",Data!$A:$A,$Q154)</f>
        <v>0.42857142857142855</v>
      </c>
      <c r="S154">
        <f t="shared" si="62"/>
        <v>144</v>
      </c>
      <c r="T154" t="s">
        <v>59</v>
      </c>
      <c r="U154">
        <f>AVERAGEIFS(INDIRECT($E$3),INDIRECT($E$3),"&gt;=0",Data!$A:$A,$T154)</f>
        <v>0.2</v>
      </c>
      <c r="V154">
        <f t="shared" si="63"/>
        <v>143</v>
      </c>
      <c r="W154" t="s">
        <v>196</v>
      </c>
      <c r="X154">
        <f>AVERAGEIFS(INDIRECT($F$3),INDIRECT($F$3),"&gt;=0",Data!$A:$A,$W154)</f>
        <v>0.5</v>
      </c>
      <c r="Y154">
        <f t="shared" si="64"/>
        <v>123</v>
      </c>
      <c r="Z154" t="s">
        <v>40</v>
      </c>
      <c r="AA154">
        <f>AVERAGEIFS(INDIRECT($G$3),INDIRECT($G$3),"&gt;=0",Data!$A:$A,$Z154)</f>
        <v>0.75</v>
      </c>
      <c r="AB154">
        <f t="shared" si="65"/>
        <v>145</v>
      </c>
      <c r="AC154" t="s">
        <v>126</v>
      </c>
      <c r="AD154">
        <f>AVERAGEIFS(INDIRECT($H$3),INDIRECT($H$3),"&gt;=0",Data!$A:$A,$AC154)</f>
        <v>0.8</v>
      </c>
      <c r="AE154">
        <f t="shared" si="66"/>
        <v>139</v>
      </c>
      <c r="AF154" t="s">
        <v>57</v>
      </c>
      <c r="AG154">
        <f>AVERAGEIFS(INDIRECT($I$3),INDIRECT($I$3),"&gt;=0",Data!$A:$A,$AF154)</f>
        <v>0.6428571428571429</v>
      </c>
      <c r="AH154">
        <f t="shared" si="67"/>
        <v>146</v>
      </c>
      <c r="AI154" t="s">
        <v>43</v>
      </c>
      <c r="AJ154">
        <f>AVERAGEIFS(INDIRECT($J$3),INDIRECT($J$3),"&gt;=0",Data!$A:$A,$AI154)</f>
        <v>1</v>
      </c>
      <c r="AK154">
        <f t="shared" si="68"/>
        <v>1</v>
      </c>
      <c r="AL154">
        <f t="shared" si="69"/>
        <v>0</v>
      </c>
      <c r="AM154">
        <f t="shared" si="70"/>
        <v>0</v>
      </c>
      <c r="AN154">
        <f t="shared" si="71"/>
        <v>0</v>
      </c>
      <c r="AO154">
        <f t="shared" si="72"/>
        <v>0</v>
      </c>
      <c r="AP154">
        <f t="shared" si="73"/>
        <v>0</v>
      </c>
      <c r="AQ154">
        <f t="shared" si="74"/>
        <v>0</v>
      </c>
      <c r="AR154">
        <f t="shared" si="75"/>
        <v>0</v>
      </c>
      <c r="AS154">
        <f t="shared" si="76"/>
        <v>0</v>
      </c>
      <c r="AT154">
        <f t="shared" si="77"/>
        <v>0</v>
      </c>
      <c r="AU154">
        <f t="shared" si="89"/>
        <v>146</v>
      </c>
      <c r="AV154" t="s">
        <v>67</v>
      </c>
      <c r="AW154" s="20">
        <f>AVERAGEIFS(INDIRECT($B$3),INDIRECT($B$3),"&gt;=0",Data!$A:$A,AV154,IF($A$20,Data!$B:$B,Data!$AJ:$AJ),IF($A$20,"&lt;&gt;5",1))</f>
        <v>0.5</v>
      </c>
      <c r="AX154">
        <f t="shared" si="78"/>
        <v>145</v>
      </c>
      <c r="AY154" s="20" t="s">
        <v>36</v>
      </c>
      <c r="AZ154">
        <f>AVERAGEIFS(INDIRECT($C$3),INDIRECT($C$3),"&gt;=0",Data!$A:$A,AY154,IF($A$20,Data!$B:$B,Data!$AJ:$AJ),IF($A$20,"&lt;&gt;5",1))</f>
        <v>1</v>
      </c>
      <c r="BA154" s="20">
        <f t="shared" si="79"/>
        <v>1</v>
      </c>
      <c r="BB154" t="s">
        <v>118</v>
      </c>
      <c r="BC154" s="20">
        <f>AVERAGEIFS(INDIRECT($D$3),INDIRECT($D$3),"&gt;=0",Data!$A:$A,BB154,IF($A$20,Data!$B:$B,Data!$AJ:$AJ),IF($A$20,"&lt;&gt;5",1))</f>
        <v>0.5</v>
      </c>
      <c r="BD154">
        <f t="shared" si="80"/>
        <v>129</v>
      </c>
      <c r="BE154" s="20" t="s">
        <v>95</v>
      </c>
      <c r="BF154">
        <f>AVERAGEIFS(INDIRECT($E$3),INDIRECT($E$3),"&gt;=0",Data!$A:$A,BE154,IF($A$20,Data!$B:$B,Data!$AJ:$AJ),IF($A$20,"&lt;&gt;5",1))</f>
        <v>0.23529411764705882</v>
      </c>
      <c r="BG154" s="20">
        <f t="shared" si="81"/>
        <v>145</v>
      </c>
      <c r="BH154" t="s">
        <v>90</v>
      </c>
      <c r="BI154" s="20">
        <f>AVERAGEIFS(INDIRECT($F$3),INDIRECT($F$3),"&gt;=0",Data!$A:$A,BH154,IF($A$20,Data!$B:$B,Data!$AJ:$AJ),IF($A$20,"&lt;&gt;5",1))</f>
        <v>0.5</v>
      </c>
      <c r="BJ154">
        <f t="shared" si="82"/>
        <v>141</v>
      </c>
      <c r="BK154" s="20" t="s">
        <v>26</v>
      </c>
      <c r="BL154">
        <f>AVERAGEIFS(INDIRECT($G$3),INDIRECT($G$3),"&gt;=0",Data!$A:$A,BK154,IF($A$20,Data!$B:$B,Data!$AJ:$AJ),IF($A$20,"&lt;&gt;5",1))</f>
        <v>0.72727272727272729</v>
      </c>
      <c r="BM154" s="20">
        <f t="shared" si="83"/>
        <v>145</v>
      </c>
      <c r="BN154" t="s">
        <v>130</v>
      </c>
      <c r="BO154">
        <f>AVERAGEIFS(INDIRECT($H$3),INDIRECT($H$3),"&gt;=0",Data!$A:$A,BN154,IF($A$20,Data!$B:$B,Data!$AJ:$AJ),IF($A$20,"&lt;&gt;5",1))</f>
        <v>0.77777777777777779</v>
      </c>
      <c r="BP154">
        <f t="shared" si="84"/>
        <v>144</v>
      </c>
      <c r="BQ154" t="s">
        <v>112</v>
      </c>
      <c r="BR154">
        <f>AVERAGEIFS(INDIRECT($I$3),INDIRECT($I$3),"&gt;=0",Data!$A:$A,BQ154,IF($A$20,Data!$B:$B,Data!$AJ:$AJ),IF($A$20,"&lt;&gt;5",1))</f>
        <v>0.6</v>
      </c>
      <c r="BS154">
        <f t="shared" si="85"/>
        <v>141</v>
      </c>
      <c r="BT154" t="s">
        <v>16</v>
      </c>
      <c r="BU154">
        <f>AVERAGEIFS(INDIRECT($J$3),INDIRECT($J$3),"&gt;=0",Data!$A:$A,BT154,IF($A$20,Data!$B:$B,Data!$AJ:$AJ),IF($A$20,"&lt;&gt;5",1))</f>
        <v>1</v>
      </c>
      <c r="BV154">
        <f t="shared" si="86"/>
        <v>1</v>
      </c>
    </row>
    <row r="155" spans="10:74" x14ac:dyDescent="0.35">
      <c r="J155">
        <f t="shared" si="87"/>
        <v>147</v>
      </c>
      <c r="K155" t="s">
        <v>86</v>
      </c>
      <c r="L155">
        <f>AVERAGEIFS(INDIRECT($B$3),INDIRECT($B$3),"&gt;=0",Data!$A:$A,$K155)</f>
        <v>0.6</v>
      </c>
      <c r="M155">
        <f t="shared" si="88"/>
        <v>144</v>
      </c>
      <c r="N155" t="s">
        <v>99</v>
      </c>
      <c r="O155">
        <f>AVERAGEIFS(INDIRECT($C$3),INDIRECT($C$3),"&gt;=0",Data!$A:$A,$N155)</f>
        <v>0.83333333333333337</v>
      </c>
      <c r="P155">
        <f t="shared" si="61"/>
        <v>143</v>
      </c>
      <c r="Q155" t="s">
        <v>156</v>
      </c>
      <c r="R155">
        <f>AVERAGEIFS(INDIRECT($D$3),INDIRECT($D$3),"&gt;=0",Data!$A:$A,$Q155)</f>
        <v>0.41666666666666669</v>
      </c>
      <c r="S155">
        <f t="shared" si="62"/>
        <v>147</v>
      </c>
      <c r="T155" t="s">
        <v>69</v>
      </c>
      <c r="U155">
        <f>AVERAGEIFS(INDIRECT($E$3),INDIRECT($E$3),"&gt;=0",Data!$A:$A,$T155)</f>
        <v>0.2</v>
      </c>
      <c r="V155">
        <f t="shared" si="63"/>
        <v>143</v>
      </c>
      <c r="W155" t="s">
        <v>134</v>
      </c>
      <c r="X155">
        <f>AVERAGEIFS(INDIRECT($F$3),INDIRECT($F$3),"&gt;=0",Data!$A:$A,$W155)</f>
        <v>0.47619047619047616</v>
      </c>
      <c r="Y155">
        <f t="shared" si="64"/>
        <v>147</v>
      </c>
      <c r="Z155" t="s">
        <v>82</v>
      </c>
      <c r="AA155">
        <f>AVERAGEIFS(INDIRECT($G$3),INDIRECT($G$3),"&gt;=0",Data!$A:$A,$Z155)</f>
        <v>0.75</v>
      </c>
      <c r="AB155">
        <f t="shared" si="65"/>
        <v>145</v>
      </c>
      <c r="AC155" t="s">
        <v>127</v>
      </c>
      <c r="AD155">
        <f>AVERAGEIFS(INDIRECT($H$3),INDIRECT($H$3),"&gt;=0",Data!$A:$A,$AC155)</f>
        <v>0.8</v>
      </c>
      <c r="AE155">
        <f t="shared" si="66"/>
        <v>139</v>
      </c>
      <c r="AF155" t="s">
        <v>76</v>
      </c>
      <c r="AG155">
        <f>AVERAGEIFS(INDIRECT($I$3),INDIRECT($I$3),"&gt;=0",Data!$A:$A,$AF155)</f>
        <v>0.63636363636363635</v>
      </c>
      <c r="AH155">
        <f t="shared" si="67"/>
        <v>147</v>
      </c>
      <c r="AI155" t="s">
        <v>32</v>
      </c>
      <c r="AJ155">
        <f>AVERAGEIFS(INDIRECT($J$3),INDIRECT($J$3),"&gt;=0",Data!$A:$A,$AI155)</f>
        <v>1</v>
      </c>
      <c r="AK155">
        <f t="shared" si="68"/>
        <v>1</v>
      </c>
      <c r="AL155">
        <f t="shared" si="69"/>
        <v>0</v>
      </c>
      <c r="AM155">
        <f t="shared" si="70"/>
        <v>0</v>
      </c>
      <c r="AN155">
        <f t="shared" si="71"/>
        <v>0</v>
      </c>
      <c r="AO155">
        <f t="shared" si="72"/>
        <v>0</v>
      </c>
      <c r="AP155">
        <f t="shared" si="73"/>
        <v>0</v>
      </c>
      <c r="AQ155">
        <f t="shared" si="74"/>
        <v>0</v>
      </c>
      <c r="AR155">
        <f t="shared" si="75"/>
        <v>0</v>
      </c>
      <c r="AS155">
        <f t="shared" si="76"/>
        <v>0</v>
      </c>
      <c r="AT155">
        <f t="shared" si="77"/>
        <v>0</v>
      </c>
      <c r="AU155">
        <f t="shared" si="89"/>
        <v>147</v>
      </c>
      <c r="AV155" t="s">
        <v>178</v>
      </c>
      <c r="AW155" s="20">
        <f>AVERAGEIFS(INDIRECT($B$3),INDIRECT($B$3),"&gt;=0",Data!$A:$A,AV155,IF($A$20,Data!$B:$B,Data!$AJ:$AJ),IF($A$20,"&lt;&gt;5",1))</f>
        <v>0.5</v>
      </c>
      <c r="AX155">
        <f t="shared" si="78"/>
        <v>145</v>
      </c>
      <c r="AY155" s="20" t="s">
        <v>91</v>
      </c>
      <c r="AZ155">
        <f>AVERAGEIFS(INDIRECT($C$3),INDIRECT($C$3),"&gt;=0",Data!$A:$A,AY155,IF($A$20,Data!$B:$B,Data!$AJ:$AJ),IF($A$20,"&lt;&gt;5",1))</f>
        <v>1</v>
      </c>
      <c r="BA155" s="20">
        <f t="shared" si="79"/>
        <v>1</v>
      </c>
      <c r="BB155" t="s">
        <v>4</v>
      </c>
      <c r="BC155" s="20">
        <f>AVERAGEIFS(INDIRECT($D$3),INDIRECT($D$3),"&gt;=0",Data!$A:$A,BB155,IF($A$20,Data!$B:$B,Data!$AJ:$AJ),IF($A$20,"&lt;&gt;5",1))</f>
        <v>0.5</v>
      </c>
      <c r="BD155">
        <f t="shared" si="80"/>
        <v>129</v>
      </c>
      <c r="BE155" s="20" t="s">
        <v>142</v>
      </c>
      <c r="BF155">
        <f>AVERAGEIFS(INDIRECT($E$3),INDIRECT($E$3),"&gt;=0",Data!$A:$A,BE155,IF($A$20,Data!$B:$B,Data!$AJ:$AJ),IF($A$20,"&lt;&gt;5",1))</f>
        <v>0.23529411764705882</v>
      </c>
      <c r="BG155" s="20">
        <f t="shared" si="81"/>
        <v>145</v>
      </c>
      <c r="BH155" t="s">
        <v>100</v>
      </c>
      <c r="BI155" s="20">
        <f>AVERAGEIFS(INDIRECT($F$3),INDIRECT($F$3),"&gt;=0",Data!$A:$A,BH155,IF($A$20,Data!$B:$B,Data!$AJ:$AJ),IF($A$20,"&lt;&gt;5",1))</f>
        <v>0.5</v>
      </c>
      <c r="BJ155">
        <f t="shared" si="82"/>
        <v>141</v>
      </c>
      <c r="BK155" s="20" t="s">
        <v>153</v>
      </c>
      <c r="BL155">
        <f>AVERAGEIFS(INDIRECT($G$3),INDIRECT($G$3),"&gt;=0",Data!$A:$A,BK155,IF($A$20,Data!$B:$B,Data!$AJ:$AJ),IF($A$20,"&lt;&gt;5",1))</f>
        <v>0.7142857142857143</v>
      </c>
      <c r="BM155" s="20">
        <f t="shared" si="83"/>
        <v>147</v>
      </c>
      <c r="BN155" t="s">
        <v>62</v>
      </c>
      <c r="BO155">
        <f>AVERAGEIFS(INDIRECT($H$3),INDIRECT($H$3),"&gt;=0",Data!$A:$A,BN155,IF($A$20,Data!$B:$B,Data!$AJ:$AJ),IF($A$20,"&lt;&gt;5",1))</f>
        <v>0.77272727272727271</v>
      </c>
      <c r="BP155">
        <f t="shared" si="84"/>
        <v>147</v>
      </c>
      <c r="BQ155" t="s">
        <v>145</v>
      </c>
      <c r="BR155">
        <f>AVERAGEIFS(INDIRECT($I$3),INDIRECT($I$3),"&gt;=0",Data!$A:$A,BQ155,IF($A$20,Data!$B:$B,Data!$AJ:$AJ),IF($A$20,"&lt;&gt;5",1))</f>
        <v>0.59259259259259256</v>
      </c>
      <c r="BS155">
        <f t="shared" si="85"/>
        <v>147</v>
      </c>
      <c r="BT155" t="s">
        <v>28</v>
      </c>
      <c r="BU155">
        <f>AVERAGEIFS(INDIRECT($J$3),INDIRECT($J$3),"&gt;=0",Data!$A:$A,BT155,IF($A$20,Data!$B:$B,Data!$AJ:$AJ),IF($A$20,"&lt;&gt;5",1))</f>
        <v>1</v>
      </c>
      <c r="BV155">
        <f t="shared" si="86"/>
        <v>1</v>
      </c>
    </row>
    <row r="156" spans="10:74" x14ac:dyDescent="0.35">
      <c r="J156">
        <f t="shared" si="87"/>
        <v>148</v>
      </c>
      <c r="K156" t="s">
        <v>101</v>
      </c>
      <c r="L156">
        <f>AVERAGEIFS(INDIRECT($B$3),INDIRECT($B$3),"&gt;=0",Data!$A:$A,$K156)</f>
        <v>0.6</v>
      </c>
      <c r="M156">
        <f t="shared" si="88"/>
        <v>144</v>
      </c>
      <c r="N156" t="s">
        <v>131</v>
      </c>
      <c r="O156">
        <f>AVERAGEIFS(INDIRECT($C$3),INDIRECT($C$3),"&gt;=0",Data!$A:$A,$N156)</f>
        <v>0.83333333333333337</v>
      </c>
      <c r="P156">
        <f t="shared" si="61"/>
        <v>143</v>
      </c>
      <c r="Q156" t="s">
        <v>35</v>
      </c>
      <c r="R156">
        <f>AVERAGEIFS(INDIRECT($D$3),INDIRECT($D$3),"&gt;=0",Data!$A:$A,$Q156)</f>
        <v>0.40909090909090912</v>
      </c>
      <c r="S156">
        <f t="shared" si="62"/>
        <v>148</v>
      </c>
      <c r="T156" t="s">
        <v>101</v>
      </c>
      <c r="U156">
        <f>AVERAGEIFS(INDIRECT($E$3),INDIRECT($E$3),"&gt;=0",Data!$A:$A,$T156)</f>
        <v>0.2</v>
      </c>
      <c r="V156">
        <f t="shared" si="63"/>
        <v>143</v>
      </c>
      <c r="W156" t="s">
        <v>142</v>
      </c>
      <c r="X156">
        <f>AVERAGEIFS(INDIRECT($F$3),INDIRECT($F$3),"&gt;=0",Data!$A:$A,$W156)</f>
        <v>0.47619047619047616</v>
      </c>
      <c r="Y156">
        <f t="shared" si="64"/>
        <v>147</v>
      </c>
      <c r="Z156" t="s">
        <v>88</v>
      </c>
      <c r="AA156">
        <f>AVERAGEIFS(INDIRECT($G$3),INDIRECT($G$3),"&gt;=0",Data!$A:$A,$Z156)</f>
        <v>0.75</v>
      </c>
      <c r="AB156">
        <f t="shared" si="65"/>
        <v>145</v>
      </c>
      <c r="AC156" t="s">
        <v>172</v>
      </c>
      <c r="AD156">
        <f>AVERAGEIFS(INDIRECT($H$3),INDIRECT($H$3),"&gt;=0",Data!$A:$A,$AC156)</f>
        <v>0.8</v>
      </c>
      <c r="AE156">
        <f t="shared" si="66"/>
        <v>139</v>
      </c>
      <c r="AF156" t="s">
        <v>104</v>
      </c>
      <c r="AG156">
        <f>AVERAGEIFS(INDIRECT($I$3),INDIRECT($I$3),"&gt;=0",Data!$A:$A,$AF156)</f>
        <v>0.63636363636363635</v>
      </c>
      <c r="AH156">
        <f t="shared" si="67"/>
        <v>147</v>
      </c>
      <c r="AI156" t="s">
        <v>37</v>
      </c>
      <c r="AJ156">
        <f>AVERAGEIFS(INDIRECT($J$3),INDIRECT($J$3),"&gt;=0",Data!$A:$A,$AI156)</f>
        <v>1</v>
      </c>
      <c r="AK156">
        <f t="shared" si="68"/>
        <v>1</v>
      </c>
      <c r="AL156">
        <f t="shared" si="69"/>
        <v>0</v>
      </c>
      <c r="AM156">
        <f t="shared" si="70"/>
        <v>0</v>
      </c>
      <c r="AN156">
        <f t="shared" si="71"/>
        <v>0</v>
      </c>
      <c r="AO156">
        <f t="shared" si="72"/>
        <v>0</v>
      </c>
      <c r="AP156">
        <f t="shared" si="73"/>
        <v>0</v>
      </c>
      <c r="AQ156">
        <f t="shared" si="74"/>
        <v>0</v>
      </c>
      <c r="AR156">
        <f t="shared" si="75"/>
        <v>0</v>
      </c>
      <c r="AS156">
        <f t="shared" si="76"/>
        <v>0</v>
      </c>
      <c r="AT156">
        <f t="shared" si="77"/>
        <v>0</v>
      </c>
      <c r="AU156">
        <f t="shared" si="89"/>
        <v>148</v>
      </c>
      <c r="AV156" t="s">
        <v>38</v>
      </c>
      <c r="AW156" s="20">
        <f>AVERAGEIFS(INDIRECT($B$3),INDIRECT($B$3),"&gt;=0",Data!$A:$A,AV156,IF($A$20,Data!$B:$B,Data!$AJ:$AJ),IF($A$20,"&lt;&gt;5",1))</f>
        <v>0.5</v>
      </c>
      <c r="AX156">
        <f t="shared" si="78"/>
        <v>145</v>
      </c>
      <c r="AY156" s="20" t="s">
        <v>155</v>
      </c>
      <c r="AZ156">
        <f>AVERAGEIFS(INDIRECT($C$3),INDIRECT($C$3),"&gt;=0",Data!$A:$A,AY156,IF($A$20,Data!$B:$B,Data!$AJ:$AJ),IF($A$20,"&lt;&gt;5",1))</f>
        <v>1</v>
      </c>
      <c r="BA156" s="20">
        <f t="shared" si="79"/>
        <v>1</v>
      </c>
      <c r="BB156" t="s">
        <v>67</v>
      </c>
      <c r="BC156" s="20">
        <f>AVERAGEIFS(INDIRECT($D$3),INDIRECT($D$3),"&gt;=0",Data!$A:$A,BB156,IF($A$20,Data!$B:$B,Data!$AJ:$AJ),IF($A$20,"&lt;&gt;5",1))</f>
        <v>0.5</v>
      </c>
      <c r="BD156">
        <f t="shared" si="80"/>
        <v>129</v>
      </c>
      <c r="BE156" s="20" t="s">
        <v>135</v>
      </c>
      <c r="BF156">
        <f>AVERAGEIFS(INDIRECT($E$3),INDIRECT($E$3),"&gt;=0",Data!$A:$A,BE156,IF($A$20,Data!$B:$B,Data!$AJ:$AJ),IF($A$20,"&lt;&gt;5",1))</f>
        <v>0.22222222222222221</v>
      </c>
      <c r="BG156" s="20">
        <f t="shared" si="81"/>
        <v>148</v>
      </c>
      <c r="BH156" t="s">
        <v>194</v>
      </c>
      <c r="BI156" s="20">
        <f>AVERAGEIFS(INDIRECT($F$3),INDIRECT($F$3),"&gt;=0",Data!$A:$A,BH156,IF($A$20,Data!$B:$B,Data!$AJ:$AJ),IF($A$20,"&lt;&gt;5",1))</f>
        <v>0.5</v>
      </c>
      <c r="BJ156">
        <f t="shared" si="82"/>
        <v>141</v>
      </c>
      <c r="BK156" s="20" t="s">
        <v>174</v>
      </c>
      <c r="BL156">
        <f>AVERAGEIFS(INDIRECT($G$3),INDIRECT($G$3),"&gt;=0",Data!$A:$A,BK156,IF($A$20,Data!$B:$B,Data!$AJ:$AJ),IF($A$20,"&lt;&gt;5",1))</f>
        <v>0.7142857142857143</v>
      </c>
      <c r="BM156" s="20">
        <f t="shared" si="83"/>
        <v>147</v>
      </c>
      <c r="BN156" t="s">
        <v>60</v>
      </c>
      <c r="BO156">
        <f>AVERAGEIFS(INDIRECT($H$3),INDIRECT($H$3),"&gt;=0",Data!$A:$A,BN156,IF($A$20,Data!$B:$B,Data!$AJ:$AJ),IF($A$20,"&lt;&gt;5",1))</f>
        <v>0.76470588235294112</v>
      </c>
      <c r="BP156">
        <f t="shared" si="84"/>
        <v>148</v>
      </c>
      <c r="BQ156" t="s">
        <v>197</v>
      </c>
      <c r="BR156">
        <f>AVERAGEIFS(INDIRECT($I$3),INDIRECT($I$3),"&gt;=0",Data!$A:$A,BQ156,IF($A$20,Data!$B:$B,Data!$AJ:$AJ),IF($A$20,"&lt;&gt;5",1))</f>
        <v>0.59090909090909094</v>
      </c>
      <c r="BS156">
        <f t="shared" si="85"/>
        <v>148</v>
      </c>
      <c r="BT156" t="s">
        <v>191</v>
      </c>
      <c r="BU156">
        <f>AVERAGEIFS(INDIRECT($J$3),INDIRECT($J$3),"&gt;=0",Data!$A:$A,BT156,IF($A$20,Data!$B:$B,Data!$AJ:$AJ),IF($A$20,"&lt;&gt;5",1))</f>
        <v>1</v>
      </c>
      <c r="BV156">
        <f t="shared" si="86"/>
        <v>1</v>
      </c>
    </row>
    <row r="157" spans="10:74" x14ac:dyDescent="0.35">
      <c r="J157">
        <f t="shared" si="87"/>
        <v>149</v>
      </c>
      <c r="K157" t="s">
        <v>172</v>
      </c>
      <c r="L157">
        <f>AVERAGEIFS(INDIRECT($B$3),INDIRECT($B$3),"&gt;=0",Data!$A:$A,$K157)</f>
        <v>0.6</v>
      </c>
      <c r="M157">
        <f t="shared" si="88"/>
        <v>144</v>
      </c>
      <c r="N157" t="s">
        <v>54</v>
      </c>
      <c r="O157">
        <f>AVERAGEIFS(INDIRECT($C$3),INDIRECT($C$3),"&gt;=0",Data!$A:$A,$N157)</f>
        <v>0.8125</v>
      </c>
      <c r="P157">
        <f t="shared" si="61"/>
        <v>149</v>
      </c>
      <c r="Q157" t="s">
        <v>39</v>
      </c>
      <c r="R157">
        <f>AVERAGEIFS(INDIRECT($D$3),INDIRECT($D$3),"&gt;=0",Data!$A:$A,$Q157)</f>
        <v>0.4</v>
      </c>
      <c r="S157">
        <f t="shared" si="62"/>
        <v>149</v>
      </c>
      <c r="T157" t="s">
        <v>135</v>
      </c>
      <c r="U157">
        <f>AVERAGEIFS(INDIRECT($E$3),INDIRECT($E$3),"&gt;=0",Data!$A:$A,$T157)</f>
        <v>0.2</v>
      </c>
      <c r="V157">
        <f t="shared" si="63"/>
        <v>143</v>
      </c>
      <c r="W157" t="s">
        <v>39</v>
      </c>
      <c r="X157">
        <f>AVERAGEIFS(INDIRECT($F$3),INDIRECT($F$3),"&gt;=0",Data!$A:$A,$W157)</f>
        <v>0.46666666666666667</v>
      </c>
      <c r="Y157">
        <f t="shared" si="64"/>
        <v>149</v>
      </c>
      <c r="Z157" t="s">
        <v>104</v>
      </c>
      <c r="AA157">
        <f>AVERAGEIFS(INDIRECT($G$3),INDIRECT($G$3),"&gt;=0",Data!$A:$A,$Z157)</f>
        <v>0.75</v>
      </c>
      <c r="AB157">
        <f t="shared" si="65"/>
        <v>145</v>
      </c>
      <c r="AC157" t="s">
        <v>192</v>
      </c>
      <c r="AD157">
        <f>AVERAGEIFS(INDIRECT($H$3),INDIRECT($H$3),"&gt;=0",Data!$A:$A,$AC157)</f>
        <v>0.8</v>
      </c>
      <c r="AE157">
        <f t="shared" si="66"/>
        <v>139</v>
      </c>
      <c r="AF157" t="s">
        <v>134</v>
      </c>
      <c r="AG157">
        <f>AVERAGEIFS(INDIRECT($I$3),INDIRECT($I$3),"&gt;=0",Data!$A:$A,$AF157)</f>
        <v>0.63636363636363635</v>
      </c>
      <c r="AH157">
        <f t="shared" si="67"/>
        <v>147</v>
      </c>
      <c r="AI157" t="s">
        <v>95</v>
      </c>
      <c r="AJ157">
        <f>AVERAGEIFS(INDIRECT($J$3),INDIRECT($J$3),"&gt;=0",Data!$A:$A,$AI157)</f>
        <v>1</v>
      </c>
      <c r="AK157">
        <f t="shared" si="68"/>
        <v>1</v>
      </c>
      <c r="AL157">
        <f t="shared" si="69"/>
        <v>0</v>
      </c>
      <c r="AM157">
        <f t="shared" si="70"/>
        <v>0</v>
      </c>
      <c r="AN157">
        <f t="shared" si="71"/>
        <v>0</v>
      </c>
      <c r="AO157">
        <f t="shared" si="72"/>
        <v>0</v>
      </c>
      <c r="AP157">
        <f t="shared" si="73"/>
        <v>0</v>
      </c>
      <c r="AQ157">
        <f t="shared" si="74"/>
        <v>0</v>
      </c>
      <c r="AR157">
        <f t="shared" si="75"/>
        <v>0</v>
      </c>
      <c r="AS157">
        <f t="shared" si="76"/>
        <v>0</v>
      </c>
      <c r="AT157">
        <f t="shared" si="77"/>
        <v>0</v>
      </c>
      <c r="AU157">
        <f t="shared" si="89"/>
        <v>149</v>
      </c>
      <c r="AV157" t="s">
        <v>65</v>
      </c>
      <c r="AW157" s="20">
        <f>AVERAGEIFS(INDIRECT($B$3),INDIRECT($B$3),"&gt;=0",Data!$A:$A,AV157,IF($A$20,Data!$B:$B,Data!$AJ:$AJ),IF($A$20,"&lt;&gt;5",1))</f>
        <v>0.5</v>
      </c>
      <c r="AX157">
        <f t="shared" si="78"/>
        <v>145</v>
      </c>
      <c r="AY157" s="20" t="s">
        <v>140</v>
      </c>
      <c r="AZ157">
        <f>AVERAGEIFS(INDIRECT($C$3),INDIRECT($C$3),"&gt;=0",Data!$A:$A,AY157,IF($A$20,Data!$B:$B,Data!$AJ:$AJ),IF($A$20,"&lt;&gt;5",1))</f>
        <v>1</v>
      </c>
      <c r="BA157" s="20">
        <f t="shared" si="79"/>
        <v>1</v>
      </c>
      <c r="BB157" t="s">
        <v>155</v>
      </c>
      <c r="BC157" s="20">
        <f>AVERAGEIFS(INDIRECT($D$3),INDIRECT($D$3),"&gt;=0",Data!$A:$A,BB157,IF($A$20,Data!$B:$B,Data!$AJ:$AJ),IF($A$20,"&lt;&gt;5",1))</f>
        <v>0.5</v>
      </c>
      <c r="BD157">
        <f t="shared" si="80"/>
        <v>129</v>
      </c>
      <c r="BE157" s="20" t="s">
        <v>57</v>
      </c>
      <c r="BF157">
        <f>AVERAGEIFS(INDIRECT($E$3),INDIRECT($E$3),"&gt;=0",Data!$A:$A,BE157,IF($A$20,Data!$B:$B,Data!$AJ:$AJ),IF($A$20,"&lt;&gt;5",1))</f>
        <v>0.21428571428571427</v>
      </c>
      <c r="BG157" s="20">
        <f t="shared" si="81"/>
        <v>149</v>
      </c>
      <c r="BH157" t="s">
        <v>39</v>
      </c>
      <c r="BI157" s="20">
        <f>AVERAGEIFS(INDIRECT($F$3),INDIRECT($F$3),"&gt;=0",Data!$A:$A,BH157,IF($A$20,Data!$B:$B,Data!$AJ:$AJ),IF($A$20,"&lt;&gt;5",1))</f>
        <v>0.5</v>
      </c>
      <c r="BJ157">
        <f t="shared" si="82"/>
        <v>141</v>
      </c>
      <c r="BK157" s="20" t="s">
        <v>190</v>
      </c>
      <c r="BL157">
        <f>AVERAGEIFS(INDIRECT($G$3),INDIRECT($G$3),"&gt;=0",Data!$A:$A,BK157,IF($A$20,Data!$B:$B,Data!$AJ:$AJ),IF($A$20,"&lt;&gt;5",1))</f>
        <v>0.7142857142857143</v>
      </c>
      <c r="BM157" s="20">
        <f t="shared" si="83"/>
        <v>147</v>
      </c>
      <c r="BN157" t="s">
        <v>14</v>
      </c>
      <c r="BO157">
        <f>AVERAGEIFS(INDIRECT($H$3),INDIRECT($H$3),"&gt;=0",Data!$A:$A,BN157,IF($A$20,Data!$B:$B,Data!$AJ:$AJ),IF($A$20,"&lt;&gt;5",1))</f>
        <v>0.76</v>
      </c>
      <c r="BP157">
        <f t="shared" si="84"/>
        <v>149</v>
      </c>
      <c r="BQ157" t="s">
        <v>60</v>
      </c>
      <c r="BR157">
        <f>AVERAGEIFS(INDIRECT($I$3),INDIRECT($I$3),"&gt;=0",Data!$A:$A,BQ157,IF($A$20,Data!$B:$B,Data!$AJ:$AJ),IF($A$20,"&lt;&gt;5",1))</f>
        <v>0.58823529411764708</v>
      </c>
      <c r="BS157">
        <f t="shared" si="85"/>
        <v>149</v>
      </c>
      <c r="BT157" t="s">
        <v>26</v>
      </c>
      <c r="BU157">
        <f>AVERAGEIFS(INDIRECT($J$3),INDIRECT($J$3),"&gt;=0",Data!$A:$A,BT157,IF($A$20,Data!$B:$B,Data!$AJ:$AJ),IF($A$20,"&lt;&gt;5",1))</f>
        <v>1</v>
      </c>
      <c r="BV157">
        <f t="shared" si="86"/>
        <v>1</v>
      </c>
    </row>
    <row r="158" spans="10:74" x14ac:dyDescent="0.35">
      <c r="J158">
        <f t="shared" si="87"/>
        <v>150</v>
      </c>
      <c r="K158" t="s">
        <v>192</v>
      </c>
      <c r="L158">
        <f>AVERAGEIFS(INDIRECT($B$3),INDIRECT($B$3),"&gt;=0",Data!$A:$A,$K158)</f>
        <v>0.6</v>
      </c>
      <c r="M158">
        <f t="shared" si="88"/>
        <v>144</v>
      </c>
      <c r="N158" t="s">
        <v>58</v>
      </c>
      <c r="O158">
        <f>AVERAGEIFS(INDIRECT($C$3),INDIRECT($C$3),"&gt;=0",Data!$A:$A,$N158)</f>
        <v>0.8125</v>
      </c>
      <c r="P158">
        <f t="shared" si="61"/>
        <v>149</v>
      </c>
      <c r="Q158" t="s">
        <v>69</v>
      </c>
      <c r="R158">
        <f>AVERAGEIFS(INDIRECT($D$3),INDIRECT($D$3),"&gt;=0",Data!$A:$A,$Q158)</f>
        <v>0.4</v>
      </c>
      <c r="S158">
        <f t="shared" si="62"/>
        <v>149</v>
      </c>
      <c r="T158" t="s">
        <v>142</v>
      </c>
      <c r="U158">
        <f>AVERAGEIFS(INDIRECT($E$3),INDIRECT($E$3),"&gt;=0",Data!$A:$A,$T158)</f>
        <v>0.2</v>
      </c>
      <c r="V158">
        <f t="shared" si="63"/>
        <v>143</v>
      </c>
      <c r="W158" t="s">
        <v>96</v>
      </c>
      <c r="X158">
        <f>AVERAGEIFS(INDIRECT($F$3),INDIRECT($F$3),"&gt;=0",Data!$A:$A,$W158)</f>
        <v>0.46666666666666667</v>
      </c>
      <c r="Y158">
        <f t="shared" si="64"/>
        <v>149</v>
      </c>
      <c r="Z158" t="s">
        <v>149</v>
      </c>
      <c r="AA158">
        <f>AVERAGEIFS(INDIRECT($G$3),INDIRECT($G$3),"&gt;=0",Data!$A:$A,$Z158)</f>
        <v>0.75</v>
      </c>
      <c r="AB158">
        <f t="shared" si="65"/>
        <v>145</v>
      </c>
      <c r="AC158" t="s">
        <v>193</v>
      </c>
      <c r="AD158">
        <f>AVERAGEIFS(INDIRECT($H$3),INDIRECT($H$3),"&gt;=0",Data!$A:$A,$AC158)</f>
        <v>0.8</v>
      </c>
      <c r="AE158">
        <f t="shared" si="66"/>
        <v>139</v>
      </c>
      <c r="AF158" t="s">
        <v>26</v>
      </c>
      <c r="AG158">
        <f>AVERAGEIFS(INDIRECT($I$3),INDIRECT($I$3),"&gt;=0",Data!$A:$A,$AF158)</f>
        <v>0.63157894736842102</v>
      </c>
      <c r="AH158">
        <f t="shared" si="67"/>
        <v>150</v>
      </c>
      <c r="AI158" t="s">
        <v>16</v>
      </c>
      <c r="AJ158">
        <f>AVERAGEIFS(INDIRECT($J$3),INDIRECT($J$3),"&gt;=0",Data!$A:$A,$AI158)</f>
        <v>1</v>
      </c>
      <c r="AK158">
        <f t="shared" si="68"/>
        <v>1</v>
      </c>
      <c r="AL158">
        <f t="shared" si="69"/>
        <v>0</v>
      </c>
      <c r="AM158">
        <f t="shared" si="70"/>
        <v>0</v>
      </c>
      <c r="AN158">
        <f t="shared" si="71"/>
        <v>0</v>
      </c>
      <c r="AO158">
        <f t="shared" si="72"/>
        <v>0</v>
      </c>
      <c r="AP158">
        <f t="shared" si="73"/>
        <v>0</v>
      </c>
      <c r="AQ158">
        <f t="shared" si="74"/>
        <v>0</v>
      </c>
      <c r="AR158">
        <f t="shared" si="75"/>
        <v>0</v>
      </c>
      <c r="AS158">
        <f t="shared" si="76"/>
        <v>0</v>
      </c>
      <c r="AT158">
        <f t="shared" si="77"/>
        <v>0</v>
      </c>
      <c r="AU158">
        <f t="shared" si="89"/>
        <v>150</v>
      </c>
      <c r="AV158" t="s">
        <v>10</v>
      </c>
      <c r="AW158" s="20">
        <f>AVERAGEIFS(INDIRECT($B$3),INDIRECT($B$3),"&gt;=0",Data!$A:$A,AV158,IF($A$20,Data!$B:$B,Data!$AJ:$AJ),IF($A$20,"&lt;&gt;5",1))</f>
        <v>0.5</v>
      </c>
      <c r="AX158">
        <f t="shared" si="78"/>
        <v>145</v>
      </c>
      <c r="AY158" s="20" t="s">
        <v>184</v>
      </c>
      <c r="AZ158">
        <f>AVERAGEIFS(INDIRECT($C$3),INDIRECT($C$3),"&gt;=0",Data!$A:$A,AY158,IF($A$20,Data!$B:$B,Data!$AJ:$AJ),IF($A$20,"&lt;&gt;5",1))</f>
        <v>1</v>
      </c>
      <c r="BA158" s="20">
        <f t="shared" si="79"/>
        <v>1</v>
      </c>
      <c r="BB158" t="s">
        <v>178</v>
      </c>
      <c r="BC158" s="20">
        <f>AVERAGEIFS(INDIRECT($D$3),INDIRECT($D$3),"&gt;=0",Data!$A:$A,BB158,IF($A$20,Data!$B:$B,Data!$AJ:$AJ),IF($A$20,"&lt;&gt;5",1))</f>
        <v>0.5</v>
      </c>
      <c r="BD158">
        <f t="shared" si="80"/>
        <v>129</v>
      </c>
      <c r="BE158" s="20" t="s">
        <v>59</v>
      </c>
      <c r="BF158">
        <f>AVERAGEIFS(INDIRECT($E$3),INDIRECT($E$3),"&gt;=0",Data!$A:$A,BE158,IF($A$20,Data!$B:$B,Data!$AJ:$AJ),IF($A$20,"&lt;&gt;5",1))</f>
        <v>0.21428571428571427</v>
      </c>
      <c r="BG158" s="20">
        <f t="shared" si="81"/>
        <v>149</v>
      </c>
      <c r="BH158" t="s">
        <v>96</v>
      </c>
      <c r="BI158" s="20">
        <f>AVERAGEIFS(INDIRECT($F$3),INDIRECT($F$3),"&gt;=0",Data!$A:$A,BH158,IF($A$20,Data!$B:$B,Data!$AJ:$AJ),IF($A$20,"&lt;&gt;5",1))</f>
        <v>0.5</v>
      </c>
      <c r="BJ158">
        <f t="shared" si="82"/>
        <v>141</v>
      </c>
      <c r="BK158" s="20" t="s">
        <v>21</v>
      </c>
      <c r="BL158">
        <f>AVERAGEIFS(INDIRECT($G$3),INDIRECT($G$3),"&gt;=0",Data!$A:$A,BK158,IF($A$20,Data!$B:$B,Data!$AJ:$AJ),IF($A$20,"&lt;&gt;5",1))</f>
        <v>0.7142857142857143</v>
      </c>
      <c r="BM158" s="20">
        <f t="shared" si="83"/>
        <v>147</v>
      </c>
      <c r="BN158" t="s">
        <v>101</v>
      </c>
      <c r="BO158">
        <f>AVERAGEIFS(INDIRECT($H$3),INDIRECT($H$3),"&gt;=0",Data!$A:$A,BN158,IF($A$20,Data!$B:$B,Data!$AJ:$AJ),IF($A$20,"&lt;&gt;5",1))</f>
        <v>0.75</v>
      </c>
      <c r="BP158">
        <f t="shared" si="84"/>
        <v>150</v>
      </c>
      <c r="BQ158" t="s">
        <v>173</v>
      </c>
      <c r="BR158">
        <f>AVERAGEIFS(INDIRECT($I$3),INDIRECT($I$3),"&gt;=0",Data!$A:$A,BQ158,IF($A$20,Data!$B:$B,Data!$AJ:$AJ),IF($A$20,"&lt;&gt;5",1))</f>
        <v>0.58333333333333337</v>
      </c>
      <c r="BS158">
        <f t="shared" si="85"/>
        <v>150</v>
      </c>
      <c r="BT158" t="s">
        <v>21</v>
      </c>
      <c r="BU158">
        <f>AVERAGEIFS(INDIRECT($J$3),INDIRECT($J$3),"&gt;=0",Data!$A:$A,BT158,IF($A$20,Data!$B:$B,Data!$AJ:$AJ),IF($A$20,"&lt;&gt;5",1))</f>
        <v>1</v>
      </c>
      <c r="BV158">
        <f t="shared" si="86"/>
        <v>1</v>
      </c>
    </row>
    <row r="159" spans="10:74" x14ac:dyDescent="0.35">
      <c r="J159">
        <f t="shared" si="87"/>
        <v>151</v>
      </c>
      <c r="K159" t="s">
        <v>198</v>
      </c>
      <c r="L159">
        <f>AVERAGEIFS(INDIRECT($B$3),INDIRECT($B$3),"&gt;=0",Data!$A:$A,$K159)</f>
        <v>0.6</v>
      </c>
      <c r="M159">
        <f t="shared" si="88"/>
        <v>144</v>
      </c>
      <c r="N159" t="s">
        <v>173</v>
      </c>
      <c r="O159">
        <f>AVERAGEIFS(INDIRECT($C$3),INDIRECT($C$3),"&gt;=0",Data!$A:$A,$N159)</f>
        <v>0.8</v>
      </c>
      <c r="P159">
        <f t="shared" si="61"/>
        <v>151</v>
      </c>
      <c r="Q159" t="s">
        <v>78</v>
      </c>
      <c r="R159">
        <f>AVERAGEIFS(INDIRECT($D$3),INDIRECT($D$3),"&gt;=0",Data!$A:$A,$Q159)</f>
        <v>0.4</v>
      </c>
      <c r="S159">
        <f t="shared" si="62"/>
        <v>149</v>
      </c>
      <c r="T159" t="s">
        <v>150</v>
      </c>
      <c r="U159">
        <f>AVERAGEIFS(INDIRECT($E$3),INDIRECT($E$3),"&gt;=0",Data!$A:$A,$T159)</f>
        <v>0.2</v>
      </c>
      <c r="V159">
        <f t="shared" si="63"/>
        <v>143</v>
      </c>
      <c r="W159" t="s">
        <v>151</v>
      </c>
      <c r="X159">
        <f>AVERAGEIFS(INDIRECT($F$3),INDIRECT($F$3),"&gt;=0",Data!$A:$A,$W159)</f>
        <v>0.46666666666666667</v>
      </c>
      <c r="Y159">
        <f t="shared" si="64"/>
        <v>149</v>
      </c>
      <c r="Z159" t="s">
        <v>153</v>
      </c>
      <c r="AA159">
        <f>AVERAGEIFS(INDIRECT($G$3),INDIRECT($G$3),"&gt;=0",Data!$A:$A,$Z159)</f>
        <v>0.75</v>
      </c>
      <c r="AB159">
        <f t="shared" si="65"/>
        <v>145</v>
      </c>
      <c r="AC159" t="s">
        <v>62</v>
      </c>
      <c r="AD159">
        <f>AVERAGEIFS(INDIRECT($H$3),INDIRECT($H$3),"&gt;=0",Data!$A:$A,$AC159)</f>
        <v>0.78260869565217395</v>
      </c>
      <c r="AE159">
        <f t="shared" si="66"/>
        <v>151</v>
      </c>
      <c r="AF159" t="s">
        <v>58</v>
      </c>
      <c r="AG159">
        <f>AVERAGEIFS(INDIRECT($I$3),INDIRECT($I$3),"&gt;=0",Data!$A:$A,$AF159)</f>
        <v>0.625</v>
      </c>
      <c r="AH159">
        <f t="shared" si="67"/>
        <v>151</v>
      </c>
      <c r="AI159" t="s">
        <v>28</v>
      </c>
      <c r="AJ159">
        <f>AVERAGEIFS(INDIRECT($J$3),INDIRECT($J$3),"&gt;=0",Data!$A:$A,$AI159)</f>
        <v>1</v>
      </c>
      <c r="AK159">
        <f t="shared" si="68"/>
        <v>1</v>
      </c>
      <c r="AL159">
        <f t="shared" si="69"/>
        <v>0</v>
      </c>
      <c r="AM159">
        <f t="shared" si="70"/>
        <v>0</v>
      </c>
      <c r="AN159">
        <f t="shared" si="71"/>
        <v>0</v>
      </c>
      <c r="AO159">
        <f t="shared" si="72"/>
        <v>0</v>
      </c>
      <c r="AP159">
        <f t="shared" si="73"/>
        <v>0</v>
      </c>
      <c r="AQ159">
        <f t="shared" si="74"/>
        <v>0</v>
      </c>
      <c r="AR159">
        <f t="shared" si="75"/>
        <v>0</v>
      </c>
      <c r="AS159">
        <f t="shared" si="76"/>
        <v>0</v>
      </c>
      <c r="AT159">
        <f t="shared" si="77"/>
        <v>0</v>
      </c>
      <c r="AU159">
        <f t="shared" si="89"/>
        <v>151</v>
      </c>
      <c r="AV159" t="s">
        <v>20</v>
      </c>
      <c r="AW159" s="20">
        <f>AVERAGEIFS(INDIRECT($B$3),INDIRECT($B$3),"&gt;=0",Data!$A:$A,AV159,IF($A$20,Data!$B:$B,Data!$AJ:$AJ),IF($A$20,"&lt;&gt;5",1))</f>
        <v>0.5</v>
      </c>
      <c r="AX159">
        <f t="shared" si="78"/>
        <v>145</v>
      </c>
      <c r="AY159" s="20" t="s">
        <v>77</v>
      </c>
      <c r="AZ159">
        <f>AVERAGEIFS(INDIRECT($C$3),INDIRECT($C$3),"&gt;=0",Data!$A:$A,AY159,IF($A$20,Data!$B:$B,Data!$AJ:$AJ),IF($A$20,"&lt;&gt;5",1))</f>
        <v>1</v>
      </c>
      <c r="BA159" s="20">
        <f t="shared" si="79"/>
        <v>1</v>
      </c>
      <c r="BB159" t="s">
        <v>79</v>
      </c>
      <c r="BC159" s="20">
        <f>AVERAGEIFS(INDIRECT($D$3),INDIRECT($D$3),"&gt;=0",Data!$A:$A,BB159,IF($A$20,Data!$B:$B,Data!$AJ:$AJ),IF($A$20,"&lt;&gt;5",1))</f>
        <v>0.47619047619047616</v>
      </c>
      <c r="BD159">
        <f t="shared" si="80"/>
        <v>151</v>
      </c>
      <c r="BE159" s="20" t="s">
        <v>21</v>
      </c>
      <c r="BF159">
        <f>AVERAGEIFS(INDIRECT($E$3),INDIRECT($E$3),"&gt;=0",Data!$A:$A,BE159,IF($A$20,Data!$B:$B,Data!$AJ:$AJ),IF($A$20,"&lt;&gt;5",1))</f>
        <v>0.21428571428571427</v>
      </c>
      <c r="BG159" s="20">
        <f t="shared" si="81"/>
        <v>149</v>
      </c>
      <c r="BH159" t="s">
        <v>151</v>
      </c>
      <c r="BI159" s="20">
        <f>AVERAGEIFS(INDIRECT($F$3),INDIRECT($F$3),"&gt;=0",Data!$A:$A,BH159,IF($A$20,Data!$B:$B,Data!$AJ:$AJ),IF($A$20,"&lt;&gt;5",1))</f>
        <v>0.5</v>
      </c>
      <c r="BJ159">
        <f t="shared" si="82"/>
        <v>141</v>
      </c>
      <c r="BK159" s="20" t="s">
        <v>128</v>
      </c>
      <c r="BL159">
        <f>AVERAGEIFS(INDIRECT($G$3),INDIRECT($G$3),"&gt;=0",Data!$A:$A,BK159,IF($A$20,Data!$B:$B,Data!$AJ:$AJ),IF($A$20,"&lt;&gt;5",1))</f>
        <v>0.70833333333333337</v>
      </c>
      <c r="BM159" s="20">
        <f t="shared" si="83"/>
        <v>151</v>
      </c>
      <c r="BN159" t="s">
        <v>127</v>
      </c>
      <c r="BO159">
        <f>AVERAGEIFS(INDIRECT($H$3),INDIRECT($H$3),"&gt;=0",Data!$A:$A,BN159,IF($A$20,Data!$B:$B,Data!$AJ:$AJ),IF($A$20,"&lt;&gt;5",1))</f>
        <v>0.75</v>
      </c>
      <c r="BP159">
        <f t="shared" si="84"/>
        <v>150</v>
      </c>
      <c r="BQ159" t="s">
        <v>110</v>
      </c>
      <c r="BR159">
        <f>AVERAGEIFS(INDIRECT($I$3),INDIRECT($I$3),"&gt;=0",Data!$A:$A,BQ159,IF($A$20,Data!$B:$B,Data!$AJ:$AJ),IF($A$20,"&lt;&gt;5",1))</f>
        <v>0.5714285714285714</v>
      </c>
      <c r="BS159">
        <f t="shared" si="85"/>
        <v>151</v>
      </c>
      <c r="BT159" t="s">
        <v>29</v>
      </c>
      <c r="BU159">
        <f>AVERAGEIFS(INDIRECT($J$3),INDIRECT($J$3),"&gt;=0",Data!$A:$A,BT159,IF($A$20,Data!$B:$B,Data!$AJ:$AJ),IF($A$20,"&lt;&gt;5",1))</f>
        <v>1</v>
      </c>
      <c r="BV159">
        <f t="shared" si="86"/>
        <v>1</v>
      </c>
    </row>
    <row r="160" spans="10:74" x14ac:dyDescent="0.35">
      <c r="J160">
        <f t="shared" si="87"/>
        <v>152</v>
      </c>
      <c r="K160" t="s">
        <v>107</v>
      </c>
      <c r="L160">
        <f>AVERAGEIFS(INDIRECT($B$3),INDIRECT($B$3),"&gt;=0",Data!$A:$A,$K160)</f>
        <v>0.58823529411764708</v>
      </c>
      <c r="M160">
        <f t="shared" si="88"/>
        <v>152</v>
      </c>
      <c r="N160" t="s">
        <v>101</v>
      </c>
      <c r="O160">
        <f>AVERAGEIFS(INDIRECT($C$3),INDIRECT($C$3),"&gt;=0",Data!$A:$A,$N160)</f>
        <v>0.8</v>
      </c>
      <c r="P160">
        <f t="shared" si="61"/>
        <v>151</v>
      </c>
      <c r="Q160" t="s">
        <v>101</v>
      </c>
      <c r="R160">
        <f>AVERAGEIFS(INDIRECT($D$3),INDIRECT($D$3),"&gt;=0",Data!$A:$A,$Q160)</f>
        <v>0.4</v>
      </c>
      <c r="S160">
        <f t="shared" si="62"/>
        <v>149</v>
      </c>
      <c r="T160" t="s">
        <v>164</v>
      </c>
      <c r="U160">
        <f>AVERAGEIFS(INDIRECT($E$3),INDIRECT($E$3),"&gt;=0",Data!$A:$A,$T160)</f>
        <v>0.2</v>
      </c>
      <c r="V160">
        <f t="shared" si="63"/>
        <v>143</v>
      </c>
      <c r="W160" t="s">
        <v>183</v>
      </c>
      <c r="X160">
        <f>AVERAGEIFS(INDIRECT($F$3),INDIRECT($F$3),"&gt;=0",Data!$A:$A,$W160)</f>
        <v>0.46153846153846156</v>
      </c>
      <c r="Y160">
        <f t="shared" si="64"/>
        <v>152</v>
      </c>
      <c r="Z160" t="s">
        <v>161</v>
      </c>
      <c r="AA160">
        <f>AVERAGEIFS(INDIRECT($G$3),INDIRECT($G$3),"&gt;=0",Data!$A:$A,$Z160)</f>
        <v>0.75</v>
      </c>
      <c r="AB160">
        <f t="shared" si="65"/>
        <v>145</v>
      </c>
      <c r="AC160" t="s">
        <v>22</v>
      </c>
      <c r="AD160">
        <f>AVERAGEIFS(INDIRECT($H$3),INDIRECT($H$3),"&gt;=0",Data!$A:$A,$AC160)</f>
        <v>0.77777777777777779</v>
      </c>
      <c r="AE160">
        <f t="shared" si="66"/>
        <v>152</v>
      </c>
      <c r="AF160" t="s">
        <v>91</v>
      </c>
      <c r="AG160">
        <f>AVERAGEIFS(INDIRECT($I$3),INDIRECT($I$3),"&gt;=0",Data!$A:$A,$AF160)</f>
        <v>0.625</v>
      </c>
      <c r="AH160">
        <f t="shared" si="67"/>
        <v>151</v>
      </c>
      <c r="AI160" t="s">
        <v>191</v>
      </c>
      <c r="AJ160">
        <f>AVERAGEIFS(INDIRECT($J$3),INDIRECT($J$3),"&gt;=0",Data!$A:$A,$AI160)</f>
        <v>1</v>
      </c>
      <c r="AK160">
        <f t="shared" si="68"/>
        <v>1</v>
      </c>
      <c r="AL160">
        <f t="shared" si="69"/>
        <v>0</v>
      </c>
      <c r="AM160">
        <f t="shared" si="70"/>
        <v>0</v>
      </c>
      <c r="AN160">
        <f t="shared" si="71"/>
        <v>0</v>
      </c>
      <c r="AO160">
        <f t="shared" si="72"/>
        <v>0</v>
      </c>
      <c r="AP160">
        <f t="shared" si="73"/>
        <v>0</v>
      </c>
      <c r="AQ160">
        <f t="shared" si="74"/>
        <v>0</v>
      </c>
      <c r="AR160">
        <f t="shared" si="75"/>
        <v>0</v>
      </c>
      <c r="AS160">
        <f t="shared" si="76"/>
        <v>0</v>
      </c>
      <c r="AT160">
        <f t="shared" si="77"/>
        <v>0</v>
      </c>
      <c r="AU160">
        <f t="shared" si="89"/>
        <v>152</v>
      </c>
      <c r="AV160" t="s">
        <v>101</v>
      </c>
      <c r="AW160" s="20">
        <f>AVERAGEIFS(INDIRECT($B$3),INDIRECT($B$3),"&gt;=0",Data!$A:$A,AV160,IF($A$20,Data!$B:$B,Data!$AJ:$AJ),IF($A$20,"&lt;&gt;5",1))</f>
        <v>0.5</v>
      </c>
      <c r="AX160">
        <f t="shared" si="78"/>
        <v>145</v>
      </c>
      <c r="AY160" s="20" t="s">
        <v>42</v>
      </c>
      <c r="AZ160">
        <f>AVERAGEIFS(INDIRECT($C$3),INDIRECT($C$3),"&gt;=0",Data!$A:$A,AY160,IF($A$20,Data!$B:$B,Data!$AJ:$AJ),IF($A$20,"&lt;&gt;5",1))</f>
        <v>1</v>
      </c>
      <c r="BA160" s="20">
        <f t="shared" si="79"/>
        <v>1</v>
      </c>
      <c r="BB160" t="s">
        <v>35</v>
      </c>
      <c r="BC160" s="20">
        <f>AVERAGEIFS(INDIRECT($D$3),INDIRECT($D$3),"&gt;=0",Data!$A:$A,BB160,IF($A$20,Data!$B:$B,Data!$AJ:$AJ),IF($A$20,"&lt;&gt;5",1))</f>
        <v>0.47368421052631576</v>
      </c>
      <c r="BD160">
        <f t="shared" si="80"/>
        <v>152</v>
      </c>
      <c r="BE160" s="20" t="s">
        <v>113</v>
      </c>
      <c r="BF160">
        <f>AVERAGEIFS(INDIRECT($E$3),INDIRECT($E$3),"&gt;=0",Data!$A:$A,BE160,IF($A$20,Data!$B:$B,Data!$AJ:$AJ),IF($A$20,"&lt;&gt;5",1))</f>
        <v>0.2</v>
      </c>
      <c r="BG160" s="20">
        <f t="shared" si="81"/>
        <v>152</v>
      </c>
      <c r="BH160" t="s">
        <v>97</v>
      </c>
      <c r="BI160" s="20">
        <f>AVERAGEIFS(INDIRECT($F$3),INDIRECT($F$3),"&gt;=0",Data!$A:$A,BH160,IF($A$20,Data!$B:$B,Data!$AJ:$AJ),IF($A$20,"&lt;&gt;5",1))</f>
        <v>0.5</v>
      </c>
      <c r="BJ160">
        <f t="shared" si="82"/>
        <v>141</v>
      </c>
      <c r="BK160" s="20" t="s">
        <v>6</v>
      </c>
      <c r="BL160">
        <f>AVERAGEIFS(INDIRECT($G$3),INDIRECT($G$3),"&gt;=0",Data!$A:$A,BK160,IF($A$20,Data!$B:$B,Data!$AJ:$AJ),IF($A$20,"&lt;&gt;5",1))</f>
        <v>0.69230769230769229</v>
      </c>
      <c r="BM160" s="20">
        <f t="shared" si="83"/>
        <v>152</v>
      </c>
      <c r="BN160" t="s">
        <v>22</v>
      </c>
      <c r="BO160">
        <f>AVERAGEIFS(INDIRECT($H$3),INDIRECT($H$3),"&gt;=0",Data!$A:$A,BN160,IF($A$20,Data!$B:$B,Data!$AJ:$AJ),IF($A$20,"&lt;&gt;5",1))</f>
        <v>0.75</v>
      </c>
      <c r="BP160">
        <f t="shared" si="84"/>
        <v>150</v>
      </c>
      <c r="BQ160" t="s">
        <v>35</v>
      </c>
      <c r="BR160">
        <f>AVERAGEIFS(INDIRECT($I$3),INDIRECT($I$3),"&gt;=0",Data!$A:$A,BQ160,IF($A$20,Data!$B:$B,Data!$AJ:$AJ),IF($A$20,"&lt;&gt;5",1))</f>
        <v>0.5714285714285714</v>
      </c>
      <c r="BS160">
        <f t="shared" si="85"/>
        <v>151</v>
      </c>
      <c r="BT160" t="s">
        <v>24</v>
      </c>
      <c r="BU160">
        <f>AVERAGEIFS(INDIRECT($J$3),INDIRECT($J$3),"&gt;=0",Data!$A:$A,BT160,IF($A$20,Data!$B:$B,Data!$AJ:$AJ),IF($A$20,"&lt;&gt;5",1))</f>
        <v>1</v>
      </c>
      <c r="BV160">
        <f t="shared" si="86"/>
        <v>1</v>
      </c>
    </row>
    <row r="161" spans="10:74" x14ac:dyDescent="0.35">
      <c r="J161">
        <f t="shared" si="87"/>
        <v>153</v>
      </c>
      <c r="K161" t="s">
        <v>44</v>
      </c>
      <c r="L161">
        <f>AVERAGEIFS(INDIRECT($B$3),INDIRECT($B$3),"&gt;=0",Data!$A:$A,$K161)</f>
        <v>0.58333333333333337</v>
      </c>
      <c r="M161">
        <f t="shared" si="88"/>
        <v>153</v>
      </c>
      <c r="N161" t="s">
        <v>127</v>
      </c>
      <c r="O161">
        <f>AVERAGEIFS(INDIRECT($C$3),INDIRECT($C$3),"&gt;=0",Data!$A:$A,$N161)</f>
        <v>0.8</v>
      </c>
      <c r="P161">
        <f t="shared" si="61"/>
        <v>151</v>
      </c>
      <c r="Q161" t="s">
        <v>127</v>
      </c>
      <c r="R161">
        <f>AVERAGEIFS(INDIRECT($D$3),INDIRECT($D$3),"&gt;=0",Data!$A:$A,$Q161)</f>
        <v>0.4</v>
      </c>
      <c r="S161">
        <f t="shared" si="62"/>
        <v>149</v>
      </c>
      <c r="T161" t="s">
        <v>193</v>
      </c>
      <c r="U161">
        <f>AVERAGEIFS(INDIRECT($E$3),INDIRECT($E$3),"&gt;=0",Data!$A:$A,$T161)</f>
        <v>0.2</v>
      </c>
      <c r="V161">
        <f t="shared" si="63"/>
        <v>143</v>
      </c>
      <c r="W161" t="s">
        <v>97</v>
      </c>
      <c r="X161">
        <f>AVERAGEIFS(INDIRECT($F$3),INDIRECT($F$3),"&gt;=0",Data!$A:$A,$W161)</f>
        <v>0.45454545454545453</v>
      </c>
      <c r="Y161">
        <f t="shared" si="64"/>
        <v>153</v>
      </c>
      <c r="Z161" t="s">
        <v>164</v>
      </c>
      <c r="AA161">
        <f>AVERAGEIFS(INDIRECT($G$3),INDIRECT($G$3),"&gt;=0",Data!$A:$A,$Z161)</f>
        <v>0.75</v>
      </c>
      <c r="AB161">
        <f t="shared" si="65"/>
        <v>145</v>
      </c>
      <c r="AC161" t="s">
        <v>38</v>
      </c>
      <c r="AD161">
        <f>AVERAGEIFS(INDIRECT($H$3),INDIRECT($H$3),"&gt;=0",Data!$A:$A,$AC161)</f>
        <v>0.77777777777777779</v>
      </c>
      <c r="AE161">
        <f t="shared" si="66"/>
        <v>152</v>
      </c>
      <c r="AF161" t="s">
        <v>110</v>
      </c>
      <c r="AG161">
        <f>AVERAGEIFS(INDIRECT($I$3),INDIRECT($I$3),"&gt;=0",Data!$A:$A,$AF161)</f>
        <v>0.625</v>
      </c>
      <c r="AH161">
        <f t="shared" si="67"/>
        <v>151</v>
      </c>
      <c r="AI161" t="s">
        <v>26</v>
      </c>
      <c r="AJ161">
        <f>AVERAGEIFS(INDIRECT($J$3),INDIRECT($J$3),"&gt;=0",Data!$A:$A,$AI161)</f>
        <v>1</v>
      </c>
      <c r="AK161">
        <f t="shared" si="68"/>
        <v>1</v>
      </c>
      <c r="AL161">
        <f t="shared" si="69"/>
        <v>0</v>
      </c>
      <c r="AM161">
        <f t="shared" si="70"/>
        <v>0</v>
      </c>
      <c r="AN161">
        <f t="shared" si="71"/>
        <v>0</v>
      </c>
      <c r="AO161">
        <f t="shared" si="72"/>
        <v>0</v>
      </c>
      <c r="AP161">
        <f t="shared" si="73"/>
        <v>0</v>
      </c>
      <c r="AQ161">
        <f t="shared" si="74"/>
        <v>0</v>
      </c>
      <c r="AR161">
        <f t="shared" si="75"/>
        <v>0</v>
      </c>
      <c r="AS161">
        <f t="shared" si="76"/>
        <v>0</v>
      </c>
      <c r="AT161">
        <f t="shared" si="77"/>
        <v>0</v>
      </c>
      <c r="AU161">
        <f t="shared" si="89"/>
        <v>153</v>
      </c>
      <c r="AV161" t="s">
        <v>5</v>
      </c>
      <c r="AW161" s="20">
        <f>AVERAGEIFS(INDIRECT($B$3),INDIRECT($B$3),"&gt;=0",Data!$A:$A,AV161,IF($A$20,Data!$B:$B,Data!$AJ:$AJ),IF($A$20,"&lt;&gt;5",1))</f>
        <v>0.5</v>
      </c>
      <c r="AX161">
        <f t="shared" si="78"/>
        <v>145</v>
      </c>
      <c r="AY161" s="20" t="s">
        <v>118</v>
      </c>
      <c r="AZ161">
        <f>AVERAGEIFS(INDIRECT($C$3),INDIRECT($C$3),"&gt;=0",Data!$A:$A,AY161,IF($A$20,Data!$B:$B,Data!$AJ:$AJ),IF($A$20,"&lt;&gt;5",1))</f>
        <v>1</v>
      </c>
      <c r="BA161" s="20">
        <f t="shared" si="79"/>
        <v>1</v>
      </c>
      <c r="BB161" t="s">
        <v>175</v>
      </c>
      <c r="BC161" s="20">
        <f>AVERAGEIFS(INDIRECT($D$3),INDIRECT($D$3),"&gt;=0",Data!$A:$A,BB161,IF($A$20,Data!$B:$B,Data!$AJ:$AJ),IF($A$20,"&lt;&gt;5",1))</f>
        <v>0.47058823529411764</v>
      </c>
      <c r="BD161">
        <f t="shared" si="80"/>
        <v>153</v>
      </c>
      <c r="BE161" s="20" t="s">
        <v>45</v>
      </c>
      <c r="BF161">
        <f>AVERAGEIFS(INDIRECT($E$3),INDIRECT($E$3),"&gt;=0",Data!$A:$A,BE161,IF($A$20,Data!$B:$B,Data!$AJ:$AJ),IF($A$20,"&lt;&gt;5",1))</f>
        <v>0.2</v>
      </c>
      <c r="BG161" s="20">
        <f t="shared" si="81"/>
        <v>152</v>
      </c>
      <c r="BH161" t="s">
        <v>93</v>
      </c>
      <c r="BI161" s="20">
        <f>AVERAGEIFS(INDIRECT($F$3),INDIRECT($F$3),"&gt;=0",Data!$A:$A,BH161,IF($A$20,Data!$B:$B,Data!$AJ:$AJ),IF($A$20,"&lt;&gt;5",1))</f>
        <v>0.5</v>
      </c>
      <c r="BJ161">
        <f t="shared" si="82"/>
        <v>141</v>
      </c>
      <c r="BK161" s="20" t="s">
        <v>151</v>
      </c>
      <c r="BL161">
        <f>AVERAGEIFS(INDIRECT($G$3),INDIRECT($G$3),"&gt;=0",Data!$A:$A,BK161,IF($A$20,Data!$B:$B,Data!$AJ:$AJ),IF($A$20,"&lt;&gt;5",1))</f>
        <v>0.69230769230769229</v>
      </c>
      <c r="BM161" s="20">
        <f t="shared" si="83"/>
        <v>152</v>
      </c>
      <c r="BN161" t="s">
        <v>110</v>
      </c>
      <c r="BO161">
        <f>AVERAGEIFS(INDIRECT($H$3),INDIRECT($H$3),"&gt;=0",Data!$A:$A,BN161,IF($A$20,Data!$B:$B,Data!$AJ:$AJ),IF($A$20,"&lt;&gt;5",1))</f>
        <v>0.75</v>
      </c>
      <c r="BP161">
        <f t="shared" si="84"/>
        <v>150</v>
      </c>
      <c r="BQ161" t="s">
        <v>64</v>
      </c>
      <c r="BR161">
        <f>AVERAGEIFS(INDIRECT($I$3),INDIRECT($I$3),"&gt;=0",Data!$A:$A,BQ161,IF($A$20,Data!$B:$B,Data!$AJ:$AJ),IF($A$20,"&lt;&gt;5",1))</f>
        <v>0.5714285714285714</v>
      </c>
      <c r="BS161">
        <f t="shared" si="85"/>
        <v>151</v>
      </c>
      <c r="BT161" t="s">
        <v>23</v>
      </c>
      <c r="BU161">
        <f>AVERAGEIFS(INDIRECT($J$3),INDIRECT($J$3),"&gt;=0",Data!$A:$A,BT161,IF($A$20,Data!$B:$B,Data!$AJ:$AJ),IF($A$20,"&lt;&gt;5",1))</f>
        <v>1</v>
      </c>
      <c r="BV161">
        <f t="shared" si="86"/>
        <v>1</v>
      </c>
    </row>
    <row r="162" spans="10:74" x14ac:dyDescent="0.35">
      <c r="J162">
        <f t="shared" si="87"/>
        <v>154</v>
      </c>
      <c r="K162" t="s">
        <v>5</v>
      </c>
      <c r="L162">
        <f>AVERAGEIFS(INDIRECT($B$3),INDIRECT($B$3),"&gt;=0",Data!$A:$A,$K162)</f>
        <v>0.5714285714285714</v>
      </c>
      <c r="M162">
        <f t="shared" si="88"/>
        <v>154</v>
      </c>
      <c r="N162" t="s">
        <v>193</v>
      </c>
      <c r="O162">
        <f>AVERAGEIFS(INDIRECT($C$3),INDIRECT($C$3),"&gt;=0",Data!$A:$A,$N162)</f>
        <v>0.8</v>
      </c>
      <c r="P162">
        <f t="shared" si="61"/>
        <v>151</v>
      </c>
      <c r="Q162" t="s">
        <v>92</v>
      </c>
      <c r="R162">
        <f>AVERAGEIFS(INDIRECT($D$3),INDIRECT($D$3),"&gt;=0",Data!$A:$A,$Q162)</f>
        <v>0.3888888888888889</v>
      </c>
      <c r="S162">
        <f t="shared" si="62"/>
        <v>154</v>
      </c>
      <c r="T162" t="s">
        <v>21</v>
      </c>
      <c r="U162">
        <f>AVERAGEIFS(INDIRECT($E$3),INDIRECT($E$3),"&gt;=0",Data!$A:$A,$T162)</f>
        <v>0.1875</v>
      </c>
      <c r="V162">
        <f t="shared" si="63"/>
        <v>154</v>
      </c>
      <c r="W162" t="s">
        <v>35</v>
      </c>
      <c r="X162">
        <f>AVERAGEIFS(INDIRECT($F$3),INDIRECT($F$3),"&gt;=0",Data!$A:$A,$W162)</f>
        <v>0.45</v>
      </c>
      <c r="Y162">
        <f t="shared" si="64"/>
        <v>154</v>
      </c>
      <c r="Z162" t="s">
        <v>174</v>
      </c>
      <c r="AA162">
        <f>AVERAGEIFS(INDIRECT($G$3),INDIRECT($G$3),"&gt;=0",Data!$A:$A,$Z162)</f>
        <v>0.75</v>
      </c>
      <c r="AB162">
        <f t="shared" si="65"/>
        <v>145</v>
      </c>
      <c r="AC162" t="s">
        <v>110</v>
      </c>
      <c r="AD162">
        <f>AVERAGEIFS(INDIRECT($H$3),INDIRECT($H$3),"&gt;=0",Data!$A:$A,$AC162)</f>
        <v>0.77777777777777779</v>
      </c>
      <c r="AE162">
        <f t="shared" si="66"/>
        <v>152</v>
      </c>
      <c r="AF162" t="s">
        <v>41</v>
      </c>
      <c r="AG162">
        <f>AVERAGEIFS(INDIRECT($I$3),INDIRECT($I$3),"&gt;=0",Data!$A:$A,$AF162)</f>
        <v>0.61904761904761907</v>
      </c>
      <c r="AH162">
        <f t="shared" si="67"/>
        <v>154</v>
      </c>
      <c r="AI162" t="s">
        <v>21</v>
      </c>
      <c r="AJ162">
        <f>AVERAGEIFS(INDIRECT($J$3),INDIRECT($J$3),"&gt;=0",Data!$A:$A,$AI162)</f>
        <v>1</v>
      </c>
      <c r="AK162">
        <f t="shared" si="68"/>
        <v>1</v>
      </c>
      <c r="AL162">
        <f t="shared" si="69"/>
        <v>0</v>
      </c>
      <c r="AM162">
        <f t="shared" si="70"/>
        <v>0</v>
      </c>
      <c r="AN162">
        <f t="shared" si="71"/>
        <v>0</v>
      </c>
      <c r="AO162">
        <f t="shared" si="72"/>
        <v>0</v>
      </c>
      <c r="AP162">
        <f t="shared" si="73"/>
        <v>0</v>
      </c>
      <c r="AQ162">
        <f t="shared" si="74"/>
        <v>0</v>
      </c>
      <c r="AR162">
        <f t="shared" si="75"/>
        <v>0</v>
      </c>
      <c r="AS162">
        <f t="shared" si="76"/>
        <v>0</v>
      </c>
      <c r="AT162">
        <f t="shared" si="77"/>
        <v>0</v>
      </c>
      <c r="AU162">
        <f t="shared" si="89"/>
        <v>154</v>
      </c>
      <c r="AV162" t="s">
        <v>46</v>
      </c>
      <c r="AW162" s="20">
        <f>AVERAGEIFS(INDIRECT($B$3),INDIRECT($B$3),"&gt;=0",Data!$A:$A,AV162,IF($A$20,Data!$B:$B,Data!$AJ:$AJ),IF($A$20,"&lt;&gt;5",1))</f>
        <v>0.5</v>
      </c>
      <c r="AX162">
        <f t="shared" si="78"/>
        <v>145</v>
      </c>
      <c r="AY162" s="20" t="s">
        <v>13</v>
      </c>
      <c r="AZ162">
        <f>AVERAGEIFS(INDIRECT($C$3),INDIRECT($C$3),"&gt;=0",Data!$A:$A,AY162,IF($A$20,Data!$B:$B,Data!$AJ:$AJ),IF($A$20,"&lt;&gt;5",1))</f>
        <v>1</v>
      </c>
      <c r="BA162" s="20">
        <f t="shared" si="79"/>
        <v>1</v>
      </c>
      <c r="BB162" t="s">
        <v>8</v>
      </c>
      <c r="BC162" s="20">
        <f>AVERAGEIFS(INDIRECT($D$3),INDIRECT($D$3),"&gt;=0",Data!$A:$A,BB162,IF($A$20,Data!$B:$B,Data!$AJ:$AJ),IF($A$20,"&lt;&gt;5",1))</f>
        <v>0.46666666666666667</v>
      </c>
      <c r="BD162">
        <f t="shared" si="80"/>
        <v>154</v>
      </c>
      <c r="BE162" s="20" t="s">
        <v>79</v>
      </c>
      <c r="BF162">
        <f>AVERAGEIFS(INDIRECT($E$3),INDIRECT($E$3),"&gt;=0",Data!$A:$A,BE162,IF($A$20,Data!$B:$B,Data!$AJ:$AJ),IF($A$20,"&lt;&gt;5",1))</f>
        <v>0.2</v>
      </c>
      <c r="BG162" s="20">
        <f t="shared" si="81"/>
        <v>152</v>
      </c>
      <c r="BH162" t="s">
        <v>135</v>
      </c>
      <c r="BI162" s="20">
        <f>AVERAGEIFS(INDIRECT($F$3),INDIRECT($F$3),"&gt;=0",Data!$A:$A,BH162,IF($A$20,Data!$B:$B,Data!$AJ:$AJ),IF($A$20,"&lt;&gt;5",1))</f>
        <v>0.5</v>
      </c>
      <c r="BJ162">
        <f t="shared" si="82"/>
        <v>141</v>
      </c>
      <c r="BK162" s="20" t="s">
        <v>14</v>
      </c>
      <c r="BL162">
        <f>AVERAGEIFS(INDIRECT($G$3),INDIRECT($G$3),"&gt;=0",Data!$A:$A,BK162,IF($A$20,Data!$B:$B,Data!$AJ:$AJ),IF($A$20,"&lt;&gt;5",1))</f>
        <v>0.69230769230769229</v>
      </c>
      <c r="BM162" s="20">
        <f t="shared" si="83"/>
        <v>152</v>
      </c>
      <c r="BN162" t="s">
        <v>122</v>
      </c>
      <c r="BO162">
        <f>AVERAGEIFS(INDIRECT($H$3),INDIRECT($H$3),"&gt;=0",Data!$A:$A,BN162,IF($A$20,Data!$B:$B,Data!$AJ:$AJ),IF($A$20,"&lt;&gt;5",1))</f>
        <v>0.75</v>
      </c>
      <c r="BP162">
        <f t="shared" si="84"/>
        <v>150</v>
      </c>
      <c r="BQ162" t="s">
        <v>129</v>
      </c>
      <c r="BR162">
        <f>AVERAGEIFS(INDIRECT($I$3),INDIRECT($I$3),"&gt;=0",Data!$A:$A,BQ162,IF($A$20,Data!$B:$B,Data!$AJ:$AJ),IF($A$20,"&lt;&gt;5",1))</f>
        <v>0.55555555555555558</v>
      </c>
      <c r="BS162">
        <f t="shared" si="85"/>
        <v>154</v>
      </c>
      <c r="BT162" t="s">
        <v>14</v>
      </c>
      <c r="BU162">
        <f>AVERAGEIFS(INDIRECT($J$3),INDIRECT($J$3),"&gt;=0",Data!$A:$A,BT162,IF($A$20,Data!$B:$B,Data!$AJ:$AJ),IF($A$20,"&lt;&gt;5",1))</f>
        <v>1</v>
      </c>
      <c r="BV162">
        <f t="shared" si="86"/>
        <v>1</v>
      </c>
    </row>
    <row r="163" spans="10:74" x14ac:dyDescent="0.35">
      <c r="J163">
        <f t="shared" si="87"/>
        <v>155</v>
      </c>
      <c r="K163" t="s">
        <v>46</v>
      </c>
      <c r="L163">
        <f>AVERAGEIFS(INDIRECT($B$3),INDIRECT($B$3),"&gt;=0",Data!$A:$A,$K163)</f>
        <v>0.5714285714285714</v>
      </c>
      <c r="M163">
        <f t="shared" si="88"/>
        <v>154</v>
      </c>
      <c r="N163" t="s">
        <v>69</v>
      </c>
      <c r="O163">
        <f>AVERAGEIFS(INDIRECT($C$3),INDIRECT($C$3),"&gt;=0",Data!$A:$A,$N163)</f>
        <v>0.8</v>
      </c>
      <c r="P163">
        <f t="shared" si="61"/>
        <v>151</v>
      </c>
      <c r="Q163" t="s">
        <v>183</v>
      </c>
      <c r="R163">
        <f>AVERAGEIFS(INDIRECT($D$3),INDIRECT($D$3),"&gt;=0",Data!$A:$A,$Q163)</f>
        <v>0.38461538461538464</v>
      </c>
      <c r="S163">
        <f t="shared" si="62"/>
        <v>155</v>
      </c>
      <c r="T163" t="s">
        <v>79</v>
      </c>
      <c r="U163">
        <f>AVERAGEIFS(INDIRECT($E$3),INDIRECT($E$3),"&gt;=0",Data!$A:$A,$T163)</f>
        <v>0.17391304347826086</v>
      </c>
      <c r="V163">
        <f t="shared" si="63"/>
        <v>155</v>
      </c>
      <c r="W163" t="s">
        <v>93</v>
      </c>
      <c r="X163">
        <f>AVERAGEIFS(INDIRECT($F$3),INDIRECT($F$3),"&gt;=0",Data!$A:$A,$W163)</f>
        <v>0.45</v>
      </c>
      <c r="Y163">
        <f t="shared" si="64"/>
        <v>154</v>
      </c>
      <c r="Z163" t="s">
        <v>26</v>
      </c>
      <c r="AA163">
        <f>AVERAGEIFS(INDIRECT($G$3),INDIRECT($G$3),"&gt;=0",Data!$A:$A,$Z163)</f>
        <v>0.73913043478260865</v>
      </c>
      <c r="AB163">
        <f t="shared" si="65"/>
        <v>155</v>
      </c>
      <c r="AC163" t="s">
        <v>122</v>
      </c>
      <c r="AD163">
        <f>AVERAGEIFS(INDIRECT($H$3),INDIRECT($H$3),"&gt;=0",Data!$A:$A,$AC163)</f>
        <v>0.77777777777777779</v>
      </c>
      <c r="AE163">
        <f t="shared" si="66"/>
        <v>152</v>
      </c>
      <c r="AF163" t="s">
        <v>197</v>
      </c>
      <c r="AG163">
        <f>AVERAGEIFS(INDIRECT($I$3),INDIRECT($I$3),"&gt;=0",Data!$A:$A,$AF163)</f>
        <v>0.60869565217391308</v>
      </c>
      <c r="AH163">
        <f t="shared" si="67"/>
        <v>155</v>
      </c>
      <c r="AI163" t="s">
        <v>29</v>
      </c>
      <c r="AJ163">
        <f>AVERAGEIFS(INDIRECT($J$3),INDIRECT($J$3),"&gt;=0",Data!$A:$A,$AI163)</f>
        <v>1</v>
      </c>
      <c r="AK163">
        <f t="shared" si="68"/>
        <v>1</v>
      </c>
      <c r="AL163">
        <f t="shared" si="69"/>
        <v>0</v>
      </c>
      <c r="AM163">
        <f t="shared" si="70"/>
        <v>0</v>
      </c>
      <c r="AN163">
        <f t="shared" si="71"/>
        <v>0</v>
      </c>
      <c r="AO163">
        <f t="shared" si="72"/>
        <v>0</v>
      </c>
      <c r="AP163">
        <f t="shared" si="73"/>
        <v>0</v>
      </c>
      <c r="AQ163">
        <f t="shared" si="74"/>
        <v>0</v>
      </c>
      <c r="AR163">
        <f t="shared" si="75"/>
        <v>0</v>
      </c>
      <c r="AS163">
        <f t="shared" si="76"/>
        <v>0</v>
      </c>
      <c r="AT163">
        <f t="shared" si="77"/>
        <v>0</v>
      </c>
      <c r="AU163">
        <f t="shared" si="89"/>
        <v>155</v>
      </c>
      <c r="AV163" t="s">
        <v>49</v>
      </c>
      <c r="AW163" s="20">
        <f>AVERAGEIFS(INDIRECT($B$3),INDIRECT($B$3),"&gt;=0",Data!$A:$A,AV163,IF($A$20,Data!$B:$B,Data!$AJ:$AJ),IF($A$20,"&lt;&gt;5",1))</f>
        <v>0.5</v>
      </c>
      <c r="AX163">
        <f t="shared" si="78"/>
        <v>145</v>
      </c>
      <c r="AY163" s="20" t="s">
        <v>198</v>
      </c>
      <c r="AZ163">
        <f>AVERAGEIFS(INDIRECT($C$3),INDIRECT($C$3),"&gt;=0",Data!$A:$A,AY163,IF($A$20,Data!$B:$B,Data!$AJ:$AJ),IF($A$20,"&lt;&gt;5",1))</f>
        <v>1</v>
      </c>
      <c r="BA163" s="20">
        <f t="shared" si="79"/>
        <v>1</v>
      </c>
      <c r="BB163" t="s">
        <v>168</v>
      </c>
      <c r="BC163" s="20">
        <f>AVERAGEIFS(INDIRECT($D$3),INDIRECT($D$3),"&gt;=0",Data!$A:$A,BB163,IF($A$20,Data!$B:$B,Data!$AJ:$AJ),IF($A$20,"&lt;&gt;5",1))</f>
        <v>0.46666666666666667</v>
      </c>
      <c r="BD163">
        <f t="shared" si="80"/>
        <v>154</v>
      </c>
      <c r="BE163" s="20" t="s">
        <v>99</v>
      </c>
      <c r="BF163">
        <f>AVERAGEIFS(INDIRECT($E$3),INDIRECT($E$3),"&gt;=0",Data!$A:$A,BE163,IF($A$20,Data!$B:$B,Data!$AJ:$AJ),IF($A$20,"&lt;&gt;5",1))</f>
        <v>0.2</v>
      </c>
      <c r="BG163" s="20">
        <f t="shared" si="81"/>
        <v>152</v>
      </c>
      <c r="BH163" t="s">
        <v>101</v>
      </c>
      <c r="BI163" s="20">
        <f>AVERAGEIFS(INDIRECT($F$3),INDIRECT($F$3),"&gt;=0",Data!$A:$A,BH163,IF($A$20,Data!$B:$B,Data!$AJ:$AJ),IF($A$20,"&lt;&gt;5",1))</f>
        <v>0.5</v>
      </c>
      <c r="BJ163">
        <f t="shared" si="82"/>
        <v>141</v>
      </c>
      <c r="BK163" s="20" t="s">
        <v>72</v>
      </c>
      <c r="BL163">
        <f>AVERAGEIFS(INDIRECT($G$3),INDIRECT($G$3),"&gt;=0",Data!$A:$A,BK163,IF($A$20,Data!$B:$B,Data!$AJ:$AJ),IF($A$20,"&lt;&gt;5",1))</f>
        <v>0.69230769230769229</v>
      </c>
      <c r="BM163" s="20">
        <f t="shared" si="83"/>
        <v>152</v>
      </c>
      <c r="BN163" t="s">
        <v>169</v>
      </c>
      <c r="BO163">
        <f>AVERAGEIFS(INDIRECT($H$3),INDIRECT($H$3),"&gt;=0",Data!$A:$A,BN163,IF($A$20,Data!$B:$B,Data!$AJ:$AJ),IF($A$20,"&lt;&gt;5",1))</f>
        <v>0.75</v>
      </c>
      <c r="BP163">
        <f t="shared" si="84"/>
        <v>150</v>
      </c>
      <c r="BQ163" t="s">
        <v>128</v>
      </c>
      <c r="BR163">
        <f>AVERAGEIFS(INDIRECT($I$3),INDIRECT($I$3),"&gt;=0",Data!$A:$A,BQ163,IF($A$20,Data!$B:$B,Data!$AJ:$AJ),IF($A$20,"&lt;&gt;5",1))</f>
        <v>0.55000000000000004</v>
      </c>
      <c r="BS163">
        <f t="shared" si="85"/>
        <v>155</v>
      </c>
      <c r="BT163" t="s">
        <v>22</v>
      </c>
      <c r="BU163">
        <f>AVERAGEIFS(INDIRECT($J$3),INDIRECT($J$3),"&gt;=0",Data!$A:$A,BT163,IF($A$20,Data!$B:$B,Data!$AJ:$AJ),IF($A$20,"&lt;&gt;5",1))</f>
        <v>1</v>
      </c>
      <c r="BV163">
        <f t="shared" si="86"/>
        <v>1</v>
      </c>
    </row>
    <row r="164" spans="10:74" x14ac:dyDescent="0.35">
      <c r="J164">
        <f t="shared" si="87"/>
        <v>156</v>
      </c>
      <c r="K164" t="s">
        <v>49</v>
      </c>
      <c r="L164">
        <f>AVERAGEIFS(INDIRECT($B$3),INDIRECT($B$3),"&gt;=0",Data!$A:$A,$K164)</f>
        <v>0.5714285714285714</v>
      </c>
      <c r="M164">
        <f t="shared" si="88"/>
        <v>154</v>
      </c>
      <c r="N164" t="s">
        <v>11</v>
      </c>
      <c r="O164">
        <f>AVERAGEIFS(INDIRECT($C$3),INDIRECT($C$3),"&gt;=0",Data!$A:$A,$N164)</f>
        <v>0.8</v>
      </c>
      <c r="P164">
        <f t="shared" si="61"/>
        <v>151</v>
      </c>
      <c r="Q164" t="s">
        <v>133</v>
      </c>
      <c r="R164">
        <f>AVERAGEIFS(INDIRECT($D$3),INDIRECT($D$3),"&gt;=0",Data!$A:$A,$Q164)</f>
        <v>0.38095238095238093</v>
      </c>
      <c r="S164">
        <f t="shared" si="62"/>
        <v>156</v>
      </c>
      <c r="T164" t="s">
        <v>97</v>
      </c>
      <c r="U164">
        <f>AVERAGEIFS(INDIRECT($E$3),INDIRECT($E$3),"&gt;=0",Data!$A:$A,$T164)</f>
        <v>0.17391304347826086</v>
      </c>
      <c r="V164">
        <f t="shared" si="63"/>
        <v>155</v>
      </c>
      <c r="W164" t="s">
        <v>38</v>
      </c>
      <c r="X164">
        <f>AVERAGEIFS(INDIRECT($F$3),INDIRECT($F$3),"&gt;=0",Data!$A:$A,$W164)</f>
        <v>0.44444444444444442</v>
      </c>
      <c r="Y164">
        <f t="shared" si="64"/>
        <v>156</v>
      </c>
      <c r="Z164" t="s">
        <v>128</v>
      </c>
      <c r="AA164">
        <f>AVERAGEIFS(INDIRECT($G$3),INDIRECT($G$3),"&gt;=0",Data!$A:$A,$Z164)</f>
        <v>0.73076923076923073</v>
      </c>
      <c r="AB164">
        <f t="shared" si="65"/>
        <v>156</v>
      </c>
      <c r="AC164" t="s">
        <v>130</v>
      </c>
      <c r="AD164">
        <f>AVERAGEIFS(INDIRECT($H$3),INDIRECT($H$3),"&gt;=0",Data!$A:$A,$AC164)</f>
        <v>0.77777777777777779</v>
      </c>
      <c r="AE164">
        <f t="shared" si="66"/>
        <v>152</v>
      </c>
      <c r="AF164" t="s">
        <v>145</v>
      </c>
      <c r="AG164">
        <f>AVERAGEIFS(INDIRECT($I$3),INDIRECT($I$3),"&gt;=0",Data!$A:$A,$AF164)</f>
        <v>0.6071428571428571</v>
      </c>
      <c r="AH164">
        <f t="shared" si="67"/>
        <v>156</v>
      </c>
      <c r="AI164" t="s">
        <v>24</v>
      </c>
      <c r="AJ164">
        <f>AVERAGEIFS(INDIRECT($J$3),INDIRECT($J$3),"&gt;=0",Data!$A:$A,$AI164)</f>
        <v>1</v>
      </c>
      <c r="AK164">
        <f t="shared" si="68"/>
        <v>1</v>
      </c>
      <c r="AL164">
        <f t="shared" si="69"/>
        <v>0</v>
      </c>
      <c r="AM164">
        <f t="shared" si="70"/>
        <v>0</v>
      </c>
      <c r="AN164">
        <f t="shared" si="71"/>
        <v>0</v>
      </c>
      <c r="AO164">
        <f t="shared" si="72"/>
        <v>0</v>
      </c>
      <c r="AP164">
        <f t="shared" si="73"/>
        <v>0</v>
      </c>
      <c r="AQ164">
        <f t="shared" si="74"/>
        <v>0</v>
      </c>
      <c r="AR164">
        <f t="shared" si="75"/>
        <v>0</v>
      </c>
      <c r="AS164">
        <f t="shared" si="76"/>
        <v>0</v>
      </c>
      <c r="AT164">
        <f t="shared" si="77"/>
        <v>0</v>
      </c>
      <c r="AU164">
        <f t="shared" si="89"/>
        <v>156</v>
      </c>
      <c r="AV164" t="s">
        <v>74</v>
      </c>
      <c r="AW164" s="20">
        <f>AVERAGEIFS(INDIRECT($B$3),INDIRECT($B$3),"&gt;=0",Data!$A:$A,AV164,IF($A$20,Data!$B:$B,Data!$AJ:$AJ),IF($A$20,"&lt;&gt;5",1))</f>
        <v>0.5</v>
      </c>
      <c r="AX164">
        <f t="shared" si="78"/>
        <v>145</v>
      </c>
      <c r="AY164" s="20" t="s">
        <v>113</v>
      </c>
      <c r="AZ164">
        <f>AVERAGEIFS(INDIRECT($C$3),INDIRECT($C$3),"&gt;=0",Data!$A:$A,AY164,IF($A$20,Data!$B:$B,Data!$AJ:$AJ),IF($A$20,"&lt;&gt;5",1))</f>
        <v>1</v>
      </c>
      <c r="BA164" s="20">
        <f t="shared" si="79"/>
        <v>1</v>
      </c>
      <c r="BB164" t="s">
        <v>54</v>
      </c>
      <c r="BC164" s="20">
        <f>AVERAGEIFS(INDIRECT($D$3),INDIRECT($D$3),"&gt;=0",Data!$A:$A,BB164,IF($A$20,Data!$B:$B,Data!$AJ:$AJ),IF($A$20,"&lt;&gt;5",1))</f>
        <v>0.45454545454545453</v>
      </c>
      <c r="BD164">
        <f t="shared" si="80"/>
        <v>156</v>
      </c>
      <c r="BE164" s="20" t="s">
        <v>97</v>
      </c>
      <c r="BF164">
        <f>AVERAGEIFS(INDIRECT($E$3),INDIRECT($E$3),"&gt;=0",Data!$A:$A,BE164,IF($A$20,Data!$B:$B,Data!$AJ:$AJ),IF($A$20,"&lt;&gt;5",1))</f>
        <v>0.19047619047619047</v>
      </c>
      <c r="BG164" s="20">
        <f t="shared" si="81"/>
        <v>156</v>
      </c>
      <c r="BH164" t="s">
        <v>65</v>
      </c>
      <c r="BI164" s="20">
        <f>AVERAGEIFS(INDIRECT($F$3),INDIRECT($F$3),"&gt;=0",Data!$A:$A,BH164,IF($A$20,Data!$B:$B,Data!$AJ:$AJ),IF($A$20,"&lt;&gt;5",1))</f>
        <v>0.5</v>
      </c>
      <c r="BJ164">
        <f t="shared" si="82"/>
        <v>141</v>
      </c>
      <c r="BK164" s="20" t="s">
        <v>35</v>
      </c>
      <c r="BL164">
        <f>AVERAGEIFS(INDIRECT($G$3),INDIRECT($G$3),"&gt;=0",Data!$A:$A,BK164,IF($A$20,Data!$B:$B,Data!$AJ:$AJ),IF($A$20,"&lt;&gt;5",1))</f>
        <v>0.68421052631578949</v>
      </c>
      <c r="BM164" s="20">
        <f t="shared" si="83"/>
        <v>156</v>
      </c>
      <c r="BN164" t="s">
        <v>64</v>
      </c>
      <c r="BO164">
        <f>AVERAGEIFS(INDIRECT($H$3),INDIRECT($H$3),"&gt;=0",Data!$A:$A,BN164,IF($A$20,Data!$B:$B,Data!$AJ:$AJ),IF($A$20,"&lt;&gt;5",1))</f>
        <v>0.75</v>
      </c>
      <c r="BP164">
        <f t="shared" si="84"/>
        <v>150</v>
      </c>
      <c r="BQ164" t="s">
        <v>12</v>
      </c>
      <c r="BR164">
        <f>AVERAGEIFS(INDIRECT($I$3),INDIRECT($I$3),"&gt;=0",Data!$A:$A,BQ164,IF($A$20,Data!$B:$B,Data!$AJ:$AJ),IF($A$20,"&lt;&gt;5",1))</f>
        <v>0.54545454545454541</v>
      </c>
      <c r="BS164">
        <f t="shared" si="85"/>
        <v>156</v>
      </c>
      <c r="BT164" t="s">
        <v>17</v>
      </c>
      <c r="BU164">
        <f>AVERAGEIFS(INDIRECT($J$3),INDIRECT($J$3),"&gt;=0",Data!$A:$A,BT164,IF($A$20,Data!$B:$B,Data!$AJ:$AJ),IF($A$20,"&lt;&gt;5",1))</f>
        <v>1</v>
      </c>
      <c r="BV164">
        <f t="shared" si="86"/>
        <v>1</v>
      </c>
    </row>
    <row r="165" spans="10:74" x14ac:dyDescent="0.35">
      <c r="J165">
        <f t="shared" si="87"/>
        <v>157</v>
      </c>
      <c r="K165" t="s">
        <v>74</v>
      </c>
      <c r="L165">
        <f>AVERAGEIFS(INDIRECT($B$3),INDIRECT($B$3),"&gt;=0",Data!$A:$A,$K165)</f>
        <v>0.5714285714285714</v>
      </c>
      <c r="M165">
        <f t="shared" si="88"/>
        <v>154</v>
      </c>
      <c r="N165" t="s">
        <v>20</v>
      </c>
      <c r="O165">
        <f>AVERAGEIFS(INDIRECT($C$3),INDIRECT($C$3),"&gt;=0",Data!$A:$A,$N165)</f>
        <v>0.8</v>
      </c>
      <c r="P165">
        <f t="shared" si="61"/>
        <v>151</v>
      </c>
      <c r="Q165" t="s">
        <v>91</v>
      </c>
      <c r="R165">
        <f>AVERAGEIFS(INDIRECT($D$3),INDIRECT($D$3),"&gt;=0",Data!$A:$A,$Q165)</f>
        <v>0.375</v>
      </c>
      <c r="S165">
        <f t="shared" si="62"/>
        <v>157</v>
      </c>
      <c r="T165" t="s">
        <v>99</v>
      </c>
      <c r="U165">
        <f>AVERAGEIFS(INDIRECT($E$3),INDIRECT($E$3),"&gt;=0",Data!$A:$A,$T165)</f>
        <v>0.16666666666666666</v>
      </c>
      <c r="V165">
        <f t="shared" si="63"/>
        <v>157</v>
      </c>
      <c r="W165" t="s">
        <v>60</v>
      </c>
      <c r="X165">
        <f>AVERAGEIFS(INDIRECT($F$3),INDIRECT($F$3),"&gt;=0",Data!$A:$A,$W165)</f>
        <v>0.44444444444444442</v>
      </c>
      <c r="Y165">
        <f t="shared" si="64"/>
        <v>156</v>
      </c>
      <c r="Z165" t="s">
        <v>6</v>
      </c>
      <c r="AA165">
        <f>AVERAGEIFS(INDIRECT($G$3),INDIRECT($G$3),"&gt;=0",Data!$A:$A,$Z165)</f>
        <v>0.7142857142857143</v>
      </c>
      <c r="AB165">
        <f t="shared" si="65"/>
        <v>157</v>
      </c>
      <c r="AC165" t="s">
        <v>169</v>
      </c>
      <c r="AD165">
        <f>AVERAGEIFS(INDIRECT($H$3),INDIRECT($H$3),"&gt;=0",Data!$A:$A,$AC165)</f>
        <v>0.77777777777777779</v>
      </c>
      <c r="AE165">
        <f t="shared" si="66"/>
        <v>152</v>
      </c>
      <c r="AF165" t="s">
        <v>69</v>
      </c>
      <c r="AG165">
        <f>AVERAGEIFS(INDIRECT($I$3),INDIRECT($I$3),"&gt;=0",Data!$A:$A,$AF165)</f>
        <v>0.6</v>
      </c>
      <c r="AH165">
        <f t="shared" si="67"/>
        <v>157</v>
      </c>
      <c r="AI165" t="s">
        <v>15</v>
      </c>
      <c r="AJ165">
        <f>AVERAGEIFS(INDIRECT($J$3),INDIRECT($J$3),"&gt;=0",Data!$A:$A,$AI165)</f>
        <v>1</v>
      </c>
      <c r="AK165">
        <f t="shared" si="68"/>
        <v>1</v>
      </c>
      <c r="AL165">
        <f t="shared" si="69"/>
        <v>0</v>
      </c>
      <c r="AM165">
        <f t="shared" si="70"/>
        <v>0</v>
      </c>
      <c r="AN165">
        <f t="shared" si="71"/>
        <v>0</v>
      </c>
      <c r="AO165">
        <f t="shared" si="72"/>
        <v>0</v>
      </c>
      <c r="AP165">
        <f t="shared" si="73"/>
        <v>0</v>
      </c>
      <c r="AQ165">
        <f t="shared" si="74"/>
        <v>0</v>
      </c>
      <c r="AR165">
        <f t="shared" si="75"/>
        <v>0</v>
      </c>
      <c r="AS165">
        <f t="shared" si="76"/>
        <v>0</v>
      </c>
      <c r="AT165">
        <f t="shared" si="77"/>
        <v>0</v>
      </c>
      <c r="AU165">
        <f t="shared" si="89"/>
        <v>157</v>
      </c>
      <c r="AV165" t="s">
        <v>26</v>
      </c>
      <c r="AW165" s="20">
        <f>AVERAGEIFS(INDIRECT($B$3),INDIRECT($B$3),"&gt;=0",Data!$A:$A,AV165,IF($A$20,Data!$B:$B,Data!$AJ:$AJ),IF($A$20,"&lt;&gt;5",1))</f>
        <v>0.5</v>
      </c>
      <c r="AX165">
        <f t="shared" si="78"/>
        <v>145</v>
      </c>
      <c r="AY165" s="20" t="s">
        <v>159</v>
      </c>
      <c r="AZ165">
        <f>AVERAGEIFS(INDIRECT($C$3),INDIRECT($C$3),"&gt;=0",Data!$A:$A,AY165,IF($A$20,Data!$B:$B,Data!$AJ:$AJ),IF($A$20,"&lt;&gt;5",1))</f>
        <v>1</v>
      </c>
      <c r="BA165" s="20">
        <f t="shared" si="79"/>
        <v>1</v>
      </c>
      <c r="BB165" t="s">
        <v>156</v>
      </c>
      <c r="BC165" s="20">
        <f>AVERAGEIFS(INDIRECT($D$3),INDIRECT($D$3),"&gt;=0",Data!$A:$A,BB165,IF($A$20,Data!$B:$B,Data!$AJ:$AJ),IF($A$20,"&lt;&gt;5",1))</f>
        <v>0.45454545454545453</v>
      </c>
      <c r="BD165">
        <f t="shared" si="80"/>
        <v>156</v>
      </c>
      <c r="BE165" s="20" t="s">
        <v>11</v>
      </c>
      <c r="BF165">
        <f>AVERAGEIFS(INDIRECT($E$3),INDIRECT($E$3),"&gt;=0",Data!$A:$A,BE165,IF($A$20,Data!$B:$B,Data!$AJ:$AJ),IF($A$20,"&lt;&gt;5",1))</f>
        <v>0.17647058823529413</v>
      </c>
      <c r="BG165" s="20">
        <f t="shared" si="81"/>
        <v>157</v>
      </c>
      <c r="BH165" t="s">
        <v>91</v>
      </c>
      <c r="BI165" s="20">
        <f>AVERAGEIFS(INDIRECT($F$3),INDIRECT($F$3),"&gt;=0",Data!$A:$A,BH165,IF($A$20,Data!$B:$B,Data!$AJ:$AJ),IF($A$20,"&lt;&gt;5",1))</f>
        <v>0.5</v>
      </c>
      <c r="BJ165">
        <f t="shared" si="82"/>
        <v>141</v>
      </c>
      <c r="BK165" s="20" t="s">
        <v>137</v>
      </c>
      <c r="BL165">
        <f>AVERAGEIFS(INDIRECT($G$3),INDIRECT($G$3),"&gt;=0",Data!$A:$A,BK165,IF($A$20,Data!$B:$B,Data!$AJ:$AJ),IF($A$20,"&lt;&gt;5",1))</f>
        <v>0.68421052631578949</v>
      </c>
      <c r="BM165" s="20">
        <f t="shared" si="83"/>
        <v>156</v>
      </c>
      <c r="BN165" t="s">
        <v>133</v>
      </c>
      <c r="BO165">
        <f>AVERAGEIFS(INDIRECT($H$3),INDIRECT($H$3),"&gt;=0",Data!$A:$A,BN165,IF($A$20,Data!$B:$B,Data!$AJ:$AJ),IF($A$20,"&lt;&gt;5",1))</f>
        <v>0.75</v>
      </c>
      <c r="BP165">
        <f t="shared" si="84"/>
        <v>150</v>
      </c>
      <c r="BQ165" t="s">
        <v>44</v>
      </c>
      <c r="BR165">
        <f>AVERAGEIFS(INDIRECT($I$3),INDIRECT($I$3),"&gt;=0",Data!$A:$A,BQ165,IF($A$20,Data!$B:$B,Data!$AJ:$AJ),IF($A$20,"&lt;&gt;5",1))</f>
        <v>0.54545454545454541</v>
      </c>
      <c r="BS165">
        <f t="shared" si="85"/>
        <v>156</v>
      </c>
      <c r="BT165" t="s">
        <v>19</v>
      </c>
      <c r="BU165">
        <f>AVERAGEIFS(INDIRECT($J$3),INDIRECT($J$3),"&gt;=0",Data!$A:$A,BT165,IF($A$20,Data!$B:$B,Data!$AJ:$AJ),IF($A$20,"&lt;&gt;5",1))</f>
        <v>1</v>
      </c>
      <c r="BV165">
        <f t="shared" si="86"/>
        <v>1</v>
      </c>
    </row>
    <row r="166" spans="10:74" x14ac:dyDescent="0.35">
      <c r="J166">
        <f t="shared" si="87"/>
        <v>158</v>
      </c>
      <c r="K166" t="s">
        <v>138</v>
      </c>
      <c r="L166">
        <f>AVERAGEIFS(INDIRECT($B$3),INDIRECT($B$3),"&gt;=0",Data!$A:$A,$K166)</f>
        <v>0.5714285714285714</v>
      </c>
      <c r="M166">
        <f t="shared" si="88"/>
        <v>154</v>
      </c>
      <c r="N166" t="s">
        <v>164</v>
      </c>
      <c r="O166">
        <f>AVERAGEIFS(INDIRECT($C$3),INDIRECT($C$3),"&gt;=0",Data!$A:$A,$N166)</f>
        <v>0.8</v>
      </c>
      <c r="P166">
        <f t="shared" si="61"/>
        <v>151</v>
      </c>
      <c r="Q166" t="s">
        <v>118</v>
      </c>
      <c r="R166">
        <f>AVERAGEIFS(INDIRECT($D$3),INDIRECT($D$3),"&gt;=0",Data!$A:$A,$Q166)</f>
        <v>0.375</v>
      </c>
      <c r="S166">
        <f t="shared" si="62"/>
        <v>157</v>
      </c>
      <c r="T166" t="s">
        <v>194</v>
      </c>
      <c r="U166">
        <f>AVERAGEIFS(INDIRECT($E$3),INDIRECT($E$3),"&gt;=0",Data!$A:$A,$T166)</f>
        <v>0.16666666666666666</v>
      </c>
      <c r="V166">
        <f t="shared" si="63"/>
        <v>157</v>
      </c>
      <c r="W166" t="s">
        <v>135</v>
      </c>
      <c r="X166">
        <f>AVERAGEIFS(INDIRECT($F$3),INDIRECT($F$3),"&gt;=0",Data!$A:$A,$W166)</f>
        <v>0.44444444444444442</v>
      </c>
      <c r="Y166">
        <f t="shared" si="64"/>
        <v>156</v>
      </c>
      <c r="Z166" t="s">
        <v>11</v>
      </c>
      <c r="AA166">
        <f>AVERAGEIFS(INDIRECT($G$3),INDIRECT($G$3),"&gt;=0",Data!$A:$A,$Z166)</f>
        <v>0.7142857142857143</v>
      </c>
      <c r="AB166">
        <f t="shared" si="65"/>
        <v>157</v>
      </c>
      <c r="AC166" t="s">
        <v>14</v>
      </c>
      <c r="AD166">
        <f>AVERAGEIFS(INDIRECT($H$3),INDIRECT($H$3),"&gt;=0",Data!$A:$A,$AC166)</f>
        <v>0.76</v>
      </c>
      <c r="AE166">
        <f t="shared" si="66"/>
        <v>158</v>
      </c>
      <c r="AF166" t="s">
        <v>112</v>
      </c>
      <c r="AG166">
        <f>AVERAGEIFS(INDIRECT($I$3),INDIRECT($I$3),"&gt;=0",Data!$A:$A,$AF166)</f>
        <v>0.6</v>
      </c>
      <c r="AH166">
        <f t="shared" si="67"/>
        <v>157</v>
      </c>
      <c r="AI166" t="s">
        <v>23</v>
      </c>
      <c r="AJ166">
        <f>AVERAGEIFS(INDIRECT($J$3),INDIRECT($J$3),"&gt;=0",Data!$A:$A,$AI166)</f>
        <v>1</v>
      </c>
      <c r="AK166">
        <f t="shared" si="68"/>
        <v>1</v>
      </c>
      <c r="AL166">
        <f t="shared" si="69"/>
        <v>0</v>
      </c>
      <c r="AM166">
        <f t="shared" si="70"/>
        <v>0</v>
      </c>
      <c r="AN166">
        <f t="shared" si="71"/>
        <v>0</v>
      </c>
      <c r="AO166">
        <f t="shared" si="72"/>
        <v>0</v>
      </c>
      <c r="AP166">
        <f t="shared" si="73"/>
        <v>0</v>
      </c>
      <c r="AQ166">
        <f t="shared" si="74"/>
        <v>0</v>
      </c>
      <c r="AR166">
        <f t="shared" si="75"/>
        <v>0</v>
      </c>
      <c r="AS166">
        <f t="shared" si="76"/>
        <v>0</v>
      </c>
      <c r="AT166">
        <f t="shared" si="77"/>
        <v>0</v>
      </c>
      <c r="AU166">
        <f t="shared" si="89"/>
        <v>158</v>
      </c>
      <c r="AV166" t="s">
        <v>14</v>
      </c>
      <c r="AW166" s="20">
        <f>AVERAGEIFS(INDIRECT($B$3),INDIRECT($B$3),"&gt;=0",Data!$A:$A,AV166,IF($A$20,Data!$B:$B,Data!$AJ:$AJ),IF($A$20,"&lt;&gt;5",1))</f>
        <v>0.5</v>
      </c>
      <c r="AX166">
        <f t="shared" si="78"/>
        <v>145</v>
      </c>
      <c r="AY166" s="20" t="s">
        <v>178</v>
      </c>
      <c r="AZ166">
        <f>AVERAGEIFS(INDIRECT($C$3),INDIRECT($C$3),"&gt;=0",Data!$A:$A,AY166,IF($A$20,Data!$B:$B,Data!$AJ:$AJ),IF($A$20,"&lt;&gt;5",1))</f>
        <v>1</v>
      </c>
      <c r="BA166" s="20">
        <f t="shared" si="79"/>
        <v>1</v>
      </c>
      <c r="BB166" t="s">
        <v>138</v>
      </c>
      <c r="BC166" s="20">
        <f>AVERAGEIFS(INDIRECT($D$3),INDIRECT($D$3),"&gt;=0",Data!$A:$A,BB166,IF($A$20,Data!$B:$B,Data!$AJ:$AJ),IF($A$20,"&lt;&gt;5",1))</f>
        <v>0.42857142857142855</v>
      </c>
      <c r="BD166">
        <f t="shared" si="80"/>
        <v>158</v>
      </c>
      <c r="BE166" s="20" t="s">
        <v>194</v>
      </c>
      <c r="BF166">
        <f>AVERAGEIFS(INDIRECT($E$3),INDIRECT($E$3),"&gt;=0",Data!$A:$A,BE166,IF($A$20,Data!$B:$B,Data!$AJ:$AJ),IF($A$20,"&lt;&gt;5",1))</f>
        <v>0.16666666666666666</v>
      </c>
      <c r="BG166" s="20">
        <f t="shared" si="81"/>
        <v>158</v>
      </c>
      <c r="BH166" t="s">
        <v>118</v>
      </c>
      <c r="BI166" s="20">
        <f>AVERAGEIFS(INDIRECT($F$3),INDIRECT($F$3),"&gt;=0",Data!$A:$A,BH166,IF($A$20,Data!$B:$B,Data!$AJ:$AJ),IF($A$20,"&lt;&gt;5",1))</f>
        <v>0.5</v>
      </c>
      <c r="BJ166">
        <f t="shared" si="82"/>
        <v>141</v>
      </c>
      <c r="BK166" s="20" t="s">
        <v>149</v>
      </c>
      <c r="BL166">
        <f>AVERAGEIFS(INDIRECT($G$3),INDIRECT($G$3),"&gt;=0",Data!$A:$A,BK166,IF($A$20,Data!$B:$B,Data!$AJ:$AJ),IF($A$20,"&lt;&gt;5",1))</f>
        <v>0.66666666666666663</v>
      </c>
      <c r="BM166" s="20">
        <f t="shared" si="83"/>
        <v>158</v>
      </c>
      <c r="BN166" t="s">
        <v>199</v>
      </c>
      <c r="BO166">
        <f>AVERAGEIFS(INDIRECT($H$3),INDIRECT($H$3),"&gt;=0",Data!$A:$A,BN166,IF($A$20,Data!$B:$B,Data!$AJ:$AJ),IF($A$20,"&lt;&gt;5",1))</f>
        <v>0.75</v>
      </c>
      <c r="BP166">
        <f t="shared" si="84"/>
        <v>150</v>
      </c>
      <c r="BQ166" t="s">
        <v>14</v>
      </c>
      <c r="BR166">
        <f>AVERAGEIFS(INDIRECT($I$3),INDIRECT($I$3),"&gt;=0",Data!$A:$A,BQ166,IF($A$20,Data!$B:$B,Data!$AJ:$AJ),IF($A$20,"&lt;&gt;5",1))</f>
        <v>0.54166666666666663</v>
      </c>
      <c r="BS166">
        <f t="shared" si="85"/>
        <v>158</v>
      </c>
      <c r="BT166" t="s">
        <v>20</v>
      </c>
      <c r="BU166">
        <f>AVERAGEIFS(INDIRECT($J$3),INDIRECT($J$3),"&gt;=0",Data!$A:$A,BT166,IF($A$20,Data!$B:$B,Data!$AJ:$AJ),IF($A$20,"&lt;&gt;5",1))</f>
        <v>1</v>
      </c>
      <c r="BV166">
        <f t="shared" si="86"/>
        <v>1</v>
      </c>
    </row>
    <row r="167" spans="10:74" x14ac:dyDescent="0.35">
      <c r="J167">
        <f t="shared" si="87"/>
        <v>159</v>
      </c>
      <c r="K167" t="s">
        <v>157</v>
      </c>
      <c r="L167">
        <f>AVERAGEIFS(INDIRECT($B$3),INDIRECT($B$3),"&gt;=0",Data!$A:$A,$K167)</f>
        <v>0.56521739130434778</v>
      </c>
      <c r="M167">
        <f t="shared" si="88"/>
        <v>159</v>
      </c>
      <c r="N167" t="s">
        <v>10</v>
      </c>
      <c r="O167">
        <f>AVERAGEIFS(INDIRECT($C$3),INDIRECT($C$3),"&gt;=0",Data!$A:$A,$N167)</f>
        <v>0.8</v>
      </c>
      <c r="P167">
        <f t="shared" si="61"/>
        <v>151</v>
      </c>
      <c r="Q167" t="s">
        <v>174</v>
      </c>
      <c r="R167">
        <f>AVERAGEIFS(INDIRECT($D$3),INDIRECT($D$3),"&gt;=0",Data!$A:$A,$Q167)</f>
        <v>0.375</v>
      </c>
      <c r="S167">
        <f t="shared" si="62"/>
        <v>157</v>
      </c>
      <c r="T167" t="s">
        <v>199</v>
      </c>
      <c r="U167">
        <f>AVERAGEIFS(INDIRECT($E$3),INDIRECT($E$3),"&gt;=0",Data!$A:$A,$T167)</f>
        <v>0.16666666666666666</v>
      </c>
      <c r="V167">
        <f t="shared" si="63"/>
        <v>157</v>
      </c>
      <c r="W167" t="s">
        <v>160</v>
      </c>
      <c r="X167">
        <f>AVERAGEIFS(INDIRECT($F$3),INDIRECT($F$3),"&gt;=0",Data!$A:$A,$W167)</f>
        <v>0.44444444444444442</v>
      </c>
      <c r="Y167">
        <f t="shared" si="64"/>
        <v>156</v>
      </c>
      <c r="Z167" t="s">
        <v>19</v>
      </c>
      <c r="AA167">
        <f>AVERAGEIFS(INDIRECT($G$3),INDIRECT($G$3),"&gt;=0",Data!$A:$A,$Z167)</f>
        <v>0.7142857142857143</v>
      </c>
      <c r="AB167">
        <f t="shared" si="65"/>
        <v>157</v>
      </c>
      <c r="AC167" t="s">
        <v>48</v>
      </c>
      <c r="AD167">
        <f>AVERAGEIFS(INDIRECT($H$3),INDIRECT($H$3),"&gt;=0",Data!$A:$A,$AC167)</f>
        <v>0.76</v>
      </c>
      <c r="AE167">
        <f t="shared" si="66"/>
        <v>158</v>
      </c>
      <c r="AF167" t="s">
        <v>129</v>
      </c>
      <c r="AG167">
        <f>AVERAGEIFS(INDIRECT($I$3),INDIRECT($I$3),"&gt;=0",Data!$A:$A,$AF167)</f>
        <v>0.6</v>
      </c>
      <c r="AH167">
        <f t="shared" si="67"/>
        <v>157</v>
      </c>
      <c r="AI167" t="s">
        <v>14</v>
      </c>
      <c r="AJ167">
        <f>AVERAGEIFS(INDIRECT($J$3),INDIRECT($J$3),"&gt;=0",Data!$A:$A,$AI167)</f>
        <v>1</v>
      </c>
      <c r="AK167">
        <f t="shared" si="68"/>
        <v>1</v>
      </c>
      <c r="AL167">
        <f t="shared" si="69"/>
        <v>0</v>
      </c>
      <c r="AM167">
        <f t="shared" si="70"/>
        <v>0</v>
      </c>
      <c r="AN167">
        <f t="shared" si="71"/>
        <v>0</v>
      </c>
      <c r="AO167">
        <f t="shared" si="72"/>
        <v>0</v>
      </c>
      <c r="AP167">
        <f t="shared" si="73"/>
        <v>0</v>
      </c>
      <c r="AQ167">
        <f t="shared" si="74"/>
        <v>0</v>
      </c>
      <c r="AR167">
        <f t="shared" si="75"/>
        <v>0</v>
      </c>
      <c r="AS167">
        <f t="shared" si="76"/>
        <v>0</v>
      </c>
      <c r="AT167">
        <f t="shared" si="77"/>
        <v>0</v>
      </c>
      <c r="AU167">
        <f t="shared" si="89"/>
        <v>159</v>
      </c>
      <c r="AV167" t="s">
        <v>24</v>
      </c>
      <c r="AW167" s="20">
        <f>AVERAGEIFS(INDIRECT($B$3),INDIRECT($B$3),"&gt;=0",Data!$A:$A,AV167,IF($A$20,Data!$B:$B,Data!$AJ:$AJ),IF($A$20,"&lt;&gt;5",1))</f>
        <v>0.5</v>
      </c>
      <c r="AX167">
        <f t="shared" si="78"/>
        <v>145</v>
      </c>
      <c r="AY167" s="20" t="s">
        <v>67</v>
      </c>
      <c r="AZ167">
        <f>AVERAGEIFS(INDIRECT($C$3),INDIRECT($C$3),"&gt;=0",Data!$A:$A,AY167,IF($A$20,Data!$B:$B,Data!$AJ:$AJ),IF($A$20,"&lt;&gt;5",1))</f>
        <v>1</v>
      </c>
      <c r="BA167" s="20">
        <f t="shared" si="79"/>
        <v>1</v>
      </c>
      <c r="BB167" t="s">
        <v>39</v>
      </c>
      <c r="BC167" s="20">
        <f>AVERAGEIFS(INDIRECT($D$3),INDIRECT($D$3),"&gt;=0",Data!$A:$A,BB167,IF($A$20,Data!$B:$B,Data!$AJ:$AJ),IF($A$20,"&lt;&gt;5",1))</f>
        <v>0.42857142857142855</v>
      </c>
      <c r="BD167">
        <f t="shared" si="80"/>
        <v>158</v>
      </c>
      <c r="BE167" s="20" t="s">
        <v>16</v>
      </c>
      <c r="BF167">
        <f>AVERAGEIFS(INDIRECT($E$3),INDIRECT($E$3),"&gt;=0",Data!$A:$A,BE167,IF($A$20,Data!$B:$B,Data!$AJ:$AJ),IF($A$20,"&lt;&gt;5",1))</f>
        <v>0.16666666666666666</v>
      </c>
      <c r="BG167" s="20">
        <f t="shared" si="81"/>
        <v>158</v>
      </c>
      <c r="BH167" t="s">
        <v>4</v>
      </c>
      <c r="BI167" s="20">
        <f>AVERAGEIFS(INDIRECT($F$3),INDIRECT($F$3),"&gt;=0",Data!$A:$A,BH167,IF($A$20,Data!$B:$B,Data!$AJ:$AJ),IF($A$20,"&lt;&gt;5",1))</f>
        <v>0.5</v>
      </c>
      <c r="BJ167">
        <f t="shared" si="82"/>
        <v>141</v>
      </c>
      <c r="BK167" s="20" t="s">
        <v>164</v>
      </c>
      <c r="BL167">
        <f>AVERAGEIFS(INDIRECT($G$3),INDIRECT($G$3),"&gt;=0",Data!$A:$A,BK167,IF($A$20,Data!$B:$B,Data!$AJ:$AJ),IF($A$20,"&lt;&gt;5",1))</f>
        <v>0.66666666666666663</v>
      </c>
      <c r="BM167" s="20">
        <f t="shared" si="83"/>
        <v>158</v>
      </c>
      <c r="BN167" t="s">
        <v>197</v>
      </c>
      <c r="BO167">
        <f>AVERAGEIFS(INDIRECT($H$3),INDIRECT($H$3),"&gt;=0",Data!$A:$A,BN167,IF($A$20,Data!$B:$B,Data!$AJ:$AJ),IF($A$20,"&lt;&gt;5",1))</f>
        <v>0.73913043478260865</v>
      </c>
      <c r="BP167">
        <f t="shared" si="84"/>
        <v>159</v>
      </c>
      <c r="BQ167" t="s">
        <v>87</v>
      </c>
      <c r="BR167">
        <f>AVERAGEIFS(INDIRECT($I$3),INDIRECT($I$3),"&gt;=0",Data!$A:$A,BQ167,IF($A$20,Data!$B:$B,Data!$AJ:$AJ),IF($A$20,"&lt;&gt;5",1))</f>
        <v>0.52173913043478259</v>
      </c>
      <c r="BS167">
        <f t="shared" si="85"/>
        <v>159</v>
      </c>
      <c r="BT167" t="s">
        <v>13</v>
      </c>
      <c r="BU167">
        <f>AVERAGEIFS(INDIRECT($J$3),INDIRECT($J$3),"&gt;=0",Data!$A:$A,BT167,IF($A$20,Data!$B:$B,Data!$AJ:$AJ),IF($A$20,"&lt;&gt;5",1))</f>
        <v>1</v>
      </c>
      <c r="BV167">
        <f t="shared" si="86"/>
        <v>1</v>
      </c>
    </row>
    <row r="168" spans="10:74" x14ac:dyDescent="0.35">
      <c r="J168">
        <f t="shared" si="87"/>
        <v>160</v>
      </c>
      <c r="K168" t="s">
        <v>52</v>
      </c>
      <c r="L168">
        <f>AVERAGEIFS(INDIRECT($B$3),INDIRECT($B$3),"&gt;=0",Data!$A:$A,$K168)</f>
        <v>0.55555555555555558</v>
      </c>
      <c r="M168">
        <f t="shared" si="88"/>
        <v>160</v>
      </c>
      <c r="N168" t="s">
        <v>35</v>
      </c>
      <c r="O168">
        <f>AVERAGEIFS(INDIRECT($C$3),INDIRECT($C$3),"&gt;=0",Data!$A:$A,$N168)</f>
        <v>0.77272727272727271</v>
      </c>
      <c r="P168">
        <f t="shared" si="61"/>
        <v>160</v>
      </c>
      <c r="Q168" t="s">
        <v>185</v>
      </c>
      <c r="R168">
        <f>AVERAGEIFS(INDIRECT($D$3),INDIRECT($D$3),"&gt;=0",Data!$A:$A,$Q168)</f>
        <v>0.36363636363636365</v>
      </c>
      <c r="S168">
        <f t="shared" si="62"/>
        <v>160</v>
      </c>
      <c r="T168" t="s">
        <v>185</v>
      </c>
      <c r="U168">
        <f>AVERAGEIFS(INDIRECT($E$3),INDIRECT($E$3),"&gt;=0",Data!$A:$A,$T168)</f>
        <v>0.15789473684210525</v>
      </c>
      <c r="V168">
        <f t="shared" si="63"/>
        <v>160</v>
      </c>
      <c r="W168" t="s">
        <v>168</v>
      </c>
      <c r="X168">
        <f>AVERAGEIFS(INDIRECT($F$3),INDIRECT($F$3),"&gt;=0",Data!$A:$A,$W168)</f>
        <v>0.4375</v>
      </c>
      <c r="Y168">
        <f t="shared" si="64"/>
        <v>160</v>
      </c>
      <c r="Z168" t="s">
        <v>30</v>
      </c>
      <c r="AA168">
        <f>AVERAGEIFS(INDIRECT($G$3),INDIRECT($G$3),"&gt;=0",Data!$A:$A,$Z168)</f>
        <v>0.7142857142857143</v>
      </c>
      <c r="AB168">
        <f t="shared" si="65"/>
        <v>157</v>
      </c>
      <c r="AC168" t="s">
        <v>64</v>
      </c>
      <c r="AD168">
        <f>AVERAGEIFS(INDIRECT($H$3),INDIRECT($H$3),"&gt;=0",Data!$A:$A,$AC168)</f>
        <v>0.75</v>
      </c>
      <c r="AE168">
        <f t="shared" si="66"/>
        <v>160</v>
      </c>
      <c r="AF168" t="s">
        <v>144</v>
      </c>
      <c r="AG168">
        <f>AVERAGEIFS(INDIRECT($I$3),INDIRECT($I$3),"&gt;=0",Data!$A:$A,$AF168)</f>
        <v>0.6</v>
      </c>
      <c r="AH168">
        <f t="shared" si="67"/>
        <v>157</v>
      </c>
      <c r="AI168" t="s">
        <v>22</v>
      </c>
      <c r="AJ168">
        <f>AVERAGEIFS(INDIRECT($J$3),INDIRECT($J$3),"&gt;=0",Data!$A:$A,$AI168)</f>
        <v>1</v>
      </c>
      <c r="AK168">
        <f t="shared" si="68"/>
        <v>1</v>
      </c>
      <c r="AL168">
        <f t="shared" si="69"/>
        <v>0</v>
      </c>
      <c r="AM168">
        <f t="shared" si="70"/>
        <v>0</v>
      </c>
      <c r="AN168">
        <f t="shared" si="71"/>
        <v>0</v>
      </c>
      <c r="AO168">
        <f t="shared" si="72"/>
        <v>0</v>
      </c>
      <c r="AP168">
        <f t="shared" si="73"/>
        <v>0</v>
      </c>
      <c r="AQ168">
        <f t="shared" si="74"/>
        <v>0</v>
      </c>
      <c r="AR168">
        <f t="shared" si="75"/>
        <v>0</v>
      </c>
      <c r="AS168">
        <f t="shared" si="76"/>
        <v>0</v>
      </c>
      <c r="AT168">
        <f t="shared" si="77"/>
        <v>0</v>
      </c>
      <c r="AU168">
        <f t="shared" si="89"/>
        <v>160</v>
      </c>
      <c r="AV168" t="s">
        <v>61</v>
      </c>
      <c r="AW168" s="20">
        <f>AVERAGEIFS(INDIRECT($B$3),INDIRECT($B$3),"&gt;=0",Data!$A:$A,AV168,IF($A$20,Data!$B:$B,Data!$AJ:$AJ),IF($A$20,"&lt;&gt;5",1))</f>
        <v>0.5</v>
      </c>
      <c r="AX168">
        <f t="shared" si="78"/>
        <v>145</v>
      </c>
      <c r="AY168" s="20" t="s">
        <v>3</v>
      </c>
      <c r="AZ168">
        <f>AVERAGEIFS(INDIRECT($C$3),INDIRECT($C$3),"&gt;=0",Data!$A:$A,AY168,IF($A$20,Data!$B:$B,Data!$AJ:$AJ),IF($A$20,"&lt;&gt;5",1))</f>
        <v>1</v>
      </c>
      <c r="BA168" s="20">
        <f t="shared" si="79"/>
        <v>1</v>
      </c>
      <c r="BB168" t="s">
        <v>78</v>
      </c>
      <c r="BC168" s="20">
        <f>AVERAGEIFS(INDIRECT($D$3),INDIRECT($D$3),"&gt;=0",Data!$A:$A,BB168,IF($A$20,Data!$B:$B,Data!$AJ:$AJ),IF($A$20,"&lt;&gt;5",1))</f>
        <v>0.41666666666666669</v>
      </c>
      <c r="BD168">
        <f t="shared" si="80"/>
        <v>160</v>
      </c>
      <c r="BE168" s="20" t="s">
        <v>25</v>
      </c>
      <c r="BF168">
        <f>AVERAGEIFS(INDIRECT($E$3),INDIRECT($E$3),"&gt;=0",Data!$A:$A,BE168,IF($A$20,Data!$B:$B,Data!$AJ:$AJ),IF($A$20,"&lt;&gt;5",1))</f>
        <v>0.16666666666666666</v>
      </c>
      <c r="BG168" s="20">
        <f t="shared" si="81"/>
        <v>158</v>
      </c>
      <c r="BH168" t="s">
        <v>48</v>
      </c>
      <c r="BI168" s="20">
        <f>AVERAGEIFS(INDIRECT($F$3),INDIRECT($F$3),"&gt;=0",Data!$A:$A,BH168,IF($A$20,Data!$B:$B,Data!$AJ:$AJ),IF($A$20,"&lt;&gt;5",1))</f>
        <v>0.47619047619047616</v>
      </c>
      <c r="BJ168">
        <f t="shared" si="82"/>
        <v>160</v>
      </c>
      <c r="BK168" s="20" t="s">
        <v>11</v>
      </c>
      <c r="BL168">
        <f>AVERAGEIFS(INDIRECT($G$3),INDIRECT($G$3),"&gt;=0",Data!$A:$A,BK168,IF($A$20,Data!$B:$B,Data!$AJ:$AJ),IF($A$20,"&lt;&gt;5",1))</f>
        <v>0.66666666666666663</v>
      </c>
      <c r="BM168" s="20">
        <f t="shared" si="83"/>
        <v>158</v>
      </c>
      <c r="BN168" t="s">
        <v>137</v>
      </c>
      <c r="BO168">
        <f>AVERAGEIFS(INDIRECT($H$3),INDIRECT($H$3),"&gt;=0",Data!$A:$A,BN168,IF($A$20,Data!$B:$B,Data!$AJ:$AJ),IF($A$20,"&lt;&gt;5",1))</f>
        <v>0.73684210526315785</v>
      </c>
      <c r="BP168">
        <f t="shared" si="84"/>
        <v>160</v>
      </c>
      <c r="BQ168" t="s">
        <v>58</v>
      </c>
      <c r="BR168">
        <f>AVERAGEIFS(INDIRECT($I$3),INDIRECT($I$3),"&gt;=0",Data!$A:$A,BQ168,IF($A$20,Data!$B:$B,Data!$AJ:$AJ),IF($A$20,"&lt;&gt;5",1))</f>
        <v>0.5</v>
      </c>
      <c r="BS168">
        <f t="shared" si="85"/>
        <v>160</v>
      </c>
      <c r="BT168" t="s">
        <v>12</v>
      </c>
      <c r="BU168">
        <f>AVERAGEIFS(INDIRECT($J$3),INDIRECT($J$3),"&gt;=0",Data!$A:$A,BT168,IF($A$20,Data!$B:$B,Data!$AJ:$AJ),IF($A$20,"&lt;&gt;5",1))</f>
        <v>1</v>
      </c>
      <c r="BV168">
        <f t="shared" si="86"/>
        <v>1</v>
      </c>
    </row>
    <row r="169" spans="10:74" x14ac:dyDescent="0.35">
      <c r="J169">
        <f t="shared" si="87"/>
        <v>161</v>
      </c>
      <c r="K169" t="s">
        <v>170</v>
      </c>
      <c r="L169">
        <f>AVERAGEIFS(INDIRECT($B$3),INDIRECT($B$3),"&gt;=0",Data!$A:$A,$K169)</f>
        <v>0.55555555555555558</v>
      </c>
      <c r="M169">
        <f t="shared" si="88"/>
        <v>160</v>
      </c>
      <c r="N169" t="s">
        <v>65</v>
      </c>
      <c r="O169">
        <f>AVERAGEIFS(INDIRECT($C$3),INDIRECT($C$3),"&gt;=0",Data!$A:$A,$N169)</f>
        <v>0.76923076923076927</v>
      </c>
      <c r="P169">
        <f t="shared" si="61"/>
        <v>161</v>
      </c>
      <c r="Q169" t="s">
        <v>95</v>
      </c>
      <c r="R169">
        <f>AVERAGEIFS(INDIRECT($D$3),INDIRECT($D$3),"&gt;=0",Data!$A:$A,$Q169)</f>
        <v>0.35294117647058826</v>
      </c>
      <c r="S169">
        <f t="shared" si="62"/>
        <v>161</v>
      </c>
      <c r="T169" t="s">
        <v>16</v>
      </c>
      <c r="U169">
        <f>AVERAGEIFS(INDIRECT($E$3),INDIRECT($E$3),"&gt;=0",Data!$A:$A,$T169)</f>
        <v>0.15384615384615385</v>
      </c>
      <c r="V169">
        <f t="shared" si="63"/>
        <v>161</v>
      </c>
      <c r="W169" t="s">
        <v>70</v>
      </c>
      <c r="X169">
        <f>AVERAGEIFS(INDIRECT($F$3),INDIRECT($F$3),"&gt;=0",Data!$A:$A,$W169)</f>
        <v>0.43478260869565216</v>
      </c>
      <c r="Y169">
        <f t="shared" si="64"/>
        <v>161</v>
      </c>
      <c r="Z169" t="s">
        <v>35</v>
      </c>
      <c r="AA169">
        <f>AVERAGEIFS(INDIRECT($G$3),INDIRECT($G$3),"&gt;=0",Data!$A:$A,$Z169)</f>
        <v>0.7142857142857143</v>
      </c>
      <c r="AB169">
        <f t="shared" si="65"/>
        <v>157</v>
      </c>
      <c r="AC169" t="s">
        <v>82</v>
      </c>
      <c r="AD169">
        <f>AVERAGEIFS(INDIRECT($H$3),INDIRECT($H$3),"&gt;=0",Data!$A:$A,$AC169)</f>
        <v>0.75</v>
      </c>
      <c r="AE169">
        <f t="shared" si="66"/>
        <v>160</v>
      </c>
      <c r="AF169" t="s">
        <v>128</v>
      </c>
      <c r="AG169">
        <f>AVERAGEIFS(INDIRECT($I$3),INDIRECT($I$3),"&gt;=0",Data!$A:$A,$AF169)</f>
        <v>0.59090909090909094</v>
      </c>
      <c r="AH169">
        <f t="shared" si="67"/>
        <v>161</v>
      </c>
      <c r="AI169" t="s">
        <v>17</v>
      </c>
      <c r="AJ169">
        <f>AVERAGEIFS(INDIRECT($J$3),INDIRECT($J$3),"&gt;=0",Data!$A:$A,$AI169)</f>
        <v>1</v>
      </c>
      <c r="AK169">
        <f t="shared" si="68"/>
        <v>1</v>
      </c>
      <c r="AL169">
        <f t="shared" si="69"/>
        <v>0</v>
      </c>
      <c r="AM169">
        <f t="shared" si="70"/>
        <v>0</v>
      </c>
      <c r="AN169">
        <f t="shared" si="71"/>
        <v>0</v>
      </c>
      <c r="AO169">
        <f t="shared" si="72"/>
        <v>0</v>
      </c>
      <c r="AP169">
        <f t="shared" si="73"/>
        <v>0</v>
      </c>
      <c r="AQ169">
        <f t="shared" si="74"/>
        <v>0</v>
      </c>
      <c r="AR169">
        <f t="shared" si="75"/>
        <v>0</v>
      </c>
      <c r="AS169">
        <f t="shared" si="76"/>
        <v>0</v>
      </c>
      <c r="AT169">
        <f t="shared" si="77"/>
        <v>0</v>
      </c>
      <c r="AU169">
        <f t="shared" si="89"/>
        <v>161</v>
      </c>
      <c r="AV169" t="s">
        <v>73</v>
      </c>
      <c r="AW169" s="20">
        <f>AVERAGEIFS(INDIRECT($B$3),INDIRECT($B$3),"&gt;=0",Data!$A:$A,AV169,IF($A$20,Data!$B:$B,Data!$AJ:$AJ),IF($A$20,"&lt;&gt;5",1))</f>
        <v>0.5</v>
      </c>
      <c r="AX169">
        <f t="shared" si="78"/>
        <v>145</v>
      </c>
      <c r="AY169" s="20" t="s">
        <v>4</v>
      </c>
      <c r="AZ169">
        <f>AVERAGEIFS(INDIRECT($C$3),INDIRECT($C$3),"&gt;=0",Data!$A:$A,AY169,IF($A$20,Data!$B:$B,Data!$AJ:$AJ),IF($A$20,"&lt;&gt;5",1))</f>
        <v>1</v>
      </c>
      <c r="BA169" s="20">
        <f t="shared" si="79"/>
        <v>1</v>
      </c>
      <c r="BB169" t="s">
        <v>92</v>
      </c>
      <c r="BC169" s="20">
        <f>AVERAGEIFS(INDIRECT($D$3),INDIRECT($D$3),"&gt;=0",Data!$A:$A,BB169,IF($A$20,Data!$B:$B,Data!$AJ:$AJ),IF($A$20,"&lt;&gt;5",1))</f>
        <v>0.41176470588235292</v>
      </c>
      <c r="BD169">
        <f t="shared" si="80"/>
        <v>161</v>
      </c>
      <c r="BE169" s="20" t="s">
        <v>93</v>
      </c>
      <c r="BF169">
        <f>AVERAGEIFS(INDIRECT($E$3),INDIRECT($E$3),"&gt;=0",Data!$A:$A,BE169,IF($A$20,Data!$B:$B,Data!$AJ:$AJ),IF($A$20,"&lt;&gt;5",1))</f>
        <v>0.16666666666666666</v>
      </c>
      <c r="BG169" s="20">
        <f t="shared" si="81"/>
        <v>158</v>
      </c>
      <c r="BH169" t="s">
        <v>60</v>
      </c>
      <c r="BI169" s="20">
        <f>AVERAGEIFS(INDIRECT($F$3),INDIRECT($F$3),"&gt;=0",Data!$A:$A,BH169,IF($A$20,Data!$B:$B,Data!$AJ:$AJ),IF($A$20,"&lt;&gt;5",1))</f>
        <v>0.47058823529411764</v>
      </c>
      <c r="BJ169">
        <f t="shared" si="82"/>
        <v>161</v>
      </c>
      <c r="BK169" s="20" t="s">
        <v>19</v>
      </c>
      <c r="BL169">
        <f>AVERAGEIFS(INDIRECT($G$3),INDIRECT($G$3),"&gt;=0",Data!$A:$A,BK169,IF($A$20,Data!$B:$B,Data!$AJ:$AJ),IF($A$20,"&lt;&gt;5",1))</f>
        <v>0.66666666666666663</v>
      </c>
      <c r="BM169" s="20">
        <f t="shared" si="83"/>
        <v>158</v>
      </c>
      <c r="BN169" t="s">
        <v>82</v>
      </c>
      <c r="BO169">
        <f>AVERAGEIFS(INDIRECT($H$3),INDIRECT($H$3),"&gt;=0",Data!$A:$A,BN169,IF($A$20,Data!$B:$B,Data!$AJ:$AJ),IF($A$20,"&lt;&gt;5",1))</f>
        <v>0.73333333333333328</v>
      </c>
      <c r="BP169">
        <f t="shared" si="84"/>
        <v>161</v>
      </c>
      <c r="BQ169" t="s">
        <v>91</v>
      </c>
      <c r="BR169">
        <f>AVERAGEIFS(INDIRECT($I$3),INDIRECT($I$3),"&gt;=0",Data!$A:$A,BQ169,IF($A$20,Data!$B:$B,Data!$AJ:$AJ),IF($A$20,"&lt;&gt;5",1))</f>
        <v>0.5</v>
      </c>
      <c r="BS169">
        <f t="shared" si="85"/>
        <v>160</v>
      </c>
      <c r="BT169" t="s">
        <v>2</v>
      </c>
      <c r="BU169">
        <f>AVERAGEIFS(INDIRECT($J$3),INDIRECT($J$3),"&gt;=0",Data!$A:$A,BT169,IF($A$20,Data!$B:$B,Data!$AJ:$AJ),IF($A$20,"&lt;&gt;5",1))</f>
        <v>1</v>
      </c>
      <c r="BV169">
        <f t="shared" si="86"/>
        <v>1</v>
      </c>
    </row>
    <row r="170" spans="10:74" x14ac:dyDescent="0.35">
      <c r="J170">
        <f t="shared" si="87"/>
        <v>162</v>
      </c>
      <c r="K170" t="s">
        <v>180</v>
      </c>
      <c r="L170">
        <f>AVERAGEIFS(INDIRECT($B$3),INDIRECT($B$3),"&gt;=0",Data!$A:$A,$K170)</f>
        <v>0.55555555555555558</v>
      </c>
      <c r="M170">
        <f t="shared" si="88"/>
        <v>160</v>
      </c>
      <c r="N170" t="s">
        <v>84</v>
      </c>
      <c r="O170">
        <f>AVERAGEIFS(INDIRECT($C$3),INDIRECT($C$3),"&gt;=0",Data!$A:$A,$N170)</f>
        <v>0.75</v>
      </c>
      <c r="P170">
        <f t="shared" si="61"/>
        <v>162</v>
      </c>
      <c r="Q170" t="s">
        <v>4</v>
      </c>
      <c r="R170">
        <f>AVERAGEIFS(INDIRECT($D$3),INDIRECT($D$3),"&gt;=0",Data!$A:$A,$Q170)</f>
        <v>0.33333333333333331</v>
      </c>
      <c r="S170">
        <f t="shared" si="62"/>
        <v>162</v>
      </c>
      <c r="T170" t="s">
        <v>25</v>
      </c>
      <c r="U170">
        <f>AVERAGEIFS(INDIRECT($E$3),INDIRECT($E$3),"&gt;=0",Data!$A:$A,$T170)</f>
        <v>0.15384615384615385</v>
      </c>
      <c r="V170">
        <f t="shared" si="63"/>
        <v>161</v>
      </c>
      <c r="W170" t="s">
        <v>113</v>
      </c>
      <c r="X170">
        <f>AVERAGEIFS(INDIRECT($F$3),INDIRECT($F$3),"&gt;=0",Data!$A:$A,$W170)</f>
        <v>0.42857142857142855</v>
      </c>
      <c r="Y170">
        <f t="shared" si="64"/>
        <v>162</v>
      </c>
      <c r="Z170" t="s">
        <v>113</v>
      </c>
      <c r="AA170">
        <f>AVERAGEIFS(INDIRECT($G$3),INDIRECT($G$3),"&gt;=0",Data!$A:$A,$Z170)</f>
        <v>0.7142857142857143</v>
      </c>
      <c r="AB170">
        <f t="shared" si="65"/>
        <v>157</v>
      </c>
      <c r="AC170" t="s">
        <v>133</v>
      </c>
      <c r="AD170">
        <f>AVERAGEIFS(INDIRECT($H$3),INDIRECT($H$3),"&gt;=0",Data!$A:$A,$AC170)</f>
        <v>0.75</v>
      </c>
      <c r="AE170">
        <f t="shared" si="66"/>
        <v>160</v>
      </c>
      <c r="AF170" t="s">
        <v>35</v>
      </c>
      <c r="AG170">
        <f>AVERAGEIFS(INDIRECT($I$3),INDIRECT($I$3),"&gt;=0",Data!$A:$A,$AF170)</f>
        <v>0.58823529411764708</v>
      </c>
      <c r="AH170">
        <f t="shared" si="67"/>
        <v>162</v>
      </c>
      <c r="AI170" t="s">
        <v>19</v>
      </c>
      <c r="AJ170">
        <f>AVERAGEIFS(INDIRECT($J$3),INDIRECT($J$3),"&gt;=0",Data!$A:$A,$AI170)</f>
        <v>1</v>
      </c>
      <c r="AK170">
        <f t="shared" si="68"/>
        <v>1</v>
      </c>
      <c r="AL170">
        <f t="shared" si="69"/>
        <v>0</v>
      </c>
      <c r="AM170">
        <f t="shared" si="70"/>
        <v>0</v>
      </c>
      <c r="AN170">
        <f t="shared" si="71"/>
        <v>0</v>
      </c>
      <c r="AO170">
        <f t="shared" si="72"/>
        <v>0</v>
      </c>
      <c r="AP170">
        <f t="shared" si="73"/>
        <v>0</v>
      </c>
      <c r="AQ170">
        <f t="shared" si="74"/>
        <v>0</v>
      </c>
      <c r="AR170">
        <f t="shared" si="75"/>
        <v>0</v>
      </c>
      <c r="AS170">
        <f t="shared" si="76"/>
        <v>0</v>
      </c>
      <c r="AT170">
        <f t="shared" si="77"/>
        <v>0</v>
      </c>
      <c r="AU170">
        <f t="shared" si="89"/>
        <v>162</v>
      </c>
      <c r="AV170" t="s">
        <v>80</v>
      </c>
      <c r="AW170" s="20">
        <f>AVERAGEIFS(INDIRECT($B$3),INDIRECT($B$3),"&gt;=0",Data!$A:$A,AV170,IF($A$20,Data!$B:$B,Data!$AJ:$AJ),IF($A$20,"&lt;&gt;5",1))</f>
        <v>0.5</v>
      </c>
      <c r="AX170">
        <f t="shared" si="78"/>
        <v>145</v>
      </c>
      <c r="AY170" s="20" t="s">
        <v>143</v>
      </c>
      <c r="AZ170">
        <f>AVERAGEIFS(INDIRECT($C$3),INDIRECT($C$3),"&gt;=0",Data!$A:$A,AY170,IF($A$20,Data!$B:$B,Data!$AJ:$AJ),IF($A$20,"&lt;&gt;5",1))</f>
        <v>1</v>
      </c>
      <c r="BA170" s="20">
        <f t="shared" si="79"/>
        <v>1</v>
      </c>
      <c r="BB170" t="s">
        <v>99</v>
      </c>
      <c r="BC170" s="20">
        <f>AVERAGEIFS(INDIRECT($D$3),INDIRECT($D$3),"&gt;=0",Data!$A:$A,BB170,IF($A$20,Data!$B:$B,Data!$AJ:$AJ),IF($A$20,"&lt;&gt;5",1))</f>
        <v>0.4</v>
      </c>
      <c r="BD170">
        <f t="shared" si="80"/>
        <v>162</v>
      </c>
      <c r="BE170" s="20" t="s">
        <v>185</v>
      </c>
      <c r="BF170">
        <f>AVERAGEIFS(INDIRECT($E$3),INDIRECT($E$3),"&gt;=0",Data!$A:$A,BE170,IF($A$20,Data!$B:$B,Data!$AJ:$AJ),IF($A$20,"&lt;&gt;5",1))</f>
        <v>0.15789473684210525</v>
      </c>
      <c r="BG170" s="20">
        <f t="shared" si="81"/>
        <v>162</v>
      </c>
      <c r="BH170" t="s">
        <v>168</v>
      </c>
      <c r="BI170" s="20">
        <f>AVERAGEIFS(INDIRECT($F$3),INDIRECT($F$3),"&gt;=0",Data!$A:$A,BH170,IF($A$20,Data!$B:$B,Data!$AJ:$AJ),IF($A$20,"&lt;&gt;5",1))</f>
        <v>0.46666666666666667</v>
      </c>
      <c r="BJ170">
        <f t="shared" si="82"/>
        <v>162</v>
      </c>
      <c r="BK170" s="20" t="s">
        <v>123</v>
      </c>
      <c r="BL170">
        <f>AVERAGEIFS(INDIRECT($G$3),INDIRECT($G$3),"&gt;=0",Data!$A:$A,BK170,IF($A$20,Data!$B:$B,Data!$AJ:$AJ),IF($A$20,"&lt;&gt;5",1))</f>
        <v>0.66666666666666663</v>
      </c>
      <c r="BM170" s="20">
        <f t="shared" si="83"/>
        <v>158</v>
      </c>
      <c r="BN170" t="s">
        <v>145</v>
      </c>
      <c r="BO170">
        <f>AVERAGEIFS(INDIRECT($H$3),INDIRECT($H$3),"&gt;=0",Data!$A:$A,BN170,IF($A$20,Data!$B:$B,Data!$AJ:$AJ),IF($A$20,"&lt;&gt;5",1))</f>
        <v>0.73333333333333328</v>
      </c>
      <c r="BP170">
        <f t="shared" si="84"/>
        <v>161</v>
      </c>
      <c r="BQ170" t="s">
        <v>69</v>
      </c>
      <c r="BR170">
        <f>AVERAGEIFS(INDIRECT($I$3),INDIRECT($I$3),"&gt;=0",Data!$A:$A,BQ170,IF($A$20,Data!$B:$B,Data!$AJ:$AJ),IF($A$20,"&lt;&gt;5",1))</f>
        <v>0.5</v>
      </c>
      <c r="BS170">
        <f t="shared" si="85"/>
        <v>160</v>
      </c>
      <c r="BT170" t="s">
        <v>5</v>
      </c>
      <c r="BU170">
        <f>AVERAGEIFS(INDIRECT($J$3),INDIRECT($J$3),"&gt;=0",Data!$A:$A,BT170,IF($A$20,Data!$B:$B,Data!$AJ:$AJ),IF($A$20,"&lt;&gt;5",1))</f>
        <v>1</v>
      </c>
      <c r="BV170">
        <f t="shared" si="86"/>
        <v>1</v>
      </c>
    </row>
    <row r="171" spans="10:74" x14ac:dyDescent="0.35">
      <c r="J171">
        <f t="shared" si="87"/>
        <v>163</v>
      </c>
      <c r="K171" t="s">
        <v>186</v>
      </c>
      <c r="L171">
        <f>AVERAGEIFS(INDIRECT($B$3),INDIRECT($B$3),"&gt;=0",Data!$A:$A,$K171)</f>
        <v>0.54545454545454541</v>
      </c>
      <c r="M171">
        <f t="shared" si="88"/>
        <v>163</v>
      </c>
      <c r="N171" t="s">
        <v>149</v>
      </c>
      <c r="O171">
        <f>AVERAGEIFS(INDIRECT($C$3),INDIRECT($C$3),"&gt;=0",Data!$A:$A,$N171)</f>
        <v>0.75</v>
      </c>
      <c r="P171">
        <f t="shared" si="61"/>
        <v>162</v>
      </c>
      <c r="Q171" t="s">
        <v>67</v>
      </c>
      <c r="R171">
        <f>AVERAGEIFS(INDIRECT($D$3),INDIRECT($D$3),"&gt;=0",Data!$A:$A,$Q171)</f>
        <v>0.33333333333333331</v>
      </c>
      <c r="S171">
        <f t="shared" si="62"/>
        <v>162</v>
      </c>
      <c r="T171" t="s">
        <v>11</v>
      </c>
      <c r="U171">
        <f>AVERAGEIFS(INDIRECT($E$3),INDIRECT($E$3),"&gt;=0",Data!$A:$A,$T171)</f>
        <v>0.15</v>
      </c>
      <c r="V171">
        <f t="shared" si="63"/>
        <v>163</v>
      </c>
      <c r="W171" t="s">
        <v>48</v>
      </c>
      <c r="X171">
        <f>AVERAGEIFS(INDIRECT($F$3),INDIRECT($F$3),"&gt;=0",Data!$A:$A,$W171)</f>
        <v>0.4</v>
      </c>
      <c r="Y171">
        <f t="shared" si="64"/>
        <v>163</v>
      </c>
      <c r="Z171" t="s">
        <v>123</v>
      </c>
      <c r="AA171">
        <f>AVERAGEIFS(INDIRECT($G$3),INDIRECT($G$3),"&gt;=0",Data!$A:$A,$Z171)</f>
        <v>0.7142857142857143</v>
      </c>
      <c r="AB171">
        <f t="shared" si="65"/>
        <v>157</v>
      </c>
      <c r="AC171" t="s">
        <v>137</v>
      </c>
      <c r="AD171">
        <f>AVERAGEIFS(INDIRECT($H$3),INDIRECT($H$3),"&gt;=0",Data!$A:$A,$AC171)</f>
        <v>0.75</v>
      </c>
      <c r="AE171">
        <f t="shared" si="66"/>
        <v>160</v>
      </c>
      <c r="AF171" t="s">
        <v>11</v>
      </c>
      <c r="AG171">
        <f>AVERAGEIFS(INDIRECT($I$3),INDIRECT($I$3),"&gt;=0",Data!$A:$A,$AF171)</f>
        <v>0.5714285714285714</v>
      </c>
      <c r="AH171">
        <f t="shared" si="67"/>
        <v>163</v>
      </c>
      <c r="AI171" t="s">
        <v>20</v>
      </c>
      <c r="AJ171">
        <f>AVERAGEIFS(INDIRECT($J$3),INDIRECT($J$3),"&gt;=0",Data!$A:$A,$AI171)</f>
        <v>1</v>
      </c>
      <c r="AK171">
        <f t="shared" si="68"/>
        <v>1</v>
      </c>
      <c r="AL171">
        <f t="shared" si="69"/>
        <v>0</v>
      </c>
      <c r="AM171">
        <f t="shared" si="70"/>
        <v>0</v>
      </c>
      <c r="AN171">
        <f t="shared" si="71"/>
        <v>0</v>
      </c>
      <c r="AO171">
        <f t="shared" si="72"/>
        <v>0</v>
      </c>
      <c r="AP171">
        <f t="shared" si="73"/>
        <v>0</v>
      </c>
      <c r="AQ171">
        <f t="shared" si="74"/>
        <v>0</v>
      </c>
      <c r="AR171">
        <f t="shared" si="75"/>
        <v>0</v>
      </c>
      <c r="AS171">
        <f t="shared" si="76"/>
        <v>0</v>
      </c>
      <c r="AT171">
        <f t="shared" si="77"/>
        <v>0</v>
      </c>
      <c r="AU171">
        <f t="shared" si="89"/>
        <v>163</v>
      </c>
      <c r="AV171" t="s">
        <v>111</v>
      </c>
      <c r="AW171" s="20">
        <f>AVERAGEIFS(INDIRECT($B$3),INDIRECT($B$3),"&gt;=0",Data!$A:$A,AV171,IF($A$20,Data!$B:$B,Data!$AJ:$AJ),IF($A$20,"&lt;&gt;5",1))</f>
        <v>0.5</v>
      </c>
      <c r="AX171">
        <f t="shared" si="78"/>
        <v>145</v>
      </c>
      <c r="AY171" s="20" t="s">
        <v>66</v>
      </c>
      <c r="AZ171">
        <f>AVERAGEIFS(INDIRECT($C$3),INDIRECT($C$3),"&gt;=0",Data!$A:$A,AY171,IF($A$20,Data!$B:$B,Data!$AJ:$AJ),IF($A$20,"&lt;&gt;5",1))</f>
        <v>1</v>
      </c>
      <c r="BA171" s="20">
        <f t="shared" si="79"/>
        <v>1</v>
      </c>
      <c r="BB171" t="s">
        <v>124</v>
      </c>
      <c r="BC171" s="20">
        <f>AVERAGEIFS(INDIRECT($D$3),INDIRECT($D$3),"&gt;=0",Data!$A:$A,BB171,IF($A$20,Data!$B:$B,Data!$AJ:$AJ),IF($A$20,"&lt;&gt;5",1))</f>
        <v>0.4</v>
      </c>
      <c r="BD171">
        <f t="shared" si="80"/>
        <v>162</v>
      </c>
      <c r="BE171" s="20" t="s">
        <v>9</v>
      </c>
      <c r="BF171">
        <f>AVERAGEIFS(INDIRECT($E$3),INDIRECT($E$3),"&gt;=0",Data!$A:$A,BE171,IF($A$20,Data!$B:$B,Data!$AJ:$AJ),IF($A$20,"&lt;&gt;5",1))</f>
        <v>0.14285714285714285</v>
      </c>
      <c r="BG171" s="20">
        <f t="shared" si="81"/>
        <v>163</v>
      </c>
      <c r="BH171" t="s">
        <v>183</v>
      </c>
      <c r="BI171" s="20">
        <f>AVERAGEIFS(INDIRECT($F$3),INDIRECT($F$3),"&gt;=0",Data!$A:$A,BH171,IF($A$20,Data!$B:$B,Data!$AJ:$AJ),IF($A$20,"&lt;&gt;5",1))</f>
        <v>0.46153846153846156</v>
      </c>
      <c r="BJ171">
        <f t="shared" si="82"/>
        <v>163</v>
      </c>
      <c r="BK171" s="20" t="s">
        <v>124</v>
      </c>
      <c r="BL171">
        <f>AVERAGEIFS(INDIRECT($G$3),INDIRECT($G$3),"&gt;=0",Data!$A:$A,BK171,IF($A$20,Data!$B:$B,Data!$AJ:$AJ),IF($A$20,"&lt;&gt;5",1))</f>
        <v>0.66666666666666663</v>
      </c>
      <c r="BM171" s="20">
        <f t="shared" si="83"/>
        <v>158</v>
      </c>
      <c r="BN171" t="s">
        <v>38</v>
      </c>
      <c r="BO171">
        <f>AVERAGEIFS(INDIRECT($H$3),INDIRECT($H$3),"&gt;=0",Data!$A:$A,BN171,IF($A$20,Data!$B:$B,Data!$AJ:$AJ),IF($A$20,"&lt;&gt;5",1))</f>
        <v>0.7142857142857143</v>
      </c>
      <c r="BP171">
        <f t="shared" si="84"/>
        <v>163</v>
      </c>
      <c r="BQ171" t="s">
        <v>11</v>
      </c>
      <c r="BR171">
        <f>AVERAGEIFS(INDIRECT($I$3),INDIRECT($I$3),"&gt;=0",Data!$A:$A,BQ171,IF($A$20,Data!$B:$B,Data!$AJ:$AJ),IF($A$20,"&lt;&gt;5",1))</f>
        <v>0.5</v>
      </c>
      <c r="BS171">
        <f t="shared" si="85"/>
        <v>160</v>
      </c>
      <c r="BT171" t="s">
        <v>4</v>
      </c>
      <c r="BU171">
        <f>AVERAGEIFS(INDIRECT($J$3),INDIRECT($J$3),"&gt;=0",Data!$A:$A,BT171,IF($A$20,Data!$B:$B,Data!$AJ:$AJ),IF($A$20,"&lt;&gt;5",1))</f>
        <v>1</v>
      </c>
      <c r="BV171">
        <f t="shared" si="86"/>
        <v>1</v>
      </c>
    </row>
    <row r="172" spans="10:74" x14ac:dyDescent="0.35">
      <c r="J172">
        <f t="shared" si="87"/>
        <v>164</v>
      </c>
      <c r="K172" t="s">
        <v>12</v>
      </c>
      <c r="L172">
        <f>AVERAGEIFS(INDIRECT($B$3),INDIRECT($B$3),"&gt;=0",Data!$A:$A,$K172)</f>
        <v>0.53333333333333333</v>
      </c>
      <c r="M172">
        <f t="shared" si="88"/>
        <v>164</v>
      </c>
      <c r="N172" t="s">
        <v>36</v>
      </c>
      <c r="O172">
        <f>AVERAGEIFS(INDIRECT($C$3),INDIRECT($C$3),"&gt;=0",Data!$A:$A,$N172)</f>
        <v>0.75</v>
      </c>
      <c r="P172">
        <f t="shared" si="61"/>
        <v>162</v>
      </c>
      <c r="Q172" t="s">
        <v>99</v>
      </c>
      <c r="R172">
        <f>AVERAGEIFS(INDIRECT($D$3),INDIRECT($D$3),"&gt;=0",Data!$A:$A,$Q172)</f>
        <v>0.33333333333333331</v>
      </c>
      <c r="S172">
        <f t="shared" si="62"/>
        <v>162</v>
      </c>
      <c r="T172" t="s">
        <v>93</v>
      </c>
      <c r="U172">
        <f>AVERAGEIFS(INDIRECT($E$3),INDIRECT($E$3),"&gt;=0",Data!$A:$A,$T172)</f>
        <v>0.15</v>
      </c>
      <c r="V172">
        <f t="shared" si="63"/>
        <v>163</v>
      </c>
      <c r="W172" t="s">
        <v>101</v>
      </c>
      <c r="X172">
        <f>AVERAGEIFS(INDIRECT($F$3),INDIRECT($F$3),"&gt;=0",Data!$A:$A,$W172)</f>
        <v>0.4</v>
      </c>
      <c r="Y172">
        <f t="shared" si="64"/>
        <v>163</v>
      </c>
      <c r="Z172" t="s">
        <v>124</v>
      </c>
      <c r="AA172">
        <f>AVERAGEIFS(INDIRECT($G$3),INDIRECT($G$3),"&gt;=0",Data!$A:$A,$Z172)</f>
        <v>0.7142857142857143</v>
      </c>
      <c r="AB172">
        <f t="shared" si="65"/>
        <v>157</v>
      </c>
      <c r="AC172" t="s">
        <v>149</v>
      </c>
      <c r="AD172">
        <f>AVERAGEIFS(INDIRECT($H$3),INDIRECT($H$3),"&gt;=0",Data!$A:$A,$AC172)</f>
        <v>0.75</v>
      </c>
      <c r="AE172">
        <f t="shared" si="66"/>
        <v>160</v>
      </c>
      <c r="AF172" t="s">
        <v>13</v>
      </c>
      <c r="AG172">
        <f>AVERAGEIFS(INDIRECT($I$3),INDIRECT($I$3),"&gt;=0",Data!$A:$A,$AF172)</f>
        <v>0.5714285714285714</v>
      </c>
      <c r="AH172">
        <f t="shared" si="67"/>
        <v>163</v>
      </c>
      <c r="AI172" t="s">
        <v>13</v>
      </c>
      <c r="AJ172">
        <f>AVERAGEIFS(INDIRECT($J$3),INDIRECT($J$3),"&gt;=0",Data!$A:$A,$AI172)</f>
        <v>1</v>
      </c>
      <c r="AK172">
        <f t="shared" si="68"/>
        <v>1</v>
      </c>
      <c r="AL172">
        <f t="shared" si="69"/>
        <v>0</v>
      </c>
      <c r="AM172">
        <f t="shared" si="70"/>
        <v>0</v>
      </c>
      <c r="AN172">
        <f t="shared" si="71"/>
        <v>0</v>
      </c>
      <c r="AO172">
        <f t="shared" si="72"/>
        <v>0</v>
      </c>
      <c r="AP172">
        <f t="shared" si="73"/>
        <v>0</v>
      </c>
      <c r="AQ172">
        <f t="shared" si="74"/>
        <v>0</v>
      </c>
      <c r="AR172">
        <f t="shared" si="75"/>
        <v>0</v>
      </c>
      <c r="AS172">
        <f t="shared" si="76"/>
        <v>0</v>
      </c>
      <c r="AT172">
        <f t="shared" si="77"/>
        <v>0</v>
      </c>
      <c r="AU172">
        <f t="shared" si="89"/>
        <v>164</v>
      </c>
      <c r="AV172" t="s">
        <v>171</v>
      </c>
      <c r="AW172" s="20">
        <f>AVERAGEIFS(INDIRECT($B$3),INDIRECT($B$3),"&gt;=0",Data!$A:$A,AV172,IF($A$20,Data!$B:$B,Data!$AJ:$AJ),IF($A$20,"&lt;&gt;5",1))</f>
        <v>0.5</v>
      </c>
      <c r="AX172">
        <f t="shared" si="78"/>
        <v>145</v>
      </c>
      <c r="AY172" s="20" t="s">
        <v>199</v>
      </c>
      <c r="AZ172">
        <f>AVERAGEIFS(INDIRECT($C$3),INDIRECT($C$3),"&gt;=0",Data!$A:$A,AY172,IF($A$20,Data!$B:$B,Data!$AJ:$AJ),IF($A$20,"&lt;&gt;5",1))</f>
        <v>1</v>
      </c>
      <c r="BA172" s="20">
        <f t="shared" si="79"/>
        <v>1</v>
      </c>
      <c r="BB172" t="s">
        <v>65</v>
      </c>
      <c r="BC172" s="20">
        <f>AVERAGEIFS(INDIRECT($D$3),INDIRECT($D$3),"&gt;=0",Data!$A:$A,BB172,IF($A$20,Data!$B:$B,Data!$AJ:$AJ),IF($A$20,"&lt;&gt;5",1))</f>
        <v>0.4</v>
      </c>
      <c r="BD172">
        <f t="shared" si="80"/>
        <v>162</v>
      </c>
      <c r="BE172" s="20" t="s">
        <v>38</v>
      </c>
      <c r="BF172">
        <f>AVERAGEIFS(INDIRECT($E$3),INDIRECT($E$3),"&gt;=0",Data!$A:$A,BE172,IF($A$20,Data!$B:$B,Data!$AJ:$AJ),IF($A$20,"&lt;&gt;5",1))</f>
        <v>0.14285714285714285</v>
      </c>
      <c r="BG172" s="20">
        <f t="shared" si="81"/>
        <v>163</v>
      </c>
      <c r="BH172" t="s">
        <v>160</v>
      </c>
      <c r="BI172" s="20">
        <f>AVERAGEIFS(INDIRECT($F$3),INDIRECT($F$3),"&gt;=0",Data!$A:$A,BH172,IF($A$20,Data!$B:$B,Data!$AJ:$AJ),IF($A$20,"&lt;&gt;5",1))</f>
        <v>0.44444444444444442</v>
      </c>
      <c r="BJ172">
        <f t="shared" si="82"/>
        <v>164</v>
      </c>
      <c r="BK172" s="20" t="s">
        <v>175</v>
      </c>
      <c r="BL172">
        <f>AVERAGEIFS(INDIRECT($G$3),INDIRECT($G$3),"&gt;=0",Data!$A:$A,BK172,IF($A$20,Data!$B:$B,Data!$AJ:$AJ),IF($A$20,"&lt;&gt;5",1))</f>
        <v>0.66666666666666663</v>
      </c>
      <c r="BM172" s="20">
        <f t="shared" si="83"/>
        <v>158</v>
      </c>
      <c r="BN172" t="s">
        <v>48</v>
      </c>
      <c r="BO172">
        <f>AVERAGEIFS(INDIRECT($H$3),INDIRECT($H$3),"&gt;=0",Data!$A:$A,BN172,IF($A$20,Data!$B:$B,Data!$AJ:$AJ),IF($A$20,"&lt;&gt;5",1))</f>
        <v>0.7142857142857143</v>
      </c>
      <c r="BP172">
        <f t="shared" si="84"/>
        <v>163</v>
      </c>
      <c r="BQ172" t="s">
        <v>13</v>
      </c>
      <c r="BR172">
        <f>AVERAGEIFS(INDIRECT($I$3),INDIRECT($I$3),"&gt;=0",Data!$A:$A,BQ172,IF($A$20,Data!$B:$B,Data!$AJ:$AJ),IF($A$20,"&lt;&gt;5",1))</f>
        <v>0.5</v>
      </c>
      <c r="BS172">
        <f t="shared" si="85"/>
        <v>160</v>
      </c>
      <c r="BT172" t="s">
        <v>6</v>
      </c>
      <c r="BU172">
        <f>AVERAGEIFS(INDIRECT($J$3),INDIRECT($J$3),"&gt;=0",Data!$A:$A,BT172,IF($A$20,Data!$B:$B,Data!$AJ:$AJ),IF($A$20,"&lt;&gt;5",1))</f>
        <v>1</v>
      </c>
      <c r="BV172">
        <f t="shared" si="86"/>
        <v>1</v>
      </c>
    </row>
    <row r="173" spans="10:74" x14ac:dyDescent="0.35">
      <c r="J173">
        <f t="shared" si="87"/>
        <v>165</v>
      </c>
      <c r="K173" t="s">
        <v>26</v>
      </c>
      <c r="L173">
        <f>AVERAGEIFS(INDIRECT($B$3),INDIRECT($B$3),"&gt;=0",Data!$A:$A,$K173)</f>
        <v>0.52173913043478259</v>
      </c>
      <c r="M173">
        <f t="shared" si="88"/>
        <v>165</v>
      </c>
      <c r="N173" t="s">
        <v>91</v>
      </c>
      <c r="O173">
        <f>AVERAGEIFS(INDIRECT($C$3),INDIRECT($C$3),"&gt;=0",Data!$A:$A,$N173)</f>
        <v>0.75</v>
      </c>
      <c r="P173">
        <f t="shared" si="61"/>
        <v>162</v>
      </c>
      <c r="Q173" t="s">
        <v>124</v>
      </c>
      <c r="R173">
        <f>AVERAGEIFS(INDIRECT($D$3),INDIRECT($D$3),"&gt;=0",Data!$A:$A,$Q173)</f>
        <v>0.33333333333333331</v>
      </c>
      <c r="S173">
        <f t="shared" si="62"/>
        <v>162</v>
      </c>
      <c r="T173" t="s">
        <v>9</v>
      </c>
      <c r="U173">
        <f>AVERAGEIFS(INDIRECT($E$3),INDIRECT($E$3),"&gt;=0",Data!$A:$A,$T173)</f>
        <v>0.14285714285714285</v>
      </c>
      <c r="V173">
        <f t="shared" si="63"/>
        <v>165</v>
      </c>
      <c r="W173" t="s">
        <v>32</v>
      </c>
      <c r="X173">
        <f>AVERAGEIFS(INDIRECT($F$3),INDIRECT($F$3),"&gt;=0",Data!$A:$A,$W173)</f>
        <v>0.39130434782608697</v>
      </c>
      <c r="Y173">
        <f t="shared" si="64"/>
        <v>165</v>
      </c>
      <c r="Z173" t="s">
        <v>151</v>
      </c>
      <c r="AA173">
        <f>AVERAGEIFS(INDIRECT($G$3),INDIRECT($G$3),"&gt;=0",Data!$A:$A,$Z173)</f>
        <v>0.7142857142857143</v>
      </c>
      <c r="AB173">
        <f t="shared" si="65"/>
        <v>157</v>
      </c>
      <c r="AC173" t="s">
        <v>197</v>
      </c>
      <c r="AD173">
        <f>AVERAGEIFS(INDIRECT($H$3),INDIRECT($H$3),"&gt;=0",Data!$A:$A,$AC173)</f>
        <v>0.75</v>
      </c>
      <c r="AE173">
        <f t="shared" si="66"/>
        <v>160</v>
      </c>
      <c r="AF173" t="s">
        <v>64</v>
      </c>
      <c r="AG173">
        <f>AVERAGEIFS(INDIRECT($I$3),INDIRECT($I$3),"&gt;=0",Data!$A:$A,$AF173)</f>
        <v>0.5714285714285714</v>
      </c>
      <c r="AH173">
        <f t="shared" si="67"/>
        <v>163</v>
      </c>
      <c r="AI173" t="s">
        <v>12</v>
      </c>
      <c r="AJ173">
        <f>AVERAGEIFS(INDIRECT($J$3),INDIRECT($J$3),"&gt;=0",Data!$A:$A,$AI173)</f>
        <v>1</v>
      </c>
      <c r="AK173">
        <f t="shared" si="68"/>
        <v>1</v>
      </c>
      <c r="AL173">
        <f t="shared" si="69"/>
        <v>0</v>
      </c>
      <c r="AM173">
        <f t="shared" si="70"/>
        <v>0</v>
      </c>
      <c r="AN173">
        <f t="shared" si="71"/>
        <v>0</v>
      </c>
      <c r="AO173">
        <f t="shared" si="72"/>
        <v>0</v>
      </c>
      <c r="AP173">
        <f t="shared" si="73"/>
        <v>0</v>
      </c>
      <c r="AQ173">
        <f t="shared" si="74"/>
        <v>0</v>
      </c>
      <c r="AR173">
        <f t="shared" si="75"/>
        <v>0</v>
      </c>
      <c r="AS173">
        <f t="shared" si="76"/>
        <v>0</v>
      </c>
      <c r="AT173">
        <f t="shared" si="77"/>
        <v>0</v>
      </c>
      <c r="AU173">
        <f t="shared" si="89"/>
        <v>165</v>
      </c>
      <c r="AV173" t="s">
        <v>185</v>
      </c>
      <c r="AW173" s="20">
        <f>AVERAGEIFS(INDIRECT($B$3),INDIRECT($B$3),"&gt;=0",Data!$A:$A,AV173,IF($A$20,Data!$B:$B,Data!$AJ:$AJ),IF($A$20,"&lt;&gt;5",1))</f>
        <v>0.5</v>
      </c>
      <c r="AX173">
        <f t="shared" si="78"/>
        <v>145</v>
      </c>
      <c r="AY173" s="20" t="s">
        <v>144</v>
      </c>
      <c r="AZ173">
        <f>AVERAGEIFS(INDIRECT($C$3),INDIRECT($C$3),"&gt;=0",Data!$A:$A,AY173,IF($A$20,Data!$B:$B,Data!$AJ:$AJ),IF($A$20,"&lt;&gt;5",1))</f>
        <v>1</v>
      </c>
      <c r="BA173" s="20">
        <f t="shared" si="79"/>
        <v>1</v>
      </c>
      <c r="BB173" t="s">
        <v>13</v>
      </c>
      <c r="BC173" s="20">
        <f>AVERAGEIFS(INDIRECT($D$3),INDIRECT($D$3),"&gt;=0",Data!$A:$A,BB173,IF($A$20,Data!$B:$B,Data!$AJ:$AJ),IF($A$20,"&lt;&gt;5",1))</f>
        <v>0.4</v>
      </c>
      <c r="BD173">
        <f t="shared" si="80"/>
        <v>162</v>
      </c>
      <c r="BE173" s="20" t="s">
        <v>125</v>
      </c>
      <c r="BF173">
        <f>AVERAGEIFS(INDIRECT($E$3),INDIRECT($E$3),"&gt;=0",Data!$A:$A,BE173,IF($A$20,Data!$B:$B,Data!$AJ:$AJ),IF($A$20,"&lt;&gt;5",1))</f>
        <v>0.125</v>
      </c>
      <c r="BG173" s="20">
        <f t="shared" si="81"/>
        <v>165</v>
      </c>
      <c r="BH173" t="s">
        <v>38</v>
      </c>
      <c r="BI173" s="20">
        <f>AVERAGEIFS(INDIRECT($F$3),INDIRECT($F$3),"&gt;=0",Data!$A:$A,BH173,IF($A$20,Data!$B:$B,Data!$AJ:$AJ),IF($A$20,"&lt;&gt;5",1))</f>
        <v>0.42857142857142855</v>
      </c>
      <c r="BJ173">
        <f t="shared" si="82"/>
        <v>165</v>
      </c>
      <c r="BK173" s="20" t="s">
        <v>189</v>
      </c>
      <c r="BL173">
        <f>AVERAGEIFS(INDIRECT($G$3),INDIRECT($G$3),"&gt;=0",Data!$A:$A,BK173,IF($A$20,Data!$B:$B,Data!$AJ:$AJ),IF($A$20,"&lt;&gt;5",1))</f>
        <v>0.66666666666666663</v>
      </c>
      <c r="BM173" s="20">
        <f t="shared" si="83"/>
        <v>158</v>
      </c>
      <c r="BN173" t="s">
        <v>70</v>
      </c>
      <c r="BO173">
        <f>AVERAGEIFS(INDIRECT($H$3),INDIRECT($H$3),"&gt;=0",Data!$A:$A,BN173,IF($A$20,Data!$B:$B,Data!$AJ:$AJ),IF($A$20,"&lt;&gt;5",1))</f>
        <v>0.7142857142857143</v>
      </c>
      <c r="BP173">
        <f t="shared" si="84"/>
        <v>163</v>
      </c>
      <c r="BQ173" t="s">
        <v>106</v>
      </c>
      <c r="BR173">
        <f>AVERAGEIFS(INDIRECT($I$3),INDIRECT($I$3),"&gt;=0",Data!$A:$A,BQ173,IF($A$20,Data!$B:$B,Data!$AJ:$AJ),IF($A$20,"&lt;&gt;5",1))</f>
        <v>0.5</v>
      </c>
      <c r="BS173">
        <f t="shared" si="85"/>
        <v>160</v>
      </c>
      <c r="BT173" t="s">
        <v>3</v>
      </c>
      <c r="BU173">
        <f>AVERAGEIFS(INDIRECT($J$3),INDIRECT($J$3),"&gt;=0",Data!$A:$A,BT173,IF($A$20,Data!$B:$B,Data!$AJ:$AJ),IF($A$20,"&lt;&gt;5",1))</f>
        <v>1</v>
      </c>
      <c r="BV173">
        <f t="shared" si="86"/>
        <v>1</v>
      </c>
    </row>
    <row r="174" spans="10:74" x14ac:dyDescent="0.35">
      <c r="J174">
        <f t="shared" si="87"/>
        <v>166</v>
      </c>
      <c r="K174" t="s">
        <v>14</v>
      </c>
      <c r="L174">
        <f>AVERAGEIFS(INDIRECT($B$3),INDIRECT($B$3),"&gt;=0",Data!$A:$A,$K174)</f>
        <v>0.5</v>
      </c>
      <c r="M174">
        <f t="shared" si="88"/>
        <v>166</v>
      </c>
      <c r="N174" t="s">
        <v>155</v>
      </c>
      <c r="O174">
        <f>AVERAGEIFS(INDIRECT($C$3),INDIRECT($C$3),"&gt;=0",Data!$A:$A,$N174)</f>
        <v>0.75</v>
      </c>
      <c r="P174">
        <f t="shared" si="61"/>
        <v>162</v>
      </c>
      <c r="Q174" t="s">
        <v>155</v>
      </c>
      <c r="R174">
        <f>AVERAGEIFS(INDIRECT($D$3),INDIRECT($D$3),"&gt;=0",Data!$A:$A,$Q174)</f>
        <v>0.33333333333333331</v>
      </c>
      <c r="S174">
        <f t="shared" si="62"/>
        <v>162</v>
      </c>
      <c r="T174" t="s">
        <v>38</v>
      </c>
      <c r="U174">
        <f>AVERAGEIFS(INDIRECT($E$3),INDIRECT($E$3),"&gt;=0",Data!$A:$A,$T174)</f>
        <v>0.1111111111111111</v>
      </c>
      <c r="V174">
        <f t="shared" si="63"/>
        <v>166</v>
      </c>
      <c r="W174" t="s">
        <v>62</v>
      </c>
      <c r="X174">
        <f>AVERAGEIFS(INDIRECT($F$3),INDIRECT($F$3),"&gt;=0",Data!$A:$A,$W174)</f>
        <v>0.39130434782608697</v>
      </c>
      <c r="Y174">
        <f t="shared" si="64"/>
        <v>165</v>
      </c>
      <c r="Z174" t="s">
        <v>190</v>
      </c>
      <c r="AA174">
        <f>AVERAGEIFS(INDIRECT($G$3),INDIRECT($G$3),"&gt;=0",Data!$A:$A,$Z174)</f>
        <v>0.7142857142857143</v>
      </c>
      <c r="AB174">
        <f t="shared" si="65"/>
        <v>157</v>
      </c>
      <c r="AC174" t="s">
        <v>145</v>
      </c>
      <c r="AD174">
        <f>AVERAGEIFS(INDIRECT($H$3),INDIRECT($H$3),"&gt;=0",Data!$A:$A,$AC174)</f>
        <v>0.74193548387096775</v>
      </c>
      <c r="AE174">
        <f t="shared" si="66"/>
        <v>166</v>
      </c>
      <c r="AF174" t="s">
        <v>173</v>
      </c>
      <c r="AG174">
        <f>AVERAGEIFS(INDIRECT($I$3),INDIRECT($I$3),"&gt;=0",Data!$A:$A,$AF174)</f>
        <v>0.5714285714285714</v>
      </c>
      <c r="AH174">
        <f t="shared" si="67"/>
        <v>163</v>
      </c>
      <c r="AI174" t="s">
        <v>2</v>
      </c>
      <c r="AJ174">
        <f>AVERAGEIFS(INDIRECT($J$3),INDIRECT($J$3),"&gt;=0",Data!$A:$A,$AI174)</f>
        <v>1</v>
      </c>
      <c r="AK174">
        <f t="shared" si="68"/>
        <v>1</v>
      </c>
      <c r="AL174">
        <f t="shared" si="69"/>
        <v>0</v>
      </c>
      <c r="AM174">
        <f t="shared" si="70"/>
        <v>0</v>
      </c>
      <c r="AN174">
        <f t="shared" si="71"/>
        <v>0</v>
      </c>
      <c r="AO174">
        <f t="shared" si="72"/>
        <v>0</v>
      </c>
      <c r="AP174">
        <f t="shared" si="73"/>
        <v>0</v>
      </c>
      <c r="AQ174">
        <f t="shared" si="74"/>
        <v>0</v>
      </c>
      <c r="AR174">
        <f t="shared" si="75"/>
        <v>0</v>
      </c>
      <c r="AS174">
        <f t="shared" si="76"/>
        <v>0</v>
      </c>
      <c r="AT174">
        <f t="shared" si="77"/>
        <v>167</v>
      </c>
      <c r="AU174">
        <f t="shared" si="89"/>
        <v>166</v>
      </c>
      <c r="AV174" t="s">
        <v>191</v>
      </c>
      <c r="AW174" s="20">
        <f>AVERAGEIFS(INDIRECT($B$3),INDIRECT($B$3),"&gt;=0",Data!$A:$A,AV174,IF($A$20,Data!$B:$B,Data!$AJ:$AJ),IF($A$20,"&lt;&gt;5",1))</f>
        <v>0.5</v>
      </c>
      <c r="AX174">
        <f t="shared" si="78"/>
        <v>145</v>
      </c>
      <c r="AY174" s="20" t="s">
        <v>165</v>
      </c>
      <c r="AZ174">
        <f>AVERAGEIFS(INDIRECT($C$3),INDIRECT($C$3),"&gt;=0",Data!$A:$A,AY174,IF($A$20,Data!$B:$B,Data!$AJ:$AJ),IF($A$20,"&lt;&gt;5",1))</f>
        <v>1</v>
      </c>
      <c r="BA174" s="20">
        <f t="shared" si="79"/>
        <v>1</v>
      </c>
      <c r="BB174" t="s">
        <v>113</v>
      </c>
      <c r="BC174" s="20">
        <f>AVERAGEIFS(INDIRECT($D$3),INDIRECT($D$3),"&gt;=0",Data!$A:$A,BB174,IF($A$20,Data!$B:$B,Data!$AJ:$AJ),IF($A$20,"&lt;&gt;5",1))</f>
        <v>0.4</v>
      </c>
      <c r="BD174">
        <f t="shared" si="80"/>
        <v>162</v>
      </c>
      <c r="BE174" s="20" t="s">
        <v>17</v>
      </c>
      <c r="BF174">
        <f>AVERAGEIFS(INDIRECT($E$3),INDIRECT($E$3),"&gt;=0",Data!$A:$A,BE174,IF($A$20,Data!$B:$B,Data!$AJ:$AJ),IF($A$20,"&lt;&gt;5",1))</f>
        <v>0.125</v>
      </c>
      <c r="BG174" s="20">
        <f t="shared" si="81"/>
        <v>165</v>
      </c>
      <c r="BH174" t="s">
        <v>70</v>
      </c>
      <c r="BI174" s="20">
        <f>AVERAGEIFS(INDIRECT($F$3),INDIRECT($F$3),"&gt;=0",Data!$A:$A,BH174,IF($A$20,Data!$B:$B,Data!$AJ:$AJ),IF($A$20,"&lt;&gt;5",1))</f>
        <v>0.42857142857142855</v>
      </c>
      <c r="BJ174">
        <f t="shared" si="82"/>
        <v>165</v>
      </c>
      <c r="BK174" s="20" t="s">
        <v>28</v>
      </c>
      <c r="BL174">
        <f>AVERAGEIFS(INDIRECT($G$3),INDIRECT($G$3),"&gt;=0",Data!$A:$A,BK174,IF($A$20,Data!$B:$B,Data!$AJ:$AJ),IF($A$20,"&lt;&gt;5",1))</f>
        <v>0.66666666666666663</v>
      </c>
      <c r="BM174" s="20">
        <f t="shared" si="83"/>
        <v>158</v>
      </c>
      <c r="BN174" t="s">
        <v>59</v>
      </c>
      <c r="BO174">
        <f>AVERAGEIFS(INDIRECT($H$3),INDIRECT($H$3),"&gt;=0",Data!$A:$A,BN174,IF($A$20,Data!$B:$B,Data!$AJ:$AJ),IF($A$20,"&lt;&gt;5",1))</f>
        <v>0.7142857142857143</v>
      </c>
      <c r="BP174">
        <f t="shared" si="84"/>
        <v>163</v>
      </c>
      <c r="BQ174" t="s">
        <v>169</v>
      </c>
      <c r="BR174">
        <f>AVERAGEIFS(INDIRECT($I$3),INDIRECT($I$3),"&gt;=0",Data!$A:$A,BQ174,IF($A$20,Data!$B:$B,Data!$AJ:$AJ),IF($A$20,"&lt;&gt;5",1))</f>
        <v>0.5</v>
      </c>
      <c r="BS174">
        <f t="shared" si="85"/>
        <v>160</v>
      </c>
      <c r="BT174" t="s">
        <v>65</v>
      </c>
      <c r="BU174">
        <f>AVERAGEIFS(INDIRECT($J$3),INDIRECT($J$3),"&gt;=0",Data!$A:$A,BT174,IF($A$20,Data!$B:$B,Data!$AJ:$AJ),IF($A$20,"&lt;&gt;5",1))</f>
        <v>1</v>
      </c>
      <c r="BV174">
        <f t="shared" si="86"/>
        <v>1</v>
      </c>
    </row>
    <row r="175" spans="10:74" x14ac:dyDescent="0.35">
      <c r="J175">
        <f t="shared" si="87"/>
        <v>167</v>
      </c>
      <c r="K175" t="s">
        <v>24</v>
      </c>
      <c r="L175">
        <f>AVERAGEIFS(INDIRECT($B$3),INDIRECT($B$3),"&gt;=0",Data!$A:$A,$K175)</f>
        <v>0.5</v>
      </c>
      <c r="M175">
        <f t="shared" si="88"/>
        <v>166</v>
      </c>
      <c r="N175" t="s">
        <v>140</v>
      </c>
      <c r="O175">
        <f>AVERAGEIFS(INDIRECT($C$3),INDIRECT($C$3),"&gt;=0",Data!$A:$A,$N175)</f>
        <v>0.75</v>
      </c>
      <c r="P175">
        <f t="shared" si="61"/>
        <v>162</v>
      </c>
      <c r="Q175" t="s">
        <v>178</v>
      </c>
      <c r="R175">
        <f>AVERAGEIFS(INDIRECT($D$3),INDIRECT($D$3),"&gt;=0",Data!$A:$A,$Q175)</f>
        <v>0.33333333333333331</v>
      </c>
      <c r="S175">
        <f t="shared" si="62"/>
        <v>162</v>
      </c>
      <c r="T175" t="s">
        <v>125</v>
      </c>
      <c r="U175">
        <f>AVERAGEIFS(INDIRECT($E$3),INDIRECT($E$3),"&gt;=0",Data!$A:$A,$T175)</f>
        <v>0.1111111111111111</v>
      </c>
      <c r="V175">
        <f t="shared" si="63"/>
        <v>166</v>
      </c>
      <c r="W175" t="s">
        <v>65</v>
      </c>
      <c r="X175">
        <f>AVERAGEIFS(INDIRECT($F$3),INDIRECT($F$3),"&gt;=0",Data!$A:$A,$W175)</f>
        <v>0.38461538461538464</v>
      </c>
      <c r="Y175">
        <f t="shared" si="64"/>
        <v>167</v>
      </c>
      <c r="Z175" t="s">
        <v>137</v>
      </c>
      <c r="AA175">
        <f>AVERAGEIFS(INDIRECT($G$3),INDIRECT($G$3),"&gt;=0",Data!$A:$A,$Z175)</f>
        <v>0.7</v>
      </c>
      <c r="AB175">
        <f t="shared" si="65"/>
        <v>167</v>
      </c>
      <c r="AC175" t="s">
        <v>70</v>
      </c>
      <c r="AD175">
        <f>AVERAGEIFS(INDIRECT($H$3),INDIRECT($H$3),"&gt;=0",Data!$A:$A,$AC175)</f>
        <v>0.73913043478260865</v>
      </c>
      <c r="AE175">
        <f t="shared" si="66"/>
        <v>167</v>
      </c>
      <c r="AF175" t="s">
        <v>60</v>
      </c>
      <c r="AG175">
        <f>AVERAGEIFS(INDIRECT($I$3),INDIRECT($I$3),"&gt;=0",Data!$A:$A,$AF175)</f>
        <v>0.55555555555555558</v>
      </c>
      <c r="AH175">
        <f t="shared" si="67"/>
        <v>167</v>
      </c>
      <c r="AI175" t="s">
        <v>5</v>
      </c>
      <c r="AJ175">
        <f>AVERAGEIFS(INDIRECT($J$3),INDIRECT($J$3),"&gt;=0",Data!$A:$A,$AI175)</f>
        <v>1</v>
      </c>
      <c r="AK175">
        <f t="shared" si="68"/>
        <v>1</v>
      </c>
      <c r="AL175">
        <f t="shared" si="69"/>
        <v>0</v>
      </c>
      <c r="AM175">
        <f t="shared" si="70"/>
        <v>0</v>
      </c>
      <c r="AN175">
        <f t="shared" si="71"/>
        <v>0</v>
      </c>
      <c r="AO175">
        <f t="shared" si="72"/>
        <v>0</v>
      </c>
      <c r="AP175">
        <f t="shared" si="73"/>
        <v>0</v>
      </c>
      <c r="AQ175">
        <f t="shared" si="74"/>
        <v>0</v>
      </c>
      <c r="AR175">
        <f t="shared" si="75"/>
        <v>0</v>
      </c>
      <c r="AS175">
        <f t="shared" si="76"/>
        <v>0</v>
      </c>
      <c r="AT175">
        <f t="shared" si="77"/>
        <v>0</v>
      </c>
      <c r="AU175">
        <f t="shared" si="89"/>
        <v>167</v>
      </c>
      <c r="AV175" t="s">
        <v>109</v>
      </c>
      <c r="AW175" s="20">
        <f>AVERAGEIFS(INDIRECT($B$3),INDIRECT($B$3),"&gt;=0",Data!$A:$A,AV175,IF($A$20,Data!$B:$B,Data!$AJ:$AJ),IF($A$20,"&lt;&gt;5",1))</f>
        <v>0.5</v>
      </c>
      <c r="AX175">
        <f t="shared" si="78"/>
        <v>145</v>
      </c>
      <c r="AY175" s="20" t="s">
        <v>29</v>
      </c>
      <c r="AZ175">
        <f>AVERAGEIFS(INDIRECT($C$3),INDIRECT($C$3),"&gt;=0",Data!$A:$A,AY175,IF($A$20,Data!$B:$B,Data!$AJ:$AJ),IF($A$20,"&lt;&gt;5",1))</f>
        <v>1</v>
      </c>
      <c r="BA175" s="20">
        <f t="shared" si="79"/>
        <v>1</v>
      </c>
      <c r="BB175" t="s">
        <v>183</v>
      </c>
      <c r="BC175" s="20">
        <f>AVERAGEIFS(INDIRECT($D$3),INDIRECT($D$3),"&gt;=0",Data!$A:$A,BB175,IF($A$20,Data!$B:$B,Data!$AJ:$AJ),IF($A$20,"&lt;&gt;5",1))</f>
        <v>0.38461538461538464</v>
      </c>
      <c r="BD175">
        <f t="shared" si="80"/>
        <v>167</v>
      </c>
      <c r="BE175" s="20" t="s">
        <v>137</v>
      </c>
      <c r="BF175">
        <f>AVERAGEIFS(INDIRECT($E$3),INDIRECT($E$3),"&gt;=0",Data!$A:$A,BE175,IF($A$20,Data!$B:$B,Data!$AJ:$AJ),IF($A$20,"&lt;&gt;5",1))</f>
        <v>0.1111111111111111</v>
      </c>
      <c r="BG175" s="20">
        <f t="shared" si="81"/>
        <v>167</v>
      </c>
      <c r="BH175" t="s">
        <v>32</v>
      </c>
      <c r="BI175" s="20">
        <f>AVERAGEIFS(INDIRECT($F$3),INDIRECT($F$3),"&gt;=0",Data!$A:$A,BH175,IF($A$20,Data!$B:$B,Data!$AJ:$AJ),IF($A$20,"&lt;&gt;5",1))</f>
        <v>0.40909090909090912</v>
      </c>
      <c r="BJ175">
        <f t="shared" si="82"/>
        <v>167</v>
      </c>
      <c r="BK175" s="20" t="s">
        <v>79</v>
      </c>
      <c r="BL175">
        <f>AVERAGEIFS(INDIRECT($G$3),INDIRECT($G$3),"&gt;=0",Data!$A:$A,BK175,IF($A$20,Data!$B:$B,Data!$AJ:$AJ),IF($A$20,"&lt;&gt;5",1))</f>
        <v>0.66666666666666663</v>
      </c>
      <c r="BM175" s="20">
        <f t="shared" si="83"/>
        <v>158</v>
      </c>
      <c r="BN175" t="s">
        <v>73</v>
      </c>
      <c r="BO175">
        <f>AVERAGEIFS(INDIRECT($H$3),INDIRECT($H$3),"&gt;=0",Data!$A:$A,BN175,IF($A$20,Data!$B:$B,Data!$AJ:$AJ),IF($A$20,"&lt;&gt;5",1))</f>
        <v>0.7142857142857143</v>
      </c>
      <c r="BP175">
        <f t="shared" si="84"/>
        <v>163</v>
      </c>
      <c r="BQ175" t="s">
        <v>24</v>
      </c>
      <c r="BR175">
        <f>AVERAGEIFS(INDIRECT($I$3),INDIRECT($I$3),"&gt;=0",Data!$A:$A,BQ175,IF($A$20,Data!$B:$B,Data!$AJ:$AJ),IF($A$20,"&lt;&gt;5",1))</f>
        <v>0.5</v>
      </c>
      <c r="BS175">
        <f t="shared" si="85"/>
        <v>160</v>
      </c>
      <c r="BT175" t="s">
        <v>141</v>
      </c>
      <c r="BU175">
        <f>AVERAGEIFS(INDIRECT($J$3),INDIRECT($J$3),"&gt;=0",Data!$A:$A,BT175,IF($A$20,Data!$B:$B,Data!$AJ:$AJ),IF($A$20,"&lt;&gt;5",1))</f>
        <v>0.95</v>
      </c>
      <c r="BV175">
        <f t="shared" si="86"/>
        <v>167</v>
      </c>
    </row>
    <row r="176" spans="10:74" x14ac:dyDescent="0.35">
      <c r="J176">
        <f t="shared" si="87"/>
        <v>168</v>
      </c>
      <c r="K176" t="s">
        <v>37</v>
      </c>
      <c r="L176">
        <f>AVERAGEIFS(INDIRECT($B$3),INDIRECT($B$3),"&gt;=0",Data!$A:$A,$K176)</f>
        <v>0.5</v>
      </c>
      <c r="M176">
        <f t="shared" si="88"/>
        <v>166</v>
      </c>
      <c r="N176" t="s">
        <v>184</v>
      </c>
      <c r="O176">
        <f>AVERAGEIFS(INDIRECT($C$3),INDIRECT($C$3),"&gt;=0",Data!$A:$A,$N176)</f>
        <v>0.75</v>
      </c>
      <c r="P176">
        <f t="shared" si="61"/>
        <v>162</v>
      </c>
      <c r="Q176" t="s">
        <v>182</v>
      </c>
      <c r="R176">
        <f>AVERAGEIFS(INDIRECT($D$3),INDIRECT($D$3),"&gt;=0",Data!$A:$A,$Q176)</f>
        <v>0.33333333333333331</v>
      </c>
      <c r="S176">
        <f t="shared" si="62"/>
        <v>162</v>
      </c>
      <c r="T176" t="s">
        <v>137</v>
      </c>
      <c r="U176">
        <f>AVERAGEIFS(INDIRECT($E$3),INDIRECT($E$3),"&gt;=0",Data!$A:$A,$T176)</f>
        <v>0.10526315789473684</v>
      </c>
      <c r="V176">
        <f t="shared" si="63"/>
        <v>168</v>
      </c>
      <c r="W176" t="s">
        <v>82</v>
      </c>
      <c r="X176">
        <f>AVERAGEIFS(INDIRECT($F$3),INDIRECT($F$3),"&gt;=0",Data!$A:$A,$W176)</f>
        <v>0.375</v>
      </c>
      <c r="Y176">
        <f t="shared" si="64"/>
        <v>168</v>
      </c>
      <c r="Z176" t="s">
        <v>175</v>
      </c>
      <c r="AA176">
        <f>AVERAGEIFS(INDIRECT($G$3),INDIRECT($G$3),"&gt;=0",Data!$A:$A,$Z176)</f>
        <v>0.7</v>
      </c>
      <c r="AB176">
        <f t="shared" si="65"/>
        <v>167</v>
      </c>
      <c r="AC176" t="s">
        <v>59</v>
      </c>
      <c r="AD176">
        <f>AVERAGEIFS(INDIRECT($H$3),INDIRECT($H$3),"&gt;=0",Data!$A:$A,$AC176)</f>
        <v>0.73333333333333328</v>
      </c>
      <c r="AE176">
        <f t="shared" si="66"/>
        <v>168</v>
      </c>
      <c r="AF176" t="s">
        <v>106</v>
      </c>
      <c r="AG176">
        <f>AVERAGEIFS(INDIRECT($I$3),INDIRECT($I$3),"&gt;=0",Data!$A:$A,$AF176)</f>
        <v>0.55555555555555558</v>
      </c>
      <c r="AH176">
        <f t="shared" si="67"/>
        <v>167</v>
      </c>
      <c r="AI176" t="s">
        <v>4</v>
      </c>
      <c r="AJ176">
        <f>AVERAGEIFS(INDIRECT($J$3),INDIRECT($J$3),"&gt;=0",Data!$A:$A,$AI176)</f>
        <v>1</v>
      </c>
      <c r="AK176">
        <f t="shared" si="68"/>
        <v>1</v>
      </c>
      <c r="AL176">
        <f t="shared" si="69"/>
        <v>0</v>
      </c>
      <c r="AM176">
        <f t="shared" si="70"/>
        <v>0</v>
      </c>
      <c r="AN176">
        <f t="shared" si="71"/>
        <v>0</v>
      </c>
      <c r="AO176">
        <f t="shared" si="72"/>
        <v>0</v>
      </c>
      <c r="AP176">
        <f t="shared" si="73"/>
        <v>0</v>
      </c>
      <c r="AQ176">
        <f t="shared" si="74"/>
        <v>0</v>
      </c>
      <c r="AR176">
        <f t="shared" si="75"/>
        <v>0</v>
      </c>
      <c r="AS176">
        <f t="shared" si="76"/>
        <v>0</v>
      </c>
      <c r="AT176">
        <f t="shared" si="77"/>
        <v>0</v>
      </c>
      <c r="AU176">
        <f t="shared" si="89"/>
        <v>168</v>
      </c>
      <c r="AV176" t="s">
        <v>161</v>
      </c>
      <c r="AW176" s="20">
        <f>AVERAGEIFS(INDIRECT($B$3),INDIRECT($B$3),"&gt;=0",Data!$A:$A,AV176,IF($A$20,Data!$B:$B,Data!$AJ:$AJ),IF($A$20,"&lt;&gt;5",1))</f>
        <v>0.45454545454545453</v>
      </c>
      <c r="AX176">
        <f t="shared" si="78"/>
        <v>168</v>
      </c>
      <c r="AY176" s="20" t="s">
        <v>37</v>
      </c>
      <c r="AZ176">
        <f>AVERAGEIFS(INDIRECT($C$3),INDIRECT($C$3),"&gt;=0",Data!$A:$A,AY176,IF($A$20,Data!$B:$B,Data!$AJ:$AJ),IF($A$20,"&lt;&gt;5",1))</f>
        <v>1</v>
      </c>
      <c r="BA176" s="20">
        <f t="shared" si="79"/>
        <v>1</v>
      </c>
      <c r="BB176" t="s">
        <v>133</v>
      </c>
      <c r="BC176" s="20">
        <f>AVERAGEIFS(INDIRECT($D$3),INDIRECT($D$3),"&gt;=0",Data!$A:$A,BB176,IF($A$20,Data!$B:$B,Data!$AJ:$AJ),IF($A$20,"&lt;&gt;5",1))</f>
        <v>0.38095238095238093</v>
      </c>
      <c r="BD176">
        <f t="shared" si="80"/>
        <v>168</v>
      </c>
      <c r="BE176" s="20" t="s">
        <v>109</v>
      </c>
      <c r="BF176">
        <f>AVERAGEIFS(INDIRECT($E$3),INDIRECT($E$3),"&gt;=0",Data!$A:$A,BE176,IF($A$20,Data!$B:$B,Data!$AJ:$AJ),IF($A$20,"&lt;&gt;5",1))</f>
        <v>0.1111111111111111</v>
      </c>
      <c r="BG176" s="20">
        <f t="shared" si="81"/>
        <v>167</v>
      </c>
      <c r="BH176" t="s">
        <v>62</v>
      </c>
      <c r="BI176" s="20">
        <f>AVERAGEIFS(INDIRECT($F$3),INDIRECT($F$3),"&gt;=0",Data!$A:$A,BH176,IF($A$20,Data!$B:$B,Data!$AJ:$AJ),IF($A$20,"&lt;&gt;5",1))</f>
        <v>0.40909090909090912</v>
      </c>
      <c r="BJ176">
        <f t="shared" si="82"/>
        <v>167</v>
      </c>
      <c r="BK176" s="20" t="s">
        <v>162</v>
      </c>
      <c r="BL176">
        <f>AVERAGEIFS(INDIRECT($G$3),INDIRECT($G$3),"&gt;=0",Data!$A:$A,BK176,IF($A$20,Data!$B:$B,Data!$AJ:$AJ),IF($A$20,"&lt;&gt;5",1))</f>
        <v>0.66666666666666663</v>
      </c>
      <c r="BM176" s="20">
        <f t="shared" si="83"/>
        <v>158</v>
      </c>
      <c r="BN176" t="s">
        <v>190</v>
      </c>
      <c r="BO176">
        <f>AVERAGEIFS(INDIRECT($H$3),INDIRECT($H$3),"&gt;=0",Data!$A:$A,BN176,IF($A$20,Data!$B:$B,Data!$AJ:$AJ),IF($A$20,"&lt;&gt;5",1))</f>
        <v>0.7142857142857143</v>
      </c>
      <c r="BP176">
        <f t="shared" si="84"/>
        <v>163</v>
      </c>
      <c r="BQ176" t="s">
        <v>40</v>
      </c>
      <c r="BR176">
        <f>AVERAGEIFS(INDIRECT($I$3),INDIRECT($I$3),"&gt;=0",Data!$A:$A,BQ176,IF($A$20,Data!$B:$B,Data!$AJ:$AJ),IF($A$20,"&lt;&gt;5",1))</f>
        <v>0.5</v>
      </c>
      <c r="BS176">
        <f t="shared" si="85"/>
        <v>160</v>
      </c>
      <c r="BT176" t="s">
        <v>35</v>
      </c>
      <c r="BU176">
        <f>AVERAGEIFS(INDIRECT($J$3),INDIRECT($J$3),"&gt;=0",Data!$A:$A,BT176,IF($A$20,Data!$B:$B,Data!$AJ:$AJ),IF($A$20,"&lt;&gt;5",1))</f>
        <v>0.94736842105263153</v>
      </c>
      <c r="BV176">
        <f t="shared" si="86"/>
        <v>168</v>
      </c>
    </row>
    <row r="177" spans="10:74" x14ac:dyDescent="0.35">
      <c r="J177">
        <f t="shared" si="87"/>
        <v>169</v>
      </c>
      <c r="K177" t="s">
        <v>61</v>
      </c>
      <c r="L177">
        <f>AVERAGEIFS(INDIRECT($B$3),INDIRECT($B$3),"&gt;=0",Data!$A:$A,$K177)</f>
        <v>0.5</v>
      </c>
      <c r="M177">
        <f t="shared" si="88"/>
        <v>166</v>
      </c>
      <c r="N177" t="s">
        <v>49</v>
      </c>
      <c r="O177">
        <f>AVERAGEIFS(INDIRECT($C$3),INDIRECT($C$3),"&gt;=0",Data!$A:$A,$N177)</f>
        <v>0.75</v>
      </c>
      <c r="P177">
        <f t="shared" si="61"/>
        <v>162</v>
      </c>
      <c r="Q177" t="s">
        <v>199</v>
      </c>
      <c r="R177">
        <f>AVERAGEIFS(INDIRECT($D$3),INDIRECT($D$3),"&gt;=0",Data!$A:$A,$Q177)</f>
        <v>0.33333333333333331</v>
      </c>
      <c r="S177">
        <f t="shared" si="62"/>
        <v>162</v>
      </c>
      <c r="T177" t="s">
        <v>109</v>
      </c>
      <c r="U177">
        <f>AVERAGEIFS(INDIRECT($E$3),INDIRECT($E$3),"&gt;=0",Data!$A:$A,$T177)</f>
        <v>0.1</v>
      </c>
      <c r="V177">
        <f t="shared" si="63"/>
        <v>169</v>
      </c>
      <c r="W177" t="s">
        <v>91</v>
      </c>
      <c r="X177">
        <f>AVERAGEIFS(INDIRECT($F$3),INDIRECT($F$3),"&gt;=0",Data!$A:$A,$W177)</f>
        <v>0.375</v>
      </c>
      <c r="Y177">
        <f t="shared" si="64"/>
        <v>168</v>
      </c>
      <c r="Z177" t="s">
        <v>189</v>
      </c>
      <c r="AA177">
        <f>AVERAGEIFS(INDIRECT($G$3),INDIRECT($G$3),"&gt;=0",Data!$A:$A,$Z177)</f>
        <v>0.7</v>
      </c>
      <c r="AB177">
        <f t="shared" si="65"/>
        <v>167</v>
      </c>
      <c r="AC177" t="s">
        <v>60</v>
      </c>
      <c r="AD177">
        <f>AVERAGEIFS(INDIRECT($H$3),INDIRECT($H$3),"&gt;=0",Data!$A:$A,$AC177)</f>
        <v>0.72222222222222221</v>
      </c>
      <c r="AE177">
        <f t="shared" si="66"/>
        <v>169</v>
      </c>
      <c r="AF177" t="s">
        <v>169</v>
      </c>
      <c r="AG177">
        <f>AVERAGEIFS(INDIRECT($I$3),INDIRECT($I$3),"&gt;=0",Data!$A:$A,$AF177)</f>
        <v>0.55555555555555558</v>
      </c>
      <c r="AH177">
        <f t="shared" si="67"/>
        <v>167</v>
      </c>
      <c r="AI177" t="s">
        <v>6</v>
      </c>
      <c r="AJ177">
        <f>AVERAGEIFS(INDIRECT($J$3),INDIRECT($J$3),"&gt;=0",Data!$A:$A,$AI177)</f>
        <v>1</v>
      </c>
      <c r="AK177">
        <f t="shared" si="68"/>
        <v>1</v>
      </c>
      <c r="AL177">
        <f t="shared" si="69"/>
        <v>0</v>
      </c>
      <c r="AM177">
        <f t="shared" si="70"/>
        <v>0</v>
      </c>
      <c r="AN177">
        <f t="shared" si="71"/>
        <v>0</v>
      </c>
      <c r="AO177">
        <f t="shared" si="72"/>
        <v>0</v>
      </c>
      <c r="AP177">
        <f t="shared" si="73"/>
        <v>0</v>
      </c>
      <c r="AQ177">
        <f t="shared" si="74"/>
        <v>0</v>
      </c>
      <c r="AR177">
        <f t="shared" si="75"/>
        <v>0</v>
      </c>
      <c r="AS177">
        <f t="shared" si="76"/>
        <v>0</v>
      </c>
      <c r="AT177">
        <f t="shared" si="77"/>
        <v>0</v>
      </c>
      <c r="AU177">
        <f t="shared" si="89"/>
        <v>169</v>
      </c>
      <c r="AV177" t="s">
        <v>51</v>
      </c>
      <c r="AW177" s="20">
        <f>AVERAGEIFS(INDIRECT($B$3),INDIRECT($B$3),"&gt;=0",Data!$A:$A,AV177,IF($A$20,Data!$B:$B,Data!$AJ:$AJ),IF($A$20,"&lt;&gt;5",1))</f>
        <v>0.4375</v>
      </c>
      <c r="AX177">
        <f t="shared" si="78"/>
        <v>169</v>
      </c>
      <c r="AY177" s="20" t="s">
        <v>136</v>
      </c>
      <c r="AZ177">
        <f>AVERAGEIFS(INDIRECT($C$3),INDIRECT($C$3),"&gt;=0",Data!$A:$A,AY177,IF($A$20,Data!$B:$B,Data!$AJ:$AJ),IF($A$20,"&lt;&gt;5",1))</f>
        <v>1</v>
      </c>
      <c r="BA177" s="20">
        <f t="shared" si="79"/>
        <v>1</v>
      </c>
      <c r="BB177" t="s">
        <v>95</v>
      </c>
      <c r="BC177" s="20">
        <f>AVERAGEIFS(INDIRECT($D$3),INDIRECT($D$3),"&gt;=0",Data!$A:$A,BB177,IF($A$20,Data!$B:$B,Data!$AJ:$AJ),IF($A$20,"&lt;&gt;5",1))</f>
        <v>0.375</v>
      </c>
      <c r="BD177">
        <f t="shared" si="80"/>
        <v>169</v>
      </c>
      <c r="BE177" s="20" t="s">
        <v>179</v>
      </c>
      <c r="BF177">
        <f>AVERAGEIFS(INDIRECT($E$3),INDIRECT($E$3),"&gt;=0",Data!$A:$A,BE177,IF($A$20,Data!$B:$B,Data!$AJ:$AJ),IF($A$20,"&lt;&gt;5",1))</f>
        <v>9.0909090909090912E-2</v>
      </c>
      <c r="BG177" s="20">
        <f t="shared" si="81"/>
        <v>169</v>
      </c>
      <c r="BH177" t="s">
        <v>113</v>
      </c>
      <c r="BI177" s="20">
        <f>AVERAGEIFS(INDIRECT($F$3),INDIRECT($F$3),"&gt;=0",Data!$A:$A,BH177,IF($A$20,Data!$B:$B,Data!$AJ:$AJ),IF($A$20,"&lt;&gt;5",1))</f>
        <v>0.4</v>
      </c>
      <c r="BJ177">
        <f t="shared" si="82"/>
        <v>169</v>
      </c>
      <c r="BK177" s="20" t="s">
        <v>158</v>
      </c>
      <c r="BL177">
        <f>AVERAGEIFS(INDIRECT($G$3),INDIRECT($G$3),"&gt;=0",Data!$A:$A,BK177,IF($A$20,Data!$B:$B,Data!$AJ:$AJ),IF($A$20,"&lt;&gt;5",1))</f>
        <v>0.66666666666666663</v>
      </c>
      <c r="BM177" s="20">
        <f t="shared" si="83"/>
        <v>158</v>
      </c>
      <c r="BN177" t="s">
        <v>21</v>
      </c>
      <c r="BO177">
        <f>AVERAGEIFS(INDIRECT($H$3),INDIRECT($H$3),"&gt;=0",Data!$A:$A,BN177,IF($A$20,Data!$B:$B,Data!$AJ:$AJ),IF($A$20,"&lt;&gt;5",1))</f>
        <v>0.7142857142857143</v>
      </c>
      <c r="BP177">
        <f t="shared" si="84"/>
        <v>163</v>
      </c>
      <c r="BQ177" t="s">
        <v>88</v>
      </c>
      <c r="BR177">
        <f>AVERAGEIFS(INDIRECT($I$3),INDIRECT($I$3),"&gt;=0",Data!$A:$A,BQ177,IF($A$20,Data!$B:$B,Data!$AJ:$AJ),IF($A$20,"&lt;&gt;5",1))</f>
        <v>0.5</v>
      </c>
      <c r="BS177">
        <f t="shared" si="85"/>
        <v>160</v>
      </c>
      <c r="BT177" t="s">
        <v>11</v>
      </c>
      <c r="BU177">
        <f>AVERAGEIFS(INDIRECT($J$3),INDIRECT($J$3),"&gt;=0",Data!$A:$A,BT177,IF($A$20,Data!$B:$B,Data!$AJ:$AJ),IF($A$20,"&lt;&gt;5",1))</f>
        <v>0.94444444444444442</v>
      </c>
      <c r="BV177">
        <f t="shared" si="86"/>
        <v>169</v>
      </c>
    </row>
    <row r="178" spans="10:74" x14ac:dyDescent="0.35">
      <c r="J178">
        <f t="shared" si="87"/>
        <v>170</v>
      </c>
      <c r="K178" t="s">
        <v>73</v>
      </c>
      <c r="L178">
        <f>AVERAGEIFS(INDIRECT($B$3),INDIRECT($B$3),"&gt;=0",Data!$A:$A,$K178)</f>
        <v>0.5</v>
      </c>
      <c r="M178">
        <f t="shared" si="88"/>
        <v>166</v>
      </c>
      <c r="N178" t="s">
        <v>77</v>
      </c>
      <c r="O178">
        <f>AVERAGEIFS(INDIRECT($C$3),INDIRECT($C$3),"&gt;=0",Data!$A:$A,$N178)</f>
        <v>0.75</v>
      </c>
      <c r="P178">
        <f t="shared" si="61"/>
        <v>162</v>
      </c>
      <c r="Q178" t="s">
        <v>65</v>
      </c>
      <c r="R178">
        <f>AVERAGEIFS(INDIRECT($D$3),INDIRECT($D$3),"&gt;=0",Data!$A:$A,$Q178)</f>
        <v>0.30769230769230771</v>
      </c>
      <c r="S178">
        <f t="shared" si="62"/>
        <v>170</v>
      </c>
      <c r="T178" t="s">
        <v>17</v>
      </c>
      <c r="U178">
        <f>AVERAGEIFS(INDIRECT($E$3),INDIRECT($E$3),"&gt;=0",Data!$A:$A,$T178)</f>
        <v>9.0909090909090912E-2</v>
      </c>
      <c r="V178">
        <f t="shared" si="63"/>
        <v>170</v>
      </c>
      <c r="W178" t="s">
        <v>117</v>
      </c>
      <c r="X178">
        <f>AVERAGEIFS(INDIRECT($F$3),INDIRECT($F$3),"&gt;=0",Data!$A:$A,$W178)</f>
        <v>0.375</v>
      </c>
      <c r="Y178">
        <f t="shared" si="64"/>
        <v>168</v>
      </c>
      <c r="Z178" t="s">
        <v>14</v>
      </c>
      <c r="AA178">
        <f>AVERAGEIFS(INDIRECT($G$3),INDIRECT($G$3),"&gt;=0",Data!$A:$A,$Z178)</f>
        <v>0.69230769230769229</v>
      </c>
      <c r="AB178">
        <f t="shared" si="65"/>
        <v>170</v>
      </c>
      <c r="AC178" t="s">
        <v>5</v>
      </c>
      <c r="AD178">
        <f>AVERAGEIFS(INDIRECT($H$3),INDIRECT($H$3),"&gt;=0",Data!$A:$A,$AC178)</f>
        <v>0.7142857142857143</v>
      </c>
      <c r="AE178">
        <f t="shared" si="66"/>
        <v>170</v>
      </c>
      <c r="AF178" t="s">
        <v>12</v>
      </c>
      <c r="AG178">
        <f>AVERAGEIFS(INDIRECT($I$3),INDIRECT($I$3),"&gt;=0",Data!$A:$A,$AF178)</f>
        <v>0.54545454545454541</v>
      </c>
      <c r="AH178">
        <f t="shared" si="67"/>
        <v>170</v>
      </c>
      <c r="AI178" t="s">
        <v>3</v>
      </c>
      <c r="AJ178">
        <f>AVERAGEIFS(INDIRECT($J$3),INDIRECT($J$3),"&gt;=0",Data!$A:$A,$AI178)</f>
        <v>1</v>
      </c>
      <c r="AK178">
        <f t="shared" si="68"/>
        <v>1</v>
      </c>
      <c r="AL178">
        <f t="shared" si="69"/>
        <v>0</v>
      </c>
      <c r="AM178">
        <f t="shared" si="70"/>
        <v>0</v>
      </c>
      <c r="AN178">
        <f t="shared" si="71"/>
        <v>0</v>
      </c>
      <c r="AO178">
        <f t="shared" si="72"/>
        <v>0</v>
      </c>
      <c r="AP178">
        <f t="shared" si="73"/>
        <v>0</v>
      </c>
      <c r="AQ178">
        <f t="shared" si="74"/>
        <v>0</v>
      </c>
      <c r="AR178">
        <f t="shared" si="75"/>
        <v>0</v>
      </c>
      <c r="AS178">
        <f t="shared" si="76"/>
        <v>0</v>
      </c>
      <c r="AT178">
        <f t="shared" si="77"/>
        <v>0</v>
      </c>
      <c r="AU178">
        <f t="shared" si="89"/>
        <v>170</v>
      </c>
      <c r="AV178" t="s">
        <v>94</v>
      </c>
      <c r="AW178" s="20">
        <f>AVERAGEIFS(INDIRECT($B$3),INDIRECT($B$3),"&gt;=0",Data!$A:$A,AV178,IF($A$20,Data!$B:$B,Data!$AJ:$AJ),IF($A$20,"&lt;&gt;5",1))</f>
        <v>0.42857142857142855</v>
      </c>
      <c r="AX178">
        <f t="shared" si="78"/>
        <v>170</v>
      </c>
      <c r="AY178" s="20" t="s">
        <v>158</v>
      </c>
      <c r="AZ178">
        <f>AVERAGEIFS(INDIRECT($C$3),INDIRECT($C$3),"&gt;=0",Data!$A:$A,AY178,IF($A$20,Data!$B:$B,Data!$AJ:$AJ),IF($A$20,"&lt;&gt;5",1))</f>
        <v>1</v>
      </c>
      <c r="BA178" s="20">
        <f t="shared" si="79"/>
        <v>1</v>
      </c>
      <c r="BB178" t="s">
        <v>185</v>
      </c>
      <c r="BC178" s="20">
        <f>AVERAGEIFS(INDIRECT($D$3),INDIRECT($D$3),"&gt;=0",Data!$A:$A,BB178,IF($A$20,Data!$B:$B,Data!$AJ:$AJ),IF($A$20,"&lt;&gt;5",1))</f>
        <v>0.36363636363636365</v>
      </c>
      <c r="BD178">
        <f t="shared" si="80"/>
        <v>170</v>
      </c>
      <c r="BE178" s="20" t="s">
        <v>159</v>
      </c>
      <c r="BF178">
        <f>AVERAGEIFS(INDIRECT($E$3),INDIRECT($E$3),"&gt;=0",Data!$A:$A,BE178,IF($A$20,Data!$B:$B,Data!$AJ:$AJ),IF($A$20,"&lt;&gt;5",1))</f>
        <v>0</v>
      </c>
      <c r="BG178" s="20">
        <f t="shared" si="81"/>
        <v>170</v>
      </c>
      <c r="BH178" t="s">
        <v>82</v>
      </c>
      <c r="BI178" s="20">
        <f>AVERAGEIFS(INDIRECT($F$3),INDIRECT($F$3),"&gt;=0",Data!$A:$A,BH178,IF($A$20,Data!$B:$B,Data!$AJ:$AJ),IF($A$20,"&lt;&gt;5",1))</f>
        <v>0.4</v>
      </c>
      <c r="BJ178">
        <f t="shared" si="82"/>
        <v>169</v>
      </c>
      <c r="BK178" s="20" t="s">
        <v>16</v>
      </c>
      <c r="BL178">
        <f>AVERAGEIFS(INDIRECT($G$3),INDIRECT($G$3),"&gt;=0",Data!$A:$A,BK178,IF($A$20,Data!$B:$B,Data!$AJ:$AJ),IF($A$20,"&lt;&gt;5",1))</f>
        <v>0.6428571428571429</v>
      </c>
      <c r="BM178" s="20">
        <f t="shared" si="83"/>
        <v>170</v>
      </c>
      <c r="BN178" t="s">
        <v>112</v>
      </c>
      <c r="BO178">
        <f>AVERAGEIFS(INDIRECT($H$3),INDIRECT($H$3),"&gt;=0",Data!$A:$A,BN178,IF($A$20,Data!$B:$B,Data!$AJ:$AJ),IF($A$20,"&lt;&gt;5",1))</f>
        <v>0.7</v>
      </c>
      <c r="BP178">
        <f t="shared" si="84"/>
        <v>170</v>
      </c>
      <c r="BQ178" t="s">
        <v>162</v>
      </c>
      <c r="BR178">
        <f>AVERAGEIFS(INDIRECT($I$3),INDIRECT($I$3),"&gt;=0",Data!$A:$A,BQ178,IF($A$20,Data!$B:$B,Data!$AJ:$AJ),IF($A$20,"&lt;&gt;5",1))</f>
        <v>0.5</v>
      </c>
      <c r="BS178">
        <f t="shared" si="85"/>
        <v>160</v>
      </c>
      <c r="BT178" t="s">
        <v>92</v>
      </c>
      <c r="BU178">
        <f>AVERAGEIFS(INDIRECT($J$3),INDIRECT($J$3),"&gt;=0",Data!$A:$A,BT178,IF($A$20,Data!$B:$B,Data!$AJ:$AJ),IF($A$20,"&lt;&gt;5",1))</f>
        <v>0.94117647058823528</v>
      </c>
      <c r="BV178">
        <f t="shared" si="86"/>
        <v>170</v>
      </c>
    </row>
    <row r="179" spans="10:74" x14ac:dyDescent="0.35">
      <c r="J179">
        <f t="shared" si="87"/>
        <v>171</v>
      </c>
      <c r="K179" t="s">
        <v>80</v>
      </c>
      <c r="L179">
        <f>AVERAGEIFS(INDIRECT($B$3),INDIRECT($B$3),"&gt;=0",Data!$A:$A,$K179)</f>
        <v>0.5</v>
      </c>
      <c r="M179">
        <f t="shared" si="88"/>
        <v>166</v>
      </c>
      <c r="N179" t="s">
        <v>42</v>
      </c>
      <c r="O179">
        <f>AVERAGEIFS(INDIRECT($C$3),INDIRECT($C$3),"&gt;=0",Data!$A:$A,$N179)</f>
        <v>0.75</v>
      </c>
      <c r="P179">
        <f t="shared" si="61"/>
        <v>162</v>
      </c>
      <c r="Q179" t="s">
        <v>5</v>
      </c>
      <c r="R179">
        <f>AVERAGEIFS(INDIRECT($D$3),INDIRECT($D$3),"&gt;=0",Data!$A:$A,$Q179)</f>
        <v>0.2857142857142857</v>
      </c>
      <c r="S179">
        <f t="shared" si="62"/>
        <v>171</v>
      </c>
      <c r="T179" t="s">
        <v>179</v>
      </c>
      <c r="U179">
        <f>AVERAGEIFS(INDIRECT($E$3),INDIRECT($E$3),"&gt;=0",Data!$A:$A,$T179)</f>
        <v>8.3333333333333329E-2</v>
      </c>
      <c r="V179">
        <f t="shared" si="63"/>
        <v>171</v>
      </c>
      <c r="W179" t="s">
        <v>118</v>
      </c>
      <c r="X179">
        <f>AVERAGEIFS(INDIRECT($F$3),INDIRECT($F$3),"&gt;=0",Data!$A:$A,$W179)</f>
        <v>0.375</v>
      </c>
      <c r="Y179">
        <f t="shared" si="64"/>
        <v>168</v>
      </c>
      <c r="Z179" t="s">
        <v>21</v>
      </c>
      <c r="AA179">
        <f>AVERAGEIFS(INDIRECT($G$3),INDIRECT($G$3),"&gt;=0",Data!$A:$A,$Z179)</f>
        <v>0.6875</v>
      </c>
      <c r="AB179">
        <f t="shared" si="65"/>
        <v>171</v>
      </c>
      <c r="AC179" t="s">
        <v>19</v>
      </c>
      <c r="AD179">
        <f>AVERAGEIFS(INDIRECT($H$3),INDIRECT($H$3),"&gt;=0",Data!$A:$A,$AC179)</f>
        <v>0.7142857142857143</v>
      </c>
      <c r="AE179">
        <f t="shared" si="66"/>
        <v>170</v>
      </c>
      <c r="AF179" t="s">
        <v>44</v>
      </c>
      <c r="AG179">
        <f>AVERAGEIFS(INDIRECT($I$3),INDIRECT($I$3),"&gt;=0",Data!$A:$A,$AF179)</f>
        <v>0.54545454545454541</v>
      </c>
      <c r="AH179">
        <f t="shared" si="67"/>
        <v>170</v>
      </c>
      <c r="AI179" t="s">
        <v>35</v>
      </c>
      <c r="AJ179">
        <f>AVERAGEIFS(INDIRECT($J$3),INDIRECT($J$3),"&gt;=0",Data!$A:$A,$AI179)</f>
        <v>0.95454545454545459</v>
      </c>
      <c r="AK179">
        <f t="shared" si="68"/>
        <v>171</v>
      </c>
      <c r="AL179">
        <f t="shared" si="69"/>
        <v>0</v>
      </c>
      <c r="AM179">
        <f t="shared" si="70"/>
        <v>0</v>
      </c>
      <c r="AN179">
        <f t="shared" si="71"/>
        <v>0</v>
      </c>
      <c r="AO179">
        <f t="shared" si="72"/>
        <v>0</v>
      </c>
      <c r="AP179">
        <f t="shared" si="73"/>
        <v>0</v>
      </c>
      <c r="AQ179">
        <f t="shared" si="74"/>
        <v>0</v>
      </c>
      <c r="AR179">
        <f t="shared" si="75"/>
        <v>0</v>
      </c>
      <c r="AS179">
        <f t="shared" si="76"/>
        <v>0</v>
      </c>
      <c r="AT179">
        <f t="shared" si="77"/>
        <v>0</v>
      </c>
      <c r="AU179">
        <f t="shared" si="89"/>
        <v>171</v>
      </c>
      <c r="AV179" t="s">
        <v>64</v>
      </c>
      <c r="AW179" s="20">
        <f>AVERAGEIFS(INDIRECT($B$3),INDIRECT($B$3),"&gt;=0",Data!$A:$A,AV179,IF($A$20,Data!$B:$B,Data!$AJ:$AJ),IF($A$20,"&lt;&gt;5",1))</f>
        <v>0.42857142857142855</v>
      </c>
      <c r="AX179">
        <f t="shared" si="78"/>
        <v>170</v>
      </c>
      <c r="AY179" s="20" t="s">
        <v>68</v>
      </c>
      <c r="AZ179">
        <f>AVERAGEIFS(INDIRECT($C$3),INDIRECT($C$3),"&gt;=0",Data!$A:$A,AY179,IF($A$20,Data!$B:$B,Data!$AJ:$AJ),IF($A$20,"&lt;&gt;5",1))</f>
        <v>1</v>
      </c>
      <c r="BA179" s="20">
        <f t="shared" si="79"/>
        <v>1</v>
      </c>
      <c r="BB179" t="s">
        <v>5</v>
      </c>
      <c r="BC179" s="20">
        <f>AVERAGEIFS(INDIRECT($D$3),INDIRECT($D$3),"&gt;=0",Data!$A:$A,BB179,IF($A$20,Data!$B:$B,Data!$AJ:$AJ),IF($A$20,"&lt;&gt;5",1))</f>
        <v>0.33333333333333331</v>
      </c>
      <c r="BD179">
        <f t="shared" si="80"/>
        <v>171</v>
      </c>
      <c r="BE179" s="20" t="s">
        <v>10</v>
      </c>
      <c r="BF179">
        <f>AVERAGEIFS(INDIRECT($E$3),INDIRECT($E$3),"&gt;=0",Data!$A:$A,BE179,IF($A$20,Data!$B:$B,Data!$AJ:$AJ),IF($A$20,"&lt;&gt;5",1))</f>
        <v>0</v>
      </c>
      <c r="BG179" s="20">
        <f t="shared" si="81"/>
        <v>170</v>
      </c>
      <c r="BH179" t="s">
        <v>49</v>
      </c>
      <c r="BI179" s="20">
        <f>AVERAGEIFS(INDIRECT($F$3),INDIRECT($F$3),"&gt;=0",Data!$A:$A,BH179,IF($A$20,Data!$B:$B,Data!$AJ:$AJ),IF($A$20,"&lt;&gt;5",1))</f>
        <v>0.4</v>
      </c>
      <c r="BJ179">
        <f t="shared" si="82"/>
        <v>169</v>
      </c>
      <c r="BK179" s="20" t="s">
        <v>195</v>
      </c>
      <c r="BL179">
        <f>AVERAGEIFS(INDIRECT($G$3),INDIRECT($G$3),"&gt;=0",Data!$A:$A,BK179,IF($A$20,Data!$B:$B,Data!$AJ:$AJ),IF($A$20,"&lt;&gt;5",1))</f>
        <v>0.63636363636363635</v>
      </c>
      <c r="BM179" s="20">
        <f t="shared" si="83"/>
        <v>171</v>
      </c>
      <c r="BN179" t="s">
        <v>188</v>
      </c>
      <c r="BO179">
        <f>AVERAGEIFS(INDIRECT($H$3),INDIRECT($H$3),"&gt;=0",Data!$A:$A,BN179,IF($A$20,Data!$B:$B,Data!$AJ:$AJ),IF($A$20,"&lt;&gt;5",1))</f>
        <v>0.68181818181818177</v>
      </c>
      <c r="BP179">
        <f t="shared" si="84"/>
        <v>171</v>
      </c>
      <c r="BQ179" t="s">
        <v>172</v>
      </c>
      <c r="BR179">
        <f>AVERAGEIFS(INDIRECT($I$3),INDIRECT($I$3),"&gt;=0",Data!$A:$A,BQ179,IF($A$20,Data!$B:$B,Data!$AJ:$AJ),IF($A$20,"&lt;&gt;5",1))</f>
        <v>0.5</v>
      </c>
      <c r="BS179">
        <f t="shared" si="85"/>
        <v>160</v>
      </c>
      <c r="BT179" t="s">
        <v>173</v>
      </c>
      <c r="BU179">
        <f>AVERAGEIFS(INDIRECT($J$3),INDIRECT($J$3),"&gt;=0",Data!$A:$A,BT179,IF($A$20,Data!$B:$B,Data!$AJ:$AJ),IF($A$20,"&lt;&gt;5",1))</f>
        <v>0.92307692307692313</v>
      </c>
      <c r="BV179">
        <f t="shared" si="86"/>
        <v>171</v>
      </c>
    </row>
    <row r="180" spans="10:74" x14ac:dyDescent="0.35">
      <c r="J180">
        <f t="shared" si="87"/>
        <v>172</v>
      </c>
      <c r="K180" t="s">
        <v>94</v>
      </c>
      <c r="L180">
        <f>AVERAGEIFS(INDIRECT($B$3),INDIRECT($B$3),"&gt;=0",Data!$A:$A,$K180)</f>
        <v>0.5</v>
      </c>
      <c r="M180">
        <f t="shared" si="88"/>
        <v>166</v>
      </c>
      <c r="N180" t="s">
        <v>118</v>
      </c>
      <c r="O180">
        <f>AVERAGEIFS(INDIRECT($C$3),INDIRECT($C$3),"&gt;=0",Data!$A:$A,$N180)</f>
        <v>0.75</v>
      </c>
      <c r="P180">
        <f t="shared" si="61"/>
        <v>162</v>
      </c>
      <c r="Q180" t="s">
        <v>13</v>
      </c>
      <c r="R180">
        <f>AVERAGEIFS(INDIRECT($D$3),INDIRECT($D$3),"&gt;=0",Data!$A:$A,$Q180)</f>
        <v>0.2857142857142857</v>
      </c>
      <c r="S180">
        <f t="shared" si="62"/>
        <v>171</v>
      </c>
      <c r="T180" t="s">
        <v>10</v>
      </c>
      <c r="U180">
        <f>AVERAGEIFS(INDIRECT($E$3),INDIRECT($E$3),"&gt;=0",Data!$A:$A,$T180)</f>
        <v>0</v>
      </c>
      <c r="V180">
        <f t="shared" si="63"/>
        <v>172</v>
      </c>
      <c r="W180" t="s">
        <v>47</v>
      </c>
      <c r="X180">
        <f>AVERAGEIFS(INDIRECT($F$3),INDIRECT($F$3),"&gt;=0",Data!$A:$A,$W180)</f>
        <v>0.35714285714285715</v>
      </c>
      <c r="Y180">
        <f t="shared" si="64"/>
        <v>172</v>
      </c>
      <c r="Z180" t="s">
        <v>4</v>
      </c>
      <c r="AA180">
        <f>AVERAGEIFS(INDIRECT($G$3),INDIRECT($G$3),"&gt;=0",Data!$A:$A,$Z180)</f>
        <v>0.66666666666666663</v>
      </c>
      <c r="AB180">
        <f t="shared" si="65"/>
        <v>172</v>
      </c>
      <c r="AC180" t="s">
        <v>73</v>
      </c>
      <c r="AD180">
        <f>AVERAGEIFS(INDIRECT($H$3),INDIRECT($H$3),"&gt;=0",Data!$A:$A,$AC180)</f>
        <v>0.7142857142857143</v>
      </c>
      <c r="AE180">
        <f t="shared" si="66"/>
        <v>170</v>
      </c>
      <c r="AF180" t="s">
        <v>14</v>
      </c>
      <c r="AG180">
        <f>AVERAGEIFS(INDIRECT($I$3),INDIRECT($I$3),"&gt;=0",Data!$A:$A,$AF180)</f>
        <v>0.54166666666666663</v>
      </c>
      <c r="AH180">
        <f t="shared" si="67"/>
        <v>172</v>
      </c>
      <c r="AI180" t="s">
        <v>11</v>
      </c>
      <c r="AJ180">
        <f>AVERAGEIFS(INDIRECT($J$3),INDIRECT($J$3),"&gt;=0",Data!$A:$A,$AI180)</f>
        <v>0.95238095238095233</v>
      </c>
      <c r="AK180">
        <f t="shared" si="68"/>
        <v>172</v>
      </c>
      <c r="AL180">
        <f t="shared" si="69"/>
        <v>0</v>
      </c>
      <c r="AM180">
        <f t="shared" si="70"/>
        <v>173</v>
      </c>
      <c r="AN180">
        <f t="shared" si="71"/>
        <v>0</v>
      </c>
      <c r="AO180">
        <f t="shared" si="72"/>
        <v>0</v>
      </c>
      <c r="AP180">
        <f t="shared" si="73"/>
        <v>0</v>
      </c>
      <c r="AQ180">
        <f t="shared" si="74"/>
        <v>0</v>
      </c>
      <c r="AR180">
        <f t="shared" si="75"/>
        <v>0</v>
      </c>
      <c r="AS180">
        <f t="shared" si="76"/>
        <v>0</v>
      </c>
      <c r="AT180">
        <f t="shared" si="77"/>
        <v>0</v>
      </c>
      <c r="AU180">
        <f t="shared" si="89"/>
        <v>172</v>
      </c>
      <c r="AV180" t="s">
        <v>115</v>
      </c>
      <c r="AW180" s="20">
        <f>AVERAGEIFS(INDIRECT($B$3),INDIRECT($B$3),"&gt;=0",Data!$A:$A,AV180,IF($A$20,Data!$B:$B,Data!$AJ:$AJ),IF($A$20,"&lt;&gt;5",1))</f>
        <v>0.41666666666666669</v>
      </c>
      <c r="AX180">
        <f t="shared" si="78"/>
        <v>172</v>
      </c>
      <c r="AY180" s="20" t="s">
        <v>182</v>
      </c>
      <c r="AZ180">
        <f>AVERAGEIFS(INDIRECT($C$3),INDIRECT($C$3),"&gt;=0",Data!$A:$A,AY180,IF($A$20,Data!$B:$B,Data!$AJ:$AJ),IF($A$20,"&lt;&gt;5",1))</f>
        <v>1</v>
      </c>
      <c r="BA180" s="20">
        <f t="shared" si="79"/>
        <v>1</v>
      </c>
      <c r="BB180" t="s">
        <v>49</v>
      </c>
      <c r="BC180" s="20">
        <f>AVERAGEIFS(INDIRECT($D$3),INDIRECT($D$3),"&gt;=0",Data!$A:$A,BB180,IF($A$20,Data!$B:$B,Data!$AJ:$AJ),IF($A$20,"&lt;&gt;5",1))</f>
        <v>0.33333333333333331</v>
      </c>
      <c r="BD180">
        <f t="shared" si="80"/>
        <v>171</v>
      </c>
      <c r="BE180" s="20" t="s">
        <v>13</v>
      </c>
      <c r="BF180">
        <f>AVERAGEIFS(INDIRECT($E$3),INDIRECT($E$3),"&gt;=0",Data!$A:$A,BE180,IF($A$20,Data!$B:$B,Data!$AJ:$AJ),IF($A$20,"&lt;&gt;5",1))</f>
        <v>0</v>
      </c>
      <c r="BG180" s="20">
        <f t="shared" si="81"/>
        <v>170</v>
      </c>
      <c r="BH180" t="s">
        <v>99</v>
      </c>
      <c r="BI180" s="20">
        <f>AVERAGEIFS(INDIRECT($F$3),INDIRECT($F$3),"&gt;=0",Data!$A:$A,BH180,IF($A$20,Data!$B:$B,Data!$AJ:$AJ),IF($A$20,"&lt;&gt;5",1))</f>
        <v>0.4</v>
      </c>
      <c r="BJ180">
        <f t="shared" si="82"/>
        <v>169</v>
      </c>
      <c r="BK180" s="20" t="s">
        <v>169</v>
      </c>
      <c r="BL180">
        <f>AVERAGEIFS(INDIRECT($G$3),INDIRECT($G$3),"&gt;=0",Data!$A:$A,BK180,IF($A$20,Data!$B:$B,Data!$AJ:$AJ),IF($A$20,"&lt;&gt;5",1))</f>
        <v>0.625</v>
      </c>
      <c r="BM180" s="20">
        <f t="shared" si="83"/>
        <v>172</v>
      </c>
      <c r="BN180" t="s">
        <v>193</v>
      </c>
      <c r="BO180">
        <f>AVERAGEIFS(INDIRECT($H$3),INDIRECT($H$3),"&gt;=0",Data!$A:$A,BN180,IF($A$20,Data!$B:$B,Data!$AJ:$AJ),IF($A$20,"&lt;&gt;5",1))</f>
        <v>0.66666666666666663</v>
      </c>
      <c r="BP180">
        <f t="shared" si="84"/>
        <v>172</v>
      </c>
      <c r="BQ180" t="s">
        <v>56</v>
      </c>
      <c r="BR180">
        <f>AVERAGEIFS(INDIRECT($I$3),INDIRECT($I$3),"&gt;=0",Data!$A:$A,BQ180,IF($A$20,Data!$B:$B,Data!$AJ:$AJ),IF($A$20,"&lt;&gt;5",1))</f>
        <v>0.47058823529411764</v>
      </c>
      <c r="BS180">
        <f t="shared" si="85"/>
        <v>172</v>
      </c>
      <c r="BT180" t="s">
        <v>25</v>
      </c>
      <c r="BU180">
        <f>AVERAGEIFS(INDIRECT($J$3),INDIRECT($J$3),"&gt;=0",Data!$A:$A,BT180,IF($A$20,Data!$B:$B,Data!$AJ:$AJ),IF($A$20,"&lt;&gt;5",1))</f>
        <v>0.92307692307692313</v>
      </c>
      <c r="BV180">
        <f t="shared" si="86"/>
        <v>171</v>
      </c>
    </row>
    <row r="181" spans="10:74" x14ac:dyDescent="0.35">
      <c r="J181">
        <f t="shared" si="87"/>
        <v>173</v>
      </c>
      <c r="K181" t="s">
        <v>111</v>
      </c>
      <c r="L181">
        <f>AVERAGEIFS(INDIRECT($B$3),INDIRECT($B$3),"&gt;=0",Data!$A:$A,$K181)</f>
        <v>0.5</v>
      </c>
      <c r="M181">
        <f t="shared" si="88"/>
        <v>166</v>
      </c>
      <c r="N181" t="s">
        <v>177</v>
      </c>
      <c r="O181">
        <f>AVERAGEIFS(INDIRECT($C$3),INDIRECT($C$3),"&gt;=0",Data!$A:$A,$N181)</f>
        <v>0.7142857142857143</v>
      </c>
      <c r="P181">
        <f t="shared" si="61"/>
        <v>173</v>
      </c>
      <c r="Q181" t="s">
        <v>47</v>
      </c>
      <c r="R181">
        <f>AVERAGEIFS(INDIRECT($D$3),INDIRECT($D$3),"&gt;=0",Data!$A:$A,$Q181)</f>
        <v>0.2857142857142857</v>
      </c>
      <c r="S181">
        <f t="shared" si="62"/>
        <v>171</v>
      </c>
      <c r="T181" t="s">
        <v>13</v>
      </c>
      <c r="U181">
        <f>AVERAGEIFS(INDIRECT($E$3),INDIRECT($E$3),"&gt;=0",Data!$A:$A,$T181)</f>
        <v>0</v>
      </c>
      <c r="V181">
        <f t="shared" si="63"/>
        <v>172</v>
      </c>
      <c r="W181" t="s">
        <v>59</v>
      </c>
      <c r="X181">
        <f>AVERAGEIFS(INDIRECT($F$3),INDIRECT($F$3),"&gt;=0",Data!$A:$A,$W181)</f>
        <v>0.35714285714285715</v>
      </c>
      <c r="Y181">
        <f t="shared" si="64"/>
        <v>172</v>
      </c>
      <c r="Z181" t="s">
        <v>28</v>
      </c>
      <c r="AA181">
        <f>AVERAGEIFS(INDIRECT($G$3),INDIRECT($G$3),"&gt;=0",Data!$A:$A,$Z181)</f>
        <v>0.66666666666666663</v>
      </c>
      <c r="AB181">
        <f t="shared" si="65"/>
        <v>172</v>
      </c>
      <c r="AC181" t="s">
        <v>177</v>
      </c>
      <c r="AD181">
        <f>AVERAGEIFS(INDIRECT($H$3),INDIRECT($H$3),"&gt;=0",Data!$A:$A,$AC181)</f>
        <v>0.7142857142857143</v>
      </c>
      <c r="AE181">
        <f t="shared" si="66"/>
        <v>170</v>
      </c>
      <c r="AF181" t="s">
        <v>87</v>
      </c>
      <c r="AG181">
        <f>AVERAGEIFS(INDIRECT($I$3),INDIRECT($I$3),"&gt;=0",Data!$A:$A,$AF181)</f>
        <v>0.54166666666666663</v>
      </c>
      <c r="AH181">
        <f t="shared" si="67"/>
        <v>172</v>
      </c>
      <c r="AI181" t="s">
        <v>141</v>
      </c>
      <c r="AJ181">
        <f>AVERAGEIFS(INDIRECT($J$3),INDIRECT($J$3),"&gt;=0",Data!$A:$A,$AI181)</f>
        <v>0.95</v>
      </c>
      <c r="AK181">
        <f t="shared" si="68"/>
        <v>173</v>
      </c>
      <c r="AL181">
        <f t="shared" si="69"/>
        <v>0</v>
      </c>
      <c r="AM181">
        <f t="shared" si="70"/>
        <v>0</v>
      </c>
      <c r="AN181">
        <f t="shared" si="71"/>
        <v>0</v>
      </c>
      <c r="AO181">
        <f t="shared" si="72"/>
        <v>0</v>
      </c>
      <c r="AP181">
        <f t="shared" si="73"/>
        <v>0</v>
      </c>
      <c r="AQ181">
        <f t="shared" si="74"/>
        <v>0</v>
      </c>
      <c r="AR181">
        <f t="shared" si="75"/>
        <v>0</v>
      </c>
      <c r="AS181">
        <f t="shared" si="76"/>
        <v>0</v>
      </c>
      <c r="AT181">
        <f t="shared" si="77"/>
        <v>0</v>
      </c>
      <c r="AU181">
        <f t="shared" si="89"/>
        <v>173</v>
      </c>
      <c r="AV181" t="s">
        <v>154</v>
      </c>
      <c r="AW181" s="20">
        <f>AVERAGEIFS(INDIRECT($B$3),INDIRECT($B$3),"&gt;=0",Data!$A:$A,AV181,IF($A$20,Data!$B:$B,Data!$AJ:$AJ),IF($A$20,"&lt;&gt;5",1))</f>
        <v>0.4</v>
      </c>
      <c r="AX181">
        <f t="shared" si="78"/>
        <v>173</v>
      </c>
      <c r="AY181" s="20" t="s">
        <v>187</v>
      </c>
      <c r="AZ181">
        <f>AVERAGEIFS(INDIRECT($C$3),INDIRECT($C$3),"&gt;=0",Data!$A:$A,AY181,IF($A$20,Data!$B:$B,Data!$AJ:$AJ),IF($A$20,"&lt;&gt;5",1))</f>
        <v>0.97058823529411764</v>
      </c>
      <c r="BA181" s="20">
        <f t="shared" si="79"/>
        <v>173</v>
      </c>
      <c r="BB181" t="s">
        <v>20</v>
      </c>
      <c r="BC181" s="20">
        <f>AVERAGEIFS(INDIRECT($D$3),INDIRECT($D$3),"&gt;=0",Data!$A:$A,BB181,IF($A$20,Data!$B:$B,Data!$AJ:$AJ),IF($A$20,"&lt;&gt;5",1))</f>
        <v>0.33333333333333331</v>
      </c>
      <c r="BD181">
        <f t="shared" si="80"/>
        <v>171</v>
      </c>
      <c r="BE181" s="20" t="s">
        <v>19</v>
      </c>
      <c r="BF181">
        <f>AVERAGEIFS(INDIRECT($E$3),INDIRECT($E$3),"&gt;=0",Data!$A:$A,BE181,IF($A$20,Data!$B:$B,Data!$AJ:$AJ),IF($A$20,"&lt;&gt;5",1))</f>
        <v>0</v>
      </c>
      <c r="BG181" s="20">
        <f t="shared" si="81"/>
        <v>170</v>
      </c>
      <c r="BH181" t="s">
        <v>59</v>
      </c>
      <c r="BI181" s="20">
        <f>AVERAGEIFS(INDIRECT($F$3),INDIRECT($F$3),"&gt;=0",Data!$A:$A,BH181,IF($A$20,Data!$B:$B,Data!$AJ:$AJ),IF($A$20,"&lt;&gt;5",1))</f>
        <v>0.38461538461538464</v>
      </c>
      <c r="BJ181">
        <f t="shared" si="82"/>
        <v>173</v>
      </c>
      <c r="BK181" s="20" t="s">
        <v>8</v>
      </c>
      <c r="BL181">
        <f>AVERAGEIFS(INDIRECT($G$3),INDIRECT($G$3),"&gt;=0",Data!$A:$A,BK181,IF($A$20,Data!$B:$B,Data!$AJ:$AJ),IF($A$20,"&lt;&gt;5",1))</f>
        <v>0.625</v>
      </c>
      <c r="BM181" s="20">
        <f t="shared" si="83"/>
        <v>172</v>
      </c>
      <c r="BN181" t="s">
        <v>149</v>
      </c>
      <c r="BO181">
        <f>AVERAGEIFS(INDIRECT($H$3),INDIRECT($H$3),"&gt;=0",Data!$A:$A,BN181,IF($A$20,Data!$B:$B,Data!$AJ:$AJ),IF($A$20,"&lt;&gt;5",1))</f>
        <v>0.66666666666666663</v>
      </c>
      <c r="BP181">
        <f t="shared" si="84"/>
        <v>172</v>
      </c>
      <c r="BQ181" t="s">
        <v>142</v>
      </c>
      <c r="BR181">
        <f>AVERAGEIFS(INDIRECT($I$3),INDIRECT($I$3),"&gt;=0",Data!$A:$A,BQ181,IF($A$20,Data!$B:$B,Data!$AJ:$AJ),IF($A$20,"&lt;&gt;5",1))</f>
        <v>0.46666666666666667</v>
      </c>
      <c r="BS181">
        <f t="shared" si="85"/>
        <v>173</v>
      </c>
      <c r="BT181" t="s">
        <v>18</v>
      </c>
      <c r="BU181">
        <f>AVERAGEIFS(INDIRECT($J$3),INDIRECT($J$3),"&gt;=0",Data!$A:$A,BT181,IF($A$20,Data!$B:$B,Data!$AJ:$AJ),IF($A$20,"&lt;&gt;5",1))</f>
        <v>0.91666666666666663</v>
      </c>
      <c r="BV181">
        <f t="shared" si="86"/>
        <v>173</v>
      </c>
    </row>
    <row r="182" spans="10:74" x14ac:dyDescent="0.35">
      <c r="J182">
        <f t="shared" si="87"/>
        <v>174</v>
      </c>
      <c r="K182" t="s">
        <v>149</v>
      </c>
      <c r="L182">
        <f>AVERAGEIFS(INDIRECT($B$3),INDIRECT($B$3),"&gt;=0",Data!$A:$A,$K182)</f>
        <v>0.5</v>
      </c>
      <c r="M182">
        <f t="shared" si="88"/>
        <v>166</v>
      </c>
      <c r="N182" t="s">
        <v>13</v>
      </c>
      <c r="O182">
        <f>AVERAGEIFS(INDIRECT($C$3),INDIRECT($C$3),"&gt;=0",Data!$A:$A,$N182)</f>
        <v>0.7142857142857143</v>
      </c>
      <c r="P182">
        <f t="shared" si="61"/>
        <v>173</v>
      </c>
      <c r="Q182" t="s">
        <v>49</v>
      </c>
      <c r="R182">
        <f>AVERAGEIFS(INDIRECT($D$3),INDIRECT($D$3),"&gt;=0",Data!$A:$A,$Q182)</f>
        <v>0.2857142857142857</v>
      </c>
      <c r="S182">
        <f t="shared" si="62"/>
        <v>171</v>
      </c>
      <c r="T182" t="s">
        <v>15</v>
      </c>
      <c r="U182">
        <f>AVERAGEIFS(INDIRECT($E$3),INDIRECT($E$3),"&gt;=0",Data!$A:$A,$T182)</f>
        <v>0</v>
      </c>
      <c r="V182">
        <f t="shared" si="63"/>
        <v>172</v>
      </c>
      <c r="W182" t="s">
        <v>106</v>
      </c>
      <c r="X182">
        <f>AVERAGEIFS(INDIRECT($F$3),INDIRECT($F$3),"&gt;=0",Data!$A:$A,$W182)</f>
        <v>0.35</v>
      </c>
      <c r="Y182">
        <f t="shared" si="64"/>
        <v>174</v>
      </c>
      <c r="Z182" t="s">
        <v>79</v>
      </c>
      <c r="AA182">
        <f>AVERAGEIFS(INDIRECT($G$3),INDIRECT($G$3),"&gt;=0",Data!$A:$A,$Z182)</f>
        <v>0.66666666666666663</v>
      </c>
      <c r="AB182">
        <f t="shared" si="65"/>
        <v>172</v>
      </c>
      <c r="AC182" t="s">
        <v>190</v>
      </c>
      <c r="AD182">
        <f>AVERAGEIFS(INDIRECT($H$3),INDIRECT($H$3),"&gt;=0",Data!$A:$A,$AC182)</f>
        <v>0.7142857142857143</v>
      </c>
      <c r="AE182">
        <f t="shared" si="66"/>
        <v>170</v>
      </c>
      <c r="AF182" t="s">
        <v>18</v>
      </c>
      <c r="AG182">
        <f>AVERAGEIFS(INDIRECT($I$3),INDIRECT($I$3),"&gt;=0",Data!$A:$A,$AF182)</f>
        <v>0.53846153846153844</v>
      </c>
      <c r="AH182">
        <f t="shared" si="67"/>
        <v>174</v>
      </c>
      <c r="AI182" t="s">
        <v>92</v>
      </c>
      <c r="AJ182">
        <f>AVERAGEIFS(INDIRECT($J$3),INDIRECT($J$3),"&gt;=0",Data!$A:$A,$AI182)</f>
        <v>0.94444444444444442</v>
      </c>
      <c r="AK182">
        <f t="shared" si="68"/>
        <v>174</v>
      </c>
      <c r="AL182">
        <f t="shared" si="69"/>
        <v>0</v>
      </c>
      <c r="AM182">
        <f t="shared" si="70"/>
        <v>0</v>
      </c>
      <c r="AN182">
        <f t="shared" si="71"/>
        <v>0</v>
      </c>
      <c r="AO182">
        <f t="shared" si="72"/>
        <v>0</v>
      </c>
      <c r="AP182">
        <f t="shared" si="73"/>
        <v>0</v>
      </c>
      <c r="AQ182">
        <f t="shared" si="74"/>
        <v>0</v>
      </c>
      <c r="AR182">
        <f t="shared" si="75"/>
        <v>0</v>
      </c>
      <c r="AS182">
        <f t="shared" si="76"/>
        <v>0</v>
      </c>
      <c r="AT182">
        <f t="shared" si="77"/>
        <v>0</v>
      </c>
      <c r="AU182">
        <f t="shared" si="89"/>
        <v>174</v>
      </c>
      <c r="AV182" t="s">
        <v>2</v>
      </c>
      <c r="AW182" s="20">
        <f>AVERAGEIFS(INDIRECT($B$3),INDIRECT($B$3),"&gt;=0",Data!$A:$A,AV182,IF($A$20,Data!$B:$B,Data!$AJ:$AJ),IF($A$20,"&lt;&gt;5",1))</f>
        <v>0.4</v>
      </c>
      <c r="AX182">
        <f t="shared" si="78"/>
        <v>173</v>
      </c>
      <c r="AY182" s="20" t="s">
        <v>78</v>
      </c>
      <c r="AZ182">
        <f>AVERAGEIFS(INDIRECT($C$3),INDIRECT($C$3),"&gt;=0",Data!$A:$A,AY182,IF($A$20,Data!$B:$B,Data!$AJ:$AJ),IF($A$20,"&lt;&gt;5",1))</f>
        <v>0.96</v>
      </c>
      <c r="BA182" s="20">
        <f t="shared" si="79"/>
        <v>174</v>
      </c>
      <c r="BB182" t="s">
        <v>36</v>
      </c>
      <c r="BC182" s="20">
        <f>AVERAGEIFS(INDIRECT($D$3),INDIRECT($D$3),"&gt;=0",Data!$A:$A,BB182,IF($A$20,Data!$B:$B,Data!$AJ:$AJ),IF($A$20,"&lt;&gt;5",1))</f>
        <v>0.33333333333333331</v>
      </c>
      <c r="BD182">
        <f t="shared" si="80"/>
        <v>171</v>
      </c>
      <c r="BE182" s="20" t="s">
        <v>37</v>
      </c>
      <c r="BF182">
        <f>AVERAGEIFS(INDIRECT($E$3),INDIRECT($E$3),"&gt;=0",Data!$A:$A,BE182,IF($A$20,Data!$B:$B,Data!$AJ:$AJ),IF($A$20,"&lt;&gt;5",1))</f>
        <v>0</v>
      </c>
      <c r="BG182" s="20">
        <f t="shared" si="81"/>
        <v>170</v>
      </c>
      <c r="BH182" t="s">
        <v>117</v>
      </c>
      <c r="BI182" s="20">
        <f>AVERAGEIFS(INDIRECT($F$3),INDIRECT($F$3),"&gt;=0",Data!$A:$A,BH182,IF($A$20,Data!$B:$B,Data!$AJ:$AJ),IF($A$20,"&lt;&gt;5",1))</f>
        <v>0.375</v>
      </c>
      <c r="BJ182">
        <f t="shared" si="82"/>
        <v>174</v>
      </c>
      <c r="BK182" s="20" t="s">
        <v>113</v>
      </c>
      <c r="BL182">
        <f>AVERAGEIFS(INDIRECT($G$3),INDIRECT($G$3),"&gt;=0",Data!$A:$A,BK182,IF($A$20,Data!$B:$B,Data!$AJ:$AJ),IF($A$20,"&lt;&gt;5",1))</f>
        <v>0.6</v>
      </c>
      <c r="BM182" s="20">
        <f t="shared" si="83"/>
        <v>174</v>
      </c>
      <c r="BN182" t="s">
        <v>5</v>
      </c>
      <c r="BO182">
        <f>AVERAGEIFS(INDIRECT($H$3),INDIRECT($H$3),"&gt;=0",Data!$A:$A,BN182,IF($A$20,Data!$B:$B,Data!$AJ:$AJ),IF($A$20,"&lt;&gt;5",1))</f>
        <v>0.66666666666666663</v>
      </c>
      <c r="BP182">
        <f t="shared" si="84"/>
        <v>172</v>
      </c>
      <c r="BQ182" t="s">
        <v>18</v>
      </c>
      <c r="BR182">
        <f>AVERAGEIFS(INDIRECT($I$3),INDIRECT($I$3),"&gt;=0",Data!$A:$A,BQ182,IF($A$20,Data!$B:$B,Data!$AJ:$AJ),IF($A$20,"&lt;&gt;5",1))</f>
        <v>0.45454545454545453</v>
      </c>
      <c r="BS182">
        <f t="shared" si="85"/>
        <v>174</v>
      </c>
      <c r="BT182" t="s">
        <v>156</v>
      </c>
      <c r="BU182">
        <f>AVERAGEIFS(INDIRECT($J$3),INDIRECT($J$3),"&gt;=0",Data!$A:$A,BT182,IF($A$20,Data!$B:$B,Data!$AJ:$AJ),IF($A$20,"&lt;&gt;5",1))</f>
        <v>0.91666666666666663</v>
      </c>
      <c r="BV182">
        <f t="shared" si="86"/>
        <v>173</v>
      </c>
    </row>
    <row r="183" spans="10:74" x14ac:dyDescent="0.35">
      <c r="J183">
        <f t="shared" si="87"/>
        <v>175</v>
      </c>
      <c r="K183" t="s">
        <v>154</v>
      </c>
      <c r="L183">
        <f>AVERAGEIFS(INDIRECT($B$3),INDIRECT($B$3),"&gt;=0",Data!$A:$A,$K183)</f>
        <v>0.5</v>
      </c>
      <c r="M183">
        <f t="shared" si="88"/>
        <v>166</v>
      </c>
      <c r="N183" t="s">
        <v>198</v>
      </c>
      <c r="O183">
        <f>AVERAGEIFS(INDIRECT($C$3),INDIRECT($C$3),"&gt;=0",Data!$A:$A,$N183)</f>
        <v>0.7142857142857143</v>
      </c>
      <c r="P183">
        <f t="shared" si="61"/>
        <v>173</v>
      </c>
      <c r="Q183" t="s">
        <v>93</v>
      </c>
      <c r="R183">
        <f>AVERAGEIFS(INDIRECT($D$3),INDIRECT($D$3),"&gt;=0",Data!$A:$A,$Q183)</f>
        <v>0.2857142857142857</v>
      </c>
      <c r="S183">
        <f t="shared" si="62"/>
        <v>171</v>
      </c>
      <c r="T183" t="s">
        <v>19</v>
      </c>
      <c r="U183">
        <f>AVERAGEIFS(INDIRECT($E$3),INDIRECT($E$3),"&gt;=0",Data!$A:$A,$T183)</f>
        <v>0</v>
      </c>
      <c r="V183">
        <f t="shared" si="63"/>
        <v>172</v>
      </c>
      <c r="W183" t="s">
        <v>4</v>
      </c>
      <c r="X183">
        <f>AVERAGEIFS(INDIRECT($F$3),INDIRECT($F$3),"&gt;=0",Data!$A:$A,$W183)</f>
        <v>0.33333333333333331</v>
      </c>
      <c r="Y183">
        <f t="shared" si="64"/>
        <v>175</v>
      </c>
      <c r="Z183" t="s">
        <v>162</v>
      </c>
      <c r="AA183">
        <f>AVERAGEIFS(INDIRECT($G$3),INDIRECT($G$3),"&gt;=0",Data!$A:$A,$Z183)</f>
        <v>0.66666666666666663</v>
      </c>
      <c r="AB183">
        <f t="shared" si="65"/>
        <v>172</v>
      </c>
      <c r="AC183" t="s">
        <v>188</v>
      </c>
      <c r="AD183">
        <f>AVERAGEIFS(INDIRECT($H$3),INDIRECT($H$3),"&gt;=0",Data!$A:$A,$AC183)</f>
        <v>0.70833333333333337</v>
      </c>
      <c r="AE183">
        <f t="shared" si="66"/>
        <v>175</v>
      </c>
      <c r="AF183" t="s">
        <v>24</v>
      </c>
      <c r="AG183">
        <f>AVERAGEIFS(INDIRECT($I$3),INDIRECT($I$3),"&gt;=0",Data!$A:$A,$AF183)</f>
        <v>0.5</v>
      </c>
      <c r="AH183">
        <f t="shared" si="67"/>
        <v>175</v>
      </c>
      <c r="AI183" t="s">
        <v>173</v>
      </c>
      <c r="AJ183">
        <f>AVERAGEIFS(INDIRECT($J$3),INDIRECT($J$3),"&gt;=0",Data!$A:$A,$AI183)</f>
        <v>0.93333333333333335</v>
      </c>
      <c r="AK183">
        <f t="shared" si="68"/>
        <v>175</v>
      </c>
      <c r="AL183">
        <f t="shared" si="69"/>
        <v>0</v>
      </c>
      <c r="AM183">
        <f t="shared" si="70"/>
        <v>0</v>
      </c>
      <c r="AN183">
        <f t="shared" si="71"/>
        <v>0</v>
      </c>
      <c r="AO183">
        <f t="shared" si="72"/>
        <v>0</v>
      </c>
      <c r="AP183">
        <f t="shared" si="73"/>
        <v>0</v>
      </c>
      <c r="AQ183">
        <f t="shared" si="74"/>
        <v>0</v>
      </c>
      <c r="AR183">
        <f t="shared" si="75"/>
        <v>0</v>
      </c>
      <c r="AS183">
        <f t="shared" si="76"/>
        <v>0</v>
      </c>
      <c r="AT183">
        <f t="shared" si="77"/>
        <v>0</v>
      </c>
      <c r="AU183">
        <f t="shared" si="89"/>
        <v>175</v>
      </c>
      <c r="AV183" t="s">
        <v>183</v>
      </c>
      <c r="AW183" s="20">
        <f>AVERAGEIFS(INDIRECT($B$3),INDIRECT($B$3),"&gt;=0",Data!$A:$A,AV183,IF($A$20,Data!$B:$B,Data!$AJ:$AJ),IF($A$20,"&lt;&gt;5",1))</f>
        <v>0.38461538461538464</v>
      </c>
      <c r="AX183">
        <f t="shared" si="78"/>
        <v>175</v>
      </c>
      <c r="AY183" s="20" t="s">
        <v>87</v>
      </c>
      <c r="AZ183">
        <f>AVERAGEIFS(INDIRECT($C$3),INDIRECT($C$3),"&gt;=0",Data!$A:$A,AY183,IF($A$20,Data!$B:$B,Data!$AJ:$AJ),IF($A$20,"&lt;&gt;5",1))</f>
        <v>0.95652173913043481</v>
      </c>
      <c r="BA183" s="20">
        <f t="shared" si="79"/>
        <v>175</v>
      </c>
      <c r="BB183" t="s">
        <v>84</v>
      </c>
      <c r="BC183" s="20">
        <f>AVERAGEIFS(INDIRECT($D$3),INDIRECT($D$3),"&gt;=0",Data!$A:$A,BB183,IF($A$20,Data!$B:$B,Data!$AJ:$AJ),IF($A$20,"&lt;&gt;5",1))</f>
        <v>0.33333333333333331</v>
      </c>
      <c r="BD183">
        <f t="shared" si="80"/>
        <v>171</v>
      </c>
      <c r="BE183" s="20" t="s">
        <v>42</v>
      </c>
      <c r="BF183">
        <f>AVERAGEIFS(INDIRECT($E$3),INDIRECT($E$3),"&gt;=0",Data!$A:$A,BE183,IF($A$20,Data!$B:$B,Data!$AJ:$AJ),IF($A$20,"&lt;&gt;5",1))</f>
        <v>0</v>
      </c>
      <c r="BG183" s="20">
        <f t="shared" si="81"/>
        <v>170</v>
      </c>
      <c r="BH183" t="s">
        <v>122</v>
      </c>
      <c r="BI183" s="20">
        <f>AVERAGEIFS(INDIRECT($F$3),INDIRECT($F$3),"&gt;=0",Data!$A:$A,BH183,IF($A$20,Data!$B:$B,Data!$AJ:$AJ),IF($A$20,"&lt;&gt;5",1))</f>
        <v>0.375</v>
      </c>
      <c r="BJ183">
        <f t="shared" si="82"/>
        <v>174</v>
      </c>
      <c r="BK183" s="20" t="s">
        <v>172</v>
      </c>
      <c r="BL183">
        <f>AVERAGEIFS(INDIRECT($G$3),INDIRECT($G$3),"&gt;=0",Data!$A:$A,BK183,IF($A$20,Data!$B:$B,Data!$AJ:$AJ),IF($A$20,"&lt;&gt;5",1))</f>
        <v>0.6</v>
      </c>
      <c r="BM183" s="20">
        <f t="shared" si="83"/>
        <v>174</v>
      </c>
      <c r="BN183" t="s">
        <v>19</v>
      </c>
      <c r="BO183">
        <f>AVERAGEIFS(INDIRECT($H$3),INDIRECT($H$3),"&gt;=0",Data!$A:$A,BN183,IF($A$20,Data!$B:$B,Data!$AJ:$AJ),IF($A$20,"&lt;&gt;5",1))</f>
        <v>0.66666666666666663</v>
      </c>
      <c r="BP183">
        <f t="shared" si="84"/>
        <v>172</v>
      </c>
      <c r="BQ183" t="s">
        <v>47</v>
      </c>
      <c r="BR183">
        <f>AVERAGEIFS(INDIRECT($I$3),INDIRECT($I$3),"&gt;=0",Data!$A:$A,BQ183,IF($A$20,Data!$B:$B,Data!$AJ:$AJ),IF($A$20,"&lt;&gt;5",1))</f>
        <v>0.45454545454545453</v>
      </c>
      <c r="BS183">
        <f t="shared" si="85"/>
        <v>174</v>
      </c>
      <c r="BT183" t="s">
        <v>148</v>
      </c>
      <c r="BU183">
        <f>AVERAGEIFS(INDIRECT($J$3),INDIRECT($J$3),"&gt;=0",Data!$A:$A,BT183,IF($A$20,Data!$B:$B,Data!$AJ:$AJ),IF($A$20,"&lt;&gt;5",1))</f>
        <v>0.91666666666666663</v>
      </c>
      <c r="BV183">
        <f t="shared" si="86"/>
        <v>173</v>
      </c>
    </row>
    <row r="184" spans="10:74" x14ac:dyDescent="0.35">
      <c r="J184">
        <f t="shared" si="87"/>
        <v>176</v>
      </c>
      <c r="K184" t="s">
        <v>161</v>
      </c>
      <c r="L184">
        <f>AVERAGEIFS(INDIRECT($B$3),INDIRECT($B$3),"&gt;=0",Data!$A:$A,$K184)</f>
        <v>0.5</v>
      </c>
      <c r="M184">
        <f t="shared" si="88"/>
        <v>166</v>
      </c>
      <c r="N184" t="s">
        <v>113</v>
      </c>
      <c r="O184">
        <f>AVERAGEIFS(INDIRECT($C$3),INDIRECT($C$3),"&gt;=0",Data!$A:$A,$N184)</f>
        <v>0.7142857142857143</v>
      </c>
      <c r="P184">
        <f t="shared" si="61"/>
        <v>173</v>
      </c>
      <c r="Q184" t="s">
        <v>113</v>
      </c>
      <c r="R184">
        <f>AVERAGEIFS(INDIRECT($D$3),INDIRECT($D$3),"&gt;=0",Data!$A:$A,$Q184)</f>
        <v>0.2857142857142857</v>
      </c>
      <c r="S184">
        <f t="shared" si="62"/>
        <v>171</v>
      </c>
      <c r="T184" t="s">
        <v>31</v>
      </c>
      <c r="U184">
        <f>AVERAGEIFS(INDIRECT($E$3),INDIRECT($E$3),"&gt;=0",Data!$A:$A,$T184)</f>
        <v>0</v>
      </c>
      <c r="V184">
        <f t="shared" si="63"/>
        <v>172</v>
      </c>
      <c r="W184" t="s">
        <v>49</v>
      </c>
      <c r="X184">
        <f>AVERAGEIFS(INDIRECT($F$3),INDIRECT($F$3),"&gt;=0",Data!$A:$A,$W184)</f>
        <v>0.33333333333333331</v>
      </c>
      <c r="Y184">
        <f t="shared" si="64"/>
        <v>175</v>
      </c>
      <c r="Z184" t="s">
        <v>169</v>
      </c>
      <c r="AA184">
        <f>AVERAGEIFS(INDIRECT($G$3),INDIRECT($G$3),"&gt;=0",Data!$A:$A,$Z184)</f>
        <v>0.66666666666666663</v>
      </c>
      <c r="AB184">
        <f t="shared" si="65"/>
        <v>172</v>
      </c>
      <c r="AC184" t="s">
        <v>112</v>
      </c>
      <c r="AD184">
        <f>AVERAGEIFS(INDIRECT($H$3),INDIRECT($H$3),"&gt;=0",Data!$A:$A,$AC184)</f>
        <v>0.7</v>
      </c>
      <c r="AE184">
        <f t="shared" si="66"/>
        <v>176</v>
      </c>
      <c r="AF184" t="s">
        <v>40</v>
      </c>
      <c r="AG184">
        <f>AVERAGEIFS(INDIRECT($I$3),INDIRECT($I$3),"&gt;=0",Data!$A:$A,$AF184)</f>
        <v>0.5</v>
      </c>
      <c r="AH184">
        <f t="shared" si="67"/>
        <v>175</v>
      </c>
      <c r="AI184" t="s">
        <v>18</v>
      </c>
      <c r="AJ184">
        <f>AVERAGEIFS(INDIRECT($J$3),INDIRECT($J$3),"&gt;=0",Data!$A:$A,$AI184)</f>
        <v>0.9285714285714286</v>
      </c>
      <c r="AK184">
        <f t="shared" si="68"/>
        <v>176</v>
      </c>
      <c r="AL184">
        <f t="shared" si="69"/>
        <v>0</v>
      </c>
      <c r="AM184">
        <f t="shared" si="70"/>
        <v>0</v>
      </c>
      <c r="AN184">
        <f t="shared" si="71"/>
        <v>0</v>
      </c>
      <c r="AO184">
        <f t="shared" si="72"/>
        <v>0</v>
      </c>
      <c r="AP184">
        <f t="shared" si="73"/>
        <v>0</v>
      </c>
      <c r="AQ184">
        <f t="shared" si="74"/>
        <v>0</v>
      </c>
      <c r="AR184">
        <f t="shared" si="75"/>
        <v>0</v>
      </c>
      <c r="AS184">
        <f t="shared" si="76"/>
        <v>0</v>
      </c>
      <c r="AT184">
        <f t="shared" si="77"/>
        <v>0</v>
      </c>
      <c r="AU184">
        <f t="shared" si="89"/>
        <v>176</v>
      </c>
      <c r="AV184" t="s">
        <v>22</v>
      </c>
      <c r="AW184" s="20">
        <f>AVERAGEIFS(INDIRECT($B$3),INDIRECT($B$3),"&gt;=0",Data!$A:$A,AV184,IF($A$20,Data!$B:$B,Data!$AJ:$AJ),IF($A$20,"&lt;&gt;5",1))</f>
        <v>0.375</v>
      </c>
      <c r="AX184">
        <f t="shared" si="78"/>
        <v>176</v>
      </c>
      <c r="AY184" s="20" t="s">
        <v>133</v>
      </c>
      <c r="AZ184">
        <f>AVERAGEIFS(INDIRECT($C$3),INDIRECT($C$3),"&gt;=0",Data!$A:$A,AY184,IF($A$20,Data!$B:$B,Data!$AJ:$AJ),IF($A$20,"&lt;&gt;5",1))</f>
        <v>0.95238095238095233</v>
      </c>
      <c r="BA184" s="20">
        <f t="shared" si="79"/>
        <v>176</v>
      </c>
      <c r="BB184" t="s">
        <v>149</v>
      </c>
      <c r="BC184" s="20">
        <f>AVERAGEIFS(INDIRECT($D$3),INDIRECT($D$3),"&gt;=0",Data!$A:$A,BB184,IF($A$20,Data!$B:$B,Data!$AJ:$AJ),IF($A$20,"&lt;&gt;5",1))</f>
        <v>0.33333333333333331</v>
      </c>
      <c r="BD184">
        <f t="shared" si="80"/>
        <v>171</v>
      </c>
      <c r="BE184" s="20" t="s">
        <v>66</v>
      </c>
      <c r="BF184">
        <f>AVERAGEIFS(INDIRECT($E$3),INDIRECT($E$3),"&gt;=0",Data!$A:$A,BE184,IF($A$20,Data!$B:$B,Data!$AJ:$AJ),IF($A$20,"&lt;&gt;5",1))</f>
        <v>0</v>
      </c>
      <c r="BG184" s="20">
        <f t="shared" si="81"/>
        <v>170</v>
      </c>
      <c r="BH184" t="s">
        <v>47</v>
      </c>
      <c r="BI184" s="20">
        <f>AVERAGEIFS(INDIRECT($F$3),INDIRECT($F$3),"&gt;=0",Data!$A:$A,BH184,IF($A$20,Data!$B:$B,Data!$AJ:$AJ),IF($A$20,"&lt;&gt;5",1))</f>
        <v>0.35714285714285715</v>
      </c>
      <c r="BJ184">
        <f t="shared" si="82"/>
        <v>176</v>
      </c>
      <c r="BK184" s="20" t="s">
        <v>43</v>
      </c>
      <c r="BL184">
        <f>AVERAGEIFS(INDIRECT($G$3),INDIRECT($G$3),"&gt;=0",Data!$A:$A,BK184,IF($A$20,Data!$B:$B,Data!$AJ:$AJ),IF($A$20,"&lt;&gt;5",1))</f>
        <v>0.5714285714285714</v>
      </c>
      <c r="BM184" s="20">
        <f t="shared" si="83"/>
        <v>176</v>
      </c>
      <c r="BN184" t="s">
        <v>177</v>
      </c>
      <c r="BO184">
        <f>AVERAGEIFS(INDIRECT($H$3),INDIRECT($H$3),"&gt;=0",Data!$A:$A,BN184,IF($A$20,Data!$B:$B,Data!$AJ:$AJ),IF($A$20,"&lt;&gt;5",1))</f>
        <v>0.66666666666666663</v>
      </c>
      <c r="BP184">
        <f t="shared" si="84"/>
        <v>172</v>
      </c>
      <c r="BQ184" t="s">
        <v>114</v>
      </c>
      <c r="BR184">
        <f>AVERAGEIFS(INDIRECT($I$3),INDIRECT($I$3),"&gt;=0",Data!$A:$A,BQ184,IF($A$20,Data!$B:$B,Data!$AJ:$AJ),IF($A$20,"&lt;&gt;5",1))</f>
        <v>0.42857142857142855</v>
      </c>
      <c r="BS184">
        <f t="shared" si="85"/>
        <v>176</v>
      </c>
      <c r="BT184" t="s">
        <v>52</v>
      </c>
      <c r="BU184">
        <f>AVERAGEIFS(INDIRECT($J$3),INDIRECT($J$3),"&gt;=0",Data!$A:$A,BT184,IF($A$20,Data!$B:$B,Data!$AJ:$AJ),IF($A$20,"&lt;&gt;5",1))</f>
        <v>0.88888888888888884</v>
      </c>
      <c r="BV184">
        <f t="shared" si="86"/>
        <v>176</v>
      </c>
    </row>
    <row r="185" spans="10:74" x14ac:dyDescent="0.35">
      <c r="J185">
        <f t="shared" si="87"/>
        <v>177</v>
      </c>
      <c r="K185" t="s">
        <v>171</v>
      </c>
      <c r="L185">
        <f>AVERAGEIFS(INDIRECT($B$3),INDIRECT($B$3),"&gt;=0",Data!$A:$A,$K185)</f>
        <v>0.5</v>
      </c>
      <c r="M185">
        <f t="shared" si="88"/>
        <v>166</v>
      </c>
      <c r="N185" t="s">
        <v>27</v>
      </c>
      <c r="O185">
        <f>AVERAGEIFS(INDIRECT($C$3),INDIRECT($C$3),"&gt;=0",Data!$A:$A,$N185)</f>
        <v>0.7142857142857143</v>
      </c>
      <c r="P185">
        <f t="shared" si="61"/>
        <v>173</v>
      </c>
      <c r="Q185" t="s">
        <v>180</v>
      </c>
      <c r="R185">
        <f>AVERAGEIFS(INDIRECT($D$3),INDIRECT($D$3),"&gt;=0",Data!$A:$A,$Q185)</f>
        <v>0.2857142857142857</v>
      </c>
      <c r="S185">
        <f t="shared" si="62"/>
        <v>171</v>
      </c>
      <c r="T185" t="s">
        <v>37</v>
      </c>
      <c r="U185">
        <f>AVERAGEIFS(INDIRECT($E$3),INDIRECT($E$3),"&gt;=0",Data!$A:$A,$T185)</f>
        <v>0</v>
      </c>
      <c r="V185">
        <f t="shared" si="63"/>
        <v>172</v>
      </c>
      <c r="W185" t="s">
        <v>99</v>
      </c>
      <c r="X185">
        <f>AVERAGEIFS(INDIRECT($F$3),INDIRECT($F$3),"&gt;=0",Data!$A:$A,$W185)</f>
        <v>0.33333333333333331</v>
      </c>
      <c r="Y185">
        <f t="shared" si="64"/>
        <v>175</v>
      </c>
      <c r="Z185" t="s">
        <v>195</v>
      </c>
      <c r="AA185">
        <f>AVERAGEIFS(INDIRECT($G$3),INDIRECT($G$3),"&gt;=0",Data!$A:$A,$Z185)</f>
        <v>0.66666666666666663</v>
      </c>
      <c r="AB185">
        <f t="shared" si="65"/>
        <v>172</v>
      </c>
      <c r="AC185" t="s">
        <v>65</v>
      </c>
      <c r="AD185">
        <f>AVERAGEIFS(INDIRECT($H$3),INDIRECT($H$3),"&gt;=0",Data!$A:$A,$AC185)</f>
        <v>0.69230769230769229</v>
      </c>
      <c r="AE185">
        <f t="shared" si="66"/>
        <v>177</v>
      </c>
      <c r="AF185" t="s">
        <v>88</v>
      </c>
      <c r="AG185">
        <f>AVERAGEIFS(INDIRECT($I$3),INDIRECT($I$3),"&gt;=0",Data!$A:$A,$AF185)</f>
        <v>0.5</v>
      </c>
      <c r="AH185">
        <f t="shared" si="67"/>
        <v>175</v>
      </c>
      <c r="AI185" t="s">
        <v>25</v>
      </c>
      <c r="AJ185">
        <f>AVERAGEIFS(INDIRECT($J$3),INDIRECT($J$3),"&gt;=0",Data!$A:$A,$AI185)</f>
        <v>0.9285714285714286</v>
      </c>
      <c r="AK185">
        <f t="shared" si="68"/>
        <v>176</v>
      </c>
      <c r="AL185">
        <f t="shared" si="69"/>
        <v>0</v>
      </c>
      <c r="AM185">
        <f t="shared" si="70"/>
        <v>0</v>
      </c>
      <c r="AN185">
        <f t="shared" si="71"/>
        <v>0</v>
      </c>
      <c r="AO185">
        <f t="shared" si="72"/>
        <v>0</v>
      </c>
      <c r="AP185">
        <f t="shared" si="73"/>
        <v>0</v>
      </c>
      <c r="AQ185">
        <f t="shared" si="74"/>
        <v>0</v>
      </c>
      <c r="AR185">
        <f t="shared" si="75"/>
        <v>0</v>
      </c>
      <c r="AS185">
        <f t="shared" si="76"/>
        <v>0</v>
      </c>
      <c r="AT185">
        <f t="shared" si="77"/>
        <v>0</v>
      </c>
      <c r="AU185">
        <f t="shared" si="89"/>
        <v>177</v>
      </c>
      <c r="AV185" t="s">
        <v>7</v>
      </c>
      <c r="AW185" s="20">
        <f>AVERAGEIFS(INDIRECT($B$3),INDIRECT($B$3),"&gt;=0",Data!$A:$A,AV185,IF($A$20,Data!$B:$B,Data!$AJ:$AJ),IF($A$20,"&lt;&gt;5",1))</f>
        <v>0.36363636363636365</v>
      </c>
      <c r="AX185">
        <f t="shared" si="78"/>
        <v>177</v>
      </c>
      <c r="AY185" s="20" t="s">
        <v>166</v>
      </c>
      <c r="AZ185">
        <f>AVERAGEIFS(INDIRECT($C$3),INDIRECT($C$3),"&gt;=0",Data!$A:$A,AY185,IF($A$20,Data!$B:$B,Data!$AJ:$AJ),IF($A$20,"&lt;&gt;5",1))</f>
        <v>0.94736842105263153</v>
      </c>
      <c r="BA185" s="20">
        <f t="shared" si="79"/>
        <v>177</v>
      </c>
      <c r="BB185" t="s">
        <v>93</v>
      </c>
      <c r="BC185" s="20">
        <f>AVERAGEIFS(INDIRECT($D$3),INDIRECT($D$3),"&gt;=0",Data!$A:$A,BB185,IF($A$20,Data!$B:$B,Data!$AJ:$AJ),IF($A$20,"&lt;&gt;5",1))</f>
        <v>0.31578947368421051</v>
      </c>
      <c r="BD185">
        <f t="shared" si="80"/>
        <v>177</v>
      </c>
      <c r="BE185" s="20" t="s">
        <v>68</v>
      </c>
      <c r="BF185">
        <f>AVERAGEIFS(INDIRECT($E$3),INDIRECT($E$3),"&gt;=0",Data!$A:$A,BE185,IF($A$20,Data!$B:$B,Data!$AJ:$AJ),IF($A$20,"&lt;&gt;5",1))</f>
        <v>0</v>
      </c>
      <c r="BG185" s="20">
        <f t="shared" si="81"/>
        <v>170</v>
      </c>
      <c r="BH185" t="s">
        <v>106</v>
      </c>
      <c r="BI185" s="20">
        <f>AVERAGEIFS(INDIRECT($F$3),INDIRECT($F$3),"&gt;=0",Data!$A:$A,BH185,IF($A$20,Data!$B:$B,Data!$AJ:$AJ),IF($A$20,"&lt;&gt;5",1))</f>
        <v>0.33333333333333331</v>
      </c>
      <c r="BJ185">
        <f t="shared" si="82"/>
        <v>177</v>
      </c>
      <c r="BK185" s="20" t="s">
        <v>59</v>
      </c>
      <c r="BL185">
        <f>AVERAGEIFS(INDIRECT($G$3),INDIRECT($G$3),"&gt;=0",Data!$A:$A,BK185,IF($A$20,Data!$B:$B,Data!$AJ:$AJ),IF($A$20,"&lt;&gt;5",1))</f>
        <v>0.5714285714285714</v>
      </c>
      <c r="BM185" s="20">
        <f t="shared" si="83"/>
        <v>176</v>
      </c>
      <c r="BN185" t="s">
        <v>52</v>
      </c>
      <c r="BO185">
        <f>AVERAGEIFS(INDIRECT($H$3),INDIRECT($H$3),"&gt;=0",Data!$A:$A,BN185,IF($A$20,Data!$B:$B,Data!$AJ:$AJ),IF($A$20,"&lt;&gt;5",1))</f>
        <v>0.66666666666666663</v>
      </c>
      <c r="BP185">
        <f t="shared" si="84"/>
        <v>172</v>
      </c>
      <c r="BQ185" t="s">
        <v>32</v>
      </c>
      <c r="BR185">
        <f>AVERAGEIFS(INDIRECT($I$3),INDIRECT($I$3),"&gt;=0",Data!$A:$A,BQ185,IF($A$20,Data!$B:$B,Data!$AJ:$AJ),IF($A$20,"&lt;&gt;5",1))</f>
        <v>0.42857142857142855</v>
      </c>
      <c r="BS185">
        <f t="shared" si="85"/>
        <v>176</v>
      </c>
      <c r="BT185" t="s">
        <v>125</v>
      </c>
      <c r="BU185">
        <f>AVERAGEIFS(INDIRECT($J$3),INDIRECT($J$3),"&gt;=0",Data!$A:$A,BT185,IF($A$20,Data!$B:$B,Data!$AJ:$AJ),IF($A$20,"&lt;&gt;5",1))</f>
        <v>0.875</v>
      </c>
      <c r="BV185">
        <f t="shared" si="86"/>
        <v>177</v>
      </c>
    </row>
    <row r="186" spans="10:74" x14ac:dyDescent="0.35">
      <c r="J186">
        <f t="shared" si="87"/>
        <v>178</v>
      </c>
      <c r="K186" t="s">
        <v>185</v>
      </c>
      <c r="L186">
        <f>AVERAGEIFS(INDIRECT($B$3),INDIRECT($B$3),"&gt;=0",Data!$A:$A,$K186)</f>
        <v>0.5</v>
      </c>
      <c r="M186">
        <f t="shared" si="88"/>
        <v>166</v>
      </c>
      <c r="N186" t="s">
        <v>159</v>
      </c>
      <c r="O186">
        <f>AVERAGEIFS(INDIRECT($C$3),INDIRECT($C$3),"&gt;=0",Data!$A:$A,$N186)</f>
        <v>0.66666666666666663</v>
      </c>
      <c r="P186">
        <f t="shared" si="61"/>
        <v>178</v>
      </c>
      <c r="Q186" t="s">
        <v>198</v>
      </c>
      <c r="R186">
        <f>AVERAGEIFS(INDIRECT($D$3),INDIRECT($D$3),"&gt;=0",Data!$A:$A,$Q186)</f>
        <v>0.2857142857142857</v>
      </c>
      <c r="S186">
        <f t="shared" si="62"/>
        <v>171</v>
      </c>
      <c r="T186" t="s">
        <v>42</v>
      </c>
      <c r="U186">
        <f>AVERAGEIFS(INDIRECT($E$3),INDIRECT($E$3),"&gt;=0",Data!$A:$A,$T186)</f>
        <v>0</v>
      </c>
      <c r="V186">
        <f t="shared" si="63"/>
        <v>172</v>
      </c>
      <c r="W186" t="s">
        <v>122</v>
      </c>
      <c r="X186">
        <f>AVERAGEIFS(INDIRECT($F$3),INDIRECT($F$3),"&gt;=0",Data!$A:$A,$W186)</f>
        <v>0.33333333333333331</v>
      </c>
      <c r="Y186">
        <f t="shared" si="64"/>
        <v>175</v>
      </c>
      <c r="Z186" t="s">
        <v>8</v>
      </c>
      <c r="AA186">
        <f>AVERAGEIFS(INDIRECT($G$3),INDIRECT($G$3),"&gt;=0",Data!$A:$A,$Z186)</f>
        <v>0.6470588235294118</v>
      </c>
      <c r="AB186">
        <f t="shared" si="65"/>
        <v>178</v>
      </c>
      <c r="AC186" t="s">
        <v>21</v>
      </c>
      <c r="AD186">
        <f>AVERAGEIFS(INDIRECT($H$3),INDIRECT($H$3),"&gt;=0",Data!$A:$A,$AC186)</f>
        <v>0.6875</v>
      </c>
      <c r="AE186">
        <f t="shared" si="66"/>
        <v>178</v>
      </c>
      <c r="AF186" t="s">
        <v>114</v>
      </c>
      <c r="AG186">
        <f>AVERAGEIFS(INDIRECT($I$3),INDIRECT($I$3),"&gt;=0",Data!$A:$A,$AF186)</f>
        <v>0.5</v>
      </c>
      <c r="AH186">
        <f t="shared" si="67"/>
        <v>175</v>
      </c>
      <c r="AI186" t="s">
        <v>156</v>
      </c>
      <c r="AJ186">
        <f>AVERAGEIFS(INDIRECT($J$3),INDIRECT($J$3),"&gt;=0",Data!$A:$A,$AI186)</f>
        <v>0.92307692307692313</v>
      </c>
      <c r="AK186">
        <f t="shared" si="68"/>
        <v>178</v>
      </c>
      <c r="AL186">
        <f t="shared" si="69"/>
        <v>0</v>
      </c>
      <c r="AM186">
        <f t="shared" si="70"/>
        <v>0</v>
      </c>
      <c r="AN186">
        <f t="shared" si="71"/>
        <v>0</v>
      </c>
      <c r="AO186">
        <f t="shared" si="72"/>
        <v>0</v>
      </c>
      <c r="AP186">
        <f t="shared" si="73"/>
        <v>0</v>
      </c>
      <c r="AQ186">
        <f t="shared" si="74"/>
        <v>0</v>
      </c>
      <c r="AR186">
        <f t="shared" si="75"/>
        <v>0</v>
      </c>
      <c r="AS186">
        <f t="shared" si="76"/>
        <v>0</v>
      </c>
      <c r="AT186">
        <f t="shared" si="77"/>
        <v>0</v>
      </c>
      <c r="AU186">
        <f t="shared" si="89"/>
        <v>178</v>
      </c>
      <c r="AV186" t="s">
        <v>175</v>
      </c>
      <c r="AW186" s="20">
        <f>AVERAGEIFS(INDIRECT($B$3),INDIRECT($B$3),"&gt;=0",Data!$A:$A,AV186,IF($A$20,Data!$B:$B,Data!$AJ:$AJ),IF($A$20,"&lt;&gt;5",1))</f>
        <v>0.35294117647058826</v>
      </c>
      <c r="AX186">
        <f t="shared" si="78"/>
        <v>178</v>
      </c>
      <c r="AY186" s="20" t="s">
        <v>175</v>
      </c>
      <c r="AZ186">
        <f>AVERAGEIFS(INDIRECT($C$3),INDIRECT($C$3),"&gt;=0",Data!$A:$A,AY186,IF($A$20,Data!$B:$B,Data!$AJ:$AJ),IF($A$20,"&lt;&gt;5",1))</f>
        <v>0.94736842105263153</v>
      </c>
      <c r="BA186" s="20">
        <f t="shared" si="79"/>
        <v>177</v>
      </c>
      <c r="BB186" t="s">
        <v>180</v>
      </c>
      <c r="BC186" s="20">
        <f>AVERAGEIFS(INDIRECT($D$3),INDIRECT($D$3),"&gt;=0",Data!$A:$A,BB186,IF($A$20,Data!$B:$B,Data!$AJ:$AJ),IF($A$20,"&lt;&gt;5",1))</f>
        <v>0.3</v>
      </c>
      <c r="BD186">
        <f t="shared" si="80"/>
        <v>178</v>
      </c>
      <c r="BE186" s="20" t="s">
        <v>77</v>
      </c>
      <c r="BF186">
        <f>AVERAGEIFS(INDIRECT($E$3),INDIRECT($E$3),"&gt;=0",Data!$A:$A,BE186,IF($A$20,Data!$B:$B,Data!$AJ:$AJ),IF($A$20,"&lt;&gt;5",1))</f>
        <v>0</v>
      </c>
      <c r="BG186" s="20">
        <f t="shared" si="81"/>
        <v>170</v>
      </c>
      <c r="BH186" t="s">
        <v>162</v>
      </c>
      <c r="BI186" s="20">
        <f>AVERAGEIFS(INDIRECT($F$3),INDIRECT($F$3),"&gt;=0",Data!$A:$A,BH186,IF($A$20,Data!$B:$B,Data!$AJ:$AJ),IF($A$20,"&lt;&gt;5",1))</f>
        <v>0.33333333333333331</v>
      </c>
      <c r="BJ186">
        <f t="shared" si="82"/>
        <v>177</v>
      </c>
      <c r="BK186" s="20" t="s">
        <v>188</v>
      </c>
      <c r="BL186">
        <f>AVERAGEIFS(INDIRECT($G$3),INDIRECT($G$3),"&gt;=0",Data!$A:$A,BK186,IF($A$20,Data!$B:$B,Data!$AJ:$AJ),IF($A$20,"&lt;&gt;5",1))</f>
        <v>0.54545454545454541</v>
      </c>
      <c r="BM186" s="20">
        <f t="shared" si="83"/>
        <v>178</v>
      </c>
      <c r="BN186" t="s">
        <v>75</v>
      </c>
      <c r="BO186">
        <f>AVERAGEIFS(INDIRECT($H$3),INDIRECT($H$3),"&gt;=0",Data!$A:$A,BN186,IF($A$20,Data!$B:$B,Data!$AJ:$AJ),IF($A$20,"&lt;&gt;5",1))</f>
        <v>0.66666666666666663</v>
      </c>
      <c r="BP186">
        <f t="shared" si="84"/>
        <v>172</v>
      </c>
      <c r="BQ186" t="s">
        <v>117</v>
      </c>
      <c r="BR186">
        <f>AVERAGEIFS(INDIRECT($I$3),INDIRECT($I$3),"&gt;=0",Data!$A:$A,BQ186,IF($A$20,Data!$B:$B,Data!$AJ:$AJ),IF($A$20,"&lt;&gt;5",1))</f>
        <v>0.42857142857142855</v>
      </c>
      <c r="BS186">
        <f t="shared" si="85"/>
        <v>176</v>
      </c>
      <c r="BT186" t="s">
        <v>169</v>
      </c>
      <c r="BU186">
        <f>AVERAGEIFS(INDIRECT($J$3),INDIRECT($J$3),"&gt;=0",Data!$A:$A,BT186,IF($A$20,Data!$B:$B,Data!$AJ:$AJ),IF($A$20,"&lt;&gt;5",1))</f>
        <v>0.875</v>
      </c>
      <c r="BV186">
        <f t="shared" si="86"/>
        <v>177</v>
      </c>
    </row>
    <row r="187" spans="10:74" x14ac:dyDescent="0.35">
      <c r="J187">
        <f t="shared" si="87"/>
        <v>179</v>
      </c>
      <c r="K187" t="s">
        <v>191</v>
      </c>
      <c r="L187">
        <f>AVERAGEIFS(INDIRECT($B$3),INDIRECT($B$3),"&gt;=0",Data!$A:$A,$K187)</f>
        <v>0.5</v>
      </c>
      <c r="M187">
        <f t="shared" si="88"/>
        <v>166</v>
      </c>
      <c r="N187" t="s">
        <v>178</v>
      </c>
      <c r="O187">
        <f>AVERAGEIFS(INDIRECT($C$3),INDIRECT($C$3),"&gt;=0",Data!$A:$A,$N187)</f>
        <v>0.66666666666666663</v>
      </c>
      <c r="P187">
        <f t="shared" si="61"/>
        <v>178</v>
      </c>
      <c r="Q187" t="s">
        <v>56</v>
      </c>
      <c r="R187">
        <f>AVERAGEIFS(INDIRECT($D$3),INDIRECT($D$3),"&gt;=0",Data!$A:$A,$Q187)</f>
        <v>0.27777777777777779</v>
      </c>
      <c r="S187">
        <f t="shared" si="62"/>
        <v>179</v>
      </c>
      <c r="T187" t="s">
        <v>66</v>
      </c>
      <c r="U187">
        <f>AVERAGEIFS(INDIRECT($E$3),INDIRECT($E$3),"&gt;=0",Data!$A:$A,$T187)</f>
        <v>0</v>
      </c>
      <c r="V187">
        <f t="shared" si="63"/>
        <v>172</v>
      </c>
      <c r="W187" t="s">
        <v>150</v>
      </c>
      <c r="X187">
        <f>AVERAGEIFS(INDIRECT($F$3),INDIRECT($F$3),"&gt;=0",Data!$A:$A,$W187)</f>
        <v>0.33333333333333331</v>
      </c>
      <c r="Y187">
        <f t="shared" si="64"/>
        <v>175</v>
      </c>
      <c r="Z187" t="s">
        <v>72</v>
      </c>
      <c r="AA187">
        <f>AVERAGEIFS(INDIRECT($G$3),INDIRECT($G$3),"&gt;=0",Data!$A:$A,$Z187)</f>
        <v>0.6428571428571429</v>
      </c>
      <c r="AB187">
        <f t="shared" si="65"/>
        <v>179</v>
      </c>
      <c r="AC187" t="s">
        <v>58</v>
      </c>
      <c r="AD187">
        <f>AVERAGEIFS(INDIRECT($H$3),INDIRECT($H$3),"&gt;=0",Data!$A:$A,$AC187)</f>
        <v>0.6875</v>
      </c>
      <c r="AE187">
        <f t="shared" si="66"/>
        <v>178</v>
      </c>
      <c r="AF187" t="s">
        <v>127</v>
      </c>
      <c r="AG187">
        <f>AVERAGEIFS(INDIRECT($I$3),INDIRECT($I$3),"&gt;=0",Data!$A:$A,$AF187)</f>
        <v>0.5</v>
      </c>
      <c r="AH187">
        <f t="shared" si="67"/>
        <v>175</v>
      </c>
      <c r="AI187" t="s">
        <v>148</v>
      </c>
      <c r="AJ187">
        <f>AVERAGEIFS(INDIRECT($J$3),INDIRECT($J$3),"&gt;=0",Data!$A:$A,$AI187)</f>
        <v>0.92307692307692313</v>
      </c>
      <c r="AK187">
        <f t="shared" si="68"/>
        <v>178</v>
      </c>
      <c r="AL187">
        <f t="shared" si="69"/>
        <v>0</v>
      </c>
      <c r="AM187">
        <f t="shared" si="70"/>
        <v>0</v>
      </c>
      <c r="AN187">
        <f t="shared" si="71"/>
        <v>0</v>
      </c>
      <c r="AO187">
        <f t="shared" si="72"/>
        <v>0</v>
      </c>
      <c r="AP187">
        <f t="shared" si="73"/>
        <v>0</v>
      </c>
      <c r="AQ187">
        <f t="shared" si="74"/>
        <v>0</v>
      </c>
      <c r="AR187">
        <f t="shared" si="75"/>
        <v>0</v>
      </c>
      <c r="AS187">
        <f t="shared" si="76"/>
        <v>0</v>
      </c>
      <c r="AT187">
        <f t="shared" si="77"/>
        <v>0</v>
      </c>
      <c r="AU187">
        <f t="shared" si="89"/>
        <v>179</v>
      </c>
      <c r="AV187" t="s">
        <v>158</v>
      </c>
      <c r="AW187" s="20">
        <f>AVERAGEIFS(INDIRECT($B$3),INDIRECT($B$3),"&gt;=0",Data!$A:$A,AV187,IF($A$20,Data!$B:$B,Data!$AJ:$AJ),IF($A$20,"&lt;&gt;5",1))</f>
        <v>0.33333333333333331</v>
      </c>
      <c r="AX187">
        <f t="shared" si="78"/>
        <v>179</v>
      </c>
      <c r="AY187" s="20" t="s">
        <v>92</v>
      </c>
      <c r="AZ187">
        <f>AVERAGEIFS(INDIRECT($C$3),INDIRECT($C$3),"&gt;=0",Data!$A:$A,AY187,IF($A$20,Data!$B:$B,Data!$AJ:$AJ),IF($A$20,"&lt;&gt;5",1))</f>
        <v>0.94117647058823528</v>
      </c>
      <c r="BA187" s="20">
        <f t="shared" si="79"/>
        <v>179</v>
      </c>
      <c r="BB187" t="s">
        <v>174</v>
      </c>
      <c r="BC187" s="20">
        <f>AVERAGEIFS(INDIRECT($D$3),INDIRECT($D$3),"&gt;=0",Data!$A:$A,BB187,IF($A$20,Data!$B:$B,Data!$AJ:$AJ),IF($A$20,"&lt;&gt;5",1))</f>
        <v>0.2857142857142857</v>
      </c>
      <c r="BD187">
        <f t="shared" si="80"/>
        <v>179</v>
      </c>
      <c r="BE187" s="20" t="s">
        <v>88</v>
      </c>
      <c r="BF187">
        <f>AVERAGEIFS(INDIRECT($E$3),INDIRECT($E$3),"&gt;=0",Data!$A:$A,BE187,IF($A$20,Data!$B:$B,Data!$AJ:$AJ),IF($A$20,"&lt;&gt;5",1))</f>
        <v>0</v>
      </c>
      <c r="BG187" s="20">
        <f t="shared" si="81"/>
        <v>170</v>
      </c>
      <c r="BH187" t="s">
        <v>78</v>
      </c>
      <c r="BI187" s="20">
        <f>AVERAGEIFS(INDIRECT($F$3),INDIRECT($F$3),"&gt;=0",Data!$A:$A,BH187,IF($A$20,Data!$B:$B,Data!$AJ:$AJ),IF($A$20,"&lt;&gt;5",1))</f>
        <v>0.33333333333333331</v>
      </c>
      <c r="BJ187">
        <f t="shared" si="82"/>
        <v>177</v>
      </c>
      <c r="BK187" s="20" t="s">
        <v>4</v>
      </c>
      <c r="BL187">
        <f>AVERAGEIFS(INDIRECT($G$3),INDIRECT($G$3),"&gt;=0",Data!$A:$A,BK187,IF($A$20,Data!$B:$B,Data!$AJ:$AJ),IF($A$20,"&lt;&gt;5",1))</f>
        <v>0.5</v>
      </c>
      <c r="BM187" s="20">
        <f t="shared" si="83"/>
        <v>179</v>
      </c>
      <c r="BN187" t="s">
        <v>34</v>
      </c>
      <c r="BO187">
        <f>AVERAGEIFS(INDIRECT($H$3),INDIRECT($H$3),"&gt;=0",Data!$A:$A,BN187,IF($A$20,Data!$B:$B,Data!$AJ:$AJ),IF($A$20,"&lt;&gt;5",1))</f>
        <v>0.6470588235294118</v>
      </c>
      <c r="BP187">
        <f t="shared" si="84"/>
        <v>179</v>
      </c>
      <c r="BQ187" t="s">
        <v>25</v>
      </c>
      <c r="BR187">
        <f>AVERAGEIFS(INDIRECT($I$3),INDIRECT($I$3),"&gt;=0",Data!$A:$A,BQ187,IF($A$20,Data!$B:$B,Data!$AJ:$AJ),IF($A$20,"&lt;&gt;5",1))</f>
        <v>0.41666666666666669</v>
      </c>
      <c r="BS187">
        <f t="shared" si="85"/>
        <v>179</v>
      </c>
      <c r="BT187" t="s">
        <v>8</v>
      </c>
      <c r="BU187">
        <f>AVERAGEIFS(INDIRECT($J$3),INDIRECT($J$3),"&gt;=0",Data!$A:$A,BT187,IF($A$20,Data!$B:$B,Data!$AJ:$AJ),IF($A$20,"&lt;&gt;5",1))</f>
        <v>0.8666666666666667</v>
      </c>
      <c r="BV187">
        <f t="shared" si="86"/>
        <v>179</v>
      </c>
    </row>
    <row r="188" spans="10:74" x14ac:dyDescent="0.35">
      <c r="J188">
        <f t="shared" si="87"/>
        <v>180</v>
      </c>
      <c r="K188" t="s">
        <v>51</v>
      </c>
      <c r="L188">
        <f>AVERAGEIFS(INDIRECT($B$3),INDIRECT($B$3),"&gt;=0",Data!$A:$A,$K188)</f>
        <v>0.47058823529411764</v>
      </c>
      <c r="M188">
        <f t="shared" si="88"/>
        <v>180</v>
      </c>
      <c r="N188" t="s">
        <v>67</v>
      </c>
      <c r="O188">
        <f>AVERAGEIFS(INDIRECT($C$3),INDIRECT($C$3),"&gt;=0",Data!$A:$A,$N188)</f>
        <v>0.66666666666666663</v>
      </c>
      <c r="P188">
        <f t="shared" si="61"/>
        <v>178</v>
      </c>
      <c r="Q188" t="s">
        <v>20</v>
      </c>
      <c r="R188">
        <f>AVERAGEIFS(INDIRECT($D$3),INDIRECT($D$3),"&gt;=0",Data!$A:$A,$Q188)</f>
        <v>0.25</v>
      </c>
      <c r="S188">
        <f t="shared" si="62"/>
        <v>180</v>
      </c>
      <c r="T188" t="s">
        <v>68</v>
      </c>
      <c r="U188">
        <f>AVERAGEIFS(INDIRECT($E$3),INDIRECT($E$3),"&gt;=0",Data!$A:$A,$T188)</f>
        <v>0</v>
      </c>
      <c r="V188">
        <f t="shared" si="63"/>
        <v>172</v>
      </c>
      <c r="W188" t="s">
        <v>162</v>
      </c>
      <c r="X188">
        <f>AVERAGEIFS(INDIRECT($F$3),INDIRECT($F$3),"&gt;=0",Data!$A:$A,$W188)</f>
        <v>0.33333333333333331</v>
      </c>
      <c r="Y188">
        <f t="shared" si="64"/>
        <v>175</v>
      </c>
      <c r="Z188" t="s">
        <v>43</v>
      </c>
      <c r="AA188">
        <f>AVERAGEIFS(INDIRECT($G$3),INDIRECT($G$3),"&gt;=0",Data!$A:$A,$Z188)</f>
        <v>0.625</v>
      </c>
      <c r="AB188">
        <f t="shared" si="65"/>
        <v>180</v>
      </c>
      <c r="AC188" t="s">
        <v>4</v>
      </c>
      <c r="AD188">
        <f>AVERAGEIFS(INDIRECT($H$3),INDIRECT($H$3),"&gt;=0",Data!$A:$A,$AC188)</f>
        <v>0.66666666666666663</v>
      </c>
      <c r="AE188">
        <f t="shared" si="66"/>
        <v>180</v>
      </c>
      <c r="AF188" t="s">
        <v>162</v>
      </c>
      <c r="AG188">
        <f>AVERAGEIFS(INDIRECT($I$3),INDIRECT($I$3),"&gt;=0",Data!$A:$A,$AF188)</f>
        <v>0.5</v>
      </c>
      <c r="AH188">
        <f t="shared" si="67"/>
        <v>175</v>
      </c>
      <c r="AI188" t="s">
        <v>65</v>
      </c>
      <c r="AJ188">
        <f>AVERAGEIFS(INDIRECT($J$3),INDIRECT($J$3),"&gt;=0",Data!$A:$A,$AI188)</f>
        <v>0.92307692307692313</v>
      </c>
      <c r="AK188">
        <f t="shared" si="68"/>
        <v>178</v>
      </c>
      <c r="AL188">
        <f t="shared" si="69"/>
        <v>0</v>
      </c>
      <c r="AM188">
        <f t="shared" si="70"/>
        <v>0</v>
      </c>
      <c r="AN188">
        <f t="shared" si="71"/>
        <v>0</v>
      </c>
      <c r="AO188">
        <f t="shared" si="72"/>
        <v>0</v>
      </c>
      <c r="AP188">
        <f t="shared" si="73"/>
        <v>0</v>
      </c>
      <c r="AQ188">
        <f t="shared" si="74"/>
        <v>0</v>
      </c>
      <c r="AR188">
        <f t="shared" si="75"/>
        <v>0</v>
      </c>
      <c r="AS188">
        <f t="shared" si="76"/>
        <v>0</v>
      </c>
      <c r="AT188">
        <f t="shared" si="77"/>
        <v>0</v>
      </c>
      <c r="AU188">
        <f t="shared" si="89"/>
        <v>180</v>
      </c>
      <c r="AV188" t="s">
        <v>198</v>
      </c>
      <c r="AW188" s="20">
        <f>AVERAGEIFS(INDIRECT($B$3),INDIRECT($B$3),"&gt;=0",Data!$A:$A,AV188,IF($A$20,Data!$B:$B,Data!$AJ:$AJ),IF($A$20,"&lt;&gt;5",1))</f>
        <v>0.33333333333333331</v>
      </c>
      <c r="AX188">
        <f t="shared" si="78"/>
        <v>179</v>
      </c>
      <c r="AY188" s="20" t="s">
        <v>11</v>
      </c>
      <c r="AZ188">
        <f>AVERAGEIFS(INDIRECT($C$3),INDIRECT($C$3),"&gt;=0",Data!$A:$A,AY188,IF($A$20,Data!$B:$B,Data!$AJ:$AJ),IF($A$20,"&lt;&gt;5",1))</f>
        <v>0.94117647058823528</v>
      </c>
      <c r="BA188" s="20">
        <f t="shared" si="79"/>
        <v>179</v>
      </c>
      <c r="BB188" t="s">
        <v>47</v>
      </c>
      <c r="BC188" s="20">
        <f>AVERAGEIFS(INDIRECT($D$3),INDIRECT($D$3),"&gt;=0",Data!$A:$A,BB188,IF($A$20,Data!$B:$B,Data!$AJ:$AJ),IF($A$20,"&lt;&gt;5",1))</f>
        <v>0.2857142857142857</v>
      </c>
      <c r="BD188">
        <f t="shared" si="80"/>
        <v>179</v>
      </c>
      <c r="BE188" s="20" t="s">
        <v>124</v>
      </c>
      <c r="BF188">
        <f>AVERAGEIFS(INDIRECT($E$3),INDIRECT($E$3),"&gt;=0",Data!$A:$A,BE188,IF($A$20,Data!$B:$B,Data!$AJ:$AJ),IF($A$20,"&lt;&gt;5",1))</f>
        <v>0</v>
      </c>
      <c r="BG188" s="20">
        <f t="shared" si="81"/>
        <v>170</v>
      </c>
      <c r="BH188" t="s">
        <v>124</v>
      </c>
      <c r="BI188" s="20">
        <f>AVERAGEIFS(INDIRECT($F$3),INDIRECT($F$3),"&gt;=0",Data!$A:$A,BH188,IF($A$20,Data!$B:$B,Data!$AJ:$AJ),IF($A$20,"&lt;&gt;5",1))</f>
        <v>0.33333333333333331</v>
      </c>
      <c r="BJ188">
        <f t="shared" si="82"/>
        <v>177</v>
      </c>
      <c r="BK188" s="20" t="s">
        <v>54</v>
      </c>
      <c r="BL188">
        <f>AVERAGEIFS(INDIRECT($G$3),INDIRECT($G$3),"&gt;=0",Data!$A:$A,BK188,IF($A$20,Data!$B:$B,Data!$AJ:$AJ),IF($A$20,"&lt;&gt;5",1))</f>
        <v>0.5</v>
      </c>
      <c r="BM188" s="20">
        <f t="shared" si="83"/>
        <v>179</v>
      </c>
      <c r="BN188" t="s">
        <v>16</v>
      </c>
      <c r="BO188">
        <f>AVERAGEIFS(INDIRECT($H$3),INDIRECT($H$3),"&gt;=0",Data!$A:$A,BN188,IF($A$20,Data!$B:$B,Data!$AJ:$AJ),IF($A$20,"&lt;&gt;5",1))</f>
        <v>0.6428571428571429</v>
      </c>
      <c r="BP188">
        <f t="shared" si="84"/>
        <v>180</v>
      </c>
      <c r="BQ188" t="s">
        <v>89</v>
      </c>
      <c r="BR188">
        <f>AVERAGEIFS(INDIRECT($I$3),INDIRECT($I$3),"&gt;=0",Data!$A:$A,BQ188,IF($A$20,Data!$B:$B,Data!$AJ:$AJ),IF($A$20,"&lt;&gt;5",1))</f>
        <v>0.4</v>
      </c>
      <c r="BS188">
        <f t="shared" si="85"/>
        <v>180</v>
      </c>
      <c r="BT188" t="s">
        <v>108</v>
      </c>
      <c r="BU188">
        <f>AVERAGEIFS(INDIRECT($J$3),INDIRECT($J$3),"&gt;=0",Data!$A:$A,BT188,IF($A$20,Data!$B:$B,Data!$AJ:$AJ),IF($A$20,"&lt;&gt;5",1))</f>
        <v>0.8571428571428571</v>
      </c>
      <c r="BV188">
        <f t="shared" si="86"/>
        <v>180</v>
      </c>
    </row>
    <row r="189" spans="10:74" x14ac:dyDescent="0.35">
      <c r="J189">
        <f t="shared" si="87"/>
        <v>181</v>
      </c>
      <c r="K189" t="s">
        <v>22</v>
      </c>
      <c r="L189">
        <f>AVERAGEIFS(INDIRECT($B$3),INDIRECT($B$3),"&gt;=0",Data!$A:$A,$K189)</f>
        <v>0.44444444444444442</v>
      </c>
      <c r="M189">
        <f t="shared" si="88"/>
        <v>181</v>
      </c>
      <c r="N189" t="s">
        <v>3</v>
      </c>
      <c r="O189">
        <f>AVERAGEIFS(INDIRECT($C$3),INDIRECT($C$3),"&gt;=0",Data!$A:$A,$N189)</f>
        <v>0.66666666666666663</v>
      </c>
      <c r="P189">
        <f t="shared" si="61"/>
        <v>178</v>
      </c>
      <c r="Q189" t="s">
        <v>36</v>
      </c>
      <c r="R189">
        <f>AVERAGEIFS(INDIRECT($D$3),INDIRECT($D$3),"&gt;=0",Data!$A:$A,$Q189)</f>
        <v>0.25</v>
      </c>
      <c r="S189">
        <f t="shared" si="62"/>
        <v>180</v>
      </c>
      <c r="T189" t="s">
        <v>77</v>
      </c>
      <c r="U189">
        <f>AVERAGEIFS(INDIRECT($E$3),INDIRECT($E$3),"&gt;=0",Data!$A:$A,$T189)</f>
        <v>0</v>
      </c>
      <c r="V189">
        <f t="shared" si="63"/>
        <v>172</v>
      </c>
      <c r="W189" t="s">
        <v>78</v>
      </c>
      <c r="X189">
        <f>AVERAGEIFS(INDIRECT($F$3),INDIRECT($F$3),"&gt;=0",Data!$A:$A,$W189)</f>
        <v>0.32</v>
      </c>
      <c r="Y189">
        <f t="shared" si="64"/>
        <v>181</v>
      </c>
      <c r="Z189" t="s">
        <v>16</v>
      </c>
      <c r="AA189">
        <f>AVERAGEIFS(INDIRECT($G$3),INDIRECT($G$3),"&gt;=0",Data!$A:$A,$Z189)</f>
        <v>0.6</v>
      </c>
      <c r="AB189">
        <f t="shared" si="65"/>
        <v>181</v>
      </c>
      <c r="AC189" t="s">
        <v>16</v>
      </c>
      <c r="AD189">
        <f>AVERAGEIFS(INDIRECT($H$3),INDIRECT($H$3),"&gt;=0",Data!$A:$A,$AC189)</f>
        <v>0.66666666666666663</v>
      </c>
      <c r="AE189">
        <f t="shared" si="66"/>
        <v>180</v>
      </c>
      <c r="AF189" t="s">
        <v>172</v>
      </c>
      <c r="AG189">
        <f>AVERAGEIFS(INDIRECT($I$3),INDIRECT($I$3),"&gt;=0",Data!$A:$A,$AF189)</f>
        <v>0.5</v>
      </c>
      <c r="AH189">
        <f t="shared" si="67"/>
        <v>175</v>
      </c>
      <c r="AI189" t="s">
        <v>125</v>
      </c>
      <c r="AJ189">
        <f>AVERAGEIFS(INDIRECT($J$3),INDIRECT($J$3),"&gt;=0",Data!$A:$A,$AI189)</f>
        <v>0.88888888888888884</v>
      </c>
      <c r="AK189">
        <f t="shared" si="68"/>
        <v>181</v>
      </c>
      <c r="AL189">
        <f t="shared" si="69"/>
        <v>0</v>
      </c>
      <c r="AM189">
        <f t="shared" si="70"/>
        <v>0</v>
      </c>
      <c r="AN189">
        <f t="shared" si="71"/>
        <v>0</v>
      </c>
      <c r="AO189">
        <f t="shared" si="72"/>
        <v>0</v>
      </c>
      <c r="AP189">
        <f t="shared" si="73"/>
        <v>0</v>
      </c>
      <c r="AQ189">
        <f t="shared" si="74"/>
        <v>0</v>
      </c>
      <c r="AR189">
        <f t="shared" si="75"/>
        <v>0</v>
      </c>
      <c r="AS189">
        <f t="shared" si="76"/>
        <v>0</v>
      </c>
      <c r="AT189">
        <f t="shared" si="77"/>
        <v>0</v>
      </c>
      <c r="AU189">
        <f t="shared" si="89"/>
        <v>181</v>
      </c>
      <c r="AV189" t="s">
        <v>149</v>
      </c>
      <c r="AW189" s="20">
        <f>AVERAGEIFS(INDIRECT($B$3),INDIRECT($B$3),"&gt;=0",Data!$A:$A,AV189,IF($A$20,Data!$B:$B,Data!$AJ:$AJ),IF($A$20,"&lt;&gt;5",1))</f>
        <v>0.33333333333333331</v>
      </c>
      <c r="AX189">
        <f t="shared" si="78"/>
        <v>179</v>
      </c>
      <c r="AY189" s="20" t="s">
        <v>8</v>
      </c>
      <c r="AZ189">
        <f>AVERAGEIFS(INDIRECT($C$3),INDIRECT($C$3),"&gt;=0",Data!$A:$A,AY189,IF($A$20,Data!$B:$B,Data!$AJ:$AJ),IF($A$20,"&lt;&gt;5",1))</f>
        <v>0.9375</v>
      </c>
      <c r="BA189" s="20">
        <f t="shared" si="79"/>
        <v>181</v>
      </c>
      <c r="BB189" t="s">
        <v>56</v>
      </c>
      <c r="BC189" s="20">
        <f>AVERAGEIFS(INDIRECT($D$3),INDIRECT($D$3),"&gt;=0",Data!$A:$A,BB189,IF($A$20,Data!$B:$B,Data!$AJ:$AJ),IF($A$20,"&lt;&gt;5",1))</f>
        <v>0.27777777777777779</v>
      </c>
      <c r="BD189">
        <f t="shared" si="80"/>
        <v>181</v>
      </c>
      <c r="BE189" s="20" t="s">
        <v>130</v>
      </c>
      <c r="BF189">
        <f>AVERAGEIFS(INDIRECT($E$3),INDIRECT($E$3),"&gt;=0",Data!$A:$A,BE189,IF($A$20,Data!$B:$B,Data!$AJ:$AJ),IF($A$20,"&lt;&gt;5",1))</f>
        <v>0</v>
      </c>
      <c r="BG189" s="20">
        <f t="shared" si="81"/>
        <v>170</v>
      </c>
      <c r="BH189" t="s">
        <v>77</v>
      </c>
      <c r="BI189" s="20">
        <f>AVERAGEIFS(INDIRECT($F$3),INDIRECT($F$3),"&gt;=0",Data!$A:$A,BH189,IF($A$20,Data!$B:$B,Data!$AJ:$AJ),IF($A$20,"&lt;&gt;5",1))</f>
        <v>0.33333333333333331</v>
      </c>
      <c r="BJ189">
        <f t="shared" si="82"/>
        <v>177</v>
      </c>
      <c r="BK189" s="20" t="s">
        <v>17</v>
      </c>
      <c r="BL189">
        <f>AVERAGEIFS(INDIRECT($G$3),INDIRECT($G$3),"&gt;=0",Data!$A:$A,BK189,IF($A$20,Data!$B:$B,Data!$AJ:$AJ),IF($A$20,"&lt;&gt;5",1))</f>
        <v>0.5</v>
      </c>
      <c r="BM189" s="20">
        <f t="shared" si="83"/>
        <v>179</v>
      </c>
      <c r="BN189" t="s">
        <v>179</v>
      </c>
      <c r="BO189">
        <f>AVERAGEIFS(INDIRECT($H$3),INDIRECT($H$3),"&gt;=0",Data!$A:$A,BN189,IF($A$20,Data!$B:$B,Data!$AJ:$AJ),IF($A$20,"&lt;&gt;5",1))</f>
        <v>0.63636363636363635</v>
      </c>
      <c r="BP189">
        <f t="shared" si="84"/>
        <v>181</v>
      </c>
      <c r="BQ189" t="s">
        <v>48</v>
      </c>
      <c r="BR189">
        <f>AVERAGEIFS(INDIRECT($I$3),INDIRECT($I$3),"&gt;=0",Data!$A:$A,BQ189,IF($A$20,Data!$B:$B,Data!$AJ:$AJ),IF($A$20,"&lt;&gt;5",1))</f>
        <v>0.3888888888888889</v>
      </c>
      <c r="BS189">
        <f t="shared" si="85"/>
        <v>181</v>
      </c>
      <c r="BT189" t="s">
        <v>190</v>
      </c>
      <c r="BU189">
        <f>AVERAGEIFS(INDIRECT($J$3),INDIRECT($J$3),"&gt;=0",Data!$A:$A,BT189,IF($A$20,Data!$B:$B,Data!$AJ:$AJ),IF($A$20,"&lt;&gt;5",1))</f>
        <v>0.8571428571428571</v>
      </c>
      <c r="BV189">
        <f t="shared" si="86"/>
        <v>180</v>
      </c>
    </row>
    <row r="190" spans="10:74" x14ac:dyDescent="0.35">
      <c r="J190">
        <f t="shared" si="87"/>
        <v>182</v>
      </c>
      <c r="K190" t="s">
        <v>109</v>
      </c>
      <c r="L190">
        <f>AVERAGEIFS(INDIRECT($B$3),INDIRECT($B$3),"&gt;=0",Data!$A:$A,$K190)</f>
        <v>0.44444444444444442</v>
      </c>
      <c r="M190">
        <f t="shared" si="88"/>
        <v>181</v>
      </c>
      <c r="N190" t="s">
        <v>4</v>
      </c>
      <c r="O190">
        <f>AVERAGEIFS(INDIRECT($C$3),INDIRECT($C$3),"&gt;=0",Data!$A:$A,$N190)</f>
        <v>0.66666666666666663</v>
      </c>
      <c r="P190">
        <f t="shared" si="61"/>
        <v>178</v>
      </c>
      <c r="Q190" t="s">
        <v>84</v>
      </c>
      <c r="R190">
        <f>AVERAGEIFS(INDIRECT($D$3),INDIRECT($D$3),"&gt;=0",Data!$A:$A,$Q190)</f>
        <v>0.25</v>
      </c>
      <c r="S190">
        <f t="shared" si="62"/>
        <v>180</v>
      </c>
      <c r="T190" t="s">
        <v>88</v>
      </c>
      <c r="U190">
        <f>AVERAGEIFS(INDIRECT($E$3),INDIRECT($E$3),"&gt;=0",Data!$A:$A,$T190)</f>
        <v>0</v>
      </c>
      <c r="V190">
        <f t="shared" si="63"/>
        <v>172</v>
      </c>
      <c r="W190" t="s">
        <v>133</v>
      </c>
      <c r="X190">
        <f>AVERAGEIFS(INDIRECT($F$3),INDIRECT($F$3),"&gt;=0",Data!$A:$A,$W190)</f>
        <v>0.3</v>
      </c>
      <c r="Y190">
        <f t="shared" si="64"/>
        <v>182</v>
      </c>
      <c r="Z190" t="s">
        <v>59</v>
      </c>
      <c r="AA190">
        <f>AVERAGEIFS(INDIRECT($G$3),INDIRECT($G$3),"&gt;=0",Data!$A:$A,$Z190)</f>
        <v>0.6</v>
      </c>
      <c r="AB190">
        <f t="shared" si="65"/>
        <v>181</v>
      </c>
      <c r="AC190" t="s">
        <v>52</v>
      </c>
      <c r="AD190">
        <f>AVERAGEIFS(INDIRECT($H$3),INDIRECT($H$3),"&gt;=0",Data!$A:$A,$AC190)</f>
        <v>0.66666666666666663</v>
      </c>
      <c r="AE190">
        <f t="shared" si="66"/>
        <v>180</v>
      </c>
      <c r="AF190" t="s">
        <v>56</v>
      </c>
      <c r="AG190">
        <f>AVERAGEIFS(INDIRECT($I$3),INDIRECT($I$3),"&gt;=0",Data!$A:$A,$AF190)</f>
        <v>0.47058823529411764</v>
      </c>
      <c r="AH190">
        <f t="shared" si="67"/>
        <v>182</v>
      </c>
      <c r="AI190" t="s">
        <v>108</v>
      </c>
      <c r="AJ190">
        <f>AVERAGEIFS(INDIRECT($J$3),INDIRECT($J$3),"&gt;=0",Data!$A:$A,$AI190)</f>
        <v>0.88888888888888884</v>
      </c>
      <c r="AK190">
        <f t="shared" si="68"/>
        <v>181</v>
      </c>
      <c r="AL190">
        <f t="shared" si="69"/>
        <v>0</v>
      </c>
      <c r="AM190">
        <f t="shared" si="70"/>
        <v>0</v>
      </c>
      <c r="AN190">
        <f t="shared" si="71"/>
        <v>0</v>
      </c>
      <c r="AO190">
        <f t="shared" si="72"/>
        <v>0</v>
      </c>
      <c r="AP190">
        <f t="shared" si="73"/>
        <v>0</v>
      </c>
      <c r="AQ190">
        <f t="shared" si="74"/>
        <v>0</v>
      </c>
      <c r="AR190">
        <f t="shared" si="75"/>
        <v>0</v>
      </c>
      <c r="AS190">
        <f t="shared" si="76"/>
        <v>0</v>
      </c>
      <c r="AT190">
        <f t="shared" si="77"/>
        <v>0</v>
      </c>
      <c r="AU190">
        <f t="shared" si="89"/>
        <v>182</v>
      </c>
      <c r="AV190" t="s">
        <v>19</v>
      </c>
      <c r="AW190" s="20">
        <f>AVERAGEIFS(INDIRECT($B$3),INDIRECT($B$3),"&gt;=0",Data!$A:$A,AV190,IF($A$20,Data!$B:$B,Data!$AJ:$AJ),IF($A$20,"&lt;&gt;5",1))</f>
        <v>0.33333333333333331</v>
      </c>
      <c r="AX190">
        <f t="shared" si="78"/>
        <v>179</v>
      </c>
      <c r="AY190" s="20" t="s">
        <v>59</v>
      </c>
      <c r="AZ190">
        <f>AVERAGEIFS(INDIRECT($C$3),INDIRECT($C$3),"&gt;=0",Data!$A:$A,AY190,IF($A$20,Data!$B:$B,Data!$AJ:$AJ),IF($A$20,"&lt;&gt;5",1))</f>
        <v>0.9285714285714286</v>
      </c>
      <c r="BA190" s="20">
        <f t="shared" si="79"/>
        <v>182</v>
      </c>
      <c r="BB190" t="s">
        <v>199</v>
      </c>
      <c r="BC190" s="20">
        <f>AVERAGEIFS(INDIRECT($D$3),INDIRECT($D$3),"&gt;=0",Data!$A:$A,BB190,IF($A$20,Data!$B:$B,Data!$AJ:$AJ),IF($A$20,"&lt;&gt;5",1))</f>
        <v>0.25</v>
      </c>
      <c r="BD190">
        <f t="shared" si="80"/>
        <v>182</v>
      </c>
      <c r="BE190" s="20" t="s">
        <v>132</v>
      </c>
      <c r="BF190">
        <f>AVERAGEIFS(INDIRECT($E$3),INDIRECT($E$3),"&gt;=0",Data!$A:$A,BE190,IF($A$20,Data!$B:$B,Data!$AJ:$AJ),IF($A$20,"&lt;&gt;5",1))</f>
        <v>0</v>
      </c>
      <c r="BG190" s="20">
        <f t="shared" si="81"/>
        <v>170</v>
      </c>
      <c r="BH190" t="s">
        <v>133</v>
      </c>
      <c r="BI190" s="20">
        <f>AVERAGEIFS(INDIRECT($F$3),INDIRECT($F$3),"&gt;=0",Data!$A:$A,BH190,IF($A$20,Data!$B:$B,Data!$AJ:$AJ),IF($A$20,"&lt;&gt;5",1))</f>
        <v>0.3</v>
      </c>
      <c r="BJ190">
        <f t="shared" si="82"/>
        <v>182</v>
      </c>
      <c r="BK190" s="20" t="s">
        <v>24</v>
      </c>
      <c r="BL190">
        <f>AVERAGEIFS(INDIRECT($G$3),INDIRECT($G$3),"&gt;=0",Data!$A:$A,BK190,IF($A$20,Data!$B:$B,Data!$AJ:$AJ),IF($A$20,"&lt;&gt;5",1))</f>
        <v>0.5</v>
      </c>
      <c r="BM190" s="20">
        <f t="shared" si="83"/>
        <v>179</v>
      </c>
      <c r="BN190" t="s">
        <v>195</v>
      </c>
      <c r="BO190">
        <f>AVERAGEIFS(INDIRECT($H$3),INDIRECT($H$3),"&gt;=0",Data!$A:$A,BN190,IF($A$20,Data!$B:$B,Data!$AJ:$AJ),IF($A$20,"&lt;&gt;5",1))</f>
        <v>0.63636363636363635</v>
      </c>
      <c r="BP190">
        <f t="shared" si="84"/>
        <v>181</v>
      </c>
      <c r="BQ190" t="s">
        <v>95</v>
      </c>
      <c r="BR190">
        <f>AVERAGEIFS(INDIRECT($I$3),INDIRECT($I$3),"&gt;=0",Data!$A:$A,BQ190,IF($A$20,Data!$B:$B,Data!$AJ:$AJ),IF($A$20,"&lt;&gt;5",1))</f>
        <v>0.35714285714285715</v>
      </c>
      <c r="BS190">
        <f t="shared" si="85"/>
        <v>182</v>
      </c>
      <c r="BT190" t="s">
        <v>9</v>
      </c>
      <c r="BU190">
        <f>AVERAGEIFS(INDIRECT($J$3),INDIRECT($J$3),"&gt;=0",Data!$A:$A,BT190,IF($A$20,Data!$B:$B,Data!$AJ:$AJ),IF($A$20,"&lt;&gt;5",1))</f>
        <v>0.84615384615384615</v>
      </c>
      <c r="BV190">
        <f t="shared" si="86"/>
        <v>182</v>
      </c>
    </row>
    <row r="191" spans="10:74" x14ac:dyDescent="0.35">
      <c r="J191">
        <f t="shared" si="87"/>
        <v>183</v>
      </c>
      <c r="K191" t="s">
        <v>19</v>
      </c>
      <c r="L191">
        <f>AVERAGEIFS(INDIRECT($B$3),INDIRECT($B$3),"&gt;=0",Data!$A:$A,$K191)</f>
        <v>0.42857142857142855</v>
      </c>
      <c r="M191">
        <f t="shared" si="88"/>
        <v>183</v>
      </c>
      <c r="N191" t="s">
        <v>143</v>
      </c>
      <c r="O191">
        <f>AVERAGEIFS(INDIRECT($C$3),INDIRECT($C$3),"&gt;=0",Data!$A:$A,$N191)</f>
        <v>0.66666666666666663</v>
      </c>
      <c r="P191">
        <f t="shared" si="61"/>
        <v>178</v>
      </c>
      <c r="Q191" t="s">
        <v>130</v>
      </c>
      <c r="R191">
        <f>AVERAGEIFS(INDIRECT($D$3),INDIRECT($D$3),"&gt;=0",Data!$A:$A,$Q191)</f>
        <v>0.25</v>
      </c>
      <c r="S191">
        <f t="shared" si="62"/>
        <v>180</v>
      </c>
      <c r="T191" t="s">
        <v>102</v>
      </c>
      <c r="U191">
        <f>AVERAGEIFS(INDIRECT($E$3),INDIRECT($E$3),"&gt;=0",Data!$A:$A,$T191)</f>
        <v>0</v>
      </c>
      <c r="V191">
        <f t="shared" si="63"/>
        <v>172</v>
      </c>
      <c r="W191" t="s">
        <v>124</v>
      </c>
      <c r="X191">
        <f>AVERAGEIFS(INDIRECT($F$3),INDIRECT($F$3),"&gt;=0",Data!$A:$A,$W191)</f>
        <v>0.2857142857142857</v>
      </c>
      <c r="Y191">
        <f t="shared" si="64"/>
        <v>183</v>
      </c>
      <c r="Z191" t="s">
        <v>172</v>
      </c>
      <c r="AA191">
        <f>AVERAGEIFS(INDIRECT($G$3),INDIRECT($G$3),"&gt;=0",Data!$A:$A,$Z191)</f>
        <v>0.6</v>
      </c>
      <c r="AB191">
        <f t="shared" si="65"/>
        <v>181</v>
      </c>
      <c r="AC191" t="s">
        <v>123</v>
      </c>
      <c r="AD191">
        <f>AVERAGEIFS(INDIRECT($H$3),INDIRECT($H$3),"&gt;=0",Data!$A:$A,$AC191)</f>
        <v>0.66666666666666663</v>
      </c>
      <c r="AE191">
        <f t="shared" si="66"/>
        <v>180</v>
      </c>
      <c r="AF191" t="s">
        <v>25</v>
      </c>
      <c r="AG191">
        <f>AVERAGEIFS(INDIRECT($I$3),INDIRECT($I$3),"&gt;=0",Data!$A:$A,$AF191)</f>
        <v>0.46153846153846156</v>
      </c>
      <c r="AH191">
        <f t="shared" si="67"/>
        <v>183</v>
      </c>
      <c r="AI191" t="s">
        <v>169</v>
      </c>
      <c r="AJ191">
        <f>AVERAGEIFS(INDIRECT($J$3),INDIRECT($J$3),"&gt;=0",Data!$A:$A,$AI191)</f>
        <v>0.88888888888888884</v>
      </c>
      <c r="AK191">
        <f t="shared" si="68"/>
        <v>181</v>
      </c>
      <c r="AL191">
        <f t="shared" si="69"/>
        <v>0</v>
      </c>
      <c r="AM191">
        <f t="shared" si="70"/>
        <v>0</v>
      </c>
      <c r="AN191">
        <f t="shared" si="71"/>
        <v>0</v>
      </c>
      <c r="AO191">
        <f t="shared" si="72"/>
        <v>0</v>
      </c>
      <c r="AP191">
        <f t="shared" si="73"/>
        <v>0</v>
      </c>
      <c r="AQ191">
        <f t="shared" si="74"/>
        <v>0</v>
      </c>
      <c r="AR191">
        <f t="shared" si="75"/>
        <v>0</v>
      </c>
      <c r="AS191">
        <f t="shared" si="76"/>
        <v>0</v>
      </c>
      <c r="AT191">
        <f t="shared" si="77"/>
        <v>0</v>
      </c>
      <c r="AU191">
        <f t="shared" si="89"/>
        <v>183</v>
      </c>
      <c r="AV191" t="s">
        <v>30</v>
      </c>
      <c r="AW191" s="20">
        <f>AVERAGEIFS(INDIRECT($B$3),INDIRECT($B$3),"&gt;=0",Data!$A:$A,AV191,IF($A$20,Data!$B:$B,Data!$AJ:$AJ),IF($A$20,"&lt;&gt;5",1))</f>
        <v>0.33333333333333331</v>
      </c>
      <c r="AX191">
        <f t="shared" si="78"/>
        <v>179</v>
      </c>
      <c r="AY191" s="20" t="s">
        <v>14</v>
      </c>
      <c r="AZ191">
        <f>AVERAGEIFS(INDIRECT($C$3),INDIRECT($C$3),"&gt;=0",Data!$A:$A,AY191,IF($A$20,Data!$B:$B,Data!$AJ:$AJ),IF($A$20,"&lt;&gt;5",1))</f>
        <v>0.92307692307692313</v>
      </c>
      <c r="BA191" s="20">
        <f t="shared" si="79"/>
        <v>183</v>
      </c>
      <c r="BB191" t="s">
        <v>130</v>
      </c>
      <c r="BC191" s="20">
        <f>AVERAGEIFS(INDIRECT($D$3),INDIRECT($D$3),"&gt;=0",Data!$A:$A,BB191,IF($A$20,Data!$B:$B,Data!$AJ:$AJ),IF($A$20,"&lt;&gt;5",1))</f>
        <v>0.25</v>
      </c>
      <c r="BD191">
        <f t="shared" si="80"/>
        <v>182</v>
      </c>
      <c r="BE191" s="20" t="s">
        <v>155</v>
      </c>
      <c r="BF191">
        <f>AVERAGEIFS(INDIRECT($E$3),INDIRECT($E$3),"&gt;=0",Data!$A:$A,BE191,IF($A$20,Data!$B:$B,Data!$AJ:$AJ),IF($A$20,"&lt;&gt;5",1))</f>
        <v>0</v>
      </c>
      <c r="BG191" s="20">
        <f t="shared" si="81"/>
        <v>170</v>
      </c>
      <c r="BH191" t="s">
        <v>92</v>
      </c>
      <c r="BI191" s="20">
        <f>AVERAGEIFS(INDIRECT($F$3),INDIRECT($F$3),"&gt;=0",Data!$A:$A,BH191,IF($A$20,Data!$B:$B,Data!$AJ:$AJ),IF($A$20,"&lt;&gt;5",1))</f>
        <v>0.29411764705882354</v>
      </c>
      <c r="BJ191">
        <f t="shared" si="82"/>
        <v>183</v>
      </c>
      <c r="BK191" s="20" t="s">
        <v>173</v>
      </c>
      <c r="BL191">
        <f>AVERAGEIFS(INDIRECT($G$3),INDIRECT($G$3),"&gt;=0",Data!$A:$A,BK191,IF($A$20,Data!$B:$B,Data!$AJ:$AJ),IF($A$20,"&lt;&gt;5",1))</f>
        <v>0.5</v>
      </c>
      <c r="BM191" s="20">
        <f t="shared" si="83"/>
        <v>179</v>
      </c>
      <c r="BN191" t="s">
        <v>40</v>
      </c>
      <c r="BO191">
        <f>AVERAGEIFS(INDIRECT($H$3),INDIRECT($H$3),"&gt;=0",Data!$A:$A,BN191,IF($A$20,Data!$B:$B,Data!$AJ:$AJ),IF($A$20,"&lt;&gt;5",1))</f>
        <v>0.625</v>
      </c>
      <c r="BP191">
        <f t="shared" si="84"/>
        <v>183</v>
      </c>
      <c r="BQ191" t="s">
        <v>9</v>
      </c>
      <c r="BR191">
        <f>AVERAGEIFS(INDIRECT($I$3),INDIRECT($I$3),"&gt;=0",Data!$A:$A,BQ191,IF($A$20,Data!$B:$B,Data!$AJ:$AJ),IF($A$20,"&lt;&gt;5",1))</f>
        <v>0.35714285714285715</v>
      </c>
      <c r="BS191">
        <f t="shared" si="85"/>
        <v>182</v>
      </c>
      <c r="BT191" t="s">
        <v>184</v>
      </c>
      <c r="BU191">
        <f>AVERAGEIFS(INDIRECT($J$3),INDIRECT($J$3),"&gt;=0",Data!$A:$A,BT191,IF($A$20,Data!$B:$B,Data!$AJ:$AJ),IF($A$20,"&lt;&gt;5",1))</f>
        <v>0.83333333333333337</v>
      </c>
      <c r="BV191">
        <f t="shared" si="86"/>
        <v>183</v>
      </c>
    </row>
    <row r="192" spans="10:74" x14ac:dyDescent="0.35">
      <c r="J192">
        <f t="shared" si="87"/>
        <v>184</v>
      </c>
      <c r="K192" t="s">
        <v>30</v>
      </c>
      <c r="L192">
        <f>AVERAGEIFS(INDIRECT($B$3),INDIRECT($B$3),"&gt;=0",Data!$A:$A,$K192)</f>
        <v>0.42857142857142855</v>
      </c>
      <c r="M192">
        <f t="shared" si="88"/>
        <v>183</v>
      </c>
      <c r="N192" t="s">
        <v>66</v>
      </c>
      <c r="O192">
        <f>AVERAGEIFS(INDIRECT($C$3),INDIRECT($C$3),"&gt;=0",Data!$A:$A,$N192)</f>
        <v>0.66666666666666663</v>
      </c>
      <c r="P192">
        <f t="shared" si="61"/>
        <v>178</v>
      </c>
      <c r="Q192" t="s">
        <v>146</v>
      </c>
      <c r="R192">
        <f>AVERAGEIFS(INDIRECT($D$3),INDIRECT($D$3),"&gt;=0",Data!$A:$A,$Q192)</f>
        <v>0.25</v>
      </c>
      <c r="S192">
        <f t="shared" si="62"/>
        <v>180</v>
      </c>
      <c r="T192" t="s">
        <v>116</v>
      </c>
      <c r="U192">
        <f>AVERAGEIFS(INDIRECT($E$3),INDIRECT($E$3),"&gt;=0",Data!$A:$A,$T192)</f>
        <v>0</v>
      </c>
      <c r="V192">
        <f t="shared" si="63"/>
        <v>172</v>
      </c>
      <c r="W192" t="s">
        <v>130</v>
      </c>
      <c r="X192">
        <f>AVERAGEIFS(INDIRECT($F$3),INDIRECT($F$3),"&gt;=0",Data!$A:$A,$W192)</f>
        <v>0.2857142857142857</v>
      </c>
      <c r="Y192">
        <f t="shared" si="64"/>
        <v>183</v>
      </c>
      <c r="Z192" t="s">
        <v>188</v>
      </c>
      <c r="AA192">
        <f>AVERAGEIFS(INDIRECT($G$3),INDIRECT($G$3),"&gt;=0",Data!$A:$A,$Z192)</f>
        <v>0.58333333333333337</v>
      </c>
      <c r="AB192">
        <f t="shared" si="65"/>
        <v>184</v>
      </c>
      <c r="AC192" t="s">
        <v>150</v>
      </c>
      <c r="AD192">
        <f>AVERAGEIFS(INDIRECT($H$3),INDIRECT($H$3),"&gt;=0",Data!$A:$A,$AC192)</f>
        <v>0.66666666666666663</v>
      </c>
      <c r="AE192">
        <f t="shared" si="66"/>
        <v>180</v>
      </c>
      <c r="AF192" t="s">
        <v>32</v>
      </c>
      <c r="AG192">
        <f>AVERAGEIFS(INDIRECT($I$3),INDIRECT($I$3),"&gt;=0",Data!$A:$A,$AF192)</f>
        <v>0.45454545454545453</v>
      </c>
      <c r="AH192">
        <f t="shared" si="67"/>
        <v>184</v>
      </c>
      <c r="AI192" t="s">
        <v>52</v>
      </c>
      <c r="AJ192">
        <f>AVERAGEIFS(INDIRECT($J$3),INDIRECT($J$3),"&gt;=0",Data!$A:$A,$AI192)</f>
        <v>0.88888888888888884</v>
      </c>
      <c r="AK192">
        <f t="shared" si="68"/>
        <v>181</v>
      </c>
      <c r="AL192">
        <f t="shared" si="69"/>
        <v>0</v>
      </c>
      <c r="AM192">
        <f t="shared" si="70"/>
        <v>0</v>
      </c>
      <c r="AN192">
        <f t="shared" si="71"/>
        <v>0</v>
      </c>
      <c r="AO192">
        <f t="shared" si="72"/>
        <v>0</v>
      </c>
      <c r="AP192">
        <f t="shared" si="73"/>
        <v>0</v>
      </c>
      <c r="AQ192">
        <f t="shared" si="74"/>
        <v>0</v>
      </c>
      <c r="AR192">
        <f t="shared" si="75"/>
        <v>0</v>
      </c>
      <c r="AS192">
        <f t="shared" si="76"/>
        <v>0</v>
      </c>
      <c r="AT192">
        <f t="shared" si="77"/>
        <v>0</v>
      </c>
      <c r="AU192">
        <f t="shared" si="89"/>
        <v>184</v>
      </c>
      <c r="AV192" t="s">
        <v>39</v>
      </c>
      <c r="AW192" s="20">
        <f>AVERAGEIFS(INDIRECT($B$3),INDIRECT($B$3),"&gt;=0",Data!$A:$A,AV192,IF($A$20,Data!$B:$B,Data!$AJ:$AJ),IF($A$20,"&lt;&gt;5",1))</f>
        <v>0.2857142857142857</v>
      </c>
      <c r="AX192">
        <f t="shared" si="78"/>
        <v>184</v>
      </c>
      <c r="AY192" s="20" t="s">
        <v>173</v>
      </c>
      <c r="AZ192">
        <f>AVERAGEIFS(INDIRECT($C$3),INDIRECT($C$3),"&gt;=0",Data!$A:$A,AY192,IF($A$20,Data!$B:$B,Data!$AJ:$AJ),IF($A$20,"&lt;&gt;5",1))</f>
        <v>0.92307692307692313</v>
      </c>
      <c r="BA192" s="20">
        <f t="shared" si="79"/>
        <v>183</v>
      </c>
      <c r="BB192" t="s">
        <v>146</v>
      </c>
      <c r="BC192" s="20">
        <f>AVERAGEIFS(INDIRECT($D$3),INDIRECT($D$3),"&gt;=0",Data!$A:$A,BB192,IF($A$20,Data!$B:$B,Data!$AJ:$AJ),IF($A$20,"&lt;&gt;5",1))</f>
        <v>0.25</v>
      </c>
      <c r="BD192">
        <f t="shared" si="80"/>
        <v>182</v>
      </c>
      <c r="BE192" s="20" t="s">
        <v>162</v>
      </c>
      <c r="BF192">
        <f>AVERAGEIFS(INDIRECT($E$3),INDIRECT($E$3),"&gt;=0",Data!$A:$A,BE192,IF($A$20,Data!$B:$B,Data!$AJ:$AJ),IF($A$20,"&lt;&gt;5",1))</f>
        <v>0</v>
      </c>
      <c r="BG192" s="20">
        <f t="shared" si="81"/>
        <v>170</v>
      </c>
      <c r="BH192" t="s">
        <v>130</v>
      </c>
      <c r="BI192" s="20">
        <f>AVERAGEIFS(INDIRECT($F$3),INDIRECT($F$3),"&gt;=0",Data!$A:$A,BH192,IF($A$20,Data!$B:$B,Data!$AJ:$AJ),IF($A$20,"&lt;&gt;5",1))</f>
        <v>0.2857142857142857</v>
      </c>
      <c r="BJ192">
        <f t="shared" si="82"/>
        <v>184</v>
      </c>
      <c r="BK192" s="20" t="s">
        <v>194</v>
      </c>
      <c r="BL192">
        <f>AVERAGEIFS(INDIRECT($G$3),INDIRECT($G$3),"&gt;=0",Data!$A:$A,BK192,IF($A$20,Data!$B:$B,Data!$AJ:$AJ),IF($A$20,"&lt;&gt;5",1))</f>
        <v>0.5</v>
      </c>
      <c r="BM192" s="20">
        <f t="shared" si="83"/>
        <v>179</v>
      </c>
      <c r="BN192" t="s">
        <v>50</v>
      </c>
      <c r="BO192">
        <f>AVERAGEIFS(INDIRECT($H$3),INDIRECT($H$3),"&gt;=0",Data!$A:$A,BN192,IF($A$20,Data!$B:$B,Data!$AJ:$AJ),IF($A$20,"&lt;&gt;5",1))</f>
        <v>0.61538461538461542</v>
      </c>
      <c r="BP192">
        <f t="shared" si="84"/>
        <v>184</v>
      </c>
      <c r="BQ192" t="s">
        <v>144</v>
      </c>
      <c r="BR192">
        <f>AVERAGEIFS(INDIRECT($I$3),INDIRECT($I$3),"&gt;=0",Data!$A:$A,BQ192,IF($A$20,Data!$B:$B,Data!$AJ:$AJ),IF($A$20,"&lt;&gt;5",1))</f>
        <v>0.33333333333333331</v>
      </c>
      <c r="BS192">
        <f t="shared" si="85"/>
        <v>184</v>
      </c>
      <c r="BT192" t="s">
        <v>30</v>
      </c>
      <c r="BU192">
        <f>AVERAGEIFS(INDIRECT($J$3),INDIRECT($J$3),"&gt;=0",Data!$A:$A,BT192,IF($A$20,Data!$B:$B,Data!$AJ:$AJ),IF($A$20,"&lt;&gt;5",1))</f>
        <v>0.83333333333333337</v>
      </c>
      <c r="BV192">
        <f t="shared" si="86"/>
        <v>183</v>
      </c>
    </row>
    <row r="193" spans="10:74" x14ac:dyDescent="0.35">
      <c r="J193">
        <f t="shared" si="87"/>
        <v>185</v>
      </c>
      <c r="K193" t="s">
        <v>64</v>
      </c>
      <c r="L193">
        <f>AVERAGEIFS(INDIRECT($B$3),INDIRECT($B$3),"&gt;=0",Data!$A:$A,$K193)</f>
        <v>0.42857142857142855</v>
      </c>
      <c r="M193">
        <f t="shared" si="88"/>
        <v>183</v>
      </c>
      <c r="N193" t="s">
        <v>199</v>
      </c>
      <c r="O193">
        <f>AVERAGEIFS(INDIRECT($C$3),INDIRECT($C$3),"&gt;=0",Data!$A:$A,$N193)</f>
        <v>0.66666666666666663</v>
      </c>
      <c r="P193">
        <f t="shared" si="61"/>
        <v>178</v>
      </c>
      <c r="Q193" t="s">
        <v>149</v>
      </c>
      <c r="R193">
        <f>AVERAGEIFS(INDIRECT($D$3),INDIRECT($D$3),"&gt;=0",Data!$A:$A,$Q193)</f>
        <v>0.25</v>
      </c>
      <c r="S193">
        <f t="shared" si="62"/>
        <v>180</v>
      </c>
      <c r="T193" t="s">
        <v>124</v>
      </c>
      <c r="U193">
        <f>AVERAGEIFS(INDIRECT($E$3),INDIRECT($E$3),"&gt;=0",Data!$A:$A,$T193)</f>
        <v>0</v>
      </c>
      <c r="V193">
        <f t="shared" si="63"/>
        <v>172</v>
      </c>
      <c r="W193" t="s">
        <v>198</v>
      </c>
      <c r="X193">
        <f>AVERAGEIFS(INDIRECT($F$3),INDIRECT($F$3),"&gt;=0",Data!$A:$A,$W193)</f>
        <v>0.2857142857142857</v>
      </c>
      <c r="Y193">
        <f t="shared" si="64"/>
        <v>183</v>
      </c>
      <c r="Z193" t="s">
        <v>13</v>
      </c>
      <c r="AA193">
        <f>AVERAGEIFS(INDIRECT($G$3),INDIRECT($G$3),"&gt;=0",Data!$A:$A,$Z193)</f>
        <v>0.5714285714285714</v>
      </c>
      <c r="AB193">
        <f t="shared" si="65"/>
        <v>185</v>
      </c>
      <c r="AC193" t="s">
        <v>159</v>
      </c>
      <c r="AD193">
        <f>AVERAGEIFS(INDIRECT($H$3),INDIRECT($H$3),"&gt;=0",Data!$A:$A,$AC193)</f>
        <v>0.66666666666666663</v>
      </c>
      <c r="AE193">
        <f t="shared" si="66"/>
        <v>180</v>
      </c>
      <c r="AF193" t="s">
        <v>47</v>
      </c>
      <c r="AG193">
        <f>AVERAGEIFS(INDIRECT($I$3),INDIRECT($I$3),"&gt;=0",Data!$A:$A,$AF193)</f>
        <v>0.45454545454545453</v>
      </c>
      <c r="AH193">
        <f t="shared" si="67"/>
        <v>184</v>
      </c>
      <c r="AI193" t="s">
        <v>184</v>
      </c>
      <c r="AJ193">
        <f>AVERAGEIFS(INDIRECT($J$3),INDIRECT($J$3),"&gt;=0",Data!$A:$A,$AI193)</f>
        <v>0.875</v>
      </c>
      <c r="AK193">
        <f t="shared" si="68"/>
        <v>185</v>
      </c>
      <c r="AL193">
        <f t="shared" si="69"/>
        <v>0</v>
      </c>
      <c r="AM193">
        <f t="shared" si="70"/>
        <v>0</v>
      </c>
      <c r="AN193">
        <f t="shared" si="71"/>
        <v>0</v>
      </c>
      <c r="AO193">
        <f t="shared" si="72"/>
        <v>0</v>
      </c>
      <c r="AP193">
        <f t="shared" si="73"/>
        <v>0</v>
      </c>
      <c r="AQ193">
        <f t="shared" si="74"/>
        <v>0</v>
      </c>
      <c r="AR193">
        <f t="shared" si="75"/>
        <v>0</v>
      </c>
      <c r="AS193">
        <f t="shared" si="76"/>
        <v>0</v>
      </c>
      <c r="AT193">
        <f t="shared" si="77"/>
        <v>0</v>
      </c>
      <c r="AU193">
        <f t="shared" si="89"/>
        <v>185</v>
      </c>
      <c r="AV193" t="s">
        <v>23</v>
      </c>
      <c r="AW193" s="20">
        <f>AVERAGEIFS(INDIRECT($B$3),INDIRECT($B$3),"&gt;=0",Data!$A:$A,AV193,IF($A$20,Data!$B:$B,Data!$AJ:$AJ),IF($A$20,"&lt;&gt;5",1))</f>
        <v>0.25</v>
      </c>
      <c r="AX193">
        <f t="shared" si="78"/>
        <v>185</v>
      </c>
      <c r="AY193" s="20" t="s">
        <v>7</v>
      </c>
      <c r="AZ193">
        <f>AVERAGEIFS(INDIRECT($C$3),INDIRECT($C$3),"&gt;=0",Data!$A:$A,AY193,IF($A$20,Data!$B:$B,Data!$AJ:$AJ),IF($A$20,"&lt;&gt;5",1))</f>
        <v>0.91666666666666663</v>
      </c>
      <c r="BA193" s="20">
        <f t="shared" si="79"/>
        <v>185</v>
      </c>
      <c r="BB193" t="s">
        <v>173</v>
      </c>
      <c r="BC193" s="20">
        <f>AVERAGEIFS(INDIRECT($D$3),INDIRECT($D$3),"&gt;=0",Data!$A:$A,BB193,IF($A$20,Data!$B:$B,Data!$AJ:$AJ),IF($A$20,"&lt;&gt;5",1))</f>
        <v>0.25</v>
      </c>
      <c r="BD193">
        <f t="shared" si="80"/>
        <v>182</v>
      </c>
      <c r="BE193" s="20" t="s">
        <v>172</v>
      </c>
      <c r="BF193">
        <f>AVERAGEIFS(INDIRECT($E$3),INDIRECT($E$3),"&gt;=0",Data!$A:$A,BE193,IF($A$20,Data!$B:$B,Data!$AJ:$AJ),IF($A$20,"&lt;&gt;5",1))</f>
        <v>0</v>
      </c>
      <c r="BG193" s="20">
        <f t="shared" si="81"/>
        <v>170</v>
      </c>
      <c r="BH193" t="s">
        <v>16</v>
      </c>
      <c r="BI193" s="20">
        <f>AVERAGEIFS(INDIRECT($F$3),INDIRECT($F$3),"&gt;=0",Data!$A:$A,BH193,IF($A$20,Data!$B:$B,Data!$AJ:$AJ),IF($A$20,"&lt;&gt;5",1))</f>
        <v>0.27272727272727271</v>
      </c>
      <c r="BJ193">
        <f t="shared" si="82"/>
        <v>185</v>
      </c>
      <c r="BK193" s="20" t="s">
        <v>27</v>
      </c>
      <c r="BL193">
        <f>AVERAGEIFS(INDIRECT($G$3),INDIRECT($G$3),"&gt;=0",Data!$A:$A,BK193,IF($A$20,Data!$B:$B,Data!$AJ:$AJ),IF($A$20,"&lt;&gt;5",1))</f>
        <v>0.5</v>
      </c>
      <c r="BM193" s="20">
        <f t="shared" si="83"/>
        <v>179</v>
      </c>
      <c r="BN193" t="s">
        <v>65</v>
      </c>
      <c r="BO193">
        <f>AVERAGEIFS(INDIRECT($H$3),INDIRECT($H$3),"&gt;=0",Data!$A:$A,BN193,IF($A$20,Data!$B:$B,Data!$AJ:$AJ),IF($A$20,"&lt;&gt;5",1))</f>
        <v>0.6</v>
      </c>
      <c r="BP193">
        <f t="shared" si="84"/>
        <v>185</v>
      </c>
      <c r="BQ193" t="s">
        <v>127</v>
      </c>
      <c r="BR193">
        <f>AVERAGEIFS(INDIRECT($I$3),INDIRECT($I$3),"&gt;=0",Data!$A:$A,BQ193,IF($A$20,Data!$B:$B,Data!$AJ:$AJ),IF($A$20,"&lt;&gt;5",1))</f>
        <v>0.33333333333333331</v>
      </c>
      <c r="BS193">
        <f t="shared" si="85"/>
        <v>184</v>
      </c>
      <c r="BT193" t="s">
        <v>53</v>
      </c>
      <c r="BU193">
        <f>AVERAGEIFS(INDIRECT($J$3),INDIRECT($J$3),"&gt;=0",Data!$A:$A,BT193,IF($A$20,Data!$B:$B,Data!$AJ:$AJ),IF($A$20,"&lt;&gt;5",1))</f>
        <v>0.83333333333333337</v>
      </c>
      <c r="BV193">
        <f t="shared" si="86"/>
        <v>183</v>
      </c>
    </row>
    <row r="194" spans="10:74" x14ac:dyDescent="0.35">
      <c r="J194">
        <f t="shared" si="87"/>
        <v>186</v>
      </c>
      <c r="K194" t="s">
        <v>175</v>
      </c>
      <c r="L194">
        <f>AVERAGEIFS(INDIRECT($B$3),INDIRECT($B$3),"&gt;=0",Data!$A:$A,$K194)</f>
        <v>0.42105263157894735</v>
      </c>
      <c r="M194">
        <f t="shared" si="88"/>
        <v>186</v>
      </c>
      <c r="N194" t="s">
        <v>144</v>
      </c>
      <c r="O194">
        <f>AVERAGEIFS(INDIRECT($C$3),INDIRECT($C$3),"&gt;=0",Data!$A:$A,$N194)</f>
        <v>0.66666666666666663</v>
      </c>
      <c r="P194">
        <f t="shared" si="61"/>
        <v>178</v>
      </c>
      <c r="Q194" t="s">
        <v>173</v>
      </c>
      <c r="R194">
        <f>AVERAGEIFS(INDIRECT($D$3),INDIRECT($D$3),"&gt;=0",Data!$A:$A,$Q194)</f>
        <v>0.21428571428571427</v>
      </c>
      <c r="S194">
        <f t="shared" si="62"/>
        <v>186</v>
      </c>
      <c r="T194" t="s">
        <v>130</v>
      </c>
      <c r="U194">
        <f>AVERAGEIFS(INDIRECT($E$3),INDIRECT($E$3),"&gt;=0",Data!$A:$A,$T194)</f>
        <v>0</v>
      </c>
      <c r="V194">
        <f t="shared" si="63"/>
        <v>172</v>
      </c>
      <c r="W194" t="s">
        <v>92</v>
      </c>
      <c r="X194">
        <f>AVERAGEIFS(INDIRECT($F$3),INDIRECT($F$3),"&gt;=0",Data!$A:$A,$W194)</f>
        <v>0.27777777777777779</v>
      </c>
      <c r="Y194">
        <f t="shared" si="64"/>
        <v>186</v>
      </c>
      <c r="Z194" t="s">
        <v>54</v>
      </c>
      <c r="AA194">
        <f>AVERAGEIFS(INDIRECT($G$3),INDIRECT($G$3),"&gt;=0",Data!$A:$A,$Z194)</f>
        <v>0.5714285714285714</v>
      </c>
      <c r="AB194">
        <f t="shared" si="65"/>
        <v>185</v>
      </c>
      <c r="AC194" t="s">
        <v>179</v>
      </c>
      <c r="AD194">
        <f>AVERAGEIFS(INDIRECT($H$3),INDIRECT($H$3),"&gt;=0",Data!$A:$A,$AC194)</f>
        <v>0.66666666666666663</v>
      </c>
      <c r="AE194">
        <f t="shared" si="66"/>
        <v>180</v>
      </c>
      <c r="AF194" t="s">
        <v>142</v>
      </c>
      <c r="AG194">
        <f>AVERAGEIFS(INDIRECT($I$3),INDIRECT($I$3),"&gt;=0",Data!$A:$A,$AF194)</f>
        <v>0.44444444444444442</v>
      </c>
      <c r="AH194">
        <f t="shared" si="67"/>
        <v>186</v>
      </c>
      <c r="AI194" t="s">
        <v>8</v>
      </c>
      <c r="AJ194">
        <f>AVERAGEIFS(INDIRECT($J$3),INDIRECT($J$3),"&gt;=0",Data!$A:$A,$AI194)</f>
        <v>0.875</v>
      </c>
      <c r="AK194">
        <f t="shared" si="68"/>
        <v>185</v>
      </c>
      <c r="AL194">
        <f t="shared" si="69"/>
        <v>0</v>
      </c>
      <c r="AM194">
        <f t="shared" si="70"/>
        <v>0</v>
      </c>
      <c r="AN194">
        <f t="shared" si="71"/>
        <v>0</v>
      </c>
      <c r="AO194">
        <f t="shared" si="72"/>
        <v>0</v>
      </c>
      <c r="AP194">
        <f t="shared" si="73"/>
        <v>0</v>
      </c>
      <c r="AQ194">
        <f t="shared" si="74"/>
        <v>0</v>
      </c>
      <c r="AR194">
        <f t="shared" si="75"/>
        <v>0</v>
      </c>
      <c r="AS194">
        <f t="shared" si="76"/>
        <v>0</v>
      </c>
      <c r="AT194">
        <f t="shared" si="77"/>
        <v>0</v>
      </c>
      <c r="AU194">
        <f t="shared" si="89"/>
        <v>186</v>
      </c>
      <c r="AV194" t="s">
        <v>123</v>
      </c>
      <c r="AW194" s="20">
        <f>AVERAGEIFS(INDIRECT($B$3),INDIRECT($B$3),"&gt;=0",Data!$A:$A,AV194,IF($A$20,Data!$B:$B,Data!$AJ:$AJ),IF($A$20,"&lt;&gt;5",1))</f>
        <v>0.16666666666666666</v>
      </c>
      <c r="AX194">
        <f t="shared" si="78"/>
        <v>186</v>
      </c>
      <c r="AY194" s="20" t="s">
        <v>188</v>
      </c>
      <c r="AZ194">
        <f>AVERAGEIFS(INDIRECT($C$3),INDIRECT($C$3),"&gt;=0",Data!$A:$A,AY194,IF($A$20,Data!$B:$B,Data!$AJ:$AJ),IF($A$20,"&lt;&gt;5",1))</f>
        <v>0.90909090909090906</v>
      </c>
      <c r="BA194" s="20">
        <f t="shared" si="79"/>
        <v>186</v>
      </c>
      <c r="BB194" t="s">
        <v>66</v>
      </c>
      <c r="BC194" s="20">
        <f>AVERAGEIFS(INDIRECT($D$3),INDIRECT($D$3),"&gt;=0",Data!$A:$A,BB194,IF($A$20,Data!$B:$B,Data!$AJ:$AJ),IF($A$20,"&lt;&gt;5",1))</f>
        <v>0.25</v>
      </c>
      <c r="BD194">
        <f t="shared" si="80"/>
        <v>182</v>
      </c>
      <c r="BE194" s="20" t="s">
        <v>176</v>
      </c>
      <c r="BF194">
        <f>AVERAGEIFS(INDIRECT($E$3),INDIRECT($E$3),"&gt;=0",Data!$A:$A,BE194,IF($A$20,Data!$B:$B,Data!$AJ:$AJ),IF($A$20,"&lt;&gt;5",1))</f>
        <v>0</v>
      </c>
      <c r="BG194" s="20">
        <f t="shared" si="81"/>
        <v>170</v>
      </c>
      <c r="BH194" t="s">
        <v>146</v>
      </c>
      <c r="BI194" s="20">
        <f>AVERAGEIFS(INDIRECT($F$3),INDIRECT($F$3),"&gt;=0",Data!$A:$A,BH194,IF($A$20,Data!$B:$B,Data!$AJ:$AJ),IF($A$20,"&lt;&gt;5",1))</f>
        <v>0.25</v>
      </c>
      <c r="BJ194">
        <f t="shared" si="82"/>
        <v>186</v>
      </c>
      <c r="BK194" s="20" t="s">
        <v>13</v>
      </c>
      <c r="BL194">
        <f>AVERAGEIFS(INDIRECT($G$3),INDIRECT($G$3),"&gt;=0",Data!$A:$A,BK194,IF($A$20,Data!$B:$B,Data!$AJ:$AJ),IF($A$20,"&lt;&gt;5",1))</f>
        <v>0.4</v>
      </c>
      <c r="BM194" s="20">
        <f t="shared" si="83"/>
        <v>186</v>
      </c>
      <c r="BN194" t="s">
        <v>123</v>
      </c>
      <c r="BO194">
        <f>AVERAGEIFS(INDIRECT($H$3),INDIRECT($H$3),"&gt;=0",Data!$A:$A,BN194,IF($A$20,Data!$B:$B,Data!$AJ:$AJ),IF($A$20,"&lt;&gt;5",1))</f>
        <v>0.6</v>
      </c>
      <c r="BP194">
        <f t="shared" si="84"/>
        <v>185</v>
      </c>
      <c r="BQ194" t="s">
        <v>85</v>
      </c>
      <c r="BR194">
        <f>AVERAGEIFS(INDIRECT($I$3),INDIRECT($I$3),"&gt;=0",Data!$A:$A,BQ194,IF($A$20,Data!$B:$B,Data!$AJ:$AJ),IF($A$20,"&lt;&gt;5",1))</f>
        <v>0.30769230769230771</v>
      </c>
      <c r="BS194">
        <f t="shared" si="85"/>
        <v>186</v>
      </c>
      <c r="BT194" t="s">
        <v>57</v>
      </c>
      <c r="BU194">
        <f>AVERAGEIFS(INDIRECT($J$3),INDIRECT($J$3),"&gt;=0",Data!$A:$A,BT194,IF($A$20,Data!$B:$B,Data!$AJ:$AJ),IF($A$20,"&lt;&gt;5",1))</f>
        <v>0.8</v>
      </c>
      <c r="BV194">
        <f t="shared" si="86"/>
        <v>186</v>
      </c>
    </row>
    <row r="195" spans="10:74" x14ac:dyDescent="0.35">
      <c r="J195">
        <f t="shared" si="87"/>
        <v>187</v>
      </c>
      <c r="K195" t="s">
        <v>115</v>
      </c>
      <c r="L195">
        <f>AVERAGEIFS(INDIRECT($B$3),INDIRECT($B$3),"&gt;=0",Data!$A:$A,$K195)</f>
        <v>0.41666666666666669</v>
      </c>
      <c r="M195">
        <f t="shared" si="88"/>
        <v>187</v>
      </c>
      <c r="N195" t="s">
        <v>165</v>
      </c>
      <c r="O195">
        <f>AVERAGEIFS(INDIRECT($C$3),INDIRECT($C$3),"&gt;=0",Data!$A:$A,$N195)</f>
        <v>0.6</v>
      </c>
      <c r="P195">
        <f t="shared" si="61"/>
        <v>187</v>
      </c>
      <c r="Q195" t="s">
        <v>66</v>
      </c>
      <c r="R195">
        <f>AVERAGEIFS(INDIRECT($D$3),INDIRECT($D$3),"&gt;=0",Data!$A:$A,$Q195)</f>
        <v>0.16666666666666666</v>
      </c>
      <c r="S195">
        <f t="shared" si="62"/>
        <v>187</v>
      </c>
      <c r="T195" t="s">
        <v>132</v>
      </c>
      <c r="U195">
        <f>AVERAGEIFS(INDIRECT($E$3),INDIRECT($E$3),"&gt;=0",Data!$A:$A,$T195)</f>
        <v>0</v>
      </c>
      <c r="V195">
        <f t="shared" si="63"/>
        <v>172</v>
      </c>
      <c r="W195" t="s">
        <v>16</v>
      </c>
      <c r="X195">
        <f>AVERAGEIFS(INDIRECT($F$3),INDIRECT($F$3),"&gt;=0",Data!$A:$A,$W195)</f>
        <v>0.25</v>
      </c>
      <c r="Y195">
        <f t="shared" si="64"/>
        <v>187</v>
      </c>
      <c r="Z195" t="s">
        <v>17</v>
      </c>
      <c r="AA195">
        <f>AVERAGEIFS(INDIRECT($G$3),INDIRECT($G$3),"&gt;=0",Data!$A:$A,$Z195)</f>
        <v>0.54545454545454541</v>
      </c>
      <c r="AB195">
        <f t="shared" si="65"/>
        <v>187</v>
      </c>
      <c r="AC195" t="s">
        <v>195</v>
      </c>
      <c r="AD195">
        <f>AVERAGEIFS(INDIRECT($H$3),INDIRECT($H$3),"&gt;=0",Data!$A:$A,$AC195)</f>
        <v>0.66666666666666663</v>
      </c>
      <c r="AE195">
        <f t="shared" si="66"/>
        <v>180</v>
      </c>
      <c r="AF195" t="s">
        <v>48</v>
      </c>
      <c r="AG195">
        <f>AVERAGEIFS(INDIRECT($I$3),INDIRECT($I$3),"&gt;=0",Data!$A:$A,$AF195)</f>
        <v>0.43478260869565216</v>
      </c>
      <c r="AH195">
        <f t="shared" si="67"/>
        <v>187</v>
      </c>
      <c r="AI195" t="s">
        <v>190</v>
      </c>
      <c r="AJ195">
        <f>AVERAGEIFS(INDIRECT($J$3),INDIRECT($J$3),"&gt;=0",Data!$A:$A,$AI195)</f>
        <v>0.8571428571428571</v>
      </c>
      <c r="AK195">
        <f t="shared" si="68"/>
        <v>187</v>
      </c>
      <c r="AL195">
        <f t="shared" si="69"/>
        <v>0</v>
      </c>
      <c r="AM195">
        <f t="shared" si="70"/>
        <v>0</v>
      </c>
      <c r="AN195">
        <f t="shared" si="71"/>
        <v>0</v>
      </c>
      <c r="AO195">
        <f t="shared" si="72"/>
        <v>0</v>
      </c>
      <c r="AP195">
        <f t="shared" si="73"/>
        <v>0</v>
      </c>
      <c r="AQ195">
        <f t="shared" si="74"/>
        <v>0</v>
      </c>
      <c r="AR195">
        <f t="shared" si="75"/>
        <v>0</v>
      </c>
      <c r="AS195">
        <f t="shared" si="76"/>
        <v>0</v>
      </c>
      <c r="AT195">
        <f t="shared" si="77"/>
        <v>0</v>
      </c>
      <c r="AU195">
        <f t="shared" si="89"/>
        <v>187</v>
      </c>
      <c r="AV195" t="s">
        <v>177</v>
      </c>
      <c r="AW195" s="20">
        <f>AVERAGEIFS(INDIRECT($B$3),INDIRECT($B$3),"&gt;=0",Data!$A:$A,AV195,IF($A$20,Data!$B:$B,Data!$AJ:$AJ),IF($A$20,"&lt;&gt;5",1))</f>
        <v>0.16666666666666666</v>
      </c>
      <c r="AX195">
        <f t="shared" si="78"/>
        <v>186</v>
      </c>
      <c r="AY195" s="20" t="s">
        <v>161</v>
      </c>
      <c r="AZ195">
        <f>AVERAGEIFS(INDIRECT($C$3),INDIRECT($C$3),"&gt;=0",Data!$A:$A,AY195,IF($A$20,Data!$B:$B,Data!$AJ:$AJ),IF($A$20,"&lt;&gt;5",1))</f>
        <v>0.90909090909090906</v>
      </c>
      <c r="BA195" s="20">
        <f t="shared" si="79"/>
        <v>186</v>
      </c>
      <c r="BB195" t="s">
        <v>198</v>
      </c>
      <c r="BC195" s="20">
        <f>AVERAGEIFS(INDIRECT($D$3),INDIRECT($D$3),"&gt;=0",Data!$A:$A,BB195,IF($A$20,Data!$B:$B,Data!$AJ:$AJ),IF($A$20,"&lt;&gt;5",1))</f>
        <v>0.2</v>
      </c>
      <c r="BD195">
        <f t="shared" si="80"/>
        <v>187</v>
      </c>
      <c r="BE195" s="20" t="s">
        <v>177</v>
      </c>
      <c r="BF195">
        <f>AVERAGEIFS(INDIRECT($E$3),INDIRECT($E$3),"&gt;=0",Data!$A:$A,BE195,IF($A$20,Data!$B:$B,Data!$AJ:$AJ),IF($A$20,"&lt;&gt;5",1))</f>
        <v>0</v>
      </c>
      <c r="BG195" s="20">
        <f t="shared" si="81"/>
        <v>170</v>
      </c>
      <c r="BH195" t="s">
        <v>69</v>
      </c>
      <c r="BI195" s="20">
        <f>AVERAGEIFS(INDIRECT($F$3),INDIRECT($F$3),"&gt;=0",Data!$A:$A,BH195,IF($A$20,Data!$B:$B,Data!$AJ:$AJ),IF($A$20,"&lt;&gt;5",1))</f>
        <v>0.25</v>
      </c>
      <c r="BJ195">
        <f t="shared" si="82"/>
        <v>186</v>
      </c>
      <c r="BK195" s="20" t="s">
        <v>42</v>
      </c>
      <c r="BL195">
        <f>AVERAGEIFS(INDIRECT($G$3),INDIRECT($G$3),"&gt;=0",Data!$A:$A,BK195,IF($A$20,Data!$B:$B,Data!$AJ:$AJ),IF($A$20,"&lt;&gt;5",1))</f>
        <v>0.33333333333333331</v>
      </c>
      <c r="BM195" s="20">
        <f t="shared" si="83"/>
        <v>187</v>
      </c>
      <c r="BN195" t="s">
        <v>23</v>
      </c>
      <c r="BO195">
        <f>AVERAGEIFS(INDIRECT($H$3),INDIRECT($H$3),"&gt;=0",Data!$A:$A,BN195,IF($A$20,Data!$B:$B,Data!$AJ:$AJ),IF($A$20,"&lt;&gt;5",1))</f>
        <v>0.6</v>
      </c>
      <c r="BP195">
        <f t="shared" si="84"/>
        <v>185</v>
      </c>
      <c r="BQ195" t="s">
        <v>109</v>
      </c>
      <c r="BR195">
        <f>AVERAGEIFS(INDIRECT($I$3),INDIRECT($I$3),"&gt;=0",Data!$A:$A,BQ195,IF($A$20,Data!$B:$B,Data!$AJ:$AJ),IF($A$20,"&lt;&gt;5",1))</f>
        <v>0.2857142857142857</v>
      </c>
      <c r="BS195">
        <f t="shared" si="85"/>
        <v>187</v>
      </c>
      <c r="BT195" t="s">
        <v>45</v>
      </c>
      <c r="BU195">
        <f>AVERAGEIFS(INDIRECT($J$3),INDIRECT($J$3),"&gt;=0",Data!$A:$A,BT195,IF($A$20,Data!$B:$B,Data!$AJ:$AJ),IF($A$20,"&lt;&gt;5",1))</f>
        <v>0.8</v>
      </c>
      <c r="BV195">
        <f t="shared" si="86"/>
        <v>186</v>
      </c>
    </row>
    <row r="196" spans="10:74" x14ac:dyDescent="0.35">
      <c r="J196">
        <f t="shared" si="87"/>
        <v>188</v>
      </c>
      <c r="K196" t="s">
        <v>2</v>
      </c>
      <c r="L196">
        <f>AVERAGEIFS(INDIRECT($B$3),INDIRECT($B$3),"&gt;=0",Data!$A:$A,$K196)</f>
        <v>0.4</v>
      </c>
      <c r="M196">
        <f t="shared" si="88"/>
        <v>188</v>
      </c>
      <c r="N196" t="s">
        <v>29</v>
      </c>
      <c r="O196">
        <f>AVERAGEIFS(INDIRECT($C$3),INDIRECT($C$3),"&gt;=0",Data!$A:$A,$N196)</f>
        <v>0.5714285714285714</v>
      </c>
      <c r="P196">
        <f t="shared" si="61"/>
        <v>188</v>
      </c>
      <c r="Q196" t="s">
        <v>150</v>
      </c>
      <c r="R196">
        <f>AVERAGEIFS(INDIRECT($D$3),INDIRECT($D$3),"&gt;=0",Data!$A:$A,$Q196)</f>
        <v>0.16666666666666666</v>
      </c>
      <c r="S196">
        <f t="shared" si="62"/>
        <v>187</v>
      </c>
      <c r="T196" t="s">
        <v>136</v>
      </c>
      <c r="U196">
        <f>AVERAGEIFS(INDIRECT($E$3),INDIRECT($E$3),"&gt;=0",Data!$A:$A,$T196)</f>
        <v>0</v>
      </c>
      <c r="V196">
        <f t="shared" si="63"/>
        <v>172</v>
      </c>
      <c r="W196" t="s">
        <v>77</v>
      </c>
      <c r="X196">
        <f>AVERAGEIFS(INDIRECT($F$3),INDIRECT($F$3),"&gt;=0",Data!$A:$A,$W196)</f>
        <v>0.25</v>
      </c>
      <c r="Y196">
        <f t="shared" si="64"/>
        <v>187</v>
      </c>
      <c r="Z196" t="s">
        <v>24</v>
      </c>
      <c r="AA196">
        <f>AVERAGEIFS(INDIRECT($G$3),INDIRECT($G$3),"&gt;=0",Data!$A:$A,$Z196)</f>
        <v>0.5</v>
      </c>
      <c r="AB196">
        <f t="shared" si="65"/>
        <v>188</v>
      </c>
      <c r="AC196" t="s">
        <v>199</v>
      </c>
      <c r="AD196">
        <f>AVERAGEIFS(INDIRECT($H$3),INDIRECT($H$3),"&gt;=0",Data!$A:$A,$AC196)</f>
        <v>0.66666666666666663</v>
      </c>
      <c r="AE196">
        <f t="shared" si="66"/>
        <v>180</v>
      </c>
      <c r="AF196" t="s">
        <v>117</v>
      </c>
      <c r="AG196">
        <f>AVERAGEIFS(INDIRECT($I$3),INDIRECT($I$3),"&gt;=0",Data!$A:$A,$AF196)</f>
        <v>0.42857142857142855</v>
      </c>
      <c r="AH196">
        <f t="shared" si="67"/>
        <v>188</v>
      </c>
      <c r="AI196" t="s">
        <v>30</v>
      </c>
      <c r="AJ196">
        <f>AVERAGEIFS(INDIRECT($J$3),INDIRECT($J$3),"&gt;=0",Data!$A:$A,$AI196)</f>
        <v>0.8571428571428571</v>
      </c>
      <c r="AK196">
        <f t="shared" si="68"/>
        <v>187</v>
      </c>
      <c r="AL196">
        <f t="shared" si="69"/>
        <v>0</v>
      </c>
      <c r="AM196">
        <f t="shared" si="70"/>
        <v>0</v>
      </c>
      <c r="AN196">
        <f t="shared" si="71"/>
        <v>0</v>
      </c>
      <c r="AO196">
        <f t="shared" si="72"/>
        <v>0</v>
      </c>
      <c r="AP196">
        <f t="shared" si="73"/>
        <v>0</v>
      </c>
      <c r="AQ196">
        <f t="shared" si="74"/>
        <v>0</v>
      </c>
      <c r="AR196">
        <f t="shared" si="75"/>
        <v>0</v>
      </c>
      <c r="AS196">
        <f t="shared" si="76"/>
        <v>0</v>
      </c>
      <c r="AT196">
        <f t="shared" si="77"/>
        <v>0</v>
      </c>
      <c r="AU196">
        <f t="shared" si="89"/>
        <v>188</v>
      </c>
      <c r="AV196" t="s">
        <v>103</v>
      </c>
      <c r="AW196" s="20">
        <f>AVERAGEIFS(INDIRECT($B$3),INDIRECT($B$3),"&gt;=0",Data!$A:$A,AV196,IF($A$20,Data!$B:$B,Data!$AJ:$AJ),IF($A$20,"&lt;&gt;5",1))</f>
        <v>0.16666666666666666</v>
      </c>
      <c r="AX196">
        <f t="shared" si="78"/>
        <v>186</v>
      </c>
      <c r="AY196" s="20" t="s">
        <v>192</v>
      </c>
      <c r="AZ196">
        <f>AVERAGEIFS(INDIRECT($C$3),INDIRECT($C$3),"&gt;=0",Data!$A:$A,AY196,IF($A$20,Data!$B:$B,Data!$AJ:$AJ),IF($A$20,"&lt;&gt;5",1))</f>
        <v>0.9</v>
      </c>
      <c r="BA196" s="20">
        <f t="shared" si="79"/>
        <v>188</v>
      </c>
      <c r="BB196" t="s">
        <v>150</v>
      </c>
      <c r="BC196" s="20">
        <f>AVERAGEIFS(INDIRECT($D$3),INDIRECT($D$3),"&gt;=0",Data!$A:$A,BB196,IF($A$20,Data!$B:$B,Data!$AJ:$AJ),IF($A$20,"&lt;&gt;5",1))</f>
        <v>0.2</v>
      </c>
      <c r="BD196">
        <f t="shared" si="80"/>
        <v>187</v>
      </c>
      <c r="BE196" s="20" t="s">
        <v>178</v>
      </c>
      <c r="BF196">
        <f>AVERAGEIFS(INDIRECT($E$3),INDIRECT($E$3),"&gt;=0",Data!$A:$A,BE196,IF($A$20,Data!$B:$B,Data!$AJ:$AJ),IF($A$20,"&lt;&gt;5",1))</f>
        <v>0</v>
      </c>
      <c r="BG196" s="20">
        <f t="shared" si="81"/>
        <v>170</v>
      </c>
      <c r="BH196" t="s">
        <v>150</v>
      </c>
      <c r="BI196" s="20">
        <f>AVERAGEIFS(INDIRECT($F$3),INDIRECT($F$3),"&gt;=0",Data!$A:$A,BH196,IF($A$20,Data!$B:$B,Data!$AJ:$AJ),IF($A$20,"&lt;&gt;5",1))</f>
        <v>0.2</v>
      </c>
      <c r="BJ196">
        <f t="shared" si="82"/>
        <v>188</v>
      </c>
      <c r="BK196" s="20" t="s">
        <v>155</v>
      </c>
      <c r="BL196">
        <f>AVERAGEIFS(INDIRECT($G$3),INDIRECT($G$3),"&gt;=0",Data!$A:$A,BK196,IF($A$20,Data!$B:$B,Data!$AJ:$AJ),IF($A$20,"&lt;&gt;5",1))</f>
        <v>0.33333333333333331</v>
      </c>
      <c r="BM196" s="20">
        <f t="shared" si="83"/>
        <v>187</v>
      </c>
      <c r="BN196" t="s">
        <v>58</v>
      </c>
      <c r="BO196">
        <f>AVERAGEIFS(INDIRECT($H$3),INDIRECT($H$3),"&gt;=0",Data!$A:$A,BN196,IF($A$20,Data!$B:$B,Data!$AJ:$AJ),IF($A$20,"&lt;&gt;5",1))</f>
        <v>0.58333333333333337</v>
      </c>
      <c r="BP196">
        <f t="shared" si="84"/>
        <v>188</v>
      </c>
      <c r="BQ196" t="s">
        <v>160</v>
      </c>
      <c r="BR196">
        <f>AVERAGEIFS(INDIRECT($I$3),INDIRECT($I$3),"&gt;=0",Data!$A:$A,BQ196,IF($A$20,Data!$B:$B,Data!$AJ:$AJ),IF($A$20,"&lt;&gt;5",1))</f>
        <v>0.2857142857142857</v>
      </c>
      <c r="BS196">
        <f t="shared" si="85"/>
        <v>187</v>
      </c>
      <c r="BT196" t="s">
        <v>66</v>
      </c>
      <c r="BU196">
        <f>AVERAGEIFS(INDIRECT($J$3),INDIRECT($J$3),"&gt;=0",Data!$A:$A,BT196,IF($A$20,Data!$B:$B,Data!$AJ:$AJ),IF($A$20,"&lt;&gt;5",1))</f>
        <v>0.75</v>
      </c>
      <c r="BV196">
        <f t="shared" si="86"/>
        <v>188</v>
      </c>
    </row>
    <row r="197" spans="10:74" x14ac:dyDescent="0.35">
      <c r="J197">
        <f t="shared" si="87"/>
        <v>189</v>
      </c>
      <c r="K197" t="s">
        <v>165</v>
      </c>
      <c r="L197">
        <f>AVERAGEIFS(INDIRECT($B$3),INDIRECT($B$3),"&gt;=0",Data!$A:$A,$K197)</f>
        <v>0.4</v>
      </c>
      <c r="M197">
        <f t="shared" si="88"/>
        <v>188</v>
      </c>
      <c r="N197" t="s">
        <v>37</v>
      </c>
      <c r="O197">
        <f>AVERAGEIFS(INDIRECT($C$3),INDIRECT($C$3),"&gt;=0",Data!$A:$A,$N197)</f>
        <v>0.5</v>
      </c>
      <c r="P197">
        <f t="shared" si="61"/>
        <v>189</v>
      </c>
      <c r="Q197" t="s">
        <v>59</v>
      </c>
      <c r="R197">
        <f>AVERAGEIFS(INDIRECT($D$3),INDIRECT($D$3),"&gt;=0",Data!$A:$A,$Q197)</f>
        <v>0.14285714285714285</v>
      </c>
      <c r="S197">
        <f t="shared" si="62"/>
        <v>189</v>
      </c>
      <c r="T197" t="s">
        <v>155</v>
      </c>
      <c r="U197">
        <f>AVERAGEIFS(INDIRECT($E$3),INDIRECT($E$3),"&gt;=0",Data!$A:$A,$T197)</f>
        <v>0</v>
      </c>
      <c r="V197">
        <f t="shared" si="63"/>
        <v>172</v>
      </c>
      <c r="W197" t="s">
        <v>146</v>
      </c>
      <c r="X197">
        <f>AVERAGEIFS(INDIRECT($F$3),INDIRECT($F$3),"&gt;=0",Data!$A:$A,$W197)</f>
        <v>0.25</v>
      </c>
      <c r="Y197">
        <f t="shared" si="64"/>
        <v>187</v>
      </c>
      <c r="Z197" t="s">
        <v>42</v>
      </c>
      <c r="AA197">
        <f>AVERAGEIFS(INDIRECT($G$3),INDIRECT($G$3),"&gt;=0",Data!$A:$A,$Z197)</f>
        <v>0.5</v>
      </c>
      <c r="AB197">
        <f t="shared" si="65"/>
        <v>188</v>
      </c>
      <c r="AC197" t="s">
        <v>34</v>
      </c>
      <c r="AD197">
        <f>AVERAGEIFS(INDIRECT($H$3),INDIRECT($H$3),"&gt;=0",Data!$A:$A,$AC197)</f>
        <v>0.6470588235294118</v>
      </c>
      <c r="AE197">
        <f t="shared" si="66"/>
        <v>189</v>
      </c>
      <c r="AF197" t="s">
        <v>20</v>
      </c>
      <c r="AG197">
        <f>AVERAGEIFS(INDIRECT($I$3),INDIRECT($I$3),"&gt;=0",Data!$A:$A,$AF197)</f>
        <v>0.4</v>
      </c>
      <c r="AH197">
        <f t="shared" si="67"/>
        <v>189</v>
      </c>
      <c r="AI197" t="s">
        <v>9</v>
      </c>
      <c r="AJ197">
        <f>AVERAGEIFS(INDIRECT($J$3),INDIRECT($J$3),"&gt;=0",Data!$A:$A,$AI197)</f>
        <v>0.84615384615384615</v>
      </c>
      <c r="AK197">
        <f t="shared" si="68"/>
        <v>189</v>
      </c>
      <c r="AL197">
        <f t="shared" si="69"/>
        <v>0</v>
      </c>
      <c r="AM197">
        <f t="shared" si="70"/>
        <v>0</v>
      </c>
      <c r="AN197">
        <f t="shared" si="71"/>
        <v>0</v>
      </c>
      <c r="AO197">
        <f t="shared" si="72"/>
        <v>0</v>
      </c>
      <c r="AP197">
        <f t="shared" si="73"/>
        <v>0</v>
      </c>
      <c r="AQ197">
        <f t="shared" si="74"/>
        <v>0</v>
      </c>
      <c r="AR197">
        <f t="shared" si="75"/>
        <v>0</v>
      </c>
      <c r="AS197">
        <f t="shared" si="76"/>
        <v>0</v>
      </c>
      <c r="AT197">
        <f t="shared" si="77"/>
        <v>0</v>
      </c>
      <c r="AU197">
        <f t="shared" si="89"/>
        <v>189</v>
      </c>
      <c r="AV197" t="s">
        <v>146</v>
      </c>
      <c r="AW197" s="20">
        <f>AVERAGEIFS(INDIRECT($B$3),INDIRECT($B$3),"&gt;=0",Data!$A:$A,AV197,IF($A$20,Data!$B:$B,Data!$AJ:$AJ),IF($A$20,"&lt;&gt;5",1))</f>
        <v>0.14285714285714285</v>
      </c>
      <c r="AX197">
        <f t="shared" si="78"/>
        <v>189</v>
      </c>
      <c r="AY197" s="20" t="s">
        <v>35</v>
      </c>
      <c r="AZ197">
        <f>AVERAGEIFS(INDIRECT($C$3),INDIRECT($C$3),"&gt;=0",Data!$A:$A,AY197,IF($A$20,Data!$B:$B,Data!$AJ:$AJ),IF($A$20,"&lt;&gt;5",1))</f>
        <v>0.89473684210526316</v>
      </c>
      <c r="BA197" s="20">
        <f t="shared" si="79"/>
        <v>189</v>
      </c>
      <c r="BB197" t="s">
        <v>59</v>
      </c>
      <c r="BC197" s="20">
        <f>AVERAGEIFS(INDIRECT($D$3),INDIRECT($D$3),"&gt;=0",Data!$A:$A,BB197,IF($A$20,Data!$B:$B,Data!$AJ:$AJ),IF($A$20,"&lt;&gt;5",1))</f>
        <v>0.15384615384615385</v>
      </c>
      <c r="BD197">
        <f t="shared" si="80"/>
        <v>189</v>
      </c>
      <c r="BE197" s="20" t="s">
        <v>182</v>
      </c>
      <c r="BF197">
        <f>AVERAGEIFS(INDIRECT($E$3),INDIRECT($E$3),"&gt;=0",Data!$A:$A,BE197,IF($A$20,Data!$B:$B,Data!$AJ:$AJ),IF($A$20,"&lt;&gt;5",1))</f>
        <v>0</v>
      </c>
      <c r="BG197" s="20">
        <f t="shared" si="81"/>
        <v>170</v>
      </c>
      <c r="BH197" t="s">
        <v>198</v>
      </c>
      <c r="BI197" s="20">
        <f>AVERAGEIFS(INDIRECT($F$3),INDIRECT($F$3),"&gt;=0",Data!$A:$A,BH197,IF($A$20,Data!$B:$B,Data!$AJ:$AJ),IF($A$20,"&lt;&gt;5",1))</f>
        <v>0.2</v>
      </c>
      <c r="BJ197">
        <f t="shared" si="82"/>
        <v>188</v>
      </c>
      <c r="BK197" s="20" t="s">
        <v>5</v>
      </c>
      <c r="BL197">
        <f>AVERAGEIFS(INDIRECT($G$3),INDIRECT($G$3),"&gt;=0",Data!$A:$A,BK197,IF($A$20,Data!$B:$B,Data!$AJ:$AJ),IF($A$20,"&lt;&gt;5",1))</f>
        <v>0.33333333333333331</v>
      </c>
      <c r="BM197" s="20">
        <f t="shared" si="83"/>
        <v>187</v>
      </c>
      <c r="BN197" t="s">
        <v>76</v>
      </c>
      <c r="BO197">
        <f>AVERAGEIFS(INDIRECT($H$3),INDIRECT($H$3),"&gt;=0",Data!$A:$A,BN197,IF($A$20,Data!$B:$B,Data!$AJ:$AJ),IF($A$20,"&lt;&gt;5",1))</f>
        <v>0.58333333333333337</v>
      </c>
      <c r="BP197">
        <f t="shared" si="84"/>
        <v>188</v>
      </c>
      <c r="BQ197" t="s">
        <v>59</v>
      </c>
      <c r="BR197">
        <f>AVERAGEIFS(INDIRECT($I$3),INDIRECT($I$3),"&gt;=0",Data!$A:$A,BQ197,IF($A$20,Data!$B:$B,Data!$AJ:$AJ),IF($A$20,"&lt;&gt;5",1))</f>
        <v>0.27272727272727271</v>
      </c>
      <c r="BS197">
        <f t="shared" si="85"/>
        <v>189</v>
      </c>
      <c r="BT197" t="s">
        <v>27</v>
      </c>
      <c r="BU197">
        <f>AVERAGEIFS(INDIRECT($J$3),INDIRECT($J$3),"&gt;=0",Data!$A:$A,BT197,IF($A$20,Data!$B:$B,Data!$AJ:$AJ),IF($A$20,"&lt;&gt;5",1))</f>
        <v>0.66666666666666663</v>
      </c>
      <c r="BV197">
        <f t="shared" si="86"/>
        <v>189</v>
      </c>
    </row>
    <row r="198" spans="10:74" x14ac:dyDescent="0.35">
      <c r="J198">
        <f t="shared" si="87"/>
        <v>190</v>
      </c>
      <c r="K198" t="s">
        <v>183</v>
      </c>
      <c r="L198">
        <f>AVERAGEIFS(INDIRECT($B$3),INDIRECT($B$3),"&gt;=0",Data!$A:$A,$K198)</f>
        <v>0.38461538461538464</v>
      </c>
      <c r="M198">
        <f t="shared" si="88"/>
        <v>190</v>
      </c>
      <c r="N198" t="s">
        <v>136</v>
      </c>
      <c r="O198">
        <f>AVERAGEIFS(INDIRECT($C$3),INDIRECT($C$3),"&gt;=0",Data!$A:$A,$N198)</f>
        <v>0.5</v>
      </c>
      <c r="P198">
        <f t="shared" si="61"/>
        <v>189</v>
      </c>
      <c r="Q198" t="s">
        <v>16</v>
      </c>
      <c r="R198">
        <f>AVERAGEIFS(INDIRECT($D$3),INDIRECT($D$3),"&gt;=0",Data!$A:$A,$Q198)</f>
        <v>0.13333333333333333</v>
      </c>
      <c r="S198">
        <f t="shared" si="62"/>
        <v>190</v>
      </c>
      <c r="T198" t="s">
        <v>162</v>
      </c>
      <c r="U198">
        <f>AVERAGEIFS(INDIRECT($E$3),INDIRECT($E$3),"&gt;=0",Data!$A:$A,$T198)</f>
        <v>0</v>
      </c>
      <c r="V198">
        <f t="shared" si="63"/>
        <v>172</v>
      </c>
      <c r="W198" t="s">
        <v>69</v>
      </c>
      <c r="X198">
        <f>AVERAGEIFS(INDIRECT($F$3),INDIRECT($F$3),"&gt;=0",Data!$A:$A,$W198)</f>
        <v>0.2</v>
      </c>
      <c r="Y198">
        <f t="shared" si="64"/>
        <v>190</v>
      </c>
      <c r="Z198" t="s">
        <v>155</v>
      </c>
      <c r="AA198">
        <f>AVERAGEIFS(INDIRECT($G$3),INDIRECT($G$3),"&gt;=0",Data!$A:$A,$Z198)</f>
        <v>0.5</v>
      </c>
      <c r="AB198">
        <f t="shared" si="65"/>
        <v>188</v>
      </c>
      <c r="AC198" t="s">
        <v>75</v>
      </c>
      <c r="AD198">
        <f>AVERAGEIFS(INDIRECT($H$3),INDIRECT($H$3),"&gt;=0",Data!$A:$A,$AC198)</f>
        <v>0.6428571428571429</v>
      </c>
      <c r="AE198">
        <f t="shared" si="66"/>
        <v>190</v>
      </c>
      <c r="AF198" t="s">
        <v>89</v>
      </c>
      <c r="AG198">
        <f>AVERAGEIFS(INDIRECT($I$3),INDIRECT($I$3),"&gt;=0",Data!$A:$A,$AF198)</f>
        <v>0.4</v>
      </c>
      <c r="AH198">
        <f t="shared" si="67"/>
        <v>189</v>
      </c>
      <c r="AI198" t="s">
        <v>66</v>
      </c>
      <c r="AJ198">
        <f>AVERAGEIFS(INDIRECT($J$3),INDIRECT($J$3),"&gt;=0",Data!$A:$A,$AI198)</f>
        <v>0.83333333333333337</v>
      </c>
      <c r="AK198">
        <f t="shared" si="68"/>
        <v>190</v>
      </c>
      <c r="AL198">
        <f t="shared" si="69"/>
        <v>0</v>
      </c>
      <c r="AM198">
        <f t="shared" si="70"/>
        <v>0</v>
      </c>
      <c r="AN198">
        <f t="shared" si="71"/>
        <v>0</v>
      </c>
      <c r="AO198">
        <f t="shared" si="72"/>
        <v>0</v>
      </c>
      <c r="AP198">
        <f t="shared" si="73"/>
        <v>0</v>
      </c>
      <c r="AQ198">
        <f t="shared" si="74"/>
        <v>0</v>
      </c>
      <c r="AR198">
        <f t="shared" si="75"/>
        <v>0</v>
      </c>
      <c r="AS198">
        <f t="shared" si="76"/>
        <v>0</v>
      </c>
      <c r="AT198">
        <f t="shared" si="77"/>
        <v>0</v>
      </c>
      <c r="AU198">
        <f t="shared" si="89"/>
        <v>190</v>
      </c>
      <c r="AV198" t="s">
        <v>182</v>
      </c>
      <c r="AW198" s="20">
        <f>AVERAGEIFS(INDIRECT($B$3),INDIRECT($B$3),"&gt;=0",Data!$A:$A,AV198,IF($A$20,Data!$B:$B,Data!$AJ:$AJ),IF($A$20,"&lt;&gt;5",1))</f>
        <v>0</v>
      </c>
      <c r="AX198">
        <f t="shared" si="78"/>
        <v>190</v>
      </c>
      <c r="AY198" s="20" t="s">
        <v>54</v>
      </c>
      <c r="AZ198">
        <f>AVERAGEIFS(INDIRECT($C$3),INDIRECT($C$3),"&gt;=0",Data!$A:$A,AY198,IF($A$20,Data!$B:$B,Data!$AJ:$AJ),IF($A$20,"&lt;&gt;5",1))</f>
        <v>0.8571428571428571</v>
      </c>
      <c r="BA198" s="20">
        <f t="shared" si="79"/>
        <v>190</v>
      </c>
      <c r="BB198" t="s">
        <v>16</v>
      </c>
      <c r="BC198" s="20">
        <f>AVERAGEIFS(INDIRECT($D$3),INDIRECT($D$3),"&gt;=0",Data!$A:$A,BB198,IF($A$20,Data!$B:$B,Data!$AJ:$AJ),IF($A$20,"&lt;&gt;5",1))</f>
        <v>0.14285714285714285</v>
      </c>
      <c r="BD198">
        <f t="shared" si="80"/>
        <v>190</v>
      </c>
      <c r="BE198" s="20" t="s">
        <v>190</v>
      </c>
      <c r="BF198">
        <f>AVERAGEIFS(INDIRECT($E$3),INDIRECT($E$3),"&gt;=0",Data!$A:$A,BE198,IF($A$20,Data!$B:$B,Data!$AJ:$AJ),IF($A$20,"&lt;&gt;5",1))</f>
        <v>0</v>
      </c>
      <c r="BG198" s="20">
        <f t="shared" si="81"/>
        <v>170</v>
      </c>
      <c r="BH198" t="s">
        <v>56</v>
      </c>
      <c r="BI198" s="20">
        <f>AVERAGEIFS(INDIRECT($F$3),INDIRECT($F$3),"&gt;=0",Data!$A:$A,BH198,IF($A$20,Data!$B:$B,Data!$AJ:$AJ),IF($A$20,"&lt;&gt;5",1))</f>
        <v>0.17647058823529413</v>
      </c>
      <c r="BJ198">
        <f t="shared" si="82"/>
        <v>190</v>
      </c>
      <c r="BK198" s="20" t="s">
        <v>93</v>
      </c>
      <c r="BL198">
        <f>AVERAGEIFS(INDIRECT($G$3),INDIRECT($G$3),"&gt;=0",Data!$A:$A,BK198,IF($A$20,Data!$B:$B,Data!$AJ:$AJ),IF($A$20,"&lt;&gt;5",1))</f>
        <v>0.26315789473684209</v>
      </c>
      <c r="BM198" s="20">
        <f t="shared" si="83"/>
        <v>190</v>
      </c>
      <c r="BN198" t="s">
        <v>4</v>
      </c>
      <c r="BO198">
        <f>AVERAGEIFS(INDIRECT($H$3),INDIRECT($H$3),"&gt;=0",Data!$A:$A,BN198,IF($A$20,Data!$B:$B,Data!$AJ:$AJ),IF($A$20,"&lt;&gt;5",1))</f>
        <v>0.5</v>
      </c>
      <c r="BP198">
        <f t="shared" si="84"/>
        <v>190</v>
      </c>
      <c r="BQ198" t="s">
        <v>20</v>
      </c>
      <c r="BR198">
        <f>AVERAGEIFS(INDIRECT($I$3),INDIRECT($I$3),"&gt;=0",Data!$A:$A,BQ198,IF($A$20,Data!$B:$B,Data!$AJ:$AJ),IF($A$20,"&lt;&gt;5",1))</f>
        <v>0.25</v>
      </c>
      <c r="BS198">
        <f t="shared" si="85"/>
        <v>190</v>
      </c>
      <c r="BT198" t="s">
        <v>101</v>
      </c>
      <c r="BU198">
        <f>AVERAGEIFS(INDIRECT($J$3),INDIRECT($J$3),"&gt;=0",Data!$A:$A,BT198,IF($A$20,Data!$B:$B,Data!$AJ:$AJ),IF($A$20,"&lt;&gt;5",1))</f>
        <v>0.5</v>
      </c>
      <c r="BV198">
        <f t="shared" si="86"/>
        <v>190</v>
      </c>
    </row>
    <row r="199" spans="10:74" x14ac:dyDescent="0.35">
      <c r="J199">
        <f t="shared" si="87"/>
        <v>191</v>
      </c>
      <c r="K199" t="s">
        <v>7</v>
      </c>
      <c r="L199">
        <f>AVERAGEIFS(INDIRECT($B$3),INDIRECT($B$3),"&gt;=0",Data!$A:$A,$K199)</f>
        <v>0.36363636363636365</v>
      </c>
      <c r="M199">
        <f t="shared" si="88"/>
        <v>191</v>
      </c>
      <c r="N199" t="s">
        <v>158</v>
      </c>
      <c r="O199">
        <f>AVERAGEIFS(INDIRECT($C$3),INDIRECT($C$3),"&gt;=0",Data!$A:$A,$N199)</f>
        <v>0.5</v>
      </c>
      <c r="P199">
        <f t="shared" si="61"/>
        <v>189</v>
      </c>
      <c r="Q199" t="s">
        <v>15</v>
      </c>
      <c r="R199">
        <f>AVERAGEIFS(INDIRECT($D$3),INDIRECT($D$3),"&gt;=0",Data!$A:$A,$Q199)</f>
        <v>0</v>
      </c>
      <c r="S199">
        <f t="shared" si="62"/>
        <v>191</v>
      </c>
      <c r="T199" t="s">
        <v>172</v>
      </c>
      <c r="U199">
        <f>AVERAGEIFS(INDIRECT($E$3),INDIRECT($E$3),"&gt;=0",Data!$A:$A,$T199)</f>
        <v>0</v>
      </c>
      <c r="V199">
        <f t="shared" si="63"/>
        <v>172</v>
      </c>
      <c r="W199" t="s">
        <v>56</v>
      </c>
      <c r="X199">
        <f>AVERAGEIFS(INDIRECT($F$3),INDIRECT($F$3),"&gt;=0",Data!$A:$A,$W199)</f>
        <v>0.17647058823529413</v>
      </c>
      <c r="Y199">
        <f t="shared" si="64"/>
        <v>191</v>
      </c>
      <c r="Z199" t="s">
        <v>158</v>
      </c>
      <c r="AA199">
        <f>AVERAGEIFS(INDIRECT($G$3),INDIRECT($G$3),"&gt;=0",Data!$A:$A,$Z199)</f>
        <v>0.5</v>
      </c>
      <c r="AB199">
        <f t="shared" si="65"/>
        <v>188</v>
      </c>
      <c r="AC199" t="s">
        <v>40</v>
      </c>
      <c r="AD199">
        <f>AVERAGEIFS(INDIRECT($H$3),INDIRECT($H$3),"&gt;=0",Data!$A:$A,$AC199)</f>
        <v>0.625</v>
      </c>
      <c r="AE199">
        <f t="shared" si="66"/>
        <v>191</v>
      </c>
      <c r="AF199" t="s">
        <v>95</v>
      </c>
      <c r="AG199">
        <f>AVERAGEIFS(INDIRECT($I$3),INDIRECT($I$3),"&gt;=0",Data!$A:$A,$AF199)</f>
        <v>0.4</v>
      </c>
      <c r="AH199">
        <f t="shared" si="67"/>
        <v>189</v>
      </c>
      <c r="AI199" t="s">
        <v>53</v>
      </c>
      <c r="AJ199">
        <f>AVERAGEIFS(INDIRECT($J$3),INDIRECT($J$3),"&gt;=0",Data!$A:$A,$AI199)</f>
        <v>0.83333333333333337</v>
      </c>
      <c r="AK199">
        <f t="shared" si="68"/>
        <v>190</v>
      </c>
      <c r="AL199">
        <f t="shared" si="69"/>
        <v>0</v>
      </c>
      <c r="AM199">
        <f t="shared" si="70"/>
        <v>0</v>
      </c>
      <c r="AN199">
        <f t="shared" si="71"/>
        <v>0</v>
      </c>
      <c r="AO199">
        <f t="shared" si="72"/>
        <v>0</v>
      </c>
      <c r="AP199">
        <f t="shared" si="73"/>
        <v>0</v>
      </c>
      <c r="AQ199">
        <f t="shared" si="74"/>
        <v>0</v>
      </c>
      <c r="AR199">
        <f t="shared" si="75"/>
        <v>0</v>
      </c>
      <c r="AS199">
        <f t="shared" si="76"/>
        <v>0</v>
      </c>
      <c r="AT199">
        <f t="shared" si="77"/>
        <v>0</v>
      </c>
      <c r="AU199">
        <f t="shared" si="89"/>
        <v>191</v>
      </c>
      <c r="AV199" t="s">
        <v>37</v>
      </c>
      <c r="AW199" s="20">
        <f>AVERAGEIFS(INDIRECT($B$3),INDIRECT($B$3),"&gt;=0",Data!$A:$A,AV199,IF($A$20,Data!$B:$B,Data!$AJ:$AJ),IF($A$20,"&lt;&gt;5",1))</f>
        <v>0</v>
      </c>
      <c r="AX199">
        <f t="shared" si="78"/>
        <v>190</v>
      </c>
      <c r="AY199" s="20" t="s">
        <v>49</v>
      </c>
      <c r="AZ199">
        <f>AVERAGEIFS(INDIRECT($C$3),INDIRECT($C$3),"&gt;=0",Data!$A:$A,AY199,IF($A$20,Data!$B:$B,Data!$AJ:$AJ),IF($A$20,"&lt;&gt;5",1))</f>
        <v>0.8571428571428571</v>
      </c>
      <c r="BA199" s="20">
        <f t="shared" si="79"/>
        <v>190</v>
      </c>
      <c r="BB199" t="s">
        <v>38</v>
      </c>
      <c r="BC199" s="20">
        <f>AVERAGEIFS(INDIRECT($D$3),INDIRECT($D$3),"&gt;=0",Data!$A:$A,BB199,IF($A$20,Data!$B:$B,Data!$AJ:$AJ),IF($A$20,"&lt;&gt;5",1))</f>
        <v>0</v>
      </c>
      <c r="BD199">
        <f t="shared" si="80"/>
        <v>191</v>
      </c>
      <c r="BE199" s="20" t="s">
        <v>191</v>
      </c>
      <c r="BF199">
        <f>AVERAGEIFS(INDIRECT($E$3),INDIRECT($E$3),"&gt;=0",Data!$A:$A,BE199,IF($A$20,Data!$B:$B,Data!$AJ:$AJ),IF($A$20,"&lt;&gt;5",1))</f>
        <v>0</v>
      </c>
      <c r="BG199" s="20">
        <f t="shared" si="81"/>
        <v>170</v>
      </c>
      <c r="BH199" t="s">
        <v>88</v>
      </c>
      <c r="BI199" s="20">
        <f>AVERAGEIFS(INDIRECT($F$3),INDIRECT($F$3),"&gt;=0",Data!$A:$A,BH199,IF($A$20,Data!$B:$B,Data!$AJ:$AJ),IF($A$20,"&lt;&gt;5",1))</f>
        <v>0</v>
      </c>
      <c r="BJ199">
        <f t="shared" si="82"/>
        <v>191</v>
      </c>
      <c r="BK199" s="20" t="s">
        <v>178</v>
      </c>
      <c r="BL199">
        <f>AVERAGEIFS(INDIRECT($G$3),INDIRECT($G$3),"&gt;=0",Data!$A:$A,BK199,IF($A$20,Data!$B:$B,Data!$AJ:$AJ),IF($A$20,"&lt;&gt;5",1))</f>
        <v>0</v>
      </c>
      <c r="BM199" s="20">
        <f t="shared" si="83"/>
        <v>191</v>
      </c>
      <c r="BN199" t="s">
        <v>173</v>
      </c>
      <c r="BO199">
        <f>AVERAGEIFS(INDIRECT($H$3),INDIRECT($H$3),"&gt;=0",Data!$A:$A,BN199,IF($A$20,Data!$B:$B,Data!$AJ:$AJ),IF($A$20,"&lt;&gt;5",1))</f>
        <v>0.46153846153846156</v>
      </c>
      <c r="BP199">
        <f t="shared" si="84"/>
        <v>191</v>
      </c>
      <c r="BQ199" t="s">
        <v>126</v>
      </c>
      <c r="BR199">
        <f>AVERAGEIFS(INDIRECT($I$3),INDIRECT($I$3),"&gt;=0",Data!$A:$A,BQ199,IF($A$20,Data!$B:$B,Data!$AJ:$AJ),IF($A$20,"&lt;&gt;5",1))</f>
        <v>0.25</v>
      </c>
      <c r="BS199">
        <f t="shared" si="85"/>
        <v>190</v>
      </c>
      <c r="BT199" t="s">
        <v>10</v>
      </c>
      <c r="BU199">
        <f>AVERAGEIFS(INDIRECT($J$3),INDIRECT($J$3),"&gt;=0",Data!$A:$A,BT199,IF($A$20,Data!$B:$B,Data!$AJ:$AJ),IF($A$20,"&lt;&gt;5",1))</f>
        <v>0.5</v>
      </c>
      <c r="BV199">
        <f t="shared" si="86"/>
        <v>190</v>
      </c>
    </row>
    <row r="200" spans="10:74" x14ac:dyDescent="0.35">
      <c r="J200">
        <f t="shared" si="87"/>
        <v>192</v>
      </c>
      <c r="K200" t="s">
        <v>39</v>
      </c>
      <c r="L200">
        <f>AVERAGEIFS(INDIRECT($B$3),INDIRECT($B$3),"&gt;=0",Data!$A:$A,$K200)</f>
        <v>0.33333333333333331</v>
      </c>
      <c r="M200">
        <f t="shared" si="88"/>
        <v>192</v>
      </c>
      <c r="N200" t="s">
        <v>68</v>
      </c>
      <c r="O200">
        <f>AVERAGEIFS(INDIRECT($C$3),INDIRECT($C$3),"&gt;=0",Data!$A:$A,$N200)</f>
        <v>0.5</v>
      </c>
      <c r="P200">
        <f t="shared" si="61"/>
        <v>189</v>
      </c>
      <c r="Q200" t="s">
        <v>31</v>
      </c>
      <c r="R200">
        <f>AVERAGEIFS(INDIRECT($D$3),INDIRECT($D$3),"&gt;=0",Data!$A:$A,$Q200)</f>
        <v>0</v>
      </c>
      <c r="S200">
        <f t="shared" si="62"/>
        <v>191</v>
      </c>
      <c r="T200" t="s">
        <v>176</v>
      </c>
      <c r="U200">
        <f>AVERAGEIFS(INDIRECT($E$3),INDIRECT($E$3),"&gt;=0",Data!$A:$A,$T200)</f>
        <v>0</v>
      </c>
      <c r="V200">
        <f t="shared" si="63"/>
        <v>172</v>
      </c>
      <c r="W200" t="s">
        <v>15</v>
      </c>
      <c r="X200">
        <f>AVERAGEIFS(INDIRECT($F$3),INDIRECT($F$3),"&gt;=0",Data!$A:$A,$W200)</f>
        <v>0</v>
      </c>
      <c r="Y200">
        <f t="shared" si="64"/>
        <v>192</v>
      </c>
      <c r="Z200" t="s">
        <v>173</v>
      </c>
      <c r="AA200">
        <f>AVERAGEIFS(INDIRECT($G$3),INDIRECT($G$3),"&gt;=0",Data!$A:$A,$Z200)</f>
        <v>0.5</v>
      </c>
      <c r="AB200">
        <f t="shared" si="65"/>
        <v>188</v>
      </c>
      <c r="AC200" t="s">
        <v>50</v>
      </c>
      <c r="AD200">
        <f>AVERAGEIFS(INDIRECT($H$3),INDIRECT($H$3),"&gt;=0",Data!$A:$A,$AC200)</f>
        <v>0.61538461538461542</v>
      </c>
      <c r="AE200">
        <f t="shared" si="66"/>
        <v>192</v>
      </c>
      <c r="AF200" t="s">
        <v>109</v>
      </c>
      <c r="AG200">
        <f>AVERAGEIFS(INDIRECT($I$3),INDIRECT($I$3),"&gt;=0",Data!$A:$A,$AF200)</f>
        <v>0.375</v>
      </c>
      <c r="AH200">
        <f t="shared" si="67"/>
        <v>192</v>
      </c>
      <c r="AI200" t="s">
        <v>57</v>
      </c>
      <c r="AJ200">
        <f>AVERAGEIFS(INDIRECT($J$3),INDIRECT($J$3),"&gt;=0",Data!$A:$A,$AI200)</f>
        <v>0.8125</v>
      </c>
      <c r="AK200">
        <f t="shared" si="68"/>
        <v>192</v>
      </c>
      <c r="AL200">
        <f t="shared" si="69"/>
        <v>0</v>
      </c>
      <c r="AM200">
        <f t="shared" si="70"/>
        <v>0</v>
      </c>
      <c r="AN200">
        <f t="shared" si="71"/>
        <v>0</v>
      </c>
      <c r="AO200">
        <f t="shared" si="72"/>
        <v>0</v>
      </c>
      <c r="AP200">
        <f t="shared" si="73"/>
        <v>0</v>
      </c>
      <c r="AQ200">
        <f t="shared" si="74"/>
        <v>0</v>
      </c>
      <c r="AR200">
        <f t="shared" si="75"/>
        <v>0</v>
      </c>
      <c r="AS200">
        <f t="shared" si="76"/>
        <v>0</v>
      </c>
      <c r="AT200">
        <f t="shared" si="77"/>
        <v>0</v>
      </c>
      <c r="AU200">
        <f t="shared" si="89"/>
        <v>192</v>
      </c>
      <c r="AV200" t="s">
        <v>165</v>
      </c>
      <c r="AW200" s="20">
        <f>AVERAGEIFS(INDIRECT($B$3),INDIRECT($B$3),"&gt;=0",Data!$A:$A,AV200,IF($A$20,Data!$B:$B,Data!$AJ:$AJ),IF($A$20,"&lt;&gt;5",1))</f>
        <v>0</v>
      </c>
      <c r="AX200">
        <f t="shared" si="78"/>
        <v>190</v>
      </c>
      <c r="AY200" s="20" t="s">
        <v>177</v>
      </c>
      <c r="AZ200">
        <f>AVERAGEIFS(INDIRECT($C$3),INDIRECT($C$3),"&gt;=0",Data!$A:$A,AY200,IF($A$20,Data!$B:$B,Data!$AJ:$AJ),IF($A$20,"&lt;&gt;5",1))</f>
        <v>0.83333333333333337</v>
      </c>
      <c r="BA200" s="20">
        <f t="shared" si="79"/>
        <v>192</v>
      </c>
      <c r="BB200" t="s">
        <v>162</v>
      </c>
      <c r="BC200" s="20">
        <f>AVERAGEIFS(INDIRECT($D$3),INDIRECT($D$3),"&gt;=0",Data!$A:$A,BB200,IF($A$20,Data!$B:$B,Data!$AJ:$AJ),IF($A$20,"&lt;&gt;5",1))</f>
        <v>0</v>
      </c>
      <c r="BD200">
        <f t="shared" si="80"/>
        <v>191</v>
      </c>
      <c r="BE200" s="20" t="s">
        <v>198</v>
      </c>
      <c r="BF200">
        <f>AVERAGEIFS(INDIRECT($E$3),INDIRECT($E$3),"&gt;=0",Data!$A:$A,BE200,IF($A$20,Data!$B:$B,Data!$AJ:$AJ),IF($A$20,"&lt;&gt;5",1))</f>
        <v>0</v>
      </c>
      <c r="BG200" s="20">
        <f t="shared" si="81"/>
        <v>170</v>
      </c>
      <c r="BH200" t="s">
        <v>182</v>
      </c>
      <c r="BI200" s="20">
        <f>AVERAGEIFS(INDIRECT($F$3),INDIRECT($F$3),"&gt;=0",Data!$A:$A,BH200,IF($A$20,Data!$B:$B,Data!$AJ:$AJ),IF($A$20,"&lt;&gt;5",1))</f>
        <v>0</v>
      </c>
      <c r="BJ200">
        <f t="shared" si="82"/>
        <v>191</v>
      </c>
      <c r="BK200" s="20" t="s">
        <v>198</v>
      </c>
      <c r="BL200">
        <f>AVERAGEIFS(INDIRECT($G$3),INDIRECT($G$3),"&gt;=0",Data!$A:$A,BK200,IF($A$20,Data!$B:$B,Data!$AJ:$AJ),IF($A$20,"&lt;&gt;5",1))</f>
        <v>0</v>
      </c>
      <c r="BM200" s="20">
        <f t="shared" si="83"/>
        <v>191</v>
      </c>
      <c r="BN200" t="s">
        <v>35</v>
      </c>
      <c r="BO200">
        <f>AVERAGEIFS(INDIRECT($H$3),INDIRECT($H$3),"&gt;=0",Data!$A:$A,BN200,IF($A$20,Data!$B:$B,Data!$AJ:$AJ),IF($A$20,"&lt;&gt;5",1))</f>
        <v>0.3888888888888889</v>
      </c>
      <c r="BP200">
        <f t="shared" si="84"/>
        <v>192</v>
      </c>
      <c r="BQ200" t="s">
        <v>61</v>
      </c>
      <c r="BR200">
        <f>AVERAGEIFS(INDIRECT($I$3),INDIRECT($I$3),"&gt;=0",Data!$A:$A,BQ200,IF($A$20,Data!$B:$B,Data!$AJ:$AJ),IF($A$20,"&lt;&gt;5",1))</f>
        <v>0</v>
      </c>
      <c r="BS200">
        <f t="shared" si="85"/>
        <v>192</v>
      </c>
      <c r="BT200" t="s">
        <v>159</v>
      </c>
      <c r="BU200">
        <f>AVERAGEIFS(INDIRECT($J$3),INDIRECT($J$3),"&gt;=0",Data!$A:$A,BT200,IF($A$20,Data!$B:$B,Data!$AJ:$AJ),IF($A$20,"&lt;&gt;5",1))</f>
        <v>0</v>
      </c>
      <c r="BV200">
        <f t="shared" si="86"/>
        <v>192</v>
      </c>
    </row>
    <row r="201" spans="10:74" x14ac:dyDescent="0.35">
      <c r="J201">
        <f t="shared" si="87"/>
        <v>193</v>
      </c>
      <c r="K201" t="s">
        <v>123</v>
      </c>
      <c r="L201">
        <f>AVERAGEIFS(INDIRECT($B$3),INDIRECT($B$3),"&gt;=0",Data!$A:$A,$K201)</f>
        <v>0.2857142857142857</v>
      </c>
      <c r="M201">
        <f t="shared" si="88"/>
        <v>193</v>
      </c>
      <c r="N201" t="s">
        <v>182</v>
      </c>
      <c r="O201">
        <f>AVERAGEIFS(INDIRECT($C$3),INDIRECT($C$3),"&gt;=0",Data!$A:$A,$N201)</f>
        <v>0.33333333333333331</v>
      </c>
      <c r="P201">
        <f t="shared" si="61"/>
        <v>193</v>
      </c>
      <c r="Q201" t="s">
        <v>38</v>
      </c>
      <c r="R201">
        <f>AVERAGEIFS(INDIRECT($D$3),INDIRECT($D$3),"&gt;=0",Data!$A:$A,$Q201)</f>
        <v>0</v>
      </c>
      <c r="S201">
        <f t="shared" si="62"/>
        <v>191</v>
      </c>
      <c r="T201" t="s">
        <v>177</v>
      </c>
      <c r="U201">
        <f>AVERAGEIFS(INDIRECT($E$3),INDIRECT($E$3),"&gt;=0",Data!$A:$A,$T201)</f>
        <v>0</v>
      </c>
      <c r="V201">
        <f t="shared" si="63"/>
        <v>172</v>
      </c>
      <c r="W201" t="s">
        <v>31</v>
      </c>
      <c r="X201">
        <f>AVERAGEIFS(INDIRECT($F$3),INDIRECT($F$3),"&gt;=0",Data!$A:$A,$W201)</f>
        <v>0</v>
      </c>
      <c r="Y201">
        <f t="shared" si="64"/>
        <v>192</v>
      </c>
      <c r="Z201" t="s">
        <v>194</v>
      </c>
      <c r="AA201">
        <f>AVERAGEIFS(INDIRECT($G$3),INDIRECT($G$3),"&gt;=0",Data!$A:$A,$Z201)</f>
        <v>0.5</v>
      </c>
      <c r="AB201">
        <f t="shared" si="65"/>
        <v>188</v>
      </c>
      <c r="AC201" t="s">
        <v>23</v>
      </c>
      <c r="AD201">
        <f>AVERAGEIFS(INDIRECT($H$3),INDIRECT($H$3),"&gt;=0",Data!$A:$A,$AC201)</f>
        <v>0.6</v>
      </c>
      <c r="AE201">
        <f t="shared" si="66"/>
        <v>193</v>
      </c>
      <c r="AF201" t="s">
        <v>9</v>
      </c>
      <c r="AG201">
        <f>AVERAGEIFS(INDIRECT($I$3),INDIRECT($I$3),"&gt;=0",Data!$A:$A,$AF201)</f>
        <v>0.35714285714285715</v>
      </c>
      <c r="AH201">
        <f t="shared" si="67"/>
        <v>193</v>
      </c>
      <c r="AI201" t="s">
        <v>45</v>
      </c>
      <c r="AJ201">
        <f>AVERAGEIFS(INDIRECT($J$3),INDIRECT($J$3),"&gt;=0",Data!$A:$A,$AI201)</f>
        <v>0.8</v>
      </c>
      <c r="AK201">
        <f t="shared" si="68"/>
        <v>193</v>
      </c>
      <c r="AL201">
        <f t="shared" si="69"/>
        <v>0</v>
      </c>
      <c r="AM201">
        <f t="shared" si="70"/>
        <v>0</v>
      </c>
      <c r="AN201">
        <f t="shared" si="71"/>
        <v>0</v>
      </c>
      <c r="AO201">
        <f t="shared" si="72"/>
        <v>0</v>
      </c>
      <c r="AP201">
        <f t="shared" si="73"/>
        <v>0</v>
      </c>
      <c r="AQ201">
        <f t="shared" si="74"/>
        <v>0</v>
      </c>
      <c r="AR201">
        <f t="shared" si="75"/>
        <v>0</v>
      </c>
      <c r="AS201">
        <f t="shared" si="76"/>
        <v>0</v>
      </c>
      <c r="AT201">
        <f t="shared" si="77"/>
        <v>0</v>
      </c>
      <c r="AU201">
        <f t="shared" si="89"/>
        <v>193</v>
      </c>
      <c r="AV201" t="s">
        <v>28</v>
      </c>
      <c r="AW201" s="20">
        <f>AVERAGEIFS(INDIRECT($B$3),INDIRECT($B$3),"&gt;=0",Data!$A:$A,AV201,IF($A$20,Data!$B:$B,Data!$AJ:$AJ),IF($A$20,"&lt;&gt;5",1))</f>
        <v>0</v>
      </c>
      <c r="AX201">
        <f t="shared" si="78"/>
        <v>190</v>
      </c>
      <c r="AY201" s="20" t="s">
        <v>27</v>
      </c>
      <c r="AZ201">
        <f>AVERAGEIFS(INDIRECT($C$3),INDIRECT($C$3),"&gt;=0",Data!$A:$A,AY201,IF($A$20,Data!$B:$B,Data!$AJ:$AJ),IF($A$20,"&lt;&gt;5",1))</f>
        <v>0.83333333333333337</v>
      </c>
      <c r="BA201" s="20">
        <f t="shared" si="79"/>
        <v>192</v>
      </c>
      <c r="BB201" t="s">
        <v>15</v>
      </c>
      <c r="BC201" s="20" t="s">
        <v>3021</v>
      </c>
      <c r="BD201" t="s">
        <v>3021</v>
      </c>
      <c r="BE201" s="20" t="s">
        <v>196</v>
      </c>
      <c r="BF201" t="s">
        <v>3021</v>
      </c>
      <c r="BG201" s="20" t="s">
        <v>3021</v>
      </c>
      <c r="BH201" t="s">
        <v>196</v>
      </c>
      <c r="BI201" s="20" t="s">
        <v>3021</v>
      </c>
      <c r="BJ201" t="s">
        <v>3021</v>
      </c>
      <c r="BK201" s="20" t="s">
        <v>15</v>
      </c>
      <c r="BL201" t="s">
        <v>3021</v>
      </c>
      <c r="BM201" s="20" t="s">
        <v>3021</v>
      </c>
      <c r="BN201" t="s">
        <v>198</v>
      </c>
      <c r="BO201">
        <f>AVERAGEIFS(INDIRECT($H$3),INDIRECT($H$3),"&gt;=0",Data!$A:$A,BN201,IF($A$20,Data!$B:$B,Data!$AJ:$AJ),IF($A$20,"&lt;&gt;5",1))</f>
        <v>0.2</v>
      </c>
      <c r="BP201">
        <f t="shared" si="84"/>
        <v>193</v>
      </c>
      <c r="BQ201" t="s">
        <v>15</v>
      </c>
      <c r="BR201" t="s">
        <v>3021</v>
      </c>
      <c r="BS201" t="s">
        <v>3021</v>
      </c>
      <c r="BT201" t="s">
        <v>68</v>
      </c>
      <c r="BU201">
        <f>AVERAGEIFS(INDIRECT($J$3),INDIRECT($J$3),"&gt;=0",Data!$A:$A,BT201,IF($A$20,Data!$B:$B,Data!$AJ:$AJ),IF($A$20,"&lt;&gt;5",1))</f>
        <v>0</v>
      </c>
      <c r="BV201">
        <f t="shared" si="86"/>
        <v>192</v>
      </c>
    </row>
    <row r="202" spans="10:74" x14ac:dyDescent="0.35">
      <c r="J202">
        <f t="shared" si="87"/>
        <v>194</v>
      </c>
      <c r="K202" t="s">
        <v>177</v>
      </c>
      <c r="L202">
        <f>AVERAGEIFS(INDIRECT($B$3),INDIRECT($B$3),"&gt;=0",Data!$A:$A,$K202)</f>
        <v>0.2857142857142857</v>
      </c>
      <c r="M202">
        <f t="shared" si="88"/>
        <v>193</v>
      </c>
      <c r="N202" t="s">
        <v>102</v>
      </c>
      <c r="O202">
        <f>AVERAGEIFS(INDIRECT($C$3),INDIRECT($C$3),"&gt;=0",Data!$A:$A,$N202)</f>
        <v>0</v>
      </c>
      <c r="P202">
        <f t="shared" ref="P202:P205" si="90">IF(O202=O201,P201,$J202)</f>
        <v>194</v>
      </c>
      <c r="Q202" t="s">
        <v>102</v>
      </c>
      <c r="R202">
        <f>AVERAGEIFS(INDIRECT($D$3),INDIRECT($D$3),"&gt;=0",Data!$A:$A,$Q202)</f>
        <v>0</v>
      </c>
      <c r="S202">
        <f t="shared" ref="S202:S206" si="91">IF(R202=R201,S201,$J202)</f>
        <v>191</v>
      </c>
      <c r="T202" t="s">
        <v>178</v>
      </c>
      <c r="U202">
        <f>AVERAGEIFS(INDIRECT($E$3),INDIRECT($E$3),"&gt;=0",Data!$A:$A,$T202)</f>
        <v>0</v>
      </c>
      <c r="V202">
        <f t="shared" ref="V202:V206" si="92">IF(U202=U201,V201,$J202)</f>
        <v>172</v>
      </c>
      <c r="W202" t="s">
        <v>88</v>
      </c>
      <c r="X202">
        <f>AVERAGEIFS(INDIRECT($F$3),INDIRECT($F$3),"&gt;=0",Data!$A:$A,$W202)</f>
        <v>0</v>
      </c>
      <c r="Y202">
        <f t="shared" ref="Y202:Y206" si="93">IF(X202=X201,Y201,$J202)</f>
        <v>192</v>
      </c>
      <c r="Z202" t="s">
        <v>5</v>
      </c>
      <c r="AA202">
        <f>AVERAGEIFS(INDIRECT($G$3),INDIRECT($G$3),"&gt;=0",Data!$A:$A,$Z202)</f>
        <v>0.42857142857142855</v>
      </c>
      <c r="AB202">
        <f t="shared" ref="AB202:AB206" si="94">IF(AA202=AA201,AB201,$J202)</f>
        <v>194</v>
      </c>
      <c r="AC202" t="s">
        <v>76</v>
      </c>
      <c r="AD202">
        <f>AVERAGEIFS(INDIRECT($H$3),INDIRECT($H$3),"&gt;=0",Data!$A:$A,$AC202)</f>
        <v>0.58333333333333337</v>
      </c>
      <c r="AE202">
        <f t="shared" ref="AE202:AE206" si="95">IF(AD202=AD201,AE201,$J202)</f>
        <v>194</v>
      </c>
      <c r="AF202" t="s">
        <v>59</v>
      </c>
      <c r="AG202">
        <f>AVERAGEIFS(INDIRECT($I$3),INDIRECT($I$3),"&gt;=0",Data!$A:$A,$AF202)</f>
        <v>0.33333333333333331</v>
      </c>
      <c r="AH202">
        <f t="shared" ref="AH202:AH206" si="96">IF(AG202=AG201,AH201,$J202)</f>
        <v>194</v>
      </c>
      <c r="AI202" t="s">
        <v>27</v>
      </c>
      <c r="AJ202">
        <f>AVERAGEIFS(INDIRECT($J$3),INDIRECT($J$3),"&gt;=0",Data!$A:$A,$AI202)</f>
        <v>0.7142857142857143</v>
      </c>
      <c r="AK202">
        <f t="shared" ref="AK202:AK206" si="97">IF(AJ202=AJ201,AK201,$J202)</f>
        <v>194</v>
      </c>
      <c r="AL202">
        <f t="shared" ref="AL202:AL206" si="98">IFERROR(IF($A$20,IF(B$4=AW202,AX202,IF(AND(B$4&lt;AW202,B$4&gt;AW203),AX203,0)),IF(B$4=L202,M202,IF(AND(B$4&lt;L202,B$4&gt;L203),M203,0))),"-")</f>
        <v>0</v>
      </c>
      <c r="AM202">
        <f t="shared" ref="AM202:AM206" si="99">IFERROR(IF($A$20,IF(C$4=AZ202,BA202,IF(AND(C$4&lt;AZ202,C$4&gt;AZ203),BA203,0)),IF(C$4=O202,P202,IF(AND(C$4&lt;O202,C$4&gt;O203),P203,0))),"-")</f>
        <v>0</v>
      </c>
      <c r="AN202">
        <f t="shared" ref="AN202:AN206" si="100">IFERROR(IF($A$20,IF(D$4=BC202,BD202,IF(AND(D$4&lt;BC202,D$4&gt;BC203),BD203,0)),IF(D$4=R202,S202,IF(AND(D$4&lt;R202,D$4&gt;R203),S203,0))),"-")</f>
        <v>0</v>
      </c>
      <c r="AO202">
        <f t="shared" ref="AO202:AO206" si="101">IFERROR(IF($A$20,IF(E$4=BF202,BG202,IF(AND(E$4&lt;BF202,E$4&gt;BF203),BG203,0)),IF(E$4=U202,V202,IF(AND(E$4&lt;U202,E$4&gt;U203),V203,0))),"-")</f>
        <v>0</v>
      </c>
      <c r="AP202">
        <f t="shared" ref="AP202:AP206" si="102">IFERROR(IF($A$20,IF(F$4=BI202,BJ202,IF(AND(F$4&lt;BI202,F$4&gt;BI203),BJ203,0)),IF(F$4=X202,Y202,IF(AND(F$4&lt;X202,F$4&gt;X203),Y203,0))),"-")</f>
        <v>0</v>
      </c>
      <c r="AQ202">
        <f t="shared" ref="AQ202:AQ206" si="103">IFERROR(IF($A$20,IF(G$4=BL202,BM202,IF(AND(G$4&lt;BL202,G$4&gt;BL203),BM203,0)),IF(G$4=AA202,AB202,IF(AND(G$4&lt;AA202,G$4&gt;AA203),AB203,0))),"-")</f>
        <v>0</v>
      </c>
      <c r="AR202">
        <f t="shared" ref="AR202:AR206" si="104">IFERROR(IF($A$20,IF(H$4=BO202,BP202,IF(AND(H$4&lt;BO202,H$4&gt;BO203),BP203,0)),IF(H$4=AD202,AE202,IF(AND(H$4&lt;AD202,H$4&gt;AD203),AE203,0))),"-")</f>
        <v>0</v>
      </c>
      <c r="AS202">
        <f t="shared" ref="AS202:AS206" si="105">IFERROR(IF($A$20,IF(I$4=BR202,BS202,IF(AND(I$4&lt;BR202,I$4&gt;BR203),BS203,0)),IF(I$4=AG202,AH202,IF(AND(I$4&lt;AG202,I$4&gt;AG203),AH203,0))),"-")</f>
        <v>0</v>
      </c>
      <c r="AT202">
        <f t="shared" ref="AT202:AT206" si="106">IFERROR(IF($A$20,IF(J$4=BU202,BV202,IF(AND(J$4&lt;BU202,J$4&gt;BU203),BV203,0)),IF(J$4=AJ202,AK202,IF(AND(J$4&lt;AJ202,J$4&gt;AJ203),AK203,0))),"-")</f>
        <v>0</v>
      </c>
      <c r="AU202">
        <f t="shared" si="89"/>
        <v>194</v>
      </c>
      <c r="AV202" t="s">
        <v>15</v>
      </c>
      <c r="AW202" s="20" t="s">
        <v>3021</v>
      </c>
      <c r="AX202" t="s">
        <v>3021</v>
      </c>
      <c r="AY202" s="20" t="s">
        <v>102</v>
      </c>
      <c r="AZ202" t="s">
        <v>3021</v>
      </c>
      <c r="BA202" s="20" t="s">
        <v>3021</v>
      </c>
      <c r="BB202" t="s">
        <v>31</v>
      </c>
      <c r="BC202" s="20" t="s">
        <v>3021</v>
      </c>
      <c r="BD202" t="s">
        <v>3021</v>
      </c>
      <c r="BE202" s="20" t="s">
        <v>15</v>
      </c>
      <c r="BF202" t="s">
        <v>3021</v>
      </c>
      <c r="BG202" s="20" t="s">
        <v>3021</v>
      </c>
      <c r="BH202" t="s">
        <v>15</v>
      </c>
      <c r="BI202" s="20" t="s">
        <v>3021</v>
      </c>
      <c r="BJ202" t="s">
        <v>3021</v>
      </c>
      <c r="BK202" s="20" t="s">
        <v>31</v>
      </c>
      <c r="BL202" t="s">
        <v>3021</v>
      </c>
      <c r="BM202" s="20" t="s">
        <v>3021</v>
      </c>
      <c r="BN202" t="s">
        <v>15</v>
      </c>
      <c r="BO202" t="s">
        <v>3021</v>
      </c>
      <c r="BP202" t="s">
        <v>3021</v>
      </c>
      <c r="BQ202" t="s">
        <v>31</v>
      </c>
      <c r="BR202" t="s">
        <v>3021</v>
      </c>
      <c r="BS202" t="s">
        <v>3021</v>
      </c>
      <c r="BT202" t="s">
        <v>196</v>
      </c>
      <c r="BU202" t="s">
        <v>3021</v>
      </c>
      <c r="BV202" t="s">
        <v>3021</v>
      </c>
    </row>
    <row r="203" spans="10:74" x14ac:dyDescent="0.35">
      <c r="J203">
        <f t="shared" ref="J203:J206" si="107">J202+1</f>
        <v>195</v>
      </c>
      <c r="K203" t="s">
        <v>23</v>
      </c>
      <c r="L203">
        <f>AVERAGEIFS(INDIRECT($B$3),INDIRECT($B$3),"&gt;=0",Data!$A:$A,$K203)</f>
        <v>0.25</v>
      </c>
      <c r="M203">
        <f t="shared" ref="M203:M206" si="108">IF(L203=L202,M202,$J203)</f>
        <v>195</v>
      </c>
      <c r="N203" t="s">
        <v>31</v>
      </c>
      <c r="O203">
        <f>AVERAGEIFS(INDIRECT($C$3),INDIRECT($C$3),"&gt;=0",Data!$A:$A,$N203)</f>
        <v>0</v>
      </c>
      <c r="P203">
        <f t="shared" si="90"/>
        <v>194</v>
      </c>
      <c r="Q203" t="s">
        <v>116</v>
      </c>
      <c r="R203">
        <f>AVERAGEIFS(INDIRECT($D$3),INDIRECT($D$3),"&gt;=0",Data!$A:$A,$Q203)</f>
        <v>0</v>
      </c>
      <c r="S203">
        <f t="shared" si="91"/>
        <v>191</v>
      </c>
      <c r="T203" t="s">
        <v>182</v>
      </c>
      <c r="U203">
        <f>AVERAGEIFS(INDIRECT($E$3),INDIRECT($E$3),"&gt;=0",Data!$A:$A,$T203)</f>
        <v>0</v>
      </c>
      <c r="V203">
        <f t="shared" si="92"/>
        <v>172</v>
      </c>
      <c r="W203" t="s">
        <v>102</v>
      </c>
      <c r="X203">
        <f>AVERAGEIFS(INDIRECT($F$3),INDIRECT($F$3),"&gt;=0",Data!$A:$A,$W203)</f>
        <v>0</v>
      </c>
      <c r="Y203">
        <f t="shared" si="93"/>
        <v>192</v>
      </c>
      <c r="Z203" t="s">
        <v>27</v>
      </c>
      <c r="AA203">
        <f>AVERAGEIFS(INDIRECT($G$3),INDIRECT($G$3),"&gt;=0",Data!$A:$A,$Z203)</f>
        <v>0.42857142857142855</v>
      </c>
      <c r="AB203">
        <f t="shared" si="94"/>
        <v>194</v>
      </c>
      <c r="AC203" t="s">
        <v>173</v>
      </c>
      <c r="AD203">
        <f>AVERAGEIFS(INDIRECT($H$3),INDIRECT($H$3),"&gt;=0",Data!$A:$A,$AC203)</f>
        <v>0.53333333333333333</v>
      </c>
      <c r="AE203">
        <f t="shared" si="95"/>
        <v>195</v>
      </c>
      <c r="AF203" t="s">
        <v>126</v>
      </c>
      <c r="AG203">
        <f>AVERAGEIFS(INDIRECT($I$3),INDIRECT($I$3),"&gt;=0",Data!$A:$A,$AF203)</f>
        <v>0.33333333333333331</v>
      </c>
      <c r="AH203">
        <f t="shared" si="96"/>
        <v>194</v>
      </c>
      <c r="AI203" t="s">
        <v>159</v>
      </c>
      <c r="AJ203">
        <f>AVERAGEIFS(INDIRECT($J$3),INDIRECT($J$3),"&gt;=0",Data!$A:$A,$AI203)</f>
        <v>0.66666666666666663</v>
      </c>
      <c r="AK203">
        <f t="shared" si="97"/>
        <v>195</v>
      </c>
      <c r="AL203">
        <f t="shared" si="98"/>
        <v>0</v>
      </c>
      <c r="AM203">
        <f t="shared" si="99"/>
        <v>0</v>
      </c>
      <c r="AN203">
        <f t="shared" si="100"/>
        <v>0</v>
      </c>
      <c r="AO203">
        <f t="shared" si="101"/>
        <v>0</v>
      </c>
      <c r="AP203">
        <f t="shared" si="102"/>
        <v>0</v>
      </c>
      <c r="AQ203">
        <f t="shared" si="103"/>
        <v>0</v>
      </c>
      <c r="AR203">
        <f t="shared" si="104"/>
        <v>0</v>
      </c>
      <c r="AS203">
        <f t="shared" si="105"/>
        <v>0</v>
      </c>
      <c r="AT203">
        <f t="shared" si="106"/>
        <v>0</v>
      </c>
      <c r="AU203">
        <f t="shared" ref="AU203:AU206" si="109">AU202+1</f>
        <v>195</v>
      </c>
      <c r="AV203" t="s">
        <v>31</v>
      </c>
      <c r="AW203" s="20" t="s">
        <v>3021</v>
      </c>
      <c r="AX203" t="s">
        <v>3021</v>
      </c>
      <c r="AY203" s="20" t="s">
        <v>31</v>
      </c>
      <c r="AZ203" t="s">
        <v>3021</v>
      </c>
      <c r="BA203" s="20" t="s">
        <v>3021</v>
      </c>
      <c r="BB203" t="s">
        <v>102</v>
      </c>
      <c r="BC203" s="20" t="s">
        <v>3021</v>
      </c>
      <c r="BD203" t="s">
        <v>3021</v>
      </c>
      <c r="BE203" s="20" t="s">
        <v>31</v>
      </c>
      <c r="BF203" t="s">
        <v>3021</v>
      </c>
      <c r="BG203" s="20" t="s">
        <v>3021</v>
      </c>
      <c r="BH203" t="s">
        <v>31</v>
      </c>
      <c r="BI203" s="20" t="s">
        <v>3021</v>
      </c>
      <c r="BJ203" t="s">
        <v>3021</v>
      </c>
      <c r="BK203" s="20" t="s">
        <v>102</v>
      </c>
      <c r="BL203" t="s">
        <v>3021</v>
      </c>
      <c r="BM203" s="20" t="s">
        <v>3021</v>
      </c>
      <c r="BN203" t="s">
        <v>31</v>
      </c>
      <c r="BO203" t="s">
        <v>3021</v>
      </c>
      <c r="BP203" t="s">
        <v>3021</v>
      </c>
      <c r="BQ203" t="s">
        <v>102</v>
      </c>
      <c r="BR203" t="s">
        <v>3021</v>
      </c>
      <c r="BS203" t="s">
        <v>3021</v>
      </c>
      <c r="BT203" t="s">
        <v>116</v>
      </c>
      <c r="BU203" t="s">
        <v>3021</v>
      </c>
      <c r="BV203" t="s">
        <v>3021</v>
      </c>
    </row>
    <row r="204" spans="10:74" x14ac:dyDescent="0.35">
      <c r="J204">
        <f t="shared" si="107"/>
        <v>196</v>
      </c>
      <c r="K204" t="s">
        <v>103</v>
      </c>
      <c r="L204">
        <f>AVERAGEIFS(INDIRECT($B$3),INDIRECT($B$3),"&gt;=0",Data!$A:$A,$K204)</f>
        <v>0.16666666666666666</v>
      </c>
      <c r="M204">
        <f t="shared" si="108"/>
        <v>196</v>
      </c>
      <c r="N204" t="s">
        <v>116</v>
      </c>
      <c r="O204">
        <f>AVERAGEIFS(INDIRECT($C$3),INDIRECT($C$3),"&gt;=0",Data!$A:$A,$N204)</f>
        <v>0</v>
      </c>
      <c r="P204">
        <f t="shared" si="90"/>
        <v>194</v>
      </c>
      <c r="Q204" t="s">
        <v>136</v>
      </c>
      <c r="R204">
        <f>AVERAGEIFS(INDIRECT($D$3),INDIRECT($D$3),"&gt;=0",Data!$A:$A,$Q204)</f>
        <v>0</v>
      </c>
      <c r="S204">
        <f t="shared" si="91"/>
        <v>191</v>
      </c>
      <c r="T204" t="s">
        <v>190</v>
      </c>
      <c r="U204">
        <f>AVERAGEIFS(INDIRECT($E$3),INDIRECT($E$3),"&gt;=0",Data!$A:$A,$T204)</f>
        <v>0</v>
      </c>
      <c r="V204">
        <f t="shared" si="92"/>
        <v>172</v>
      </c>
      <c r="W204" t="s">
        <v>116</v>
      </c>
      <c r="X204">
        <f>AVERAGEIFS(INDIRECT($F$3),INDIRECT($F$3),"&gt;=0",Data!$A:$A,$W204)</f>
        <v>0</v>
      </c>
      <c r="Y204">
        <f t="shared" si="93"/>
        <v>192</v>
      </c>
      <c r="Z204" t="s">
        <v>93</v>
      </c>
      <c r="AA204">
        <f>AVERAGEIFS(INDIRECT($G$3),INDIRECT($G$3),"&gt;=0",Data!$A:$A,$Z204)</f>
        <v>0.33333333333333331</v>
      </c>
      <c r="AB204">
        <f t="shared" si="94"/>
        <v>196</v>
      </c>
      <c r="AC204" t="s">
        <v>35</v>
      </c>
      <c r="AD204">
        <f>AVERAGEIFS(INDIRECT($H$3),INDIRECT($H$3),"&gt;=0",Data!$A:$A,$AC204)</f>
        <v>0.47619047619047616</v>
      </c>
      <c r="AE204">
        <f t="shared" si="95"/>
        <v>196</v>
      </c>
      <c r="AF204" t="s">
        <v>85</v>
      </c>
      <c r="AG204">
        <f>AVERAGEIFS(INDIRECT($I$3),INDIRECT($I$3),"&gt;=0",Data!$A:$A,$AF204)</f>
        <v>0.30769230769230771</v>
      </c>
      <c r="AH204">
        <f t="shared" si="96"/>
        <v>196</v>
      </c>
      <c r="AI204" t="s">
        <v>101</v>
      </c>
      <c r="AJ204">
        <f>AVERAGEIFS(INDIRECT($J$3),INDIRECT($J$3),"&gt;=0",Data!$A:$A,$AI204)</f>
        <v>0.6</v>
      </c>
      <c r="AK204">
        <f t="shared" si="97"/>
        <v>196</v>
      </c>
      <c r="AL204">
        <f t="shared" si="98"/>
        <v>0</v>
      </c>
      <c r="AM204">
        <f t="shared" si="99"/>
        <v>0</v>
      </c>
      <c r="AN204">
        <f t="shared" si="100"/>
        <v>0</v>
      </c>
      <c r="AO204">
        <f t="shared" si="101"/>
        <v>0</v>
      </c>
      <c r="AP204">
        <f t="shared" si="102"/>
        <v>0</v>
      </c>
      <c r="AQ204">
        <f t="shared" si="103"/>
        <v>0</v>
      </c>
      <c r="AR204">
        <f t="shared" si="104"/>
        <v>0</v>
      </c>
      <c r="AS204">
        <f t="shared" si="105"/>
        <v>0</v>
      </c>
      <c r="AT204">
        <f t="shared" si="106"/>
        <v>0</v>
      </c>
      <c r="AU204">
        <f t="shared" si="109"/>
        <v>196</v>
      </c>
      <c r="AV204" t="s">
        <v>102</v>
      </c>
      <c r="AW204" s="20" t="s">
        <v>3021</v>
      </c>
      <c r="AX204" t="s">
        <v>3021</v>
      </c>
      <c r="AY204" s="20" t="s">
        <v>116</v>
      </c>
      <c r="AZ204" t="s">
        <v>3021</v>
      </c>
      <c r="BA204" s="20" t="s">
        <v>3021</v>
      </c>
      <c r="BB204" t="s">
        <v>116</v>
      </c>
      <c r="BC204" s="20" t="s">
        <v>3021</v>
      </c>
      <c r="BD204" t="s">
        <v>3021</v>
      </c>
      <c r="BE204" s="20" t="s">
        <v>102</v>
      </c>
      <c r="BF204" t="s">
        <v>3021</v>
      </c>
      <c r="BG204" s="20" t="s">
        <v>3021</v>
      </c>
      <c r="BH204" t="s">
        <v>102</v>
      </c>
      <c r="BI204" s="20" t="s">
        <v>3021</v>
      </c>
      <c r="BJ204" t="s">
        <v>3021</v>
      </c>
      <c r="BK204" s="20" t="s">
        <v>116</v>
      </c>
      <c r="BL204" t="s">
        <v>3021</v>
      </c>
      <c r="BM204" s="20" t="s">
        <v>3021</v>
      </c>
      <c r="BN204" t="s">
        <v>102</v>
      </c>
      <c r="BO204" t="s">
        <v>3021</v>
      </c>
      <c r="BP204" t="s">
        <v>3021</v>
      </c>
      <c r="BQ204" t="s">
        <v>116</v>
      </c>
      <c r="BR204" t="s">
        <v>3021</v>
      </c>
      <c r="BS204" t="s">
        <v>3021</v>
      </c>
      <c r="BT204" t="s">
        <v>102</v>
      </c>
      <c r="BU204" t="s">
        <v>3021</v>
      </c>
      <c r="BV204" t="s">
        <v>3021</v>
      </c>
    </row>
    <row r="205" spans="10:74" x14ac:dyDescent="0.35">
      <c r="J205">
        <f t="shared" si="107"/>
        <v>197</v>
      </c>
      <c r="K205" t="s">
        <v>146</v>
      </c>
      <c r="L205">
        <f>AVERAGEIFS(INDIRECT($B$3),INDIRECT($B$3),"&gt;=0",Data!$A:$A,$K205)</f>
        <v>0.14285714285714285</v>
      </c>
      <c r="M205">
        <f t="shared" si="108"/>
        <v>197</v>
      </c>
      <c r="N205" t="s">
        <v>15</v>
      </c>
      <c r="O205">
        <f>AVERAGEIFS(INDIRECT($C$3),INDIRECT($C$3),"&gt;=0",Data!$A:$A,$N205)</f>
        <v>0</v>
      </c>
      <c r="P205">
        <f t="shared" si="90"/>
        <v>194</v>
      </c>
      <c r="Q205" t="s">
        <v>162</v>
      </c>
      <c r="R205">
        <f>AVERAGEIFS(INDIRECT($D$3),INDIRECT($D$3),"&gt;=0",Data!$A:$A,$Q205)</f>
        <v>0</v>
      </c>
      <c r="S205">
        <f t="shared" si="91"/>
        <v>191</v>
      </c>
      <c r="T205" t="s">
        <v>191</v>
      </c>
      <c r="U205">
        <f>AVERAGEIFS(INDIRECT($E$3),INDIRECT($E$3),"&gt;=0",Data!$A:$A,$T205)</f>
        <v>0</v>
      </c>
      <c r="V205">
        <f t="shared" si="92"/>
        <v>172</v>
      </c>
      <c r="W205" t="s">
        <v>136</v>
      </c>
      <c r="X205">
        <f>AVERAGEIFS(INDIRECT($F$3),INDIRECT($F$3),"&gt;=0",Data!$A:$A,$W205)</f>
        <v>0</v>
      </c>
      <c r="Y205">
        <f t="shared" si="93"/>
        <v>192</v>
      </c>
      <c r="Z205" t="s">
        <v>178</v>
      </c>
      <c r="AA205">
        <f>AVERAGEIFS(INDIRECT($G$3),INDIRECT($G$3),"&gt;=0",Data!$A:$A,$Z205)</f>
        <v>0.33333333333333331</v>
      </c>
      <c r="AB205">
        <f t="shared" si="94"/>
        <v>196</v>
      </c>
      <c r="AC205" t="s">
        <v>198</v>
      </c>
      <c r="AD205">
        <f>AVERAGEIFS(INDIRECT($H$3),INDIRECT($H$3),"&gt;=0",Data!$A:$A,$AC205)</f>
        <v>0.2857142857142857</v>
      </c>
      <c r="AE205">
        <f t="shared" si="95"/>
        <v>197</v>
      </c>
      <c r="AF205" t="s">
        <v>160</v>
      </c>
      <c r="AG205">
        <f>AVERAGEIFS(INDIRECT($I$3),INDIRECT($I$3),"&gt;=0",Data!$A:$A,$AF205)</f>
        <v>0.2857142857142857</v>
      </c>
      <c r="AH205">
        <f t="shared" si="96"/>
        <v>197</v>
      </c>
      <c r="AI205" t="s">
        <v>10</v>
      </c>
      <c r="AJ205">
        <f>AVERAGEIFS(INDIRECT($J$3),INDIRECT($J$3),"&gt;=0",Data!$A:$A,$AI205)</f>
        <v>0.6</v>
      </c>
      <c r="AK205">
        <f t="shared" si="97"/>
        <v>196</v>
      </c>
      <c r="AL205">
        <f t="shared" si="98"/>
        <v>0</v>
      </c>
      <c r="AM205">
        <f t="shared" si="99"/>
        <v>0</v>
      </c>
      <c r="AN205">
        <f t="shared" si="100"/>
        <v>0</v>
      </c>
      <c r="AO205">
        <f t="shared" si="101"/>
        <v>0</v>
      </c>
      <c r="AP205">
        <f t="shared" si="102"/>
        <v>0</v>
      </c>
      <c r="AQ205">
        <f t="shared" si="103"/>
        <v>0</v>
      </c>
      <c r="AR205">
        <f t="shared" si="104"/>
        <v>0</v>
      </c>
      <c r="AS205">
        <f t="shared" si="105"/>
        <v>0</v>
      </c>
      <c r="AT205">
        <f t="shared" si="106"/>
        <v>0</v>
      </c>
      <c r="AU205">
        <f t="shared" si="109"/>
        <v>197</v>
      </c>
      <c r="AV205" t="s">
        <v>116</v>
      </c>
      <c r="AW205" s="20" t="s">
        <v>3021</v>
      </c>
      <c r="AX205" t="s">
        <v>3021</v>
      </c>
      <c r="AY205" s="20" t="s">
        <v>15</v>
      </c>
      <c r="AZ205" t="s">
        <v>3021</v>
      </c>
      <c r="BA205" s="20" t="s">
        <v>3021</v>
      </c>
      <c r="BB205" t="s">
        <v>136</v>
      </c>
      <c r="BC205" s="20" t="s">
        <v>3021</v>
      </c>
      <c r="BD205" t="s">
        <v>3021</v>
      </c>
      <c r="BE205" s="20" t="s">
        <v>116</v>
      </c>
      <c r="BF205" t="s">
        <v>3021</v>
      </c>
      <c r="BG205" s="20" t="s">
        <v>3021</v>
      </c>
      <c r="BH205" t="s">
        <v>116</v>
      </c>
      <c r="BI205" s="20" t="s">
        <v>3021</v>
      </c>
      <c r="BJ205" t="s">
        <v>3021</v>
      </c>
      <c r="BK205" s="20" t="s">
        <v>136</v>
      </c>
      <c r="BL205" t="s">
        <v>3021</v>
      </c>
      <c r="BM205" s="20" t="s">
        <v>3021</v>
      </c>
      <c r="BN205" t="s">
        <v>116</v>
      </c>
      <c r="BO205" t="s">
        <v>3021</v>
      </c>
      <c r="BP205" t="s">
        <v>3021</v>
      </c>
      <c r="BQ205" t="s">
        <v>136</v>
      </c>
      <c r="BR205" t="s">
        <v>3021</v>
      </c>
      <c r="BS205" t="s">
        <v>3021</v>
      </c>
      <c r="BT205" t="s">
        <v>31</v>
      </c>
      <c r="BU205" t="s">
        <v>3021</v>
      </c>
      <c r="BV205" t="s">
        <v>3021</v>
      </c>
    </row>
    <row r="206" spans="10:74" x14ac:dyDescent="0.35">
      <c r="J206">
        <f t="shared" si="107"/>
        <v>198</v>
      </c>
      <c r="K206" t="s">
        <v>28</v>
      </c>
      <c r="L206">
        <f>AVERAGEIFS(INDIRECT($B$3),INDIRECT($B$3),"&gt;=0",Data!$A:$A,$K206)</f>
        <v>0</v>
      </c>
      <c r="M206">
        <f t="shared" si="108"/>
        <v>198</v>
      </c>
      <c r="N206" s="9" t="s">
        <v>196</v>
      </c>
      <c r="O206" t="e">
        <v>#DIV/0!</v>
      </c>
      <c r="P206" t="s">
        <v>3021</v>
      </c>
      <c r="Q206" t="s">
        <v>196</v>
      </c>
      <c r="R206">
        <f>AVERAGEIFS(INDIRECT($D$3),INDIRECT($D$3),"&gt;=0",Data!$A:$A,$Q206)</f>
        <v>0</v>
      </c>
      <c r="S206">
        <f t="shared" si="91"/>
        <v>191</v>
      </c>
      <c r="T206" t="s">
        <v>198</v>
      </c>
      <c r="U206">
        <f>AVERAGEIFS(INDIRECT($E$3),INDIRECT($E$3),"&gt;=0",Data!$A:$A,$T206)</f>
        <v>0</v>
      </c>
      <c r="V206">
        <f t="shared" si="92"/>
        <v>172</v>
      </c>
      <c r="W206" t="s">
        <v>182</v>
      </c>
      <c r="X206">
        <f>AVERAGEIFS(INDIRECT($F$3),INDIRECT($F$3),"&gt;=0",Data!$A:$A,$W206)</f>
        <v>0</v>
      </c>
      <c r="Y206">
        <f t="shared" si="93"/>
        <v>192</v>
      </c>
      <c r="Z206" t="s">
        <v>198</v>
      </c>
      <c r="AA206">
        <f>AVERAGEIFS(INDIRECT($G$3),INDIRECT($G$3),"&gt;=0",Data!$A:$A,$Z206)</f>
        <v>0.14285714285714285</v>
      </c>
      <c r="AB206">
        <f t="shared" si="94"/>
        <v>198</v>
      </c>
      <c r="AC206" t="s">
        <v>196</v>
      </c>
      <c r="AD206">
        <f>AVERAGEIFS(INDIRECT($H$3),INDIRECT($H$3),"&gt;=0",Data!$A:$A,$AC206)</f>
        <v>0</v>
      </c>
      <c r="AE206">
        <f t="shared" si="95"/>
        <v>198</v>
      </c>
      <c r="AF206" t="s">
        <v>61</v>
      </c>
      <c r="AG206">
        <f>AVERAGEIFS(INDIRECT($I$3),INDIRECT($I$3),"&gt;=0",Data!$A:$A,$AF206)</f>
        <v>0</v>
      </c>
      <c r="AH206">
        <f t="shared" si="96"/>
        <v>198</v>
      </c>
      <c r="AI206" t="s">
        <v>68</v>
      </c>
      <c r="AJ206">
        <f>AVERAGEIFS(INDIRECT($J$3),INDIRECT($J$3),"&gt;=0",Data!$A:$A,$AI206)</f>
        <v>0.5</v>
      </c>
      <c r="AK206">
        <f t="shared" si="97"/>
        <v>198</v>
      </c>
      <c r="AL206">
        <f t="shared" si="98"/>
        <v>0</v>
      </c>
      <c r="AM206">
        <f t="shared" si="99"/>
        <v>0</v>
      </c>
      <c r="AN206">
        <f t="shared" si="100"/>
        <v>0</v>
      </c>
      <c r="AO206">
        <f t="shared" si="101"/>
        <v>0</v>
      </c>
      <c r="AP206">
        <f t="shared" si="102"/>
        <v>0</v>
      </c>
      <c r="AQ206">
        <f t="shared" si="103"/>
        <v>0</v>
      </c>
      <c r="AR206">
        <f t="shared" si="104"/>
        <v>0</v>
      </c>
      <c r="AS206">
        <f t="shared" si="105"/>
        <v>0</v>
      </c>
      <c r="AT206">
        <f t="shared" si="106"/>
        <v>0</v>
      </c>
      <c r="AU206">
        <f t="shared" si="109"/>
        <v>198</v>
      </c>
      <c r="AV206" t="s">
        <v>196</v>
      </c>
      <c r="AW206" s="20" t="s">
        <v>3021</v>
      </c>
      <c r="AX206" t="s">
        <v>3021</v>
      </c>
      <c r="AY206" s="21" t="s">
        <v>196</v>
      </c>
      <c r="AZ206" t="s">
        <v>3021</v>
      </c>
      <c r="BA206" s="20" t="s">
        <v>3021</v>
      </c>
      <c r="BB206" t="s">
        <v>196</v>
      </c>
      <c r="BC206" s="20" t="s">
        <v>3021</v>
      </c>
      <c r="BD206" t="s">
        <v>3021</v>
      </c>
      <c r="BE206" s="20" t="s">
        <v>136</v>
      </c>
      <c r="BF206" t="s">
        <v>3021</v>
      </c>
      <c r="BG206" s="20" t="s">
        <v>3021</v>
      </c>
      <c r="BH206" t="s">
        <v>136</v>
      </c>
      <c r="BI206" s="20" t="s">
        <v>3021</v>
      </c>
      <c r="BJ206" t="s">
        <v>3021</v>
      </c>
      <c r="BK206" s="20" t="s">
        <v>196</v>
      </c>
      <c r="BL206" t="s">
        <v>3021</v>
      </c>
      <c r="BM206" s="20" t="s">
        <v>3021</v>
      </c>
      <c r="BN206" t="s">
        <v>196</v>
      </c>
      <c r="BO206" t="s">
        <v>3021</v>
      </c>
      <c r="BP206" t="s">
        <v>3021</v>
      </c>
      <c r="BQ206" t="s">
        <v>196</v>
      </c>
      <c r="BR206" t="s">
        <v>3021</v>
      </c>
      <c r="BS206" t="s">
        <v>3021</v>
      </c>
      <c r="BT206" t="s">
        <v>15</v>
      </c>
      <c r="BU206" t="s">
        <v>3021</v>
      </c>
      <c r="BV206" t="s">
        <v>3021</v>
      </c>
    </row>
    <row r="210" spans="48:66" x14ac:dyDescent="0.35">
      <c r="AV210" s="22"/>
      <c r="AW210" s="34"/>
      <c r="AX210" s="34"/>
      <c r="AY210" s="35"/>
      <c r="AZ210" s="35"/>
      <c r="BA210" s="35"/>
      <c r="BB210" s="35"/>
      <c r="BC210" s="35"/>
      <c r="BD210" s="35"/>
      <c r="BE210" s="35"/>
      <c r="BF210" s="35"/>
      <c r="BG210" s="35"/>
      <c r="BH210" s="35"/>
      <c r="BI210" s="35"/>
      <c r="BJ210" s="35"/>
      <c r="BK210" s="35"/>
      <c r="BL210" s="35"/>
      <c r="BM210" s="35"/>
      <c r="BN210" s="35"/>
    </row>
    <row r="211" spans="48:66" x14ac:dyDescent="0.35">
      <c r="AV211" s="23"/>
      <c r="AW211" s="21"/>
      <c r="AX211" s="23"/>
      <c r="AY211" s="21"/>
      <c r="AZ211" s="23"/>
      <c r="BA211" s="21"/>
      <c r="BB211" s="23"/>
      <c r="BC211" s="21"/>
      <c r="BD211" s="23"/>
      <c r="BE211" s="21"/>
      <c r="BF211" s="23"/>
      <c r="BG211" s="21"/>
      <c r="BH211" s="23"/>
      <c r="BI211" s="21"/>
      <c r="BJ211" s="23"/>
      <c r="BK211" s="21"/>
      <c r="BL211" s="23"/>
      <c r="BM211" s="21"/>
      <c r="BN211" s="23"/>
    </row>
    <row r="212" spans="48:66" x14ac:dyDescent="0.35">
      <c r="AV212" s="34"/>
      <c r="AW212" s="34"/>
      <c r="AX212" s="34"/>
      <c r="AY212" s="34"/>
      <c r="AZ212" s="34"/>
      <c r="BA212" s="34"/>
      <c r="BB212" s="34"/>
      <c r="BC212" s="34"/>
      <c r="BD212" s="34"/>
      <c r="BE212" s="34"/>
      <c r="BF212" s="34"/>
      <c r="BG212" s="34"/>
      <c r="BH212" s="34"/>
      <c r="BI212" s="34"/>
      <c r="BJ212" s="34"/>
      <c r="BK212" s="34"/>
      <c r="BL212" s="34"/>
      <c r="BM212" s="34"/>
      <c r="BN212" s="34"/>
    </row>
    <row r="213" spans="48:66" x14ac:dyDescent="0.35">
      <c r="AV213" s="22"/>
      <c r="AX213" s="22"/>
      <c r="AZ213" s="22"/>
      <c r="BB213" s="22"/>
      <c r="BD213" s="22"/>
      <c r="BF213" s="22"/>
      <c r="BH213" s="22"/>
      <c r="BJ213" s="22"/>
      <c r="BL213" s="22"/>
      <c r="BN213" s="22"/>
    </row>
    <row r="214" spans="48:66" x14ac:dyDescent="0.35">
      <c r="AV214" s="22"/>
      <c r="AX214" s="22"/>
      <c r="AZ214" s="22"/>
      <c r="BB214" s="22"/>
      <c r="BD214" s="22"/>
      <c r="BF214" s="22"/>
      <c r="BH214" s="22"/>
      <c r="BJ214" s="22"/>
      <c r="BL214" s="22"/>
      <c r="BN214" s="22"/>
    </row>
    <row r="215" spans="48:66" x14ac:dyDescent="0.35">
      <c r="AV215" s="22"/>
      <c r="AX215" s="22"/>
      <c r="AZ215" s="22"/>
      <c r="BB215" s="22"/>
      <c r="BD215" s="22"/>
      <c r="BF215" s="22"/>
      <c r="BH215" s="22"/>
      <c r="BJ215" s="22"/>
      <c r="BL215" s="22"/>
      <c r="BN215" s="22"/>
    </row>
    <row r="216" spans="48:66" x14ac:dyDescent="0.35">
      <c r="AV216" s="22"/>
      <c r="AX216" s="22"/>
      <c r="AZ216" s="22"/>
      <c r="BB216" s="22"/>
      <c r="BD216" s="22"/>
      <c r="BF216" s="22"/>
      <c r="BH216" s="22"/>
      <c r="BJ216" s="22"/>
      <c r="BL216" s="22"/>
      <c r="BN216" s="22"/>
    </row>
    <row r="217" spans="48:66" x14ac:dyDescent="0.35">
      <c r="AV217" s="22"/>
      <c r="AX217" s="22"/>
      <c r="AZ217" s="22"/>
      <c r="BB217" s="22"/>
      <c r="BD217" s="22"/>
      <c r="BF217" s="22"/>
      <c r="BH217" s="22"/>
      <c r="BJ217" s="22"/>
      <c r="BL217" s="22"/>
      <c r="BN217" s="22"/>
    </row>
    <row r="218" spans="48:66" x14ac:dyDescent="0.35">
      <c r="AV218" s="22"/>
      <c r="AX218" s="22"/>
      <c r="AZ218" s="22"/>
      <c r="BB218" s="22"/>
      <c r="BD218" s="22"/>
      <c r="BF218" s="22"/>
      <c r="BH218" s="22"/>
      <c r="BJ218" s="22"/>
      <c r="BL218" s="22"/>
      <c r="BN218" s="22"/>
    </row>
    <row r="219" spans="48:66" x14ac:dyDescent="0.35">
      <c r="AV219" s="22"/>
      <c r="AX219" s="22"/>
      <c r="AZ219" s="22"/>
      <c r="BB219" s="22"/>
      <c r="BD219" s="22"/>
      <c r="BF219" s="22"/>
      <c r="BH219" s="22"/>
      <c r="BJ219" s="22"/>
      <c r="BL219" s="22"/>
      <c r="BN219" s="22"/>
    </row>
    <row r="220" spans="48:66" x14ac:dyDescent="0.35">
      <c r="AV220" s="22"/>
      <c r="AX220" s="22"/>
      <c r="AZ220" s="22"/>
      <c r="BB220" s="22"/>
      <c r="BD220" s="22"/>
      <c r="BF220" s="22"/>
      <c r="BH220" s="22"/>
      <c r="BJ220" s="22"/>
      <c r="BL220" s="22"/>
      <c r="BN220" s="22"/>
    </row>
    <row r="221" spans="48:66" x14ac:dyDescent="0.35">
      <c r="AV221" s="22"/>
      <c r="AX221" s="22"/>
      <c r="AZ221" s="22"/>
      <c r="BB221" s="22"/>
      <c r="BD221" s="22"/>
      <c r="BF221" s="22"/>
      <c r="BH221" s="22"/>
      <c r="BJ221" s="22"/>
      <c r="BL221" s="22"/>
      <c r="BN221" s="22"/>
    </row>
    <row r="222" spans="48:66" x14ac:dyDescent="0.35">
      <c r="AV222" s="22"/>
      <c r="AX222" s="22"/>
      <c r="AZ222" s="22"/>
      <c r="BB222" s="22"/>
      <c r="BD222" s="22"/>
      <c r="BF222" s="22"/>
      <c r="BH222" s="22"/>
      <c r="BJ222" s="22"/>
      <c r="BL222" s="22"/>
      <c r="BN222" s="22"/>
    </row>
    <row r="223" spans="48:66" x14ac:dyDescent="0.35">
      <c r="AV223" s="22"/>
      <c r="AX223" s="22"/>
      <c r="AZ223" s="22"/>
      <c r="BB223" s="22"/>
      <c r="BD223" s="22"/>
      <c r="BF223" s="22"/>
      <c r="BH223" s="22"/>
      <c r="BJ223" s="22"/>
      <c r="BL223" s="22"/>
      <c r="BN223" s="22"/>
    </row>
    <row r="224" spans="48:66" x14ac:dyDescent="0.35">
      <c r="AV224" s="22"/>
      <c r="AX224" s="22"/>
      <c r="AZ224" s="22"/>
      <c r="BB224" s="22"/>
      <c r="BD224" s="22"/>
      <c r="BF224" s="22"/>
      <c r="BH224" s="22"/>
      <c r="BJ224" s="22"/>
      <c r="BL224" s="22"/>
      <c r="BN224" s="22"/>
    </row>
    <row r="225" spans="48:66" x14ac:dyDescent="0.35">
      <c r="AV225" s="22"/>
      <c r="AX225" s="22"/>
      <c r="AZ225" s="22"/>
      <c r="BB225" s="22"/>
      <c r="BD225" s="22"/>
      <c r="BF225" s="22"/>
      <c r="BH225" s="22"/>
      <c r="BJ225" s="22"/>
      <c r="BL225" s="22"/>
      <c r="BN225" s="22"/>
    </row>
    <row r="226" spans="48:66" x14ac:dyDescent="0.35">
      <c r="AV226" s="22"/>
      <c r="AX226" s="22"/>
      <c r="AZ226" s="22"/>
      <c r="BB226" s="22"/>
      <c r="BD226" s="22"/>
      <c r="BF226" s="22"/>
      <c r="BH226" s="22"/>
      <c r="BJ226" s="22"/>
      <c r="BL226" s="22"/>
      <c r="BN226" s="22"/>
    </row>
    <row r="227" spans="48:66" x14ac:dyDescent="0.35">
      <c r="AV227" s="22"/>
      <c r="AX227" s="22"/>
      <c r="AZ227" s="22"/>
      <c r="BB227" s="22"/>
      <c r="BD227" s="22"/>
      <c r="BF227" s="22"/>
      <c r="BH227" s="22"/>
      <c r="BJ227" s="22"/>
      <c r="BL227" s="22"/>
      <c r="BN227" s="22"/>
    </row>
    <row r="228" spans="48:66" x14ac:dyDescent="0.35">
      <c r="AV228" s="22"/>
      <c r="AX228" s="22"/>
      <c r="AZ228" s="22"/>
      <c r="BB228" s="22"/>
      <c r="BD228" s="22"/>
      <c r="BF228" s="22"/>
      <c r="BH228" s="22"/>
      <c r="BJ228" s="22"/>
      <c r="BL228" s="22"/>
      <c r="BN228" s="22"/>
    </row>
    <row r="229" spans="48:66" x14ac:dyDescent="0.35">
      <c r="AV229" s="22"/>
      <c r="AX229" s="22"/>
      <c r="AZ229" s="22"/>
      <c r="BB229" s="22"/>
      <c r="BD229" s="22"/>
      <c r="BF229" s="22"/>
      <c r="BH229" s="22"/>
      <c r="BJ229" s="22"/>
      <c r="BL229" s="22"/>
      <c r="BN229" s="22"/>
    </row>
    <row r="230" spans="48:66" x14ac:dyDescent="0.35">
      <c r="AV230" s="22"/>
      <c r="AX230" s="22"/>
      <c r="AZ230" s="22"/>
      <c r="BB230" s="22"/>
      <c r="BD230" s="22"/>
      <c r="BF230" s="22"/>
      <c r="BH230" s="22"/>
      <c r="BJ230" s="22"/>
      <c r="BL230" s="22"/>
      <c r="BN230" s="22"/>
    </row>
    <row r="231" spans="48:66" x14ac:dyDescent="0.35">
      <c r="AV231" s="22"/>
      <c r="AX231" s="22"/>
      <c r="AZ231" s="22"/>
      <c r="BB231" s="22"/>
      <c r="BD231" s="22"/>
      <c r="BF231" s="22"/>
      <c r="BH231" s="22"/>
      <c r="BJ231" s="22"/>
      <c r="BL231" s="22"/>
      <c r="BN231" s="22"/>
    </row>
    <row r="232" spans="48:66" x14ac:dyDescent="0.35">
      <c r="AV232" s="22"/>
      <c r="AX232" s="22"/>
      <c r="AZ232" s="22"/>
      <c r="BB232" s="22"/>
      <c r="BD232" s="22"/>
      <c r="BF232" s="22"/>
      <c r="BH232" s="22"/>
      <c r="BJ232" s="22"/>
      <c r="BL232" s="22"/>
      <c r="BN232" s="22"/>
    </row>
    <row r="233" spans="48:66" x14ac:dyDescent="0.35">
      <c r="AV233" s="22"/>
      <c r="AX233" s="22"/>
      <c r="AZ233" s="22"/>
      <c r="BB233" s="22"/>
      <c r="BD233" s="22"/>
      <c r="BF233" s="22"/>
      <c r="BH233" s="22"/>
      <c r="BJ233" s="22"/>
      <c r="BL233" s="22"/>
      <c r="BN233" s="22"/>
    </row>
    <row r="234" spans="48:66" x14ac:dyDescent="0.35">
      <c r="AV234" s="22"/>
      <c r="AX234" s="22"/>
      <c r="AZ234" s="22"/>
      <c r="BB234" s="22"/>
      <c r="BD234" s="22"/>
      <c r="BF234" s="22"/>
      <c r="BH234" s="22"/>
      <c r="BJ234" s="22"/>
      <c r="BL234" s="22"/>
      <c r="BN234" s="22"/>
    </row>
    <row r="235" spans="48:66" x14ac:dyDescent="0.35">
      <c r="AV235" s="22"/>
      <c r="AX235" s="22"/>
      <c r="AZ235" s="22"/>
      <c r="BB235" s="22"/>
      <c r="BD235" s="22"/>
      <c r="BF235" s="22"/>
      <c r="BH235" s="22"/>
      <c r="BJ235" s="22"/>
      <c r="BL235" s="22"/>
      <c r="BN235" s="22"/>
    </row>
    <row r="236" spans="48:66" x14ac:dyDescent="0.35">
      <c r="AV236" s="22"/>
      <c r="AX236" s="22"/>
      <c r="AZ236" s="22"/>
      <c r="BB236" s="22"/>
      <c r="BD236" s="22"/>
      <c r="BF236" s="22"/>
      <c r="BH236" s="22"/>
      <c r="BJ236" s="22"/>
      <c r="BL236" s="22"/>
      <c r="BN236" s="22"/>
    </row>
    <row r="237" spans="48:66" x14ac:dyDescent="0.35">
      <c r="AV237" s="22"/>
      <c r="AX237" s="22"/>
      <c r="AZ237" s="22"/>
      <c r="BB237" s="22"/>
      <c r="BD237" s="22"/>
      <c r="BF237" s="22"/>
      <c r="BH237" s="22"/>
      <c r="BJ237" s="22"/>
      <c r="BL237" s="22"/>
      <c r="BN237" s="22"/>
    </row>
    <row r="238" spans="48:66" x14ac:dyDescent="0.35">
      <c r="AV238" s="22"/>
      <c r="AX238" s="22"/>
      <c r="AZ238" s="22"/>
      <c r="BB238" s="22"/>
      <c r="BD238" s="22"/>
      <c r="BF238" s="22"/>
      <c r="BH238" s="22"/>
      <c r="BJ238" s="22"/>
      <c r="BL238" s="22"/>
      <c r="BN238" s="22"/>
    </row>
    <row r="239" spans="48:66" x14ac:dyDescent="0.35">
      <c r="AV239" s="22"/>
      <c r="AX239" s="22"/>
      <c r="AZ239" s="22"/>
      <c r="BB239" s="22"/>
      <c r="BD239" s="22"/>
      <c r="BF239" s="22"/>
      <c r="BH239" s="22"/>
      <c r="BJ239" s="22"/>
      <c r="BL239" s="22"/>
      <c r="BN239" s="22"/>
    </row>
    <row r="240" spans="48:66" x14ac:dyDescent="0.35">
      <c r="AV240" s="22"/>
      <c r="AX240" s="22"/>
      <c r="AZ240" s="22"/>
      <c r="BB240" s="22"/>
      <c r="BD240" s="22"/>
      <c r="BF240" s="22"/>
      <c r="BH240" s="22"/>
      <c r="BJ240" s="22"/>
      <c r="BL240" s="22"/>
      <c r="BN240" s="22"/>
    </row>
    <row r="241" spans="48:66" x14ac:dyDescent="0.35">
      <c r="AV241" s="22"/>
      <c r="AX241" s="22"/>
      <c r="AZ241" s="22"/>
      <c r="BB241" s="22"/>
      <c r="BD241" s="22"/>
      <c r="BF241" s="22"/>
      <c r="BH241" s="22"/>
      <c r="BJ241" s="22"/>
      <c r="BL241" s="22"/>
      <c r="BN241" s="22"/>
    </row>
    <row r="242" spans="48:66" x14ac:dyDescent="0.35">
      <c r="AV242" s="22"/>
      <c r="AX242" s="22"/>
      <c r="AZ242" s="22"/>
      <c r="BB242" s="22"/>
      <c r="BD242" s="22"/>
      <c r="BF242" s="22"/>
      <c r="BH242" s="22"/>
      <c r="BJ242" s="22"/>
      <c r="BL242" s="22"/>
      <c r="BN242" s="22"/>
    </row>
    <row r="243" spans="48:66" x14ac:dyDescent="0.35">
      <c r="AV243" s="22"/>
      <c r="AX243" s="22"/>
      <c r="AZ243" s="22"/>
      <c r="BB243" s="22"/>
      <c r="BD243" s="22"/>
      <c r="BF243" s="22"/>
      <c r="BH243" s="22"/>
      <c r="BJ243" s="22"/>
      <c r="BL243" s="22"/>
      <c r="BN243" s="22"/>
    </row>
    <row r="244" spans="48:66" x14ac:dyDescent="0.35">
      <c r="AV244" s="22"/>
      <c r="AX244" s="22"/>
      <c r="AZ244" s="22"/>
      <c r="BB244" s="22"/>
      <c r="BD244" s="22"/>
      <c r="BF244" s="22"/>
      <c r="BH244" s="22"/>
      <c r="BJ244" s="22"/>
      <c r="BL244" s="22"/>
      <c r="BN244" s="22"/>
    </row>
    <row r="245" spans="48:66" x14ac:dyDescent="0.35">
      <c r="AV245" s="22"/>
      <c r="AX245" s="22"/>
      <c r="AZ245" s="22"/>
      <c r="BB245" s="22"/>
      <c r="BD245" s="22"/>
      <c r="BF245" s="22"/>
      <c r="BH245" s="22"/>
      <c r="BJ245" s="22"/>
      <c r="BL245" s="22"/>
      <c r="BN245" s="22"/>
    </row>
    <row r="246" spans="48:66" x14ac:dyDescent="0.35">
      <c r="AV246" s="22"/>
      <c r="AX246" s="22"/>
      <c r="AZ246" s="22"/>
      <c r="BB246" s="22"/>
      <c r="BD246" s="22"/>
      <c r="BF246" s="22"/>
      <c r="BH246" s="22"/>
      <c r="BJ246" s="22"/>
      <c r="BL246" s="22"/>
      <c r="BN246" s="22"/>
    </row>
    <row r="247" spans="48:66" x14ac:dyDescent="0.35">
      <c r="AV247" s="22"/>
      <c r="AX247" s="22"/>
      <c r="AZ247" s="22"/>
      <c r="BB247" s="22"/>
      <c r="BD247" s="22"/>
      <c r="BF247" s="22"/>
      <c r="BH247" s="22"/>
      <c r="BJ247" s="22"/>
      <c r="BL247" s="22"/>
      <c r="BN247" s="22"/>
    </row>
    <row r="248" spans="48:66" x14ac:dyDescent="0.35">
      <c r="AV248" s="22"/>
      <c r="AX248" s="22"/>
      <c r="AZ248" s="22"/>
      <c r="BB248" s="22"/>
      <c r="BD248" s="22"/>
      <c r="BF248" s="22"/>
      <c r="BH248" s="22"/>
      <c r="BJ248" s="22"/>
      <c r="BL248" s="22"/>
      <c r="BN248" s="22"/>
    </row>
    <row r="249" spans="48:66" x14ac:dyDescent="0.35">
      <c r="AV249" s="22"/>
      <c r="AX249" s="22"/>
      <c r="AZ249" s="22"/>
      <c r="BB249" s="22"/>
      <c r="BD249" s="22"/>
      <c r="BF249" s="22"/>
      <c r="BH249" s="22"/>
      <c r="BJ249" s="22"/>
      <c r="BL249" s="22"/>
      <c r="BN249" s="22"/>
    </row>
    <row r="250" spans="48:66" x14ac:dyDescent="0.35">
      <c r="AV250" s="22"/>
      <c r="AX250" s="22"/>
      <c r="AZ250" s="22"/>
      <c r="BB250" s="22"/>
      <c r="BD250" s="22"/>
      <c r="BF250" s="22"/>
      <c r="BH250" s="22"/>
      <c r="BJ250" s="22"/>
      <c r="BL250" s="22"/>
      <c r="BN250" s="22"/>
    </row>
    <row r="251" spans="48:66" x14ac:dyDescent="0.35">
      <c r="AV251" s="22"/>
      <c r="AX251" s="22"/>
      <c r="AZ251" s="22"/>
      <c r="BB251" s="22"/>
      <c r="BD251" s="22"/>
      <c r="BF251" s="22"/>
      <c r="BH251" s="22"/>
      <c r="BJ251" s="22"/>
      <c r="BL251" s="22"/>
      <c r="BN251" s="22"/>
    </row>
    <row r="252" spans="48:66" x14ac:dyDescent="0.35">
      <c r="AV252" s="22"/>
      <c r="AX252" s="22"/>
      <c r="AZ252" s="22"/>
      <c r="BB252" s="22"/>
      <c r="BD252" s="22"/>
      <c r="BF252" s="22"/>
      <c r="BH252" s="22"/>
      <c r="BJ252" s="22"/>
      <c r="BL252" s="22"/>
      <c r="BN252" s="22"/>
    </row>
    <row r="253" spans="48:66" x14ac:dyDescent="0.35">
      <c r="AV253" s="22"/>
      <c r="AX253" s="22"/>
      <c r="AZ253" s="22"/>
      <c r="BB253" s="22"/>
      <c r="BD253" s="22"/>
      <c r="BF253" s="22"/>
      <c r="BH253" s="22"/>
      <c r="BJ253" s="22"/>
      <c r="BL253" s="22"/>
      <c r="BN253" s="22"/>
    </row>
    <row r="254" spans="48:66" x14ac:dyDescent="0.35">
      <c r="AV254" s="22"/>
      <c r="AX254" s="22"/>
      <c r="AZ254" s="22"/>
      <c r="BB254" s="22"/>
      <c r="BD254" s="22"/>
      <c r="BF254" s="22"/>
      <c r="BH254" s="22"/>
      <c r="BJ254" s="22"/>
      <c r="BL254" s="22"/>
      <c r="BN254" s="22"/>
    </row>
    <row r="255" spans="48:66" x14ac:dyDescent="0.35">
      <c r="AV255" s="22"/>
      <c r="AX255" s="22"/>
      <c r="AZ255" s="22"/>
      <c r="BB255" s="22"/>
      <c r="BD255" s="22"/>
      <c r="BF255" s="22"/>
      <c r="BH255" s="22"/>
      <c r="BJ255" s="22"/>
      <c r="BL255" s="22"/>
      <c r="BN255" s="22"/>
    </row>
    <row r="256" spans="48:66" x14ac:dyDescent="0.35">
      <c r="AV256" s="22"/>
      <c r="AX256" s="22"/>
      <c r="AZ256" s="22"/>
      <c r="BB256" s="22"/>
      <c r="BD256" s="22"/>
      <c r="BF256" s="22"/>
      <c r="BH256" s="22"/>
      <c r="BJ256" s="22"/>
      <c r="BL256" s="22"/>
      <c r="BN256" s="22"/>
    </row>
    <row r="257" spans="48:66" x14ac:dyDescent="0.35">
      <c r="AV257" s="22"/>
      <c r="AX257" s="22"/>
      <c r="AZ257" s="22"/>
      <c r="BB257" s="22"/>
      <c r="BD257" s="22"/>
      <c r="BF257" s="22"/>
      <c r="BH257" s="22"/>
      <c r="BJ257" s="22"/>
      <c r="BL257" s="22"/>
      <c r="BN257" s="22"/>
    </row>
    <row r="258" spans="48:66" x14ac:dyDescent="0.35">
      <c r="AV258" s="22"/>
      <c r="AX258" s="22"/>
      <c r="AZ258" s="22"/>
      <c r="BB258" s="22"/>
      <c r="BD258" s="22"/>
      <c r="BF258" s="22"/>
      <c r="BH258" s="22"/>
      <c r="BJ258" s="22"/>
      <c r="BL258" s="22"/>
      <c r="BN258" s="22"/>
    </row>
    <row r="259" spans="48:66" x14ac:dyDescent="0.35">
      <c r="AV259" s="22"/>
      <c r="AX259" s="22"/>
      <c r="AZ259" s="22"/>
      <c r="BB259" s="22"/>
      <c r="BD259" s="22"/>
      <c r="BF259" s="22"/>
      <c r="BH259" s="22"/>
      <c r="BJ259" s="22"/>
      <c r="BL259" s="22"/>
      <c r="BN259" s="22"/>
    </row>
    <row r="260" spans="48:66" x14ac:dyDescent="0.35">
      <c r="AV260" s="22"/>
      <c r="AX260" s="22"/>
      <c r="AZ260" s="22"/>
      <c r="BB260" s="22"/>
      <c r="BD260" s="22"/>
      <c r="BF260" s="22"/>
      <c r="BH260" s="22"/>
      <c r="BJ260" s="22"/>
      <c r="BL260" s="22"/>
      <c r="BN260" s="22"/>
    </row>
    <row r="261" spans="48:66" x14ac:dyDescent="0.35">
      <c r="AV261" s="22"/>
      <c r="AX261" s="22"/>
      <c r="AZ261" s="22"/>
      <c r="BB261" s="22"/>
      <c r="BD261" s="22"/>
      <c r="BF261" s="22"/>
      <c r="BH261" s="22"/>
      <c r="BJ261" s="22"/>
      <c r="BL261" s="22"/>
      <c r="BN261" s="22"/>
    </row>
    <row r="262" spans="48:66" x14ac:dyDescent="0.35">
      <c r="AV262" s="22"/>
      <c r="AX262" s="22"/>
      <c r="AZ262" s="22"/>
      <c r="BB262" s="22"/>
      <c r="BD262" s="22"/>
      <c r="BF262" s="22"/>
      <c r="BH262" s="22"/>
      <c r="BJ262" s="22"/>
      <c r="BL262" s="22"/>
      <c r="BN262" s="22"/>
    </row>
    <row r="263" spans="48:66" x14ac:dyDescent="0.35">
      <c r="AV263" s="22"/>
      <c r="AX263" s="22"/>
      <c r="AZ263" s="22"/>
      <c r="BB263" s="22"/>
      <c r="BD263" s="22"/>
      <c r="BF263" s="22"/>
      <c r="BH263" s="22"/>
      <c r="BJ263" s="22"/>
      <c r="BL263" s="22"/>
      <c r="BN263" s="22"/>
    </row>
    <row r="264" spans="48:66" x14ac:dyDescent="0.35">
      <c r="AV264" s="22"/>
      <c r="AX264" s="22"/>
      <c r="AZ264" s="22"/>
      <c r="BB264" s="22"/>
      <c r="BD264" s="22"/>
      <c r="BF264" s="22"/>
      <c r="BH264" s="22"/>
      <c r="BJ264" s="22"/>
      <c r="BL264" s="22"/>
      <c r="BN264" s="22"/>
    </row>
    <row r="265" spans="48:66" x14ac:dyDescent="0.35">
      <c r="AV265" s="22"/>
      <c r="AX265" s="22"/>
      <c r="AZ265" s="22"/>
      <c r="BB265" s="22"/>
      <c r="BD265" s="22"/>
      <c r="BF265" s="22"/>
      <c r="BH265" s="22"/>
      <c r="BJ265" s="22"/>
      <c r="BL265" s="22"/>
      <c r="BN265" s="22"/>
    </row>
    <row r="266" spans="48:66" x14ac:dyDescent="0.35">
      <c r="AV266" s="22"/>
      <c r="AX266" s="22"/>
      <c r="AZ266" s="22"/>
      <c r="BB266" s="22"/>
      <c r="BD266" s="22"/>
      <c r="BF266" s="22"/>
      <c r="BH266" s="22"/>
      <c r="BJ266" s="22"/>
      <c r="BL266" s="22"/>
      <c r="BN266" s="22"/>
    </row>
    <row r="267" spans="48:66" x14ac:dyDescent="0.35">
      <c r="AV267" s="35"/>
      <c r="AW267" s="35"/>
      <c r="AX267" s="35"/>
      <c r="AY267" s="35"/>
      <c r="AZ267" s="35"/>
      <c r="BA267" s="35"/>
      <c r="BB267" s="35"/>
      <c r="BC267" s="35"/>
      <c r="BD267" s="35"/>
      <c r="BE267" s="35"/>
      <c r="BF267" s="35"/>
      <c r="BG267" s="35"/>
      <c r="BH267" s="35"/>
      <c r="BI267" s="35"/>
      <c r="BJ267" s="35"/>
      <c r="BK267" s="35"/>
      <c r="BL267" s="35"/>
      <c r="BM267" s="35"/>
      <c r="BN267" s="35"/>
    </row>
    <row r="268" spans="48:66" x14ac:dyDescent="0.35">
      <c r="AV268" s="22"/>
      <c r="AX268" s="22"/>
      <c r="AZ268" s="22"/>
      <c r="BB268" s="22"/>
      <c r="BD268" s="22"/>
      <c r="BF268" s="22"/>
      <c r="BH268" s="22"/>
      <c r="BJ268" s="22"/>
      <c r="BL268" s="22"/>
      <c r="BN268" s="22"/>
    </row>
    <row r="269" spans="48:66" x14ac:dyDescent="0.35">
      <c r="AV269" s="22"/>
      <c r="AX269" s="22"/>
      <c r="AZ269" s="22"/>
      <c r="BB269" s="22"/>
      <c r="BD269" s="22"/>
      <c r="BF269" s="22"/>
      <c r="BH269" s="22"/>
      <c r="BJ269" s="22"/>
      <c r="BL269" s="22"/>
      <c r="BN269" s="22"/>
    </row>
    <row r="270" spans="48:66" x14ac:dyDescent="0.35">
      <c r="AV270" s="22"/>
      <c r="AX270" s="22"/>
      <c r="AZ270" s="22"/>
      <c r="BB270" s="22"/>
      <c r="BD270" s="22"/>
      <c r="BF270" s="22"/>
      <c r="BH270" s="22"/>
      <c r="BJ270" s="22"/>
      <c r="BL270" s="22"/>
      <c r="BN270" s="22"/>
    </row>
    <row r="271" spans="48:66" x14ac:dyDescent="0.35">
      <c r="AV271" s="22"/>
      <c r="AX271" s="22"/>
      <c r="AZ271" s="22"/>
      <c r="BB271" s="22"/>
      <c r="BD271" s="22"/>
      <c r="BF271" s="22"/>
      <c r="BH271" s="22"/>
      <c r="BJ271" s="22"/>
      <c r="BL271" s="22"/>
      <c r="BN271" s="22"/>
    </row>
    <row r="272" spans="48:66" x14ac:dyDescent="0.35">
      <c r="AV272" s="22"/>
      <c r="AX272" s="22"/>
      <c r="AZ272" s="22"/>
      <c r="BB272" s="22"/>
      <c r="BD272" s="22"/>
      <c r="BF272" s="22"/>
      <c r="BH272" s="22"/>
      <c r="BJ272" s="22"/>
      <c r="BL272" s="22"/>
      <c r="BN272" s="22"/>
    </row>
    <row r="273" spans="48:66" x14ac:dyDescent="0.35">
      <c r="AV273" s="22"/>
      <c r="AX273" s="22"/>
      <c r="AZ273" s="22"/>
      <c r="BB273" s="22"/>
      <c r="BD273" s="22"/>
      <c r="BF273" s="22"/>
      <c r="BH273" s="22"/>
      <c r="BJ273" s="22"/>
      <c r="BL273" s="22"/>
      <c r="BN273" s="22"/>
    </row>
    <row r="274" spans="48:66" x14ac:dyDescent="0.35">
      <c r="AV274" s="22"/>
      <c r="AX274" s="22"/>
      <c r="AZ274" s="22"/>
      <c r="BB274" s="22"/>
      <c r="BD274" s="22"/>
      <c r="BF274" s="22"/>
      <c r="BH274" s="22"/>
      <c r="BJ274" s="22"/>
      <c r="BL274" s="22"/>
      <c r="BN274" s="22"/>
    </row>
    <row r="275" spans="48:66" x14ac:dyDescent="0.35">
      <c r="AV275" s="22"/>
      <c r="AX275" s="22"/>
      <c r="AZ275" s="22"/>
      <c r="BB275" s="22"/>
      <c r="BD275" s="22"/>
      <c r="BF275" s="22"/>
      <c r="BH275" s="22"/>
      <c r="BJ275" s="22"/>
      <c r="BL275" s="22"/>
      <c r="BN275" s="22"/>
    </row>
    <row r="276" spans="48:66" x14ac:dyDescent="0.35">
      <c r="AV276" s="22"/>
      <c r="AX276" s="22"/>
      <c r="AZ276" s="22"/>
      <c r="BB276" s="22"/>
      <c r="BD276" s="22"/>
      <c r="BF276" s="22"/>
      <c r="BH276" s="22"/>
      <c r="BJ276" s="22"/>
      <c r="BL276" s="22"/>
      <c r="BN276" s="22"/>
    </row>
    <row r="277" spans="48:66" x14ac:dyDescent="0.35">
      <c r="AV277" s="22"/>
      <c r="AX277" s="22"/>
      <c r="AZ277" s="22"/>
      <c r="BB277" s="22"/>
      <c r="BD277" s="22"/>
      <c r="BF277" s="22"/>
      <c r="BH277" s="22"/>
      <c r="BJ277" s="22"/>
      <c r="BL277" s="22"/>
      <c r="BN277" s="22"/>
    </row>
    <row r="278" spans="48:66" x14ac:dyDescent="0.35">
      <c r="AV278" s="22"/>
      <c r="AX278" s="22"/>
      <c r="AZ278" s="22"/>
      <c r="BB278" s="22"/>
      <c r="BD278" s="22"/>
      <c r="BF278" s="22"/>
      <c r="BH278" s="22"/>
      <c r="BJ278" s="22"/>
      <c r="BL278" s="22"/>
      <c r="BN278" s="22"/>
    </row>
    <row r="279" spans="48:66" x14ac:dyDescent="0.35">
      <c r="AV279" s="22"/>
      <c r="AX279" s="22"/>
      <c r="AZ279" s="22"/>
      <c r="BB279" s="22"/>
      <c r="BD279" s="22"/>
      <c r="BF279" s="22"/>
      <c r="BH279" s="22"/>
      <c r="BJ279" s="22"/>
      <c r="BL279" s="22"/>
      <c r="BN279" s="22"/>
    </row>
    <row r="280" spans="48:66" x14ac:dyDescent="0.35">
      <c r="AV280" s="22"/>
      <c r="AX280" s="22"/>
      <c r="AZ280" s="22"/>
      <c r="BB280" s="22"/>
      <c r="BD280" s="22"/>
      <c r="BF280" s="22"/>
      <c r="BH280" s="22"/>
      <c r="BJ280" s="22"/>
      <c r="BL280" s="22"/>
      <c r="BN280" s="22"/>
    </row>
    <row r="281" spans="48:66" x14ac:dyDescent="0.35">
      <c r="AV281" s="22"/>
      <c r="AX281" s="22"/>
      <c r="AZ281" s="22"/>
      <c r="BB281" s="22"/>
      <c r="BD281" s="22"/>
      <c r="BF281" s="22"/>
      <c r="BH281" s="22"/>
      <c r="BJ281" s="22"/>
      <c r="BL281" s="22"/>
      <c r="BN281" s="22"/>
    </row>
    <row r="282" spans="48:66" x14ac:dyDescent="0.35">
      <c r="AV282" s="22"/>
      <c r="AX282" s="22"/>
      <c r="AZ282" s="22"/>
      <c r="BB282" s="22"/>
      <c r="BD282" s="22"/>
      <c r="BF282" s="22"/>
      <c r="BH282" s="22"/>
      <c r="BJ282" s="22"/>
      <c r="BL282" s="22"/>
      <c r="BN282" s="22"/>
    </row>
    <row r="283" spans="48:66" x14ac:dyDescent="0.35">
      <c r="AV283" s="22"/>
      <c r="AX283" s="22"/>
      <c r="AZ283" s="22"/>
      <c r="BB283" s="22"/>
      <c r="BD283" s="22"/>
      <c r="BF283" s="22"/>
      <c r="BH283" s="22"/>
      <c r="BJ283" s="22"/>
      <c r="BL283" s="22"/>
      <c r="BN283" s="22"/>
    </row>
    <row r="284" spans="48:66" x14ac:dyDescent="0.35">
      <c r="AV284" s="22"/>
      <c r="AX284" s="22"/>
      <c r="AZ284" s="22"/>
      <c r="BB284" s="22"/>
      <c r="BD284" s="22"/>
      <c r="BF284" s="22"/>
      <c r="BH284" s="22"/>
      <c r="BJ284" s="22"/>
      <c r="BL284" s="22"/>
      <c r="BN284" s="22"/>
    </row>
    <row r="285" spans="48:66" x14ac:dyDescent="0.35">
      <c r="AV285" s="22"/>
      <c r="AX285" s="22"/>
      <c r="AZ285" s="22"/>
      <c r="BB285" s="22"/>
      <c r="BD285" s="22"/>
      <c r="BF285" s="22"/>
      <c r="BH285" s="22"/>
      <c r="BJ285" s="22"/>
      <c r="BL285" s="22"/>
      <c r="BN285" s="22"/>
    </row>
    <row r="286" spans="48:66" x14ac:dyDescent="0.35">
      <c r="AV286" s="22"/>
      <c r="AX286" s="22"/>
      <c r="AZ286" s="22"/>
      <c r="BB286" s="22"/>
      <c r="BD286" s="22"/>
      <c r="BF286" s="22"/>
      <c r="BH286" s="22"/>
      <c r="BJ286" s="22"/>
      <c r="BL286" s="22"/>
      <c r="BN286" s="22"/>
    </row>
    <row r="287" spans="48:66" x14ac:dyDescent="0.35">
      <c r="AV287" s="22"/>
      <c r="AX287" s="22"/>
      <c r="AZ287" s="22"/>
      <c r="BB287" s="22"/>
      <c r="BD287" s="22"/>
      <c r="BF287" s="22"/>
      <c r="BH287" s="22"/>
      <c r="BJ287" s="22"/>
      <c r="BL287" s="22"/>
      <c r="BN287" s="22"/>
    </row>
    <row r="288" spans="48:66" x14ac:dyDescent="0.35">
      <c r="AV288" s="22"/>
      <c r="AX288" s="22"/>
      <c r="AZ288" s="22"/>
      <c r="BB288" s="22"/>
      <c r="BD288" s="22"/>
      <c r="BF288" s="22"/>
      <c r="BH288" s="22"/>
      <c r="BJ288" s="22"/>
      <c r="BL288" s="22"/>
      <c r="BN288" s="22"/>
    </row>
    <row r="289" spans="48:66" x14ac:dyDescent="0.35">
      <c r="AV289" s="22"/>
      <c r="AX289" s="22"/>
      <c r="AZ289" s="22"/>
      <c r="BB289" s="22"/>
      <c r="BD289" s="22"/>
      <c r="BF289" s="22"/>
      <c r="BH289" s="22"/>
      <c r="BJ289" s="22"/>
      <c r="BL289" s="22"/>
      <c r="BN289" s="22"/>
    </row>
    <row r="290" spans="48:66" x14ac:dyDescent="0.35">
      <c r="AV290" s="22"/>
      <c r="AX290" s="22"/>
      <c r="AZ290" s="22"/>
      <c r="BB290" s="22"/>
      <c r="BD290" s="22"/>
      <c r="BF290" s="22"/>
      <c r="BH290" s="22"/>
      <c r="BJ290" s="22"/>
      <c r="BL290" s="22"/>
      <c r="BN290" s="22"/>
    </row>
    <row r="291" spans="48:66" x14ac:dyDescent="0.35">
      <c r="AV291" s="22"/>
      <c r="AX291" s="22"/>
      <c r="AZ291" s="22"/>
      <c r="BB291" s="22"/>
      <c r="BD291" s="22"/>
      <c r="BF291" s="22"/>
      <c r="BH291" s="22"/>
      <c r="BJ291" s="22"/>
      <c r="BL291" s="22"/>
      <c r="BN291" s="22"/>
    </row>
    <row r="292" spans="48:66" x14ac:dyDescent="0.35">
      <c r="AV292" s="22"/>
      <c r="AX292" s="22"/>
      <c r="AZ292" s="22"/>
      <c r="BB292" s="22"/>
      <c r="BD292" s="22"/>
      <c r="BF292" s="22"/>
      <c r="BH292" s="22"/>
      <c r="BJ292" s="22"/>
      <c r="BL292" s="22"/>
      <c r="BN292" s="22"/>
    </row>
    <row r="293" spans="48:66" x14ac:dyDescent="0.35">
      <c r="AV293" s="22"/>
      <c r="AX293" s="22"/>
      <c r="AZ293" s="22"/>
      <c r="BB293" s="22"/>
      <c r="BD293" s="22"/>
      <c r="BF293" s="22"/>
      <c r="BH293" s="22"/>
      <c r="BJ293" s="22"/>
      <c r="BL293" s="22"/>
      <c r="BN293" s="22"/>
    </row>
    <row r="294" spans="48:66" x14ac:dyDescent="0.35">
      <c r="AV294" s="22"/>
      <c r="AX294" s="22"/>
      <c r="AZ294" s="22"/>
      <c r="BB294" s="22"/>
      <c r="BD294" s="22"/>
      <c r="BF294" s="22"/>
      <c r="BH294" s="22"/>
      <c r="BJ294" s="22"/>
      <c r="BL294" s="22"/>
      <c r="BN294" s="22"/>
    </row>
    <row r="295" spans="48:66" x14ac:dyDescent="0.35">
      <c r="AV295" s="22"/>
      <c r="AX295" s="22"/>
      <c r="AZ295" s="22"/>
      <c r="BB295" s="22"/>
      <c r="BD295" s="22"/>
      <c r="BF295" s="22"/>
      <c r="BH295" s="22"/>
      <c r="BJ295" s="22"/>
      <c r="BL295" s="22"/>
      <c r="BN295" s="22"/>
    </row>
    <row r="296" spans="48:66" x14ac:dyDescent="0.35">
      <c r="AV296" s="22"/>
      <c r="AX296" s="22"/>
      <c r="AZ296" s="22"/>
      <c r="BB296" s="22"/>
      <c r="BD296" s="22"/>
      <c r="BF296" s="22"/>
      <c r="BH296" s="22"/>
      <c r="BJ296" s="22"/>
      <c r="BL296" s="22"/>
      <c r="BN296" s="22"/>
    </row>
    <row r="297" spans="48:66" x14ac:dyDescent="0.35">
      <c r="AV297" s="22"/>
      <c r="AX297" s="22"/>
      <c r="AZ297" s="22"/>
      <c r="BB297" s="22"/>
      <c r="BD297" s="22"/>
      <c r="BF297" s="22"/>
      <c r="BH297" s="22"/>
      <c r="BJ297" s="22"/>
      <c r="BL297" s="22"/>
      <c r="BN297" s="22"/>
    </row>
    <row r="298" spans="48:66" x14ac:dyDescent="0.35">
      <c r="AV298" s="22"/>
      <c r="AX298" s="22"/>
      <c r="AZ298" s="22"/>
      <c r="BB298" s="22"/>
      <c r="BD298" s="22"/>
      <c r="BF298" s="22"/>
      <c r="BH298" s="22"/>
      <c r="BJ298" s="22"/>
      <c r="BL298" s="22"/>
      <c r="BN298" s="22"/>
    </row>
    <row r="299" spans="48:66" x14ac:dyDescent="0.35">
      <c r="AV299" s="34"/>
      <c r="AW299" s="35"/>
      <c r="AX299" s="35"/>
      <c r="AY299" s="35"/>
      <c r="AZ299" s="35"/>
      <c r="BA299" s="35"/>
      <c r="BB299" s="35"/>
      <c r="BC299" s="35"/>
      <c r="BD299" s="35"/>
      <c r="BE299" s="35"/>
      <c r="BF299" s="35"/>
      <c r="BG299" s="35"/>
      <c r="BH299" s="35"/>
      <c r="BI299" s="35"/>
      <c r="BJ299" s="35"/>
      <c r="BK299" s="35"/>
      <c r="BL299" s="35"/>
      <c r="BM299" s="35"/>
      <c r="BN299" s="35"/>
    </row>
    <row r="300" spans="48:66" x14ac:dyDescent="0.35">
      <c r="AV300" s="22"/>
      <c r="AX300" s="22"/>
      <c r="AZ300" s="22"/>
      <c r="BB300" s="22"/>
      <c r="BD300" s="22"/>
      <c r="BF300" s="22"/>
      <c r="BH300" s="22"/>
      <c r="BJ300" s="22"/>
      <c r="BL300" s="22"/>
      <c r="BN300" s="22"/>
    </row>
    <row r="301" spans="48:66" x14ac:dyDescent="0.35">
      <c r="AV301" s="22"/>
      <c r="AX301" s="22"/>
      <c r="AZ301" s="22"/>
      <c r="BB301" s="22"/>
      <c r="BD301" s="22"/>
      <c r="BF301" s="22"/>
      <c r="BH301" s="22"/>
      <c r="BJ301" s="22"/>
      <c r="BL301" s="22"/>
      <c r="BN301" s="22"/>
    </row>
    <row r="302" spans="48:66" x14ac:dyDescent="0.35">
      <c r="AV302" s="22"/>
      <c r="AX302" s="22"/>
      <c r="AZ302" s="22"/>
      <c r="BB302" s="22"/>
      <c r="BD302" s="22"/>
      <c r="BF302" s="22"/>
      <c r="BH302" s="22"/>
      <c r="BJ302" s="22"/>
      <c r="BL302" s="22"/>
      <c r="BN302" s="22"/>
    </row>
    <row r="303" spans="48:66" x14ac:dyDescent="0.35">
      <c r="AV303" s="22"/>
      <c r="AX303" s="22"/>
      <c r="AZ303" s="22"/>
      <c r="BB303" s="22"/>
      <c r="BD303" s="22"/>
      <c r="BF303" s="22"/>
      <c r="BH303" s="22"/>
      <c r="BJ303" s="22"/>
      <c r="BL303" s="22"/>
      <c r="BN303" s="22"/>
    </row>
    <row r="304" spans="48:66" x14ac:dyDescent="0.35">
      <c r="AV304" s="22"/>
      <c r="AX304" s="22"/>
      <c r="AZ304" s="22"/>
      <c r="BB304" s="22"/>
      <c r="BD304" s="22"/>
      <c r="BF304" s="22"/>
      <c r="BH304" s="22"/>
      <c r="BJ304" s="22"/>
      <c r="BL304" s="22"/>
      <c r="BN304" s="22"/>
    </row>
    <row r="305" spans="48:66" x14ac:dyDescent="0.35">
      <c r="AV305" s="22"/>
      <c r="AX305" s="22"/>
      <c r="AZ305" s="22"/>
      <c r="BB305" s="22"/>
      <c r="BD305" s="22"/>
      <c r="BF305" s="22"/>
      <c r="BH305" s="22"/>
      <c r="BJ305" s="22"/>
      <c r="BL305" s="22"/>
      <c r="BN305" s="22"/>
    </row>
    <row r="306" spans="48:66" x14ac:dyDescent="0.35">
      <c r="AV306" s="22"/>
      <c r="AX306" s="22"/>
      <c r="AZ306" s="22"/>
      <c r="BB306" s="22"/>
      <c r="BD306" s="22"/>
      <c r="BF306" s="22"/>
      <c r="BH306" s="22"/>
      <c r="BJ306" s="22"/>
      <c r="BL306" s="22"/>
      <c r="BN306" s="22"/>
    </row>
    <row r="307" spans="48:66" x14ac:dyDescent="0.35">
      <c r="AV307" s="22"/>
      <c r="AX307" s="22"/>
      <c r="AZ307" s="22"/>
      <c r="BB307" s="22"/>
      <c r="BD307" s="22"/>
      <c r="BF307" s="22"/>
      <c r="BH307" s="22"/>
      <c r="BJ307" s="22"/>
      <c r="BL307" s="22"/>
      <c r="BN307" s="22"/>
    </row>
    <row r="308" spans="48:66" x14ac:dyDescent="0.35">
      <c r="AV308" s="22"/>
      <c r="AX308" s="22"/>
      <c r="AZ308" s="22"/>
      <c r="BB308" s="22"/>
      <c r="BD308" s="22"/>
      <c r="BF308" s="22"/>
      <c r="BH308" s="22"/>
      <c r="BJ308" s="22"/>
      <c r="BL308" s="22"/>
      <c r="BN308" s="22"/>
    </row>
    <row r="309" spans="48:66" x14ac:dyDescent="0.35">
      <c r="AV309" s="22"/>
      <c r="AX309" s="22"/>
      <c r="AZ309" s="22"/>
      <c r="BB309" s="22"/>
      <c r="BD309" s="22"/>
      <c r="BF309" s="22"/>
      <c r="BH309" s="22"/>
      <c r="BJ309" s="22"/>
      <c r="BL309" s="22"/>
      <c r="BN309" s="22"/>
    </row>
    <row r="310" spans="48:66" x14ac:dyDescent="0.35">
      <c r="AV310" s="22"/>
      <c r="AX310" s="22"/>
      <c r="AZ310" s="22"/>
      <c r="BB310" s="22"/>
      <c r="BD310" s="22"/>
      <c r="BF310" s="22"/>
      <c r="BH310" s="22"/>
      <c r="BJ310" s="22"/>
      <c r="BL310" s="22"/>
      <c r="BN310" s="22"/>
    </row>
    <row r="311" spans="48:66" x14ac:dyDescent="0.35">
      <c r="AV311" s="22"/>
      <c r="AX311" s="22"/>
      <c r="AZ311" s="22"/>
      <c r="BB311" s="22"/>
      <c r="BD311" s="22"/>
      <c r="BF311" s="22"/>
      <c r="BH311" s="22"/>
      <c r="BJ311" s="22"/>
      <c r="BL311" s="22"/>
      <c r="BN311" s="22"/>
    </row>
    <row r="312" spans="48:66" x14ac:dyDescent="0.35">
      <c r="AV312" s="22"/>
      <c r="AX312" s="22"/>
      <c r="AZ312" s="22"/>
      <c r="BB312" s="22"/>
      <c r="BD312" s="22"/>
      <c r="BF312" s="22"/>
      <c r="BH312" s="22"/>
      <c r="BJ312" s="22"/>
      <c r="BL312" s="22"/>
      <c r="BN312" s="22"/>
    </row>
    <row r="313" spans="48:66" x14ac:dyDescent="0.35">
      <c r="AV313" s="22"/>
      <c r="AX313" s="22"/>
      <c r="AZ313" s="22"/>
      <c r="BB313" s="22"/>
      <c r="BD313" s="22"/>
      <c r="BF313" s="22"/>
      <c r="BH313" s="22"/>
      <c r="BJ313" s="22"/>
      <c r="BL313" s="22"/>
      <c r="BN313" s="22"/>
    </row>
    <row r="314" spans="48:66" x14ac:dyDescent="0.35">
      <c r="AV314" s="22"/>
      <c r="AX314" s="22"/>
      <c r="AZ314" s="22"/>
      <c r="BB314" s="22"/>
      <c r="BD314" s="22"/>
      <c r="BF314" s="22"/>
      <c r="BH314" s="22"/>
      <c r="BJ314" s="22"/>
      <c r="BL314" s="22"/>
      <c r="BN314" s="22"/>
    </row>
    <row r="315" spans="48:66" x14ac:dyDescent="0.35">
      <c r="AV315" s="22"/>
      <c r="AX315" s="22"/>
      <c r="AZ315" s="22"/>
      <c r="BB315" s="22"/>
      <c r="BD315" s="22"/>
      <c r="BF315" s="22"/>
      <c r="BH315" s="22"/>
      <c r="BJ315" s="22"/>
      <c r="BL315" s="22"/>
      <c r="BN315" s="22"/>
    </row>
    <row r="316" spans="48:66" x14ac:dyDescent="0.35">
      <c r="AV316" s="22"/>
      <c r="AX316" s="22"/>
      <c r="AZ316" s="22"/>
      <c r="BB316" s="22"/>
      <c r="BD316" s="22"/>
      <c r="BF316" s="22"/>
      <c r="BH316" s="22"/>
      <c r="BJ316" s="22"/>
      <c r="BL316" s="22"/>
      <c r="BN316" s="22"/>
    </row>
    <row r="317" spans="48:66" x14ac:dyDescent="0.35">
      <c r="AV317" s="22"/>
      <c r="AX317" s="22"/>
      <c r="AZ317" s="22"/>
      <c r="BB317" s="22"/>
      <c r="BD317" s="22"/>
      <c r="BF317" s="22"/>
      <c r="BH317" s="22"/>
      <c r="BJ317" s="22"/>
      <c r="BL317" s="22"/>
      <c r="BN317" s="22"/>
    </row>
    <row r="318" spans="48:66" x14ac:dyDescent="0.35">
      <c r="AV318" s="22"/>
      <c r="AX318" s="22"/>
      <c r="AZ318" s="22"/>
      <c r="BB318" s="22"/>
      <c r="BD318" s="22"/>
      <c r="BF318" s="22"/>
      <c r="BH318" s="22"/>
      <c r="BJ318" s="22"/>
      <c r="BL318" s="22"/>
      <c r="BN318" s="22"/>
    </row>
    <row r="319" spans="48:66" x14ac:dyDescent="0.35">
      <c r="AV319" s="22"/>
      <c r="AX319" s="22"/>
      <c r="AZ319" s="22"/>
      <c r="BB319" s="22"/>
      <c r="BD319" s="22"/>
      <c r="BF319" s="22"/>
      <c r="BH319" s="22"/>
      <c r="BJ319" s="22"/>
      <c r="BL319" s="22"/>
      <c r="BN319" s="22"/>
    </row>
    <row r="320" spans="48:66" x14ac:dyDescent="0.35">
      <c r="AV320" s="22"/>
      <c r="AX320" s="22"/>
      <c r="AZ320" s="22"/>
      <c r="BB320" s="22"/>
      <c r="BD320" s="22"/>
      <c r="BF320" s="22"/>
      <c r="BH320" s="22"/>
      <c r="BJ320" s="22"/>
      <c r="BL320" s="22"/>
      <c r="BN320" s="22"/>
    </row>
    <row r="321" spans="48:66" x14ac:dyDescent="0.35">
      <c r="AV321" s="22"/>
      <c r="AX321" s="22"/>
      <c r="AZ321" s="22"/>
      <c r="BB321" s="22"/>
      <c r="BD321" s="22"/>
      <c r="BF321" s="22"/>
      <c r="BH321" s="22"/>
      <c r="BJ321" s="22"/>
      <c r="BL321" s="22"/>
      <c r="BN321" s="22"/>
    </row>
    <row r="322" spans="48:66" x14ac:dyDescent="0.35">
      <c r="AV322" s="22"/>
      <c r="AX322" s="22"/>
      <c r="AZ322" s="22"/>
      <c r="BB322" s="22"/>
      <c r="BD322" s="22"/>
      <c r="BF322" s="22"/>
      <c r="BH322" s="22"/>
      <c r="BJ322" s="22"/>
      <c r="BL322" s="22"/>
      <c r="BN322" s="22"/>
    </row>
    <row r="323" spans="48:66" x14ac:dyDescent="0.35">
      <c r="AV323" s="22"/>
      <c r="AX323" s="22"/>
      <c r="AZ323" s="22"/>
      <c r="BB323" s="22"/>
      <c r="BD323" s="22"/>
      <c r="BF323" s="22"/>
      <c r="BH323" s="22"/>
      <c r="BJ323" s="22"/>
      <c r="BL323" s="22"/>
      <c r="BN323" s="22"/>
    </row>
    <row r="324" spans="48:66" x14ac:dyDescent="0.35">
      <c r="AV324" s="22"/>
      <c r="AX324" s="22"/>
      <c r="AZ324" s="22"/>
      <c r="BB324" s="22"/>
      <c r="BD324" s="22"/>
      <c r="BF324" s="22"/>
      <c r="BH324" s="22"/>
      <c r="BJ324" s="22"/>
      <c r="BL324" s="22"/>
      <c r="BN324" s="22"/>
    </row>
    <row r="325" spans="48:66" x14ac:dyDescent="0.35">
      <c r="AV325" s="22"/>
      <c r="AX325" s="22"/>
      <c r="AZ325" s="22"/>
      <c r="BB325" s="22"/>
      <c r="BD325" s="22"/>
      <c r="BF325" s="22"/>
      <c r="BH325" s="22"/>
      <c r="BJ325" s="22"/>
      <c r="BL325" s="22"/>
      <c r="BN325" s="22"/>
    </row>
    <row r="326" spans="48:66" x14ac:dyDescent="0.35">
      <c r="AV326" s="22"/>
      <c r="AX326" s="22"/>
      <c r="AZ326" s="22"/>
      <c r="BB326" s="22"/>
      <c r="BD326" s="22"/>
      <c r="BF326" s="22"/>
      <c r="BH326" s="22"/>
      <c r="BJ326" s="22"/>
      <c r="BL326" s="22"/>
      <c r="BN326" s="22"/>
    </row>
    <row r="327" spans="48:66" x14ac:dyDescent="0.35">
      <c r="AV327" s="22"/>
      <c r="AX327" s="22"/>
      <c r="AZ327" s="22"/>
      <c r="BB327" s="22"/>
      <c r="BD327" s="22"/>
      <c r="BF327" s="22"/>
      <c r="BH327" s="22"/>
      <c r="BJ327" s="22"/>
      <c r="BL327" s="22"/>
      <c r="BN327" s="22"/>
    </row>
    <row r="328" spans="48:66" x14ac:dyDescent="0.35">
      <c r="AV328" s="22"/>
      <c r="AX328" s="22"/>
      <c r="AZ328" s="22"/>
      <c r="BB328" s="22"/>
      <c r="BD328" s="22"/>
      <c r="BF328" s="22"/>
      <c r="BH328" s="22"/>
      <c r="BJ328" s="22"/>
      <c r="BL328" s="22"/>
      <c r="BN328" s="22"/>
    </row>
    <row r="329" spans="48:66" x14ac:dyDescent="0.35">
      <c r="AV329" s="22"/>
      <c r="AX329" s="22"/>
      <c r="AZ329" s="22"/>
      <c r="BB329" s="22"/>
      <c r="BD329" s="22"/>
      <c r="BF329" s="22"/>
      <c r="BH329" s="22"/>
      <c r="BJ329" s="22"/>
      <c r="BL329" s="22"/>
      <c r="BN329" s="22"/>
    </row>
    <row r="330" spans="48:66" x14ac:dyDescent="0.35">
      <c r="AV330" s="22"/>
      <c r="AX330" s="22"/>
      <c r="AZ330" s="22"/>
      <c r="BB330" s="22"/>
      <c r="BD330" s="22"/>
      <c r="BF330" s="22"/>
      <c r="BH330" s="22"/>
      <c r="BJ330" s="22"/>
      <c r="BL330" s="22"/>
      <c r="BN330" s="22"/>
    </row>
    <row r="331" spans="48:66" x14ac:dyDescent="0.35">
      <c r="AV331" s="22"/>
      <c r="AX331" s="22"/>
      <c r="AZ331" s="22"/>
      <c r="BB331" s="22"/>
      <c r="BD331" s="22"/>
      <c r="BF331" s="22"/>
      <c r="BH331" s="22"/>
      <c r="BJ331" s="22"/>
      <c r="BL331" s="22"/>
      <c r="BN331" s="22"/>
    </row>
    <row r="332" spans="48:66" x14ac:dyDescent="0.35">
      <c r="AV332" s="22"/>
      <c r="AX332" s="22"/>
      <c r="AZ332" s="22"/>
      <c r="BB332" s="22"/>
      <c r="BD332" s="22"/>
      <c r="BF332" s="22"/>
      <c r="BH332" s="22"/>
      <c r="BJ332" s="22"/>
      <c r="BL332" s="22"/>
      <c r="BN332" s="22"/>
    </row>
    <row r="333" spans="48:66" x14ac:dyDescent="0.35">
      <c r="AV333" s="22"/>
      <c r="AX333" s="22"/>
      <c r="AZ333" s="22"/>
      <c r="BB333" s="22"/>
      <c r="BD333" s="22"/>
      <c r="BF333" s="22"/>
      <c r="BH333" s="22"/>
      <c r="BJ333" s="22"/>
      <c r="BL333" s="22"/>
      <c r="BN333" s="22"/>
    </row>
    <row r="334" spans="48:66" x14ac:dyDescent="0.35">
      <c r="AV334" s="22"/>
      <c r="AX334" s="22"/>
      <c r="AZ334" s="22"/>
      <c r="BB334" s="22"/>
      <c r="BD334" s="22"/>
      <c r="BF334" s="22"/>
      <c r="BH334" s="22"/>
      <c r="BJ334" s="22"/>
      <c r="BL334" s="22"/>
      <c r="BN334" s="22"/>
    </row>
    <row r="335" spans="48:66" x14ac:dyDescent="0.35">
      <c r="AV335" s="22"/>
      <c r="AX335" s="22"/>
      <c r="AZ335" s="22"/>
      <c r="BB335" s="22"/>
      <c r="BD335" s="22"/>
      <c r="BF335" s="22"/>
      <c r="BH335" s="22"/>
      <c r="BJ335" s="22"/>
      <c r="BL335" s="22"/>
      <c r="BN335" s="22"/>
    </row>
    <row r="336" spans="48:66" x14ac:dyDescent="0.35">
      <c r="AV336" s="22"/>
      <c r="AX336" s="22"/>
      <c r="AZ336" s="22"/>
      <c r="BB336" s="22"/>
      <c r="BD336" s="22"/>
      <c r="BF336" s="22"/>
      <c r="BH336" s="22"/>
      <c r="BJ336" s="22"/>
      <c r="BL336" s="22"/>
      <c r="BN336" s="22"/>
    </row>
    <row r="337" spans="48:66" x14ac:dyDescent="0.35">
      <c r="AV337" s="22"/>
      <c r="AX337" s="22"/>
      <c r="AZ337" s="22"/>
      <c r="BB337" s="22"/>
      <c r="BD337" s="22"/>
      <c r="BF337" s="22"/>
      <c r="BH337" s="22"/>
      <c r="BJ337" s="22"/>
      <c r="BL337" s="22"/>
      <c r="BN337" s="22"/>
    </row>
    <row r="338" spans="48:66" x14ac:dyDescent="0.35">
      <c r="AV338" s="22"/>
      <c r="AX338" s="22"/>
      <c r="AZ338" s="22"/>
      <c r="BB338" s="22"/>
      <c r="BD338" s="22"/>
      <c r="BF338" s="22"/>
      <c r="BH338" s="22"/>
      <c r="BJ338" s="22"/>
      <c r="BL338" s="22"/>
      <c r="BN338" s="22"/>
    </row>
    <row r="339" spans="48:66" x14ac:dyDescent="0.35">
      <c r="AV339" s="22"/>
      <c r="AX339" s="22"/>
      <c r="AZ339" s="22"/>
      <c r="BB339" s="22"/>
      <c r="BD339" s="22"/>
      <c r="BF339" s="22"/>
      <c r="BH339" s="22"/>
      <c r="BJ339" s="22"/>
      <c r="BL339" s="22"/>
      <c r="BN339" s="22"/>
    </row>
    <row r="340" spans="48:66" x14ac:dyDescent="0.35">
      <c r="AV340" s="22"/>
      <c r="AX340" s="22"/>
      <c r="AZ340" s="22"/>
      <c r="BB340" s="22"/>
      <c r="BD340" s="22"/>
      <c r="BF340" s="22"/>
      <c r="BH340" s="22"/>
      <c r="BJ340" s="22"/>
      <c r="BL340" s="22"/>
      <c r="BN340" s="22"/>
    </row>
    <row r="341" spans="48:66" x14ac:dyDescent="0.35">
      <c r="AV341" s="34"/>
      <c r="AW341" s="35"/>
      <c r="AX341" s="35"/>
      <c r="AY341" s="35"/>
      <c r="AZ341" s="35"/>
      <c r="BA341" s="35"/>
      <c r="BB341" s="35"/>
      <c r="BC341" s="35"/>
      <c r="BD341" s="35"/>
      <c r="BE341" s="35"/>
      <c r="BF341" s="35"/>
      <c r="BG341" s="35"/>
      <c r="BH341" s="35"/>
      <c r="BI341" s="35"/>
      <c r="BJ341" s="35"/>
      <c r="BK341" s="35"/>
      <c r="BL341" s="35"/>
      <c r="BM341" s="35"/>
      <c r="BN341" s="35"/>
    </row>
    <row r="342" spans="48:66" x14ac:dyDescent="0.35">
      <c r="AV342" s="22"/>
      <c r="AX342" s="22"/>
      <c r="AZ342" s="22"/>
      <c r="BB342" s="22"/>
      <c r="BD342" s="22"/>
      <c r="BF342" s="22"/>
      <c r="BH342" s="22"/>
      <c r="BJ342" s="22"/>
      <c r="BL342" s="22"/>
      <c r="BN342" s="22"/>
    </row>
    <row r="343" spans="48:66" x14ac:dyDescent="0.35">
      <c r="AV343" s="22"/>
      <c r="AX343" s="22"/>
      <c r="AZ343" s="22"/>
      <c r="BB343" s="22"/>
      <c r="BD343" s="22"/>
      <c r="BF343" s="22"/>
      <c r="BH343" s="22"/>
      <c r="BJ343" s="22"/>
      <c r="BL343" s="22"/>
      <c r="BN343" s="22"/>
    </row>
    <row r="344" spans="48:66" x14ac:dyDescent="0.35">
      <c r="AV344" s="22"/>
      <c r="AX344" s="22"/>
      <c r="AZ344" s="22"/>
      <c r="BB344" s="22"/>
      <c r="BD344" s="22"/>
      <c r="BF344" s="22"/>
      <c r="BH344" s="22"/>
      <c r="BJ344" s="22"/>
      <c r="BL344" s="22"/>
      <c r="BN344" s="22"/>
    </row>
    <row r="345" spans="48:66" x14ac:dyDescent="0.35">
      <c r="AV345" s="22"/>
      <c r="AX345" s="22"/>
      <c r="AZ345" s="22"/>
      <c r="BB345" s="22"/>
      <c r="BD345" s="22"/>
      <c r="BF345" s="22"/>
      <c r="BH345" s="22"/>
      <c r="BJ345" s="22"/>
      <c r="BL345" s="22"/>
      <c r="BN345" s="22"/>
    </row>
    <row r="346" spans="48:66" x14ac:dyDescent="0.35">
      <c r="AV346" s="22"/>
      <c r="AX346" s="22"/>
      <c r="AZ346" s="22"/>
      <c r="BB346" s="22"/>
      <c r="BD346" s="22"/>
      <c r="BF346" s="22"/>
      <c r="BH346" s="22"/>
      <c r="BJ346" s="22"/>
      <c r="BL346" s="22"/>
      <c r="BN346" s="22"/>
    </row>
    <row r="347" spans="48:66" x14ac:dyDescent="0.35">
      <c r="AV347" s="22"/>
      <c r="AX347" s="22"/>
      <c r="AZ347" s="22"/>
      <c r="BB347" s="22"/>
      <c r="BD347" s="22"/>
      <c r="BF347" s="22"/>
      <c r="BH347" s="22"/>
      <c r="BJ347" s="22"/>
      <c r="BL347" s="22"/>
      <c r="BN347" s="22"/>
    </row>
    <row r="348" spans="48:66" x14ac:dyDescent="0.35">
      <c r="AV348" s="22"/>
      <c r="AX348" s="22"/>
      <c r="AZ348" s="22"/>
      <c r="BB348" s="22"/>
      <c r="BD348" s="22"/>
      <c r="BF348" s="22"/>
      <c r="BH348" s="22"/>
      <c r="BJ348" s="22"/>
      <c r="BL348" s="22"/>
      <c r="BN348" s="22"/>
    </row>
    <row r="349" spans="48:66" x14ac:dyDescent="0.35">
      <c r="AV349" s="22"/>
      <c r="AX349" s="22"/>
      <c r="AZ349" s="22"/>
      <c r="BB349" s="22"/>
      <c r="BD349" s="22"/>
      <c r="BF349" s="22"/>
      <c r="BH349" s="22"/>
      <c r="BJ349" s="22"/>
      <c r="BL349" s="22"/>
      <c r="BN349" s="22"/>
    </row>
    <row r="350" spans="48:66" x14ac:dyDescent="0.35">
      <c r="AV350" s="22"/>
      <c r="AX350" s="22"/>
      <c r="AZ350" s="22"/>
      <c r="BB350" s="22"/>
      <c r="BD350" s="22"/>
      <c r="BF350" s="22"/>
      <c r="BH350" s="22"/>
      <c r="BJ350" s="22"/>
      <c r="BL350" s="22"/>
      <c r="BN350" s="22"/>
    </row>
    <row r="351" spans="48:66" x14ac:dyDescent="0.35">
      <c r="AV351" s="22"/>
      <c r="AX351" s="22"/>
      <c r="AZ351" s="22"/>
      <c r="BB351" s="22"/>
      <c r="BD351" s="22"/>
      <c r="BF351" s="22"/>
      <c r="BH351" s="22"/>
      <c r="BJ351" s="22"/>
      <c r="BL351" s="22"/>
      <c r="BN351" s="22"/>
    </row>
    <row r="352" spans="48:66" x14ac:dyDescent="0.35">
      <c r="AV352" s="22"/>
      <c r="AX352" s="22"/>
      <c r="AZ352" s="22"/>
      <c r="BB352" s="22"/>
      <c r="BD352" s="22"/>
      <c r="BF352" s="22"/>
      <c r="BH352" s="22"/>
      <c r="BJ352" s="22"/>
      <c r="BL352" s="22"/>
      <c r="BN352" s="22"/>
    </row>
    <row r="353" spans="48:66" x14ac:dyDescent="0.35">
      <c r="AV353" s="22"/>
      <c r="AX353" s="22"/>
      <c r="AZ353" s="22"/>
      <c r="BB353" s="22"/>
      <c r="BD353" s="22"/>
      <c r="BF353" s="22"/>
      <c r="BH353" s="22"/>
      <c r="BJ353" s="22"/>
      <c r="BL353" s="22"/>
      <c r="BN353" s="22"/>
    </row>
    <row r="354" spans="48:66" x14ac:dyDescent="0.35">
      <c r="AV354" s="22"/>
      <c r="AX354" s="22"/>
      <c r="AZ354" s="22"/>
      <c r="BB354" s="22"/>
      <c r="BD354" s="22"/>
      <c r="BF354" s="22"/>
      <c r="BH354" s="22"/>
      <c r="BJ354" s="22"/>
      <c r="BL354" s="22"/>
      <c r="BN354" s="22"/>
    </row>
    <row r="355" spans="48:66" x14ac:dyDescent="0.35">
      <c r="AV355" s="22"/>
      <c r="AX355" s="22"/>
      <c r="AZ355" s="22"/>
      <c r="BB355" s="22"/>
      <c r="BD355" s="22"/>
      <c r="BF355" s="22"/>
      <c r="BH355" s="22"/>
      <c r="BJ355" s="22"/>
      <c r="BL355" s="22"/>
      <c r="BN355" s="22"/>
    </row>
    <row r="356" spans="48:66" x14ac:dyDescent="0.35">
      <c r="AV356" s="22"/>
      <c r="AX356" s="22"/>
      <c r="AZ356" s="22"/>
      <c r="BB356" s="22"/>
      <c r="BD356" s="22"/>
      <c r="BF356" s="22"/>
      <c r="BH356" s="22"/>
      <c r="BJ356" s="22"/>
      <c r="BL356" s="22"/>
      <c r="BN356" s="22"/>
    </row>
    <row r="357" spans="48:66" x14ac:dyDescent="0.35">
      <c r="AV357" s="22"/>
      <c r="AX357" s="22"/>
      <c r="AZ357" s="22"/>
      <c r="BB357" s="22"/>
      <c r="BD357" s="22"/>
      <c r="BF357" s="22"/>
      <c r="BH357" s="22"/>
      <c r="BJ357" s="22"/>
      <c r="BL357" s="22"/>
      <c r="BN357" s="22"/>
    </row>
    <row r="358" spans="48:66" x14ac:dyDescent="0.35">
      <c r="AV358" s="22"/>
      <c r="AX358" s="22"/>
      <c r="AZ358" s="22"/>
      <c r="BB358" s="22"/>
      <c r="BD358" s="22"/>
      <c r="BF358" s="22"/>
      <c r="BH358" s="22"/>
      <c r="BJ358" s="22"/>
      <c r="BL358" s="22"/>
      <c r="BN358" s="22"/>
    </row>
    <row r="359" spans="48:66" x14ac:dyDescent="0.35">
      <c r="AV359" s="22"/>
      <c r="AX359" s="22"/>
      <c r="AZ359" s="22"/>
      <c r="BB359" s="22"/>
      <c r="BD359" s="22"/>
      <c r="BF359" s="22"/>
      <c r="BH359" s="22"/>
      <c r="BJ359" s="22"/>
      <c r="BL359" s="22"/>
      <c r="BN359" s="22"/>
    </row>
    <row r="360" spans="48:66" x14ac:dyDescent="0.35">
      <c r="AV360" s="34"/>
      <c r="AW360" s="35"/>
      <c r="AX360" s="35"/>
      <c r="AY360" s="35"/>
      <c r="AZ360" s="35"/>
      <c r="BA360" s="35"/>
      <c r="BB360" s="35"/>
      <c r="BC360" s="35"/>
      <c r="BD360" s="35"/>
      <c r="BE360" s="35"/>
      <c r="BF360" s="35"/>
      <c r="BG360" s="35"/>
      <c r="BH360" s="35"/>
      <c r="BI360" s="35"/>
      <c r="BJ360" s="35"/>
      <c r="BK360" s="35"/>
      <c r="BL360" s="35"/>
      <c r="BM360" s="35"/>
      <c r="BN360" s="35"/>
    </row>
    <row r="361" spans="48:66" x14ac:dyDescent="0.35">
      <c r="AV361" s="23"/>
      <c r="AX361" s="22"/>
      <c r="AZ361" s="22"/>
      <c r="BB361" s="22"/>
      <c r="BD361" s="22"/>
      <c r="BF361" s="22"/>
      <c r="BH361" s="22"/>
      <c r="BJ361" s="22"/>
      <c r="BL361" s="22"/>
      <c r="BN361" s="22"/>
    </row>
    <row r="362" spans="48:66" x14ac:dyDescent="0.35">
      <c r="AV362" s="23"/>
      <c r="AX362" s="22"/>
      <c r="AZ362" s="22"/>
      <c r="BB362" s="22"/>
      <c r="BD362" s="22"/>
      <c r="BF362" s="22"/>
      <c r="BH362" s="22"/>
      <c r="BJ362" s="22"/>
      <c r="BL362" s="22"/>
      <c r="BN362" s="22"/>
    </row>
    <row r="363" spans="48:66" x14ac:dyDescent="0.35">
      <c r="AV363" s="34"/>
      <c r="AW363" s="35"/>
      <c r="AX363" s="35"/>
      <c r="AY363" s="35"/>
      <c r="AZ363" s="35"/>
      <c r="BA363" s="35"/>
      <c r="BB363" s="35"/>
      <c r="BC363" s="35"/>
      <c r="BD363" s="35"/>
      <c r="BE363" s="35"/>
      <c r="BF363" s="35"/>
      <c r="BG363" s="35"/>
      <c r="BH363" s="35"/>
      <c r="BI363" s="35"/>
      <c r="BJ363" s="35"/>
      <c r="BK363" s="35"/>
      <c r="BL363" s="35"/>
      <c r="BM363" s="35"/>
      <c r="BN363" s="35"/>
    </row>
    <row r="364" spans="48:66" x14ac:dyDescent="0.35">
      <c r="AV364" s="22"/>
      <c r="AX364" s="22"/>
      <c r="AZ364" s="22"/>
      <c r="BB364" s="22"/>
      <c r="BD364" s="22"/>
      <c r="BF364" s="22"/>
      <c r="BH364" s="22"/>
      <c r="BJ364" s="22"/>
      <c r="BL364" s="22"/>
      <c r="BN364" s="22"/>
    </row>
    <row r="365" spans="48:66" x14ac:dyDescent="0.35">
      <c r="AV365" s="22"/>
      <c r="AX365" s="22"/>
      <c r="AZ365" s="22"/>
      <c r="BB365" s="22"/>
      <c r="BD365" s="22"/>
      <c r="BF365" s="22"/>
      <c r="BH365" s="22"/>
      <c r="BJ365" s="22"/>
      <c r="BL365" s="22"/>
      <c r="BN365" s="22"/>
    </row>
    <row r="366" spans="48:66" x14ac:dyDescent="0.35">
      <c r="AV366" s="22"/>
      <c r="AX366" s="22"/>
      <c r="AZ366" s="22"/>
      <c r="BB366" s="22"/>
      <c r="BD366" s="22"/>
      <c r="BF366" s="22"/>
      <c r="BH366" s="22"/>
      <c r="BJ366" s="22"/>
      <c r="BL366" s="22"/>
      <c r="BN366" s="22"/>
    </row>
    <row r="367" spans="48:66" x14ac:dyDescent="0.35">
      <c r="AV367" s="22"/>
      <c r="AX367" s="22"/>
      <c r="AZ367" s="22"/>
      <c r="BB367" s="22"/>
      <c r="BD367" s="22"/>
      <c r="BF367" s="22"/>
      <c r="BH367" s="22"/>
      <c r="BJ367" s="22"/>
      <c r="BL367" s="22"/>
      <c r="BN367" s="22"/>
    </row>
    <row r="368" spans="48:66" x14ac:dyDescent="0.35">
      <c r="AV368" s="22"/>
      <c r="AX368" s="22"/>
      <c r="AZ368" s="22"/>
      <c r="BB368" s="22"/>
      <c r="BD368" s="22"/>
      <c r="BF368" s="22"/>
      <c r="BH368" s="22"/>
      <c r="BJ368" s="22"/>
      <c r="BL368" s="22"/>
      <c r="BN368" s="22"/>
    </row>
    <row r="369" spans="48:66" x14ac:dyDescent="0.35">
      <c r="AV369" s="22"/>
      <c r="AX369" s="22"/>
      <c r="AZ369" s="22"/>
      <c r="BB369" s="22"/>
      <c r="BD369" s="22"/>
      <c r="BF369" s="22"/>
      <c r="BH369" s="22"/>
      <c r="BJ369" s="22"/>
      <c r="BL369" s="22"/>
      <c r="BN369" s="22"/>
    </row>
    <row r="370" spans="48:66" x14ac:dyDescent="0.35">
      <c r="AV370" s="22"/>
      <c r="AX370" s="22"/>
      <c r="AZ370" s="22"/>
      <c r="BB370" s="22"/>
      <c r="BD370" s="22"/>
      <c r="BF370" s="22"/>
      <c r="BH370" s="22"/>
      <c r="BJ370" s="22"/>
      <c r="BL370" s="22"/>
      <c r="BN370" s="22"/>
    </row>
    <row r="371" spans="48:66" x14ac:dyDescent="0.35">
      <c r="AV371" s="22"/>
      <c r="AX371" s="22"/>
      <c r="AZ371" s="22"/>
      <c r="BB371" s="22"/>
      <c r="BD371" s="22"/>
      <c r="BF371" s="22"/>
      <c r="BH371" s="22"/>
      <c r="BJ371" s="22"/>
      <c r="BL371" s="22"/>
      <c r="BN371" s="22"/>
    </row>
    <row r="372" spans="48:66" x14ac:dyDescent="0.35">
      <c r="AV372" s="34"/>
      <c r="AW372" s="35"/>
      <c r="AX372" s="35"/>
      <c r="AY372" s="35"/>
      <c r="AZ372" s="35"/>
      <c r="BA372" s="35"/>
      <c r="BB372" s="35"/>
      <c r="BC372" s="35"/>
      <c r="BD372" s="35"/>
      <c r="BE372" s="35"/>
      <c r="BF372" s="35"/>
      <c r="BG372" s="35"/>
      <c r="BH372" s="35"/>
      <c r="BI372" s="35"/>
      <c r="BJ372" s="35"/>
      <c r="BK372" s="35"/>
      <c r="BL372" s="35"/>
      <c r="BM372" s="35"/>
      <c r="BN372" s="35"/>
    </row>
    <row r="373" spans="48:66" x14ac:dyDescent="0.35">
      <c r="AV373" s="22"/>
      <c r="AX373" s="22"/>
      <c r="AZ373" s="22"/>
      <c r="BB373" s="22"/>
      <c r="BD373" s="22"/>
      <c r="BF373" s="22"/>
      <c r="BH373" s="22"/>
      <c r="BJ373" s="22"/>
      <c r="BL373" s="22"/>
      <c r="BN373" s="22"/>
    </row>
    <row r="374" spans="48:66" x14ac:dyDescent="0.35">
      <c r="AV374" s="22"/>
      <c r="AX374" s="22"/>
      <c r="AZ374" s="22"/>
      <c r="BB374" s="22"/>
      <c r="BD374" s="22"/>
      <c r="BF374" s="22"/>
      <c r="BH374" s="22"/>
      <c r="BJ374" s="22"/>
      <c r="BL374" s="22"/>
      <c r="BN374" s="22"/>
    </row>
    <row r="375" spans="48:66" x14ac:dyDescent="0.35">
      <c r="AV375" s="22"/>
      <c r="AX375" s="22"/>
      <c r="AZ375" s="22"/>
      <c r="BB375" s="22"/>
      <c r="BD375" s="22"/>
      <c r="BF375" s="22"/>
      <c r="BH375" s="22"/>
      <c r="BJ375" s="22"/>
      <c r="BL375" s="22"/>
      <c r="BN375" s="22"/>
    </row>
    <row r="376" spans="48:66" x14ac:dyDescent="0.35">
      <c r="AV376" s="22"/>
      <c r="AX376" s="22"/>
      <c r="AZ376" s="22"/>
      <c r="BB376" s="22"/>
      <c r="BD376" s="22"/>
      <c r="BF376" s="22"/>
      <c r="BH376" s="22"/>
      <c r="BJ376" s="22"/>
      <c r="BL376" s="22"/>
      <c r="BN376" s="22"/>
    </row>
    <row r="377" spans="48:66" x14ac:dyDescent="0.35">
      <c r="AV377" s="22"/>
      <c r="AX377" s="22"/>
      <c r="AZ377" s="22"/>
      <c r="BB377" s="22"/>
      <c r="BD377" s="22"/>
      <c r="BF377" s="22"/>
      <c r="BH377" s="22"/>
      <c r="BJ377" s="22"/>
      <c r="BL377" s="22"/>
      <c r="BN377" s="22"/>
    </row>
    <row r="378" spans="48:66" x14ac:dyDescent="0.35">
      <c r="AV378" s="22"/>
      <c r="AX378" s="22"/>
      <c r="AZ378" s="22"/>
      <c r="BB378" s="22"/>
      <c r="BD378" s="22"/>
      <c r="BF378" s="22"/>
      <c r="BH378" s="22"/>
      <c r="BJ378" s="22"/>
      <c r="BL378" s="22"/>
      <c r="BN378" s="22"/>
    </row>
    <row r="379" spans="48:66" x14ac:dyDescent="0.35">
      <c r="AV379" s="22"/>
      <c r="AX379" s="22"/>
      <c r="AZ379" s="22"/>
      <c r="BB379" s="22"/>
      <c r="BD379" s="22"/>
      <c r="BF379" s="22"/>
      <c r="BH379" s="22"/>
      <c r="BJ379" s="22"/>
      <c r="BL379" s="22"/>
      <c r="BN379" s="22"/>
    </row>
    <row r="380" spans="48:66" x14ac:dyDescent="0.35">
      <c r="AV380" s="22"/>
      <c r="AX380" s="22"/>
      <c r="AZ380" s="22"/>
      <c r="BB380" s="22"/>
      <c r="BD380" s="22"/>
      <c r="BF380" s="22"/>
      <c r="BH380" s="22"/>
      <c r="BJ380" s="22"/>
      <c r="BL380" s="22"/>
      <c r="BN380" s="22"/>
    </row>
    <row r="381" spans="48:66" x14ac:dyDescent="0.35">
      <c r="AV381" s="22"/>
      <c r="AX381" s="22"/>
      <c r="AZ381" s="22"/>
      <c r="BB381" s="22"/>
      <c r="BD381" s="22"/>
      <c r="BF381" s="22"/>
      <c r="BH381" s="22"/>
      <c r="BJ381" s="22"/>
      <c r="BL381" s="22"/>
      <c r="BN381" s="22"/>
    </row>
    <row r="382" spans="48:66" x14ac:dyDescent="0.35">
      <c r="AV382" s="22"/>
      <c r="AX382" s="22"/>
      <c r="AZ382" s="22"/>
      <c r="BB382" s="22"/>
      <c r="BD382" s="22"/>
      <c r="BF382" s="22"/>
      <c r="BH382" s="22"/>
      <c r="BJ382" s="22"/>
      <c r="BL382" s="22"/>
      <c r="BN382" s="22"/>
    </row>
    <row r="383" spans="48:66" x14ac:dyDescent="0.35">
      <c r="AV383" s="22"/>
      <c r="AX383" s="22"/>
      <c r="AZ383" s="22"/>
      <c r="BB383" s="22"/>
      <c r="BD383" s="22"/>
      <c r="BF383" s="22"/>
      <c r="BH383" s="22"/>
      <c r="BJ383" s="22"/>
      <c r="BL383" s="22"/>
      <c r="BN383" s="22"/>
    </row>
    <row r="384" spans="48:66" x14ac:dyDescent="0.35">
      <c r="AV384" s="22"/>
      <c r="AX384" s="22"/>
      <c r="AZ384" s="22"/>
      <c r="BB384" s="22"/>
      <c r="BD384" s="22"/>
      <c r="BF384" s="22"/>
      <c r="BH384" s="22"/>
      <c r="BJ384" s="22"/>
      <c r="BL384" s="22"/>
      <c r="BN384" s="22"/>
    </row>
    <row r="385" spans="48:66" x14ac:dyDescent="0.35">
      <c r="AV385" s="22"/>
      <c r="AX385" s="22"/>
      <c r="AZ385" s="22"/>
      <c r="BB385" s="22"/>
      <c r="BD385" s="22"/>
      <c r="BF385" s="22"/>
      <c r="BH385" s="22"/>
      <c r="BJ385" s="22"/>
      <c r="BL385" s="22"/>
      <c r="BN385" s="22"/>
    </row>
    <row r="386" spans="48:66" x14ac:dyDescent="0.35">
      <c r="AV386" s="22"/>
      <c r="AX386" s="22"/>
      <c r="AZ386" s="22"/>
      <c r="BB386" s="22"/>
      <c r="BD386" s="22"/>
      <c r="BF386" s="22"/>
      <c r="BH386" s="22"/>
      <c r="BJ386" s="22"/>
      <c r="BL386" s="22"/>
      <c r="BN386" s="22"/>
    </row>
    <row r="387" spans="48:66" x14ac:dyDescent="0.35">
      <c r="AV387" s="22"/>
      <c r="AX387" s="22"/>
      <c r="AZ387" s="22"/>
      <c r="BB387" s="22"/>
      <c r="BD387" s="22"/>
      <c r="BF387" s="22"/>
      <c r="BH387" s="22"/>
      <c r="BJ387" s="22"/>
      <c r="BL387" s="22"/>
      <c r="BN387" s="22"/>
    </row>
    <row r="388" spans="48:66" x14ac:dyDescent="0.35">
      <c r="AV388" s="22"/>
      <c r="AX388" s="22"/>
      <c r="AZ388" s="22"/>
      <c r="BB388" s="22"/>
      <c r="BD388" s="22"/>
      <c r="BF388" s="22"/>
      <c r="BH388" s="22"/>
      <c r="BJ388" s="22"/>
      <c r="BL388" s="22"/>
      <c r="BN388" s="22"/>
    </row>
    <row r="389" spans="48:66" x14ac:dyDescent="0.35">
      <c r="AV389" s="22"/>
      <c r="AX389" s="22"/>
      <c r="AZ389" s="22"/>
      <c r="BB389" s="22"/>
      <c r="BD389" s="22"/>
      <c r="BF389" s="22"/>
      <c r="BH389" s="22"/>
      <c r="BJ389" s="22"/>
      <c r="BL389" s="22"/>
      <c r="BN389" s="22"/>
    </row>
    <row r="390" spans="48:66" x14ac:dyDescent="0.35">
      <c r="AV390" s="22"/>
      <c r="AX390" s="22"/>
      <c r="AZ390" s="22"/>
      <c r="BB390" s="22"/>
      <c r="BD390" s="22"/>
      <c r="BF390" s="22"/>
      <c r="BH390" s="22"/>
      <c r="BJ390" s="22"/>
      <c r="BL390" s="22"/>
      <c r="BN390" s="22"/>
    </row>
    <row r="391" spans="48:66" x14ac:dyDescent="0.35">
      <c r="AV391" s="22"/>
      <c r="AX391" s="22"/>
      <c r="AZ391" s="22"/>
      <c r="BB391" s="22"/>
      <c r="BD391" s="22"/>
      <c r="BF391" s="22"/>
      <c r="BH391" s="22"/>
      <c r="BJ391" s="22"/>
      <c r="BL391" s="22"/>
      <c r="BN391" s="22"/>
    </row>
    <row r="392" spans="48:66" x14ac:dyDescent="0.35">
      <c r="AV392" s="22"/>
      <c r="AX392" s="22"/>
      <c r="AZ392" s="22"/>
      <c r="BB392" s="22"/>
      <c r="BD392" s="22"/>
      <c r="BF392" s="22"/>
      <c r="BH392" s="22"/>
      <c r="BJ392" s="22"/>
      <c r="BL392" s="22"/>
      <c r="BN392" s="22"/>
    </row>
    <row r="393" spans="48:66" x14ac:dyDescent="0.35">
      <c r="AV393" s="22"/>
      <c r="AX393" s="22"/>
      <c r="AZ393" s="22"/>
      <c r="BB393" s="22"/>
      <c r="BD393" s="22"/>
      <c r="BF393" s="22"/>
      <c r="BH393" s="22"/>
      <c r="BJ393" s="22"/>
      <c r="BL393" s="22"/>
      <c r="BN393" s="22"/>
    </row>
    <row r="394" spans="48:66" x14ac:dyDescent="0.35">
      <c r="AV394" s="22"/>
      <c r="AX394" s="22"/>
      <c r="AZ394" s="22"/>
      <c r="BB394" s="22"/>
      <c r="BD394" s="22"/>
      <c r="BF394" s="22"/>
      <c r="BH394" s="22"/>
      <c r="BJ394" s="22"/>
      <c r="BL394" s="22"/>
      <c r="BN394" s="22"/>
    </row>
    <row r="395" spans="48:66" x14ac:dyDescent="0.35">
      <c r="AV395" s="22"/>
      <c r="AX395" s="22"/>
      <c r="AZ395" s="22"/>
      <c r="BB395" s="22"/>
      <c r="BD395" s="22"/>
      <c r="BF395" s="22"/>
      <c r="BH395" s="22"/>
      <c r="BJ395" s="22"/>
      <c r="BL395" s="22"/>
      <c r="BN395" s="22"/>
    </row>
    <row r="396" spans="48:66" x14ac:dyDescent="0.35">
      <c r="AV396" s="22"/>
      <c r="AX396" s="22"/>
      <c r="AZ396" s="22"/>
      <c r="BB396" s="22"/>
      <c r="BD396" s="22"/>
      <c r="BF396" s="22"/>
      <c r="BH396" s="22"/>
      <c r="BJ396" s="22"/>
      <c r="BL396" s="22"/>
      <c r="BN396" s="22"/>
    </row>
    <row r="397" spans="48:66" x14ac:dyDescent="0.35">
      <c r="AV397" s="22"/>
      <c r="AX397" s="22"/>
      <c r="AZ397" s="22"/>
      <c r="BB397" s="22"/>
      <c r="BD397" s="22"/>
      <c r="BF397" s="22"/>
      <c r="BH397" s="22"/>
      <c r="BJ397" s="22"/>
      <c r="BL397" s="22"/>
      <c r="BN397" s="22"/>
    </row>
    <row r="398" spans="48:66" x14ac:dyDescent="0.35">
      <c r="AV398" s="22"/>
      <c r="AX398" s="22"/>
      <c r="AZ398" s="22"/>
      <c r="BB398" s="22"/>
      <c r="BD398" s="22"/>
      <c r="BF398" s="22"/>
      <c r="BH398" s="22"/>
      <c r="BJ398" s="22"/>
      <c r="BL398" s="22"/>
      <c r="BN398" s="22"/>
    </row>
    <row r="399" spans="48:66" x14ac:dyDescent="0.35">
      <c r="AV399" s="22"/>
      <c r="AX399" s="22"/>
      <c r="AZ399" s="22"/>
      <c r="BB399" s="22"/>
      <c r="BD399" s="22"/>
      <c r="BF399" s="22"/>
      <c r="BH399" s="22"/>
      <c r="BJ399" s="22"/>
      <c r="BL399" s="22"/>
      <c r="BN399" s="22"/>
    </row>
    <row r="400" spans="48:66" x14ac:dyDescent="0.35">
      <c r="AV400" s="22"/>
      <c r="AX400" s="22"/>
      <c r="AZ400" s="22"/>
      <c r="BB400" s="22"/>
      <c r="BD400" s="22"/>
      <c r="BF400" s="22"/>
      <c r="BH400" s="22"/>
      <c r="BJ400" s="22"/>
      <c r="BL400" s="22"/>
      <c r="BN400" s="22"/>
    </row>
    <row r="401" spans="48:66" x14ac:dyDescent="0.35">
      <c r="AV401" s="22"/>
      <c r="AX401" s="22"/>
      <c r="AZ401" s="22"/>
      <c r="BB401" s="22"/>
      <c r="BD401" s="22"/>
      <c r="BF401" s="22"/>
      <c r="BH401" s="22"/>
      <c r="BJ401" s="22"/>
      <c r="BL401" s="22"/>
      <c r="BN401" s="22"/>
    </row>
    <row r="402" spans="48:66" x14ac:dyDescent="0.35">
      <c r="AV402" s="22"/>
      <c r="AX402" s="22"/>
      <c r="AZ402" s="22"/>
      <c r="BB402" s="22"/>
      <c r="BD402" s="22"/>
      <c r="BF402" s="22"/>
      <c r="BH402" s="22"/>
      <c r="BJ402" s="22"/>
      <c r="BL402" s="22"/>
      <c r="BN402" s="22"/>
    </row>
    <row r="403" spans="48:66" x14ac:dyDescent="0.35">
      <c r="AV403" s="22"/>
      <c r="AX403" s="22"/>
      <c r="AZ403" s="22"/>
      <c r="BB403" s="22"/>
      <c r="BD403" s="22"/>
      <c r="BF403" s="22"/>
      <c r="BH403" s="22"/>
      <c r="BJ403" s="22"/>
      <c r="BL403" s="22"/>
      <c r="BN403" s="22"/>
    </row>
    <row r="404" spans="48:66" x14ac:dyDescent="0.35">
      <c r="AV404" s="22"/>
      <c r="AX404" s="22"/>
      <c r="AZ404" s="22"/>
      <c r="BB404" s="22"/>
      <c r="BD404" s="22"/>
      <c r="BF404" s="22"/>
      <c r="BH404" s="22"/>
      <c r="BJ404" s="22"/>
      <c r="BL404" s="22"/>
      <c r="BN404" s="22"/>
    </row>
    <row r="405" spans="48:66" x14ac:dyDescent="0.35">
      <c r="AV405" s="22"/>
      <c r="AX405" s="22"/>
      <c r="AZ405" s="22"/>
      <c r="BB405" s="22"/>
      <c r="BD405" s="22"/>
      <c r="BF405" s="22"/>
      <c r="BH405" s="22"/>
      <c r="BJ405" s="22"/>
      <c r="BL405" s="22"/>
      <c r="BN405" s="22"/>
    </row>
    <row r="406" spans="48:66" x14ac:dyDescent="0.35">
      <c r="AV406" s="22"/>
      <c r="AX406" s="22"/>
      <c r="AZ406" s="22"/>
      <c r="BB406" s="22"/>
      <c r="BD406" s="22"/>
      <c r="BF406" s="22"/>
      <c r="BH406" s="22"/>
      <c r="BJ406" s="22"/>
      <c r="BL406" s="22"/>
      <c r="BN406" s="22"/>
    </row>
    <row r="407" spans="48:66" x14ac:dyDescent="0.35">
      <c r="AV407" s="22"/>
      <c r="AX407" s="22"/>
      <c r="AZ407" s="22"/>
      <c r="BB407" s="22"/>
      <c r="BD407" s="22"/>
      <c r="BF407" s="22"/>
      <c r="BH407" s="22"/>
      <c r="BJ407" s="22"/>
      <c r="BL407" s="22"/>
      <c r="BN407" s="22"/>
    </row>
    <row r="408" spans="48:66" x14ac:dyDescent="0.35">
      <c r="AV408" s="22"/>
      <c r="AX408" s="22"/>
      <c r="AZ408" s="22"/>
      <c r="BB408" s="22"/>
      <c r="BD408" s="22"/>
      <c r="BF408" s="22"/>
      <c r="BH408" s="22"/>
      <c r="BJ408" s="22"/>
      <c r="BL408" s="22"/>
      <c r="BN408" s="22"/>
    </row>
    <row r="409" spans="48:66" x14ac:dyDescent="0.35">
      <c r="AV409" s="22"/>
      <c r="AX409" s="22"/>
      <c r="AZ409" s="22"/>
      <c r="BB409" s="22"/>
      <c r="BD409" s="22"/>
      <c r="BF409" s="22"/>
      <c r="BH409" s="22"/>
      <c r="BJ409" s="22"/>
      <c r="BL409" s="22"/>
      <c r="BN409" s="22"/>
    </row>
    <row r="410" spans="48:66" x14ac:dyDescent="0.35">
      <c r="AV410" s="22"/>
      <c r="AX410" s="22"/>
      <c r="AZ410" s="22"/>
      <c r="BB410" s="22"/>
      <c r="BD410" s="22"/>
      <c r="BF410" s="22"/>
      <c r="BH410" s="22"/>
      <c r="BJ410" s="22"/>
      <c r="BL410" s="22"/>
      <c r="BN410" s="22"/>
    </row>
    <row r="411" spans="48:66" x14ac:dyDescent="0.35">
      <c r="AV411" s="22"/>
      <c r="AX411" s="22"/>
      <c r="AZ411" s="22"/>
      <c r="BB411" s="22"/>
      <c r="BD411" s="22"/>
      <c r="BF411" s="22"/>
      <c r="BH411" s="22"/>
      <c r="BJ411" s="22"/>
      <c r="BL411" s="22"/>
      <c r="BN411" s="22"/>
    </row>
    <row r="412" spans="48:66" x14ac:dyDescent="0.35">
      <c r="AV412" s="22"/>
      <c r="AX412" s="22"/>
      <c r="AZ412" s="22"/>
      <c r="BB412" s="22"/>
      <c r="BD412" s="22"/>
      <c r="BF412" s="22"/>
      <c r="BH412" s="22"/>
      <c r="BJ412" s="22"/>
      <c r="BL412" s="22"/>
      <c r="BN412" s="22"/>
    </row>
    <row r="413" spans="48:66" x14ac:dyDescent="0.35">
      <c r="AV413" s="22"/>
      <c r="AX413" s="22"/>
      <c r="AZ413" s="22"/>
      <c r="BB413" s="22"/>
      <c r="BD413" s="22"/>
      <c r="BF413" s="22"/>
      <c r="BH413" s="22"/>
      <c r="BJ413" s="22"/>
      <c r="BL413" s="22"/>
      <c r="BN413" s="22"/>
    </row>
    <row r="414" spans="48:66" x14ac:dyDescent="0.35">
      <c r="AV414" s="22"/>
      <c r="AX414" s="22"/>
      <c r="AZ414" s="22"/>
      <c r="BB414" s="22"/>
      <c r="BD414" s="22"/>
      <c r="BF414" s="22"/>
      <c r="BH414" s="22"/>
      <c r="BJ414" s="22"/>
      <c r="BL414" s="22"/>
      <c r="BN414" s="22"/>
    </row>
    <row r="415" spans="48:66" x14ac:dyDescent="0.35">
      <c r="AV415" s="22"/>
      <c r="AX415" s="22"/>
      <c r="AZ415" s="22"/>
      <c r="BB415" s="22"/>
      <c r="BD415" s="22"/>
      <c r="BF415" s="22"/>
      <c r="BH415" s="22"/>
      <c r="BJ415" s="22"/>
      <c r="BL415" s="22"/>
      <c r="BN415" s="22"/>
    </row>
    <row r="416" spans="48:66" x14ac:dyDescent="0.35">
      <c r="AV416" s="22"/>
      <c r="AX416" s="22"/>
      <c r="AZ416" s="22"/>
      <c r="BB416" s="22"/>
      <c r="BD416" s="22"/>
      <c r="BF416" s="22"/>
      <c r="BH416" s="22"/>
      <c r="BJ416" s="22"/>
      <c r="BL416" s="22"/>
      <c r="BN416" s="22"/>
    </row>
    <row r="417" spans="48:66" x14ac:dyDescent="0.35">
      <c r="AV417" s="22"/>
      <c r="AX417" s="22"/>
      <c r="AZ417" s="22"/>
      <c r="BB417" s="22"/>
      <c r="BD417" s="22"/>
      <c r="BF417" s="22"/>
      <c r="BH417" s="22"/>
      <c r="BJ417" s="22"/>
      <c r="BL417" s="22"/>
      <c r="BN417" s="22"/>
    </row>
    <row r="418" spans="48:66" x14ac:dyDescent="0.35">
      <c r="AV418" s="22"/>
      <c r="AX418" s="22"/>
      <c r="AZ418" s="22"/>
      <c r="BB418" s="22"/>
      <c r="BD418" s="22"/>
      <c r="BF418" s="22"/>
      <c r="BH418" s="22"/>
      <c r="BJ418" s="22"/>
      <c r="BL418" s="22"/>
      <c r="BN418" s="22"/>
    </row>
    <row r="419" spans="48:66" x14ac:dyDescent="0.35">
      <c r="AV419" s="22"/>
      <c r="AX419" s="22"/>
      <c r="AZ419" s="22"/>
      <c r="BB419" s="22"/>
      <c r="BD419" s="22"/>
      <c r="BF419" s="22"/>
      <c r="BH419" s="22"/>
      <c r="BJ419" s="22"/>
      <c r="BL419" s="22"/>
      <c r="BN419" s="22"/>
    </row>
    <row r="420" spans="48:66" x14ac:dyDescent="0.35">
      <c r="AV420" s="22"/>
      <c r="AX420" s="22"/>
      <c r="AZ420" s="22"/>
      <c r="BB420" s="22"/>
      <c r="BD420" s="22"/>
      <c r="BF420" s="22"/>
      <c r="BH420" s="22"/>
      <c r="BJ420" s="22"/>
      <c r="BL420" s="22"/>
      <c r="BN420" s="22"/>
    </row>
    <row r="421" spans="48:66" x14ac:dyDescent="0.35">
      <c r="AV421" s="22"/>
      <c r="AX421" s="22"/>
      <c r="AZ421" s="22"/>
      <c r="BB421" s="22"/>
      <c r="BD421" s="22"/>
      <c r="BF421" s="22"/>
      <c r="BH421" s="22"/>
      <c r="BJ421" s="22"/>
      <c r="BL421" s="22"/>
      <c r="BN421" s="22"/>
    </row>
    <row r="422" spans="48:66" x14ac:dyDescent="0.35">
      <c r="AV422" s="22"/>
      <c r="AX422" s="22"/>
      <c r="AZ422" s="22"/>
      <c r="BB422" s="22"/>
      <c r="BD422" s="22"/>
      <c r="BF422" s="22"/>
      <c r="BH422" s="22"/>
      <c r="BJ422" s="22"/>
      <c r="BL422" s="22"/>
      <c r="BN422" s="22"/>
    </row>
    <row r="423" spans="48:66" x14ac:dyDescent="0.35">
      <c r="AV423" s="22"/>
      <c r="AX423" s="22"/>
      <c r="AZ423" s="22"/>
      <c r="BB423" s="22"/>
      <c r="BD423" s="22"/>
      <c r="BF423" s="22"/>
      <c r="BH423" s="22"/>
      <c r="BJ423" s="22"/>
      <c r="BL423" s="22"/>
      <c r="BN423" s="22"/>
    </row>
    <row r="424" spans="48:66" x14ac:dyDescent="0.35">
      <c r="AV424" s="22"/>
      <c r="AX424" s="22"/>
      <c r="AZ424" s="22"/>
      <c r="BB424" s="22"/>
      <c r="BD424" s="22"/>
      <c r="BF424" s="22"/>
      <c r="BH424" s="22"/>
      <c r="BJ424" s="22"/>
      <c r="BL424" s="22"/>
      <c r="BN424" s="22"/>
    </row>
    <row r="425" spans="48:66" x14ac:dyDescent="0.35">
      <c r="AV425" s="22"/>
      <c r="AX425" s="22"/>
      <c r="AZ425" s="22"/>
      <c r="BB425" s="22"/>
      <c r="BD425" s="22"/>
      <c r="BF425" s="22"/>
      <c r="BH425" s="22"/>
      <c r="BJ425" s="22"/>
      <c r="BL425" s="22"/>
      <c r="BN425" s="22"/>
    </row>
    <row r="426" spans="48:66" x14ac:dyDescent="0.35">
      <c r="AV426" s="22"/>
      <c r="AX426" s="22"/>
      <c r="AZ426" s="22"/>
      <c r="BB426" s="22"/>
      <c r="BD426" s="22"/>
      <c r="BF426" s="22"/>
      <c r="BH426" s="22"/>
      <c r="BJ426" s="22"/>
      <c r="BL426" s="22"/>
      <c r="BN426" s="22"/>
    </row>
    <row r="427" spans="48:66" x14ac:dyDescent="0.35">
      <c r="AV427" s="22"/>
      <c r="AX427" s="22"/>
      <c r="AZ427" s="22"/>
      <c r="BB427" s="22"/>
      <c r="BD427" s="22"/>
      <c r="BF427" s="22"/>
      <c r="BH427" s="22"/>
      <c r="BJ427" s="22"/>
      <c r="BL427" s="22"/>
      <c r="BN427" s="22"/>
    </row>
    <row r="428" spans="48:66" x14ac:dyDescent="0.35">
      <c r="AV428" s="22"/>
      <c r="AX428" s="22"/>
      <c r="AZ428" s="22"/>
      <c r="BB428" s="22"/>
      <c r="BD428" s="22"/>
      <c r="BF428" s="22"/>
      <c r="BH428" s="22"/>
      <c r="BJ428" s="22"/>
      <c r="BL428" s="22"/>
      <c r="BN428" s="22"/>
    </row>
    <row r="429" spans="48:66" x14ac:dyDescent="0.35">
      <c r="AV429" s="22"/>
      <c r="AX429" s="22"/>
      <c r="AZ429" s="22"/>
      <c r="BB429" s="22"/>
      <c r="BD429" s="22"/>
      <c r="BF429" s="22"/>
      <c r="BH429" s="22"/>
      <c r="BJ429" s="22"/>
      <c r="BL429" s="22"/>
      <c r="BN429" s="22"/>
    </row>
    <row r="430" spans="48:66" x14ac:dyDescent="0.35">
      <c r="AV430" s="22"/>
      <c r="AX430" s="22"/>
      <c r="AZ430" s="22"/>
      <c r="BB430" s="22"/>
      <c r="BD430" s="22"/>
      <c r="BF430" s="22"/>
      <c r="BH430" s="22"/>
      <c r="BJ430" s="22"/>
      <c r="BL430" s="22"/>
      <c r="BN430" s="22"/>
    </row>
    <row r="431" spans="48:66" x14ac:dyDescent="0.35">
      <c r="AV431" s="22"/>
      <c r="AX431" s="22"/>
      <c r="AZ431" s="22"/>
      <c r="BB431" s="22"/>
      <c r="BD431" s="22"/>
      <c r="BF431" s="22"/>
      <c r="BH431" s="22"/>
      <c r="BJ431" s="22"/>
      <c r="BL431" s="22"/>
      <c r="BN431" s="22"/>
    </row>
    <row r="432" spans="48:66" x14ac:dyDescent="0.35">
      <c r="AV432" s="22"/>
      <c r="AX432" s="22"/>
      <c r="AZ432" s="22"/>
      <c r="BB432" s="22"/>
      <c r="BD432" s="22"/>
      <c r="BF432" s="22"/>
      <c r="BH432" s="22"/>
      <c r="BJ432" s="22"/>
      <c r="BL432" s="22"/>
      <c r="BN432" s="22"/>
    </row>
  </sheetData>
  <sortState xmlns:xlrd2="http://schemas.microsoft.com/office/spreadsheetml/2017/richdata2" ref="BT9:BU201">
    <sortCondition descending="1" ref="BU9:BU201"/>
  </sortState>
  <mergeCells count="19">
    <mergeCell ref="AV363:BN363"/>
    <mergeCell ref="AV372:BN372"/>
    <mergeCell ref="AV212:BN212"/>
    <mergeCell ref="AV267:BN267"/>
    <mergeCell ref="AV299:BN299"/>
    <mergeCell ref="AV341:BN341"/>
    <mergeCell ref="AV360:BN360"/>
    <mergeCell ref="AL7:AT7"/>
    <mergeCell ref="K6:AK6"/>
    <mergeCell ref="AU5:BV5"/>
    <mergeCell ref="AW210:AX210"/>
    <mergeCell ref="AY210:AZ210"/>
    <mergeCell ref="BA210:BB210"/>
    <mergeCell ref="BC210:BD210"/>
    <mergeCell ref="BE210:BF210"/>
    <mergeCell ref="BG210:BH210"/>
    <mergeCell ref="BI210:BJ210"/>
    <mergeCell ref="BK210:BL210"/>
    <mergeCell ref="BM210:BN21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7537-598D-48A6-B1FA-33A0F7AD9453}">
  <sheetPr>
    <tabColor rgb="FFD49BFB"/>
  </sheetPr>
  <dimension ref="A1:Z43"/>
  <sheetViews>
    <sheetView topLeftCell="A4" zoomScaleNormal="100" workbookViewId="0">
      <selection activeCell="R13" sqref="R13"/>
    </sheetView>
  </sheetViews>
  <sheetFormatPr baseColWidth="10" defaultColWidth="8.7265625" defaultRowHeight="14.5" x14ac:dyDescent="0.35"/>
  <sheetData>
    <row r="1" spans="1:26" x14ac:dyDescent="0.3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x14ac:dyDescent="0.35">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x14ac:dyDescent="0.35">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x14ac:dyDescent="0.35">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x14ac:dyDescent="0.35">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x14ac:dyDescent="0.3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x14ac:dyDescent="0.3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x14ac:dyDescent="0.3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x14ac:dyDescent="0.3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3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3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3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3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3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3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3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3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3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3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Drop Down 1">
              <controlPr defaultSize="0" autoLine="0" autoPict="0">
                <anchor moveWithCells="1">
                  <from>
                    <xdr:col>2</xdr:col>
                    <xdr:colOff>419100</xdr:colOff>
                    <xdr:row>16</xdr:row>
                    <xdr:rowOff>88900</xdr:rowOff>
                  </from>
                  <to>
                    <xdr:col>6</xdr:col>
                    <xdr:colOff>101600</xdr:colOff>
                    <xdr:row>17</xdr:row>
                    <xdr:rowOff>152400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2</xdr:col>
                    <xdr:colOff>501650</xdr:colOff>
                    <xdr:row>18</xdr:row>
                    <xdr:rowOff>69850</xdr:rowOff>
                  </from>
                  <to>
                    <xdr:col>6</xdr:col>
                    <xdr:colOff>25400</xdr:colOff>
                    <xdr:row>19</xdr:row>
                    <xdr:rowOff>114300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2</xdr:col>
                    <xdr:colOff>457200</xdr:colOff>
                    <xdr:row>11</xdr:row>
                    <xdr:rowOff>146050</xdr:rowOff>
                  </from>
                  <to>
                    <xdr:col>6</xdr:col>
                    <xdr:colOff>57150</xdr:colOff>
                    <xdr:row>13</xdr:row>
                    <xdr:rowOff>38100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78CE-EA77-4CC1-998F-5E39B9031666}">
  <sheetPr>
    <tabColor theme="9" tint="0.79998168889431442"/>
  </sheetPr>
  <dimension ref="A1:AC32"/>
  <sheetViews>
    <sheetView workbookViewId="0">
      <selection activeCell="K23" sqref="K23"/>
    </sheetView>
  </sheetViews>
  <sheetFormatPr baseColWidth="10" defaultColWidth="8.7265625" defaultRowHeight="14.5" x14ac:dyDescent="0.35"/>
  <sheetData>
    <row r="1" spans="1:29" x14ac:dyDescent="0.3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1:29"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29" x14ac:dyDescent="0.3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row>
    <row r="4" spans="1:29" x14ac:dyDescent="0.3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row>
    <row r="5" spans="1:29" x14ac:dyDescent="0.3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row>
    <row r="6" spans="1:29" x14ac:dyDescent="0.3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row>
    <row r="7" spans="1:29" x14ac:dyDescent="0.3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row>
    <row r="8" spans="1:29" x14ac:dyDescent="0.3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row>
    <row r="9" spans="1:29" x14ac:dyDescent="0.3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row>
    <row r="10" spans="1:29" x14ac:dyDescent="0.3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row>
    <row r="11" spans="1:29"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x14ac:dyDescent="0.3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row>
    <row r="13" spans="1:29" x14ac:dyDescent="0.3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row>
    <row r="14" spans="1:29" x14ac:dyDescent="0.3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row>
    <row r="15" spans="1:29" x14ac:dyDescent="0.3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3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row>
    <row r="17" spans="1:29" x14ac:dyDescent="0.3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3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row>
    <row r="19" spans="1:29" x14ac:dyDescent="0.3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row>
    <row r="20" spans="1:29" x14ac:dyDescent="0.3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row>
    <row r="21" spans="1:29" x14ac:dyDescent="0.3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row>
    <row r="22" spans="1:29" x14ac:dyDescent="0.3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row>
    <row r="23" spans="1:29"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row>
    <row r="24" spans="1:29" x14ac:dyDescent="0.3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row>
    <row r="25" spans="1:29" x14ac:dyDescent="0.3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row>
    <row r="26" spans="1:29" x14ac:dyDescent="0.3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row>
    <row r="27" spans="1:29"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row>
    <row r="28" spans="1:29" x14ac:dyDescent="0.3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row>
    <row r="29" spans="1:29" x14ac:dyDescent="0.3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spans="1:29" x14ac:dyDescent="0.3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spans="1:29" x14ac:dyDescent="0.3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Drop Down 1">
              <controlPr defaultSize="0" autoLine="0" autoPict="0">
                <anchor moveWithCells="1">
                  <from>
                    <xdr:col>1</xdr:col>
                    <xdr:colOff>311150</xdr:colOff>
                    <xdr:row>10</xdr:row>
                    <xdr:rowOff>31750</xdr:rowOff>
                  </from>
                  <to>
                    <xdr:col>8</xdr:col>
                    <xdr:colOff>565150</xdr:colOff>
                    <xdr:row>11</xdr:row>
                    <xdr:rowOff>63500</xdr:rowOff>
                  </to>
                </anchor>
              </controlPr>
            </control>
          </mc:Choice>
        </mc:AlternateContent>
        <mc:AlternateContent xmlns:mc="http://schemas.openxmlformats.org/markup-compatibility/2006">
          <mc:Choice Requires="x14">
            <control shapeId="16386" r:id="rId5" name="Drop Down 2">
              <controlPr defaultSize="0" autoLine="0" autoPict="0">
                <anchor moveWithCells="1">
                  <from>
                    <xdr:col>1</xdr:col>
                    <xdr:colOff>304800</xdr:colOff>
                    <xdr:row>14</xdr:row>
                    <xdr:rowOff>31750</xdr:rowOff>
                  </from>
                  <to>
                    <xdr:col>8</xdr:col>
                    <xdr:colOff>577850</xdr:colOff>
                    <xdr:row>15</xdr:row>
                    <xdr:rowOff>63500</xdr:rowOff>
                  </to>
                </anchor>
              </controlPr>
            </control>
          </mc:Choice>
        </mc:AlternateContent>
        <mc:AlternateContent xmlns:mc="http://schemas.openxmlformats.org/markup-compatibility/2006">
          <mc:Choice Requires="x14">
            <control shapeId="16387" r:id="rId6" name="Check Box 3">
              <controlPr defaultSize="0" autoFill="0" autoLine="0" autoPict="0">
                <anchor moveWithCells="1">
                  <from>
                    <xdr:col>4</xdr:col>
                    <xdr:colOff>25400</xdr:colOff>
                    <xdr:row>16</xdr:row>
                    <xdr:rowOff>82550</xdr:rowOff>
                  </from>
                  <to>
                    <xdr:col>6</xdr:col>
                    <xdr:colOff>254000</xdr:colOff>
                    <xdr:row>17</xdr:row>
                    <xdr:rowOff>165100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1962-7D82-4603-9B0A-EC5F7556F74D}">
  <dimension ref="C1:X62"/>
  <sheetViews>
    <sheetView zoomScale="40" zoomScaleNormal="40" workbookViewId="0">
      <selection activeCell="R6" sqref="R6"/>
    </sheetView>
  </sheetViews>
  <sheetFormatPr baseColWidth="10" defaultColWidth="8.7265625" defaultRowHeight="14.5" x14ac:dyDescent="0.35"/>
  <cols>
    <col min="3" max="3" width="42" customWidth="1"/>
    <col min="10" max="10" width="11.90625" customWidth="1"/>
    <col min="13" max="13" width="10.08984375" bestFit="1" customWidth="1"/>
    <col min="14" max="14" width="12.1796875" bestFit="1" customWidth="1"/>
  </cols>
  <sheetData>
    <row r="1" spans="3:24" x14ac:dyDescent="0.35">
      <c r="O1" t="s">
        <v>2591</v>
      </c>
      <c r="P1" t="s">
        <v>2592</v>
      </c>
      <c r="Q1" t="s">
        <v>2976</v>
      </c>
      <c r="R1" t="s">
        <v>3034</v>
      </c>
      <c r="S1" t="s">
        <v>2977</v>
      </c>
      <c r="T1" t="s">
        <v>2596</v>
      </c>
      <c r="U1" t="s">
        <v>2597</v>
      </c>
      <c r="V1" t="s">
        <v>2978</v>
      </c>
      <c r="W1" t="s">
        <v>2979</v>
      </c>
    </row>
    <row r="2" spans="3:24" x14ac:dyDescent="0.35">
      <c r="E2" s="9"/>
      <c r="F2" s="9"/>
      <c r="O2" t="s">
        <v>2967</v>
      </c>
      <c r="P2" t="s">
        <v>2968</v>
      </c>
      <c r="Q2" t="s">
        <v>2969</v>
      </c>
      <c r="R2" t="s">
        <v>2970</v>
      </c>
      <c r="S2" t="s">
        <v>2971</v>
      </c>
      <c r="T2" t="s">
        <v>2972</v>
      </c>
      <c r="U2" t="s">
        <v>2973</v>
      </c>
      <c r="V2" t="s">
        <v>2974</v>
      </c>
      <c r="W2" t="s">
        <v>2975</v>
      </c>
      <c r="X2" s="9" t="s">
        <v>2866</v>
      </c>
    </row>
    <row r="3" spans="3:24" x14ac:dyDescent="0.35">
      <c r="C3">
        <v>39</v>
      </c>
      <c r="D3">
        <v>1</v>
      </c>
      <c r="I3" s="9" t="s">
        <v>3003</v>
      </c>
      <c r="J3" t="str">
        <f>_xlfn.CONCAT($J$11," (n=",$X3,")")</f>
        <v>Expenditure Measures for cash transfers to individuals: Supplementary ad hoc programs (n=19)</v>
      </c>
      <c r="K3">
        <f t="shared" ref="K3:N3" si="0">K8</f>
        <v>6</v>
      </c>
      <c r="L3">
        <f t="shared" si="0"/>
        <v>28</v>
      </c>
      <c r="M3" t="str">
        <f t="shared" si="0"/>
        <v>Data!$B:$B</v>
      </c>
      <c r="N3" t="str">
        <f t="shared" si="0"/>
        <v>Data!$AT:$AT</v>
      </c>
      <c r="O3">
        <f>AVERAGEIFS(INDIRECT(O2),INDIRECT(O2),"&gt;=0",INDIRECT('Sample Select backend'!$C$3),'Sample Select backend'!$C$2,INDIRECT('Sample Select backend'!$F$3),'Sample Select backend'!$F$2,INDIRECT('Sample Select backend'!$I$2),1,INDIRECT('Sample Select backend'!$M$3),'Sample Select backend'!$M$2,INDIRECT('Sample Select backend'!$I$9),1,INDIRECT($M8),$K8,INDIRECT($N8),$L8)</f>
        <v>0.94736842105263153</v>
      </c>
      <c r="P3">
        <f>AVERAGEIFS(INDIRECT(P2),INDIRECT(P2),"&gt;=0",INDIRECT('Sample Select backend'!$C$3),'Sample Select backend'!$C$2,INDIRECT('Sample Select backend'!$F$3),'Sample Select backend'!$F$2,INDIRECT('Sample Select backend'!$I$2),1,INDIRECT('Sample Select backend'!$M$3),'Sample Select backend'!$M$2,INDIRECT('Sample Select backend'!$I$9),1,INDIRECT($M8),$K8,INDIRECT($N8),$L8)</f>
        <v>1</v>
      </c>
      <c r="Q3">
        <f>AVERAGEIFS(INDIRECT(Q2),INDIRECT(Q2),"&gt;=0",INDIRECT('Sample Select backend'!$C$3),'Sample Select backend'!$C$2,INDIRECT('Sample Select backend'!$F$3),'Sample Select backend'!$F$2,INDIRECT('Sample Select backend'!$I$2),1,INDIRECT('Sample Select backend'!$M$3),'Sample Select backend'!$M$2,INDIRECT('Sample Select backend'!$I$9),1,INDIRECT($M8),$K8,INDIRECT($N8),$L8)</f>
        <v>0.73684210526315785</v>
      </c>
      <c r="R3">
        <f>AVERAGEIFS(INDIRECT(R2),INDIRECT(R2),"&gt;=0",INDIRECT('Sample Select backend'!$C$3),'Sample Select backend'!$C$2,INDIRECT('Sample Select backend'!$F$3),'Sample Select backend'!$F$2,INDIRECT('Sample Select backend'!$I$2),1,INDIRECT('Sample Select backend'!$M$3),'Sample Select backend'!$M$2,INDIRECT('Sample Select backend'!$I$9),1,INDIRECT($M8),$K8,INDIRECT($N8),$L8)</f>
        <v>0.10526315789473684</v>
      </c>
      <c r="S3">
        <f>AVERAGEIFS(INDIRECT(S2),INDIRECT(S2),"&gt;=0",INDIRECT('Sample Select backend'!$C$3),'Sample Select backend'!$C$2,INDIRECT('Sample Select backend'!$F$3),'Sample Select backend'!$F$2,INDIRECT('Sample Select backend'!$I$2),1,INDIRECT('Sample Select backend'!$M$3),'Sample Select backend'!$M$2,INDIRECT('Sample Select backend'!$I$9),1,INDIRECT($M8),$K8,INDIRECT($N8),$L8)</f>
        <v>0.76470588235294112</v>
      </c>
      <c r="T3">
        <f>AVERAGEIFS(INDIRECT(T2),INDIRECT(T2),"&gt;=0",INDIRECT('Sample Select backend'!$C$3),'Sample Select backend'!$C$2,INDIRECT('Sample Select backend'!$F$3),'Sample Select backend'!$F$2,INDIRECT('Sample Select backend'!$I$2),1,INDIRECT('Sample Select backend'!$M$3),'Sample Select backend'!$M$2,INDIRECT('Sample Select backend'!$I$9),1,INDIRECT($M8),$K8,INDIRECT($N8),$L8)</f>
        <v>0.89473684210526316</v>
      </c>
      <c r="U3">
        <f>AVERAGEIFS(INDIRECT(U2),INDIRECT(U2),"&gt;=0",INDIRECT('Sample Select backend'!$C$3),'Sample Select backend'!$C$2,INDIRECT('Sample Select backend'!$F$3),'Sample Select backend'!$F$2,INDIRECT('Sample Select backend'!$I$2),1,INDIRECT('Sample Select backend'!$M$3),'Sample Select backend'!$M$2,INDIRECT('Sample Select backend'!$I$9),1,INDIRECT($M8),$K8,INDIRECT($N8),$L8)</f>
        <v>1</v>
      </c>
      <c r="V3">
        <f>AVERAGEIFS(INDIRECT(V2),INDIRECT(V2),"&gt;=0",INDIRECT('Sample Select backend'!$C$3),'Sample Select backend'!$C$2,INDIRECT('Sample Select backend'!$F$3),'Sample Select backend'!$F$2,INDIRECT('Sample Select backend'!$I$2),1,INDIRECT('Sample Select backend'!$M$3),'Sample Select backend'!$M$2,INDIRECT('Sample Select backend'!$I$9),1,INDIRECT($M8),$K8,INDIRECT($N8),$L8)</f>
        <v>0.63157894736842102</v>
      </c>
      <c r="W3">
        <f>AVERAGEIFS(INDIRECT(W2),INDIRECT(W2),"&gt;=0",INDIRECT('Sample Select backend'!$C$3),'Sample Select backend'!$C$2,INDIRECT('Sample Select backend'!$F$3),'Sample Select backend'!$F$2,INDIRECT('Sample Select backend'!$I$2),1,INDIRECT('Sample Select backend'!$M$3),'Sample Select backend'!$M$2,INDIRECT('Sample Select backend'!$I$9),1,INDIRECT($M8),$K8,INDIRECT($N8),$L8)</f>
        <v>0.94736842105263153</v>
      </c>
      <c r="X3">
        <f>COUNTIFS(INDIRECT(W2),"&gt;=0",INDIRECT('Sample Select backend'!$C$3),'Sample Select backend'!$C$2,INDIRECT('Sample Select backend'!$F$3),'Sample Select backend'!$F$2,INDIRECT('Sample Select backend'!$I$2),1,INDIRECT('Sample Select backend'!$M$3),'Sample Select backend'!$M$2,INDIRECT('Sample Select backend'!$I$9),1,INDIRECT($M8),$K8,INDIRECT($N8),$L8)</f>
        <v>19</v>
      </c>
    </row>
    <row r="4" spans="3:24" x14ac:dyDescent="0.35">
      <c r="C4" t="s">
        <v>3019</v>
      </c>
      <c r="I4" s="9" t="s">
        <v>3004</v>
      </c>
      <c r="J4" t="str">
        <f>IF(J12="No Selection","No Selection",_xlfn.CONCAT($J$12," (n=",$X4,")"))</f>
        <v>No Selection</v>
      </c>
      <c r="K4">
        <f t="shared" ref="K4:N4" si="1">K9</f>
        <v>0</v>
      </c>
      <c r="L4">
        <f t="shared" si="1"/>
        <v>0</v>
      </c>
      <c r="M4">
        <f t="shared" si="1"/>
        <v>0</v>
      </c>
      <c r="N4">
        <f t="shared" si="1"/>
        <v>0</v>
      </c>
      <c r="O4" t="e">
        <f>AVERAGEIFS(INDIRECT(O2),INDIRECT(O2),"&gt;=0",INDIRECT('Sample Select backend'!$C$3),'Sample Select backend'!$C$2,INDIRECT('Sample Select backend'!$F$3),'Sample Select backend'!$F$2,INDIRECT('Sample Select backend'!$I$2),1,INDIRECT('Sample Select backend'!$M$3),'Sample Select backend'!$M$2,INDIRECT('Sample Select backend'!$I$9),1,INDIRECT($M9),$K9,INDIRECT($N9),$L9)</f>
        <v>#REF!</v>
      </c>
      <c r="P4" t="e">
        <f>AVERAGEIFS(INDIRECT(P2),INDIRECT(P2),"&gt;=0",INDIRECT('Sample Select backend'!$C$3),'Sample Select backend'!$C$2,INDIRECT('Sample Select backend'!$F$3),'Sample Select backend'!$F$2,INDIRECT('Sample Select backend'!$I$2),1,INDIRECT('Sample Select backend'!$M$3),'Sample Select backend'!$M$2,INDIRECT('Sample Select backend'!$I$9),1,INDIRECT($M9),$K9,INDIRECT($N9),$L9)</f>
        <v>#REF!</v>
      </c>
      <c r="Q4" t="e">
        <f>AVERAGEIFS(INDIRECT(Q2),INDIRECT(Q2),"&gt;=0",INDIRECT('Sample Select backend'!$C$3),'Sample Select backend'!$C$2,INDIRECT('Sample Select backend'!$F$3),'Sample Select backend'!$F$2,INDIRECT('Sample Select backend'!$I$2),1,INDIRECT('Sample Select backend'!$M$3),'Sample Select backend'!$M$2,INDIRECT('Sample Select backend'!$I$9),1,INDIRECT($M9),$K9,INDIRECT($N9),$L9)</f>
        <v>#REF!</v>
      </c>
      <c r="R4" t="e">
        <f>AVERAGEIFS(INDIRECT(R2),INDIRECT(R2),"&gt;=0",INDIRECT('Sample Select backend'!$C$3),'Sample Select backend'!$C$2,INDIRECT('Sample Select backend'!$F$3),'Sample Select backend'!$F$2,INDIRECT('Sample Select backend'!$I$2),1,INDIRECT('Sample Select backend'!$M$3),'Sample Select backend'!$M$2,INDIRECT('Sample Select backend'!$I$9),1,INDIRECT($M9),$K9,INDIRECT($N9),$L9)</f>
        <v>#REF!</v>
      </c>
      <c r="S4" t="e">
        <f>AVERAGEIFS(INDIRECT(S2),INDIRECT(S2),"&gt;=0",INDIRECT('Sample Select backend'!$C$3),'Sample Select backend'!$C$2,INDIRECT('Sample Select backend'!$F$3),'Sample Select backend'!$F$2,INDIRECT('Sample Select backend'!$I$2),1,INDIRECT('Sample Select backend'!$M$3),'Sample Select backend'!$M$2,INDIRECT('Sample Select backend'!$I$9),1,INDIRECT($M9),$K9,INDIRECT($N9),$L9)</f>
        <v>#REF!</v>
      </c>
      <c r="T4" t="e">
        <f>AVERAGEIFS(INDIRECT(T2),INDIRECT(T2),"&gt;=0",INDIRECT('Sample Select backend'!$C$3),'Sample Select backend'!$C$2,INDIRECT('Sample Select backend'!$F$3),'Sample Select backend'!$F$2,INDIRECT('Sample Select backend'!$I$2),1,INDIRECT('Sample Select backend'!$M$3),'Sample Select backend'!$M$2,INDIRECT('Sample Select backend'!$I$9),1,INDIRECT($M9),$K9,INDIRECT($N9),$L9)</f>
        <v>#REF!</v>
      </c>
      <c r="U4" t="e">
        <f>AVERAGEIFS(INDIRECT(U2),INDIRECT(U2),"&gt;=0",INDIRECT('Sample Select backend'!$C$3),'Sample Select backend'!$C$2,INDIRECT('Sample Select backend'!$F$3),'Sample Select backend'!$F$2,INDIRECT('Sample Select backend'!$I$2),1,INDIRECT('Sample Select backend'!$M$3),'Sample Select backend'!$M$2,INDIRECT('Sample Select backend'!$I$9),1,INDIRECT($M9),$K9,INDIRECT($N9),$L9)</f>
        <v>#REF!</v>
      </c>
      <c r="V4" t="e">
        <f>AVERAGEIFS(INDIRECT(V2),INDIRECT(V2),"&gt;=0",INDIRECT('Sample Select backend'!$C$3),'Sample Select backend'!$C$2,INDIRECT('Sample Select backend'!$F$3),'Sample Select backend'!$F$2,INDIRECT('Sample Select backend'!$I$2),1,INDIRECT('Sample Select backend'!$M$3),'Sample Select backend'!$M$2,INDIRECT('Sample Select backend'!$I$9),1,INDIRECT($M9),$K9,INDIRECT($N9),$L9)</f>
        <v>#REF!</v>
      </c>
      <c r="W4" t="e">
        <f>AVERAGEIFS(INDIRECT(W2),INDIRECT(W2),"&gt;=0",INDIRECT('Sample Select backend'!$C$3),'Sample Select backend'!$C$2,INDIRECT('Sample Select backend'!$F$3),'Sample Select backend'!$F$2,INDIRECT('Sample Select backend'!$I$2),1,INDIRECT('Sample Select backend'!$M$3),'Sample Select backend'!$M$2,INDIRECT('Sample Select backend'!$I$9),1,INDIRECT($M9),$K9,INDIRECT($N9),$L9)</f>
        <v>#REF!</v>
      </c>
      <c r="X4" t="e">
        <f>COUNTIFS(INDIRECT(W2),"&gt;=0",INDIRECT('Sample Select backend'!$C$3),'Sample Select backend'!$C$2,INDIRECT('Sample Select backend'!$F$3),'Sample Select backend'!$F$2,INDIRECT('Sample Select backend'!$I$2),1,INDIRECT('Sample Select backend'!$M$3),'Sample Select backend'!$M$2,INDIRECT('Sample Select backend'!$I$9),1,INDIRECT($M9),$K9,INDIRECT($N9),$L9)</f>
        <v>#REF!</v>
      </c>
    </row>
    <row r="5" spans="3:24" x14ac:dyDescent="0.35">
      <c r="C5" s="9" t="s">
        <v>3005</v>
      </c>
      <c r="D5">
        <v>1</v>
      </c>
      <c r="E5">
        <v>1</v>
      </c>
      <c r="F5" t="s">
        <v>2835</v>
      </c>
      <c r="G5" t="s">
        <v>2835</v>
      </c>
    </row>
    <row r="6" spans="3:24" x14ac:dyDescent="0.35">
      <c r="C6" t="s">
        <v>2894</v>
      </c>
      <c r="D6">
        <v>1</v>
      </c>
      <c r="E6">
        <v>1</v>
      </c>
      <c r="F6" t="s">
        <v>2938</v>
      </c>
      <c r="G6" t="s">
        <v>2939</v>
      </c>
      <c r="O6" t="s">
        <v>2591</v>
      </c>
      <c r="P6" t="s">
        <v>2592</v>
      </c>
      <c r="Q6" t="s">
        <v>2976</v>
      </c>
      <c r="R6" t="s">
        <v>3034</v>
      </c>
      <c r="S6" t="s">
        <v>2977</v>
      </c>
      <c r="T6" t="s">
        <v>2596</v>
      </c>
      <c r="U6" t="s">
        <v>2597</v>
      </c>
      <c r="V6" t="s">
        <v>2978</v>
      </c>
      <c r="W6" t="s">
        <v>2979</v>
      </c>
    </row>
    <row r="7" spans="3:24" x14ac:dyDescent="0.35">
      <c r="C7" t="s">
        <v>2895</v>
      </c>
      <c r="D7">
        <v>1</v>
      </c>
      <c r="E7">
        <v>2</v>
      </c>
      <c r="F7" t="s">
        <v>2938</v>
      </c>
      <c r="G7" t="s">
        <v>2939</v>
      </c>
      <c r="O7" t="s">
        <v>2967</v>
      </c>
      <c r="P7" t="s">
        <v>2968</v>
      </c>
      <c r="Q7" t="s">
        <v>2969</v>
      </c>
      <c r="R7" t="s">
        <v>2970</v>
      </c>
      <c r="S7" t="s">
        <v>2971</v>
      </c>
      <c r="T7" t="s">
        <v>2972</v>
      </c>
      <c r="U7" t="s">
        <v>2973</v>
      </c>
      <c r="V7" t="s">
        <v>2974</v>
      </c>
      <c r="W7" t="s">
        <v>2975</v>
      </c>
      <c r="X7" s="9" t="s">
        <v>2866</v>
      </c>
    </row>
    <row r="8" spans="3:24" x14ac:dyDescent="0.35">
      <c r="C8" t="s">
        <v>2896</v>
      </c>
      <c r="D8">
        <v>1</v>
      </c>
      <c r="E8">
        <v>3</v>
      </c>
      <c r="F8" t="s">
        <v>2938</v>
      </c>
      <c r="G8" t="s">
        <v>2939</v>
      </c>
      <c r="I8" s="9" t="s">
        <v>3003</v>
      </c>
      <c r="J8" t="str">
        <f>_xlfn.CONCAT($J$11," (n=",$X8,")")</f>
        <v>Expenditure Measures for cash transfers to individuals: Supplementary ad hoc programs (n=172)</v>
      </c>
      <c r="K8">
        <f>OFFSET($C3,$C3,1)</f>
        <v>6</v>
      </c>
      <c r="L8">
        <f>OFFSET($C3,$C3,2)</f>
        <v>28</v>
      </c>
      <c r="M8" t="str">
        <f>OFFSET($C3,$C3,3)</f>
        <v>Data!$B:$B</v>
      </c>
      <c r="N8" t="str">
        <f>OFFSET($C3,$C3,4)</f>
        <v>Data!$AT:$AT</v>
      </c>
      <c r="O8">
        <f>AVERAGEIFS(INDIRECT(O$7),INDIRECT(O$7),"&gt;-1",INDIRECT($M8),$K8,INDIRECT($N8),$L8)</f>
        <v>0.68786127167630062</v>
      </c>
      <c r="P8">
        <f t="shared" ref="P8:W9" si="2">AVERAGEIFS(INDIRECT(P$7),INDIRECT(P$7),"&gt;-1",INDIRECT($M8),$K8,INDIRECT($N8),$L8)</f>
        <v>1</v>
      </c>
      <c r="Q8">
        <f t="shared" si="2"/>
        <v>0.8529411764705882</v>
      </c>
      <c r="R8">
        <f t="shared" si="2"/>
        <v>9.8265895953757232E-2</v>
      </c>
      <c r="S8">
        <f t="shared" si="2"/>
        <v>0.78235294117647058</v>
      </c>
      <c r="T8">
        <f t="shared" si="2"/>
        <v>0.83625730994152048</v>
      </c>
      <c r="U8">
        <f t="shared" si="2"/>
        <v>0.96531791907514453</v>
      </c>
      <c r="V8">
        <f t="shared" si="2"/>
        <v>0.87861271676300579</v>
      </c>
      <c r="W8">
        <f>AVERAGEIFS(INDIRECT(W$7),INDIRECT(W$7),"&gt;-1",INDIRECT($M8),$K8,INDIRECT($N8),$L8)</f>
        <v>0.84883720930232553</v>
      </c>
      <c r="X8">
        <f>COUNTIFS(INDIRECT(W$7),"&gt;-1",INDIRECT($M8),$K8,INDIRECT($N8),$L8)</f>
        <v>172</v>
      </c>
    </row>
    <row r="9" spans="3:24" x14ac:dyDescent="0.35">
      <c r="C9" t="s">
        <v>2897</v>
      </c>
      <c r="D9">
        <v>1</v>
      </c>
      <c r="E9">
        <v>4</v>
      </c>
      <c r="F9" t="s">
        <v>2938</v>
      </c>
      <c r="G9" t="s">
        <v>2939</v>
      </c>
      <c r="I9" s="9" t="s">
        <v>3004</v>
      </c>
      <c r="J9" t="str">
        <f>IF(J12="No Selection","No Selection",_xlfn.CONCAT($J$12," (n=",$X9,")"))</f>
        <v>No Selection</v>
      </c>
      <c r="K9">
        <f>OFFSET($C3,$D3,1)</f>
        <v>0</v>
      </c>
      <c r="L9">
        <f>OFFSET($C3,$D3,2)</f>
        <v>0</v>
      </c>
      <c r="M9">
        <f>OFFSET($C3,$D3,3)</f>
        <v>0</v>
      </c>
      <c r="N9">
        <f>OFFSET($C3,$D3,4)</f>
        <v>0</v>
      </c>
      <c r="O9" t="e">
        <f t="shared" ref="O9" si="3">AVERAGEIFS(INDIRECT(O$7),INDIRECT(O$7),"&gt;-1",INDIRECT($M9),$K9,INDIRECT($N9),$L9)</f>
        <v>#REF!</v>
      </c>
      <c r="P9" t="e">
        <f t="shared" si="2"/>
        <v>#REF!</v>
      </c>
      <c r="Q9" t="e">
        <f t="shared" si="2"/>
        <v>#REF!</v>
      </c>
      <c r="R9" t="e">
        <f t="shared" si="2"/>
        <v>#REF!</v>
      </c>
      <c r="S9" t="e">
        <f t="shared" si="2"/>
        <v>#REF!</v>
      </c>
      <c r="T9" t="e">
        <f t="shared" si="2"/>
        <v>#REF!</v>
      </c>
      <c r="U9" t="e">
        <f t="shared" si="2"/>
        <v>#REF!</v>
      </c>
      <c r="V9" t="e">
        <f t="shared" si="2"/>
        <v>#REF!</v>
      </c>
      <c r="W9" t="e">
        <f t="shared" si="2"/>
        <v>#REF!</v>
      </c>
      <c r="X9" t="e">
        <f>COUNTIFS(INDIRECT(W$7),"&gt;-1",INDIRECT($M9),$K9,INDIRECT($N9),$L9)</f>
        <v>#REF!</v>
      </c>
    </row>
    <row r="10" spans="3:24" x14ac:dyDescent="0.35">
      <c r="C10" t="s">
        <v>2898</v>
      </c>
      <c r="D10">
        <v>1</v>
      </c>
      <c r="E10">
        <v>5</v>
      </c>
      <c r="F10" t="s">
        <v>2938</v>
      </c>
      <c r="G10" t="s">
        <v>2939</v>
      </c>
    </row>
    <row r="11" spans="3:24" x14ac:dyDescent="0.35">
      <c r="C11" t="s">
        <v>2899</v>
      </c>
      <c r="D11">
        <v>1</v>
      </c>
      <c r="E11">
        <v>6</v>
      </c>
      <c r="F11" t="s">
        <v>2938</v>
      </c>
      <c r="G11" t="s">
        <v>2939</v>
      </c>
      <c r="J11" t="str">
        <f>OFFSET($C3,$C3,0)</f>
        <v>Expenditure Measures for cash transfers to individuals: Supplementary ad hoc programs</v>
      </c>
      <c r="L11" t="b">
        <v>1</v>
      </c>
      <c r="M11" s="9" t="s">
        <v>3007</v>
      </c>
      <c r="O11">
        <f>IF($L$11,O3,O8)</f>
        <v>0.94736842105263153</v>
      </c>
      <c r="P11">
        <f t="shared" ref="P11:W11" si="4">IF($L$11,P3,P8)</f>
        <v>1</v>
      </c>
      <c r="Q11">
        <f t="shared" si="4"/>
        <v>0.73684210526315785</v>
      </c>
      <c r="R11">
        <f t="shared" si="4"/>
        <v>0.10526315789473684</v>
      </c>
      <c r="S11">
        <f t="shared" si="4"/>
        <v>0.76470588235294112</v>
      </c>
      <c r="T11">
        <f t="shared" si="4"/>
        <v>0.89473684210526316</v>
      </c>
      <c r="U11">
        <f t="shared" si="4"/>
        <v>1</v>
      </c>
      <c r="V11">
        <f t="shared" si="4"/>
        <v>0.63157894736842102</v>
      </c>
      <c r="W11">
        <f t="shared" si="4"/>
        <v>0.94736842105263153</v>
      </c>
    </row>
    <row r="12" spans="3:24" x14ac:dyDescent="0.35">
      <c r="C12" t="s">
        <v>2900</v>
      </c>
      <c r="D12">
        <v>1</v>
      </c>
      <c r="E12">
        <v>7</v>
      </c>
      <c r="F12" t="s">
        <v>2938</v>
      </c>
      <c r="G12" t="s">
        <v>2939</v>
      </c>
      <c r="J12" t="str">
        <f>OFFSET($C3,$D3,0)</f>
        <v>No Selection</v>
      </c>
      <c r="O12" t="e">
        <f t="shared" ref="O12:W12" si="5">IF($L$11,O4,O9)</f>
        <v>#REF!</v>
      </c>
      <c r="P12" t="e">
        <f t="shared" si="5"/>
        <v>#REF!</v>
      </c>
      <c r="Q12" t="e">
        <f t="shared" si="5"/>
        <v>#REF!</v>
      </c>
      <c r="R12" t="e">
        <f t="shared" si="5"/>
        <v>#REF!</v>
      </c>
      <c r="S12" t="e">
        <f t="shared" si="5"/>
        <v>#REF!</v>
      </c>
      <c r="T12" t="e">
        <f t="shared" si="5"/>
        <v>#REF!</v>
      </c>
      <c r="U12" t="e">
        <f t="shared" si="5"/>
        <v>#REF!</v>
      </c>
      <c r="V12" t="e">
        <f t="shared" si="5"/>
        <v>#REF!</v>
      </c>
      <c r="W12" t="e">
        <f t="shared" si="5"/>
        <v>#REF!</v>
      </c>
    </row>
    <row r="13" spans="3:24" x14ac:dyDescent="0.35">
      <c r="C13" t="s">
        <v>2901</v>
      </c>
      <c r="D13">
        <v>1</v>
      </c>
      <c r="E13">
        <v>8</v>
      </c>
      <c r="F13" t="s">
        <v>2938</v>
      </c>
      <c r="G13" t="s">
        <v>2939</v>
      </c>
    </row>
    <row r="14" spans="3:24" x14ac:dyDescent="0.35">
      <c r="C14" t="s">
        <v>2902</v>
      </c>
      <c r="D14">
        <v>1</v>
      </c>
      <c r="E14">
        <v>9</v>
      </c>
      <c r="F14" t="s">
        <v>2938</v>
      </c>
      <c r="G14" t="s">
        <v>2939</v>
      </c>
      <c r="J14" t="str">
        <f>IF($L$11,J3,J8)</f>
        <v>Expenditure Measures for cash transfers to individuals: Supplementary ad hoc programs (n=19)</v>
      </c>
    </row>
    <row r="15" spans="3:24" x14ac:dyDescent="0.35">
      <c r="C15" t="s">
        <v>2903</v>
      </c>
      <c r="D15">
        <v>1</v>
      </c>
      <c r="E15">
        <v>10</v>
      </c>
      <c r="F15" t="s">
        <v>2938</v>
      </c>
      <c r="G15" t="s">
        <v>2939</v>
      </c>
      <c r="J15" t="str">
        <f>IF($L$11,J4,J9)</f>
        <v>No Selection</v>
      </c>
    </row>
    <row r="16" spans="3:24" x14ac:dyDescent="0.35">
      <c r="C16" t="s">
        <v>2904</v>
      </c>
      <c r="D16">
        <v>1</v>
      </c>
      <c r="E16">
        <v>11</v>
      </c>
      <c r="F16" t="s">
        <v>2938</v>
      </c>
      <c r="G16" t="s">
        <v>2939</v>
      </c>
    </row>
    <row r="17" spans="3:12" x14ac:dyDescent="0.35">
      <c r="C17" t="s">
        <v>2905</v>
      </c>
      <c r="D17">
        <v>1</v>
      </c>
      <c r="E17">
        <v>12</v>
      </c>
      <c r="F17" t="s">
        <v>2938</v>
      </c>
      <c r="G17" t="s">
        <v>2939</v>
      </c>
    </row>
    <row r="18" spans="3:12" x14ac:dyDescent="0.35">
      <c r="C18" t="s">
        <v>2906</v>
      </c>
      <c r="D18">
        <v>1</v>
      </c>
      <c r="E18" t="s">
        <v>2890</v>
      </c>
      <c r="F18" t="s">
        <v>2938</v>
      </c>
      <c r="G18" t="s">
        <v>2939</v>
      </c>
      <c r="K18" s="9" t="s">
        <v>2944</v>
      </c>
      <c r="L18" t="str">
        <f>IF(L11,"Performance for the Selected Sample","Performance for the Whole World")</f>
        <v>Performance for the Selected Sample</v>
      </c>
    </row>
    <row r="19" spans="3:12" x14ac:dyDescent="0.35">
      <c r="C19" t="s">
        <v>2907</v>
      </c>
      <c r="D19">
        <v>1</v>
      </c>
      <c r="E19" t="s">
        <v>2891</v>
      </c>
      <c r="F19" t="s">
        <v>2938</v>
      </c>
      <c r="G19" t="s">
        <v>2939</v>
      </c>
    </row>
    <row r="20" spans="3:12" x14ac:dyDescent="0.35">
      <c r="C20" t="s">
        <v>2908</v>
      </c>
      <c r="D20">
        <v>2</v>
      </c>
      <c r="E20">
        <v>13</v>
      </c>
      <c r="F20" t="s">
        <v>2938</v>
      </c>
      <c r="G20" t="s">
        <v>2939</v>
      </c>
    </row>
    <row r="21" spans="3:12" x14ac:dyDescent="0.35">
      <c r="C21" t="s">
        <v>2909</v>
      </c>
      <c r="D21">
        <v>2</v>
      </c>
      <c r="E21">
        <v>14</v>
      </c>
      <c r="F21" t="s">
        <v>2938</v>
      </c>
      <c r="G21" t="s">
        <v>2939</v>
      </c>
    </row>
    <row r="22" spans="3:12" x14ac:dyDescent="0.35">
      <c r="C22" t="s">
        <v>2910</v>
      </c>
      <c r="D22">
        <v>2</v>
      </c>
      <c r="E22">
        <v>15</v>
      </c>
      <c r="F22" t="s">
        <v>2938</v>
      </c>
      <c r="G22" t="s">
        <v>2939</v>
      </c>
    </row>
    <row r="23" spans="3:12" x14ac:dyDescent="0.35">
      <c r="C23" t="s">
        <v>2911</v>
      </c>
      <c r="D23">
        <v>2</v>
      </c>
      <c r="E23">
        <v>16</v>
      </c>
      <c r="F23" t="s">
        <v>2938</v>
      </c>
      <c r="G23" t="s">
        <v>2939</v>
      </c>
    </row>
    <row r="24" spans="3:12" x14ac:dyDescent="0.35">
      <c r="C24" t="s">
        <v>2912</v>
      </c>
      <c r="D24">
        <v>2</v>
      </c>
      <c r="E24">
        <v>17</v>
      </c>
      <c r="F24" t="s">
        <v>2938</v>
      </c>
      <c r="G24" t="s">
        <v>2939</v>
      </c>
    </row>
    <row r="25" spans="3:12" x14ac:dyDescent="0.35">
      <c r="C25" t="s">
        <v>2913</v>
      </c>
      <c r="D25">
        <v>2</v>
      </c>
      <c r="E25">
        <v>18</v>
      </c>
      <c r="F25" t="s">
        <v>2938</v>
      </c>
      <c r="G25" t="s">
        <v>2939</v>
      </c>
    </row>
    <row r="26" spans="3:12" x14ac:dyDescent="0.35">
      <c r="C26" t="s">
        <v>2914</v>
      </c>
      <c r="D26">
        <v>2</v>
      </c>
      <c r="E26" t="s">
        <v>2890</v>
      </c>
      <c r="F26" t="s">
        <v>2938</v>
      </c>
      <c r="G26" t="s">
        <v>2939</v>
      </c>
    </row>
    <row r="27" spans="3:12" x14ac:dyDescent="0.35">
      <c r="C27" t="s">
        <v>2915</v>
      </c>
      <c r="D27">
        <v>2</v>
      </c>
      <c r="E27" t="s">
        <v>2891</v>
      </c>
      <c r="F27" t="s">
        <v>2938</v>
      </c>
      <c r="G27" t="s">
        <v>2939</v>
      </c>
    </row>
    <row r="28" spans="3:12" x14ac:dyDescent="0.35">
      <c r="C28" t="s">
        <v>2916</v>
      </c>
      <c r="D28">
        <v>3</v>
      </c>
      <c r="E28">
        <v>19</v>
      </c>
      <c r="F28" t="s">
        <v>2938</v>
      </c>
      <c r="G28" t="s">
        <v>2939</v>
      </c>
    </row>
    <row r="29" spans="3:12" x14ac:dyDescent="0.35">
      <c r="C29" t="s">
        <v>2917</v>
      </c>
      <c r="D29">
        <v>3</v>
      </c>
      <c r="E29" t="s">
        <v>2890</v>
      </c>
      <c r="F29" t="s">
        <v>2938</v>
      </c>
      <c r="G29" t="s">
        <v>2939</v>
      </c>
    </row>
    <row r="30" spans="3:12" x14ac:dyDescent="0.35">
      <c r="C30" t="s">
        <v>2918</v>
      </c>
      <c r="D30">
        <v>3</v>
      </c>
      <c r="E30" t="s">
        <v>2891</v>
      </c>
      <c r="F30" t="s">
        <v>2938</v>
      </c>
      <c r="G30" t="s">
        <v>2939</v>
      </c>
    </row>
    <row r="31" spans="3:12" x14ac:dyDescent="0.35">
      <c r="C31" t="s">
        <v>2919</v>
      </c>
      <c r="D31">
        <v>4</v>
      </c>
      <c r="E31">
        <v>20</v>
      </c>
      <c r="F31" t="s">
        <v>2938</v>
      </c>
      <c r="G31" t="s">
        <v>2939</v>
      </c>
    </row>
    <row r="32" spans="3:12" x14ac:dyDescent="0.35">
      <c r="C32" t="s">
        <v>2920</v>
      </c>
      <c r="D32">
        <v>4</v>
      </c>
      <c r="E32" t="s">
        <v>2890</v>
      </c>
      <c r="F32" t="s">
        <v>2938</v>
      </c>
      <c r="G32" t="s">
        <v>2939</v>
      </c>
    </row>
    <row r="33" spans="3:7" x14ac:dyDescent="0.35">
      <c r="C33" t="s">
        <v>2921</v>
      </c>
      <c r="D33">
        <v>4</v>
      </c>
      <c r="E33" t="s">
        <v>2891</v>
      </c>
      <c r="F33" t="s">
        <v>2938</v>
      </c>
      <c r="G33" t="s">
        <v>2939</v>
      </c>
    </row>
    <row r="34" spans="3:7" x14ac:dyDescent="0.35">
      <c r="C34" t="s">
        <v>2922</v>
      </c>
      <c r="D34">
        <v>5</v>
      </c>
      <c r="E34">
        <v>21</v>
      </c>
      <c r="F34" t="s">
        <v>2938</v>
      </c>
      <c r="G34" t="s">
        <v>2939</v>
      </c>
    </row>
    <row r="35" spans="3:7" x14ac:dyDescent="0.35">
      <c r="C35" t="s">
        <v>2923</v>
      </c>
      <c r="D35">
        <v>5</v>
      </c>
      <c r="E35">
        <v>22</v>
      </c>
      <c r="F35" t="s">
        <v>2938</v>
      </c>
      <c r="G35" t="s">
        <v>2939</v>
      </c>
    </row>
    <row r="36" spans="3:7" x14ac:dyDescent="0.35">
      <c r="C36" t="s">
        <v>2924</v>
      </c>
      <c r="D36">
        <v>5</v>
      </c>
      <c r="E36">
        <v>23</v>
      </c>
      <c r="F36" t="s">
        <v>2938</v>
      </c>
      <c r="G36" t="s">
        <v>2939</v>
      </c>
    </row>
    <row r="37" spans="3:7" x14ac:dyDescent="0.35">
      <c r="C37" t="s">
        <v>2925</v>
      </c>
      <c r="D37">
        <v>5</v>
      </c>
      <c r="E37">
        <v>24</v>
      </c>
      <c r="F37" t="s">
        <v>2938</v>
      </c>
      <c r="G37" t="s">
        <v>2939</v>
      </c>
    </row>
    <row r="38" spans="3:7" x14ac:dyDescent="0.35">
      <c r="C38" t="s">
        <v>2926</v>
      </c>
      <c r="D38">
        <v>5</v>
      </c>
      <c r="E38" t="s">
        <v>2892</v>
      </c>
      <c r="F38" t="s">
        <v>2938</v>
      </c>
      <c r="G38" t="s">
        <v>2939</v>
      </c>
    </row>
    <row r="39" spans="3:7" x14ac:dyDescent="0.35">
      <c r="C39" t="s">
        <v>2927</v>
      </c>
      <c r="D39">
        <v>6</v>
      </c>
      <c r="E39">
        <v>25</v>
      </c>
      <c r="F39" t="s">
        <v>2938</v>
      </c>
      <c r="G39" t="s">
        <v>2939</v>
      </c>
    </row>
    <row r="40" spans="3:7" x14ac:dyDescent="0.35">
      <c r="C40" t="s">
        <v>2928</v>
      </c>
      <c r="D40">
        <v>6</v>
      </c>
      <c r="E40">
        <v>26</v>
      </c>
      <c r="F40" t="s">
        <v>2938</v>
      </c>
      <c r="G40" t="s">
        <v>2939</v>
      </c>
    </row>
    <row r="41" spans="3:7" x14ac:dyDescent="0.35">
      <c r="C41" t="s">
        <v>2929</v>
      </c>
      <c r="D41">
        <v>6</v>
      </c>
      <c r="E41">
        <v>27</v>
      </c>
      <c r="F41" t="s">
        <v>2938</v>
      </c>
      <c r="G41" t="s">
        <v>2939</v>
      </c>
    </row>
    <row r="42" spans="3:7" x14ac:dyDescent="0.35">
      <c r="C42" t="s">
        <v>2930</v>
      </c>
      <c r="D42">
        <v>6</v>
      </c>
      <c r="E42">
        <v>28</v>
      </c>
      <c r="F42" t="s">
        <v>2938</v>
      </c>
      <c r="G42" t="s">
        <v>2939</v>
      </c>
    </row>
    <row r="43" spans="3:7" x14ac:dyDescent="0.35">
      <c r="C43" t="s">
        <v>2931</v>
      </c>
      <c r="D43">
        <v>6</v>
      </c>
      <c r="E43">
        <v>29</v>
      </c>
      <c r="F43" t="s">
        <v>2938</v>
      </c>
      <c r="G43" t="s">
        <v>2939</v>
      </c>
    </row>
    <row r="44" spans="3:7" x14ac:dyDescent="0.35">
      <c r="C44" t="s">
        <v>2932</v>
      </c>
      <c r="D44">
        <v>6</v>
      </c>
      <c r="E44" t="s">
        <v>2891</v>
      </c>
      <c r="F44" t="s">
        <v>2938</v>
      </c>
      <c r="G44" t="s">
        <v>2939</v>
      </c>
    </row>
    <row r="45" spans="3:7" x14ac:dyDescent="0.35">
      <c r="C45" t="s">
        <v>2855</v>
      </c>
      <c r="D45">
        <v>9</v>
      </c>
      <c r="E45">
        <v>1</v>
      </c>
      <c r="F45" t="s">
        <v>2938</v>
      </c>
      <c r="G45" t="s">
        <v>2835</v>
      </c>
    </row>
    <row r="46" spans="3:7" x14ac:dyDescent="0.35">
      <c r="C46" t="s">
        <v>2933</v>
      </c>
      <c r="D46">
        <v>7</v>
      </c>
      <c r="E46">
        <v>30</v>
      </c>
      <c r="F46" t="s">
        <v>2938</v>
      </c>
      <c r="G46" t="s">
        <v>2939</v>
      </c>
    </row>
    <row r="47" spans="3:7" x14ac:dyDescent="0.35">
      <c r="C47" t="s">
        <v>2934</v>
      </c>
      <c r="D47">
        <v>7</v>
      </c>
      <c r="E47">
        <v>31</v>
      </c>
      <c r="F47" t="s">
        <v>2938</v>
      </c>
      <c r="G47" t="s">
        <v>2939</v>
      </c>
    </row>
    <row r="48" spans="3:7" x14ac:dyDescent="0.35">
      <c r="C48" t="s">
        <v>2935</v>
      </c>
      <c r="D48">
        <v>7</v>
      </c>
      <c r="E48">
        <v>32</v>
      </c>
      <c r="F48" t="s">
        <v>2938</v>
      </c>
      <c r="G48" t="s">
        <v>2939</v>
      </c>
    </row>
    <row r="49" spans="3:7" x14ac:dyDescent="0.35">
      <c r="C49" t="s">
        <v>2936</v>
      </c>
      <c r="D49">
        <v>7</v>
      </c>
      <c r="E49" t="s">
        <v>2891</v>
      </c>
      <c r="F49" t="s">
        <v>2938</v>
      </c>
      <c r="G49" t="s">
        <v>2939</v>
      </c>
    </row>
    <row r="50" spans="3:7" x14ac:dyDescent="0.35">
      <c r="C50" t="s">
        <v>2857</v>
      </c>
      <c r="D50" s="9" t="s">
        <v>201</v>
      </c>
      <c r="E50">
        <v>1</v>
      </c>
      <c r="F50" t="s">
        <v>2938</v>
      </c>
      <c r="G50" t="s">
        <v>2835</v>
      </c>
    </row>
    <row r="52" spans="3:7" x14ac:dyDescent="0.35">
      <c r="C52" s="9" t="s">
        <v>3006</v>
      </c>
    </row>
    <row r="53" spans="3:7" x14ac:dyDescent="0.35">
      <c r="C53" t="s">
        <v>2841</v>
      </c>
      <c r="D53" t="s">
        <v>2938</v>
      </c>
      <c r="E53">
        <v>1</v>
      </c>
    </row>
    <row r="54" spans="3:7" x14ac:dyDescent="0.35">
      <c r="C54" t="s">
        <v>2842</v>
      </c>
      <c r="D54" t="s">
        <v>2938</v>
      </c>
      <c r="E54">
        <v>2</v>
      </c>
    </row>
    <row r="55" spans="3:7" x14ac:dyDescent="0.35">
      <c r="C55" t="s">
        <v>2843</v>
      </c>
      <c r="D55" t="s">
        <v>2938</v>
      </c>
      <c r="E55">
        <v>3</v>
      </c>
    </row>
    <row r="56" spans="3:7" x14ac:dyDescent="0.35">
      <c r="C56" t="s">
        <v>2844</v>
      </c>
      <c r="D56" t="s">
        <v>2938</v>
      </c>
      <c r="E56">
        <v>4</v>
      </c>
    </row>
    <row r="57" spans="3:7" x14ac:dyDescent="0.35">
      <c r="C57" t="s">
        <v>2854</v>
      </c>
      <c r="D57" t="s">
        <v>2938</v>
      </c>
      <c r="E57">
        <v>8</v>
      </c>
    </row>
    <row r="58" spans="3:7" x14ac:dyDescent="0.35">
      <c r="C58" t="s">
        <v>2845</v>
      </c>
      <c r="D58" t="s">
        <v>2938</v>
      </c>
      <c r="E58">
        <v>5</v>
      </c>
    </row>
    <row r="59" spans="3:7" x14ac:dyDescent="0.35">
      <c r="C59" t="s">
        <v>2846</v>
      </c>
      <c r="D59" t="s">
        <v>2938</v>
      </c>
      <c r="E59">
        <v>6</v>
      </c>
    </row>
    <row r="60" spans="3:7" x14ac:dyDescent="0.35">
      <c r="C60" t="s">
        <v>2855</v>
      </c>
      <c r="D60" t="s">
        <v>2938</v>
      </c>
      <c r="E60">
        <v>9</v>
      </c>
    </row>
    <row r="61" spans="3:7" x14ac:dyDescent="0.35">
      <c r="C61" t="s">
        <v>2847</v>
      </c>
      <c r="D61" t="s">
        <v>2938</v>
      </c>
      <c r="E61">
        <v>7</v>
      </c>
    </row>
    <row r="62" spans="3:7" x14ac:dyDescent="0.35">
      <c r="C62" t="s">
        <v>2857</v>
      </c>
      <c r="D62" t="s">
        <v>2938</v>
      </c>
      <c r="E62" t="s">
        <v>201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F7867-D731-482A-82A6-B072627DA522}">
  <dimension ref="A1:U57"/>
  <sheetViews>
    <sheetView zoomScale="50" zoomScaleNormal="50" workbookViewId="0">
      <selection activeCell="E38" sqref="E38"/>
    </sheetView>
  </sheetViews>
  <sheetFormatPr baseColWidth="10" defaultColWidth="8.7265625" defaultRowHeight="14.5" x14ac:dyDescent="0.35"/>
  <cols>
    <col min="4" max="4" width="11" bestFit="1" customWidth="1"/>
    <col min="5" max="5" width="29.81640625" bestFit="1" customWidth="1"/>
    <col min="6" max="6" width="29.81640625" customWidth="1"/>
    <col min="7" max="7" width="26.453125" bestFit="1" customWidth="1"/>
    <col min="8" max="8" width="29.81640625" bestFit="1" customWidth="1"/>
  </cols>
  <sheetData>
    <row r="1" spans="1:17" x14ac:dyDescent="0.35">
      <c r="A1" s="9"/>
    </row>
    <row r="2" spans="1:17" x14ac:dyDescent="0.35">
      <c r="K2" t="s">
        <v>3027</v>
      </c>
      <c r="P2" s="9" t="s">
        <v>4656</v>
      </c>
    </row>
    <row r="3" spans="1:17" x14ac:dyDescent="0.35">
      <c r="B3">
        <v>6</v>
      </c>
      <c r="C3" t="str">
        <f>OFFSET(B3,B3,1)</f>
        <v>Data!$AA:$AA</v>
      </c>
      <c r="E3" t="s">
        <v>2993</v>
      </c>
      <c r="F3" t="s">
        <v>2992</v>
      </c>
      <c r="G3" t="s">
        <v>2799</v>
      </c>
      <c r="H3" t="s">
        <v>2817</v>
      </c>
      <c r="K3" t="str">
        <f>_xlfn.CONCAT(OFFSET(B3,B3,0)," Scores")</f>
        <v>Reversibility Scores</v>
      </c>
      <c r="P3" t="b">
        <v>1</v>
      </c>
    </row>
    <row r="4" spans="1:17" x14ac:dyDescent="0.35">
      <c r="B4" t="s">
        <v>2591</v>
      </c>
      <c r="C4" t="s">
        <v>2967</v>
      </c>
      <c r="E4" t="s">
        <v>2994</v>
      </c>
      <c r="F4" t="s">
        <v>2994</v>
      </c>
      <c r="G4" t="s">
        <v>2996</v>
      </c>
      <c r="H4" t="s">
        <v>2994</v>
      </c>
    </row>
    <row r="5" spans="1:17" x14ac:dyDescent="0.35">
      <c r="B5" t="s">
        <v>2592</v>
      </c>
      <c r="C5" t="s">
        <v>2968</v>
      </c>
      <c r="E5" t="s">
        <v>2997</v>
      </c>
      <c r="F5" t="s">
        <v>2997</v>
      </c>
      <c r="G5" t="s">
        <v>2997</v>
      </c>
      <c r="H5" t="s">
        <v>2997</v>
      </c>
    </row>
    <row r="6" spans="1:17" x14ac:dyDescent="0.35">
      <c r="B6" t="s">
        <v>2976</v>
      </c>
      <c r="C6" t="s">
        <v>2969</v>
      </c>
      <c r="E6" t="s">
        <v>2997</v>
      </c>
      <c r="F6" t="s">
        <v>2997</v>
      </c>
      <c r="G6" t="s">
        <v>2997</v>
      </c>
      <c r="H6" t="s">
        <v>2997</v>
      </c>
    </row>
    <row r="7" spans="1:17" x14ac:dyDescent="0.35">
      <c r="B7" t="s">
        <v>3034</v>
      </c>
      <c r="C7" t="s">
        <v>2970</v>
      </c>
      <c r="E7" t="s">
        <v>2997</v>
      </c>
      <c r="F7" t="s">
        <v>2997</v>
      </c>
      <c r="G7" t="s">
        <v>2997</v>
      </c>
      <c r="H7" t="s">
        <v>2997</v>
      </c>
      <c r="K7" t="s">
        <v>3023</v>
      </c>
    </row>
    <row r="8" spans="1:17" x14ac:dyDescent="0.35">
      <c r="B8" t="s">
        <v>2977</v>
      </c>
      <c r="C8" t="s">
        <v>2971</v>
      </c>
      <c r="E8" t="s">
        <v>2995</v>
      </c>
      <c r="F8" t="s">
        <v>2996</v>
      </c>
      <c r="G8" t="s">
        <v>2995</v>
      </c>
      <c r="H8" t="s">
        <v>2994</v>
      </c>
      <c r="K8" t="b">
        <v>1</v>
      </c>
    </row>
    <row r="9" spans="1:17" x14ac:dyDescent="0.35">
      <c r="B9" t="s">
        <v>2596</v>
      </c>
      <c r="C9" t="s">
        <v>2972</v>
      </c>
      <c r="E9" t="s">
        <v>2997</v>
      </c>
      <c r="F9" t="s">
        <v>2997</v>
      </c>
      <c r="G9" t="s">
        <v>2996</v>
      </c>
      <c r="H9" t="s">
        <v>2994</v>
      </c>
    </row>
    <row r="10" spans="1:17" x14ac:dyDescent="0.35">
      <c r="B10" t="s">
        <v>2597</v>
      </c>
      <c r="C10" t="s">
        <v>2973</v>
      </c>
      <c r="E10" t="s">
        <v>2994</v>
      </c>
      <c r="F10" t="s">
        <v>2994</v>
      </c>
      <c r="G10" t="s">
        <v>2996</v>
      </c>
      <c r="H10" t="s">
        <v>2994</v>
      </c>
    </row>
    <row r="11" spans="1:17" x14ac:dyDescent="0.35">
      <c r="B11" t="s">
        <v>2978</v>
      </c>
      <c r="C11" t="s">
        <v>2974</v>
      </c>
      <c r="E11" t="s">
        <v>2995</v>
      </c>
      <c r="F11" t="s">
        <v>2997</v>
      </c>
      <c r="G11" t="s">
        <v>2997</v>
      </c>
      <c r="H11" t="s">
        <v>2997</v>
      </c>
    </row>
    <row r="12" spans="1:17" x14ac:dyDescent="0.35">
      <c r="B12" t="s">
        <v>2979</v>
      </c>
      <c r="C12" t="s">
        <v>2975</v>
      </c>
      <c r="E12" t="s">
        <v>2997</v>
      </c>
      <c r="F12" t="s">
        <v>2996</v>
      </c>
      <c r="G12" t="s">
        <v>2997</v>
      </c>
      <c r="H12" t="s">
        <v>2994</v>
      </c>
    </row>
    <row r="13" spans="1:17" x14ac:dyDescent="0.35">
      <c r="D13" t="s">
        <v>3028</v>
      </c>
      <c r="E13" t="str">
        <f>IF($K$8,OFFSET($B$48,$B$3,COLUMN(E13)-4),OFFSET($B3,$B3,COLUMN(E13)-2))</f>
        <v>Significant at the 1% level</v>
      </c>
      <c r="F13" t="str">
        <f>IF($K$8,OFFSET($B$48,$B$3,COLUMN(F13)-4),OFFSET($B3,$B3,COLUMN(F13)-2))</f>
        <v>Significant at the 1% level</v>
      </c>
      <c r="G13" t="str">
        <f>IF($K$8,OFFSET($B$48,$B$3,COLUMN(G13)-4),OFFSET($B3,$B3,COLUMN(G13)-2))</f>
        <v>Significant at the 1% level</v>
      </c>
      <c r="H13" t="str">
        <f>IF($K$8,OFFSET($B$48,$B$3,COLUMN(H13)-4),OFFSET($B3,$B3,COLUMN(H13)-2))</f>
        <v>Statistically insignificant difference</v>
      </c>
    </row>
    <row r="14" spans="1:17" x14ac:dyDescent="0.35">
      <c r="D14" t="s">
        <v>3029</v>
      </c>
    </row>
    <row r="16" spans="1:17" x14ac:dyDescent="0.35">
      <c r="H16" s="9" t="s">
        <v>2980</v>
      </c>
      <c r="I16" t="s">
        <v>2591</v>
      </c>
      <c r="J16" t="s">
        <v>2592</v>
      </c>
      <c r="K16" t="s">
        <v>3032</v>
      </c>
      <c r="L16" t="s">
        <v>3033</v>
      </c>
      <c r="M16" t="s">
        <v>2977</v>
      </c>
      <c r="N16" t="s">
        <v>2596</v>
      </c>
      <c r="O16" t="s">
        <v>2597</v>
      </c>
      <c r="P16" t="s">
        <v>3031</v>
      </c>
      <c r="Q16" t="s">
        <v>2979</v>
      </c>
    </row>
    <row r="17" spans="5:21" x14ac:dyDescent="0.35">
      <c r="H17" t="str">
        <f>C3</f>
        <v>Data!$AA:$AA</v>
      </c>
      <c r="I17" t="s">
        <v>2967</v>
      </c>
      <c r="J17" t="s">
        <v>2968</v>
      </c>
      <c r="K17" t="s">
        <v>2969</v>
      </c>
      <c r="L17" t="s">
        <v>2970</v>
      </c>
      <c r="M17" t="s">
        <v>2971</v>
      </c>
      <c r="N17" t="s">
        <v>2972</v>
      </c>
      <c r="O17" t="s">
        <v>2973</v>
      </c>
      <c r="P17" t="s">
        <v>2974</v>
      </c>
      <c r="Q17" t="s">
        <v>2975</v>
      </c>
    </row>
    <row r="18" spans="5:21" x14ac:dyDescent="0.35">
      <c r="F18" s="9" t="s">
        <v>2836</v>
      </c>
      <c r="G18" s="9" t="s">
        <v>2940</v>
      </c>
      <c r="H18">
        <f>AVERAGEIFS(INDIRECT(H$17),INDIRECT(H$17),"&gt;=0",INDIRECT($F18),1,IF($K$8,Data!$B:$B,Data!$AJ:$AJ),IF($K$8,"&lt;&gt;5",1))</f>
        <v>0.75120772946859904</v>
      </c>
      <c r="I18">
        <f>AVERAGEIFS(INDIRECT(I$17),INDIRECT(I$17),"&gt;=0",INDIRECT($F18),1,IF($K$8,Data!$B:$B,Data!$AJ:$AJ),IF($K$8,"&lt;&gt;5",1))</f>
        <v>0.64819277108433737</v>
      </c>
      <c r="J18">
        <f>AVERAGEIFS(INDIRECT(J$17),INDIRECT(J$17),"&gt;=0",INDIRECT($F18),1,IF($K$8,Data!$B:$B,Data!$AJ:$AJ),IF($K$8,"&lt;&gt;5",1))</f>
        <v>0.98839907192575405</v>
      </c>
      <c r="K18">
        <f>AVERAGEIFS(INDIRECT(K$17),INDIRECT(K$17),"&gt;=0",INDIRECT($F18),1,IF($K$8,Data!$B:$B,Data!$AJ:$AJ),IF($K$8,"&lt;&gt;5",1))</f>
        <v>0.55769230769230771</v>
      </c>
      <c r="L18">
        <f>AVERAGEIFS(INDIRECT(L$17),INDIRECT(L$17),"&gt;=0",INDIRECT($F18),1,IF($K$8,Data!$B:$B,Data!$AJ:$AJ),IF($K$8,"&lt;&gt;5",1))</f>
        <v>0.32203389830508472</v>
      </c>
      <c r="M18">
        <f>AVERAGEIFS(INDIRECT(M$17),INDIRECT(M$17),"&gt;=0",INDIRECT($F18),1,IF($K$8,Data!$B:$B,Data!$AJ:$AJ),IF($K$8,"&lt;&gt;5",1))</f>
        <v>0.64891041162227603</v>
      </c>
      <c r="N18">
        <f>AVERAGEIFS(INDIRECT(N$17),INDIRECT(N$17),"&gt;=0",INDIRECT($F18),1,IF($K$8,Data!$B:$B,Data!$AJ:$AJ),IF($K$8,"&lt;&gt;5",1))</f>
        <v>0.75120772946859904</v>
      </c>
      <c r="O18">
        <f>AVERAGEIFS(INDIRECT(O$17),INDIRECT(O$17),"&gt;=0",INDIRECT($F18),1,IF($K$8,Data!$B:$B,Data!$AJ:$AJ),IF($K$8,"&lt;&gt;5",1))</f>
        <v>0.81516587677725116</v>
      </c>
      <c r="P18">
        <f>AVERAGEIFS(INDIRECT(P$17),INDIRECT(P$17),"&gt;=0",INDIRECT($F18),1,IF($K$8,Data!$B:$B,Data!$AJ:$AJ),IF($K$8,"&lt;&gt;5",1))</f>
        <v>0.75204359673024523</v>
      </c>
      <c r="Q18">
        <f>AVERAGEIFS(INDIRECT(Q$17),INDIRECT(Q$17),"&gt;=0",INDIRECT($F18),1,IF($K$8,Data!$B:$B,Data!$AJ:$AJ),IF($K$8,"&lt;&gt;5",1))</f>
        <v>0.97453703703703709</v>
      </c>
    </row>
    <row r="19" spans="5:21" x14ac:dyDescent="0.35">
      <c r="F19" s="9" t="s">
        <v>2837</v>
      </c>
      <c r="G19" s="9" t="s">
        <v>2810</v>
      </c>
      <c r="H19">
        <f>AVERAGEIFS(INDIRECT(H$17),INDIRECT(H$17),"&gt;=0",INDIRECT($F19),1,IF($K$8,Data!$B:$B,Data!$AJ:$AJ),IF($K$8,"&lt;&gt;5",1))</f>
        <v>0.81428571428571428</v>
      </c>
      <c r="I19">
        <f>AVERAGEIFS(INDIRECT(I$17),INDIRECT(I$17),"&gt;=0",INDIRECT($F19),1,IF($K$8,Data!$B:$B,Data!$AJ:$AJ),IF($K$8,"&lt;&gt;5",1))</f>
        <v>0.6836363636363636</v>
      </c>
      <c r="J19">
        <f>AVERAGEIFS(INDIRECT(J$17),INDIRECT(J$17),"&gt;=0",INDIRECT($F19),1,IF($K$8,Data!$B:$B,Data!$AJ:$AJ),IF($K$8,"&lt;&gt;5",1))</f>
        <v>0.98943661971830987</v>
      </c>
      <c r="K19">
        <f>AVERAGEIFS(INDIRECT(K$17),INDIRECT(K$17),"&gt;=0",INDIRECT($F19),1,IF($K$8,Data!$B:$B,Data!$AJ:$AJ),IF($K$8,"&lt;&gt;5",1))</f>
        <v>0.64268585131894485</v>
      </c>
      <c r="L19">
        <f>AVERAGEIFS(INDIRECT(L$17),INDIRECT(L$17),"&gt;=0",INDIRECT($F19),1,IF($K$8,Data!$B:$B,Data!$AJ:$AJ),IF($K$8,"&lt;&gt;5",1))</f>
        <v>0.39707673568818513</v>
      </c>
      <c r="M19">
        <f>AVERAGEIFS(INDIRECT(M$17),INDIRECT(M$17),"&gt;=0",INDIRECT($F19),1,IF($K$8,Data!$B:$B,Data!$AJ:$AJ),IF($K$8,"&lt;&gt;5",1))</f>
        <v>0.65546218487394958</v>
      </c>
      <c r="N19">
        <f>AVERAGEIFS(INDIRECT(N$17),INDIRECT(N$17),"&gt;=0",INDIRECT($F19),1,IF($K$8,Data!$B:$B,Data!$AJ:$AJ),IF($K$8,"&lt;&gt;5",1))</f>
        <v>0.81428571428571428</v>
      </c>
      <c r="O19">
        <f>AVERAGEIFS(INDIRECT(O$17),INDIRECT(O$17),"&gt;=0",INDIRECT($F19),1,IF($K$8,Data!$B:$B,Data!$AJ:$AJ),IF($K$8,"&lt;&gt;5",1))</f>
        <v>0.83886255924170616</v>
      </c>
      <c r="P19">
        <f>AVERAGEIFS(INDIRECT(P$17),INDIRECT(P$17),"&gt;=0",INDIRECT($F19),1,IF($K$8,Data!$B:$B,Data!$AJ:$AJ),IF($K$8,"&lt;&gt;5",1))</f>
        <v>0.67325428194993409</v>
      </c>
      <c r="Q19">
        <f>AVERAGEIFS(INDIRECT(Q$17),INDIRECT(Q$17),"&gt;=0",INDIRECT($F19),1,IF($K$8,Data!$B:$B,Data!$AJ:$AJ),IF($K$8,"&lt;&gt;5",1))</f>
        <v>0.98007033997655335</v>
      </c>
      <c r="U19" t="s">
        <v>2817</v>
      </c>
    </row>
    <row r="20" spans="5:21" x14ac:dyDescent="0.35">
      <c r="F20" s="9" t="s">
        <v>2838</v>
      </c>
      <c r="G20" s="9" t="s">
        <v>2941</v>
      </c>
      <c r="H20">
        <f>AVERAGEIFS(INDIRECT(H$17),INDIRECT(H$17),"&gt;=0",INDIRECT($F20),1,IF($K$8,Data!$B:$B,Data!$AJ:$AJ),IF($K$8,"&lt;&gt;5",1))</f>
        <v>0.84776902887139105</v>
      </c>
      <c r="I20">
        <f>AVERAGEIFS(INDIRECT(I$17),INDIRECT(I$17),"&gt;=0",INDIRECT($F20),1,IF($K$8,Data!$B:$B,Data!$AJ:$AJ),IF($K$8,"&lt;&gt;5",1))</f>
        <v>0.69028871391076119</v>
      </c>
      <c r="J20">
        <f>AVERAGEIFS(INDIRECT(J$17),INDIRECT(J$17),"&gt;=0",INDIRECT($F20),1,IF($K$8,Data!$B:$B,Data!$AJ:$AJ),IF($K$8,"&lt;&gt;5",1))</f>
        <v>0.98974358974358978</v>
      </c>
      <c r="K20">
        <f>AVERAGEIFS(INDIRECT(K$17),INDIRECT(K$17),"&gt;=0",INDIRECT($F20),1,IF($K$8,Data!$B:$B,Data!$AJ:$AJ),IF($K$8,"&lt;&gt;5",1))</f>
        <v>0.61111111111111116</v>
      </c>
      <c r="L20">
        <f>AVERAGEIFS(INDIRECT(L$17),INDIRECT(L$17),"&gt;=0",INDIRECT($F20),1,IF($K$8,Data!$B:$B,Data!$AJ:$AJ),IF($K$8,"&lt;&gt;5",1))</f>
        <v>0.4128686327077748</v>
      </c>
      <c r="M20">
        <f>AVERAGEIFS(INDIRECT(M$17),INDIRECT(M$17),"&gt;=0",INDIRECT($F20),1,IF($K$8,Data!$B:$B,Data!$AJ:$AJ),IF($K$8,"&lt;&gt;5",1))</f>
        <v>0.56498673740053051</v>
      </c>
      <c r="N20">
        <f>AVERAGEIFS(INDIRECT(N$17),INDIRECT(N$17),"&gt;=0",INDIRECT($F20),1,IF($K$8,Data!$B:$B,Data!$AJ:$AJ),IF($K$8,"&lt;&gt;5",1))</f>
        <v>0.84776902887139105</v>
      </c>
      <c r="O20">
        <f>AVERAGEIFS(INDIRECT(O$17),INDIRECT(O$17),"&gt;=0",INDIRECT($F20),1,IF($K$8,Data!$B:$B,Data!$AJ:$AJ),IF($K$8,"&lt;&gt;5",1))</f>
        <v>0.83116883116883122</v>
      </c>
      <c r="P20">
        <f>AVERAGEIFS(INDIRECT(P$17),INDIRECT(P$17),"&gt;=0",INDIRECT($F20),1,IF($K$8,Data!$B:$B,Data!$AJ:$AJ),IF($K$8,"&lt;&gt;5",1))</f>
        <v>0.62816901408450709</v>
      </c>
      <c r="Q20">
        <f>AVERAGEIFS(INDIRECT(Q$17),INDIRECT(Q$17),"&gt;=0",INDIRECT($F20),1,IF($K$8,Data!$B:$B,Data!$AJ:$AJ),IF($K$8,"&lt;&gt;5",1))</f>
        <v>0.99742930591259638</v>
      </c>
      <c r="T20" t="s">
        <v>2591</v>
      </c>
      <c r="U20" t="s">
        <v>2994</v>
      </c>
    </row>
    <row r="21" spans="5:21" x14ac:dyDescent="0.35">
      <c r="G21" s="9" t="str">
        <f>IF('Sample Select backend'!$L$2&gt;1,'Sample Select backend'!$M$2,"Selected Sample")</f>
        <v>Selected Sample</v>
      </c>
      <c r="H21">
        <f>AVERAGEIFS(INDIRECT($H$17),INDIRECT($H$17),"&gt;=0",INDIRECT('Sample Select backend'!$C$3),'Sample Select backend'!$C$2,INDIRECT('Sample Select backend'!$F$3),'Sample Select backend'!$F$2,INDIRECT('Sample Select backend'!$I$2),1,INDIRECT('Sample Select backend'!$M$3),'Sample Select backend'!$M$2,INDIRECT('Sample Select backend'!$I$9),1,IF($K$8,Data!$B:$B,Data!$AJ:$AJ),IF($K$8,"&lt;&gt;5",1))</f>
        <v>0.84403669724770647</v>
      </c>
      <c r="T21" t="s">
        <v>2592</v>
      </c>
      <c r="U21" t="s">
        <v>2994</v>
      </c>
    </row>
    <row r="22" spans="5:21" x14ac:dyDescent="0.35">
      <c r="T22" t="s">
        <v>2976</v>
      </c>
      <c r="U22" t="s">
        <v>2995</v>
      </c>
    </row>
    <row r="23" spans="5:21" x14ac:dyDescent="0.35">
      <c r="T23" t="s">
        <v>2594</v>
      </c>
      <c r="U23" t="s">
        <v>2994</v>
      </c>
    </row>
    <row r="24" spans="5:21" x14ac:dyDescent="0.35">
      <c r="E24" t="s">
        <v>2998</v>
      </c>
      <c r="F24" s="9" t="s">
        <v>2945</v>
      </c>
      <c r="G24" s="9" t="s">
        <v>2814</v>
      </c>
      <c r="H24">
        <f>AVERAGEIFS(INDIRECT(H$17),INDIRECT(H$17),"&gt;=0",INDIRECT($F24),$G24,IF($K$8,Data!$B:$B,Data!$AJ:$AJ),IF($K$8,"&lt;&gt;5",1))</f>
        <v>0.77419354838709675</v>
      </c>
      <c r="I24">
        <f>AVERAGEIFS(INDIRECT(I$17),INDIRECT(I$17),"&gt;=0",INDIRECT($F24),$G24,IF($K$8,Data!$B:$B,Data!$AJ:$AJ),IF($K$8,"&lt;&gt;5",1))</f>
        <v>0.71900826446280997</v>
      </c>
      <c r="J24">
        <f>AVERAGEIFS(INDIRECT(J$17),INDIRECT(J$17),"&gt;=0",INDIRECT($F24),$G24,IF($K$8,Data!$B:$B,Data!$AJ:$AJ),IF($K$8,"&lt;&gt;5",1))</f>
        <v>0.99206349206349209</v>
      </c>
      <c r="K24">
        <f>AVERAGEIFS(INDIRECT(K$17),INDIRECT(K$17),"&gt;=0",INDIRECT($F24),$G24,IF($K$8,Data!$B:$B,Data!$AJ:$AJ),IF($K$8,"&lt;&gt;5",1))</f>
        <v>0.45454545454545453</v>
      </c>
      <c r="L24">
        <f>AVERAGEIFS(INDIRECT(L$17),INDIRECT(L$17),"&gt;=0",INDIRECT($F24),$G24,IF($K$8,Data!$B:$B,Data!$AJ:$AJ),IF($K$8,"&lt;&gt;5",1))</f>
        <v>0.27350427350427353</v>
      </c>
      <c r="M24">
        <f>AVERAGEIFS(INDIRECT(M$17),INDIRECT(M$17),"&gt;=0",INDIRECT($F24),$G24,IF($K$8,Data!$B:$B,Data!$AJ:$AJ),IF($K$8,"&lt;&gt;5",1))</f>
        <v>0.6166666666666667</v>
      </c>
      <c r="N24">
        <f>AVERAGEIFS(INDIRECT(N$17),INDIRECT(N$17),"&gt;=0",INDIRECT($F24),$G24,IF($K$8,Data!$B:$B,Data!$AJ:$AJ),IF($K$8,"&lt;&gt;5",1))</f>
        <v>0.77419354838709675</v>
      </c>
      <c r="O24">
        <f>AVERAGEIFS(INDIRECT(O$17),INDIRECT(O$17),"&gt;=0",INDIRECT($F24),$G24,IF($K$8,Data!$B:$B,Data!$AJ:$AJ),IF($K$8,"&lt;&gt;5",1))</f>
        <v>0.79838709677419351</v>
      </c>
      <c r="P24">
        <f>AVERAGEIFS(INDIRECT(P$17),INDIRECT(P$17),"&gt;=0",INDIRECT($F24),$G24,IF($K$8,Data!$B:$B,Data!$AJ:$AJ),IF($K$8,"&lt;&gt;5",1))</f>
        <v>0.74285714285714288</v>
      </c>
      <c r="Q24">
        <f>AVERAGEIFS(INDIRECT(Q$17),INDIRECT(Q$17),"&gt;=0",INDIRECT($F24),$G24,IF($K$8,Data!$B:$B,Data!$AJ:$AJ),IF($K$8,"&lt;&gt;5",1))</f>
        <v>0.92063492063492058</v>
      </c>
      <c r="T24" t="s">
        <v>2977</v>
      </c>
      <c r="U24" t="s">
        <v>2994</v>
      </c>
    </row>
    <row r="25" spans="5:21" x14ac:dyDescent="0.35">
      <c r="E25" t="s">
        <v>2999</v>
      </c>
      <c r="F25" s="9" t="s">
        <v>2945</v>
      </c>
      <c r="G25" s="9" t="s">
        <v>2815</v>
      </c>
      <c r="H25">
        <f>AVERAGEIFS(INDIRECT(H$17),INDIRECT(H$17),"&gt;=0",INDIRECT($F25),$G25,IF($K$8,Data!$B:$B,Data!$AJ:$AJ),IF($K$8,"&lt;&gt;5",1))</f>
        <v>0.76225490196078427</v>
      </c>
      <c r="I25">
        <f>AVERAGEIFS(INDIRECT(I$17),INDIRECT(I$17),"&gt;=0",INDIRECT($F25),$G25,IF($K$8,Data!$B:$B,Data!$AJ:$AJ),IF($K$8,"&lt;&gt;5",1))</f>
        <v>0.64460784313725494</v>
      </c>
      <c r="J25">
        <f>AVERAGEIFS(INDIRECT(J$17),INDIRECT(J$17),"&gt;=0",INDIRECT($F25),$G25,IF($K$8,Data!$B:$B,Data!$AJ:$AJ),IF($K$8,"&lt;&gt;5",1))</f>
        <v>0.98584905660377353</v>
      </c>
      <c r="K25">
        <f>AVERAGEIFS(INDIRECT(K$17),INDIRECT(K$17),"&gt;=0",INDIRECT($F25),$G25,IF($K$8,Data!$B:$B,Data!$AJ:$AJ),IF($K$8,"&lt;&gt;5",1))</f>
        <v>0.56934306569343063</v>
      </c>
      <c r="L25">
        <f>AVERAGEIFS(INDIRECT(L$17),INDIRECT(L$17),"&gt;=0",INDIRECT($F25),$G25,IF($K$8,Data!$B:$B,Data!$AJ:$AJ),IF($K$8,"&lt;&gt;5",1))</f>
        <v>0.315</v>
      </c>
      <c r="M25">
        <f>AVERAGEIFS(INDIRECT(M$17),INDIRECT(M$17),"&gt;=0",INDIRECT($F25),$G25,IF($K$8,Data!$B:$B,Data!$AJ:$AJ),IF($K$8,"&lt;&gt;5",1))</f>
        <v>0.64320388349514568</v>
      </c>
      <c r="N25">
        <f>AVERAGEIFS(INDIRECT(N$17),INDIRECT(N$17),"&gt;=0",INDIRECT($F25),$G25,IF($K$8,Data!$B:$B,Data!$AJ:$AJ),IF($K$8,"&lt;&gt;5",1))</f>
        <v>0.76225490196078427</v>
      </c>
      <c r="O25">
        <f>AVERAGEIFS(INDIRECT(O$17),INDIRECT(O$17),"&gt;=0",INDIRECT($F25),$G25,IF($K$8,Data!$B:$B,Data!$AJ:$AJ),IF($K$8,"&lt;&gt;5",1))</f>
        <v>0.81971153846153844</v>
      </c>
      <c r="P25">
        <f>AVERAGEIFS(INDIRECT(P$17),INDIRECT(P$17),"&gt;=0",INDIRECT($F25),$G25,IF($K$8,Data!$B:$B,Data!$AJ:$AJ),IF($K$8,"&lt;&gt;5",1))</f>
        <v>0.70844686648501365</v>
      </c>
      <c r="Q25">
        <f>AVERAGEIFS(INDIRECT(Q$17),INDIRECT(Q$17),"&gt;=0",INDIRECT($F25),$G25,IF($K$8,Data!$B:$B,Data!$AJ:$AJ),IF($K$8,"&lt;&gt;5",1))</f>
        <v>0.99054373522458627</v>
      </c>
      <c r="T25" t="s">
        <v>2596</v>
      </c>
      <c r="U25" t="s">
        <v>2994</v>
      </c>
    </row>
    <row r="26" spans="5:21" x14ac:dyDescent="0.35">
      <c r="E26" t="s">
        <v>3000</v>
      </c>
      <c r="F26" s="9" t="s">
        <v>2945</v>
      </c>
      <c r="G26" s="9" t="s">
        <v>2816</v>
      </c>
      <c r="H26">
        <f>AVERAGEIFS(INDIRECT(H$17),INDIRECT(H$17),"&gt;=0",INDIRECT($F26),$G26,IF($K$8,Data!$B:$B,Data!$AJ:$AJ),IF($K$8,"&lt;&gt;5",1))</f>
        <v>0.79863481228668942</v>
      </c>
      <c r="I26">
        <f>AVERAGEIFS(INDIRECT(I$17),INDIRECT(I$17),"&gt;=0",INDIRECT($F26),$G26,IF($K$8,Data!$B:$B,Data!$AJ:$AJ),IF($K$8,"&lt;&gt;5",1))</f>
        <v>0.67652173913043478</v>
      </c>
      <c r="J26">
        <f>AVERAGEIFS(INDIRECT(J$17),INDIRECT(J$17),"&gt;=0",INDIRECT($F26),$G26,IF($K$8,Data!$B:$B,Data!$AJ:$AJ),IF($K$8,"&lt;&gt;5",1))</f>
        <v>0.98821548821548821</v>
      </c>
      <c r="K26">
        <f>AVERAGEIFS(INDIRECT(K$17),INDIRECT(K$17),"&gt;=0",INDIRECT($F26),$G26,IF($K$8,Data!$B:$B,Data!$AJ:$AJ),IF($K$8,"&lt;&gt;5",1))</f>
        <v>0.66723842195540306</v>
      </c>
      <c r="L26">
        <f>AVERAGEIFS(INDIRECT(L$17),INDIRECT(L$17),"&gt;=0",INDIRECT($F26),$G26,IF($K$8,Data!$B:$B,Data!$AJ:$AJ),IF($K$8,"&lt;&gt;5",1))</f>
        <v>0.40893470790378006</v>
      </c>
      <c r="M26">
        <f>AVERAGEIFS(INDIRECT(M$17),INDIRECT(M$17),"&gt;=0",INDIRECT($F26),$G26,IF($K$8,Data!$B:$B,Data!$AJ:$AJ),IF($K$8,"&lt;&gt;5",1))</f>
        <v>0.66724436741767768</v>
      </c>
      <c r="N26">
        <f>AVERAGEIFS(INDIRECT(N$17),INDIRECT(N$17),"&gt;=0",INDIRECT($F26),$G26,IF($K$8,Data!$B:$B,Data!$AJ:$AJ),IF($K$8,"&lt;&gt;5",1))</f>
        <v>0.79863481228668942</v>
      </c>
      <c r="O26">
        <f>AVERAGEIFS(INDIRECT(O$17),INDIRECT(O$17),"&gt;=0",INDIRECT($F26),$G26,IF($K$8,Data!$B:$B,Data!$AJ:$AJ),IF($K$8,"&lt;&gt;5",1))</f>
        <v>0.8549488054607508</v>
      </c>
      <c r="P26">
        <f>AVERAGEIFS(INDIRECT(P$17),INDIRECT(P$17),"&gt;=0",INDIRECT($F26),$G26,IF($K$8,Data!$B:$B,Data!$AJ:$AJ),IF($K$8,"&lt;&gt;5",1))</f>
        <v>0.68301886792452826</v>
      </c>
      <c r="Q26">
        <f>AVERAGEIFS(INDIRECT(Q$17),INDIRECT(Q$17),"&gt;=0",INDIRECT($F26),$G26,IF($K$8,Data!$B:$B,Data!$AJ:$AJ),IF($K$8,"&lt;&gt;5",1))</f>
        <v>0.97986577181208057</v>
      </c>
      <c r="T26" t="s">
        <v>2597</v>
      </c>
      <c r="U26" t="s">
        <v>2994</v>
      </c>
    </row>
    <row r="27" spans="5:21" x14ac:dyDescent="0.35">
      <c r="E27" t="s">
        <v>3001</v>
      </c>
      <c r="F27" s="9" t="s">
        <v>2945</v>
      </c>
      <c r="G27" s="9" t="s">
        <v>2813</v>
      </c>
      <c r="H27">
        <f>AVERAGEIFS(INDIRECT(H$17),INDIRECT(H$17),"&gt;=0",INDIRECT($F27),$G27,IF($K$8,Data!$B:$B,Data!$AJ:$AJ),IF($K$8,"&lt;&gt;5",1))</f>
        <v>0.84864300626304801</v>
      </c>
      <c r="I27">
        <f>AVERAGEIFS(INDIRECT(I$17),INDIRECT(I$17),"&gt;=0",INDIRECT($F27),$G27,IF($K$8,Data!$B:$B,Data!$AJ:$AJ),IF($K$8,"&lt;&gt;5",1))</f>
        <v>0.67366211962224554</v>
      </c>
      <c r="J27">
        <f>AVERAGEIFS(INDIRECT(J$17),INDIRECT(J$17),"&gt;=0",INDIRECT($F27),$G27,IF($K$8,Data!$B:$B,Data!$AJ:$AJ),IF($K$8,"&lt;&gt;5",1))</f>
        <v>0.98877551020408161</v>
      </c>
      <c r="K27">
        <f>AVERAGEIFS(INDIRECT(K$17),INDIRECT(K$17),"&gt;=0",INDIRECT($F27),$G27,IF($K$8,Data!$B:$B,Data!$AJ:$AJ),IF($K$8,"&lt;&gt;5",1))</f>
        <v>0.62043795620437958</v>
      </c>
      <c r="L27">
        <f>AVERAGEIFS(INDIRECT(L$17),INDIRECT(L$17),"&gt;=0",INDIRECT($F27),$G27,IF($K$8,Data!$B:$B,Data!$AJ:$AJ),IF($K$8,"&lt;&gt;5",1))</f>
        <v>0.38918345705196183</v>
      </c>
      <c r="M27">
        <f>AVERAGEIFS(INDIRECT(M$17),INDIRECT(M$17),"&gt;=0",INDIRECT($F27),$G27,IF($K$8,Data!$B:$B,Data!$AJ:$AJ),IF($K$8,"&lt;&gt;5",1))</f>
        <v>0.5894179894179894</v>
      </c>
      <c r="N27">
        <f>AVERAGEIFS(INDIRECT(N$17),INDIRECT(N$17),"&gt;=0",INDIRECT($F27),$G27,IF($K$8,Data!$B:$B,Data!$AJ:$AJ),IF($K$8,"&lt;&gt;5",1))</f>
        <v>0.84864300626304801</v>
      </c>
      <c r="O27">
        <f>AVERAGEIFS(INDIRECT(O$17),INDIRECT(O$17),"&gt;=0",INDIRECT($F27),$G27,IF($K$8,Data!$B:$B,Data!$AJ:$AJ),IF($K$8,"&lt;&gt;5",1))</f>
        <v>0.83847736625514402</v>
      </c>
      <c r="P27">
        <f>AVERAGEIFS(INDIRECT(P$17),INDIRECT(P$17),"&gt;=0",INDIRECT($F27),$G27,IF($K$8,Data!$B:$B,Data!$AJ:$AJ),IF($K$8,"&lt;&gt;5",1))</f>
        <v>0.6689113355780022</v>
      </c>
      <c r="Q27">
        <f>AVERAGEIFS(INDIRECT(Q$17),INDIRECT(Q$17),"&gt;=0",INDIRECT($F27),$G27,IF($K$8,Data!$B:$B,Data!$AJ:$AJ),IF($K$8,"&lt;&gt;5",1))</f>
        <v>0.99185336048879835</v>
      </c>
      <c r="T27" t="s">
        <v>2978</v>
      </c>
      <c r="U27" t="s">
        <v>2997</v>
      </c>
    </row>
    <row r="28" spans="5:21" x14ac:dyDescent="0.35">
      <c r="E28" s="9" t="str">
        <f>IF('Sample Select backend'!$L$2&gt;1,'Sample Select backend'!$M$2,"Selected Sample")</f>
        <v>Selected Sample</v>
      </c>
      <c r="G28" s="9"/>
      <c r="H28">
        <f>H21</f>
        <v>0.84403669724770647</v>
      </c>
      <c r="T28" t="s">
        <v>2979</v>
      </c>
      <c r="U28" t="s">
        <v>2994</v>
      </c>
    </row>
    <row r="30" spans="5:21" x14ac:dyDescent="0.35">
      <c r="E30" s="9" t="s">
        <v>2963</v>
      </c>
      <c r="F30" s="9" t="s">
        <v>2946</v>
      </c>
      <c r="G30" t="s">
        <v>2803</v>
      </c>
      <c r="H30">
        <f>AVERAGEIFS(INDIRECT(H$17),INDIRECT(H$17),"&gt;=0",INDIRECT($F30),$G30,IF($K$8,Data!$B:$B,Data!$AJ:$AJ),IF($K$8,"&lt;&gt;5",1))</f>
        <v>0.73867595818815335</v>
      </c>
      <c r="I30">
        <f>AVERAGEIFS(INDIRECT(I$17),INDIRECT(I$17),"&gt;=0",INDIRECT($F30),$G30,IF($K$8,Data!$B:$B,Data!$AJ:$AJ),IF($K$8,"&lt;&gt;5",1))</f>
        <v>0.65384615384615385</v>
      </c>
      <c r="J30">
        <f>AVERAGEIFS(INDIRECT(J$17),INDIRECT(J$17),"&gt;=0",INDIRECT($F30),$G30,IF($K$8,Data!$B:$B,Data!$AJ:$AJ),IF($K$8,"&lt;&gt;5",1))</f>
        <v>0.99663299663299665</v>
      </c>
      <c r="K30">
        <f>AVERAGEIFS(INDIRECT(K$17),INDIRECT(K$17),"&gt;=0",INDIRECT($F30),$G30,IF($K$8,Data!$B:$B,Data!$AJ:$AJ),IF($K$8,"&lt;&gt;5",1))</f>
        <v>0.51211072664359858</v>
      </c>
      <c r="L30">
        <f>AVERAGEIFS(INDIRECT(L$17),INDIRECT(L$17),"&gt;=0",INDIRECT($F30),$G30,IF($K$8,Data!$B:$B,Data!$AJ:$AJ),IF($K$8,"&lt;&gt;5",1))</f>
        <v>0.31521739130434784</v>
      </c>
      <c r="M30">
        <f>AVERAGEIFS(INDIRECT(M$17),INDIRECT(M$17),"&gt;=0",INDIRECT($F30),$G30,IF($K$8,Data!$B:$B,Data!$AJ:$AJ),IF($K$8,"&lt;&gt;5",1))</f>
        <v>0.62283737024221453</v>
      </c>
      <c r="N30">
        <f>AVERAGEIFS(INDIRECT(N$17),INDIRECT(N$17),"&gt;=0",INDIRECT($F30),$G30,IF($K$8,Data!$B:$B,Data!$AJ:$AJ),IF($K$8,"&lt;&gt;5",1))</f>
        <v>0.73867595818815335</v>
      </c>
      <c r="O30">
        <f>AVERAGEIFS(INDIRECT(O$17),INDIRECT(O$17),"&gt;=0",INDIRECT($F30),$G30,IF($K$8,Data!$B:$B,Data!$AJ:$AJ),IF($K$8,"&lt;&gt;5",1))</f>
        <v>0.7931034482758621</v>
      </c>
      <c r="P30">
        <f>AVERAGEIFS(INDIRECT(P$17),INDIRECT(P$17),"&gt;=0",INDIRECT($F30),$G30,IF($K$8,Data!$B:$B,Data!$AJ:$AJ),IF($K$8,"&lt;&gt;5",1))</f>
        <v>0.70992366412213737</v>
      </c>
      <c r="Q30">
        <f>AVERAGEIFS(INDIRECT(Q$17),INDIRECT(Q$17),"&gt;=0",INDIRECT($F30),$G30,IF($K$8,Data!$B:$B,Data!$AJ:$AJ),IF($K$8,"&lt;&gt;5",1))</f>
        <v>0.95652173913043481</v>
      </c>
    </row>
    <row r="31" spans="5:21" x14ac:dyDescent="0.35">
      <c r="E31" s="9" t="s">
        <v>2962</v>
      </c>
      <c r="F31" s="9" t="s">
        <v>2946</v>
      </c>
      <c r="G31" t="s">
        <v>2802</v>
      </c>
      <c r="H31">
        <f>AVERAGEIFS(INDIRECT(H$17),INDIRECT(H$17),"&gt;=0",INDIRECT($F31),$G31,IF($K$8,Data!$B:$B,Data!$AJ:$AJ),IF($K$8,"&lt;&gt;5",1))</f>
        <v>0.83529411764705885</v>
      </c>
      <c r="I31">
        <f>AVERAGEIFS(INDIRECT(I$17),INDIRECT(I$17),"&gt;=0",INDIRECT($F31),$G31,IF($K$8,Data!$B:$B,Data!$AJ:$AJ),IF($K$8,"&lt;&gt;5",1))</f>
        <v>0.68674698795180722</v>
      </c>
      <c r="J31">
        <f>AVERAGEIFS(INDIRECT(J$17),INDIRECT(J$17),"&gt;=0",INDIRECT($F31),$G31,IF($K$8,Data!$B:$B,Data!$AJ:$AJ),IF($K$8,"&lt;&gt;5",1))</f>
        <v>1</v>
      </c>
      <c r="K31">
        <f>AVERAGEIFS(INDIRECT(K$17),INDIRECT(K$17),"&gt;=0",INDIRECT($F31),$G31,IF($K$8,Data!$B:$B,Data!$AJ:$AJ),IF($K$8,"&lt;&gt;5",1))</f>
        <v>0.77777777777777779</v>
      </c>
      <c r="L31">
        <f>AVERAGEIFS(INDIRECT(L$17),INDIRECT(L$17),"&gt;=0",INDIRECT($F31),$G31,IF($K$8,Data!$B:$B,Data!$AJ:$AJ),IF($K$8,"&lt;&gt;5",1))</f>
        <v>0.3902439024390244</v>
      </c>
      <c r="M31">
        <f>AVERAGEIFS(INDIRECT(M$17),INDIRECT(M$17),"&gt;=0",INDIRECT($F31),$G31,IF($K$8,Data!$B:$B,Data!$AJ:$AJ),IF($K$8,"&lt;&gt;5",1))</f>
        <v>0.77777777777777779</v>
      </c>
      <c r="N31">
        <f>AVERAGEIFS(INDIRECT(N$17),INDIRECT(N$17),"&gt;=0",INDIRECT($F31),$G31,IF($K$8,Data!$B:$B,Data!$AJ:$AJ),IF($K$8,"&lt;&gt;5",1))</f>
        <v>0.83529411764705885</v>
      </c>
      <c r="O31">
        <f>AVERAGEIFS(INDIRECT(O$17),INDIRECT(O$17),"&gt;=0",INDIRECT($F31),$G31,IF($K$8,Data!$B:$B,Data!$AJ:$AJ),IF($K$8,"&lt;&gt;5",1))</f>
        <v>0.94047619047619047</v>
      </c>
      <c r="P31">
        <f>AVERAGEIFS(INDIRECT(P$17),INDIRECT(P$17),"&gt;=0",INDIRECT($F31),$G31,IF($K$8,Data!$B:$B,Data!$AJ:$AJ),IF($K$8,"&lt;&gt;5",1))</f>
        <v>0.68055555555555558</v>
      </c>
      <c r="Q31">
        <f>AVERAGEIFS(INDIRECT(Q$17),INDIRECT(Q$17),"&gt;=0",INDIRECT($F31),$G31,IF($K$8,Data!$B:$B,Data!$AJ:$AJ),IF($K$8,"&lt;&gt;5",1))</f>
        <v>1</v>
      </c>
    </row>
    <row r="32" spans="5:21" x14ac:dyDescent="0.35">
      <c r="E32" s="9" t="s">
        <v>2966</v>
      </c>
      <c r="F32" s="9" t="s">
        <v>2946</v>
      </c>
      <c r="G32" t="s">
        <v>2806</v>
      </c>
      <c r="H32">
        <f>AVERAGEIFS(INDIRECT(H$17),INDIRECT(H$17),"&gt;=0",INDIRECT($F32),$G32,IF($K$8,Data!$B:$B,Data!$AJ:$AJ),IF($K$8,"&lt;&gt;5",1))</f>
        <v>0.84210526315789469</v>
      </c>
      <c r="I32">
        <f>AVERAGEIFS(INDIRECT(I$17),INDIRECT(I$17),"&gt;=0",INDIRECT($F32),$G32,IF($K$8,Data!$B:$B,Data!$AJ:$AJ),IF($K$8,"&lt;&gt;5",1))</f>
        <v>0.71186440677966101</v>
      </c>
      <c r="J32">
        <f>AVERAGEIFS(INDIRECT(J$17),INDIRECT(J$17),"&gt;=0",INDIRECT($F32),$G32,IF($K$8,Data!$B:$B,Data!$AJ:$AJ),IF($K$8,"&lt;&gt;5",1))</f>
        <v>0.98305084745762716</v>
      </c>
      <c r="K32">
        <f>AVERAGEIFS(INDIRECT(K$17),INDIRECT(K$17),"&gt;=0",INDIRECT($F32),$G32,IF($K$8,Data!$B:$B,Data!$AJ:$AJ),IF($K$8,"&lt;&gt;5",1))</f>
        <v>0.59322033898305082</v>
      </c>
      <c r="L32">
        <f>AVERAGEIFS(INDIRECT(L$17),INDIRECT(L$17),"&gt;=0",INDIRECT($F32),$G32,IF($K$8,Data!$B:$B,Data!$AJ:$AJ),IF($K$8,"&lt;&gt;5",1))</f>
        <v>0.25</v>
      </c>
      <c r="M32">
        <f>AVERAGEIFS(INDIRECT(M$17),INDIRECT(M$17),"&gt;=0",INDIRECT($F32),$G32,IF($K$8,Data!$B:$B,Data!$AJ:$AJ),IF($K$8,"&lt;&gt;5",1))</f>
        <v>0.55555555555555558</v>
      </c>
      <c r="N32">
        <f>AVERAGEIFS(INDIRECT(N$17),INDIRECT(N$17),"&gt;=0",INDIRECT($F32),$G32,IF($K$8,Data!$B:$B,Data!$AJ:$AJ),IF($K$8,"&lt;&gt;5",1))</f>
        <v>0.84210526315789469</v>
      </c>
      <c r="O32">
        <f>AVERAGEIFS(INDIRECT(O$17),INDIRECT(O$17),"&gt;=0",INDIRECT($F32),$G32,IF($K$8,Data!$B:$B,Data!$AJ:$AJ),IF($K$8,"&lt;&gt;5",1))</f>
        <v>0.83050847457627119</v>
      </c>
      <c r="P32">
        <f>AVERAGEIFS(INDIRECT(P$17),INDIRECT(P$17),"&gt;=0",INDIRECT($F32),$G32,IF($K$8,Data!$B:$B,Data!$AJ:$AJ),IF($K$8,"&lt;&gt;5",1))</f>
        <v>0.58490566037735847</v>
      </c>
      <c r="Q32">
        <f>AVERAGEIFS(INDIRECT(Q$17),INDIRECT(Q$17),"&gt;=0",INDIRECT($F32),$G32,IF($K$8,Data!$B:$B,Data!$AJ:$AJ),IF($K$8,"&lt;&gt;5",1))</f>
        <v>1</v>
      </c>
    </row>
    <row r="33" spans="2:17" x14ac:dyDescent="0.35">
      <c r="E33" s="9" t="s">
        <v>2964</v>
      </c>
      <c r="F33" s="9" t="s">
        <v>2946</v>
      </c>
      <c r="G33" t="s">
        <v>2804</v>
      </c>
      <c r="H33">
        <f>AVERAGEIFS(INDIRECT(H$17),INDIRECT(H$17),"&gt;=0",INDIRECT($F33),$G33,IF($K$8,Data!$B:$B,Data!$AJ:$AJ),IF($K$8,"&lt;&gt;5",1))</f>
        <v>0.81751824817518248</v>
      </c>
      <c r="I33">
        <f>AVERAGEIFS(INDIRECT(I$17),INDIRECT(I$17),"&gt;=0",INDIRECT($F33),$G33,IF($K$8,Data!$B:$B,Data!$AJ:$AJ),IF($K$8,"&lt;&gt;5",1))</f>
        <v>0.55639097744360899</v>
      </c>
      <c r="J33">
        <f>AVERAGEIFS(INDIRECT(J$17),INDIRECT(J$17),"&gt;=0",INDIRECT($F33),$G33,IF($K$8,Data!$B:$B,Data!$AJ:$AJ),IF($K$8,"&lt;&gt;5",1))</f>
        <v>0.97857142857142854</v>
      </c>
      <c r="K33">
        <f>AVERAGEIFS(INDIRECT(K$17),INDIRECT(K$17),"&gt;=0",INDIRECT($F33),$G33,IF($K$8,Data!$B:$B,Data!$AJ:$AJ),IF($K$8,"&lt;&gt;5",1))</f>
        <v>0.63235294117647056</v>
      </c>
      <c r="L33">
        <f>AVERAGEIFS(INDIRECT(L$17),INDIRECT(L$17),"&gt;=0",INDIRECT($F33),$G33,IF($K$8,Data!$B:$B,Data!$AJ:$AJ),IF($K$8,"&lt;&gt;5",1))</f>
        <v>0.41085271317829458</v>
      </c>
      <c r="M33">
        <f>AVERAGEIFS(INDIRECT(M$17),INDIRECT(M$17),"&gt;=0",INDIRECT($F33),$G33,IF($K$8,Data!$B:$B,Data!$AJ:$AJ),IF($K$8,"&lt;&gt;5",1))</f>
        <v>0.67669172932330823</v>
      </c>
      <c r="N33">
        <f>AVERAGEIFS(INDIRECT(N$17),INDIRECT(N$17),"&gt;=0",INDIRECT($F33),$G33,IF($K$8,Data!$B:$B,Data!$AJ:$AJ),IF($K$8,"&lt;&gt;5",1))</f>
        <v>0.81751824817518248</v>
      </c>
      <c r="O33">
        <f>AVERAGEIFS(INDIRECT(O$17),INDIRECT(O$17),"&gt;=0",INDIRECT($F33),$G33,IF($K$8,Data!$B:$B,Data!$AJ:$AJ),IF($K$8,"&lt;&gt;5",1))</f>
        <v>0.87591240875912413</v>
      </c>
      <c r="P33">
        <f>AVERAGEIFS(INDIRECT(P$17),INDIRECT(P$17),"&gt;=0",INDIRECT($F33),$G33,IF($K$8,Data!$B:$B,Data!$AJ:$AJ),IF($K$8,"&lt;&gt;5",1))</f>
        <v>0.80158730158730163</v>
      </c>
      <c r="Q33">
        <f>AVERAGEIFS(INDIRECT(Q$17),INDIRECT(Q$17),"&gt;=0",INDIRECT($F33),$G33,IF($K$8,Data!$B:$B,Data!$AJ:$AJ),IF($K$8,"&lt;&gt;5",1))</f>
        <v>0.99275362318840576</v>
      </c>
    </row>
    <row r="34" spans="2:17" x14ac:dyDescent="0.35">
      <c r="E34" s="9" t="s">
        <v>2961</v>
      </c>
      <c r="F34" s="9" t="s">
        <v>2946</v>
      </c>
      <c r="G34" t="s">
        <v>2801</v>
      </c>
      <c r="H34">
        <f>AVERAGEIFS(INDIRECT(H$17),INDIRECT(H$17),"&gt;=0",INDIRECT($F34),$G34,IF($K$8,Data!$B:$B,Data!$AJ:$AJ),IF($K$8,"&lt;&gt;5",1))</f>
        <v>0.82162162162162167</v>
      </c>
      <c r="I34">
        <f>AVERAGEIFS(INDIRECT(I$17),INDIRECT(I$17),"&gt;=0",INDIRECT($F34),$G34,IF($K$8,Data!$B:$B,Data!$AJ:$AJ),IF($K$8,"&lt;&gt;5",1))</f>
        <v>0.63114754098360659</v>
      </c>
      <c r="J34">
        <f>AVERAGEIFS(INDIRECT(J$17),INDIRECT(J$17),"&gt;=0",INDIRECT($F34),$G34,IF($K$8,Data!$B:$B,Data!$AJ:$AJ),IF($K$8,"&lt;&gt;5",1))</f>
        <v>0.99206349206349209</v>
      </c>
      <c r="K34">
        <f>AVERAGEIFS(INDIRECT(K$17),INDIRECT(K$17),"&gt;=0",INDIRECT($F34),$G34,IF($K$8,Data!$B:$B,Data!$AJ:$AJ),IF($K$8,"&lt;&gt;5",1))</f>
        <v>0.65489130434782605</v>
      </c>
      <c r="L34">
        <f>AVERAGEIFS(INDIRECT(L$17),INDIRECT(L$17),"&gt;=0",INDIRECT($F34),$G34,IF($K$8,Data!$B:$B,Data!$AJ:$AJ),IF($K$8,"&lt;&gt;5",1))</f>
        <v>0.40883977900552487</v>
      </c>
      <c r="M34">
        <f>AVERAGEIFS(INDIRECT(M$17),INDIRECT(M$17),"&gt;=0",INDIRECT($F34),$G34,IF($K$8,Data!$B:$B,Data!$AJ:$AJ),IF($K$8,"&lt;&gt;5",1))</f>
        <v>0.67313019390581719</v>
      </c>
      <c r="N34">
        <f>AVERAGEIFS(INDIRECT(N$17),INDIRECT(N$17),"&gt;=0",INDIRECT($F34),$G34,IF($K$8,Data!$B:$B,Data!$AJ:$AJ),IF($K$8,"&lt;&gt;5",1))</f>
        <v>0.82162162162162167</v>
      </c>
      <c r="O34">
        <f>AVERAGEIFS(INDIRECT(O$17),INDIRECT(O$17),"&gt;=0",INDIRECT($F34),$G34,IF($K$8,Data!$B:$B,Data!$AJ:$AJ),IF($K$8,"&lt;&gt;5",1))</f>
        <v>0.85790884718498661</v>
      </c>
      <c r="P34">
        <f>AVERAGEIFS(INDIRECT(P$17),INDIRECT(P$17),"&gt;=0",INDIRECT($F34),$G34,IF($K$8,Data!$B:$B,Data!$AJ:$AJ),IF($K$8,"&lt;&gt;5",1))</f>
        <v>0.72238805970149256</v>
      </c>
      <c r="Q34">
        <f>AVERAGEIFS(INDIRECT(Q$17),INDIRECT(Q$17),"&gt;=0",INDIRECT($F34),$G34,IF($K$8,Data!$B:$B,Data!$AJ:$AJ),IF($K$8,"&lt;&gt;5",1))</f>
        <v>0.96551724137931039</v>
      </c>
    </row>
    <row r="35" spans="2:17" x14ac:dyDescent="0.35">
      <c r="E35" s="9" t="s">
        <v>2960</v>
      </c>
      <c r="F35" s="9" t="s">
        <v>2946</v>
      </c>
      <c r="G35" t="s">
        <v>2800</v>
      </c>
      <c r="H35">
        <f>AVERAGEIFS(INDIRECT(H$17),INDIRECT(H$17),"&gt;=0",INDIRECT($F35),$G35,IF($K$8,Data!$B:$B,Data!$AJ:$AJ),IF($K$8,"&lt;&gt;5",1))</f>
        <v>0.84280532043530831</v>
      </c>
      <c r="I35">
        <f>AVERAGEIFS(INDIRECT(I$17),INDIRECT(I$17),"&gt;=0",INDIRECT($F35),$G35,IF($K$8,Data!$B:$B,Data!$AJ:$AJ),IF($K$8,"&lt;&gt;5",1))</f>
        <v>0.70303030303030301</v>
      </c>
      <c r="J35">
        <f>AVERAGEIFS(INDIRECT(J$17),INDIRECT(J$17),"&gt;=0",INDIRECT($F35),$G35,IF($K$8,Data!$B:$B,Data!$AJ:$AJ),IF($K$8,"&lt;&gt;5",1))</f>
        <v>0.98816568047337283</v>
      </c>
      <c r="K35">
        <f>AVERAGEIFS(INDIRECT(K$17),INDIRECT(K$17),"&gt;=0",INDIRECT($F35),$G35,IF($K$8,Data!$B:$B,Data!$AJ:$AJ),IF($K$8,"&lt;&gt;5",1))</f>
        <v>0.62709832134292565</v>
      </c>
      <c r="L35">
        <f>AVERAGEIFS(INDIRECT(L$17),INDIRECT(L$17),"&gt;=0",INDIRECT($F35),$G35,IF($K$8,Data!$B:$B,Data!$AJ:$AJ),IF($K$8,"&lt;&gt;5",1))</f>
        <v>0.41829268292682925</v>
      </c>
      <c r="M35">
        <f>AVERAGEIFS(INDIRECT(M$17),INDIRECT(M$17),"&gt;=0",INDIRECT($F35),$G35,IF($K$8,Data!$B:$B,Data!$AJ:$AJ),IF($K$8,"&lt;&gt;5",1))</f>
        <v>0.57888349514563109</v>
      </c>
      <c r="N35">
        <f>AVERAGEIFS(INDIRECT(N$17),INDIRECT(N$17),"&gt;=0",INDIRECT($F35),$G35,IF($K$8,Data!$B:$B,Data!$AJ:$AJ),IF($K$8,"&lt;&gt;5",1))</f>
        <v>0.84280532043530831</v>
      </c>
      <c r="O35">
        <f>AVERAGEIFS(INDIRECT(O$17),INDIRECT(O$17),"&gt;=0",INDIRECT($F35),$G35,IF($K$8,Data!$B:$B,Data!$AJ:$AJ),IF($K$8,"&lt;&gt;5",1))</f>
        <v>0.83115338882282996</v>
      </c>
      <c r="P35">
        <f>AVERAGEIFS(INDIRECT(P$17),INDIRECT(P$17),"&gt;=0",INDIRECT($F35),$G35,IF($K$8,Data!$B:$B,Data!$AJ:$AJ),IF($K$8,"&lt;&gt;5",1))</f>
        <v>0.66103896103896109</v>
      </c>
      <c r="Q35">
        <f>AVERAGEIFS(INDIRECT(Q$17),INDIRECT(Q$17),"&gt;=0",INDIRECT($F35),$G35,IF($K$8,Data!$B:$B,Data!$AJ:$AJ),IF($K$8,"&lt;&gt;5",1))</f>
        <v>0.99410377358490565</v>
      </c>
    </row>
    <row r="36" spans="2:17" x14ac:dyDescent="0.35">
      <c r="E36" s="9" t="s">
        <v>2965</v>
      </c>
      <c r="F36" s="9" t="s">
        <v>2946</v>
      </c>
      <c r="G36" t="s">
        <v>2805</v>
      </c>
      <c r="H36">
        <f>AVERAGEIFS(INDIRECT(H$17),INDIRECT(H$17),"&gt;=0",INDIRECT($F36),$G36,IF($K$8,Data!$B:$B,Data!$AJ:$AJ),IF($K$8,"&lt;&gt;5",1))</f>
        <v>0.7795527156549521</v>
      </c>
      <c r="I36">
        <f>AVERAGEIFS(INDIRECT(I$17),INDIRECT(I$17),"&gt;=0",INDIRECT($F36),$G36,IF($K$8,Data!$B:$B,Data!$AJ:$AJ),IF($K$8,"&lt;&gt;5",1))</f>
        <v>0.68852459016393441</v>
      </c>
      <c r="J36">
        <f>AVERAGEIFS(INDIRECT(J$17),INDIRECT(J$17),"&gt;=0",INDIRECT($F36),$G36,IF($K$8,Data!$B:$B,Data!$AJ:$AJ),IF($K$8,"&lt;&gt;5",1))</f>
        <v>0.97812500000000002</v>
      </c>
      <c r="K36">
        <f>AVERAGEIFS(INDIRECT(K$17),INDIRECT(K$17),"&gt;=0",INDIRECT($F36),$G36,IF($K$8,Data!$B:$B,Data!$AJ:$AJ),IF($K$8,"&lt;&gt;5",1))</f>
        <v>0.57654723127035834</v>
      </c>
      <c r="L36">
        <f>AVERAGEIFS(INDIRECT(L$17),INDIRECT(L$17),"&gt;=0",INDIRECT($F36),$G36,IF($K$8,Data!$B:$B,Data!$AJ:$AJ),IF($K$8,"&lt;&gt;5",1))</f>
        <v>0.27129337539432175</v>
      </c>
      <c r="M36">
        <f>AVERAGEIFS(INDIRECT(M$17),INDIRECT(M$17),"&gt;=0",INDIRECT($F36),$G36,IF($K$8,Data!$B:$B,Data!$AJ:$AJ),IF($K$8,"&lt;&gt;5",1))</f>
        <v>0.63461538461538458</v>
      </c>
      <c r="N36">
        <f>AVERAGEIFS(INDIRECT(N$17),INDIRECT(N$17),"&gt;=0",INDIRECT($F36),$G36,IF($K$8,Data!$B:$B,Data!$AJ:$AJ),IF($K$8,"&lt;&gt;5",1))</f>
        <v>0.7795527156549521</v>
      </c>
      <c r="O36">
        <f>AVERAGEIFS(INDIRECT(O$17),INDIRECT(O$17),"&gt;=0",INDIRECT($F36),$G36,IF($K$8,Data!$B:$B,Data!$AJ:$AJ),IF($K$8,"&lt;&gt;5",1))</f>
        <v>0.82484076433121023</v>
      </c>
      <c r="P36">
        <f>AVERAGEIFS(INDIRECT(P$17),INDIRECT(P$17),"&gt;=0",INDIRECT($F36),$G36,IF($K$8,Data!$B:$B,Data!$AJ:$AJ),IF($K$8,"&lt;&gt;5",1))</f>
        <v>0.64727272727272722</v>
      </c>
      <c r="Q36">
        <f>AVERAGEIFS(INDIRECT(Q$17),INDIRECT(Q$17),"&gt;=0",INDIRECT($F36),$G36,IF($K$8,Data!$B:$B,Data!$AJ:$AJ),IF($K$8,"&lt;&gt;5",1))</f>
        <v>0.99378881987577639</v>
      </c>
    </row>
    <row r="37" spans="2:17" x14ac:dyDescent="0.35">
      <c r="E37" s="9" t="str">
        <f>IF('Sample Select backend'!$L$2&gt;1,'Sample Select backend'!$M$2,"Sample")</f>
        <v>Sample</v>
      </c>
      <c r="H37">
        <f>H21</f>
        <v>0.84403669724770647</v>
      </c>
    </row>
    <row r="39" spans="2:17" x14ac:dyDescent="0.35">
      <c r="E39" s="9" t="s">
        <v>2817</v>
      </c>
      <c r="F39" s="9" t="s">
        <v>2948</v>
      </c>
      <c r="G39" s="9">
        <v>1</v>
      </c>
      <c r="H39">
        <f>AVERAGEIFS(INDIRECT(H$17),INDIRECT(H$17),"&gt;=0",INDIRECT($F39),$G39,IF($K$8,Data!$B:$B,Data!$AJ:$AJ),IF($K$8,"&lt;&gt;5",1))</f>
        <v>0.84403669724770647</v>
      </c>
      <c r="I39">
        <f>AVERAGEIFS(INDIRECT(I$17),INDIRECT(I$17),"&gt;=0",INDIRECT($F39),$G39,IF($K$8,Data!$B:$B,Data!$AJ:$AJ),IF($K$8,"&lt;&gt;5",1))</f>
        <v>0.74622356495468278</v>
      </c>
      <c r="J39">
        <f>AVERAGEIFS(INDIRECT(J$17),INDIRECT(J$17),"&gt;=0",INDIRECT($F39),$G39,IF($K$8,Data!$B:$B,Data!$AJ:$AJ),IF($K$8,"&lt;&gt;5",1))</f>
        <v>0.98813056379821962</v>
      </c>
      <c r="K39">
        <f>AVERAGEIFS(INDIRECT(K$17),INDIRECT(K$17),"&gt;=0",INDIRECT($F39),$G39,IF($K$8,Data!$B:$B,Data!$AJ:$AJ),IF($K$8,"&lt;&gt;5",1))</f>
        <v>0.60298507462686568</v>
      </c>
      <c r="L39">
        <f>AVERAGEIFS(INDIRECT(L$17),INDIRECT(L$17),"&gt;=0",INDIRECT($F39),$G39,IF($K$8,Data!$B:$B,Data!$AJ:$AJ),IF($K$8,"&lt;&gt;5",1))</f>
        <v>0.38837920489296635</v>
      </c>
      <c r="M39">
        <f>AVERAGEIFS(INDIRECT(M$17),INDIRECT(M$17),"&gt;=0",INDIRECT($F39),$G39,IF($K$8,Data!$B:$B,Data!$AJ:$AJ),IF($K$8,"&lt;&gt;5",1))</f>
        <v>0.57894736842105265</v>
      </c>
      <c r="N39">
        <f>AVERAGEIFS(INDIRECT(N$17),INDIRECT(N$17),"&gt;=0",INDIRECT($F39),$G39,IF($K$8,Data!$B:$B,Data!$AJ:$AJ),IF($K$8,"&lt;&gt;5",1))</f>
        <v>0.84403669724770647</v>
      </c>
      <c r="O39">
        <f>AVERAGEIFS(INDIRECT(O$17),INDIRECT(O$17),"&gt;=0",INDIRECT($F39),$G39,IF($K$8,Data!$B:$B,Data!$AJ:$AJ),IF($K$8,"&lt;&gt;5",1))</f>
        <v>0.82634730538922152</v>
      </c>
      <c r="P39">
        <f>AVERAGEIFS(INDIRECT(P$17),INDIRECT(P$17),"&gt;=0",INDIRECT($F39),$G39,IF($K$8,Data!$B:$B,Data!$AJ:$AJ),IF($K$8,"&lt;&gt;5",1))</f>
        <v>0.67218543046357615</v>
      </c>
      <c r="Q39">
        <f>AVERAGEIFS(INDIRECT(Q$17),INDIRECT(Q$17),"&gt;=0",INDIRECT($F39),$G39,IF($K$8,Data!$B:$B,Data!$AJ:$AJ),IF($K$8,"&lt;&gt;5",1))</f>
        <v>0.99705014749262533</v>
      </c>
    </row>
    <row r="40" spans="2:17" x14ac:dyDescent="0.35">
      <c r="E40" s="9" t="s">
        <v>2947</v>
      </c>
      <c r="F40" s="9" t="s">
        <v>2948</v>
      </c>
      <c r="G40" s="9">
        <v>0</v>
      </c>
      <c r="H40">
        <f>AVERAGEIFS(INDIRECT(H$17),INDIRECT(H$17),"&gt;=0",INDIRECT($F40),$G40,IF($K$8,Data!$B:$B,Data!$AJ:$AJ),IF($K$8,"&lt;&gt;5",1))</f>
        <v>0.80731846769582616</v>
      </c>
      <c r="I40">
        <f>AVERAGEIFS(INDIRECT(I$17),INDIRECT(I$17),"&gt;=0",INDIRECT($F40),$G40,IF($K$8,Data!$B:$B,Data!$AJ:$AJ),IF($K$8,"&lt;&gt;5",1))</f>
        <v>0.65701042873696403</v>
      </c>
      <c r="J40">
        <f>AVERAGEIFS(INDIRECT(J$17),INDIRECT(J$17),"&gt;=0",INDIRECT($F40),$G40,IF($K$8,Data!$B:$B,Data!$AJ:$AJ),IF($K$8,"&lt;&gt;5",1))</f>
        <v>0.98824846110800224</v>
      </c>
      <c r="K40">
        <f>AVERAGEIFS(INDIRECT(K$17),INDIRECT(K$17),"&gt;=0",INDIRECT($F40),$G40,IF($K$8,Data!$B:$B,Data!$AJ:$AJ),IF($K$8,"&lt;&gt;5",1))</f>
        <v>0.6158711903392754</v>
      </c>
      <c r="L40">
        <f>AVERAGEIFS(INDIRECT(L$17),INDIRECT(L$17),"&gt;=0",INDIRECT($F40),$G40,IF($K$8,Data!$B:$B,Data!$AJ:$AJ),IF($K$8,"&lt;&gt;5",1))</f>
        <v>0.37084548104956266</v>
      </c>
      <c r="M40">
        <f>AVERAGEIFS(INDIRECT(M$17),INDIRECT(M$17),"&gt;=0",INDIRECT($F40),$G40,IF($K$8,Data!$B:$B,Data!$AJ:$AJ),IF($K$8,"&lt;&gt;5",1))</f>
        <v>0.63200462160600812</v>
      </c>
      <c r="N40">
        <f>AVERAGEIFS(INDIRECT(N$17),INDIRECT(N$17),"&gt;=0",INDIRECT($F40),$G40,IF($K$8,Data!$B:$B,Data!$AJ:$AJ),IF($K$8,"&lt;&gt;5",1))</f>
        <v>0.80731846769582616</v>
      </c>
      <c r="O40">
        <f>AVERAGEIFS(INDIRECT(O$17),INDIRECT(O$17),"&gt;=0",INDIRECT($F40),$G40,IF($K$8,Data!$B:$B,Data!$AJ:$AJ),IF($K$8,"&lt;&gt;5",1))</f>
        <v>0.83900226757369611</v>
      </c>
      <c r="P40">
        <f>AVERAGEIFS(INDIRECT(P$17),INDIRECT(P$17),"&gt;=0",INDIRECT($F40),$G40,IF($K$8,Data!$B:$B,Data!$AJ:$AJ),IF($K$8,"&lt;&gt;5",1))</f>
        <v>0.68698931489629167</v>
      </c>
      <c r="Q40">
        <f>AVERAGEIFS(INDIRECT(Q$17),INDIRECT(Q$17),"&gt;=0",INDIRECT($F40),$G40,IF($K$8,Data!$B:$B,Data!$AJ:$AJ),IF($K$8,"&lt;&gt;5",1))</f>
        <v>0.98154362416107388</v>
      </c>
    </row>
    <row r="41" spans="2:17" x14ac:dyDescent="0.35">
      <c r="E41" s="9" t="str">
        <f>IF('Sample Select backend'!$L$2&gt;1,'Sample Select backend'!$M$2,"Selected Sample")</f>
        <v>Selected Sample</v>
      </c>
      <c r="H41">
        <f>H21</f>
        <v>0.84403669724770647</v>
      </c>
    </row>
    <row r="43" spans="2:17" x14ac:dyDescent="0.35">
      <c r="E43" t="s">
        <v>3002</v>
      </c>
      <c r="F43" t="s">
        <v>2835</v>
      </c>
      <c r="G43">
        <v>1</v>
      </c>
      <c r="I43">
        <f>AVERAGEIFS(INDIRECT(I$17),INDIRECT(I$17),"&gt;=0",INDIRECT($F43),$G43,IF($K$8,Data!$B:$B,Data!$AJ:$AJ),IF($K$8,"&lt;&gt;5",1))</f>
        <v>0.67136606708799218</v>
      </c>
      <c r="J43">
        <f>AVERAGEIFS(INDIRECT(J$17),INDIRECT(J$17),"&gt;=0",INDIRECT($F43),$G43,IF($K$8,Data!$B:$B,Data!$AJ:$AJ),IF($K$8,"&lt;&gt;5",1))</f>
        <v>0.98822975517890776</v>
      </c>
      <c r="K43">
        <f>AVERAGEIFS(INDIRECT(K$17),INDIRECT(K$17),"&gt;=0",INDIRECT($F43),$G43,IF($K$8,Data!$B:$B,Data!$AJ:$AJ),IF($K$8,"&lt;&gt;5",1))</f>
        <v>0.61378977820636449</v>
      </c>
      <c r="L43">
        <f>AVERAGEIFS(INDIRECT(L$17),INDIRECT(L$17),"&gt;=0",INDIRECT($F43),$G43,IF($K$8,Data!$B:$B,Data!$AJ:$AJ),IF($K$8,"&lt;&gt;5",1))</f>
        <v>0.37365328109696377</v>
      </c>
      <c r="M43">
        <f>AVERAGEIFS(INDIRECT(M$17),INDIRECT(M$17),"&gt;=0",INDIRECT($F43),$G43,IF($K$8,Data!$B:$B,Data!$AJ:$AJ),IF($K$8,"&lt;&gt;5",1))</f>
        <v>0.62366114897760472</v>
      </c>
      <c r="N43">
        <f>AVERAGEIFS(INDIRECT(N$17),INDIRECT(N$17),"&gt;=0",INDIRECT($F43),$G43,IF($K$8,Data!$B:$B,Data!$AJ:$AJ),IF($K$8,"&lt;&gt;5",1))</f>
        <v>0.81310211946050093</v>
      </c>
      <c r="O43">
        <f>AVERAGEIFS(INDIRECT(O$17),INDIRECT(O$17),"&gt;=0",INDIRECT($F43),$G43,IF($K$8,Data!$B:$B,Data!$AJ:$AJ),IF($K$8,"&lt;&gt;5",1))</f>
        <v>0.83698760724499521</v>
      </c>
      <c r="P43">
        <f>AVERAGEIFS(INDIRECT(P$17),INDIRECT(P$17),"&gt;=0",INDIRECT($F43),$G43,IF($K$8,Data!$B:$B,Data!$AJ:$AJ),IF($K$8,"&lt;&gt;5",1))</f>
        <v>0.68462757527733753</v>
      </c>
      <c r="Q43">
        <f>AVERAGEIFS(INDIRECT(Q$17),INDIRECT(Q$17),"&gt;=0",INDIRECT($F43),$G43,IF($K$8,Data!$B:$B,Data!$AJ:$AJ),IF($K$8,"&lt;&gt;5",1))</f>
        <v>0.98401504466384582</v>
      </c>
    </row>
    <row r="47" spans="2:17" x14ac:dyDescent="0.35">
      <c r="B47" t="s">
        <v>3030</v>
      </c>
    </row>
    <row r="48" spans="2:17" x14ac:dyDescent="0.35">
      <c r="C48" t="s">
        <v>2993</v>
      </c>
      <c r="D48" t="s">
        <v>2992</v>
      </c>
      <c r="E48" t="s">
        <v>2799</v>
      </c>
      <c r="F48" t="s">
        <v>2817</v>
      </c>
    </row>
    <row r="49" spans="2:6" x14ac:dyDescent="0.35">
      <c r="B49" t="s">
        <v>2591</v>
      </c>
      <c r="C49" t="s">
        <v>2994</v>
      </c>
      <c r="D49" t="s">
        <v>2994</v>
      </c>
      <c r="E49" t="s">
        <v>2996</v>
      </c>
      <c r="F49" t="s">
        <v>2994</v>
      </c>
    </row>
    <row r="50" spans="2:6" x14ac:dyDescent="0.35">
      <c r="B50" t="s">
        <v>2592</v>
      </c>
      <c r="C50" t="s">
        <v>2994</v>
      </c>
      <c r="D50" t="s">
        <v>2994</v>
      </c>
      <c r="E50" t="s">
        <v>2994</v>
      </c>
      <c r="F50" t="s">
        <v>2994</v>
      </c>
    </row>
    <row r="51" spans="2:6" x14ac:dyDescent="0.35">
      <c r="B51" t="s">
        <v>2976</v>
      </c>
      <c r="C51" t="s">
        <v>2997</v>
      </c>
      <c r="D51" t="s">
        <v>2996</v>
      </c>
      <c r="E51" t="s">
        <v>2997</v>
      </c>
      <c r="F51" t="s">
        <v>2995</v>
      </c>
    </row>
    <row r="52" spans="2:6" x14ac:dyDescent="0.35">
      <c r="B52" t="s">
        <v>2594</v>
      </c>
      <c r="C52" t="s">
        <v>2997</v>
      </c>
      <c r="D52" t="s">
        <v>2996</v>
      </c>
      <c r="E52" t="s">
        <v>2997</v>
      </c>
      <c r="F52" t="s">
        <v>2994</v>
      </c>
    </row>
    <row r="53" spans="2:6" x14ac:dyDescent="0.35">
      <c r="B53" t="s">
        <v>2977</v>
      </c>
      <c r="C53" t="s">
        <v>2996</v>
      </c>
      <c r="D53" t="s">
        <v>2997</v>
      </c>
      <c r="E53" t="s">
        <v>2997</v>
      </c>
      <c r="F53" t="s">
        <v>2994</v>
      </c>
    </row>
    <row r="54" spans="2:6" x14ac:dyDescent="0.35">
      <c r="B54" t="s">
        <v>2596</v>
      </c>
      <c r="C54" t="s">
        <v>2997</v>
      </c>
      <c r="D54" t="s">
        <v>2997</v>
      </c>
      <c r="E54" t="s">
        <v>2997</v>
      </c>
      <c r="F54" t="s">
        <v>2994</v>
      </c>
    </row>
    <row r="55" spans="2:6" x14ac:dyDescent="0.35">
      <c r="B55" t="s">
        <v>2597</v>
      </c>
      <c r="C55" t="s">
        <v>2994</v>
      </c>
      <c r="D55" t="s">
        <v>2994</v>
      </c>
      <c r="E55" t="s">
        <v>2996</v>
      </c>
      <c r="F55" t="s">
        <v>2994</v>
      </c>
    </row>
    <row r="56" spans="2:6" x14ac:dyDescent="0.35">
      <c r="B56" t="s">
        <v>2978</v>
      </c>
      <c r="C56" t="s">
        <v>2994</v>
      </c>
      <c r="D56" t="s">
        <v>2997</v>
      </c>
      <c r="E56" t="s">
        <v>2997</v>
      </c>
      <c r="F56" t="s">
        <v>2997</v>
      </c>
    </row>
    <row r="57" spans="2:6" x14ac:dyDescent="0.35">
      <c r="B57" t="s">
        <v>2979</v>
      </c>
      <c r="C57" t="s">
        <v>2997</v>
      </c>
      <c r="D57" t="s">
        <v>2996</v>
      </c>
      <c r="E57" t="s">
        <v>2997</v>
      </c>
      <c r="F57" t="s">
        <v>2994</v>
      </c>
    </row>
  </sheetData>
  <sortState xmlns:xlrd2="http://schemas.microsoft.com/office/spreadsheetml/2017/richdata2" ref="E30:G36">
    <sortCondition descending="1" ref="E30"/>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342C-EA95-48FB-B116-A612B19E46A0}">
  <dimension ref="A1:AI55"/>
  <sheetViews>
    <sheetView topLeftCell="A21" zoomScale="50" zoomScaleNormal="50" workbookViewId="0">
      <selection activeCell="F51" sqref="F51"/>
    </sheetView>
  </sheetViews>
  <sheetFormatPr baseColWidth="10" defaultColWidth="8.7265625" defaultRowHeight="14.5" x14ac:dyDescent="0.35"/>
  <cols>
    <col min="3" max="3" width="50.81640625" bestFit="1" customWidth="1"/>
    <col min="9" max="9" width="10.08984375" bestFit="1" customWidth="1"/>
    <col min="31" max="31" width="84.08984375" bestFit="1" customWidth="1"/>
    <col min="34" max="34" width="11.54296875" bestFit="1" customWidth="1"/>
  </cols>
  <sheetData>
    <row r="1" spans="1:35" x14ac:dyDescent="0.35">
      <c r="A1" t="str">
        <f>IF(AND(C30&gt;1,AE7&gt;1),"Be sure to choose an aggregate category or a granular category; not both.","")</f>
        <v/>
      </c>
    </row>
    <row r="4" spans="1:35" x14ac:dyDescent="0.35">
      <c r="AF4" t="str">
        <f>OFFSET(AE7,AE7,0)</f>
        <v>None chosen</v>
      </c>
    </row>
    <row r="7" spans="1:35" x14ac:dyDescent="0.35">
      <c r="AE7">
        <v>1</v>
      </c>
      <c r="AF7">
        <f>OFFSET($AE$7,$AE$7,COLUMN(AF7)-31)</f>
        <v>1</v>
      </c>
      <c r="AG7">
        <f t="shared" ref="AG7:AI7" si="0">OFFSET($AE$7,$AE$7,COLUMN(AG7)-31)</f>
        <v>1</v>
      </c>
      <c r="AH7" t="str">
        <f t="shared" si="0"/>
        <v>Data!$AJ:$AJ</v>
      </c>
      <c r="AI7" t="str">
        <f t="shared" si="0"/>
        <v>Data!$AJ:$AJ</v>
      </c>
    </row>
    <row r="8" spans="1:35" x14ac:dyDescent="0.35">
      <c r="AE8" s="9" t="s">
        <v>2937</v>
      </c>
      <c r="AF8">
        <v>1</v>
      </c>
      <c r="AG8">
        <v>1</v>
      </c>
      <c r="AH8" t="s">
        <v>2835</v>
      </c>
      <c r="AI8" t="s">
        <v>2835</v>
      </c>
    </row>
    <row r="9" spans="1:35" x14ac:dyDescent="0.35">
      <c r="C9">
        <v>2</v>
      </c>
      <c r="D9" t="str">
        <f>OFFSET(C9,C9,1)</f>
        <v>Percent of total policies</v>
      </c>
      <c r="E9" t="str">
        <f>OFFSET(C9,C9,2)</f>
        <v>% of total policies</v>
      </c>
      <c r="AE9" t="s">
        <v>2894</v>
      </c>
      <c r="AF9">
        <v>1</v>
      </c>
      <c r="AG9">
        <v>1</v>
      </c>
      <c r="AH9" t="s">
        <v>2938</v>
      </c>
      <c r="AI9" t="s">
        <v>2939</v>
      </c>
    </row>
    <row r="10" spans="1:35" x14ac:dyDescent="0.35">
      <c r="C10" s="9" t="s">
        <v>2953</v>
      </c>
      <c r="D10" s="9" t="s">
        <v>2959</v>
      </c>
      <c r="E10" s="9" t="s">
        <v>2959</v>
      </c>
      <c r="AE10" t="s">
        <v>2895</v>
      </c>
      <c r="AF10">
        <v>1</v>
      </c>
      <c r="AG10">
        <v>2</v>
      </c>
      <c r="AH10" t="s">
        <v>2938</v>
      </c>
      <c r="AI10" t="s">
        <v>2939</v>
      </c>
    </row>
    <row r="11" spans="1:35" x14ac:dyDescent="0.35">
      <c r="C11" s="9" t="s">
        <v>2954</v>
      </c>
      <c r="D11" s="9" t="s">
        <v>2958</v>
      </c>
      <c r="E11" t="s">
        <v>3018</v>
      </c>
      <c r="AE11" t="s">
        <v>2896</v>
      </c>
      <c r="AF11">
        <v>1</v>
      </c>
      <c r="AG11">
        <v>3</v>
      </c>
      <c r="AH11" t="s">
        <v>2938</v>
      </c>
      <c r="AI11" t="s">
        <v>2939</v>
      </c>
    </row>
    <row r="12" spans="1:35" x14ac:dyDescent="0.35">
      <c r="AE12" t="s">
        <v>2897</v>
      </c>
      <c r="AF12">
        <v>1</v>
      </c>
      <c r="AG12">
        <v>4</v>
      </c>
      <c r="AH12" t="s">
        <v>2938</v>
      </c>
      <c r="AI12" t="s">
        <v>2939</v>
      </c>
    </row>
    <row r="13" spans="1:35" x14ac:dyDescent="0.35">
      <c r="AE13" t="s">
        <v>2898</v>
      </c>
      <c r="AF13">
        <v>1</v>
      </c>
      <c r="AG13">
        <v>5</v>
      </c>
      <c r="AH13" t="s">
        <v>2938</v>
      </c>
      <c r="AI13" t="s">
        <v>2939</v>
      </c>
    </row>
    <row r="14" spans="1:35" x14ac:dyDescent="0.35">
      <c r="AE14" t="s">
        <v>2899</v>
      </c>
      <c r="AF14">
        <v>1</v>
      </c>
      <c r="AG14">
        <v>6</v>
      </c>
      <c r="AH14" t="s">
        <v>2938</v>
      </c>
      <c r="AI14" t="s">
        <v>2939</v>
      </c>
    </row>
    <row r="15" spans="1:35" x14ac:dyDescent="0.35">
      <c r="AE15" t="s">
        <v>2900</v>
      </c>
      <c r="AF15">
        <v>1</v>
      </c>
      <c r="AG15">
        <v>7</v>
      </c>
      <c r="AH15" t="s">
        <v>2938</v>
      </c>
      <c r="AI15" t="s">
        <v>2939</v>
      </c>
    </row>
    <row r="16" spans="1:35" x14ac:dyDescent="0.35">
      <c r="AE16" t="s">
        <v>2901</v>
      </c>
      <c r="AF16">
        <v>1</v>
      </c>
      <c r="AG16">
        <v>8</v>
      </c>
      <c r="AH16" t="s">
        <v>2938</v>
      </c>
      <c r="AI16" t="s">
        <v>2939</v>
      </c>
    </row>
    <row r="17" spans="3:35" x14ac:dyDescent="0.35">
      <c r="AE17" t="s">
        <v>2902</v>
      </c>
      <c r="AF17">
        <v>1</v>
      </c>
      <c r="AG17">
        <v>9</v>
      </c>
      <c r="AH17" t="s">
        <v>2938</v>
      </c>
      <c r="AI17" t="s">
        <v>2939</v>
      </c>
    </row>
    <row r="18" spans="3:35" x14ac:dyDescent="0.35">
      <c r="C18" s="9"/>
      <c r="AE18" t="s">
        <v>2903</v>
      </c>
      <c r="AF18">
        <v>1</v>
      </c>
      <c r="AG18">
        <v>10</v>
      </c>
      <c r="AH18" t="s">
        <v>2938</v>
      </c>
      <c r="AI18" t="s">
        <v>2939</v>
      </c>
    </row>
    <row r="19" spans="3:35" x14ac:dyDescent="0.35">
      <c r="AE19" t="s">
        <v>2904</v>
      </c>
      <c r="AF19">
        <v>1</v>
      </c>
      <c r="AG19">
        <v>11</v>
      </c>
      <c r="AH19" t="s">
        <v>2938</v>
      </c>
      <c r="AI19" t="s">
        <v>2939</v>
      </c>
    </row>
    <row r="20" spans="3:35" x14ac:dyDescent="0.35">
      <c r="AE20" t="s">
        <v>2905</v>
      </c>
      <c r="AF20">
        <v>1</v>
      </c>
      <c r="AG20">
        <v>12</v>
      </c>
      <c r="AH20" t="s">
        <v>2938</v>
      </c>
      <c r="AI20" t="s">
        <v>2939</v>
      </c>
    </row>
    <row r="21" spans="3:35" x14ac:dyDescent="0.35">
      <c r="AE21" t="s">
        <v>2906</v>
      </c>
      <c r="AF21">
        <v>1</v>
      </c>
      <c r="AG21" t="s">
        <v>2890</v>
      </c>
      <c r="AH21" t="s">
        <v>2938</v>
      </c>
      <c r="AI21" t="s">
        <v>2939</v>
      </c>
    </row>
    <row r="22" spans="3:35" x14ac:dyDescent="0.35">
      <c r="AE22" t="s">
        <v>2907</v>
      </c>
      <c r="AF22">
        <v>1</v>
      </c>
      <c r="AG22" t="s">
        <v>2891</v>
      </c>
      <c r="AH22" t="s">
        <v>2938</v>
      </c>
      <c r="AI22" t="s">
        <v>2939</v>
      </c>
    </row>
    <row r="23" spans="3:35" x14ac:dyDescent="0.35">
      <c r="AE23" t="s">
        <v>2908</v>
      </c>
      <c r="AF23">
        <v>2</v>
      </c>
      <c r="AG23">
        <v>13</v>
      </c>
      <c r="AH23" t="s">
        <v>2938</v>
      </c>
      <c r="AI23" t="s">
        <v>2939</v>
      </c>
    </row>
    <row r="24" spans="3:35" x14ac:dyDescent="0.35">
      <c r="I24" s="9" t="s">
        <v>2944</v>
      </c>
      <c r="AE24" t="s">
        <v>2909</v>
      </c>
      <c r="AF24">
        <v>2</v>
      </c>
      <c r="AG24">
        <v>14</v>
      </c>
      <c r="AH24" t="s">
        <v>2938</v>
      </c>
      <c r="AI24" t="s">
        <v>2939</v>
      </c>
    </row>
    <row r="25" spans="3:35" x14ac:dyDescent="0.35">
      <c r="I25" t="str">
        <f>IF(AND(C30&gt;1,AE7=1),D28,AF4)</f>
        <v>Revenue Measures to protect businesses</v>
      </c>
      <c r="AE25" t="s">
        <v>2910</v>
      </c>
      <c r="AF25">
        <v>2</v>
      </c>
      <c r="AG25">
        <v>15</v>
      </c>
      <c r="AH25" t="s">
        <v>2938</v>
      </c>
      <c r="AI25" t="s">
        <v>2939</v>
      </c>
    </row>
    <row r="26" spans="3:35" x14ac:dyDescent="0.35">
      <c r="AE26" t="s">
        <v>2911</v>
      </c>
      <c r="AF26">
        <v>2</v>
      </c>
      <c r="AG26">
        <v>16</v>
      </c>
      <c r="AH26" t="s">
        <v>2938</v>
      </c>
      <c r="AI26" t="s">
        <v>2939</v>
      </c>
    </row>
    <row r="27" spans="3:35" x14ac:dyDescent="0.35">
      <c r="I27" t="str">
        <f>_xlfn.CONCAT(I25," by lending category")</f>
        <v>Revenue Measures to protect businesses by lending category</v>
      </c>
      <c r="AE27" t="s">
        <v>2912</v>
      </c>
      <c r="AF27">
        <v>2</v>
      </c>
      <c r="AG27">
        <v>17</v>
      </c>
      <c r="AH27" t="s">
        <v>2938</v>
      </c>
      <c r="AI27" t="s">
        <v>2939</v>
      </c>
    </row>
    <row r="28" spans="3:35" x14ac:dyDescent="0.35">
      <c r="D28" t="str">
        <f>OFFSET(C30,C30,0)</f>
        <v>Revenue Measures to protect businesses</v>
      </c>
      <c r="I28">
        <f>IF(AND(C30&gt;1,AE7=1),$E$30,$AF$7)</f>
        <v>1</v>
      </c>
      <c r="J28">
        <f>IF(AND(C30&gt;1,AE7=1),1,$AG$7)</f>
        <v>1</v>
      </c>
      <c r="AE28" t="s">
        <v>2913</v>
      </c>
      <c r="AF28">
        <v>2</v>
      </c>
      <c r="AG28">
        <v>18</v>
      </c>
      <c r="AH28" t="s">
        <v>2938</v>
      </c>
      <c r="AI28" t="s">
        <v>2939</v>
      </c>
    </row>
    <row r="29" spans="3:35" x14ac:dyDescent="0.35">
      <c r="I29" s="9" t="s">
        <v>2942</v>
      </c>
      <c r="J29" s="9" t="s">
        <v>2943</v>
      </c>
      <c r="AE29" t="s">
        <v>2914</v>
      </c>
      <c r="AF29">
        <v>2</v>
      </c>
      <c r="AG29" t="s">
        <v>2890</v>
      </c>
      <c r="AH29" t="s">
        <v>2938</v>
      </c>
      <c r="AI29" t="s">
        <v>2939</v>
      </c>
    </row>
    <row r="30" spans="3:35" x14ac:dyDescent="0.35">
      <c r="C30">
        <v>2</v>
      </c>
      <c r="D30" t="str">
        <f>OFFSET(C30,C30,1)</f>
        <v>Data!$B:$B</v>
      </c>
      <c r="E30">
        <f>OFFSET(C30,C30,2)</f>
        <v>1</v>
      </c>
      <c r="I30" t="str">
        <f>IF(AND(C30&gt;1,AE7=1),$D$30,$AH$7)</f>
        <v>Data!$B:$B</v>
      </c>
      <c r="J30" t="str">
        <f>IF(AND(C30&gt;1,AE7=1),$D$31,$AI$7)</f>
        <v>Data!$AJ:$AJ</v>
      </c>
      <c r="L30" s="9" t="s">
        <v>2955</v>
      </c>
      <c r="M30" s="9" t="s">
        <v>2956</v>
      </c>
      <c r="O30" s="9" t="s">
        <v>2957</v>
      </c>
      <c r="AE30" t="s">
        <v>2915</v>
      </c>
      <c r="AF30">
        <v>2</v>
      </c>
      <c r="AG30" t="s">
        <v>2891</v>
      </c>
      <c r="AH30" t="s">
        <v>2938</v>
      </c>
      <c r="AI30" t="s">
        <v>2939</v>
      </c>
    </row>
    <row r="31" spans="3:35" x14ac:dyDescent="0.35">
      <c r="C31" t="s">
        <v>2937</v>
      </c>
      <c r="D31" s="9" t="s">
        <v>2835</v>
      </c>
      <c r="E31">
        <v>1</v>
      </c>
      <c r="G31" s="9" t="s">
        <v>2836</v>
      </c>
      <c r="H31" s="9" t="s">
        <v>2940</v>
      </c>
      <c r="I31" s="9">
        <f>COUNTIFS(INDIRECT(I$30),I$28,INDIRECT($G31),1,INDIRECT($J$30),$J$28)</f>
        <v>271</v>
      </c>
      <c r="J31" s="9"/>
      <c r="L31" s="9">
        <f>COUNTIF(INDIRECT($G31),1)</f>
        <v>956</v>
      </c>
      <c r="M31" s="18">
        <f>I31/L31 * 100</f>
        <v>28.34728033472803</v>
      </c>
      <c r="O31" s="19">
        <f>VALUE(IF($C$9&gt;1,TEXT(M31,"#.##"),I31))</f>
        <v>28.35</v>
      </c>
      <c r="AE31" t="s">
        <v>2916</v>
      </c>
      <c r="AF31">
        <v>3</v>
      </c>
      <c r="AG31">
        <v>19</v>
      </c>
      <c r="AH31" t="s">
        <v>2938</v>
      </c>
      <c r="AI31" t="s">
        <v>2939</v>
      </c>
    </row>
    <row r="32" spans="3:35" x14ac:dyDescent="0.35">
      <c r="C32" t="s">
        <v>2841</v>
      </c>
      <c r="D32" t="s">
        <v>2938</v>
      </c>
      <c r="E32">
        <v>1</v>
      </c>
      <c r="G32" s="9" t="s">
        <v>2837</v>
      </c>
      <c r="H32" s="9" t="s">
        <v>2810</v>
      </c>
      <c r="I32" s="9">
        <f t="shared" ref="I32:I33" si="1">COUNTIFS(INDIRECT(I$30),I$28,INDIRECT($G32),1,INDIRECT($J$30),$J$28)</f>
        <v>508</v>
      </c>
      <c r="J32" s="9"/>
      <c r="L32" s="9">
        <f t="shared" ref="L32:L33" si="2">COUNTIF(INDIRECT($G32),1)</f>
        <v>1572</v>
      </c>
      <c r="M32" s="18">
        <f t="shared" ref="M32:M33" si="3">I32/L32 * 100</f>
        <v>32.315521628498729</v>
      </c>
      <c r="O32" s="19">
        <f t="shared" ref="O32:O33" si="4">VALUE(IF($C$9&gt;1,TEXT(M32,"#.##"),I32))</f>
        <v>32.32</v>
      </c>
      <c r="S32" s="9" t="s">
        <v>2949</v>
      </c>
      <c r="AE32" t="s">
        <v>2917</v>
      </c>
      <c r="AF32">
        <v>3</v>
      </c>
      <c r="AG32" s="9" t="s">
        <v>2890</v>
      </c>
      <c r="AH32" t="s">
        <v>2938</v>
      </c>
      <c r="AI32" t="s">
        <v>2939</v>
      </c>
    </row>
    <row r="33" spans="3:35" x14ac:dyDescent="0.35">
      <c r="C33" t="s">
        <v>2842</v>
      </c>
      <c r="D33" t="s">
        <v>2938</v>
      </c>
      <c r="E33">
        <v>2</v>
      </c>
      <c r="G33" s="9" t="s">
        <v>2838</v>
      </c>
      <c r="H33" s="9" t="s">
        <v>2941</v>
      </c>
      <c r="I33" s="9">
        <f t="shared" si="1"/>
        <v>233</v>
      </c>
      <c r="J33" s="9"/>
      <c r="L33" s="9">
        <f t="shared" si="2"/>
        <v>726</v>
      </c>
      <c r="M33" s="18">
        <f t="shared" si="3"/>
        <v>32.093663911845731</v>
      </c>
      <c r="O33" s="19">
        <f t="shared" si="4"/>
        <v>32.090000000000003</v>
      </c>
      <c r="AE33" t="s">
        <v>2918</v>
      </c>
      <c r="AF33">
        <v>3</v>
      </c>
      <c r="AG33" t="s">
        <v>2891</v>
      </c>
      <c r="AH33" t="s">
        <v>2938</v>
      </c>
      <c r="AI33" t="s">
        <v>2939</v>
      </c>
    </row>
    <row r="34" spans="3:35" x14ac:dyDescent="0.35">
      <c r="C34" t="s">
        <v>2843</v>
      </c>
      <c r="D34" t="s">
        <v>2938</v>
      </c>
      <c r="E34">
        <v>3</v>
      </c>
      <c r="H34" s="9" t="str">
        <f>IF('Sample Select backend'!$L$2&gt;1,'Sample Select backend'!$M$2,"Selected Sample")</f>
        <v>Selected Sample</v>
      </c>
      <c r="I34">
        <f>I55</f>
        <v>197</v>
      </c>
      <c r="L34">
        <f>L55</f>
        <v>601</v>
      </c>
      <c r="M34">
        <f>M55</f>
        <v>32.77870216306156</v>
      </c>
      <c r="O34">
        <f>O55</f>
        <v>32.78</v>
      </c>
      <c r="AE34" t="s">
        <v>2919</v>
      </c>
      <c r="AF34">
        <v>4</v>
      </c>
      <c r="AG34">
        <v>20</v>
      </c>
      <c r="AH34" t="s">
        <v>2938</v>
      </c>
      <c r="AI34" t="s">
        <v>2939</v>
      </c>
    </row>
    <row r="35" spans="3:35" x14ac:dyDescent="0.35">
      <c r="C35" t="s">
        <v>2844</v>
      </c>
      <c r="D35" t="s">
        <v>2938</v>
      </c>
      <c r="E35">
        <v>4</v>
      </c>
      <c r="M35" s="18"/>
      <c r="O35" s="19"/>
      <c r="AE35" t="s">
        <v>2920</v>
      </c>
      <c r="AF35">
        <v>4</v>
      </c>
      <c r="AG35" t="s">
        <v>2890</v>
      </c>
      <c r="AH35" t="s">
        <v>2938</v>
      </c>
      <c r="AI35" t="s">
        <v>2939</v>
      </c>
    </row>
    <row r="36" spans="3:35" x14ac:dyDescent="0.35">
      <c r="C36" t="s">
        <v>2854</v>
      </c>
      <c r="D36" t="s">
        <v>2938</v>
      </c>
      <c r="E36">
        <v>8</v>
      </c>
      <c r="AE36" t="s">
        <v>2921</v>
      </c>
      <c r="AF36">
        <v>4</v>
      </c>
      <c r="AG36" t="s">
        <v>2891</v>
      </c>
      <c r="AH36" t="s">
        <v>2938</v>
      </c>
      <c r="AI36" t="s">
        <v>2939</v>
      </c>
    </row>
    <row r="37" spans="3:35" x14ac:dyDescent="0.35">
      <c r="C37" t="s">
        <v>2845</v>
      </c>
      <c r="D37" t="s">
        <v>2938</v>
      </c>
      <c r="E37">
        <v>5</v>
      </c>
      <c r="F37" t="s">
        <v>2998</v>
      </c>
      <c r="G37" s="9" t="s">
        <v>2945</v>
      </c>
      <c r="H37" s="9" t="s">
        <v>2814</v>
      </c>
      <c r="I37" s="9">
        <f>COUNTIFS(INDIRECT(I$30),I$28,INDIRECT($G37),H37,INDIRECT($J$30),$J$28)</f>
        <v>97</v>
      </c>
      <c r="L37" s="9">
        <f>COUNTIF(INDIRECT($G37),H37)</f>
        <v>326</v>
      </c>
      <c r="M37" s="18">
        <f t="shared" ref="M37:M40" si="5">I37/L37 * 100</f>
        <v>29.754601226993866</v>
      </c>
      <c r="O37" s="19">
        <f t="shared" ref="O37:O40" si="6">VALUE(IF($C$9&gt;1,TEXT(M37,"#.##"),I37))</f>
        <v>29.75</v>
      </c>
      <c r="AE37" t="s">
        <v>2922</v>
      </c>
      <c r="AF37">
        <v>5</v>
      </c>
      <c r="AG37">
        <v>21</v>
      </c>
      <c r="AH37" t="s">
        <v>2938</v>
      </c>
      <c r="AI37" t="s">
        <v>2939</v>
      </c>
    </row>
    <row r="38" spans="3:35" x14ac:dyDescent="0.35">
      <c r="C38" t="s">
        <v>2846</v>
      </c>
      <c r="D38" t="s">
        <v>2938</v>
      </c>
      <c r="E38">
        <v>6</v>
      </c>
      <c r="F38" t="s">
        <v>2999</v>
      </c>
      <c r="G38" s="9" t="s">
        <v>2945</v>
      </c>
      <c r="H38" s="9" t="s">
        <v>2815</v>
      </c>
      <c r="I38" s="9">
        <f>COUNTIFS(INDIRECT(I$30),I$28,INDIRECT($G38),H38,INDIRECT($J$30),$J$28)</f>
        <v>234</v>
      </c>
      <c r="L38" s="9">
        <f>COUNTIF(INDIRECT($G38),H38)</f>
        <v>847</v>
      </c>
      <c r="M38" s="18">
        <f t="shared" si="5"/>
        <v>27.626918536009441</v>
      </c>
      <c r="O38" s="19">
        <f t="shared" si="6"/>
        <v>27.63</v>
      </c>
      <c r="S38" s="9" t="s">
        <v>2950</v>
      </c>
      <c r="AE38" t="s">
        <v>2923</v>
      </c>
      <c r="AF38">
        <v>5</v>
      </c>
      <c r="AG38">
        <v>22</v>
      </c>
      <c r="AH38" t="s">
        <v>2938</v>
      </c>
      <c r="AI38" t="s">
        <v>2939</v>
      </c>
    </row>
    <row r="39" spans="3:35" x14ac:dyDescent="0.35">
      <c r="C39" t="s">
        <v>2855</v>
      </c>
      <c r="D39" t="s">
        <v>2938</v>
      </c>
      <c r="E39">
        <v>9</v>
      </c>
      <c r="F39" t="s">
        <v>3000</v>
      </c>
      <c r="G39" s="9" t="s">
        <v>2945</v>
      </c>
      <c r="H39" s="9" t="s">
        <v>2816</v>
      </c>
      <c r="I39" s="9">
        <f>COUNTIFS(INDIRECT(I$30),I$28,INDIRECT($G39),H39,INDIRECT($J$30),$J$28)</f>
        <v>356</v>
      </c>
      <c r="L39" s="9">
        <f>COUNTIF(INDIRECT($G39),H39)</f>
        <v>1087</v>
      </c>
      <c r="M39" s="18">
        <f t="shared" si="5"/>
        <v>32.750689972401105</v>
      </c>
      <c r="O39" s="19">
        <f t="shared" si="6"/>
        <v>32.75</v>
      </c>
      <c r="AE39" t="s">
        <v>2924</v>
      </c>
      <c r="AF39">
        <v>5</v>
      </c>
      <c r="AG39">
        <v>23</v>
      </c>
      <c r="AH39" t="s">
        <v>2938</v>
      </c>
      <c r="AI39" t="s">
        <v>2939</v>
      </c>
    </row>
    <row r="40" spans="3:35" x14ac:dyDescent="0.35">
      <c r="C40" t="s">
        <v>2847</v>
      </c>
      <c r="D40" t="s">
        <v>2938</v>
      </c>
      <c r="E40">
        <v>7</v>
      </c>
      <c r="F40" t="s">
        <v>3001</v>
      </c>
      <c r="G40" s="9" t="s">
        <v>2945</v>
      </c>
      <c r="H40" s="9" t="s">
        <v>2813</v>
      </c>
      <c r="I40" s="9">
        <f>COUNTIFS(INDIRECT(I$30),I$28,INDIRECT($G40),H40,INDIRECT($J$30),$J$28)</f>
        <v>575</v>
      </c>
      <c r="L40" s="9">
        <f>COUNTIF(INDIRECT($G40),H40)</f>
        <v>1732</v>
      </c>
      <c r="M40" s="18">
        <f t="shared" si="5"/>
        <v>33.198614318706696</v>
      </c>
      <c r="O40" s="19">
        <f t="shared" si="6"/>
        <v>33.200000000000003</v>
      </c>
      <c r="AE40" t="s">
        <v>2925</v>
      </c>
      <c r="AF40">
        <v>5</v>
      </c>
      <c r="AG40">
        <v>24</v>
      </c>
      <c r="AH40" t="s">
        <v>2938</v>
      </c>
      <c r="AI40" t="s">
        <v>2939</v>
      </c>
    </row>
    <row r="41" spans="3:35" x14ac:dyDescent="0.35">
      <c r="C41" t="s">
        <v>2857</v>
      </c>
      <c r="D41" t="s">
        <v>2938</v>
      </c>
      <c r="E41" t="s">
        <v>201</v>
      </c>
      <c r="F41" t="str">
        <f>IF('Sample Select backend'!$L$2&gt;1,'Sample Select backend'!$M$2,"Selected Sample")</f>
        <v>Selected Sample</v>
      </c>
      <c r="G41" t="str">
        <f t="shared" ref="G41:I41" si="7">G55</f>
        <v>Data!$AM:$AM</v>
      </c>
      <c r="H41">
        <f t="shared" si="7"/>
        <v>1</v>
      </c>
      <c r="I41">
        <f t="shared" si="7"/>
        <v>197</v>
      </c>
      <c r="L41">
        <f>L55</f>
        <v>601</v>
      </c>
      <c r="M41">
        <f>M55</f>
        <v>32.77870216306156</v>
      </c>
      <c r="O41">
        <f>O55</f>
        <v>32.78</v>
      </c>
      <c r="AE41" t="s">
        <v>2926</v>
      </c>
      <c r="AF41">
        <v>5</v>
      </c>
      <c r="AG41" t="s">
        <v>2892</v>
      </c>
      <c r="AH41" t="s">
        <v>2938</v>
      </c>
      <c r="AI41" t="s">
        <v>2939</v>
      </c>
    </row>
    <row r="42" spans="3:35" x14ac:dyDescent="0.35">
      <c r="AE42" t="s">
        <v>2927</v>
      </c>
      <c r="AF42">
        <v>6</v>
      </c>
      <c r="AG42">
        <v>25</v>
      </c>
      <c r="AH42" t="s">
        <v>2938</v>
      </c>
      <c r="AI42" t="s">
        <v>2939</v>
      </c>
    </row>
    <row r="43" spans="3:35" x14ac:dyDescent="0.35">
      <c r="F43" s="9" t="s">
        <v>2963</v>
      </c>
      <c r="G43" s="9" t="s">
        <v>2946</v>
      </c>
      <c r="H43" t="s">
        <v>2803</v>
      </c>
      <c r="I43" s="9">
        <f t="shared" ref="I43:I49" si="8">COUNTIFS(INDIRECT(I$30),I$28,INDIRECT($G43),H43,INDIRECT($J$30),$J$28)</f>
        <v>200</v>
      </c>
      <c r="L43" s="9">
        <f t="shared" ref="L43:L49" si="9">COUNTIF(INDIRECT($G43),H43)</f>
        <v>663</v>
      </c>
      <c r="M43" s="18">
        <f t="shared" ref="M43:M49" si="10">I43/L43 * 100</f>
        <v>30.165912518853695</v>
      </c>
      <c r="O43" s="19">
        <f t="shared" ref="O43:O49" si="11">VALUE(IF($C$9&gt;1,TEXT(M43,"#.##"),I43))</f>
        <v>30.17</v>
      </c>
      <c r="AE43" t="s">
        <v>2928</v>
      </c>
      <c r="AF43">
        <v>6</v>
      </c>
      <c r="AG43">
        <v>26</v>
      </c>
      <c r="AH43" t="s">
        <v>2938</v>
      </c>
      <c r="AI43" t="s">
        <v>2939</v>
      </c>
    </row>
    <row r="44" spans="3:35" x14ac:dyDescent="0.35">
      <c r="F44" s="9" t="s">
        <v>2962</v>
      </c>
      <c r="G44" s="9" t="s">
        <v>2946</v>
      </c>
      <c r="H44" t="s">
        <v>2802</v>
      </c>
      <c r="I44" s="9">
        <f t="shared" si="8"/>
        <v>34</v>
      </c>
      <c r="L44" s="9">
        <f t="shared" si="9"/>
        <v>153</v>
      </c>
      <c r="M44" s="18">
        <f t="shared" si="10"/>
        <v>22.222222222222221</v>
      </c>
      <c r="O44" s="19">
        <f t="shared" si="11"/>
        <v>22.22</v>
      </c>
      <c r="S44" s="9" t="s">
        <v>2951</v>
      </c>
      <c r="AE44" t="s">
        <v>2929</v>
      </c>
      <c r="AF44">
        <v>6</v>
      </c>
      <c r="AG44">
        <v>27</v>
      </c>
      <c r="AH44" t="s">
        <v>2938</v>
      </c>
      <c r="AI44" t="s">
        <v>2939</v>
      </c>
    </row>
    <row r="45" spans="3:35" x14ac:dyDescent="0.35">
      <c r="F45" s="9" t="s">
        <v>2966</v>
      </c>
      <c r="G45" s="9" t="s">
        <v>2946</v>
      </c>
      <c r="H45" t="s">
        <v>2806</v>
      </c>
      <c r="I45" s="9">
        <f t="shared" si="8"/>
        <v>28</v>
      </c>
      <c r="L45" s="9">
        <f t="shared" si="9"/>
        <v>91</v>
      </c>
      <c r="M45" s="18">
        <f t="shared" si="10"/>
        <v>30.76923076923077</v>
      </c>
      <c r="O45" s="19">
        <f t="shared" si="11"/>
        <v>30.77</v>
      </c>
      <c r="AE45" t="s">
        <v>2930</v>
      </c>
      <c r="AF45">
        <v>6</v>
      </c>
      <c r="AG45">
        <v>28</v>
      </c>
      <c r="AH45" t="s">
        <v>2938</v>
      </c>
      <c r="AI45" t="s">
        <v>2939</v>
      </c>
    </row>
    <row r="46" spans="3:35" x14ac:dyDescent="0.35">
      <c r="F46" s="9" t="s">
        <v>2964</v>
      </c>
      <c r="G46" s="9" t="s">
        <v>2946</v>
      </c>
      <c r="H46" t="s">
        <v>2804</v>
      </c>
      <c r="I46" s="9">
        <f t="shared" si="8"/>
        <v>86</v>
      </c>
      <c r="L46" s="9">
        <f t="shared" si="9"/>
        <v>266</v>
      </c>
      <c r="M46" s="18">
        <f t="shared" si="10"/>
        <v>32.330827067669169</v>
      </c>
      <c r="O46" s="19">
        <f t="shared" si="11"/>
        <v>32.33</v>
      </c>
      <c r="AE46" t="s">
        <v>2931</v>
      </c>
      <c r="AF46">
        <v>6</v>
      </c>
      <c r="AG46">
        <v>29</v>
      </c>
      <c r="AH46" t="s">
        <v>2938</v>
      </c>
      <c r="AI46" t="s">
        <v>2939</v>
      </c>
    </row>
    <row r="47" spans="3:35" x14ac:dyDescent="0.35">
      <c r="F47" s="9" t="s">
        <v>2961</v>
      </c>
      <c r="G47" s="9" t="s">
        <v>2946</v>
      </c>
      <c r="H47" t="s">
        <v>2801</v>
      </c>
      <c r="I47" s="9">
        <f t="shared" si="8"/>
        <v>234</v>
      </c>
      <c r="L47" s="9">
        <f t="shared" si="9"/>
        <v>699</v>
      </c>
      <c r="M47" s="18">
        <f t="shared" si="10"/>
        <v>33.476394849785407</v>
      </c>
      <c r="O47" s="19">
        <f t="shared" si="11"/>
        <v>33.479999999999997</v>
      </c>
      <c r="AE47" t="s">
        <v>2932</v>
      </c>
      <c r="AF47">
        <v>6</v>
      </c>
      <c r="AG47" t="s">
        <v>2891</v>
      </c>
      <c r="AH47" t="s">
        <v>2938</v>
      </c>
      <c r="AI47" t="s">
        <v>2939</v>
      </c>
    </row>
    <row r="48" spans="3:35" x14ac:dyDescent="0.35">
      <c r="F48" s="9" t="s">
        <v>2960</v>
      </c>
      <c r="G48" s="9" t="s">
        <v>2946</v>
      </c>
      <c r="H48" t="s">
        <v>2800</v>
      </c>
      <c r="I48" s="9">
        <f t="shared" si="8"/>
        <v>492</v>
      </c>
      <c r="L48" s="9">
        <f t="shared" si="9"/>
        <v>1536</v>
      </c>
      <c r="M48" s="18">
        <f t="shared" si="10"/>
        <v>32.03125</v>
      </c>
      <c r="O48" s="19">
        <f t="shared" si="11"/>
        <v>32.03</v>
      </c>
      <c r="AE48" t="s">
        <v>2933</v>
      </c>
      <c r="AF48">
        <v>7</v>
      </c>
      <c r="AG48">
        <v>30</v>
      </c>
      <c r="AH48" t="s">
        <v>2938</v>
      </c>
      <c r="AI48" t="s">
        <v>2939</v>
      </c>
    </row>
    <row r="49" spans="2:35" x14ac:dyDescent="0.35">
      <c r="F49" s="9" t="s">
        <v>2965</v>
      </c>
      <c r="G49" s="9" t="s">
        <v>2946</v>
      </c>
      <c r="H49" t="s">
        <v>2805</v>
      </c>
      <c r="I49" s="9">
        <f t="shared" si="8"/>
        <v>188</v>
      </c>
      <c r="L49" s="9">
        <f t="shared" si="9"/>
        <v>584</v>
      </c>
      <c r="M49" s="18">
        <f t="shared" si="10"/>
        <v>32.19178082191781</v>
      </c>
      <c r="O49" s="19">
        <f t="shared" si="11"/>
        <v>32.19</v>
      </c>
      <c r="AE49" t="s">
        <v>2934</v>
      </c>
      <c r="AF49">
        <v>7</v>
      </c>
      <c r="AG49">
        <v>31</v>
      </c>
      <c r="AH49" t="s">
        <v>2938</v>
      </c>
      <c r="AI49" t="s">
        <v>2939</v>
      </c>
    </row>
    <row r="50" spans="2:35" x14ac:dyDescent="0.35">
      <c r="F50" t="str">
        <f>IF('Sample Select backend'!$L$2&gt;1,'Sample Select backend'!$M$2,"Sample")</f>
        <v>Sample</v>
      </c>
      <c r="G50" t="str">
        <f t="shared" ref="G50:I50" si="12">G55</f>
        <v>Data!$AM:$AM</v>
      </c>
      <c r="H50">
        <f t="shared" si="12"/>
        <v>1</v>
      </c>
      <c r="I50">
        <f t="shared" si="12"/>
        <v>197</v>
      </c>
      <c r="L50">
        <f>L55</f>
        <v>601</v>
      </c>
      <c r="M50">
        <f>M55</f>
        <v>32.77870216306156</v>
      </c>
      <c r="O50">
        <f>O55</f>
        <v>32.78</v>
      </c>
      <c r="AE50" t="s">
        <v>2935</v>
      </c>
      <c r="AF50">
        <v>7</v>
      </c>
      <c r="AG50">
        <v>32</v>
      </c>
      <c r="AH50" t="s">
        <v>2938</v>
      </c>
      <c r="AI50" t="s">
        <v>2939</v>
      </c>
    </row>
    <row r="51" spans="2:35" x14ac:dyDescent="0.35">
      <c r="B51" s="9" t="s">
        <v>4655</v>
      </c>
      <c r="AE51" t="s">
        <v>2936</v>
      </c>
      <c r="AF51">
        <v>7</v>
      </c>
      <c r="AG51" t="s">
        <v>2891</v>
      </c>
      <c r="AH51" t="s">
        <v>2938</v>
      </c>
      <c r="AI51" t="s">
        <v>2939</v>
      </c>
    </row>
    <row r="52" spans="2:35" x14ac:dyDescent="0.35">
      <c r="B52" t="b">
        <v>1</v>
      </c>
      <c r="F52" s="9" t="s">
        <v>2817</v>
      </c>
      <c r="G52" s="9" t="s">
        <v>2948</v>
      </c>
      <c r="H52" s="9">
        <v>1</v>
      </c>
      <c r="I52" s="9">
        <f>COUNTIFS(INDIRECT(I$30),I$28,INDIRECT($G52),H52,INDIRECT($J$30),$J$28)</f>
        <v>197</v>
      </c>
      <c r="L52" s="9">
        <f>COUNTIF(INDIRECT($G52),H52)</f>
        <v>601</v>
      </c>
      <c r="M52" s="18">
        <f t="shared" ref="M52:M53" si="13">I52/L52 * 100</f>
        <v>32.77870216306156</v>
      </c>
      <c r="O52" s="19">
        <f t="shared" ref="O52:O53" si="14">VALUE(IF($C$9&gt;1,TEXT(M52,"#.##"),I52))</f>
        <v>32.78</v>
      </c>
      <c r="S52" s="9" t="s">
        <v>2952</v>
      </c>
    </row>
    <row r="53" spans="2:35" x14ac:dyDescent="0.35">
      <c r="F53" s="9" t="s">
        <v>2947</v>
      </c>
      <c r="G53" s="9" t="s">
        <v>2948</v>
      </c>
      <c r="H53" s="9">
        <v>0</v>
      </c>
      <c r="I53" s="9">
        <f>COUNTIFS(INDIRECT(I$30),I$28,INDIRECT($G53),H53,INDIRECT($J$30),$J$28)</f>
        <v>1065</v>
      </c>
      <c r="L53" s="9">
        <f>COUNTIF(INDIRECT($G53),H53)</f>
        <v>3391</v>
      </c>
      <c r="M53" s="18">
        <f t="shared" si="13"/>
        <v>31.406664700678267</v>
      </c>
      <c r="O53" s="19">
        <f t="shared" si="14"/>
        <v>31.41</v>
      </c>
    </row>
    <row r="54" spans="2:35" x14ac:dyDescent="0.35">
      <c r="F54" t="str">
        <f>IF('Sample Select backend'!$L$2&gt;1,'Sample Select backend'!$M$2,"Selected Sample")</f>
        <v>Selected Sample</v>
      </c>
      <c r="G54" t="str">
        <f t="shared" ref="G54:I54" si="15">G55</f>
        <v>Data!$AM:$AM</v>
      </c>
      <c r="H54">
        <f t="shared" si="15"/>
        <v>1</v>
      </c>
      <c r="I54">
        <f t="shared" si="15"/>
        <v>197</v>
      </c>
      <c r="L54">
        <f>L55</f>
        <v>601</v>
      </c>
      <c r="M54">
        <f>M55</f>
        <v>32.77870216306156</v>
      </c>
      <c r="O54">
        <f>O55</f>
        <v>32.78</v>
      </c>
    </row>
    <row r="55" spans="2:35" x14ac:dyDescent="0.35">
      <c r="F55" t="s">
        <v>4650</v>
      </c>
      <c r="G55" s="9" t="s">
        <v>4654</v>
      </c>
      <c r="H55">
        <v>1</v>
      </c>
      <c r="I55" s="9">
        <f>COUNTIFS(INDIRECT(I$30),I$28,INDIRECT($G55),H55,INDIRECT($J$30),$J$28)</f>
        <v>197</v>
      </c>
      <c r="L55" s="9">
        <f>COUNTIF(INDIRECT($G55),H55)</f>
        <v>601</v>
      </c>
      <c r="M55" s="18">
        <f t="shared" ref="M55" si="16">I55/L55 * 100</f>
        <v>32.77870216306156</v>
      </c>
      <c r="O55" s="19">
        <f t="shared" ref="O55" si="17">VALUE(IF($C$9&gt;1,TEXT(M55,"#.##"),I55))</f>
        <v>32.78</v>
      </c>
    </row>
  </sheetData>
  <sortState xmlns:xlrd2="http://schemas.microsoft.com/office/spreadsheetml/2017/richdata2" ref="F43:H49">
    <sortCondition descending="1" ref="F4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a6c10d7-b926-4fc0-945e-3cbf5049f6bd" ContentTypeId="0x010100F4C63C3BD852AE468EAEFD0E6C57C64F02" PreviousValue="false"/>
</file>

<file path=customXml/item3.xml><?xml version="1.0" encoding="utf-8"?>
<p:properties xmlns:p="http://schemas.microsoft.com/office/2006/metadata/properties" xmlns:xsi="http://www.w3.org/2001/XMLSchema-instance" xmlns:pc="http://schemas.microsoft.com/office/infopath/2007/PartnerControls">
  <documentManagement>
    <Abstract xmlns="3e02667f-0271-471b-bd6e-11a2e16def1d" xsi:nil="true"/>
    <o1cb080a3dca4eb8a0fd03c7cc8bf8f7 xmlns="3e02667f-0271-471b-bd6e-11a2e16def1d">
      <Terms xmlns="http://schemas.microsoft.com/office/infopath/2007/PartnerControls"/>
    </o1cb080a3dca4eb8a0fd03c7cc8bf8f7>
    <wb_externalwebdecision xmlns="3e02667f-0271-471b-bd6e-11a2e16def1d">Yes</wb_externalwebdecision>
    <wb_ibflag xmlns="3e02667f-0271-471b-bd6e-11a2e16def1d">Review</wb_ibflag>
    <wb_realcreationdate xmlns="3e02667f-0271-471b-bd6e-11a2e16def1d" xsi:nil="true"/>
    <wb_externalwebdescription xmlns="3e02667f-0271-471b-bd6e-11a2e16def1d" xsi:nil="true"/>
    <wb_publicalternativeapprover xmlns="3e02667f-0271-471b-bd6e-11a2e16def1d">
      <UserInfo>
        <DisplayName/>
        <AccountId xsi:nil="true"/>
        <AccountType/>
      </UserInfo>
    </wb_publicalternativeapprover>
    <wb_externalwebdate xmlns="3e02667f-0271-471b-bd6e-11a2e16def1d">2022-06-23T07:11:25+00:00</wb_externalwebdate>
    <wb_loanid xmlns="3e02667f-0271-471b-bd6e-11a2e16def1d" xsi:nil="true"/>
    <wb_externalpublic xmlns="3e02667f-0271-471b-bd6e-11a2e16def1d">false</wb_externalpublic>
    <wb_cttype xmlns="3e02667f-0271-471b-bd6e-11a2e16def1d">MAIN</wb_cttype>
    <wb_filename xmlns="3e02667f-0271-471b-bd6e-11a2e16def1d" xsi:nil="true"/>
    <wb_projectid xmlns="3e02667f-0271-471b-bd6e-11a2e16def1d">P175473</wb_projectid>
    <wb_aicomments xmlns="3e02667f-0271-471b-bd6e-11a2e16def1d">Approved by Ahmadou Moustapha Ndiaye   on 06/22/2022</wb_aicomments>
    <wb_realmodifydate xmlns="3e02667f-0271-471b-bd6e-11a2e16def1d" xsi:nil="true"/>
    <wb_topic xmlns="3e02667f-0271-471b-bd6e-11a2e16def1d" xsi:nil="true"/>
    <wb_disclosuredate xmlns="3e02667f-0271-471b-bd6e-11a2e16def1d">2022-06-23T07:11:25+00:00</wb_disclosuredate>
    <wb_reportno xmlns="3e02667f-0271-471b-bd6e-11a2e16def1d">172922</wb_reportno>
    <wb_ibtopic xmlns="3e02667f-0271-471b-bd6e-11a2e16def1d" xsi:nil="true"/>
    <wb_ibtopiclegacy xmlns="3e02667f-0271-471b-bd6e-11a2e16def1d" xsi:nil="true"/>
    <wb_realmodifier xmlns="3e02667f-0271-471b-bd6e-11a2e16def1d" xsi:nil="true"/>
    <ed89010fab75481eba28f36694d32f6e xmlns="3e02667f-0271-471b-bd6e-11a2e16def1d">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832426d7-d0f8-4cc5-a5f1-7b89f69e8f78</TermId>
        </TermInfo>
      </Terms>
    </ed89010fab75481eba28f36694d32f6e>
    <wb_disclosurestatus xmlns="3e02667f-0271-471b-bd6e-11a2e16def1d">Disclosed</wb_disclosurestatus>
    <wb_externalpublishedlink xmlns="3e02667f-0271-471b-bd6e-11a2e16def1d" xsi:nil="true"/>
    <WBDocs_Access_To_Info_Exception xmlns="3e02667f-0271-471b-bd6e-11a2e16def1d" xsi:nil="true"/>
    <WBDocs_Document_Date xmlns="3e02667f-0271-471b-bd6e-11a2e16def1d">2022-06-22T18:30:00+00:00</WBDocs_Document_Date>
    <wb_description xmlns="3e02667f-0271-471b-bd6e-11a2e16def1d" xsi:nil="true"/>
    <wb_keyword xmlns="3e02667f-0271-471b-bd6e-11a2e16def1d" xsi:nil="true"/>
    <TaxCatchAll xmlns="3e02667f-0271-471b-bd6e-11a2e16def1d">
      <Value>931</Value>
      <Value>3463</Value>
      <Value>10</Value>
      <Value>1687</Value>
      <Value>7</Value>
      <Value>1534</Value>
      <Value>563</Value>
      <Value>1</Value>
    </TaxCatchAll>
    <wb_ibtopiccode xmlns="3e02667f-0271-471b-bd6e-11a2e16def1d" xsi:nil="true"/>
    <OneCMS_Subcategory xmlns="3e02667f-0271-471b-bd6e-11a2e16def1d" xsi:nil="true"/>
    <wb_trustfundcode xmlns="3e02667f-0271-471b-bd6e-11a2e16def1d" xsi:nil="true"/>
    <wb_realcreatorname xmlns="3e02667f-0271-471b-bd6e-11a2e16def1d" xsi:nil="true"/>
    <wb_disclosuretype xmlns="3e02667f-0271-471b-bd6e-11a2e16def1d" xsi:nil="true"/>
    <wb_exceptionapprover xmlns="3e02667f-0271-471b-bd6e-11a2e16def1d">
      <UserInfo>
        <DisplayName/>
        <AccountId xsi:nil="true"/>
        <AccountType/>
      </UserInfo>
    </wb_exceptionapprover>
    <wb_externalwebstatus xmlns="3e02667f-0271-471b-bd6e-11a2e16def1d">Published</wb_externalwebstatus>
    <wb_itemid xmlns="3e02667f-0271-471b-bd6e-11a2e16def1d">ITM00270</wb_itemid>
    <i008215bacac45029ee8cafff4c8e93b xmlns="3e02667f-0271-471b-bd6e-11a2e16def1d">
      <Terms xmlns="http://schemas.microsoft.com/office/infopath/2007/PartnerControls"/>
    </i008215bacac45029ee8cafff4c8e93b>
    <g5db487b699641c994752f446908f645 xmlns="3e02667f-0271-471b-bd6e-11a2e16def1d">
      <Terms xmlns="http://schemas.microsoft.com/office/infopath/2007/PartnerControls"/>
    </g5db487b699641c994752f446908f645>
    <wb_publicapprover xmlns="3e02667f-0271-471b-bd6e-11a2e16def1d">
      <UserInfo>
        <DisplayName>Ahmadou Moustapha Ndiaye</DisplayName>
        <AccountId>1595</AccountId>
        <AccountType/>
      </UserInfo>
    </wb_publicapprover>
    <wb_filingapplication xmlns="3e02667f-0271-471b-bd6e-11a2e16def1d">OPS2DATASHEET</wb_filingapplication>
    <wb_ioparentid xmlns="3e02667f-0271-471b-bd6e-11a2e16def1d" xsi:nil="true"/>
    <WBDocs_Information_Classification xmlns="3e02667f-0271-471b-bd6e-11a2e16def1d">Public</WBDocs_Information_Classification>
    <wb_taskid xmlns="3e02667f-0271-471b-bd6e-11a2e16def1d">DLV0419748</wb_taskid>
    <OneCMS_Category xmlns="3e02667f-0271-471b-bd6e-11a2e16def1d" xsi:nil="true"/>
    <_dlc_DocId xmlns="3e02667f-0271-471b-bd6e-11a2e16def1d">S44FTASHSSFJ-661866669-27</_dlc_DocId>
    <_dlc_DocIdUrl xmlns="3e02667f-0271-471b-bd6e-11a2e16def1d">
      <Url>https://worldbankgroup.sharepoint.com/sites/P175473/_layouts/15/DocIdRedir.aspx?ID=S44FTASHSSFJ-661866669-27</Url>
      <Description>S44FTASHSSFJ-661866669-27</Description>
    </_dlc_DocIdUrl>
    <wb_subfolder xmlns="3e02667f-0271-471b-bd6e-11a2e16def1d">Reports and Studies</wb_subfolder>
    <wb_additionalkeywords xmlns="6385dc9c-8632-49e9-a791-b8d07731333e" xsi:nil="true"/>
    <wb_issn xmlns="6385dc9c-8632-49e9-a791-b8d07731333e" xsi:nil="true"/>
    <wb_placeofproduction xmlns="6385dc9c-8632-49e9-a791-b8d07731333e">Washington, D.C. : World Bank Group</wb_placeofproduction>
    <wb_postboardwatermark xmlns="6385dc9c-8632-49e9-a791-b8d07731333e" xsi:nil="true"/>
    <wb_relatedcontentholddiscussdemotelater xmlns="6385dc9c-8632-49e9-a791-b8d07731333e" xsi:nil="true"/>
    <wb_abstract xmlns="6385dc9c-8632-49e9-a791-b8d07731333e">This report presents: sample selection; policy choices within sample; policy choices across samples; performance within sample; performance across samples; performance across policies; and data.</wb_abstract>
    <wb_alternatetitle xmlns="6385dc9c-8632-49e9-a791-b8d07731333e" xsi:nil="true"/>
    <wb_volumenumber xmlns="6385dc9c-8632-49e9-a791-b8d07731333e">1</wb_volumenumber>
    <baab35ea0edf4f67bc6dbfa9e148ad9e xmlns="6385dc9c-8632-49e9-a791-b8d07731333e">
      <Terms xmlns="http://schemas.microsoft.com/office/infopath/2007/PartnerControls">
        <TermInfo xmlns="http://schemas.microsoft.com/office/infopath/2007/PartnerControls">
          <TermName xmlns="http://schemas.microsoft.com/office/infopath/2007/PartnerControls">Coronavirus (COVID-19)</TermName>
          <TermId xmlns="http://schemas.microsoft.com/office/infopath/2007/PartnerControls">c15aea0f-39ba-4645-a3fb-e4a673ab1bee</TermId>
        </TermInfo>
        <TermInfo xmlns="http://schemas.microsoft.com/office/infopath/2007/PartnerControls">
          <TermName xmlns="http://schemas.microsoft.com/office/infopath/2007/PartnerControls">Fiscal Policy</TermName>
          <TermId xmlns="http://schemas.microsoft.com/office/infopath/2007/PartnerControls">a63f5d37-2412-4f2a-bad7-3a28aa8c22dc</TermId>
        </TermInfo>
        <TermInfo xmlns="http://schemas.microsoft.com/office/infopath/2007/PartnerControls">
          <TermName xmlns="http://schemas.microsoft.com/office/infopath/2007/PartnerControls">Fiscal Policy and Growth</TermName>
          <TermId xmlns="http://schemas.microsoft.com/office/infopath/2007/PartnerControls">eb2ea66b-a0b7-4532-99f0-6315264468a0</TermId>
        </TermInfo>
        <TermInfo xmlns="http://schemas.microsoft.com/office/infopath/2007/PartnerControls">
          <TermName xmlns="http://schemas.microsoft.com/office/infopath/2007/PartnerControls">Fiscal Policy and Jobs</TermName>
          <TermId xmlns="http://schemas.microsoft.com/office/infopath/2007/PartnerControls">626945ac-cc45-4212-b9a8-12811aa923e0</TermId>
        </TermInfo>
      </Terms>
    </baab35ea0edf4f67bc6dbfa9e148ad9e>
    <wb_rejectioncomments xmlns="6385dc9c-8632-49e9-a791-b8d07731333e" xsi:nil="true"/>
    <wb_ttlnotification xmlns="6385dc9c-8632-49e9-a791-b8d07731333e" xsi:nil="true"/>
    <wb_meetingdate xmlns="3e02667f-0271-471b-bd6e-11a2e16def1d" xsi:nil="true"/>
    <wb_unitowning xmlns="6385dc9c-8632-49e9-a791-b8d07731333e">EMFTX</wb_unitowning>
    <la8e280b24ee4580863646f8933db267 xmlns="6385dc9c-8632-49e9-a791-b8d07731333e">
      <Terms xmlns="http://schemas.microsoft.com/office/infopath/2007/PartnerControls">
        <TermInfo xmlns="http://schemas.microsoft.com/office/infopath/2007/PartnerControls">
          <TermName xmlns="http://schemas.microsoft.com/office/infopath/2007/PartnerControls">IBRD</TermName>
          <TermId xmlns="http://schemas.microsoft.com/office/infopath/2007/PartnerControls">04371005-de81-4a1e-9b50-038cc9ef25c4</TermId>
        </TermInfo>
      </Terms>
    </la8e280b24ee4580863646f8933db267>
    <wb_wbdocsid xmlns="3e02667f-0271-471b-bd6e-11a2e16def1d" xsi:nil="true"/>
    <wb_documentcomments xmlns="6385dc9c-8632-49e9-a791-b8d07731333e" xsi:nil="true"/>
    <WB_Status_Folder xmlns="6385dc9c-8632-49e9-a791-b8d07731333e">Released</WB_Status_Folder>
    <wb_boarddocumentnumber xmlns="3e02667f-0271-471b-bd6e-11a2e16def1d" xsi:nil="true"/>
    <wb_boardmeetingdate xmlns="6385dc9c-8632-49e9-a791-b8d07731333e">2022-06-23T07:11:25+00:00</wb_boardmeetingdate>
    <wb_rejectionreason xmlns="6385dc9c-8632-49e9-a791-b8d07731333e" xsi:nil="true"/>
    <wb_seriesname xmlns="6385dc9c-8632-49e9-a791-b8d07731333e" xsi:nil="true"/>
    <wb_reportname xmlns="6385dc9c-8632-49e9-a791-b8d07731333e" xsi:nil="true"/>
    <wb_ibcountry xmlns="6385dc9c-8632-49e9-a791-b8d07731333e">World</wb_ibcountry>
    <wb_isbn xmlns="6385dc9c-8632-49e9-a791-b8d07731333e" xsi:nil="true"/>
    <wb_versiontype xmlns="6385dc9c-8632-49e9-a791-b8d07731333e">Final</wb_versiontype>
    <lcf76f155ced4ddcb4097134ff3c332f xmlns="241e4cfd-0731-4eff-837c-45d1d997259a">
      <Terms xmlns="http://schemas.microsoft.com/office/infopath/2007/PartnerControls"/>
    </lcf76f155ced4ddcb4097134ff3c332f>
    <wb_digitalobjectidentifier xmlns="6385dc9c-8632-49e9-a791-b8d07731333e" xsi:nil="true"/>
    <wb_projectname xmlns="6385dc9c-8632-49e9-a791-b8d07731333e">CMC DSSI Monitoring, COVID-19, Growth Recovery &amp; Macro Work</wb_projectname>
    <wb_boardmeetingtype xmlns="3e02667f-0271-471b-bd6e-11a2e16def1d" xsi:nil="true"/>
    <wb_closingdateboard xmlns="6385dc9c-8632-49e9-a791-b8d07731333e">2022-06-23T07:11:25+00:00</wb_closingdateboard>
    <wb_ppcode xmlns="6385dc9c-8632-49e9-a791-b8d07731333e" xsi:nil="true"/>
    <wb_relateddatasethold xmlns="6385dc9c-8632-49e9-a791-b8d07731333e" xsi:nil="true"/>
    <ja1b524f3f534a9eafb10c0d6b7b176f xmlns="6385dc9c-8632-49e9-a791-b8d07731333e">
      <Terms xmlns="http://schemas.microsoft.com/office/infopath/2007/PartnerControls"/>
    </ja1b524f3f534a9eafb10c0d6b7b176f>
    <ncd8676b6f874fb3b13498347bded7f2 xmlns="6385dc9c-8632-49e9-a791-b8d07731333e">
      <Terms xmlns="http://schemas.microsoft.com/office/infopath/2007/PartnerControls">
        <TermInfo xmlns="http://schemas.microsoft.com/office/infopath/2007/PartnerControls">
          <TermName xmlns="http://schemas.microsoft.com/office/infopath/2007/PartnerControls">Report</TermName>
          <TermId xmlns="http://schemas.microsoft.com/office/infopath/2007/PartnerControls">99fc2e78-ee98-4335-9e41-5c3d226f3ce7</TermId>
        </TermInfo>
      </Terms>
    </ncd8676b6f874fb3b13498347bded7f2>
    <wb_virtualcollection1 xmlns="6385dc9c-8632-49e9-a791-b8d07731333e" xsi:nil="true"/>
    <wb_sourcecitation xmlns="6385dc9c-8632-49e9-a791-b8d07731333e" xsi:nil="true"/>
    <WB_IDU_Comment xmlns="6385dc9c-8632-49e9-a791-b8d07731333e" xsi:nil="true"/>
    <wb_category xmlns="3e02667f-0271-471b-bd6e-11a2e16def1d" xsi:nil="true"/>
    <wb_collectiontitle xmlns="6385dc9c-8632-49e9-a791-b8d07731333e" xsi:nil="true"/>
    <wb_copyrightholder xmlns="6385dc9c-8632-49e9-a791-b8d07731333e" xsi:nil="true"/>
    <SharedWithUsers xmlns="6385dc9c-8632-49e9-a791-b8d07731333e">
      <UserInfo>
        <DisplayName>SRV_OPS_DOCS_PROD</DisplayName>
        <AccountId>40</AccountId>
        <AccountType/>
      </UserInfo>
      <UserInfo>
        <DisplayName>PDS Managers</DisplayName>
        <AccountId>42</AccountId>
        <AccountType/>
      </UserInfo>
      <UserInfo>
        <DisplayName>IDU Quality Control</DisplayName>
        <AccountId>43</AccountId>
        <AccountType/>
      </UserInfo>
    </SharedWithUsers>
  </documentManagement>
</p:properties>
</file>

<file path=customXml/item4.xml><?xml version="1.0" encoding="utf-8"?>
<?mso-contentType ?>
<spe:Receivers xmlns:spe="http://schemas.microsoft.com/sharepoint/events"/>
</file>

<file path=customXml/item5.xml><?xml version="1.0" encoding="utf-8"?>
<ct:contentTypeSchema xmlns:ct="http://schemas.microsoft.com/office/2006/metadata/contentType" xmlns:ma="http://schemas.microsoft.com/office/2006/metadata/properties/metaAttributes" ct:_="" ma:_="" ma:contentTypeName="WBDocument_IB" ma:contentTypeID="0x010100F4C63C3BD852AE468EAEFD0E6C57C64F02002C8D7C9E701E8444AAD7038E9E130DC000A22CA735C32F3840975C1ABE33FC00C5" ma:contentTypeVersion="23" ma:contentTypeDescription="" ma:contentTypeScope="" ma:versionID="d296ae7f696b35d5c3335382948513ca">
  <xsd:schema xmlns:xsd="http://www.w3.org/2001/XMLSchema" xmlns:xs="http://www.w3.org/2001/XMLSchema" xmlns:p="http://schemas.microsoft.com/office/2006/metadata/properties" xmlns:ns3="3e02667f-0271-471b-bd6e-11a2e16def1d" xmlns:ns4="6385dc9c-8632-49e9-a791-b8d07731333e" xmlns:ns5="241e4cfd-0731-4eff-837c-45d1d997259a" targetNamespace="http://schemas.microsoft.com/office/2006/metadata/properties" ma:root="true" ma:fieldsID="c0b01af4db65a1a1b0526d18a5455614" ns3:_="" ns4:_="" ns5:_="">
    <xsd:import namespace="3e02667f-0271-471b-bd6e-11a2e16def1d"/>
    <xsd:import namespace="6385dc9c-8632-49e9-a791-b8d07731333e"/>
    <xsd:import namespace="241e4cfd-0731-4eff-837c-45d1d997259a"/>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element ref="ns4:wb_abstract" minOccurs="0"/>
                <xsd:element ref="ns4:wb_additionalkeywords" minOccurs="0"/>
                <xsd:element ref="ns3:wb_aicomments" minOccurs="0"/>
                <xsd:element ref="ns4:wb_alternatetitle" minOccurs="0"/>
                <xsd:element ref="ns4:la8e280b24ee4580863646f8933db267" minOccurs="0"/>
                <xsd:element ref="ns3:wb_boarddocumentnumber" minOccurs="0"/>
                <xsd:element ref="ns4:wb_boardmeetingdate" minOccurs="0"/>
                <xsd:element ref="ns3:wb_meetingdate" minOccurs="0"/>
                <xsd:element ref="ns3:wb_boardmeetingtype" minOccurs="0"/>
                <xsd:element ref="ns3:wb_category" minOccurs="0"/>
                <xsd:element ref="ns4:wb_closingdateboard" minOccurs="0"/>
                <xsd:element ref="ns4:wb_collectiontitle" minOccurs="0"/>
                <xsd:element ref="ns4:wb_copyrightholder" minOccurs="0"/>
                <xsd:element ref="ns3:g5db487b699641c994752f446908f645" minOccurs="0"/>
                <xsd:element ref="ns4:wb_ibcountry" minOccurs="0"/>
                <xsd:element ref="ns3:wb_cttype" minOccurs="0"/>
                <xsd:element ref="ns3:wb_description" minOccurs="0"/>
                <xsd:element ref="ns4:wb_digitalobjectidentifier" minOccurs="0"/>
                <xsd:element ref="ns3:wb_disclosuredate" minOccurs="0"/>
                <xsd:element ref="ns3:wb_disclosurestatus" minOccurs="0"/>
                <xsd:element ref="ns3:wb_disclosuretype" minOccurs="0"/>
                <xsd:element ref="ns4:wb_documentcomments" minOccurs="0"/>
                <xsd:element ref="ns3:wb_exceptionapprover" minOccurs="0"/>
                <xsd:element ref="ns3:wb_externalpublic" minOccurs="0"/>
                <xsd:element ref="ns3:wb_externalpublishedlink" minOccurs="0"/>
                <xsd:element ref="ns3:wb_externalwebdate" minOccurs="0"/>
                <xsd:element ref="ns3:wb_externalwebdecision" minOccurs="0"/>
                <xsd:element ref="ns3:wb_externalwebdescription" minOccurs="0"/>
                <xsd:element ref="ns3:wb_externalwebstatus" minOccurs="0"/>
                <xsd:element ref="ns3:wb_filename" minOccurs="0"/>
                <xsd:element ref="ns3:wb_filingapplication" minOccurs="0"/>
                <xsd:element ref="ns3:wb_ibflag" minOccurs="0"/>
                <xsd:element ref="ns3:wb_ibtopic" minOccurs="0"/>
                <xsd:element ref="ns3:wb_ibtopiccode" minOccurs="0"/>
                <xsd:element ref="ns3:wb_ibtopiclegacy" minOccurs="0"/>
                <xsd:element ref="ns3:wb_ioparentid" minOccurs="0"/>
                <xsd:element ref="ns4:wb_isbn" minOccurs="0"/>
                <xsd:element ref="ns4:wb_issn" minOccurs="0"/>
                <xsd:element ref="ns3:wb_keyword" minOccurs="0"/>
                <xsd:element ref="ns3:ed89010fab75481eba28f36694d32f6e" minOccurs="0"/>
                <xsd:element ref="ns3:wb_loanid" minOccurs="0"/>
                <xsd:element ref="ns4:wb_placeofproduction" minOccurs="0"/>
                <xsd:element ref="ns4:wb_postboardwatermark" minOccurs="0"/>
                <xsd:element ref="ns4:wb_ppcode" minOccurs="0"/>
                <xsd:element ref="ns3:wb_projectid" minOccurs="0"/>
                <xsd:element ref="ns4:wb_projectname" minOccurs="0"/>
                <xsd:element ref="ns3:wb_publicalternativeapprover" minOccurs="0"/>
                <xsd:element ref="ns3:wb_publicapprover" minOccurs="0"/>
                <xsd:element ref="ns3:wb_realcreationdate" minOccurs="0"/>
                <xsd:element ref="ns3:wb_realcreatorname" minOccurs="0"/>
                <xsd:element ref="ns3:wb_realmodifier" minOccurs="0"/>
                <xsd:element ref="ns3:wb_realmodifydate" minOccurs="0"/>
                <xsd:element ref="ns4:wb_relatedcontentholddiscussdemotelater" minOccurs="0"/>
                <xsd:element ref="ns4:wb_relateddatasethold" minOccurs="0"/>
                <xsd:element ref="ns3:wb_reportno" minOccurs="0"/>
                <xsd:element ref="ns4:wb_sourcecitation" minOccurs="0"/>
                <xsd:element ref="ns3:wb_subfolder" minOccurs="0"/>
                <xsd:element ref="ns3:wb_topic" minOccurs="0"/>
                <xsd:element ref="ns3:wb_trustfundcode" minOccurs="0"/>
                <xsd:element ref="ns4:ja1b524f3f534a9eafb10c0d6b7b176f" minOccurs="0"/>
                <xsd:element ref="ns4:wb_volumenumber" minOccurs="0"/>
                <xsd:element ref="ns3:wb_wbdocsid" minOccurs="0"/>
                <xsd:element ref="ns4:wb_rejectioncomments" minOccurs="0"/>
                <xsd:element ref="ns4:wb_rejectionreason" minOccurs="0"/>
                <xsd:element ref="ns4:wb_ttlnotification" minOccurs="0"/>
                <xsd:element ref="ns4:wb_versiontype" minOccurs="0"/>
                <xsd:element ref="ns4:wb_seriesname" minOccurs="0"/>
                <xsd:element ref="ns5:MediaServiceMetadata" minOccurs="0"/>
                <xsd:element ref="ns5:MediaServiceFastMetadata" minOccurs="0"/>
                <xsd:element ref="ns4:ncd8676b6f874fb3b13498347bded7f2" minOccurs="0"/>
                <xsd:element ref="ns4:wb_unitowning" minOccurs="0"/>
                <xsd:element ref="ns4:wb_reportname" minOccurs="0"/>
                <xsd:element ref="ns3:wb_taskid" minOccurs="0"/>
                <xsd:element ref="ns3:wb_itemid" minOccurs="0"/>
                <xsd:element ref="ns5:MediaServiceAutoKeyPoints" minOccurs="0"/>
                <xsd:element ref="ns5:MediaServiceKeyPoints" minOccurs="0"/>
                <xsd:element ref="ns4:SharedWithUsers" minOccurs="0"/>
                <xsd:element ref="ns4:SharedWithDetails" minOccurs="0"/>
                <xsd:element ref="ns4:baab35ea0edf4f67bc6dbfa9e148ad9e" minOccurs="0"/>
                <xsd:element ref="ns4:wb_virtualcollection1" minOccurs="0"/>
                <xsd:element ref="ns5:MediaServiceAutoTags" minOccurs="0"/>
                <xsd:element ref="ns5:MediaServiceOCR" minOccurs="0"/>
                <xsd:element ref="ns5:MediaServiceGenerationTime" minOccurs="0"/>
                <xsd:element ref="ns5:MediaServiceEventHashCode" minOccurs="0"/>
                <xsd:element ref="ns4:WB_IDU_Comment" minOccurs="0"/>
                <xsd:element ref="ns5:MediaServiceDateTaken" minOccurs="0"/>
                <xsd:element ref="ns4:WB_Status_Folder" minOccurs="0"/>
                <xsd:element ref="ns5:lcf76f155ced4ddcb4097134ff3c332f" minOccurs="0"/>
                <xsd:element ref="ns5: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a4c5d6e8-9fb0-484c-a3cf-1c8f84254597}" ma:internalName="TaxCatchAll" ma:showField="CatchAllData"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a4c5d6e8-9fb0-484c-a3cf-1c8f84254597}" ma:internalName="TaxCatchAllLabel" ma:readOnly="true" ma:showField="CatchAllDataLabel"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ma:readOnly="false">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element name="wb_aicomments" ma:index="26" nillable="true" ma:displayName="AI Comments" ma:internalName="wb_aicomments">
      <xsd:simpleType>
        <xsd:restriction base="dms:Note">
          <xsd:maxLength value="255"/>
        </xsd:restriction>
      </xsd:simpleType>
    </xsd:element>
    <xsd:element name="wb_boarddocumentnumber" ma:index="30" nillable="true" ma:displayName="Board Document Number" ma:internalName="wb_boarddocumentnumber">
      <xsd:simpleType>
        <xsd:restriction base="dms:Text"/>
      </xsd:simpleType>
    </xsd:element>
    <xsd:element name="wb_meetingdate" ma:index="32" nillable="true" ma:displayName="Board Meeting Date" ma:internalName="wb_meetingdate">
      <xsd:simpleType>
        <xsd:restriction base="dms:Text"/>
      </xsd:simpleType>
    </xsd:element>
    <xsd:element name="wb_boardmeetingtype" ma:index="33" nillable="true" ma:displayName="Board Meeting Type" ma:format="Dropdown" ma:internalName="wb_boardmeetingtype">
      <xsd:simpleType>
        <xsd:restriction base="dms:Choice">
          <xsd:enumeration value="Committee"/>
          <xsd:enumeration value="Committee of the Whole"/>
          <xsd:enumeration value="Development Committee"/>
          <xsd:enumeration value="Executive Session"/>
          <xsd:enumeration value="Informal"/>
          <xsd:enumeration value="Other"/>
          <xsd:enumeration value="Regular"/>
          <xsd:enumeration value="Retreat"/>
          <xsd:enumeration value="Seminar"/>
          <xsd:enumeration value="Steering Committee"/>
          <xsd:enumeration value="Technical Briefing"/>
        </xsd:restriction>
      </xsd:simpleType>
    </xsd:element>
    <xsd:element name="wb_category" ma:index="34" nillable="true" ma:displayName="Category" ma:internalName="wb_category">
      <xsd:simpleType>
        <xsd:restriction base="dms:Note">
          <xsd:maxLength value="255"/>
        </xsd:restriction>
      </xsd:simpleType>
    </xsd:element>
    <xsd:element name="g5db487b699641c994752f446908f645" ma:index="38" nillable="true" ma:taxonomy="true" ma:internalName="g5db487b699641c994752f446908f645" ma:taxonomyFieldName="wb_country" ma:displayName="Country" ma:default="" ma:fieldId="{05db487b-6996-41c9-9475-2f446908f645}" ma:taxonomyMulti="true" ma:sspId="2a6c10d7-b926-4fc0-945e-3cbf5049f6bd" ma:termSetId="5b557a74-2ed1-4f9b-90d0-a207a2948e5f" ma:anchorId="00000000-0000-0000-0000-000000000000" ma:open="false" ma:isKeyword="false">
      <xsd:complexType>
        <xsd:sequence>
          <xsd:element ref="pc:Terms" minOccurs="0" maxOccurs="1"/>
        </xsd:sequence>
      </xsd:complexType>
    </xsd:element>
    <xsd:element name="wb_cttype" ma:index="41" nillable="true" ma:displayName="CTType" ma:internalName="wb_cttype">
      <xsd:simpleType>
        <xsd:restriction base="dms:Text"/>
      </xsd:simpleType>
    </xsd:element>
    <xsd:element name="wb_description" ma:index="42" nillable="true" ma:displayName="Description" ma:internalName="wb_description">
      <xsd:simpleType>
        <xsd:restriction base="dms:Note"/>
      </xsd:simpleType>
    </xsd:element>
    <xsd:element name="wb_disclosuredate" ma:index="44" nillable="true" ma:displayName="Disclosure Date" ma:internalName="wb_disclosuredate">
      <xsd:simpleType>
        <xsd:restriction base="dms:DateTime"/>
      </xsd:simpleType>
    </xsd:element>
    <xsd:element name="wb_disclosurestatus" ma:index="45" nillable="true" ma:displayName="Disclosure Status" ma:internalName="wb_disclosurestatus">
      <xsd:simpleType>
        <xsd:restriction base="dms:Text"/>
      </xsd:simpleType>
    </xsd:element>
    <xsd:element name="wb_disclosuretype" ma:index="46" nillable="true" ma:displayName="Disclosure Type" ma:internalName="wb_disclosuretype">
      <xsd:simpleType>
        <xsd:restriction base="dms:Text"/>
      </xsd:simpleType>
    </xsd:element>
    <xsd:element name="wb_exceptionapprover" ma:index="48" nillable="true" ma:displayName="Exception Approver" ma:internalName="wb_exception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externalpublic" ma:index="49" nillable="true" ma:displayName="External Public" ma:default="0" ma:internalName="wb_externalpublic">
      <xsd:simpleType>
        <xsd:restriction base="dms:Boolean"/>
      </xsd:simpleType>
    </xsd:element>
    <xsd:element name="wb_externalpublishedlink" ma:index="50" nillable="true" ma:displayName="External Published Link" ma:internalName="wb_externalpublishedlink">
      <xsd:simpleType>
        <xsd:restriction base="dms:Text"/>
      </xsd:simpleType>
    </xsd:element>
    <xsd:element name="wb_externalwebdate" ma:index="51" nillable="true" ma:displayName="External Web Date" ma:internalName="wb_externalwebdate">
      <xsd:simpleType>
        <xsd:restriction base="dms:DateTime"/>
      </xsd:simpleType>
    </xsd:element>
    <xsd:element name="wb_externalwebdecision" ma:index="52" nillable="true" ma:displayName="External Web Decision" ma:internalName="wb_externalwebdecision">
      <xsd:simpleType>
        <xsd:restriction base="dms:Note">
          <xsd:maxLength value="255"/>
        </xsd:restriction>
      </xsd:simpleType>
    </xsd:element>
    <xsd:element name="wb_externalwebdescription" ma:index="53" nillable="true" ma:displayName="External Web Description" ma:internalName="wb_externalwebdescription">
      <xsd:simpleType>
        <xsd:restriction base="dms:Note">
          <xsd:maxLength value="255"/>
        </xsd:restriction>
      </xsd:simpleType>
    </xsd:element>
    <xsd:element name="wb_externalwebstatus" ma:index="54" nillable="true" ma:displayName="External Web Status" ma:internalName="wb_externalwebstatus">
      <xsd:simpleType>
        <xsd:restriction base="dms:Text"/>
      </xsd:simpleType>
    </xsd:element>
    <xsd:element name="wb_filename" ma:index="55" nillable="true" ma:displayName="Org File Name" ma:internalName="wb_filename">
      <xsd:simpleType>
        <xsd:restriction base="dms:Text"/>
      </xsd:simpleType>
    </xsd:element>
    <xsd:element name="wb_filingapplication" ma:index="56" nillable="true" ma:displayName="Filing Application" ma:internalName="wb_filingapplication">
      <xsd:simpleType>
        <xsd:restriction base="dms:Text"/>
      </xsd:simpleType>
    </xsd:element>
    <xsd:element name="wb_ibflag" ma:index="57" nillable="true" ma:displayName="IB Flag" ma:internalName="wb_ibflag">
      <xsd:simpleType>
        <xsd:restriction base="dms:Text"/>
      </xsd:simpleType>
    </xsd:element>
    <xsd:element name="wb_ibtopic" ma:index="58" nillable="true" ma:displayName="IB Topic" ma:internalName="wb_ibtopic">
      <xsd:simpleType>
        <xsd:restriction base="dms:Note">
          <xsd:maxLength value="255"/>
        </xsd:restriction>
      </xsd:simpleType>
    </xsd:element>
    <xsd:element name="wb_ibtopiccode" ma:index="59" nillable="true" ma:displayName="IB Topic Code" ma:internalName="wb_ibtopiccode">
      <xsd:simpleType>
        <xsd:restriction base="dms:Note">
          <xsd:maxLength value="255"/>
        </xsd:restriction>
      </xsd:simpleType>
    </xsd:element>
    <xsd:element name="wb_ibtopiclegacy" ma:index="60" nillable="true" ma:displayName="IB Topic Legacy" ma:internalName="wb_ibtopiclegacy">
      <xsd:simpleType>
        <xsd:restriction base="dms:Note">
          <xsd:maxLength value="255"/>
        </xsd:restriction>
      </xsd:simpleType>
    </xsd:element>
    <xsd:element name="wb_ioparentid" ma:index="61" nillable="true" ma:displayName="IO Parent ID" ma:internalName="wb_ioparentid">
      <xsd:simpleType>
        <xsd:restriction base="dms:Text"/>
      </xsd:simpleType>
    </xsd:element>
    <xsd:element name="wb_keyword" ma:index="64" nillable="true" ma:displayName="Keyword" ma:internalName="wb_keyword">
      <xsd:simpleType>
        <xsd:restriction base="dms:Note">
          <xsd:maxLength value="255"/>
        </xsd:restriction>
      </xsd:simpleType>
    </xsd:element>
    <xsd:element name="ed89010fab75481eba28f36694d32f6e" ma:index="65" nillable="true" ma:taxonomy="true" ma:internalName="ed89010fab75481eba28f36694d32f6e" ma:taxonomyFieldName="wb_language" ma:displayName="Language" ma:default="" ma:fieldId="{ed89010f-ab75-481e-ba28-f36694d32f6e}" ma:taxonomyMulti="true" ma:sspId="2a6c10d7-b926-4fc0-945e-3cbf5049f6bd" ma:termSetId="eec26d95-2741-4993-be53-ce892dff855b" ma:anchorId="00000000-0000-0000-0000-000000000000" ma:open="false" ma:isKeyword="false">
      <xsd:complexType>
        <xsd:sequence>
          <xsd:element ref="pc:Terms" minOccurs="0" maxOccurs="1"/>
        </xsd:sequence>
      </xsd:complexType>
    </xsd:element>
    <xsd:element name="wb_loanid" ma:index="67" nillable="true" ma:displayName="Loan Id" ma:internalName="wb_loanid">
      <xsd:simpleType>
        <xsd:restriction base="dms:Text"/>
      </xsd:simpleType>
    </xsd:element>
    <xsd:element name="wb_projectid" ma:index="71" nillable="true" ma:displayName="Project Id" ma:internalName="wb_projectid">
      <xsd:simpleType>
        <xsd:restriction base="dms:Text"/>
      </xsd:simpleType>
    </xsd:element>
    <xsd:element name="wb_publicalternativeapprover" ma:index="73" nillable="true" ma:displayName="Public Alternative Approver" ma:internalName="wb_publicalternative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publicapprover" ma:index="74" nillable="true" ma:displayName="Public Approver" ma:internalName="wb_public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realcreationdate" ma:index="75" nillable="true" ma:displayName="Real Creation Date" ma:internalName="wb_realcreationdate">
      <xsd:simpleType>
        <xsd:restriction base="dms:DateTime"/>
      </xsd:simpleType>
    </xsd:element>
    <xsd:element name="wb_realcreatorname" ma:index="76" nillable="true" ma:displayName="Real Creator Name" ma:internalName="wb_realcreatorname">
      <xsd:simpleType>
        <xsd:restriction base="dms:Text"/>
      </xsd:simpleType>
    </xsd:element>
    <xsd:element name="wb_realmodifier" ma:index="77" nillable="true" ma:displayName="Real Modifier" ma:internalName="wb_realmodifier">
      <xsd:simpleType>
        <xsd:restriction base="dms:Text"/>
      </xsd:simpleType>
    </xsd:element>
    <xsd:element name="wb_realmodifydate" ma:index="78" nillable="true" ma:displayName="Real Modify Date" ma:internalName="wb_realmodifydate">
      <xsd:simpleType>
        <xsd:restriction base="dms:DateTime"/>
      </xsd:simpleType>
    </xsd:element>
    <xsd:element name="wb_reportno" ma:index="81" nillable="true" ma:displayName="Report No." ma:format="Dropdown" ma:internalName="wb_reportno">
      <xsd:simpleType>
        <xsd:restriction base="dms:Text">
          <xsd:maxLength value="255"/>
        </xsd:restriction>
      </xsd:simpleType>
    </xsd:element>
    <xsd:element name="wb_subfolder" ma:index="83" nillable="true" ma:displayName="Sub Folder" ma:internalName="wb_subfolder">
      <xsd:simpleType>
        <xsd:restriction base="dms:Text"/>
      </xsd:simpleType>
    </xsd:element>
    <xsd:element name="wb_topic" ma:index="84" nillable="true" ma:displayName="Topic" ma:internalName="wb_topic">
      <xsd:simpleType>
        <xsd:restriction base="dms:Note">
          <xsd:maxLength value="255"/>
        </xsd:restriction>
      </xsd:simpleType>
    </xsd:element>
    <xsd:element name="wb_trustfundcode" ma:index="85" nillable="true" ma:displayName="TrustFund Code" ma:internalName="wb_trustfundcode">
      <xsd:simpleType>
        <xsd:restriction base="dms:Text"/>
      </xsd:simpleType>
    </xsd:element>
    <xsd:element name="wb_wbdocsid" ma:index="89" nillable="true" ma:displayName="WBDocsId" ma:internalName="wb_wbdocsid">
      <xsd:simpleType>
        <xsd:restriction base="dms:Text"/>
      </xsd:simpleType>
    </xsd:element>
    <xsd:element name="wb_taskid" ma:index="101" nillable="true" ma:displayName="Task ID" ma:internalName="wb_taskid">
      <xsd:simpleType>
        <xsd:restriction base="dms:Note">
          <xsd:maxLength value="255"/>
        </xsd:restriction>
      </xsd:simpleType>
    </xsd:element>
    <xsd:element name="wb_itemid" ma:index="102" nillable="true" ma:displayName="ItemId" ma:internalName="wb_itemid">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85dc9c-8632-49e9-a791-b8d07731333e" elementFormDefault="qualified">
    <xsd:import namespace="http://schemas.microsoft.com/office/2006/documentManagement/types"/>
    <xsd:import namespace="http://schemas.microsoft.com/office/infopath/2007/PartnerControls"/>
    <xsd:element name="wb_abstract" ma:index="24" nillable="true" ma:displayName="Abstract" ma:internalName="wb_abstract">
      <xsd:simpleType>
        <xsd:restriction base="dms:Note">
          <xsd:maxLength value="255"/>
        </xsd:restriction>
      </xsd:simpleType>
    </xsd:element>
    <xsd:element name="wb_additionalkeywords" ma:index="25" nillable="true" ma:displayName="Additional keywords " ma:internalName="wb_additionalkeywords">
      <xsd:simpleType>
        <xsd:restriction base="dms:Note">
          <xsd:maxLength value="255"/>
        </xsd:restriction>
      </xsd:simpleType>
    </xsd:element>
    <xsd:element name="wb_alternatetitle" ma:index="27" nillable="true" ma:displayName="Alternate Title" ma:internalName="wb_alternatetitle">
      <xsd:simpleType>
        <xsd:restriction base="dms:Note">
          <xsd:maxLength value="255"/>
        </xsd:restriction>
      </xsd:simpleType>
    </xsd:element>
    <xsd:element name="la8e280b24ee4580863646f8933db267" ma:index="28" nillable="true" ma:taxonomy="true" ma:internalName="la8e280b24ee4580863646f8933db267" ma:taxonomyFieldName="wb_bankgroupinstitution" ma:displayName="Bank Group Institution" ma:default="" ma:fieldId="{5a8e280b-24ee-4580-8636-46f8933db267}" ma:taxonomyMulti="true" ma:sspId="2a6c10d7-b926-4fc0-945e-3cbf5049f6bd" ma:termSetId="6528b94c-d191-4fa7-9759-1b5d2a332d68" ma:anchorId="00000000-0000-0000-0000-000000000000" ma:open="false" ma:isKeyword="false">
      <xsd:complexType>
        <xsd:sequence>
          <xsd:element ref="pc:Terms" minOccurs="0" maxOccurs="1"/>
        </xsd:sequence>
      </xsd:complexType>
    </xsd:element>
    <xsd:element name="wb_boardmeetingdate" ma:index="31" nillable="true" ma:displayName="Board Meeting Date" ma:internalName="wb_boardmeetingdate">
      <xsd:simpleType>
        <xsd:restriction base="dms:DateTime"/>
      </xsd:simpleType>
    </xsd:element>
    <xsd:element name="wb_closingdateboard" ma:index="35" nillable="true" ma:displayName="Closing Date (Board)" ma:internalName="wb_closingdateboard">
      <xsd:simpleType>
        <xsd:restriction base="dms:DateTime"/>
      </xsd:simpleType>
    </xsd:element>
    <xsd:element name="wb_collectiontitle" ma:index="36" nillable="true" ma:displayName="Collection Title" ma:internalName="wb_collectiontitle">
      <xsd:simpleType>
        <xsd:restriction base="dms:Note">
          <xsd:maxLength value="255"/>
        </xsd:restriction>
      </xsd:simpleType>
    </xsd:element>
    <xsd:element name="wb_copyrightholder" ma:index="37" nillable="true" ma:displayName="Copyright Holder" ma:internalName="wb_copyrightholder">
      <xsd:simpleType>
        <xsd:restriction base="dms:Text"/>
      </xsd:simpleType>
    </xsd:element>
    <xsd:element name="wb_ibcountry" ma:index="40" nillable="true" ma:displayName="Country" ma:internalName="wb_ibcountry">
      <xsd:simpleType>
        <xsd:restriction base="dms:Text"/>
      </xsd:simpleType>
    </xsd:element>
    <xsd:element name="wb_digitalobjectidentifier" ma:index="43" nillable="true" ma:displayName="Digital Object Identifier" ma:internalName="wb_digitalobjectidentifier">
      <xsd:simpleType>
        <xsd:restriction base="dms:Text"/>
      </xsd:simpleType>
    </xsd:element>
    <xsd:element name="wb_documentcomments" ma:index="47" nillable="true" ma:displayName="Document Comments " ma:internalName="wb_documentcomments">
      <xsd:simpleType>
        <xsd:restriction base="dms:Note">
          <xsd:maxLength value="255"/>
        </xsd:restriction>
      </xsd:simpleType>
    </xsd:element>
    <xsd:element name="wb_isbn" ma:index="62" nillable="true" ma:displayName="ISBN" ma:internalName="wb_isbn">
      <xsd:simpleType>
        <xsd:restriction base="dms:Note">
          <xsd:maxLength value="255"/>
        </xsd:restriction>
      </xsd:simpleType>
    </xsd:element>
    <xsd:element name="wb_issn" ma:index="63" nillable="true" ma:displayName="ISSN" ma:internalName="wb_issn">
      <xsd:simpleType>
        <xsd:restriction base="dms:Note">
          <xsd:maxLength value="255"/>
        </xsd:restriction>
      </xsd:simpleType>
    </xsd:element>
    <xsd:element name="wb_placeofproduction" ma:index="68" nillable="true" ma:displayName="Place of Production" ma:internalName="wb_placeofproduction">
      <xsd:simpleType>
        <xsd:restriction base="dms:Text"/>
      </xsd:simpleType>
    </xsd:element>
    <xsd:element name="wb_postboardwatermark" ma:index="69" nillable="true" ma:displayName="Post Board Watermark" ma:format="Dropdown" ma:internalName="wb_postboardwatermark">
      <xsd:simpleType>
        <xsd:restriction base="dms:Choice">
          <xsd:enumeration value="Yes"/>
          <xsd:enumeration value="No"/>
        </xsd:restriction>
      </xsd:simpleType>
    </xsd:element>
    <xsd:element name="wb_ppcode" ma:index="70" nillable="true" ma:displayName="Partnership Program Code (PP Code)" ma:internalName="wb_ppcode">
      <xsd:simpleType>
        <xsd:restriction base="dms:Text"/>
      </xsd:simpleType>
    </xsd:element>
    <xsd:element name="wb_projectname" ma:index="72" nillable="true" ma:displayName="Project Name" ma:internalName="wb_projectname">
      <xsd:simpleType>
        <xsd:restriction base="dms:Text"/>
      </xsd:simpleType>
    </xsd:element>
    <xsd:element name="wb_relatedcontentholddiscussdemotelater" ma:index="79" nillable="true" ma:displayName="Related Content HOLD, discuss Demote later" ma:internalName="wb_relatedcontentholddiscussdemotelater">
      <xsd:simpleType>
        <xsd:restriction base="dms:Text"/>
      </xsd:simpleType>
    </xsd:element>
    <xsd:element name="wb_relateddatasethold" ma:index="80" nillable="true" ma:displayName="Related Dataset HOLD" ma:internalName="wb_relateddatasethold">
      <xsd:simpleType>
        <xsd:restriction base="dms:Text"/>
      </xsd:simpleType>
    </xsd:element>
    <xsd:element name="wb_sourcecitation" ma:index="82" nillable="true" ma:displayName="Source Citation" ma:internalName="wb_sourcecitation">
      <xsd:simpleType>
        <xsd:restriction base="dms:Note">
          <xsd:maxLength value="255"/>
        </xsd:restriction>
      </xsd:simpleType>
    </xsd:element>
    <xsd:element name="ja1b524f3f534a9eafb10c0d6b7b176f" ma:index="86" nillable="true" ma:taxonomy="true" ma:internalName="ja1b524f3f534a9eafb10c0d6b7b176f" ma:taxonomyFieldName="wb_virtualcollection" ma:displayName="Virtual Collection" ma:default="" ma:fieldId="{3a1b524f-3f53-4a9e-afb1-0c0d6b7b176f}" ma:sspId="2a6c10d7-b926-4fc0-945e-3cbf5049f6bd" ma:termSetId="151132b6-3af0-4b7a-a4e2-06d1bebb22c2" ma:anchorId="00000000-0000-0000-0000-000000000000" ma:open="false" ma:isKeyword="false">
      <xsd:complexType>
        <xsd:sequence>
          <xsd:element ref="pc:Terms" minOccurs="0" maxOccurs="1"/>
        </xsd:sequence>
      </xsd:complexType>
    </xsd:element>
    <xsd:element name="wb_volumenumber" ma:index="88" nillable="true" ma:displayName="Volume number" ma:internalName="wb_volumenumber">
      <xsd:simpleType>
        <xsd:restriction base="dms:Text"/>
      </xsd:simpleType>
    </xsd:element>
    <xsd:element name="wb_rejectioncomments" ma:index="90" nillable="true" ma:displayName="Rejection Comments" ma:internalName="wb_rejectioncomments">
      <xsd:simpleType>
        <xsd:restriction base="dms:Note">
          <xsd:maxLength value="255"/>
        </xsd:restriction>
      </xsd:simpleType>
    </xsd:element>
    <xsd:element name="wb_rejectionreason" ma:index="91" nillable="true" ma:displayName="Rejection Reason" ma:format="Dropdown" ma:internalName="wb_rejectionreason">
      <xsd:simpleType>
        <xsd:restriction base="dms:Choice">
          <xsd:enumeration value="1. Duplication (already disclosed earlier)"/>
          <xsd:enumeration value="2. Not Eligible for D&amp;R Collections"/>
          <xsd:enumeration value="3. Technical Issue"/>
          <xsd:enumeration value="4. Other"/>
        </xsd:restriction>
      </xsd:simpleType>
    </xsd:element>
    <xsd:element name="wb_ttlnotification" ma:index="92" nillable="true" ma:displayName="Send TTL Notification" ma:internalName="wb_ttlnotification">
      <xsd:simpleType>
        <xsd:restriction base="dms:Boolean"/>
      </xsd:simpleType>
    </xsd:element>
    <xsd:element name="wb_versiontype" ma:index="93" nillable="true" ma:displayName="Version Type" ma:default="Buff Cover" ma:format="Dropdown" ma:internalName="wb_versiontype">
      <xsd:simpleType>
        <xsd:restriction base="dms:Choice">
          <xsd:enumeration value="Buff Cover"/>
          <xsd:enumeration value="Final"/>
          <xsd:enumeration value="Gray Cover"/>
          <xsd:enumeration value="Green Cover"/>
          <xsd:enumeration value="Initial"/>
          <xsd:enumeration value="Initial appraisal"/>
          <xsd:enumeration value="Initial concept"/>
          <xsd:enumeration value="Initial restructuring"/>
          <xsd:enumeration value="Post-Board Version"/>
          <xsd:enumeration value="Revised"/>
          <xsd:enumeration value="Revised appraisal"/>
          <xsd:enumeration value="Revised buff cover"/>
          <xsd:enumeration value="Revised concept"/>
          <xsd:enumeration value="Revised gray cover"/>
          <xsd:enumeration value="Revised white cover"/>
          <xsd:enumeration value="White cover"/>
          <xsd:enumeration value="Yellow cover"/>
        </xsd:restriction>
      </xsd:simpleType>
    </xsd:element>
    <xsd:element name="wb_seriesname" ma:index="94" nillable="true" ma:displayName="Series Name" ma:internalName="wb_seriesname">
      <xsd:simpleType>
        <xsd:restriction base="dms:Text"/>
      </xsd:simpleType>
    </xsd:element>
    <xsd:element name="ncd8676b6f874fb3b13498347bded7f2" ma:index="97" nillable="true" ma:taxonomy="true" ma:internalName="ncd8676b6f874fb3b13498347bded7f2" ma:taxonomyFieldName="wb_iblocaldocumenttype" ma:displayName="IB Local Document Type" ma:default="" ma:fieldId="{7cd8676b-6f87-4fb3-b134-98347bded7f2}" ma:taxonomyMulti="true" ma:sspId="2a6c10d7-b926-4fc0-945e-3cbf5049f6bd" ma:termSetId="d690af78-d715-419b-ad32-a7c1058a6fb7" ma:anchorId="00000000-0000-0000-0000-000000000000" ma:open="false" ma:isKeyword="false">
      <xsd:complexType>
        <xsd:sequence>
          <xsd:element ref="pc:Terms" minOccurs="0" maxOccurs="1"/>
        </xsd:sequence>
      </xsd:complexType>
    </xsd:element>
    <xsd:element name="wb_unitowning" ma:index="99" nillable="true" ma:displayName="Unit Owning / Responsible" ma:internalName="wb_unitowning0">
      <xsd:simpleType>
        <xsd:restriction base="dms:Text">
          <xsd:maxLength value="255"/>
        </xsd:restriction>
      </xsd:simpleType>
    </xsd:element>
    <xsd:element name="wb_reportname" ma:index="100" nillable="true" ma:displayName="Report Name" ma:internalName="wb_reportname">
      <xsd:simpleType>
        <xsd:restriction base="dms:Text">
          <xsd:maxLength value="255"/>
        </xsd:restriction>
      </xsd:simpleType>
    </xsd:element>
    <xsd:element name="SharedWithUsers" ma:index="10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6" nillable="true" ma:displayName="Shared With Details" ma:internalName="SharedWithDetails" ma:readOnly="true">
      <xsd:simpleType>
        <xsd:restriction base="dms:Note">
          <xsd:maxLength value="255"/>
        </xsd:restriction>
      </xsd:simpleType>
    </xsd:element>
    <xsd:element name="baab35ea0edf4f67bc6dbfa9e148ad9e" ma:index="107" nillable="true" ma:taxonomy="true" ma:internalName="baab35ea0edf4f67bc6dbfa9e148ad9e" ma:taxonomyFieldName="wb_ibtopic1" ma:displayName="Topic1" ma:default="" ma:fieldId="{baab35ea-0edf-4f67-bc6d-bfa9e148ad9e}" ma:taxonomyMulti="true" ma:sspId="2a6c10d7-b926-4fc0-945e-3cbf5049f6bd" ma:termSetId="0f813b42-54c7-45e9-92b4-e97016e39e8b" ma:anchorId="00000000-0000-0000-0000-000000000000" ma:open="false" ma:isKeyword="false">
      <xsd:complexType>
        <xsd:sequence>
          <xsd:element ref="pc:Terms" minOccurs="0" maxOccurs="1"/>
        </xsd:sequence>
      </xsd:complexType>
    </xsd:element>
    <xsd:element name="wb_virtualcollection1" ma:index="109" nillable="true" ma:displayName="Virtual Collection1" ma:internalName="wb_virtualcollection1">
      <xsd:simpleType>
        <xsd:restriction base="dms:Text">
          <xsd:maxLength value="255"/>
        </xsd:restriction>
      </xsd:simpleType>
    </xsd:element>
    <xsd:element name="WB_IDU_Comment" ma:index="114" nillable="true" ma:displayName="IDU Comment" ma:internalName="WB_IDU_Comment">
      <xsd:simpleType>
        <xsd:restriction base="dms:Note">
          <xsd:maxLength value="255"/>
        </xsd:restriction>
      </xsd:simpleType>
    </xsd:element>
    <xsd:element name="WB_Status_Folder" ma:index="116" nillable="true" ma:displayName="Folder" ma:internalName="WB_Status_Fold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1e4cfd-0731-4eff-837c-45d1d997259a" elementFormDefault="qualified">
    <xsd:import namespace="http://schemas.microsoft.com/office/2006/documentManagement/types"/>
    <xsd:import namespace="http://schemas.microsoft.com/office/infopath/2007/PartnerControls"/>
    <xsd:element name="MediaServiceMetadata" ma:index="95" nillable="true" ma:displayName="MediaServiceMetadata" ma:hidden="true" ma:internalName="MediaServiceMetadata" ma:readOnly="true">
      <xsd:simpleType>
        <xsd:restriction base="dms:Note"/>
      </xsd:simpleType>
    </xsd:element>
    <xsd:element name="MediaServiceFastMetadata" ma:index="96" nillable="true" ma:displayName="MediaServiceFastMetadata" ma:hidden="true" ma:internalName="MediaServiceFastMetadata" ma:readOnly="true">
      <xsd:simpleType>
        <xsd:restriction base="dms:Note"/>
      </xsd:simpleType>
    </xsd:element>
    <xsd:element name="MediaServiceAutoKeyPoints" ma:index="103" nillable="true" ma:displayName="MediaServiceAutoKeyPoints" ma:hidden="true" ma:internalName="MediaServiceAutoKeyPoints" ma:readOnly="true">
      <xsd:simpleType>
        <xsd:restriction base="dms:Note"/>
      </xsd:simpleType>
    </xsd:element>
    <xsd:element name="MediaServiceKeyPoints" ma:index="104" nillable="true" ma:displayName="KeyPoints" ma:internalName="MediaServiceKeyPoints" ma:readOnly="true">
      <xsd:simpleType>
        <xsd:restriction base="dms:Note">
          <xsd:maxLength value="255"/>
        </xsd:restriction>
      </xsd:simpleType>
    </xsd:element>
    <xsd:element name="MediaServiceAutoTags" ma:index="110" nillable="true" ma:displayName="Tags" ma:internalName="MediaServiceAutoTags" ma:readOnly="true">
      <xsd:simpleType>
        <xsd:restriction base="dms:Text"/>
      </xsd:simpleType>
    </xsd:element>
    <xsd:element name="MediaServiceOCR" ma:index="111" nillable="true" ma:displayName="Extracted Text" ma:internalName="MediaServiceOCR" ma:readOnly="true">
      <xsd:simpleType>
        <xsd:restriction base="dms:Note">
          <xsd:maxLength value="255"/>
        </xsd:restriction>
      </xsd:simpleType>
    </xsd:element>
    <xsd:element name="MediaServiceGenerationTime" ma:index="112" nillable="true" ma:displayName="MediaServiceGenerationTime" ma:hidden="true" ma:internalName="MediaServiceGenerationTime" ma:readOnly="true">
      <xsd:simpleType>
        <xsd:restriction base="dms:Text"/>
      </xsd:simpleType>
    </xsd:element>
    <xsd:element name="MediaServiceEventHashCode" ma:index="113" nillable="true" ma:displayName="MediaServiceEventHashCode" ma:hidden="true" ma:internalName="MediaServiceEventHashCode" ma:readOnly="true">
      <xsd:simpleType>
        <xsd:restriction base="dms:Text"/>
      </xsd:simpleType>
    </xsd:element>
    <xsd:element name="MediaServiceDateTaken" ma:index="115" nillable="true" ma:displayName="MediaServiceDateTaken" ma:hidden="true" ma:internalName="MediaServiceDateTaken" ma:readOnly="true">
      <xsd:simpleType>
        <xsd:restriction base="dms:Text"/>
      </xsd:simpleType>
    </xsd:element>
    <xsd:element name="lcf76f155ced4ddcb4097134ff3c332f" ma:index="1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LengthInSeconds" ma:index="1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A0EB7C-EB13-4DBF-99A6-F82D4E6300DB}">
  <ds:schemaRefs>
    <ds:schemaRef ds:uri="http://schemas.microsoft.com/sharepoint/v3/contenttype/forms"/>
  </ds:schemaRefs>
</ds:datastoreItem>
</file>

<file path=customXml/itemProps2.xml><?xml version="1.0" encoding="utf-8"?>
<ds:datastoreItem xmlns:ds="http://schemas.openxmlformats.org/officeDocument/2006/customXml" ds:itemID="{36ADF3F1-7EA4-457F-80F1-7C4AF1252DF6}">
  <ds:schemaRefs>
    <ds:schemaRef ds:uri="Microsoft.SharePoint.Taxonomy.ContentTypeSync"/>
  </ds:schemaRefs>
</ds:datastoreItem>
</file>

<file path=customXml/itemProps3.xml><?xml version="1.0" encoding="utf-8"?>
<ds:datastoreItem xmlns:ds="http://schemas.openxmlformats.org/officeDocument/2006/customXml" ds:itemID="{C3C1FE41-02D7-40CA-8050-C631E844E0C3}">
  <ds:schemaRefs>
    <ds:schemaRef ds:uri="http://schemas.microsoft.com/office/2006/documentManagement/types"/>
    <ds:schemaRef ds:uri="http://www.w3.org/XML/1998/namespace"/>
    <ds:schemaRef ds:uri="3e02667f-0271-471b-bd6e-11a2e16def1d"/>
    <ds:schemaRef ds:uri="http://schemas.microsoft.com/office/infopath/2007/PartnerControls"/>
    <ds:schemaRef ds:uri="http://schemas.microsoft.com/office/2006/metadata/properties"/>
    <ds:schemaRef ds:uri="http://purl.org/dc/dcmitype/"/>
    <ds:schemaRef ds:uri="http://purl.org/dc/terms/"/>
    <ds:schemaRef ds:uri="http://schemas.openxmlformats.org/package/2006/metadata/core-properties"/>
    <ds:schemaRef ds:uri="241e4cfd-0731-4eff-837c-45d1d997259a"/>
    <ds:schemaRef ds:uri="6385dc9c-8632-49e9-a791-b8d07731333e"/>
    <ds:schemaRef ds:uri="http://purl.org/dc/elements/1.1/"/>
  </ds:schemaRefs>
</ds:datastoreItem>
</file>

<file path=customXml/itemProps4.xml><?xml version="1.0" encoding="utf-8"?>
<ds:datastoreItem xmlns:ds="http://schemas.openxmlformats.org/officeDocument/2006/customXml" ds:itemID="{D755811F-05C3-44D2-83DB-9E6D7BEDB952}">
  <ds:schemaRefs>
    <ds:schemaRef ds:uri="http://schemas.microsoft.com/sharepoint/events"/>
  </ds:schemaRefs>
</ds:datastoreItem>
</file>

<file path=customXml/itemProps5.xml><?xml version="1.0" encoding="utf-8"?>
<ds:datastoreItem xmlns:ds="http://schemas.openxmlformats.org/officeDocument/2006/customXml" ds:itemID="{43C5F5E4-7AC2-43A8-AA1B-ED33299182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6385dc9c-8632-49e9-a791-b8d07731333e"/>
    <ds:schemaRef ds:uri="241e4cfd-0731-4eff-837c-45d1d99725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Data</vt:lpstr>
      <vt:lpstr>Introduction</vt:lpstr>
      <vt:lpstr>Sample Selection</vt:lpstr>
      <vt:lpstr>Sample Select backend</vt:lpstr>
      <vt:lpstr>MPO Data</vt:lpstr>
      <vt:lpstr>Policy Choices within Sample</vt:lpstr>
      <vt:lpstr>Policy Choices across Samples</vt:lpstr>
      <vt:lpstr>Performance within Sample</vt:lpstr>
      <vt:lpstr>Performance within backend</vt:lpstr>
      <vt:lpstr>Performance across Samples</vt:lpstr>
      <vt:lpstr>Performance across Policies</vt:lpstr>
      <vt:lpstr>Perf. across Policies backend</vt:lpstr>
      <vt:lpstr>Performance across backend</vt:lpstr>
      <vt:lpstr>Policy select backend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of Fiscal Policy Responses to COVID-19 Dashboard</dc:title>
  <dc:creator>Robert Johann Utz;Joseph Paul Massad;Eric Anthony Lacey</dc:creator>
  <cp:lastModifiedBy>aulis pesenti</cp:lastModifiedBy>
  <dcterms:created xsi:type="dcterms:W3CDTF">2020-11-23T15:43:31Z</dcterms:created>
  <dcterms:modified xsi:type="dcterms:W3CDTF">2025-08-07T07:24:08Z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0x010100F4C63C3BD852AE468EAEFD0E6C57C64F02002C8D7C9E701E8444AAD7038E9E130DC000A22CA735C32F3840975C1ABE33FC00C5</vt:lpwstr>
  </property>
  <property fmtid="{D5CDD505-2E9C-101B-9397-08002B2CF9AE}" pid="3" name="WbDocsObjectId">
    <vt:lpwstr/>
  </property>
  <property fmtid="{D5CDD505-2E9C-101B-9397-08002B2CF9AE}" pid="4" name="IsDocumentTagged">
    <vt:lpwstr/>
  </property>
  <property fmtid="{D5CDD505-2E9C-101B-9397-08002B2CF9AE}" pid="5" name="WBDocs_Originating_Unit">
    <vt:lpwstr/>
  </property>
  <property fmtid="{D5CDD505-2E9C-101B-9397-08002B2CF9AE}" pid="6" name="_dlc_DocIdItemGuid">
    <vt:lpwstr>1910c090-f0e1-45cd-b75d-aa696a5fe43b</vt:lpwstr>
  </property>
  <property fmtid="{D5CDD505-2E9C-101B-9397-08002B2CF9AE}" pid="7" name="wb_language">
    <vt:lpwstr>7;#English|832426d7-d0f8-4cc5-a5f1-7b89f69e8f78</vt:lpwstr>
  </property>
  <property fmtid="{D5CDD505-2E9C-101B-9397-08002B2CF9AE}" pid="8" name="WBDocs_Local_Document_Type">
    <vt:lpwstr/>
  </property>
  <property fmtid="{D5CDD505-2E9C-101B-9397-08002B2CF9AE}" pid="9" name="wb_country">
    <vt:lpwstr/>
  </property>
  <property fmtid="{D5CDD505-2E9C-101B-9397-08002B2CF9AE}" pid="10" name="SharedWithUsers">
    <vt:lpwstr>40;#SRV_OPS_DOCS_PROD;#42;#PDS Managers;#43;#IDU Quality Control</vt:lpwstr>
  </property>
  <property fmtid="{D5CDD505-2E9C-101B-9397-08002B2CF9AE}" pid="11" name="n3588c81c2504f79a2ae07b8fc872de1">
    <vt:lpwstr>Official Use Only|4119b812-446b-4199-aebc-580c95bfd42a</vt:lpwstr>
  </property>
  <property fmtid="{D5CDD505-2E9C-101B-9397-08002B2CF9AE}" pid="12" name="DocumentSetDescription">
    <vt:lpwstr/>
  </property>
  <property fmtid="{D5CDD505-2E9C-101B-9397-08002B2CF9AE}" pid="13" name="TemplateUrl">
    <vt:lpwstr/>
  </property>
  <property fmtid="{D5CDD505-2E9C-101B-9397-08002B2CF9AE}" pid="14" name="WBDocs_To">
    <vt:lpwstr/>
  </property>
  <property fmtid="{D5CDD505-2E9C-101B-9397-08002B2CF9AE}" pid="15" name="_ExtendedDescription">
    <vt:lpwstr/>
  </property>
  <property fmtid="{D5CDD505-2E9C-101B-9397-08002B2CF9AE}" pid="16" name="InformationClassification">
    <vt:lpwstr>1;#Official Use Only|4119b812-446b-4199-aebc-580c95bfd42a</vt:lpwstr>
  </property>
  <property fmtid="{D5CDD505-2E9C-101B-9397-08002B2CF9AE}" pid="17" name="WBDocs_Cc">
    <vt:lpwstr/>
  </property>
  <property fmtid="{D5CDD505-2E9C-101B-9397-08002B2CF9AE}" pid="18" name="wb_bankgroupinstitution">
    <vt:lpwstr>10;#IBRD|04371005-de81-4a1e-9b50-038cc9ef25c4</vt:lpwstr>
  </property>
  <property fmtid="{D5CDD505-2E9C-101B-9397-08002B2CF9AE}" pid="19" name="h3c32e242b704477b7d70acf46e958ea">
    <vt:lpwstr/>
  </property>
  <property fmtid="{D5CDD505-2E9C-101B-9397-08002B2CF9AE}" pid="20" name="wb_unitowning">
    <vt:lpwstr/>
  </property>
  <property fmtid="{D5CDD505-2E9C-101B-9397-08002B2CF9AE}" pid="21" name="_CopySource">
    <vt:lpwstr>https://worldbankgroup.sharepoint.com/sites/P175473/Shared Documents/Project/Assessment of Fiscal Policy Responses to COVID-19 Dashboard.xlsx</vt:lpwstr>
  </property>
  <property fmtid="{D5CDD505-2E9C-101B-9397-08002B2CF9AE}" pid="22" name="wb_virtualcollection">
    <vt:lpwstr/>
  </property>
  <property fmtid="{D5CDD505-2E9C-101B-9397-08002B2CF9AE}" pid="23" name="wb_ibtopic1">
    <vt:lpwstr>563;#Coronavirus (COVID-19)|c15aea0f-39ba-4645-a3fb-e4a673ab1bee;#1687;#Fiscal Policy|a63f5d37-2412-4f2a-bad7-3a28aa8c22dc;#931;#Fiscal Policy and Growth|eb2ea66b-a0b7-4532-99f0-6315264468a0;#3463;#Fiscal Policy and Jobs|626945ac-cc45-4212-b9a8-12811aa923e0</vt:lpwstr>
  </property>
  <property fmtid="{D5CDD505-2E9C-101B-9397-08002B2CF9AE}" pid="24" name="Order">
    <vt:r8>2700</vt:r8>
  </property>
  <property fmtid="{D5CDD505-2E9C-101B-9397-08002B2CF9AE}" pid="25" name="wb_iblocaldocumenttype">
    <vt:lpwstr>1534;#Report|99fc2e78-ee98-4335-9e41-5c3d226f3ce7</vt:lpwstr>
  </property>
  <property fmtid="{D5CDD505-2E9C-101B-9397-08002B2CF9AE}" pid="26" name="xd_ProgID">
    <vt:lpwstr/>
  </property>
  <property fmtid="{D5CDD505-2E9C-101B-9397-08002B2CF9AE}" pid="27" name="MediaServiceImageTags">
    <vt:lpwstr/>
  </property>
</Properties>
</file>